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os Carlos\Programa eM-AGE\Version 1.1\"/>
    </mc:Choice>
  </mc:AlternateContent>
  <xr:revisionPtr revIDLastSave="0" documentId="13_ncr:1_{43E420D7-9900-400B-8AB7-3FC3F0E3E1F5}" xr6:coauthVersionLast="36" xr6:coauthVersionMax="36" xr10:uidLastSave="{00000000-0000-0000-0000-000000000000}"/>
  <bookViews>
    <workbookView xWindow="-12" yWindow="-12" windowWidth="10260" windowHeight="8268" xr2:uid="{00000000-000D-0000-FFFF-FFFF00000000}"/>
  </bookViews>
  <sheets>
    <sheet name="eM-AGE Program Info" sheetId="26" r:id="rId1"/>
    <sheet name="Age calculation" sheetId="3" r:id="rId2"/>
    <sheet name="Report" sheetId="28" r:id="rId3"/>
    <sheet name="Data Info" sheetId="24" r:id="rId4"/>
    <sheet name="Data" sheetId="25" r:id="rId5"/>
    <sheet name="Data RAW" sheetId="23" r:id="rId6"/>
    <sheet name="De Selected" sheetId="29" r:id="rId7"/>
    <sheet name="Beta-Gamma Dose" sheetId="1" r:id="rId8"/>
    <sheet name="Int Dose" sheetId="9" r:id="rId9"/>
    <sheet name="Cosmic" sheetId="4" r:id="rId10"/>
    <sheet name="DR Param." sheetId="2" r:id="rId11"/>
    <sheet name="GS Param." sheetId="13" r:id="rId12"/>
    <sheet name="Etch Param." sheetId="15" r:id="rId13"/>
    <sheet name="Cosmic Param." sheetId="14" r:id="rId14"/>
    <sheet name="Shallow Param." sheetId="16" r:id="rId15"/>
    <sheet name="PD-Histo Param." sheetId="30" r:id="rId16"/>
    <sheet name="Graphs" sheetId="27" r:id="rId17"/>
  </sheets>
  <definedNames>
    <definedName name="_xlnm.Print_Area" localSheetId="2">Report!$A:$P</definedName>
  </definedNames>
  <calcPr calcId="191029"/>
</workbook>
</file>

<file path=xl/calcChain.xml><?xml version="1.0" encoding="utf-8"?>
<calcChain xmlns="http://schemas.openxmlformats.org/spreadsheetml/2006/main">
  <c r="Z30" i="29" l="1"/>
  <c r="Y30" i="29"/>
  <c r="X30" i="29"/>
  <c r="W30" i="29"/>
  <c r="V30" i="29"/>
  <c r="U30" i="29"/>
  <c r="T30" i="29"/>
  <c r="R30" i="29"/>
  <c r="Q30" i="29"/>
  <c r="P30" i="29"/>
  <c r="O30" i="29"/>
  <c r="N30" i="29"/>
  <c r="M30" i="29"/>
  <c r="L30" i="29"/>
  <c r="Z29" i="29"/>
  <c r="Y29" i="29"/>
  <c r="X29" i="29"/>
  <c r="W29" i="29"/>
  <c r="V29" i="29"/>
  <c r="U29" i="29"/>
  <c r="T29" i="29"/>
  <c r="R29" i="29"/>
  <c r="Q29" i="29"/>
  <c r="P29" i="29"/>
  <c r="O29" i="29"/>
  <c r="N29" i="29"/>
  <c r="M29" i="29"/>
  <c r="L29" i="29"/>
  <c r="Z28" i="29"/>
  <c r="Y28" i="29"/>
  <c r="X28" i="29"/>
  <c r="W28" i="29"/>
  <c r="V28" i="29"/>
  <c r="U28" i="29"/>
  <c r="T28" i="29"/>
  <c r="R28" i="29"/>
  <c r="Q28" i="29"/>
  <c r="P28" i="29"/>
  <c r="O28" i="29"/>
  <c r="N28" i="29"/>
  <c r="M28" i="29"/>
  <c r="L28" i="29"/>
  <c r="Z27" i="29"/>
  <c r="Y27" i="29"/>
  <c r="X27" i="29"/>
  <c r="W27" i="29"/>
  <c r="V27" i="29"/>
  <c r="U27" i="29"/>
  <c r="T27" i="29"/>
  <c r="R27" i="29"/>
  <c r="Q27" i="29"/>
  <c r="P27" i="29"/>
  <c r="O27" i="29" s="1"/>
  <c r="N27" i="29"/>
  <c r="M27" i="29"/>
  <c r="L27" i="29"/>
  <c r="Z26" i="29"/>
  <c r="Y26" i="29"/>
  <c r="X26" i="29"/>
  <c r="W26" i="29"/>
  <c r="V26" i="29"/>
  <c r="U26" i="29"/>
  <c r="T26" i="29"/>
  <c r="R26" i="29"/>
  <c r="Q26" i="29"/>
  <c r="P26" i="29"/>
  <c r="O26" i="29" s="1"/>
  <c r="N26" i="29"/>
  <c r="M26" i="29"/>
  <c r="L26" i="29"/>
  <c r="Z25" i="29"/>
  <c r="Y25" i="29"/>
  <c r="X25" i="29"/>
  <c r="W25" i="29"/>
  <c r="V25" i="29"/>
  <c r="U25" i="29"/>
  <c r="T25" i="29"/>
  <c r="R25" i="29"/>
  <c r="Q25" i="29"/>
  <c r="P25" i="29"/>
  <c r="O25" i="29"/>
  <c r="N25" i="29"/>
  <c r="M25" i="29"/>
  <c r="L25" i="29"/>
  <c r="Z24" i="29"/>
  <c r="Y24" i="29"/>
  <c r="X24" i="29"/>
  <c r="W24" i="29"/>
  <c r="V24" i="29"/>
  <c r="U24" i="29"/>
  <c r="T24" i="29"/>
  <c r="R24" i="29"/>
  <c r="Q24" i="29"/>
  <c r="P24" i="29"/>
  <c r="O24" i="29" s="1"/>
  <c r="N24" i="29"/>
  <c r="M24" i="29"/>
  <c r="L24" i="29"/>
  <c r="Z23" i="29"/>
  <c r="Y23" i="29"/>
  <c r="X23" i="29"/>
  <c r="W23" i="29"/>
  <c r="V23" i="29"/>
  <c r="U23" i="29"/>
  <c r="T23" i="29"/>
  <c r="R23" i="29"/>
  <c r="Q23" i="29"/>
  <c r="P23" i="29"/>
  <c r="O23" i="29"/>
  <c r="N23" i="29"/>
  <c r="M23" i="29"/>
  <c r="L23" i="29"/>
  <c r="Z22" i="29"/>
  <c r="Y22" i="29"/>
  <c r="X22" i="29"/>
  <c r="W22" i="29"/>
  <c r="V22" i="29"/>
  <c r="U22" i="29"/>
  <c r="T22" i="29"/>
  <c r="R22" i="29"/>
  <c r="Q22" i="29"/>
  <c r="P22" i="29"/>
  <c r="O22" i="29" s="1"/>
  <c r="N22" i="29"/>
  <c r="M22" i="29"/>
  <c r="L22" i="29"/>
  <c r="Z21" i="29"/>
  <c r="Y21" i="29"/>
  <c r="X21" i="29"/>
  <c r="W21" i="29"/>
  <c r="V21" i="29"/>
  <c r="U21" i="29"/>
  <c r="T21" i="29"/>
  <c r="R21" i="29"/>
  <c r="Q21" i="29"/>
  <c r="P21" i="29"/>
  <c r="O21" i="29"/>
  <c r="N21" i="29"/>
  <c r="M21" i="29"/>
  <c r="L21" i="29"/>
  <c r="Z20" i="29"/>
  <c r="Y20" i="29"/>
  <c r="X20" i="29"/>
  <c r="W20" i="29"/>
  <c r="V20" i="29"/>
  <c r="U20" i="29"/>
  <c r="T20" i="29"/>
  <c r="R20" i="29"/>
  <c r="Q20" i="29"/>
  <c r="P20" i="29"/>
  <c r="O20" i="29"/>
  <c r="N20" i="29"/>
  <c r="M20" i="29"/>
  <c r="L20" i="29"/>
  <c r="Z19" i="29"/>
  <c r="Y19" i="29"/>
  <c r="X19" i="29"/>
  <c r="W19" i="29"/>
  <c r="V19" i="29"/>
  <c r="U19" i="29"/>
  <c r="T19" i="29"/>
  <c r="R19" i="29"/>
  <c r="Q19" i="29"/>
  <c r="P19" i="29"/>
  <c r="O19" i="29" s="1"/>
  <c r="N19" i="29"/>
  <c r="M19" i="29"/>
  <c r="L19" i="29"/>
  <c r="Z18" i="29"/>
  <c r="Y18" i="29"/>
  <c r="X18" i="29"/>
  <c r="W18" i="29"/>
  <c r="V18" i="29"/>
  <c r="U18" i="29"/>
  <c r="T18" i="29"/>
  <c r="R18" i="29"/>
  <c r="Q18" i="29"/>
  <c r="P18" i="29"/>
  <c r="O18" i="29" s="1"/>
  <c r="N18" i="29"/>
  <c r="M18" i="29"/>
  <c r="L18" i="29"/>
  <c r="Z17" i="29"/>
  <c r="Y17" i="29"/>
  <c r="X17" i="29"/>
  <c r="W17" i="29"/>
  <c r="V17" i="29"/>
  <c r="U17" i="29"/>
  <c r="T17" i="29"/>
  <c r="R17" i="29"/>
  <c r="Q17" i="29"/>
  <c r="P17" i="29"/>
  <c r="O17" i="29"/>
  <c r="N17" i="29"/>
  <c r="M17" i="29"/>
  <c r="L17" i="29"/>
  <c r="Z16" i="29"/>
  <c r="Y16" i="29"/>
  <c r="X16" i="29"/>
  <c r="W16" i="29"/>
  <c r="V16" i="29"/>
  <c r="U16" i="29"/>
  <c r="T16" i="29"/>
  <c r="R16" i="29"/>
  <c r="Q16" i="29"/>
  <c r="P16" i="29"/>
  <c r="O16" i="29"/>
  <c r="N16" i="29"/>
  <c r="M16" i="29"/>
  <c r="L16" i="29"/>
  <c r="J30" i="28"/>
  <c r="AK37" i="3"/>
  <c r="AK36" i="3"/>
  <c r="AJ37" i="3"/>
  <c r="AJ36" i="3"/>
  <c r="G37" i="3"/>
  <c r="G36" i="3"/>
  <c r="F37" i="3"/>
  <c r="F36" i="3"/>
  <c r="E37" i="3"/>
  <c r="E36" i="3"/>
  <c r="D37" i="3"/>
  <c r="D36" i="3"/>
  <c r="N33" i="3"/>
  <c r="M33" i="3"/>
  <c r="E33" i="3"/>
  <c r="D33" i="3"/>
  <c r="AK33" i="3"/>
  <c r="AJ33" i="3"/>
  <c r="X43" i="3"/>
  <c r="X42" i="3"/>
  <c r="V43" i="3"/>
  <c r="V42" i="3"/>
  <c r="U43" i="3"/>
  <c r="U42" i="3"/>
  <c r="T43" i="3"/>
  <c r="T42" i="3"/>
  <c r="H43" i="3"/>
  <c r="H42" i="3"/>
  <c r="F43" i="3"/>
  <c r="F42" i="3"/>
  <c r="E43" i="3"/>
  <c r="E42" i="3"/>
  <c r="D43" i="3"/>
  <c r="D42" i="3"/>
  <c r="N24" i="3"/>
  <c r="M24" i="3"/>
  <c r="T28" i="25" l="1"/>
  <c r="S28" i="25"/>
  <c r="T27" i="25"/>
  <c r="S27" i="25"/>
  <c r="T26" i="25"/>
  <c r="S26" i="25"/>
  <c r="T25" i="25"/>
  <c r="S25" i="25"/>
  <c r="T24" i="25"/>
  <c r="S24" i="25"/>
  <c r="T23" i="25"/>
  <c r="S23" i="25"/>
  <c r="T22" i="25"/>
  <c r="S22" i="25"/>
  <c r="T21" i="25"/>
  <c r="S21" i="25"/>
  <c r="T20" i="25"/>
  <c r="S20" i="25"/>
  <c r="T19" i="25"/>
  <c r="S19" i="25"/>
  <c r="T18" i="25"/>
  <c r="S18" i="25"/>
  <c r="T17" i="25"/>
  <c r="S17" i="25"/>
  <c r="T16" i="25"/>
  <c r="S16" i="25"/>
  <c r="T15" i="25"/>
  <c r="S15" i="25"/>
  <c r="T14" i="25"/>
  <c r="S14" i="25"/>
  <c r="T13" i="25"/>
  <c r="S13" i="25"/>
  <c r="T12" i="25"/>
  <c r="S12" i="25"/>
  <c r="T11" i="25"/>
  <c r="S11" i="25"/>
  <c r="T10" i="25"/>
  <c r="S10" i="25"/>
  <c r="T9" i="25"/>
  <c r="S9" i="25"/>
  <c r="T8" i="25"/>
  <c r="S8" i="25"/>
  <c r="T7" i="25"/>
  <c r="S7" i="25"/>
  <c r="T6" i="25"/>
  <c r="S6" i="25"/>
  <c r="T5" i="25"/>
  <c r="S5" i="25"/>
  <c r="Y16" i="25"/>
  <c r="Y15" i="25"/>
  <c r="Y14" i="25"/>
  <c r="Y13" i="25"/>
  <c r="Y12" i="25"/>
  <c r="Y11" i="25"/>
  <c r="Y10" i="25"/>
  <c r="Y9" i="25"/>
  <c r="Y8" i="25"/>
  <c r="Y7" i="25"/>
  <c r="Y6" i="25"/>
  <c r="Y5" i="25"/>
  <c r="D16" i="24"/>
  <c r="C16" i="24"/>
  <c r="D15" i="24"/>
  <c r="D14" i="24"/>
  <c r="C14" i="24"/>
  <c r="D13" i="24"/>
  <c r="D12" i="24"/>
  <c r="C12" i="24"/>
  <c r="Z1" i="25"/>
  <c r="W28" i="25"/>
  <c r="R28" i="25"/>
  <c r="Q28" i="25"/>
  <c r="F28" i="25"/>
  <c r="W27" i="25"/>
  <c r="R27" i="25"/>
  <c r="Q27" i="25"/>
  <c r="F27" i="25"/>
  <c r="W26" i="25"/>
  <c r="R26" i="25"/>
  <c r="Q26" i="25"/>
  <c r="F26" i="25"/>
  <c r="W25" i="25"/>
  <c r="R25" i="25"/>
  <c r="Q25" i="25"/>
  <c r="F25" i="25"/>
  <c r="W24" i="25"/>
  <c r="R24" i="25"/>
  <c r="Q24" i="25"/>
  <c r="F24" i="25"/>
  <c r="W23" i="25"/>
  <c r="R23" i="25"/>
  <c r="Q23" i="25"/>
  <c r="F23" i="25"/>
  <c r="W22" i="25"/>
  <c r="R22" i="25"/>
  <c r="Q22" i="25"/>
  <c r="F22" i="25"/>
  <c r="W21" i="25"/>
  <c r="R21" i="25"/>
  <c r="Q21" i="25"/>
  <c r="F21" i="25"/>
  <c r="W20" i="25"/>
  <c r="R20" i="25"/>
  <c r="Q20" i="25"/>
  <c r="F20" i="25"/>
  <c r="W19" i="25"/>
  <c r="R19" i="25"/>
  <c r="Q19" i="25"/>
  <c r="F19" i="25"/>
  <c r="W18" i="25"/>
  <c r="R18" i="25"/>
  <c r="Q18" i="25"/>
  <c r="F18" i="25"/>
  <c r="W17" i="25"/>
  <c r="R17" i="25"/>
  <c r="Q17" i="25"/>
  <c r="F17" i="25"/>
  <c r="W16" i="25"/>
  <c r="R16" i="25"/>
  <c r="Q16" i="25"/>
  <c r="F16" i="25"/>
  <c r="W15" i="25"/>
  <c r="R15" i="25"/>
  <c r="Q15" i="25"/>
  <c r="F15" i="25"/>
  <c r="W14" i="25"/>
  <c r="R14" i="25"/>
  <c r="Q14" i="25"/>
  <c r="F14" i="25"/>
  <c r="W13" i="25"/>
  <c r="R13" i="25"/>
  <c r="Q13" i="25"/>
  <c r="F13" i="25"/>
  <c r="W12" i="25"/>
  <c r="R12" i="25"/>
  <c r="Q12" i="25"/>
  <c r="F12" i="25"/>
  <c r="W11" i="25"/>
  <c r="R11" i="25"/>
  <c r="Q11" i="25"/>
  <c r="F11" i="25"/>
  <c r="W10" i="25"/>
  <c r="R10" i="25"/>
  <c r="Q10" i="25"/>
  <c r="F10" i="25"/>
  <c r="W9" i="25"/>
  <c r="R9" i="25"/>
  <c r="Q9" i="25"/>
  <c r="F9" i="25"/>
  <c r="W8" i="25"/>
  <c r="R8" i="25"/>
  <c r="Q8" i="25"/>
  <c r="F8" i="25"/>
  <c r="W7" i="25"/>
  <c r="R7" i="25"/>
  <c r="Q7" i="25"/>
  <c r="F7" i="25"/>
  <c r="W6" i="25"/>
  <c r="R6" i="25"/>
  <c r="Q6" i="25"/>
  <c r="F6" i="25"/>
  <c r="W5" i="25"/>
  <c r="R5" i="25"/>
  <c r="Q5" i="25"/>
  <c r="F5" i="25"/>
  <c r="C18" i="24" l="1"/>
  <c r="Y22" i="25"/>
  <c r="Y21" i="25"/>
  <c r="Y20" i="25"/>
  <c r="Y19" i="25"/>
  <c r="Y18" i="25"/>
  <c r="Y17" i="25"/>
  <c r="Y25" i="25" l="1"/>
  <c r="Y24" i="25"/>
  <c r="Y23" i="25"/>
  <c r="Y26" i="25"/>
  <c r="Y62" i="25"/>
  <c r="Y61" i="25"/>
  <c r="Y60" i="25"/>
  <c r="Y59" i="25"/>
  <c r="Y58" i="25"/>
  <c r="Y57" i="25"/>
  <c r="Y56" i="25"/>
  <c r="Y55" i="25"/>
  <c r="Y54" i="25"/>
  <c r="Y53" i="25"/>
  <c r="Y52" i="25"/>
  <c r="Y51" i="25"/>
  <c r="Y50" i="25"/>
  <c r="Y49" i="25"/>
  <c r="Y48" i="25"/>
  <c r="Y47" i="25"/>
  <c r="Y46" i="25"/>
  <c r="Y45" i="25"/>
  <c r="Y44" i="25"/>
  <c r="Y43" i="25"/>
  <c r="Y42" i="25"/>
  <c r="Y41" i="25"/>
  <c r="Y40" i="25"/>
  <c r="Y39" i="25"/>
  <c r="Y38" i="25"/>
  <c r="Y37" i="25"/>
  <c r="Y36" i="25"/>
  <c r="Y35" i="25"/>
  <c r="Y34" i="25"/>
  <c r="Y33" i="25"/>
  <c r="Y32" i="25"/>
  <c r="Y31" i="25"/>
  <c r="Y30" i="25"/>
  <c r="Y29" i="25"/>
  <c r="Y28" i="25"/>
  <c r="Y27" i="25"/>
  <c r="D11" i="30" l="1"/>
  <c r="D37" i="30" s="1"/>
  <c r="D5" i="30"/>
  <c r="D2" i="30"/>
  <c r="D513" i="30"/>
  <c r="D512" i="30"/>
  <c r="D511" i="30"/>
  <c r="D510" i="30"/>
  <c r="D509" i="30"/>
  <c r="D508" i="30"/>
  <c r="D507" i="30"/>
  <c r="D506" i="30"/>
  <c r="D505" i="30"/>
  <c r="D504" i="30"/>
  <c r="D503" i="30"/>
  <c r="D502" i="30"/>
  <c r="D501" i="30"/>
  <c r="D500" i="30"/>
  <c r="D499" i="30"/>
  <c r="D498" i="30"/>
  <c r="D497" i="30"/>
  <c r="D496" i="30"/>
  <c r="D495" i="30"/>
  <c r="D494" i="30"/>
  <c r="D493" i="30"/>
  <c r="D492" i="30"/>
  <c r="D491" i="30"/>
  <c r="D490" i="30"/>
  <c r="D489" i="30"/>
  <c r="D488" i="30"/>
  <c r="D487" i="30"/>
  <c r="D486" i="30"/>
  <c r="D485" i="30"/>
  <c r="D484" i="30"/>
  <c r="D483" i="30"/>
  <c r="D482" i="30"/>
  <c r="D481" i="30"/>
  <c r="D480" i="30"/>
  <c r="D479" i="30"/>
  <c r="D478" i="30"/>
  <c r="D477" i="30"/>
  <c r="D476" i="30"/>
  <c r="D475" i="30"/>
  <c r="D474" i="30"/>
  <c r="D473" i="30"/>
  <c r="D472" i="30"/>
  <c r="D471" i="30"/>
  <c r="D470" i="30"/>
  <c r="D469" i="30"/>
  <c r="D468" i="30"/>
  <c r="D467" i="30"/>
  <c r="D466" i="30"/>
  <c r="D465" i="30"/>
  <c r="D464" i="30"/>
  <c r="D463" i="30"/>
  <c r="D462" i="30"/>
  <c r="D461" i="30"/>
  <c r="D460" i="30"/>
  <c r="D459" i="30"/>
  <c r="D458" i="30"/>
  <c r="D457" i="30"/>
  <c r="D456" i="30"/>
  <c r="D455" i="30"/>
  <c r="D454" i="30"/>
  <c r="D453" i="30"/>
  <c r="D452" i="30"/>
  <c r="D451" i="30"/>
  <c r="D450" i="30"/>
  <c r="D449" i="30"/>
  <c r="D448" i="30"/>
  <c r="D447" i="30"/>
  <c r="D446" i="30"/>
  <c r="D445" i="30"/>
  <c r="D444" i="30"/>
  <c r="D443" i="30"/>
  <c r="D442" i="30"/>
  <c r="D441" i="30"/>
  <c r="D440" i="30"/>
  <c r="D439" i="30"/>
  <c r="D438" i="30"/>
  <c r="D437" i="30"/>
  <c r="D436" i="30"/>
  <c r="D435" i="30"/>
  <c r="D434" i="30"/>
  <c r="D433" i="30"/>
  <c r="D432" i="30"/>
  <c r="D431" i="30"/>
  <c r="D430" i="30"/>
  <c r="D429" i="30"/>
  <c r="D428" i="30"/>
  <c r="D427" i="30"/>
  <c r="D426" i="30"/>
  <c r="D425" i="30"/>
  <c r="D424" i="30"/>
  <c r="D423" i="30"/>
  <c r="D422" i="30"/>
  <c r="D421" i="30"/>
  <c r="D420" i="30"/>
  <c r="D419" i="30"/>
  <c r="D418" i="30"/>
  <c r="D417" i="30"/>
  <c r="D416" i="30"/>
  <c r="D415" i="30"/>
  <c r="D414" i="30"/>
  <c r="D413" i="30"/>
  <c r="D412" i="30"/>
  <c r="D411" i="30"/>
  <c r="D410" i="30"/>
  <c r="D409" i="30"/>
  <c r="D408" i="30"/>
  <c r="D407" i="30"/>
  <c r="D406" i="30"/>
  <c r="D405" i="30"/>
  <c r="D404" i="30"/>
  <c r="D403" i="30"/>
  <c r="D402" i="30"/>
  <c r="D401" i="30"/>
  <c r="D400" i="30"/>
  <c r="D399" i="30"/>
  <c r="D398" i="30"/>
  <c r="D397" i="30"/>
  <c r="D396" i="30"/>
  <c r="D395" i="30"/>
  <c r="D394" i="30"/>
  <c r="D393" i="30"/>
  <c r="D392" i="30"/>
  <c r="D391" i="30"/>
  <c r="D390" i="30"/>
  <c r="D389" i="30"/>
  <c r="D388" i="30"/>
  <c r="D387" i="30"/>
  <c r="D386" i="30"/>
  <c r="D385" i="30"/>
  <c r="D384" i="30"/>
  <c r="D383" i="30"/>
  <c r="D382" i="30"/>
  <c r="D381" i="30"/>
  <c r="D380" i="30"/>
  <c r="D379" i="30"/>
  <c r="D378" i="30"/>
  <c r="D377" i="30"/>
  <c r="D376" i="30"/>
  <c r="D375" i="30"/>
  <c r="D374" i="30"/>
  <c r="D373" i="30"/>
  <c r="D372" i="30"/>
  <c r="D371" i="30"/>
  <c r="D370" i="30"/>
  <c r="D369" i="30"/>
  <c r="D368" i="30"/>
  <c r="D367" i="30"/>
  <c r="D366" i="30"/>
  <c r="D365" i="30"/>
  <c r="D364" i="30"/>
  <c r="D363" i="30"/>
  <c r="D362" i="30"/>
  <c r="D361" i="30"/>
  <c r="D360" i="30"/>
  <c r="D359" i="30"/>
  <c r="D358" i="30"/>
  <c r="D357" i="30"/>
  <c r="D356" i="30"/>
  <c r="D355" i="30"/>
  <c r="D354" i="30"/>
  <c r="D353" i="30"/>
  <c r="D352" i="30"/>
  <c r="D351" i="30"/>
  <c r="D350" i="30"/>
  <c r="D349" i="30"/>
  <c r="D348" i="30"/>
  <c r="D347" i="30"/>
  <c r="D346" i="30"/>
  <c r="D345" i="30"/>
  <c r="D344" i="30"/>
  <c r="D343" i="30"/>
  <c r="D342" i="30"/>
  <c r="D341" i="30"/>
  <c r="D340" i="30"/>
  <c r="D339" i="30"/>
  <c r="D338" i="30"/>
  <c r="D337" i="30"/>
  <c r="D336" i="30"/>
  <c r="D335" i="30"/>
  <c r="D334" i="30"/>
  <c r="D333" i="30"/>
  <c r="D332" i="30"/>
  <c r="D331" i="30"/>
  <c r="D330" i="30"/>
  <c r="D329" i="30"/>
  <c r="D328" i="30"/>
  <c r="D327" i="30"/>
  <c r="D326" i="30"/>
  <c r="D325" i="30"/>
  <c r="D324" i="30"/>
  <c r="D323" i="30"/>
  <c r="D322" i="30"/>
  <c r="D321" i="30"/>
  <c r="D320" i="30"/>
  <c r="D319" i="30"/>
  <c r="D318" i="30"/>
  <c r="D317" i="30"/>
  <c r="D316" i="30"/>
  <c r="D315" i="30"/>
  <c r="D314" i="30"/>
  <c r="D313" i="30"/>
  <c r="D312" i="30"/>
  <c r="D311" i="30"/>
  <c r="D310" i="30"/>
  <c r="D309" i="30"/>
  <c r="D308" i="30"/>
  <c r="D307" i="30"/>
  <c r="D306" i="30"/>
  <c r="D305" i="30"/>
  <c r="D304" i="30"/>
  <c r="D303" i="30"/>
  <c r="D302" i="30"/>
  <c r="D301" i="30"/>
  <c r="D300" i="30"/>
  <c r="D299" i="30"/>
  <c r="D298" i="30"/>
  <c r="D297" i="30"/>
  <c r="D296" i="30"/>
  <c r="D295" i="30"/>
  <c r="D294" i="30"/>
  <c r="D250" i="30"/>
  <c r="D242" i="30"/>
  <c r="D239" i="30"/>
  <c r="D238" i="30"/>
  <c r="D237" i="30"/>
  <c r="D236" i="30"/>
  <c r="D235" i="30"/>
  <c r="D234" i="30"/>
  <c r="D233" i="30"/>
  <c r="D232" i="30"/>
  <c r="D231" i="30"/>
  <c r="D230" i="30"/>
  <c r="D229" i="30"/>
  <c r="D228" i="30"/>
  <c r="D227" i="30"/>
  <c r="D226" i="30"/>
  <c r="D225" i="30"/>
  <c r="D224" i="30"/>
  <c r="D223" i="30"/>
  <c r="D222" i="30"/>
  <c r="D221" i="30"/>
  <c r="D220" i="30"/>
  <c r="D219" i="30"/>
  <c r="D218" i="30"/>
  <c r="D217" i="30"/>
  <c r="D216" i="30"/>
  <c r="D215" i="30"/>
  <c r="D214" i="30"/>
  <c r="D213" i="30"/>
  <c r="D212" i="30"/>
  <c r="D211" i="30"/>
  <c r="D210" i="30"/>
  <c r="D209" i="30"/>
  <c r="D208" i="30"/>
  <c r="D207" i="30"/>
  <c r="D206" i="30"/>
  <c r="D205" i="30"/>
  <c r="D204" i="30"/>
  <c r="D203" i="30"/>
  <c r="D202" i="30"/>
  <c r="D201" i="30"/>
  <c r="D200" i="30"/>
  <c r="D199" i="30"/>
  <c r="D198" i="30"/>
  <c r="D197" i="30"/>
  <c r="D196" i="30"/>
  <c r="D195" i="30"/>
  <c r="D194" i="30"/>
  <c r="D193" i="30"/>
  <c r="D192" i="30"/>
  <c r="D191" i="30"/>
  <c r="D190" i="30"/>
  <c r="D189" i="30"/>
  <c r="D188" i="30"/>
  <c r="D187" i="30"/>
  <c r="D186" i="30"/>
  <c r="D185" i="30"/>
  <c r="D184" i="30"/>
  <c r="D183" i="30"/>
  <c r="D182" i="30"/>
  <c r="D181" i="30"/>
  <c r="D180" i="30"/>
  <c r="D179" i="30"/>
  <c r="D178" i="30"/>
  <c r="D177" i="30"/>
  <c r="D176" i="30"/>
  <c r="D175" i="30"/>
  <c r="D174" i="30"/>
  <c r="D173" i="30"/>
  <c r="D172" i="30"/>
  <c r="D171" i="30"/>
  <c r="D170" i="30"/>
  <c r="D169" i="30"/>
  <c r="D168" i="30"/>
  <c r="D167" i="30"/>
  <c r="D166" i="30"/>
  <c r="D165" i="30"/>
  <c r="D164" i="30"/>
  <c r="D163" i="30"/>
  <c r="D162" i="30"/>
  <c r="D161" i="30"/>
  <c r="D160" i="30"/>
  <c r="D159" i="30"/>
  <c r="D158" i="30"/>
  <c r="D146" i="30"/>
  <c r="D141" i="30"/>
  <c r="D138" i="30"/>
  <c r="D133" i="30"/>
  <c r="D130" i="30"/>
  <c r="D125" i="30"/>
  <c r="D122" i="30"/>
  <c r="D117" i="30"/>
  <c r="D114" i="30"/>
  <c r="D111" i="30"/>
  <c r="D110" i="30"/>
  <c r="D109" i="30"/>
  <c r="D108" i="30"/>
  <c r="D107" i="30"/>
  <c r="D106" i="30"/>
  <c r="D105" i="30"/>
  <c r="D104" i="30"/>
  <c r="D103" i="30"/>
  <c r="D102" i="30"/>
  <c r="D101" i="30"/>
  <c r="D100" i="30"/>
  <c r="D99" i="30"/>
  <c r="D98" i="30"/>
  <c r="D97" i="30"/>
  <c r="D96" i="30"/>
  <c r="D95" i="30"/>
  <c r="D94" i="30"/>
  <c r="D93" i="30"/>
  <c r="D92" i="30"/>
  <c r="D91" i="30"/>
  <c r="D90" i="30"/>
  <c r="D89" i="30"/>
  <c r="D88" i="30"/>
  <c r="D87" i="30"/>
  <c r="D86" i="30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IG13" i="30"/>
  <c r="IF13" i="30"/>
  <c r="IE13" i="30"/>
  <c r="ID13" i="30"/>
  <c r="IC13" i="30"/>
  <c r="IB13" i="30"/>
  <c r="IA13" i="30"/>
  <c r="HZ13" i="30"/>
  <c r="HY13" i="30"/>
  <c r="HX13" i="30"/>
  <c r="HW13" i="30"/>
  <c r="HV13" i="30"/>
  <c r="HU13" i="30"/>
  <c r="HT13" i="30"/>
  <c r="HS13" i="30"/>
  <c r="HR13" i="30"/>
  <c r="HQ13" i="30"/>
  <c r="HP13" i="30"/>
  <c r="HO13" i="30"/>
  <c r="HN13" i="30"/>
  <c r="HM13" i="30"/>
  <c r="HL13" i="30"/>
  <c r="HK13" i="30"/>
  <c r="HJ13" i="30"/>
  <c r="HI13" i="30"/>
  <c r="HH13" i="30"/>
  <c r="HG13" i="30"/>
  <c r="HF13" i="30"/>
  <c r="HE13" i="30"/>
  <c r="HD13" i="30"/>
  <c r="HC13" i="30"/>
  <c r="HB13" i="30"/>
  <c r="HA13" i="30"/>
  <c r="GZ13" i="30"/>
  <c r="GY13" i="30"/>
  <c r="GX13" i="30"/>
  <c r="GW13" i="30"/>
  <c r="GV13" i="30"/>
  <c r="GU13" i="30"/>
  <c r="GT13" i="30"/>
  <c r="GS13" i="30"/>
  <c r="GR13" i="30"/>
  <c r="GQ13" i="30"/>
  <c r="GP13" i="30"/>
  <c r="GO13" i="30"/>
  <c r="GN13" i="30"/>
  <c r="GM13" i="30"/>
  <c r="GL13" i="30"/>
  <c r="GK13" i="30"/>
  <c r="GJ13" i="30"/>
  <c r="GI13" i="30"/>
  <c r="GH13" i="30"/>
  <c r="GG13" i="30"/>
  <c r="GF13" i="30"/>
  <c r="GE13" i="30"/>
  <c r="GD13" i="30"/>
  <c r="GC13" i="30"/>
  <c r="GB13" i="30"/>
  <c r="GA13" i="30"/>
  <c r="FZ13" i="30"/>
  <c r="FY13" i="30"/>
  <c r="FX13" i="30"/>
  <c r="FW13" i="30"/>
  <c r="FV13" i="30"/>
  <c r="FU13" i="30"/>
  <c r="FT13" i="30"/>
  <c r="FS13" i="30"/>
  <c r="FR13" i="30"/>
  <c r="FQ13" i="30"/>
  <c r="FP13" i="30"/>
  <c r="FO13" i="30"/>
  <c r="FN13" i="30"/>
  <c r="FM13" i="30"/>
  <c r="FL13" i="30"/>
  <c r="FK13" i="30"/>
  <c r="FJ13" i="30"/>
  <c r="FI13" i="30"/>
  <c r="FH13" i="30"/>
  <c r="FG13" i="30"/>
  <c r="FF13" i="30"/>
  <c r="FE13" i="30"/>
  <c r="FD13" i="30"/>
  <c r="FC13" i="30"/>
  <c r="FB13" i="30"/>
  <c r="FA13" i="30"/>
  <c r="EZ13" i="30"/>
  <c r="EY13" i="30"/>
  <c r="EX13" i="30"/>
  <c r="EW13" i="30"/>
  <c r="EV13" i="30"/>
  <c r="EU13" i="30"/>
  <c r="ET13" i="30"/>
  <c r="ES13" i="30"/>
  <c r="ER13" i="30"/>
  <c r="EQ13" i="30"/>
  <c r="EP13" i="30"/>
  <c r="EO13" i="30"/>
  <c r="EN13" i="30"/>
  <c r="EM13" i="30"/>
  <c r="EL13" i="30"/>
  <c r="EK13" i="30"/>
  <c r="EJ13" i="30"/>
  <c r="EI13" i="30"/>
  <c r="EH13" i="30"/>
  <c r="EG13" i="30"/>
  <c r="EF13" i="30"/>
  <c r="EE13" i="30"/>
  <c r="ED13" i="30"/>
  <c r="EC13" i="30"/>
  <c r="EB13" i="30"/>
  <c r="EA13" i="30"/>
  <c r="DZ13" i="30"/>
  <c r="DY13" i="30"/>
  <c r="DX13" i="30"/>
  <c r="DW13" i="30"/>
  <c r="DV13" i="30"/>
  <c r="DU13" i="30"/>
  <c r="DT13" i="30"/>
  <c r="DS13" i="30"/>
  <c r="DR13" i="30"/>
  <c r="DQ13" i="30"/>
  <c r="DP13" i="30"/>
  <c r="DO13" i="30"/>
  <c r="DN13" i="30"/>
  <c r="DM13" i="30"/>
  <c r="DL13" i="30"/>
  <c r="DK13" i="30"/>
  <c r="DJ13" i="30"/>
  <c r="DI13" i="30"/>
  <c r="DH13" i="30"/>
  <c r="DG13" i="30"/>
  <c r="DF13" i="30"/>
  <c r="DE13" i="30"/>
  <c r="DD13" i="30"/>
  <c r="DC13" i="30"/>
  <c r="DB13" i="30"/>
  <c r="DA13" i="30"/>
  <c r="CZ13" i="30"/>
  <c r="CY13" i="30"/>
  <c r="CX13" i="30"/>
  <c r="CW13" i="30"/>
  <c r="CV13" i="30"/>
  <c r="CU13" i="30"/>
  <c r="CT13" i="30"/>
  <c r="CS13" i="30"/>
  <c r="CR13" i="30"/>
  <c r="CQ13" i="30"/>
  <c r="CP13" i="30"/>
  <c r="CO13" i="30"/>
  <c r="CN13" i="30"/>
  <c r="CM13" i="30"/>
  <c r="CL13" i="30"/>
  <c r="CK13" i="30"/>
  <c r="CJ13" i="30"/>
  <c r="CI13" i="30"/>
  <c r="CH13" i="30"/>
  <c r="CG13" i="30"/>
  <c r="CF13" i="30"/>
  <c r="CE13" i="30"/>
  <c r="CD13" i="30"/>
  <c r="CC13" i="30"/>
  <c r="CB13" i="30"/>
  <c r="CA13" i="30"/>
  <c r="BZ13" i="30"/>
  <c r="BY13" i="30"/>
  <c r="BX13" i="30"/>
  <c r="BW13" i="30"/>
  <c r="BV13" i="30"/>
  <c r="BU13" i="30"/>
  <c r="BT13" i="30"/>
  <c r="BS13" i="30"/>
  <c r="BR13" i="30"/>
  <c r="BQ13" i="30"/>
  <c r="BP13" i="30"/>
  <c r="BO13" i="30"/>
  <c r="BN13" i="30"/>
  <c r="BM13" i="30"/>
  <c r="BL13" i="30"/>
  <c r="BK13" i="30"/>
  <c r="BJ13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W13" i="30"/>
  <c r="AV13" i="30"/>
  <c r="AU13" i="30"/>
  <c r="AT13" i="30"/>
  <c r="AS13" i="30"/>
  <c r="AR13" i="30"/>
  <c r="AQ13" i="30"/>
  <c r="AP13" i="30"/>
  <c r="AO13" i="30"/>
  <c r="AN13" i="30"/>
  <c r="AM13" i="30"/>
  <c r="AL13" i="30"/>
  <c r="AK13" i="30"/>
  <c r="AJ13" i="30"/>
  <c r="AI13" i="30"/>
  <c r="AH13" i="30"/>
  <c r="AG13" i="30"/>
  <c r="AF13" i="30"/>
  <c r="AE13" i="30"/>
  <c r="AD13" i="30"/>
  <c r="AC13" i="30"/>
  <c r="AB13" i="30"/>
  <c r="AA13" i="30"/>
  <c r="Z13" i="30"/>
  <c r="Y13" i="30"/>
  <c r="X13" i="30"/>
  <c r="W13" i="30"/>
  <c r="V13" i="30"/>
  <c r="U13" i="30"/>
  <c r="T13" i="30"/>
  <c r="S13" i="30"/>
  <c r="R13" i="30"/>
  <c r="Q13" i="30"/>
  <c r="P13" i="30"/>
  <c r="O13" i="30"/>
  <c r="N13" i="30"/>
  <c r="M13" i="30"/>
  <c r="L13" i="30"/>
  <c r="K13" i="30"/>
  <c r="IG12" i="30"/>
  <c r="IF12" i="30"/>
  <c r="IE12" i="30"/>
  <c r="ID12" i="30"/>
  <c r="IC12" i="30"/>
  <c r="IB12" i="30"/>
  <c r="IA12" i="30"/>
  <c r="HZ12" i="30"/>
  <c r="HY12" i="30"/>
  <c r="HX12" i="30"/>
  <c r="HW12" i="30"/>
  <c r="HV12" i="30"/>
  <c r="HU12" i="30"/>
  <c r="HT12" i="30"/>
  <c r="HS12" i="30"/>
  <c r="HR12" i="30"/>
  <c r="HQ12" i="30"/>
  <c r="HP12" i="30"/>
  <c r="HO12" i="30"/>
  <c r="HN12" i="30"/>
  <c r="HM12" i="30"/>
  <c r="HL12" i="30"/>
  <c r="HK12" i="30"/>
  <c r="HJ12" i="30"/>
  <c r="HI12" i="30"/>
  <c r="HH12" i="30"/>
  <c r="HG12" i="30"/>
  <c r="HF12" i="30"/>
  <c r="HE12" i="30"/>
  <c r="HD12" i="30"/>
  <c r="HC12" i="30"/>
  <c r="HB12" i="30"/>
  <c r="HA12" i="30"/>
  <c r="GZ12" i="30"/>
  <c r="GY12" i="30"/>
  <c r="GX12" i="30"/>
  <c r="GW12" i="30"/>
  <c r="GV12" i="30"/>
  <c r="GU12" i="30"/>
  <c r="GT12" i="30"/>
  <c r="GS12" i="30"/>
  <c r="GR12" i="30"/>
  <c r="GQ12" i="30"/>
  <c r="GP12" i="30"/>
  <c r="GO12" i="30"/>
  <c r="GN12" i="30"/>
  <c r="GM12" i="30"/>
  <c r="GL12" i="30"/>
  <c r="GK12" i="30"/>
  <c r="GJ12" i="30"/>
  <c r="GI12" i="30"/>
  <c r="GH12" i="30"/>
  <c r="GG12" i="30"/>
  <c r="GF12" i="30"/>
  <c r="GE12" i="30"/>
  <c r="GD12" i="30"/>
  <c r="GC12" i="30"/>
  <c r="GB12" i="30"/>
  <c r="GA12" i="30"/>
  <c r="FZ12" i="30"/>
  <c r="FY12" i="30"/>
  <c r="FX12" i="30"/>
  <c r="FW12" i="30"/>
  <c r="FV12" i="30"/>
  <c r="FU12" i="30"/>
  <c r="FT12" i="30"/>
  <c r="FS12" i="30"/>
  <c r="FR12" i="30"/>
  <c r="FQ12" i="30"/>
  <c r="FP12" i="30"/>
  <c r="FO12" i="30"/>
  <c r="FN12" i="30"/>
  <c r="FM12" i="30"/>
  <c r="FL12" i="30"/>
  <c r="FK12" i="30"/>
  <c r="FJ12" i="30"/>
  <c r="FI12" i="30"/>
  <c r="FH12" i="30"/>
  <c r="FG12" i="30"/>
  <c r="FF12" i="30"/>
  <c r="FE12" i="30"/>
  <c r="FD12" i="30"/>
  <c r="FC12" i="30"/>
  <c r="FB12" i="30"/>
  <c r="FA12" i="30"/>
  <c r="EZ12" i="30"/>
  <c r="EY12" i="30"/>
  <c r="EX12" i="30"/>
  <c r="EW12" i="30"/>
  <c r="EV12" i="30"/>
  <c r="EU12" i="30"/>
  <c r="ET12" i="30"/>
  <c r="ES12" i="30"/>
  <c r="ER12" i="30"/>
  <c r="EQ12" i="30"/>
  <c r="EP12" i="30"/>
  <c r="EO12" i="30"/>
  <c r="EN12" i="30"/>
  <c r="EM12" i="30"/>
  <c r="EL12" i="30"/>
  <c r="EK12" i="30"/>
  <c r="EJ12" i="30"/>
  <c r="EI12" i="30"/>
  <c r="EH12" i="30"/>
  <c r="EG12" i="30"/>
  <c r="EF12" i="30"/>
  <c r="EE12" i="30"/>
  <c r="ED12" i="30"/>
  <c r="EC12" i="30"/>
  <c r="EB12" i="30"/>
  <c r="EA12" i="30"/>
  <c r="DZ12" i="30"/>
  <c r="DY12" i="30"/>
  <c r="DX12" i="30"/>
  <c r="DW12" i="30"/>
  <c r="DV12" i="30"/>
  <c r="DU12" i="30"/>
  <c r="DT12" i="30"/>
  <c r="DS12" i="30"/>
  <c r="DR12" i="30"/>
  <c r="DQ12" i="30"/>
  <c r="DP12" i="30"/>
  <c r="DO12" i="30"/>
  <c r="DN12" i="30"/>
  <c r="DM12" i="30"/>
  <c r="DL12" i="30"/>
  <c r="DK12" i="30"/>
  <c r="DJ12" i="30"/>
  <c r="DI12" i="30"/>
  <c r="DH12" i="30"/>
  <c r="DG12" i="30"/>
  <c r="DF12" i="30"/>
  <c r="DE12" i="30"/>
  <c r="DD12" i="30"/>
  <c r="DC12" i="30"/>
  <c r="DB12" i="30"/>
  <c r="DA12" i="30"/>
  <c r="CZ12" i="30"/>
  <c r="CY12" i="30"/>
  <c r="CX12" i="30"/>
  <c r="CW12" i="30"/>
  <c r="CV12" i="30"/>
  <c r="CU12" i="30"/>
  <c r="CT12" i="30"/>
  <c r="CS12" i="30"/>
  <c r="CR12" i="30"/>
  <c r="CQ12" i="30"/>
  <c r="CP12" i="30"/>
  <c r="CO12" i="30"/>
  <c r="CN12" i="30"/>
  <c r="CM12" i="30"/>
  <c r="CL12" i="30"/>
  <c r="CK12" i="30"/>
  <c r="CJ12" i="30"/>
  <c r="CI12" i="30"/>
  <c r="CH12" i="30"/>
  <c r="CG12" i="30"/>
  <c r="CF12" i="30"/>
  <c r="CE12" i="30"/>
  <c r="CD12" i="30"/>
  <c r="CC12" i="30"/>
  <c r="CB12" i="30"/>
  <c r="CA12" i="30"/>
  <c r="BZ12" i="30"/>
  <c r="BY12" i="30"/>
  <c r="BX12" i="30"/>
  <c r="BW12" i="30"/>
  <c r="BV12" i="30"/>
  <c r="BU12" i="30"/>
  <c r="BT12" i="30"/>
  <c r="BS12" i="30"/>
  <c r="BR12" i="30"/>
  <c r="BQ12" i="30"/>
  <c r="BP12" i="30"/>
  <c r="BO12" i="30"/>
  <c r="BN12" i="30"/>
  <c r="BM12" i="30"/>
  <c r="BL12" i="30"/>
  <c r="BK12" i="30"/>
  <c r="BJ12" i="30"/>
  <c r="BI12" i="30"/>
  <c r="BH12" i="30"/>
  <c r="BG12" i="30"/>
  <c r="BF12" i="30"/>
  <c r="BE12" i="30"/>
  <c r="BD12" i="30"/>
  <c r="BC12" i="30"/>
  <c r="BB12" i="30"/>
  <c r="BA12" i="30"/>
  <c r="AZ12" i="30"/>
  <c r="AY12" i="30"/>
  <c r="AX12" i="30"/>
  <c r="AW12" i="30"/>
  <c r="AV12" i="30"/>
  <c r="AU12" i="30"/>
  <c r="AT12" i="30"/>
  <c r="AS12" i="30"/>
  <c r="AR12" i="30"/>
  <c r="AQ12" i="30"/>
  <c r="AP12" i="30"/>
  <c r="AO12" i="30"/>
  <c r="AN12" i="30"/>
  <c r="AM12" i="30"/>
  <c r="AL12" i="30"/>
  <c r="AK12" i="30"/>
  <c r="AJ12" i="30"/>
  <c r="AI12" i="30"/>
  <c r="AH12" i="30"/>
  <c r="AG12" i="30"/>
  <c r="AF12" i="30"/>
  <c r="AE12" i="30"/>
  <c r="AD12" i="30"/>
  <c r="AC12" i="30"/>
  <c r="AB12" i="30"/>
  <c r="AA12" i="30"/>
  <c r="Z12" i="30"/>
  <c r="Y12" i="30"/>
  <c r="X12" i="30"/>
  <c r="W12" i="30"/>
  <c r="V12" i="30"/>
  <c r="U12" i="30"/>
  <c r="T12" i="30"/>
  <c r="S12" i="30"/>
  <c r="R12" i="30"/>
  <c r="Q12" i="30"/>
  <c r="P12" i="30"/>
  <c r="O12" i="30"/>
  <c r="N12" i="30"/>
  <c r="M12" i="30"/>
  <c r="L12" i="30"/>
  <c r="K12" i="30"/>
  <c r="D9" i="30"/>
  <c r="Y13" i="29"/>
  <c r="D32" i="30" l="1"/>
  <c r="D115" i="30"/>
  <c r="D123" i="30"/>
  <c r="D131" i="30"/>
  <c r="D139" i="30"/>
  <c r="D147" i="30"/>
  <c r="D116" i="30"/>
  <c r="D124" i="30"/>
  <c r="D132" i="30"/>
  <c r="D140" i="30"/>
  <c r="D148" i="30"/>
  <c r="D149" i="30"/>
  <c r="D118" i="30"/>
  <c r="D126" i="30"/>
  <c r="D134" i="30"/>
  <c r="D142" i="30"/>
  <c r="D152" i="30"/>
  <c r="D119" i="30"/>
  <c r="D127" i="30"/>
  <c r="D135" i="30"/>
  <c r="D143" i="30"/>
  <c r="D153" i="30"/>
  <c r="D112" i="30"/>
  <c r="D120" i="30"/>
  <c r="D128" i="30"/>
  <c r="D136" i="30"/>
  <c r="D144" i="30"/>
  <c r="D113" i="30"/>
  <c r="D121" i="30"/>
  <c r="D129" i="30"/>
  <c r="D137" i="30"/>
  <c r="D145" i="30"/>
  <c r="D154" i="30"/>
  <c r="D155" i="30"/>
  <c r="D156" i="30"/>
  <c r="D157" i="30"/>
  <c r="D150" i="30"/>
  <c r="D151" i="30"/>
  <c r="D240" i="30"/>
  <c r="D241" i="30"/>
  <c r="D253" i="30"/>
  <c r="D243" i="30"/>
  <c r="D244" i="30"/>
  <c r="D245" i="30"/>
  <c r="D246" i="30"/>
  <c r="D247" i="30"/>
  <c r="D248" i="30"/>
  <c r="D249" i="30"/>
  <c r="D254" i="30"/>
  <c r="D251" i="30"/>
  <c r="D252" i="30"/>
  <c r="D257" i="30"/>
  <c r="D260" i="30"/>
  <c r="D255" i="30"/>
  <c r="D256" i="30"/>
  <c r="D264" i="30"/>
  <c r="D259" i="30"/>
  <c r="D258" i="30"/>
  <c r="D272" i="30"/>
  <c r="D261" i="30"/>
  <c r="D263" i="30"/>
  <c r="D284" i="30"/>
  <c r="D268" i="30"/>
  <c r="D286" i="30"/>
  <c r="D280" i="30"/>
  <c r="D276" i="30"/>
  <c r="D288" i="30"/>
  <c r="D291" i="30"/>
  <c r="D287" i="30"/>
  <c r="D292" i="30"/>
  <c r="D289" i="30"/>
  <c r="D293" i="30"/>
  <c r="D290" i="30"/>
  <c r="D265" i="30"/>
  <c r="D269" i="30"/>
  <c r="D273" i="30"/>
  <c r="D277" i="30"/>
  <c r="D281" i="30"/>
  <c r="D285" i="30"/>
  <c r="D262" i="30"/>
  <c r="D266" i="30"/>
  <c r="D270" i="30"/>
  <c r="D274" i="30"/>
  <c r="D278" i="30"/>
  <c r="D282" i="30"/>
  <c r="D267" i="30"/>
  <c r="D271" i="30"/>
  <c r="D275" i="30"/>
  <c r="D279" i="30"/>
  <c r="D283" i="30"/>
  <c r="D8" i="30"/>
  <c r="D36" i="30"/>
  <c r="D20" i="30"/>
  <c r="D18" i="30"/>
  <c r="D24" i="30"/>
  <c r="D28" i="30"/>
  <c r="X13" i="29"/>
  <c r="E9" i="30"/>
  <c r="D3" i="30"/>
  <c r="D19" i="30"/>
  <c r="D23" i="30"/>
  <c r="D27" i="30"/>
  <c r="D31" i="30"/>
  <c r="D35" i="30"/>
  <c r="D22" i="30"/>
  <c r="D26" i="30"/>
  <c r="D30" i="30"/>
  <c r="D34" i="30"/>
  <c r="D21" i="30"/>
  <c r="D25" i="30"/>
  <c r="D29" i="30"/>
  <c r="D33" i="30"/>
  <c r="D7" i="30"/>
  <c r="D15" i="30"/>
  <c r="D16" i="30"/>
  <c r="D17" i="30"/>
  <c r="D14" i="30"/>
  <c r="D8" i="29"/>
  <c r="D7" i="29"/>
  <c r="C7" i="29"/>
  <c r="R15" i="29"/>
  <c r="P15" i="29"/>
  <c r="O15" i="29" s="1"/>
  <c r="N15" i="29"/>
  <c r="M15" i="29"/>
  <c r="L15" i="29"/>
  <c r="F9" i="30" l="1"/>
  <c r="D4" i="30"/>
  <c r="E4" i="30" s="1"/>
  <c r="W13" i="29"/>
  <c r="D10" i="30"/>
  <c r="H513" i="30"/>
  <c r="H512" i="30"/>
  <c r="H511" i="30"/>
  <c r="H510" i="30"/>
  <c r="H509" i="30"/>
  <c r="H508" i="30"/>
  <c r="H507" i="30"/>
  <c r="H506" i="30"/>
  <c r="H505" i="30"/>
  <c r="H504" i="30"/>
  <c r="H503" i="30"/>
  <c r="H502" i="30"/>
  <c r="H501" i="30"/>
  <c r="H500" i="30"/>
  <c r="H499" i="30"/>
  <c r="H498" i="30"/>
  <c r="H497" i="30"/>
  <c r="H496" i="30"/>
  <c r="H494" i="30"/>
  <c r="H493" i="30"/>
  <c r="H492" i="30"/>
  <c r="H491" i="30"/>
  <c r="H490" i="30"/>
  <c r="H489" i="30"/>
  <c r="H488" i="30"/>
  <c r="H487" i="30"/>
  <c r="H495" i="30"/>
  <c r="H486" i="30"/>
  <c r="H485" i="30"/>
  <c r="H484" i="30"/>
  <c r="H483" i="30"/>
  <c r="H482" i="30"/>
  <c r="H481" i="30"/>
  <c r="H480" i="30"/>
  <c r="H479" i="30"/>
  <c r="H478" i="30"/>
  <c r="H477" i="30"/>
  <c r="H476" i="30"/>
  <c r="H475" i="30"/>
  <c r="H474" i="30"/>
  <c r="H473" i="30"/>
  <c r="H472" i="30"/>
  <c r="H471" i="30"/>
  <c r="H470" i="30"/>
  <c r="H466" i="30"/>
  <c r="H467" i="30"/>
  <c r="H468" i="30"/>
  <c r="H469" i="30"/>
  <c r="H465" i="30"/>
  <c r="H464" i="30"/>
  <c r="H463" i="30"/>
  <c r="H462" i="30"/>
  <c r="H461" i="30"/>
  <c r="H460" i="30"/>
  <c r="H459" i="30"/>
  <c r="H458" i="30"/>
  <c r="H457" i="30"/>
  <c r="H456" i="30"/>
  <c r="H455" i="30"/>
  <c r="H454" i="30"/>
  <c r="H453" i="30"/>
  <c r="H452" i="30"/>
  <c r="H451" i="30"/>
  <c r="H450" i="30"/>
  <c r="H449" i="30"/>
  <c r="H448" i="30"/>
  <c r="H447" i="30"/>
  <c r="H446" i="30"/>
  <c r="H445" i="30"/>
  <c r="H444" i="30"/>
  <c r="H443" i="30"/>
  <c r="H442" i="30"/>
  <c r="H441" i="30"/>
  <c r="H440" i="30"/>
  <c r="H439" i="30"/>
  <c r="H438" i="30"/>
  <c r="H437" i="30"/>
  <c r="H436" i="30"/>
  <c r="H435" i="30"/>
  <c r="H434" i="30"/>
  <c r="H433" i="30"/>
  <c r="H432" i="30"/>
  <c r="H429" i="30"/>
  <c r="H430" i="30"/>
  <c r="H426" i="30"/>
  <c r="H425" i="30"/>
  <c r="H424" i="30"/>
  <c r="H423" i="30"/>
  <c r="H422" i="30"/>
  <c r="H421" i="30"/>
  <c r="H420" i="30"/>
  <c r="H419" i="30"/>
  <c r="H418" i="30"/>
  <c r="H417" i="30"/>
  <c r="H416" i="30"/>
  <c r="H415" i="30"/>
  <c r="H414" i="30"/>
  <c r="H413" i="30"/>
  <c r="H412" i="30"/>
  <c r="H411" i="30"/>
  <c r="H410" i="30"/>
  <c r="H431" i="30"/>
  <c r="H427" i="30"/>
  <c r="H428" i="30"/>
  <c r="H409" i="30"/>
  <c r="H408" i="30"/>
  <c r="H407" i="30"/>
  <c r="H406" i="30"/>
  <c r="H405" i="30"/>
  <c r="H404" i="30"/>
  <c r="H403" i="30"/>
  <c r="H402" i="30"/>
  <c r="H401" i="30"/>
  <c r="H400" i="30"/>
  <c r="H399" i="30"/>
  <c r="H398" i="30"/>
  <c r="H397" i="30"/>
  <c r="H396" i="30"/>
  <c r="H395" i="30"/>
  <c r="H394" i="30"/>
  <c r="H393" i="30"/>
  <c r="H392" i="30"/>
  <c r="H391" i="30"/>
  <c r="H390" i="30"/>
  <c r="H389" i="30"/>
  <c r="H388" i="30"/>
  <c r="H387" i="30"/>
  <c r="H386" i="30"/>
  <c r="H385" i="30"/>
  <c r="H384" i="30"/>
  <c r="H383" i="30"/>
  <c r="H382" i="30"/>
  <c r="H381" i="30"/>
  <c r="H380" i="30"/>
  <c r="H379" i="30"/>
  <c r="H378" i="30"/>
  <c r="H377" i="30"/>
  <c r="H376" i="30"/>
  <c r="H375" i="30"/>
  <c r="H374" i="30"/>
  <c r="H373" i="30"/>
  <c r="H372" i="30"/>
  <c r="H371" i="30"/>
  <c r="H369" i="30"/>
  <c r="H368" i="30"/>
  <c r="H367" i="30"/>
  <c r="H366" i="30"/>
  <c r="H365" i="30"/>
  <c r="H364" i="30"/>
  <c r="H363" i="30"/>
  <c r="H362" i="30"/>
  <c r="H361" i="30"/>
  <c r="H360" i="30"/>
  <c r="H359" i="30"/>
  <c r="H358" i="30"/>
  <c r="H357" i="30"/>
  <c r="H356" i="30"/>
  <c r="H355" i="30"/>
  <c r="H354" i="30"/>
  <c r="H353" i="30"/>
  <c r="H352" i="30"/>
  <c r="H351" i="30"/>
  <c r="H350" i="30"/>
  <c r="H349" i="30"/>
  <c r="H348" i="30"/>
  <c r="H347" i="30"/>
  <c r="H346" i="30"/>
  <c r="H345" i="30"/>
  <c r="H344" i="30"/>
  <c r="H343" i="30"/>
  <c r="H342" i="30"/>
  <c r="H341" i="30"/>
  <c r="H340" i="30"/>
  <c r="H339" i="30"/>
  <c r="H338" i="30"/>
  <c r="H337" i="30"/>
  <c r="H336" i="30"/>
  <c r="H335" i="30"/>
  <c r="H370" i="30"/>
  <c r="H311" i="30"/>
  <c r="H307" i="30"/>
  <c r="H303" i="30"/>
  <c r="H299" i="30"/>
  <c r="H295" i="30"/>
  <c r="H291" i="30"/>
  <c r="H334" i="30"/>
  <c r="H333" i="30"/>
  <c r="H332" i="30"/>
  <c r="H331" i="30"/>
  <c r="H330" i="30"/>
  <c r="H329" i="30"/>
  <c r="H328" i="30"/>
  <c r="H327" i="30"/>
  <c r="H326" i="30"/>
  <c r="H325" i="30"/>
  <c r="H324" i="30"/>
  <c r="H323" i="30"/>
  <c r="H322" i="30"/>
  <c r="H321" i="30"/>
  <c r="H320" i="30"/>
  <c r="H319" i="30"/>
  <c r="H318" i="30"/>
  <c r="H317" i="30"/>
  <c r="H316" i="30"/>
  <c r="H315" i="30"/>
  <c r="H314" i="30"/>
  <c r="H310" i="30"/>
  <c r="H306" i="30"/>
  <c r="H302" i="30"/>
  <c r="H298" i="30"/>
  <c r="H294" i="30"/>
  <c r="H290" i="30"/>
  <c r="H313" i="30"/>
  <c r="H309" i="30"/>
  <c r="H305" i="30"/>
  <c r="H301" i="30"/>
  <c r="H297" i="30"/>
  <c r="H293" i="30"/>
  <c r="H289" i="30"/>
  <c r="H312" i="30"/>
  <c r="H308" i="30"/>
  <c r="H304" i="30"/>
  <c r="H300" i="30"/>
  <c r="H296" i="30"/>
  <c r="H292" i="30"/>
  <c r="H288" i="30"/>
  <c r="H285" i="30"/>
  <c r="H281" i="30"/>
  <c r="H277" i="30"/>
  <c r="H273" i="30"/>
  <c r="H269" i="30"/>
  <c r="H265" i="30"/>
  <c r="H261" i="30"/>
  <c r="H257" i="30"/>
  <c r="H284" i="30"/>
  <c r="H280" i="30"/>
  <c r="H276" i="30"/>
  <c r="H272" i="30"/>
  <c r="H268" i="30"/>
  <c r="H264" i="30"/>
  <c r="H260" i="30"/>
  <c r="H256" i="30"/>
  <c r="H287" i="30"/>
  <c r="H283" i="30"/>
  <c r="H279" i="30"/>
  <c r="H275" i="30"/>
  <c r="H271" i="30"/>
  <c r="H267" i="30"/>
  <c r="H263" i="30"/>
  <c r="H259" i="30"/>
  <c r="H286" i="30"/>
  <c r="H282" i="30"/>
  <c r="H278" i="30"/>
  <c r="H274" i="30"/>
  <c r="H270" i="30"/>
  <c r="H266" i="30"/>
  <c r="H262" i="30"/>
  <c r="H258" i="30"/>
  <c r="H254" i="30"/>
  <c r="H250" i="30"/>
  <c r="H246" i="30"/>
  <c r="H242" i="30"/>
  <c r="H238" i="30"/>
  <c r="H234" i="30"/>
  <c r="H230" i="30"/>
  <c r="H226" i="30"/>
  <c r="H222" i="30"/>
  <c r="H249" i="30"/>
  <c r="H245" i="30"/>
  <c r="H241" i="30"/>
  <c r="H237" i="30"/>
  <c r="H233" i="30"/>
  <c r="H229" i="30"/>
  <c r="H225" i="30"/>
  <c r="H221" i="30"/>
  <c r="H255" i="30"/>
  <c r="H253" i="30"/>
  <c r="H252" i="30"/>
  <c r="H248" i="30"/>
  <c r="H244" i="30"/>
  <c r="H240" i="30"/>
  <c r="H236" i="30"/>
  <c r="H232" i="30"/>
  <c r="H228" i="30"/>
  <c r="H224" i="30"/>
  <c r="H220" i="30"/>
  <c r="H251" i="30"/>
  <c r="H247" i="30"/>
  <c r="H243" i="30"/>
  <c r="H239" i="30"/>
  <c r="H235" i="30"/>
  <c r="H231" i="30"/>
  <c r="H227" i="30"/>
  <c r="H223" i="30"/>
  <c r="H219" i="30"/>
  <c r="H217" i="30"/>
  <c r="H213" i="30"/>
  <c r="H209" i="30"/>
  <c r="H205" i="30"/>
  <c r="H201" i="30"/>
  <c r="H197" i="30"/>
  <c r="H193" i="30"/>
  <c r="H189" i="30"/>
  <c r="H185" i="30"/>
  <c r="H181" i="30"/>
  <c r="H177" i="30"/>
  <c r="H173" i="30"/>
  <c r="H169" i="30"/>
  <c r="H165" i="30"/>
  <c r="H161" i="30"/>
  <c r="H157" i="30"/>
  <c r="H153" i="30"/>
  <c r="H216" i="30"/>
  <c r="H212" i="30"/>
  <c r="H208" i="30"/>
  <c r="H204" i="30"/>
  <c r="H200" i="30"/>
  <c r="H196" i="30"/>
  <c r="H192" i="30"/>
  <c r="H188" i="30"/>
  <c r="H184" i="30"/>
  <c r="H180" i="30"/>
  <c r="H176" i="30"/>
  <c r="H172" i="30"/>
  <c r="H168" i="30"/>
  <c r="H164" i="30"/>
  <c r="H160" i="30"/>
  <c r="H156" i="30"/>
  <c r="H152" i="30"/>
  <c r="H218" i="30"/>
  <c r="H215" i="30"/>
  <c r="H211" i="30"/>
  <c r="H207" i="30"/>
  <c r="H203" i="30"/>
  <c r="H199" i="30"/>
  <c r="H195" i="30"/>
  <c r="H191" i="30"/>
  <c r="H187" i="30"/>
  <c r="H183" i="30"/>
  <c r="H179" i="30"/>
  <c r="H175" i="30"/>
  <c r="H171" i="30"/>
  <c r="H167" i="30"/>
  <c r="H163" i="30"/>
  <c r="H159" i="30"/>
  <c r="H155" i="30"/>
  <c r="H214" i="30"/>
  <c r="H210" i="30"/>
  <c r="H206" i="30"/>
  <c r="H202" i="30"/>
  <c r="H198" i="30"/>
  <c r="H194" i="30"/>
  <c r="H190" i="30"/>
  <c r="H186" i="30"/>
  <c r="H182" i="30"/>
  <c r="H178" i="30"/>
  <c r="H174" i="30"/>
  <c r="H170" i="30"/>
  <c r="H166" i="30"/>
  <c r="H162" i="30"/>
  <c r="H158" i="30"/>
  <c r="H154" i="30"/>
  <c r="H150" i="30"/>
  <c r="H148" i="30"/>
  <c r="H144" i="30"/>
  <c r="H140" i="30"/>
  <c r="H136" i="30"/>
  <c r="H132" i="30"/>
  <c r="H128" i="30"/>
  <c r="H124" i="30"/>
  <c r="H120" i="30"/>
  <c r="H116" i="30"/>
  <c r="H112" i="30"/>
  <c r="H108" i="30"/>
  <c r="H104" i="30"/>
  <c r="H100" i="30"/>
  <c r="H96" i="30"/>
  <c r="H92" i="30"/>
  <c r="H88" i="30"/>
  <c r="H84" i="30"/>
  <c r="H80" i="30"/>
  <c r="H147" i="30"/>
  <c r="H143" i="30"/>
  <c r="H139" i="30"/>
  <c r="H135" i="30"/>
  <c r="H131" i="30"/>
  <c r="H127" i="30"/>
  <c r="H123" i="30"/>
  <c r="H119" i="30"/>
  <c r="H115" i="30"/>
  <c r="H111" i="30"/>
  <c r="H107" i="30"/>
  <c r="H103" i="30"/>
  <c r="H99" i="30"/>
  <c r="H95" i="30"/>
  <c r="H91" i="30"/>
  <c r="H87" i="30"/>
  <c r="H83" i="30"/>
  <c r="H151" i="30"/>
  <c r="H149" i="30"/>
  <c r="H146" i="30"/>
  <c r="H142" i="30"/>
  <c r="H138" i="30"/>
  <c r="H134" i="30"/>
  <c r="H130" i="30"/>
  <c r="H126" i="30"/>
  <c r="H122" i="30"/>
  <c r="H118" i="30"/>
  <c r="H114" i="30"/>
  <c r="H110" i="30"/>
  <c r="H106" i="30"/>
  <c r="H102" i="30"/>
  <c r="H98" i="30"/>
  <c r="H94" i="30"/>
  <c r="H90" i="30"/>
  <c r="H86" i="30"/>
  <c r="H82" i="30"/>
  <c r="H145" i="30"/>
  <c r="H141" i="30"/>
  <c r="H137" i="30"/>
  <c r="H133" i="30"/>
  <c r="H129" i="30"/>
  <c r="H125" i="30"/>
  <c r="H121" i="30"/>
  <c r="H117" i="30"/>
  <c r="H113" i="30"/>
  <c r="H109" i="30"/>
  <c r="H105" i="30"/>
  <c r="H101" i="30"/>
  <c r="H97" i="30"/>
  <c r="H93" i="30"/>
  <c r="H89" i="30"/>
  <c r="H85" i="30"/>
  <c r="H81" i="30"/>
  <c r="H76" i="30"/>
  <c r="H72" i="30"/>
  <c r="H68" i="30"/>
  <c r="H64" i="30"/>
  <c r="H60" i="30"/>
  <c r="H56" i="30"/>
  <c r="H52" i="30"/>
  <c r="H48" i="30"/>
  <c r="H44" i="30"/>
  <c r="H40" i="30"/>
  <c r="H36" i="30"/>
  <c r="H32" i="30"/>
  <c r="H28" i="30"/>
  <c r="H24" i="30"/>
  <c r="H20" i="30"/>
  <c r="H16" i="30"/>
  <c r="H79" i="30"/>
  <c r="H75" i="30"/>
  <c r="H71" i="30"/>
  <c r="H67" i="30"/>
  <c r="H63" i="30"/>
  <c r="H59" i="30"/>
  <c r="H55" i="30"/>
  <c r="H51" i="30"/>
  <c r="H47" i="30"/>
  <c r="H43" i="30"/>
  <c r="H39" i="30"/>
  <c r="H35" i="30"/>
  <c r="H31" i="30"/>
  <c r="H27" i="30"/>
  <c r="H23" i="30"/>
  <c r="H19" i="30"/>
  <c r="H15" i="30"/>
  <c r="H78" i="30"/>
  <c r="H74" i="30"/>
  <c r="H70" i="30"/>
  <c r="H66" i="30"/>
  <c r="H62" i="30"/>
  <c r="H58" i="30"/>
  <c r="H54" i="30"/>
  <c r="H50" i="30"/>
  <c r="H46" i="30"/>
  <c r="H42" i="30"/>
  <c r="H38" i="30"/>
  <c r="H34" i="30"/>
  <c r="H30" i="30"/>
  <c r="H26" i="30"/>
  <c r="H22" i="30"/>
  <c r="H18" i="30"/>
  <c r="H14" i="30"/>
  <c r="H77" i="30"/>
  <c r="H73" i="30"/>
  <c r="H69" i="30"/>
  <c r="H65" i="30"/>
  <c r="H61" i="30"/>
  <c r="H57" i="30"/>
  <c r="H53" i="30"/>
  <c r="H49" i="30"/>
  <c r="H45" i="30"/>
  <c r="H41" i="30"/>
  <c r="H37" i="30"/>
  <c r="H33" i="30"/>
  <c r="H29" i="30"/>
  <c r="H25" i="30"/>
  <c r="H21" i="30"/>
  <c r="H17" i="30"/>
  <c r="C8" i="29"/>
  <c r="C9" i="29"/>
  <c r="C10" i="29" s="1"/>
  <c r="D10" i="29" s="1"/>
  <c r="Z15" i="29"/>
  <c r="Y15" i="29"/>
  <c r="D11" i="29"/>
  <c r="C11" i="29"/>
  <c r="Q15" i="29"/>
  <c r="J20" i="9"/>
  <c r="J19" i="9"/>
  <c r="I20" i="9"/>
  <c r="I19" i="9"/>
  <c r="J39" i="1"/>
  <c r="I39" i="1"/>
  <c r="N20" i="1"/>
  <c r="M20" i="1"/>
  <c r="J20" i="1"/>
  <c r="J19" i="1"/>
  <c r="I20" i="1"/>
  <c r="I19" i="1"/>
  <c r="I6" i="1"/>
  <c r="I5" i="1"/>
  <c r="I4" i="1"/>
  <c r="I3" i="1"/>
  <c r="H5" i="1"/>
  <c r="H4" i="1"/>
  <c r="H3" i="1"/>
  <c r="F4" i="30" l="1"/>
  <c r="IK92" i="30"/>
  <c r="IO92" i="30" s="1"/>
  <c r="IK28" i="30"/>
  <c r="IO28" i="30" s="1"/>
  <c r="IK108" i="30"/>
  <c r="IO108" i="30" s="1"/>
  <c r="IK20" i="30"/>
  <c r="IO20" i="30" s="1"/>
  <c r="IK91" i="30"/>
  <c r="IK100" i="30"/>
  <c r="IO100" i="30" s="1"/>
  <c r="IK16" i="30"/>
  <c r="IO16" i="30" s="1"/>
  <c r="IK80" i="30"/>
  <c r="IO80" i="30" s="1"/>
  <c r="IK51" i="30"/>
  <c r="IO51" i="30" s="1"/>
  <c r="IK38" i="30"/>
  <c r="IO38" i="30" s="1"/>
  <c r="IK57" i="30"/>
  <c r="IO57" i="30" s="1"/>
  <c r="IK56" i="30"/>
  <c r="IO56" i="30" s="1"/>
  <c r="IK19" i="30"/>
  <c r="IK107" i="30"/>
  <c r="IO107" i="30" s="1"/>
  <c r="IK110" i="30"/>
  <c r="IO110" i="30" s="1"/>
  <c r="IK35" i="30"/>
  <c r="IO35" i="30" s="1"/>
  <c r="IK22" i="30"/>
  <c r="IO22" i="30" s="1"/>
  <c r="IK37" i="30"/>
  <c r="IO37" i="30" s="1"/>
  <c r="IK70" i="30"/>
  <c r="IO70" i="30" s="1"/>
  <c r="IK33" i="30"/>
  <c r="IO33" i="30" s="1"/>
  <c r="IK97" i="30"/>
  <c r="IK55" i="30"/>
  <c r="IO55" i="30" s="1"/>
  <c r="IK18" i="30"/>
  <c r="IO18" i="30" s="1"/>
  <c r="IK82" i="30"/>
  <c r="IO82" i="30" s="1"/>
  <c r="IK45" i="30"/>
  <c r="IO45" i="30" s="1"/>
  <c r="IK109" i="30"/>
  <c r="IO109" i="30" s="1"/>
  <c r="IK27" i="30"/>
  <c r="IO27" i="30" s="1"/>
  <c r="IK111" i="30"/>
  <c r="IO111" i="30" s="1"/>
  <c r="IK67" i="30"/>
  <c r="IO67" i="30" s="1"/>
  <c r="IK52" i="30"/>
  <c r="IO52" i="30" s="1"/>
  <c r="IK90" i="30"/>
  <c r="IO90" i="30" s="1"/>
  <c r="IK47" i="30"/>
  <c r="IO47" i="30" s="1"/>
  <c r="IK32" i="30"/>
  <c r="IO32" i="30" s="1"/>
  <c r="IK96" i="30"/>
  <c r="IO96" i="30" s="1"/>
  <c r="IK75" i="30"/>
  <c r="IO75" i="30" s="1"/>
  <c r="IK62" i="30"/>
  <c r="IO62" i="30" s="1"/>
  <c r="IK89" i="30"/>
  <c r="IO89" i="30" s="1"/>
  <c r="IK72" i="30"/>
  <c r="IO72" i="30" s="1"/>
  <c r="IK43" i="30"/>
  <c r="IK26" i="30"/>
  <c r="IO26" i="30" s="1"/>
  <c r="IK41" i="30"/>
  <c r="IO41" i="30" s="1"/>
  <c r="IK59" i="30"/>
  <c r="IO59" i="30" s="1"/>
  <c r="IK42" i="30"/>
  <c r="IO42" i="30" s="1"/>
  <c r="IK69" i="30"/>
  <c r="IO69" i="30" s="1"/>
  <c r="IK86" i="30"/>
  <c r="IO86" i="30" s="1"/>
  <c r="IK49" i="30"/>
  <c r="IO49" i="30" s="1"/>
  <c r="IK113" i="30"/>
  <c r="IO113" i="30" s="1"/>
  <c r="IK71" i="30"/>
  <c r="IO71" i="30" s="1"/>
  <c r="IK34" i="30"/>
  <c r="IK98" i="30"/>
  <c r="IO98" i="30" s="1"/>
  <c r="IK61" i="30"/>
  <c r="IO61" i="30" s="1"/>
  <c r="IK60" i="30"/>
  <c r="IO60" i="30" s="1"/>
  <c r="IK44" i="30"/>
  <c r="IO44" i="30" s="1"/>
  <c r="IK58" i="30"/>
  <c r="IK84" i="30"/>
  <c r="IO84" i="30" s="1"/>
  <c r="IK36" i="30"/>
  <c r="IO36" i="30" s="1"/>
  <c r="IK30" i="30"/>
  <c r="IO30" i="30" s="1"/>
  <c r="IK48" i="30"/>
  <c r="IK112" i="30"/>
  <c r="IO112" i="30" s="1"/>
  <c r="IK95" i="30"/>
  <c r="IO95" i="30" s="1"/>
  <c r="IK94" i="30"/>
  <c r="IK24" i="30"/>
  <c r="IO24" i="30" s="1"/>
  <c r="IK88" i="30"/>
  <c r="IO88" i="30" s="1"/>
  <c r="IK63" i="30"/>
  <c r="IO63" i="30" s="1"/>
  <c r="IK46" i="30"/>
  <c r="IO46" i="30" s="1"/>
  <c r="IK73" i="30"/>
  <c r="IO73" i="30" s="1"/>
  <c r="IK79" i="30"/>
  <c r="IO79" i="30" s="1"/>
  <c r="IK74" i="30"/>
  <c r="IO74" i="30" s="1"/>
  <c r="IK101" i="30"/>
  <c r="IO101" i="30" s="1"/>
  <c r="IK102" i="30"/>
  <c r="IO102" i="30" s="1"/>
  <c r="IK65" i="30"/>
  <c r="IO65" i="30" s="1"/>
  <c r="IK23" i="30"/>
  <c r="IO23" i="30" s="1"/>
  <c r="IK87" i="30"/>
  <c r="IO87" i="30" s="1"/>
  <c r="IK50" i="30"/>
  <c r="IO50" i="30" s="1"/>
  <c r="IK114" i="30"/>
  <c r="IO114" i="30" s="1"/>
  <c r="IK77" i="30"/>
  <c r="IO77" i="30" s="1"/>
  <c r="IK21" i="30"/>
  <c r="IO21" i="30" s="1"/>
  <c r="IK76" i="30"/>
  <c r="IO76" i="30" s="1"/>
  <c r="IK85" i="30"/>
  <c r="IO85" i="30" s="1"/>
  <c r="IK15" i="30"/>
  <c r="IO15" i="30" s="1"/>
  <c r="IK68" i="30"/>
  <c r="IO68" i="30" s="1"/>
  <c r="IK53" i="30"/>
  <c r="IO53" i="30" s="1"/>
  <c r="IK64" i="30"/>
  <c r="IO64" i="30" s="1"/>
  <c r="IK31" i="30"/>
  <c r="IO31" i="30" s="1"/>
  <c r="IK14" i="30"/>
  <c r="IK25" i="30"/>
  <c r="IO25" i="30" s="1"/>
  <c r="IK40" i="30"/>
  <c r="IO40" i="30" s="1"/>
  <c r="IK104" i="30"/>
  <c r="IO104" i="30" s="1"/>
  <c r="IK83" i="30"/>
  <c r="IO83" i="30" s="1"/>
  <c r="IK78" i="30"/>
  <c r="IK105" i="30"/>
  <c r="IO105" i="30" s="1"/>
  <c r="IK99" i="30"/>
  <c r="IO99" i="30" s="1"/>
  <c r="IK106" i="30"/>
  <c r="IO106" i="30" s="1"/>
  <c r="IK54" i="30"/>
  <c r="IO54" i="30" s="1"/>
  <c r="IK17" i="30"/>
  <c r="IO17" i="30" s="1"/>
  <c r="IK81" i="30"/>
  <c r="IO81" i="30" s="1"/>
  <c r="IK39" i="30"/>
  <c r="IO39" i="30" s="1"/>
  <c r="IK103" i="30"/>
  <c r="IK66" i="30"/>
  <c r="IO66" i="30" s="1"/>
  <c r="IK29" i="30"/>
  <c r="IO29" i="30" s="1"/>
  <c r="IK93" i="30"/>
  <c r="IO93" i="30" s="1"/>
  <c r="V13" i="29"/>
  <c r="ID29" i="30"/>
  <c r="HZ29" i="30"/>
  <c r="HV29" i="30"/>
  <c r="HR29" i="30"/>
  <c r="HN29" i="30"/>
  <c r="HJ29" i="30"/>
  <c r="HF29" i="30"/>
  <c r="HB29" i="30"/>
  <c r="GX29" i="30"/>
  <c r="GT29" i="30"/>
  <c r="GP29" i="30"/>
  <c r="GL29" i="30"/>
  <c r="GH29" i="30"/>
  <c r="GD29" i="30"/>
  <c r="FZ29" i="30"/>
  <c r="FV29" i="30"/>
  <c r="FR29" i="30"/>
  <c r="FN29" i="30"/>
  <c r="FJ29" i="30"/>
  <c r="FF29" i="30"/>
  <c r="FB29" i="30"/>
  <c r="EX29" i="30"/>
  <c r="ET29" i="30"/>
  <c r="EP29" i="30"/>
  <c r="EL29" i="30"/>
  <c r="EH29" i="30"/>
  <c r="ED29" i="30"/>
  <c r="DZ29" i="30"/>
  <c r="DV29" i="30"/>
  <c r="DR29" i="30"/>
  <c r="DN29" i="30"/>
  <c r="DJ29" i="30"/>
  <c r="DF29" i="30"/>
  <c r="DB29" i="30"/>
  <c r="CX29" i="30"/>
  <c r="CT29" i="30"/>
  <c r="CP29" i="30"/>
  <c r="CL29" i="30"/>
  <c r="CH29" i="30"/>
  <c r="CD29" i="30"/>
  <c r="BZ29" i="30"/>
  <c r="BV29" i="30"/>
  <c r="BR29" i="30"/>
  <c r="BN29" i="30"/>
  <c r="BJ29" i="30"/>
  <c r="BF29" i="30"/>
  <c r="BB29" i="30"/>
  <c r="AX29" i="30"/>
  <c r="AT29" i="30"/>
  <c r="AP29" i="30"/>
  <c r="AL29" i="30"/>
  <c r="AH29" i="30"/>
  <c r="AD29" i="30"/>
  <c r="Z29" i="30"/>
  <c r="V29" i="30"/>
  <c r="R29" i="30"/>
  <c r="N29" i="30"/>
  <c r="IE29" i="30"/>
  <c r="IA29" i="30"/>
  <c r="HW29" i="30"/>
  <c r="HS29" i="30"/>
  <c r="HO29" i="30"/>
  <c r="HK29" i="30"/>
  <c r="HG29" i="30"/>
  <c r="HC29" i="30"/>
  <c r="GY29" i="30"/>
  <c r="GU29" i="30"/>
  <c r="GQ29" i="30"/>
  <c r="GM29" i="30"/>
  <c r="GI29" i="30"/>
  <c r="GE29" i="30"/>
  <c r="GA29" i="30"/>
  <c r="FW29" i="30"/>
  <c r="FS29" i="30"/>
  <c r="FO29" i="30"/>
  <c r="FK29" i="30"/>
  <c r="FG29" i="30"/>
  <c r="FC29" i="30"/>
  <c r="EY29" i="30"/>
  <c r="EU29" i="30"/>
  <c r="EQ29" i="30"/>
  <c r="EM29" i="30"/>
  <c r="EI29" i="30"/>
  <c r="EE29" i="30"/>
  <c r="EA29" i="30"/>
  <c r="DW29" i="30"/>
  <c r="DS29" i="30"/>
  <c r="DO29" i="30"/>
  <c r="DK29" i="30"/>
  <c r="DG29" i="30"/>
  <c r="DC29" i="30"/>
  <c r="CY29" i="30"/>
  <c r="CU29" i="30"/>
  <c r="CQ29" i="30"/>
  <c r="CM29" i="30"/>
  <c r="CI29" i="30"/>
  <c r="CE29" i="30"/>
  <c r="CA29" i="30"/>
  <c r="BW29" i="30"/>
  <c r="BS29" i="30"/>
  <c r="BO29" i="30"/>
  <c r="BK29" i="30"/>
  <c r="BG29" i="30"/>
  <c r="BC29" i="30"/>
  <c r="AY29" i="30"/>
  <c r="AU29" i="30"/>
  <c r="AQ29" i="30"/>
  <c r="AM29" i="30"/>
  <c r="AI29" i="30"/>
  <c r="AE29" i="30"/>
  <c r="AA29" i="30"/>
  <c r="W29" i="30"/>
  <c r="S29" i="30"/>
  <c r="O29" i="30"/>
  <c r="K29" i="30"/>
  <c r="IF29" i="30"/>
  <c r="IB29" i="30"/>
  <c r="HX29" i="30"/>
  <c r="HT29" i="30"/>
  <c r="HP29" i="30"/>
  <c r="HL29" i="30"/>
  <c r="HH29" i="30"/>
  <c r="HD29" i="30"/>
  <c r="GZ29" i="30"/>
  <c r="GV29" i="30"/>
  <c r="GR29" i="30"/>
  <c r="GN29" i="30"/>
  <c r="GJ29" i="30"/>
  <c r="GF29" i="30"/>
  <c r="GB29" i="30"/>
  <c r="FX29" i="30"/>
  <c r="FT29" i="30"/>
  <c r="FP29" i="30"/>
  <c r="FL29" i="30"/>
  <c r="FH29" i="30"/>
  <c r="FD29" i="30"/>
  <c r="EZ29" i="30"/>
  <c r="EV29" i="30"/>
  <c r="ER29" i="30"/>
  <c r="EN29" i="30"/>
  <c r="EJ29" i="30"/>
  <c r="EF29" i="30"/>
  <c r="EB29" i="30"/>
  <c r="DX29" i="30"/>
  <c r="DT29" i="30"/>
  <c r="DP29" i="30"/>
  <c r="DL29" i="30"/>
  <c r="DH29" i="30"/>
  <c r="DD29" i="30"/>
  <c r="CZ29" i="30"/>
  <c r="CV29" i="30"/>
  <c r="CR29" i="30"/>
  <c r="CN29" i="30"/>
  <c r="CJ29" i="30"/>
  <c r="CF29" i="30"/>
  <c r="CB29" i="30"/>
  <c r="BX29" i="30"/>
  <c r="BT29" i="30"/>
  <c r="BP29" i="30"/>
  <c r="BL29" i="30"/>
  <c r="BH29" i="30"/>
  <c r="BD29" i="30"/>
  <c r="AZ29" i="30"/>
  <c r="AV29" i="30"/>
  <c r="AR29" i="30"/>
  <c r="AN29" i="30"/>
  <c r="AJ29" i="30"/>
  <c r="AF29" i="30"/>
  <c r="AB29" i="30"/>
  <c r="X29" i="30"/>
  <c r="T29" i="30"/>
  <c r="P29" i="30"/>
  <c r="L29" i="30"/>
  <c r="IG29" i="30"/>
  <c r="IC29" i="30"/>
  <c r="HY29" i="30"/>
  <c r="HU29" i="30"/>
  <c r="HQ29" i="30"/>
  <c r="HM29" i="30"/>
  <c r="HI29" i="30"/>
  <c r="HE29" i="30"/>
  <c r="HA29" i="30"/>
  <c r="GW29" i="30"/>
  <c r="GS29" i="30"/>
  <c r="GO29" i="30"/>
  <c r="GK29" i="30"/>
  <c r="GG29" i="30"/>
  <c r="GC29" i="30"/>
  <c r="FY29" i="30"/>
  <c r="FU29" i="30"/>
  <c r="FQ29" i="30"/>
  <c r="FM29" i="30"/>
  <c r="FI29" i="30"/>
  <c r="FE29" i="30"/>
  <c r="FA29" i="30"/>
  <c r="EW29" i="30"/>
  <c r="ES29" i="30"/>
  <c r="EO29" i="30"/>
  <c r="EK29" i="30"/>
  <c r="EG29" i="30"/>
  <c r="EC29" i="30"/>
  <c r="DY29" i="30"/>
  <c r="DU29" i="30"/>
  <c r="DQ29" i="30"/>
  <c r="DM29" i="30"/>
  <c r="DI29" i="30"/>
  <c r="DE29" i="30"/>
  <c r="DA29" i="30"/>
  <c r="CW29" i="30"/>
  <c r="CS29" i="30"/>
  <c r="CO29" i="30"/>
  <c r="CK29" i="30"/>
  <c r="CG29" i="30"/>
  <c r="CC29" i="30"/>
  <c r="BY29" i="30"/>
  <c r="BU29" i="30"/>
  <c r="BQ29" i="30"/>
  <c r="BM29" i="30"/>
  <c r="BI29" i="30"/>
  <c r="BE29" i="30"/>
  <c r="BA29" i="30"/>
  <c r="AW29" i="30"/>
  <c r="AS29" i="30"/>
  <c r="AO29" i="30"/>
  <c r="AK29" i="30"/>
  <c r="AG29" i="30"/>
  <c r="AC29" i="30"/>
  <c r="Y29" i="30"/>
  <c r="U29" i="30"/>
  <c r="Q29" i="30"/>
  <c r="M29" i="30"/>
  <c r="ID77" i="30"/>
  <c r="HZ77" i="30"/>
  <c r="HV77" i="30"/>
  <c r="HR77" i="30"/>
  <c r="HN77" i="30"/>
  <c r="HJ77" i="30"/>
  <c r="HF77" i="30"/>
  <c r="HB77" i="30"/>
  <c r="GX77" i="30"/>
  <c r="GT77" i="30"/>
  <c r="GP77" i="30"/>
  <c r="GL77" i="30"/>
  <c r="GH77" i="30"/>
  <c r="GD77" i="30"/>
  <c r="FZ77" i="30"/>
  <c r="FV77" i="30"/>
  <c r="FR77" i="30"/>
  <c r="FN77" i="30"/>
  <c r="FJ77" i="30"/>
  <c r="FF77" i="30"/>
  <c r="FB77" i="30"/>
  <c r="EX77" i="30"/>
  <c r="ET77" i="30"/>
  <c r="EP77" i="30"/>
  <c r="EL77" i="30"/>
  <c r="EH77" i="30"/>
  <c r="ED77" i="30"/>
  <c r="DZ77" i="30"/>
  <c r="DV77" i="30"/>
  <c r="DR77" i="30"/>
  <c r="DN77" i="30"/>
  <c r="DJ77" i="30"/>
  <c r="DF77" i="30"/>
  <c r="DB77" i="30"/>
  <c r="CX77" i="30"/>
  <c r="CT77" i="30"/>
  <c r="CP77" i="30"/>
  <c r="CL77" i="30"/>
  <c r="CH77" i="30"/>
  <c r="CD77" i="30"/>
  <c r="BZ77" i="30"/>
  <c r="BV77" i="30"/>
  <c r="BR77" i="30"/>
  <c r="BN77" i="30"/>
  <c r="BJ77" i="30"/>
  <c r="BF77" i="30"/>
  <c r="BB77" i="30"/>
  <c r="AX77" i="30"/>
  <c r="AT77" i="30"/>
  <c r="AP77" i="30"/>
  <c r="AL77" i="30"/>
  <c r="AH77" i="30"/>
  <c r="AD77" i="30"/>
  <c r="Z77" i="30"/>
  <c r="V77" i="30"/>
  <c r="R77" i="30"/>
  <c r="N77" i="30"/>
  <c r="IE77" i="30"/>
  <c r="IA77" i="30"/>
  <c r="HW77" i="30"/>
  <c r="HS77" i="30"/>
  <c r="HO77" i="30"/>
  <c r="HK77" i="30"/>
  <c r="HG77" i="30"/>
  <c r="HC77" i="30"/>
  <c r="GY77" i="30"/>
  <c r="GU77" i="30"/>
  <c r="GQ77" i="30"/>
  <c r="GM77" i="30"/>
  <c r="GI77" i="30"/>
  <c r="GE77" i="30"/>
  <c r="GA77" i="30"/>
  <c r="FW77" i="30"/>
  <c r="FS77" i="30"/>
  <c r="FO77" i="30"/>
  <c r="FK77" i="30"/>
  <c r="FG77" i="30"/>
  <c r="FC77" i="30"/>
  <c r="EY77" i="30"/>
  <c r="EU77" i="30"/>
  <c r="EQ77" i="30"/>
  <c r="EM77" i="30"/>
  <c r="EI77" i="30"/>
  <c r="EE77" i="30"/>
  <c r="EA77" i="30"/>
  <c r="DW77" i="30"/>
  <c r="DS77" i="30"/>
  <c r="DO77" i="30"/>
  <c r="DK77" i="30"/>
  <c r="DG77" i="30"/>
  <c r="DC77" i="30"/>
  <c r="CY77" i="30"/>
  <c r="CU77" i="30"/>
  <c r="CQ77" i="30"/>
  <c r="CM77" i="30"/>
  <c r="CI77" i="30"/>
  <c r="CE77" i="30"/>
  <c r="CA77" i="30"/>
  <c r="BW77" i="30"/>
  <c r="BS77" i="30"/>
  <c r="BO77" i="30"/>
  <c r="BK77" i="30"/>
  <c r="BG77" i="30"/>
  <c r="BC77" i="30"/>
  <c r="AY77" i="30"/>
  <c r="AU77" i="30"/>
  <c r="AQ77" i="30"/>
  <c r="AM77" i="30"/>
  <c r="AI77" i="30"/>
  <c r="AE77" i="30"/>
  <c r="AA77" i="30"/>
  <c r="W77" i="30"/>
  <c r="S77" i="30"/>
  <c r="O77" i="30"/>
  <c r="K77" i="30"/>
  <c r="IF77" i="30"/>
  <c r="IB77" i="30"/>
  <c r="HX77" i="30"/>
  <c r="HT77" i="30"/>
  <c r="HP77" i="30"/>
  <c r="HL77" i="30"/>
  <c r="HH77" i="30"/>
  <c r="HD77" i="30"/>
  <c r="GZ77" i="30"/>
  <c r="GV77" i="30"/>
  <c r="GR77" i="30"/>
  <c r="GN77" i="30"/>
  <c r="GJ77" i="30"/>
  <c r="GF77" i="30"/>
  <c r="GB77" i="30"/>
  <c r="FX77" i="30"/>
  <c r="FT77" i="30"/>
  <c r="FP77" i="30"/>
  <c r="FL77" i="30"/>
  <c r="FH77" i="30"/>
  <c r="FD77" i="30"/>
  <c r="EZ77" i="30"/>
  <c r="EV77" i="30"/>
  <c r="ER77" i="30"/>
  <c r="EN77" i="30"/>
  <c r="EJ77" i="30"/>
  <c r="EF77" i="30"/>
  <c r="EB77" i="30"/>
  <c r="DX77" i="30"/>
  <c r="DT77" i="30"/>
  <c r="DP77" i="30"/>
  <c r="DL77" i="30"/>
  <c r="DH77" i="30"/>
  <c r="DD77" i="30"/>
  <c r="CZ77" i="30"/>
  <c r="CV77" i="30"/>
  <c r="CR77" i="30"/>
  <c r="CN77" i="30"/>
  <c r="CJ77" i="30"/>
  <c r="CF77" i="30"/>
  <c r="CB77" i="30"/>
  <c r="BX77" i="30"/>
  <c r="BT77" i="30"/>
  <c r="BP77" i="30"/>
  <c r="BL77" i="30"/>
  <c r="BH77" i="30"/>
  <c r="BD77" i="30"/>
  <c r="AZ77" i="30"/>
  <c r="AV77" i="30"/>
  <c r="AR77" i="30"/>
  <c r="AN77" i="30"/>
  <c r="AJ77" i="30"/>
  <c r="AF77" i="30"/>
  <c r="AB77" i="30"/>
  <c r="X77" i="30"/>
  <c r="T77" i="30"/>
  <c r="P77" i="30"/>
  <c r="L77" i="30"/>
  <c r="IG77" i="30"/>
  <c r="IC77" i="30"/>
  <c r="HY77" i="30"/>
  <c r="HU77" i="30"/>
  <c r="HQ77" i="30"/>
  <c r="HM77" i="30"/>
  <c r="HI77" i="30"/>
  <c r="HE77" i="30"/>
  <c r="HA77" i="30"/>
  <c r="GW77" i="30"/>
  <c r="GS77" i="30"/>
  <c r="GO77" i="30"/>
  <c r="GK77" i="30"/>
  <c r="GG77" i="30"/>
  <c r="GC77" i="30"/>
  <c r="FY77" i="30"/>
  <c r="FU77" i="30"/>
  <c r="FQ77" i="30"/>
  <c r="FM77" i="30"/>
  <c r="FI77" i="30"/>
  <c r="FE77" i="30"/>
  <c r="FA77" i="30"/>
  <c r="EW77" i="30"/>
  <c r="ES77" i="30"/>
  <c r="EO77" i="30"/>
  <c r="EK77" i="30"/>
  <c r="EG77" i="30"/>
  <c r="EC77" i="30"/>
  <c r="DY77" i="30"/>
  <c r="DU77" i="30"/>
  <c r="DQ77" i="30"/>
  <c r="DM77" i="30"/>
  <c r="DI77" i="30"/>
  <c r="DE77" i="30"/>
  <c r="DA77" i="30"/>
  <c r="CW77" i="30"/>
  <c r="CS77" i="30"/>
  <c r="CO77" i="30"/>
  <c r="CK77" i="30"/>
  <c r="CG77" i="30"/>
  <c r="CC77" i="30"/>
  <c r="BY77" i="30"/>
  <c r="BU77" i="30"/>
  <c r="BQ77" i="30"/>
  <c r="BM77" i="30"/>
  <c r="BI77" i="30"/>
  <c r="BE77" i="30"/>
  <c r="BA77" i="30"/>
  <c r="AW77" i="30"/>
  <c r="AS77" i="30"/>
  <c r="AO77" i="30"/>
  <c r="AK77" i="30"/>
  <c r="AG77" i="30"/>
  <c r="AC77" i="30"/>
  <c r="Y77" i="30"/>
  <c r="U77" i="30"/>
  <c r="Q77" i="30"/>
  <c r="M77" i="30"/>
  <c r="IE42" i="30"/>
  <c r="IA42" i="30"/>
  <c r="HW42" i="30"/>
  <c r="HS42" i="30"/>
  <c r="HO42" i="30"/>
  <c r="HK42" i="30"/>
  <c r="HG42" i="30"/>
  <c r="HC42" i="30"/>
  <c r="GY42" i="30"/>
  <c r="GU42" i="30"/>
  <c r="GQ42" i="30"/>
  <c r="GM42" i="30"/>
  <c r="GI42" i="30"/>
  <c r="GE42" i="30"/>
  <c r="GA42" i="30"/>
  <c r="FW42" i="30"/>
  <c r="FS42" i="30"/>
  <c r="FO42" i="30"/>
  <c r="FK42" i="30"/>
  <c r="FG42" i="30"/>
  <c r="FC42" i="30"/>
  <c r="EY42" i="30"/>
  <c r="EU42" i="30"/>
  <c r="EQ42" i="30"/>
  <c r="EM42" i="30"/>
  <c r="EI42" i="30"/>
  <c r="EE42" i="30"/>
  <c r="EA42" i="30"/>
  <c r="DW42" i="30"/>
  <c r="DS42" i="30"/>
  <c r="DO42" i="30"/>
  <c r="DK42" i="30"/>
  <c r="DG42" i="30"/>
  <c r="DC42" i="30"/>
  <c r="CY42" i="30"/>
  <c r="CU42" i="30"/>
  <c r="CQ42" i="30"/>
  <c r="CM42" i="30"/>
  <c r="CI42" i="30"/>
  <c r="CE42" i="30"/>
  <c r="CA42" i="30"/>
  <c r="BW42" i="30"/>
  <c r="BS42" i="30"/>
  <c r="BO42" i="30"/>
  <c r="BK42" i="30"/>
  <c r="BG42" i="30"/>
  <c r="BC42" i="30"/>
  <c r="AY42" i="30"/>
  <c r="AU42" i="30"/>
  <c r="AQ42" i="30"/>
  <c r="AM42" i="30"/>
  <c r="AI42" i="30"/>
  <c r="AE42" i="30"/>
  <c r="AA42" i="30"/>
  <c r="W42" i="30"/>
  <c r="S42" i="30"/>
  <c r="O42" i="30"/>
  <c r="K42" i="30"/>
  <c r="IF42" i="30"/>
  <c r="IB42" i="30"/>
  <c r="HX42" i="30"/>
  <c r="HT42" i="30"/>
  <c r="HP42" i="30"/>
  <c r="HL42" i="30"/>
  <c r="HH42" i="30"/>
  <c r="HD42" i="30"/>
  <c r="GZ42" i="30"/>
  <c r="GV42" i="30"/>
  <c r="GR42" i="30"/>
  <c r="GN42" i="30"/>
  <c r="GJ42" i="30"/>
  <c r="GF42" i="30"/>
  <c r="GB42" i="30"/>
  <c r="FX42" i="30"/>
  <c r="FT42" i="30"/>
  <c r="FP42" i="30"/>
  <c r="FL42" i="30"/>
  <c r="FH42" i="30"/>
  <c r="FD42" i="30"/>
  <c r="EZ42" i="30"/>
  <c r="EV42" i="30"/>
  <c r="ER42" i="30"/>
  <c r="EN42" i="30"/>
  <c r="EJ42" i="30"/>
  <c r="EF42" i="30"/>
  <c r="EB42" i="30"/>
  <c r="DX42" i="30"/>
  <c r="DT42" i="30"/>
  <c r="DP42" i="30"/>
  <c r="DL42" i="30"/>
  <c r="DH42" i="30"/>
  <c r="DD42" i="30"/>
  <c r="CZ42" i="30"/>
  <c r="CV42" i="30"/>
  <c r="CR42" i="30"/>
  <c r="CN42" i="30"/>
  <c r="CJ42" i="30"/>
  <c r="CF42" i="30"/>
  <c r="CB42" i="30"/>
  <c r="BX42" i="30"/>
  <c r="BT42" i="30"/>
  <c r="BP42" i="30"/>
  <c r="BL42" i="30"/>
  <c r="BH42" i="30"/>
  <c r="BD42" i="30"/>
  <c r="AZ42" i="30"/>
  <c r="AV42" i="30"/>
  <c r="AR42" i="30"/>
  <c r="AN42" i="30"/>
  <c r="AJ42" i="30"/>
  <c r="AF42" i="30"/>
  <c r="AB42" i="30"/>
  <c r="X42" i="30"/>
  <c r="T42" i="30"/>
  <c r="P42" i="30"/>
  <c r="L42" i="30"/>
  <c r="IG42" i="30"/>
  <c r="IC42" i="30"/>
  <c r="HY42" i="30"/>
  <c r="HU42" i="30"/>
  <c r="HQ42" i="30"/>
  <c r="HM42" i="30"/>
  <c r="HI42" i="30"/>
  <c r="HE42" i="30"/>
  <c r="HA42" i="30"/>
  <c r="GW42" i="30"/>
  <c r="GS42" i="30"/>
  <c r="GO42" i="30"/>
  <c r="GK42" i="30"/>
  <c r="GG42" i="30"/>
  <c r="GC42" i="30"/>
  <c r="FY42" i="30"/>
  <c r="FU42" i="30"/>
  <c r="FQ42" i="30"/>
  <c r="FM42" i="30"/>
  <c r="FI42" i="30"/>
  <c r="FE42" i="30"/>
  <c r="FA42" i="30"/>
  <c r="EW42" i="30"/>
  <c r="ES42" i="30"/>
  <c r="EO42" i="30"/>
  <c r="EK42" i="30"/>
  <c r="EG42" i="30"/>
  <c r="EC42" i="30"/>
  <c r="DY42" i="30"/>
  <c r="DU42" i="30"/>
  <c r="DQ42" i="30"/>
  <c r="DM42" i="30"/>
  <c r="DI42" i="30"/>
  <c r="DE42" i="30"/>
  <c r="DA42" i="30"/>
  <c r="CW42" i="30"/>
  <c r="CS42" i="30"/>
  <c r="CO42" i="30"/>
  <c r="CK42" i="30"/>
  <c r="CG42" i="30"/>
  <c r="CC42" i="30"/>
  <c r="BY42" i="30"/>
  <c r="BU42" i="30"/>
  <c r="BQ42" i="30"/>
  <c r="BM42" i="30"/>
  <c r="BI42" i="30"/>
  <c r="BE42" i="30"/>
  <c r="BA42" i="30"/>
  <c r="AW42" i="30"/>
  <c r="AS42" i="30"/>
  <c r="AO42" i="30"/>
  <c r="AK42" i="30"/>
  <c r="AG42" i="30"/>
  <c r="AC42" i="30"/>
  <c r="Y42" i="30"/>
  <c r="U42" i="30"/>
  <c r="Q42" i="30"/>
  <c r="M42" i="30"/>
  <c r="ID42" i="30"/>
  <c r="HZ42" i="30"/>
  <c r="HV42" i="30"/>
  <c r="HR42" i="30"/>
  <c r="HN42" i="30"/>
  <c r="HJ42" i="30"/>
  <c r="HF42" i="30"/>
  <c r="HB42" i="30"/>
  <c r="GX42" i="30"/>
  <c r="GT42" i="30"/>
  <c r="GP42" i="30"/>
  <c r="GL42" i="30"/>
  <c r="GH42" i="30"/>
  <c r="GD42" i="30"/>
  <c r="FZ42" i="30"/>
  <c r="FV42" i="30"/>
  <c r="FR42" i="30"/>
  <c r="FN42" i="30"/>
  <c r="FJ42" i="30"/>
  <c r="FF42" i="30"/>
  <c r="FB42" i="30"/>
  <c r="EX42" i="30"/>
  <c r="ET42" i="30"/>
  <c r="EP42" i="30"/>
  <c r="EL42" i="30"/>
  <c r="EH42" i="30"/>
  <c r="ED42" i="30"/>
  <c r="DZ42" i="30"/>
  <c r="DV42" i="30"/>
  <c r="DR42" i="30"/>
  <c r="DN42" i="30"/>
  <c r="DJ42" i="30"/>
  <c r="DF42" i="30"/>
  <c r="DB42" i="30"/>
  <c r="CX42" i="30"/>
  <c r="CT42" i="30"/>
  <c r="CP42" i="30"/>
  <c r="CL42" i="30"/>
  <c r="CH42" i="30"/>
  <c r="CD42" i="30"/>
  <c r="BZ42" i="30"/>
  <c r="BV42" i="30"/>
  <c r="BR42" i="30"/>
  <c r="BN42" i="30"/>
  <c r="BJ42" i="30"/>
  <c r="BF42" i="30"/>
  <c r="BB42" i="30"/>
  <c r="AX42" i="30"/>
  <c r="AT42" i="30"/>
  <c r="AP42" i="30"/>
  <c r="AL42" i="30"/>
  <c r="AH42" i="30"/>
  <c r="AD42" i="30"/>
  <c r="Z42" i="30"/>
  <c r="V42" i="30"/>
  <c r="R42" i="30"/>
  <c r="N42" i="30"/>
  <c r="IF23" i="30"/>
  <c r="IB23" i="30"/>
  <c r="HX23" i="30"/>
  <c r="HT23" i="30"/>
  <c r="HP23" i="30"/>
  <c r="HL23" i="30"/>
  <c r="HH23" i="30"/>
  <c r="HD23" i="30"/>
  <c r="GZ23" i="30"/>
  <c r="GV23" i="30"/>
  <c r="GR23" i="30"/>
  <c r="GN23" i="30"/>
  <c r="GJ23" i="30"/>
  <c r="GF23" i="30"/>
  <c r="GB23" i="30"/>
  <c r="FX23" i="30"/>
  <c r="FT23" i="30"/>
  <c r="FP23" i="30"/>
  <c r="FL23" i="30"/>
  <c r="FH23" i="30"/>
  <c r="FD23" i="30"/>
  <c r="EZ23" i="30"/>
  <c r="EV23" i="30"/>
  <c r="ER23" i="30"/>
  <c r="EN23" i="30"/>
  <c r="EJ23" i="30"/>
  <c r="EF23" i="30"/>
  <c r="EB23" i="30"/>
  <c r="DX23" i="30"/>
  <c r="DT23" i="30"/>
  <c r="DP23" i="30"/>
  <c r="DL23" i="30"/>
  <c r="DH23" i="30"/>
  <c r="DD23" i="30"/>
  <c r="CZ23" i="30"/>
  <c r="CV23" i="30"/>
  <c r="CR23" i="30"/>
  <c r="CN23" i="30"/>
  <c r="CJ23" i="30"/>
  <c r="CF23" i="30"/>
  <c r="CB23" i="30"/>
  <c r="BX23" i="30"/>
  <c r="BT23" i="30"/>
  <c r="BP23" i="30"/>
  <c r="BL23" i="30"/>
  <c r="BH23" i="30"/>
  <c r="BD23" i="30"/>
  <c r="AZ23" i="30"/>
  <c r="AV23" i="30"/>
  <c r="AR23" i="30"/>
  <c r="AN23" i="30"/>
  <c r="AJ23" i="30"/>
  <c r="AF23" i="30"/>
  <c r="AB23" i="30"/>
  <c r="X23" i="30"/>
  <c r="T23" i="30"/>
  <c r="P23" i="30"/>
  <c r="L23" i="30"/>
  <c r="IG23" i="30"/>
  <c r="IC23" i="30"/>
  <c r="HY23" i="30"/>
  <c r="HU23" i="30"/>
  <c r="HQ23" i="30"/>
  <c r="HM23" i="30"/>
  <c r="HI23" i="30"/>
  <c r="HE23" i="30"/>
  <c r="HA23" i="30"/>
  <c r="GW23" i="30"/>
  <c r="GS23" i="30"/>
  <c r="GO23" i="30"/>
  <c r="GK23" i="30"/>
  <c r="GG23" i="30"/>
  <c r="GC23" i="30"/>
  <c r="FY23" i="30"/>
  <c r="FU23" i="30"/>
  <c r="FQ23" i="30"/>
  <c r="FM23" i="30"/>
  <c r="FI23" i="30"/>
  <c r="FE23" i="30"/>
  <c r="FA23" i="30"/>
  <c r="EW23" i="30"/>
  <c r="ES23" i="30"/>
  <c r="EO23" i="30"/>
  <c r="EK23" i="30"/>
  <c r="EG23" i="30"/>
  <c r="EC23" i="30"/>
  <c r="DY23" i="30"/>
  <c r="DU23" i="30"/>
  <c r="DQ23" i="30"/>
  <c r="DM23" i="30"/>
  <c r="DI23" i="30"/>
  <c r="DE23" i="30"/>
  <c r="DA23" i="30"/>
  <c r="CW23" i="30"/>
  <c r="CS23" i="30"/>
  <c r="CO23" i="30"/>
  <c r="CK23" i="30"/>
  <c r="CG23" i="30"/>
  <c r="CC23" i="30"/>
  <c r="BY23" i="30"/>
  <c r="BU23" i="30"/>
  <c r="BQ23" i="30"/>
  <c r="BM23" i="30"/>
  <c r="BI23" i="30"/>
  <c r="BE23" i="30"/>
  <c r="BA23" i="30"/>
  <c r="AW23" i="30"/>
  <c r="AS23" i="30"/>
  <c r="AO23" i="30"/>
  <c r="AK23" i="30"/>
  <c r="AG23" i="30"/>
  <c r="AC23" i="30"/>
  <c r="Y23" i="30"/>
  <c r="U23" i="30"/>
  <c r="Q23" i="30"/>
  <c r="M23" i="30"/>
  <c r="ID23" i="30"/>
  <c r="HZ23" i="30"/>
  <c r="HV23" i="30"/>
  <c r="HR23" i="30"/>
  <c r="HN23" i="30"/>
  <c r="HJ23" i="30"/>
  <c r="HF23" i="30"/>
  <c r="HB23" i="30"/>
  <c r="GX23" i="30"/>
  <c r="GT23" i="30"/>
  <c r="GP23" i="30"/>
  <c r="GL23" i="30"/>
  <c r="GH23" i="30"/>
  <c r="GD23" i="30"/>
  <c r="FZ23" i="30"/>
  <c r="FV23" i="30"/>
  <c r="FR23" i="30"/>
  <c r="FN23" i="30"/>
  <c r="FJ23" i="30"/>
  <c r="FF23" i="30"/>
  <c r="FB23" i="30"/>
  <c r="EX23" i="30"/>
  <c r="ET23" i="30"/>
  <c r="EP23" i="30"/>
  <c r="EL23" i="30"/>
  <c r="EH23" i="30"/>
  <c r="ED23" i="30"/>
  <c r="DZ23" i="30"/>
  <c r="DV23" i="30"/>
  <c r="DR23" i="30"/>
  <c r="DN23" i="30"/>
  <c r="DJ23" i="30"/>
  <c r="DF23" i="30"/>
  <c r="DB23" i="30"/>
  <c r="CX23" i="30"/>
  <c r="CT23" i="30"/>
  <c r="CP23" i="30"/>
  <c r="CL23" i="30"/>
  <c r="CH23" i="30"/>
  <c r="CD23" i="30"/>
  <c r="BZ23" i="30"/>
  <c r="BV23" i="30"/>
  <c r="BR23" i="30"/>
  <c r="BN23" i="30"/>
  <c r="BJ23" i="30"/>
  <c r="BF23" i="30"/>
  <c r="BB23" i="30"/>
  <c r="AX23" i="30"/>
  <c r="AT23" i="30"/>
  <c r="AP23" i="30"/>
  <c r="AL23" i="30"/>
  <c r="AH23" i="30"/>
  <c r="AD23" i="30"/>
  <c r="Z23" i="30"/>
  <c r="V23" i="30"/>
  <c r="R23" i="30"/>
  <c r="N23" i="30"/>
  <c r="IE23" i="30"/>
  <c r="IA23" i="30"/>
  <c r="HW23" i="30"/>
  <c r="HS23" i="30"/>
  <c r="HO23" i="30"/>
  <c r="HK23" i="30"/>
  <c r="HG23" i="30"/>
  <c r="HC23" i="30"/>
  <c r="GY23" i="30"/>
  <c r="GU23" i="30"/>
  <c r="GQ23" i="30"/>
  <c r="GM23" i="30"/>
  <c r="GI23" i="30"/>
  <c r="GE23" i="30"/>
  <c r="GA23" i="30"/>
  <c r="FW23" i="30"/>
  <c r="FS23" i="30"/>
  <c r="FO23" i="30"/>
  <c r="FK23" i="30"/>
  <c r="FG23" i="30"/>
  <c r="FC23" i="30"/>
  <c r="EY23" i="30"/>
  <c r="EU23" i="30"/>
  <c r="EQ23" i="30"/>
  <c r="EM23" i="30"/>
  <c r="EI23" i="30"/>
  <c r="EE23" i="30"/>
  <c r="EA23" i="30"/>
  <c r="DW23" i="30"/>
  <c r="DS23" i="30"/>
  <c r="DO23" i="30"/>
  <c r="DK23" i="30"/>
  <c r="DG23" i="30"/>
  <c r="DC23" i="30"/>
  <c r="CY23" i="30"/>
  <c r="CU23" i="30"/>
  <c r="CQ23" i="30"/>
  <c r="CM23" i="30"/>
  <c r="CI23" i="30"/>
  <c r="CE23" i="30"/>
  <c r="CA23" i="30"/>
  <c r="BW23" i="30"/>
  <c r="BS23" i="30"/>
  <c r="BO23" i="30"/>
  <c r="BK23" i="30"/>
  <c r="BG23" i="30"/>
  <c r="BC23" i="30"/>
  <c r="AY23" i="30"/>
  <c r="AU23" i="30"/>
  <c r="AQ23" i="30"/>
  <c r="AM23" i="30"/>
  <c r="AI23" i="30"/>
  <c r="AE23" i="30"/>
  <c r="AA23" i="30"/>
  <c r="W23" i="30"/>
  <c r="S23" i="30"/>
  <c r="O23" i="30"/>
  <c r="K23" i="30"/>
  <c r="IG52" i="30"/>
  <c r="IC52" i="30"/>
  <c r="HY52" i="30"/>
  <c r="HU52" i="30"/>
  <c r="HQ52" i="30"/>
  <c r="HM52" i="30"/>
  <c r="HI52" i="30"/>
  <c r="HE52" i="30"/>
  <c r="HA52" i="30"/>
  <c r="GW52" i="30"/>
  <c r="GS52" i="30"/>
  <c r="GO52" i="30"/>
  <c r="GK52" i="30"/>
  <c r="GG52" i="30"/>
  <c r="GC52" i="30"/>
  <c r="FY52" i="30"/>
  <c r="FU52" i="30"/>
  <c r="FQ52" i="30"/>
  <c r="FM52" i="30"/>
  <c r="FI52" i="30"/>
  <c r="FE52" i="30"/>
  <c r="FA52" i="30"/>
  <c r="EW52" i="30"/>
  <c r="ES52" i="30"/>
  <c r="EO52" i="30"/>
  <c r="EK52" i="30"/>
  <c r="EG52" i="30"/>
  <c r="EC52" i="30"/>
  <c r="DY52" i="30"/>
  <c r="DU52" i="30"/>
  <c r="DQ52" i="30"/>
  <c r="DM52" i="30"/>
  <c r="DI52" i="30"/>
  <c r="DE52" i="30"/>
  <c r="DA52" i="30"/>
  <c r="CW52" i="30"/>
  <c r="CS52" i="30"/>
  <c r="CO52" i="30"/>
  <c r="CK52" i="30"/>
  <c r="CG52" i="30"/>
  <c r="CC52" i="30"/>
  <c r="BY52" i="30"/>
  <c r="BU52" i="30"/>
  <c r="BQ52" i="30"/>
  <c r="BM52" i="30"/>
  <c r="BI52" i="30"/>
  <c r="BE52" i="30"/>
  <c r="BA52" i="30"/>
  <c r="AW52" i="30"/>
  <c r="AS52" i="30"/>
  <c r="AO52" i="30"/>
  <c r="AK52" i="30"/>
  <c r="AG52" i="30"/>
  <c r="AC52" i="30"/>
  <c r="Y52" i="30"/>
  <c r="U52" i="30"/>
  <c r="Q52" i="30"/>
  <c r="M52" i="30"/>
  <c r="ID52" i="30"/>
  <c r="HZ52" i="30"/>
  <c r="HV52" i="30"/>
  <c r="HR52" i="30"/>
  <c r="HN52" i="30"/>
  <c r="HJ52" i="30"/>
  <c r="HF52" i="30"/>
  <c r="HB52" i="30"/>
  <c r="GX52" i="30"/>
  <c r="GT52" i="30"/>
  <c r="GP52" i="30"/>
  <c r="GL52" i="30"/>
  <c r="GH52" i="30"/>
  <c r="GD52" i="30"/>
  <c r="FZ52" i="30"/>
  <c r="FV52" i="30"/>
  <c r="FR52" i="30"/>
  <c r="FN52" i="30"/>
  <c r="FJ52" i="30"/>
  <c r="FF52" i="30"/>
  <c r="FB52" i="30"/>
  <c r="EX52" i="30"/>
  <c r="ET52" i="30"/>
  <c r="EP52" i="30"/>
  <c r="EL52" i="30"/>
  <c r="EH52" i="30"/>
  <c r="ED52" i="30"/>
  <c r="DZ52" i="30"/>
  <c r="DV52" i="30"/>
  <c r="DR52" i="30"/>
  <c r="DN52" i="30"/>
  <c r="DJ52" i="30"/>
  <c r="DF52" i="30"/>
  <c r="DB52" i="30"/>
  <c r="CX52" i="30"/>
  <c r="CT52" i="30"/>
  <c r="CP52" i="30"/>
  <c r="CL52" i="30"/>
  <c r="CH52" i="30"/>
  <c r="CD52" i="30"/>
  <c r="BZ52" i="30"/>
  <c r="BV52" i="30"/>
  <c r="BR52" i="30"/>
  <c r="BN52" i="30"/>
  <c r="BJ52" i="30"/>
  <c r="BF52" i="30"/>
  <c r="BB52" i="30"/>
  <c r="AX52" i="30"/>
  <c r="AT52" i="30"/>
  <c r="AP52" i="30"/>
  <c r="AL52" i="30"/>
  <c r="AH52" i="30"/>
  <c r="AD52" i="30"/>
  <c r="Z52" i="30"/>
  <c r="V52" i="30"/>
  <c r="R52" i="30"/>
  <c r="N52" i="30"/>
  <c r="IE52" i="30"/>
  <c r="IA52" i="30"/>
  <c r="HW52" i="30"/>
  <c r="HS52" i="30"/>
  <c r="HO52" i="30"/>
  <c r="HK52" i="30"/>
  <c r="HG52" i="30"/>
  <c r="HC52" i="30"/>
  <c r="GY52" i="30"/>
  <c r="GU52" i="30"/>
  <c r="GQ52" i="30"/>
  <c r="GM52" i="30"/>
  <c r="GI52" i="30"/>
  <c r="GE52" i="30"/>
  <c r="GA52" i="30"/>
  <c r="FW52" i="30"/>
  <c r="FS52" i="30"/>
  <c r="FO52" i="30"/>
  <c r="FK52" i="30"/>
  <c r="FG52" i="30"/>
  <c r="FC52" i="30"/>
  <c r="EY52" i="30"/>
  <c r="EU52" i="30"/>
  <c r="EQ52" i="30"/>
  <c r="EM52" i="30"/>
  <c r="EI52" i="30"/>
  <c r="EE52" i="30"/>
  <c r="EA52" i="30"/>
  <c r="DW52" i="30"/>
  <c r="DS52" i="30"/>
  <c r="DO52" i="30"/>
  <c r="DK52" i="30"/>
  <c r="DG52" i="30"/>
  <c r="DC52" i="30"/>
  <c r="CY52" i="30"/>
  <c r="CU52" i="30"/>
  <c r="CQ52" i="30"/>
  <c r="CM52" i="30"/>
  <c r="CI52" i="30"/>
  <c r="CE52" i="30"/>
  <c r="CA52" i="30"/>
  <c r="BW52" i="30"/>
  <c r="BS52" i="30"/>
  <c r="BO52" i="30"/>
  <c r="BK52" i="30"/>
  <c r="BG52" i="30"/>
  <c r="BC52" i="30"/>
  <c r="AY52" i="30"/>
  <c r="AU52" i="30"/>
  <c r="AQ52" i="30"/>
  <c r="AM52" i="30"/>
  <c r="AI52" i="30"/>
  <c r="AE52" i="30"/>
  <c r="AA52" i="30"/>
  <c r="W52" i="30"/>
  <c r="S52" i="30"/>
  <c r="O52" i="30"/>
  <c r="K52" i="30"/>
  <c r="IF52" i="30"/>
  <c r="IB52" i="30"/>
  <c r="HX52" i="30"/>
  <c r="HT52" i="30"/>
  <c r="HP52" i="30"/>
  <c r="HL52" i="30"/>
  <c r="HH52" i="30"/>
  <c r="HD52" i="30"/>
  <c r="GZ52" i="30"/>
  <c r="GV52" i="30"/>
  <c r="GR52" i="30"/>
  <c r="GN52" i="30"/>
  <c r="GJ52" i="30"/>
  <c r="GF52" i="30"/>
  <c r="GB52" i="30"/>
  <c r="FX52" i="30"/>
  <c r="FT52" i="30"/>
  <c r="FP52" i="30"/>
  <c r="FL52" i="30"/>
  <c r="FH52" i="30"/>
  <c r="FD52" i="30"/>
  <c r="EZ52" i="30"/>
  <c r="EV52" i="30"/>
  <c r="ER52" i="30"/>
  <c r="EN52" i="30"/>
  <c r="EJ52" i="30"/>
  <c r="EF52" i="30"/>
  <c r="EB52" i="30"/>
  <c r="DX52" i="30"/>
  <c r="DT52" i="30"/>
  <c r="DP52" i="30"/>
  <c r="DL52" i="30"/>
  <c r="DH52" i="30"/>
  <c r="DD52" i="30"/>
  <c r="CZ52" i="30"/>
  <c r="CV52" i="30"/>
  <c r="CR52" i="30"/>
  <c r="CN52" i="30"/>
  <c r="CJ52" i="30"/>
  <c r="CF52" i="30"/>
  <c r="CB52" i="30"/>
  <c r="BX52" i="30"/>
  <c r="BT52" i="30"/>
  <c r="BP52" i="30"/>
  <c r="BL52" i="30"/>
  <c r="BH52" i="30"/>
  <c r="BD52" i="30"/>
  <c r="AZ52" i="30"/>
  <c r="AV52" i="30"/>
  <c r="AR52" i="30"/>
  <c r="AN52" i="30"/>
  <c r="AJ52" i="30"/>
  <c r="AF52" i="30"/>
  <c r="AB52" i="30"/>
  <c r="X52" i="30"/>
  <c r="T52" i="30"/>
  <c r="P52" i="30"/>
  <c r="L52" i="30"/>
  <c r="ID41" i="30"/>
  <c r="HZ41" i="30"/>
  <c r="HV41" i="30"/>
  <c r="HR41" i="30"/>
  <c r="HN41" i="30"/>
  <c r="HJ41" i="30"/>
  <c r="HF41" i="30"/>
  <c r="HB41" i="30"/>
  <c r="GX41" i="30"/>
  <c r="GT41" i="30"/>
  <c r="GP41" i="30"/>
  <c r="GL41" i="30"/>
  <c r="GH41" i="30"/>
  <c r="GD41" i="30"/>
  <c r="FZ41" i="30"/>
  <c r="FV41" i="30"/>
  <c r="FR41" i="30"/>
  <c r="FN41" i="30"/>
  <c r="FJ41" i="30"/>
  <c r="FF41" i="30"/>
  <c r="FB41" i="30"/>
  <c r="EX41" i="30"/>
  <c r="ET41" i="30"/>
  <c r="EP41" i="30"/>
  <c r="EL41" i="30"/>
  <c r="EH41" i="30"/>
  <c r="ED41" i="30"/>
  <c r="DZ41" i="30"/>
  <c r="DV41" i="30"/>
  <c r="DR41" i="30"/>
  <c r="DN41" i="30"/>
  <c r="DJ41" i="30"/>
  <c r="DF41" i="30"/>
  <c r="DB41" i="30"/>
  <c r="CX41" i="30"/>
  <c r="CT41" i="30"/>
  <c r="CP41" i="30"/>
  <c r="CL41" i="30"/>
  <c r="CH41" i="30"/>
  <c r="CD41" i="30"/>
  <c r="BZ41" i="30"/>
  <c r="BV41" i="30"/>
  <c r="BR41" i="30"/>
  <c r="BN41" i="30"/>
  <c r="BJ41" i="30"/>
  <c r="BF41" i="30"/>
  <c r="BB41" i="30"/>
  <c r="AX41" i="30"/>
  <c r="AT41" i="30"/>
  <c r="AP41" i="30"/>
  <c r="AL41" i="30"/>
  <c r="AH41" i="30"/>
  <c r="AD41" i="30"/>
  <c r="Z41" i="30"/>
  <c r="V41" i="30"/>
  <c r="R41" i="30"/>
  <c r="N41" i="30"/>
  <c r="IE41" i="30"/>
  <c r="IA41" i="30"/>
  <c r="HW41" i="30"/>
  <c r="HS41" i="30"/>
  <c r="HO41" i="30"/>
  <c r="HK41" i="30"/>
  <c r="HG41" i="30"/>
  <c r="HC41" i="30"/>
  <c r="GY41" i="30"/>
  <c r="GU41" i="30"/>
  <c r="GQ41" i="30"/>
  <c r="GM41" i="30"/>
  <c r="GI41" i="30"/>
  <c r="GE41" i="30"/>
  <c r="GA41" i="30"/>
  <c r="FW41" i="30"/>
  <c r="FS41" i="30"/>
  <c r="FO41" i="30"/>
  <c r="FK41" i="30"/>
  <c r="FG41" i="30"/>
  <c r="FC41" i="30"/>
  <c r="EY41" i="30"/>
  <c r="EU41" i="30"/>
  <c r="EQ41" i="30"/>
  <c r="EM41" i="30"/>
  <c r="EI41" i="30"/>
  <c r="EE41" i="30"/>
  <c r="EA41" i="30"/>
  <c r="DW41" i="30"/>
  <c r="DS41" i="30"/>
  <c r="DO41" i="30"/>
  <c r="DK41" i="30"/>
  <c r="DG41" i="30"/>
  <c r="DC41" i="30"/>
  <c r="CY41" i="30"/>
  <c r="CU41" i="30"/>
  <c r="CQ41" i="30"/>
  <c r="CM41" i="30"/>
  <c r="CI41" i="30"/>
  <c r="CE41" i="30"/>
  <c r="CA41" i="30"/>
  <c r="BW41" i="30"/>
  <c r="BS41" i="30"/>
  <c r="BO41" i="30"/>
  <c r="BK41" i="30"/>
  <c r="BG41" i="30"/>
  <c r="BC41" i="30"/>
  <c r="AY41" i="30"/>
  <c r="AU41" i="30"/>
  <c r="AQ41" i="30"/>
  <c r="AM41" i="30"/>
  <c r="AI41" i="30"/>
  <c r="AE41" i="30"/>
  <c r="AA41" i="30"/>
  <c r="W41" i="30"/>
  <c r="S41" i="30"/>
  <c r="O41" i="30"/>
  <c r="K41" i="30"/>
  <c r="IF41" i="30"/>
  <c r="IB41" i="30"/>
  <c r="HX41" i="30"/>
  <c r="HT41" i="30"/>
  <c r="HP41" i="30"/>
  <c r="HL41" i="30"/>
  <c r="HH41" i="30"/>
  <c r="HD41" i="30"/>
  <c r="GZ41" i="30"/>
  <c r="GV41" i="30"/>
  <c r="GR41" i="30"/>
  <c r="GN41" i="30"/>
  <c r="GJ41" i="30"/>
  <c r="GF41" i="30"/>
  <c r="GB41" i="30"/>
  <c r="FX41" i="30"/>
  <c r="FT41" i="30"/>
  <c r="FP41" i="30"/>
  <c r="FL41" i="30"/>
  <c r="FH41" i="30"/>
  <c r="FD41" i="30"/>
  <c r="EZ41" i="30"/>
  <c r="EV41" i="30"/>
  <c r="ER41" i="30"/>
  <c r="EN41" i="30"/>
  <c r="EJ41" i="30"/>
  <c r="EF41" i="30"/>
  <c r="EB41" i="30"/>
  <c r="DX41" i="30"/>
  <c r="DT41" i="30"/>
  <c r="DP41" i="30"/>
  <c r="DL41" i="30"/>
  <c r="DH41" i="30"/>
  <c r="DD41" i="30"/>
  <c r="CZ41" i="30"/>
  <c r="CV41" i="30"/>
  <c r="CR41" i="30"/>
  <c r="CN41" i="30"/>
  <c r="CJ41" i="30"/>
  <c r="CF41" i="30"/>
  <c r="CB41" i="30"/>
  <c r="BX41" i="30"/>
  <c r="BT41" i="30"/>
  <c r="BP41" i="30"/>
  <c r="BL41" i="30"/>
  <c r="BH41" i="30"/>
  <c r="BD41" i="30"/>
  <c r="AZ41" i="30"/>
  <c r="AV41" i="30"/>
  <c r="AR41" i="30"/>
  <c r="AN41" i="30"/>
  <c r="AJ41" i="30"/>
  <c r="AF41" i="30"/>
  <c r="AB41" i="30"/>
  <c r="X41" i="30"/>
  <c r="T41" i="30"/>
  <c r="P41" i="30"/>
  <c r="L41" i="30"/>
  <c r="IG41" i="30"/>
  <c r="IC41" i="30"/>
  <c r="HY41" i="30"/>
  <c r="HU41" i="30"/>
  <c r="HQ41" i="30"/>
  <c r="HM41" i="30"/>
  <c r="HI41" i="30"/>
  <c r="HE41" i="30"/>
  <c r="HA41" i="30"/>
  <c r="GW41" i="30"/>
  <c r="GS41" i="30"/>
  <c r="GO41" i="30"/>
  <c r="GK41" i="30"/>
  <c r="GG41" i="30"/>
  <c r="GC41" i="30"/>
  <c r="FY41" i="30"/>
  <c r="FU41" i="30"/>
  <c r="FQ41" i="30"/>
  <c r="FM41" i="30"/>
  <c r="FI41" i="30"/>
  <c r="FE41" i="30"/>
  <c r="FA41" i="30"/>
  <c r="EW41" i="30"/>
  <c r="ES41" i="30"/>
  <c r="EO41" i="30"/>
  <c r="EK41" i="30"/>
  <c r="EG41" i="30"/>
  <c r="EC41" i="30"/>
  <c r="DY41" i="30"/>
  <c r="DU41" i="30"/>
  <c r="DQ41" i="30"/>
  <c r="DM41" i="30"/>
  <c r="DI41" i="30"/>
  <c r="DE41" i="30"/>
  <c r="DA41" i="30"/>
  <c r="CW41" i="30"/>
  <c r="CS41" i="30"/>
  <c r="CO41" i="30"/>
  <c r="CK41" i="30"/>
  <c r="CG41" i="30"/>
  <c r="CC41" i="30"/>
  <c r="BY41" i="30"/>
  <c r="BU41" i="30"/>
  <c r="BQ41" i="30"/>
  <c r="BM41" i="30"/>
  <c r="BI41" i="30"/>
  <c r="BE41" i="30"/>
  <c r="BA41" i="30"/>
  <c r="AW41" i="30"/>
  <c r="AS41" i="30"/>
  <c r="AO41" i="30"/>
  <c r="AK41" i="30"/>
  <c r="AG41" i="30"/>
  <c r="AC41" i="30"/>
  <c r="Y41" i="30"/>
  <c r="U41" i="30"/>
  <c r="Q41" i="30"/>
  <c r="M41" i="30"/>
  <c r="ID73" i="30"/>
  <c r="HZ73" i="30"/>
  <c r="HV73" i="30"/>
  <c r="HR73" i="30"/>
  <c r="HN73" i="30"/>
  <c r="HJ73" i="30"/>
  <c r="HF73" i="30"/>
  <c r="HB73" i="30"/>
  <c r="GX73" i="30"/>
  <c r="GT73" i="30"/>
  <c r="GP73" i="30"/>
  <c r="GL73" i="30"/>
  <c r="GH73" i="30"/>
  <c r="GD73" i="30"/>
  <c r="FZ73" i="30"/>
  <c r="FV73" i="30"/>
  <c r="FR73" i="30"/>
  <c r="FN73" i="30"/>
  <c r="FJ73" i="30"/>
  <c r="FF73" i="30"/>
  <c r="FB73" i="30"/>
  <c r="EX73" i="30"/>
  <c r="ET73" i="30"/>
  <c r="EP73" i="30"/>
  <c r="EL73" i="30"/>
  <c r="EH73" i="30"/>
  <c r="ED73" i="30"/>
  <c r="DZ73" i="30"/>
  <c r="DV73" i="30"/>
  <c r="DR73" i="30"/>
  <c r="DN73" i="30"/>
  <c r="DJ73" i="30"/>
  <c r="DF73" i="30"/>
  <c r="DB73" i="30"/>
  <c r="CX73" i="30"/>
  <c r="CT73" i="30"/>
  <c r="CP73" i="30"/>
  <c r="CL73" i="30"/>
  <c r="CH73" i="30"/>
  <c r="CD73" i="30"/>
  <c r="BZ73" i="30"/>
  <c r="BV73" i="30"/>
  <c r="BR73" i="30"/>
  <c r="BN73" i="30"/>
  <c r="BJ73" i="30"/>
  <c r="BF73" i="30"/>
  <c r="BB73" i="30"/>
  <c r="AX73" i="30"/>
  <c r="AT73" i="30"/>
  <c r="AP73" i="30"/>
  <c r="AL73" i="30"/>
  <c r="AH73" i="30"/>
  <c r="AD73" i="30"/>
  <c r="Z73" i="30"/>
  <c r="V73" i="30"/>
  <c r="R73" i="30"/>
  <c r="N73" i="30"/>
  <c r="IE73" i="30"/>
  <c r="IA73" i="30"/>
  <c r="HW73" i="30"/>
  <c r="HS73" i="30"/>
  <c r="HO73" i="30"/>
  <c r="HK73" i="30"/>
  <c r="HG73" i="30"/>
  <c r="HC73" i="30"/>
  <c r="GY73" i="30"/>
  <c r="GU73" i="30"/>
  <c r="GQ73" i="30"/>
  <c r="GM73" i="30"/>
  <c r="GI73" i="30"/>
  <c r="GE73" i="30"/>
  <c r="GA73" i="30"/>
  <c r="FW73" i="30"/>
  <c r="FS73" i="30"/>
  <c r="FO73" i="30"/>
  <c r="FK73" i="30"/>
  <c r="FG73" i="30"/>
  <c r="FC73" i="30"/>
  <c r="EY73" i="30"/>
  <c r="EU73" i="30"/>
  <c r="EQ73" i="30"/>
  <c r="EM73" i="30"/>
  <c r="EI73" i="30"/>
  <c r="EE73" i="30"/>
  <c r="EA73" i="30"/>
  <c r="DW73" i="30"/>
  <c r="DS73" i="30"/>
  <c r="DO73" i="30"/>
  <c r="DK73" i="30"/>
  <c r="DG73" i="30"/>
  <c r="DC73" i="30"/>
  <c r="CY73" i="30"/>
  <c r="CU73" i="30"/>
  <c r="CQ73" i="30"/>
  <c r="CM73" i="30"/>
  <c r="CI73" i="30"/>
  <c r="CE73" i="30"/>
  <c r="CA73" i="30"/>
  <c r="BW73" i="30"/>
  <c r="BS73" i="30"/>
  <c r="BO73" i="30"/>
  <c r="BK73" i="30"/>
  <c r="BG73" i="30"/>
  <c r="BC73" i="30"/>
  <c r="AY73" i="30"/>
  <c r="AU73" i="30"/>
  <c r="AQ73" i="30"/>
  <c r="AM73" i="30"/>
  <c r="AI73" i="30"/>
  <c r="AE73" i="30"/>
  <c r="AA73" i="30"/>
  <c r="W73" i="30"/>
  <c r="S73" i="30"/>
  <c r="O73" i="30"/>
  <c r="K73" i="30"/>
  <c r="IF73" i="30"/>
  <c r="IB73" i="30"/>
  <c r="HX73" i="30"/>
  <c r="HT73" i="30"/>
  <c r="HP73" i="30"/>
  <c r="HL73" i="30"/>
  <c r="HH73" i="30"/>
  <c r="HD73" i="30"/>
  <c r="GZ73" i="30"/>
  <c r="GV73" i="30"/>
  <c r="GR73" i="30"/>
  <c r="GN73" i="30"/>
  <c r="GJ73" i="30"/>
  <c r="GF73" i="30"/>
  <c r="GB73" i="30"/>
  <c r="FX73" i="30"/>
  <c r="FT73" i="30"/>
  <c r="FP73" i="30"/>
  <c r="FL73" i="30"/>
  <c r="FH73" i="30"/>
  <c r="FD73" i="30"/>
  <c r="EZ73" i="30"/>
  <c r="EV73" i="30"/>
  <c r="ER73" i="30"/>
  <c r="EN73" i="30"/>
  <c r="EJ73" i="30"/>
  <c r="EF73" i="30"/>
  <c r="EB73" i="30"/>
  <c r="DX73" i="30"/>
  <c r="DT73" i="30"/>
  <c r="DP73" i="30"/>
  <c r="DL73" i="30"/>
  <c r="DH73" i="30"/>
  <c r="DD73" i="30"/>
  <c r="CZ73" i="30"/>
  <c r="CV73" i="30"/>
  <c r="CR73" i="30"/>
  <c r="CN73" i="30"/>
  <c r="CJ73" i="30"/>
  <c r="CF73" i="30"/>
  <c r="CB73" i="30"/>
  <c r="BX73" i="30"/>
  <c r="BT73" i="30"/>
  <c r="BP73" i="30"/>
  <c r="BL73" i="30"/>
  <c r="BH73" i="30"/>
  <c r="BD73" i="30"/>
  <c r="AZ73" i="30"/>
  <c r="AV73" i="30"/>
  <c r="AR73" i="30"/>
  <c r="AN73" i="30"/>
  <c r="AJ73" i="30"/>
  <c r="AF73" i="30"/>
  <c r="AB73" i="30"/>
  <c r="X73" i="30"/>
  <c r="T73" i="30"/>
  <c r="P73" i="30"/>
  <c r="L73" i="30"/>
  <c r="IG73" i="30"/>
  <c r="IC73" i="30"/>
  <c r="HY73" i="30"/>
  <c r="HU73" i="30"/>
  <c r="HQ73" i="30"/>
  <c r="HM73" i="30"/>
  <c r="HI73" i="30"/>
  <c r="HE73" i="30"/>
  <c r="HA73" i="30"/>
  <c r="GW73" i="30"/>
  <c r="GS73" i="30"/>
  <c r="GO73" i="30"/>
  <c r="GK73" i="30"/>
  <c r="GG73" i="30"/>
  <c r="GC73" i="30"/>
  <c r="FY73" i="30"/>
  <c r="FU73" i="30"/>
  <c r="FQ73" i="30"/>
  <c r="FM73" i="30"/>
  <c r="FI73" i="30"/>
  <c r="FE73" i="30"/>
  <c r="FA73" i="30"/>
  <c r="EW73" i="30"/>
  <c r="ES73" i="30"/>
  <c r="EO73" i="30"/>
  <c r="EK73" i="30"/>
  <c r="EG73" i="30"/>
  <c r="EC73" i="30"/>
  <c r="DY73" i="30"/>
  <c r="DU73" i="30"/>
  <c r="DQ73" i="30"/>
  <c r="DM73" i="30"/>
  <c r="DI73" i="30"/>
  <c r="DE73" i="30"/>
  <c r="DA73" i="30"/>
  <c r="CW73" i="30"/>
  <c r="CS73" i="30"/>
  <c r="CO73" i="30"/>
  <c r="CK73" i="30"/>
  <c r="CG73" i="30"/>
  <c r="CC73" i="30"/>
  <c r="BY73" i="30"/>
  <c r="BU73" i="30"/>
  <c r="BQ73" i="30"/>
  <c r="BM73" i="30"/>
  <c r="BI73" i="30"/>
  <c r="BE73" i="30"/>
  <c r="BA73" i="30"/>
  <c r="AW73" i="30"/>
  <c r="AS73" i="30"/>
  <c r="AO73" i="30"/>
  <c r="AK73" i="30"/>
  <c r="AG73" i="30"/>
  <c r="AC73" i="30"/>
  <c r="Y73" i="30"/>
  <c r="U73" i="30"/>
  <c r="Q73" i="30"/>
  <c r="M73" i="30"/>
  <c r="IE38" i="30"/>
  <c r="IA38" i="30"/>
  <c r="HW38" i="30"/>
  <c r="HS38" i="30"/>
  <c r="HO38" i="30"/>
  <c r="HK38" i="30"/>
  <c r="HG38" i="30"/>
  <c r="HC38" i="30"/>
  <c r="GY38" i="30"/>
  <c r="GU38" i="30"/>
  <c r="GQ38" i="30"/>
  <c r="GM38" i="30"/>
  <c r="GI38" i="30"/>
  <c r="GE38" i="30"/>
  <c r="GA38" i="30"/>
  <c r="FW38" i="30"/>
  <c r="FS38" i="30"/>
  <c r="FO38" i="30"/>
  <c r="FK38" i="30"/>
  <c r="FG38" i="30"/>
  <c r="FC38" i="30"/>
  <c r="EY38" i="30"/>
  <c r="EU38" i="30"/>
  <c r="EQ38" i="30"/>
  <c r="EM38" i="30"/>
  <c r="EI38" i="30"/>
  <c r="EE38" i="30"/>
  <c r="EA38" i="30"/>
  <c r="DW38" i="30"/>
  <c r="DS38" i="30"/>
  <c r="DO38" i="30"/>
  <c r="DK38" i="30"/>
  <c r="DG38" i="30"/>
  <c r="DC38" i="30"/>
  <c r="CY38" i="30"/>
  <c r="CU38" i="30"/>
  <c r="CQ38" i="30"/>
  <c r="CM38" i="30"/>
  <c r="CI38" i="30"/>
  <c r="CE38" i="30"/>
  <c r="CA38" i="30"/>
  <c r="BW38" i="30"/>
  <c r="BS38" i="30"/>
  <c r="BO38" i="30"/>
  <c r="BK38" i="30"/>
  <c r="BG38" i="30"/>
  <c r="BC38" i="30"/>
  <c r="AY38" i="30"/>
  <c r="AU38" i="30"/>
  <c r="AQ38" i="30"/>
  <c r="AM38" i="30"/>
  <c r="AI38" i="30"/>
  <c r="AE38" i="30"/>
  <c r="AA38" i="30"/>
  <c r="W38" i="30"/>
  <c r="S38" i="30"/>
  <c r="O38" i="30"/>
  <c r="K38" i="30"/>
  <c r="IF38" i="30"/>
  <c r="IB38" i="30"/>
  <c r="HX38" i="30"/>
  <c r="HT38" i="30"/>
  <c r="HP38" i="30"/>
  <c r="HL38" i="30"/>
  <c r="HH38" i="30"/>
  <c r="HD38" i="30"/>
  <c r="GZ38" i="30"/>
  <c r="GV38" i="30"/>
  <c r="GR38" i="30"/>
  <c r="GN38" i="30"/>
  <c r="GJ38" i="30"/>
  <c r="GF38" i="30"/>
  <c r="GB38" i="30"/>
  <c r="FX38" i="30"/>
  <c r="FT38" i="30"/>
  <c r="FP38" i="30"/>
  <c r="FL38" i="30"/>
  <c r="FH38" i="30"/>
  <c r="FD38" i="30"/>
  <c r="EZ38" i="30"/>
  <c r="EV38" i="30"/>
  <c r="ER38" i="30"/>
  <c r="EN38" i="30"/>
  <c r="EJ38" i="30"/>
  <c r="EF38" i="30"/>
  <c r="EB38" i="30"/>
  <c r="DX38" i="30"/>
  <c r="DT38" i="30"/>
  <c r="DP38" i="30"/>
  <c r="DL38" i="30"/>
  <c r="DH38" i="30"/>
  <c r="DD38" i="30"/>
  <c r="CZ38" i="30"/>
  <c r="CV38" i="30"/>
  <c r="CR38" i="30"/>
  <c r="CN38" i="30"/>
  <c r="CJ38" i="30"/>
  <c r="CF38" i="30"/>
  <c r="CB38" i="30"/>
  <c r="BX38" i="30"/>
  <c r="BT38" i="30"/>
  <c r="BP38" i="30"/>
  <c r="BL38" i="30"/>
  <c r="BH38" i="30"/>
  <c r="BD38" i="30"/>
  <c r="AZ38" i="30"/>
  <c r="AV38" i="30"/>
  <c r="AR38" i="30"/>
  <c r="AN38" i="30"/>
  <c r="AJ38" i="30"/>
  <c r="AF38" i="30"/>
  <c r="AB38" i="30"/>
  <c r="X38" i="30"/>
  <c r="T38" i="30"/>
  <c r="P38" i="30"/>
  <c r="L38" i="30"/>
  <c r="IG38" i="30"/>
  <c r="IC38" i="30"/>
  <c r="HY38" i="30"/>
  <c r="HU38" i="30"/>
  <c r="HQ38" i="30"/>
  <c r="HM38" i="30"/>
  <c r="HI38" i="30"/>
  <c r="HE38" i="30"/>
  <c r="HA38" i="30"/>
  <c r="GW38" i="30"/>
  <c r="GS38" i="30"/>
  <c r="GO38" i="30"/>
  <c r="GK38" i="30"/>
  <c r="GG38" i="30"/>
  <c r="GC38" i="30"/>
  <c r="FY38" i="30"/>
  <c r="FU38" i="30"/>
  <c r="FQ38" i="30"/>
  <c r="FM38" i="30"/>
  <c r="FI38" i="30"/>
  <c r="FE38" i="30"/>
  <c r="FA38" i="30"/>
  <c r="EW38" i="30"/>
  <c r="ES38" i="30"/>
  <c r="EO38" i="30"/>
  <c r="EK38" i="30"/>
  <c r="EG38" i="30"/>
  <c r="EC38" i="30"/>
  <c r="DY38" i="30"/>
  <c r="DU38" i="30"/>
  <c r="DQ38" i="30"/>
  <c r="DM38" i="30"/>
  <c r="DI38" i="30"/>
  <c r="DE38" i="30"/>
  <c r="DA38" i="30"/>
  <c r="CW38" i="30"/>
  <c r="CS38" i="30"/>
  <c r="CO38" i="30"/>
  <c r="CK38" i="30"/>
  <c r="CG38" i="30"/>
  <c r="CC38" i="30"/>
  <c r="BY38" i="30"/>
  <c r="BU38" i="30"/>
  <c r="BQ38" i="30"/>
  <c r="BM38" i="30"/>
  <c r="BI38" i="30"/>
  <c r="BE38" i="30"/>
  <c r="BA38" i="30"/>
  <c r="AW38" i="30"/>
  <c r="AS38" i="30"/>
  <c r="AO38" i="30"/>
  <c r="AK38" i="30"/>
  <c r="AG38" i="30"/>
  <c r="AC38" i="30"/>
  <c r="Y38" i="30"/>
  <c r="U38" i="30"/>
  <c r="Q38" i="30"/>
  <c r="M38" i="30"/>
  <c r="ID38" i="30"/>
  <c r="HZ38" i="30"/>
  <c r="HV38" i="30"/>
  <c r="HR38" i="30"/>
  <c r="HN38" i="30"/>
  <c r="HJ38" i="30"/>
  <c r="HF38" i="30"/>
  <c r="HB38" i="30"/>
  <c r="GX38" i="30"/>
  <c r="GT38" i="30"/>
  <c r="GP38" i="30"/>
  <c r="GL38" i="30"/>
  <c r="GH38" i="30"/>
  <c r="GD38" i="30"/>
  <c r="FZ38" i="30"/>
  <c r="FV38" i="30"/>
  <c r="FR38" i="30"/>
  <c r="FN38" i="30"/>
  <c r="FJ38" i="30"/>
  <c r="FF38" i="30"/>
  <c r="FB38" i="30"/>
  <c r="EX38" i="30"/>
  <c r="ET38" i="30"/>
  <c r="EP38" i="30"/>
  <c r="EL38" i="30"/>
  <c r="EH38" i="30"/>
  <c r="ED38" i="30"/>
  <c r="DZ38" i="30"/>
  <c r="DV38" i="30"/>
  <c r="DR38" i="30"/>
  <c r="DN38" i="30"/>
  <c r="DJ38" i="30"/>
  <c r="DF38" i="30"/>
  <c r="DB38" i="30"/>
  <c r="CX38" i="30"/>
  <c r="CT38" i="30"/>
  <c r="CP38" i="30"/>
  <c r="CL38" i="30"/>
  <c r="CH38" i="30"/>
  <c r="CD38" i="30"/>
  <c r="BZ38" i="30"/>
  <c r="BV38" i="30"/>
  <c r="BR38" i="30"/>
  <c r="BN38" i="30"/>
  <c r="BJ38" i="30"/>
  <c r="BF38" i="30"/>
  <c r="BB38" i="30"/>
  <c r="AX38" i="30"/>
  <c r="AT38" i="30"/>
  <c r="AP38" i="30"/>
  <c r="AL38" i="30"/>
  <c r="AH38" i="30"/>
  <c r="AD38" i="30"/>
  <c r="Z38" i="30"/>
  <c r="V38" i="30"/>
  <c r="R38" i="30"/>
  <c r="N38" i="30"/>
  <c r="IE70" i="30"/>
  <c r="IA70" i="30"/>
  <c r="HW70" i="30"/>
  <c r="HS70" i="30"/>
  <c r="HO70" i="30"/>
  <c r="HK70" i="30"/>
  <c r="HG70" i="30"/>
  <c r="HC70" i="30"/>
  <c r="GY70" i="30"/>
  <c r="GU70" i="30"/>
  <c r="GQ70" i="30"/>
  <c r="GM70" i="30"/>
  <c r="GI70" i="30"/>
  <c r="GE70" i="30"/>
  <c r="GA70" i="30"/>
  <c r="FW70" i="30"/>
  <c r="FS70" i="30"/>
  <c r="FO70" i="30"/>
  <c r="FK70" i="30"/>
  <c r="FG70" i="30"/>
  <c r="FC70" i="30"/>
  <c r="EY70" i="30"/>
  <c r="EU70" i="30"/>
  <c r="EQ70" i="30"/>
  <c r="EM70" i="30"/>
  <c r="EI70" i="30"/>
  <c r="EE70" i="30"/>
  <c r="EA70" i="30"/>
  <c r="DW70" i="30"/>
  <c r="DS70" i="30"/>
  <c r="DO70" i="30"/>
  <c r="DK70" i="30"/>
  <c r="DG70" i="30"/>
  <c r="DC70" i="30"/>
  <c r="CY70" i="30"/>
  <c r="CU70" i="30"/>
  <c r="CQ70" i="30"/>
  <c r="CM70" i="30"/>
  <c r="CI70" i="30"/>
  <c r="CE70" i="30"/>
  <c r="CA70" i="30"/>
  <c r="BW70" i="30"/>
  <c r="BS70" i="30"/>
  <c r="BO70" i="30"/>
  <c r="BK70" i="30"/>
  <c r="BG70" i="30"/>
  <c r="BC70" i="30"/>
  <c r="AY70" i="30"/>
  <c r="AU70" i="30"/>
  <c r="AQ70" i="30"/>
  <c r="AM70" i="30"/>
  <c r="AI70" i="30"/>
  <c r="AE70" i="30"/>
  <c r="AA70" i="30"/>
  <c r="W70" i="30"/>
  <c r="S70" i="30"/>
  <c r="O70" i="30"/>
  <c r="K70" i="30"/>
  <c r="IF70" i="30"/>
  <c r="IB70" i="30"/>
  <c r="HX70" i="30"/>
  <c r="HT70" i="30"/>
  <c r="HP70" i="30"/>
  <c r="HL70" i="30"/>
  <c r="HH70" i="30"/>
  <c r="HD70" i="30"/>
  <c r="GZ70" i="30"/>
  <c r="GV70" i="30"/>
  <c r="GR70" i="30"/>
  <c r="GN70" i="30"/>
  <c r="GJ70" i="30"/>
  <c r="GF70" i="30"/>
  <c r="GB70" i="30"/>
  <c r="FX70" i="30"/>
  <c r="FT70" i="30"/>
  <c r="FP70" i="30"/>
  <c r="FL70" i="30"/>
  <c r="FH70" i="30"/>
  <c r="FD70" i="30"/>
  <c r="EZ70" i="30"/>
  <c r="EV70" i="30"/>
  <c r="ER70" i="30"/>
  <c r="EN70" i="30"/>
  <c r="EJ70" i="30"/>
  <c r="EF70" i="30"/>
  <c r="EB70" i="30"/>
  <c r="DX70" i="30"/>
  <c r="DT70" i="30"/>
  <c r="DP70" i="30"/>
  <c r="DL70" i="30"/>
  <c r="DH70" i="30"/>
  <c r="DD70" i="30"/>
  <c r="CZ70" i="30"/>
  <c r="CV70" i="30"/>
  <c r="CR70" i="30"/>
  <c r="CN70" i="30"/>
  <c r="CJ70" i="30"/>
  <c r="CF70" i="30"/>
  <c r="CB70" i="30"/>
  <c r="BX70" i="30"/>
  <c r="BT70" i="30"/>
  <c r="BP70" i="30"/>
  <c r="BL70" i="30"/>
  <c r="BH70" i="30"/>
  <c r="BD70" i="30"/>
  <c r="AZ70" i="30"/>
  <c r="AV70" i="30"/>
  <c r="AR70" i="30"/>
  <c r="AN70" i="30"/>
  <c r="AJ70" i="30"/>
  <c r="AF70" i="30"/>
  <c r="AB70" i="30"/>
  <c r="X70" i="30"/>
  <c r="T70" i="30"/>
  <c r="P70" i="30"/>
  <c r="L70" i="30"/>
  <c r="IG70" i="30"/>
  <c r="IC70" i="30"/>
  <c r="HY70" i="30"/>
  <c r="HU70" i="30"/>
  <c r="HQ70" i="30"/>
  <c r="HM70" i="30"/>
  <c r="HI70" i="30"/>
  <c r="HE70" i="30"/>
  <c r="HA70" i="30"/>
  <c r="GW70" i="30"/>
  <c r="GS70" i="30"/>
  <c r="GO70" i="30"/>
  <c r="GK70" i="30"/>
  <c r="GG70" i="30"/>
  <c r="GC70" i="30"/>
  <c r="FY70" i="30"/>
  <c r="FU70" i="30"/>
  <c r="FQ70" i="30"/>
  <c r="FM70" i="30"/>
  <c r="FI70" i="30"/>
  <c r="FE70" i="30"/>
  <c r="FA70" i="30"/>
  <c r="EW70" i="30"/>
  <c r="ES70" i="30"/>
  <c r="EO70" i="30"/>
  <c r="EK70" i="30"/>
  <c r="EG70" i="30"/>
  <c r="EC70" i="30"/>
  <c r="DY70" i="30"/>
  <c r="DU70" i="30"/>
  <c r="DQ70" i="30"/>
  <c r="DM70" i="30"/>
  <c r="DI70" i="30"/>
  <c r="DE70" i="30"/>
  <c r="DA70" i="30"/>
  <c r="CW70" i="30"/>
  <c r="CS70" i="30"/>
  <c r="CO70" i="30"/>
  <c r="CK70" i="30"/>
  <c r="CG70" i="30"/>
  <c r="CC70" i="30"/>
  <c r="BY70" i="30"/>
  <c r="BU70" i="30"/>
  <c r="BQ70" i="30"/>
  <c r="BM70" i="30"/>
  <c r="BI70" i="30"/>
  <c r="BE70" i="30"/>
  <c r="BA70" i="30"/>
  <c r="AW70" i="30"/>
  <c r="AS70" i="30"/>
  <c r="AO70" i="30"/>
  <c r="AK70" i="30"/>
  <c r="AG70" i="30"/>
  <c r="AC70" i="30"/>
  <c r="Y70" i="30"/>
  <c r="U70" i="30"/>
  <c r="Q70" i="30"/>
  <c r="M70" i="30"/>
  <c r="ID70" i="30"/>
  <c r="HZ70" i="30"/>
  <c r="HV70" i="30"/>
  <c r="HR70" i="30"/>
  <c r="HN70" i="30"/>
  <c r="HJ70" i="30"/>
  <c r="HF70" i="30"/>
  <c r="HB70" i="30"/>
  <c r="GX70" i="30"/>
  <c r="GT70" i="30"/>
  <c r="GP70" i="30"/>
  <c r="GL70" i="30"/>
  <c r="GH70" i="30"/>
  <c r="GD70" i="30"/>
  <c r="FZ70" i="30"/>
  <c r="FV70" i="30"/>
  <c r="FR70" i="30"/>
  <c r="FN70" i="30"/>
  <c r="FJ70" i="30"/>
  <c r="FF70" i="30"/>
  <c r="FB70" i="30"/>
  <c r="EX70" i="30"/>
  <c r="ET70" i="30"/>
  <c r="EP70" i="30"/>
  <c r="EL70" i="30"/>
  <c r="EH70" i="30"/>
  <c r="ED70" i="30"/>
  <c r="DZ70" i="30"/>
  <c r="DV70" i="30"/>
  <c r="DR70" i="30"/>
  <c r="DN70" i="30"/>
  <c r="DJ70" i="30"/>
  <c r="DF70" i="30"/>
  <c r="DB70" i="30"/>
  <c r="CX70" i="30"/>
  <c r="CT70" i="30"/>
  <c r="CP70" i="30"/>
  <c r="CL70" i="30"/>
  <c r="CH70" i="30"/>
  <c r="CD70" i="30"/>
  <c r="BZ70" i="30"/>
  <c r="BV70" i="30"/>
  <c r="BR70" i="30"/>
  <c r="BN70" i="30"/>
  <c r="BJ70" i="30"/>
  <c r="BF70" i="30"/>
  <c r="BB70" i="30"/>
  <c r="AX70" i="30"/>
  <c r="AT70" i="30"/>
  <c r="AP70" i="30"/>
  <c r="AL70" i="30"/>
  <c r="AH70" i="30"/>
  <c r="AD70" i="30"/>
  <c r="Z70" i="30"/>
  <c r="V70" i="30"/>
  <c r="R70" i="30"/>
  <c r="N70" i="30"/>
  <c r="IF19" i="30"/>
  <c r="IB19" i="30"/>
  <c r="HX19" i="30"/>
  <c r="HT19" i="30"/>
  <c r="HP19" i="30"/>
  <c r="HL19" i="30"/>
  <c r="HH19" i="30"/>
  <c r="HD19" i="30"/>
  <c r="GZ19" i="30"/>
  <c r="GV19" i="30"/>
  <c r="GR19" i="30"/>
  <c r="GN19" i="30"/>
  <c r="GJ19" i="30"/>
  <c r="GF19" i="30"/>
  <c r="GB19" i="30"/>
  <c r="FX19" i="30"/>
  <c r="FT19" i="30"/>
  <c r="FP19" i="30"/>
  <c r="FL19" i="30"/>
  <c r="FH19" i="30"/>
  <c r="FD19" i="30"/>
  <c r="EZ19" i="30"/>
  <c r="EV19" i="30"/>
  <c r="ER19" i="30"/>
  <c r="EN19" i="30"/>
  <c r="EJ19" i="30"/>
  <c r="EF19" i="30"/>
  <c r="EB19" i="30"/>
  <c r="DX19" i="30"/>
  <c r="DT19" i="30"/>
  <c r="DP19" i="30"/>
  <c r="DL19" i="30"/>
  <c r="DH19" i="30"/>
  <c r="DD19" i="30"/>
  <c r="CZ19" i="30"/>
  <c r="CV19" i="30"/>
  <c r="CR19" i="30"/>
  <c r="CN19" i="30"/>
  <c r="CJ19" i="30"/>
  <c r="CF19" i="30"/>
  <c r="CB19" i="30"/>
  <c r="BX19" i="30"/>
  <c r="BT19" i="30"/>
  <c r="BP19" i="30"/>
  <c r="BL19" i="30"/>
  <c r="BH19" i="30"/>
  <c r="BD19" i="30"/>
  <c r="AZ19" i="30"/>
  <c r="AV19" i="30"/>
  <c r="AR19" i="30"/>
  <c r="AN19" i="30"/>
  <c r="AJ19" i="30"/>
  <c r="AF19" i="30"/>
  <c r="AB19" i="30"/>
  <c r="X19" i="30"/>
  <c r="T19" i="30"/>
  <c r="P19" i="30"/>
  <c r="L19" i="30"/>
  <c r="IG19" i="30"/>
  <c r="IC19" i="30"/>
  <c r="HY19" i="30"/>
  <c r="HU19" i="30"/>
  <c r="HQ19" i="30"/>
  <c r="HM19" i="30"/>
  <c r="HI19" i="30"/>
  <c r="HE19" i="30"/>
  <c r="HA19" i="30"/>
  <c r="GW19" i="30"/>
  <c r="GS19" i="30"/>
  <c r="GO19" i="30"/>
  <c r="GK19" i="30"/>
  <c r="GG19" i="30"/>
  <c r="GC19" i="30"/>
  <c r="FY19" i="30"/>
  <c r="FU19" i="30"/>
  <c r="FQ19" i="30"/>
  <c r="FM19" i="30"/>
  <c r="FI19" i="30"/>
  <c r="FE19" i="30"/>
  <c r="FA19" i="30"/>
  <c r="EW19" i="30"/>
  <c r="ES19" i="30"/>
  <c r="EO19" i="30"/>
  <c r="EK19" i="30"/>
  <c r="EG19" i="30"/>
  <c r="EC19" i="30"/>
  <c r="DY19" i="30"/>
  <c r="DU19" i="30"/>
  <c r="DQ19" i="30"/>
  <c r="DM19" i="30"/>
  <c r="DI19" i="30"/>
  <c r="DE19" i="30"/>
  <c r="DA19" i="30"/>
  <c r="CW19" i="30"/>
  <c r="CS19" i="30"/>
  <c r="CO19" i="30"/>
  <c r="CK19" i="30"/>
  <c r="CG19" i="30"/>
  <c r="CC19" i="30"/>
  <c r="BY19" i="30"/>
  <c r="BU19" i="30"/>
  <c r="BQ19" i="30"/>
  <c r="BM19" i="30"/>
  <c r="BI19" i="30"/>
  <c r="BE19" i="30"/>
  <c r="BA19" i="30"/>
  <c r="AW19" i="30"/>
  <c r="AS19" i="30"/>
  <c r="AO19" i="30"/>
  <c r="AK19" i="30"/>
  <c r="AG19" i="30"/>
  <c r="AC19" i="30"/>
  <c r="Y19" i="30"/>
  <c r="U19" i="30"/>
  <c r="Q19" i="30"/>
  <c r="M19" i="30"/>
  <c r="ID19" i="30"/>
  <c r="HZ19" i="30"/>
  <c r="HV19" i="30"/>
  <c r="HR19" i="30"/>
  <c r="HN19" i="30"/>
  <c r="HJ19" i="30"/>
  <c r="HF19" i="30"/>
  <c r="HB19" i="30"/>
  <c r="GX19" i="30"/>
  <c r="GT19" i="30"/>
  <c r="GP19" i="30"/>
  <c r="GL19" i="30"/>
  <c r="GH19" i="30"/>
  <c r="GD19" i="30"/>
  <c r="FZ19" i="30"/>
  <c r="FV19" i="30"/>
  <c r="FR19" i="30"/>
  <c r="FN19" i="30"/>
  <c r="FJ19" i="30"/>
  <c r="FF19" i="30"/>
  <c r="FB19" i="30"/>
  <c r="EX19" i="30"/>
  <c r="ET19" i="30"/>
  <c r="EP19" i="30"/>
  <c r="EL19" i="30"/>
  <c r="EH19" i="30"/>
  <c r="ED19" i="30"/>
  <c r="DZ19" i="30"/>
  <c r="DV19" i="30"/>
  <c r="DR19" i="30"/>
  <c r="DN19" i="30"/>
  <c r="DJ19" i="30"/>
  <c r="DF19" i="30"/>
  <c r="DB19" i="30"/>
  <c r="CX19" i="30"/>
  <c r="CT19" i="30"/>
  <c r="CP19" i="30"/>
  <c r="CL19" i="30"/>
  <c r="CH19" i="30"/>
  <c r="CD19" i="30"/>
  <c r="BZ19" i="30"/>
  <c r="BV19" i="30"/>
  <c r="BR19" i="30"/>
  <c r="BN19" i="30"/>
  <c r="BJ19" i="30"/>
  <c r="BF19" i="30"/>
  <c r="BB19" i="30"/>
  <c r="AX19" i="30"/>
  <c r="AT19" i="30"/>
  <c r="AP19" i="30"/>
  <c r="AL19" i="30"/>
  <c r="AH19" i="30"/>
  <c r="AD19" i="30"/>
  <c r="Z19" i="30"/>
  <c r="V19" i="30"/>
  <c r="R19" i="30"/>
  <c r="N19" i="30"/>
  <c r="IE19" i="30"/>
  <c r="IA19" i="30"/>
  <c r="HW19" i="30"/>
  <c r="HS19" i="30"/>
  <c r="HO19" i="30"/>
  <c r="HK19" i="30"/>
  <c r="HG19" i="30"/>
  <c r="HC19" i="30"/>
  <c r="GY19" i="30"/>
  <c r="GU19" i="30"/>
  <c r="GQ19" i="30"/>
  <c r="GM19" i="30"/>
  <c r="GI19" i="30"/>
  <c r="GE19" i="30"/>
  <c r="GA19" i="30"/>
  <c r="FW19" i="30"/>
  <c r="FS19" i="30"/>
  <c r="FO19" i="30"/>
  <c r="FK19" i="30"/>
  <c r="FG19" i="30"/>
  <c r="FC19" i="30"/>
  <c r="EY19" i="30"/>
  <c r="EU19" i="30"/>
  <c r="EQ19" i="30"/>
  <c r="EM19" i="30"/>
  <c r="EI19" i="30"/>
  <c r="EE19" i="30"/>
  <c r="EA19" i="30"/>
  <c r="DW19" i="30"/>
  <c r="DS19" i="30"/>
  <c r="DO19" i="30"/>
  <c r="DK19" i="30"/>
  <c r="DG19" i="30"/>
  <c r="DC19" i="30"/>
  <c r="CY19" i="30"/>
  <c r="CU19" i="30"/>
  <c r="CQ19" i="30"/>
  <c r="CM19" i="30"/>
  <c r="CI19" i="30"/>
  <c r="CE19" i="30"/>
  <c r="CA19" i="30"/>
  <c r="BW19" i="30"/>
  <c r="BS19" i="30"/>
  <c r="BO19" i="30"/>
  <c r="BK19" i="30"/>
  <c r="BG19" i="30"/>
  <c r="BC19" i="30"/>
  <c r="AY19" i="30"/>
  <c r="AU19" i="30"/>
  <c r="AQ19" i="30"/>
  <c r="AM19" i="30"/>
  <c r="AI19" i="30"/>
  <c r="AE19" i="30"/>
  <c r="AA19" i="30"/>
  <c r="W19" i="30"/>
  <c r="S19" i="30"/>
  <c r="O19" i="30"/>
  <c r="K19" i="30"/>
  <c r="IF35" i="30"/>
  <c r="IB35" i="30"/>
  <c r="HX35" i="30"/>
  <c r="HT35" i="30"/>
  <c r="HP35" i="30"/>
  <c r="HL35" i="30"/>
  <c r="HH35" i="30"/>
  <c r="HD35" i="30"/>
  <c r="GZ35" i="30"/>
  <c r="GV35" i="30"/>
  <c r="GR35" i="30"/>
  <c r="GN35" i="30"/>
  <c r="GJ35" i="30"/>
  <c r="GF35" i="30"/>
  <c r="GB35" i="30"/>
  <c r="FX35" i="30"/>
  <c r="FT35" i="30"/>
  <c r="FP35" i="30"/>
  <c r="FL35" i="30"/>
  <c r="FH35" i="30"/>
  <c r="FD35" i="30"/>
  <c r="EZ35" i="30"/>
  <c r="EV35" i="30"/>
  <c r="ER35" i="30"/>
  <c r="EN35" i="30"/>
  <c r="EJ35" i="30"/>
  <c r="EF35" i="30"/>
  <c r="EB35" i="30"/>
  <c r="DX35" i="30"/>
  <c r="DT35" i="30"/>
  <c r="DP35" i="30"/>
  <c r="DL35" i="30"/>
  <c r="DH35" i="30"/>
  <c r="DD35" i="30"/>
  <c r="CZ35" i="30"/>
  <c r="CV35" i="30"/>
  <c r="CR35" i="30"/>
  <c r="CN35" i="30"/>
  <c r="CJ35" i="30"/>
  <c r="CF35" i="30"/>
  <c r="CB35" i="30"/>
  <c r="BX35" i="30"/>
  <c r="BT35" i="30"/>
  <c r="BP35" i="30"/>
  <c r="BL35" i="30"/>
  <c r="BH35" i="30"/>
  <c r="BD35" i="30"/>
  <c r="AZ35" i="30"/>
  <c r="AV35" i="30"/>
  <c r="AR35" i="30"/>
  <c r="AN35" i="30"/>
  <c r="AJ35" i="30"/>
  <c r="AF35" i="30"/>
  <c r="AB35" i="30"/>
  <c r="X35" i="30"/>
  <c r="T35" i="30"/>
  <c r="P35" i="30"/>
  <c r="L35" i="30"/>
  <c r="IG35" i="30"/>
  <c r="IC35" i="30"/>
  <c r="HY35" i="30"/>
  <c r="HU35" i="30"/>
  <c r="HQ35" i="30"/>
  <c r="HM35" i="30"/>
  <c r="HI35" i="30"/>
  <c r="HE35" i="30"/>
  <c r="HA35" i="30"/>
  <c r="GW35" i="30"/>
  <c r="GS35" i="30"/>
  <c r="GO35" i="30"/>
  <c r="GK35" i="30"/>
  <c r="GG35" i="30"/>
  <c r="GC35" i="30"/>
  <c r="FY35" i="30"/>
  <c r="FU35" i="30"/>
  <c r="FQ35" i="30"/>
  <c r="FM35" i="30"/>
  <c r="FI35" i="30"/>
  <c r="FE35" i="30"/>
  <c r="FA35" i="30"/>
  <c r="EW35" i="30"/>
  <c r="ES35" i="30"/>
  <c r="EO35" i="30"/>
  <c r="EK35" i="30"/>
  <c r="EG35" i="30"/>
  <c r="EC35" i="30"/>
  <c r="DY35" i="30"/>
  <c r="DU35" i="30"/>
  <c r="DQ35" i="30"/>
  <c r="DM35" i="30"/>
  <c r="DI35" i="30"/>
  <c r="DE35" i="30"/>
  <c r="DA35" i="30"/>
  <c r="CW35" i="30"/>
  <c r="CS35" i="30"/>
  <c r="CO35" i="30"/>
  <c r="CK35" i="30"/>
  <c r="CG35" i="30"/>
  <c r="CC35" i="30"/>
  <c r="BY35" i="30"/>
  <c r="BU35" i="30"/>
  <c r="BQ35" i="30"/>
  <c r="BM35" i="30"/>
  <c r="BI35" i="30"/>
  <c r="BE35" i="30"/>
  <c r="BA35" i="30"/>
  <c r="AW35" i="30"/>
  <c r="AS35" i="30"/>
  <c r="AO35" i="30"/>
  <c r="AK35" i="30"/>
  <c r="AG35" i="30"/>
  <c r="AC35" i="30"/>
  <c r="Y35" i="30"/>
  <c r="U35" i="30"/>
  <c r="Q35" i="30"/>
  <c r="M35" i="30"/>
  <c r="ID35" i="30"/>
  <c r="HZ35" i="30"/>
  <c r="HV35" i="30"/>
  <c r="HR35" i="30"/>
  <c r="HN35" i="30"/>
  <c r="HJ35" i="30"/>
  <c r="HF35" i="30"/>
  <c r="HB35" i="30"/>
  <c r="GX35" i="30"/>
  <c r="GT35" i="30"/>
  <c r="GP35" i="30"/>
  <c r="GL35" i="30"/>
  <c r="GH35" i="30"/>
  <c r="GD35" i="30"/>
  <c r="FZ35" i="30"/>
  <c r="FV35" i="30"/>
  <c r="FR35" i="30"/>
  <c r="FN35" i="30"/>
  <c r="FJ35" i="30"/>
  <c r="FF35" i="30"/>
  <c r="FB35" i="30"/>
  <c r="EX35" i="30"/>
  <c r="ET35" i="30"/>
  <c r="EP35" i="30"/>
  <c r="EL35" i="30"/>
  <c r="EH35" i="30"/>
  <c r="ED35" i="30"/>
  <c r="DZ35" i="30"/>
  <c r="DV35" i="30"/>
  <c r="DR35" i="30"/>
  <c r="DN35" i="30"/>
  <c r="DJ35" i="30"/>
  <c r="DF35" i="30"/>
  <c r="DB35" i="30"/>
  <c r="CX35" i="30"/>
  <c r="CT35" i="30"/>
  <c r="CP35" i="30"/>
  <c r="CL35" i="30"/>
  <c r="CH35" i="30"/>
  <c r="CD35" i="30"/>
  <c r="BZ35" i="30"/>
  <c r="BV35" i="30"/>
  <c r="BR35" i="30"/>
  <c r="BN35" i="30"/>
  <c r="BJ35" i="30"/>
  <c r="BF35" i="30"/>
  <c r="BB35" i="30"/>
  <c r="AX35" i="30"/>
  <c r="AT35" i="30"/>
  <c r="AP35" i="30"/>
  <c r="AL35" i="30"/>
  <c r="AH35" i="30"/>
  <c r="AD35" i="30"/>
  <c r="Z35" i="30"/>
  <c r="V35" i="30"/>
  <c r="R35" i="30"/>
  <c r="N35" i="30"/>
  <c r="IE35" i="30"/>
  <c r="IA35" i="30"/>
  <c r="HW35" i="30"/>
  <c r="HS35" i="30"/>
  <c r="HO35" i="30"/>
  <c r="HK35" i="30"/>
  <c r="HG35" i="30"/>
  <c r="HC35" i="30"/>
  <c r="GY35" i="30"/>
  <c r="GU35" i="30"/>
  <c r="GQ35" i="30"/>
  <c r="GM35" i="30"/>
  <c r="GI35" i="30"/>
  <c r="GE35" i="30"/>
  <c r="GA35" i="30"/>
  <c r="FW35" i="30"/>
  <c r="FS35" i="30"/>
  <c r="FO35" i="30"/>
  <c r="FK35" i="30"/>
  <c r="FG35" i="30"/>
  <c r="FC35" i="30"/>
  <c r="EY35" i="30"/>
  <c r="EU35" i="30"/>
  <c r="EQ35" i="30"/>
  <c r="EM35" i="30"/>
  <c r="EI35" i="30"/>
  <c r="EE35" i="30"/>
  <c r="EA35" i="30"/>
  <c r="DW35" i="30"/>
  <c r="DS35" i="30"/>
  <c r="DO35" i="30"/>
  <c r="DK35" i="30"/>
  <c r="DG35" i="30"/>
  <c r="DC35" i="30"/>
  <c r="CY35" i="30"/>
  <c r="CU35" i="30"/>
  <c r="CQ35" i="30"/>
  <c r="CM35" i="30"/>
  <c r="CI35" i="30"/>
  <c r="CE35" i="30"/>
  <c r="CA35" i="30"/>
  <c r="BW35" i="30"/>
  <c r="BS35" i="30"/>
  <c r="BO35" i="30"/>
  <c r="BK35" i="30"/>
  <c r="BG35" i="30"/>
  <c r="BC35" i="30"/>
  <c r="AY35" i="30"/>
  <c r="AU35" i="30"/>
  <c r="AQ35" i="30"/>
  <c r="AM35" i="30"/>
  <c r="AI35" i="30"/>
  <c r="AE35" i="30"/>
  <c r="AA35" i="30"/>
  <c r="W35" i="30"/>
  <c r="S35" i="30"/>
  <c r="O35" i="30"/>
  <c r="K35" i="30"/>
  <c r="IF67" i="30"/>
  <c r="IB67" i="30"/>
  <c r="HX67" i="30"/>
  <c r="HT67" i="30"/>
  <c r="HP67" i="30"/>
  <c r="HL67" i="30"/>
  <c r="HH67" i="30"/>
  <c r="HD67" i="30"/>
  <c r="GZ67" i="30"/>
  <c r="GV67" i="30"/>
  <c r="GR67" i="30"/>
  <c r="GN67" i="30"/>
  <c r="GJ67" i="30"/>
  <c r="GF67" i="30"/>
  <c r="GB67" i="30"/>
  <c r="FX67" i="30"/>
  <c r="FT67" i="30"/>
  <c r="FP67" i="30"/>
  <c r="FL67" i="30"/>
  <c r="FH67" i="30"/>
  <c r="FD67" i="30"/>
  <c r="EZ67" i="30"/>
  <c r="EV67" i="30"/>
  <c r="ER67" i="30"/>
  <c r="EN67" i="30"/>
  <c r="EJ67" i="30"/>
  <c r="EF67" i="30"/>
  <c r="EB67" i="30"/>
  <c r="DX67" i="30"/>
  <c r="DT67" i="30"/>
  <c r="DP67" i="30"/>
  <c r="DL67" i="30"/>
  <c r="DH67" i="30"/>
  <c r="DD67" i="30"/>
  <c r="CZ67" i="30"/>
  <c r="CV67" i="30"/>
  <c r="CR67" i="30"/>
  <c r="CN67" i="30"/>
  <c r="CJ67" i="30"/>
  <c r="CF67" i="30"/>
  <c r="CB67" i="30"/>
  <c r="BX67" i="30"/>
  <c r="BT67" i="30"/>
  <c r="BP67" i="30"/>
  <c r="BL67" i="30"/>
  <c r="BH67" i="30"/>
  <c r="BD67" i="30"/>
  <c r="AZ67" i="30"/>
  <c r="AV67" i="30"/>
  <c r="AR67" i="30"/>
  <c r="AN67" i="30"/>
  <c r="AJ67" i="30"/>
  <c r="AF67" i="30"/>
  <c r="AB67" i="30"/>
  <c r="X67" i="30"/>
  <c r="T67" i="30"/>
  <c r="P67" i="30"/>
  <c r="L67" i="30"/>
  <c r="IG67" i="30"/>
  <c r="IC67" i="30"/>
  <c r="HY67" i="30"/>
  <c r="HU67" i="30"/>
  <c r="HQ67" i="30"/>
  <c r="HM67" i="30"/>
  <c r="HI67" i="30"/>
  <c r="HE67" i="30"/>
  <c r="HA67" i="30"/>
  <c r="GW67" i="30"/>
  <c r="GS67" i="30"/>
  <c r="GO67" i="30"/>
  <c r="GK67" i="30"/>
  <c r="GG67" i="30"/>
  <c r="GC67" i="30"/>
  <c r="FY67" i="30"/>
  <c r="FU67" i="30"/>
  <c r="FQ67" i="30"/>
  <c r="FM67" i="30"/>
  <c r="FI67" i="30"/>
  <c r="FE67" i="30"/>
  <c r="FA67" i="30"/>
  <c r="EW67" i="30"/>
  <c r="ES67" i="30"/>
  <c r="EO67" i="30"/>
  <c r="EK67" i="30"/>
  <c r="EG67" i="30"/>
  <c r="EC67" i="30"/>
  <c r="DY67" i="30"/>
  <c r="DU67" i="30"/>
  <c r="DQ67" i="30"/>
  <c r="DM67" i="30"/>
  <c r="DI67" i="30"/>
  <c r="DE67" i="30"/>
  <c r="DA67" i="30"/>
  <c r="CW67" i="30"/>
  <c r="CS67" i="30"/>
  <c r="CO67" i="30"/>
  <c r="CK67" i="30"/>
  <c r="CG67" i="30"/>
  <c r="CC67" i="30"/>
  <c r="BY67" i="30"/>
  <c r="BU67" i="30"/>
  <c r="BQ67" i="30"/>
  <c r="BM67" i="30"/>
  <c r="BI67" i="30"/>
  <c r="BE67" i="30"/>
  <c r="BA67" i="30"/>
  <c r="AW67" i="30"/>
  <c r="AS67" i="30"/>
  <c r="AO67" i="30"/>
  <c r="AK67" i="30"/>
  <c r="AG67" i="30"/>
  <c r="AC67" i="30"/>
  <c r="Y67" i="30"/>
  <c r="U67" i="30"/>
  <c r="Q67" i="30"/>
  <c r="M67" i="30"/>
  <c r="ID67" i="30"/>
  <c r="HZ67" i="30"/>
  <c r="HV67" i="30"/>
  <c r="HR67" i="30"/>
  <c r="HN67" i="30"/>
  <c r="HJ67" i="30"/>
  <c r="HF67" i="30"/>
  <c r="HB67" i="30"/>
  <c r="GX67" i="30"/>
  <c r="GT67" i="30"/>
  <c r="GP67" i="30"/>
  <c r="GL67" i="30"/>
  <c r="GH67" i="30"/>
  <c r="GD67" i="30"/>
  <c r="FZ67" i="30"/>
  <c r="FV67" i="30"/>
  <c r="FR67" i="30"/>
  <c r="FN67" i="30"/>
  <c r="FJ67" i="30"/>
  <c r="FF67" i="30"/>
  <c r="FB67" i="30"/>
  <c r="EX67" i="30"/>
  <c r="ET67" i="30"/>
  <c r="EP67" i="30"/>
  <c r="EL67" i="30"/>
  <c r="EH67" i="30"/>
  <c r="ED67" i="30"/>
  <c r="DZ67" i="30"/>
  <c r="DV67" i="30"/>
  <c r="DR67" i="30"/>
  <c r="DN67" i="30"/>
  <c r="DJ67" i="30"/>
  <c r="DF67" i="30"/>
  <c r="DB67" i="30"/>
  <c r="CX67" i="30"/>
  <c r="CT67" i="30"/>
  <c r="CP67" i="30"/>
  <c r="CL67" i="30"/>
  <c r="CH67" i="30"/>
  <c r="CD67" i="30"/>
  <c r="BZ67" i="30"/>
  <c r="BV67" i="30"/>
  <c r="BR67" i="30"/>
  <c r="BN67" i="30"/>
  <c r="BJ67" i="30"/>
  <c r="BF67" i="30"/>
  <c r="BB67" i="30"/>
  <c r="AX67" i="30"/>
  <c r="AT67" i="30"/>
  <c r="AP67" i="30"/>
  <c r="AL67" i="30"/>
  <c r="AH67" i="30"/>
  <c r="AD67" i="30"/>
  <c r="Z67" i="30"/>
  <c r="V67" i="30"/>
  <c r="R67" i="30"/>
  <c r="N67" i="30"/>
  <c r="IE67" i="30"/>
  <c r="IA67" i="30"/>
  <c r="HW67" i="30"/>
  <c r="HS67" i="30"/>
  <c r="HO67" i="30"/>
  <c r="HK67" i="30"/>
  <c r="HG67" i="30"/>
  <c r="HC67" i="30"/>
  <c r="GY67" i="30"/>
  <c r="GU67" i="30"/>
  <c r="GQ67" i="30"/>
  <c r="GM67" i="30"/>
  <c r="GI67" i="30"/>
  <c r="GE67" i="30"/>
  <c r="GA67" i="30"/>
  <c r="FW67" i="30"/>
  <c r="FS67" i="30"/>
  <c r="FO67" i="30"/>
  <c r="FK67" i="30"/>
  <c r="FG67" i="30"/>
  <c r="FC67" i="30"/>
  <c r="EY67" i="30"/>
  <c r="EU67" i="30"/>
  <c r="EQ67" i="30"/>
  <c r="EM67" i="30"/>
  <c r="EI67" i="30"/>
  <c r="EE67" i="30"/>
  <c r="EA67" i="30"/>
  <c r="DW67" i="30"/>
  <c r="DS67" i="30"/>
  <c r="DO67" i="30"/>
  <c r="DK67" i="30"/>
  <c r="DG67" i="30"/>
  <c r="DC67" i="30"/>
  <c r="CY67" i="30"/>
  <c r="CU67" i="30"/>
  <c r="CQ67" i="30"/>
  <c r="CM67" i="30"/>
  <c r="CI67" i="30"/>
  <c r="CE67" i="30"/>
  <c r="CA67" i="30"/>
  <c r="BW67" i="30"/>
  <c r="BS67" i="30"/>
  <c r="BO67" i="30"/>
  <c r="BK67" i="30"/>
  <c r="BG67" i="30"/>
  <c r="BC67" i="30"/>
  <c r="AY67" i="30"/>
  <c r="AU67" i="30"/>
  <c r="AQ67" i="30"/>
  <c r="AM67" i="30"/>
  <c r="AI67" i="30"/>
  <c r="AE67" i="30"/>
  <c r="AA67" i="30"/>
  <c r="W67" i="30"/>
  <c r="S67" i="30"/>
  <c r="O67" i="30"/>
  <c r="K67" i="30"/>
  <c r="IG16" i="30"/>
  <c r="IC16" i="30"/>
  <c r="HY16" i="30"/>
  <c r="HU16" i="30"/>
  <c r="HQ16" i="30"/>
  <c r="HM16" i="30"/>
  <c r="HI16" i="30"/>
  <c r="HE16" i="30"/>
  <c r="HA16" i="30"/>
  <c r="GW16" i="30"/>
  <c r="GS16" i="30"/>
  <c r="GO16" i="30"/>
  <c r="GK16" i="30"/>
  <c r="GG16" i="30"/>
  <c r="GC16" i="30"/>
  <c r="FY16" i="30"/>
  <c r="FU16" i="30"/>
  <c r="FQ16" i="30"/>
  <c r="FM16" i="30"/>
  <c r="FI16" i="30"/>
  <c r="FE16" i="30"/>
  <c r="FA16" i="30"/>
  <c r="EW16" i="30"/>
  <c r="ES16" i="30"/>
  <c r="EO16" i="30"/>
  <c r="EK16" i="30"/>
  <c r="EG16" i="30"/>
  <c r="EC16" i="30"/>
  <c r="DY16" i="30"/>
  <c r="DU16" i="30"/>
  <c r="DQ16" i="30"/>
  <c r="DM16" i="30"/>
  <c r="DI16" i="30"/>
  <c r="DE16" i="30"/>
  <c r="DA16" i="30"/>
  <c r="CW16" i="30"/>
  <c r="CS16" i="30"/>
  <c r="CO16" i="30"/>
  <c r="CK16" i="30"/>
  <c r="CG16" i="30"/>
  <c r="CC16" i="30"/>
  <c r="BY16" i="30"/>
  <c r="BU16" i="30"/>
  <c r="BQ16" i="30"/>
  <c r="BM16" i="30"/>
  <c r="BI16" i="30"/>
  <c r="BE16" i="30"/>
  <c r="BA16" i="30"/>
  <c r="AW16" i="30"/>
  <c r="AS16" i="30"/>
  <c r="AO16" i="30"/>
  <c r="AK16" i="30"/>
  <c r="AG16" i="30"/>
  <c r="AC16" i="30"/>
  <c r="Y16" i="30"/>
  <c r="U16" i="30"/>
  <c r="Q16" i="30"/>
  <c r="M16" i="30"/>
  <c r="ID16" i="30"/>
  <c r="HZ16" i="30"/>
  <c r="HV16" i="30"/>
  <c r="HR16" i="30"/>
  <c r="HN16" i="30"/>
  <c r="HJ16" i="30"/>
  <c r="HF16" i="30"/>
  <c r="HB16" i="30"/>
  <c r="GX16" i="30"/>
  <c r="GT16" i="30"/>
  <c r="GP16" i="30"/>
  <c r="GL16" i="30"/>
  <c r="GH16" i="30"/>
  <c r="GD16" i="30"/>
  <c r="FZ16" i="30"/>
  <c r="FV16" i="30"/>
  <c r="FR16" i="30"/>
  <c r="FN16" i="30"/>
  <c r="FJ16" i="30"/>
  <c r="FF16" i="30"/>
  <c r="FB16" i="30"/>
  <c r="EX16" i="30"/>
  <c r="ET16" i="30"/>
  <c r="EP16" i="30"/>
  <c r="EL16" i="30"/>
  <c r="EH16" i="30"/>
  <c r="ED16" i="30"/>
  <c r="DZ16" i="30"/>
  <c r="DV16" i="30"/>
  <c r="DR16" i="30"/>
  <c r="DN16" i="30"/>
  <c r="DJ16" i="30"/>
  <c r="DF16" i="30"/>
  <c r="DB16" i="30"/>
  <c r="CX16" i="30"/>
  <c r="CT16" i="30"/>
  <c r="CP16" i="30"/>
  <c r="CL16" i="30"/>
  <c r="CH16" i="30"/>
  <c r="CD16" i="30"/>
  <c r="BZ16" i="30"/>
  <c r="BV16" i="30"/>
  <c r="BR16" i="30"/>
  <c r="BN16" i="30"/>
  <c r="BJ16" i="30"/>
  <c r="BF16" i="30"/>
  <c r="BB16" i="30"/>
  <c r="AX16" i="30"/>
  <c r="AT16" i="30"/>
  <c r="AP16" i="30"/>
  <c r="AL16" i="30"/>
  <c r="AH16" i="30"/>
  <c r="AD16" i="30"/>
  <c r="Z16" i="30"/>
  <c r="V16" i="30"/>
  <c r="R16" i="30"/>
  <c r="N16" i="30"/>
  <c r="IE16" i="30"/>
  <c r="IA16" i="30"/>
  <c r="HW16" i="30"/>
  <c r="HS16" i="30"/>
  <c r="HO16" i="30"/>
  <c r="HK16" i="30"/>
  <c r="HG16" i="30"/>
  <c r="HC16" i="30"/>
  <c r="GY16" i="30"/>
  <c r="GU16" i="30"/>
  <c r="GQ16" i="30"/>
  <c r="GM16" i="30"/>
  <c r="GI16" i="30"/>
  <c r="GE16" i="30"/>
  <c r="GA16" i="30"/>
  <c r="FW16" i="30"/>
  <c r="FS16" i="30"/>
  <c r="FO16" i="30"/>
  <c r="FK16" i="30"/>
  <c r="FG16" i="30"/>
  <c r="FC16" i="30"/>
  <c r="EY16" i="30"/>
  <c r="EU16" i="30"/>
  <c r="EQ16" i="30"/>
  <c r="EM16" i="30"/>
  <c r="EI16" i="30"/>
  <c r="EE16" i="30"/>
  <c r="EA16" i="30"/>
  <c r="DW16" i="30"/>
  <c r="DS16" i="30"/>
  <c r="DO16" i="30"/>
  <c r="DK16" i="30"/>
  <c r="DG16" i="30"/>
  <c r="DC16" i="30"/>
  <c r="CY16" i="30"/>
  <c r="CU16" i="30"/>
  <c r="CQ16" i="30"/>
  <c r="CM16" i="30"/>
  <c r="CI16" i="30"/>
  <c r="CE16" i="30"/>
  <c r="CA16" i="30"/>
  <c r="BW16" i="30"/>
  <c r="BS16" i="30"/>
  <c r="BO16" i="30"/>
  <c r="BK16" i="30"/>
  <c r="BG16" i="30"/>
  <c r="BC16" i="30"/>
  <c r="AY16" i="30"/>
  <c r="AU16" i="30"/>
  <c r="AQ16" i="30"/>
  <c r="AM16" i="30"/>
  <c r="AI16" i="30"/>
  <c r="AE16" i="30"/>
  <c r="AA16" i="30"/>
  <c r="W16" i="30"/>
  <c r="S16" i="30"/>
  <c r="O16" i="30"/>
  <c r="K16" i="30"/>
  <c r="IF16" i="30"/>
  <c r="IB16" i="30"/>
  <c r="HX16" i="30"/>
  <c r="HT16" i="30"/>
  <c r="HP16" i="30"/>
  <c r="HL16" i="30"/>
  <c r="HH16" i="30"/>
  <c r="HD16" i="30"/>
  <c r="GZ16" i="30"/>
  <c r="GV16" i="30"/>
  <c r="GR16" i="30"/>
  <c r="GN16" i="30"/>
  <c r="GJ16" i="30"/>
  <c r="GF16" i="30"/>
  <c r="GB16" i="30"/>
  <c r="FX16" i="30"/>
  <c r="FT16" i="30"/>
  <c r="FP16" i="30"/>
  <c r="FL16" i="30"/>
  <c r="FH16" i="30"/>
  <c r="FD16" i="30"/>
  <c r="EZ16" i="30"/>
  <c r="EV16" i="30"/>
  <c r="ER16" i="30"/>
  <c r="EN16" i="30"/>
  <c r="EJ16" i="30"/>
  <c r="EF16" i="30"/>
  <c r="EB16" i="30"/>
  <c r="DX16" i="30"/>
  <c r="DT16" i="30"/>
  <c r="DP16" i="30"/>
  <c r="DL16" i="30"/>
  <c r="DH16" i="30"/>
  <c r="DD16" i="30"/>
  <c r="CZ16" i="30"/>
  <c r="CV16" i="30"/>
  <c r="CR16" i="30"/>
  <c r="CN16" i="30"/>
  <c r="CJ16" i="30"/>
  <c r="CF16" i="30"/>
  <c r="CB16" i="30"/>
  <c r="BX16" i="30"/>
  <c r="BT16" i="30"/>
  <c r="BP16" i="30"/>
  <c r="BL16" i="30"/>
  <c r="BH16" i="30"/>
  <c r="BD16" i="30"/>
  <c r="AZ16" i="30"/>
  <c r="AV16" i="30"/>
  <c r="AR16" i="30"/>
  <c r="AN16" i="30"/>
  <c r="AJ16" i="30"/>
  <c r="AF16" i="30"/>
  <c r="AB16" i="30"/>
  <c r="X16" i="30"/>
  <c r="T16" i="30"/>
  <c r="P16" i="30"/>
  <c r="L16" i="30"/>
  <c r="IG48" i="30"/>
  <c r="IC48" i="30"/>
  <c r="HY48" i="30"/>
  <c r="HU48" i="30"/>
  <c r="HQ48" i="30"/>
  <c r="HM48" i="30"/>
  <c r="HI48" i="30"/>
  <c r="HE48" i="30"/>
  <c r="HA48" i="30"/>
  <c r="GW48" i="30"/>
  <c r="GS48" i="30"/>
  <c r="GO48" i="30"/>
  <c r="GK48" i="30"/>
  <c r="GG48" i="30"/>
  <c r="GC48" i="30"/>
  <c r="FY48" i="30"/>
  <c r="FU48" i="30"/>
  <c r="FQ48" i="30"/>
  <c r="FM48" i="30"/>
  <c r="FI48" i="30"/>
  <c r="FE48" i="30"/>
  <c r="FA48" i="30"/>
  <c r="EW48" i="30"/>
  <c r="ES48" i="30"/>
  <c r="EO48" i="30"/>
  <c r="EK48" i="30"/>
  <c r="EG48" i="30"/>
  <c r="EC48" i="30"/>
  <c r="DY48" i="30"/>
  <c r="DU48" i="30"/>
  <c r="DQ48" i="30"/>
  <c r="DM48" i="30"/>
  <c r="DI48" i="30"/>
  <c r="DE48" i="30"/>
  <c r="DA48" i="30"/>
  <c r="CW48" i="30"/>
  <c r="CS48" i="30"/>
  <c r="CO48" i="30"/>
  <c r="CK48" i="30"/>
  <c r="CG48" i="30"/>
  <c r="CC48" i="30"/>
  <c r="BY48" i="30"/>
  <c r="BU48" i="30"/>
  <c r="BQ48" i="30"/>
  <c r="BM48" i="30"/>
  <c r="BI48" i="30"/>
  <c r="BE48" i="30"/>
  <c r="BA48" i="30"/>
  <c r="AW48" i="30"/>
  <c r="AS48" i="30"/>
  <c r="AO48" i="30"/>
  <c r="AK48" i="30"/>
  <c r="AG48" i="30"/>
  <c r="AC48" i="30"/>
  <c r="Y48" i="30"/>
  <c r="U48" i="30"/>
  <c r="Q48" i="30"/>
  <c r="M48" i="30"/>
  <c r="ID48" i="30"/>
  <c r="HZ48" i="30"/>
  <c r="HV48" i="30"/>
  <c r="HR48" i="30"/>
  <c r="HN48" i="30"/>
  <c r="HJ48" i="30"/>
  <c r="HF48" i="30"/>
  <c r="HB48" i="30"/>
  <c r="GX48" i="30"/>
  <c r="GT48" i="30"/>
  <c r="GP48" i="30"/>
  <c r="GL48" i="30"/>
  <c r="GH48" i="30"/>
  <c r="GD48" i="30"/>
  <c r="FZ48" i="30"/>
  <c r="FV48" i="30"/>
  <c r="FR48" i="30"/>
  <c r="FN48" i="30"/>
  <c r="FJ48" i="30"/>
  <c r="FF48" i="30"/>
  <c r="FB48" i="30"/>
  <c r="EX48" i="30"/>
  <c r="ET48" i="30"/>
  <c r="EP48" i="30"/>
  <c r="EL48" i="30"/>
  <c r="EH48" i="30"/>
  <c r="ED48" i="30"/>
  <c r="DZ48" i="30"/>
  <c r="DV48" i="30"/>
  <c r="DR48" i="30"/>
  <c r="DN48" i="30"/>
  <c r="DJ48" i="30"/>
  <c r="DF48" i="30"/>
  <c r="DB48" i="30"/>
  <c r="CX48" i="30"/>
  <c r="CT48" i="30"/>
  <c r="CP48" i="30"/>
  <c r="CL48" i="30"/>
  <c r="CH48" i="30"/>
  <c r="CD48" i="30"/>
  <c r="BZ48" i="30"/>
  <c r="BV48" i="30"/>
  <c r="BR48" i="30"/>
  <c r="BN48" i="30"/>
  <c r="BJ48" i="30"/>
  <c r="BF48" i="30"/>
  <c r="BB48" i="30"/>
  <c r="AX48" i="30"/>
  <c r="AT48" i="30"/>
  <c r="AP48" i="30"/>
  <c r="AL48" i="30"/>
  <c r="AH48" i="30"/>
  <c r="AD48" i="30"/>
  <c r="Z48" i="30"/>
  <c r="V48" i="30"/>
  <c r="R48" i="30"/>
  <c r="N48" i="30"/>
  <c r="IE48" i="30"/>
  <c r="IA48" i="30"/>
  <c r="HW48" i="30"/>
  <c r="HS48" i="30"/>
  <c r="HO48" i="30"/>
  <c r="HK48" i="30"/>
  <c r="HG48" i="30"/>
  <c r="HC48" i="30"/>
  <c r="GY48" i="30"/>
  <c r="GU48" i="30"/>
  <c r="GQ48" i="30"/>
  <c r="GM48" i="30"/>
  <c r="GI48" i="30"/>
  <c r="GE48" i="30"/>
  <c r="GA48" i="30"/>
  <c r="FW48" i="30"/>
  <c r="FS48" i="30"/>
  <c r="FO48" i="30"/>
  <c r="FK48" i="30"/>
  <c r="FG48" i="30"/>
  <c r="FC48" i="30"/>
  <c r="EY48" i="30"/>
  <c r="EU48" i="30"/>
  <c r="EQ48" i="30"/>
  <c r="EM48" i="30"/>
  <c r="EI48" i="30"/>
  <c r="EE48" i="30"/>
  <c r="EA48" i="30"/>
  <c r="DW48" i="30"/>
  <c r="DS48" i="30"/>
  <c r="DO48" i="30"/>
  <c r="DK48" i="30"/>
  <c r="DG48" i="30"/>
  <c r="DC48" i="30"/>
  <c r="CY48" i="30"/>
  <c r="CU48" i="30"/>
  <c r="CQ48" i="30"/>
  <c r="CM48" i="30"/>
  <c r="CI48" i="30"/>
  <c r="CE48" i="30"/>
  <c r="CA48" i="30"/>
  <c r="BW48" i="30"/>
  <c r="BS48" i="30"/>
  <c r="BO48" i="30"/>
  <c r="BK48" i="30"/>
  <c r="BG48" i="30"/>
  <c r="BC48" i="30"/>
  <c r="AY48" i="30"/>
  <c r="AU48" i="30"/>
  <c r="AQ48" i="30"/>
  <c r="AM48" i="30"/>
  <c r="AI48" i="30"/>
  <c r="AE48" i="30"/>
  <c r="AA48" i="30"/>
  <c r="W48" i="30"/>
  <c r="S48" i="30"/>
  <c r="O48" i="30"/>
  <c r="K48" i="30"/>
  <c r="IF48" i="30"/>
  <c r="IB48" i="30"/>
  <c r="HX48" i="30"/>
  <c r="HT48" i="30"/>
  <c r="HP48" i="30"/>
  <c r="HL48" i="30"/>
  <c r="HH48" i="30"/>
  <c r="HD48" i="30"/>
  <c r="GZ48" i="30"/>
  <c r="GV48" i="30"/>
  <c r="GR48" i="30"/>
  <c r="GN48" i="30"/>
  <c r="GJ48" i="30"/>
  <c r="GF48" i="30"/>
  <c r="GB48" i="30"/>
  <c r="FX48" i="30"/>
  <c r="FT48" i="30"/>
  <c r="FP48" i="30"/>
  <c r="FL48" i="30"/>
  <c r="FH48" i="30"/>
  <c r="FD48" i="30"/>
  <c r="EZ48" i="30"/>
  <c r="EV48" i="30"/>
  <c r="ER48" i="30"/>
  <c r="EN48" i="30"/>
  <c r="EJ48" i="30"/>
  <c r="EF48" i="30"/>
  <c r="EB48" i="30"/>
  <c r="DX48" i="30"/>
  <c r="DT48" i="30"/>
  <c r="DP48" i="30"/>
  <c r="DL48" i="30"/>
  <c r="DH48" i="30"/>
  <c r="DD48" i="30"/>
  <c r="CZ48" i="30"/>
  <c r="CV48" i="30"/>
  <c r="CR48" i="30"/>
  <c r="CN48" i="30"/>
  <c r="CJ48" i="30"/>
  <c r="CF48" i="30"/>
  <c r="CB48" i="30"/>
  <c r="BX48" i="30"/>
  <c r="BT48" i="30"/>
  <c r="BP48" i="30"/>
  <c r="BL48" i="30"/>
  <c r="BH48" i="30"/>
  <c r="BD48" i="30"/>
  <c r="AZ48" i="30"/>
  <c r="AV48" i="30"/>
  <c r="AR48" i="30"/>
  <c r="AN48" i="30"/>
  <c r="AJ48" i="30"/>
  <c r="AF48" i="30"/>
  <c r="AB48" i="30"/>
  <c r="X48" i="30"/>
  <c r="T48" i="30"/>
  <c r="P48" i="30"/>
  <c r="L48" i="30"/>
  <c r="IG64" i="30"/>
  <c r="IC64" i="30"/>
  <c r="HY64" i="30"/>
  <c r="HU64" i="30"/>
  <c r="HQ64" i="30"/>
  <c r="HM64" i="30"/>
  <c r="HI64" i="30"/>
  <c r="HE64" i="30"/>
  <c r="HA64" i="30"/>
  <c r="GW64" i="30"/>
  <c r="GS64" i="30"/>
  <c r="GO64" i="30"/>
  <c r="GK64" i="30"/>
  <c r="GG64" i="30"/>
  <c r="GC64" i="30"/>
  <c r="FY64" i="30"/>
  <c r="FU64" i="30"/>
  <c r="FQ64" i="30"/>
  <c r="FM64" i="30"/>
  <c r="FI64" i="30"/>
  <c r="FE64" i="30"/>
  <c r="FA64" i="30"/>
  <c r="EW64" i="30"/>
  <c r="ES64" i="30"/>
  <c r="EO64" i="30"/>
  <c r="EK64" i="30"/>
  <c r="EG64" i="30"/>
  <c r="EC64" i="30"/>
  <c r="DY64" i="30"/>
  <c r="DU64" i="30"/>
  <c r="DQ64" i="30"/>
  <c r="DM64" i="30"/>
  <c r="DI64" i="30"/>
  <c r="DE64" i="30"/>
  <c r="DA64" i="30"/>
  <c r="CW64" i="30"/>
  <c r="CS64" i="30"/>
  <c r="CO64" i="30"/>
  <c r="CK64" i="30"/>
  <c r="CG64" i="30"/>
  <c r="CC64" i="30"/>
  <c r="BY64" i="30"/>
  <c r="BU64" i="30"/>
  <c r="BQ64" i="30"/>
  <c r="BM64" i="30"/>
  <c r="BI64" i="30"/>
  <c r="BE64" i="30"/>
  <c r="BA64" i="30"/>
  <c r="AW64" i="30"/>
  <c r="AS64" i="30"/>
  <c r="AO64" i="30"/>
  <c r="AK64" i="30"/>
  <c r="AG64" i="30"/>
  <c r="AC64" i="30"/>
  <c r="Y64" i="30"/>
  <c r="U64" i="30"/>
  <c r="Q64" i="30"/>
  <c r="M64" i="30"/>
  <c r="ID64" i="30"/>
  <c r="HZ64" i="30"/>
  <c r="HV64" i="30"/>
  <c r="HR64" i="30"/>
  <c r="HN64" i="30"/>
  <c r="HJ64" i="30"/>
  <c r="HF64" i="30"/>
  <c r="HB64" i="30"/>
  <c r="GX64" i="30"/>
  <c r="GT64" i="30"/>
  <c r="GP64" i="30"/>
  <c r="GL64" i="30"/>
  <c r="GH64" i="30"/>
  <c r="GD64" i="30"/>
  <c r="FZ64" i="30"/>
  <c r="FV64" i="30"/>
  <c r="FR64" i="30"/>
  <c r="FN64" i="30"/>
  <c r="FJ64" i="30"/>
  <c r="FF64" i="30"/>
  <c r="FB64" i="30"/>
  <c r="EX64" i="30"/>
  <c r="ET64" i="30"/>
  <c r="EP64" i="30"/>
  <c r="EL64" i="30"/>
  <c r="EH64" i="30"/>
  <c r="ED64" i="30"/>
  <c r="DZ64" i="30"/>
  <c r="DV64" i="30"/>
  <c r="DR64" i="30"/>
  <c r="DN64" i="30"/>
  <c r="DJ64" i="30"/>
  <c r="DF64" i="30"/>
  <c r="DB64" i="30"/>
  <c r="CX64" i="30"/>
  <c r="CT64" i="30"/>
  <c r="CP64" i="30"/>
  <c r="CL64" i="30"/>
  <c r="CH64" i="30"/>
  <c r="CD64" i="30"/>
  <c r="BZ64" i="30"/>
  <c r="BV64" i="30"/>
  <c r="BR64" i="30"/>
  <c r="BN64" i="30"/>
  <c r="BJ64" i="30"/>
  <c r="BF64" i="30"/>
  <c r="BB64" i="30"/>
  <c r="AX64" i="30"/>
  <c r="AT64" i="30"/>
  <c r="AP64" i="30"/>
  <c r="AL64" i="30"/>
  <c r="AH64" i="30"/>
  <c r="AD64" i="30"/>
  <c r="Z64" i="30"/>
  <c r="V64" i="30"/>
  <c r="R64" i="30"/>
  <c r="N64" i="30"/>
  <c r="IE64" i="30"/>
  <c r="IA64" i="30"/>
  <c r="HW64" i="30"/>
  <c r="HS64" i="30"/>
  <c r="HO64" i="30"/>
  <c r="HK64" i="30"/>
  <c r="HG64" i="30"/>
  <c r="HC64" i="30"/>
  <c r="GY64" i="30"/>
  <c r="GU64" i="30"/>
  <c r="GQ64" i="30"/>
  <c r="GM64" i="30"/>
  <c r="GI64" i="30"/>
  <c r="GE64" i="30"/>
  <c r="GA64" i="30"/>
  <c r="FW64" i="30"/>
  <c r="FS64" i="30"/>
  <c r="FO64" i="30"/>
  <c r="FK64" i="30"/>
  <c r="FG64" i="30"/>
  <c r="FC64" i="30"/>
  <c r="EY64" i="30"/>
  <c r="EU64" i="30"/>
  <c r="EQ64" i="30"/>
  <c r="EM64" i="30"/>
  <c r="EI64" i="30"/>
  <c r="EE64" i="30"/>
  <c r="EA64" i="30"/>
  <c r="DW64" i="30"/>
  <c r="DS64" i="30"/>
  <c r="DO64" i="30"/>
  <c r="DK64" i="30"/>
  <c r="DG64" i="30"/>
  <c r="DC64" i="30"/>
  <c r="CY64" i="30"/>
  <c r="CU64" i="30"/>
  <c r="CQ64" i="30"/>
  <c r="CM64" i="30"/>
  <c r="CI64" i="30"/>
  <c r="CE64" i="30"/>
  <c r="CA64" i="30"/>
  <c r="BW64" i="30"/>
  <c r="BS64" i="30"/>
  <c r="BO64" i="30"/>
  <c r="BK64" i="30"/>
  <c r="BG64" i="30"/>
  <c r="BC64" i="30"/>
  <c r="AY64" i="30"/>
  <c r="AU64" i="30"/>
  <c r="AQ64" i="30"/>
  <c r="AM64" i="30"/>
  <c r="AI64" i="30"/>
  <c r="AE64" i="30"/>
  <c r="AA64" i="30"/>
  <c r="W64" i="30"/>
  <c r="S64" i="30"/>
  <c r="O64" i="30"/>
  <c r="K64" i="30"/>
  <c r="IF64" i="30"/>
  <c r="IB64" i="30"/>
  <c r="HX64" i="30"/>
  <c r="HT64" i="30"/>
  <c r="HP64" i="30"/>
  <c r="HL64" i="30"/>
  <c r="HH64" i="30"/>
  <c r="HD64" i="30"/>
  <c r="GZ64" i="30"/>
  <c r="GV64" i="30"/>
  <c r="GR64" i="30"/>
  <c r="GN64" i="30"/>
  <c r="GJ64" i="30"/>
  <c r="GF64" i="30"/>
  <c r="GB64" i="30"/>
  <c r="FX64" i="30"/>
  <c r="FT64" i="30"/>
  <c r="FP64" i="30"/>
  <c r="FL64" i="30"/>
  <c r="FH64" i="30"/>
  <c r="FD64" i="30"/>
  <c r="EZ64" i="30"/>
  <c r="EV64" i="30"/>
  <c r="ER64" i="30"/>
  <c r="EN64" i="30"/>
  <c r="EJ64" i="30"/>
  <c r="EF64" i="30"/>
  <c r="EB64" i="30"/>
  <c r="DX64" i="30"/>
  <c r="DT64" i="30"/>
  <c r="DP64" i="30"/>
  <c r="DL64" i="30"/>
  <c r="DH64" i="30"/>
  <c r="DD64" i="30"/>
  <c r="CZ64" i="30"/>
  <c r="CV64" i="30"/>
  <c r="CR64" i="30"/>
  <c r="CN64" i="30"/>
  <c r="CJ64" i="30"/>
  <c r="CF64" i="30"/>
  <c r="CB64" i="30"/>
  <c r="BX64" i="30"/>
  <c r="BT64" i="30"/>
  <c r="BP64" i="30"/>
  <c r="BL64" i="30"/>
  <c r="BH64" i="30"/>
  <c r="BD64" i="30"/>
  <c r="AZ64" i="30"/>
  <c r="AV64" i="30"/>
  <c r="AR64" i="30"/>
  <c r="AN64" i="30"/>
  <c r="AJ64" i="30"/>
  <c r="AF64" i="30"/>
  <c r="AB64" i="30"/>
  <c r="X64" i="30"/>
  <c r="T64" i="30"/>
  <c r="P64" i="30"/>
  <c r="L64" i="30"/>
  <c r="ID81" i="30"/>
  <c r="HZ81" i="30"/>
  <c r="HV81" i="30"/>
  <c r="HR81" i="30"/>
  <c r="HN81" i="30"/>
  <c r="HJ81" i="30"/>
  <c r="HF81" i="30"/>
  <c r="HB81" i="30"/>
  <c r="GX81" i="30"/>
  <c r="GT81" i="30"/>
  <c r="GP81" i="30"/>
  <c r="GL81" i="30"/>
  <c r="GH81" i="30"/>
  <c r="GD81" i="30"/>
  <c r="FZ81" i="30"/>
  <c r="FV81" i="30"/>
  <c r="FR81" i="30"/>
  <c r="FN81" i="30"/>
  <c r="FJ81" i="30"/>
  <c r="FF81" i="30"/>
  <c r="FB81" i="30"/>
  <c r="EX81" i="30"/>
  <c r="ET81" i="30"/>
  <c r="EP81" i="30"/>
  <c r="EL81" i="30"/>
  <c r="EH81" i="30"/>
  <c r="ED81" i="30"/>
  <c r="DZ81" i="30"/>
  <c r="DV81" i="30"/>
  <c r="DR81" i="30"/>
  <c r="DN81" i="30"/>
  <c r="DJ81" i="30"/>
  <c r="DF81" i="30"/>
  <c r="DB81" i="30"/>
  <c r="CX81" i="30"/>
  <c r="CT81" i="30"/>
  <c r="CP81" i="30"/>
  <c r="CL81" i="30"/>
  <c r="CH81" i="30"/>
  <c r="CD81" i="30"/>
  <c r="BZ81" i="30"/>
  <c r="BV81" i="30"/>
  <c r="BR81" i="30"/>
  <c r="BN81" i="30"/>
  <c r="BJ81" i="30"/>
  <c r="BF81" i="30"/>
  <c r="BB81" i="30"/>
  <c r="AX81" i="30"/>
  <c r="AT81" i="30"/>
  <c r="AP81" i="30"/>
  <c r="AL81" i="30"/>
  <c r="AH81" i="30"/>
  <c r="AD81" i="30"/>
  <c r="Z81" i="30"/>
  <c r="V81" i="30"/>
  <c r="R81" i="30"/>
  <c r="N81" i="30"/>
  <c r="IF81" i="30"/>
  <c r="IB81" i="30"/>
  <c r="HX81" i="30"/>
  <c r="HT81" i="30"/>
  <c r="HP81" i="30"/>
  <c r="HL81" i="30"/>
  <c r="HH81" i="30"/>
  <c r="HD81" i="30"/>
  <c r="GZ81" i="30"/>
  <c r="GV81" i="30"/>
  <c r="GR81" i="30"/>
  <c r="GN81" i="30"/>
  <c r="GJ81" i="30"/>
  <c r="GF81" i="30"/>
  <c r="GB81" i="30"/>
  <c r="FX81" i="30"/>
  <c r="FT81" i="30"/>
  <c r="FP81" i="30"/>
  <c r="FL81" i="30"/>
  <c r="FH81" i="30"/>
  <c r="FD81" i="30"/>
  <c r="EZ81" i="30"/>
  <c r="EV81" i="30"/>
  <c r="ER81" i="30"/>
  <c r="EN81" i="30"/>
  <c r="EJ81" i="30"/>
  <c r="EF81" i="30"/>
  <c r="EB81" i="30"/>
  <c r="DX81" i="30"/>
  <c r="DT81" i="30"/>
  <c r="DP81" i="30"/>
  <c r="DL81" i="30"/>
  <c r="DH81" i="30"/>
  <c r="DD81" i="30"/>
  <c r="CZ81" i="30"/>
  <c r="CV81" i="30"/>
  <c r="CR81" i="30"/>
  <c r="CN81" i="30"/>
  <c r="CJ81" i="30"/>
  <c r="CF81" i="30"/>
  <c r="CB81" i="30"/>
  <c r="BX81" i="30"/>
  <c r="BT81" i="30"/>
  <c r="BP81" i="30"/>
  <c r="BL81" i="30"/>
  <c r="BH81" i="30"/>
  <c r="BD81" i="30"/>
  <c r="AZ81" i="30"/>
  <c r="AV81" i="30"/>
  <c r="AR81" i="30"/>
  <c r="AN81" i="30"/>
  <c r="AJ81" i="30"/>
  <c r="AF81" i="30"/>
  <c r="AB81" i="30"/>
  <c r="X81" i="30"/>
  <c r="T81" i="30"/>
  <c r="P81" i="30"/>
  <c r="L81" i="30"/>
  <c r="IG81" i="30"/>
  <c r="IC81" i="30"/>
  <c r="HY81" i="30"/>
  <c r="HU81" i="30"/>
  <c r="HQ81" i="30"/>
  <c r="HM81" i="30"/>
  <c r="HI81" i="30"/>
  <c r="HE81" i="30"/>
  <c r="HA81" i="30"/>
  <c r="GW81" i="30"/>
  <c r="GS81" i="30"/>
  <c r="GO81" i="30"/>
  <c r="GK81" i="30"/>
  <c r="GG81" i="30"/>
  <c r="HW81" i="30"/>
  <c r="HG81" i="30"/>
  <c r="GQ81" i="30"/>
  <c r="GC81" i="30"/>
  <c r="FU81" i="30"/>
  <c r="FM81" i="30"/>
  <c r="FE81" i="30"/>
  <c r="EW81" i="30"/>
  <c r="EO81" i="30"/>
  <c r="EG81" i="30"/>
  <c r="DY81" i="30"/>
  <c r="DQ81" i="30"/>
  <c r="DI81" i="30"/>
  <c r="DA81" i="30"/>
  <c r="CS81" i="30"/>
  <c r="CK81" i="30"/>
  <c r="CC81" i="30"/>
  <c r="BU81" i="30"/>
  <c r="BM81" i="30"/>
  <c r="BE81" i="30"/>
  <c r="AW81" i="30"/>
  <c r="AO81" i="30"/>
  <c r="AG81" i="30"/>
  <c r="Y81" i="30"/>
  <c r="Q81" i="30"/>
  <c r="IA81" i="30"/>
  <c r="HK81" i="30"/>
  <c r="GU81" i="30"/>
  <c r="GE81" i="30"/>
  <c r="FW81" i="30"/>
  <c r="FO81" i="30"/>
  <c r="FG81" i="30"/>
  <c r="EY81" i="30"/>
  <c r="EQ81" i="30"/>
  <c r="EI81" i="30"/>
  <c r="EA81" i="30"/>
  <c r="DS81" i="30"/>
  <c r="DK81" i="30"/>
  <c r="DC81" i="30"/>
  <c r="CU81" i="30"/>
  <c r="CM81" i="30"/>
  <c r="CE81" i="30"/>
  <c r="BW81" i="30"/>
  <c r="BO81" i="30"/>
  <c r="BG81" i="30"/>
  <c r="AY81" i="30"/>
  <c r="AQ81" i="30"/>
  <c r="AI81" i="30"/>
  <c r="AA81" i="30"/>
  <c r="S81" i="30"/>
  <c r="K81" i="30"/>
  <c r="IE81" i="30"/>
  <c r="HO81" i="30"/>
  <c r="GY81" i="30"/>
  <c r="GI81" i="30"/>
  <c r="FY81" i="30"/>
  <c r="FQ81" i="30"/>
  <c r="FI81" i="30"/>
  <c r="FA81" i="30"/>
  <c r="ES81" i="30"/>
  <c r="EK81" i="30"/>
  <c r="EC81" i="30"/>
  <c r="DU81" i="30"/>
  <c r="DM81" i="30"/>
  <c r="DE81" i="30"/>
  <c r="CW81" i="30"/>
  <c r="CO81" i="30"/>
  <c r="CG81" i="30"/>
  <c r="BY81" i="30"/>
  <c r="BQ81" i="30"/>
  <c r="BI81" i="30"/>
  <c r="BA81" i="30"/>
  <c r="AS81" i="30"/>
  <c r="AK81" i="30"/>
  <c r="AC81" i="30"/>
  <c r="U81" i="30"/>
  <c r="M81" i="30"/>
  <c r="HS81" i="30"/>
  <c r="HC81" i="30"/>
  <c r="GM81" i="30"/>
  <c r="GA81" i="30"/>
  <c r="FS81" i="30"/>
  <c r="FK81" i="30"/>
  <c r="FC81" i="30"/>
  <c r="EU81" i="30"/>
  <c r="EM81" i="30"/>
  <c r="EE81" i="30"/>
  <c r="DW81" i="30"/>
  <c r="DO81" i="30"/>
  <c r="DG81" i="30"/>
  <c r="CY81" i="30"/>
  <c r="CQ81" i="30"/>
  <c r="CI81" i="30"/>
  <c r="CA81" i="30"/>
  <c r="BS81" i="30"/>
  <c r="BK81" i="30"/>
  <c r="BC81" i="30"/>
  <c r="AU81" i="30"/>
  <c r="AM81" i="30"/>
  <c r="AE81" i="30"/>
  <c r="W81" i="30"/>
  <c r="O81" i="30"/>
  <c r="ID113" i="30"/>
  <c r="HZ113" i="30"/>
  <c r="HV113" i="30"/>
  <c r="HR113" i="30"/>
  <c r="HN113" i="30"/>
  <c r="HJ113" i="30"/>
  <c r="HF113" i="30"/>
  <c r="HB113" i="30"/>
  <c r="GX113" i="30"/>
  <c r="GT113" i="30"/>
  <c r="GP113" i="30"/>
  <c r="GL113" i="30"/>
  <c r="GH113" i="30"/>
  <c r="GD113" i="30"/>
  <c r="FZ113" i="30"/>
  <c r="FV113" i="30"/>
  <c r="FR113" i="30"/>
  <c r="FN113" i="30"/>
  <c r="FJ113" i="30"/>
  <c r="FF113" i="30"/>
  <c r="FB113" i="30"/>
  <c r="EX113" i="30"/>
  <c r="ET113" i="30"/>
  <c r="EP113" i="30"/>
  <c r="EL113" i="30"/>
  <c r="EH113" i="30"/>
  <c r="ED113" i="30"/>
  <c r="DZ113" i="30"/>
  <c r="DV113" i="30"/>
  <c r="DR113" i="30"/>
  <c r="DN113" i="30"/>
  <c r="DJ113" i="30"/>
  <c r="DF113" i="30"/>
  <c r="DB113" i="30"/>
  <c r="CX113" i="30"/>
  <c r="CT113" i="30"/>
  <c r="CP113" i="30"/>
  <c r="CL113" i="30"/>
  <c r="CH113" i="30"/>
  <c r="CD113" i="30"/>
  <c r="BZ113" i="30"/>
  <c r="BV113" i="30"/>
  <c r="BR113" i="30"/>
  <c r="BN113" i="30"/>
  <c r="BJ113" i="30"/>
  <c r="BF113" i="30"/>
  <c r="BB113" i="30"/>
  <c r="AX113" i="30"/>
  <c r="AT113" i="30"/>
  <c r="AP113" i="30"/>
  <c r="AL113" i="30"/>
  <c r="AH113" i="30"/>
  <c r="AD113" i="30"/>
  <c r="Z113" i="30"/>
  <c r="V113" i="30"/>
  <c r="R113" i="30"/>
  <c r="N113" i="30"/>
  <c r="IE113" i="30"/>
  <c r="IA113" i="30"/>
  <c r="HW113" i="30"/>
  <c r="HS113" i="30"/>
  <c r="HO113" i="30"/>
  <c r="HK113" i="30"/>
  <c r="HG113" i="30"/>
  <c r="HC113" i="30"/>
  <c r="GY113" i="30"/>
  <c r="GU113" i="30"/>
  <c r="GQ113" i="30"/>
  <c r="GM113" i="30"/>
  <c r="GI113" i="30"/>
  <c r="GE113" i="30"/>
  <c r="GA113" i="30"/>
  <c r="FW113" i="30"/>
  <c r="FS113" i="30"/>
  <c r="FO113" i="30"/>
  <c r="FK113" i="30"/>
  <c r="FG113" i="30"/>
  <c r="FC113" i="30"/>
  <c r="EY113" i="30"/>
  <c r="EU113" i="30"/>
  <c r="EQ113" i="30"/>
  <c r="EM113" i="30"/>
  <c r="EI113" i="30"/>
  <c r="EE113" i="30"/>
  <c r="EA113" i="30"/>
  <c r="DW113" i="30"/>
  <c r="DS113" i="30"/>
  <c r="DO113" i="30"/>
  <c r="DK113" i="30"/>
  <c r="DG113" i="30"/>
  <c r="DC113" i="30"/>
  <c r="CY113" i="30"/>
  <c r="CU113" i="30"/>
  <c r="CQ113" i="30"/>
  <c r="CM113" i="30"/>
  <c r="CI113" i="30"/>
  <c r="CE113" i="30"/>
  <c r="CA113" i="30"/>
  <c r="BW113" i="30"/>
  <c r="BS113" i="30"/>
  <c r="BO113" i="30"/>
  <c r="BK113" i="30"/>
  <c r="BG113" i="30"/>
  <c r="BC113" i="30"/>
  <c r="AY113" i="30"/>
  <c r="AU113" i="30"/>
  <c r="AQ113" i="30"/>
  <c r="AM113" i="30"/>
  <c r="AI113" i="30"/>
  <c r="AE113" i="30"/>
  <c r="AA113" i="30"/>
  <c r="W113" i="30"/>
  <c r="S113" i="30"/>
  <c r="O113" i="30"/>
  <c r="K113" i="30"/>
  <c r="IF113" i="30"/>
  <c r="IB113" i="30"/>
  <c r="HX113" i="30"/>
  <c r="HT113" i="30"/>
  <c r="HP113" i="30"/>
  <c r="HL113" i="30"/>
  <c r="HH113" i="30"/>
  <c r="HD113" i="30"/>
  <c r="GZ113" i="30"/>
  <c r="GV113" i="30"/>
  <c r="GR113" i="30"/>
  <c r="GN113" i="30"/>
  <c r="GJ113" i="30"/>
  <c r="GF113" i="30"/>
  <c r="GB113" i="30"/>
  <c r="FX113" i="30"/>
  <c r="FT113" i="30"/>
  <c r="FP113" i="30"/>
  <c r="FL113" i="30"/>
  <c r="FH113" i="30"/>
  <c r="FD113" i="30"/>
  <c r="EZ113" i="30"/>
  <c r="EV113" i="30"/>
  <c r="ER113" i="30"/>
  <c r="EN113" i="30"/>
  <c r="EJ113" i="30"/>
  <c r="EF113" i="30"/>
  <c r="EB113" i="30"/>
  <c r="DX113" i="30"/>
  <c r="DT113" i="30"/>
  <c r="DP113" i="30"/>
  <c r="DL113" i="30"/>
  <c r="DH113" i="30"/>
  <c r="DD113" i="30"/>
  <c r="CZ113" i="30"/>
  <c r="CV113" i="30"/>
  <c r="CR113" i="30"/>
  <c r="CN113" i="30"/>
  <c r="CJ113" i="30"/>
  <c r="CF113" i="30"/>
  <c r="CB113" i="30"/>
  <c r="BX113" i="30"/>
  <c r="BT113" i="30"/>
  <c r="BP113" i="30"/>
  <c r="BL113" i="30"/>
  <c r="BH113" i="30"/>
  <c r="BD113" i="30"/>
  <c r="AZ113" i="30"/>
  <c r="AV113" i="30"/>
  <c r="AR113" i="30"/>
  <c r="AN113" i="30"/>
  <c r="AJ113" i="30"/>
  <c r="AF113" i="30"/>
  <c r="AB113" i="30"/>
  <c r="X113" i="30"/>
  <c r="T113" i="30"/>
  <c r="P113" i="30"/>
  <c r="L113" i="30"/>
  <c r="IG113" i="30"/>
  <c r="IC113" i="30"/>
  <c r="HY113" i="30"/>
  <c r="HU113" i="30"/>
  <c r="HQ113" i="30"/>
  <c r="HM113" i="30"/>
  <c r="HI113" i="30"/>
  <c r="HE113" i="30"/>
  <c r="HA113" i="30"/>
  <c r="GW113" i="30"/>
  <c r="GS113" i="30"/>
  <c r="GO113" i="30"/>
  <c r="GK113" i="30"/>
  <c r="GG113" i="30"/>
  <c r="GC113" i="30"/>
  <c r="FY113" i="30"/>
  <c r="FU113" i="30"/>
  <c r="FQ113" i="30"/>
  <c r="FM113" i="30"/>
  <c r="FI113" i="30"/>
  <c r="FE113" i="30"/>
  <c r="FA113" i="30"/>
  <c r="EW113" i="30"/>
  <c r="ES113" i="30"/>
  <c r="EO113" i="30"/>
  <c r="EK113" i="30"/>
  <c r="EG113" i="30"/>
  <c r="EC113" i="30"/>
  <c r="DY113" i="30"/>
  <c r="DU113" i="30"/>
  <c r="DQ113" i="30"/>
  <c r="DM113" i="30"/>
  <c r="DI113" i="30"/>
  <c r="DE113" i="30"/>
  <c r="DA113" i="30"/>
  <c r="CW113" i="30"/>
  <c r="CS113" i="30"/>
  <c r="CO113" i="30"/>
  <c r="CK113" i="30"/>
  <c r="CG113" i="30"/>
  <c r="CC113" i="30"/>
  <c r="BY113" i="30"/>
  <c r="BU113" i="30"/>
  <c r="BQ113" i="30"/>
  <c r="BM113" i="30"/>
  <c r="BI113" i="30"/>
  <c r="BE113" i="30"/>
  <c r="BA113" i="30"/>
  <c r="AW113" i="30"/>
  <c r="AS113" i="30"/>
  <c r="AO113" i="30"/>
  <c r="AK113" i="30"/>
  <c r="AG113" i="30"/>
  <c r="AC113" i="30"/>
  <c r="Y113" i="30"/>
  <c r="U113" i="30"/>
  <c r="Q113" i="30"/>
  <c r="M113" i="30"/>
  <c r="ID129" i="30"/>
  <c r="HZ129" i="30"/>
  <c r="HV129" i="30"/>
  <c r="HR129" i="30"/>
  <c r="HN129" i="30"/>
  <c r="HJ129" i="30"/>
  <c r="HF129" i="30"/>
  <c r="HB129" i="30"/>
  <c r="GX129" i="30"/>
  <c r="GT129" i="30"/>
  <c r="GP129" i="30"/>
  <c r="GL129" i="30"/>
  <c r="GH129" i="30"/>
  <c r="GD129" i="30"/>
  <c r="FZ129" i="30"/>
  <c r="FV129" i="30"/>
  <c r="FR129" i="30"/>
  <c r="FN129" i="30"/>
  <c r="FJ129" i="30"/>
  <c r="FF129" i="30"/>
  <c r="FB129" i="30"/>
  <c r="EX129" i="30"/>
  <c r="ET129" i="30"/>
  <c r="EP129" i="30"/>
  <c r="EL129" i="30"/>
  <c r="EH129" i="30"/>
  <c r="ED129" i="30"/>
  <c r="DZ129" i="30"/>
  <c r="DV129" i="30"/>
  <c r="DR129" i="30"/>
  <c r="DN129" i="30"/>
  <c r="DJ129" i="30"/>
  <c r="DF129" i="30"/>
  <c r="DB129" i="30"/>
  <c r="CX129" i="30"/>
  <c r="CT129" i="30"/>
  <c r="CP129" i="30"/>
  <c r="CL129" i="30"/>
  <c r="CH129" i="30"/>
  <c r="CD129" i="30"/>
  <c r="BZ129" i="30"/>
  <c r="BV129" i="30"/>
  <c r="BR129" i="30"/>
  <c r="BN129" i="30"/>
  <c r="BJ129" i="30"/>
  <c r="BF129" i="30"/>
  <c r="BB129" i="30"/>
  <c r="AX129" i="30"/>
  <c r="AT129" i="30"/>
  <c r="AP129" i="30"/>
  <c r="AL129" i="30"/>
  <c r="AH129" i="30"/>
  <c r="AD129" i="30"/>
  <c r="Z129" i="30"/>
  <c r="V129" i="30"/>
  <c r="R129" i="30"/>
  <c r="N129" i="30"/>
  <c r="IE129" i="30"/>
  <c r="IA129" i="30"/>
  <c r="HW129" i="30"/>
  <c r="HS129" i="30"/>
  <c r="HO129" i="30"/>
  <c r="HK129" i="30"/>
  <c r="HG129" i="30"/>
  <c r="HC129" i="30"/>
  <c r="GY129" i="30"/>
  <c r="GU129" i="30"/>
  <c r="GQ129" i="30"/>
  <c r="GM129" i="30"/>
  <c r="GI129" i="30"/>
  <c r="GE129" i="30"/>
  <c r="GA129" i="30"/>
  <c r="FW129" i="30"/>
  <c r="FS129" i="30"/>
  <c r="FO129" i="30"/>
  <c r="FK129" i="30"/>
  <c r="FG129" i="30"/>
  <c r="FC129" i="30"/>
  <c r="EY129" i="30"/>
  <c r="EU129" i="30"/>
  <c r="EQ129" i="30"/>
  <c r="EM129" i="30"/>
  <c r="EI129" i="30"/>
  <c r="EE129" i="30"/>
  <c r="EA129" i="30"/>
  <c r="DW129" i="30"/>
  <c r="DS129" i="30"/>
  <c r="DO129" i="30"/>
  <c r="DK129" i="30"/>
  <c r="DG129" i="30"/>
  <c r="DC129" i="30"/>
  <c r="CY129" i="30"/>
  <c r="CU129" i="30"/>
  <c r="CQ129" i="30"/>
  <c r="CM129" i="30"/>
  <c r="CI129" i="30"/>
  <c r="CE129" i="30"/>
  <c r="CA129" i="30"/>
  <c r="BW129" i="30"/>
  <c r="BS129" i="30"/>
  <c r="BO129" i="30"/>
  <c r="BK129" i="30"/>
  <c r="BG129" i="30"/>
  <c r="BC129" i="30"/>
  <c r="AY129" i="30"/>
  <c r="AU129" i="30"/>
  <c r="AQ129" i="30"/>
  <c r="AM129" i="30"/>
  <c r="AI129" i="30"/>
  <c r="AE129" i="30"/>
  <c r="AA129" i="30"/>
  <c r="W129" i="30"/>
  <c r="S129" i="30"/>
  <c r="O129" i="30"/>
  <c r="K129" i="30"/>
  <c r="IF129" i="30"/>
  <c r="IB129" i="30"/>
  <c r="HX129" i="30"/>
  <c r="HT129" i="30"/>
  <c r="HP129" i="30"/>
  <c r="HL129" i="30"/>
  <c r="HH129" i="30"/>
  <c r="HD129" i="30"/>
  <c r="GZ129" i="30"/>
  <c r="GV129" i="30"/>
  <c r="GR129" i="30"/>
  <c r="GN129" i="30"/>
  <c r="GJ129" i="30"/>
  <c r="GF129" i="30"/>
  <c r="GB129" i="30"/>
  <c r="FX129" i="30"/>
  <c r="FT129" i="30"/>
  <c r="FP129" i="30"/>
  <c r="FL129" i="30"/>
  <c r="FH129" i="30"/>
  <c r="FD129" i="30"/>
  <c r="EZ129" i="30"/>
  <c r="EV129" i="30"/>
  <c r="ER129" i="30"/>
  <c r="EN129" i="30"/>
  <c r="EJ129" i="30"/>
  <c r="EF129" i="30"/>
  <c r="EB129" i="30"/>
  <c r="DX129" i="30"/>
  <c r="DT129" i="30"/>
  <c r="DP129" i="30"/>
  <c r="DL129" i="30"/>
  <c r="DH129" i="30"/>
  <c r="DD129" i="30"/>
  <c r="CZ129" i="30"/>
  <c r="CV129" i="30"/>
  <c r="CR129" i="30"/>
  <c r="CN129" i="30"/>
  <c r="CJ129" i="30"/>
  <c r="CF129" i="30"/>
  <c r="CB129" i="30"/>
  <c r="BX129" i="30"/>
  <c r="BT129" i="30"/>
  <c r="BP129" i="30"/>
  <c r="BL129" i="30"/>
  <c r="BH129" i="30"/>
  <c r="BD129" i="30"/>
  <c r="AZ129" i="30"/>
  <c r="AV129" i="30"/>
  <c r="AR129" i="30"/>
  <c r="AN129" i="30"/>
  <c r="AJ129" i="30"/>
  <c r="AF129" i="30"/>
  <c r="AB129" i="30"/>
  <c r="X129" i="30"/>
  <c r="T129" i="30"/>
  <c r="P129" i="30"/>
  <c r="L129" i="30"/>
  <c r="IG129" i="30"/>
  <c r="IC129" i="30"/>
  <c r="HY129" i="30"/>
  <c r="HU129" i="30"/>
  <c r="HQ129" i="30"/>
  <c r="HM129" i="30"/>
  <c r="HI129" i="30"/>
  <c r="HE129" i="30"/>
  <c r="HA129" i="30"/>
  <c r="GW129" i="30"/>
  <c r="GS129" i="30"/>
  <c r="GO129" i="30"/>
  <c r="GK129" i="30"/>
  <c r="GG129" i="30"/>
  <c r="GC129" i="30"/>
  <c r="FY129" i="30"/>
  <c r="FU129" i="30"/>
  <c r="FQ129" i="30"/>
  <c r="FM129" i="30"/>
  <c r="FI129" i="30"/>
  <c r="FE129" i="30"/>
  <c r="FA129" i="30"/>
  <c r="EW129" i="30"/>
  <c r="ES129" i="30"/>
  <c r="EO129" i="30"/>
  <c r="EK129" i="30"/>
  <c r="EG129" i="30"/>
  <c r="EC129" i="30"/>
  <c r="DY129" i="30"/>
  <c r="DU129" i="30"/>
  <c r="DQ129" i="30"/>
  <c r="DM129" i="30"/>
  <c r="DI129" i="30"/>
  <c r="DE129" i="30"/>
  <c r="DA129" i="30"/>
  <c r="CW129" i="30"/>
  <c r="CS129" i="30"/>
  <c r="CO129" i="30"/>
  <c r="CK129" i="30"/>
  <c r="CG129" i="30"/>
  <c r="CC129" i="30"/>
  <c r="BY129" i="30"/>
  <c r="BU129" i="30"/>
  <c r="BQ129" i="30"/>
  <c r="BM129" i="30"/>
  <c r="BI129" i="30"/>
  <c r="BE129" i="30"/>
  <c r="BA129" i="30"/>
  <c r="AW129" i="30"/>
  <c r="AS129" i="30"/>
  <c r="AO129" i="30"/>
  <c r="AK129" i="30"/>
  <c r="AG129" i="30"/>
  <c r="AC129" i="30"/>
  <c r="Y129" i="30"/>
  <c r="U129" i="30"/>
  <c r="Q129" i="30"/>
  <c r="M129" i="30"/>
  <c r="ID145" i="30"/>
  <c r="HZ145" i="30"/>
  <c r="HV145" i="30"/>
  <c r="HR145" i="30"/>
  <c r="HN145" i="30"/>
  <c r="HJ145" i="30"/>
  <c r="HF145" i="30"/>
  <c r="HB145" i="30"/>
  <c r="GX145" i="30"/>
  <c r="GT145" i="30"/>
  <c r="GP145" i="30"/>
  <c r="GL145" i="30"/>
  <c r="GH145" i="30"/>
  <c r="GD145" i="30"/>
  <c r="FZ145" i="30"/>
  <c r="FV145" i="30"/>
  <c r="FR145" i="30"/>
  <c r="FN145" i="30"/>
  <c r="FJ145" i="30"/>
  <c r="FF145" i="30"/>
  <c r="FB145" i="30"/>
  <c r="EX145" i="30"/>
  <c r="ET145" i="30"/>
  <c r="EP145" i="30"/>
  <c r="EL145" i="30"/>
  <c r="EH145" i="30"/>
  <c r="ED145" i="30"/>
  <c r="DZ145" i="30"/>
  <c r="DV145" i="30"/>
  <c r="DR145" i="30"/>
  <c r="DN145" i="30"/>
  <c r="DJ145" i="30"/>
  <c r="DF145" i="30"/>
  <c r="DB145" i="30"/>
  <c r="CX145" i="30"/>
  <c r="CT145" i="30"/>
  <c r="CP145" i="30"/>
  <c r="CL145" i="30"/>
  <c r="CH145" i="30"/>
  <c r="CD145" i="30"/>
  <c r="BZ145" i="30"/>
  <c r="BV145" i="30"/>
  <c r="BR145" i="30"/>
  <c r="BN145" i="30"/>
  <c r="BJ145" i="30"/>
  <c r="BF145" i="30"/>
  <c r="BB145" i="30"/>
  <c r="AX145" i="30"/>
  <c r="AT145" i="30"/>
  <c r="AP145" i="30"/>
  <c r="AL145" i="30"/>
  <c r="AH145" i="30"/>
  <c r="AD145" i="30"/>
  <c r="Z145" i="30"/>
  <c r="V145" i="30"/>
  <c r="R145" i="30"/>
  <c r="N145" i="30"/>
  <c r="IE145" i="30"/>
  <c r="IA145" i="30"/>
  <c r="HW145" i="30"/>
  <c r="HS145" i="30"/>
  <c r="HO145" i="30"/>
  <c r="HK145" i="30"/>
  <c r="HG145" i="30"/>
  <c r="HC145" i="30"/>
  <c r="GY145" i="30"/>
  <c r="GU145" i="30"/>
  <c r="GQ145" i="30"/>
  <c r="GM145" i="30"/>
  <c r="GI145" i="30"/>
  <c r="GE145" i="30"/>
  <c r="GA145" i="30"/>
  <c r="FW145" i="30"/>
  <c r="FS145" i="30"/>
  <c r="FO145" i="30"/>
  <c r="FK145" i="30"/>
  <c r="FG145" i="30"/>
  <c r="FC145" i="30"/>
  <c r="EY145" i="30"/>
  <c r="EU145" i="30"/>
  <c r="EQ145" i="30"/>
  <c r="EM145" i="30"/>
  <c r="EI145" i="30"/>
  <c r="EE145" i="30"/>
  <c r="EA145" i="30"/>
  <c r="DW145" i="30"/>
  <c r="DS145" i="30"/>
  <c r="DO145" i="30"/>
  <c r="DK145" i="30"/>
  <c r="DG145" i="30"/>
  <c r="DC145" i="30"/>
  <c r="CY145" i="30"/>
  <c r="CU145" i="30"/>
  <c r="CQ145" i="30"/>
  <c r="CM145" i="30"/>
  <c r="CI145" i="30"/>
  <c r="CE145" i="30"/>
  <c r="CA145" i="30"/>
  <c r="BW145" i="30"/>
  <c r="BS145" i="30"/>
  <c r="BO145" i="30"/>
  <c r="BK145" i="30"/>
  <c r="BG145" i="30"/>
  <c r="BC145" i="30"/>
  <c r="AY145" i="30"/>
  <c r="AU145" i="30"/>
  <c r="AQ145" i="30"/>
  <c r="AM145" i="30"/>
  <c r="AI145" i="30"/>
  <c r="AE145" i="30"/>
  <c r="AA145" i="30"/>
  <c r="W145" i="30"/>
  <c r="S145" i="30"/>
  <c r="O145" i="30"/>
  <c r="K145" i="30"/>
  <c r="IF145" i="30"/>
  <c r="IB145" i="30"/>
  <c r="HX145" i="30"/>
  <c r="HT145" i="30"/>
  <c r="HP145" i="30"/>
  <c r="HL145" i="30"/>
  <c r="HH145" i="30"/>
  <c r="HD145" i="30"/>
  <c r="GZ145" i="30"/>
  <c r="GV145" i="30"/>
  <c r="GR145" i="30"/>
  <c r="GN145" i="30"/>
  <c r="GJ145" i="30"/>
  <c r="GF145" i="30"/>
  <c r="GB145" i="30"/>
  <c r="FX145" i="30"/>
  <c r="FT145" i="30"/>
  <c r="FP145" i="30"/>
  <c r="FL145" i="30"/>
  <c r="FH145" i="30"/>
  <c r="FD145" i="30"/>
  <c r="EZ145" i="30"/>
  <c r="EV145" i="30"/>
  <c r="ER145" i="30"/>
  <c r="EN145" i="30"/>
  <c r="EJ145" i="30"/>
  <c r="EF145" i="30"/>
  <c r="EB145" i="30"/>
  <c r="DX145" i="30"/>
  <c r="DT145" i="30"/>
  <c r="DP145" i="30"/>
  <c r="DL145" i="30"/>
  <c r="DH145" i="30"/>
  <c r="DD145" i="30"/>
  <c r="CZ145" i="30"/>
  <c r="CV145" i="30"/>
  <c r="CR145" i="30"/>
  <c r="CN145" i="30"/>
  <c r="CJ145" i="30"/>
  <c r="CF145" i="30"/>
  <c r="CB145" i="30"/>
  <c r="BX145" i="30"/>
  <c r="BT145" i="30"/>
  <c r="BP145" i="30"/>
  <c r="BL145" i="30"/>
  <c r="BH145" i="30"/>
  <c r="BD145" i="30"/>
  <c r="AZ145" i="30"/>
  <c r="AV145" i="30"/>
  <c r="AR145" i="30"/>
  <c r="AN145" i="30"/>
  <c r="AJ145" i="30"/>
  <c r="AF145" i="30"/>
  <c r="AB145" i="30"/>
  <c r="X145" i="30"/>
  <c r="T145" i="30"/>
  <c r="P145" i="30"/>
  <c r="L145" i="30"/>
  <c r="IG145" i="30"/>
  <c r="IC145" i="30"/>
  <c r="HY145" i="30"/>
  <c r="HU145" i="30"/>
  <c r="HQ145" i="30"/>
  <c r="HM145" i="30"/>
  <c r="HI145" i="30"/>
  <c r="HE145" i="30"/>
  <c r="HA145" i="30"/>
  <c r="GW145" i="30"/>
  <c r="GS145" i="30"/>
  <c r="GO145" i="30"/>
  <c r="GK145" i="30"/>
  <c r="GG145" i="30"/>
  <c r="GC145" i="30"/>
  <c r="FY145" i="30"/>
  <c r="FU145" i="30"/>
  <c r="FQ145" i="30"/>
  <c r="FM145" i="30"/>
  <c r="FI145" i="30"/>
  <c r="FE145" i="30"/>
  <c r="FA145" i="30"/>
  <c r="EW145" i="30"/>
  <c r="ES145" i="30"/>
  <c r="EO145" i="30"/>
  <c r="EK145" i="30"/>
  <c r="EG145" i="30"/>
  <c r="EC145" i="30"/>
  <c r="DY145" i="30"/>
  <c r="DU145" i="30"/>
  <c r="DQ145" i="30"/>
  <c r="DM145" i="30"/>
  <c r="DI145" i="30"/>
  <c r="DE145" i="30"/>
  <c r="DA145" i="30"/>
  <c r="CW145" i="30"/>
  <c r="CS145" i="30"/>
  <c r="CO145" i="30"/>
  <c r="CK145" i="30"/>
  <c r="CG145" i="30"/>
  <c r="CC145" i="30"/>
  <c r="BY145" i="30"/>
  <c r="BU145" i="30"/>
  <c r="BQ145" i="30"/>
  <c r="BM145" i="30"/>
  <c r="BI145" i="30"/>
  <c r="BE145" i="30"/>
  <c r="BA145" i="30"/>
  <c r="AW145" i="30"/>
  <c r="AS145" i="30"/>
  <c r="AO145" i="30"/>
  <c r="AK145" i="30"/>
  <c r="AG145" i="30"/>
  <c r="AC145" i="30"/>
  <c r="Y145" i="30"/>
  <c r="U145" i="30"/>
  <c r="Q145" i="30"/>
  <c r="M145" i="30"/>
  <c r="IE94" i="30"/>
  <c r="IA94" i="30"/>
  <c r="HW94" i="30"/>
  <c r="HS94" i="30"/>
  <c r="HO94" i="30"/>
  <c r="HK94" i="30"/>
  <c r="HG94" i="30"/>
  <c r="HC94" i="30"/>
  <c r="GY94" i="30"/>
  <c r="GU94" i="30"/>
  <c r="GQ94" i="30"/>
  <c r="GM94" i="30"/>
  <c r="GI94" i="30"/>
  <c r="GE94" i="30"/>
  <c r="GA94" i="30"/>
  <c r="FW94" i="30"/>
  <c r="FS94" i="30"/>
  <c r="FO94" i="30"/>
  <c r="FK94" i="30"/>
  <c r="FG94" i="30"/>
  <c r="FC94" i="30"/>
  <c r="EY94" i="30"/>
  <c r="EU94" i="30"/>
  <c r="EQ94" i="30"/>
  <c r="EM94" i="30"/>
  <c r="EI94" i="30"/>
  <c r="EE94" i="30"/>
  <c r="EA94" i="30"/>
  <c r="DW94" i="30"/>
  <c r="DS94" i="30"/>
  <c r="DO94" i="30"/>
  <c r="DK94" i="30"/>
  <c r="DG94" i="30"/>
  <c r="DC94" i="30"/>
  <c r="CY94" i="30"/>
  <c r="CU94" i="30"/>
  <c r="CQ94" i="30"/>
  <c r="CM94" i="30"/>
  <c r="CI94" i="30"/>
  <c r="CE94" i="30"/>
  <c r="CA94" i="30"/>
  <c r="BW94" i="30"/>
  <c r="BS94" i="30"/>
  <c r="BO94" i="30"/>
  <c r="BK94" i="30"/>
  <c r="BG94" i="30"/>
  <c r="BC94" i="30"/>
  <c r="AY94" i="30"/>
  <c r="AU94" i="30"/>
  <c r="AQ94" i="30"/>
  <c r="AM94" i="30"/>
  <c r="AI94" i="30"/>
  <c r="AE94" i="30"/>
  <c r="AA94" i="30"/>
  <c r="W94" i="30"/>
  <c r="S94" i="30"/>
  <c r="O94" i="30"/>
  <c r="K94" i="30"/>
  <c r="IF94" i="30"/>
  <c r="IB94" i="30"/>
  <c r="HX94" i="30"/>
  <c r="HT94" i="30"/>
  <c r="HP94" i="30"/>
  <c r="HL94" i="30"/>
  <c r="HH94" i="30"/>
  <c r="HD94" i="30"/>
  <c r="GZ94" i="30"/>
  <c r="GV94" i="30"/>
  <c r="GR94" i="30"/>
  <c r="GN94" i="30"/>
  <c r="GJ94" i="30"/>
  <c r="GF94" i="30"/>
  <c r="GB94" i="30"/>
  <c r="FX94" i="30"/>
  <c r="FT94" i="30"/>
  <c r="FP94" i="30"/>
  <c r="FL94" i="30"/>
  <c r="FH94" i="30"/>
  <c r="FD94" i="30"/>
  <c r="EZ94" i="30"/>
  <c r="EV94" i="30"/>
  <c r="ER94" i="30"/>
  <c r="EN94" i="30"/>
  <c r="EJ94" i="30"/>
  <c r="EF94" i="30"/>
  <c r="EB94" i="30"/>
  <c r="DX94" i="30"/>
  <c r="DT94" i="30"/>
  <c r="DP94" i="30"/>
  <c r="DL94" i="30"/>
  <c r="DH94" i="30"/>
  <c r="DD94" i="30"/>
  <c r="CZ94" i="30"/>
  <c r="CV94" i="30"/>
  <c r="CR94" i="30"/>
  <c r="CN94" i="30"/>
  <c r="CJ94" i="30"/>
  <c r="CF94" i="30"/>
  <c r="CB94" i="30"/>
  <c r="BX94" i="30"/>
  <c r="BT94" i="30"/>
  <c r="BP94" i="30"/>
  <c r="BL94" i="30"/>
  <c r="BH94" i="30"/>
  <c r="BD94" i="30"/>
  <c r="AZ94" i="30"/>
  <c r="AV94" i="30"/>
  <c r="AR94" i="30"/>
  <c r="AN94" i="30"/>
  <c r="AJ94" i="30"/>
  <c r="AF94" i="30"/>
  <c r="AB94" i="30"/>
  <c r="X94" i="30"/>
  <c r="T94" i="30"/>
  <c r="P94" i="30"/>
  <c r="L94" i="30"/>
  <c r="IG94" i="30"/>
  <c r="IC94" i="30"/>
  <c r="HY94" i="30"/>
  <c r="HU94" i="30"/>
  <c r="HQ94" i="30"/>
  <c r="HM94" i="30"/>
  <c r="HI94" i="30"/>
  <c r="HE94" i="30"/>
  <c r="HA94" i="30"/>
  <c r="GW94" i="30"/>
  <c r="GS94" i="30"/>
  <c r="GO94" i="30"/>
  <c r="GK94" i="30"/>
  <c r="GG94" i="30"/>
  <c r="GC94" i="30"/>
  <c r="FY94" i="30"/>
  <c r="FU94" i="30"/>
  <c r="FQ94" i="30"/>
  <c r="FM94" i="30"/>
  <c r="FI94" i="30"/>
  <c r="FE94" i="30"/>
  <c r="FA94" i="30"/>
  <c r="EW94" i="30"/>
  <c r="ES94" i="30"/>
  <c r="EO94" i="30"/>
  <c r="EK94" i="30"/>
  <c r="EG94" i="30"/>
  <c r="EC94" i="30"/>
  <c r="DY94" i="30"/>
  <c r="DU94" i="30"/>
  <c r="DQ94" i="30"/>
  <c r="DM94" i="30"/>
  <c r="DI94" i="30"/>
  <c r="DE94" i="30"/>
  <c r="DA94" i="30"/>
  <c r="CW94" i="30"/>
  <c r="CS94" i="30"/>
  <c r="CO94" i="30"/>
  <c r="CK94" i="30"/>
  <c r="CG94" i="30"/>
  <c r="CC94" i="30"/>
  <c r="BY94" i="30"/>
  <c r="BU94" i="30"/>
  <c r="BQ94" i="30"/>
  <c r="BM94" i="30"/>
  <c r="BI94" i="30"/>
  <c r="BE94" i="30"/>
  <c r="BA94" i="30"/>
  <c r="AW94" i="30"/>
  <c r="AS94" i="30"/>
  <c r="AO94" i="30"/>
  <c r="AK94" i="30"/>
  <c r="AG94" i="30"/>
  <c r="AC94" i="30"/>
  <c r="Y94" i="30"/>
  <c r="U94" i="30"/>
  <c r="Q94" i="30"/>
  <c r="M94" i="30"/>
  <c r="ID94" i="30"/>
  <c r="HZ94" i="30"/>
  <c r="HV94" i="30"/>
  <c r="HR94" i="30"/>
  <c r="HN94" i="30"/>
  <c r="HJ94" i="30"/>
  <c r="HF94" i="30"/>
  <c r="HB94" i="30"/>
  <c r="GX94" i="30"/>
  <c r="GT94" i="30"/>
  <c r="GP94" i="30"/>
  <c r="GL94" i="30"/>
  <c r="GH94" i="30"/>
  <c r="GD94" i="30"/>
  <c r="FZ94" i="30"/>
  <c r="FV94" i="30"/>
  <c r="FR94" i="30"/>
  <c r="FN94" i="30"/>
  <c r="FJ94" i="30"/>
  <c r="FF94" i="30"/>
  <c r="FB94" i="30"/>
  <c r="EX94" i="30"/>
  <c r="ET94" i="30"/>
  <c r="EP94" i="30"/>
  <c r="EL94" i="30"/>
  <c r="EH94" i="30"/>
  <c r="ED94" i="30"/>
  <c r="DZ94" i="30"/>
  <c r="DV94" i="30"/>
  <c r="DR94" i="30"/>
  <c r="DN94" i="30"/>
  <c r="DJ94" i="30"/>
  <c r="DF94" i="30"/>
  <c r="DB94" i="30"/>
  <c r="CX94" i="30"/>
  <c r="CT94" i="30"/>
  <c r="CP94" i="30"/>
  <c r="CL94" i="30"/>
  <c r="CH94" i="30"/>
  <c r="CD94" i="30"/>
  <c r="BZ94" i="30"/>
  <c r="BV94" i="30"/>
  <c r="BR94" i="30"/>
  <c r="BN94" i="30"/>
  <c r="BJ94" i="30"/>
  <c r="BF94" i="30"/>
  <c r="BB94" i="30"/>
  <c r="AX94" i="30"/>
  <c r="AT94" i="30"/>
  <c r="AP94" i="30"/>
  <c r="AL94" i="30"/>
  <c r="AH94" i="30"/>
  <c r="AD94" i="30"/>
  <c r="Z94" i="30"/>
  <c r="V94" i="30"/>
  <c r="R94" i="30"/>
  <c r="N94" i="30"/>
  <c r="IE110" i="30"/>
  <c r="IA110" i="30"/>
  <c r="HW110" i="30"/>
  <c r="HS110" i="30"/>
  <c r="HO110" i="30"/>
  <c r="HK110" i="30"/>
  <c r="HG110" i="30"/>
  <c r="HC110" i="30"/>
  <c r="GY110" i="30"/>
  <c r="GU110" i="30"/>
  <c r="GQ110" i="30"/>
  <c r="GM110" i="30"/>
  <c r="GI110" i="30"/>
  <c r="GE110" i="30"/>
  <c r="GA110" i="30"/>
  <c r="FW110" i="30"/>
  <c r="FS110" i="30"/>
  <c r="FO110" i="30"/>
  <c r="FK110" i="30"/>
  <c r="FG110" i="30"/>
  <c r="FC110" i="30"/>
  <c r="EY110" i="30"/>
  <c r="EU110" i="30"/>
  <c r="EQ110" i="30"/>
  <c r="EM110" i="30"/>
  <c r="EI110" i="30"/>
  <c r="EE110" i="30"/>
  <c r="EA110" i="30"/>
  <c r="DW110" i="30"/>
  <c r="DS110" i="30"/>
  <c r="DO110" i="30"/>
  <c r="DK110" i="30"/>
  <c r="DG110" i="30"/>
  <c r="DC110" i="30"/>
  <c r="CY110" i="30"/>
  <c r="CU110" i="30"/>
  <c r="CQ110" i="30"/>
  <c r="CM110" i="30"/>
  <c r="CI110" i="30"/>
  <c r="CE110" i="30"/>
  <c r="CA110" i="30"/>
  <c r="BW110" i="30"/>
  <c r="BS110" i="30"/>
  <c r="BO110" i="30"/>
  <c r="BK110" i="30"/>
  <c r="BG110" i="30"/>
  <c r="BC110" i="30"/>
  <c r="AY110" i="30"/>
  <c r="AU110" i="30"/>
  <c r="AQ110" i="30"/>
  <c r="AM110" i="30"/>
  <c r="AI110" i="30"/>
  <c r="AE110" i="30"/>
  <c r="AA110" i="30"/>
  <c r="W110" i="30"/>
  <c r="S110" i="30"/>
  <c r="O110" i="30"/>
  <c r="K110" i="30"/>
  <c r="IF110" i="30"/>
  <c r="IB110" i="30"/>
  <c r="HX110" i="30"/>
  <c r="HT110" i="30"/>
  <c r="HP110" i="30"/>
  <c r="HL110" i="30"/>
  <c r="HH110" i="30"/>
  <c r="HD110" i="30"/>
  <c r="GZ110" i="30"/>
  <c r="GV110" i="30"/>
  <c r="GR110" i="30"/>
  <c r="GN110" i="30"/>
  <c r="GJ110" i="30"/>
  <c r="GF110" i="30"/>
  <c r="GB110" i="30"/>
  <c r="FX110" i="30"/>
  <c r="FT110" i="30"/>
  <c r="FP110" i="30"/>
  <c r="FL110" i="30"/>
  <c r="FH110" i="30"/>
  <c r="FD110" i="30"/>
  <c r="EZ110" i="30"/>
  <c r="EV110" i="30"/>
  <c r="ER110" i="30"/>
  <c r="EN110" i="30"/>
  <c r="EJ110" i="30"/>
  <c r="EF110" i="30"/>
  <c r="EB110" i="30"/>
  <c r="DX110" i="30"/>
  <c r="DT110" i="30"/>
  <c r="DP110" i="30"/>
  <c r="DL110" i="30"/>
  <c r="DH110" i="30"/>
  <c r="DD110" i="30"/>
  <c r="CZ110" i="30"/>
  <c r="CV110" i="30"/>
  <c r="CR110" i="30"/>
  <c r="CN110" i="30"/>
  <c r="CJ110" i="30"/>
  <c r="CF110" i="30"/>
  <c r="CB110" i="30"/>
  <c r="BX110" i="30"/>
  <c r="BT110" i="30"/>
  <c r="BP110" i="30"/>
  <c r="BL110" i="30"/>
  <c r="BH110" i="30"/>
  <c r="BD110" i="30"/>
  <c r="AZ110" i="30"/>
  <c r="AV110" i="30"/>
  <c r="AR110" i="30"/>
  <c r="AN110" i="30"/>
  <c r="AJ110" i="30"/>
  <c r="AF110" i="30"/>
  <c r="AB110" i="30"/>
  <c r="X110" i="30"/>
  <c r="T110" i="30"/>
  <c r="P110" i="30"/>
  <c r="L110" i="30"/>
  <c r="IG110" i="30"/>
  <c r="IC110" i="30"/>
  <c r="HY110" i="30"/>
  <c r="HU110" i="30"/>
  <c r="HQ110" i="30"/>
  <c r="HM110" i="30"/>
  <c r="HI110" i="30"/>
  <c r="HE110" i="30"/>
  <c r="HA110" i="30"/>
  <c r="GW110" i="30"/>
  <c r="GS110" i="30"/>
  <c r="GO110" i="30"/>
  <c r="GK110" i="30"/>
  <c r="GG110" i="30"/>
  <c r="GC110" i="30"/>
  <c r="FY110" i="30"/>
  <c r="FU110" i="30"/>
  <c r="FQ110" i="30"/>
  <c r="FM110" i="30"/>
  <c r="FI110" i="30"/>
  <c r="FE110" i="30"/>
  <c r="FA110" i="30"/>
  <c r="EW110" i="30"/>
  <c r="ES110" i="30"/>
  <c r="EO110" i="30"/>
  <c r="EK110" i="30"/>
  <c r="EG110" i="30"/>
  <c r="EC110" i="30"/>
  <c r="DY110" i="30"/>
  <c r="DU110" i="30"/>
  <c r="DQ110" i="30"/>
  <c r="DM110" i="30"/>
  <c r="DI110" i="30"/>
  <c r="DE110" i="30"/>
  <c r="DA110" i="30"/>
  <c r="CW110" i="30"/>
  <c r="CS110" i="30"/>
  <c r="CO110" i="30"/>
  <c r="CK110" i="30"/>
  <c r="CG110" i="30"/>
  <c r="CC110" i="30"/>
  <c r="BY110" i="30"/>
  <c r="BU110" i="30"/>
  <c r="BQ110" i="30"/>
  <c r="BM110" i="30"/>
  <c r="BI110" i="30"/>
  <c r="BE110" i="30"/>
  <c r="BA110" i="30"/>
  <c r="AW110" i="30"/>
  <c r="AS110" i="30"/>
  <c r="AO110" i="30"/>
  <c r="AK110" i="30"/>
  <c r="AG110" i="30"/>
  <c r="AC110" i="30"/>
  <c r="Y110" i="30"/>
  <c r="U110" i="30"/>
  <c r="Q110" i="30"/>
  <c r="M110" i="30"/>
  <c r="ID110" i="30"/>
  <c r="HZ110" i="30"/>
  <c r="HV110" i="30"/>
  <c r="HR110" i="30"/>
  <c r="HN110" i="30"/>
  <c r="HJ110" i="30"/>
  <c r="HF110" i="30"/>
  <c r="HB110" i="30"/>
  <c r="GX110" i="30"/>
  <c r="GT110" i="30"/>
  <c r="GP110" i="30"/>
  <c r="GL110" i="30"/>
  <c r="GH110" i="30"/>
  <c r="GD110" i="30"/>
  <c r="FZ110" i="30"/>
  <c r="FV110" i="30"/>
  <c r="FR110" i="30"/>
  <c r="FN110" i="30"/>
  <c r="FJ110" i="30"/>
  <c r="FF110" i="30"/>
  <c r="FB110" i="30"/>
  <c r="EX110" i="30"/>
  <c r="ET110" i="30"/>
  <c r="EP110" i="30"/>
  <c r="EL110" i="30"/>
  <c r="EH110" i="30"/>
  <c r="ED110" i="30"/>
  <c r="DZ110" i="30"/>
  <c r="DV110" i="30"/>
  <c r="DR110" i="30"/>
  <c r="DN110" i="30"/>
  <c r="DJ110" i="30"/>
  <c r="DF110" i="30"/>
  <c r="DB110" i="30"/>
  <c r="CX110" i="30"/>
  <c r="CT110" i="30"/>
  <c r="CP110" i="30"/>
  <c r="CL110" i="30"/>
  <c r="CH110" i="30"/>
  <c r="CD110" i="30"/>
  <c r="BZ110" i="30"/>
  <c r="BV110" i="30"/>
  <c r="BR110" i="30"/>
  <c r="BN110" i="30"/>
  <c r="BJ110" i="30"/>
  <c r="BF110" i="30"/>
  <c r="BB110" i="30"/>
  <c r="AX110" i="30"/>
  <c r="AT110" i="30"/>
  <c r="AP110" i="30"/>
  <c r="AL110" i="30"/>
  <c r="AH110" i="30"/>
  <c r="AD110" i="30"/>
  <c r="Z110" i="30"/>
  <c r="V110" i="30"/>
  <c r="R110" i="30"/>
  <c r="N110" i="30"/>
  <c r="IE142" i="30"/>
  <c r="IA142" i="30"/>
  <c r="HW142" i="30"/>
  <c r="HS142" i="30"/>
  <c r="HO142" i="30"/>
  <c r="HK142" i="30"/>
  <c r="HG142" i="30"/>
  <c r="HC142" i="30"/>
  <c r="GY142" i="30"/>
  <c r="GU142" i="30"/>
  <c r="GQ142" i="30"/>
  <c r="GM142" i="30"/>
  <c r="GI142" i="30"/>
  <c r="GE142" i="30"/>
  <c r="GA142" i="30"/>
  <c r="FW142" i="30"/>
  <c r="FS142" i="30"/>
  <c r="FO142" i="30"/>
  <c r="FK142" i="30"/>
  <c r="FG142" i="30"/>
  <c r="FC142" i="30"/>
  <c r="EY142" i="30"/>
  <c r="EU142" i="30"/>
  <c r="EQ142" i="30"/>
  <c r="EM142" i="30"/>
  <c r="EI142" i="30"/>
  <c r="EE142" i="30"/>
  <c r="EA142" i="30"/>
  <c r="DW142" i="30"/>
  <c r="DS142" i="30"/>
  <c r="DO142" i="30"/>
  <c r="DK142" i="30"/>
  <c r="DG142" i="30"/>
  <c r="DC142" i="30"/>
  <c r="CY142" i="30"/>
  <c r="CU142" i="30"/>
  <c r="CQ142" i="30"/>
  <c r="CM142" i="30"/>
  <c r="CI142" i="30"/>
  <c r="CE142" i="30"/>
  <c r="CA142" i="30"/>
  <c r="BW142" i="30"/>
  <c r="BS142" i="30"/>
  <c r="BO142" i="30"/>
  <c r="BK142" i="30"/>
  <c r="BG142" i="30"/>
  <c r="BC142" i="30"/>
  <c r="AY142" i="30"/>
  <c r="AU142" i="30"/>
  <c r="AQ142" i="30"/>
  <c r="AM142" i="30"/>
  <c r="AI142" i="30"/>
  <c r="AE142" i="30"/>
  <c r="AA142" i="30"/>
  <c r="W142" i="30"/>
  <c r="S142" i="30"/>
  <c r="O142" i="30"/>
  <c r="K142" i="30"/>
  <c r="IF142" i="30"/>
  <c r="IB142" i="30"/>
  <c r="HX142" i="30"/>
  <c r="HT142" i="30"/>
  <c r="HP142" i="30"/>
  <c r="HL142" i="30"/>
  <c r="HH142" i="30"/>
  <c r="HD142" i="30"/>
  <c r="GZ142" i="30"/>
  <c r="GV142" i="30"/>
  <c r="GR142" i="30"/>
  <c r="GN142" i="30"/>
  <c r="GJ142" i="30"/>
  <c r="GF142" i="30"/>
  <c r="GB142" i="30"/>
  <c r="FX142" i="30"/>
  <c r="FT142" i="30"/>
  <c r="FP142" i="30"/>
  <c r="FL142" i="30"/>
  <c r="FH142" i="30"/>
  <c r="FD142" i="30"/>
  <c r="EZ142" i="30"/>
  <c r="EV142" i="30"/>
  <c r="ER142" i="30"/>
  <c r="EN142" i="30"/>
  <c r="EJ142" i="30"/>
  <c r="EF142" i="30"/>
  <c r="EB142" i="30"/>
  <c r="DX142" i="30"/>
  <c r="DT142" i="30"/>
  <c r="DP142" i="30"/>
  <c r="DL142" i="30"/>
  <c r="DH142" i="30"/>
  <c r="DD142" i="30"/>
  <c r="CZ142" i="30"/>
  <c r="CV142" i="30"/>
  <c r="CR142" i="30"/>
  <c r="CN142" i="30"/>
  <c r="CJ142" i="30"/>
  <c r="CF142" i="30"/>
  <c r="CB142" i="30"/>
  <c r="BX142" i="30"/>
  <c r="BT142" i="30"/>
  <c r="BP142" i="30"/>
  <c r="BL142" i="30"/>
  <c r="BH142" i="30"/>
  <c r="BD142" i="30"/>
  <c r="AZ142" i="30"/>
  <c r="AV142" i="30"/>
  <c r="AR142" i="30"/>
  <c r="AN142" i="30"/>
  <c r="AJ142" i="30"/>
  <c r="AF142" i="30"/>
  <c r="AB142" i="30"/>
  <c r="X142" i="30"/>
  <c r="T142" i="30"/>
  <c r="P142" i="30"/>
  <c r="L142" i="30"/>
  <c r="IG142" i="30"/>
  <c r="IC142" i="30"/>
  <c r="HY142" i="30"/>
  <c r="HU142" i="30"/>
  <c r="HQ142" i="30"/>
  <c r="HM142" i="30"/>
  <c r="HI142" i="30"/>
  <c r="HE142" i="30"/>
  <c r="HA142" i="30"/>
  <c r="GW142" i="30"/>
  <c r="GS142" i="30"/>
  <c r="GO142" i="30"/>
  <c r="GK142" i="30"/>
  <c r="GG142" i="30"/>
  <c r="GC142" i="30"/>
  <c r="FY142" i="30"/>
  <c r="FU142" i="30"/>
  <c r="FQ142" i="30"/>
  <c r="FM142" i="30"/>
  <c r="FI142" i="30"/>
  <c r="FE142" i="30"/>
  <c r="FA142" i="30"/>
  <c r="EW142" i="30"/>
  <c r="ES142" i="30"/>
  <c r="EO142" i="30"/>
  <c r="EK142" i="30"/>
  <c r="EG142" i="30"/>
  <c r="EC142" i="30"/>
  <c r="DY142" i="30"/>
  <c r="DU142" i="30"/>
  <c r="DQ142" i="30"/>
  <c r="DM142" i="30"/>
  <c r="DI142" i="30"/>
  <c r="DE142" i="30"/>
  <c r="DA142" i="30"/>
  <c r="CW142" i="30"/>
  <c r="CS142" i="30"/>
  <c r="CO142" i="30"/>
  <c r="CK142" i="30"/>
  <c r="CG142" i="30"/>
  <c r="CC142" i="30"/>
  <c r="BY142" i="30"/>
  <c r="BU142" i="30"/>
  <c r="BQ142" i="30"/>
  <c r="BM142" i="30"/>
  <c r="BI142" i="30"/>
  <c r="BE142" i="30"/>
  <c r="BA142" i="30"/>
  <c r="AW142" i="30"/>
  <c r="AS142" i="30"/>
  <c r="AO142" i="30"/>
  <c r="AK142" i="30"/>
  <c r="AG142" i="30"/>
  <c r="AC142" i="30"/>
  <c r="Y142" i="30"/>
  <c r="U142" i="30"/>
  <c r="Q142" i="30"/>
  <c r="M142" i="30"/>
  <c r="ID142" i="30"/>
  <c r="HZ142" i="30"/>
  <c r="HV142" i="30"/>
  <c r="HR142" i="30"/>
  <c r="HN142" i="30"/>
  <c r="HJ142" i="30"/>
  <c r="HF142" i="30"/>
  <c r="HB142" i="30"/>
  <c r="GX142" i="30"/>
  <c r="GT142" i="30"/>
  <c r="GP142" i="30"/>
  <c r="GL142" i="30"/>
  <c r="GH142" i="30"/>
  <c r="GD142" i="30"/>
  <c r="FZ142" i="30"/>
  <c r="FV142" i="30"/>
  <c r="FR142" i="30"/>
  <c r="FN142" i="30"/>
  <c r="FJ142" i="30"/>
  <c r="FF142" i="30"/>
  <c r="FB142" i="30"/>
  <c r="EX142" i="30"/>
  <c r="ET142" i="30"/>
  <c r="EP142" i="30"/>
  <c r="EL142" i="30"/>
  <c r="EH142" i="30"/>
  <c r="ED142" i="30"/>
  <c r="DZ142" i="30"/>
  <c r="DV142" i="30"/>
  <c r="DR142" i="30"/>
  <c r="DN142" i="30"/>
  <c r="DJ142" i="30"/>
  <c r="DF142" i="30"/>
  <c r="DB142" i="30"/>
  <c r="CX142" i="30"/>
  <c r="CT142" i="30"/>
  <c r="CP142" i="30"/>
  <c r="CL142" i="30"/>
  <c r="CH142" i="30"/>
  <c r="CD142" i="30"/>
  <c r="BZ142" i="30"/>
  <c r="BV142" i="30"/>
  <c r="BR142" i="30"/>
  <c r="BN142" i="30"/>
  <c r="BJ142" i="30"/>
  <c r="BF142" i="30"/>
  <c r="BB142" i="30"/>
  <c r="AX142" i="30"/>
  <c r="AT142" i="30"/>
  <c r="AP142" i="30"/>
  <c r="AL142" i="30"/>
  <c r="AH142" i="30"/>
  <c r="AD142" i="30"/>
  <c r="Z142" i="30"/>
  <c r="V142" i="30"/>
  <c r="R142" i="30"/>
  <c r="N142" i="30"/>
  <c r="IF83" i="30"/>
  <c r="IB83" i="30"/>
  <c r="HX83" i="30"/>
  <c r="HT83" i="30"/>
  <c r="HP83" i="30"/>
  <c r="HL83" i="30"/>
  <c r="HH83" i="30"/>
  <c r="HD83" i="30"/>
  <c r="GZ83" i="30"/>
  <c r="GV83" i="30"/>
  <c r="GR83" i="30"/>
  <c r="GN83" i="30"/>
  <c r="GJ83" i="30"/>
  <c r="GF83" i="30"/>
  <c r="GB83" i="30"/>
  <c r="FX83" i="30"/>
  <c r="FT83" i="30"/>
  <c r="FP83" i="30"/>
  <c r="FL83" i="30"/>
  <c r="FH83" i="30"/>
  <c r="FD83" i="30"/>
  <c r="EZ83" i="30"/>
  <c r="EV83" i="30"/>
  <c r="ER83" i="30"/>
  <c r="EN83" i="30"/>
  <c r="EJ83" i="30"/>
  <c r="EF83" i="30"/>
  <c r="EB83" i="30"/>
  <c r="DX83" i="30"/>
  <c r="DT83" i="30"/>
  <c r="DP83" i="30"/>
  <c r="DL83" i="30"/>
  <c r="DH83" i="30"/>
  <c r="DD83" i="30"/>
  <c r="CZ83" i="30"/>
  <c r="CV83" i="30"/>
  <c r="CR83" i="30"/>
  <c r="CN83" i="30"/>
  <c r="CJ83" i="30"/>
  <c r="CF83" i="30"/>
  <c r="CB83" i="30"/>
  <c r="BX83" i="30"/>
  <c r="BT83" i="30"/>
  <c r="BP83" i="30"/>
  <c r="BL83" i="30"/>
  <c r="BH83" i="30"/>
  <c r="BD83" i="30"/>
  <c r="AZ83" i="30"/>
  <c r="AV83" i="30"/>
  <c r="AR83" i="30"/>
  <c r="AN83" i="30"/>
  <c r="AJ83" i="30"/>
  <c r="AF83" i="30"/>
  <c r="AB83" i="30"/>
  <c r="X83" i="30"/>
  <c r="T83" i="30"/>
  <c r="P83" i="30"/>
  <c r="L83" i="30"/>
  <c r="IG83" i="30"/>
  <c r="IC83" i="30"/>
  <c r="HY83" i="30"/>
  <c r="HU83" i="30"/>
  <c r="HQ83" i="30"/>
  <c r="HM83" i="30"/>
  <c r="HI83" i="30"/>
  <c r="HE83" i="30"/>
  <c r="HA83" i="30"/>
  <c r="GW83" i="30"/>
  <c r="GS83" i="30"/>
  <c r="GO83" i="30"/>
  <c r="GK83" i="30"/>
  <c r="GG83" i="30"/>
  <c r="GC83" i="30"/>
  <c r="FY83" i="30"/>
  <c r="FU83" i="30"/>
  <c r="FQ83" i="30"/>
  <c r="FM83" i="30"/>
  <c r="FI83" i="30"/>
  <c r="FE83" i="30"/>
  <c r="FA83" i="30"/>
  <c r="EW83" i="30"/>
  <c r="ES83" i="30"/>
  <c r="EO83" i="30"/>
  <c r="EK83" i="30"/>
  <c r="EG83" i="30"/>
  <c r="EC83" i="30"/>
  <c r="DY83" i="30"/>
  <c r="DU83" i="30"/>
  <c r="DQ83" i="30"/>
  <c r="DM83" i="30"/>
  <c r="DI83" i="30"/>
  <c r="DE83" i="30"/>
  <c r="DA83" i="30"/>
  <c r="CW83" i="30"/>
  <c r="CS83" i="30"/>
  <c r="CO83" i="30"/>
  <c r="CK83" i="30"/>
  <c r="CG83" i="30"/>
  <c r="CC83" i="30"/>
  <c r="BY83" i="30"/>
  <c r="BU83" i="30"/>
  <c r="BQ83" i="30"/>
  <c r="BM83" i="30"/>
  <c r="BI83" i="30"/>
  <c r="BE83" i="30"/>
  <c r="BA83" i="30"/>
  <c r="AW83" i="30"/>
  <c r="AS83" i="30"/>
  <c r="AO83" i="30"/>
  <c r="AK83" i="30"/>
  <c r="AG83" i="30"/>
  <c r="AC83" i="30"/>
  <c r="Y83" i="30"/>
  <c r="U83" i="30"/>
  <c r="Q83" i="30"/>
  <c r="M83" i="30"/>
  <c r="ID83" i="30"/>
  <c r="HZ83" i="30"/>
  <c r="HV83" i="30"/>
  <c r="HR83" i="30"/>
  <c r="HN83" i="30"/>
  <c r="HJ83" i="30"/>
  <c r="HF83" i="30"/>
  <c r="HB83" i="30"/>
  <c r="GX83" i="30"/>
  <c r="GT83" i="30"/>
  <c r="GP83" i="30"/>
  <c r="GL83" i="30"/>
  <c r="GH83" i="30"/>
  <c r="GD83" i="30"/>
  <c r="FZ83" i="30"/>
  <c r="FV83" i="30"/>
  <c r="FR83" i="30"/>
  <c r="FN83" i="30"/>
  <c r="FJ83" i="30"/>
  <c r="FF83" i="30"/>
  <c r="FB83" i="30"/>
  <c r="EX83" i="30"/>
  <c r="ET83" i="30"/>
  <c r="EP83" i="30"/>
  <c r="EL83" i="30"/>
  <c r="EH83" i="30"/>
  <c r="ED83" i="30"/>
  <c r="DZ83" i="30"/>
  <c r="DV83" i="30"/>
  <c r="DR83" i="30"/>
  <c r="DN83" i="30"/>
  <c r="DJ83" i="30"/>
  <c r="DF83" i="30"/>
  <c r="DB83" i="30"/>
  <c r="CX83" i="30"/>
  <c r="CT83" i="30"/>
  <c r="CP83" i="30"/>
  <c r="CL83" i="30"/>
  <c r="CH83" i="30"/>
  <c r="CD83" i="30"/>
  <c r="BZ83" i="30"/>
  <c r="BV83" i="30"/>
  <c r="BR83" i="30"/>
  <c r="BN83" i="30"/>
  <c r="BJ83" i="30"/>
  <c r="BF83" i="30"/>
  <c r="BB83" i="30"/>
  <c r="AX83" i="30"/>
  <c r="AT83" i="30"/>
  <c r="AP83" i="30"/>
  <c r="AL83" i="30"/>
  <c r="AH83" i="30"/>
  <c r="AD83" i="30"/>
  <c r="Z83" i="30"/>
  <c r="V83" i="30"/>
  <c r="R83" i="30"/>
  <c r="N83" i="30"/>
  <c r="IE83" i="30"/>
  <c r="IA83" i="30"/>
  <c r="HW83" i="30"/>
  <c r="HS83" i="30"/>
  <c r="HO83" i="30"/>
  <c r="HK83" i="30"/>
  <c r="HG83" i="30"/>
  <c r="HC83" i="30"/>
  <c r="GY83" i="30"/>
  <c r="GU83" i="30"/>
  <c r="GQ83" i="30"/>
  <c r="GM83" i="30"/>
  <c r="GI83" i="30"/>
  <c r="GE83" i="30"/>
  <c r="GA83" i="30"/>
  <c r="FW83" i="30"/>
  <c r="FS83" i="30"/>
  <c r="FO83" i="30"/>
  <c r="FK83" i="30"/>
  <c r="FG83" i="30"/>
  <c r="FC83" i="30"/>
  <c r="EY83" i="30"/>
  <c r="EU83" i="30"/>
  <c r="EQ83" i="30"/>
  <c r="EM83" i="30"/>
  <c r="EI83" i="30"/>
  <c r="EE83" i="30"/>
  <c r="EA83" i="30"/>
  <c r="DW83" i="30"/>
  <c r="DS83" i="30"/>
  <c r="DO83" i="30"/>
  <c r="DK83" i="30"/>
  <c r="DG83" i="30"/>
  <c r="DC83" i="30"/>
  <c r="CY83" i="30"/>
  <c r="CU83" i="30"/>
  <c r="CQ83" i="30"/>
  <c r="CM83" i="30"/>
  <c r="CI83" i="30"/>
  <c r="CE83" i="30"/>
  <c r="CA83" i="30"/>
  <c r="BW83" i="30"/>
  <c r="BS83" i="30"/>
  <c r="BO83" i="30"/>
  <c r="BK83" i="30"/>
  <c r="BG83" i="30"/>
  <c r="BC83" i="30"/>
  <c r="AY83" i="30"/>
  <c r="AU83" i="30"/>
  <c r="AQ83" i="30"/>
  <c r="AM83" i="30"/>
  <c r="AI83" i="30"/>
  <c r="AE83" i="30"/>
  <c r="AA83" i="30"/>
  <c r="W83" i="30"/>
  <c r="S83" i="30"/>
  <c r="O83" i="30"/>
  <c r="K83" i="30"/>
  <c r="IF99" i="30"/>
  <c r="IB99" i="30"/>
  <c r="HX99" i="30"/>
  <c r="HT99" i="30"/>
  <c r="HP99" i="30"/>
  <c r="HL99" i="30"/>
  <c r="HH99" i="30"/>
  <c r="HD99" i="30"/>
  <c r="GZ99" i="30"/>
  <c r="GV99" i="30"/>
  <c r="GR99" i="30"/>
  <c r="GN99" i="30"/>
  <c r="GJ99" i="30"/>
  <c r="GF99" i="30"/>
  <c r="GB99" i="30"/>
  <c r="FX99" i="30"/>
  <c r="FT99" i="30"/>
  <c r="FP99" i="30"/>
  <c r="FL99" i="30"/>
  <c r="FH99" i="30"/>
  <c r="FD99" i="30"/>
  <c r="EZ99" i="30"/>
  <c r="EV99" i="30"/>
  <c r="ER99" i="30"/>
  <c r="EN99" i="30"/>
  <c r="EJ99" i="30"/>
  <c r="EF99" i="30"/>
  <c r="EB99" i="30"/>
  <c r="DX99" i="30"/>
  <c r="DT99" i="30"/>
  <c r="DP99" i="30"/>
  <c r="DL99" i="30"/>
  <c r="DH99" i="30"/>
  <c r="DD99" i="30"/>
  <c r="CZ99" i="30"/>
  <c r="CV99" i="30"/>
  <c r="CR99" i="30"/>
  <c r="CN99" i="30"/>
  <c r="CJ99" i="30"/>
  <c r="CF99" i="30"/>
  <c r="CB99" i="30"/>
  <c r="BX99" i="30"/>
  <c r="BT99" i="30"/>
  <c r="BP99" i="30"/>
  <c r="BL99" i="30"/>
  <c r="BH99" i="30"/>
  <c r="BD99" i="30"/>
  <c r="AZ99" i="30"/>
  <c r="AV99" i="30"/>
  <c r="AR99" i="30"/>
  <c r="AN99" i="30"/>
  <c r="AJ99" i="30"/>
  <c r="AF99" i="30"/>
  <c r="AB99" i="30"/>
  <c r="X99" i="30"/>
  <c r="T99" i="30"/>
  <c r="P99" i="30"/>
  <c r="L99" i="30"/>
  <c r="IG99" i="30"/>
  <c r="IC99" i="30"/>
  <c r="HY99" i="30"/>
  <c r="HU99" i="30"/>
  <c r="HQ99" i="30"/>
  <c r="HM99" i="30"/>
  <c r="HI99" i="30"/>
  <c r="HE99" i="30"/>
  <c r="HA99" i="30"/>
  <c r="GW99" i="30"/>
  <c r="GS99" i="30"/>
  <c r="GO99" i="30"/>
  <c r="GK99" i="30"/>
  <c r="GG99" i="30"/>
  <c r="GC99" i="30"/>
  <c r="FY99" i="30"/>
  <c r="FU99" i="30"/>
  <c r="FQ99" i="30"/>
  <c r="FM99" i="30"/>
  <c r="FI99" i="30"/>
  <c r="FE99" i="30"/>
  <c r="FA99" i="30"/>
  <c r="EW99" i="30"/>
  <c r="ES99" i="30"/>
  <c r="EO99" i="30"/>
  <c r="EK99" i="30"/>
  <c r="EG99" i="30"/>
  <c r="EC99" i="30"/>
  <c r="DY99" i="30"/>
  <c r="DU99" i="30"/>
  <c r="DQ99" i="30"/>
  <c r="DM99" i="30"/>
  <c r="DI99" i="30"/>
  <c r="DE99" i="30"/>
  <c r="DA99" i="30"/>
  <c r="CW99" i="30"/>
  <c r="CS99" i="30"/>
  <c r="CO99" i="30"/>
  <c r="CK99" i="30"/>
  <c r="CG99" i="30"/>
  <c r="CC99" i="30"/>
  <c r="BY99" i="30"/>
  <c r="BU99" i="30"/>
  <c r="BQ99" i="30"/>
  <c r="BM99" i="30"/>
  <c r="BI99" i="30"/>
  <c r="BE99" i="30"/>
  <c r="BA99" i="30"/>
  <c r="AW99" i="30"/>
  <c r="AS99" i="30"/>
  <c r="AO99" i="30"/>
  <c r="AK99" i="30"/>
  <c r="AG99" i="30"/>
  <c r="AC99" i="30"/>
  <c r="Y99" i="30"/>
  <c r="U99" i="30"/>
  <c r="Q99" i="30"/>
  <c r="M99" i="30"/>
  <c r="ID99" i="30"/>
  <c r="HZ99" i="30"/>
  <c r="HV99" i="30"/>
  <c r="HR99" i="30"/>
  <c r="HN99" i="30"/>
  <c r="HJ99" i="30"/>
  <c r="HF99" i="30"/>
  <c r="HB99" i="30"/>
  <c r="GX99" i="30"/>
  <c r="GT99" i="30"/>
  <c r="GP99" i="30"/>
  <c r="GL99" i="30"/>
  <c r="GH99" i="30"/>
  <c r="GD99" i="30"/>
  <c r="FZ99" i="30"/>
  <c r="FV99" i="30"/>
  <c r="FR99" i="30"/>
  <c r="FN99" i="30"/>
  <c r="FJ99" i="30"/>
  <c r="FF99" i="30"/>
  <c r="FB99" i="30"/>
  <c r="EX99" i="30"/>
  <c r="ET99" i="30"/>
  <c r="EP99" i="30"/>
  <c r="EL99" i="30"/>
  <c r="EH99" i="30"/>
  <c r="ED99" i="30"/>
  <c r="DZ99" i="30"/>
  <c r="DV99" i="30"/>
  <c r="DR99" i="30"/>
  <c r="DN99" i="30"/>
  <c r="DJ99" i="30"/>
  <c r="DF99" i="30"/>
  <c r="DB99" i="30"/>
  <c r="CX99" i="30"/>
  <c r="CT99" i="30"/>
  <c r="CP99" i="30"/>
  <c r="CL99" i="30"/>
  <c r="CH99" i="30"/>
  <c r="CD99" i="30"/>
  <c r="BZ99" i="30"/>
  <c r="BV99" i="30"/>
  <c r="BR99" i="30"/>
  <c r="BN99" i="30"/>
  <c r="BJ99" i="30"/>
  <c r="BF99" i="30"/>
  <c r="BB99" i="30"/>
  <c r="AX99" i="30"/>
  <c r="AT99" i="30"/>
  <c r="AP99" i="30"/>
  <c r="AL99" i="30"/>
  <c r="AH99" i="30"/>
  <c r="AD99" i="30"/>
  <c r="Z99" i="30"/>
  <c r="V99" i="30"/>
  <c r="R99" i="30"/>
  <c r="N99" i="30"/>
  <c r="IE99" i="30"/>
  <c r="IA99" i="30"/>
  <c r="HW99" i="30"/>
  <c r="HS99" i="30"/>
  <c r="HO99" i="30"/>
  <c r="HK99" i="30"/>
  <c r="HG99" i="30"/>
  <c r="HC99" i="30"/>
  <c r="GY99" i="30"/>
  <c r="GU99" i="30"/>
  <c r="GQ99" i="30"/>
  <c r="GM99" i="30"/>
  <c r="GI99" i="30"/>
  <c r="GE99" i="30"/>
  <c r="GA99" i="30"/>
  <c r="FW99" i="30"/>
  <c r="FS99" i="30"/>
  <c r="FO99" i="30"/>
  <c r="FK99" i="30"/>
  <c r="FG99" i="30"/>
  <c r="FC99" i="30"/>
  <c r="EY99" i="30"/>
  <c r="EU99" i="30"/>
  <c r="EQ99" i="30"/>
  <c r="EM99" i="30"/>
  <c r="EI99" i="30"/>
  <c r="EE99" i="30"/>
  <c r="EA99" i="30"/>
  <c r="DW99" i="30"/>
  <c r="DS99" i="30"/>
  <c r="DO99" i="30"/>
  <c r="DK99" i="30"/>
  <c r="DG99" i="30"/>
  <c r="DC99" i="30"/>
  <c r="CY99" i="30"/>
  <c r="CU99" i="30"/>
  <c r="CQ99" i="30"/>
  <c r="CM99" i="30"/>
  <c r="CI99" i="30"/>
  <c r="CE99" i="30"/>
  <c r="CA99" i="30"/>
  <c r="BW99" i="30"/>
  <c r="BS99" i="30"/>
  <c r="BO99" i="30"/>
  <c r="BK99" i="30"/>
  <c r="BG99" i="30"/>
  <c r="BC99" i="30"/>
  <c r="AY99" i="30"/>
  <c r="AU99" i="30"/>
  <c r="AQ99" i="30"/>
  <c r="AM99" i="30"/>
  <c r="AI99" i="30"/>
  <c r="AE99" i="30"/>
  <c r="AA99" i="30"/>
  <c r="W99" i="30"/>
  <c r="S99" i="30"/>
  <c r="O99" i="30"/>
  <c r="K99" i="30"/>
  <c r="IF115" i="30"/>
  <c r="IB115" i="30"/>
  <c r="HX115" i="30"/>
  <c r="HT115" i="30"/>
  <c r="HP115" i="30"/>
  <c r="HL115" i="30"/>
  <c r="HH115" i="30"/>
  <c r="HD115" i="30"/>
  <c r="GZ115" i="30"/>
  <c r="GV115" i="30"/>
  <c r="GR115" i="30"/>
  <c r="GN115" i="30"/>
  <c r="GJ115" i="30"/>
  <c r="GF115" i="30"/>
  <c r="GB115" i="30"/>
  <c r="FX115" i="30"/>
  <c r="FT115" i="30"/>
  <c r="FP115" i="30"/>
  <c r="FL115" i="30"/>
  <c r="FH115" i="30"/>
  <c r="FD115" i="30"/>
  <c r="EZ115" i="30"/>
  <c r="EV115" i="30"/>
  <c r="ER115" i="30"/>
  <c r="EN115" i="30"/>
  <c r="EJ115" i="30"/>
  <c r="EF115" i="30"/>
  <c r="EB115" i="30"/>
  <c r="DX115" i="30"/>
  <c r="DT115" i="30"/>
  <c r="DP115" i="30"/>
  <c r="DL115" i="30"/>
  <c r="DH115" i="30"/>
  <c r="DD115" i="30"/>
  <c r="CZ115" i="30"/>
  <c r="CV115" i="30"/>
  <c r="CR115" i="30"/>
  <c r="CN115" i="30"/>
  <c r="CJ115" i="30"/>
  <c r="CF115" i="30"/>
  <c r="CB115" i="30"/>
  <c r="BX115" i="30"/>
  <c r="BT115" i="30"/>
  <c r="BP115" i="30"/>
  <c r="BL115" i="30"/>
  <c r="BH115" i="30"/>
  <c r="BD115" i="30"/>
  <c r="AZ115" i="30"/>
  <c r="AV115" i="30"/>
  <c r="AR115" i="30"/>
  <c r="AN115" i="30"/>
  <c r="AJ115" i="30"/>
  <c r="AF115" i="30"/>
  <c r="AB115" i="30"/>
  <c r="X115" i="30"/>
  <c r="T115" i="30"/>
  <c r="P115" i="30"/>
  <c r="L115" i="30"/>
  <c r="IG115" i="30"/>
  <c r="IC115" i="30"/>
  <c r="HY115" i="30"/>
  <c r="HU115" i="30"/>
  <c r="HQ115" i="30"/>
  <c r="HM115" i="30"/>
  <c r="HI115" i="30"/>
  <c r="HE115" i="30"/>
  <c r="HA115" i="30"/>
  <c r="GW115" i="30"/>
  <c r="GS115" i="30"/>
  <c r="GO115" i="30"/>
  <c r="GK115" i="30"/>
  <c r="GG115" i="30"/>
  <c r="GC115" i="30"/>
  <c r="FY115" i="30"/>
  <c r="FU115" i="30"/>
  <c r="FQ115" i="30"/>
  <c r="FM115" i="30"/>
  <c r="FI115" i="30"/>
  <c r="FE115" i="30"/>
  <c r="FA115" i="30"/>
  <c r="EW115" i="30"/>
  <c r="ES115" i="30"/>
  <c r="EO115" i="30"/>
  <c r="EK115" i="30"/>
  <c r="EG115" i="30"/>
  <c r="EC115" i="30"/>
  <c r="DY115" i="30"/>
  <c r="DU115" i="30"/>
  <c r="DQ115" i="30"/>
  <c r="DM115" i="30"/>
  <c r="DI115" i="30"/>
  <c r="DE115" i="30"/>
  <c r="DA115" i="30"/>
  <c r="CW115" i="30"/>
  <c r="CS115" i="30"/>
  <c r="CO115" i="30"/>
  <c r="CK115" i="30"/>
  <c r="CG115" i="30"/>
  <c r="CC115" i="30"/>
  <c r="BY115" i="30"/>
  <c r="BU115" i="30"/>
  <c r="BQ115" i="30"/>
  <c r="BM115" i="30"/>
  <c r="BI115" i="30"/>
  <c r="BE115" i="30"/>
  <c r="BA115" i="30"/>
  <c r="AW115" i="30"/>
  <c r="AS115" i="30"/>
  <c r="AO115" i="30"/>
  <c r="AK115" i="30"/>
  <c r="AG115" i="30"/>
  <c r="AC115" i="30"/>
  <c r="Y115" i="30"/>
  <c r="U115" i="30"/>
  <c r="Q115" i="30"/>
  <c r="M115" i="30"/>
  <c r="ID115" i="30"/>
  <c r="HZ115" i="30"/>
  <c r="HV115" i="30"/>
  <c r="HR115" i="30"/>
  <c r="HN115" i="30"/>
  <c r="HJ115" i="30"/>
  <c r="HF115" i="30"/>
  <c r="HB115" i="30"/>
  <c r="GX115" i="30"/>
  <c r="GT115" i="30"/>
  <c r="GP115" i="30"/>
  <c r="GL115" i="30"/>
  <c r="GH115" i="30"/>
  <c r="GD115" i="30"/>
  <c r="FZ115" i="30"/>
  <c r="FV115" i="30"/>
  <c r="FR115" i="30"/>
  <c r="FN115" i="30"/>
  <c r="FJ115" i="30"/>
  <c r="FF115" i="30"/>
  <c r="FB115" i="30"/>
  <c r="EX115" i="30"/>
  <c r="ET115" i="30"/>
  <c r="EP115" i="30"/>
  <c r="EL115" i="30"/>
  <c r="EH115" i="30"/>
  <c r="ED115" i="30"/>
  <c r="DZ115" i="30"/>
  <c r="DV115" i="30"/>
  <c r="DR115" i="30"/>
  <c r="DN115" i="30"/>
  <c r="DJ115" i="30"/>
  <c r="DF115" i="30"/>
  <c r="DB115" i="30"/>
  <c r="CX115" i="30"/>
  <c r="CT115" i="30"/>
  <c r="CP115" i="30"/>
  <c r="CL115" i="30"/>
  <c r="CH115" i="30"/>
  <c r="CD115" i="30"/>
  <c r="BZ115" i="30"/>
  <c r="BV115" i="30"/>
  <c r="BR115" i="30"/>
  <c r="BN115" i="30"/>
  <c r="BJ115" i="30"/>
  <c r="BF115" i="30"/>
  <c r="BB115" i="30"/>
  <c r="AX115" i="30"/>
  <c r="AT115" i="30"/>
  <c r="AP115" i="30"/>
  <c r="AL115" i="30"/>
  <c r="AH115" i="30"/>
  <c r="AD115" i="30"/>
  <c r="Z115" i="30"/>
  <c r="V115" i="30"/>
  <c r="R115" i="30"/>
  <c r="N115" i="30"/>
  <c r="IE115" i="30"/>
  <c r="IA115" i="30"/>
  <c r="HW115" i="30"/>
  <c r="HS115" i="30"/>
  <c r="HO115" i="30"/>
  <c r="HK115" i="30"/>
  <c r="HG115" i="30"/>
  <c r="HC115" i="30"/>
  <c r="GY115" i="30"/>
  <c r="GU115" i="30"/>
  <c r="GQ115" i="30"/>
  <c r="GM115" i="30"/>
  <c r="GI115" i="30"/>
  <c r="GE115" i="30"/>
  <c r="GA115" i="30"/>
  <c r="FW115" i="30"/>
  <c r="FS115" i="30"/>
  <c r="FO115" i="30"/>
  <c r="FK115" i="30"/>
  <c r="FG115" i="30"/>
  <c r="FC115" i="30"/>
  <c r="EY115" i="30"/>
  <c r="EU115" i="30"/>
  <c r="EQ115" i="30"/>
  <c r="EM115" i="30"/>
  <c r="EI115" i="30"/>
  <c r="EE115" i="30"/>
  <c r="EA115" i="30"/>
  <c r="DW115" i="30"/>
  <c r="DS115" i="30"/>
  <c r="DO115" i="30"/>
  <c r="DK115" i="30"/>
  <c r="DG115" i="30"/>
  <c r="DC115" i="30"/>
  <c r="CY115" i="30"/>
  <c r="CU115" i="30"/>
  <c r="CQ115" i="30"/>
  <c r="CM115" i="30"/>
  <c r="CI115" i="30"/>
  <c r="CE115" i="30"/>
  <c r="CA115" i="30"/>
  <c r="BW115" i="30"/>
  <c r="BS115" i="30"/>
  <c r="BO115" i="30"/>
  <c r="BK115" i="30"/>
  <c r="BG115" i="30"/>
  <c r="BC115" i="30"/>
  <c r="AY115" i="30"/>
  <c r="AU115" i="30"/>
  <c r="AQ115" i="30"/>
  <c r="AM115" i="30"/>
  <c r="AI115" i="30"/>
  <c r="AE115" i="30"/>
  <c r="AA115" i="30"/>
  <c r="W115" i="30"/>
  <c r="S115" i="30"/>
  <c r="O115" i="30"/>
  <c r="K115" i="30"/>
  <c r="IF131" i="30"/>
  <c r="IB131" i="30"/>
  <c r="HX131" i="30"/>
  <c r="HT131" i="30"/>
  <c r="HP131" i="30"/>
  <c r="HL131" i="30"/>
  <c r="HH131" i="30"/>
  <c r="HD131" i="30"/>
  <c r="GZ131" i="30"/>
  <c r="GV131" i="30"/>
  <c r="GR131" i="30"/>
  <c r="GN131" i="30"/>
  <c r="GJ131" i="30"/>
  <c r="GF131" i="30"/>
  <c r="GB131" i="30"/>
  <c r="FX131" i="30"/>
  <c r="FT131" i="30"/>
  <c r="FP131" i="30"/>
  <c r="FL131" i="30"/>
  <c r="FH131" i="30"/>
  <c r="FD131" i="30"/>
  <c r="EZ131" i="30"/>
  <c r="EV131" i="30"/>
  <c r="ER131" i="30"/>
  <c r="EN131" i="30"/>
  <c r="EJ131" i="30"/>
  <c r="EF131" i="30"/>
  <c r="EB131" i="30"/>
  <c r="DX131" i="30"/>
  <c r="DT131" i="30"/>
  <c r="DP131" i="30"/>
  <c r="DL131" i="30"/>
  <c r="DH131" i="30"/>
  <c r="DD131" i="30"/>
  <c r="CZ131" i="30"/>
  <c r="CV131" i="30"/>
  <c r="CR131" i="30"/>
  <c r="CN131" i="30"/>
  <c r="CJ131" i="30"/>
  <c r="CF131" i="30"/>
  <c r="CB131" i="30"/>
  <c r="BX131" i="30"/>
  <c r="BT131" i="30"/>
  <c r="BP131" i="30"/>
  <c r="BL131" i="30"/>
  <c r="BH131" i="30"/>
  <c r="BD131" i="30"/>
  <c r="AZ131" i="30"/>
  <c r="AV131" i="30"/>
  <c r="AR131" i="30"/>
  <c r="AN131" i="30"/>
  <c r="AJ131" i="30"/>
  <c r="AF131" i="30"/>
  <c r="AB131" i="30"/>
  <c r="X131" i="30"/>
  <c r="T131" i="30"/>
  <c r="P131" i="30"/>
  <c r="L131" i="30"/>
  <c r="IG131" i="30"/>
  <c r="IC131" i="30"/>
  <c r="HY131" i="30"/>
  <c r="HU131" i="30"/>
  <c r="HQ131" i="30"/>
  <c r="HM131" i="30"/>
  <c r="HI131" i="30"/>
  <c r="HE131" i="30"/>
  <c r="HA131" i="30"/>
  <c r="GW131" i="30"/>
  <c r="GS131" i="30"/>
  <c r="GO131" i="30"/>
  <c r="GK131" i="30"/>
  <c r="GG131" i="30"/>
  <c r="GC131" i="30"/>
  <c r="FY131" i="30"/>
  <c r="FU131" i="30"/>
  <c r="FQ131" i="30"/>
  <c r="FM131" i="30"/>
  <c r="FI131" i="30"/>
  <c r="FE131" i="30"/>
  <c r="FA131" i="30"/>
  <c r="EW131" i="30"/>
  <c r="ES131" i="30"/>
  <c r="EO131" i="30"/>
  <c r="EK131" i="30"/>
  <c r="EG131" i="30"/>
  <c r="EC131" i="30"/>
  <c r="DY131" i="30"/>
  <c r="DU131" i="30"/>
  <c r="DQ131" i="30"/>
  <c r="DM131" i="30"/>
  <c r="DI131" i="30"/>
  <c r="DE131" i="30"/>
  <c r="DA131" i="30"/>
  <c r="CW131" i="30"/>
  <c r="CS131" i="30"/>
  <c r="CO131" i="30"/>
  <c r="CK131" i="30"/>
  <c r="CG131" i="30"/>
  <c r="CC131" i="30"/>
  <c r="BY131" i="30"/>
  <c r="BU131" i="30"/>
  <c r="BQ131" i="30"/>
  <c r="BM131" i="30"/>
  <c r="BI131" i="30"/>
  <c r="BE131" i="30"/>
  <c r="BA131" i="30"/>
  <c r="AW131" i="30"/>
  <c r="AS131" i="30"/>
  <c r="AO131" i="30"/>
  <c r="AK131" i="30"/>
  <c r="AG131" i="30"/>
  <c r="AC131" i="30"/>
  <c r="Y131" i="30"/>
  <c r="U131" i="30"/>
  <c r="Q131" i="30"/>
  <c r="M131" i="30"/>
  <c r="ID131" i="30"/>
  <c r="HZ131" i="30"/>
  <c r="HV131" i="30"/>
  <c r="HR131" i="30"/>
  <c r="HN131" i="30"/>
  <c r="HJ131" i="30"/>
  <c r="HF131" i="30"/>
  <c r="HB131" i="30"/>
  <c r="GX131" i="30"/>
  <c r="GT131" i="30"/>
  <c r="GP131" i="30"/>
  <c r="GL131" i="30"/>
  <c r="GH131" i="30"/>
  <c r="GD131" i="30"/>
  <c r="FZ131" i="30"/>
  <c r="FV131" i="30"/>
  <c r="FR131" i="30"/>
  <c r="FN131" i="30"/>
  <c r="FJ131" i="30"/>
  <c r="FF131" i="30"/>
  <c r="FB131" i="30"/>
  <c r="EX131" i="30"/>
  <c r="ET131" i="30"/>
  <c r="EP131" i="30"/>
  <c r="EL131" i="30"/>
  <c r="EH131" i="30"/>
  <c r="ED131" i="30"/>
  <c r="DZ131" i="30"/>
  <c r="DV131" i="30"/>
  <c r="DR131" i="30"/>
  <c r="DN131" i="30"/>
  <c r="DJ131" i="30"/>
  <c r="DF131" i="30"/>
  <c r="DB131" i="30"/>
  <c r="CX131" i="30"/>
  <c r="CT131" i="30"/>
  <c r="CP131" i="30"/>
  <c r="CL131" i="30"/>
  <c r="CH131" i="30"/>
  <c r="CD131" i="30"/>
  <c r="BZ131" i="30"/>
  <c r="BV131" i="30"/>
  <c r="BR131" i="30"/>
  <c r="BN131" i="30"/>
  <c r="BJ131" i="30"/>
  <c r="BF131" i="30"/>
  <c r="BB131" i="30"/>
  <c r="AX131" i="30"/>
  <c r="AT131" i="30"/>
  <c r="AP131" i="30"/>
  <c r="AL131" i="30"/>
  <c r="AH131" i="30"/>
  <c r="AD131" i="30"/>
  <c r="Z131" i="30"/>
  <c r="V131" i="30"/>
  <c r="R131" i="30"/>
  <c r="N131" i="30"/>
  <c r="IE131" i="30"/>
  <c r="IA131" i="30"/>
  <c r="HW131" i="30"/>
  <c r="HS131" i="30"/>
  <c r="HO131" i="30"/>
  <c r="HK131" i="30"/>
  <c r="HG131" i="30"/>
  <c r="HC131" i="30"/>
  <c r="GY131" i="30"/>
  <c r="GU131" i="30"/>
  <c r="GQ131" i="30"/>
  <c r="GM131" i="30"/>
  <c r="GI131" i="30"/>
  <c r="GE131" i="30"/>
  <c r="GA131" i="30"/>
  <c r="FW131" i="30"/>
  <c r="FS131" i="30"/>
  <c r="FO131" i="30"/>
  <c r="FK131" i="30"/>
  <c r="FG131" i="30"/>
  <c r="FC131" i="30"/>
  <c r="EY131" i="30"/>
  <c r="EU131" i="30"/>
  <c r="EQ131" i="30"/>
  <c r="EM131" i="30"/>
  <c r="EI131" i="30"/>
  <c r="EE131" i="30"/>
  <c r="EA131" i="30"/>
  <c r="DW131" i="30"/>
  <c r="DS131" i="30"/>
  <c r="DO131" i="30"/>
  <c r="DK131" i="30"/>
  <c r="DG131" i="30"/>
  <c r="DC131" i="30"/>
  <c r="CY131" i="30"/>
  <c r="CU131" i="30"/>
  <c r="CQ131" i="30"/>
  <c r="CM131" i="30"/>
  <c r="CI131" i="30"/>
  <c r="CE131" i="30"/>
  <c r="CA131" i="30"/>
  <c r="BW131" i="30"/>
  <c r="BS131" i="30"/>
  <c r="BO131" i="30"/>
  <c r="BK131" i="30"/>
  <c r="BG131" i="30"/>
  <c r="BC131" i="30"/>
  <c r="AY131" i="30"/>
  <c r="AU131" i="30"/>
  <c r="AQ131" i="30"/>
  <c r="AM131" i="30"/>
  <c r="AI131" i="30"/>
  <c r="AE131" i="30"/>
  <c r="AA131" i="30"/>
  <c r="W131" i="30"/>
  <c r="S131" i="30"/>
  <c r="O131" i="30"/>
  <c r="K131" i="30"/>
  <c r="IG92" i="30"/>
  <c r="IC92" i="30"/>
  <c r="HY92" i="30"/>
  <c r="HU92" i="30"/>
  <c r="HQ92" i="30"/>
  <c r="HM92" i="30"/>
  <c r="HI92" i="30"/>
  <c r="HE92" i="30"/>
  <c r="HA92" i="30"/>
  <c r="GW92" i="30"/>
  <c r="GS92" i="30"/>
  <c r="GO92" i="30"/>
  <c r="GK92" i="30"/>
  <c r="GG92" i="30"/>
  <c r="GC92" i="30"/>
  <c r="FY92" i="30"/>
  <c r="FU92" i="30"/>
  <c r="FQ92" i="30"/>
  <c r="FM92" i="30"/>
  <c r="FI92" i="30"/>
  <c r="FE92" i="30"/>
  <c r="FA92" i="30"/>
  <c r="EW92" i="30"/>
  <c r="ES92" i="30"/>
  <c r="EO92" i="30"/>
  <c r="EK92" i="30"/>
  <c r="EG92" i="30"/>
  <c r="EC92" i="30"/>
  <c r="DY92" i="30"/>
  <c r="DU92" i="30"/>
  <c r="DQ92" i="30"/>
  <c r="DM92" i="30"/>
  <c r="DI92" i="30"/>
  <c r="DE92" i="30"/>
  <c r="DA92" i="30"/>
  <c r="CW92" i="30"/>
  <c r="CS92" i="30"/>
  <c r="CO92" i="30"/>
  <c r="CK92" i="30"/>
  <c r="CG92" i="30"/>
  <c r="CC92" i="30"/>
  <c r="BY92" i="30"/>
  <c r="BU92" i="30"/>
  <c r="BQ92" i="30"/>
  <c r="BM92" i="30"/>
  <c r="BI92" i="30"/>
  <c r="BE92" i="30"/>
  <c r="BA92" i="30"/>
  <c r="AW92" i="30"/>
  <c r="AS92" i="30"/>
  <c r="AO92" i="30"/>
  <c r="AK92" i="30"/>
  <c r="AG92" i="30"/>
  <c r="AC92" i="30"/>
  <c r="Y92" i="30"/>
  <c r="U92" i="30"/>
  <c r="Q92" i="30"/>
  <c r="M92" i="30"/>
  <c r="ID92" i="30"/>
  <c r="HZ92" i="30"/>
  <c r="HV92" i="30"/>
  <c r="HR92" i="30"/>
  <c r="HN92" i="30"/>
  <c r="HJ92" i="30"/>
  <c r="HF92" i="30"/>
  <c r="HB92" i="30"/>
  <c r="GX92" i="30"/>
  <c r="GT92" i="30"/>
  <c r="GP92" i="30"/>
  <c r="GL92" i="30"/>
  <c r="GH92" i="30"/>
  <c r="GD92" i="30"/>
  <c r="FZ92" i="30"/>
  <c r="FV92" i="30"/>
  <c r="FR92" i="30"/>
  <c r="FN92" i="30"/>
  <c r="FJ92" i="30"/>
  <c r="FF92" i="30"/>
  <c r="FB92" i="30"/>
  <c r="EX92" i="30"/>
  <c r="ET92" i="30"/>
  <c r="EP92" i="30"/>
  <c r="EL92" i="30"/>
  <c r="EH92" i="30"/>
  <c r="ED92" i="30"/>
  <c r="DZ92" i="30"/>
  <c r="DV92" i="30"/>
  <c r="DR92" i="30"/>
  <c r="DN92" i="30"/>
  <c r="DJ92" i="30"/>
  <c r="DF92" i="30"/>
  <c r="DB92" i="30"/>
  <c r="CX92" i="30"/>
  <c r="CT92" i="30"/>
  <c r="CP92" i="30"/>
  <c r="CL92" i="30"/>
  <c r="CH92" i="30"/>
  <c r="CD92" i="30"/>
  <c r="BZ92" i="30"/>
  <c r="BV92" i="30"/>
  <c r="BR92" i="30"/>
  <c r="BN92" i="30"/>
  <c r="BJ92" i="30"/>
  <c r="BF92" i="30"/>
  <c r="BB92" i="30"/>
  <c r="AX92" i="30"/>
  <c r="AT92" i="30"/>
  <c r="AP92" i="30"/>
  <c r="AL92" i="30"/>
  <c r="AH92" i="30"/>
  <c r="AD92" i="30"/>
  <c r="Z92" i="30"/>
  <c r="V92" i="30"/>
  <c r="R92" i="30"/>
  <c r="N92" i="30"/>
  <c r="IE92" i="30"/>
  <c r="IA92" i="30"/>
  <c r="HW92" i="30"/>
  <c r="HS92" i="30"/>
  <c r="HO92" i="30"/>
  <c r="HK92" i="30"/>
  <c r="HG92" i="30"/>
  <c r="HC92" i="30"/>
  <c r="GY92" i="30"/>
  <c r="GU92" i="30"/>
  <c r="GQ92" i="30"/>
  <c r="GM92" i="30"/>
  <c r="GI92" i="30"/>
  <c r="GE92" i="30"/>
  <c r="GA92" i="30"/>
  <c r="FW92" i="30"/>
  <c r="FS92" i="30"/>
  <c r="FO92" i="30"/>
  <c r="FK92" i="30"/>
  <c r="FG92" i="30"/>
  <c r="FC92" i="30"/>
  <c r="EY92" i="30"/>
  <c r="EU92" i="30"/>
  <c r="EQ92" i="30"/>
  <c r="EM92" i="30"/>
  <c r="EI92" i="30"/>
  <c r="EE92" i="30"/>
  <c r="EA92" i="30"/>
  <c r="DW92" i="30"/>
  <c r="DS92" i="30"/>
  <c r="DO92" i="30"/>
  <c r="DK92" i="30"/>
  <c r="DG92" i="30"/>
  <c r="DC92" i="30"/>
  <c r="CY92" i="30"/>
  <c r="CU92" i="30"/>
  <c r="CQ92" i="30"/>
  <c r="CM92" i="30"/>
  <c r="CI92" i="30"/>
  <c r="CE92" i="30"/>
  <c r="CA92" i="30"/>
  <c r="BW92" i="30"/>
  <c r="BS92" i="30"/>
  <c r="BO92" i="30"/>
  <c r="BK92" i="30"/>
  <c r="BG92" i="30"/>
  <c r="BC92" i="30"/>
  <c r="AY92" i="30"/>
  <c r="AU92" i="30"/>
  <c r="AQ92" i="30"/>
  <c r="AM92" i="30"/>
  <c r="AI92" i="30"/>
  <c r="AE92" i="30"/>
  <c r="AA92" i="30"/>
  <c r="W92" i="30"/>
  <c r="S92" i="30"/>
  <c r="O92" i="30"/>
  <c r="K92" i="30"/>
  <c r="IF92" i="30"/>
  <c r="IB92" i="30"/>
  <c r="HX92" i="30"/>
  <c r="HT92" i="30"/>
  <c r="HP92" i="30"/>
  <c r="HL92" i="30"/>
  <c r="HH92" i="30"/>
  <c r="HD92" i="30"/>
  <c r="GZ92" i="30"/>
  <c r="GV92" i="30"/>
  <c r="GR92" i="30"/>
  <c r="GN92" i="30"/>
  <c r="GJ92" i="30"/>
  <c r="GF92" i="30"/>
  <c r="GB92" i="30"/>
  <c r="FX92" i="30"/>
  <c r="FT92" i="30"/>
  <c r="FP92" i="30"/>
  <c r="FL92" i="30"/>
  <c r="FH92" i="30"/>
  <c r="FD92" i="30"/>
  <c r="EZ92" i="30"/>
  <c r="EV92" i="30"/>
  <c r="ER92" i="30"/>
  <c r="EN92" i="30"/>
  <c r="EJ92" i="30"/>
  <c r="EF92" i="30"/>
  <c r="EB92" i="30"/>
  <c r="DX92" i="30"/>
  <c r="DT92" i="30"/>
  <c r="DP92" i="30"/>
  <c r="DL92" i="30"/>
  <c r="DH92" i="30"/>
  <c r="DD92" i="30"/>
  <c r="CZ92" i="30"/>
  <c r="CV92" i="30"/>
  <c r="CR92" i="30"/>
  <c r="CN92" i="30"/>
  <c r="CJ92" i="30"/>
  <c r="CF92" i="30"/>
  <c r="CB92" i="30"/>
  <c r="BX92" i="30"/>
  <c r="BT92" i="30"/>
  <c r="BP92" i="30"/>
  <c r="BL92" i="30"/>
  <c r="BH92" i="30"/>
  <c r="BD92" i="30"/>
  <c r="AZ92" i="30"/>
  <c r="AV92" i="30"/>
  <c r="AR92" i="30"/>
  <c r="AN92" i="30"/>
  <c r="AJ92" i="30"/>
  <c r="AF92" i="30"/>
  <c r="AB92" i="30"/>
  <c r="X92" i="30"/>
  <c r="T92" i="30"/>
  <c r="P92" i="30"/>
  <c r="L92" i="30"/>
  <c r="IG108" i="30"/>
  <c r="IC108" i="30"/>
  <c r="HY108" i="30"/>
  <c r="HU108" i="30"/>
  <c r="HQ108" i="30"/>
  <c r="HM108" i="30"/>
  <c r="HI108" i="30"/>
  <c r="HE108" i="30"/>
  <c r="HA108" i="30"/>
  <c r="GW108" i="30"/>
  <c r="GS108" i="30"/>
  <c r="GO108" i="30"/>
  <c r="GK108" i="30"/>
  <c r="GG108" i="30"/>
  <c r="GC108" i="30"/>
  <c r="FY108" i="30"/>
  <c r="FU108" i="30"/>
  <c r="FQ108" i="30"/>
  <c r="FM108" i="30"/>
  <c r="FI108" i="30"/>
  <c r="FE108" i="30"/>
  <c r="FA108" i="30"/>
  <c r="EW108" i="30"/>
  <c r="ES108" i="30"/>
  <c r="EO108" i="30"/>
  <c r="EK108" i="30"/>
  <c r="EG108" i="30"/>
  <c r="EC108" i="30"/>
  <c r="DY108" i="30"/>
  <c r="DU108" i="30"/>
  <c r="DQ108" i="30"/>
  <c r="DM108" i="30"/>
  <c r="DI108" i="30"/>
  <c r="DE108" i="30"/>
  <c r="DA108" i="30"/>
  <c r="CW108" i="30"/>
  <c r="CS108" i="30"/>
  <c r="CO108" i="30"/>
  <c r="CK108" i="30"/>
  <c r="CG108" i="30"/>
  <c r="CC108" i="30"/>
  <c r="BY108" i="30"/>
  <c r="BU108" i="30"/>
  <c r="BQ108" i="30"/>
  <c r="BM108" i="30"/>
  <c r="BI108" i="30"/>
  <c r="BE108" i="30"/>
  <c r="BA108" i="30"/>
  <c r="AW108" i="30"/>
  <c r="AS108" i="30"/>
  <c r="AO108" i="30"/>
  <c r="AK108" i="30"/>
  <c r="AG108" i="30"/>
  <c r="AC108" i="30"/>
  <c r="Y108" i="30"/>
  <c r="U108" i="30"/>
  <c r="Q108" i="30"/>
  <c r="M108" i="30"/>
  <c r="ID108" i="30"/>
  <c r="HZ108" i="30"/>
  <c r="HV108" i="30"/>
  <c r="HR108" i="30"/>
  <c r="HN108" i="30"/>
  <c r="HJ108" i="30"/>
  <c r="HF108" i="30"/>
  <c r="HB108" i="30"/>
  <c r="GX108" i="30"/>
  <c r="GT108" i="30"/>
  <c r="GP108" i="30"/>
  <c r="GL108" i="30"/>
  <c r="GH108" i="30"/>
  <c r="GD108" i="30"/>
  <c r="FZ108" i="30"/>
  <c r="FV108" i="30"/>
  <c r="FR108" i="30"/>
  <c r="FN108" i="30"/>
  <c r="FJ108" i="30"/>
  <c r="FF108" i="30"/>
  <c r="FB108" i="30"/>
  <c r="EX108" i="30"/>
  <c r="ET108" i="30"/>
  <c r="EP108" i="30"/>
  <c r="EL108" i="30"/>
  <c r="EH108" i="30"/>
  <c r="ED108" i="30"/>
  <c r="DZ108" i="30"/>
  <c r="DV108" i="30"/>
  <c r="DR108" i="30"/>
  <c r="DN108" i="30"/>
  <c r="DJ108" i="30"/>
  <c r="DF108" i="30"/>
  <c r="DB108" i="30"/>
  <c r="CX108" i="30"/>
  <c r="CT108" i="30"/>
  <c r="CP108" i="30"/>
  <c r="CL108" i="30"/>
  <c r="CH108" i="30"/>
  <c r="CD108" i="30"/>
  <c r="BZ108" i="30"/>
  <c r="BV108" i="30"/>
  <c r="BR108" i="30"/>
  <c r="BN108" i="30"/>
  <c r="BJ108" i="30"/>
  <c r="BF108" i="30"/>
  <c r="BB108" i="30"/>
  <c r="AX108" i="30"/>
  <c r="AT108" i="30"/>
  <c r="AP108" i="30"/>
  <c r="AL108" i="30"/>
  <c r="AH108" i="30"/>
  <c r="AD108" i="30"/>
  <c r="Z108" i="30"/>
  <c r="V108" i="30"/>
  <c r="R108" i="30"/>
  <c r="N108" i="30"/>
  <c r="IE108" i="30"/>
  <c r="IA108" i="30"/>
  <c r="HW108" i="30"/>
  <c r="HS108" i="30"/>
  <c r="HO108" i="30"/>
  <c r="HK108" i="30"/>
  <c r="HG108" i="30"/>
  <c r="HC108" i="30"/>
  <c r="GY108" i="30"/>
  <c r="GU108" i="30"/>
  <c r="GQ108" i="30"/>
  <c r="GM108" i="30"/>
  <c r="GI108" i="30"/>
  <c r="GE108" i="30"/>
  <c r="GA108" i="30"/>
  <c r="FW108" i="30"/>
  <c r="FS108" i="30"/>
  <c r="FO108" i="30"/>
  <c r="FK108" i="30"/>
  <c r="FG108" i="30"/>
  <c r="FC108" i="30"/>
  <c r="EY108" i="30"/>
  <c r="EU108" i="30"/>
  <c r="EQ108" i="30"/>
  <c r="EM108" i="30"/>
  <c r="EI108" i="30"/>
  <c r="EE108" i="30"/>
  <c r="EA108" i="30"/>
  <c r="DW108" i="30"/>
  <c r="DS108" i="30"/>
  <c r="DO108" i="30"/>
  <c r="DK108" i="30"/>
  <c r="DG108" i="30"/>
  <c r="DC108" i="30"/>
  <c r="CY108" i="30"/>
  <c r="CU108" i="30"/>
  <c r="CQ108" i="30"/>
  <c r="CM108" i="30"/>
  <c r="CI108" i="30"/>
  <c r="CE108" i="30"/>
  <c r="CA108" i="30"/>
  <c r="BW108" i="30"/>
  <c r="BS108" i="30"/>
  <c r="BO108" i="30"/>
  <c r="BK108" i="30"/>
  <c r="BG108" i="30"/>
  <c r="BC108" i="30"/>
  <c r="AY108" i="30"/>
  <c r="AU108" i="30"/>
  <c r="AQ108" i="30"/>
  <c r="AM108" i="30"/>
  <c r="AI108" i="30"/>
  <c r="AE108" i="30"/>
  <c r="AA108" i="30"/>
  <c r="W108" i="30"/>
  <c r="S108" i="30"/>
  <c r="O108" i="30"/>
  <c r="K108" i="30"/>
  <c r="IF108" i="30"/>
  <c r="IB108" i="30"/>
  <c r="HX108" i="30"/>
  <c r="HT108" i="30"/>
  <c r="HP108" i="30"/>
  <c r="HL108" i="30"/>
  <c r="HH108" i="30"/>
  <c r="HD108" i="30"/>
  <c r="GZ108" i="30"/>
  <c r="GV108" i="30"/>
  <c r="GR108" i="30"/>
  <c r="GN108" i="30"/>
  <c r="GJ108" i="30"/>
  <c r="GF108" i="30"/>
  <c r="GB108" i="30"/>
  <c r="FX108" i="30"/>
  <c r="FT108" i="30"/>
  <c r="FP108" i="30"/>
  <c r="FL108" i="30"/>
  <c r="FH108" i="30"/>
  <c r="FD108" i="30"/>
  <c r="EZ108" i="30"/>
  <c r="EV108" i="30"/>
  <c r="ER108" i="30"/>
  <c r="EN108" i="30"/>
  <c r="EJ108" i="30"/>
  <c r="EF108" i="30"/>
  <c r="EB108" i="30"/>
  <c r="DX108" i="30"/>
  <c r="DT108" i="30"/>
  <c r="DP108" i="30"/>
  <c r="DL108" i="30"/>
  <c r="DH108" i="30"/>
  <c r="DD108" i="30"/>
  <c r="CZ108" i="30"/>
  <c r="CV108" i="30"/>
  <c r="CR108" i="30"/>
  <c r="CN108" i="30"/>
  <c r="CJ108" i="30"/>
  <c r="CF108" i="30"/>
  <c r="CB108" i="30"/>
  <c r="BX108" i="30"/>
  <c r="BT108" i="30"/>
  <c r="BP108" i="30"/>
  <c r="BL108" i="30"/>
  <c r="BH108" i="30"/>
  <c r="BD108" i="30"/>
  <c r="AZ108" i="30"/>
  <c r="AV108" i="30"/>
  <c r="AR108" i="30"/>
  <c r="AN108" i="30"/>
  <c r="AJ108" i="30"/>
  <c r="AF108" i="30"/>
  <c r="AB108" i="30"/>
  <c r="X108" i="30"/>
  <c r="T108" i="30"/>
  <c r="P108" i="30"/>
  <c r="L108" i="30"/>
  <c r="IG124" i="30"/>
  <c r="IC124" i="30"/>
  <c r="HY124" i="30"/>
  <c r="HU124" i="30"/>
  <c r="HQ124" i="30"/>
  <c r="HM124" i="30"/>
  <c r="HI124" i="30"/>
  <c r="HE124" i="30"/>
  <c r="HA124" i="30"/>
  <c r="GW124" i="30"/>
  <c r="GS124" i="30"/>
  <c r="GO124" i="30"/>
  <c r="GK124" i="30"/>
  <c r="GG124" i="30"/>
  <c r="GC124" i="30"/>
  <c r="FY124" i="30"/>
  <c r="FU124" i="30"/>
  <c r="FQ124" i="30"/>
  <c r="FM124" i="30"/>
  <c r="FI124" i="30"/>
  <c r="FE124" i="30"/>
  <c r="FA124" i="30"/>
  <c r="EW124" i="30"/>
  <c r="ES124" i="30"/>
  <c r="EO124" i="30"/>
  <c r="EK124" i="30"/>
  <c r="EG124" i="30"/>
  <c r="EC124" i="30"/>
  <c r="DY124" i="30"/>
  <c r="DU124" i="30"/>
  <c r="DQ124" i="30"/>
  <c r="DM124" i="30"/>
  <c r="DI124" i="30"/>
  <c r="DE124" i="30"/>
  <c r="DA124" i="30"/>
  <c r="CW124" i="30"/>
  <c r="CS124" i="30"/>
  <c r="CO124" i="30"/>
  <c r="CK124" i="30"/>
  <c r="CG124" i="30"/>
  <c r="CC124" i="30"/>
  <c r="BY124" i="30"/>
  <c r="BU124" i="30"/>
  <c r="BQ124" i="30"/>
  <c r="BM124" i="30"/>
  <c r="BI124" i="30"/>
  <c r="BE124" i="30"/>
  <c r="BA124" i="30"/>
  <c r="AW124" i="30"/>
  <c r="AS124" i="30"/>
  <c r="AO124" i="30"/>
  <c r="AK124" i="30"/>
  <c r="AG124" i="30"/>
  <c r="AC124" i="30"/>
  <c r="Y124" i="30"/>
  <c r="U124" i="30"/>
  <c r="Q124" i="30"/>
  <c r="M124" i="30"/>
  <c r="ID124" i="30"/>
  <c r="HZ124" i="30"/>
  <c r="HV124" i="30"/>
  <c r="HR124" i="30"/>
  <c r="HN124" i="30"/>
  <c r="HJ124" i="30"/>
  <c r="HF124" i="30"/>
  <c r="HB124" i="30"/>
  <c r="GX124" i="30"/>
  <c r="GT124" i="30"/>
  <c r="GP124" i="30"/>
  <c r="GL124" i="30"/>
  <c r="GH124" i="30"/>
  <c r="GD124" i="30"/>
  <c r="FZ124" i="30"/>
  <c r="FV124" i="30"/>
  <c r="FR124" i="30"/>
  <c r="FN124" i="30"/>
  <c r="FJ124" i="30"/>
  <c r="FF124" i="30"/>
  <c r="FB124" i="30"/>
  <c r="EX124" i="30"/>
  <c r="ET124" i="30"/>
  <c r="EP124" i="30"/>
  <c r="EL124" i="30"/>
  <c r="EH124" i="30"/>
  <c r="ED124" i="30"/>
  <c r="DZ124" i="30"/>
  <c r="DV124" i="30"/>
  <c r="DR124" i="30"/>
  <c r="DN124" i="30"/>
  <c r="DJ124" i="30"/>
  <c r="DF124" i="30"/>
  <c r="DB124" i="30"/>
  <c r="CX124" i="30"/>
  <c r="CT124" i="30"/>
  <c r="CP124" i="30"/>
  <c r="CL124" i="30"/>
  <c r="CH124" i="30"/>
  <c r="CD124" i="30"/>
  <c r="BZ124" i="30"/>
  <c r="BV124" i="30"/>
  <c r="BR124" i="30"/>
  <c r="BN124" i="30"/>
  <c r="BJ124" i="30"/>
  <c r="BF124" i="30"/>
  <c r="BB124" i="30"/>
  <c r="AX124" i="30"/>
  <c r="AT124" i="30"/>
  <c r="AP124" i="30"/>
  <c r="AL124" i="30"/>
  <c r="AH124" i="30"/>
  <c r="AD124" i="30"/>
  <c r="Z124" i="30"/>
  <c r="V124" i="30"/>
  <c r="R124" i="30"/>
  <c r="N124" i="30"/>
  <c r="IE124" i="30"/>
  <c r="IA124" i="30"/>
  <c r="HW124" i="30"/>
  <c r="HS124" i="30"/>
  <c r="HO124" i="30"/>
  <c r="HK124" i="30"/>
  <c r="HG124" i="30"/>
  <c r="HC124" i="30"/>
  <c r="GY124" i="30"/>
  <c r="GU124" i="30"/>
  <c r="GQ124" i="30"/>
  <c r="GM124" i="30"/>
  <c r="GI124" i="30"/>
  <c r="GE124" i="30"/>
  <c r="GA124" i="30"/>
  <c r="FW124" i="30"/>
  <c r="FS124" i="30"/>
  <c r="FO124" i="30"/>
  <c r="FK124" i="30"/>
  <c r="FG124" i="30"/>
  <c r="FC124" i="30"/>
  <c r="EY124" i="30"/>
  <c r="EU124" i="30"/>
  <c r="EQ124" i="30"/>
  <c r="EM124" i="30"/>
  <c r="EI124" i="30"/>
  <c r="EE124" i="30"/>
  <c r="EA124" i="30"/>
  <c r="DW124" i="30"/>
  <c r="DS124" i="30"/>
  <c r="DO124" i="30"/>
  <c r="DK124" i="30"/>
  <c r="DG124" i="30"/>
  <c r="DC124" i="30"/>
  <c r="CY124" i="30"/>
  <c r="CU124" i="30"/>
  <c r="CQ124" i="30"/>
  <c r="CM124" i="30"/>
  <c r="CI124" i="30"/>
  <c r="CE124" i="30"/>
  <c r="CA124" i="30"/>
  <c r="BW124" i="30"/>
  <c r="BS124" i="30"/>
  <c r="BO124" i="30"/>
  <c r="BK124" i="30"/>
  <c r="BG124" i="30"/>
  <c r="BC124" i="30"/>
  <c r="AY124" i="30"/>
  <c r="AU124" i="30"/>
  <c r="AQ124" i="30"/>
  <c r="AM124" i="30"/>
  <c r="AI124" i="30"/>
  <c r="AE124" i="30"/>
  <c r="AA124" i="30"/>
  <c r="W124" i="30"/>
  <c r="S124" i="30"/>
  <c r="O124" i="30"/>
  <c r="K124" i="30"/>
  <c r="IF124" i="30"/>
  <c r="IB124" i="30"/>
  <c r="HX124" i="30"/>
  <c r="HT124" i="30"/>
  <c r="HP124" i="30"/>
  <c r="HL124" i="30"/>
  <c r="HH124" i="30"/>
  <c r="HD124" i="30"/>
  <c r="GZ124" i="30"/>
  <c r="GV124" i="30"/>
  <c r="GR124" i="30"/>
  <c r="GN124" i="30"/>
  <c r="GJ124" i="30"/>
  <c r="GF124" i="30"/>
  <c r="GB124" i="30"/>
  <c r="FX124" i="30"/>
  <c r="FT124" i="30"/>
  <c r="FP124" i="30"/>
  <c r="FL124" i="30"/>
  <c r="FH124" i="30"/>
  <c r="FD124" i="30"/>
  <c r="EZ124" i="30"/>
  <c r="EV124" i="30"/>
  <c r="ER124" i="30"/>
  <c r="EN124" i="30"/>
  <c r="EJ124" i="30"/>
  <c r="EF124" i="30"/>
  <c r="EB124" i="30"/>
  <c r="DX124" i="30"/>
  <c r="DT124" i="30"/>
  <c r="DP124" i="30"/>
  <c r="DL124" i="30"/>
  <c r="DH124" i="30"/>
  <c r="DD124" i="30"/>
  <c r="CZ124" i="30"/>
  <c r="CV124" i="30"/>
  <c r="CR124" i="30"/>
  <c r="CN124" i="30"/>
  <c r="CJ124" i="30"/>
  <c r="CF124" i="30"/>
  <c r="CB124" i="30"/>
  <c r="BX124" i="30"/>
  <c r="BT124" i="30"/>
  <c r="BP124" i="30"/>
  <c r="BL124" i="30"/>
  <c r="BH124" i="30"/>
  <c r="BD124" i="30"/>
  <c r="AZ124" i="30"/>
  <c r="AV124" i="30"/>
  <c r="AR124" i="30"/>
  <c r="AN124" i="30"/>
  <c r="AJ124" i="30"/>
  <c r="AF124" i="30"/>
  <c r="AB124" i="30"/>
  <c r="X124" i="30"/>
  <c r="T124" i="30"/>
  <c r="P124" i="30"/>
  <c r="L124" i="30"/>
  <c r="IG140" i="30"/>
  <c r="IC140" i="30"/>
  <c r="HY140" i="30"/>
  <c r="HU140" i="30"/>
  <c r="HQ140" i="30"/>
  <c r="HM140" i="30"/>
  <c r="HI140" i="30"/>
  <c r="HE140" i="30"/>
  <c r="HA140" i="30"/>
  <c r="GW140" i="30"/>
  <c r="GS140" i="30"/>
  <c r="GO140" i="30"/>
  <c r="GK140" i="30"/>
  <c r="GG140" i="30"/>
  <c r="GC140" i="30"/>
  <c r="FY140" i="30"/>
  <c r="FU140" i="30"/>
  <c r="FQ140" i="30"/>
  <c r="FM140" i="30"/>
  <c r="FI140" i="30"/>
  <c r="FE140" i="30"/>
  <c r="FA140" i="30"/>
  <c r="EW140" i="30"/>
  <c r="ES140" i="30"/>
  <c r="EO140" i="30"/>
  <c r="EK140" i="30"/>
  <c r="EG140" i="30"/>
  <c r="EC140" i="30"/>
  <c r="DY140" i="30"/>
  <c r="DU140" i="30"/>
  <c r="DQ140" i="30"/>
  <c r="DM140" i="30"/>
  <c r="DI140" i="30"/>
  <c r="DE140" i="30"/>
  <c r="DA140" i="30"/>
  <c r="CW140" i="30"/>
  <c r="CS140" i="30"/>
  <c r="CO140" i="30"/>
  <c r="CK140" i="30"/>
  <c r="CG140" i="30"/>
  <c r="CC140" i="30"/>
  <c r="BY140" i="30"/>
  <c r="BU140" i="30"/>
  <c r="BQ140" i="30"/>
  <c r="BM140" i="30"/>
  <c r="BI140" i="30"/>
  <c r="BE140" i="30"/>
  <c r="BA140" i="30"/>
  <c r="AW140" i="30"/>
  <c r="AS140" i="30"/>
  <c r="AO140" i="30"/>
  <c r="AK140" i="30"/>
  <c r="AG140" i="30"/>
  <c r="AC140" i="30"/>
  <c r="Y140" i="30"/>
  <c r="U140" i="30"/>
  <c r="Q140" i="30"/>
  <c r="M140" i="30"/>
  <c r="ID140" i="30"/>
  <c r="HZ140" i="30"/>
  <c r="HV140" i="30"/>
  <c r="HR140" i="30"/>
  <c r="HN140" i="30"/>
  <c r="HJ140" i="30"/>
  <c r="HF140" i="30"/>
  <c r="HB140" i="30"/>
  <c r="GX140" i="30"/>
  <c r="GT140" i="30"/>
  <c r="GP140" i="30"/>
  <c r="GL140" i="30"/>
  <c r="GH140" i="30"/>
  <c r="GD140" i="30"/>
  <c r="FZ140" i="30"/>
  <c r="FV140" i="30"/>
  <c r="FR140" i="30"/>
  <c r="FN140" i="30"/>
  <c r="FJ140" i="30"/>
  <c r="FF140" i="30"/>
  <c r="FB140" i="30"/>
  <c r="EX140" i="30"/>
  <c r="ET140" i="30"/>
  <c r="EP140" i="30"/>
  <c r="EL140" i="30"/>
  <c r="EH140" i="30"/>
  <c r="ED140" i="30"/>
  <c r="DZ140" i="30"/>
  <c r="DV140" i="30"/>
  <c r="DR140" i="30"/>
  <c r="DN140" i="30"/>
  <c r="DJ140" i="30"/>
  <c r="DF140" i="30"/>
  <c r="DB140" i="30"/>
  <c r="CX140" i="30"/>
  <c r="CT140" i="30"/>
  <c r="CP140" i="30"/>
  <c r="CL140" i="30"/>
  <c r="CH140" i="30"/>
  <c r="CD140" i="30"/>
  <c r="BZ140" i="30"/>
  <c r="BV140" i="30"/>
  <c r="BR140" i="30"/>
  <c r="BN140" i="30"/>
  <c r="BJ140" i="30"/>
  <c r="BF140" i="30"/>
  <c r="BB140" i="30"/>
  <c r="AX140" i="30"/>
  <c r="AT140" i="30"/>
  <c r="AP140" i="30"/>
  <c r="AL140" i="30"/>
  <c r="AH140" i="30"/>
  <c r="AD140" i="30"/>
  <c r="Z140" i="30"/>
  <c r="V140" i="30"/>
  <c r="R140" i="30"/>
  <c r="N140" i="30"/>
  <c r="IE140" i="30"/>
  <c r="IA140" i="30"/>
  <c r="HW140" i="30"/>
  <c r="HS140" i="30"/>
  <c r="HO140" i="30"/>
  <c r="HK140" i="30"/>
  <c r="HG140" i="30"/>
  <c r="HC140" i="30"/>
  <c r="GY140" i="30"/>
  <c r="GU140" i="30"/>
  <c r="GQ140" i="30"/>
  <c r="GM140" i="30"/>
  <c r="GI140" i="30"/>
  <c r="GE140" i="30"/>
  <c r="GA140" i="30"/>
  <c r="FW140" i="30"/>
  <c r="FS140" i="30"/>
  <c r="FO140" i="30"/>
  <c r="FK140" i="30"/>
  <c r="FG140" i="30"/>
  <c r="FC140" i="30"/>
  <c r="EY140" i="30"/>
  <c r="EU140" i="30"/>
  <c r="EQ140" i="30"/>
  <c r="EM140" i="30"/>
  <c r="EI140" i="30"/>
  <c r="EE140" i="30"/>
  <c r="EA140" i="30"/>
  <c r="DW140" i="30"/>
  <c r="DS140" i="30"/>
  <c r="DO140" i="30"/>
  <c r="DK140" i="30"/>
  <c r="DG140" i="30"/>
  <c r="DC140" i="30"/>
  <c r="CY140" i="30"/>
  <c r="CU140" i="30"/>
  <c r="CQ140" i="30"/>
  <c r="CM140" i="30"/>
  <c r="CI140" i="30"/>
  <c r="CE140" i="30"/>
  <c r="CA140" i="30"/>
  <c r="BW140" i="30"/>
  <c r="BS140" i="30"/>
  <c r="BO140" i="30"/>
  <c r="BK140" i="30"/>
  <c r="BG140" i="30"/>
  <c r="BC140" i="30"/>
  <c r="AY140" i="30"/>
  <c r="AU140" i="30"/>
  <c r="AQ140" i="30"/>
  <c r="AM140" i="30"/>
  <c r="AI140" i="30"/>
  <c r="AE140" i="30"/>
  <c r="AA140" i="30"/>
  <c r="W140" i="30"/>
  <c r="S140" i="30"/>
  <c r="O140" i="30"/>
  <c r="K140" i="30"/>
  <c r="IF140" i="30"/>
  <c r="IB140" i="30"/>
  <c r="HX140" i="30"/>
  <c r="HT140" i="30"/>
  <c r="HP140" i="30"/>
  <c r="HL140" i="30"/>
  <c r="HH140" i="30"/>
  <c r="HD140" i="30"/>
  <c r="GZ140" i="30"/>
  <c r="GV140" i="30"/>
  <c r="GR140" i="30"/>
  <c r="GN140" i="30"/>
  <c r="GJ140" i="30"/>
  <c r="GF140" i="30"/>
  <c r="GB140" i="30"/>
  <c r="FX140" i="30"/>
  <c r="FT140" i="30"/>
  <c r="FP140" i="30"/>
  <c r="FL140" i="30"/>
  <c r="FH140" i="30"/>
  <c r="FD140" i="30"/>
  <c r="EZ140" i="30"/>
  <c r="EV140" i="30"/>
  <c r="ER140" i="30"/>
  <c r="EN140" i="30"/>
  <c r="EJ140" i="30"/>
  <c r="EF140" i="30"/>
  <c r="EB140" i="30"/>
  <c r="DX140" i="30"/>
  <c r="DT140" i="30"/>
  <c r="DP140" i="30"/>
  <c r="DL140" i="30"/>
  <c r="DH140" i="30"/>
  <c r="DD140" i="30"/>
  <c r="CZ140" i="30"/>
  <c r="CV140" i="30"/>
  <c r="CR140" i="30"/>
  <c r="CN140" i="30"/>
  <c r="CJ140" i="30"/>
  <c r="CF140" i="30"/>
  <c r="CB140" i="30"/>
  <c r="BX140" i="30"/>
  <c r="BT140" i="30"/>
  <c r="BP140" i="30"/>
  <c r="BL140" i="30"/>
  <c r="BH140" i="30"/>
  <c r="BD140" i="30"/>
  <c r="AZ140" i="30"/>
  <c r="AV140" i="30"/>
  <c r="AR140" i="30"/>
  <c r="AN140" i="30"/>
  <c r="AJ140" i="30"/>
  <c r="AF140" i="30"/>
  <c r="AB140" i="30"/>
  <c r="X140" i="30"/>
  <c r="T140" i="30"/>
  <c r="P140" i="30"/>
  <c r="L140" i="30"/>
  <c r="ID154" i="30"/>
  <c r="HZ154" i="30"/>
  <c r="HV154" i="30"/>
  <c r="HR154" i="30"/>
  <c r="HN154" i="30"/>
  <c r="HJ154" i="30"/>
  <c r="HF154" i="30"/>
  <c r="HB154" i="30"/>
  <c r="GX154" i="30"/>
  <c r="GT154" i="30"/>
  <c r="GP154" i="30"/>
  <c r="GL154" i="30"/>
  <c r="GH154" i="30"/>
  <c r="GD154" i="30"/>
  <c r="FZ154" i="30"/>
  <c r="FV154" i="30"/>
  <c r="FR154" i="30"/>
  <c r="FN154" i="30"/>
  <c r="FJ154" i="30"/>
  <c r="FF154" i="30"/>
  <c r="FB154" i="30"/>
  <c r="EX154" i="30"/>
  <c r="ET154" i="30"/>
  <c r="EP154" i="30"/>
  <c r="EL154" i="30"/>
  <c r="EH154" i="30"/>
  <c r="ED154" i="30"/>
  <c r="DZ154" i="30"/>
  <c r="DV154" i="30"/>
  <c r="DR154" i="30"/>
  <c r="DN154" i="30"/>
  <c r="DJ154" i="30"/>
  <c r="DF154" i="30"/>
  <c r="DB154" i="30"/>
  <c r="CX154" i="30"/>
  <c r="CT154" i="30"/>
  <c r="CP154" i="30"/>
  <c r="CL154" i="30"/>
  <c r="CH154" i="30"/>
  <c r="CD154" i="30"/>
  <c r="BZ154" i="30"/>
  <c r="BV154" i="30"/>
  <c r="BR154" i="30"/>
  <c r="BN154" i="30"/>
  <c r="BJ154" i="30"/>
  <c r="BF154" i="30"/>
  <c r="BB154" i="30"/>
  <c r="AX154" i="30"/>
  <c r="AT154" i="30"/>
  <c r="AP154" i="30"/>
  <c r="AL154" i="30"/>
  <c r="AH154" i="30"/>
  <c r="AD154" i="30"/>
  <c r="Z154" i="30"/>
  <c r="V154" i="30"/>
  <c r="R154" i="30"/>
  <c r="N154" i="30"/>
  <c r="IE154" i="30"/>
  <c r="IA154" i="30"/>
  <c r="HW154" i="30"/>
  <c r="HS154" i="30"/>
  <c r="HO154" i="30"/>
  <c r="HK154" i="30"/>
  <c r="HG154" i="30"/>
  <c r="HC154" i="30"/>
  <c r="GY154" i="30"/>
  <c r="GU154" i="30"/>
  <c r="GQ154" i="30"/>
  <c r="GM154" i="30"/>
  <c r="GI154" i="30"/>
  <c r="GE154" i="30"/>
  <c r="GA154" i="30"/>
  <c r="FW154" i="30"/>
  <c r="FS154" i="30"/>
  <c r="FO154" i="30"/>
  <c r="FK154" i="30"/>
  <c r="FG154" i="30"/>
  <c r="FC154" i="30"/>
  <c r="EY154" i="30"/>
  <c r="EU154" i="30"/>
  <c r="EQ154" i="30"/>
  <c r="EM154" i="30"/>
  <c r="EI154" i="30"/>
  <c r="EE154" i="30"/>
  <c r="EA154" i="30"/>
  <c r="DW154" i="30"/>
  <c r="DS154" i="30"/>
  <c r="DO154" i="30"/>
  <c r="DK154" i="30"/>
  <c r="DG154" i="30"/>
  <c r="DC154" i="30"/>
  <c r="CY154" i="30"/>
  <c r="CU154" i="30"/>
  <c r="CQ154" i="30"/>
  <c r="CM154" i="30"/>
  <c r="CI154" i="30"/>
  <c r="CE154" i="30"/>
  <c r="CA154" i="30"/>
  <c r="BW154" i="30"/>
  <c r="BS154" i="30"/>
  <c r="BO154" i="30"/>
  <c r="BK154" i="30"/>
  <c r="BG154" i="30"/>
  <c r="BC154" i="30"/>
  <c r="AY154" i="30"/>
  <c r="AU154" i="30"/>
  <c r="AQ154" i="30"/>
  <c r="AM154" i="30"/>
  <c r="AI154" i="30"/>
  <c r="AE154" i="30"/>
  <c r="AA154" i="30"/>
  <c r="W154" i="30"/>
  <c r="S154" i="30"/>
  <c r="O154" i="30"/>
  <c r="K154" i="30"/>
  <c r="IF154" i="30"/>
  <c r="IB154" i="30"/>
  <c r="HX154" i="30"/>
  <c r="HT154" i="30"/>
  <c r="HP154" i="30"/>
  <c r="HL154" i="30"/>
  <c r="HH154" i="30"/>
  <c r="HD154" i="30"/>
  <c r="GZ154" i="30"/>
  <c r="GV154" i="30"/>
  <c r="GR154" i="30"/>
  <c r="GN154" i="30"/>
  <c r="GJ154" i="30"/>
  <c r="GF154" i="30"/>
  <c r="GB154" i="30"/>
  <c r="FX154" i="30"/>
  <c r="FT154" i="30"/>
  <c r="FP154" i="30"/>
  <c r="FL154" i="30"/>
  <c r="FH154" i="30"/>
  <c r="FD154" i="30"/>
  <c r="EZ154" i="30"/>
  <c r="EV154" i="30"/>
  <c r="ER154" i="30"/>
  <c r="EN154" i="30"/>
  <c r="EJ154" i="30"/>
  <c r="EF154" i="30"/>
  <c r="EB154" i="30"/>
  <c r="DX154" i="30"/>
  <c r="DT154" i="30"/>
  <c r="DP154" i="30"/>
  <c r="DL154" i="30"/>
  <c r="DH154" i="30"/>
  <c r="DD154" i="30"/>
  <c r="CZ154" i="30"/>
  <c r="CV154" i="30"/>
  <c r="CR154" i="30"/>
  <c r="CN154" i="30"/>
  <c r="CJ154" i="30"/>
  <c r="CF154" i="30"/>
  <c r="CB154" i="30"/>
  <c r="BX154" i="30"/>
  <c r="BT154" i="30"/>
  <c r="BP154" i="30"/>
  <c r="BL154" i="30"/>
  <c r="BH154" i="30"/>
  <c r="BD154" i="30"/>
  <c r="AZ154" i="30"/>
  <c r="AV154" i="30"/>
  <c r="AR154" i="30"/>
  <c r="AN154" i="30"/>
  <c r="AJ154" i="30"/>
  <c r="AF154" i="30"/>
  <c r="AB154" i="30"/>
  <c r="X154" i="30"/>
  <c r="T154" i="30"/>
  <c r="P154" i="30"/>
  <c r="L154" i="30"/>
  <c r="IG154" i="30"/>
  <c r="IC154" i="30"/>
  <c r="HY154" i="30"/>
  <c r="HU154" i="30"/>
  <c r="HQ154" i="30"/>
  <c r="HM154" i="30"/>
  <c r="HI154" i="30"/>
  <c r="HE154" i="30"/>
  <c r="HA154" i="30"/>
  <c r="GW154" i="30"/>
  <c r="GS154" i="30"/>
  <c r="GO154" i="30"/>
  <c r="GK154" i="30"/>
  <c r="GG154" i="30"/>
  <c r="GC154" i="30"/>
  <c r="FY154" i="30"/>
  <c r="FU154" i="30"/>
  <c r="FQ154" i="30"/>
  <c r="FM154" i="30"/>
  <c r="FI154" i="30"/>
  <c r="FE154" i="30"/>
  <c r="FA154" i="30"/>
  <c r="EW154" i="30"/>
  <c r="ES154" i="30"/>
  <c r="EO154" i="30"/>
  <c r="EK154" i="30"/>
  <c r="EG154" i="30"/>
  <c r="EC154" i="30"/>
  <c r="DY154" i="30"/>
  <c r="DU154" i="30"/>
  <c r="DQ154" i="30"/>
  <c r="DM154" i="30"/>
  <c r="DI154" i="30"/>
  <c r="DE154" i="30"/>
  <c r="DA154" i="30"/>
  <c r="CW154" i="30"/>
  <c r="CS154" i="30"/>
  <c r="CO154" i="30"/>
  <c r="CK154" i="30"/>
  <c r="CG154" i="30"/>
  <c r="CC154" i="30"/>
  <c r="BY154" i="30"/>
  <c r="BU154" i="30"/>
  <c r="BQ154" i="30"/>
  <c r="BM154" i="30"/>
  <c r="BI154" i="30"/>
  <c r="BE154" i="30"/>
  <c r="BA154" i="30"/>
  <c r="AW154" i="30"/>
  <c r="AS154" i="30"/>
  <c r="AO154" i="30"/>
  <c r="AK154" i="30"/>
  <c r="AG154" i="30"/>
  <c r="AC154" i="30"/>
  <c r="Y154" i="30"/>
  <c r="U154" i="30"/>
  <c r="Q154" i="30"/>
  <c r="M154" i="30"/>
  <c r="ID186" i="30"/>
  <c r="HZ186" i="30"/>
  <c r="HV186" i="30"/>
  <c r="HR186" i="30"/>
  <c r="HN186" i="30"/>
  <c r="HJ186" i="30"/>
  <c r="HF186" i="30"/>
  <c r="HB186" i="30"/>
  <c r="GX186" i="30"/>
  <c r="GT186" i="30"/>
  <c r="GP186" i="30"/>
  <c r="GL186" i="30"/>
  <c r="GH186" i="30"/>
  <c r="GD186" i="30"/>
  <c r="FZ186" i="30"/>
  <c r="FV186" i="30"/>
  <c r="FR186" i="30"/>
  <c r="FN186" i="30"/>
  <c r="FJ186" i="30"/>
  <c r="FF186" i="30"/>
  <c r="FB186" i="30"/>
  <c r="EX186" i="30"/>
  <c r="ET186" i="30"/>
  <c r="EP186" i="30"/>
  <c r="EL186" i="30"/>
  <c r="EH186" i="30"/>
  <c r="ED186" i="30"/>
  <c r="DZ186" i="30"/>
  <c r="DV186" i="30"/>
  <c r="DR186" i="30"/>
  <c r="DN186" i="30"/>
  <c r="DJ186" i="30"/>
  <c r="DF186" i="30"/>
  <c r="DB186" i="30"/>
  <c r="CX186" i="30"/>
  <c r="CT186" i="30"/>
  <c r="CP186" i="30"/>
  <c r="CL186" i="30"/>
  <c r="CH186" i="30"/>
  <c r="CD186" i="30"/>
  <c r="BZ186" i="30"/>
  <c r="BV186" i="30"/>
  <c r="BR186" i="30"/>
  <c r="BN186" i="30"/>
  <c r="BJ186" i="30"/>
  <c r="BF186" i="30"/>
  <c r="BB186" i="30"/>
  <c r="AX186" i="30"/>
  <c r="AT186" i="30"/>
  <c r="AP186" i="30"/>
  <c r="AL186" i="30"/>
  <c r="AH186" i="30"/>
  <c r="AD186" i="30"/>
  <c r="Z186" i="30"/>
  <c r="V186" i="30"/>
  <c r="R186" i="30"/>
  <c r="N186" i="30"/>
  <c r="IE186" i="30"/>
  <c r="IA186" i="30"/>
  <c r="HW186" i="30"/>
  <c r="HS186" i="30"/>
  <c r="HO186" i="30"/>
  <c r="HK186" i="30"/>
  <c r="HG186" i="30"/>
  <c r="HC186" i="30"/>
  <c r="GY186" i="30"/>
  <c r="GU186" i="30"/>
  <c r="GQ186" i="30"/>
  <c r="GM186" i="30"/>
  <c r="GI186" i="30"/>
  <c r="GE186" i="30"/>
  <c r="GA186" i="30"/>
  <c r="FW186" i="30"/>
  <c r="FS186" i="30"/>
  <c r="FO186" i="30"/>
  <c r="FK186" i="30"/>
  <c r="FG186" i="30"/>
  <c r="FC186" i="30"/>
  <c r="EY186" i="30"/>
  <c r="EU186" i="30"/>
  <c r="EQ186" i="30"/>
  <c r="EM186" i="30"/>
  <c r="EI186" i="30"/>
  <c r="EE186" i="30"/>
  <c r="EA186" i="30"/>
  <c r="DW186" i="30"/>
  <c r="DS186" i="30"/>
  <c r="DO186" i="30"/>
  <c r="DK186" i="30"/>
  <c r="DG186" i="30"/>
  <c r="DC186" i="30"/>
  <c r="CY186" i="30"/>
  <c r="CU186" i="30"/>
  <c r="CQ186" i="30"/>
  <c r="CM186" i="30"/>
  <c r="CI186" i="30"/>
  <c r="CE186" i="30"/>
  <c r="CA186" i="30"/>
  <c r="BW186" i="30"/>
  <c r="BS186" i="30"/>
  <c r="BO186" i="30"/>
  <c r="BK186" i="30"/>
  <c r="BG186" i="30"/>
  <c r="BC186" i="30"/>
  <c r="AY186" i="30"/>
  <c r="AU186" i="30"/>
  <c r="AQ186" i="30"/>
  <c r="AM186" i="30"/>
  <c r="AI186" i="30"/>
  <c r="AE186" i="30"/>
  <c r="AA186" i="30"/>
  <c r="W186" i="30"/>
  <c r="S186" i="30"/>
  <c r="O186" i="30"/>
  <c r="K186" i="30"/>
  <c r="IF186" i="30"/>
  <c r="IB186" i="30"/>
  <c r="HX186" i="30"/>
  <c r="HT186" i="30"/>
  <c r="HP186" i="30"/>
  <c r="HL186" i="30"/>
  <c r="HH186" i="30"/>
  <c r="HD186" i="30"/>
  <c r="GZ186" i="30"/>
  <c r="GV186" i="30"/>
  <c r="GR186" i="30"/>
  <c r="GN186" i="30"/>
  <c r="GJ186" i="30"/>
  <c r="GF186" i="30"/>
  <c r="GB186" i="30"/>
  <c r="FX186" i="30"/>
  <c r="FT186" i="30"/>
  <c r="FP186" i="30"/>
  <c r="FL186" i="30"/>
  <c r="FH186" i="30"/>
  <c r="FD186" i="30"/>
  <c r="EZ186" i="30"/>
  <c r="EV186" i="30"/>
  <c r="ER186" i="30"/>
  <c r="EN186" i="30"/>
  <c r="EJ186" i="30"/>
  <c r="EF186" i="30"/>
  <c r="EB186" i="30"/>
  <c r="DX186" i="30"/>
  <c r="DT186" i="30"/>
  <c r="DP186" i="30"/>
  <c r="DL186" i="30"/>
  <c r="DH186" i="30"/>
  <c r="DD186" i="30"/>
  <c r="CZ186" i="30"/>
  <c r="CV186" i="30"/>
  <c r="CR186" i="30"/>
  <c r="CN186" i="30"/>
  <c r="CJ186" i="30"/>
  <c r="CF186" i="30"/>
  <c r="CB186" i="30"/>
  <c r="BX186" i="30"/>
  <c r="BT186" i="30"/>
  <c r="BP186" i="30"/>
  <c r="BL186" i="30"/>
  <c r="BH186" i="30"/>
  <c r="BD186" i="30"/>
  <c r="AZ186" i="30"/>
  <c r="AV186" i="30"/>
  <c r="AR186" i="30"/>
  <c r="AN186" i="30"/>
  <c r="AJ186" i="30"/>
  <c r="AF186" i="30"/>
  <c r="AB186" i="30"/>
  <c r="X186" i="30"/>
  <c r="T186" i="30"/>
  <c r="P186" i="30"/>
  <c r="L186" i="30"/>
  <c r="IG186" i="30"/>
  <c r="IC186" i="30"/>
  <c r="HY186" i="30"/>
  <c r="HU186" i="30"/>
  <c r="HQ186" i="30"/>
  <c r="HM186" i="30"/>
  <c r="HI186" i="30"/>
  <c r="HE186" i="30"/>
  <c r="HA186" i="30"/>
  <c r="GW186" i="30"/>
  <c r="GS186" i="30"/>
  <c r="GO186" i="30"/>
  <c r="GK186" i="30"/>
  <c r="GG186" i="30"/>
  <c r="GC186" i="30"/>
  <c r="FY186" i="30"/>
  <c r="FU186" i="30"/>
  <c r="FQ186" i="30"/>
  <c r="FM186" i="30"/>
  <c r="FI186" i="30"/>
  <c r="FE186" i="30"/>
  <c r="FA186" i="30"/>
  <c r="EW186" i="30"/>
  <c r="ES186" i="30"/>
  <c r="EO186" i="30"/>
  <c r="EK186" i="30"/>
  <c r="EG186" i="30"/>
  <c r="EC186" i="30"/>
  <c r="DY186" i="30"/>
  <c r="DU186" i="30"/>
  <c r="DQ186" i="30"/>
  <c r="DM186" i="30"/>
  <c r="DI186" i="30"/>
  <c r="DE186" i="30"/>
  <c r="DA186" i="30"/>
  <c r="CW186" i="30"/>
  <c r="CS186" i="30"/>
  <c r="CO186" i="30"/>
  <c r="CK186" i="30"/>
  <c r="CG186" i="30"/>
  <c r="CC186" i="30"/>
  <c r="BY186" i="30"/>
  <c r="BU186" i="30"/>
  <c r="BQ186" i="30"/>
  <c r="BM186" i="30"/>
  <c r="BI186" i="30"/>
  <c r="BE186" i="30"/>
  <c r="BA186" i="30"/>
  <c r="AW186" i="30"/>
  <c r="AS186" i="30"/>
  <c r="AO186" i="30"/>
  <c r="AK186" i="30"/>
  <c r="AG186" i="30"/>
  <c r="AC186" i="30"/>
  <c r="Y186" i="30"/>
  <c r="U186" i="30"/>
  <c r="Q186" i="30"/>
  <c r="M186" i="30"/>
  <c r="ID202" i="30"/>
  <c r="HZ202" i="30"/>
  <c r="HV202" i="30"/>
  <c r="HR202" i="30"/>
  <c r="HN202" i="30"/>
  <c r="HJ202" i="30"/>
  <c r="HF202" i="30"/>
  <c r="HB202" i="30"/>
  <c r="GX202" i="30"/>
  <c r="GT202" i="30"/>
  <c r="GP202" i="30"/>
  <c r="GL202" i="30"/>
  <c r="GH202" i="30"/>
  <c r="GD202" i="30"/>
  <c r="FZ202" i="30"/>
  <c r="FV202" i="30"/>
  <c r="FR202" i="30"/>
  <c r="FN202" i="30"/>
  <c r="FJ202" i="30"/>
  <c r="FF202" i="30"/>
  <c r="FB202" i="30"/>
  <c r="EX202" i="30"/>
  <c r="ET202" i="30"/>
  <c r="EP202" i="30"/>
  <c r="EL202" i="30"/>
  <c r="EH202" i="30"/>
  <c r="ED202" i="30"/>
  <c r="DZ202" i="30"/>
  <c r="DV202" i="30"/>
  <c r="DR202" i="30"/>
  <c r="DN202" i="30"/>
  <c r="DJ202" i="30"/>
  <c r="DF202" i="30"/>
  <c r="DB202" i="30"/>
  <c r="CX202" i="30"/>
  <c r="CT202" i="30"/>
  <c r="CP202" i="30"/>
  <c r="CL202" i="30"/>
  <c r="CH202" i="30"/>
  <c r="CD202" i="30"/>
  <c r="BZ202" i="30"/>
  <c r="BV202" i="30"/>
  <c r="BR202" i="30"/>
  <c r="BN202" i="30"/>
  <c r="BJ202" i="30"/>
  <c r="BF202" i="30"/>
  <c r="BB202" i="30"/>
  <c r="AX202" i="30"/>
  <c r="AT202" i="30"/>
  <c r="AP202" i="30"/>
  <c r="AL202" i="30"/>
  <c r="AH202" i="30"/>
  <c r="AD202" i="30"/>
  <c r="Z202" i="30"/>
  <c r="V202" i="30"/>
  <c r="R202" i="30"/>
  <c r="N202" i="30"/>
  <c r="IE202" i="30"/>
  <c r="IA202" i="30"/>
  <c r="HW202" i="30"/>
  <c r="HS202" i="30"/>
  <c r="HO202" i="30"/>
  <c r="HK202" i="30"/>
  <c r="HG202" i="30"/>
  <c r="HC202" i="30"/>
  <c r="GY202" i="30"/>
  <c r="GU202" i="30"/>
  <c r="GQ202" i="30"/>
  <c r="GM202" i="30"/>
  <c r="GI202" i="30"/>
  <c r="GE202" i="30"/>
  <c r="GA202" i="30"/>
  <c r="FW202" i="30"/>
  <c r="FS202" i="30"/>
  <c r="FO202" i="30"/>
  <c r="FK202" i="30"/>
  <c r="FG202" i="30"/>
  <c r="FC202" i="30"/>
  <c r="EY202" i="30"/>
  <c r="EU202" i="30"/>
  <c r="EQ202" i="30"/>
  <c r="EM202" i="30"/>
  <c r="EI202" i="30"/>
  <c r="EE202" i="30"/>
  <c r="EA202" i="30"/>
  <c r="DW202" i="30"/>
  <c r="DS202" i="30"/>
  <c r="DO202" i="30"/>
  <c r="DK202" i="30"/>
  <c r="DG202" i="30"/>
  <c r="DC202" i="30"/>
  <c r="CY202" i="30"/>
  <c r="CU202" i="30"/>
  <c r="CQ202" i="30"/>
  <c r="CM202" i="30"/>
  <c r="CI202" i="30"/>
  <c r="CE202" i="30"/>
  <c r="CA202" i="30"/>
  <c r="BW202" i="30"/>
  <c r="BS202" i="30"/>
  <c r="BO202" i="30"/>
  <c r="BK202" i="30"/>
  <c r="BG202" i="30"/>
  <c r="BC202" i="30"/>
  <c r="AY202" i="30"/>
  <c r="AU202" i="30"/>
  <c r="AQ202" i="30"/>
  <c r="AM202" i="30"/>
  <c r="AI202" i="30"/>
  <c r="AE202" i="30"/>
  <c r="AA202" i="30"/>
  <c r="W202" i="30"/>
  <c r="S202" i="30"/>
  <c r="O202" i="30"/>
  <c r="K202" i="30"/>
  <c r="IF202" i="30"/>
  <c r="IB202" i="30"/>
  <c r="HX202" i="30"/>
  <c r="HT202" i="30"/>
  <c r="HP202" i="30"/>
  <c r="HL202" i="30"/>
  <c r="HH202" i="30"/>
  <c r="HD202" i="30"/>
  <c r="GZ202" i="30"/>
  <c r="GV202" i="30"/>
  <c r="GR202" i="30"/>
  <c r="GN202" i="30"/>
  <c r="GJ202" i="30"/>
  <c r="GF202" i="30"/>
  <c r="GB202" i="30"/>
  <c r="FX202" i="30"/>
  <c r="FT202" i="30"/>
  <c r="FP202" i="30"/>
  <c r="FL202" i="30"/>
  <c r="FH202" i="30"/>
  <c r="FD202" i="30"/>
  <c r="EZ202" i="30"/>
  <c r="EV202" i="30"/>
  <c r="ER202" i="30"/>
  <c r="EN202" i="30"/>
  <c r="EJ202" i="30"/>
  <c r="EF202" i="30"/>
  <c r="EB202" i="30"/>
  <c r="DX202" i="30"/>
  <c r="DT202" i="30"/>
  <c r="DP202" i="30"/>
  <c r="DL202" i="30"/>
  <c r="DH202" i="30"/>
  <c r="DD202" i="30"/>
  <c r="CZ202" i="30"/>
  <c r="CV202" i="30"/>
  <c r="CR202" i="30"/>
  <c r="CN202" i="30"/>
  <c r="CJ202" i="30"/>
  <c r="CF202" i="30"/>
  <c r="CB202" i="30"/>
  <c r="BX202" i="30"/>
  <c r="BT202" i="30"/>
  <c r="BP202" i="30"/>
  <c r="BL202" i="30"/>
  <c r="BH202" i="30"/>
  <c r="BD202" i="30"/>
  <c r="AZ202" i="30"/>
  <c r="AV202" i="30"/>
  <c r="AR202" i="30"/>
  <c r="AN202" i="30"/>
  <c r="AJ202" i="30"/>
  <c r="AF202" i="30"/>
  <c r="AB202" i="30"/>
  <c r="X202" i="30"/>
  <c r="T202" i="30"/>
  <c r="P202" i="30"/>
  <c r="L202" i="30"/>
  <c r="IG202" i="30"/>
  <c r="IC202" i="30"/>
  <c r="HY202" i="30"/>
  <c r="HU202" i="30"/>
  <c r="HQ202" i="30"/>
  <c r="HM202" i="30"/>
  <c r="HI202" i="30"/>
  <c r="HE202" i="30"/>
  <c r="HA202" i="30"/>
  <c r="GW202" i="30"/>
  <c r="GS202" i="30"/>
  <c r="GO202" i="30"/>
  <c r="GK202" i="30"/>
  <c r="GG202" i="30"/>
  <c r="GC202" i="30"/>
  <c r="FY202" i="30"/>
  <c r="FU202" i="30"/>
  <c r="FQ202" i="30"/>
  <c r="FM202" i="30"/>
  <c r="FI202" i="30"/>
  <c r="FE202" i="30"/>
  <c r="FA202" i="30"/>
  <c r="EW202" i="30"/>
  <c r="ES202" i="30"/>
  <c r="EO202" i="30"/>
  <c r="EK202" i="30"/>
  <c r="EG202" i="30"/>
  <c r="EC202" i="30"/>
  <c r="DY202" i="30"/>
  <c r="DU202" i="30"/>
  <c r="DQ202" i="30"/>
  <c r="DM202" i="30"/>
  <c r="DI202" i="30"/>
  <c r="DE202" i="30"/>
  <c r="DA202" i="30"/>
  <c r="CW202" i="30"/>
  <c r="CS202" i="30"/>
  <c r="CO202" i="30"/>
  <c r="CK202" i="30"/>
  <c r="CG202" i="30"/>
  <c r="CC202" i="30"/>
  <c r="BY202" i="30"/>
  <c r="BU202" i="30"/>
  <c r="BQ202" i="30"/>
  <c r="BM202" i="30"/>
  <c r="BI202" i="30"/>
  <c r="BE202" i="30"/>
  <c r="BA202" i="30"/>
  <c r="AW202" i="30"/>
  <c r="AS202" i="30"/>
  <c r="AO202" i="30"/>
  <c r="AK202" i="30"/>
  <c r="AG202" i="30"/>
  <c r="AC202" i="30"/>
  <c r="Y202" i="30"/>
  <c r="U202" i="30"/>
  <c r="Q202" i="30"/>
  <c r="M202" i="30"/>
  <c r="IE155" i="30"/>
  <c r="IA155" i="30"/>
  <c r="HW155" i="30"/>
  <c r="HS155" i="30"/>
  <c r="HO155" i="30"/>
  <c r="HK155" i="30"/>
  <c r="HG155" i="30"/>
  <c r="HC155" i="30"/>
  <c r="GY155" i="30"/>
  <c r="GU155" i="30"/>
  <c r="GQ155" i="30"/>
  <c r="GM155" i="30"/>
  <c r="GI155" i="30"/>
  <c r="GE155" i="30"/>
  <c r="GA155" i="30"/>
  <c r="FW155" i="30"/>
  <c r="FS155" i="30"/>
  <c r="FO155" i="30"/>
  <c r="FK155" i="30"/>
  <c r="FG155" i="30"/>
  <c r="FC155" i="30"/>
  <c r="EY155" i="30"/>
  <c r="EU155" i="30"/>
  <c r="EQ155" i="30"/>
  <c r="EM155" i="30"/>
  <c r="EI155" i="30"/>
  <c r="EE155" i="30"/>
  <c r="EA155" i="30"/>
  <c r="DW155" i="30"/>
  <c r="DS155" i="30"/>
  <c r="DO155" i="30"/>
  <c r="DK155" i="30"/>
  <c r="DG155" i="30"/>
  <c r="DC155" i="30"/>
  <c r="CY155" i="30"/>
  <c r="CU155" i="30"/>
  <c r="CQ155" i="30"/>
  <c r="CM155" i="30"/>
  <c r="CI155" i="30"/>
  <c r="CE155" i="30"/>
  <c r="CA155" i="30"/>
  <c r="BW155" i="30"/>
  <c r="BS155" i="30"/>
  <c r="BO155" i="30"/>
  <c r="BK155" i="30"/>
  <c r="BG155" i="30"/>
  <c r="BC155" i="30"/>
  <c r="AY155" i="30"/>
  <c r="AU155" i="30"/>
  <c r="AQ155" i="30"/>
  <c r="AM155" i="30"/>
  <c r="AI155" i="30"/>
  <c r="AE155" i="30"/>
  <c r="AA155" i="30"/>
  <c r="W155" i="30"/>
  <c r="S155" i="30"/>
  <c r="O155" i="30"/>
  <c r="K155" i="30"/>
  <c r="IF155" i="30"/>
  <c r="IB155" i="30"/>
  <c r="HX155" i="30"/>
  <c r="HT155" i="30"/>
  <c r="HP155" i="30"/>
  <c r="HL155" i="30"/>
  <c r="HH155" i="30"/>
  <c r="HD155" i="30"/>
  <c r="GZ155" i="30"/>
  <c r="GV155" i="30"/>
  <c r="GR155" i="30"/>
  <c r="GN155" i="30"/>
  <c r="GJ155" i="30"/>
  <c r="GF155" i="30"/>
  <c r="GB155" i="30"/>
  <c r="FX155" i="30"/>
  <c r="FT155" i="30"/>
  <c r="FP155" i="30"/>
  <c r="FL155" i="30"/>
  <c r="FH155" i="30"/>
  <c r="FD155" i="30"/>
  <c r="EZ155" i="30"/>
  <c r="EV155" i="30"/>
  <c r="ER155" i="30"/>
  <c r="EN155" i="30"/>
  <c r="EJ155" i="30"/>
  <c r="EF155" i="30"/>
  <c r="EB155" i="30"/>
  <c r="DX155" i="30"/>
  <c r="DT155" i="30"/>
  <c r="DP155" i="30"/>
  <c r="DL155" i="30"/>
  <c r="DH155" i="30"/>
  <c r="DD155" i="30"/>
  <c r="CZ155" i="30"/>
  <c r="CV155" i="30"/>
  <c r="CR155" i="30"/>
  <c r="CN155" i="30"/>
  <c r="CJ155" i="30"/>
  <c r="CF155" i="30"/>
  <c r="CB155" i="30"/>
  <c r="BX155" i="30"/>
  <c r="BT155" i="30"/>
  <c r="BP155" i="30"/>
  <c r="BL155" i="30"/>
  <c r="BH155" i="30"/>
  <c r="BD155" i="30"/>
  <c r="AZ155" i="30"/>
  <c r="AV155" i="30"/>
  <c r="AR155" i="30"/>
  <c r="AN155" i="30"/>
  <c r="AJ155" i="30"/>
  <c r="AF155" i="30"/>
  <c r="AB155" i="30"/>
  <c r="X155" i="30"/>
  <c r="T155" i="30"/>
  <c r="P155" i="30"/>
  <c r="L155" i="30"/>
  <c r="IG155" i="30"/>
  <c r="IC155" i="30"/>
  <c r="HY155" i="30"/>
  <c r="HU155" i="30"/>
  <c r="HQ155" i="30"/>
  <c r="HM155" i="30"/>
  <c r="HI155" i="30"/>
  <c r="HE155" i="30"/>
  <c r="HA155" i="30"/>
  <c r="GW155" i="30"/>
  <c r="GS155" i="30"/>
  <c r="GO155" i="30"/>
  <c r="GK155" i="30"/>
  <c r="GG155" i="30"/>
  <c r="GC155" i="30"/>
  <c r="FY155" i="30"/>
  <c r="FU155" i="30"/>
  <c r="FQ155" i="30"/>
  <c r="FM155" i="30"/>
  <c r="FI155" i="30"/>
  <c r="FE155" i="30"/>
  <c r="FA155" i="30"/>
  <c r="EW155" i="30"/>
  <c r="ES155" i="30"/>
  <c r="EO155" i="30"/>
  <c r="EK155" i="30"/>
  <c r="EG155" i="30"/>
  <c r="EC155" i="30"/>
  <c r="DY155" i="30"/>
  <c r="DU155" i="30"/>
  <c r="DQ155" i="30"/>
  <c r="DM155" i="30"/>
  <c r="DI155" i="30"/>
  <c r="DE155" i="30"/>
  <c r="DA155" i="30"/>
  <c r="CW155" i="30"/>
  <c r="CS155" i="30"/>
  <c r="CO155" i="30"/>
  <c r="CK155" i="30"/>
  <c r="CG155" i="30"/>
  <c r="CC155" i="30"/>
  <c r="BY155" i="30"/>
  <c r="BU155" i="30"/>
  <c r="BQ155" i="30"/>
  <c r="BM155" i="30"/>
  <c r="BI155" i="30"/>
  <c r="BE155" i="30"/>
  <c r="BA155" i="30"/>
  <c r="AW155" i="30"/>
  <c r="AS155" i="30"/>
  <c r="AO155" i="30"/>
  <c r="AK155" i="30"/>
  <c r="AG155" i="30"/>
  <c r="AC155" i="30"/>
  <c r="Y155" i="30"/>
  <c r="U155" i="30"/>
  <c r="Q155" i="30"/>
  <c r="M155" i="30"/>
  <c r="ID155" i="30"/>
  <c r="HZ155" i="30"/>
  <c r="HV155" i="30"/>
  <c r="HR155" i="30"/>
  <c r="HN155" i="30"/>
  <c r="HJ155" i="30"/>
  <c r="HF155" i="30"/>
  <c r="HB155" i="30"/>
  <c r="GX155" i="30"/>
  <c r="GT155" i="30"/>
  <c r="GP155" i="30"/>
  <c r="GL155" i="30"/>
  <c r="GH155" i="30"/>
  <c r="GD155" i="30"/>
  <c r="FZ155" i="30"/>
  <c r="FV155" i="30"/>
  <c r="FR155" i="30"/>
  <c r="FN155" i="30"/>
  <c r="FJ155" i="30"/>
  <c r="FF155" i="30"/>
  <c r="FB155" i="30"/>
  <c r="EX155" i="30"/>
  <c r="ET155" i="30"/>
  <c r="EP155" i="30"/>
  <c r="EL155" i="30"/>
  <c r="EH155" i="30"/>
  <c r="ED155" i="30"/>
  <c r="DZ155" i="30"/>
  <c r="DV155" i="30"/>
  <c r="DR155" i="30"/>
  <c r="DN155" i="30"/>
  <c r="DJ155" i="30"/>
  <c r="DF155" i="30"/>
  <c r="DB155" i="30"/>
  <c r="CX155" i="30"/>
  <c r="CT155" i="30"/>
  <c r="CP155" i="30"/>
  <c r="CL155" i="30"/>
  <c r="CH155" i="30"/>
  <c r="CD155" i="30"/>
  <c r="BZ155" i="30"/>
  <c r="BV155" i="30"/>
  <c r="BR155" i="30"/>
  <c r="BN155" i="30"/>
  <c r="BJ155" i="30"/>
  <c r="BF155" i="30"/>
  <c r="BB155" i="30"/>
  <c r="AX155" i="30"/>
  <c r="AT155" i="30"/>
  <c r="AP155" i="30"/>
  <c r="AL155" i="30"/>
  <c r="AH155" i="30"/>
  <c r="AD155" i="30"/>
  <c r="Z155" i="30"/>
  <c r="V155" i="30"/>
  <c r="R155" i="30"/>
  <c r="N155" i="30"/>
  <c r="IE171" i="30"/>
  <c r="IA171" i="30"/>
  <c r="HW171" i="30"/>
  <c r="HS171" i="30"/>
  <c r="HO171" i="30"/>
  <c r="HK171" i="30"/>
  <c r="HG171" i="30"/>
  <c r="HC171" i="30"/>
  <c r="GY171" i="30"/>
  <c r="GU171" i="30"/>
  <c r="GQ171" i="30"/>
  <c r="GM171" i="30"/>
  <c r="GI171" i="30"/>
  <c r="GE171" i="30"/>
  <c r="GA171" i="30"/>
  <c r="FW171" i="30"/>
  <c r="FS171" i="30"/>
  <c r="FO171" i="30"/>
  <c r="FK171" i="30"/>
  <c r="FG171" i="30"/>
  <c r="FC171" i="30"/>
  <c r="EY171" i="30"/>
  <c r="EU171" i="30"/>
  <c r="EQ171" i="30"/>
  <c r="EM171" i="30"/>
  <c r="EI171" i="30"/>
  <c r="EE171" i="30"/>
  <c r="EA171" i="30"/>
  <c r="DW171" i="30"/>
  <c r="DS171" i="30"/>
  <c r="DO171" i="30"/>
  <c r="DK171" i="30"/>
  <c r="DG171" i="30"/>
  <c r="DC171" i="30"/>
  <c r="CY171" i="30"/>
  <c r="CU171" i="30"/>
  <c r="CQ171" i="30"/>
  <c r="CM171" i="30"/>
  <c r="CI171" i="30"/>
  <c r="CE171" i="30"/>
  <c r="CA171" i="30"/>
  <c r="BW171" i="30"/>
  <c r="BS171" i="30"/>
  <c r="BO171" i="30"/>
  <c r="BK171" i="30"/>
  <c r="BG171" i="30"/>
  <c r="BC171" i="30"/>
  <c r="AY171" i="30"/>
  <c r="AU171" i="30"/>
  <c r="AQ171" i="30"/>
  <c r="AM171" i="30"/>
  <c r="AI171" i="30"/>
  <c r="AE171" i="30"/>
  <c r="AA171" i="30"/>
  <c r="W171" i="30"/>
  <c r="S171" i="30"/>
  <c r="O171" i="30"/>
  <c r="K171" i="30"/>
  <c r="IF171" i="30"/>
  <c r="IB171" i="30"/>
  <c r="HX171" i="30"/>
  <c r="HT171" i="30"/>
  <c r="HP171" i="30"/>
  <c r="HL171" i="30"/>
  <c r="HH171" i="30"/>
  <c r="HD171" i="30"/>
  <c r="GZ171" i="30"/>
  <c r="GV171" i="30"/>
  <c r="GR171" i="30"/>
  <c r="GN171" i="30"/>
  <c r="GJ171" i="30"/>
  <c r="GF171" i="30"/>
  <c r="GB171" i="30"/>
  <c r="FX171" i="30"/>
  <c r="FT171" i="30"/>
  <c r="FP171" i="30"/>
  <c r="FL171" i="30"/>
  <c r="FH171" i="30"/>
  <c r="FD171" i="30"/>
  <c r="EZ171" i="30"/>
  <c r="EV171" i="30"/>
  <c r="ER171" i="30"/>
  <c r="EN171" i="30"/>
  <c r="EJ171" i="30"/>
  <c r="EF171" i="30"/>
  <c r="EB171" i="30"/>
  <c r="DX171" i="30"/>
  <c r="DT171" i="30"/>
  <c r="DP171" i="30"/>
  <c r="DL171" i="30"/>
  <c r="DH171" i="30"/>
  <c r="DD171" i="30"/>
  <c r="CZ171" i="30"/>
  <c r="CV171" i="30"/>
  <c r="CR171" i="30"/>
  <c r="CN171" i="30"/>
  <c r="CJ171" i="30"/>
  <c r="CF171" i="30"/>
  <c r="CB171" i="30"/>
  <c r="BX171" i="30"/>
  <c r="BT171" i="30"/>
  <c r="BP171" i="30"/>
  <c r="BL171" i="30"/>
  <c r="BH171" i="30"/>
  <c r="BD171" i="30"/>
  <c r="AZ171" i="30"/>
  <c r="AV171" i="30"/>
  <c r="AR171" i="30"/>
  <c r="AN171" i="30"/>
  <c r="AJ171" i="30"/>
  <c r="AF171" i="30"/>
  <c r="AB171" i="30"/>
  <c r="X171" i="30"/>
  <c r="T171" i="30"/>
  <c r="P171" i="30"/>
  <c r="L171" i="30"/>
  <c r="IG171" i="30"/>
  <c r="IC171" i="30"/>
  <c r="HY171" i="30"/>
  <c r="HU171" i="30"/>
  <c r="HQ171" i="30"/>
  <c r="HM171" i="30"/>
  <c r="HI171" i="30"/>
  <c r="HE171" i="30"/>
  <c r="HA171" i="30"/>
  <c r="GW171" i="30"/>
  <c r="GS171" i="30"/>
  <c r="GO171" i="30"/>
  <c r="GK171" i="30"/>
  <c r="GG171" i="30"/>
  <c r="GC171" i="30"/>
  <c r="FY171" i="30"/>
  <c r="FU171" i="30"/>
  <c r="FQ171" i="30"/>
  <c r="FM171" i="30"/>
  <c r="FI171" i="30"/>
  <c r="FE171" i="30"/>
  <c r="FA171" i="30"/>
  <c r="EW171" i="30"/>
  <c r="ES171" i="30"/>
  <c r="EO171" i="30"/>
  <c r="EK171" i="30"/>
  <c r="EG171" i="30"/>
  <c r="EC171" i="30"/>
  <c r="DY171" i="30"/>
  <c r="DU171" i="30"/>
  <c r="DQ171" i="30"/>
  <c r="DM171" i="30"/>
  <c r="DI171" i="30"/>
  <c r="DE171" i="30"/>
  <c r="DA171" i="30"/>
  <c r="CW171" i="30"/>
  <c r="CS171" i="30"/>
  <c r="CO171" i="30"/>
  <c r="CK171" i="30"/>
  <c r="CG171" i="30"/>
  <c r="CC171" i="30"/>
  <c r="BY171" i="30"/>
  <c r="BU171" i="30"/>
  <c r="BQ171" i="30"/>
  <c r="BM171" i="30"/>
  <c r="BI171" i="30"/>
  <c r="BE171" i="30"/>
  <c r="BA171" i="30"/>
  <c r="AW171" i="30"/>
  <c r="AS171" i="30"/>
  <c r="AO171" i="30"/>
  <c r="AK171" i="30"/>
  <c r="AG171" i="30"/>
  <c r="AC171" i="30"/>
  <c r="Y171" i="30"/>
  <c r="U171" i="30"/>
  <c r="Q171" i="30"/>
  <c r="M171" i="30"/>
  <c r="ID171" i="30"/>
  <c r="HZ171" i="30"/>
  <c r="HV171" i="30"/>
  <c r="HR171" i="30"/>
  <c r="HN171" i="30"/>
  <c r="HJ171" i="30"/>
  <c r="HF171" i="30"/>
  <c r="HB171" i="30"/>
  <c r="GX171" i="30"/>
  <c r="GT171" i="30"/>
  <c r="GP171" i="30"/>
  <c r="GL171" i="30"/>
  <c r="GH171" i="30"/>
  <c r="GD171" i="30"/>
  <c r="FZ171" i="30"/>
  <c r="FV171" i="30"/>
  <c r="FR171" i="30"/>
  <c r="FN171" i="30"/>
  <c r="FJ171" i="30"/>
  <c r="FF171" i="30"/>
  <c r="FB171" i="30"/>
  <c r="EX171" i="30"/>
  <c r="ET171" i="30"/>
  <c r="EP171" i="30"/>
  <c r="EL171" i="30"/>
  <c r="EH171" i="30"/>
  <c r="ED171" i="30"/>
  <c r="DZ171" i="30"/>
  <c r="DV171" i="30"/>
  <c r="DR171" i="30"/>
  <c r="DN171" i="30"/>
  <c r="DJ171" i="30"/>
  <c r="DF171" i="30"/>
  <c r="DB171" i="30"/>
  <c r="CX171" i="30"/>
  <c r="CT171" i="30"/>
  <c r="CP171" i="30"/>
  <c r="CL171" i="30"/>
  <c r="CH171" i="30"/>
  <c r="CD171" i="30"/>
  <c r="BZ171" i="30"/>
  <c r="BV171" i="30"/>
  <c r="BR171" i="30"/>
  <c r="BN171" i="30"/>
  <c r="BJ171" i="30"/>
  <c r="BF171" i="30"/>
  <c r="BB171" i="30"/>
  <c r="AX171" i="30"/>
  <c r="AT171" i="30"/>
  <c r="AP171" i="30"/>
  <c r="AL171" i="30"/>
  <c r="AH171" i="30"/>
  <c r="AD171" i="30"/>
  <c r="Z171" i="30"/>
  <c r="V171" i="30"/>
  <c r="R171" i="30"/>
  <c r="N171" i="30"/>
  <c r="IE187" i="30"/>
  <c r="IA187" i="30"/>
  <c r="HW187" i="30"/>
  <c r="HS187" i="30"/>
  <c r="HO187" i="30"/>
  <c r="HK187" i="30"/>
  <c r="HG187" i="30"/>
  <c r="HC187" i="30"/>
  <c r="GY187" i="30"/>
  <c r="GU187" i="30"/>
  <c r="GQ187" i="30"/>
  <c r="GM187" i="30"/>
  <c r="GI187" i="30"/>
  <c r="GE187" i="30"/>
  <c r="GA187" i="30"/>
  <c r="FW187" i="30"/>
  <c r="FS187" i="30"/>
  <c r="FO187" i="30"/>
  <c r="FK187" i="30"/>
  <c r="FG187" i="30"/>
  <c r="FC187" i="30"/>
  <c r="EY187" i="30"/>
  <c r="EU187" i="30"/>
  <c r="EQ187" i="30"/>
  <c r="EM187" i="30"/>
  <c r="EI187" i="30"/>
  <c r="EE187" i="30"/>
  <c r="EA187" i="30"/>
  <c r="DW187" i="30"/>
  <c r="DS187" i="30"/>
  <c r="DO187" i="30"/>
  <c r="DK187" i="30"/>
  <c r="DG187" i="30"/>
  <c r="DC187" i="30"/>
  <c r="CY187" i="30"/>
  <c r="CU187" i="30"/>
  <c r="CQ187" i="30"/>
  <c r="CM187" i="30"/>
  <c r="CI187" i="30"/>
  <c r="CE187" i="30"/>
  <c r="CA187" i="30"/>
  <c r="BW187" i="30"/>
  <c r="BS187" i="30"/>
  <c r="BO187" i="30"/>
  <c r="BK187" i="30"/>
  <c r="BG187" i="30"/>
  <c r="BC187" i="30"/>
  <c r="AY187" i="30"/>
  <c r="AU187" i="30"/>
  <c r="AQ187" i="30"/>
  <c r="AM187" i="30"/>
  <c r="AI187" i="30"/>
  <c r="AE187" i="30"/>
  <c r="AA187" i="30"/>
  <c r="W187" i="30"/>
  <c r="S187" i="30"/>
  <c r="O187" i="30"/>
  <c r="K187" i="30"/>
  <c r="IF187" i="30"/>
  <c r="IB187" i="30"/>
  <c r="HX187" i="30"/>
  <c r="HT187" i="30"/>
  <c r="HP187" i="30"/>
  <c r="HL187" i="30"/>
  <c r="HH187" i="30"/>
  <c r="HD187" i="30"/>
  <c r="GZ187" i="30"/>
  <c r="GV187" i="30"/>
  <c r="GR187" i="30"/>
  <c r="GN187" i="30"/>
  <c r="GJ187" i="30"/>
  <c r="GF187" i="30"/>
  <c r="GB187" i="30"/>
  <c r="FX187" i="30"/>
  <c r="FT187" i="30"/>
  <c r="FP187" i="30"/>
  <c r="FL187" i="30"/>
  <c r="FH187" i="30"/>
  <c r="FD187" i="30"/>
  <c r="EZ187" i="30"/>
  <c r="EV187" i="30"/>
  <c r="ER187" i="30"/>
  <c r="EN187" i="30"/>
  <c r="EJ187" i="30"/>
  <c r="EF187" i="30"/>
  <c r="EB187" i="30"/>
  <c r="DX187" i="30"/>
  <c r="DT187" i="30"/>
  <c r="DP187" i="30"/>
  <c r="DL187" i="30"/>
  <c r="DH187" i="30"/>
  <c r="DD187" i="30"/>
  <c r="CZ187" i="30"/>
  <c r="CV187" i="30"/>
  <c r="CR187" i="30"/>
  <c r="CN187" i="30"/>
  <c r="CJ187" i="30"/>
  <c r="CF187" i="30"/>
  <c r="CB187" i="30"/>
  <c r="BX187" i="30"/>
  <c r="BT187" i="30"/>
  <c r="BP187" i="30"/>
  <c r="BL187" i="30"/>
  <c r="BH187" i="30"/>
  <c r="BD187" i="30"/>
  <c r="AZ187" i="30"/>
  <c r="AV187" i="30"/>
  <c r="AR187" i="30"/>
  <c r="AN187" i="30"/>
  <c r="AJ187" i="30"/>
  <c r="AF187" i="30"/>
  <c r="AB187" i="30"/>
  <c r="X187" i="30"/>
  <c r="T187" i="30"/>
  <c r="P187" i="30"/>
  <c r="L187" i="30"/>
  <c r="IG187" i="30"/>
  <c r="IC187" i="30"/>
  <c r="HY187" i="30"/>
  <c r="HU187" i="30"/>
  <c r="HQ187" i="30"/>
  <c r="HM187" i="30"/>
  <c r="HI187" i="30"/>
  <c r="HE187" i="30"/>
  <c r="HA187" i="30"/>
  <c r="GW187" i="30"/>
  <c r="GS187" i="30"/>
  <c r="GO187" i="30"/>
  <c r="GK187" i="30"/>
  <c r="GG187" i="30"/>
  <c r="GC187" i="30"/>
  <c r="FY187" i="30"/>
  <c r="FU187" i="30"/>
  <c r="FQ187" i="30"/>
  <c r="FM187" i="30"/>
  <c r="FI187" i="30"/>
  <c r="FE187" i="30"/>
  <c r="FA187" i="30"/>
  <c r="EW187" i="30"/>
  <c r="ES187" i="30"/>
  <c r="EO187" i="30"/>
  <c r="EK187" i="30"/>
  <c r="EG187" i="30"/>
  <c r="EC187" i="30"/>
  <c r="DY187" i="30"/>
  <c r="DU187" i="30"/>
  <c r="DQ187" i="30"/>
  <c r="DM187" i="30"/>
  <c r="DI187" i="30"/>
  <c r="DE187" i="30"/>
  <c r="DA187" i="30"/>
  <c r="CW187" i="30"/>
  <c r="CS187" i="30"/>
  <c r="CO187" i="30"/>
  <c r="CK187" i="30"/>
  <c r="CG187" i="30"/>
  <c r="CC187" i="30"/>
  <c r="BY187" i="30"/>
  <c r="BU187" i="30"/>
  <c r="BQ187" i="30"/>
  <c r="BM187" i="30"/>
  <c r="BI187" i="30"/>
  <c r="BE187" i="30"/>
  <c r="BA187" i="30"/>
  <c r="AW187" i="30"/>
  <c r="AS187" i="30"/>
  <c r="AO187" i="30"/>
  <c r="AK187" i="30"/>
  <c r="AG187" i="30"/>
  <c r="AC187" i="30"/>
  <c r="Y187" i="30"/>
  <c r="U187" i="30"/>
  <c r="Q187" i="30"/>
  <c r="M187" i="30"/>
  <c r="ID187" i="30"/>
  <c r="HZ187" i="30"/>
  <c r="HV187" i="30"/>
  <c r="HR187" i="30"/>
  <c r="HN187" i="30"/>
  <c r="HJ187" i="30"/>
  <c r="HF187" i="30"/>
  <c r="HB187" i="30"/>
  <c r="GX187" i="30"/>
  <c r="GT187" i="30"/>
  <c r="GP187" i="30"/>
  <c r="GL187" i="30"/>
  <c r="GH187" i="30"/>
  <c r="GD187" i="30"/>
  <c r="FZ187" i="30"/>
  <c r="FV187" i="30"/>
  <c r="FR187" i="30"/>
  <c r="FN187" i="30"/>
  <c r="FJ187" i="30"/>
  <c r="FF187" i="30"/>
  <c r="FB187" i="30"/>
  <c r="EX187" i="30"/>
  <c r="ET187" i="30"/>
  <c r="EP187" i="30"/>
  <c r="EL187" i="30"/>
  <c r="EH187" i="30"/>
  <c r="ED187" i="30"/>
  <c r="DZ187" i="30"/>
  <c r="DV187" i="30"/>
  <c r="DR187" i="30"/>
  <c r="DN187" i="30"/>
  <c r="DJ187" i="30"/>
  <c r="DF187" i="30"/>
  <c r="DB187" i="30"/>
  <c r="CX187" i="30"/>
  <c r="CT187" i="30"/>
  <c r="CP187" i="30"/>
  <c r="CL187" i="30"/>
  <c r="CH187" i="30"/>
  <c r="CD187" i="30"/>
  <c r="BZ187" i="30"/>
  <c r="BV187" i="30"/>
  <c r="BR187" i="30"/>
  <c r="BN187" i="30"/>
  <c r="BJ187" i="30"/>
  <c r="BF187" i="30"/>
  <c r="BB187" i="30"/>
  <c r="AX187" i="30"/>
  <c r="AT187" i="30"/>
  <c r="AP187" i="30"/>
  <c r="AL187" i="30"/>
  <c r="AH187" i="30"/>
  <c r="AD187" i="30"/>
  <c r="Z187" i="30"/>
  <c r="V187" i="30"/>
  <c r="R187" i="30"/>
  <c r="N187" i="30"/>
  <c r="IG218" i="30"/>
  <c r="IC218" i="30"/>
  <c r="HY218" i="30"/>
  <c r="HU218" i="30"/>
  <c r="HQ218" i="30"/>
  <c r="HM218" i="30"/>
  <c r="HI218" i="30"/>
  <c r="HE218" i="30"/>
  <c r="ID218" i="30"/>
  <c r="HZ218" i="30"/>
  <c r="HV218" i="30"/>
  <c r="HR218" i="30"/>
  <c r="HN218" i="30"/>
  <c r="HJ218" i="30"/>
  <c r="HF218" i="30"/>
  <c r="HB218" i="30"/>
  <c r="GX218" i="30"/>
  <c r="GT218" i="30"/>
  <c r="GP218" i="30"/>
  <c r="GL218" i="30"/>
  <c r="GH218" i="30"/>
  <c r="GD218" i="30"/>
  <c r="FZ218" i="30"/>
  <c r="FV218" i="30"/>
  <c r="FR218" i="30"/>
  <c r="FN218" i="30"/>
  <c r="FJ218" i="30"/>
  <c r="FF218" i="30"/>
  <c r="FB218" i="30"/>
  <c r="EX218" i="30"/>
  <c r="ET218" i="30"/>
  <c r="EP218" i="30"/>
  <c r="EL218" i="30"/>
  <c r="EH218" i="30"/>
  <c r="ED218" i="30"/>
  <c r="DZ218" i="30"/>
  <c r="DV218" i="30"/>
  <c r="DR218" i="30"/>
  <c r="DN218" i="30"/>
  <c r="DJ218" i="30"/>
  <c r="DF218" i="30"/>
  <c r="DB218" i="30"/>
  <c r="CX218" i="30"/>
  <c r="CT218" i="30"/>
  <c r="CP218" i="30"/>
  <c r="CL218" i="30"/>
  <c r="CH218" i="30"/>
  <c r="CD218" i="30"/>
  <c r="BZ218" i="30"/>
  <c r="BV218" i="30"/>
  <c r="BR218" i="30"/>
  <c r="BN218" i="30"/>
  <c r="BJ218" i="30"/>
  <c r="BF218" i="30"/>
  <c r="BB218" i="30"/>
  <c r="AX218" i="30"/>
  <c r="AT218" i="30"/>
  <c r="AP218" i="30"/>
  <c r="AL218" i="30"/>
  <c r="AH218" i="30"/>
  <c r="AD218" i="30"/>
  <c r="Z218" i="30"/>
  <c r="V218" i="30"/>
  <c r="R218" i="30"/>
  <c r="N218" i="30"/>
  <c r="IE218" i="30"/>
  <c r="IA218" i="30"/>
  <c r="HW218" i="30"/>
  <c r="HS218" i="30"/>
  <c r="HO218" i="30"/>
  <c r="HK218" i="30"/>
  <c r="IF218" i="30"/>
  <c r="IB218" i="30"/>
  <c r="HX218" i="30"/>
  <c r="HT218" i="30"/>
  <c r="HP218" i="30"/>
  <c r="HL218" i="30"/>
  <c r="HH218" i="30"/>
  <c r="HD218" i="30"/>
  <c r="GZ218" i="30"/>
  <c r="GV218" i="30"/>
  <c r="GR218" i="30"/>
  <c r="GN218" i="30"/>
  <c r="GJ218" i="30"/>
  <c r="GF218" i="30"/>
  <c r="GB218" i="30"/>
  <c r="FX218" i="30"/>
  <c r="FT218" i="30"/>
  <c r="FP218" i="30"/>
  <c r="FL218" i="30"/>
  <c r="FH218" i="30"/>
  <c r="FD218" i="30"/>
  <c r="EZ218" i="30"/>
  <c r="EV218" i="30"/>
  <c r="ER218" i="30"/>
  <c r="EN218" i="30"/>
  <c r="EJ218" i="30"/>
  <c r="EF218" i="30"/>
  <c r="EB218" i="30"/>
  <c r="DX218" i="30"/>
  <c r="DT218" i="30"/>
  <c r="DP218" i="30"/>
  <c r="DL218" i="30"/>
  <c r="DH218" i="30"/>
  <c r="DD218" i="30"/>
  <c r="CZ218" i="30"/>
  <c r="CV218" i="30"/>
  <c r="CR218" i="30"/>
  <c r="CN218" i="30"/>
  <c r="CJ218" i="30"/>
  <c r="CF218" i="30"/>
  <c r="CB218" i="30"/>
  <c r="BX218" i="30"/>
  <c r="BT218" i="30"/>
  <c r="BP218" i="30"/>
  <c r="BL218" i="30"/>
  <c r="BH218" i="30"/>
  <c r="BD218" i="30"/>
  <c r="AZ218" i="30"/>
  <c r="AV218" i="30"/>
  <c r="AR218" i="30"/>
  <c r="AN218" i="30"/>
  <c r="AJ218" i="30"/>
  <c r="AF218" i="30"/>
  <c r="AB218" i="30"/>
  <c r="X218" i="30"/>
  <c r="T218" i="30"/>
  <c r="P218" i="30"/>
  <c r="L218" i="30"/>
  <c r="HG218" i="30"/>
  <c r="GW218" i="30"/>
  <c r="GO218" i="30"/>
  <c r="GG218" i="30"/>
  <c r="FY218" i="30"/>
  <c r="FQ218" i="30"/>
  <c r="FI218" i="30"/>
  <c r="FA218" i="30"/>
  <c r="ES218" i="30"/>
  <c r="EK218" i="30"/>
  <c r="EC218" i="30"/>
  <c r="DU218" i="30"/>
  <c r="DM218" i="30"/>
  <c r="DE218" i="30"/>
  <c r="CW218" i="30"/>
  <c r="CO218" i="30"/>
  <c r="CG218" i="30"/>
  <c r="BY218" i="30"/>
  <c r="BQ218" i="30"/>
  <c r="BI218" i="30"/>
  <c r="BA218" i="30"/>
  <c r="AS218" i="30"/>
  <c r="AK218" i="30"/>
  <c r="AC218" i="30"/>
  <c r="U218" i="30"/>
  <c r="M218" i="30"/>
  <c r="GY218" i="30"/>
  <c r="GQ218" i="30"/>
  <c r="GI218" i="30"/>
  <c r="GA218" i="30"/>
  <c r="FS218" i="30"/>
  <c r="FK218" i="30"/>
  <c r="FC218" i="30"/>
  <c r="EU218" i="30"/>
  <c r="EM218" i="30"/>
  <c r="EE218" i="30"/>
  <c r="DW218" i="30"/>
  <c r="DO218" i="30"/>
  <c r="DG218" i="30"/>
  <c r="CY218" i="30"/>
  <c r="CQ218" i="30"/>
  <c r="CI218" i="30"/>
  <c r="CA218" i="30"/>
  <c r="BS218" i="30"/>
  <c r="BK218" i="30"/>
  <c r="BC218" i="30"/>
  <c r="AU218" i="30"/>
  <c r="AM218" i="30"/>
  <c r="AE218" i="30"/>
  <c r="W218" i="30"/>
  <c r="O218" i="30"/>
  <c r="HA218" i="30"/>
  <c r="GS218" i="30"/>
  <c r="GK218" i="30"/>
  <c r="GC218" i="30"/>
  <c r="FU218" i="30"/>
  <c r="FM218" i="30"/>
  <c r="FE218" i="30"/>
  <c r="EW218" i="30"/>
  <c r="EO218" i="30"/>
  <c r="EG218" i="30"/>
  <c r="DY218" i="30"/>
  <c r="DQ218" i="30"/>
  <c r="DI218" i="30"/>
  <c r="DA218" i="30"/>
  <c r="CS218" i="30"/>
  <c r="CK218" i="30"/>
  <c r="CC218" i="30"/>
  <c r="BU218" i="30"/>
  <c r="BM218" i="30"/>
  <c r="BE218" i="30"/>
  <c r="AW218" i="30"/>
  <c r="AO218" i="30"/>
  <c r="AG218" i="30"/>
  <c r="Y218" i="30"/>
  <c r="Q218" i="30"/>
  <c r="HC218" i="30"/>
  <c r="GU218" i="30"/>
  <c r="GM218" i="30"/>
  <c r="GE218" i="30"/>
  <c r="FW218" i="30"/>
  <c r="FO218" i="30"/>
  <c r="FG218" i="30"/>
  <c r="EY218" i="30"/>
  <c r="EQ218" i="30"/>
  <c r="EI218" i="30"/>
  <c r="EA218" i="30"/>
  <c r="DS218" i="30"/>
  <c r="DK218" i="30"/>
  <c r="DC218" i="30"/>
  <c r="CU218" i="30"/>
  <c r="CM218" i="30"/>
  <c r="CE218" i="30"/>
  <c r="BW218" i="30"/>
  <c r="BO218" i="30"/>
  <c r="BG218" i="30"/>
  <c r="AY218" i="30"/>
  <c r="AQ218" i="30"/>
  <c r="AI218" i="30"/>
  <c r="AA218" i="30"/>
  <c r="S218" i="30"/>
  <c r="K218" i="30"/>
  <c r="IF164" i="30"/>
  <c r="IB164" i="30"/>
  <c r="HX164" i="30"/>
  <c r="HT164" i="30"/>
  <c r="HP164" i="30"/>
  <c r="HL164" i="30"/>
  <c r="HH164" i="30"/>
  <c r="HD164" i="30"/>
  <c r="GZ164" i="30"/>
  <c r="GV164" i="30"/>
  <c r="GR164" i="30"/>
  <c r="GN164" i="30"/>
  <c r="GJ164" i="30"/>
  <c r="GF164" i="30"/>
  <c r="GB164" i="30"/>
  <c r="FX164" i="30"/>
  <c r="FT164" i="30"/>
  <c r="FP164" i="30"/>
  <c r="FL164" i="30"/>
  <c r="FH164" i="30"/>
  <c r="FD164" i="30"/>
  <c r="EZ164" i="30"/>
  <c r="EV164" i="30"/>
  <c r="ER164" i="30"/>
  <c r="EN164" i="30"/>
  <c r="EJ164" i="30"/>
  <c r="EF164" i="30"/>
  <c r="EB164" i="30"/>
  <c r="DX164" i="30"/>
  <c r="DT164" i="30"/>
  <c r="DP164" i="30"/>
  <c r="DL164" i="30"/>
  <c r="DH164" i="30"/>
  <c r="DD164" i="30"/>
  <c r="CZ164" i="30"/>
  <c r="CV164" i="30"/>
  <c r="CR164" i="30"/>
  <c r="CN164" i="30"/>
  <c r="CJ164" i="30"/>
  <c r="CF164" i="30"/>
  <c r="CB164" i="30"/>
  <c r="BX164" i="30"/>
  <c r="BT164" i="30"/>
  <c r="BP164" i="30"/>
  <c r="BL164" i="30"/>
  <c r="BH164" i="30"/>
  <c r="BD164" i="30"/>
  <c r="AZ164" i="30"/>
  <c r="AV164" i="30"/>
  <c r="AR164" i="30"/>
  <c r="AN164" i="30"/>
  <c r="AJ164" i="30"/>
  <c r="AF164" i="30"/>
  <c r="AB164" i="30"/>
  <c r="X164" i="30"/>
  <c r="T164" i="30"/>
  <c r="P164" i="30"/>
  <c r="L164" i="30"/>
  <c r="IG164" i="30"/>
  <c r="IC164" i="30"/>
  <c r="HY164" i="30"/>
  <c r="HU164" i="30"/>
  <c r="HQ164" i="30"/>
  <c r="HM164" i="30"/>
  <c r="HI164" i="30"/>
  <c r="HE164" i="30"/>
  <c r="HA164" i="30"/>
  <c r="GW164" i="30"/>
  <c r="GS164" i="30"/>
  <c r="GO164" i="30"/>
  <c r="GK164" i="30"/>
  <c r="GG164" i="30"/>
  <c r="GC164" i="30"/>
  <c r="FY164" i="30"/>
  <c r="FU164" i="30"/>
  <c r="FQ164" i="30"/>
  <c r="FM164" i="30"/>
  <c r="FI164" i="30"/>
  <c r="FE164" i="30"/>
  <c r="FA164" i="30"/>
  <c r="EW164" i="30"/>
  <c r="ES164" i="30"/>
  <c r="EO164" i="30"/>
  <c r="EK164" i="30"/>
  <c r="EG164" i="30"/>
  <c r="EC164" i="30"/>
  <c r="DY164" i="30"/>
  <c r="DU164" i="30"/>
  <c r="DQ164" i="30"/>
  <c r="DM164" i="30"/>
  <c r="DI164" i="30"/>
  <c r="DE164" i="30"/>
  <c r="DA164" i="30"/>
  <c r="CW164" i="30"/>
  <c r="CS164" i="30"/>
  <c r="CO164" i="30"/>
  <c r="CK164" i="30"/>
  <c r="CG164" i="30"/>
  <c r="CC164" i="30"/>
  <c r="BY164" i="30"/>
  <c r="BU164" i="30"/>
  <c r="BQ164" i="30"/>
  <c r="BM164" i="30"/>
  <c r="BI164" i="30"/>
  <c r="BE164" i="30"/>
  <c r="BA164" i="30"/>
  <c r="AW164" i="30"/>
  <c r="AS164" i="30"/>
  <c r="AO164" i="30"/>
  <c r="AK164" i="30"/>
  <c r="AG164" i="30"/>
  <c r="AC164" i="30"/>
  <c r="Y164" i="30"/>
  <c r="U164" i="30"/>
  <c r="Q164" i="30"/>
  <c r="M164" i="30"/>
  <c r="ID164" i="30"/>
  <c r="HZ164" i="30"/>
  <c r="HV164" i="30"/>
  <c r="HR164" i="30"/>
  <c r="HN164" i="30"/>
  <c r="HJ164" i="30"/>
  <c r="HF164" i="30"/>
  <c r="HB164" i="30"/>
  <c r="GX164" i="30"/>
  <c r="GT164" i="30"/>
  <c r="GP164" i="30"/>
  <c r="GL164" i="30"/>
  <c r="GH164" i="30"/>
  <c r="GD164" i="30"/>
  <c r="FZ164" i="30"/>
  <c r="FV164" i="30"/>
  <c r="FR164" i="30"/>
  <c r="FN164" i="30"/>
  <c r="FJ164" i="30"/>
  <c r="FF164" i="30"/>
  <c r="FB164" i="30"/>
  <c r="EX164" i="30"/>
  <c r="ET164" i="30"/>
  <c r="EP164" i="30"/>
  <c r="EL164" i="30"/>
  <c r="EH164" i="30"/>
  <c r="ED164" i="30"/>
  <c r="DZ164" i="30"/>
  <c r="DV164" i="30"/>
  <c r="DR164" i="30"/>
  <c r="DN164" i="30"/>
  <c r="DJ164" i="30"/>
  <c r="DF164" i="30"/>
  <c r="DB164" i="30"/>
  <c r="CX164" i="30"/>
  <c r="CT164" i="30"/>
  <c r="CP164" i="30"/>
  <c r="CL164" i="30"/>
  <c r="CH164" i="30"/>
  <c r="CD164" i="30"/>
  <c r="BZ164" i="30"/>
  <c r="BV164" i="30"/>
  <c r="BR164" i="30"/>
  <c r="BN164" i="30"/>
  <c r="BJ164" i="30"/>
  <c r="BF164" i="30"/>
  <c r="BB164" i="30"/>
  <c r="AX164" i="30"/>
  <c r="AT164" i="30"/>
  <c r="AP164" i="30"/>
  <c r="AL164" i="30"/>
  <c r="AH164" i="30"/>
  <c r="AD164" i="30"/>
  <c r="Z164" i="30"/>
  <c r="V164" i="30"/>
  <c r="R164" i="30"/>
  <c r="N164" i="30"/>
  <c r="IE164" i="30"/>
  <c r="IA164" i="30"/>
  <c r="HW164" i="30"/>
  <c r="HS164" i="30"/>
  <c r="HO164" i="30"/>
  <c r="HK164" i="30"/>
  <c r="HG164" i="30"/>
  <c r="HC164" i="30"/>
  <c r="GY164" i="30"/>
  <c r="GU164" i="30"/>
  <c r="GQ164" i="30"/>
  <c r="GM164" i="30"/>
  <c r="GI164" i="30"/>
  <c r="GE164" i="30"/>
  <c r="GA164" i="30"/>
  <c r="FW164" i="30"/>
  <c r="FS164" i="30"/>
  <c r="FO164" i="30"/>
  <c r="FK164" i="30"/>
  <c r="FG164" i="30"/>
  <c r="FC164" i="30"/>
  <c r="EY164" i="30"/>
  <c r="EU164" i="30"/>
  <c r="EQ164" i="30"/>
  <c r="EM164" i="30"/>
  <c r="EI164" i="30"/>
  <c r="EE164" i="30"/>
  <c r="EA164" i="30"/>
  <c r="DW164" i="30"/>
  <c r="DS164" i="30"/>
  <c r="DO164" i="30"/>
  <c r="DK164" i="30"/>
  <c r="DG164" i="30"/>
  <c r="DC164" i="30"/>
  <c r="CY164" i="30"/>
  <c r="CU164" i="30"/>
  <c r="CQ164" i="30"/>
  <c r="CM164" i="30"/>
  <c r="CI164" i="30"/>
  <c r="CE164" i="30"/>
  <c r="CA164" i="30"/>
  <c r="BW164" i="30"/>
  <c r="BS164" i="30"/>
  <c r="BO164" i="30"/>
  <c r="BK164" i="30"/>
  <c r="BG164" i="30"/>
  <c r="BC164" i="30"/>
  <c r="AY164" i="30"/>
  <c r="AU164" i="30"/>
  <c r="AQ164" i="30"/>
  <c r="AM164" i="30"/>
  <c r="AI164" i="30"/>
  <c r="AE164" i="30"/>
  <c r="AA164" i="30"/>
  <c r="W164" i="30"/>
  <c r="S164" i="30"/>
  <c r="O164" i="30"/>
  <c r="K164" i="30"/>
  <c r="IF180" i="30"/>
  <c r="IB180" i="30"/>
  <c r="HX180" i="30"/>
  <c r="HT180" i="30"/>
  <c r="HP180" i="30"/>
  <c r="HL180" i="30"/>
  <c r="HH180" i="30"/>
  <c r="HD180" i="30"/>
  <c r="GZ180" i="30"/>
  <c r="GV180" i="30"/>
  <c r="GR180" i="30"/>
  <c r="GN180" i="30"/>
  <c r="GJ180" i="30"/>
  <c r="GF180" i="30"/>
  <c r="GB180" i="30"/>
  <c r="FX180" i="30"/>
  <c r="FT180" i="30"/>
  <c r="FP180" i="30"/>
  <c r="FL180" i="30"/>
  <c r="FH180" i="30"/>
  <c r="FD180" i="30"/>
  <c r="EZ180" i="30"/>
  <c r="EV180" i="30"/>
  <c r="ER180" i="30"/>
  <c r="EN180" i="30"/>
  <c r="EJ180" i="30"/>
  <c r="EF180" i="30"/>
  <c r="EB180" i="30"/>
  <c r="DX180" i="30"/>
  <c r="DT180" i="30"/>
  <c r="DP180" i="30"/>
  <c r="DL180" i="30"/>
  <c r="DH180" i="30"/>
  <c r="DD180" i="30"/>
  <c r="CZ180" i="30"/>
  <c r="CV180" i="30"/>
  <c r="CR180" i="30"/>
  <c r="CN180" i="30"/>
  <c r="CJ180" i="30"/>
  <c r="CF180" i="30"/>
  <c r="CB180" i="30"/>
  <c r="BX180" i="30"/>
  <c r="BT180" i="30"/>
  <c r="BP180" i="30"/>
  <c r="BL180" i="30"/>
  <c r="BH180" i="30"/>
  <c r="BD180" i="30"/>
  <c r="AZ180" i="30"/>
  <c r="AV180" i="30"/>
  <c r="AR180" i="30"/>
  <c r="AN180" i="30"/>
  <c r="AJ180" i="30"/>
  <c r="AF180" i="30"/>
  <c r="AB180" i="30"/>
  <c r="X180" i="30"/>
  <c r="T180" i="30"/>
  <c r="P180" i="30"/>
  <c r="L180" i="30"/>
  <c r="IG180" i="30"/>
  <c r="IC180" i="30"/>
  <c r="HY180" i="30"/>
  <c r="HU180" i="30"/>
  <c r="HQ180" i="30"/>
  <c r="HM180" i="30"/>
  <c r="HI180" i="30"/>
  <c r="HE180" i="30"/>
  <c r="HA180" i="30"/>
  <c r="GW180" i="30"/>
  <c r="GS180" i="30"/>
  <c r="GO180" i="30"/>
  <c r="GK180" i="30"/>
  <c r="GG180" i="30"/>
  <c r="GC180" i="30"/>
  <c r="FY180" i="30"/>
  <c r="FU180" i="30"/>
  <c r="FQ180" i="30"/>
  <c r="FM180" i="30"/>
  <c r="FI180" i="30"/>
  <c r="FE180" i="30"/>
  <c r="FA180" i="30"/>
  <c r="EW180" i="30"/>
  <c r="ES180" i="30"/>
  <c r="EO180" i="30"/>
  <c r="EK180" i="30"/>
  <c r="EG180" i="30"/>
  <c r="EC180" i="30"/>
  <c r="DY180" i="30"/>
  <c r="DU180" i="30"/>
  <c r="DQ180" i="30"/>
  <c r="DM180" i="30"/>
  <c r="DI180" i="30"/>
  <c r="DE180" i="30"/>
  <c r="DA180" i="30"/>
  <c r="CW180" i="30"/>
  <c r="CS180" i="30"/>
  <c r="CO180" i="30"/>
  <c r="CK180" i="30"/>
  <c r="CG180" i="30"/>
  <c r="CC180" i="30"/>
  <c r="BY180" i="30"/>
  <c r="BU180" i="30"/>
  <c r="BQ180" i="30"/>
  <c r="BM180" i="30"/>
  <c r="BI180" i="30"/>
  <c r="BE180" i="30"/>
  <c r="BA180" i="30"/>
  <c r="AW180" i="30"/>
  <c r="AS180" i="30"/>
  <c r="AO180" i="30"/>
  <c r="AK180" i="30"/>
  <c r="AG180" i="30"/>
  <c r="AC180" i="30"/>
  <c r="Y180" i="30"/>
  <c r="U180" i="30"/>
  <c r="Q180" i="30"/>
  <c r="M180" i="30"/>
  <c r="ID180" i="30"/>
  <c r="HZ180" i="30"/>
  <c r="HV180" i="30"/>
  <c r="HR180" i="30"/>
  <c r="HN180" i="30"/>
  <c r="HJ180" i="30"/>
  <c r="HF180" i="30"/>
  <c r="HB180" i="30"/>
  <c r="GX180" i="30"/>
  <c r="GT180" i="30"/>
  <c r="GP180" i="30"/>
  <c r="GL180" i="30"/>
  <c r="GH180" i="30"/>
  <c r="GD180" i="30"/>
  <c r="FZ180" i="30"/>
  <c r="FV180" i="30"/>
  <c r="FR180" i="30"/>
  <c r="FN180" i="30"/>
  <c r="FJ180" i="30"/>
  <c r="FF180" i="30"/>
  <c r="FB180" i="30"/>
  <c r="EX180" i="30"/>
  <c r="ET180" i="30"/>
  <c r="EP180" i="30"/>
  <c r="EL180" i="30"/>
  <c r="EH180" i="30"/>
  <c r="ED180" i="30"/>
  <c r="DZ180" i="30"/>
  <c r="DV180" i="30"/>
  <c r="DR180" i="30"/>
  <c r="DN180" i="30"/>
  <c r="DJ180" i="30"/>
  <c r="DF180" i="30"/>
  <c r="DB180" i="30"/>
  <c r="CX180" i="30"/>
  <c r="CT180" i="30"/>
  <c r="CP180" i="30"/>
  <c r="CL180" i="30"/>
  <c r="CH180" i="30"/>
  <c r="CD180" i="30"/>
  <c r="BZ180" i="30"/>
  <c r="BV180" i="30"/>
  <c r="BR180" i="30"/>
  <c r="BN180" i="30"/>
  <c r="BJ180" i="30"/>
  <c r="BF180" i="30"/>
  <c r="BB180" i="30"/>
  <c r="AX180" i="30"/>
  <c r="AT180" i="30"/>
  <c r="AP180" i="30"/>
  <c r="AL180" i="30"/>
  <c r="AH180" i="30"/>
  <c r="AD180" i="30"/>
  <c r="Z180" i="30"/>
  <c r="V180" i="30"/>
  <c r="R180" i="30"/>
  <c r="N180" i="30"/>
  <c r="IE180" i="30"/>
  <c r="IA180" i="30"/>
  <c r="HW180" i="30"/>
  <c r="HS180" i="30"/>
  <c r="HO180" i="30"/>
  <c r="HK180" i="30"/>
  <c r="HG180" i="30"/>
  <c r="HC180" i="30"/>
  <c r="GY180" i="30"/>
  <c r="GU180" i="30"/>
  <c r="GQ180" i="30"/>
  <c r="GM180" i="30"/>
  <c r="GI180" i="30"/>
  <c r="GE180" i="30"/>
  <c r="GA180" i="30"/>
  <c r="FW180" i="30"/>
  <c r="FS180" i="30"/>
  <c r="FO180" i="30"/>
  <c r="FK180" i="30"/>
  <c r="FG180" i="30"/>
  <c r="FC180" i="30"/>
  <c r="EY180" i="30"/>
  <c r="EU180" i="30"/>
  <c r="EQ180" i="30"/>
  <c r="EM180" i="30"/>
  <c r="EI180" i="30"/>
  <c r="EE180" i="30"/>
  <c r="EA180" i="30"/>
  <c r="DW180" i="30"/>
  <c r="DS180" i="30"/>
  <c r="DO180" i="30"/>
  <c r="DK180" i="30"/>
  <c r="DG180" i="30"/>
  <c r="DC180" i="30"/>
  <c r="CY180" i="30"/>
  <c r="CU180" i="30"/>
  <c r="CQ180" i="30"/>
  <c r="CM180" i="30"/>
  <c r="CI180" i="30"/>
  <c r="CE180" i="30"/>
  <c r="CA180" i="30"/>
  <c r="BW180" i="30"/>
  <c r="BS180" i="30"/>
  <c r="BO180" i="30"/>
  <c r="BK180" i="30"/>
  <c r="BG180" i="30"/>
  <c r="BC180" i="30"/>
  <c r="AY180" i="30"/>
  <c r="AU180" i="30"/>
  <c r="AQ180" i="30"/>
  <c r="AM180" i="30"/>
  <c r="AI180" i="30"/>
  <c r="AE180" i="30"/>
  <c r="AA180" i="30"/>
  <c r="W180" i="30"/>
  <c r="S180" i="30"/>
  <c r="O180" i="30"/>
  <c r="K180" i="30"/>
  <c r="IF196" i="30"/>
  <c r="IB196" i="30"/>
  <c r="HX196" i="30"/>
  <c r="HT196" i="30"/>
  <c r="HP196" i="30"/>
  <c r="HL196" i="30"/>
  <c r="HH196" i="30"/>
  <c r="HD196" i="30"/>
  <c r="GZ196" i="30"/>
  <c r="GV196" i="30"/>
  <c r="GR196" i="30"/>
  <c r="GN196" i="30"/>
  <c r="GJ196" i="30"/>
  <c r="GF196" i="30"/>
  <c r="GB196" i="30"/>
  <c r="FX196" i="30"/>
  <c r="FT196" i="30"/>
  <c r="FP196" i="30"/>
  <c r="FL196" i="30"/>
  <c r="FH196" i="30"/>
  <c r="FD196" i="30"/>
  <c r="EZ196" i="30"/>
  <c r="EV196" i="30"/>
  <c r="ER196" i="30"/>
  <c r="EN196" i="30"/>
  <c r="EJ196" i="30"/>
  <c r="EF196" i="30"/>
  <c r="EB196" i="30"/>
  <c r="DX196" i="30"/>
  <c r="DT196" i="30"/>
  <c r="DP196" i="30"/>
  <c r="DL196" i="30"/>
  <c r="DH196" i="30"/>
  <c r="DD196" i="30"/>
  <c r="CZ196" i="30"/>
  <c r="CV196" i="30"/>
  <c r="CR196" i="30"/>
  <c r="CN196" i="30"/>
  <c r="CJ196" i="30"/>
  <c r="CF196" i="30"/>
  <c r="CB196" i="30"/>
  <c r="BX196" i="30"/>
  <c r="BT196" i="30"/>
  <c r="BP196" i="30"/>
  <c r="BL196" i="30"/>
  <c r="BH196" i="30"/>
  <c r="BD196" i="30"/>
  <c r="AZ196" i="30"/>
  <c r="AV196" i="30"/>
  <c r="AR196" i="30"/>
  <c r="AN196" i="30"/>
  <c r="AJ196" i="30"/>
  <c r="AF196" i="30"/>
  <c r="AB196" i="30"/>
  <c r="X196" i="30"/>
  <c r="T196" i="30"/>
  <c r="P196" i="30"/>
  <c r="L196" i="30"/>
  <c r="IG196" i="30"/>
  <c r="IC196" i="30"/>
  <c r="HY196" i="30"/>
  <c r="HU196" i="30"/>
  <c r="HQ196" i="30"/>
  <c r="HM196" i="30"/>
  <c r="HI196" i="30"/>
  <c r="HE196" i="30"/>
  <c r="HA196" i="30"/>
  <c r="GW196" i="30"/>
  <c r="GS196" i="30"/>
  <c r="GO196" i="30"/>
  <c r="GK196" i="30"/>
  <c r="GG196" i="30"/>
  <c r="GC196" i="30"/>
  <c r="FY196" i="30"/>
  <c r="FU196" i="30"/>
  <c r="FQ196" i="30"/>
  <c r="FM196" i="30"/>
  <c r="FI196" i="30"/>
  <c r="FE196" i="30"/>
  <c r="FA196" i="30"/>
  <c r="EW196" i="30"/>
  <c r="ES196" i="30"/>
  <c r="EO196" i="30"/>
  <c r="EK196" i="30"/>
  <c r="EG196" i="30"/>
  <c r="EC196" i="30"/>
  <c r="DY196" i="30"/>
  <c r="DU196" i="30"/>
  <c r="DQ196" i="30"/>
  <c r="DM196" i="30"/>
  <c r="DI196" i="30"/>
  <c r="DE196" i="30"/>
  <c r="DA196" i="30"/>
  <c r="CW196" i="30"/>
  <c r="CS196" i="30"/>
  <c r="CO196" i="30"/>
  <c r="CK196" i="30"/>
  <c r="CG196" i="30"/>
  <c r="CC196" i="30"/>
  <c r="BY196" i="30"/>
  <c r="BU196" i="30"/>
  <c r="BQ196" i="30"/>
  <c r="BM196" i="30"/>
  <c r="BI196" i="30"/>
  <c r="BE196" i="30"/>
  <c r="BA196" i="30"/>
  <c r="AW196" i="30"/>
  <c r="AS196" i="30"/>
  <c r="AO196" i="30"/>
  <c r="AK196" i="30"/>
  <c r="AG196" i="30"/>
  <c r="AC196" i="30"/>
  <c r="Y196" i="30"/>
  <c r="U196" i="30"/>
  <c r="Q196" i="30"/>
  <c r="M196" i="30"/>
  <c r="ID196" i="30"/>
  <c r="HZ196" i="30"/>
  <c r="HV196" i="30"/>
  <c r="HR196" i="30"/>
  <c r="HN196" i="30"/>
  <c r="HJ196" i="30"/>
  <c r="HF196" i="30"/>
  <c r="HB196" i="30"/>
  <c r="GX196" i="30"/>
  <c r="GT196" i="30"/>
  <c r="GP196" i="30"/>
  <c r="GL196" i="30"/>
  <c r="GH196" i="30"/>
  <c r="GD196" i="30"/>
  <c r="FZ196" i="30"/>
  <c r="FV196" i="30"/>
  <c r="FR196" i="30"/>
  <c r="FN196" i="30"/>
  <c r="FJ196" i="30"/>
  <c r="FF196" i="30"/>
  <c r="FB196" i="30"/>
  <c r="EX196" i="30"/>
  <c r="ET196" i="30"/>
  <c r="EP196" i="30"/>
  <c r="EL196" i="30"/>
  <c r="EH196" i="30"/>
  <c r="ED196" i="30"/>
  <c r="DZ196" i="30"/>
  <c r="DV196" i="30"/>
  <c r="DR196" i="30"/>
  <c r="DN196" i="30"/>
  <c r="DJ196" i="30"/>
  <c r="DF196" i="30"/>
  <c r="DB196" i="30"/>
  <c r="CX196" i="30"/>
  <c r="CT196" i="30"/>
  <c r="CP196" i="30"/>
  <c r="CL196" i="30"/>
  <c r="CH196" i="30"/>
  <c r="CD196" i="30"/>
  <c r="BZ196" i="30"/>
  <c r="BV196" i="30"/>
  <c r="BR196" i="30"/>
  <c r="BN196" i="30"/>
  <c r="BJ196" i="30"/>
  <c r="BF196" i="30"/>
  <c r="BB196" i="30"/>
  <c r="AX196" i="30"/>
  <c r="AT196" i="30"/>
  <c r="AP196" i="30"/>
  <c r="AL196" i="30"/>
  <c r="AH196" i="30"/>
  <c r="AD196" i="30"/>
  <c r="Z196" i="30"/>
  <c r="V196" i="30"/>
  <c r="R196" i="30"/>
  <c r="N196" i="30"/>
  <c r="IE196" i="30"/>
  <c r="IA196" i="30"/>
  <c r="HW196" i="30"/>
  <c r="HS196" i="30"/>
  <c r="HO196" i="30"/>
  <c r="HK196" i="30"/>
  <c r="HG196" i="30"/>
  <c r="HC196" i="30"/>
  <c r="GY196" i="30"/>
  <c r="GU196" i="30"/>
  <c r="GQ196" i="30"/>
  <c r="GM196" i="30"/>
  <c r="GI196" i="30"/>
  <c r="GE196" i="30"/>
  <c r="GA196" i="30"/>
  <c r="FW196" i="30"/>
  <c r="FS196" i="30"/>
  <c r="FO196" i="30"/>
  <c r="FK196" i="30"/>
  <c r="FG196" i="30"/>
  <c r="FC196" i="30"/>
  <c r="EY196" i="30"/>
  <c r="EU196" i="30"/>
  <c r="EQ196" i="30"/>
  <c r="EM196" i="30"/>
  <c r="EI196" i="30"/>
  <c r="EE196" i="30"/>
  <c r="EA196" i="30"/>
  <c r="DW196" i="30"/>
  <c r="DS196" i="30"/>
  <c r="DO196" i="30"/>
  <c r="DK196" i="30"/>
  <c r="DG196" i="30"/>
  <c r="DC196" i="30"/>
  <c r="CY196" i="30"/>
  <c r="CU196" i="30"/>
  <c r="CQ196" i="30"/>
  <c r="CM196" i="30"/>
  <c r="CI196" i="30"/>
  <c r="CE196" i="30"/>
  <c r="CA196" i="30"/>
  <c r="BW196" i="30"/>
  <c r="BS196" i="30"/>
  <c r="BO196" i="30"/>
  <c r="BK196" i="30"/>
  <c r="BG196" i="30"/>
  <c r="BC196" i="30"/>
  <c r="AY196" i="30"/>
  <c r="AU196" i="30"/>
  <c r="AQ196" i="30"/>
  <c r="AM196" i="30"/>
  <c r="AI196" i="30"/>
  <c r="AE196" i="30"/>
  <c r="AA196" i="30"/>
  <c r="W196" i="30"/>
  <c r="S196" i="30"/>
  <c r="O196" i="30"/>
  <c r="K196" i="30"/>
  <c r="IG161" i="30"/>
  <c r="IC161" i="30"/>
  <c r="HY161" i="30"/>
  <c r="HU161" i="30"/>
  <c r="HQ161" i="30"/>
  <c r="HM161" i="30"/>
  <c r="HI161" i="30"/>
  <c r="HE161" i="30"/>
  <c r="HA161" i="30"/>
  <c r="GW161" i="30"/>
  <c r="GS161" i="30"/>
  <c r="GO161" i="30"/>
  <c r="GK161" i="30"/>
  <c r="GG161" i="30"/>
  <c r="GC161" i="30"/>
  <c r="FY161" i="30"/>
  <c r="FU161" i="30"/>
  <c r="FQ161" i="30"/>
  <c r="FM161" i="30"/>
  <c r="FI161" i="30"/>
  <c r="FE161" i="30"/>
  <c r="FA161" i="30"/>
  <c r="EW161" i="30"/>
  <c r="ES161" i="30"/>
  <c r="EO161" i="30"/>
  <c r="EK161" i="30"/>
  <c r="EG161" i="30"/>
  <c r="EC161" i="30"/>
  <c r="DY161" i="30"/>
  <c r="DU161" i="30"/>
  <c r="DQ161" i="30"/>
  <c r="DM161" i="30"/>
  <c r="DI161" i="30"/>
  <c r="DE161" i="30"/>
  <c r="DA161" i="30"/>
  <c r="CW161" i="30"/>
  <c r="CS161" i="30"/>
  <c r="CO161" i="30"/>
  <c r="CK161" i="30"/>
  <c r="CG161" i="30"/>
  <c r="CC161" i="30"/>
  <c r="BY161" i="30"/>
  <c r="BU161" i="30"/>
  <c r="BQ161" i="30"/>
  <c r="BM161" i="30"/>
  <c r="BI161" i="30"/>
  <c r="BE161" i="30"/>
  <c r="BA161" i="30"/>
  <c r="AW161" i="30"/>
  <c r="AS161" i="30"/>
  <c r="AO161" i="30"/>
  <c r="AK161" i="30"/>
  <c r="AG161" i="30"/>
  <c r="AC161" i="30"/>
  <c r="Y161" i="30"/>
  <c r="U161" i="30"/>
  <c r="Q161" i="30"/>
  <c r="M161" i="30"/>
  <c r="ID161" i="30"/>
  <c r="HZ161" i="30"/>
  <c r="HV161" i="30"/>
  <c r="HR161" i="30"/>
  <c r="HN161" i="30"/>
  <c r="HJ161" i="30"/>
  <c r="HF161" i="30"/>
  <c r="HB161" i="30"/>
  <c r="GX161" i="30"/>
  <c r="GT161" i="30"/>
  <c r="GP161" i="30"/>
  <c r="GL161" i="30"/>
  <c r="GH161" i="30"/>
  <c r="GD161" i="30"/>
  <c r="FZ161" i="30"/>
  <c r="FV161" i="30"/>
  <c r="FR161" i="30"/>
  <c r="FN161" i="30"/>
  <c r="FJ161" i="30"/>
  <c r="FF161" i="30"/>
  <c r="FB161" i="30"/>
  <c r="EX161" i="30"/>
  <c r="ET161" i="30"/>
  <c r="EP161" i="30"/>
  <c r="EL161" i="30"/>
  <c r="EH161" i="30"/>
  <c r="ED161" i="30"/>
  <c r="DZ161" i="30"/>
  <c r="DV161" i="30"/>
  <c r="DR161" i="30"/>
  <c r="DN161" i="30"/>
  <c r="DJ161" i="30"/>
  <c r="DF161" i="30"/>
  <c r="DB161" i="30"/>
  <c r="CX161" i="30"/>
  <c r="CT161" i="30"/>
  <c r="CP161" i="30"/>
  <c r="CL161" i="30"/>
  <c r="CH161" i="30"/>
  <c r="CD161" i="30"/>
  <c r="BZ161" i="30"/>
  <c r="BV161" i="30"/>
  <c r="BR161" i="30"/>
  <c r="BN161" i="30"/>
  <c r="BJ161" i="30"/>
  <c r="BF161" i="30"/>
  <c r="BB161" i="30"/>
  <c r="AX161" i="30"/>
  <c r="AT161" i="30"/>
  <c r="AP161" i="30"/>
  <c r="AL161" i="30"/>
  <c r="AH161" i="30"/>
  <c r="AD161" i="30"/>
  <c r="Z161" i="30"/>
  <c r="V161" i="30"/>
  <c r="R161" i="30"/>
  <c r="N161" i="30"/>
  <c r="IE161" i="30"/>
  <c r="IA161" i="30"/>
  <c r="HW161" i="30"/>
  <c r="HS161" i="30"/>
  <c r="HO161" i="30"/>
  <c r="HK161" i="30"/>
  <c r="HG161" i="30"/>
  <c r="HC161" i="30"/>
  <c r="GY161" i="30"/>
  <c r="GU161" i="30"/>
  <c r="GQ161" i="30"/>
  <c r="GM161" i="30"/>
  <c r="GI161" i="30"/>
  <c r="GE161" i="30"/>
  <c r="GA161" i="30"/>
  <c r="FW161" i="30"/>
  <c r="FS161" i="30"/>
  <c r="FO161" i="30"/>
  <c r="FK161" i="30"/>
  <c r="FG161" i="30"/>
  <c r="FC161" i="30"/>
  <c r="EY161" i="30"/>
  <c r="EU161" i="30"/>
  <c r="EQ161" i="30"/>
  <c r="EM161" i="30"/>
  <c r="EI161" i="30"/>
  <c r="EE161" i="30"/>
  <c r="EA161" i="30"/>
  <c r="DW161" i="30"/>
  <c r="DS161" i="30"/>
  <c r="DO161" i="30"/>
  <c r="DK161" i="30"/>
  <c r="DG161" i="30"/>
  <c r="DC161" i="30"/>
  <c r="CY161" i="30"/>
  <c r="CU161" i="30"/>
  <c r="CQ161" i="30"/>
  <c r="CM161" i="30"/>
  <c r="CI161" i="30"/>
  <c r="CE161" i="30"/>
  <c r="CA161" i="30"/>
  <c r="BW161" i="30"/>
  <c r="BS161" i="30"/>
  <c r="BO161" i="30"/>
  <c r="BK161" i="30"/>
  <c r="BG161" i="30"/>
  <c r="BC161" i="30"/>
  <c r="AY161" i="30"/>
  <c r="AU161" i="30"/>
  <c r="AQ161" i="30"/>
  <c r="AM161" i="30"/>
  <c r="AI161" i="30"/>
  <c r="AE161" i="30"/>
  <c r="AA161" i="30"/>
  <c r="W161" i="30"/>
  <c r="S161" i="30"/>
  <c r="O161" i="30"/>
  <c r="K161" i="30"/>
  <c r="IF161" i="30"/>
  <c r="IB161" i="30"/>
  <c r="HX161" i="30"/>
  <c r="HT161" i="30"/>
  <c r="HP161" i="30"/>
  <c r="HL161" i="30"/>
  <c r="HH161" i="30"/>
  <c r="HD161" i="30"/>
  <c r="GZ161" i="30"/>
  <c r="GV161" i="30"/>
  <c r="GR161" i="30"/>
  <c r="GN161" i="30"/>
  <c r="GJ161" i="30"/>
  <c r="GF161" i="30"/>
  <c r="GB161" i="30"/>
  <c r="FX161" i="30"/>
  <c r="FT161" i="30"/>
  <c r="FP161" i="30"/>
  <c r="FL161" i="30"/>
  <c r="FH161" i="30"/>
  <c r="FD161" i="30"/>
  <c r="EZ161" i="30"/>
  <c r="EV161" i="30"/>
  <c r="ER161" i="30"/>
  <c r="EN161" i="30"/>
  <c r="EJ161" i="30"/>
  <c r="EF161" i="30"/>
  <c r="EB161" i="30"/>
  <c r="DX161" i="30"/>
  <c r="DT161" i="30"/>
  <c r="DP161" i="30"/>
  <c r="DL161" i="30"/>
  <c r="DH161" i="30"/>
  <c r="DD161" i="30"/>
  <c r="CZ161" i="30"/>
  <c r="CV161" i="30"/>
  <c r="CR161" i="30"/>
  <c r="CN161" i="30"/>
  <c r="CJ161" i="30"/>
  <c r="CF161" i="30"/>
  <c r="CB161" i="30"/>
  <c r="BX161" i="30"/>
  <c r="BT161" i="30"/>
  <c r="BP161" i="30"/>
  <c r="BL161" i="30"/>
  <c r="BH161" i="30"/>
  <c r="BD161" i="30"/>
  <c r="AZ161" i="30"/>
  <c r="AV161" i="30"/>
  <c r="AR161" i="30"/>
  <c r="AN161" i="30"/>
  <c r="AJ161" i="30"/>
  <c r="AF161" i="30"/>
  <c r="AB161" i="30"/>
  <c r="X161" i="30"/>
  <c r="T161" i="30"/>
  <c r="P161" i="30"/>
  <c r="L161" i="30"/>
  <c r="IG177" i="30"/>
  <c r="IC177" i="30"/>
  <c r="HY177" i="30"/>
  <c r="HU177" i="30"/>
  <c r="HQ177" i="30"/>
  <c r="HM177" i="30"/>
  <c r="HI177" i="30"/>
  <c r="HE177" i="30"/>
  <c r="HA177" i="30"/>
  <c r="GW177" i="30"/>
  <c r="GS177" i="30"/>
  <c r="GO177" i="30"/>
  <c r="GK177" i="30"/>
  <c r="GG177" i="30"/>
  <c r="GC177" i="30"/>
  <c r="FY177" i="30"/>
  <c r="FU177" i="30"/>
  <c r="FQ177" i="30"/>
  <c r="FM177" i="30"/>
  <c r="FI177" i="30"/>
  <c r="FE177" i="30"/>
  <c r="FA177" i="30"/>
  <c r="EW177" i="30"/>
  <c r="ES177" i="30"/>
  <c r="EO177" i="30"/>
  <c r="EK177" i="30"/>
  <c r="EG177" i="30"/>
  <c r="EC177" i="30"/>
  <c r="DY177" i="30"/>
  <c r="DU177" i="30"/>
  <c r="DQ177" i="30"/>
  <c r="DM177" i="30"/>
  <c r="DI177" i="30"/>
  <c r="DE177" i="30"/>
  <c r="DA177" i="30"/>
  <c r="CW177" i="30"/>
  <c r="CS177" i="30"/>
  <c r="CO177" i="30"/>
  <c r="CK177" i="30"/>
  <c r="CG177" i="30"/>
  <c r="CC177" i="30"/>
  <c r="BY177" i="30"/>
  <c r="BU177" i="30"/>
  <c r="BQ177" i="30"/>
  <c r="BM177" i="30"/>
  <c r="BI177" i="30"/>
  <c r="BE177" i="30"/>
  <c r="BA177" i="30"/>
  <c r="AW177" i="30"/>
  <c r="AS177" i="30"/>
  <c r="AO177" i="30"/>
  <c r="AK177" i="30"/>
  <c r="AG177" i="30"/>
  <c r="AC177" i="30"/>
  <c r="Y177" i="30"/>
  <c r="U177" i="30"/>
  <c r="Q177" i="30"/>
  <c r="M177" i="30"/>
  <c r="ID177" i="30"/>
  <c r="HZ177" i="30"/>
  <c r="HV177" i="30"/>
  <c r="HR177" i="30"/>
  <c r="HN177" i="30"/>
  <c r="HJ177" i="30"/>
  <c r="HF177" i="30"/>
  <c r="HB177" i="30"/>
  <c r="GX177" i="30"/>
  <c r="GT177" i="30"/>
  <c r="GP177" i="30"/>
  <c r="GL177" i="30"/>
  <c r="GH177" i="30"/>
  <c r="GD177" i="30"/>
  <c r="FZ177" i="30"/>
  <c r="FV177" i="30"/>
  <c r="FR177" i="30"/>
  <c r="FN177" i="30"/>
  <c r="FJ177" i="30"/>
  <c r="FF177" i="30"/>
  <c r="FB177" i="30"/>
  <c r="EX177" i="30"/>
  <c r="ET177" i="30"/>
  <c r="EP177" i="30"/>
  <c r="EL177" i="30"/>
  <c r="EH177" i="30"/>
  <c r="ED177" i="30"/>
  <c r="DZ177" i="30"/>
  <c r="DV177" i="30"/>
  <c r="DR177" i="30"/>
  <c r="DN177" i="30"/>
  <c r="DJ177" i="30"/>
  <c r="DF177" i="30"/>
  <c r="DB177" i="30"/>
  <c r="CX177" i="30"/>
  <c r="CT177" i="30"/>
  <c r="CP177" i="30"/>
  <c r="CL177" i="30"/>
  <c r="CH177" i="30"/>
  <c r="CD177" i="30"/>
  <c r="BZ177" i="30"/>
  <c r="BV177" i="30"/>
  <c r="BR177" i="30"/>
  <c r="BN177" i="30"/>
  <c r="BJ177" i="30"/>
  <c r="BF177" i="30"/>
  <c r="BB177" i="30"/>
  <c r="AX177" i="30"/>
  <c r="AT177" i="30"/>
  <c r="AP177" i="30"/>
  <c r="AL177" i="30"/>
  <c r="AH177" i="30"/>
  <c r="AD177" i="30"/>
  <c r="Z177" i="30"/>
  <c r="V177" i="30"/>
  <c r="R177" i="30"/>
  <c r="N177" i="30"/>
  <c r="IE177" i="30"/>
  <c r="IA177" i="30"/>
  <c r="HW177" i="30"/>
  <c r="HS177" i="30"/>
  <c r="HO177" i="30"/>
  <c r="HK177" i="30"/>
  <c r="HG177" i="30"/>
  <c r="HC177" i="30"/>
  <c r="GY177" i="30"/>
  <c r="GU177" i="30"/>
  <c r="GQ177" i="30"/>
  <c r="GM177" i="30"/>
  <c r="GI177" i="30"/>
  <c r="GE177" i="30"/>
  <c r="GA177" i="30"/>
  <c r="FW177" i="30"/>
  <c r="FS177" i="30"/>
  <c r="FO177" i="30"/>
  <c r="FK177" i="30"/>
  <c r="FG177" i="30"/>
  <c r="FC177" i="30"/>
  <c r="EY177" i="30"/>
  <c r="EU177" i="30"/>
  <c r="EQ177" i="30"/>
  <c r="EM177" i="30"/>
  <c r="EI177" i="30"/>
  <c r="EE177" i="30"/>
  <c r="EA177" i="30"/>
  <c r="DW177" i="30"/>
  <c r="DS177" i="30"/>
  <c r="DO177" i="30"/>
  <c r="DK177" i="30"/>
  <c r="DG177" i="30"/>
  <c r="DC177" i="30"/>
  <c r="CY177" i="30"/>
  <c r="CU177" i="30"/>
  <c r="CQ177" i="30"/>
  <c r="CM177" i="30"/>
  <c r="CI177" i="30"/>
  <c r="CE177" i="30"/>
  <c r="CA177" i="30"/>
  <c r="BW177" i="30"/>
  <c r="BS177" i="30"/>
  <c r="BO177" i="30"/>
  <c r="BK177" i="30"/>
  <c r="BG177" i="30"/>
  <c r="BC177" i="30"/>
  <c r="AY177" i="30"/>
  <c r="AU177" i="30"/>
  <c r="AQ177" i="30"/>
  <c r="AM177" i="30"/>
  <c r="AI177" i="30"/>
  <c r="AE177" i="30"/>
  <c r="AA177" i="30"/>
  <c r="W177" i="30"/>
  <c r="S177" i="30"/>
  <c r="O177" i="30"/>
  <c r="K177" i="30"/>
  <c r="IF177" i="30"/>
  <c r="IB177" i="30"/>
  <c r="HX177" i="30"/>
  <c r="HT177" i="30"/>
  <c r="HP177" i="30"/>
  <c r="HL177" i="30"/>
  <c r="HH177" i="30"/>
  <c r="HD177" i="30"/>
  <c r="GZ177" i="30"/>
  <c r="GV177" i="30"/>
  <c r="GR177" i="30"/>
  <c r="GN177" i="30"/>
  <c r="GJ177" i="30"/>
  <c r="GF177" i="30"/>
  <c r="GB177" i="30"/>
  <c r="FX177" i="30"/>
  <c r="FT177" i="30"/>
  <c r="FP177" i="30"/>
  <c r="FL177" i="30"/>
  <c r="FH177" i="30"/>
  <c r="FD177" i="30"/>
  <c r="EZ177" i="30"/>
  <c r="EV177" i="30"/>
  <c r="ER177" i="30"/>
  <c r="EN177" i="30"/>
  <c r="EJ177" i="30"/>
  <c r="EF177" i="30"/>
  <c r="EB177" i="30"/>
  <c r="DX177" i="30"/>
  <c r="DT177" i="30"/>
  <c r="DP177" i="30"/>
  <c r="DL177" i="30"/>
  <c r="DH177" i="30"/>
  <c r="DD177" i="30"/>
  <c r="CZ177" i="30"/>
  <c r="CV177" i="30"/>
  <c r="CR177" i="30"/>
  <c r="CN177" i="30"/>
  <c r="CJ177" i="30"/>
  <c r="CF177" i="30"/>
  <c r="CB177" i="30"/>
  <c r="BX177" i="30"/>
  <c r="BT177" i="30"/>
  <c r="BP177" i="30"/>
  <c r="BL177" i="30"/>
  <c r="BH177" i="30"/>
  <c r="BD177" i="30"/>
  <c r="AZ177" i="30"/>
  <c r="AV177" i="30"/>
  <c r="AR177" i="30"/>
  <c r="AN177" i="30"/>
  <c r="AJ177" i="30"/>
  <c r="AF177" i="30"/>
  <c r="AB177" i="30"/>
  <c r="X177" i="30"/>
  <c r="T177" i="30"/>
  <c r="P177" i="30"/>
  <c r="L177" i="30"/>
  <c r="IG209" i="30"/>
  <c r="IC209" i="30"/>
  <c r="HY209" i="30"/>
  <c r="HU209" i="30"/>
  <c r="HQ209" i="30"/>
  <c r="HM209" i="30"/>
  <c r="HI209" i="30"/>
  <c r="HE209" i="30"/>
  <c r="HA209" i="30"/>
  <c r="GW209" i="30"/>
  <c r="GS209" i="30"/>
  <c r="GO209" i="30"/>
  <c r="GK209" i="30"/>
  <c r="GG209" i="30"/>
  <c r="GC209" i="30"/>
  <c r="FY209" i="30"/>
  <c r="FU209" i="30"/>
  <c r="FQ209" i="30"/>
  <c r="FM209" i="30"/>
  <c r="FI209" i="30"/>
  <c r="FE209" i="30"/>
  <c r="FA209" i="30"/>
  <c r="EW209" i="30"/>
  <c r="ES209" i="30"/>
  <c r="EO209" i="30"/>
  <c r="EK209" i="30"/>
  <c r="EG209" i="30"/>
  <c r="EC209" i="30"/>
  <c r="DY209" i="30"/>
  <c r="DU209" i="30"/>
  <c r="DQ209" i="30"/>
  <c r="DM209" i="30"/>
  <c r="DI209" i="30"/>
  <c r="DE209" i="30"/>
  <c r="DA209" i="30"/>
  <c r="CW209" i="30"/>
  <c r="CS209" i="30"/>
  <c r="CO209" i="30"/>
  <c r="CK209" i="30"/>
  <c r="CG209" i="30"/>
  <c r="CC209" i="30"/>
  <c r="BY209" i="30"/>
  <c r="BU209" i="30"/>
  <c r="BQ209" i="30"/>
  <c r="BM209" i="30"/>
  <c r="BI209" i="30"/>
  <c r="BE209" i="30"/>
  <c r="BA209" i="30"/>
  <c r="AW209" i="30"/>
  <c r="AS209" i="30"/>
  <c r="AO209" i="30"/>
  <c r="AK209" i="30"/>
  <c r="AG209" i="30"/>
  <c r="AC209" i="30"/>
  <c r="Y209" i="30"/>
  <c r="U209" i="30"/>
  <c r="Q209" i="30"/>
  <c r="M209" i="30"/>
  <c r="ID209" i="30"/>
  <c r="HZ209" i="30"/>
  <c r="HV209" i="30"/>
  <c r="HR209" i="30"/>
  <c r="HN209" i="30"/>
  <c r="HJ209" i="30"/>
  <c r="HF209" i="30"/>
  <c r="HB209" i="30"/>
  <c r="GX209" i="30"/>
  <c r="GT209" i="30"/>
  <c r="GP209" i="30"/>
  <c r="GL209" i="30"/>
  <c r="GH209" i="30"/>
  <c r="GD209" i="30"/>
  <c r="FZ209" i="30"/>
  <c r="FV209" i="30"/>
  <c r="FR209" i="30"/>
  <c r="FN209" i="30"/>
  <c r="FJ209" i="30"/>
  <c r="FF209" i="30"/>
  <c r="FB209" i="30"/>
  <c r="EX209" i="30"/>
  <c r="ET209" i="30"/>
  <c r="EP209" i="30"/>
  <c r="EL209" i="30"/>
  <c r="EH209" i="30"/>
  <c r="ED209" i="30"/>
  <c r="DZ209" i="30"/>
  <c r="DV209" i="30"/>
  <c r="DR209" i="30"/>
  <c r="DN209" i="30"/>
  <c r="DJ209" i="30"/>
  <c r="DF209" i="30"/>
  <c r="DB209" i="30"/>
  <c r="CX209" i="30"/>
  <c r="CT209" i="30"/>
  <c r="CP209" i="30"/>
  <c r="CL209" i="30"/>
  <c r="CH209" i="30"/>
  <c r="CD209" i="30"/>
  <c r="BZ209" i="30"/>
  <c r="BV209" i="30"/>
  <c r="BR209" i="30"/>
  <c r="BN209" i="30"/>
  <c r="BJ209" i="30"/>
  <c r="BF209" i="30"/>
  <c r="BB209" i="30"/>
  <c r="AX209" i="30"/>
  <c r="AT209" i="30"/>
  <c r="AP209" i="30"/>
  <c r="AL209" i="30"/>
  <c r="AH209" i="30"/>
  <c r="AD209" i="30"/>
  <c r="Z209" i="30"/>
  <c r="V209" i="30"/>
  <c r="R209" i="30"/>
  <c r="N209" i="30"/>
  <c r="IE209" i="30"/>
  <c r="IA209" i="30"/>
  <c r="HW209" i="30"/>
  <c r="HS209" i="30"/>
  <c r="HO209" i="30"/>
  <c r="HK209" i="30"/>
  <c r="HG209" i="30"/>
  <c r="HC209" i="30"/>
  <c r="GY209" i="30"/>
  <c r="GU209" i="30"/>
  <c r="GQ209" i="30"/>
  <c r="GM209" i="30"/>
  <c r="GI209" i="30"/>
  <c r="GE209" i="30"/>
  <c r="GA209" i="30"/>
  <c r="FW209" i="30"/>
  <c r="FS209" i="30"/>
  <c r="FO209" i="30"/>
  <c r="FK209" i="30"/>
  <c r="FG209" i="30"/>
  <c r="FC209" i="30"/>
  <c r="EY209" i="30"/>
  <c r="EU209" i="30"/>
  <c r="EQ209" i="30"/>
  <c r="EM209" i="30"/>
  <c r="EI209" i="30"/>
  <c r="EE209" i="30"/>
  <c r="EA209" i="30"/>
  <c r="DW209" i="30"/>
  <c r="DS209" i="30"/>
  <c r="DO209" i="30"/>
  <c r="DK209" i="30"/>
  <c r="DG209" i="30"/>
  <c r="DC209" i="30"/>
  <c r="CY209" i="30"/>
  <c r="CU209" i="30"/>
  <c r="CQ209" i="30"/>
  <c r="CM209" i="30"/>
  <c r="CI209" i="30"/>
  <c r="CE209" i="30"/>
  <c r="CA209" i="30"/>
  <c r="BW209" i="30"/>
  <c r="BS209" i="30"/>
  <c r="BO209" i="30"/>
  <c r="BK209" i="30"/>
  <c r="BG209" i="30"/>
  <c r="BC209" i="30"/>
  <c r="AY209" i="30"/>
  <c r="AU209" i="30"/>
  <c r="AQ209" i="30"/>
  <c r="AM209" i="30"/>
  <c r="AI209" i="30"/>
  <c r="AE209" i="30"/>
  <c r="AA209" i="30"/>
  <c r="W209" i="30"/>
  <c r="S209" i="30"/>
  <c r="O209" i="30"/>
  <c r="K209" i="30"/>
  <c r="IF209" i="30"/>
  <c r="IB209" i="30"/>
  <c r="HX209" i="30"/>
  <c r="HT209" i="30"/>
  <c r="HP209" i="30"/>
  <c r="HL209" i="30"/>
  <c r="HH209" i="30"/>
  <c r="HD209" i="30"/>
  <c r="GZ209" i="30"/>
  <c r="GV209" i="30"/>
  <c r="GR209" i="30"/>
  <c r="GN209" i="30"/>
  <c r="GJ209" i="30"/>
  <c r="GF209" i="30"/>
  <c r="GB209" i="30"/>
  <c r="FX209" i="30"/>
  <c r="FT209" i="30"/>
  <c r="FP209" i="30"/>
  <c r="FL209" i="30"/>
  <c r="FH209" i="30"/>
  <c r="FD209" i="30"/>
  <c r="EZ209" i="30"/>
  <c r="EV209" i="30"/>
  <c r="ER209" i="30"/>
  <c r="EN209" i="30"/>
  <c r="EJ209" i="30"/>
  <c r="EF209" i="30"/>
  <c r="EB209" i="30"/>
  <c r="DX209" i="30"/>
  <c r="DT209" i="30"/>
  <c r="DP209" i="30"/>
  <c r="DL209" i="30"/>
  <c r="DH209" i="30"/>
  <c r="DD209" i="30"/>
  <c r="CZ209" i="30"/>
  <c r="CV209" i="30"/>
  <c r="CR209" i="30"/>
  <c r="CN209" i="30"/>
  <c r="CJ209" i="30"/>
  <c r="CF209" i="30"/>
  <c r="CB209" i="30"/>
  <c r="BX209" i="30"/>
  <c r="BT209" i="30"/>
  <c r="BP209" i="30"/>
  <c r="BL209" i="30"/>
  <c r="BH209" i="30"/>
  <c r="BD209" i="30"/>
  <c r="AZ209" i="30"/>
  <c r="AV209" i="30"/>
  <c r="AR209" i="30"/>
  <c r="AN209" i="30"/>
  <c r="AJ209" i="30"/>
  <c r="AF209" i="30"/>
  <c r="AB209" i="30"/>
  <c r="X209" i="30"/>
  <c r="T209" i="30"/>
  <c r="P209" i="30"/>
  <c r="L209" i="30"/>
  <c r="IE220" i="30"/>
  <c r="IA220" i="30"/>
  <c r="HW220" i="30"/>
  <c r="HS220" i="30"/>
  <c r="HO220" i="30"/>
  <c r="HK220" i="30"/>
  <c r="HG220" i="30"/>
  <c r="HC220" i="30"/>
  <c r="GY220" i="30"/>
  <c r="GU220" i="30"/>
  <c r="GQ220" i="30"/>
  <c r="GM220" i="30"/>
  <c r="GI220" i="30"/>
  <c r="GE220" i="30"/>
  <c r="GA220" i="30"/>
  <c r="FW220" i="30"/>
  <c r="FS220" i="30"/>
  <c r="FO220" i="30"/>
  <c r="FK220" i="30"/>
  <c r="FG220" i="30"/>
  <c r="FC220" i="30"/>
  <c r="EY220" i="30"/>
  <c r="EU220" i="30"/>
  <c r="EQ220" i="30"/>
  <c r="EM220" i="30"/>
  <c r="EI220" i="30"/>
  <c r="EE220" i="30"/>
  <c r="EA220" i="30"/>
  <c r="DW220" i="30"/>
  <c r="DS220" i="30"/>
  <c r="DO220" i="30"/>
  <c r="DK220" i="30"/>
  <c r="DG220" i="30"/>
  <c r="DC220" i="30"/>
  <c r="CY220" i="30"/>
  <c r="CU220" i="30"/>
  <c r="CQ220" i="30"/>
  <c r="CM220" i="30"/>
  <c r="CI220" i="30"/>
  <c r="CE220" i="30"/>
  <c r="CA220" i="30"/>
  <c r="BW220" i="30"/>
  <c r="BS220" i="30"/>
  <c r="BO220" i="30"/>
  <c r="BK220" i="30"/>
  <c r="BG220" i="30"/>
  <c r="BC220" i="30"/>
  <c r="AY220" i="30"/>
  <c r="AU220" i="30"/>
  <c r="AQ220" i="30"/>
  <c r="AM220" i="30"/>
  <c r="AI220" i="30"/>
  <c r="AE220" i="30"/>
  <c r="AA220" i="30"/>
  <c r="W220" i="30"/>
  <c r="S220" i="30"/>
  <c r="O220" i="30"/>
  <c r="K220" i="30"/>
  <c r="IF220" i="30"/>
  <c r="IB220" i="30"/>
  <c r="HX220" i="30"/>
  <c r="HT220" i="30"/>
  <c r="HP220" i="30"/>
  <c r="HL220" i="30"/>
  <c r="HH220" i="30"/>
  <c r="HD220" i="30"/>
  <c r="GZ220" i="30"/>
  <c r="GV220" i="30"/>
  <c r="GR220" i="30"/>
  <c r="GN220" i="30"/>
  <c r="GJ220" i="30"/>
  <c r="GF220" i="30"/>
  <c r="GB220" i="30"/>
  <c r="FX220" i="30"/>
  <c r="FT220" i="30"/>
  <c r="FP220" i="30"/>
  <c r="FL220" i="30"/>
  <c r="FH220" i="30"/>
  <c r="FD220" i="30"/>
  <c r="EZ220" i="30"/>
  <c r="EV220" i="30"/>
  <c r="ER220" i="30"/>
  <c r="EN220" i="30"/>
  <c r="EJ220" i="30"/>
  <c r="EF220" i="30"/>
  <c r="EB220" i="30"/>
  <c r="DX220" i="30"/>
  <c r="DT220" i="30"/>
  <c r="DP220" i="30"/>
  <c r="DL220" i="30"/>
  <c r="DH220" i="30"/>
  <c r="DD220" i="30"/>
  <c r="CZ220" i="30"/>
  <c r="CV220" i="30"/>
  <c r="CR220" i="30"/>
  <c r="CN220" i="30"/>
  <c r="CJ220" i="30"/>
  <c r="CF220" i="30"/>
  <c r="CB220" i="30"/>
  <c r="BX220" i="30"/>
  <c r="BT220" i="30"/>
  <c r="BP220" i="30"/>
  <c r="BL220" i="30"/>
  <c r="BH220" i="30"/>
  <c r="BD220" i="30"/>
  <c r="AZ220" i="30"/>
  <c r="AV220" i="30"/>
  <c r="AR220" i="30"/>
  <c r="AN220" i="30"/>
  <c r="AJ220" i="30"/>
  <c r="AF220" i="30"/>
  <c r="AB220" i="30"/>
  <c r="X220" i="30"/>
  <c r="T220" i="30"/>
  <c r="P220" i="30"/>
  <c r="L220" i="30"/>
  <c r="IG220" i="30"/>
  <c r="IC220" i="30"/>
  <c r="HY220" i="30"/>
  <c r="HU220" i="30"/>
  <c r="HQ220" i="30"/>
  <c r="HM220" i="30"/>
  <c r="HI220" i="30"/>
  <c r="HE220" i="30"/>
  <c r="HA220" i="30"/>
  <c r="GW220" i="30"/>
  <c r="GS220" i="30"/>
  <c r="GO220" i="30"/>
  <c r="GK220" i="30"/>
  <c r="GG220" i="30"/>
  <c r="GC220" i="30"/>
  <c r="FY220" i="30"/>
  <c r="FU220" i="30"/>
  <c r="FQ220" i="30"/>
  <c r="FM220" i="30"/>
  <c r="FI220" i="30"/>
  <c r="FE220" i="30"/>
  <c r="FA220" i="30"/>
  <c r="EW220" i="30"/>
  <c r="ES220" i="30"/>
  <c r="EO220" i="30"/>
  <c r="EK220" i="30"/>
  <c r="EG220" i="30"/>
  <c r="EC220" i="30"/>
  <c r="DY220" i="30"/>
  <c r="DU220" i="30"/>
  <c r="DQ220" i="30"/>
  <c r="DM220" i="30"/>
  <c r="DI220" i="30"/>
  <c r="DE220" i="30"/>
  <c r="DA220" i="30"/>
  <c r="CW220" i="30"/>
  <c r="CS220" i="30"/>
  <c r="CO220" i="30"/>
  <c r="CK220" i="30"/>
  <c r="CG220" i="30"/>
  <c r="CC220" i="30"/>
  <c r="BY220" i="30"/>
  <c r="BU220" i="30"/>
  <c r="BQ220" i="30"/>
  <c r="BM220" i="30"/>
  <c r="BI220" i="30"/>
  <c r="BE220" i="30"/>
  <c r="BA220" i="30"/>
  <c r="AW220" i="30"/>
  <c r="AS220" i="30"/>
  <c r="AO220" i="30"/>
  <c r="AK220" i="30"/>
  <c r="AG220" i="30"/>
  <c r="AC220" i="30"/>
  <c r="Y220" i="30"/>
  <c r="U220" i="30"/>
  <c r="Q220" i="30"/>
  <c r="M220" i="30"/>
  <c r="ID220" i="30"/>
  <c r="HZ220" i="30"/>
  <c r="HV220" i="30"/>
  <c r="HR220" i="30"/>
  <c r="HN220" i="30"/>
  <c r="HJ220" i="30"/>
  <c r="HF220" i="30"/>
  <c r="HB220" i="30"/>
  <c r="GX220" i="30"/>
  <c r="GT220" i="30"/>
  <c r="GP220" i="30"/>
  <c r="GL220" i="30"/>
  <c r="GH220" i="30"/>
  <c r="GD220" i="30"/>
  <c r="FZ220" i="30"/>
  <c r="FV220" i="30"/>
  <c r="FR220" i="30"/>
  <c r="FN220" i="30"/>
  <c r="FJ220" i="30"/>
  <c r="FF220" i="30"/>
  <c r="FB220" i="30"/>
  <c r="EX220" i="30"/>
  <c r="ET220" i="30"/>
  <c r="EP220" i="30"/>
  <c r="EL220" i="30"/>
  <c r="EH220" i="30"/>
  <c r="ED220" i="30"/>
  <c r="DZ220" i="30"/>
  <c r="DV220" i="30"/>
  <c r="DR220" i="30"/>
  <c r="DN220" i="30"/>
  <c r="DJ220" i="30"/>
  <c r="DF220" i="30"/>
  <c r="DB220" i="30"/>
  <c r="CX220" i="30"/>
  <c r="CT220" i="30"/>
  <c r="CP220" i="30"/>
  <c r="CL220" i="30"/>
  <c r="CH220" i="30"/>
  <c r="CD220" i="30"/>
  <c r="BZ220" i="30"/>
  <c r="BV220" i="30"/>
  <c r="BR220" i="30"/>
  <c r="BN220" i="30"/>
  <c r="BJ220" i="30"/>
  <c r="BF220" i="30"/>
  <c r="BB220" i="30"/>
  <c r="AX220" i="30"/>
  <c r="AT220" i="30"/>
  <c r="AP220" i="30"/>
  <c r="AL220" i="30"/>
  <c r="AH220" i="30"/>
  <c r="AD220" i="30"/>
  <c r="Z220" i="30"/>
  <c r="V220" i="30"/>
  <c r="R220" i="30"/>
  <c r="N220" i="30"/>
  <c r="IG273" i="30"/>
  <c r="IC273" i="30"/>
  <c r="HY273" i="30"/>
  <c r="HU273" i="30"/>
  <c r="HQ273" i="30"/>
  <c r="HM273" i="30"/>
  <c r="HI273" i="30"/>
  <c r="HE273" i="30"/>
  <c r="HA273" i="30"/>
  <c r="GW273" i="30"/>
  <c r="GS273" i="30"/>
  <c r="GO273" i="30"/>
  <c r="GK273" i="30"/>
  <c r="GG273" i="30"/>
  <c r="GC273" i="30"/>
  <c r="FY273" i="30"/>
  <c r="FU273" i="30"/>
  <c r="FQ273" i="30"/>
  <c r="FM273" i="30"/>
  <c r="FI273" i="30"/>
  <c r="FE273" i="30"/>
  <c r="FA273" i="30"/>
  <c r="EW273" i="30"/>
  <c r="ES273" i="30"/>
  <c r="EO273" i="30"/>
  <c r="EK273" i="30"/>
  <c r="EG273" i="30"/>
  <c r="EC273" i="30"/>
  <c r="DY273" i="30"/>
  <c r="DU273" i="30"/>
  <c r="DQ273" i="30"/>
  <c r="DM273" i="30"/>
  <c r="DI273" i="30"/>
  <c r="DE273" i="30"/>
  <c r="DA273" i="30"/>
  <c r="CW273" i="30"/>
  <c r="CS273" i="30"/>
  <c r="CO273" i="30"/>
  <c r="CK273" i="30"/>
  <c r="CG273" i="30"/>
  <c r="CC273" i="30"/>
  <c r="BY273" i="30"/>
  <c r="BU273" i="30"/>
  <c r="BQ273" i="30"/>
  <c r="BM273" i="30"/>
  <c r="BI273" i="30"/>
  <c r="BE273" i="30"/>
  <c r="BA273" i="30"/>
  <c r="AW273" i="30"/>
  <c r="AS273" i="30"/>
  <c r="AO273" i="30"/>
  <c r="AK273" i="30"/>
  <c r="AG273" i="30"/>
  <c r="AC273" i="30"/>
  <c r="Y273" i="30"/>
  <c r="U273" i="30"/>
  <c r="Q273" i="30"/>
  <c r="M273" i="30"/>
  <c r="ID273" i="30"/>
  <c r="HZ273" i="30"/>
  <c r="HV273" i="30"/>
  <c r="HR273" i="30"/>
  <c r="HN273" i="30"/>
  <c r="HJ273" i="30"/>
  <c r="HF273" i="30"/>
  <c r="HB273" i="30"/>
  <c r="GX273" i="30"/>
  <c r="GT273" i="30"/>
  <c r="GP273" i="30"/>
  <c r="GL273" i="30"/>
  <c r="GH273" i="30"/>
  <c r="GD273" i="30"/>
  <c r="FZ273" i="30"/>
  <c r="FV273" i="30"/>
  <c r="FR273" i="30"/>
  <c r="FN273" i="30"/>
  <c r="FJ273" i="30"/>
  <c r="FF273" i="30"/>
  <c r="FB273" i="30"/>
  <c r="EX273" i="30"/>
  <c r="ET273" i="30"/>
  <c r="EP273" i="30"/>
  <c r="EL273" i="30"/>
  <c r="EH273" i="30"/>
  <c r="ED273" i="30"/>
  <c r="DZ273" i="30"/>
  <c r="DV273" i="30"/>
  <c r="DR273" i="30"/>
  <c r="DN273" i="30"/>
  <c r="DJ273" i="30"/>
  <c r="DF273" i="30"/>
  <c r="DB273" i="30"/>
  <c r="CX273" i="30"/>
  <c r="CT273" i="30"/>
  <c r="CP273" i="30"/>
  <c r="CL273" i="30"/>
  <c r="CH273" i="30"/>
  <c r="CD273" i="30"/>
  <c r="BZ273" i="30"/>
  <c r="BV273" i="30"/>
  <c r="BR273" i="30"/>
  <c r="BN273" i="30"/>
  <c r="BJ273" i="30"/>
  <c r="BF273" i="30"/>
  <c r="BB273" i="30"/>
  <c r="AX273" i="30"/>
  <c r="AT273" i="30"/>
  <c r="AP273" i="30"/>
  <c r="AL273" i="30"/>
  <c r="AH273" i="30"/>
  <c r="AD273" i="30"/>
  <c r="Z273" i="30"/>
  <c r="V273" i="30"/>
  <c r="R273" i="30"/>
  <c r="N273" i="30"/>
  <c r="IE273" i="30"/>
  <c r="IA273" i="30"/>
  <c r="HW273" i="30"/>
  <c r="HS273" i="30"/>
  <c r="HO273" i="30"/>
  <c r="HK273" i="30"/>
  <c r="HG273" i="30"/>
  <c r="HC273" i="30"/>
  <c r="GY273" i="30"/>
  <c r="GU273" i="30"/>
  <c r="GQ273" i="30"/>
  <c r="GM273" i="30"/>
  <c r="GI273" i="30"/>
  <c r="GE273" i="30"/>
  <c r="GA273" i="30"/>
  <c r="FW273" i="30"/>
  <c r="FS273" i="30"/>
  <c r="FO273" i="30"/>
  <c r="FK273" i="30"/>
  <c r="FG273" i="30"/>
  <c r="FC273" i="30"/>
  <c r="EY273" i="30"/>
  <c r="EU273" i="30"/>
  <c r="EQ273" i="30"/>
  <c r="EM273" i="30"/>
  <c r="EI273" i="30"/>
  <c r="EE273" i="30"/>
  <c r="EA273" i="30"/>
  <c r="DW273" i="30"/>
  <c r="DS273" i="30"/>
  <c r="DO273" i="30"/>
  <c r="DK273" i="30"/>
  <c r="DG273" i="30"/>
  <c r="DC273" i="30"/>
  <c r="CY273" i="30"/>
  <c r="CU273" i="30"/>
  <c r="CQ273" i="30"/>
  <c r="CM273" i="30"/>
  <c r="CI273" i="30"/>
  <c r="CE273" i="30"/>
  <c r="CA273" i="30"/>
  <c r="BW273" i="30"/>
  <c r="BS273" i="30"/>
  <c r="BO273" i="30"/>
  <c r="BK273" i="30"/>
  <c r="BG273" i="30"/>
  <c r="BC273" i="30"/>
  <c r="AY273" i="30"/>
  <c r="AU273" i="30"/>
  <c r="AQ273" i="30"/>
  <c r="AM273" i="30"/>
  <c r="AI273" i="30"/>
  <c r="AE273" i="30"/>
  <c r="AA273" i="30"/>
  <c r="W273" i="30"/>
  <c r="S273" i="30"/>
  <c r="O273" i="30"/>
  <c r="K273" i="30"/>
  <c r="IF273" i="30"/>
  <c r="IB273" i="30"/>
  <c r="HX273" i="30"/>
  <c r="HT273" i="30"/>
  <c r="HP273" i="30"/>
  <c r="HL273" i="30"/>
  <c r="HH273" i="30"/>
  <c r="HD273" i="30"/>
  <c r="GZ273" i="30"/>
  <c r="GV273" i="30"/>
  <c r="GR273" i="30"/>
  <c r="GN273" i="30"/>
  <c r="GJ273" i="30"/>
  <c r="GF273" i="30"/>
  <c r="GB273" i="30"/>
  <c r="FX273" i="30"/>
  <c r="FT273" i="30"/>
  <c r="FP273" i="30"/>
  <c r="FL273" i="30"/>
  <c r="FH273" i="30"/>
  <c r="FD273" i="30"/>
  <c r="EZ273" i="30"/>
  <c r="EV273" i="30"/>
  <c r="ER273" i="30"/>
  <c r="EN273" i="30"/>
  <c r="EJ273" i="30"/>
  <c r="EF273" i="30"/>
  <c r="EB273" i="30"/>
  <c r="DX273" i="30"/>
  <c r="DT273" i="30"/>
  <c r="DP273" i="30"/>
  <c r="DL273" i="30"/>
  <c r="DH273" i="30"/>
  <c r="DD273" i="30"/>
  <c r="CZ273" i="30"/>
  <c r="CV273" i="30"/>
  <c r="CR273" i="30"/>
  <c r="CN273" i="30"/>
  <c r="CJ273" i="30"/>
  <c r="CF273" i="30"/>
  <c r="CB273" i="30"/>
  <c r="BX273" i="30"/>
  <c r="BT273" i="30"/>
  <c r="BP273" i="30"/>
  <c r="BL273" i="30"/>
  <c r="BH273" i="30"/>
  <c r="BD273" i="30"/>
  <c r="AZ273" i="30"/>
  <c r="AV273" i="30"/>
  <c r="AR273" i="30"/>
  <c r="AN273" i="30"/>
  <c r="AJ273" i="30"/>
  <c r="AF273" i="30"/>
  <c r="AB273" i="30"/>
  <c r="X273" i="30"/>
  <c r="T273" i="30"/>
  <c r="P273" i="30"/>
  <c r="L273" i="30"/>
  <c r="ID21" i="30"/>
  <c r="HZ21" i="30"/>
  <c r="HV21" i="30"/>
  <c r="HR21" i="30"/>
  <c r="HN21" i="30"/>
  <c r="HJ21" i="30"/>
  <c r="HF21" i="30"/>
  <c r="HB21" i="30"/>
  <c r="GX21" i="30"/>
  <c r="GT21" i="30"/>
  <c r="GP21" i="30"/>
  <c r="GL21" i="30"/>
  <c r="GH21" i="30"/>
  <c r="GD21" i="30"/>
  <c r="FZ21" i="30"/>
  <c r="FV21" i="30"/>
  <c r="FR21" i="30"/>
  <c r="FN21" i="30"/>
  <c r="FJ21" i="30"/>
  <c r="FF21" i="30"/>
  <c r="FB21" i="30"/>
  <c r="EX21" i="30"/>
  <c r="ET21" i="30"/>
  <c r="EP21" i="30"/>
  <c r="EL21" i="30"/>
  <c r="EH21" i="30"/>
  <c r="ED21" i="30"/>
  <c r="DZ21" i="30"/>
  <c r="DV21" i="30"/>
  <c r="DR21" i="30"/>
  <c r="DN21" i="30"/>
  <c r="DJ21" i="30"/>
  <c r="DF21" i="30"/>
  <c r="DB21" i="30"/>
  <c r="CX21" i="30"/>
  <c r="CT21" i="30"/>
  <c r="CP21" i="30"/>
  <c r="CL21" i="30"/>
  <c r="CH21" i="30"/>
  <c r="CD21" i="30"/>
  <c r="BZ21" i="30"/>
  <c r="BV21" i="30"/>
  <c r="BR21" i="30"/>
  <c r="BN21" i="30"/>
  <c r="BJ21" i="30"/>
  <c r="BF21" i="30"/>
  <c r="BB21" i="30"/>
  <c r="AX21" i="30"/>
  <c r="AT21" i="30"/>
  <c r="AP21" i="30"/>
  <c r="AL21" i="30"/>
  <c r="AH21" i="30"/>
  <c r="AD21" i="30"/>
  <c r="Z21" i="30"/>
  <c r="V21" i="30"/>
  <c r="R21" i="30"/>
  <c r="N21" i="30"/>
  <c r="IE21" i="30"/>
  <c r="IA21" i="30"/>
  <c r="HW21" i="30"/>
  <c r="HS21" i="30"/>
  <c r="HO21" i="30"/>
  <c r="HK21" i="30"/>
  <c r="HG21" i="30"/>
  <c r="HC21" i="30"/>
  <c r="GY21" i="30"/>
  <c r="GU21" i="30"/>
  <c r="GQ21" i="30"/>
  <c r="GM21" i="30"/>
  <c r="GI21" i="30"/>
  <c r="GE21" i="30"/>
  <c r="GA21" i="30"/>
  <c r="FW21" i="30"/>
  <c r="FS21" i="30"/>
  <c r="FO21" i="30"/>
  <c r="FK21" i="30"/>
  <c r="FG21" i="30"/>
  <c r="FC21" i="30"/>
  <c r="EY21" i="30"/>
  <c r="EU21" i="30"/>
  <c r="EQ21" i="30"/>
  <c r="EM21" i="30"/>
  <c r="EI21" i="30"/>
  <c r="EE21" i="30"/>
  <c r="EA21" i="30"/>
  <c r="DW21" i="30"/>
  <c r="DS21" i="30"/>
  <c r="DO21" i="30"/>
  <c r="DK21" i="30"/>
  <c r="DG21" i="30"/>
  <c r="DC21" i="30"/>
  <c r="CY21" i="30"/>
  <c r="CU21" i="30"/>
  <c r="CQ21" i="30"/>
  <c r="CM21" i="30"/>
  <c r="CI21" i="30"/>
  <c r="CE21" i="30"/>
  <c r="CA21" i="30"/>
  <c r="BW21" i="30"/>
  <c r="BS21" i="30"/>
  <c r="BO21" i="30"/>
  <c r="BK21" i="30"/>
  <c r="BG21" i="30"/>
  <c r="BC21" i="30"/>
  <c r="AY21" i="30"/>
  <c r="AU21" i="30"/>
  <c r="AQ21" i="30"/>
  <c r="AM21" i="30"/>
  <c r="AI21" i="30"/>
  <c r="AE21" i="30"/>
  <c r="AA21" i="30"/>
  <c r="W21" i="30"/>
  <c r="S21" i="30"/>
  <c r="O21" i="30"/>
  <c r="K21" i="30"/>
  <c r="IF21" i="30"/>
  <c r="IB21" i="30"/>
  <c r="HX21" i="30"/>
  <c r="HT21" i="30"/>
  <c r="HP21" i="30"/>
  <c r="HL21" i="30"/>
  <c r="HH21" i="30"/>
  <c r="HD21" i="30"/>
  <c r="GZ21" i="30"/>
  <c r="GV21" i="30"/>
  <c r="GR21" i="30"/>
  <c r="GN21" i="30"/>
  <c r="GJ21" i="30"/>
  <c r="GF21" i="30"/>
  <c r="GB21" i="30"/>
  <c r="FX21" i="30"/>
  <c r="FT21" i="30"/>
  <c r="FP21" i="30"/>
  <c r="FL21" i="30"/>
  <c r="FH21" i="30"/>
  <c r="FD21" i="30"/>
  <c r="EZ21" i="30"/>
  <c r="EV21" i="30"/>
  <c r="ER21" i="30"/>
  <c r="EN21" i="30"/>
  <c r="EJ21" i="30"/>
  <c r="EF21" i="30"/>
  <c r="EB21" i="30"/>
  <c r="DX21" i="30"/>
  <c r="DT21" i="30"/>
  <c r="DP21" i="30"/>
  <c r="DL21" i="30"/>
  <c r="DH21" i="30"/>
  <c r="DD21" i="30"/>
  <c r="CZ21" i="30"/>
  <c r="CV21" i="30"/>
  <c r="CR21" i="30"/>
  <c r="CN21" i="30"/>
  <c r="CJ21" i="30"/>
  <c r="CF21" i="30"/>
  <c r="CB21" i="30"/>
  <c r="BX21" i="30"/>
  <c r="BT21" i="30"/>
  <c r="BP21" i="30"/>
  <c r="BL21" i="30"/>
  <c r="BH21" i="30"/>
  <c r="BD21" i="30"/>
  <c r="AZ21" i="30"/>
  <c r="AV21" i="30"/>
  <c r="AR21" i="30"/>
  <c r="AN21" i="30"/>
  <c r="AJ21" i="30"/>
  <c r="AF21" i="30"/>
  <c r="AB21" i="30"/>
  <c r="X21" i="30"/>
  <c r="T21" i="30"/>
  <c r="P21" i="30"/>
  <c r="L21" i="30"/>
  <c r="IG21" i="30"/>
  <c r="IC21" i="30"/>
  <c r="HY21" i="30"/>
  <c r="HU21" i="30"/>
  <c r="HQ21" i="30"/>
  <c r="HM21" i="30"/>
  <c r="HI21" i="30"/>
  <c r="HE21" i="30"/>
  <c r="HA21" i="30"/>
  <c r="GW21" i="30"/>
  <c r="GS21" i="30"/>
  <c r="GO21" i="30"/>
  <c r="GK21" i="30"/>
  <c r="GG21" i="30"/>
  <c r="GC21" i="30"/>
  <c r="FY21" i="30"/>
  <c r="FU21" i="30"/>
  <c r="FQ21" i="30"/>
  <c r="FM21" i="30"/>
  <c r="FI21" i="30"/>
  <c r="FE21" i="30"/>
  <c r="FA21" i="30"/>
  <c r="EW21" i="30"/>
  <c r="ES21" i="30"/>
  <c r="EO21" i="30"/>
  <c r="EK21" i="30"/>
  <c r="EG21" i="30"/>
  <c r="EC21" i="30"/>
  <c r="DY21" i="30"/>
  <c r="DU21" i="30"/>
  <c r="DQ21" i="30"/>
  <c r="DM21" i="30"/>
  <c r="DI21" i="30"/>
  <c r="DE21" i="30"/>
  <c r="DA21" i="30"/>
  <c r="CW21" i="30"/>
  <c r="CS21" i="30"/>
  <c r="CO21" i="30"/>
  <c r="CK21" i="30"/>
  <c r="CG21" i="30"/>
  <c r="CC21" i="30"/>
  <c r="BY21" i="30"/>
  <c r="BU21" i="30"/>
  <c r="BQ21" i="30"/>
  <c r="BM21" i="30"/>
  <c r="BI21" i="30"/>
  <c r="BE21" i="30"/>
  <c r="BA21" i="30"/>
  <c r="AW21" i="30"/>
  <c r="AS21" i="30"/>
  <c r="AO21" i="30"/>
  <c r="AK21" i="30"/>
  <c r="AG21" i="30"/>
  <c r="AC21" i="30"/>
  <c r="Y21" i="30"/>
  <c r="U21" i="30"/>
  <c r="Q21" i="30"/>
  <c r="M21" i="30"/>
  <c r="ID37" i="30"/>
  <c r="HZ37" i="30"/>
  <c r="HV37" i="30"/>
  <c r="HR37" i="30"/>
  <c r="HN37" i="30"/>
  <c r="HJ37" i="30"/>
  <c r="HF37" i="30"/>
  <c r="HB37" i="30"/>
  <c r="GX37" i="30"/>
  <c r="GT37" i="30"/>
  <c r="GP37" i="30"/>
  <c r="GL37" i="30"/>
  <c r="GH37" i="30"/>
  <c r="GD37" i="30"/>
  <c r="FZ37" i="30"/>
  <c r="FV37" i="30"/>
  <c r="FR37" i="30"/>
  <c r="FN37" i="30"/>
  <c r="FJ37" i="30"/>
  <c r="FF37" i="30"/>
  <c r="FB37" i="30"/>
  <c r="EX37" i="30"/>
  <c r="ET37" i="30"/>
  <c r="EP37" i="30"/>
  <c r="EL37" i="30"/>
  <c r="EH37" i="30"/>
  <c r="ED37" i="30"/>
  <c r="DZ37" i="30"/>
  <c r="DV37" i="30"/>
  <c r="DR37" i="30"/>
  <c r="DN37" i="30"/>
  <c r="DJ37" i="30"/>
  <c r="DF37" i="30"/>
  <c r="DB37" i="30"/>
  <c r="CX37" i="30"/>
  <c r="CT37" i="30"/>
  <c r="CP37" i="30"/>
  <c r="CL37" i="30"/>
  <c r="CH37" i="30"/>
  <c r="CD37" i="30"/>
  <c r="BZ37" i="30"/>
  <c r="BV37" i="30"/>
  <c r="BR37" i="30"/>
  <c r="BN37" i="30"/>
  <c r="BJ37" i="30"/>
  <c r="BF37" i="30"/>
  <c r="BB37" i="30"/>
  <c r="AX37" i="30"/>
  <c r="AT37" i="30"/>
  <c r="AP37" i="30"/>
  <c r="AL37" i="30"/>
  <c r="AH37" i="30"/>
  <c r="AD37" i="30"/>
  <c r="Z37" i="30"/>
  <c r="V37" i="30"/>
  <c r="R37" i="30"/>
  <c r="N37" i="30"/>
  <c r="IE37" i="30"/>
  <c r="IA37" i="30"/>
  <c r="HW37" i="30"/>
  <c r="HS37" i="30"/>
  <c r="HO37" i="30"/>
  <c r="HK37" i="30"/>
  <c r="HG37" i="30"/>
  <c r="HC37" i="30"/>
  <c r="GY37" i="30"/>
  <c r="GU37" i="30"/>
  <c r="GQ37" i="30"/>
  <c r="GM37" i="30"/>
  <c r="GI37" i="30"/>
  <c r="GE37" i="30"/>
  <c r="GA37" i="30"/>
  <c r="FW37" i="30"/>
  <c r="FS37" i="30"/>
  <c r="FO37" i="30"/>
  <c r="FK37" i="30"/>
  <c r="FG37" i="30"/>
  <c r="FC37" i="30"/>
  <c r="EY37" i="30"/>
  <c r="EU37" i="30"/>
  <c r="EQ37" i="30"/>
  <c r="EM37" i="30"/>
  <c r="EI37" i="30"/>
  <c r="EE37" i="30"/>
  <c r="EA37" i="30"/>
  <c r="DW37" i="30"/>
  <c r="DS37" i="30"/>
  <c r="DO37" i="30"/>
  <c r="DK37" i="30"/>
  <c r="DG37" i="30"/>
  <c r="DC37" i="30"/>
  <c r="CY37" i="30"/>
  <c r="CU37" i="30"/>
  <c r="CQ37" i="30"/>
  <c r="CM37" i="30"/>
  <c r="CI37" i="30"/>
  <c r="CE37" i="30"/>
  <c r="CA37" i="30"/>
  <c r="BW37" i="30"/>
  <c r="BS37" i="30"/>
  <c r="BO37" i="30"/>
  <c r="BK37" i="30"/>
  <c r="BG37" i="30"/>
  <c r="BC37" i="30"/>
  <c r="AY37" i="30"/>
  <c r="AU37" i="30"/>
  <c r="AQ37" i="30"/>
  <c r="AM37" i="30"/>
  <c r="AI37" i="30"/>
  <c r="AE37" i="30"/>
  <c r="AA37" i="30"/>
  <c r="W37" i="30"/>
  <c r="S37" i="30"/>
  <c r="O37" i="30"/>
  <c r="K37" i="30"/>
  <c r="IF37" i="30"/>
  <c r="IB37" i="30"/>
  <c r="HX37" i="30"/>
  <c r="HT37" i="30"/>
  <c r="HP37" i="30"/>
  <c r="HL37" i="30"/>
  <c r="HH37" i="30"/>
  <c r="HD37" i="30"/>
  <c r="GZ37" i="30"/>
  <c r="GV37" i="30"/>
  <c r="GR37" i="30"/>
  <c r="GN37" i="30"/>
  <c r="GJ37" i="30"/>
  <c r="GF37" i="30"/>
  <c r="GB37" i="30"/>
  <c r="FX37" i="30"/>
  <c r="FT37" i="30"/>
  <c r="FP37" i="30"/>
  <c r="FL37" i="30"/>
  <c r="FH37" i="30"/>
  <c r="FD37" i="30"/>
  <c r="EZ37" i="30"/>
  <c r="EV37" i="30"/>
  <c r="ER37" i="30"/>
  <c r="EN37" i="30"/>
  <c r="EJ37" i="30"/>
  <c r="EF37" i="30"/>
  <c r="EB37" i="30"/>
  <c r="DX37" i="30"/>
  <c r="DT37" i="30"/>
  <c r="DP37" i="30"/>
  <c r="DL37" i="30"/>
  <c r="DH37" i="30"/>
  <c r="DD37" i="30"/>
  <c r="CZ37" i="30"/>
  <c r="CV37" i="30"/>
  <c r="CR37" i="30"/>
  <c r="CN37" i="30"/>
  <c r="CJ37" i="30"/>
  <c r="CF37" i="30"/>
  <c r="CB37" i="30"/>
  <c r="BX37" i="30"/>
  <c r="BT37" i="30"/>
  <c r="BP37" i="30"/>
  <c r="BL37" i="30"/>
  <c r="BH37" i="30"/>
  <c r="BD37" i="30"/>
  <c r="AZ37" i="30"/>
  <c r="AV37" i="30"/>
  <c r="AR37" i="30"/>
  <c r="AN37" i="30"/>
  <c r="AJ37" i="30"/>
  <c r="AF37" i="30"/>
  <c r="AB37" i="30"/>
  <c r="X37" i="30"/>
  <c r="T37" i="30"/>
  <c r="P37" i="30"/>
  <c r="L37" i="30"/>
  <c r="IG37" i="30"/>
  <c r="IC37" i="30"/>
  <c r="HY37" i="30"/>
  <c r="HU37" i="30"/>
  <c r="HQ37" i="30"/>
  <c r="HM37" i="30"/>
  <c r="HI37" i="30"/>
  <c r="HE37" i="30"/>
  <c r="HA37" i="30"/>
  <c r="GW37" i="30"/>
  <c r="GS37" i="30"/>
  <c r="GO37" i="30"/>
  <c r="GK37" i="30"/>
  <c r="GG37" i="30"/>
  <c r="GC37" i="30"/>
  <c r="FY37" i="30"/>
  <c r="FU37" i="30"/>
  <c r="FQ37" i="30"/>
  <c r="FM37" i="30"/>
  <c r="FI37" i="30"/>
  <c r="FE37" i="30"/>
  <c r="FA37" i="30"/>
  <c r="EW37" i="30"/>
  <c r="ES37" i="30"/>
  <c r="EO37" i="30"/>
  <c r="EK37" i="30"/>
  <c r="EG37" i="30"/>
  <c r="EC37" i="30"/>
  <c r="DY37" i="30"/>
  <c r="DU37" i="30"/>
  <c r="DQ37" i="30"/>
  <c r="DM37" i="30"/>
  <c r="DI37" i="30"/>
  <c r="DE37" i="30"/>
  <c r="DA37" i="30"/>
  <c r="CW37" i="30"/>
  <c r="CS37" i="30"/>
  <c r="CO37" i="30"/>
  <c r="CK37" i="30"/>
  <c r="CG37" i="30"/>
  <c r="CC37" i="30"/>
  <c r="BY37" i="30"/>
  <c r="BU37" i="30"/>
  <c r="BQ37" i="30"/>
  <c r="BM37" i="30"/>
  <c r="BI37" i="30"/>
  <c r="BE37" i="30"/>
  <c r="BA37" i="30"/>
  <c r="AW37" i="30"/>
  <c r="AS37" i="30"/>
  <c r="AO37" i="30"/>
  <c r="AK37" i="30"/>
  <c r="AG37" i="30"/>
  <c r="AC37" i="30"/>
  <c r="Y37" i="30"/>
  <c r="U37" i="30"/>
  <c r="Q37" i="30"/>
  <c r="M37" i="30"/>
  <c r="ID53" i="30"/>
  <c r="HZ53" i="30"/>
  <c r="HV53" i="30"/>
  <c r="HR53" i="30"/>
  <c r="HN53" i="30"/>
  <c r="HJ53" i="30"/>
  <c r="HF53" i="30"/>
  <c r="HB53" i="30"/>
  <c r="GX53" i="30"/>
  <c r="GT53" i="30"/>
  <c r="GP53" i="30"/>
  <c r="GL53" i="30"/>
  <c r="GH53" i="30"/>
  <c r="GD53" i="30"/>
  <c r="FZ53" i="30"/>
  <c r="FV53" i="30"/>
  <c r="FR53" i="30"/>
  <c r="FN53" i="30"/>
  <c r="FJ53" i="30"/>
  <c r="FF53" i="30"/>
  <c r="FB53" i="30"/>
  <c r="EX53" i="30"/>
  <c r="ET53" i="30"/>
  <c r="EP53" i="30"/>
  <c r="EL53" i="30"/>
  <c r="EH53" i="30"/>
  <c r="ED53" i="30"/>
  <c r="DZ53" i="30"/>
  <c r="DV53" i="30"/>
  <c r="DR53" i="30"/>
  <c r="DN53" i="30"/>
  <c r="DJ53" i="30"/>
  <c r="DF53" i="30"/>
  <c r="DB53" i="30"/>
  <c r="CX53" i="30"/>
  <c r="CT53" i="30"/>
  <c r="CP53" i="30"/>
  <c r="CL53" i="30"/>
  <c r="CH53" i="30"/>
  <c r="CD53" i="30"/>
  <c r="BZ53" i="30"/>
  <c r="BV53" i="30"/>
  <c r="BR53" i="30"/>
  <c r="BN53" i="30"/>
  <c r="BJ53" i="30"/>
  <c r="BF53" i="30"/>
  <c r="BB53" i="30"/>
  <c r="AX53" i="30"/>
  <c r="AT53" i="30"/>
  <c r="AP53" i="30"/>
  <c r="AL53" i="30"/>
  <c r="AH53" i="30"/>
  <c r="AD53" i="30"/>
  <c r="Z53" i="30"/>
  <c r="V53" i="30"/>
  <c r="R53" i="30"/>
  <c r="N53" i="30"/>
  <c r="IE53" i="30"/>
  <c r="IA53" i="30"/>
  <c r="HW53" i="30"/>
  <c r="HS53" i="30"/>
  <c r="HO53" i="30"/>
  <c r="HK53" i="30"/>
  <c r="HG53" i="30"/>
  <c r="HC53" i="30"/>
  <c r="GY53" i="30"/>
  <c r="GU53" i="30"/>
  <c r="GQ53" i="30"/>
  <c r="GM53" i="30"/>
  <c r="GI53" i="30"/>
  <c r="GE53" i="30"/>
  <c r="GA53" i="30"/>
  <c r="FW53" i="30"/>
  <c r="FS53" i="30"/>
  <c r="FO53" i="30"/>
  <c r="FK53" i="30"/>
  <c r="FG53" i="30"/>
  <c r="FC53" i="30"/>
  <c r="EY53" i="30"/>
  <c r="EU53" i="30"/>
  <c r="EQ53" i="30"/>
  <c r="EM53" i="30"/>
  <c r="EI53" i="30"/>
  <c r="EE53" i="30"/>
  <c r="EA53" i="30"/>
  <c r="DW53" i="30"/>
  <c r="DS53" i="30"/>
  <c r="DO53" i="30"/>
  <c r="DK53" i="30"/>
  <c r="DG53" i="30"/>
  <c r="DC53" i="30"/>
  <c r="CY53" i="30"/>
  <c r="CU53" i="30"/>
  <c r="CQ53" i="30"/>
  <c r="CM53" i="30"/>
  <c r="CI53" i="30"/>
  <c r="CE53" i="30"/>
  <c r="CA53" i="30"/>
  <c r="BW53" i="30"/>
  <c r="BS53" i="30"/>
  <c r="BO53" i="30"/>
  <c r="BK53" i="30"/>
  <c r="BG53" i="30"/>
  <c r="BC53" i="30"/>
  <c r="AY53" i="30"/>
  <c r="AU53" i="30"/>
  <c r="AQ53" i="30"/>
  <c r="AM53" i="30"/>
  <c r="AI53" i="30"/>
  <c r="AE53" i="30"/>
  <c r="AA53" i="30"/>
  <c r="W53" i="30"/>
  <c r="S53" i="30"/>
  <c r="O53" i="30"/>
  <c r="K53" i="30"/>
  <c r="IF53" i="30"/>
  <c r="IB53" i="30"/>
  <c r="HX53" i="30"/>
  <c r="HT53" i="30"/>
  <c r="HP53" i="30"/>
  <c r="HL53" i="30"/>
  <c r="HH53" i="30"/>
  <c r="HD53" i="30"/>
  <c r="GZ53" i="30"/>
  <c r="GV53" i="30"/>
  <c r="GR53" i="30"/>
  <c r="GN53" i="30"/>
  <c r="GJ53" i="30"/>
  <c r="GF53" i="30"/>
  <c r="GB53" i="30"/>
  <c r="FX53" i="30"/>
  <c r="FT53" i="30"/>
  <c r="FP53" i="30"/>
  <c r="FL53" i="30"/>
  <c r="FH53" i="30"/>
  <c r="FD53" i="30"/>
  <c r="EZ53" i="30"/>
  <c r="EV53" i="30"/>
  <c r="ER53" i="30"/>
  <c r="EN53" i="30"/>
  <c r="EJ53" i="30"/>
  <c r="EF53" i="30"/>
  <c r="EB53" i="30"/>
  <c r="DX53" i="30"/>
  <c r="DT53" i="30"/>
  <c r="DP53" i="30"/>
  <c r="DL53" i="30"/>
  <c r="DH53" i="30"/>
  <c r="DD53" i="30"/>
  <c r="CZ53" i="30"/>
  <c r="CV53" i="30"/>
  <c r="CR53" i="30"/>
  <c r="CN53" i="30"/>
  <c r="CJ53" i="30"/>
  <c r="CF53" i="30"/>
  <c r="CB53" i="30"/>
  <c r="BX53" i="30"/>
  <c r="BT53" i="30"/>
  <c r="BP53" i="30"/>
  <c r="BL53" i="30"/>
  <c r="BH53" i="30"/>
  <c r="BD53" i="30"/>
  <c r="AZ53" i="30"/>
  <c r="AV53" i="30"/>
  <c r="AR53" i="30"/>
  <c r="AN53" i="30"/>
  <c r="AJ53" i="30"/>
  <c r="AF53" i="30"/>
  <c r="AB53" i="30"/>
  <c r="X53" i="30"/>
  <c r="T53" i="30"/>
  <c r="P53" i="30"/>
  <c r="L53" i="30"/>
  <c r="IG53" i="30"/>
  <c r="IC53" i="30"/>
  <c r="HY53" i="30"/>
  <c r="HU53" i="30"/>
  <c r="HQ53" i="30"/>
  <c r="HM53" i="30"/>
  <c r="HI53" i="30"/>
  <c r="HE53" i="30"/>
  <c r="HA53" i="30"/>
  <c r="GW53" i="30"/>
  <c r="GS53" i="30"/>
  <c r="GO53" i="30"/>
  <c r="GK53" i="30"/>
  <c r="GG53" i="30"/>
  <c r="GC53" i="30"/>
  <c r="FY53" i="30"/>
  <c r="FU53" i="30"/>
  <c r="FQ53" i="30"/>
  <c r="FM53" i="30"/>
  <c r="FI53" i="30"/>
  <c r="FE53" i="30"/>
  <c r="FA53" i="30"/>
  <c r="EW53" i="30"/>
  <c r="ES53" i="30"/>
  <c r="EO53" i="30"/>
  <c r="EK53" i="30"/>
  <c r="EG53" i="30"/>
  <c r="EC53" i="30"/>
  <c r="DY53" i="30"/>
  <c r="DU53" i="30"/>
  <c r="DQ53" i="30"/>
  <c r="DM53" i="30"/>
  <c r="DI53" i="30"/>
  <c r="DE53" i="30"/>
  <c r="DA53" i="30"/>
  <c r="CW53" i="30"/>
  <c r="CS53" i="30"/>
  <c r="CO53" i="30"/>
  <c r="CK53" i="30"/>
  <c r="CG53" i="30"/>
  <c r="CC53" i="30"/>
  <c r="BY53" i="30"/>
  <c r="BU53" i="30"/>
  <c r="BQ53" i="30"/>
  <c r="BM53" i="30"/>
  <c r="BI53" i="30"/>
  <c r="BE53" i="30"/>
  <c r="BA53" i="30"/>
  <c r="AW53" i="30"/>
  <c r="AS53" i="30"/>
  <c r="AO53" i="30"/>
  <c r="AK53" i="30"/>
  <c r="AG53" i="30"/>
  <c r="AC53" i="30"/>
  <c r="Y53" i="30"/>
  <c r="U53" i="30"/>
  <c r="Q53" i="30"/>
  <c r="M53" i="30"/>
  <c r="ID69" i="30"/>
  <c r="HZ69" i="30"/>
  <c r="HV69" i="30"/>
  <c r="HR69" i="30"/>
  <c r="HN69" i="30"/>
  <c r="HJ69" i="30"/>
  <c r="HF69" i="30"/>
  <c r="HB69" i="30"/>
  <c r="GX69" i="30"/>
  <c r="GT69" i="30"/>
  <c r="GP69" i="30"/>
  <c r="GL69" i="30"/>
  <c r="GH69" i="30"/>
  <c r="GD69" i="30"/>
  <c r="FZ69" i="30"/>
  <c r="FV69" i="30"/>
  <c r="FR69" i="30"/>
  <c r="FN69" i="30"/>
  <c r="FJ69" i="30"/>
  <c r="FF69" i="30"/>
  <c r="FB69" i="30"/>
  <c r="EX69" i="30"/>
  <c r="ET69" i="30"/>
  <c r="EP69" i="30"/>
  <c r="EL69" i="30"/>
  <c r="EH69" i="30"/>
  <c r="ED69" i="30"/>
  <c r="DZ69" i="30"/>
  <c r="DV69" i="30"/>
  <c r="DR69" i="30"/>
  <c r="DN69" i="30"/>
  <c r="DJ69" i="30"/>
  <c r="DF69" i="30"/>
  <c r="DB69" i="30"/>
  <c r="CX69" i="30"/>
  <c r="CT69" i="30"/>
  <c r="CP69" i="30"/>
  <c r="CL69" i="30"/>
  <c r="CH69" i="30"/>
  <c r="CD69" i="30"/>
  <c r="BZ69" i="30"/>
  <c r="BV69" i="30"/>
  <c r="BR69" i="30"/>
  <c r="BN69" i="30"/>
  <c r="BJ69" i="30"/>
  <c r="BF69" i="30"/>
  <c r="BB69" i="30"/>
  <c r="AX69" i="30"/>
  <c r="AT69" i="30"/>
  <c r="AP69" i="30"/>
  <c r="AL69" i="30"/>
  <c r="AH69" i="30"/>
  <c r="AD69" i="30"/>
  <c r="Z69" i="30"/>
  <c r="V69" i="30"/>
  <c r="R69" i="30"/>
  <c r="N69" i="30"/>
  <c r="IE69" i="30"/>
  <c r="IA69" i="30"/>
  <c r="HW69" i="30"/>
  <c r="HS69" i="30"/>
  <c r="HO69" i="30"/>
  <c r="HK69" i="30"/>
  <c r="HG69" i="30"/>
  <c r="HC69" i="30"/>
  <c r="GY69" i="30"/>
  <c r="GU69" i="30"/>
  <c r="GQ69" i="30"/>
  <c r="GM69" i="30"/>
  <c r="GI69" i="30"/>
  <c r="GE69" i="30"/>
  <c r="GA69" i="30"/>
  <c r="FW69" i="30"/>
  <c r="FS69" i="30"/>
  <c r="FO69" i="30"/>
  <c r="FK69" i="30"/>
  <c r="FG69" i="30"/>
  <c r="FC69" i="30"/>
  <c r="EY69" i="30"/>
  <c r="EU69" i="30"/>
  <c r="EQ69" i="30"/>
  <c r="EM69" i="30"/>
  <c r="EI69" i="30"/>
  <c r="EE69" i="30"/>
  <c r="EA69" i="30"/>
  <c r="DW69" i="30"/>
  <c r="DS69" i="30"/>
  <c r="DO69" i="30"/>
  <c r="DK69" i="30"/>
  <c r="DG69" i="30"/>
  <c r="DC69" i="30"/>
  <c r="CY69" i="30"/>
  <c r="CU69" i="30"/>
  <c r="CQ69" i="30"/>
  <c r="CM69" i="30"/>
  <c r="CI69" i="30"/>
  <c r="CE69" i="30"/>
  <c r="CA69" i="30"/>
  <c r="BW69" i="30"/>
  <c r="BS69" i="30"/>
  <c r="BO69" i="30"/>
  <c r="BK69" i="30"/>
  <c r="BG69" i="30"/>
  <c r="BC69" i="30"/>
  <c r="AY69" i="30"/>
  <c r="AU69" i="30"/>
  <c r="AQ69" i="30"/>
  <c r="AM69" i="30"/>
  <c r="AI69" i="30"/>
  <c r="AE69" i="30"/>
  <c r="AA69" i="30"/>
  <c r="W69" i="30"/>
  <c r="S69" i="30"/>
  <c r="O69" i="30"/>
  <c r="K69" i="30"/>
  <c r="IF69" i="30"/>
  <c r="IB69" i="30"/>
  <c r="HX69" i="30"/>
  <c r="HT69" i="30"/>
  <c r="HP69" i="30"/>
  <c r="HL69" i="30"/>
  <c r="HH69" i="30"/>
  <c r="HD69" i="30"/>
  <c r="GZ69" i="30"/>
  <c r="GV69" i="30"/>
  <c r="GR69" i="30"/>
  <c r="GN69" i="30"/>
  <c r="GJ69" i="30"/>
  <c r="GF69" i="30"/>
  <c r="GB69" i="30"/>
  <c r="FX69" i="30"/>
  <c r="FT69" i="30"/>
  <c r="FP69" i="30"/>
  <c r="FL69" i="30"/>
  <c r="FH69" i="30"/>
  <c r="FD69" i="30"/>
  <c r="EZ69" i="30"/>
  <c r="EV69" i="30"/>
  <c r="ER69" i="30"/>
  <c r="EN69" i="30"/>
  <c r="EJ69" i="30"/>
  <c r="EF69" i="30"/>
  <c r="EB69" i="30"/>
  <c r="DX69" i="30"/>
  <c r="DT69" i="30"/>
  <c r="DP69" i="30"/>
  <c r="DL69" i="30"/>
  <c r="DH69" i="30"/>
  <c r="DD69" i="30"/>
  <c r="CZ69" i="30"/>
  <c r="CV69" i="30"/>
  <c r="CR69" i="30"/>
  <c r="CN69" i="30"/>
  <c r="CJ69" i="30"/>
  <c r="CF69" i="30"/>
  <c r="CB69" i="30"/>
  <c r="BX69" i="30"/>
  <c r="BT69" i="30"/>
  <c r="BP69" i="30"/>
  <c r="BL69" i="30"/>
  <c r="BH69" i="30"/>
  <c r="BD69" i="30"/>
  <c r="AZ69" i="30"/>
  <c r="AV69" i="30"/>
  <c r="AR69" i="30"/>
  <c r="AN69" i="30"/>
  <c r="AJ69" i="30"/>
  <c r="AF69" i="30"/>
  <c r="AB69" i="30"/>
  <c r="X69" i="30"/>
  <c r="T69" i="30"/>
  <c r="P69" i="30"/>
  <c r="L69" i="30"/>
  <c r="IG69" i="30"/>
  <c r="IC69" i="30"/>
  <c r="HY69" i="30"/>
  <c r="HU69" i="30"/>
  <c r="HQ69" i="30"/>
  <c r="HM69" i="30"/>
  <c r="HI69" i="30"/>
  <c r="HE69" i="30"/>
  <c r="HA69" i="30"/>
  <c r="GW69" i="30"/>
  <c r="GS69" i="30"/>
  <c r="GO69" i="30"/>
  <c r="GK69" i="30"/>
  <c r="GG69" i="30"/>
  <c r="GC69" i="30"/>
  <c r="FY69" i="30"/>
  <c r="FU69" i="30"/>
  <c r="FQ69" i="30"/>
  <c r="FM69" i="30"/>
  <c r="FI69" i="30"/>
  <c r="FE69" i="30"/>
  <c r="FA69" i="30"/>
  <c r="EW69" i="30"/>
  <c r="ES69" i="30"/>
  <c r="EO69" i="30"/>
  <c r="EK69" i="30"/>
  <c r="EG69" i="30"/>
  <c r="EC69" i="30"/>
  <c r="DY69" i="30"/>
  <c r="DU69" i="30"/>
  <c r="DQ69" i="30"/>
  <c r="DM69" i="30"/>
  <c r="DI69" i="30"/>
  <c r="DE69" i="30"/>
  <c r="DA69" i="30"/>
  <c r="CW69" i="30"/>
  <c r="CS69" i="30"/>
  <c r="CO69" i="30"/>
  <c r="CK69" i="30"/>
  <c r="CG69" i="30"/>
  <c r="CC69" i="30"/>
  <c r="BY69" i="30"/>
  <c r="BU69" i="30"/>
  <c r="BQ69" i="30"/>
  <c r="BM69" i="30"/>
  <c r="BI69" i="30"/>
  <c r="BE69" i="30"/>
  <c r="BA69" i="30"/>
  <c r="AW69" i="30"/>
  <c r="AS69" i="30"/>
  <c r="AO69" i="30"/>
  <c r="AK69" i="30"/>
  <c r="AG69" i="30"/>
  <c r="AC69" i="30"/>
  <c r="Y69" i="30"/>
  <c r="U69" i="30"/>
  <c r="Q69" i="30"/>
  <c r="M69" i="30"/>
  <c r="IE18" i="30"/>
  <c r="IA18" i="30"/>
  <c r="HW18" i="30"/>
  <c r="HS18" i="30"/>
  <c r="HO18" i="30"/>
  <c r="HK18" i="30"/>
  <c r="HG18" i="30"/>
  <c r="HC18" i="30"/>
  <c r="GY18" i="30"/>
  <c r="GU18" i="30"/>
  <c r="GQ18" i="30"/>
  <c r="GM18" i="30"/>
  <c r="GI18" i="30"/>
  <c r="GE18" i="30"/>
  <c r="GA18" i="30"/>
  <c r="FW18" i="30"/>
  <c r="FS18" i="30"/>
  <c r="FO18" i="30"/>
  <c r="FK18" i="30"/>
  <c r="FG18" i="30"/>
  <c r="FC18" i="30"/>
  <c r="EY18" i="30"/>
  <c r="EU18" i="30"/>
  <c r="EQ18" i="30"/>
  <c r="EM18" i="30"/>
  <c r="EI18" i="30"/>
  <c r="EE18" i="30"/>
  <c r="EA18" i="30"/>
  <c r="DW18" i="30"/>
  <c r="DS18" i="30"/>
  <c r="DO18" i="30"/>
  <c r="DK18" i="30"/>
  <c r="DG18" i="30"/>
  <c r="DC18" i="30"/>
  <c r="CY18" i="30"/>
  <c r="CU18" i="30"/>
  <c r="CQ18" i="30"/>
  <c r="CM18" i="30"/>
  <c r="CI18" i="30"/>
  <c r="CE18" i="30"/>
  <c r="CA18" i="30"/>
  <c r="BW18" i="30"/>
  <c r="BS18" i="30"/>
  <c r="BO18" i="30"/>
  <c r="BK18" i="30"/>
  <c r="BG18" i="30"/>
  <c r="BC18" i="30"/>
  <c r="AY18" i="30"/>
  <c r="AU18" i="30"/>
  <c r="AQ18" i="30"/>
  <c r="AM18" i="30"/>
  <c r="AI18" i="30"/>
  <c r="AE18" i="30"/>
  <c r="AA18" i="30"/>
  <c r="W18" i="30"/>
  <c r="S18" i="30"/>
  <c r="O18" i="30"/>
  <c r="K18" i="30"/>
  <c r="IF18" i="30"/>
  <c r="IB18" i="30"/>
  <c r="HX18" i="30"/>
  <c r="HT18" i="30"/>
  <c r="HP18" i="30"/>
  <c r="HL18" i="30"/>
  <c r="HH18" i="30"/>
  <c r="HD18" i="30"/>
  <c r="GZ18" i="30"/>
  <c r="GV18" i="30"/>
  <c r="GR18" i="30"/>
  <c r="GN18" i="30"/>
  <c r="GJ18" i="30"/>
  <c r="GF18" i="30"/>
  <c r="GB18" i="30"/>
  <c r="FX18" i="30"/>
  <c r="FT18" i="30"/>
  <c r="FP18" i="30"/>
  <c r="FL18" i="30"/>
  <c r="FH18" i="30"/>
  <c r="FD18" i="30"/>
  <c r="EZ18" i="30"/>
  <c r="EV18" i="30"/>
  <c r="ER18" i="30"/>
  <c r="EN18" i="30"/>
  <c r="EJ18" i="30"/>
  <c r="EF18" i="30"/>
  <c r="EB18" i="30"/>
  <c r="DX18" i="30"/>
  <c r="DT18" i="30"/>
  <c r="DP18" i="30"/>
  <c r="DL18" i="30"/>
  <c r="DH18" i="30"/>
  <c r="DD18" i="30"/>
  <c r="CZ18" i="30"/>
  <c r="CV18" i="30"/>
  <c r="CR18" i="30"/>
  <c r="CN18" i="30"/>
  <c r="CJ18" i="30"/>
  <c r="CF18" i="30"/>
  <c r="CB18" i="30"/>
  <c r="BX18" i="30"/>
  <c r="BT18" i="30"/>
  <c r="BP18" i="30"/>
  <c r="BL18" i="30"/>
  <c r="BH18" i="30"/>
  <c r="BD18" i="30"/>
  <c r="AZ18" i="30"/>
  <c r="AV18" i="30"/>
  <c r="AR18" i="30"/>
  <c r="AN18" i="30"/>
  <c r="AJ18" i="30"/>
  <c r="AF18" i="30"/>
  <c r="AB18" i="30"/>
  <c r="X18" i="30"/>
  <c r="T18" i="30"/>
  <c r="P18" i="30"/>
  <c r="L18" i="30"/>
  <c r="IG18" i="30"/>
  <c r="IC18" i="30"/>
  <c r="HY18" i="30"/>
  <c r="HU18" i="30"/>
  <c r="HQ18" i="30"/>
  <c r="HM18" i="30"/>
  <c r="HI18" i="30"/>
  <c r="HE18" i="30"/>
  <c r="HA18" i="30"/>
  <c r="GW18" i="30"/>
  <c r="GS18" i="30"/>
  <c r="GO18" i="30"/>
  <c r="GK18" i="30"/>
  <c r="GG18" i="30"/>
  <c r="GC18" i="30"/>
  <c r="FY18" i="30"/>
  <c r="FU18" i="30"/>
  <c r="FQ18" i="30"/>
  <c r="FM18" i="30"/>
  <c r="FI18" i="30"/>
  <c r="FE18" i="30"/>
  <c r="FA18" i="30"/>
  <c r="EW18" i="30"/>
  <c r="ES18" i="30"/>
  <c r="EO18" i="30"/>
  <c r="EK18" i="30"/>
  <c r="EG18" i="30"/>
  <c r="EC18" i="30"/>
  <c r="DY18" i="30"/>
  <c r="DU18" i="30"/>
  <c r="DQ18" i="30"/>
  <c r="DM18" i="30"/>
  <c r="DI18" i="30"/>
  <c r="DE18" i="30"/>
  <c r="DA18" i="30"/>
  <c r="CW18" i="30"/>
  <c r="CS18" i="30"/>
  <c r="CO18" i="30"/>
  <c r="CK18" i="30"/>
  <c r="CG18" i="30"/>
  <c r="CC18" i="30"/>
  <c r="BY18" i="30"/>
  <c r="BU18" i="30"/>
  <c r="BQ18" i="30"/>
  <c r="BM18" i="30"/>
  <c r="BI18" i="30"/>
  <c r="BE18" i="30"/>
  <c r="BA18" i="30"/>
  <c r="AW18" i="30"/>
  <c r="AS18" i="30"/>
  <c r="AO18" i="30"/>
  <c r="AK18" i="30"/>
  <c r="AG18" i="30"/>
  <c r="AC18" i="30"/>
  <c r="Y18" i="30"/>
  <c r="U18" i="30"/>
  <c r="Q18" i="30"/>
  <c r="M18" i="30"/>
  <c r="ID18" i="30"/>
  <c r="HZ18" i="30"/>
  <c r="HV18" i="30"/>
  <c r="HR18" i="30"/>
  <c r="HN18" i="30"/>
  <c r="HJ18" i="30"/>
  <c r="HF18" i="30"/>
  <c r="HB18" i="30"/>
  <c r="GX18" i="30"/>
  <c r="GT18" i="30"/>
  <c r="GP18" i="30"/>
  <c r="GL18" i="30"/>
  <c r="GH18" i="30"/>
  <c r="GD18" i="30"/>
  <c r="FZ18" i="30"/>
  <c r="FV18" i="30"/>
  <c r="FR18" i="30"/>
  <c r="FN18" i="30"/>
  <c r="FJ18" i="30"/>
  <c r="FF18" i="30"/>
  <c r="FB18" i="30"/>
  <c r="EX18" i="30"/>
  <c r="ET18" i="30"/>
  <c r="EP18" i="30"/>
  <c r="EL18" i="30"/>
  <c r="EH18" i="30"/>
  <c r="ED18" i="30"/>
  <c r="DZ18" i="30"/>
  <c r="DV18" i="30"/>
  <c r="DR18" i="30"/>
  <c r="DN18" i="30"/>
  <c r="DJ18" i="30"/>
  <c r="DF18" i="30"/>
  <c r="DB18" i="30"/>
  <c r="CX18" i="30"/>
  <c r="CT18" i="30"/>
  <c r="CP18" i="30"/>
  <c r="CL18" i="30"/>
  <c r="CH18" i="30"/>
  <c r="CD18" i="30"/>
  <c r="BZ18" i="30"/>
  <c r="BV18" i="30"/>
  <c r="BR18" i="30"/>
  <c r="BN18" i="30"/>
  <c r="BJ18" i="30"/>
  <c r="BF18" i="30"/>
  <c r="BB18" i="30"/>
  <c r="AX18" i="30"/>
  <c r="AT18" i="30"/>
  <c r="AP18" i="30"/>
  <c r="AL18" i="30"/>
  <c r="AH18" i="30"/>
  <c r="AD18" i="30"/>
  <c r="Z18" i="30"/>
  <c r="V18" i="30"/>
  <c r="R18" i="30"/>
  <c r="N18" i="30"/>
  <c r="IE34" i="30"/>
  <c r="IA34" i="30"/>
  <c r="HW34" i="30"/>
  <c r="HS34" i="30"/>
  <c r="HO34" i="30"/>
  <c r="HK34" i="30"/>
  <c r="HG34" i="30"/>
  <c r="HC34" i="30"/>
  <c r="GY34" i="30"/>
  <c r="GU34" i="30"/>
  <c r="GQ34" i="30"/>
  <c r="GM34" i="30"/>
  <c r="GI34" i="30"/>
  <c r="GE34" i="30"/>
  <c r="GA34" i="30"/>
  <c r="FW34" i="30"/>
  <c r="FS34" i="30"/>
  <c r="FO34" i="30"/>
  <c r="FK34" i="30"/>
  <c r="FG34" i="30"/>
  <c r="FC34" i="30"/>
  <c r="EY34" i="30"/>
  <c r="EU34" i="30"/>
  <c r="EQ34" i="30"/>
  <c r="EM34" i="30"/>
  <c r="EI34" i="30"/>
  <c r="EE34" i="30"/>
  <c r="EA34" i="30"/>
  <c r="DW34" i="30"/>
  <c r="DS34" i="30"/>
  <c r="DO34" i="30"/>
  <c r="DK34" i="30"/>
  <c r="DG34" i="30"/>
  <c r="DC34" i="30"/>
  <c r="CY34" i="30"/>
  <c r="CU34" i="30"/>
  <c r="CQ34" i="30"/>
  <c r="CM34" i="30"/>
  <c r="CI34" i="30"/>
  <c r="CE34" i="30"/>
  <c r="CA34" i="30"/>
  <c r="BW34" i="30"/>
  <c r="BS34" i="30"/>
  <c r="BO34" i="30"/>
  <c r="BK34" i="30"/>
  <c r="BG34" i="30"/>
  <c r="BC34" i="30"/>
  <c r="AY34" i="30"/>
  <c r="AU34" i="30"/>
  <c r="AQ34" i="30"/>
  <c r="AM34" i="30"/>
  <c r="AI34" i="30"/>
  <c r="AE34" i="30"/>
  <c r="AA34" i="30"/>
  <c r="W34" i="30"/>
  <c r="S34" i="30"/>
  <c r="O34" i="30"/>
  <c r="K34" i="30"/>
  <c r="IF34" i="30"/>
  <c r="IB34" i="30"/>
  <c r="HX34" i="30"/>
  <c r="HT34" i="30"/>
  <c r="HP34" i="30"/>
  <c r="HL34" i="30"/>
  <c r="HH34" i="30"/>
  <c r="HD34" i="30"/>
  <c r="GZ34" i="30"/>
  <c r="GV34" i="30"/>
  <c r="GR34" i="30"/>
  <c r="GN34" i="30"/>
  <c r="GJ34" i="30"/>
  <c r="GF34" i="30"/>
  <c r="GB34" i="30"/>
  <c r="FX34" i="30"/>
  <c r="FT34" i="30"/>
  <c r="FP34" i="30"/>
  <c r="FL34" i="30"/>
  <c r="FH34" i="30"/>
  <c r="FD34" i="30"/>
  <c r="EZ34" i="30"/>
  <c r="EV34" i="30"/>
  <c r="ER34" i="30"/>
  <c r="EN34" i="30"/>
  <c r="EJ34" i="30"/>
  <c r="EF34" i="30"/>
  <c r="EB34" i="30"/>
  <c r="DX34" i="30"/>
  <c r="DT34" i="30"/>
  <c r="DP34" i="30"/>
  <c r="DL34" i="30"/>
  <c r="DH34" i="30"/>
  <c r="DD34" i="30"/>
  <c r="CZ34" i="30"/>
  <c r="CV34" i="30"/>
  <c r="CR34" i="30"/>
  <c r="CN34" i="30"/>
  <c r="CJ34" i="30"/>
  <c r="CF34" i="30"/>
  <c r="CB34" i="30"/>
  <c r="BX34" i="30"/>
  <c r="BT34" i="30"/>
  <c r="BP34" i="30"/>
  <c r="BL34" i="30"/>
  <c r="BH34" i="30"/>
  <c r="BD34" i="30"/>
  <c r="AZ34" i="30"/>
  <c r="AV34" i="30"/>
  <c r="AR34" i="30"/>
  <c r="AN34" i="30"/>
  <c r="AJ34" i="30"/>
  <c r="AF34" i="30"/>
  <c r="AB34" i="30"/>
  <c r="X34" i="30"/>
  <c r="T34" i="30"/>
  <c r="P34" i="30"/>
  <c r="L34" i="30"/>
  <c r="IG34" i="30"/>
  <c r="IC34" i="30"/>
  <c r="HY34" i="30"/>
  <c r="HU34" i="30"/>
  <c r="HQ34" i="30"/>
  <c r="HM34" i="30"/>
  <c r="HI34" i="30"/>
  <c r="HE34" i="30"/>
  <c r="HA34" i="30"/>
  <c r="GW34" i="30"/>
  <c r="GS34" i="30"/>
  <c r="GO34" i="30"/>
  <c r="GK34" i="30"/>
  <c r="GG34" i="30"/>
  <c r="GC34" i="30"/>
  <c r="FY34" i="30"/>
  <c r="FU34" i="30"/>
  <c r="FQ34" i="30"/>
  <c r="FM34" i="30"/>
  <c r="FI34" i="30"/>
  <c r="FE34" i="30"/>
  <c r="FA34" i="30"/>
  <c r="EW34" i="30"/>
  <c r="ES34" i="30"/>
  <c r="EO34" i="30"/>
  <c r="EK34" i="30"/>
  <c r="EG34" i="30"/>
  <c r="EC34" i="30"/>
  <c r="DY34" i="30"/>
  <c r="DU34" i="30"/>
  <c r="DQ34" i="30"/>
  <c r="DM34" i="30"/>
  <c r="DI34" i="30"/>
  <c r="DE34" i="30"/>
  <c r="DA34" i="30"/>
  <c r="CW34" i="30"/>
  <c r="CS34" i="30"/>
  <c r="CO34" i="30"/>
  <c r="CK34" i="30"/>
  <c r="CG34" i="30"/>
  <c r="CC34" i="30"/>
  <c r="BY34" i="30"/>
  <c r="BU34" i="30"/>
  <c r="BQ34" i="30"/>
  <c r="BM34" i="30"/>
  <c r="BI34" i="30"/>
  <c r="BE34" i="30"/>
  <c r="BA34" i="30"/>
  <c r="AW34" i="30"/>
  <c r="AS34" i="30"/>
  <c r="AO34" i="30"/>
  <c r="AK34" i="30"/>
  <c r="AG34" i="30"/>
  <c r="AC34" i="30"/>
  <c r="Y34" i="30"/>
  <c r="U34" i="30"/>
  <c r="Q34" i="30"/>
  <c r="M34" i="30"/>
  <c r="ID34" i="30"/>
  <c r="HZ34" i="30"/>
  <c r="HV34" i="30"/>
  <c r="HR34" i="30"/>
  <c r="HN34" i="30"/>
  <c r="HJ34" i="30"/>
  <c r="HF34" i="30"/>
  <c r="HB34" i="30"/>
  <c r="GX34" i="30"/>
  <c r="GT34" i="30"/>
  <c r="GP34" i="30"/>
  <c r="GL34" i="30"/>
  <c r="GH34" i="30"/>
  <c r="GD34" i="30"/>
  <c r="FZ34" i="30"/>
  <c r="FV34" i="30"/>
  <c r="FR34" i="30"/>
  <c r="FN34" i="30"/>
  <c r="FJ34" i="30"/>
  <c r="FF34" i="30"/>
  <c r="FB34" i="30"/>
  <c r="EX34" i="30"/>
  <c r="ET34" i="30"/>
  <c r="EP34" i="30"/>
  <c r="EL34" i="30"/>
  <c r="EH34" i="30"/>
  <c r="ED34" i="30"/>
  <c r="DZ34" i="30"/>
  <c r="DV34" i="30"/>
  <c r="DR34" i="30"/>
  <c r="DN34" i="30"/>
  <c r="DJ34" i="30"/>
  <c r="DF34" i="30"/>
  <c r="DB34" i="30"/>
  <c r="CX34" i="30"/>
  <c r="CT34" i="30"/>
  <c r="CP34" i="30"/>
  <c r="CL34" i="30"/>
  <c r="CH34" i="30"/>
  <c r="CD34" i="30"/>
  <c r="BZ34" i="30"/>
  <c r="BV34" i="30"/>
  <c r="BR34" i="30"/>
  <c r="BN34" i="30"/>
  <c r="BJ34" i="30"/>
  <c r="BF34" i="30"/>
  <c r="BB34" i="30"/>
  <c r="AX34" i="30"/>
  <c r="AT34" i="30"/>
  <c r="AP34" i="30"/>
  <c r="AL34" i="30"/>
  <c r="AH34" i="30"/>
  <c r="AD34" i="30"/>
  <c r="Z34" i="30"/>
  <c r="V34" i="30"/>
  <c r="R34" i="30"/>
  <c r="N34" i="30"/>
  <c r="IE50" i="30"/>
  <c r="IA50" i="30"/>
  <c r="HW50" i="30"/>
  <c r="HS50" i="30"/>
  <c r="HO50" i="30"/>
  <c r="HK50" i="30"/>
  <c r="HG50" i="30"/>
  <c r="HC50" i="30"/>
  <c r="GY50" i="30"/>
  <c r="GU50" i="30"/>
  <c r="GQ50" i="30"/>
  <c r="GM50" i="30"/>
  <c r="GI50" i="30"/>
  <c r="GE50" i="30"/>
  <c r="GA50" i="30"/>
  <c r="FW50" i="30"/>
  <c r="FS50" i="30"/>
  <c r="FO50" i="30"/>
  <c r="FK50" i="30"/>
  <c r="FG50" i="30"/>
  <c r="FC50" i="30"/>
  <c r="EY50" i="30"/>
  <c r="EU50" i="30"/>
  <c r="EQ50" i="30"/>
  <c r="EM50" i="30"/>
  <c r="EI50" i="30"/>
  <c r="EE50" i="30"/>
  <c r="EA50" i="30"/>
  <c r="DW50" i="30"/>
  <c r="DS50" i="30"/>
  <c r="DO50" i="30"/>
  <c r="DK50" i="30"/>
  <c r="DG50" i="30"/>
  <c r="DC50" i="30"/>
  <c r="CY50" i="30"/>
  <c r="CU50" i="30"/>
  <c r="CQ50" i="30"/>
  <c r="CM50" i="30"/>
  <c r="CI50" i="30"/>
  <c r="CE50" i="30"/>
  <c r="CA50" i="30"/>
  <c r="BW50" i="30"/>
  <c r="BS50" i="30"/>
  <c r="BO50" i="30"/>
  <c r="BK50" i="30"/>
  <c r="BG50" i="30"/>
  <c r="BC50" i="30"/>
  <c r="AY50" i="30"/>
  <c r="AU50" i="30"/>
  <c r="AQ50" i="30"/>
  <c r="AM50" i="30"/>
  <c r="AI50" i="30"/>
  <c r="AE50" i="30"/>
  <c r="AA50" i="30"/>
  <c r="W50" i="30"/>
  <c r="S50" i="30"/>
  <c r="O50" i="30"/>
  <c r="K50" i="30"/>
  <c r="IF50" i="30"/>
  <c r="IB50" i="30"/>
  <c r="HX50" i="30"/>
  <c r="HT50" i="30"/>
  <c r="HP50" i="30"/>
  <c r="HL50" i="30"/>
  <c r="HH50" i="30"/>
  <c r="HD50" i="30"/>
  <c r="GZ50" i="30"/>
  <c r="GV50" i="30"/>
  <c r="GR50" i="30"/>
  <c r="GN50" i="30"/>
  <c r="GJ50" i="30"/>
  <c r="GF50" i="30"/>
  <c r="GB50" i="30"/>
  <c r="FX50" i="30"/>
  <c r="FT50" i="30"/>
  <c r="FP50" i="30"/>
  <c r="FL50" i="30"/>
  <c r="FH50" i="30"/>
  <c r="FD50" i="30"/>
  <c r="EZ50" i="30"/>
  <c r="EV50" i="30"/>
  <c r="ER50" i="30"/>
  <c r="EN50" i="30"/>
  <c r="EJ50" i="30"/>
  <c r="EF50" i="30"/>
  <c r="EB50" i="30"/>
  <c r="DX50" i="30"/>
  <c r="DT50" i="30"/>
  <c r="DP50" i="30"/>
  <c r="DL50" i="30"/>
  <c r="DH50" i="30"/>
  <c r="DD50" i="30"/>
  <c r="CZ50" i="30"/>
  <c r="CV50" i="30"/>
  <c r="CR50" i="30"/>
  <c r="CN50" i="30"/>
  <c r="CJ50" i="30"/>
  <c r="CF50" i="30"/>
  <c r="CB50" i="30"/>
  <c r="BX50" i="30"/>
  <c r="BT50" i="30"/>
  <c r="BP50" i="30"/>
  <c r="BL50" i="30"/>
  <c r="BH50" i="30"/>
  <c r="BD50" i="30"/>
  <c r="AZ50" i="30"/>
  <c r="AV50" i="30"/>
  <c r="AR50" i="30"/>
  <c r="AN50" i="30"/>
  <c r="AJ50" i="30"/>
  <c r="AF50" i="30"/>
  <c r="AB50" i="30"/>
  <c r="X50" i="30"/>
  <c r="T50" i="30"/>
  <c r="P50" i="30"/>
  <c r="L50" i="30"/>
  <c r="IG50" i="30"/>
  <c r="IC50" i="30"/>
  <c r="HY50" i="30"/>
  <c r="HU50" i="30"/>
  <c r="HQ50" i="30"/>
  <c r="HM50" i="30"/>
  <c r="HI50" i="30"/>
  <c r="HE50" i="30"/>
  <c r="HA50" i="30"/>
  <c r="GW50" i="30"/>
  <c r="GS50" i="30"/>
  <c r="GO50" i="30"/>
  <c r="GK50" i="30"/>
  <c r="GG50" i="30"/>
  <c r="GC50" i="30"/>
  <c r="FY50" i="30"/>
  <c r="FU50" i="30"/>
  <c r="FQ50" i="30"/>
  <c r="FM50" i="30"/>
  <c r="FI50" i="30"/>
  <c r="FE50" i="30"/>
  <c r="FA50" i="30"/>
  <c r="EW50" i="30"/>
  <c r="ES50" i="30"/>
  <c r="EO50" i="30"/>
  <c r="EK50" i="30"/>
  <c r="EG50" i="30"/>
  <c r="EC50" i="30"/>
  <c r="DY50" i="30"/>
  <c r="DU50" i="30"/>
  <c r="DQ50" i="30"/>
  <c r="DM50" i="30"/>
  <c r="DI50" i="30"/>
  <c r="DE50" i="30"/>
  <c r="DA50" i="30"/>
  <c r="CW50" i="30"/>
  <c r="CS50" i="30"/>
  <c r="CO50" i="30"/>
  <c r="CK50" i="30"/>
  <c r="CG50" i="30"/>
  <c r="CC50" i="30"/>
  <c r="BY50" i="30"/>
  <c r="BU50" i="30"/>
  <c r="BQ50" i="30"/>
  <c r="BM50" i="30"/>
  <c r="BI50" i="30"/>
  <c r="BE50" i="30"/>
  <c r="BA50" i="30"/>
  <c r="AW50" i="30"/>
  <c r="AS50" i="30"/>
  <c r="AO50" i="30"/>
  <c r="AK50" i="30"/>
  <c r="AG50" i="30"/>
  <c r="AC50" i="30"/>
  <c r="Y50" i="30"/>
  <c r="U50" i="30"/>
  <c r="Q50" i="30"/>
  <c r="M50" i="30"/>
  <c r="ID50" i="30"/>
  <c r="HZ50" i="30"/>
  <c r="HV50" i="30"/>
  <c r="HR50" i="30"/>
  <c r="HN50" i="30"/>
  <c r="HJ50" i="30"/>
  <c r="HF50" i="30"/>
  <c r="HB50" i="30"/>
  <c r="GX50" i="30"/>
  <c r="GT50" i="30"/>
  <c r="GP50" i="30"/>
  <c r="GL50" i="30"/>
  <c r="GH50" i="30"/>
  <c r="GD50" i="30"/>
  <c r="FZ50" i="30"/>
  <c r="FV50" i="30"/>
  <c r="FR50" i="30"/>
  <c r="FN50" i="30"/>
  <c r="FJ50" i="30"/>
  <c r="FF50" i="30"/>
  <c r="FB50" i="30"/>
  <c r="EX50" i="30"/>
  <c r="ET50" i="30"/>
  <c r="EP50" i="30"/>
  <c r="EL50" i="30"/>
  <c r="EH50" i="30"/>
  <c r="ED50" i="30"/>
  <c r="DZ50" i="30"/>
  <c r="DV50" i="30"/>
  <c r="DR50" i="30"/>
  <c r="DN50" i="30"/>
  <c r="DJ50" i="30"/>
  <c r="DF50" i="30"/>
  <c r="DB50" i="30"/>
  <c r="CX50" i="30"/>
  <c r="CT50" i="30"/>
  <c r="CP50" i="30"/>
  <c r="CL50" i="30"/>
  <c r="CH50" i="30"/>
  <c r="CD50" i="30"/>
  <c r="BZ50" i="30"/>
  <c r="BV50" i="30"/>
  <c r="BR50" i="30"/>
  <c r="BN50" i="30"/>
  <c r="BJ50" i="30"/>
  <c r="BF50" i="30"/>
  <c r="BB50" i="30"/>
  <c r="AX50" i="30"/>
  <c r="AT50" i="30"/>
  <c r="AP50" i="30"/>
  <c r="AL50" i="30"/>
  <c r="AH50" i="30"/>
  <c r="AD50" i="30"/>
  <c r="Z50" i="30"/>
  <c r="V50" i="30"/>
  <c r="R50" i="30"/>
  <c r="N50" i="30"/>
  <c r="IE66" i="30"/>
  <c r="IA66" i="30"/>
  <c r="HW66" i="30"/>
  <c r="HS66" i="30"/>
  <c r="HO66" i="30"/>
  <c r="HK66" i="30"/>
  <c r="HG66" i="30"/>
  <c r="HC66" i="30"/>
  <c r="GY66" i="30"/>
  <c r="GU66" i="30"/>
  <c r="GQ66" i="30"/>
  <c r="GM66" i="30"/>
  <c r="GI66" i="30"/>
  <c r="GE66" i="30"/>
  <c r="GA66" i="30"/>
  <c r="FW66" i="30"/>
  <c r="FS66" i="30"/>
  <c r="FO66" i="30"/>
  <c r="FK66" i="30"/>
  <c r="FG66" i="30"/>
  <c r="FC66" i="30"/>
  <c r="EY66" i="30"/>
  <c r="EU66" i="30"/>
  <c r="EQ66" i="30"/>
  <c r="EM66" i="30"/>
  <c r="EI66" i="30"/>
  <c r="EE66" i="30"/>
  <c r="EA66" i="30"/>
  <c r="DW66" i="30"/>
  <c r="DS66" i="30"/>
  <c r="DO66" i="30"/>
  <c r="DK66" i="30"/>
  <c r="DG66" i="30"/>
  <c r="DC66" i="30"/>
  <c r="CY66" i="30"/>
  <c r="CU66" i="30"/>
  <c r="CQ66" i="30"/>
  <c r="CM66" i="30"/>
  <c r="CI66" i="30"/>
  <c r="CE66" i="30"/>
  <c r="CA66" i="30"/>
  <c r="BW66" i="30"/>
  <c r="BS66" i="30"/>
  <c r="BO66" i="30"/>
  <c r="BK66" i="30"/>
  <c r="BG66" i="30"/>
  <c r="BC66" i="30"/>
  <c r="AY66" i="30"/>
  <c r="AU66" i="30"/>
  <c r="AQ66" i="30"/>
  <c r="AM66" i="30"/>
  <c r="AI66" i="30"/>
  <c r="AE66" i="30"/>
  <c r="AA66" i="30"/>
  <c r="W66" i="30"/>
  <c r="S66" i="30"/>
  <c r="O66" i="30"/>
  <c r="K66" i="30"/>
  <c r="IF66" i="30"/>
  <c r="IB66" i="30"/>
  <c r="HX66" i="30"/>
  <c r="HT66" i="30"/>
  <c r="HP66" i="30"/>
  <c r="HL66" i="30"/>
  <c r="HH66" i="30"/>
  <c r="HD66" i="30"/>
  <c r="GZ66" i="30"/>
  <c r="GV66" i="30"/>
  <c r="GR66" i="30"/>
  <c r="GN66" i="30"/>
  <c r="GJ66" i="30"/>
  <c r="GF66" i="30"/>
  <c r="GB66" i="30"/>
  <c r="FX66" i="30"/>
  <c r="FT66" i="30"/>
  <c r="FP66" i="30"/>
  <c r="FL66" i="30"/>
  <c r="FH66" i="30"/>
  <c r="FD66" i="30"/>
  <c r="EZ66" i="30"/>
  <c r="EV66" i="30"/>
  <c r="ER66" i="30"/>
  <c r="EN66" i="30"/>
  <c r="EJ66" i="30"/>
  <c r="EF66" i="30"/>
  <c r="EB66" i="30"/>
  <c r="DX66" i="30"/>
  <c r="DT66" i="30"/>
  <c r="DP66" i="30"/>
  <c r="DL66" i="30"/>
  <c r="DH66" i="30"/>
  <c r="DD66" i="30"/>
  <c r="CZ66" i="30"/>
  <c r="CV66" i="30"/>
  <c r="CR66" i="30"/>
  <c r="CN66" i="30"/>
  <c r="CJ66" i="30"/>
  <c r="CF66" i="30"/>
  <c r="CB66" i="30"/>
  <c r="BX66" i="30"/>
  <c r="BT66" i="30"/>
  <c r="BP66" i="30"/>
  <c r="BL66" i="30"/>
  <c r="BH66" i="30"/>
  <c r="BD66" i="30"/>
  <c r="AZ66" i="30"/>
  <c r="AV66" i="30"/>
  <c r="AR66" i="30"/>
  <c r="AN66" i="30"/>
  <c r="AJ66" i="30"/>
  <c r="AF66" i="30"/>
  <c r="AB66" i="30"/>
  <c r="X66" i="30"/>
  <c r="T66" i="30"/>
  <c r="P66" i="30"/>
  <c r="L66" i="30"/>
  <c r="IG66" i="30"/>
  <c r="IC66" i="30"/>
  <c r="HY66" i="30"/>
  <c r="HU66" i="30"/>
  <c r="HQ66" i="30"/>
  <c r="HM66" i="30"/>
  <c r="HI66" i="30"/>
  <c r="HE66" i="30"/>
  <c r="HA66" i="30"/>
  <c r="GW66" i="30"/>
  <c r="GS66" i="30"/>
  <c r="GO66" i="30"/>
  <c r="GK66" i="30"/>
  <c r="GG66" i="30"/>
  <c r="GC66" i="30"/>
  <c r="FY66" i="30"/>
  <c r="FU66" i="30"/>
  <c r="FQ66" i="30"/>
  <c r="FM66" i="30"/>
  <c r="FI66" i="30"/>
  <c r="FE66" i="30"/>
  <c r="FA66" i="30"/>
  <c r="EW66" i="30"/>
  <c r="ES66" i="30"/>
  <c r="EO66" i="30"/>
  <c r="EK66" i="30"/>
  <c r="EG66" i="30"/>
  <c r="EC66" i="30"/>
  <c r="DY66" i="30"/>
  <c r="DU66" i="30"/>
  <c r="DQ66" i="30"/>
  <c r="DM66" i="30"/>
  <c r="DI66" i="30"/>
  <c r="DE66" i="30"/>
  <c r="DA66" i="30"/>
  <c r="CW66" i="30"/>
  <c r="CS66" i="30"/>
  <c r="CO66" i="30"/>
  <c r="CK66" i="30"/>
  <c r="CG66" i="30"/>
  <c r="CC66" i="30"/>
  <c r="BY66" i="30"/>
  <c r="BU66" i="30"/>
  <c r="BQ66" i="30"/>
  <c r="BM66" i="30"/>
  <c r="BI66" i="30"/>
  <c r="BE66" i="30"/>
  <c r="BA66" i="30"/>
  <c r="AW66" i="30"/>
  <c r="AS66" i="30"/>
  <c r="AO66" i="30"/>
  <c r="AK66" i="30"/>
  <c r="AG66" i="30"/>
  <c r="AC66" i="30"/>
  <c r="Y66" i="30"/>
  <c r="U66" i="30"/>
  <c r="Q66" i="30"/>
  <c r="M66" i="30"/>
  <c r="ID66" i="30"/>
  <c r="HZ66" i="30"/>
  <c r="HV66" i="30"/>
  <c r="HR66" i="30"/>
  <c r="HN66" i="30"/>
  <c r="HJ66" i="30"/>
  <c r="HF66" i="30"/>
  <c r="HB66" i="30"/>
  <c r="GX66" i="30"/>
  <c r="GT66" i="30"/>
  <c r="GP66" i="30"/>
  <c r="GL66" i="30"/>
  <c r="GH66" i="30"/>
  <c r="GD66" i="30"/>
  <c r="FZ66" i="30"/>
  <c r="FV66" i="30"/>
  <c r="FR66" i="30"/>
  <c r="FN66" i="30"/>
  <c r="FJ66" i="30"/>
  <c r="FF66" i="30"/>
  <c r="FB66" i="30"/>
  <c r="EX66" i="30"/>
  <c r="ET66" i="30"/>
  <c r="EP66" i="30"/>
  <c r="EL66" i="30"/>
  <c r="EH66" i="30"/>
  <c r="ED66" i="30"/>
  <c r="DZ66" i="30"/>
  <c r="DV66" i="30"/>
  <c r="DR66" i="30"/>
  <c r="DN66" i="30"/>
  <c r="DJ66" i="30"/>
  <c r="DF66" i="30"/>
  <c r="DB66" i="30"/>
  <c r="CX66" i="30"/>
  <c r="CT66" i="30"/>
  <c r="CP66" i="30"/>
  <c r="CL66" i="30"/>
  <c r="CH66" i="30"/>
  <c r="CD66" i="30"/>
  <c r="BZ66" i="30"/>
  <c r="BV66" i="30"/>
  <c r="BR66" i="30"/>
  <c r="BN66" i="30"/>
  <c r="BJ66" i="30"/>
  <c r="BF66" i="30"/>
  <c r="BB66" i="30"/>
  <c r="AX66" i="30"/>
  <c r="AT66" i="30"/>
  <c r="AP66" i="30"/>
  <c r="AL66" i="30"/>
  <c r="AH66" i="30"/>
  <c r="AD66" i="30"/>
  <c r="Z66" i="30"/>
  <c r="V66" i="30"/>
  <c r="R66" i="30"/>
  <c r="N66" i="30"/>
  <c r="IF15" i="30"/>
  <c r="IB15" i="30"/>
  <c r="HX15" i="30"/>
  <c r="HT15" i="30"/>
  <c r="HP15" i="30"/>
  <c r="HL15" i="30"/>
  <c r="HH15" i="30"/>
  <c r="HD15" i="30"/>
  <c r="GZ15" i="30"/>
  <c r="GV15" i="30"/>
  <c r="GR15" i="30"/>
  <c r="GN15" i="30"/>
  <c r="GJ15" i="30"/>
  <c r="GF15" i="30"/>
  <c r="GB15" i="30"/>
  <c r="FX15" i="30"/>
  <c r="FT15" i="30"/>
  <c r="FP15" i="30"/>
  <c r="FL15" i="30"/>
  <c r="FH15" i="30"/>
  <c r="FD15" i="30"/>
  <c r="EZ15" i="30"/>
  <c r="EV15" i="30"/>
  <c r="ER15" i="30"/>
  <c r="EN15" i="30"/>
  <c r="EJ15" i="30"/>
  <c r="EF15" i="30"/>
  <c r="EB15" i="30"/>
  <c r="DX15" i="30"/>
  <c r="DT15" i="30"/>
  <c r="DP15" i="30"/>
  <c r="DL15" i="30"/>
  <c r="DH15" i="30"/>
  <c r="DD15" i="30"/>
  <c r="CZ15" i="30"/>
  <c r="CV15" i="30"/>
  <c r="CR15" i="30"/>
  <c r="CN15" i="30"/>
  <c r="CJ15" i="30"/>
  <c r="CF15" i="30"/>
  <c r="CB15" i="30"/>
  <c r="BX15" i="30"/>
  <c r="BT15" i="30"/>
  <c r="BP15" i="30"/>
  <c r="BL15" i="30"/>
  <c r="BH15" i="30"/>
  <c r="BD15" i="30"/>
  <c r="AZ15" i="30"/>
  <c r="AV15" i="30"/>
  <c r="AR15" i="30"/>
  <c r="AN15" i="30"/>
  <c r="AJ15" i="30"/>
  <c r="AF15" i="30"/>
  <c r="AB15" i="30"/>
  <c r="X15" i="30"/>
  <c r="T15" i="30"/>
  <c r="P15" i="30"/>
  <c r="L15" i="30"/>
  <c r="IG15" i="30"/>
  <c r="IC15" i="30"/>
  <c r="HY15" i="30"/>
  <c r="HU15" i="30"/>
  <c r="HQ15" i="30"/>
  <c r="HM15" i="30"/>
  <c r="HI15" i="30"/>
  <c r="HE15" i="30"/>
  <c r="HA15" i="30"/>
  <c r="GW15" i="30"/>
  <c r="GS15" i="30"/>
  <c r="GO15" i="30"/>
  <c r="GK15" i="30"/>
  <c r="GG15" i="30"/>
  <c r="GC15" i="30"/>
  <c r="FY15" i="30"/>
  <c r="FU15" i="30"/>
  <c r="FQ15" i="30"/>
  <c r="FM15" i="30"/>
  <c r="FI15" i="30"/>
  <c r="FE15" i="30"/>
  <c r="FA15" i="30"/>
  <c r="EW15" i="30"/>
  <c r="ES15" i="30"/>
  <c r="EO15" i="30"/>
  <c r="EK15" i="30"/>
  <c r="EG15" i="30"/>
  <c r="EC15" i="30"/>
  <c r="DY15" i="30"/>
  <c r="DU15" i="30"/>
  <c r="DQ15" i="30"/>
  <c r="DM15" i="30"/>
  <c r="DI15" i="30"/>
  <c r="DE15" i="30"/>
  <c r="DA15" i="30"/>
  <c r="CW15" i="30"/>
  <c r="CS15" i="30"/>
  <c r="CO15" i="30"/>
  <c r="CK15" i="30"/>
  <c r="CG15" i="30"/>
  <c r="CC15" i="30"/>
  <c r="BY15" i="30"/>
  <c r="BU15" i="30"/>
  <c r="BQ15" i="30"/>
  <c r="BM15" i="30"/>
  <c r="BI15" i="30"/>
  <c r="BE15" i="30"/>
  <c r="BA15" i="30"/>
  <c r="AW15" i="30"/>
  <c r="AS15" i="30"/>
  <c r="AO15" i="30"/>
  <c r="AK15" i="30"/>
  <c r="AG15" i="30"/>
  <c r="AC15" i="30"/>
  <c r="Y15" i="30"/>
  <c r="U15" i="30"/>
  <c r="Q15" i="30"/>
  <c r="M15" i="30"/>
  <c r="ID15" i="30"/>
  <c r="HZ15" i="30"/>
  <c r="HV15" i="30"/>
  <c r="HR15" i="30"/>
  <c r="HN15" i="30"/>
  <c r="HJ15" i="30"/>
  <c r="HF15" i="30"/>
  <c r="HB15" i="30"/>
  <c r="GX15" i="30"/>
  <c r="GT15" i="30"/>
  <c r="GP15" i="30"/>
  <c r="GL15" i="30"/>
  <c r="GH15" i="30"/>
  <c r="GD15" i="30"/>
  <c r="FZ15" i="30"/>
  <c r="FV15" i="30"/>
  <c r="FR15" i="30"/>
  <c r="FN15" i="30"/>
  <c r="FJ15" i="30"/>
  <c r="FF15" i="30"/>
  <c r="FB15" i="30"/>
  <c r="EX15" i="30"/>
  <c r="ET15" i="30"/>
  <c r="EP15" i="30"/>
  <c r="EL15" i="30"/>
  <c r="EH15" i="30"/>
  <c r="ED15" i="30"/>
  <c r="DZ15" i="30"/>
  <c r="DV15" i="30"/>
  <c r="DR15" i="30"/>
  <c r="DN15" i="30"/>
  <c r="DJ15" i="30"/>
  <c r="DF15" i="30"/>
  <c r="DB15" i="30"/>
  <c r="CX15" i="30"/>
  <c r="CT15" i="30"/>
  <c r="CP15" i="30"/>
  <c r="CL15" i="30"/>
  <c r="CH15" i="30"/>
  <c r="CD15" i="30"/>
  <c r="BZ15" i="30"/>
  <c r="BV15" i="30"/>
  <c r="BR15" i="30"/>
  <c r="BN15" i="30"/>
  <c r="BJ15" i="30"/>
  <c r="BF15" i="30"/>
  <c r="BB15" i="30"/>
  <c r="AX15" i="30"/>
  <c r="AT15" i="30"/>
  <c r="AP15" i="30"/>
  <c r="AL15" i="30"/>
  <c r="AH15" i="30"/>
  <c r="AD15" i="30"/>
  <c r="Z15" i="30"/>
  <c r="V15" i="30"/>
  <c r="R15" i="30"/>
  <c r="N15" i="30"/>
  <c r="IE15" i="30"/>
  <c r="IA15" i="30"/>
  <c r="HW15" i="30"/>
  <c r="HS15" i="30"/>
  <c r="HO15" i="30"/>
  <c r="HK15" i="30"/>
  <c r="HG15" i="30"/>
  <c r="HC15" i="30"/>
  <c r="GY15" i="30"/>
  <c r="GU15" i="30"/>
  <c r="GQ15" i="30"/>
  <c r="GM15" i="30"/>
  <c r="GI15" i="30"/>
  <c r="GE15" i="30"/>
  <c r="GA15" i="30"/>
  <c r="FW15" i="30"/>
  <c r="FS15" i="30"/>
  <c r="FO15" i="30"/>
  <c r="FK15" i="30"/>
  <c r="FG15" i="30"/>
  <c r="FC15" i="30"/>
  <c r="EY15" i="30"/>
  <c r="EU15" i="30"/>
  <c r="EQ15" i="30"/>
  <c r="EM15" i="30"/>
  <c r="EI15" i="30"/>
  <c r="EE15" i="30"/>
  <c r="EA15" i="30"/>
  <c r="DW15" i="30"/>
  <c r="DS15" i="30"/>
  <c r="DO15" i="30"/>
  <c r="DK15" i="30"/>
  <c r="DG15" i="30"/>
  <c r="DC15" i="30"/>
  <c r="CY15" i="30"/>
  <c r="CU15" i="30"/>
  <c r="CQ15" i="30"/>
  <c r="CM15" i="30"/>
  <c r="CI15" i="30"/>
  <c r="CE15" i="30"/>
  <c r="CA15" i="30"/>
  <c r="BW15" i="30"/>
  <c r="BS15" i="30"/>
  <c r="BO15" i="30"/>
  <c r="BK15" i="30"/>
  <c r="BG15" i="30"/>
  <c r="BC15" i="30"/>
  <c r="AY15" i="30"/>
  <c r="AU15" i="30"/>
  <c r="AQ15" i="30"/>
  <c r="AM15" i="30"/>
  <c r="AI15" i="30"/>
  <c r="AE15" i="30"/>
  <c r="AA15" i="30"/>
  <c r="W15" i="30"/>
  <c r="S15" i="30"/>
  <c r="O15" i="30"/>
  <c r="K15" i="30"/>
  <c r="IF31" i="30"/>
  <c r="IB31" i="30"/>
  <c r="HX31" i="30"/>
  <c r="HT31" i="30"/>
  <c r="HP31" i="30"/>
  <c r="HL31" i="30"/>
  <c r="HH31" i="30"/>
  <c r="HD31" i="30"/>
  <c r="GZ31" i="30"/>
  <c r="GV31" i="30"/>
  <c r="GR31" i="30"/>
  <c r="GN31" i="30"/>
  <c r="GJ31" i="30"/>
  <c r="GF31" i="30"/>
  <c r="GB31" i="30"/>
  <c r="FX31" i="30"/>
  <c r="FT31" i="30"/>
  <c r="FP31" i="30"/>
  <c r="FL31" i="30"/>
  <c r="FH31" i="30"/>
  <c r="FD31" i="30"/>
  <c r="EZ31" i="30"/>
  <c r="EV31" i="30"/>
  <c r="ER31" i="30"/>
  <c r="EN31" i="30"/>
  <c r="EJ31" i="30"/>
  <c r="EF31" i="30"/>
  <c r="EB31" i="30"/>
  <c r="DX31" i="30"/>
  <c r="DT31" i="30"/>
  <c r="DP31" i="30"/>
  <c r="DL31" i="30"/>
  <c r="DH31" i="30"/>
  <c r="DD31" i="30"/>
  <c r="CZ31" i="30"/>
  <c r="CV31" i="30"/>
  <c r="CR31" i="30"/>
  <c r="CN31" i="30"/>
  <c r="CJ31" i="30"/>
  <c r="CF31" i="30"/>
  <c r="CB31" i="30"/>
  <c r="BX31" i="30"/>
  <c r="BT31" i="30"/>
  <c r="BP31" i="30"/>
  <c r="BL31" i="30"/>
  <c r="BH31" i="30"/>
  <c r="BD31" i="30"/>
  <c r="AZ31" i="30"/>
  <c r="AV31" i="30"/>
  <c r="AR31" i="30"/>
  <c r="AN31" i="30"/>
  <c r="AJ31" i="30"/>
  <c r="AF31" i="30"/>
  <c r="AB31" i="30"/>
  <c r="X31" i="30"/>
  <c r="T31" i="30"/>
  <c r="P31" i="30"/>
  <c r="L31" i="30"/>
  <c r="IG31" i="30"/>
  <c r="IC31" i="30"/>
  <c r="HY31" i="30"/>
  <c r="HU31" i="30"/>
  <c r="HQ31" i="30"/>
  <c r="HM31" i="30"/>
  <c r="HI31" i="30"/>
  <c r="HE31" i="30"/>
  <c r="HA31" i="30"/>
  <c r="GW31" i="30"/>
  <c r="GS31" i="30"/>
  <c r="GO31" i="30"/>
  <c r="GK31" i="30"/>
  <c r="GG31" i="30"/>
  <c r="GC31" i="30"/>
  <c r="FY31" i="30"/>
  <c r="FU31" i="30"/>
  <c r="FQ31" i="30"/>
  <c r="FM31" i="30"/>
  <c r="FI31" i="30"/>
  <c r="FE31" i="30"/>
  <c r="FA31" i="30"/>
  <c r="EW31" i="30"/>
  <c r="ES31" i="30"/>
  <c r="EO31" i="30"/>
  <c r="EK31" i="30"/>
  <c r="EG31" i="30"/>
  <c r="EC31" i="30"/>
  <c r="DY31" i="30"/>
  <c r="DU31" i="30"/>
  <c r="DQ31" i="30"/>
  <c r="DM31" i="30"/>
  <c r="DI31" i="30"/>
  <c r="DE31" i="30"/>
  <c r="DA31" i="30"/>
  <c r="CW31" i="30"/>
  <c r="CS31" i="30"/>
  <c r="CO31" i="30"/>
  <c r="CK31" i="30"/>
  <c r="CG31" i="30"/>
  <c r="CC31" i="30"/>
  <c r="BY31" i="30"/>
  <c r="BU31" i="30"/>
  <c r="BQ31" i="30"/>
  <c r="BM31" i="30"/>
  <c r="BI31" i="30"/>
  <c r="BE31" i="30"/>
  <c r="BA31" i="30"/>
  <c r="AW31" i="30"/>
  <c r="AS31" i="30"/>
  <c r="AO31" i="30"/>
  <c r="AK31" i="30"/>
  <c r="AG31" i="30"/>
  <c r="AC31" i="30"/>
  <c r="Y31" i="30"/>
  <c r="U31" i="30"/>
  <c r="Q31" i="30"/>
  <c r="M31" i="30"/>
  <c r="ID31" i="30"/>
  <c r="HZ31" i="30"/>
  <c r="HV31" i="30"/>
  <c r="HR31" i="30"/>
  <c r="HN31" i="30"/>
  <c r="HJ31" i="30"/>
  <c r="HF31" i="30"/>
  <c r="HB31" i="30"/>
  <c r="GX31" i="30"/>
  <c r="GT31" i="30"/>
  <c r="GP31" i="30"/>
  <c r="GL31" i="30"/>
  <c r="GH31" i="30"/>
  <c r="GD31" i="30"/>
  <c r="FZ31" i="30"/>
  <c r="FV31" i="30"/>
  <c r="FR31" i="30"/>
  <c r="FN31" i="30"/>
  <c r="FJ31" i="30"/>
  <c r="FF31" i="30"/>
  <c r="FB31" i="30"/>
  <c r="EX31" i="30"/>
  <c r="ET31" i="30"/>
  <c r="EP31" i="30"/>
  <c r="EL31" i="30"/>
  <c r="EH31" i="30"/>
  <c r="ED31" i="30"/>
  <c r="DZ31" i="30"/>
  <c r="DV31" i="30"/>
  <c r="DR31" i="30"/>
  <c r="DN31" i="30"/>
  <c r="DJ31" i="30"/>
  <c r="DF31" i="30"/>
  <c r="DB31" i="30"/>
  <c r="CX31" i="30"/>
  <c r="CT31" i="30"/>
  <c r="CP31" i="30"/>
  <c r="CL31" i="30"/>
  <c r="CH31" i="30"/>
  <c r="CD31" i="30"/>
  <c r="BZ31" i="30"/>
  <c r="BV31" i="30"/>
  <c r="BR31" i="30"/>
  <c r="BN31" i="30"/>
  <c r="BJ31" i="30"/>
  <c r="BF31" i="30"/>
  <c r="BB31" i="30"/>
  <c r="AX31" i="30"/>
  <c r="AT31" i="30"/>
  <c r="AP31" i="30"/>
  <c r="AL31" i="30"/>
  <c r="AH31" i="30"/>
  <c r="AD31" i="30"/>
  <c r="Z31" i="30"/>
  <c r="V31" i="30"/>
  <c r="R31" i="30"/>
  <c r="N31" i="30"/>
  <c r="IE31" i="30"/>
  <c r="IA31" i="30"/>
  <c r="HW31" i="30"/>
  <c r="HS31" i="30"/>
  <c r="HO31" i="30"/>
  <c r="HK31" i="30"/>
  <c r="HG31" i="30"/>
  <c r="HC31" i="30"/>
  <c r="GY31" i="30"/>
  <c r="GU31" i="30"/>
  <c r="GQ31" i="30"/>
  <c r="GM31" i="30"/>
  <c r="GI31" i="30"/>
  <c r="GE31" i="30"/>
  <c r="GA31" i="30"/>
  <c r="FW31" i="30"/>
  <c r="FS31" i="30"/>
  <c r="FO31" i="30"/>
  <c r="FK31" i="30"/>
  <c r="FG31" i="30"/>
  <c r="FC31" i="30"/>
  <c r="EY31" i="30"/>
  <c r="EU31" i="30"/>
  <c r="EQ31" i="30"/>
  <c r="EM31" i="30"/>
  <c r="EI31" i="30"/>
  <c r="EE31" i="30"/>
  <c r="EA31" i="30"/>
  <c r="DW31" i="30"/>
  <c r="DS31" i="30"/>
  <c r="DO31" i="30"/>
  <c r="DK31" i="30"/>
  <c r="DG31" i="30"/>
  <c r="DC31" i="30"/>
  <c r="CY31" i="30"/>
  <c r="CU31" i="30"/>
  <c r="CQ31" i="30"/>
  <c r="CM31" i="30"/>
  <c r="CI31" i="30"/>
  <c r="CE31" i="30"/>
  <c r="CA31" i="30"/>
  <c r="BW31" i="30"/>
  <c r="BS31" i="30"/>
  <c r="BO31" i="30"/>
  <c r="BK31" i="30"/>
  <c r="BG31" i="30"/>
  <c r="BC31" i="30"/>
  <c r="AY31" i="30"/>
  <c r="AU31" i="30"/>
  <c r="AQ31" i="30"/>
  <c r="AM31" i="30"/>
  <c r="AI31" i="30"/>
  <c r="AE31" i="30"/>
  <c r="AA31" i="30"/>
  <c r="W31" i="30"/>
  <c r="S31" i="30"/>
  <c r="O31" i="30"/>
  <c r="K31" i="30"/>
  <c r="IF47" i="30"/>
  <c r="IB47" i="30"/>
  <c r="HX47" i="30"/>
  <c r="HT47" i="30"/>
  <c r="HP47" i="30"/>
  <c r="HL47" i="30"/>
  <c r="HH47" i="30"/>
  <c r="HD47" i="30"/>
  <c r="GZ47" i="30"/>
  <c r="GV47" i="30"/>
  <c r="GR47" i="30"/>
  <c r="GN47" i="30"/>
  <c r="GJ47" i="30"/>
  <c r="GF47" i="30"/>
  <c r="GB47" i="30"/>
  <c r="FX47" i="30"/>
  <c r="FT47" i="30"/>
  <c r="FP47" i="30"/>
  <c r="FL47" i="30"/>
  <c r="FH47" i="30"/>
  <c r="FD47" i="30"/>
  <c r="EZ47" i="30"/>
  <c r="EV47" i="30"/>
  <c r="ER47" i="30"/>
  <c r="EN47" i="30"/>
  <c r="EJ47" i="30"/>
  <c r="EF47" i="30"/>
  <c r="EB47" i="30"/>
  <c r="DX47" i="30"/>
  <c r="DT47" i="30"/>
  <c r="DP47" i="30"/>
  <c r="DL47" i="30"/>
  <c r="DH47" i="30"/>
  <c r="DD47" i="30"/>
  <c r="CZ47" i="30"/>
  <c r="CV47" i="30"/>
  <c r="CR47" i="30"/>
  <c r="CN47" i="30"/>
  <c r="CJ47" i="30"/>
  <c r="CF47" i="30"/>
  <c r="CB47" i="30"/>
  <c r="BX47" i="30"/>
  <c r="BT47" i="30"/>
  <c r="BP47" i="30"/>
  <c r="BL47" i="30"/>
  <c r="BH47" i="30"/>
  <c r="BD47" i="30"/>
  <c r="AZ47" i="30"/>
  <c r="AV47" i="30"/>
  <c r="AR47" i="30"/>
  <c r="AN47" i="30"/>
  <c r="AJ47" i="30"/>
  <c r="AF47" i="30"/>
  <c r="AB47" i="30"/>
  <c r="X47" i="30"/>
  <c r="T47" i="30"/>
  <c r="P47" i="30"/>
  <c r="L47" i="30"/>
  <c r="IG47" i="30"/>
  <c r="IC47" i="30"/>
  <c r="HY47" i="30"/>
  <c r="HU47" i="30"/>
  <c r="HQ47" i="30"/>
  <c r="HM47" i="30"/>
  <c r="HI47" i="30"/>
  <c r="HE47" i="30"/>
  <c r="HA47" i="30"/>
  <c r="GW47" i="30"/>
  <c r="GS47" i="30"/>
  <c r="GO47" i="30"/>
  <c r="GK47" i="30"/>
  <c r="GG47" i="30"/>
  <c r="GC47" i="30"/>
  <c r="FY47" i="30"/>
  <c r="FU47" i="30"/>
  <c r="FQ47" i="30"/>
  <c r="FM47" i="30"/>
  <c r="FI47" i="30"/>
  <c r="FE47" i="30"/>
  <c r="FA47" i="30"/>
  <c r="EW47" i="30"/>
  <c r="ES47" i="30"/>
  <c r="EO47" i="30"/>
  <c r="EK47" i="30"/>
  <c r="EG47" i="30"/>
  <c r="EC47" i="30"/>
  <c r="DY47" i="30"/>
  <c r="DU47" i="30"/>
  <c r="DQ47" i="30"/>
  <c r="DM47" i="30"/>
  <c r="DI47" i="30"/>
  <c r="DE47" i="30"/>
  <c r="DA47" i="30"/>
  <c r="CW47" i="30"/>
  <c r="CS47" i="30"/>
  <c r="CO47" i="30"/>
  <c r="CK47" i="30"/>
  <c r="CG47" i="30"/>
  <c r="CC47" i="30"/>
  <c r="BY47" i="30"/>
  <c r="BU47" i="30"/>
  <c r="BQ47" i="30"/>
  <c r="BM47" i="30"/>
  <c r="BI47" i="30"/>
  <c r="BE47" i="30"/>
  <c r="BA47" i="30"/>
  <c r="AW47" i="30"/>
  <c r="AS47" i="30"/>
  <c r="AO47" i="30"/>
  <c r="AK47" i="30"/>
  <c r="AG47" i="30"/>
  <c r="AC47" i="30"/>
  <c r="Y47" i="30"/>
  <c r="U47" i="30"/>
  <c r="Q47" i="30"/>
  <c r="M47" i="30"/>
  <c r="ID47" i="30"/>
  <c r="HZ47" i="30"/>
  <c r="HV47" i="30"/>
  <c r="HR47" i="30"/>
  <c r="HN47" i="30"/>
  <c r="HJ47" i="30"/>
  <c r="HF47" i="30"/>
  <c r="HB47" i="30"/>
  <c r="GX47" i="30"/>
  <c r="GT47" i="30"/>
  <c r="GP47" i="30"/>
  <c r="GL47" i="30"/>
  <c r="GH47" i="30"/>
  <c r="GD47" i="30"/>
  <c r="FZ47" i="30"/>
  <c r="FV47" i="30"/>
  <c r="FR47" i="30"/>
  <c r="FN47" i="30"/>
  <c r="FJ47" i="30"/>
  <c r="FF47" i="30"/>
  <c r="FB47" i="30"/>
  <c r="EX47" i="30"/>
  <c r="ET47" i="30"/>
  <c r="EP47" i="30"/>
  <c r="EL47" i="30"/>
  <c r="EH47" i="30"/>
  <c r="ED47" i="30"/>
  <c r="DZ47" i="30"/>
  <c r="DV47" i="30"/>
  <c r="DR47" i="30"/>
  <c r="DN47" i="30"/>
  <c r="DJ47" i="30"/>
  <c r="DF47" i="30"/>
  <c r="DB47" i="30"/>
  <c r="CX47" i="30"/>
  <c r="CT47" i="30"/>
  <c r="CP47" i="30"/>
  <c r="CL47" i="30"/>
  <c r="CH47" i="30"/>
  <c r="CD47" i="30"/>
  <c r="BZ47" i="30"/>
  <c r="BV47" i="30"/>
  <c r="BR47" i="30"/>
  <c r="BN47" i="30"/>
  <c r="BJ47" i="30"/>
  <c r="BF47" i="30"/>
  <c r="BB47" i="30"/>
  <c r="AX47" i="30"/>
  <c r="AT47" i="30"/>
  <c r="AP47" i="30"/>
  <c r="AL47" i="30"/>
  <c r="AH47" i="30"/>
  <c r="AD47" i="30"/>
  <c r="Z47" i="30"/>
  <c r="V47" i="30"/>
  <c r="R47" i="30"/>
  <c r="N47" i="30"/>
  <c r="IE47" i="30"/>
  <c r="IA47" i="30"/>
  <c r="HW47" i="30"/>
  <c r="HS47" i="30"/>
  <c r="HO47" i="30"/>
  <c r="HK47" i="30"/>
  <c r="HG47" i="30"/>
  <c r="HC47" i="30"/>
  <c r="GY47" i="30"/>
  <c r="GU47" i="30"/>
  <c r="GQ47" i="30"/>
  <c r="GM47" i="30"/>
  <c r="GI47" i="30"/>
  <c r="GE47" i="30"/>
  <c r="GA47" i="30"/>
  <c r="FW47" i="30"/>
  <c r="FS47" i="30"/>
  <c r="FO47" i="30"/>
  <c r="FK47" i="30"/>
  <c r="FG47" i="30"/>
  <c r="FC47" i="30"/>
  <c r="EY47" i="30"/>
  <c r="EU47" i="30"/>
  <c r="EQ47" i="30"/>
  <c r="EM47" i="30"/>
  <c r="EI47" i="30"/>
  <c r="EE47" i="30"/>
  <c r="EA47" i="30"/>
  <c r="DW47" i="30"/>
  <c r="DS47" i="30"/>
  <c r="DO47" i="30"/>
  <c r="DK47" i="30"/>
  <c r="DG47" i="30"/>
  <c r="DC47" i="30"/>
  <c r="CY47" i="30"/>
  <c r="CU47" i="30"/>
  <c r="CQ47" i="30"/>
  <c r="CM47" i="30"/>
  <c r="CI47" i="30"/>
  <c r="CE47" i="30"/>
  <c r="CA47" i="30"/>
  <c r="BW47" i="30"/>
  <c r="BS47" i="30"/>
  <c r="BO47" i="30"/>
  <c r="BK47" i="30"/>
  <c r="BG47" i="30"/>
  <c r="BC47" i="30"/>
  <c r="AY47" i="30"/>
  <c r="AU47" i="30"/>
  <c r="AQ47" i="30"/>
  <c r="AM47" i="30"/>
  <c r="AI47" i="30"/>
  <c r="AE47" i="30"/>
  <c r="AA47" i="30"/>
  <c r="W47" i="30"/>
  <c r="S47" i="30"/>
  <c r="O47" i="30"/>
  <c r="K47" i="30"/>
  <c r="IF63" i="30"/>
  <c r="IB63" i="30"/>
  <c r="HX63" i="30"/>
  <c r="HT63" i="30"/>
  <c r="HP63" i="30"/>
  <c r="HL63" i="30"/>
  <c r="HH63" i="30"/>
  <c r="HD63" i="30"/>
  <c r="GZ63" i="30"/>
  <c r="GV63" i="30"/>
  <c r="GR63" i="30"/>
  <c r="GN63" i="30"/>
  <c r="GJ63" i="30"/>
  <c r="GF63" i="30"/>
  <c r="GB63" i="30"/>
  <c r="FX63" i="30"/>
  <c r="FT63" i="30"/>
  <c r="FP63" i="30"/>
  <c r="FL63" i="30"/>
  <c r="FH63" i="30"/>
  <c r="FD63" i="30"/>
  <c r="EZ63" i="30"/>
  <c r="EV63" i="30"/>
  <c r="ER63" i="30"/>
  <c r="EN63" i="30"/>
  <c r="EJ63" i="30"/>
  <c r="EF63" i="30"/>
  <c r="EB63" i="30"/>
  <c r="DX63" i="30"/>
  <c r="DT63" i="30"/>
  <c r="DP63" i="30"/>
  <c r="DL63" i="30"/>
  <c r="DH63" i="30"/>
  <c r="DD63" i="30"/>
  <c r="CZ63" i="30"/>
  <c r="CV63" i="30"/>
  <c r="CR63" i="30"/>
  <c r="CN63" i="30"/>
  <c r="CJ63" i="30"/>
  <c r="CF63" i="30"/>
  <c r="CB63" i="30"/>
  <c r="BX63" i="30"/>
  <c r="BT63" i="30"/>
  <c r="BP63" i="30"/>
  <c r="BL63" i="30"/>
  <c r="BH63" i="30"/>
  <c r="BD63" i="30"/>
  <c r="AZ63" i="30"/>
  <c r="AV63" i="30"/>
  <c r="AR63" i="30"/>
  <c r="AN63" i="30"/>
  <c r="AJ63" i="30"/>
  <c r="AF63" i="30"/>
  <c r="AB63" i="30"/>
  <c r="X63" i="30"/>
  <c r="T63" i="30"/>
  <c r="P63" i="30"/>
  <c r="L63" i="30"/>
  <c r="IG63" i="30"/>
  <c r="IC63" i="30"/>
  <c r="HY63" i="30"/>
  <c r="HU63" i="30"/>
  <c r="HQ63" i="30"/>
  <c r="HM63" i="30"/>
  <c r="HI63" i="30"/>
  <c r="HE63" i="30"/>
  <c r="HA63" i="30"/>
  <c r="GW63" i="30"/>
  <c r="GS63" i="30"/>
  <c r="GO63" i="30"/>
  <c r="GK63" i="30"/>
  <c r="GG63" i="30"/>
  <c r="GC63" i="30"/>
  <c r="FY63" i="30"/>
  <c r="FU63" i="30"/>
  <c r="FQ63" i="30"/>
  <c r="FM63" i="30"/>
  <c r="FI63" i="30"/>
  <c r="FE63" i="30"/>
  <c r="FA63" i="30"/>
  <c r="EW63" i="30"/>
  <c r="ES63" i="30"/>
  <c r="EO63" i="30"/>
  <c r="EK63" i="30"/>
  <c r="EG63" i="30"/>
  <c r="EC63" i="30"/>
  <c r="DY63" i="30"/>
  <c r="DU63" i="30"/>
  <c r="DQ63" i="30"/>
  <c r="DM63" i="30"/>
  <c r="DI63" i="30"/>
  <c r="DE63" i="30"/>
  <c r="DA63" i="30"/>
  <c r="CW63" i="30"/>
  <c r="CS63" i="30"/>
  <c r="CO63" i="30"/>
  <c r="CK63" i="30"/>
  <c r="CG63" i="30"/>
  <c r="CC63" i="30"/>
  <c r="BY63" i="30"/>
  <c r="BU63" i="30"/>
  <c r="BQ63" i="30"/>
  <c r="BM63" i="30"/>
  <c r="BI63" i="30"/>
  <c r="BE63" i="30"/>
  <c r="BA63" i="30"/>
  <c r="AW63" i="30"/>
  <c r="AS63" i="30"/>
  <c r="AO63" i="30"/>
  <c r="AK63" i="30"/>
  <c r="AG63" i="30"/>
  <c r="AC63" i="30"/>
  <c r="Y63" i="30"/>
  <c r="U63" i="30"/>
  <c r="Q63" i="30"/>
  <c r="M63" i="30"/>
  <c r="ID63" i="30"/>
  <c r="HZ63" i="30"/>
  <c r="HV63" i="30"/>
  <c r="HR63" i="30"/>
  <c r="HN63" i="30"/>
  <c r="HJ63" i="30"/>
  <c r="HF63" i="30"/>
  <c r="HB63" i="30"/>
  <c r="GX63" i="30"/>
  <c r="GT63" i="30"/>
  <c r="GP63" i="30"/>
  <c r="GL63" i="30"/>
  <c r="GH63" i="30"/>
  <c r="GD63" i="30"/>
  <c r="FZ63" i="30"/>
  <c r="FV63" i="30"/>
  <c r="FR63" i="30"/>
  <c r="FN63" i="30"/>
  <c r="FJ63" i="30"/>
  <c r="FF63" i="30"/>
  <c r="FB63" i="30"/>
  <c r="EX63" i="30"/>
  <c r="ET63" i="30"/>
  <c r="EP63" i="30"/>
  <c r="EL63" i="30"/>
  <c r="EH63" i="30"/>
  <c r="ED63" i="30"/>
  <c r="DZ63" i="30"/>
  <c r="DV63" i="30"/>
  <c r="DR63" i="30"/>
  <c r="DN63" i="30"/>
  <c r="DJ63" i="30"/>
  <c r="DF63" i="30"/>
  <c r="DB63" i="30"/>
  <c r="CX63" i="30"/>
  <c r="CT63" i="30"/>
  <c r="CP63" i="30"/>
  <c r="CL63" i="30"/>
  <c r="CH63" i="30"/>
  <c r="CD63" i="30"/>
  <c r="BZ63" i="30"/>
  <c r="BV63" i="30"/>
  <c r="BR63" i="30"/>
  <c r="BN63" i="30"/>
  <c r="BJ63" i="30"/>
  <c r="BF63" i="30"/>
  <c r="BB63" i="30"/>
  <c r="AX63" i="30"/>
  <c r="AT63" i="30"/>
  <c r="AP63" i="30"/>
  <c r="AL63" i="30"/>
  <c r="AH63" i="30"/>
  <c r="AD63" i="30"/>
  <c r="Z63" i="30"/>
  <c r="V63" i="30"/>
  <c r="R63" i="30"/>
  <c r="N63" i="30"/>
  <c r="IE63" i="30"/>
  <c r="IA63" i="30"/>
  <c r="HW63" i="30"/>
  <c r="HS63" i="30"/>
  <c r="HO63" i="30"/>
  <c r="HK63" i="30"/>
  <c r="HG63" i="30"/>
  <c r="HC63" i="30"/>
  <c r="GY63" i="30"/>
  <c r="GU63" i="30"/>
  <c r="GQ63" i="30"/>
  <c r="GM63" i="30"/>
  <c r="GI63" i="30"/>
  <c r="GE63" i="30"/>
  <c r="GA63" i="30"/>
  <c r="FW63" i="30"/>
  <c r="FS63" i="30"/>
  <c r="FO63" i="30"/>
  <c r="FK63" i="30"/>
  <c r="FG63" i="30"/>
  <c r="FC63" i="30"/>
  <c r="EY63" i="30"/>
  <c r="EU63" i="30"/>
  <c r="EQ63" i="30"/>
  <c r="EM63" i="30"/>
  <c r="EI63" i="30"/>
  <c r="EE63" i="30"/>
  <c r="EA63" i="30"/>
  <c r="DW63" i="30"/>
  <c r="DS63" i="30"/>
  <c r="DO63" i="30"/>
  <c r="DK63" i="30"/>
  <c r="DG63" i="30"/>
  <c r="DC63" i="30"/>
  <c r="CY63" i="30"/>
  <c r="CU63" i="30"/>
  <c r="CQ63" i="30"/>
  <c r="CM63" i="30"/>
  <c r="CI63" i="30"/>
  <c r="CE63" i="30"/>
  <c r="CA63" i="30"/>
  <c r="BW63" i="30"/>
  <c r="BS63" i="30"/>
  <c r="BO63" i="30"/>
  <c r="BK63" i="30"/>
  <c r="BG63" i="30"/>
  <c r="BC63" i="30"/>
  <c r="AY63" i="30"/>
  <c r="AU63" i="30"/>
  <c r="AQ63" i="30"/>
  <c r="AM63" i="30"/>
  <c r="AI63" i="30"/>
  <c r="AE63" i="30"/>
  <c r="AA63" i="30"/>
  <c r="W63" i="30"/>
  <c r="S63" i="30"/>
  <c r="O63" i="30"/>
  <c r="K63" i="30"/>
  <c r="IF79" i="30"/>
  <c r="IB79" i="30"/>
  <c r="HX79" i="30"/>
  <c r="HT79" i="30"/>
  <c r="HP79" i="30"/>
  <c r="HL79" i="30"/>
  <c r="HH79" i="30"/>
  <c r="HD79" i="30"/>
  <c r="GZ79" i="30"/>
  <c r="GV79" i="30"/>
  <c r="GR79" i="30"/>
  <c r="GN79" i="30"/>
  <c r="GJ79" i="30"/>
  <c r="GF79" i="30"/>
  <c r="GB79" i="30"/>
  <c r="FX79" i="30"/>
  <c r="FT79" i="30"/>
  <c r="FP79" i="30"/>
  <c r="FL79" i="30"/>
  <c r="FH79" i="30"/>
  <c r="FD79" i="30"/>
  <c r="EZ79" i="30"/>
  <c r="EV79" i="30"/>
  <c r="ID79" i="30"/>
  <c r="HZ79" i="30"/>
  <c r="HV79" i="30"/>
  <c r="HR79" i="30"/>
  <c r="HN79" i="30"/>
  <c r="HJ79" i="30"/>
  <c r="HF79" i="30"/>
  <c r="HB79" i="30"/>
  <c r="GX79" i="30"/>
  <c r="GT79" i="30"/>
  <c r="GP79" i="30"/>
  <c r="GL79" i="30"/>
  <c r="GH79" i="30"/>
  <c r="GD79" i="30"/>
  <c r="FZ79" i="30"/>
  <c r="FV79" i="30"/>
  <c r="FR79" i="30"/>
  <c r="FN79" i="30"/>
  <c r="FJ79" i="30"/>
  <c r="FF79" i="30"/>
  <c r="FB79" i="30"/>
  <c r="EX79" i="30"/>
  <c r="IG79" i="30"/>
  <c r="HY79" i="30"/>
  <c r="HQ79" i="30"/>
  <c r="HI79" i="30"/>
  <c r="HA79" i="30"/>
  <c r="GS79" i="30"/>
  <c r="GK79" i="30"/>
  <c r="GC79" i="30"/>
  <c r="FU79" i="30"/>
  <c r="FM79" i="30"/>
  <c r="FE79" i="30"/>
  <c r="EW79" i="30"/>
  <c r="ER79" i="30"/>
  <c r="EN79" i="30"/>
  <c r="EJ79" i="30"/>
  <c r="EF79" i="30"/>
  <c r="EB79" i="30"/>
  <c r="DX79" i="30"/>
  <c r="DT79" i="30"/>
  <c r="DP79" i="30"/>
  <c r="DL79" i="30"/>
  <c r="DH79" i="30"/>
  <c r="DD79" i="30"/>
  <c r="CZ79" i="30"/>
  <c r="CV79" i="30"/>
  <c r="CR79" i="30"/>
  <c r="CN79" i="30"/>
  <c r="CJ79" i="30"/>
  <c r="CF79" i="30"/>
  <c r="CB79" i="30"/>
  <c r="BX79" i="30"/>
  <c r="BT79" i="30"/>
  <c r="BP79" i="30"/>
  <c r="BL79" i="30"/>
  <c r="BH79" i="30"/>
  <c r="BD79" i="30"/>
  <c r="AZ79" i="30"/>
  <c r="AV79" i="30"/>
  <c r="AR79" i="30"/>
  <c r="AN79" i="30"/>
  <c r="AJ79" i="30"/>
  <c r="AF79" i="30"/>
  <c r="AB79" i="30"/>
  <c r="X79" i="30"/>
  <c r="T79" i="30"/>
  <c r="P79" i="30"/>
  <c r="L79" i="30"/>
  <c r="IA79" i="30"/>
  <c r="HS79" i="30"/>
  <c r="HK79" i="30"/>
  <c r="HC79" i="30"/>
  <c r="GU79" i="30"/>
  <c r="GM79" i="30"/>
  <c r="GE79" i="30"/>
  <c r="FW79" i="30"/>
  <c r="FO79" i="30"/>
  <c r="FG79" i="30"/>
  <c r="EY79" i="30"/>
  <c r="ES79" i="30"/>
  <c r="EO79" i="30"/>
  <c r="EK79" i="30"/>
  <c r="EG79" i="30"/>
  <c r="EC79" i="30"/>
  <c r="DY79" i="30"/>
  <c r="DU79" i="30"/>
  <c r="DQ79" i="30"/>
  <c r="DM79" i="30"/>
  <c r="DI79" i="30"/>
  <c r="DE79" i="30"/>
  <c r="DA79" i="30"/>
  <c r="CW79" i="30"/>
  <c r="CS79" i="30"/>
  <c r="CO79" i="30"/>
  <c r="CK79" i="30"/>
  <c r="CG79" i="30"/>
  <c r="CC79" i="30"/>
  <c r="BY79" i="30"/>
  <c r="BU79" i="30"/>
  <c r="BQ79" i="30"/>
  <c r="BM79" i="30"/>
  <c r="BI79" i="30"/>
  <c r="BE79" i="30"/>
  <c r="BA79" i="30"/>
  <c r="AW79" i="30"/>
  <c r="AS79" i="30"/>
  <c r="AO79" i="30"/>
  <c r="AK79" i="30"/>
  <c r="AG79" i="30"/>
  <c r="AC79" i="30"/>
  <c r="Y79" i="30"/>
  <c r="U79" i="30"/>
  <c r="Q79" i="30"/>
  <c r="M79" i="30"/>
  <c r="IC79" i="30"/>
  <c r="HU79" i="30"/>
  <c r="HM79" i="30"/>
  <c r="HE79" i="30"/>
  <c r="GW79" i="30"/>
  <c r="GO79" i="30"/>
  <c r="GG79" i="30"/>
  <c r="FY79" i="30"/>
  <c r="FQ79" i="30"/>
  <c r="FI79" i="30"/>
  <c r="FA79" i="30"/>
  <c r="ET79" i="30"/>
  <c r="EP79" i="30"/>
  <c r="EL79" i="30"/>
  <c r="EH79" i="30"/>
  <c r="ED79" i="30"/>
  <c r="DZ79" i="30"/>
  <c r="DV79" i="30"/>
  <c r="DR79" i="30"/>
  <c r="DN79" i="30"/>
  <c r="DJ79" i="30"/>
  <c r="DF79" i="30"/>
  <c r="DB79" i="30"/>
  <c r="CX79" i="30"/>
  <c r="CT79" i="30"/>
  <c r="CP79" i="30"/>
  <c r="CL79" i="30"/>
  <c r="CH79" i="30"/>
  <c r="CD79" i="30"/>
  <c r="BZ79" i="30"/>
  <c r="BV79" i="30"/>
  <c r="BR79" i="30"/>
  <c r="BN79" i="30"/>
  <c r="BJ79" i="30"/>
  <c r="BF79" i="30"/>
  <c r="BB79" i="30"/>
  <c r="AX79" i="30"/>
  <c r="AT79" i="30"/>
  <c r="AP79" i="30"/>
  <c r="AL79" i="30"/>
  <c r="AH79" i="30"/>
  <c r="AD79" i="30"/>
  <c r="Z79" i="30"/>
  <c r="V79" i="30"/>
  <c r="R79" i="30"/>
  <c r="N79" i="30"/>
  <c r="IE79" i="30"/>
  <c r="HW79" i="30"/>
  <c r="HO79" i="30"/>
  <c r="HG79" i="30"/>
  <c r="GY79" i="30"/>
  <c r="GQ79" i="30"/>
  <c r="GI79" i="30"/>
  <c r="GA79" i="30"/>
  <c r="FS79" i="30"/>
  <c r="FK79" i="30"/>
  <c r="FC79" i="30"/>
  <c r="EU79" i="30"/>
  <c r="EQ79" i="30"/>
  <c r="EM79" i="30"/>
  <c r="EI79" i="30"/>
  <c r="EE79" i="30"/>
  <c r="EA79" i="30"/>
  <c r="DW79" i="30"/>
  <c r="DS79" i="30"/>
  <c r="DO79" i="30"/>
  <c r="DK79" i="30"/>
  <c r="DG79" i="30"/>
  <c r="DC79" i="30"/>
  <c r="CY79" i="30"/>
  <c r="CU79" i="30"/>
  <c r="CQ79" i="30"/>
  <c r="CM79" i="30"/>
  <c r="CI79" i="30"/>
  <c r="CE79" i="30"/>
  <c r="CA79" i="30"/>
  <c r="BW79" i="30"/>
  <c r="BS79" i="30"/>
  <c r="BO79" i="30"/>
  <c r="BK79" i="30"/>
  <c r="BG79" i="30"/>
  <c r="BC79" i="30"/>
  <c r="AY79" i="30"/>
  <c r="AU79" i="30"/>
  <c r="AQ79" i="30"/>
  <c r="AM79" i="30"/>
  <c r="AI79" i="30"/>
  <c r="AE79" i="30"/>
  <c r="AA79" i="30"/>
  <c r="W79" i="30"/>
  <c r="S79" i="30"/>
  <c r="O79" i="30"/>
  <c r="K79" i="30"/>
  <c r="IG28" i="30"/>
  <c r="IC28" i="30"/>
  <c r="HY28" i="30"/>
  <c r="HU28" i="30"/>
  <c r="HQ28" i="30"/>
  <c r="HM28" i="30"/>
  <c r="HI28" i="30"/>
  <c r="HE28" i="30"/>
  <c r="HA28" i="30"/>
  <c r="GW28" i="30"/>
  <c r="GS28" i="30"/>
  <c r="GO28" i="30"/>
  <c r="GK28" i="30"/>
  <c r="GG28" i="30"/>
  <c r="GC28" i="30"/>
  <c r="FY28" i="30"/>
  <c r="FU28" i="30"/>
  <c r="FQ28" i="30"/>
  <c r="FM28" i="30"/>
  <c r="FI28" i="30"/>
  <c r="FE28" i="30"/>
  <c r="FA28" i="30"/>
  <c r="EW28" i="30"/>
  <c r="ES28" i="30"/>
  <c r="EO28" i="30"/>
  <c r="EK28" i="30"/>
  <c r="EG28" i="30"/>
  <c r="EC28" i="30"/>
  <c r="DY28" i="30"/>
  <c r="DU28" i="30"/>
  <c r="DQ28" i="30"/>
  <c r="DM28" i="30"/>
  <c r="DI28" i="30"/>
  <c r="DE28" i="30"/>
  <c r="DA28" i="30"/>
  <c r="CW28" i="30"/>
  <c r="CS28" i="30"/>
  <c r="CO28" i="30"/>
  <c r="CK28" i="30"/>
  <c r="CG28" i="30"/>
  <c r="CC28" i="30"/>
  <c r="BY28" i="30"/>
  <c r="BU28" i="30"/>
  <c r="BQ28" i="30"/>
  <c r="BM28" i="30"/>
  <c r="BI28" i="30"/>
  <c r="BE28" i="30"/>
  <c r="BA28" i="30"/>
  <c r="AW28" i="30"/>
  <c r="AS28" i="30"/>
  <c r="AO28" i="30"/>
  <c r="AK28" i="30"/>
  <c r="AG28" i="30"/>
  <c r="AC28" i="30"/>
  <c r="Y28" i="30"/>
  <c r="U28" i="30"/>
  <c r="Q28" i="30"/>
  <c r="M28" i="30"/>
  <c r="ID28" i="30"/>
  <c r="HZ28" i="30"/>
  <c r="HV28" i="30"/>
  <c r="HR28" i="30"/>
  <c r="HN28" i="30"/>
  <c r="HJ28" i="30"/>
  <c r="HF28" i="30"/>
  <c r="HB28" i="30"/>
  <c r="GX28" i="30"/>
  <c r="GT28" i="30"/>
  <c r="GP28" i="30"/>
  <c r="GL28" i="30"/>
  <c r="GH28" i="30"/>
  <c r="GD28" i="30"/>
  <c r="FZ28" i="30"/>
  <c r="FV28" i="30"/>
  <c r="FR28" i="30"/>
  <c r="FN28" i="30"/>
  <c r="FJ28" i="30"/>
  <c r="FF28" i="30"/>
  <c r="FB28" i="30"/>
  <c r="EX28" i="30"/>
  <c r="ET28" i="30"/>
  <c r="EP28" i="30"/>
  <c r="EL28" i="30"/>
  <c r="EH28" i="30"/>
  <c r="ED28" i="30"/>
  <c r="DZ28" i="30"/>
  <c r="DV28" i="30"/>
  <c r="DR28" i="30"/>
  <c r="DN28" i="30"/>
  <c r="DJ28" i="30"/>
  <c r="DF28" i="30"/>
  <c r="DB28" i="30"/>
  <c r="CX28" i="30"/>
  <c r="CT28" i="30"/>
  <c r="CP28" i="30"/>
  <c r="CL28" i="30"/>
  <c r="CH28" i="30"/>
  <c r="CD28" i="30"/>
  <c r="BZ28" i="30"/>
  <c r="BV28" i="30"/>
  <c r="BR28" i="30"/>
  <c r="BN28" i="30"/>
  <c r="BJ28" i="30"/>
  <c r="BF28" i="30"/>
  <c r="BB28" i="30"/>
  <c r="AX28" i="30"/>
  <c r="AT28" i="30"/>
  <c r="AP28" i="30"/>
  <c r="AL28" i="30"/>
  <c r="AH28" i="30"/>
  <c r="AD28" i="30"/>
  <c r="Z28" i="30"/>
  <c r="V28" i="30"/>
  <c r="R28" i="30"/>
  <c r="N28" i="30"/>
  <c r="IE28" i="30"/>
  <c r="IA28" i="30"/>
  <c r="HW28" i="30"/>
  <c r="HS28" i="30"/>
  <c r="HO28" i="30"/>
  <c r="HK28" i="30"/>
  <c r="HG28" i="30"/>
  <c r="HC28" i="30"/>
  <c r="GY28" i="30"/>
  <c r="GU28" i="30"/>
  <c r="GQ28" i="30"/>
  <c r="GM28" i="30"/>
  <c r="GI28" i="30"/>
  <c r="GE28" i="30"/>
  <c r="GA28" i="30"/>
  <c r="FW28" i="30"/>
  <c r="FS28" i="30"/>
  <c r="FO28" i="30"/>
  <c r="FK28" i="30"/>
  <c r="FG28" i="30"/>
  <c r="FC28" i="30"/>
  <c r="EY28" i="30"/>
  <c r="EU28" i="30"/>
  <c r="EQ28" i="30"/>
  <c r="EM28" i="30"/>
  <c r="EI28" i="30"/>
  <c r="EE28" i="30"/>
  <c r="EA28" i="30"/>
  <c r="DW28" i="30"/>
  <c r="DS28" i="30"/>
  <c r="DO28" i="30"/>
  <c r="DK28" i="30"/>
  <c r="DG28" i="30"/>
  <c r="DC28" i="30"/>
  <c r="CY28" i="30"/>
  <c r="CU28" i="30"/>
  <c r="CQ28" i="30"/>
  <c r="CM28" i="30"/>
  <c r="CI28" i="30"/>
  <c r="CE28" i="30"/>
  <c r="CA28" i="30"/>
  <c r="BW28" i="30"/>
  <c r="BS28" i="30"/>
  <c r="BO28" i="30"/>
  <c r="BK28" i="30"/>
  <c r="BG28" i="30"/>
  <c r="BC28" i="30"/>
  <c r="AY28" i="30"/>
  <c r="AU28" i="30"/>
  <c r="AQ28" i="30"/>
  <c r="AM28" i="30"/>
  <c r="AI28" i="30"/>
  <c r="AE28" i="30"/>
  <c r="AA28" i="30"/>
  <c r="W28" i="30"/>
  <c r="S28" i="30"/>
  <c r="O28" i="30"/>
  <c r="K28" i="30"/>
  <c r="IF28" i="30"/>
  <c r="IB28" i="30"/>
  <c r="HX28" i="30"/>
  <c r="HT28" i="30"/>
  <c r="HP28" i="30"/>
  <c r="HL28" i="30"/>
  <c r="HH28" i="30"/>
  <c r="HD28" i="30"/>
  <c r="GZ28" i="30"/>
  <c r="GV28" i="30"/>
  <c r="GR28" i="30"/>
  <c r="GN28" i="30"/>
  <c r="GJ28" i="30"/>
  <c r="GF28" i="30"/>
  <c r="GB28" i="30"/>
  <c r="FX28" i="30"/>
  <c r="FT28" i="30"/>
  <c r="FP28" i="30"/>
  <c r="FL28" i="30"/>
  <c r="FH28" i="30"/>
  <c r="FD28" i="30"/>
  <c r="EZ28" i="30"/>
  <c r="EV28" i="30"/>
  <c r="ER28" i="30"/>
  <c r="EN28" i="30"/>
  <c r="EJ28" i="30"/>
  <c r="EF28" i="30"/>
  <c r="EB28" i="30"/>
  <c r="DX28" i="30"/>
  <c r="DT28" i="30"/>
  <c r="DP28" i="30"/>
  <c r="DL28" i="30"/>
  <c r="DH28" i="30"/>
  <c r="DD28" i="30"/>
  <c r="CZ28" i="30"/>
  <c r="CV28" i="30"/>
  <c r="CR28" i="30"/>
  <c r="CN28" i="30"/>
  <c r="CJ28" i="30"/>
  <c r="CF28" i="30"/>
  <c r="CB28" i="30"/>
  <c r="BX28" i="30"/>
  <c r="BT28" i="30"/>
  <c r="BP28" i="30"/>
  <c r="BL28" i="30"/>
  <c r="BH28" i="30"/>
  <c r="BD28" i="30"/>
  <c r="AZ28" i="30"/>
  <c r="AV28" i="30"/>
  <c r="AR28" i="30"/>
  <c r="AN28" i="30"/>
  <c r="AJ28" i="30"/>
  <c r="AF28" i="30"/>
  <c r="AB28" i="30"/>
  <c r="X28" i="30"/>
  <c r="T28" i="30"/>
  <c r="P28" i="30"/>
  <c r="L28" i="30"/>
  <c r="IG44" i="30"/>
  <c r="IC44" i="30"/>
  <c r="HY44" i="30"/>
  <c r="HU44" i="30"/>
  <c r="HQ44" i="30"/>
  <c r="HM44" i="30"/>
  <c r="HI44" i="30"/>
  <c r="HE44" i="30"/>
  <c r="HA44" i="30"/>
  <c r="GW44" i="30"/>
  <c r="GS44" i="30"/>
  <c r="GO44" i="30"/>
  <c r="GK44" i="30"/>
  <c r="GG44" i="30"/>
  <c r="GC44" i="30"/>
  <c r="FY44" i="30"/>
  <c r="FU44" i="30"/>
  <c r="FQ44" i="30"/>
  <c r="FM44" i="30"/>
  <c r="FI44" i="30"/>
  <c r="FE44" i="30"/>
  <c r="FA44" i="30"/>
  <c r="EW44" i="30"/>
  <c r="ES44" i="30"/>
  <c r="EO44" i="30"/>
  <c r="EK44" i="30"/>
  <c r="EG44" i="30"/>
  <c r="EC44" i="30"/>
  <c r="DY44" i="30"/>
  <c r="DU44" i="30"/>
  <c r="DQ44" i="30"/>
  <c r="DM44" i="30"/>
  <c r="DI44" i="30"/>
  <c r="DE44" i="30"/>
  <c r="DA44" i="30"/>
  <c r="CW44" i="30"/>
  <c r="CS44" i="30"/>
  <c r="CO44" i="30"/>
  <c r="CK44" i="30"/>
  <c r="CG44" i="30"/>
  <c r="CC44" i="30"/>
  <c r="BY44" i="30"/>
  <c r="BU44" i="30"/>
  <c r="BQ44" i="30"/>
  <c r="BM44" i="30"/>
  <c r="BI44" i="30"/>
  <c r="BE44" i="30"/>
  <c r="BA44" i="30"/>
  <c r="AW44" i="30"/>
  <c r="AS44" i="30"/>
  <c r="AO44" i="30"/>
  <c r="AK44" i="30"/>
  <c r="AG44" i="30"/>
  <c r="AC44" i="30"/>
  <c r="Y44" i="30"/>
  <c r="U44" i="30"/>
  <c r="Q44" i="30"/>
  <c r="M44" i="30"/>
  <c r="ID44" i="30"/>
  <c r="HZ44" i="30"/>
  <c r="HV44" i="30"/>
  <c r="HR44" i="30"/>
  <c r="HN44" i="30"/>
  <c r="HJ44" i="30"/>
  <c r="HF44" i="30"/>
  <c r="HB44" i="30"/>
  <c r="GX44" i="30"/>
  <c r="GT44" i="30"/>
  <c r="GP44" i="30"/>
  <c r="GL44" i="30"/>
  <c r="GH44" i="30"/>
  <c r="GD44" i="30"/>
  <c r="FZ44" i="30"/>
  <c r="FV44" i="30"/>
  <c r="FR44" i="30"/>
  <c r="FN44" i="30"/>
  <c r="FJ44" i="30"/>
  <c r="FF44" i="30"/>
  <c r="FB44" i="30"/>
  <c r="EX44" i="30"/>
  <c r="ET44" i="30"/>
  <c r="EP44" i="30"/>
  <c r="EL44" i="30"/>
  <c r="EH44" i="30"/>
  <c r="ED44" i="30"/>
  <c r="DZ44" i="30"/>
  <c r="DV44" i="30"/>
  <c r="DR44" i="30"/>
  <c r="DN44" i="30"/>
  <c r="DJ44" i="30"/>
  <c r="DF44" i="30"/>
  <c r="DB44" i="30"/>
  <c r="CX44" i="30"/>
  <c r="CT44" i="30"/>
  <c r="CP44" i="30"/>
  <c r="CL44" i="30"/>
  <c r="CH44" i="30"/>
  <c r="CD44" i="30"/>
  <c r="BZ44" i="30"/>
  <c r="BV44" i="30"/>
  <c r="BR44" i="30"/>
  <c r="BN44" i="30"/>
  <c r="BJ44" i="30"/>
  <c r="BF44" i="30"/>
  <c r="BB44" i="30"/>
  <c r="AX44" i="30"/>
  <c r="AT44" i="30"/>
  <c r="AP44" i="30"/>
  <c r="AL44" i="30"/>
  <c r="AH44" i="30"/>
  <c r="AD44" i="30"/>
  <c r="Z44" i="30"/>
  <c r="V44" i="30"/>
  <c r="R44" i="30"/>
  <c r="N44" i="30"/>
  <c r="IE44" i="30"/>
  <c r="IA44" i="30"/>
  <c r="HW44" i="30"/>
  <c r="HS44" i="30"/>
  <c r="HO44" i="30"/>
  <c r="HK44" i="30"/>
  <c r="HG44" i="30"/>
  <c r="HC44" i="30"/>
  <c r="GY44" i="30"/>
  <c r="GU44" i="30"/>
  <c r="GQ44" i="30"/>
  <c r="GM44" i="30"/>
  <c r="GI44" i="30"/>
  <c r="GE44" i="30"/>
  <c r="GA44" i="30"/>
  <c r="FW44" i="30"/>
  <c r="FS44" i="30"/>
  <c r="FO44" i="30"/>
  <c r="FK44" i="30"/>
  <c r="FG44" i="30"/>
  <c r="FC44" i="30"/>
  <c r="EY44" i="30"/>
  <c r="EU44" i="30"/>
  <c r="EQ44" i="30"/>
  <c r="EM44" i="30"/>
  <c r="EI44" i="30"/>
  <c r="EE44" i="30"/>
  <c r="EA44" i="30"/>
  <c r="DW44" i="30"/>
  <c r="DS44" i="30"/>
  <c r="DO44" i="30"/>
  <c r="DK44" i="30"/>
  <c r="DG44" i="30"/>
  <c r="DC44" i="30"/>
  <c r="CY44" i="30"/>
  <c r="CU44" i="30"/>
  <c r="CQ44" i="30"/>
  <c r="CM44" i="30"/>
  <c r="CI44" i="30"/>
  <c r="CE44" i="30"/>
  <c r="CA44" i="30"/>
  <c r="BW44" i="30"/>
  <c r="BS44" i="30"/>
  <c r="BO44" i="30"/>
  <c r="BK44" i="30"/>
  <c r="BG44" i="30"/>
  <c r="BC44" i="30"/>
  <c r="AY44" i="30"/>
  <c r="AU44" i="30"/>
  <c r="AQ44" i="30"/>
  <c r="AM44" i="30"/>
  <c r="AI44" i="30"/>
  <c r="AE44" i="30"/>
  <c r="AA44" i="30"/>
  <c r="W44" i="30"/>
  <c r="S44" i="30"/>
  <c r="O44" i="30"/>
  <c r="K44" i="30"/>
  <c r="IF44" i="30"/>
  <c r="IB44" i="30"/>
  <c r="HX44" i="30"/>
  <c r="HT44" i="30"/>
  <c r="HP44" i="30"/>
  <c r="HL44" i="30"/>
  <c r="HH44" i="30"/>
  <c r="HD44" i="30"/>
  <c r="GZ44" i="30"/>
  <c r="GV44" i="30"/>
  <c r="GR44" i="30"/>
  <c r="GN44" i="30"/>
  <c r="GJ44" i="30"/>
  <c r="GF44" i="30"/>
  <c r="GB44" i="30"/>
  <c r="FX44" i="30"/>
  <c r="FT44" i="30"/>
  <c r="FP44" i="30"/>
  <c r="FL44" i="30"/>
  <c r="FH44" i="30"/>
  <c r="FD44" i="30"/>
  <c r="EZ44" i="30"/>
  <c r="EV44" i="30"/>
  <c r="ER44" i="30"/>
  <c r="EN44" i="30"/>
  <c r="EJ44" i="30"/>
  <c r="EF44" i="30"/>
  <c r="EB44" i="30"/>
  <c r="DX44" i="30"/>
  <c r="DT44" i="30"/>
  <c r="DP44" i="30"/>
  <c r="DL44" i="30"/>
  <c r="DH44" i="30"/>
  <c r="DD44" i="30"/>
  <c r="CZ44" i="30"/>
  <c r="CV44" i="30"/>
  <c r="CR44" i="30"/>
  <c r="CN44" i="30"/>
  <c r="CJ44" i="30"/>
  <c r="CF44" i="30"/>
  <c r="CB44" i="30"/>
  <c r="BX44" i="30"/>
  <c r="BT44" i="30"/>
  <c r="BP44" i="30"/>
  <c r="BL44" i="30"/>
  <c r="BH44" i="30"/>
  <c r="BD44" i="30"/>
  <c r="AZ44" i="30"/>
  <c r="AV44" i="30"/>
  <c r="AR44" i="30"/>
  <c r="AN44" i="30"/>
  <c r="AJ44" i="30"/>
  <c r="AF44" i="30"/>
  <c r="AB44" i="30"/>
  <c r="X44" i="30"/>
  <c r="T44" i="30"/>
  <c r="P44" i="30"/>
  <c r="L44" i="30"/>
  <c r="IG60" i="30"/>
  <c r="IC60" i="30"/>
  <c r="HY60" i="30"/>
  <c r="HU60" i="30"/>
  <c r="HQ60" i="30"/>
  <c r="HM60" i="30"/>
  <c r="HI60" i="30"/>
  <c r="HE60" i="30"/>
  <c r="HA60" i="30"/>
  <c r="GW60" i="30"/>
  <c r="GS60" i="30"/>
  <c r="GO60" i="30"/>
  <c r="GK60" i="30"/>
  <c r="GG60" i="30"/>
  <c r="GC60" i="30"/>
  <c r="FY60" i="30"/>
  <c r="FU60" i="30"/>
  <c r="FQ60" i="30"/>
  <c r="FM60" i="30"/>
  <c r="FI60" i="30"/>
  <c r="FE60" i="30"/>
  <c r="FA60" i="30"/>
  <c r="EW60" i="30"/>
  <c r="ES60" i="30"/>
  <c r="EO60" i="30"/>
  <c r="EK60" i="30"/>
  <c r="EG60" i="30"/>
  <c r="EC60" i="30"/>
  <c r="DY60" i="30"/>
  <c r="DU60" i="30"/>
  <c r="DQ60" i="30"/>
  <c r="DM60" i="30"/>
  <c r="DI60" i="30"/>
  <c r="DE60" i="30"/>
  <c r="DA60" i="30"/>
  <c r="CW60" i="30"/>
  <c r="CS60" i="30"/>
  <c r="CO60" i="30"/>
  <c r="CK60" i="30"/>
  <c r="CG60" i="30"/>
  <c r="CC60" i="30"/>
  <c r="BY60" i="30"/>
  <c r="BU60" i="30"/>
  <c r="BQ60" i="30"/>
  <c r="BM60" i="30"/>
  <c r="BI60" i="30"/>
  <c r="BE60" i="30"/>
  <c r="BA60" i="30"/>
  <c r="AW60" i="30"/>
  <c r="AS60" i="30"/>
  <c r="AO60" i="30"/>
  <c r="AK60" i="30"/>
  <c r="AG60" i="30"/>
  <c r="AC60" i="30"/>
  <c r="Y60" i="30"/>
  <c r="U60" i="30"/>
  <c r="Q60" i="30"/>
  <c r="M60" i="30"/>
  <c r="ID60" i="30"/>
  <c r="HZ60" i="30"/>
  <c r="HV60" i="30"/>
  <c r="HR60" i="30"/>
  <c r="HN60" i="30"/>
  <c r="HJ60" i="30"/>
  <c r="HF60" i="30"/>
  <c r="HB60" i="30"/>
  <c r="GX60" i="30"/>
  <c r="GT60" i="30"/>
  <c r="GP60" i="30"/>
  <c r="GL60" i="30"/>
  <c r="GH60" i="30"/>
  <c r="GD60" i="30"/>
  <c r="FZ60" i="30"/>
  <c r="FV60" i="30"/>
  <c r="FR60" i="30"/>
  <c r="FN60" i="30"/>
  <c r="FJ60" i="30"/>
  <c r="FF60" i="30"/>
  <c r="FB60" i="30"/>
  <c r="EX60" i="30"/>
  <c r="ET60" i="30"/>
  <c r="EP60" i="30"/>
  <c r="EL60" i="30"/>
  <c r="EH60" i="30"/>
  <c r="ED60" i="30"/>
  <c r="DZ60" i="30"/>
  <c r="DV60" i="30"/>
  <c r="DR60" i="30"/>
  <c r="DN60" i="30"/>
  <c r="DJ60" i="30"/>
  <c r="DF60" i="30"/>
  <c r="DB60" i="30"/>
  <c r="CX60" i="30"/>
  <c r="CT60" i="30"/>
  <c r="CP60" i="30"/>
  <c r="CL60" i="30"/>
  <c r="CH60" i="30"/>
  <c r="CD60" i="30"/>
  <c r="BZ60" i="30"/>
  <c r="BV60" i="30"/>
  <c r="BR60" i="30"/>
  <c r="BN60" i="30"/>
  <c r="BJ60" i="30"/>
  <c r="BF60" i="30"/>
  <c r="BB60" i="30"/>
  <c r="AX60" i="30"/>
  <c r="AT60" i="30"/>
  <c r="AP60" i="30"/>
  <c r="AL60" i="30"/>
  <c r="AH60" i="30"/>
  <c r="AD60" i="30"/>
  <c r="Z60" i="30"/>
  <c r="V60" i="30"/>
  <c r="R60" i="30"/>
  <c r="N60" i="30"/>
  <c r="IE60" i="30"/>
  <c r="IA60" i="30"/>
  <c r="HW60" i="30"/>
  <c r="HS60" i="30"/>
  <c r="HO60" i="30"/>
  <c r="HK60" i="30"/>
  <c r="HG60" i="30"/>
  <c r="HC60" i="30"/>
  <c r="GY60" i="30"/>
  <c r="GU60" i="30"/>
  <c r="GQ60" i="30"/>
  <c r="GM60" i="30"/>
  <c r="GI60" i="30"/>
  <c r="GE60" i="30"/>
  <c r="GA60" i="30"/>
  <c r="FW60" i="30"/>
  <c r="FS60" i="30"/>
  <c r="FO60" i="30"/>
  <c r="FK60" i="30"/>
  <c r="FG60" i="30"/>
  <c r="FC60" i="30"/>
  <c r="EY60" i="30"/>
  <c r="EU60" i="30"/>
  <c r="EQ60" i="30"/>
  <c r="EM60" i="30"/>
  <c r="EI60" i="30"/>
  <c r="EE60" i="30"/>
  <c r="EA60" i="30"/>
  <c r="DW60" i="30"/>
  <c r="DS60" i="30"/>
  <c r="DO60" i="30"/>
  <c r="DK60" i="30"/>
  <c r="DG60" i="30"/>
  <c r="DC60" i="30"/>
  <c r="CY60" i="30"/>
  <c r="CU60" i="30"/>
  <c r="CQ60" i="30"/>
  <c r="CM60" i="30"/>
  <c r="CI60" i="30"/>
  <c r="CE60" i="30"/>
  <c r="CA60" i="30"/>
  <c r="BW60" i="30"/>
  <c r="BS60" i="30"/>
  <c r="BO60" i="30"/>
  <c r="BK60" i="30"/>
  <c r="BG60" i="30"/>
  <c r="BC60" i="30"/>
  <c r="AY60" i="30"/>
  <c r="AU60" i="30"/>
  <c r="AQ60" i="30"/>
  <c r="AM60" i="30"/>
  <c r="AI60" i="30"/>
  <c r="AE60" i="30"/>
  <c r="AA60" i="30"/>
  <c r="W60" i="30"/>
  <c r="S60" i="30"/>
  <c r="O60" i="30"/>
  <c r="K60" i="30"/>
  <c r="IF60" i="30"/>
  <c r="IB60" i="30"/>
  <c r="HX60" i="30"/>
  <c r="HT60" i="30"/>
  <c r="HP60" i="30"/>
  <c r="HL60" i="30"/>
  <c r="HH60" i="30"/>
  <c r="HD60" i="30"/>
  <c r="GZ60" i="30"/>
  <c r="GV60" i="30"/>
  <c r="GR60" i="30"/>
  <c r="GN60" i="30"/>
  <c r="GJ60" i="30"/>
  <c r="GF60" i="30"/>
  <c r="GB60" i="30"/>
  <c r="FX60" i="30"/>
  <c r="FT60" i="30"/>
  <c r="FP60" i="30"/>
  <c r="FL60" i="30"/>
  <c r="FH60" i="30"/>
  <c r="FD60" i="30"/>
  <c r="EZ60" i="30"/>
  <c r="EV60" i="30"/>
  <c r="ER60" i="30"/>
  <c r="EN60" i="30"/>
  <c r="EJ60" i="30"/>
  <c r="EF60" i="30"/>
  <c r="EB60" i="30"/>
  <c r="DX60" i="30"/>
  <c r="DT60" i="30"/>
  <c r="DP60" i="30"/>
  <c r="DL60" i="30"/>
  <c r="DH60" i="30"/>
  <c r="DD60" i="30"/>
  <c r="CZ60" i="30"/>
  <c r="CV60" i="30"/>
  <c r="CR60" i="30"/>
  <c r="CN60" i="30"/>
  <c r="CJ60" i="30"/>
  <c r="CF60" i="30"/>
  <c r="CB60" i="30"/>
  <c r="BX60" i="30"/>
  <c r="BT60" i="30"/>
  <c r="BP60" i="30"/>
  <c r="BL60" i="30"/>
  <c r="BH60" i="30"/>
  <c r="BD60" i="30"/>
  <c r="AZ60" i="30"/>
  <c r="AV60" i="30"/>
  <c r="AR60" i="30"/>
  <c r="AN60" i="30"/>
  <c r="AJ60" i="30"/>
  <c r="AF60" i="30"/>
  <c r="AB60" i="30"/>
  <c r="X60" i="30"/>
  <c r="T60" i="30"/>
  <c r="P60" i="30"/>
  <c r="L60" i="30"/>
  <c r="IG76" i="30"/>
  <c r="IC76" i="30"/>
  <c r="HY76" i="30"/>
  <c r="HU76" i="30"/>
  <c r="HQ76" i="30"/>
  <c r="HM76" i="30"/>
  <c r="HI76" i="30"/>
  <c r="HE76" i="30"/>
  <c r="HA76" i="30"/>
  <c r="GW76" i="30"/>
  <c r="GS76" i="30"/>
  <c r="GO76" i="30"/>
  <c r="GK76" i="30"/>
  <c r="GG76" i="30"/>
  <c r="GC76" i="30"/>
  <c r="FY76" i="30"/>
  <c r="FU76" i="30"/>
  <c r="FQ76" i="30"/>
  <c r="FM76" i="30"/>
  <c r="FI76" i="30"/>
  <c r="FE76" i="30"/>
  <c r="FA76" i="30"/>
  <c r="EW76" i="30"/>
  <c r="ES76" i="30"/>
  <c r="EO76" i="30"/>
  <c r="EK76" i="30"/>
  <c r="EG76" i="30"/>
  <c r="EC76" i="30"/>
  <c r="DY76" i="30"/>
  <c r="DU76" i="30"/>
  <c r="DQ76" i="30"/>
  <c r="DM76" i="30"/>
  <c r="DI76" i="30"/>
  <c r="DE76" i="30"/>
  <c r="DA76" i="30"/>
  <c r="CW76" i="30"/>
  <c r="CS76" i="30"/>
  <c r="CO76" i="30"/>
  <c r="CK76" i="30"/>
  <c r="CG76" i="30"/>
  <c r="CC76" i="30"/>
  <c r="BY76" i="30"/>
  <c r="BU76" i="30"/>
  <c r="BQ76" i="30"/>
  <c r="BM76" i="30"/>
  <c r="BI76" i="30"/>
  <c r="BE76" i="30"/>
  <c r="BA76" i="30"/>
  <c r="AW76" i="30"/>
  <c r="AS76" i="30"/>
  <c r="AO76" i="30"/>
  <c r="AK76" i="30"/>
  <c r="AG76" i="30"/>
  <c r="AC76" i="30"/>
  <c r="Y76" i="30"/>
  <c r="U76" i="30"/>
  <c r="Q76" i="30"/>
  <c r="M76" i="30"/>
  <c r="ID76" i="30"/>
  <c r="HZ76" i="30"/>
  <c r="HV76" i="30"/>
  <c r="HR76" i="30"/>
  <c r="HN76" i="30"/>
  <c r="HJ76" i="30"/>
  <c r="HF76" i="30"/>
  <c r="HB76" i="30"/>
  <c r="GX76" i="30"/>
  <c r="GT76" i="30"/>
  <c r="GP76" i="30"/>
  <c r="GL76" i="30"/>
  <c r="GH76" i="30"/>
  <c r="GD76" i="30"/>
  <c r="FZ76" i="30"/>
  <c r="FV76" i="30"/>
  <c r="FR76" i="30"/>
  <c r="FN76" i="30"/>
  <c r="FJ76" i="30"/>
  <c r="FF76" i="30"/>
  <c r="FB76" i="30"/>
  <c r="EX76" i="30"/>
  <c r="ET76" i="30"/>
  <c r="EP76" i="30"/>
  <c r="EL76" i="30"/>
  <c r="EH76" i="30"/>
  <c r="ED76" i="30"/>
  <c r="DZ76" i="30"/>
  <c r="DV76" i="30"/>
  <c r="DR76" i="30"/>
  <c r="DN76" i="30"/>
  <c r="DJ76" i="30"/>
  <c r="DF76" i="30"/>
  <c r="DB76" i="30"/>
  <c r="CX76" i="30"/>
  <c r="CT76" i="30"/>
  <c r="CP76" i="30"/>
  <c r="CL76" i="30"/>
  <c r="CH76" i="30"/>
  <c r="CD76" i="30"/>
  <c r="BZ76" i="30"/>
  <c r="BV76" i="30"/>
  <c r="BR76" i="30"/>
  <c r="BN76" i="30"/>
  <c r="BJ76" i="30"/>
  <c r="BF76" i="30"/>
  <c r="BB76" i="30"/>
  <c r="AX76" i="30"/>
  <c r="AT76" i="30"/>
  <c r="AP76" i="30"/>
  <c r="AL76" i="30"/>
  <c r="AH76" i="30"/>
  <c r="AD76" i="30"/>
  <c r="Z76" i="30"/>
  <c r="V76" i="30"/>
  <c r="R76" i="30"/>
  <c r="N76" i="30"/>
  <c r="IE76" i="30"/>
  <c r="IA76" i="30"/>
  <c r="HW76" i="30"/>
  <c r="HS76" i="30"/>
  <c r="HO76" i="30"/>
  <c r="HK76" i="30"/>
  <c r="HG76" i="30"/>
  <c r="HC76" i="30"/>
  <c r="GY76" i="30"/>
  <c r="GU76" i="30"/>
  <c r="GQ76" i="30"/>
  <c r="GM76" i="30"/>
  <c r="GI76" i="30"/>
  <c r="GE76" i="30"/>
  <c r="GA76" i="30"/>
  <c r="FW76" i="30"/>
  <c r="FS76" i="30"/>
  <c r="FO76" i="30"/>
  <c r="FK76" i="30"/>
  <c r="FG76" i="30"/>
  <c r="FC76" i="30"/>
  <c r="EY76" i="30"/>
  <c r="EU76" i="30"/>
  <c r="EQ76" i="30"/>
  <c r="EM76" i="30"/>
  <c r="EI76" i="30"/>
  <c r="EE76" i="30"/>
  <c r="EA76" i="30"/>
  <c r="DW76" i="30"/>
  <c r="DS76" i="30"/>
  <c r="DO76" i="30"/>
  <c r="DK76" i="30"/>
  <c r="DG76" i="30"/>
  <c r="DC76" i="30"/>
  <c r="CY76" i="30"/>
  <c r="CU76" i="30"/>
  <c r="CQ76" i="30"/>
  <c r="CM76" i="30"/>
  <c r="CI76" i="30"/>
  <c r="CE76" i="30"/>
  <c r="CA76" i="30"/>
  <c r="BW76" i="30"/>
  <c r="BS76" i="30"/>
  <c r="BO76" i="30"/>
  <c r="BK76" i="30"/>
  <c r="BG76" i="30"/>
  <c r="BC76" i="30"/>
  <c r="AY76" i="30"/>
  <c r="AU76" i="30"/>
  <c r="AQ76" i="30"/>
  <c r="AM76" i="30"/>
  <c r="AI76" i="30"/>
  <c r="AE76" i="30"/>
  <c r="AA76" i="30"/>
  <c r="W76" i="30"/>
  <c r="S76" i="30"/>
  <c r="O76" i="30"/>
  <c r="K76" i="30"/>
  <c r="IF76" i="30"/>
  <c r="IB76" i="30"/>
  <c r="HX76" i="30"/>
  <c r="HT76" i="30"/>
  <c r="HP76" i="30"/>
  <c r="HL76" i="30"/>
  <c r="HH76" i="30"/>
  <c r="HD76" i="30"/>
  <c r="GZ76" i="30"/>
  <c r="GV76" i="30"/>
  <c r="GR76" i="30"/>
  <c r="GN76" i="30"/>
  <c r="GJ76" i="30"/>
  <c r="GF76" i="30"/>
  <c r="GB76" i="30"/>
  <c r="FX76" i="30"/>
  <c r="FT76" i="30"/>
  <c r="FP76" i="30"/>
  <c r="FL76" i="30"/>
  <c r="FH76" i="30"/>
  <c r="FD76" i="30"/>
  <c r="EZ76" i="30"/>
  <c r="EV76" i="30"/>
  <c r="ER76" i="30"/>
  <c r="EN76" i="30"/>
  <c r="EJ76" i="30"/>
  <c r="EF76" i="30"/>
  <c r="EB76" i="30"/>
  <c r="DX76" i="30"/>
  <c r="DT76" i="30"/>
  <c r="DP76" i="30"/>
  <c r="DL76" i="30"/>
  <c r="DH76" i="30"/>
  <c r="DD76" i="30"/>
  <c r="CZ76" i="30"/>
  <c r="CV76" i="30"/>
  <c r="CR76" i="30"/>
  <c r="CN76" i="30"/>
  <c r="CJ76" i="30"/>
  <c r="CF76" i="30"/>
  <c r="CB76" i="30"/>
  <c r="BX76" i="30"/>
  <c r="BT76" i="30"/>
  <c r="BP76" i="30"/>
  <c r="BL76" i="30"/>
  <c r="BH76" i="30"/>
  <c r="BD76" i="30"/>
  <c r="AZ76" i="30"/>
  <c r="AV76" i="30"/>
  <c r="AR76" i="30"/>
  <c r="AN76" i="30"/>
  <c r="AJ76" i="30"/>
  <c r="AF76" i="30"/>
  <c r="AB76" i="30"/>
  <c r="X76" i="30"/>
  <c r="T76" i="30"/>
  <c r="P76" i="30"/>
  <c r="L76" i="30"/>
  <c r="ID93" i="30"/>
  <c r="HZ93" i="30"/>
  <c r="HV93" i="30"/>
  <c r="HR93" i="30"/>
  <c r="HN93" i="30"/>
  <c r="HJ93" i="30"/>
  <c r="HF93" i="30"/>
  <c r="HB93" i="30"/>
  <c r="GX93" i="30"/>
  <c r="GT93" i="30"/>
  <c r="GP93" i="30"/>
  <c r="GL93" i="30"/>
  <c r="GH93" i="30"/>
  <c r="GD93" i="30"/>
  <c r="FZ93" i="30"/>
  <c r="FV93" i="30"/>
  <c r="FR93" i="30"/>
  <c r="FN93" i="30"/>
  <c r="FJ93" i="30"/>
  <c r="FF93" i="30"/>
  <c r="FB93" i="30"/>
  <c r="EX93" i="30"/>
  <c r="ET93" i="30"/>
  <c r="EP93" i="30"/>
  <c r="EL93" i="30"/>
  <c r="EH93" i="30"/>
  <c r="ED93" i="30"/>
  <c r="DZ93" i="30"/>
  <c r="DV93" i="30"/>
  <c r="DR93" i="30"/>
  <c r="DN93" i="30"/>
  <c r="DJ93" i="30"/>
  <c r="DF93" i="30"/>
  <c r="DB93" i="30"/>
  <c r="CX93" i="30"/>
  <c r="CT93" i="30"/>
  <c r="CP93" i="30"/>
  <c r="CL93" i="30"/>
  <c r="CH93" i="30"/>
  <c r="CD93" i="30"/>
  <c r="BZ93" i="30"/>
  <c r="BV93" i="30"/>
  <c r="BR93" i="30"/>
  <c r="BN93" i="30"/>
  <c r="BJ93" i="30"/>
  <c r="BF93" i="30"/>
  <c r="BB93" i="30"/>
  <c r="AX93" i="30"/>
  <c r="AT93" i="30"/>
  <c r="AP93" i="30"/>
  <c r="AL93" i="30"/>
  <c r="AH93" i="30"/>
  <c r="AD93" i="30"/>
  <c r="Z93" i="30"/>
  <c r="V93" i="30"/>
  <c r="R93" i="30"/>
  <c r="N93" i="30"/>
  <c r="IE93" i="30"/>
  <c r="IA93" i="30"/>
  <c r="HW93" i="30"/>
  <c r="HS93" i="30"/>
  <c r="HO93" i="30"/>
  <c r="HK93" i="30"/>
  <c r="HG93" i="30"/>
  <c r="HC93" i="30"/>
  <c r="GY93" i="30"/>
  <c r="GU93" i="30"/>
  <c r="GQ93" i="30"/>
  <c r="GM93" i="30"/>
  <c r="GI93" i="30"/>
  <c r="GE93" i="30"/>
  <c r="GA93" i="30"/>
  <c r="FW93" i="30"/>
  <c r="FS93" i="30"/>
  <c r="FO93" i="30"/>
  <c r="FK93" i="30"/>
  <c r="FG93" i="30"/>
  <c r="FC93" i="30"/>
  <c r="EY93" i="30"/>
  <c r="EU93" i="30"/>
  <c r="EQ93" i="30"/>
  <c r="EM93" i="30"/>
  <c r="EI93" i="30"/>
  <c r="EE93" i="30"/>
  <c r="EA93" i="30"/>
  <c r="DW93" i="30"/>
  <c r="DS93" i="30"/>
  <c r="DO93" i="30"/>
  <c r="DK93" i="30"/>
  <c r="DG93" i="30"/>
  <c r="DC93" i="30"/>
  <c r="CY93" i="30"/>
  <c r="CU93" i="30"/>
  <c r="CQ93" i="30"/>
  <c r="CM93" i="30"/>
  <c r="CI93" i="30"/>
  <c r="CE93" i="30"/>
  <c r="CA93" i="30"/>
  <c r="BW93" i="30"/>
  <c r="BS93" i="30"/>
  <c r="BO93" i="30"/>
  <c r="BK93" i="30"/>
  <c r="BG93" i="30"/>
  <c r="BC93" i="30"/>
  <c r="AY93" i="30"/>
  <c r="AU93" i="30"/>
  <c r="AQ93" i="30"/>
  <c r="AM93" i="30"/>
  <c r="AI93" i="30"/>
  <c r="AE93" i="30"/>
  <c r="AA93" i="30"/>
  <c r="W93" i="30"/>
  <c r="S93" i="30"/>
  <c r="O93" i="30"/>
  <c r="K93" i="30"/>
  <c r="IF93" i="30"/>
  <c r="IB93" i="30"/>
  <c r="HX93" i="30"/>
  <c r="HT93" i="30"/>
  <c r="HP93" i="30"/>
  <c r="HL93" i="30"/>
  <c r="HH93" i="30"/>
  <c r="HD93" i="30"/>
  <c r="GZ93" i="30"/>
  <c r="GV93" i="30"/>
  <c r="GR93" i="30"/>
  <c r="GN93" i="30"/>
  <c r="GJ93" i="30"/>
  <c r="GF93" i="30"/>
  <c r="GB93" i="30"/>
  <c r="FX93" i="30"/>
  <c r="FT93" i="30"/>
  <c r="FP93" i="30"/>
  <c r="FL93" i="30"/>
  <c r="FH93" i="30"/>
  <c r="FD93" i="30"/>
  <c r="EZ93" i="30"/>
  <c r="EV93" i="30"/>
  <c r="ER93" i="30"/>
  <c r="EN93" i="30"/>
  <c r="EJ93" i="30"/>
  <c r="EF93" i="30"/>
  <c r="EB93" i="30"/>
  <c r="DX93" i="30"/>
  <c r="DT93" i="30"/>
  <c r="DP93" i="30"/>
  <c r="DL93" i="30"/>
  <c r="DH93" i="30"/>
  <c r="DD93" i="30"/>
  <c r="CZ93" i="30"/>
  <c r="CV93" i="30"/>
  <c r="CR93" i="30"/>
  <c r="CN93" i="30"/>
  <c r="CJ93" i="30"/>
  <c r="CF93" i="30"/>
  <c r="CB93" i="30"/>
  <c r="BX93" i="30"/>
  <c r="BT93" i="30"/>
  <c r="BP93" i="30"/>
  <c r="BL93" i="30"/>
  <c r="BH93" i="30"/>
  <c r="BD93" i="30"/>
  <c r="AZ93" i="30"/>
  <c r="AV93" i="30"/>
  <c r="AR93" i="30"/>
  <c r="AN93" i="30"/>
  <c r="AJ93" i="30"/>
  <c r="AF93" i="30"/>
  <c r="AB93" i="30"/>
  <c r="X93" i="30"/>
  <c r="T93" i="30"/>
  <c r="P93" i="30"/>
  <c r="L93" i="30"/>
  <c r="IG93" i="30"/>
  <c r="IC93" i="30"/>
  <c r="HY93" i="30"/>
  <c r="HU93" i="30"/>
  <c r="HQ93" i="30"/>
  <c r="HM93" i="30"/>
  <c r="HI93" i="30"/>
  <c r="HE93" i="30"/>
  <c r="HA93" i="30"/>
  <c r="GW93" i="30"/>
  <c r="GS93" i="30"/>
  <c r="GO93" i="30"/>
  <c r="GK93" i="30"/>
  <c r="GG93" i="30"/>
  <c r="GC93" i="30"/>
  <c r="FY93" i="30"/>
  <c r="FU93" i="30"/>
  <c r="FQ93" i="30"/>
  <c r="FM93" i="30"/>
  <c r="FI93" i="30"/>
  <c r="FE93" i="30"/>
  <c r="FA93" i="30"/>
  <c r="EW93" i="30"/>
  <c r="ES93" i="30"/>
  <c r="EO93" i="30"/>
  <c r="EK93" i="30"/>
  <c r="EG93" i="30"/>
  <c r="EC93" i="30"/>
  <c r="DY93" i="30"/>
  <c r="DU93" i="30"/>
  <c r="DQ93" i="30"/>
  <c r="DM93" i="30"/>
  <c r="DI93" i="30"/>
  <c r="DE93" i="30"/>
  <c r="DA93" i="30"/>
  <c r="CW93" i="30"/>
  <c r="CS93" i="30"/>
  <c r="CO93" i="30"/>
  <c r="CK93" i="30"/>
  <c r="CG93" i="30"/>
  <c r="CC93" i="30"/>
  <c r="BY93" i="30"/>
  <c r="BU93" i="30"/>
  <c r="BQ93" i="30"/>
  <c r="BM93" i="30"/>
  <c r="BI93" i="30"/>
  <c r="BE93" i="30"/>
  <c r="BA93" i="30"/>
  <c r="AW93" i="30"/>
  <c r="AS93" i="30"/>
  <c r="AO93" i="30"/>
  <c r="AK93" i="30"/>
  <c r="AG93" i="30"/>
  <c r="AC93" i="30"/>
  <c r="Y93" i="30"/>
  <c r="U93" i="30"/>
  <c r="Q93" i="30"/>
  <c r="M93" i="30"/>
  <c r="ID109" i="30"/>
  <c r="HZ109" i="30"/>
  <c r="HV109" i="30"/>
  <c r="HR109" i="30"/>
  <c r="HN109" i="30"/>
  <c r="HJ109" i="30"/>
  <c r="HF109" i="30"/>
  <c r="HB109" i="30"/>
  <c r="GX109" i="30"/>
  <c r="GT109" i="30"/>
  <c r="GP109" i="30"/>
  <c r="GL109" i="30"/>
  <c r="GH109" i="30"/>
  <c r="GD109" i="30"/>
  <c r="FZ109" i="30"/>
  <c r="FV109" i="30"/>
  <c r="FR109" i="30"/>
  <c r="FN109" i="30"/>
  <c r="FJ109" i="30"/>
  <c r="FF109" i="30"/>
  <c r="FB109" i="30"/>
  <c r="EX109" i="30"/>
  <c r="ET109" i="30"/>
  <c r="EP109" i="30"/>
  <c r="EL109" i="30"/>
  <c r="EH109" i="30"/>
  <c r="ED109" i="30"/>
  <c r="DZ109" i="30"/>
  <c r="DV109" i="30"/>
  <c r="DR109" i="30"/>
  <c r="DN109" i="30"/>
  <c r="DJ109" i="30"/>
  <c r="DF109" i="30"/>
  <c r="DB109" i="30"/>
  <c r="CX109" i="30"/>
  <c r="CT109" i="30"/>
  <c r="CP109" i="30"/>
  <c r="CL109" i="30"/>
  <c r="CH109" i="30"/>
  <c r="CD109" i="30"/>
  <c r="BZ109" i="30"/>
  <c r="BV109" i="30"/>
  <c r="BR109" i="30"/>
  <c r="BN109" i="30"/>
  <c r="BJ109" i="30"/>
  <c r="BF109" i="30"/>
  <c r="BB109" i="30"/>
  <c r="AX109" i="30"/>
  <c r="AT109" i="30"/>
  <c r="AP109" i="30"/>
  <c r="AL109" i="30"/>
  <c r="AH109" i="30"/>
  <c r="AD109" i="30"/>
  <c r="Z109" i="30"/>
  <c r="V109" i="30"/>
  <c r="R109" i="30"/>
  <c r="N109" i="30"/>
  <c r="IE109" i="30"/>
  <c r="IA109" i="30"/>
  <c r="HW109" i="30"/>
  <c r="HS109" i="30"/>
  <c r="HO109" i="30"/>
  <c r="HK109" i="30"/>
  <c r="HG109" i="30"/>
  <c r="HC109" i="30"/>
  <c r="GY109" i="30"/>
  <c r="GU109" i="30"/>
  <c r="GQ109" i="30"/>
  <c r="GM109" i="30"/>
  <c r="GI109" i="30"/>
  <c r="GE109" i="30"/>
  <c r="GA109" i="30"/>
  <c r="FW109" i="30"/>
  <c r="FS109" i="30"/>
  <c r="FO109" i="30"/>
  <c r="FK109" i="30"/>
  <c r="FG109" i="30"/>
  <c r="FC109" i="30"/>
  <c r="EY109" i="30"/>
  <c r="EU109" i="30"/>
  <c r="EQ109" i="30"/>
  <c r="EM109" i="30"/>
  <c r="EI109" i="30"/>
  <c r="EE109" i="30"/>
  <c r="EA109" i="30"/>
  <c r="DW109" i="30"/>
  <c r="DS109" i="30"/>
  <c r="DO109" i="30"/>
  <c r="DK109" i="30"/>
  <c r="DG109" i="30"/>
  <c r="DC109" i="30"/>
  <c r="CY109" i="30"/>
  <c r="CU109" i="30"/>
  <c r="CQ109" i="30"/>
  <c r="CM109" i="30"/>
  <c r="CI109" i="30"/>
  <c r="CE109" i="30"/>
  <c r="CA109" i="30"/>
  <c r="BW109" i="30"/>
  <c r="BS109" i="30"/>
  <c r="BO109" i="30"/>
  <c r="BK109" i="30"/>
  <c r="BG109" i="30"/>
  <c r="BC109" i="30"/>
  <c r="AY109" i="30"/>
  <c r="AU109" i="30"/>
  <c r="AQ109" i="30"/>
  <c r="AM109" i="30"/>
  <c r="AI109" i="30"/>
  <c r="AE109" i="30"/>
  <c r="AA109" i="30"/>
  <c r="W109" i="30"/>
  <c r="S109" i="30"/>
  <c r="O109" i="30"/>
  <c r="K109" i="30"/>
  <c r="IF109" i="30"/>
  <c r="IB109" i="30"/>
  <c r="HX109" i="30"/>
  <c r="HT109" i="30"/>
  <c r="HP109" i="30"/>
  <c r="HL109" i="30"/>
  <c r="HH109" i="30"/>
  <c r="HD109" i="30"/>
  <c r="GZ109" i="30"/>
  <c r="GV109" i="30"/>
  <c r="GR109" i="30"/>
  <c r="GN109" i="30"/>
  <c r="GJ109" i="30"/>
  <c r="GF109" i="30"/>
  <c r="GB109" i="30"/>
  <c r="FX109" i="30"/>
  <c r="FT109" i="30"/>
  <c r="FP109" i="30"/>
  <c r="FL109" i="30"/>
  <c r="FH109" i="30"/>
  <c r="FD109" i="30"/>
  <c r="EZ109" i="30"/>
  <c r="EV109" i="30"/>
  <c r="ER109" i="30"/>
  <c r="EN109" i="30"/>
  <c r="EJ109" i="30"/>
  <c r="EF109" i="30"/>
  <c r="EB109" i="30"/>
  <c r="DX109" i="30"/>
  <c r="DT109" i="30"/>
  <c r="DP109" i="30"/>
  <c r="DL109" i="30"/>
  <c r="DH109" i="30"/>
  <c r="DD109" i="30"/>
  <c r="CZ109" i="30"/>
  <c r="CV109" i="30"/>
  <c r="CR109" i="30"/>
  <c r="CN109" i="30"/>
  <c r="CJ109" i="30"/>
  <c r="CF109" i="30"/>
  <c r="CB109" i="30"/>
  <c r="BX109" i="30"/>
  <c r="BT109" i="30"/>
  <c r="BP109" i="30"/>
  <c r="BL109" i="30"/>
  <c r="BH109" i="30"/>
  <c r="BD109" i="30"/>
  <c r="AZ109" i="30"/>
  <c r="AV109" i="30"/>
  <c r="AR109" i="30"/>
  <c r="AN109" i="30"/>
  <c r="AJ109" i="30"/>
  <c r="AF109" i="30"/>
  <c r="AB109" i="30"/>
  <c r="X109" i="30"/>
  <c r="T109" i="30"/>
  <c r="P109" i="30"/>
  <c r="L109" i="30"/>
  <c r="IG109" i="30"/>
  <c r="IC109" i="30"/>
  <c r="HY109" i="30"/>
  <c r="HU109" i="30"/>
  <c r="HQ109" i="30"/>
  <c r="HM109" i="30"/>
  <c r="HI109" i="30"/>
  <c r="HE109" i="30"/>
  <c r="HA109" i="30"/>
  <c r="GW109" i="30"/>
  <c r="GS109" i="30"/>
  <c r="GO109" i="30"/>
  <c r="GK109" i="30"/>
  <c r="GG109" i="30"/>
  <c r="GC109" i="30"/>
  <c r="FY109" i="30"/>
  <c r="FU109" i="30"/>
  <c r="FQ109" i="30"/>
  <c r="FM109" i="30"/>
  <c r="FI109" i="30"/>
  <c r="FE109" i="30"/>
  <c r="FA109" i="30"/>
  <c r="EW109" i="30"/>
  <c r="ES109" i="30"/>
  <c r="EO109" i="30"/>
  <c r="EK109" i="30"/>
  <c r="EG109" i="30"/>
  <c r="EC109" i="30"/>
  <c r="DY109" i="30"/>
  <c r="DU109" i="30"/>
  <c r="DQ109" i="30"/>
  <c r="DM109" i="30"/>
  <c r="DI109" i="30"/>
  <c r="DE109" i="30"/>
  <c r="DA109" i="30"/>
  <c r="CW109" i="30"/>
  <c r="CS109" i="30"/>
  <c r="CO109" i="30"/>
  <c r="CK109" i="30"/>
  <c r="CG109" i="30"/>
  <c r="CC109" i="30"/>
  <c r="BY109" i="30"/>
  <c r="BU109" i="30"/>
  <c r="BQ109" i="30"/>
  <c r="BM109" i="30"/>
  <c r="BI109" i="30"/>
  <c r="BE109" i="30"/>
  <c r="BA109" i="30"/>
  <c r="AW109" i="30"/>
  <c r="AS109" i="30"/>
  <c r="AO109" i="30"/>
  <c r="AK109" i="30"/>
  <c r="AG109" i="30"/>
  <c r="AC109" i="30"/>
  <c r="Y109" i="30"/>
  <c r="U109" i="30"/>
  <c r="Q109" i="30"/>
  <c r="M109" i="30"/>
  <c r="ID125" i="30"/>
  <c r="HZ125" i="30"/>
  <c r="HV125" i="30"/>
  <c r="HR125" i="30"/>
  <c r="HN125" i="30"/>
  <c r="HJ125" i="30"/>
  <c r="HF125" i="30"/>
  <c r="HB125" i="30"/>
  <c r="GX125" i="30"/>
  <c r="GT125" i="30"/>
  <c r="GP125" i="30"/>
  <c r="GL125" i="30"/>
  <c r="GH125" i="30"/>
  <c r="GD125" i="30"/>
  <c r="FZ125" i="30"/>
  <c r="FV125" i="30"/>
  <c r="FR125" i="30"/>
  <c r="FN125" i="30"/>
  <c r="FJ125" i="30"/>
  <c r="FF125" i="30"/>
  <c r="FB125" i="30"/>
  <c r="EX125" i="30"/>
  <c r="ET125" i="30"/>
  <c r="EP125" i="30"/>
  <c r="EL125" i="30"/>
  <c r="EH125" i="30"/>
  <c r="ED125" i="30"/>
  <c r="DZ125" i="30"/>
  <c r="DV125" i="30"/>
  <c r="DR125" i="30"/>
  <c r="DN125" i="30"/>
  <c r="DJ125" i="30"/>
  <c r="DF125" i="30"/>
  <c r="DB125" i="30"/>
  <c r="CX125" i="30"/>
  <c r="CT125" i="30"/>
  <c r="CP125" i="30"/>
  <c r="CL125" i="30"/>
  <c r="CH125" i="30"/>
  <c r="CD125" i="30"/>
  <c r="BZ125" i="30"/>
  <c r="BV125" i="30"/>
  <c r="BR125" i="30"/>
  <c r="BN125" i="30"/>
  <c r="BJ125" i="30"/>
  <c r="BF125" i="30"/>
  <c r="BB125" i="30"/>
  <c r="AX125" i="30"/>
  <c r="AT125" i="30"/>
  <c r="AP125" i="30"/>
  <c r="AL125" i="30"/>
  <c r="AH125" i="30"/>
  <c r="AD125" i="30"/>
  <c r="Z125" i="30"/>
  <c r="V125" i="30"/>
  <c r="R125" i="30"/>
  <c r="N125" i="30"/>
  <c r="IE125" i="30"/>
  <c r="IA125" i="30"/>
  <c r="HW125" i="30"/>
  <c r="HS125" i="30"/>
  <c r="HO125" i="30"/>
  <c r="HK125" i="30"/>
  <c r="HG125" i="30"/>
  <c r="HC125" i="30"/>
  <c r="GY125" i="30"/>
  <c r="GU125" i="30"/>
  <c r="GQ125" i="30"/>
  <c r="GM125" i="30"/>
  <c r="GI125" i="30"/>
  <c r="GE125" i="30"/>
  <c r="GA125" i="30"/>
  <c r="FW125" i="30"/>
  <c r="FS125" i="30"/>
  <c r="FO125" i="30"/>
  <c r="FK125" i="30"/>
  <c r="FG125" i="30"/>
  <c r="FC125" i="30"/>
  <c r="EY125" i="30"/>
  <c r="EU125" i="30"/>
  <c r="EQ125" i="30"/>
  <c r="EM125" i="30"/>
  <c r="EI125" i="30"/>
  <c r="EE125" i="30"/>
  <c r="EA125" i="30"/>
  <c r="DW125" i="30"/>
  <c r="DS125" i="30"/>
  <c r="DO125" i="30"/>
  <c r="DK125" i="30"/>
  <c r="DG125" i="30"/>
  <c r="DC125" i="30"/>
  <c r="CY125" i="30"/>
  <c r="CU125" i="30"/>
  <c r="CQ125" i="30"/>
  <c r="CM125" i="30"/>
  <c r="CI125" i="30"/>
  <c r="CE125" i="30"/>
  <c r="CA125" i="30"/>
  <c r="BW125" i="30"/>
  <c r="BS125" i="30"/>
  <c r="BO125" i="30"/>
  <c r="BK125" i="30"/>
  <c r="BG125" i="30"/>
  <c r="BC125" i="30"/>
  <c r="AY125" i="30"/>
  <c r="AU125" i="30"/>
  <c r="AQ125" i="30"/>
  <c r="AM125" i="30"/>
  <c r="AI125" i="30"/>
  <c r="AE125" i="30"/>
  <c r="AA125" i="30"/>
  <c r="W125" i="30"/>
  <c r="S125" i="30"/>
  <c r="O125" i="30"/>
  <c r="K125" i="30"/>
  <c r="IF125" i="30"/>
  <c r="IB125" i="30"/>
  <c r="HX125" i="30"/>
  <c r="HT125" i="30"/>
  <c r="HP125" i="30"/>
  <c r="HL125" i="30"/>
  <c r="HH125" i="30"/>
  <c r="HD125" i="30"/>
  <c r="GZ125" i="30"/>
  <c r="GV125" i="30"/>
  <c r="GR125" i="30"/>
  <c r="GN125" i="30"/>
  <c r="GJ125" i="30"/>
  <c r="GF125" i="30"/>
  <c r="GB125" i="30"/>
  <c r="FX125" i="30"/>
  <c r="FT125" i="30"/>
  <c r="FP125" i="30"/>
  <c r="FL125" i="30"/>
  <c r="FH125" i="30"/>
  <c r="FD125" i="30"/>
  <c r="EZ125" i="30"/>
  <c r="EV125" i="30"/>
  <c r="ER125" i="30"/>
  <c r="EN125" i="30"/>
  <c r="EJ125" i="30"/>
  <c r="EF125" i="30"/>
  <c r="EB125" i="30"/>
  <c r="DX125" i="30"/>
  <c r="DT125" i="30"/>
  <c r="DP125" i="30"/>
  <c r="DL125" i="30"/>
  <c r="DH125" i="30"/>
  <c r="DD125" i="30"/>
  <c r="CZ125" i="30"/>
  <c r="CV125" i="30"/>
  <c r="CR125" i="30"/>
  <c r="CN125" i="30"/>
  <c r="CJ125" i="30"/>
  <c r="CF125" i="30"/>
  <c r="CB125" i="30"/>
  <c r="BX125" i="30"/>
  <c r="BT125" i="30"/>
  <c r="BP125" i="30"/>
  <c r="BL125" i="30"/>
  <c r="BH125" i="30"/>
  <c r="BD125" i="30"/>
  <c r="AZ125" i="30"/>
  <c r="AV125" i="30"/>
  <c r="AR125" i="30"/>
  <c r="AN125" i="30"/>
  <c r="AJ125" i="30"/>
  <c r="AF125" i="30"/>
  <c r="AB125" i="30"/>
  <c r="X125" i="30"/>
  <c r="T125" i="30"/>
  <c r="P125" i="30"/>
  <c r="L125" i="30"/>
  <c r="IG125" i="30"/>
  <c r="IC125" i="30"/>
  <c r="HY125" i="30"/>
  <c r="HU125" i="30"/>
  <c r="HQ125" i="30"/>
  <c r="HM125" i="30"/>
  <c r="HI125" i="30"/>
  <c r="HE125" i="30"/>
  <c r="HA125" i="30"/>
  <c r="GW125" i="30"/>
  <c r="GS125" i="30"/>
  <c r="GO125" i="30"/>
  <c r="GK125" i="30"/>
  <c r="GG125" i="30"/>
  <c r="GC125" i="30"/>
  <c r="FY125" i="30"/>
  <c r="FU125" i="30"/>
  <c r="FQ125" i="30"/>
  <c r="FM125" i="30"/>
  <c r="FI125" i="30"/>
  <c r="FE125" i="30"/>
  <c r="FA125" i="30"/>
  <c r="EW125" i="30"/>
  <c r="ES125" i="30"/>
  <c r="EO125" i="30"/>
  <c r="EK125" i="30"/>
  <c r="EG125" i="30"/>
  <c r="EC125" i="30"/>
  <c r="DY125" i="30"/>
  <c r="DU125" i="30"/>
  <c r="DQ125" i="30"/>
  <c r="DM125" i="30"/>
  <c r="DI125" i="30"/>
  <c r="DE125" i="30"/>
  <c r="DA125" i="30"/>
  <c r="CW125" i="30"/>
  <c r="CS125" i="30"/>
  <c r="CO125" i="30"/>
  <c r="CK125" i="30"/>
  <c r="CG125" i="30"/>
  <c r="CC125" i="30"/>
  <c r="BY125" i="30"/>
  <c r="BU125" i="30"/>
  <c r="BQ125" i="30"/>
  <c r="BM125" i="30"/>
  <c r="BI125" i="30"/>
  <c r="BE125" i="30"/>
  <c r="BA125" i="30"/>
  <c r="AW125" i="30"/>
  <c r="AS125" i="30"/>
  <c r="AO125" i="30"/>
  <c r="AK125" i="30"/>
  <c r="AG125" i="30"/>
  <c r="AC125" i="30"/>
  <c r="Y125" i="30"/>
  <c r="U125" i="30"/>
  <c r="Q125" i="30"/>
  <c r="M125" i="30"/>
  <c r="ID141" i="30"/>
  <c r="HZ141" i="30"/>
  <c r="HV141" i="30"/>
  <c r="HR141" i="30"/>
  <c r="HN141" i="30"/>
  <c r="HJ141" i="30"/>
  <c r="HF141" i="30"/>
  <c r="HB141" i="30"/>
  <c r="GX141" i="30"/>
  <c r="GT141" i="30"/>
  <c r="GP141" i="30"/>
  <c r="GL141" i="30"/>
  <c r="GH141" i="30"/>
  <c r="GD141" i="30"/>
  <c r="FZ141" i="30"/>
  <c r="FV141" i="30"/>
  <c r="FR141" i="30"/>
  <c r="FN141" i="30"/>
  <c r="FJ141" i="30"/>
  <c r="FF141" i="30"/>
  <c r="FB141" i="30"/>
  <c r="EX141" i="30"/>
  <c r="ET141" i="30"/>
  <c r="EP141" i="30"/>
  <c r="EL141" i="30"/>
  <c r="EH141" i="30"/>
  <c r="ED141" i="30"/>
  <c r="DZ141" i="30"/>
  <c r="DV141" i="30"/>
  <c r="DR141" i="30"/>
  <c r="DN141" i="30"/>
  <c r="DJ141" i="30"/>
  <c r="DF141" i="30"/>
  <c r="DB141" i="30"/>
  <c r="CX141" i="30"/>
  <c r="CT141" i="30"/>
  <c r="CP141" i="30"/>
  <c r="CL141" i="30"/>
  <c r="CH141" i="30"/>
  <c r="CD141" i="30"/>
  <c r="BZ141" i="30"/>
  <c r="BV141" i="30"/>
  <c r="BR141" i="30"/>
  <c r="BN141" i="30"/>
  <c r="BJ141" i="30"/>
  <c r="BF141" i="30"/>
  <c r="BB141" i="30"/>
  <c r="AX141" i="30"/>
  <c r="AT141" i="30"/>
  <c r="AP141" i="30"/>
  <c r="AL141" i="30"/>
  <c r="AH141" i="30"/>
  <c r="AD141" i="30"/>
  <c r="Z141" i="30"/>
  <c r="V141" i="30"/>
  <c r="R141" i="30"/>
  <c r="N141" i="30"/>
  <c r="IE141" i="30"/>
  <c r="IA141" i="30"/>
  <c r="HW141" i="30"/>
  <c r="HS141" i="30"/>
  <c r="HO141" i="30"/>
  <c r="HK141" i="30"/>
  <c r="HG141" i="30"/>
  <c r="HC141" i="30"/>
  <c r="GY141" i="30"/>
  <c r="GU141" i="30"/>
  <c r="GQ141" i="30"/>
  <c r="GM141" i="30"/>
  <c r="GI141" i="30"/>
  <c r="GE141" i="30"/>
  <c r="GA141" i="30"/>
  <c r="FW141" i="30"/>
  <c r="FS141" i="30"/>
  <c r="FO141" i="30"/>
  <c r="FK141" i="30"/>
  <c r="FG141" i="30"/>
  <c r="FC141" i="30"/>
  <c r="EY141" i="30"/>
  <c r="EU141" i="30"/>
  <c r="EQ141" i="30"/>
  <c r="EM141" i="30"/>
  <c r="EI141" i="30"/>
  <c r="EE141" i="30"/>
  <c r="EA141" i="30"/>
  <c r="DW141" i="30"/>
  <c r="DS141" i="30"/>
  <c r="DO141" i="30"/>
  <c r="DK141" i="30"/>
  <c r="DG141" i="30"/>
  <c r="DC141" i="30"/>
  <c r="CY141" i="30"/>
  <c r="CU141" i="30"/>
  <c r="CQ141" i="30"/>
  <c r="CM141" i="30"/>
  <c r="CI141" i="30"/>
  <c r="CE141" i="30"/>
  <c r="CA141" i="30"/>
  <c r="BW141" i="30"/>
  <c r="BS141" i="30"/>
  <c r="BO141" i="30"/>
  <c r="BK141" i="30"/>
  <c r="BG141" i="30"/>
  <c r="BC141" i="30"/>
  <c r="AY141" i="30"/>
  <c r="AU141" i="30"/>
  <c r="AQ141" i="30"/>
  <c r="AM141" i="30"/>
  <c r="AI141" i="30"/>
  <c r="AE141" i="30"/>
  <c r="AA141" i="30"/>
  <c r="W141" i="30"/>
  <c r="S141" i="30"/>
  <c r="O141" i="30"/>
  <c r="K141" i="30"/>
  <c r="IF141" i="30"/>
  <c r="IB141" i="30"/>
  <c r="HX141" i="30"/>
  <c r="HT141" i="30"/>
  <c r="HP141" i="30"/>
  <c r="HL141" i="30"/>
  <c r="HH141" i="30"/>
  <c r="HD141" i="30"/>
  <c r="GZ141" i="30"/>
  <c r="GV141" i="30"/>
  <c r="GR141" i="30"/>
  <c r="GN141" i="30"/>
  <c r="GJ141" i="30"/>
  <c r="GF141" i="30"/>
  <c r="GB141" i="30"/>
  <c r="FX141" i="30"/>
  <c r="FT141" i="30"/>
  <c r="FP141" i="30"/>
  <c r="FL141" i="30"/>
  <c r="FH141" i="30"/>
  <c r="FD141" i="30"/>
  <c r="EZ141" i="30"/>
  <c r="EV141" i="30"/>
  <c r="ER141" i="30"/>
  <c r="EN141" i="30"/>
  <c r="EJ141" i="30"/>
  <c r="EF141" i="30"/>
  <c r="EB141" i="30"/>
  <c r="DX141" i="30"/>
  <c r="DT141" i="30"/>
  <c r="DP141" i="30"/>
  <c r="DL141" i="30"/>
  <c r="DH141" i="30"/>
  <c r="DD141" i="30"/>
  <c r="CZ141" i="30"/>
  <c r="CV141" i="30"/>
  <c r="CR141" i="30"/>
  <c r="CN141" i="30"/>
  <c r="CJ141" i="30"/>
  <c r="CF141" i="30"/>
  <c r="CB141" i="30"/>
  <c r="BX141" i="30"/>
  <c r="BT141" i="30"/>
  <c r="BP141" i="30"/>
  <c r="BL141" i="30"/>
  <c r="BH141" i="30"/>
  <c r="BD141" i="30"/>
  <c r="AZ141" i="30"/>
  <c r="AV141" i="30"/>
  <c r="AR141" i="30"/>
  <c r="AN141" i="30"/>
  <c r="AJ141" i="30"/>
  <c r="AF141" i="30"/>
  <c r="AB141" i="30"/>
  <c r="X141" i="30"/>
  <c r="T141" i="30"/>
  <c r="P141" i="30"/>
  <c r="L141" i="30"/>
  <c r="IG141" i="30"/>
  <c r="IC141" i="30"/>
  <c r="HY141" i="30"/>
  <c r="HU141" i="30"/>
  <c r="HQ141" i="30"/>
  <c r="HM141" i="30"/>
  <c r="HI141" i="30"/>
  <c r="HE141" i="30"/>
  <c r="HA141" i="30"/>
  <c r="GW141" i="30"/>
  <c r="GS141" i="30"/>
  <c r="GO141" i="30"/>
  <c r="GK141" i="30"/>
  <c r="GG141" i="30"/>
  <c r="GC141" i="30"/>
  <c r="FY141" i="30"/>
  <c r="FU141" i="30"/>
  <c r="FQ141" i="30"/>
  <c r="FM141" i="30"/>
  <c r="FI141" i="30"/>
  <c r="FE141" i="30"/>
  <c r="FA141" i="30"/>
  <c r="EW141" i="30"/>
  <c r="ES141" i="30"/>
  <c r="EO141" i="30"/>
  <c r="EK141" i="30"/>
  <c r="EG141" i="30"/>
  <c r="EC141" i="30"/>
  <c r="DY141" i="30"/>
  <c r="DU141" i="30"/>
  <c r="DQ141" i="30"/>
  <c r="DM141" i="30"/>
  <c r="DI141" i="30"/>
  <c r="DE141" i="30"/>
  <c r="DA141" i="30"/>
  <c r="CW141" i="30"/>
  <c r="CS141" i="30"/>
  <c r="CO141" i="30"/>
  <c r="CK141" i="30"/>
  <c r="CG141" i="30"/>
  <c r="CC141" i="30"/>
  <c r="BY141" i="30"/>
  <c r="BU141" i="30"/>
  <c r="BQ141" i="30"/>
  <c r="BM141" i="30"/>
  <c r="BI141" i="30"/>
  <c r="BE141" i="30"/>
  <c r="BA141" i="30"/>
  <c r="AW141" i="30"/>
  <c r="AS141" i="30"/>
  <c r="AO141" i="30"/>
  <c r="AK141" i="30"/>
  <c r="AG141" i="30"/>
  <c r="AC141" i="30"/>
  <c r="Y141" i="30"/>
  <c r="U141" i="30"/>
  <c r="Q141" i="30"/>
  <c r="M141" i="30"/>
  <c r="IE90" i="30"/>
  <c r="IA90" i="30"/>
  <c r="HW90" i="30"/>
  <c r="HS90" i="30"/>
  <c r="HO90" i="30"/>
  <c r="HK90" i="30"/>
  <c r="HG90" i="30"/>
  <c r="HC90" i="30"/>
  <c r="GY90" i="30"/>
  <c r="GU90" i="30"/>
  <c r="GQ90" i="30"/>
  <c r="GM90" i="30"/>
  <c r="GI90" i="30"/>
  <c r="GE90" i="30"/>
  <c r="GA90" i="30"/>
  <c r="FW90" i="30"/>
  <c r="FS90" i="30"/>
  <c r="FO90" i="30"/>
  <c r="FK90" i="30"/>
  <c r="FG90" i="30"/>
  <c r="FC90" i="30"/>
  <c r="EY90" i="30"/>
  <c r="EU90" i="30"/>
  <c r="EQ90" i="30"/>
  <c r="EM90" i="30"/>
  <c r="EI90" i="30"/>
  <c r="EE90" i="30"/>
  <c r="EA90" i="30"/>
  <c r="DW90" i="30"/>
  <c r="DS90" i="30"/>
  <c r="DO90" i="30"/>
  <c r="DK90" i="30"/>
  <c r="DG90" i="30"/>
  <c r="DC90" i="30"/>
  <c r="CY90" i="30"/>
  <c r="CU90" i="30"/>
  <c r="CQ90" i="30"/>
  <c r="CM90" i="30"/>
  <c r="CI90" i="30"/>
  <c r="CE90" i="30"/>
  <c r="CA90" i="30"/>
  <c r="BW90" i="30"/>
  <c r="BS90" i="30"/>
  <c r="BO90" i="30"/>
  <c r="BK90" i="30"/>
  <c r="BG90" i="30"/>
  <c r="BC90" i="30"/>
  <c r="AY90" i="30"/>
  <c r="AU90" i="30"/>
  <c r="AQ90" i="30"/>
  <c r="AM90" i="30"/>
  <c r="AI90" i="30"/>
  <c r="AE90" i="30"/>
  <c r="AA90" i="30"/>
  <c r="W90" i="30"/>
  <c r="S90" i="30"/>
  <c r="O90" i="30"/>
  <c r="K90" i="30"/>
  <c r="IF90" i="30"/>
  <c r="IB90" i="30"/>
  <c r="HX90" i="30"/>
  <c r="HT90" i="30"/>
  <c r="HP90" i="30"/>
  <c r="HL90" i="30"/>
  <c r="HH90" i="30"/>
  <c r="HD90" i="30"/>
  <c r="GZ90" i="30"/>
  <c r="GV90" i="30"/>
  <c r="GR90" i="30"/>
  <c r="GN90" i="30"/>
  <c r="GJ90" i="30"/>
  <c r="GF90" i="30"/>
  <c r="GB90" i="30"/>
  <c r="FX90" i="30"/>
  <c r="FT90" i="30"/>
  <c r="FP90" i="30"/>
  <c r="FL90" i="30"/>
  <c r="FH90" i="30"/>
  <c r="FD90" i="30"/>
  <c r="EZ90" i="30"/>
  <c r="EV90" i="30"/>
  <c r="ER90" i="30"/>
  <c r="EN90" i="30"/>
  <c r="EJ90" i="30"/>
  <c r="EF90" i="30"/>
  <c r="EB90" i="30"/>
  <c r="DX90" i="30"/>
  <c r="DT90" i="30"/>
  <c r="DP90" i="30"/>
  <c r="DL90" i="30"/>
  <c r="DH90" i="30"/>
  <c r="DD90" i="30"/>
  <c r="CZ90" i="30"/>
  <c r="CV90" i="30"/>
  <c r="CR90" i="30"/>
  <c r="CN90" i="30"/>
  <c r="CJ90" i="30"/>
  <c r="CF90" i="30"/>
  <c r="CB90" i="30"/>
  <c r="BX90" i="30"/>
  <c r="BT90" i="30"/>
  <c r="BP90" i="30"/>
  <c r="BL90" i="30"/>
  <c r="BH90" i="30"/>
  <c r="BD90" i="30"/>
  <c r="AZ90" i="30"/>
  <c r="AV90" i="30"/>
  <c r="AR90" i="30"/>
  <c r="AN90" i="30"/>
  <c r="AJ90" i="30"/>
  <c r="AF90" i="30"/>
  <c r="AB90" i="30"/>
  <c r="X90" i="30"/>
  <c r="T90" i="30"/>
  <c r="P90" i="30"/>
  <c r="L90" i="30"/>
  <c r="IG90" i="30"/>
  <c r="IC90" i="30"/>
  <c r="HY90" i="30"/>
  <c r="HU90" i="30"/>
  <c r="HQ90" i="30"/>
  <c r="HM90" i="30"/>
  <c r="HI90" i="30"/>
  <c r="HE90" i="30"/>
  <c r="HA90" i="30"/>
  <c r="GW90" i="30"/>
  <c r="GS90" i="30"/>
  <c r="GO90" i="30"/>
  <c r="GK90" i="30"/>
  <c r="GG90" i="30"/>
  <c r="GC90" i="30"/>
  <c r="FY90" i="30"/>
  <c r="FU90" i="30"/>
  <c r="FQ90" i="30"/>
  <c r="FM90" i="30"/>
  <c r="FI90" i="30"/>
  <c r="FE90" i="30"/>
  <c r="FA90" i="30"/>
  <c r="EW90" i="30"/>
  <c r="ES90" i="30"/>
  <c r="EO90" i="30"/>
  <c r="EK90" i="30"/>
  <c r="EG90" i="30"/>
  <c r="EC90" i="30"/>
  <c r="DY90" i="30"/>
  <c r="DU90" i="30"/>
  <c r="DQ90" i="30"/>
  <c r="DM90" i="30"/>
  <c r="DI90" i="30"/>
  <c r="DE90" i="30"/>
  <c r="DA90" i="30"/>
  <c r="CW90" i="30"/>
  <c r="CS90" i="30"/>
  <c r="CO90" i="30"/>
  <c r="CK90" i="30"/>
  <c r="CG90" i="30"/>
  <c r="CC90" i="30"/>
  <c r="BY90" i="30"/>
  <c r="BU90" i="30"/>
  <c r="BQ90" i="30"/>
  <c r="BM90" i="30"/>
  <c r="BI90" i="30"/>
  <c r="BE90" i="30"/>
  <c r="BA90" i="30"/>
  <c r="AW90" i="30"/>
  <c r="AS90" i="30"/>
  <c r="AO90" i="30"/>
  <c r="AK90" i="30"/>
  <c r="AG90" i="30"/>
  <c r="AC90" i="30"/>
  <c r="Y90" i="30"/>
  <c r="U90" i="30"/>
  <c r="Q90" i="30"/>
  <c r="M90" i="30"/>
  <c r="ID90" i="30"/>
  <c r="HZ90" i="30"/>
  <c r="HV90" i="30"/>
  <c r="HR90" i="30"/>
  <c r="HN90" i="30"/>
  <c r="HJ90" i="30"/>
  <c r="HF90" i="30"/>
  <c r="HB90" i="30"/>
  <c r="GX90" i="30"/>
  <c r="GT90" i="30"/>
  <c r="GP90" i="30"/>
  <c r="GL90" i="30"/>
  <c r="GH90" i="30"/>
  <c r="GD90" i="30"/>
  <c r="FZ90" i="30"/>
  <c r="FV90" i="30"/>
  <c r="FR90" i="30"/>
  <c r="FN90" i="30"/>
  <c r="FJ90" i="30"/>
  <c r="FF90" i="30"/>
  <c r="FB90" i="30"/>
  <c r="EX90" i="30"/>
  <c r="ET90" i="30"/>
  <c r="EP90" i="30"/>
  <c r="EL90" i="30"/>
  <c r="EH90" i="30"/>
  <c r="ED90" i="30"/>
  <c r="DZ90" i="30"/>
  <c r="DV90" i="30"/>
  <c r="DR90" i="30"/>
  <c r="DN90" i="30"/>
  <c r="DJ90" i="30"/>
  <c r="DF90" i="30"/>
  <c r="DB90" i="30"/>
  <c r="CX90" i="30"/>
  <c r="CT90" i="30"/>
  <c r="CP90" i="30"/>
  <c r="CL90" i="30"/>
  <c r="CH90" i="30"/>
  <c r="CD90" i="30"/>
  <c r="BZ90" i="30"/>
  <c r="BV90" i="30"/>
  <c r="BR90" i="30"/>
  <c r="BN90" i="30"/>
  <c r="BJ90" i="30"/>
  <c r="BF90" i="30"/>
  <c r="BB90" i="30"/>
  <c r="AX90" i="30"/>
  <c r="AT90" i="30"/>
  <c r="AP90" i="30"/>
  <c r="AL90" i="30"/>
  <c r="AH90" i="30"/>
  <c r="AD90" i="30"/>
  <c r="Z90" i="30"/>
  <c r="V90" i="30"/>
  <c r="R90" i="30"/>
  <c r="N90" i="30"/>
  <c r="IE106" i="30"/>
  <c r="IA106" i="30"/>
  <c r="HW106" i="30"/>
  <c r="HS106" i="30"/>
  <c r="HO106" i="30"/>
  <c r="HK106" i="30"/>
  <c r="HG106" i="30"/>
  <c r="HC106" i="30"/>
  <c r="GY106" i="30"/>
  <c r="GU106" i="30"/>
  <c r="GQ106" i="30"/>
  <c r="GM106" i="30"/>
  <c r="GI106" i="30"/>
  <c r="GE106" i="30"/>
  <c r="GA106" i="30"/>
  <c r="FW106" i="30"/>
  <c r="FS106" i="30"/>
  <c r="FO106" i="30"/>
  <c r="FK106" i="30"/>
  <c r="FG106" i="30"/>
  <c r="FC106" i="30"/>
  <c r="EY106" i="30"/>
  <c r="EU106" i="30"/>
  <c r="EQ106" i="30"/>
  <c r="EM106" i="30"/>
  <c r="EI106" i="30"/>
  <c r="EE106" i="30"/>
  <c r="EA106" i="30"/>
  <c r="DW106" i="30"/>
  <c r="DS106" i="30"/>
  <c r="DO106" i="30"/>
  <c r="DK106" i="30"/>
  <c r="DG106" i="30"/>
  <c r="DC106" i="30"/>
  <c r="CY106" i="30"/>
  <c r="CU106" i="30"/>
  <c r="CQ106" i="30"/>
  <c r="CM106" i="30"/>
  <c r="CI106" i="30"/>
  <c r="CE106" i="30"/>
  <c r="CA106" i="30"/>
  <c r="BW106" i="30"/>
  <c r="BS106" i="30"/>
  <c r="BO106" i="30"/>
  <c r="BK106" i="30"/>
  <c r="BG106" i="30"/>
  <c r="BC106" i="30"/>
  <c r="AY106" i="30"/>
  <c r="AU106" i="30"/>
  <c r="AQ106" i="30"/>
  <c r="AM106" i="30"/>
  <c r="AI106" i="30"/>
  <c r="AE106" i="30"/>
  <c r="AA106" i="30"/>
  <c r="W106" i="30"/>
  <c r="S106" i="30"/>
  <c r="O106" i="30"/>
  <c r="K106" i="30"/>
  <c r="IF106" i="30"/>
  <c r="IB106" i="30"/>
  <c r="HX106" i="30"/>
  <c r="HT106" i="30"/>
  <c r="HP106" i="30"/>
  <c r="HL106" i="30"/>
  <c r="HH106" i="30"/>
  <c r="HD106" i="30"/>
  <c r="GZ106" i="30"/>
  <c r="GV106" i="30"/>
  <c r="GR106" i="30"/>
  <c r="GN106" i="30"/>
  <c r="GJ106" i="30"/>
  <c r="GF106" i="30"/>
  <c r="GB106" i="30"/>
  <c r="FX106" i="30"/>
  <c r="FT106" i="30"/>
  <c r="FP106" i="30"/>
  <c r="FL106" i="30"/>
  <c r="FH106" i="30"/>
  <c r="FD106" i="30"/>
  <c r="EZ106" i="30"/>
  <c r="EV106" i="30"/>
  <c r="ER106" i="30"/>
  <c r="EN106" i="30"/>
  <c r="EJ106" i="30"/>
  <c r="EF106" i="30"/>
  <c r="EB106" i="30"/>
  <c r="DX106" i="30"/>
  <c r="DT106" i="30"/>
  <c r="DP106" i="30"/>
  <c r="DL106" i="30"/>
  <c r="DH106" i="30"/>
  <c r="DD106" i="30"/>
  <c r="CZ106" i="30"/>
  <c r="CV106" i="30"/>
  <c r="CR106" i="30"/>
  <c r="CN106" i="30"/>
  <c r="CJ106" i="30"/>
  <c r="CF106" i="30"/>
  <c r="CB106" i="30"/>
  <c r="BX106" i="30"/>
  <c r="BT106" i="30"/>
  <c r="BP106" i="30"/>
  <c r="BL106" i="30"/>
  <c r="BH106" i="30"/>
  <c r="BD106" i="30"/>
  <c r="AZ106" i="30"/>
  <c r="AV106" i="30"/>
  <c r="AR106" i="30"/>
  <c r="AN106" i="30"/>
  <c r="AJ106" i="30"/>
  <c r="AF106" i="30"/>
  <c r="AB106" i="30"/>
  <c r="X106" i="30"/>
  <c r="T106" i="30"/>
  <c r="P106" i="30"/>
  <c r="L106" i="30"/>
  <c r="IG106" i="30"/>
  <c r="IC106" i="30"/>
  <c r="HY106" i="30"/>
  <c r="HU106" i="30"/>
  <c r="HQ106" i="30"/>
  <c r="HM106" i="30"/>
  <c r="HI106" i="30"/>
  <c r="HE106" i="30"/>
  <c r="HA106" i="30"/>
  <c r="GW106" i="30"/>
  <c r="GS106" i="30"/>
  <c r="GO106" i="30"/>
  <c r="GK106" i="30"/>
  <c r="GG106" i="30"/>
  <c r="GC106" i="30"/>
  <c r="FY106" i="30"/>
  <c r="FU106" i="30"/>
  <c r="FQ106" i="30"/>
  <c r="FM106" i="30"/>
  <c r="FI106" i="30"/>
  <c r="FE106" i="30"/>
  <c r="FA106" i="30"/>
  <c r="EW106" i="30"/>
  <c r="ES106" i="30"/>
  <c r="EO106" i="30"/>
  <c r="EK106" i="30"/>
  <c r="EG106" i="30"/>
  <c r="EC106" i="30"/>
  <c r="DY106" i="30"/>
  <c r="DU106" i="30"/>
  <c r="DQ106" i="30"/>
  <c r="DM106" i="30"/>
  <c r="DI106" i="30"/>
  <c r="DE106" i="30"/>
  <c r="DA106" i="30"/>
  <c r="CW106" i="30"/>
  <c r="CS106" i="30"/>
  <c r="CO106" i="30"/>
  <c r="CK106" i="30"/>
  <c r="CG106" i="30"/>
  <c r="CC106" i="30"/>
  <c r="BY106" i="30"/>
  <c r="BU106" i="30"/>
  <c r="BQ106" i="30"/>
  <c r="BM106" i="30"/>
  <c r="BI106" i="30"/>
  <c r="BE106" i="30"/>
  <c r="BA106" i="30"/>
  <c r="AW106" i="30"/>
  <c r="AS106" i="30"/>
  <c r="AO106" i="30"/>
  <c r="AK106" i="30"/>
  <c r="AG106" i="30"/>
  <c r="AC106" i="30"/>
  <c r="Y106" i="30"/>
  <c r="U106" i="30"/>
  <c r="Q106" i="30"/>
  <c r="M106" i="30"/>
  <c r="ID106" i="30"/>
  <c r="HZ106" i="30"/>
  <c r="HV106" i="30"/>
  <c r="HR106" i="30"/>
  <c r="HN106" i="30"/>
  <c r="HJ106" i="30"/>
  <c r="HF106" i="30"/>
  <c r="HB106" i="30"/>
  <c r="GX106" i="30"/>
  <c r="GT106" i="30"/>
  <c r="GP106" i="30"/>
  <c r="GL106" i="30"/>
  <c r="GH106" i="30"/>
  <c r="GD106" i="30"/>
  <c r="FZ106" i="30"/>
  <c r="FV106" i="30"/>
  <c r="FR106" i="30"/>
  <c r="FN106" i="30"/>
  <c r="FJ106" i="30"/>
  <c r="FF106" i="30"/>
  <c r="FB106" i="30"/>
  <c r="EX106" i="30"/>
  <c r="ET106" i="30"/>
  <c r="EP106" i="30"/>
  <c r="EL106" i="30"/>
  <c r="EH106" i="30"/>
  <c r="ED106" i="30"/>
  <c r="DZ106" i="30"/>
  <c r="DV106" i="30"/>
  <c r="DR106" i="30"/>
  <c r="DN106" i="30"/>
  <c r="DJ106" i="30"/>
  <c r="DF106" i="30"/>
  <c r="DB106" i="30"/>
  <c r="CX106" i="30"/>
  <c r="CT106" i="30"/>
  <c r="CP106" i="30"/>
  <c r="CL106" i="30"/>
  <c r="CH106" i="30"/>
  <c r="CD106" i="30"/>
  <c r="BZ106" i="30"/>
  <c r="BV106" i="30"/>
  <c r="BR106" i="30"/>
  <c r="BN106" i="30"/>
  <c r="BJ106" i="30"/>
  <c r="BF106" i="30"/>
  <c r="BB106" i="30"/>
  <c r="AX106" i="30"/>
  <c r="AT106" i="30"/>
  <c r="AP106" i="30"/>
  <c r="AL106" i="30"/>
  <c r="AH106" i="30"/>
  <c r="AD106" i="30"/>
  <c r="Z106" i="30"/>
  <c r="V106" i="30"/>
  <c r="R106" i="30"/>
  <c r="N106" i="30"/>
  <c r="IE122" i="30"/>
  <c r="IA122" i="30"/>
  <c r="HW122" i="30"/>
  <c r="HS122" i="30"/>
  <c r="HO122" i="30"/>
  <c r="HK122" i="30"/>
  <c r="HG122" i="30"/>
  <c r="HC122" i="30"/>
  <c r="GY122" i="30"/>
  <c r="GU122" i="30"/>
  <c r="GQ122" i="30"/>
  <c r="GM122" i="30"/>
  <c r="GI122" i="30"/>
  <c r="GE122" i="30"/>
  <c r="GA122" i="30"/>
  <c r="FW122" i="30"/>
  <c r="FS122" i="30"/>
  <c r="FO122" i="30"/>
  <c r="FK122" i="30"/>
  <c r="FG122" i="30"/>
  <c r="FC122" i="30"/>
  <c r="EY122" i="30"/>
  <c r="EU122" i="30"/>
  <c r="EQ122" i="30"/>
  <c r="EM122" i="30"/>
  <c r="EI122" i="30"/>
  <c r="EE122" i="30"/>
  <c r="EA122" i="30"/>
  <c r="DW122" i="30"/>
  <c r="DS122" i="30"/>
  <c r="DO122" i="30"/>
  <c r="DK122" i="30"/>
  <c r="DG122" i="30"/>
  <c r="DC122" i="30"/>
  <c r="CY122" i="30"/>
  <c r="CU122" i="30"/>
  <c r="CQ122" i="30"/>
  <c r="CM122" i="30"/>
  <c r="CI122" i="30"/>
  <c r="CE122" i="30"/>
  <c r="CA122" i="30"/>
  <c r="BW122" i="30"/>
  <c r="BS122" i="30"/>
  <c r="BO122" i="30"/>
  <c r="BK122" i="30"/>
  <c r="BG122" i="30"/>
  <c r="BC122" i="30"/>
  <c r="AY122" i="30"/>
  <c r="AU122" i="30"/>
  <c r="AQ122" i="30"/>
  <c r="AM122" i="30"/>
  <c r="AI122" i="30"/>
  <c r="AE122" i="30"/>
  <c r="AA122" i="30"/>
  <c r="W122" i="30"/>
  <c r="S122" i="30"/>
  <c r="O122" i="30"/>
  <c r="K122" i="30"/>
  <c r="IF122" i="30"/>
  <c r="IB122" i="30"/>
  <c r="HX122" i="30"/>
  <c r="HT122" i="30"/>
  <c r="HP122" i="30"/>
  <c r="HL122" i="30"/>
  <c r="HH122" i="30"/>
  <c r="HD122" i="30"/>
  <c r="GZ122" i="30"/>
  <c r="GV122" i="30"/>
  <c r="GR122" i="30"/>
  <c r="GN122" i="30"/>
  <c r="GJ122" i="30"/>
  <c r="GF122" i="30"/>
  <c r="GB122" i="30"/>
  <c r="FX122" i="30"/>
  <c r="FT122" i="30"/>
  <c r="FP122" i="30"/>
  <c r="FL122" i="30"/>
  <c r="FH122" i="30"/>
  <c r="FD122" i="30"/>
  <c r="EZ122" i="30"/>
  <c r="EV122" i="30"/>
  <c r="ER122" i="30"/>
  <c r="EN122" i="30"/>
  <c r="EJ122" i="30"/>
  <c r="EF122" i="30"/>
  <c r="EB122" i="30"/>
  <c r="DX122" i="30"/>
  <c r="DT122" i="30"/>
  <c r="DP122" i="30"/>
  <c r="DL122" i="30"/>
  <c r="DH122" i="30"/>
  <c r="DD122" i="30"/>
  <c r="CZ122" i="30"/>
  <c r="CV122" i="30"/>
  <c r="CR122" i="30"/>
  <c r="CN122" i="30"/>
  <c r="CJ122" i="30"/>
  <c r="CF122" i="30"/>
  <c r="CB122" i="30"/>
  <c r="BX122" i="30"/>
  <c r="BT122" i="30"/>
  <c r="BP122" i="30"/>
  <c r="BL122" i="30"/>
  <c r="BH122" i="30"/>
  <c r="BD122" i="30"/>
  <c r="AZ122" i="30"/>
  <c r="AV122" i="30"/>
  <c r="AR122" i="30"/>
  <c r="AN122" i="30"/>
  <c r="AJ122" i="30"/>
  <c r="AF122" i="30"/>
  <c r="AB122" i="30"/>
  <c r="X122" i="30"/>
  <c r="T122" i="30"/>
  <c r="P122" i="30"/>
  <c r="L122" i="30"/>
  <c r="IG122" i="30"/>
  <c r="IC122" i="30"/>
  <c r="HY122" i="30"/>
  <c r="HU122" i="30"/>
  <c r="HQ122" i="30"/>
  <c r="HM122" i="30"/>
  <c r="HI122" i="30"/>
  <c r="HE122" i="30"/>
  <c r="HA122" i="30"/>
  <c r="GW122" i="30"/>
  <c r="GS122" i="30"/>
  <c r="GO122" i="30"/>
  <c r="GK122" i="30"/>
  <c r="GG122" i="30"/>
  <c r="GC122" i="30"/>
  <c r="FY122" i="30"/>
  <c r="FU122" i="30"/>
  <c r="FQ122" i="30"/>
  <c r="FM122" i="30"/>
  <c r="FI122" i="30"/>
  <c r="FE122" i="30"/>
  <c r="FA122" i="30"/>
  <c r="EW122" i="30"/>
  <c r="ES122" i="30"/>
  <c r="EO122" i="30"/>
  <c r="EK122" i="30"/>
  <c r="EG122" i="30"/>
  <c r="EC122" i="30"/>
  <c r="DY122" i="30"/>
  <c r="DU122" i="30"/>
  <c r="DQ122" i="30"/>
  <c r="DM122" i="30"/>
  <c r="DI122" i="30"/>
  <c r="DE122" i="30"/>
  <c r="DA122" i="30"/>
  <c r="CW122" i="30"/>
  <c r="CS122" i="30"/>
  <c r="CO122" i="30"/>
  <c r="CK122" i="30"/>
  <c r="CG122" i="30"/>
  <c r="CC122" i="30"/>
  <c r="BY122" i="30"/>
  <c r="BU122" i="30"/>
  <c r="BQ122" i="30"/>
  <c r="BM122" i="30"/>
  <c r="BI122" i="30"/>
  <c r="BE122" i="30"/>
  <c r="BA122" i="30"/>
  <c r="AW122" i="30"/>
  <c r="AS122" i="30"/>
  <c r="AO122" i="30"/>
  <c r="AK122" i="30"/>
  <c r="AG122" i="30"/>
  <c r="AC122" i="30"/>
  <c r="Y122" i="30"/>
  <c r="U122" i="30"/>
  <c r="Q122" i="30"/>
  <c r="M122" i="30"/>
  <c r="ID122" i="30"/>
  <c r="HZ122" i="30"/>
  <c r="HV122" i="30"/>
  <c r="HR122" i="30"/>
  <c r="HN122" i="30"/>
  <c r="HJ122" i="30"/>
  <c r="HF122" i="30"/>
  <c r="HB122" i="30"/>
  <c r="GX122" i="30"/>
  <c r="GT122" i="30"/>
  <c r="GP122" i="30"/>
  <c r="GL122" i="30"/>
  <c r="GH122" i="30"/>
  <c r="GD122" i="30"/>
  <c r="FZ122" i="30"/>
  <c r="FV122" i="30"/>
  <c r="FR122" i="30"/>
  <c r="FN122" i="30"/>
  <c r="FJ122" i="30"/>
  <c r="FF122" i="30"/>
  <c r="FB122" i="30"/>
  <c r="EX122" i="30"/>
  <c r="ET122" i="30"/>
  <c r="EP122" i="30"/>
  <c r="EL122" i="30"/>
  <c r="EH122" i="30"/>
  <c r="ED122" i="30"/>
  <c r="DZ122" i="30"/>
  <c r="DV122" i="30"/>
  <c r="DR122" i="30"/>
  <c r="DN122" i="30"/>
  <c r="DJ122" i="30"/>
  <c r="DF122" i="30"/>
  <c r="DB122" i="30"/>
  <c r="CX122" i="30"/>
  <c r="CT122" i="30"/>
  <c r="CP122" i="30"/>
  <c r="CL122" i="30"/>
  <c r="CH122" i="30"/>
  <c r="CD122" i="30"/>
  <c r="BZ122" i="30"/>
  <c r="BV122" i="30"/>
  <c r="BR122" i="30"/>
  <c r="BN122" i="30"/>
  <c r="BJ122" i="30"/>
  <c r="BF122" i="30"/>
  <c r="BB122" i="30"/>
  <c r="AX122" i="30"/>
  <c r="AT122" i="30"/>
  <c r="AP122" i="30"/>
  <c r="AL122" i="30"/>
  <c r="AH122" i="30"/>
  <c r="AD122" i="30"/>
  <c r="Z122" i="30"/>
  <c r="V122" i="30"/>
  <c r="R122" i="30"/>
  <c r="N122" i="30"/>
  <c r="IE138" i="30"/>
  <c r="IA138" i="30"/>
  <c r="HW138" i="30"/>
  <c r="HS138" i="30"/>
  <c r="HO138" i="30"/>
  <c r="HK138" i="30"/>
  <c r="HG138" i="30"/>
  <c r="HC138" i="30"/>
  <c r="GY138" i="30"/>
  <c r="GU138" i="30"/>
  <c r="GQ138" i="30"/>
  <c r="GM138" i="30"/>
  <c r="GI138" i="30"/>
  <c r="GE138" i="30"/>
  <c r="GA138" i="30"/>
  <c r="FW138" i="30"/>
  <c r="FS138" i="30"/>
  <c r="FO138" i="30"/>
  <c r="FK138" i="30"/>
  <c r="FG138" i="30"/>
  <c r="FC138" i="30"/>
  <c r="EY138" i="30"/>
  <c r="EU138" i="30"/>
  <c r="EQ138" i="30"/>
  <c r="EM138" i="30"/>
  <c r="EI138" i="30"/>
  <c r="EE138" i="30"/>
  <c r="EA138" i="30"/>
  <c r="DW138" i="30"/>
  <c r="DS138" i="30"/>
  <c r="DO138" i="30"/>
  <c r="DK138" i="30"/>
  <c r="DG138" i="30"/>
  <c r="DC138" i="30"/>
  <c r="CY138" i="30"/>
  <c r="CU138" i="30"/>
  <c r="CQ138" i="30"/>
  <c r="CM138" i="30"/>
  <c r="CI138" i="30"/>
  <c r="CE138" i="30"/>
  <c r="CA138" i="30"/>
  <c r="BW138" i="30"/>
  <c r="BS138" i="30"/>
  <c r="BO138" i="30"/>
  <c r="BK138" i="30"/>
  <c r="BG138" i="30"/>
  <c r="BC138" i="30"/>
  <c r="AY138" i="30"/>
  <c r="AU138" i="30"/>
  <c r="AQ138" i="30"/>
  <c r="AM138" i="30"/>
  <c r="AI138" i="30"/>
  <c r="AE138" i="30"/>
  <c r="AA138" i="30"/>
  <c r="W138" i="30"/>
  <c r="S138" i="30"/>
  <c r="O138" i="30"/>
  <c r="K138" i="30"/>
  <c r="IF138" i="30"/>
  <c r="IB138" i="30"/>
  <c r="HX138" i="30"/>
  <c r="HT138" i="30"/>
  <c r="HP138" i="30"/>
  <c r="HL138" i="30"/>
  <c r="HH138" i="30"/>
  <c r="HD138" i="30"/>
  <c r="GZ138" i="30"/>
  <c r="GV138" i="30"/>
  <c r="GR138" i="30"/>
  <c r="GN138" i="30"/>
  <c r="GJ138" i="30"/>
  <c r="GF138" i="30"/>
  <c r="GB138" i="30"/>
  <c r="FX138" i="30"/>
  <c r="FT138" i="30"/>
  <c r="FP138" i="30"/>
  <c r="FL138" i="30"/>
  <c r="FH138" i="30"/>
  <c r="FD138" i="30"/>
  <c r="EZ138" i="30"/>
  <c r="EV138" i="30"/>
  <c r="ER138" i="30"/>
  <c r="EN138" i="30"/>
  <c r="EJ138" i="30"/>
  <c r="EF138" i="30"/>
  <c r="EB138" i="30"/>
  <c r="DX138" i="30"/>
  <c r="DT138" i="30"/>
  <c r="DP138" i="30"/>
  <c r="DL138" i="30"/>
  <c r="DH138" i="30"/>
  <c r="DD138" i="30"/>
  <c r="CZ138" i="30"/>
  <c r="CV138" i="30"/>
  <c r="CR138" i="30"/>
  <c r="CN138" i="30"/>
  <c r="CJ138" i="30"/>
  <c r="CF138" i="30"/>
  <c r="CB138" i="30"/>
  <c r="BX138" i="30"/>
  <c r="BT138" i="30"/>
  <c r="BP138" i="30"/>
  <c r="BL138" i="30"/>
  <c r="BH138" i="30"/>
  <c r="BD138" i="30"/>
  <c r="AZ138" i="30"/>
  <c r="AV138" i="30"/>
  <c r="AR138" i="30"/>
  <c r="AN138" i="30"/>
  <c r="AJ138" i="30"/>
  <c r="AF138" i="30"/>
  <c r="AB138" i="30"/>
  <c r="X138" i="30"/>
  <c r="T138" i="30"/>
  <c r="P138" i="30"/>
  <c r="L138" i="30"/>
  <c r="IG138" i="30"/>
  <c r="IC138" i="30"/>
  <c r="HY138" i="30"/>
  <c r="HU138" i="30"/>
  <c r="HQ138" i="30"/>
  <c r="HM138" i="30"/>
  <c r="HI138" i="30"/>
  <c r="HE138" i="30"/>
  <c r="HA138" i="30"/>
  <c r="GW138" i="30"/>
  <c r="GS138" i="30"/>
  <c r="GO138" i="30"/>
  <c r="GK138" i="30"/>
  <c r="GG138" i="30"/>
  <c r="GC138" i="30"/>
  <c r="FY138" i="30"/>
  <c r="FU138" i="30"/>
  <c r="FQ138" i="30"/>
  <c r="FM138" i="30"/>
  <c r="FI138" i="30"/>
  <c r="FE138" i="30"/>
  <c r="FA138" i="30"/>
  <c r="EW138" i="30"/>
  <c r="ES138" i="30"/>
  <c r="EO138" i="30"/>
  <c r="EK138" i="30"/>
  <c r="EG138" i="30"/>
  <c r="EC138" i="30"/>
  <c r="DY138" i="30"/>
  <c r="DU138" i="30"/>
  <c r="DQ138" i="30"/>
  <c r="DM138" i="30"/>
  <c r="DI138" i="30"/>
  <c r="DE138" i="30"/>
  <c r="DA138" i="30"/>
  <c r="CW138" i="30"/>
  <c r="CS138" i="30"/>
  <c r="CO138" i="30"/>
  <c r="CK138" i="30"/>
  <c r="CG138" i="30"/>
  <c r="CC138" i="30"/>
  <c r="BY138" i="30"/>
  <c r="BU138" i="30"/>
  <c r="BQ138" i="30"/>
  <c r="BM138" i="30"/>
  <c r="BI138" i="30"/>
  <c r="BE138" i="30"/>
  <c r="BA138" i="30"/>
  <c r="AW138" i="30"/>
  <c r="AS138" i="30"/>
  <c r="AO138" i="30"/>
  <c r="AK138" i="30"/>
  <c r="AG138" i="30"/>
  <c r="AC138" i="30"/>
  <c r="Y138" i="30"/>
  <c r="U138" i="30"/>
  <c r="Q138" i="30"/>
  <c r="M138" i="30"/>
  <c r="ID138" i="30"/>
  <c r="HZ138" i="30"/>
  <c r="HV138" i="30"/>
  <c r="HR138" i="30"/>
  <c r="HN138" i="30"/>
  <c r="HJ138" i="30"/>
  <c r="HF138" i="30"/>
  <c r="HB138" i="30"/>
  <c r="GX138" i="30"/>
  <c r="GT138" i="30"/>
  <c r="GP138" i="30"/>
  <c r="GL138" i="30"/>
  <c r="GH138" i="30"/>
  <c r="GD138" i="30"/>
  <c r="FZ138" i="30"/>
  <c r="FV138" i="30"/>
  <c r="FR138" i="30"/>
  <c r="FN138" i="30"/>
  <c r="FJ138" i="30"/>
  <c r="FF138" i="30"/>
  <c r="FB138" i="30"/>
  <c r="EX138" i="30"/>
  <c r="ET138" i="30"/>
  <c r="EP138" i="30"/>
  <c r="EL138" i="30"/>
  <c r="EH138" i="30"/>
  <c r="ED138" i="30"/>
  <c r="DZ138" i="30"/>
  <c r="DV138" i="30"/>
  <c r="DR138" i="30"/>
  <c r="DN138" i="30"/>
  <c r="DJ138" i="30"/>
  <c r="DF138" i="30"/>
  <c r="DB138" i="30"/>
  <c r="CX138" i="30"/>
  <c r="CT138" i="30"/>
  <c r="CP138" i="30"/>
  <c r="CL138" i="30"/>
  <c r="CH138" i="30"/>
  <c r="CD138" i="30"/>
  <c r="BZ138" i="30"/>
  <c r="BV138" i="30"/>
  <c r="BR138" i="30"/>
  <c r="BN138" i="30"/>
  <c r="BJ138" i="30"/>
  <c r="BF138" i="30"/>
  <c r="BB138" i="30"/>
  <c r="AX138" i="30"/>
  <c r="AT138" i="30"/>
  <c r="AP138" i="30"/>
  <c r="AL138" i="30"/>
  <c r="AH138" i="30"/>
  <c r="AD138" i="30"/>
  <c r="Z138" i="30"/>
  <c r="V138" i="30"/>
  <c r="R138" i="30"/>
  <c r="N138" i="30"/>
  <c r="IE151" i="30"/>
  <c r="IA151" i="30"/>
  <c r="HW151" i="30"/>
  <c r="HS151" i="30"/>
  <c r="HO151" i="30"/>
  <c r="HK151" i="30"/>
  <c r="HG151" i="30"/>
  <c r="HC151" i="30"/>
  <c r="GY151" i="30"/>
  <c r="GU151" i="30"/>
  <c r="GQ151" i="30"/>
  <c r="GM151" i="30"/>
  <c r="GI151" i="30"/>
  <c r="GE151" i="30"/>
  <c r="GA151" i="30"/>
  <c r="FW151" i="30"/>
  <c r="FS151" i="30"/>
  <c r="FO151" i="30"/>
  <c r="FK151" i="30"/>
  <c r="FG151" i="30"/>
  <c r="FC151" i="30"/>
  <c r="EY151" i="30"/>
  <c r="EU151" i="30"/>
  <c r="EQ151" i="30"/>
  <c r="EM151" i="30"/>
  <c r="EI151" i="30"/>
  <c r="EE151" i="30"/>
  <c r="EA151" i="30"/>
  <c r="DW151" i="30"/>
  <c r="DS151" i="30"/>
  <c r="DO151" i="30"/>
  <c r="DK151" i="30"/>
  <c r="DG151" i="30"/>
  <c r="IF151" i="30"/>
  <c r="IB151" i="30"/>
  <c r="HX151" i="30"/>
  <c r="HT151" i="30"/>
  <c r="HP151" i="30"/>
  <c r="HL151" i="30"/>
  <c r="HH151" i="30"/>
  <c r="HD151" i="30"/>
  <c r="GZ151" i="30"/>
  <c r="GV151" i="30"/>
  <c r="GR151" i="30"/>
  <c r="GN151" i="30"/>
  <c r="GJ151" i="30"/>
  <c r="GF151" i="30"/>
  <c r="GB151" i="30"/>
  <c r="FX151" i="30"/>
  <c r="FT151" i="30"/>
  <c r="FP151" i="30"/>
  <c r="FL151" i="30"/>
  <c r="FH151" i="30"/>
  <c r="FD151" i="30"/>
  <c r="EZ151" i="30"/>
  <c r="EV151" i="30"/>
  <c r="ER151" i="30"/>
  <c r="EN151" i="30"/>
  <c r="EJ151" i="30"/>
  <c r="EF151" i="30"/>
  <c r="EB151" i="30"/>
  <c r="DX151" i="30"/>
  <c r="DT151" i="30"/>
  <c r="DP151" i="30"/>
  <c r="DL151" i="30"/>
  <c r="DH151" i="30"/>
  <c r="DD151" i="30"/>
  <c r="CZ151" i="30"/>
  <c r="CV151" i="30"/>
  <c r="CR151" i="30"/>
  <c r="CN151" i="30"/>
  <c r="CJ151" i="30"/>
  <c r="CF151" i="30"/>
  <c r="CB151" i="30"/>
  <c r="BX151" i="30"/>
  <c r="BT151" i="30"/>
  <c r="BP151" i="30"/>
  <c r="BL151" i="30"/>
  <c r="BH151" i="30"/>
  <c r="BD151" i="30"/>
  <c r="AZ151" i="30"/>
  <c r="AV151" i="30"/>
  <c r="AR151" i="30"/>
  <c r="AN151" i="30"/>
  <c r="AJ151" i="30"/>
  <c r="AF151" i="30"/>
  <c r="AB151" i="30"/>
  <c r="X151" i="30"/>
  <c r="T151" i="30"/>
  <c r="P151" i="30"/>
  <c r="L151" i="30"/>
  <c r="IG151" i="30"/>
  <c r="IC151" i="30"/>
  <c r="HY151" i="30"/>
  <c r="HU151" i="30"/>
  <c r="HQ151" i="30"/>
  <c r="HM151" i="30"/>
  <c r="HI151" i="30"/>
  <c r="HE151" i="30"/>
  <c r="HA151" i="30"/>
  <c r="GW151" i="30"/>
  <c r="GS151" i="30"/>
  <c r="GO151" i="30"/>
  <c r="GK151" i="30"/>
  <c r="GG151" i="30"/>
  <c r="GC151" i="30"/>
  <c r="FY151" i="30"/>
  <c r="FU151" i="30"/>
  <c r="FQ151" i="30"/>
  <c r="FM151" i="30"/>
  <c r="FI151" i="30"/>
  <c r="FE151" i="30"/>
  <c r="FA151" i="30"/>
  <c r="EW151" i="30"/>
  <c r="ES151" i="30"/>
  <c r="EO151" i="30"/>
  <c r="EK151" i="30"/>
  <c r="EG151" i="30"/>
  <c r="EC151" i="30"/>
  <c r="DY151" i="30"/>
  <c r="DU151" i="30"/>
  <c r="DQ151" i="30"/>
  <c r="DM151" i="30"/>
  <c r="DI151" i="30"/>
  <c r="ID151" i="30"/>
  <c r="HZ151" i="30"/>
  <c r="HV151" i="30"/>
  <c r="HR151" i="30"/>
  <c r="HN151" i="30"/>
  <c r="HJ151" i="30"/>
  <c r="HF151" i="30"/>
  <c r="HB151" i="30"/>
  <c r="GX151" i="30"/>
  <c r="GT151" i="30"/>
  <c r="GP151" i="30"/>
  <c r="GL151" i="30"/>
  <c r="GH151" i="30"/>
  <c r="GD151" i="30"/>
  <c r="FZ151" i="30"/>
  <c r="FV151" i="30"/>
  <c r="FR151" i="30"/>
  <c r="FN151" i="30"/>
  <c r="FJ151" i="30"/>
  <c r="FF151" i="30"/>
  <c r="FB151" i="30"/>
  <c r="EX151" i="30"/>
  <c r="ET151" i="30"/>
  <c r="EP151" i="30"/>
  <c r="EL151" i="30"/>
  <c r="EH151" i="30"/>
  <c r="ED151" i="30"/>
  <c r="DZ151" i="30"/>
  <c r="DV151" i="30"/>
  <c r="DR151" i="30"/>
  <c r="DN151" i="30"/>
  <c r="DJ151" i="30"/>
  <c r="DF151" i="30"/>
  <c r="DB151" i="30"/>
  <c r="CX151" i="30"/>
  <c r="CT151" i="30"/>
  <c r="CP151" i="30"/>
  <c r="CL151" i="30"/>
  <c r="CH151" i="30"/>
  <c r="CD151" i="30"/>
  <c r="BZ151" i="30"/>
  <c r="BV151" i="30"/>
  <c r="BR151" i="30"/>
  <c r="BN151" i="30"/>
  <c r="BJ151" i="30"/>
  <c r="BF151" i="30"/>
  <c r="BB151" i="30"/>
  <c r="AX151" i="30"/>
  <c r="AT151" i="30"/>
  <c r="AP151" i="30"/>
  <c r="AL151" i="30"/>
  <c r="AH151" i="30"/>
  <c r="AD151" i="30"/>
  <c r="Z151" i="30"/>
  <c r="V151" i="30"/>
  <c r="R151" i="30"/>
  <c r="N151" i="30"/>
  <c r="DE151" i="30"/>
  <c r="CW151" i="30"/>
  <c r="CO151" i="30"/>
  <c r="CG151" i="30"/>
  <c r="BY151" i="30"/>
  <c r="BQ151" i="30"/>
  <c r="BI151" i="30"/>
  <c r="BA151" i="30"/>
  <c r="AS151" i="30"/>
  <c r="AK151" i="30"/>
  <c r="AC151" i="30"/>
  <c r="U151" i="30"/>
  <c r="M151" i="30"/>
  <c r="CY151" i="30"/>
  <c r="CQ151" i="30"/>
  <c r="CI151" i="30"/>
  <c r="CA151" i="30"/>
  <c r="BS151" i="30"/>
  <c r="BK151" i="30"/>
  <c r="BC151" i="30"/>
  <c r="AU151" i="30"/>
  <c r="AM151" i="30"/>
  <c r="AE151" i="30"/>
  <c r="W151" i="30"/>
  <c r="O151" i="30"/>
  <c r="DA151" i="30"/>
  <c r="CS151" i="30"/>
  <c r="CK151" i="30"/>
  <c r="CC151" i="30"/>
  <c r="BU151" i="30"/>
  <c r="BM151" i="30"/>
  <c r="BE151" i="30"/>
  <c r="AW151" i="30"/>
  <c r="AO151" i="30"/>
  <c r="AG151" i="30"/>
  <c r="Y151" i="30"/>
  <c r="Q151" i="30"/>
  <c r="DC151" i="30"/>
  <c r="CU151" i="30"/>
  <c r="CM151" i="30"/>
  <c r="CE151" i="30"/>
  <c r="BW151" i="30"/>
  <c r="BO151" i="30"/>
  <c r="BG151" i="30"/>
  <c r="AY151" i="30"/>
  <c r="AQ151" i="30"/>
  <c r="AI151" i="30"/>
  <c r="AA151" i="30"/>
  <c r="S151" i="30"/>
  <c r="K151" i="30"/>
  <c r="IF95" i="30"/>
  <c r="IB95" i="30"/>
  <c r="HX95" i="30"/>
  <c r="HT95" i="30"/>
  <c r="HP95" i="30"/>
  <c r="HL95" i="30"/>
  <c r="HH95" i="30"/>
  <c r="HD95" i="30"/>
  <c r="GZ95" i="30"/>
  <c r="GV95" i="30"/>
  <c r="GR95" i="30"/>
  <c r="GN95" i="30"/>
  <c r="GJ95" i="30"/>
  <c r="GF95" i="30"/>
  <c r="GB95" i="30"/>
  <c r="FX95" i="30"/>
  <c r="FT95" i="30"/>
  <c r="FP95" i="30"/>
  <c r="FL95" i="30"/>
  <c r="FH95" i="30"/>
  <c r="FD95" i="30"/>
  <c r="EZ95" i="30"/>
  <c r="EV95" i="30"/>
  <c r="ER95" i="30"/>
  <c r="EN95" i="30"/>
  <c r="EJ95" i="30"/>
  <c r="EF95" i="30"/>
  <c r="EB95" i="30"/>
  <c r="DX95" i="30"/>
  <c r="DT95" i="30"/>
  <c r="DP95" i="30"/>
  <c r="DL95" i="30"/>
  <c r="DH95" i="30"/>
  <c r="DD95" i="30"/>
  <c r="CZ95" i="30"/>
  <c r="CV95" i="30"/>
  <c r="CR95" i="30"/>
  <c r="CN95" i="30"/>
  <c r="CJ95" i="30"/>
  <c r="CF95" i="30"/>
  <c r="CB95" i="30"/>
  <c r="BX95" i="30"/>
  <c r="BT95" i="30"/>
  <c r="BP95" i="30"/>
  <c r="BL95" i="30"/>
  <c r="BH95" i="30"/>
  <c r="BD95" i="30"/>
  <c r="AZ95" i="30"/>
  <c r="AV95" i="30"/>
  <c r="AR95" i="30"/>
  <c r="AN95" i="30"/>
  <c r="AJ95" i="30"/>
  <c r="AF95" i="30"/>
  <c r="AB95" i="30"/>
  <c r="X95" i="30"/>
  <c r="T95" i="30"/>
  <c r="P95" i="30"/>
  <c r="L95" i="30"/>
  <c r="IG95" i="30"/>
  <c r="IC95" i="30"/>
  <c r="HY95" i="30"/>
  <c r="HU95" i="30"/>
  <c r="HQ95" i="30"/>
  <c r="HM95" i="30"/>
  <c r="HI95" i="30"/>
  <c r="HE95" i="30"/>
  <c r="HA95" i="30"/>
  <c r="GW95" i="30"/>
  <c r="GS95" i="30"/>
  <c r="GO95" i="30"/>
  <c r="GK95" i="30"/>
  <c r="GG95" i="30"/>
  <c r="GC95" i="30"/>
  <c r="FY95" i="30"/>
  <c r="FU95" i="30"/>
  <c r="FQ95" i="30"/>
  <c r="FM95" i="30"/>
  <c r="FI95" i="30"/>
  <c r="FE95" i="30"/>
  <c r="FA95" i="30"/>
  <c r="EW95" i="30"/>
  <c r="ES95" i="30"/>
  <c r="EO95" i="30"/>
  <c r="EK95" i="30"/>
  <c r="EG95" i="30"/>
  <c r="EC95" i="30"/>
  <c r="DY95" i="30"/>
  <c r="DU95" i="30"/>
  <c r="DQ95" i="30"/>
  <c r="DM95" i="30"/>
  <c r="DI95" i="30"/>
  <c r="DE95" i="30"/>
  <c r="DA95" i="30"/>
  <c r="CW95" i="30"/>
  <c r="CS95" i="30"/>
  <c r="CO95" i="30"/>
  <c r="CK95" i="30"/>
  <c r="CG95" i="30"/>
  <c r="CC95" i="30"/>
  <c r="BY95" i="30"/>
  <c r="BU95" i="30"/>
  <c r="BQ95" i="30"/>
  <c r="BM95" i="30"/>
  <c r="BI95" i="30"/>
  <c r="BE95" i="30"/>
  <c r="BA95" i="30"/>
  <c r="AW95" i="30"/>
  <c r="AS95" i="30"/>
  <c r="AO95" i="30"/>
  <c r="AK95" i="30"/>
  <c r="AG95" i="30"/>
  <c r="AC95" i="30"/>
  <c r="Y95" i="30"/>
  <c r="U95" i="30"/>
  <c r="Q95" i="30"/>
  <c r="M95" i="30"/>
  <c r="ID95" i="30"/>
  <c r="HZ95" i="30"/>
  <c r="HV95" i="30"/>
  <c r="HR95" i="30"/>
  <c r="HN95" i="30"/>
  <c r="HJ95" i="30"/>
  <c r="HF95" i="30"/>
  <c r="HB95" i="30"/>
  <c r="GX95" i="30"/>
  <c r="GT95" i="30"/>
  <c r="GP95" i="30"/>
  <c r="GL95" i="30"/>
  <c r="GH95" i="30"/>
  <c r="GD95" i="30"/>
  <c r="FZ95" i="30"/>
  <c r="FV95" i="30"/>
  <c r="FR95" i="30"/>
  <c r="FN95" i="30"/>
  <c r="FJ95" i="30"/>
  <c r="FF95" i="30"/>
  <c r="FB95" i="30"/>
  <c r="EX95" i="30"/>
  <c r="ET95" i="30"/>
  <c r="EP95" i="30"/>
  <c r="EL95" i="30"/>
  <c r="EH95" i="30"/>
  <c r="ED95" i="30"/>
  <c r="DZ95" i="30"/>
  <c r="DV95" i="30"/>
  <c r="DR95" i="30"/>
  <c r="DN95" i="30"/>
  <c r="DJ95" i="30"/>
  <c r="DF95" i="30"/>
  <c r="DB95" i="30"/>
  <c r="CX95" i="30"/>
  <c r="CT95" i="30"/>
  <c r="CP95" i="30"/>
  <c r="CL95" i="30"/>
  <c r="CH95" i="30"/>
  <c r="CD95" i="30"/>
  <c r="BZ95" i="30"/>
  <c r="BV95" i="30"/>
  <c r="BR95" i="30"/>
  <c r="BN95" i="30"/>
  <c r="BJ95" i="30"/>
  <c r="BF95" i="30"/>
  <c r="BB95" i="30"/>
  <c r="AX95" i="30"/>
  <c r="AT95" i="30"/>
  <c r="AP95" i="30"/>
  <c r="AL95" i="30"/>
  <c r="AH95" i="30"/>
  <c r="AD95" i="30"/>
  <c r="Z95" i="30"/>
  <c r="V95" i="30"/>
  <c r="R95" i="30"/>
  <c r="N95" i="30"/>
  <c r="IE95" i="30"/>
  <c r="IA95" i="30"/>
  <c r="HW95" i="30"/>
  <c r="HS95" i="30"/>
  <c r="HO95" i="30"/>
  <c r="HK95" i="30"/>
  <c r="HG95" i="30"/>
  <c r="HC95" i="30"/>
  <c r="GY95" i="30"/>
  <c r="GU95" i="30"/>
  <c r="GQ95" i="30"/>
  <c r="GM95" i="30"/>
  <c r="GI95" i="30"/>
  <c r="GE95" i="30"/>
  <c r="GA95" i="30"/>
  <c r="FW95" i="30"/>
  <c r="FS95" i="30"/>
  <c r="FO95" i="30"/>
  <c r="FK95" i="30"/>
  <c r="FG95" i="30"/>
  <c r="FC95" i="30"/>
  <c r="EY95" i="30"/>
  <c r="EU95" i="30"/>
  <c r="EQ95" i="30"/>
  <c r="EM95" i="30"/>
  <c r="EI95" i="30"/>
  <c r="EE95" i="30"/>
  <c r="EA95" i="30"/>
  <c r="DW95" i="30"/>
  <c r="DS95" i="30"/>
  <c r="DO95" i="30"/>
  <c r="DK95" i="30"/>
  <c r="DG95" i="30"/>
  <c r="DC95" i="30"/>
  <c r="CY95" i="30"/>
  <c r="CU95" i="30"/>
  <c r="CQ95" i="30"/>
  <c r="CM95" i="30"/>
  <c r="CI95" i="30"/>
  <c r="CE95" i="30"/>
  <c r="CA95" i="30"/>
  <c r="BW95" i="30"/>
  <c r="BS95" i="30"/>
  <c r="BO95" i="30"/>
  <c r="BK95" i="30"/>
  <c r="BG95" i="30"/>
  <c r="BC95" i="30"/>
  <c r="AY95" i="30"/>
  <c r="AU95" i="30"/>
  <c r="AQ95" i="30"/>
  <c r="AM95" i="30"/>
  <c r="AI95" i="30"/>
  <c r="AE95" i="30"/>
  <c r="AA95" i="30"/>
  <c r="W95" i="30"/>
  <c r="S95" i="30"/>
  <c r="O95" i="30"/>
  <c r="K95" i="30"/>
  <c r="IF111" i="30"/>
  <c r="IB111" i="30"/>
  <c r="HX111" i="30"/>
  <c r="HT111" i="30"/>
  <c r="HP111" i="30"/>
  <c r="HL111" i="30"/>
  <c r="HH111" i="30"/>
  <c r="HD111" i="30"/>
  <c r="GZ111" i="30"/>
  <c r="GV111" i="30"/>
  <c r="GR111" i="30"/>
  <c r="GN111" i="30"/>
  <c r="GJ111" i="30"/>
  <c r="GF111" i="30"/>
  <c r="GB111" i="30"/>
  <c r="FX111" i="30"/>
  <c r="FT111" i="30"/>
  <c r="FP111" i="30"/>
  <c r="FL111" i="30"/>
  <c r="FH111" i="30"/>
  <c r="FD111" i="30"/>
  <c r="EZ111" i="30"/>
  <c r="EV111" i="30"/>
  <c r="ER111" i="30"/>
  <c r="EN111" i="30"/>
  <c r="EJ111" i="30"/>
  <c r="EF111" i="30"/>
  <c r="EB111" i="30"/>
  <c r="DX111" i="30"/>
  <c r="DT111" i="30"/>
  <c r="DP111" i="30"/>
  <c r="DL111" i="30"/>
  <c r="DH111" i="30"/>
  <c r="DD111" i="30"/>
  <c r="CZ111" i="30"/>
  <c r="CV111" i="30"/>
  <c r="CR111" i="30"/>
  <c r="CN111" i="30"/>
  <c r="CJ111" i="30"/>
  <c r="CF111" i="30"/>
  <c r="CB111" i="30"/>
  <c r="BX111" i="30"/>
  <c r="BT111" i="30"/>
  <c r="BP111" i="30"/>
  <c r="BL111" i="30"/>
  <c r="BH111" i="30"/>
  <c r="BD111" i="30"/>
  <c r="AZ111" i="30"/>
  <c r="AV111" i="30"/>
  <c r="AR111" i="30"/>
  <c r="AN111" i="30"/>
  <c r="AJ111" i="30"/>
  <c r="AF111" i="30"/>
  <c r="AB111" i="30"/>
  <c r="X111" i="30"/>
  <c r="T111" i="30"/>
  <c r="P111" i="30"/>
  <c r="L111" i="30"/>
  <c r="IG111" i="30"/>
  <c r="IC111" i="30"/>
  <c r="HY111" i="30"/>
  <c r="HU111" i="30"/>
  <c r="HQ111" i="30"/>
  <c r="HM111" i="30"/>
  <c r="HI111" i="30"/>
  <c r="HE111" i="30"/>
  <c r="HA111" i="30"/>
  <c r="GW111" i="30"/>
  <c r="GS111" i="30"/>
  <c r="GO111" i="30"/>
  <c r="GK111" i="30"/>
  <c r="GG111" i="30"/>
  <c r="GC111" i="30"/>
  <c r="FY111" i="30"/>
  <c r="FU111" i="30"/>
  <c r="FQ111" i="30"/>
  <c r="FM111" i="30"/>
  <c r="FI111" i="30"/>
  <c r="FE111" i="30"/>
  <c r="FA111" i="30"/>
  <c r="EW111" i="30"/>
  <c r="ES111" i="30"/>
  <c r="EO111" i="30"/>
  <c r="EK111" i="30"/>
  <c r="EG111" i="30"/>
  <c r="EC111" i="30"/>
  <c r="DY111" i="30"/>
  <c r="DU111" i="30"/>
  <c r="DQ111" i="30"/>
  <c r="DM111" i="30"/>
  <c r="DI111" i="30"/>
  <c r="DE111" i="30"/>
  <c r="DA111" i="30"/>
  <c r="CW111" i="30"/>
  <c r="CS111" i="30"/>
  <c r="CO111" i="30"/>
  <c r="CK111" i="30"/>
  <c r="CG111" i="30"/>
  <c r="CC111" i="30"/>
  <c r="BY111" i="30"/>
  <c r="BU111" i="30"/>
  <c r="BQ111" i="30"/>
  <c r="BM111" i="30"/>
  <c r="BI111" i="30"/>
  <c r="BE111" i="30"/>
  <c r="BA111" i="30"/>
  <c r="AW111" i="30"/>
  <c r="AS111" i="30"/>
  <c r="AO111" i="30"/>
  <c r="AK111" i="30"/>
  <c r="AG111" i="30"/>
  <c r="AC111" i="30"/>
  <c r="Y111" i="30"/>
  <c r="U111" i="30"/>
  <c r="Q111" i="30"/>
  <c r="M111" i="30"/>
  <c r="ID111" i="30"/>
  <c r="HZ111" i="30"/>
  <c r="HV111" i="30"/>
  <c r="HR111" i="30"/>
  <c r="HN111" i="30"/>
  <c r="HJ111" i="30"/>
  <c r="HF111" i="30"/>
  <c r="HB111" i="30"/>
  <c r="GX111" i="30"/>
  <c r="GT111" i="30"/>
  <c r="GP111" i="30"/>
  <c r="GL111" i="30"/>
  <c r="GH111" i="30"/>
  <c r="GD111" i="30"/>
  <c r="FZ111" i="30"/>
  <c r="FV111" i="30"/>
  <c r="FR111" i="30"/>
  <c r="FN111" i="30"/>
  <c r="FJ111" i="30"/>
  <c r="FF111" i="30"/>
  <c r="FB111" i="30"/>
  <c r="EX111" i="30"/>
  <c r="ET111" i="30"/>
  <c r="EP111" i="30"/>
  <c r="EL111" i="30"/>
  <c r="EH111" i="30"/>
  <c r="ED111" i="30"/>
  <c r="DZ111" i="30"/>
  <c r="DV111" i="30"/>
  <c r="DR111" i="30"/>
  <c r="DN111" i="30"/>
  <c r="DJ111" i="30"/>
  <c r="DF111" i="30"/>
  <c r="DB111" i="30"/>
  <c r="CX111" i="30"/>
  <c r="CT111" i="30"/>
  <c r="CP111" i="30"/>
  <c r="CL111" i="30"/>
  <c r="CH111" i="30"/>
  <c r="CD111" i="30"/>
  <c r="BZ111" i="30"/>
  <c r="BV111" i="30"/>
  <c r="BR111" i="30"/>
  <c r="BN111" i="30"/>
  <c r="BJ111" i="30"/>
  <c r="BF111" i="30"/>
  <c r="BB111" i="30"/>
  <c r="AX111" i="30"/>
  <c r="AT111" i="30"/>
  <c r="AP111" i="30"/>
  <c r="AL111" i="30"/>
  <c r="AH111" i="30"/>
  <c r="AD111" i="30"/>
  <c r="Z111" i="30"/>
  <c r="V111" i="30"/>
  <c r="R111" i="30"/>
  <c r="N111" i="30"/>
  <c r="IE111" i="30"/>
  <c r="IA111" i="30"/>
  <c r="HW111" i="30"/>
  <c r="HS111" i="30"/>
  <c r="HO111" i="30"/>
  <c r="HK111" i="30"/>
  <c r="HG111" i="30"/>
  <c r="HC111" i="30"/>
  <c r="GY111" i="30"/>
  <c r="GU111" i="30"/>
  <c r="GQ111" i="30"/>
  <c r="GM111" i="30"/>
  <c r="GI111" i="30"/>
  <c r="GE111" i="30"/>
  <c r="GA111" i="30"/>
  <c r="FW111" i="30"/>
  <c r="FS111" i="30"/>
  <c r="FO111" i="30"/>
  <c r="FK111" i="30"/>
  <c r="FG111" i="30"/>
  <c r="FC111" i="30"/>
  <c r="EY111" i="30"/>
  <c r="EU111" i="30"/>
  <c r="EQ111" i="30"/>
  <c r="EM111" i="30"/>
  <c r="EI111" i="30"/>
  <c r="EE111" i="30"/>
  <c r="EA111" i="30"/>
  <c r="DW111" i="30"/>
  <c r="DS111" i="30"/>
  <c r="DO111" i="30"/>
  <c r="DK111" i="30"/>
  <c r="DG111" i="30"/>
  <c r="DC111" i="30"/>
  <c r="CY111" i="30"/>
  <c r="CU111" i="30"/>
  <c r="CQ111" i="30"/>
  <c r="CM111" i="30"/>
  <c r="CI111" i="30"/>
  <c r="CE111" i="30"/>
  <c r="CA111" i="30"/>
  <c r="BW111" i="30"/>
  <c r="BS111" i="30"/>
  <c r="BO111" i="30"/>
  <c r="BK111" i="30"/>
  <c r="BG111" i="30"/>
  <c r="BC111" i="30"/>
  <c r="AY111" i="30"/>
  <c r="AU111" i="30"/>
  <c r="AQ111" i="30"/>
  <c r="AM111" i="30"/>
  <c r="AI111" i="30"/>
  <c r="AE111" i="30"/>
  <c r="AA111" i="30"/>
  <c r="W111" i="30"/>
  <c r="S111" i="30"/>
  <c r="O111" i="30"/>
  <c r="K111" i="30"/>
  <c r="IF127" i="30"/>
  <c r="IB127" i="30"/>
  <c r="HX127" i="30"/>
  <c r="HT127" i="30"/>
  <c r="HP127" i="30"/>
  <c r="HL127" i="30"/>
  <c r="HH127" i="30"/>
  <c r="HD127" i="30"/>
  <c r="GZ127" i="30"/>
  <c r="GV127" i="30"/>
  <c r="GR127" i="30"/>
  <c r="GN127" i="30"/>
  <c r="GJ127" i="30"/>
  <c r="GF127" i="30"/>
  <c r="GB127" i="30"/>
  <c r="FX127" i="30"/>
  <c r="FT127" i="30"/>
  <c r="FP127" i="30"/>
  <c r="FL127" i="30"/>
  <c r="FH127" i="30"/>
  <c r="FD127" i="30"/>
  <c r="EZ127" i="30"/>
  <c r="EV127" i="30"/>
  <c r="ER127" i="30"/>
  <c r="EN127" i="30"/>
  <c r="EJ127" i="30"/>
  <c r="EF127" i="30"/>
  <c r="EB127" i="30"/>
  <c r="DX127" i="30"/>
  <c r="DT127" i="30"/>
  <c r="DP127" i="30"/>
  <c r="DL127" i="30"/>
  <c r="DH127" i="30"/>
  <c r="DD127" i="30"/>
  <c r="CZ127" i="30"/>
  <c r="CV127" i="30"/>
  <c r="CR127" i="30"/>
  <c r="CN127" i="30"/>
  <c r="CJ127" i="30"/>
  <c r="CF127" i="30"/>
  <c r="CB127" i="30"/>
  <c r="BX127" i="30"/>
  <c r="BT127" i="30"/>
  <c r="BP127" i="30"/>
  <c r="BL127" i="30"/>
  <c r="BH127" i="30"/>
  <c r="BD127" i="30"/>
  <c r="AZ127" i="30"/>
  <c r="AV127" i="30"/>
  <c r="AR127" i="30"/>
  <c r="AN127" i="30"/>
  <c r="AJ127" i="30"/>
  <c r="AF127" i="30"/>
  <c r="AB127" i="30"/>
  <c r="X127" i="30"/>
  <c r="T127" i="30"/>
  <c r="P127" i="30"/>
  <c r="L127" i="30"/>
  <c r="IG127" i="30"/>
  <c r="IC127" i="30"/>
  <c r="HY127" i="30"/>
  <c r="HU127" i="30"/>
  <c r="HQ127" i="30"/>
  <c r="HM127" i="30"/>
  <c r="HI127" i="30"/>
  <c r="HE127" i="30"/>
  <c r="HA127" i="30"/>
  <c r="GW127" i="30"/>
  <c r="GS127" i="30"/>
  <c r="GO127" i="30"/>
  <c r="GK127" i="30"/>
  <c r="GG127" i="30"/>
  <c r="GC127" i="30"/>
  <c r="FY127" i="30"/>
  <c r="FU127" i="30"/>
  <c r="FQ127" i="30"/>
  <c r="FM127" i="30"/>
  <c r="FI127" i="30"/>
  <c r="FE127" i="30"/>
  <c r="FA127" i="30"/>
  <c r="EW127" i="30"/>
  <c r="ES127" i="30"/>
  <c r="EO127" i="30"/>
  <c r="EK127" i="30"/>
  <c r="EG127" i="30"/>
  <c r="EC127" i="30"/>
  <c r="DY127" i="30"/>
  <c r="DU127" i="30"/>
  <c r="DQ127" i="30"/>
  <c r="DM127" i="30"/>
  <c r="DI127" i="30"/>
  <c r="DE127" i="30"/>
  <c r="DA127" i="30"/>
  <c r="CW127" i="30"/>
  <c r="CS127" i="30"/>
  <c r="CO127" i="30"/>
  <c r="CK127" i="30"/>
  <c r="CG127" i="30"/>
  <c r="CC127" i="30"/>
  <c r="BY127" i="30"/>
  <c r="BU127" i="30"/>
  <c r="BQ127" i="30"/>
  <c r="BM127" i="30"/>
  <c r="BI127" i="30"/>
  <c r="BE127" i="30"/>
  <c r="BA127" i="30"/>
  <c r="AW127" i="30"/>
  <c r="AS127" i="30"/>
  <c r="AO127" i="30"/>
  <c r="AK127" i="30"/>
  <c r="AG127" i="30"/>
  <c r="AC127" i="30"/>
  <c r="Y127" i="30"/>
  <c r="U127" i="30"/>
  <c r="Q127" i="30"/>
  <c r="M127" i="30"/>
  <c r="ID127" i="30"/>
  <c r="HZ127" i="30"/>
  <c r="HV127" i="30"/>
  <c r="HR127" i="30"/>
  <c r="HN127" i="30"/>
  <c r="HJ127" i="30"/>
  <c r="HF127" i="30"/>
  <c r="HB127" i="30"/>
  <c r="GX127" i="30"/>
  <c r="GT127" i="30"/>
  <c r="GP127" i="30"/>
  <c r="GL127" i="30"/>
  <c r="GH127" i="30"/>
  <c r="GD127" i="30"/>
  <c r="FZ127" i="30"/>
  <c r="FV127" i="30"/>
  <c r="FR127" i="30"/>
  <c r="FN127" i="30"/>
  <c r="FJ127" i="30"/>
  <c r="FF127" i="30"/>
  <c r="FB127" i="30"/>
  <c r="EX127" i="30"/>
  <c r="ET127" i="30"/>
  <c r="EP127" i="30"/>
  <c r="EL127" i="30"/>
  <c r="EH127" i="30"/>
  <c r="ED127" i="30"/>
  <c r="DZ127" i="30"/>
  <c r="DV127" i="30"/>
  <c r="DR127" i="30"/>
  <c r="DN127" i="30"/>
  <c r="DJ127" i="30"/>
  <c r="DF127" i="30"/>
  <c r="DB127" i="30"/>
  <c r="CX127" i="30"/>
  <c r="CT127" i="30"/>
  <c r="CP127" i="30"/>
  <c r="CL127" i="30"/>
  <c r="CH127" i="30"/>
  <c r="CD127" i="30"/>
  <c r="BZ127" i="30"/>
  <c r="BV127" i="30"/>
  <c r="BR127" i="30"/>
  <c r="BN127" i="30"/>
  <c r="BJ127" i="30"/>
  <c r="BF127" i="30"/>
  <c r="BB127" i="30"/>
  <c r="AX127" i="30"/>
  <c r="AT127" i="30"/>
  <c r="AP127" i="30"/>
  <c r="AL127" i="30"/>
  <c r="AH127" i="30"/>
  <c r="AD127" i="30"/>
  <c r="Z127" i="30"/>
  <c r="V127" i="30"/>
  <c r="R127" i="30"/>
  <c r="N127" i="30"/>
  <c r="IE127" i="30"/>
  <c r="IA127" i="30"/>
  <c r="HW127" i="30"/>
  <c r="HS127" i="30"/>
  <c r="HO127" i="30"/>
  <c r="HK127" i="30"/>
  <c r="HG127" i="30"/>
  <c r="HC127" i="30"/>
  <c r="GY127" i="30"/>
  <c r="GU127" i="30"/>
  <c r="GQ127" i="30"/>
  <c r="GM127" i="30"/>
  <c r="GI127" i="30"/>
  <c r="GE127" i="30"/>
  <c r="GA127" i="30"/>
  <c r="FW127" i="30"/>
  <c r="FS127" i="30"/>
  <c r="FO127" i="30"/>
  <c r="FK127" i="30"/>
  <c r="FG127" i="30"/>
  <c r="FC127" i="30"/>
  <c r="EY127" i="30"/>
  <c r="EU127" i="30"/>
  <c r="EQ127" i="30"/>
  <c r="EM127" i="30"/>
  <c r="EI127" i="30"/>
  <c r="EE127" i="30"/>
  <c r="EA127" i="30"/>
  <c r="DW127" i="30"/>
  <c r="DS127" i="30"/>
  <c r="DO127" i="30"/>
  <c r="DK127" i="30"/>
  <c r="DG127" i="30"/>
  <c r="DC127" i="30"/>
  <c r="CY127" i="30"/>
  <c r="CU127" i="30"/>
  <c r="CQ127" i="30"/>
  <c r="CM127" i="30"/>
  <c r="CI127" i="30"/>
  <c r="CE127" i="30"/>
  <c r="CA127" i="30"/>
  <c r="BW127" i="30"/>
  <c r="BS127" i="30"/>
  <c r="BO127" i="30"/>
  <c r="BK127" i="30"/>
  <c r="BG127" i="30"/>
  <c r="BC127" i="30"/>
  <c r="AY127" i="30"/>
  <c r="AU127" i="30"/>
  <c r="AQ127" i="30"/>
  <c r="AM127" i="30"/>
  <c r="AI127" i="30"/>
  <c r="AE127" i="30"/>
  <c r="AA127" i="30"/>
  <c r="W127" i="30"/>
  <c r="S127" i="30"/>
  <c r="O127" i="30"/>
  <c r="K127" i="30"/>
  <c r="IF143" i="30"/>
  <c r="IB143" i="30"/>
  <c r="HX143" i="30"/>
  <c r="HT143" i="30"/>
  <c r="HP143" i="30"/>
  <c r="HL143" i="30"/>
  <c r="HH143" i="30"/>
  <c r="HD143" i="30"/>
  <c r="GZ143" i="30"/>
  <c r="GV143" i="30"/>
  <c r="GR143" i="30"/>
  <c r="GN143" i="30"/>
  <c r="GJ143" i="30"/>
  <c r="GF143" i="30"/>
  <c r="GB143" i="30"/>
  <c r="FX143" i="30"/>
  <c r="FT143" i="30"/>
  <c r="FP143" i="30"/>
  <c r="FL143" i="30"/>
  <c r="FH143" i="30"/>
  <c r="FD143" i="30"/>
  <c r="EZ143" i="30"/>
  <c r="EV143" i="30"/>
  <c r="ER143" i="30"/>
  <c r="EN143" i="30"/>
  <c r="EJ143" i="30"/>
  <c r="EF143" i="30"/>
  <c r="EB143" i="30"/>
  <c r="DX143" i="30"/>
  <c r="DT143" i="30"/>
  <c r="DP143" i="30"/>
  <c r="DL143" i="30"/>
  <c r="DH143" i="30"/>
  <c r="DD143" i="30"/>
  <c r="CZ143" i="30"/>
  <c r="CV143" i="30"/>
  <c r="CR143" i="30"/>
  <c r="CN143" i="30"/>
  <c r="CJ143" i="30"/>
  <c r="CF143" i="30"/>
  <c r="CB143" i="30"/>
  <c r="BX143" i="30"/>
  <c r="BT143" i="30"/>
  <c r="BP143" i="30"/>
  <c r="BL143" i="30"/>
  <c r="BH143" i="30"/>
  <c r="BD143" i="30"/>
  <c r="AZ143" i="30"/>
  <c r="AV143" i="30"/>
  <c r="AR143" i="30"/>
  <c r="AN143" i="30"/>
  <c r="AJ143" i="30"/>
  <c r="AF143" i="30"/>
  <c r="AB143" i="30"/>
  <c r="X143" i="30"/>
  <c r="T143" i="30"/>
  <c r="P143" i="30"/>
  <c r="L143" i="30"/>
  <c r="IG143" i="30"/>
  <c r="IC143" i="30"/>
  <c r="HY143" i="30"/>
  <c r="HU143" i="30"/>
  <c r="HQ143" i="30"/>
  <c r="HM143" i="30"/>
  <c r="HI143" i="30"/>
  <c r="HE143" i="30"/>
  <c r="HA143" i="30"/>
  <c r="GW143" i="30"/>
  <c r="GS143" i="30"/>
  <c r="GO143" i="30"/>
  <c r="GK143" i="30"/>
  <c r="GG143" i="30"/>
  <c r="GC143" i="30"/>
  <c r="FY143" i="30"/>
  <c r="FU143" i="30"/>
  <c r="FQ143" i="30"/>
  <c r="FM143" i="30"/>
  <c r="FI143" i="30"/>
  <c r="FE143" i="30"/>
  <c r="FA143" i="30"/>
  <c r="EW143" i="30"/>
  <c r="ES143" i="30"/>
  <c r="EO143" i="30"/>
  <c r="EK143" i="30"/>
  <c r="EG143" i="30"/>
  <c r="EC143" i="30"/>
  <c r="DY143" i="30"/>
  <c r="DU143" i="30"/>
  <c r="DQ143" i="30"/>
  <c r="DM143" i="30"/>
  <c r="DI143" i="30"/>
  <c r="DE143" i="30"/>
  <c r="DA143" i="30"/>
  <c r="CW143" i="30"/>
  <c r="CS143" i="30"/>
  <c r="CO143" i="30"/>
  <c r="CK143" i="30"/>
  <c r="CG143" i="30"/>
  <c r="CC143" i="30"/>
  <c r="BY143" i="30"/>
  <c r="BU143" i="30"/>
  <c r="BQ143" i="30"/>
  <c r="BM143" i="30"/>
  <c r="BI143" i="30"/>
  <c r="BE143" i="30"/>
  <c r="BA143" i="30"/>
  <c r="AW143" i="30"/>
  <c r="AS143" i="30"/>
  <c r="AO143" i="30"/>
  <c r="AK143" i="30"/>
  <c r="AG143" i="30"/>
  <c r="AC143" i="30"/>
  <c r="Y143" i="30"/>
  <c r="U143" i="30"/>
  <c r="Q143" i="30"/>
  <c r="M143" i="30"/>
  <c r="ID143" i="30"/>
  <c r="HZ143" i="30"/>
  <c r="HV143" i="30"/>
  <c r="HR143" i="30"/>
  <c r="HN143" i="30"/>
  <c r="HJ143" i="30"/>
  <c r="HF143" i="30"/>
  <c r="HB143" i="30"/>
  <c r="GX143" i="30"/>
  <c r="GT143" i="30"/>
  <c r="GP143" i="30"/>
  <c r="GL143" i="30"/>
  <c r="GH143" i="30"/>
  <c r="GD143" i="30"/>
  <c r="FZ143" i="30"/>
  <c r="FV143" i="30"/>
  <c r="FR143" i="30"/>
  <c r="FN143" i="30"/>
  <c r="FJ143" i="30"/>
  <c r="FF143" i="30"/>
  <c r="FB143" i="30"/>
  <c r="EX143" i="30"/>
  <c r="ET143" i="30"/>
  <c r="EP143" i="30"/>
  <c r="EL143" i="30"/>
  <c r="EH143" i="30"/>
  <c r="ED143" i="30"/>
  <c r="DZ143" i="30"/>
  <c r="DV143" i="30"/>
  <c r="DR143" i="30"/>
  <c r="DN143" i="30"/>
  <c r="DJ143" i="30"/>
  <c r="DF143" i="30"/>
  <c r="DB143" i="30"/>
  <c r="CX143" i="30"/>
  <c r="CT143" i="30"/>
  <c r="CP143" i="30"/>
  <c r="CL143" i="30"/>
  <c r="CH143" i="30"/>
  <c r="CD143" i="30"/>
  <c r="BZ143" i="30"/>
  <c r="BV143" i="30"/>
  <c r="BR143" i="30"/>
  <c r="BN143" i="30"/>
  <c r="BJ143" i="30"/>
  <c r="BF143" i="30"/>
  <c r="BB143" i="30"/>
  <c r="AX143" i="30"/>
  <c r="AT143" i="30"/>
  <c r="AP143" i="30"/>
  <c r="AL143" i="30"/>
  <c r="AH143" i="30"/>
  <c r="AD143" i="30"/>
  <c r="Z143" i="30"/>
  <c r="V143" i="30"/>
  <c r="R143" i="30"/>
  <c r="N143" i="30"/>
  <c r="IE143" i="30"/>
  <c r="IA143" i="30"/>
  <c r="HW143" i="30"/>
  <c r="HS143" i="30"/>
  <c r="HO143" i="30"/>
  <c r="HK143" i="30"/>
  <c r="HG143" i="30"/>
  <c r="HC143" i="30"/>
  <c r="GY143" i="30"/>
  <c r="GU143" i="30"/>
  <c r="GQ143" i="30"/>
  <c r="GM143" i="30"/>
  <c r="GI143" i="30"/>
  <c r="GE143" i="30"/>
  <c r="GA143" i="30"/>
  <c r="FW143" i="30"/>
  <c r="FS143" i="30"/>
  <c r="FO143" i="30"/>
  <c r="FK143" i="30"/>
  <c r="FG143" i="30"/>
  <c r="FC143" i="30"/>
  <c r="EY143" i="30"/>
  <c r="EU143" i="30"/>
  <c r="EQ143" i="30"/>
  <c r="EM143" i="30"/>
  <c r="EI143" i="30"/>
  <c r="EE143" i="30"/>
  <c r="EA143" i="30"/>
  <c r="DW143" i="30"/>
  <c r="DS143" i="30"/>
  <c r="DO143" i="30"/>
  <c r="DK143" i="30"/>
  <c r="DG143" i="30"/>
  <c r="DC143" i="30"/>
  <c r="CY143" i="30"/>
  <c r="CU143" i="30"/>
  <c r="CQ143" i="30"/>
  <c r="CM143" i="30"/>
  <c r="CI143" i="30"/>
  <c r="CE143" i="30"/>
  <c r="CA143" i="30"/>
  <c r="BW143" i="30"/>
  <c r="BS143" i="30"/>
  <c r="BO143" i="30"/>
  <c r="BK143" i="30"/>
  <c r="BG143" i="30"/>
  <c r="BC143" i="30"/>
  <c r="AY143" i="30"/>
  <c r="AU143" i="30"/>
  <c r="AQ143" i="30"/>
  <c r="AM143" i="30"/>
  <c r="AI143" i="30"/>
  <c r="AE143" i="30"/>
  <c r="AA143" i="30"/>
  <c r="W143" i="30"/>
  <c r="S143" i="30"/>
  <c r="O143" i="30"/>
  <c r="K143" i="30"/>
  <c r="IG88" i="30"/>
  <c r="IC88" i="30"/>
  <c r="HY88" i="30"/>
  <c r="HU88" i="30"/>
  <c r="HQ88" i="30"/>
  <c r="HM88" i="30"/>
  <c r="HI88" i="30"/>
  <c r="HE88" i="30"/>
  <c r="HA88" i="30"/>
  <c r="GW88" i="30"/>
  <c r="GS88" i="30"/>
  <c r="GO88" i="30"/>
  <c r="GK88" i="30"/>
  <c r="GG88" i="30"/>
  <c r="GC88" i="30"/>
  <c r="FY88" i="30"/>
  <c r="FU88" i="30"/>
  <c r="FQ88" i="30"/>
  <c r="FM88" i="30"/>
  <c r="FI88" i="30"/>
  <c r="FE88" i="30"/>
  <c r="FA88" i="30"/>
  <c r="EW88" i="30"/>
  <c r="ES88" i="30"/>
  <c r="EO88" i="30"/>
  <c r="EK88" i="30"/>
  <c r="EG88" i="30"/>
  <c r="EC88" i="30"/>
  <c r="DY88" i="30"/>
  <c r="DU88" i="30"/>
  <c r="DQ88" i="30"/>
  <c r="DM88" i="30"/>
  <c r="DI88" i="30"/>
  <c r="DE88" i="30"/>
  <c r="DA88" i="30"/>
  <c r="CW88" i="30"/>
  <c r="CS88" i="30"/>
  <c r="CO88" i="30"/>
  <c r="CK88" i="30"/>
  <c r="CG88" i="30"/>
  <c r="CC88" i="30"/>
  <c r="BY88" i="30"/>
  <c r="BU88" i="30"/>
  <c r="BQ88" i="30"/>
  <c r="BM88" i="30"/>
  <c r="BI88" i="30"/>
  <c r="BE88" i="30"/>
  <c r="BA88" i="30"/>
  <c r="AW88" i="30"/>
  <c r="AS88" i="30"/>
  <c r="AO88" i="30"/>
  <c r="AK88" i="30"/>
  <c r="AG88" i="30"/>
  <c r="AC88" i="30"/>
  <c r="Y88" i="30"/>
  <c r="U88" i="30"/>
  <c r="Q88" i="30"/>
  <c r="M88" i="30"/>
  <c r="ID88" i="30"/>
  <c r="HZ88" i="30"/>
  <c r="HV88" i="30"/>
  <c r="HR88" i="30"/>
  <c r="HN88" i="30"/>
  <c r="HJ88" i="30"/>
  <c r="HF88" i="30"/>
  <c r="HB88" i="30"/>
  <c r="GX88" i="30"/>
  <c r="GT88" i="30"/>
  <c r="GP88" i="30"/>
  <c r="GL88" i="30"/>
  <c r="GH88" i="30"/>
  <c r="GD88" i="30"/>
  <c r="FZ88" i="30"/>
  <c r="FV88" i="30"/>
  <c r="FR88" i="30"/>
  <c r="FN88" i="30"/>
  <c r="FJ88" i="30"/>
  <c r="FF88" i="30"/>
  <c r="FB88" i="30"/>
  <c r="EX88" i="30"/>
  <c r="ET88" i="30"/>
  <c r="EP88" i="30"/>
  <c r="EL88" i="30"/>
  <c r="EH88" i="30"/>
  <c r="ED88" i="30"/>
  <c r="DZ88" i="30"/>
  <c r="DV88" i="30"/>
  <c r="DR88" i="30"/>
  <c r="DN88" i="30"/>
  <c r="DJ88" i="30"/>
  <c r="DF88" i="30"/>
  <c r="DB88" i="30"/>
  <c r="CX88" i="30"/>
  <c r="CT88" i="30"/>
  <c r="CP88" i="30"/>
  <c r="CL88" i="30"/>
  <c r="CH88" i="30"/>
  <c r="CD88" i="30"/>
  <c r="BZ88" i="30"/>
  <c r="BV88" i="30"/>
  <c r="BR88" i="30"/>
  <c r="BN88" i="30"/>
  <c r="BJ88" i="30"/>
  <c r="BF88" i="30"/>
  <c r="BB88" i="30"/>
  <c r="AX88" i="30"/>
  <c r="AT88" i="30"/>
  <c r="AP88" i="30"/>
  <c r="AL88" i="30"/>
  <c r="AH88" i="30"/>
  <c r="AD88" i="30"/>
  <c r="Z88" i="30"/>
  <c r="V88" i="30"/>
  <c r="R88" i="30"/>
  <c r="N88" i="30"/>
  <c r="IE88" i="30"/>
  <c r="IA88" i="30"/>
  <c r="HW88" i="30"/>
  <c r="HS88" i="30"/>
  <c r="HO88" i="30"/>
  <c r="HK88" i="30"/>
  <c r="HG88" i="30"/>
  <c r="HC88" i="30"/>
  <c r="GY88" i="30"/>
  <c r="GU88" i="30"/>
  <c r="GQ88" i="30"/>
  <c r="GM88" i="30"/>
  <c r="GI88" i="30"/>
  <c r="GE88" i="30"/>
  <c r="GA88" i="30"/>
  <c r="FW88" i="30"/>
  <c r="FS88" i="30"/>
  <c r="FO88" i="30"/>
  <c r="FK88" i="30"/>
  <c r="FG88" i="30"/>
  <c r="FC88" i="30"/>
  <c r="EY88" i="30"/>
  <c r="EU88" i="30"/>
  <c r="EQ88" i="30"/>
  <c r="EM88" i="30"/>
  <c r="EI88" i="30"/>
  <c r="EE88" i="30"/>
  <c r="EA88" i="30"/>
  <c r="DW88" i="30"/>
  <c r="DS88" i="30"/>
  <c r="DO88" i="30"/>
  <c r="DK88" i="30"/>
  <c r="DG88" i="30"/>
  <c r="DC88" i="30"/>
  <c r="CY88" i="30"/>
  <c r="CU88" i="30"/>
  <c r="CQ88" i="30"/>
  <c r="CM88" i="30"/>
  <c r="CI88" i="30"/>
  <c r="CE88" i="30"/>
  <c r="CA88" i="30"/>
  <c r="BW88" i="30"/>
  <c r="BS88" i="30"/>
  <c r="BO88" i="30"/>
  <c r="BK88" i="30"/>
  <c r="BG88" i="30"/>
  <c r="BC88" i="30"/>
  <c r="AY88" i="30"/>
  <c r="AU88" i="30"/>
  <c r="AQ88" i="30"/>
  <c r="AM88" i="30"/>
  <c r="AI88" i="30"/>
  <c r="AE88" i="30"/>
  <c r="AA88" i="30"/>
  <c r="W88" i="30"/>
  <c r="S88" i="30"/>
  <c r="O88" i="30"/>
  <c r="K88" i="30"/>
  <c r="IF88" i="30"/>
  <c r="IB88" i="30"/>
  <c r="HX88" i="30"/>
  <c r="HT88" i="30"/>
  <c r="HP88" i="30"/>
  <c r="HL88" i="30"/>
  <c r="HH88" i="30"/>
  <c r="HD88" i="30"/>
  <c r="GZ88" i="30"/>
  <c r="GV88" i="30"/>
  <c r="GR88" i="30"/>
  <c r="GN88" i="30"/>
  <c r="GJ88" i="30"/>
  <c r="GF88" i="30"/>
  <c r="GB88" i="30"/>
  <c r="FX88" i="30"/>
  <c r="FT88" i="30"/>
  <c r="FP88" i="30"/>
  <c r="FL88" i="30"/>
  <c r="FH88" i="30"/>
  <c r="FD88" i="30"/>
  <c r="EZ88" i="30"/>
  <c r="EV88" i="30"/>
  <c r="ER88" i="30"/>
  <c r="EN88" i="30"/>
  <c r="EJ88" i="30"/>
  <c r="EF88" i="30"/>
  <c r="EB88" i="30"/>
  <c r="DX88" i="30"/>
  <c r="DT88" i="30"/>
  <c r="DP88" i="30"/>
  <c r="DL88" i="30"/>
  <c r="DH88" i="30"/>
  <c r="DD88" i="30"/>
  <c r="CZ88" i="30"/>
  <c r="CV88" i="30"/>
  <c r="CR88" i="30"/>
  <c r="CN88" i="30"/>
  <c r="CJ88" i="30"/>
  <c r="CF88" i="30"/>
  <c r="CB88" i="30"/>
  <c r="BX88" i="30"/>
  <c r="BT88" i="30"/>
  <c r="BP88" i="30"/>
  <c r="BL88" i="30"/>
  <c r="BH88" i="30"/>
  <c r="BD88" i="30"/>
  <c r="AZ88" i="30"/>
  <c r="AV88" i="30"/>
  <c r="AR88" i="30"/>
  <c r="AN88" i="30"/>
  <c r="AJ88" i="30"/>
  <c r="AF88" i="30"/>
  <c r="AB88" i="30"/>
  <c r="X88" i="30"/>
  <c r="T88" i="30"/>
  <c r="P88" i="30"/>
  <c r="L88" i="30"/>
  <c r="IG104" i="30"/>
  <c r="IC104" i="30"/>
  <c r="HY104" i="30"/>
  <c r="HU104" i="30"/>
  <c r="HQ104" i="30"/>
  <c r="HM104" i="30"/>
  <c r="HI104" i="30"/>
  <c r="HE104" i="30"/>
  <c r="HA104" i="30"/>
  <c r="GW104" i="30"/>
  <c r="GS104" i="30"/>
  <c r="GO104" i="30"/>
  <c r="GK104" i="30"/>
  <c r="GG104" i="30"/>
  <c r="GC104" i="30"/>
  <c r="FY104" i="30"/>
  <c r="FU104" i="30"/>
  <c r="FQ104" i="30"/>
  <c r="FM104" i="30"/>
  <c r="FI104" i="30"/>
  <c r="FE104" i="30"/>
  <c r="FA104" i="30"/>
  <c r="EW104" i="30"/>
  <c r="ES104" i="30"/>
  <c r="EO104" i="30"/>
  <c r="EK104" i="30"/>
  <c r="EG104" i="30"/>
  <c r="EC104" i="30"/>
  <c r="DY104" i="30"/>
  <c r="DU104" i="30"/>
  <c r="DQ104" i="30"/>
  <c r="DM104" i="30"/>
  <c r="DI104" i="30"/>
  <c r="DE104" i="30"/>
  <c r="DA104" i="30"/>
  <c r="CW104" i="30"/>
  <c r="CS104" i="30"/>
  <c r="CO104" i="30"/>
  <c r="CK104" i="30"/>
  <c r="CG104" i="30"/>
  <c r="CC104" i="30"/>
  <c r="BY104" i="30"/>
  <c r="BU104" i="30"/>
  <c r="BQ104" i="30"/>
  <c r="BM104" i="30"/>
  <c r="BI104" i="30"/>
  <c r="BE104" i="30"/>
  <c r="BA104" i="30"/>
  <c r="AW104" i="30"/>
  <c r="AS104" i="30"/>
  <c r="AO104" i="30"/>
  <c r="AK104" i="30"/>
  <c r="AG104" i="30"/>
  <c r="AC104" i="30"/>
  <c r="Y104" i="30"/>
  <c r="U104" i="30"/>
  <c r="Q104" i="30"/>
  <c r="M104" i="30"/>
  <c r="ID104" i="30"/>
  <c r="HZ104" i="30"/>
  <c r="HV104" i="30"/>
  <c r="HR104" i="30"/>
  <c r="HN104" i="30"/>
  <c r="HJ104" i="30"/>
  <c r="HF104" i="30"/>
  <c r="HB104" i="30"/>
  <c r="GX104" i="30"/>
  <c r="GT104" i="30"/>
  <c r="GP104" i="30"/>
  <c r="GL104" i="30"/>
  <c r="GH104" i="30"/>
  <c r="GD104" i="30"/>
  <c r="FZ104" i="30"/>
  <c r="FV104" i="30"/>
  <c r="FR104" i="30"/>
  <c r="FN104" i="30"/>
  <c r="FJ104" i="30"/>
  <c r="FF104" i="30"/>
  <c r="FB104" i="30"/>
  <c r="EX104" i="30"/>
  <c r="ET104" i="30"/>
  <c r="EP104" i="30"/>
  <c r="EL104" i="30"/>
  <c r="EH104" i="30"/>
  <c r="ED104" i="30"/>
  <c r="DZ104" i="30"/>
  <c r="DV104" i="30"/>
  <c r="DR104" i="30"/>
  <c r="DN104" i="30"/>
  <c r="DJ104" i="30"/>
  <c r="DF104" i="30"/>
  <c r="DB104" i="30"/>
  <c r="CX104" i="30"/>
  <c r="CT104" i="30"/>
  <c r="CP104" i="30"/>
  <c r="CL104" i="30"/>
  <c r="CH104" i="30"/>
  <c r="CD104" i="30"/>
  <c r="BZ104" i="30"/>
  <c r="BV104" i="30"/>
  <c r="BR104" i="30"/>
  <c r="BN104" i="30"/>
  <c r="BJ104" i="30"/>
  <c r="BF104" i="30"/>
  <c r="BB104" i="30"/>
  <c r="AX104" i="30"/>
  <c r="AT104" i="30"/>
  <c r="AP104" i="30"/>
  <c r="AL104" i="30"/>
  <c r="AH104" i="30"/>
  <c r="AD104" i="30"/>
  <c r="Z104" i="30"/>
  <c r="V104" i="30"/>
  <c r="R104" i="30"/>
  <c r="N104" i="30"/>
  <c r="IE104" i="30"/>
  <c r="IA104" i="30"/>
  <c r="HW104" i="30"/>
  <c r="HS104" i="30"/>
  <c r="HO104" i="30"/>
  <c r="HK104" i="30"/>
  <c r="HG104" i="30"/>
  <c r="HC104" i="30"/>
  <c r="GY104" i="30"/>
  <c r="GU104" i="30"/>
  <c r="GQ104" i="30"/>
  <c r="GM104" i="30"/>
  <c r="GI104" i="30"/>
  <c r="GE104" i="30"/>
  <c r="GA104" i="30"/>
  <c r="FW104" i="30"/>
  <c r="FS104" i="30"/>
  <c r="FO104" i="30"/>
  <c r="FK104" i="30"/>
  <c r="FG104" i="30"/>
  <c r="FC104" i="30"/>
  <c r="EY104" i="30"/>
  <c r="EU104" i="30"/>
  <c r="EQ104" i="30"/>
  <c r="EM104" i="30"/>
  <c r="EI104" i="30"/>
  <c r="EE104" i="30"/>
  <c r="EA104" i="30"/>
  <c r="DW104" i="30"/>
  <c r="DS104" i="30"/>
  <c r="DO104" i="30"/>
  <c r="DK104" i="30"/>
  <c r="DG104" i="30"/>
  <c r="DC104" i="30"/>
  <c r="CY104" i="30"/>
  <c r="CU104" i="30"/>
  <c r="CQ104" i="30"/>
  <c r="CM104" i="30"/>
  <c r="CI104" i="30"/>
  <c r="CE104" i="30"/>
  <c r="CA104" i="30"/>
  <c r="BW104" i="30"/>
  <c r="BS104" i="30"/>
  <c r="BO104" i="30"/>
  <c r="BK104" i="30"/>
  <c r="BG104" i="30"/>
  <c r="BC104" i="30"/>
  <c r="AY104" i="30"/>
  <c r="AU104" i="30"/>
  <c r="AQ104" i="30"/>
  <c r="AM104" i="30"/>
  <c r="AI104" i="30"/>
  <c r="AE104" i="30"/>
  <c r="AA104" i="30"/>
  <c r="W104" i="30"/>
  <c r="S104" i="30"/>
  <c r="O104" i="30"/>
  <c r="K104" i="30"/>
  <c r="IF104" i="30"/>
  <c r="IB104" i="30"/>
  <c r="HX104" i="30"/>
  <c r="HT104" i="30"/>
  <c r="HP104" i="30"/>
  <c r="HL104" i="30"/>
  <c r="HH104" i="30"/>
  <c r="HD104" i="30"/>
  <c r="GZ104" i="30"/>
  <c r="GV104" i="30"/>
  <c r="GR104" i="30"/>
  <c r="GN104" i="30"/>
  <c r="GJ104" i="30"/>
  <c r="GF104" i="30"/>
  <c r="GB104" i="30"/>
  <c r="FX104" i="30"/>
  <c r="FT104" i="30"/>
  <c r="FP104" i="30"/>
  <c r="FL104" i="30"/>
  <c r="FH104" i="30"/>
  <c r="FD104" i="30"/>
  <c r="EZ104" i="30"/>
  <c r="EV104" i="30"/>
  <c r="ER104" i="30"/>
  <c r="EN104" i="30"/>
  <c r="EJ104" i="30"/>
  <c r="EF104" i="30"/>
  <c r="EB104" i="30"/>
  <c r="DX104" i="30"/>
  <c r="DT104" i="30"/>
  <c r="DP104" i="30"/>
  <c r="DL104" i="30"/>
  <c r="DH104" i="30"/>
  <c r="DD104" i="30"/>
  <c r="CZ104" i="30"/>
  <c r="CV104" i="30"/>
  <c r="CR104" i="30"/>
  <c r="CN104" i="30"/>
  <c r="CJ104" i="30"/>
  <c r="CF104" i="30"/>
  <c r="CB104" i="30"/>
  <c r="BX104" i="30"/>
  <c r="BT104" i="30"/>
  <c r="BP104" i="30"/>
  <c r="BL104" i="30"/>
  <c r="BH104" i="30"/>
  <c r="BD104" i="30"/>
  <c r="AZ104" i="30"/>
  <c r="AV104" i="30"/>
  <c r="AR104" i="30"/>
  <c r="AN104" i="30"/>
  <c r="AJ104" i="30"/>
  <c r="AF104" i="30"/>
  <c r="AB104" i="30"/>
  <c r="X104" i="30"/>
  <c r="T104" i="30"/>
  <c r="P104" i="30"/>
  <c r="L104" i="30"/>
  <c r="IG120" i="30"/>
  <c r="IC120" i="30"/>
  <c r="HY120" i="30"/>
  <c r="HU120" i="30"/>
  <c r="HQ120" i="30"/>
  <c r="HM120" i="30"/>
  <c r="HI120" i="30"/>
  <c r="HE120" i="30"/>
  <c r="HA120" i="30"/>
  <c r="GW120" i="30"/>
  <c r="GS120" i="30"/>
  <c r="GO120" i="30"/>
  <c r="GK120" i="30"/>
  <c r="GG120" i="30"/>
  <c r="GC120" i="30"/>
  <c r="FY120" i="30"/>
  <c r="FU120" i="30"/>
  <c r="FQ120" i="30"/>
  <c r="FM120" i="30"/>
  <c r="FI120" i="30"/>
  <c r="FE120" i="30"/>
  <c r="FA120" i="30"/>
  <c r="EW120" i="30"/>
  <c r="ES120" i="30"/>
  <c r="EO120" i="30"/>
  <c r="EK120" i="30"/>
  <c r="EG120" i="30"/>
  <c r="EC120" i="30"/>
  <c r="DY120" i="30"/>
  <c r="DU120" i="30"/>
  <c r="DQ120" i="30"/>
  <c r="DM120" i="30"/>
  <c r="DI120" i="30"/>
  <c r="DE120" i="30"/>
  <c r="DA120" i="30"/>
  <c r="CW120" i="30"/>
  <c r="CS120" i="30"/>
  <c r="CO120" i="30"/>
  <c r="CK120" i="30"/>
  <c r="CG120" i="30"/>
  <c r="CC120" i="30"/>
  <c r="BY120" i="30"/>
  <c r="BU120" i="30"/>
  <c r="BQ120" i="30"/>
  <c r="BM120" i="30"/>
  <c r="BI120" i="30"/>
  <c r="BE120" i="30"/>
  <c r="BA120" i="30"/>
  <c r="AW120" i="30"/>
  <c r="AS120" i="30"/>
  <c r="AO120" i="30"/>
  <c r="AK120" i="30"/>
  <c r="AG120" i="30"/>
  <c r="AC120" i="30"/>
  <c r="Y120" i="30"/>
  <c r="U120" i="30"/>
  <c r="Q120" i="30"/>
  <c r="M120" i="30"/>
  <c r="ID120" i="30"/>
  <c r="HZ120" i="30"/>
  <c r="HV120" i="30"/>
  <c r="HR120" i="30"/>
  <c r="HN120" i="30"/>
  <c r="HJ120" i="30"/>
  <c r="HF120" i="30"/>
  <c r="HB120" i="30"/>
  <c r="GX120" i="30"/>
  <c r="GT120" i="30"/>
  <c r="GP120" i="30"/>
  <c r="GL120" i="30"/>
  <c r="GH120" i="30"/>
  <c r="GD120" i="30"/>
  <c r="FZ120" i="30"/>
  <c r="FV120" i="30"/>
  <c r="FR120" i="30"/>
  <c r="FN120" i="30"/>
  <c r="FJ120" i="30"/>
  <c r="FF120" i="30"/>
  <c r="FB120" i="30"/>
  <c r="EX120" i="30"/>
  <c r="ET120" i="30"/>
  <c r="EP120" i="30"/>
  <c r="EL120" i="30"/>
  <c r="EH120" i="30"/>
  <c r="ED120" i="30"/>
  <c r="DZ120" i="30"/>
  <c r="DV120" i="30"/>
  <c r="DR120" i="30"/>
  <c r="DN120" i="30"/>
  <c r="DJ120" i="30"/>
  <c r="DF120" i="30"/>
  <c r="DB120" i="30"/>
  <c r="CX120" i="30"/>
  <c r="CT120" i="30"/>
  <c r="CP120" i="30"/>
  <c r="CL120" i="30"/>
  <c r="CH120" i="30"/>
  <c r="CD120" i="30"/>
  <c r="BZ120" i="30"/>
  <c r="BV120" i="30"/>
  <c r="BR120" i="30"/>
  <c r="BN120" i="30"/>
  <c r="BJ120" i="30"/>
  <c r="BF120" i="30"/>
  <c r="BB120" i="30"/>
  <c r="AX120" i="30"/>
  <c r="AT120" i="30"/>
  <c r="AP120" i="30"/>
  <c r="AL120" i="30"/>
  <c r="AH120" i="30"/>
  <c r="AD120" i="30"/>
  <c r="Z120" i="30"/>
  <c r="V120" i="30"/>
  <c r="R120" i="30"/>
  <c r="N120" i="30"/>
  <c r="IE120" i="30"/>
  <c r="IA120" i="30"/>
  <c r="HW120" i="30"/>
  <c r="HS120" i="30"/>
  <c r="HO120" i="30"/>
  <c r="HK120" i="30"/>
  <c r="HG120" i="30"/>
  <c r="HC120" i="30"/>
  <c r="GY120" i="30"/>
  <c r="GU120" i="30"/>
  <c r="GQ120" i="30"/>
  <c r="GM120" i="30"/>
  <c r="GI120" i="30"/>
  <c r="GE120" i="30"/>
  <c r="GA120" i="30"/>
  <c r="FW120" i="30"/>
  <c r="FS120" i="30"/>
  <c r="FO120" i="30"/>
  <c r="FK120" i="30"/>
  <c r="FG120" i="30"/>
  <c r="FC120" i="30"/>
  <c r="EY120" i="30"/>
  <c r="EU120" i="30"/>
  <c r="EQ120" i="30"/>
  <c r="EM120" i="30"/>
  <c r="EI120" i="30"/>
  <c r="EE120" i="30"/>
  <c r="EA120" i="30"/>
  <c r="DW120" i="30"/>
  <c r="DS120" i="30"/>
  <c r="DO120" i="30"/>
  <c r="DK120" i="30"/>
  <c r="DG120" i="30"/>
  <c r="DC120" i="30"/>
  <c r="CY120" i="30"/>
  <c r="CU120" i="30"/>
  <c r="CQ120" i="30"/>
  <c r="CM120" i="30"/>
  <c r="CI120" i="30"/>
  <c r="CE120" i="30"/>
  <c r="CA120" i="30"/>
  <c r="BW120" i="30"/>
  <c r="BS120" i="30"/>
  <c r="BO120" i="30"/>
  <c r="BK120" i="30"/>
  <c r="BG120" i="30"/>
  <c r="BC120" i="30"/>
  <c r="AY120" i="30"/>
  <c r="AU120" i="30"/>
  <c r="AQ120" i="30"/>
  <c r="AM120" i="30"/>
  <c r="AI120" i="30"/>
  <c r="AE120" i="30"/>
  <c r="AA120" i="30"/>
  <c r="W120" i="30"/>
  <c r="S120" i="30"/>
  <c r="O120" i="30"/>
  <c r="K120" i="30"/>
  <c r="IF120" i="30"/>
  <c r="IB120" i="30"/>
  <c r="HX120" i="30"/>
  <c r="HT120" i="30"/>
  <c r="HP120" i="30"/>
  <c r="HL120" i="30"/>
  <c r="HH120" i="30"/>
  <c r="HD120" i="30"/>
  <c r="GZ120" i="30"/>
  <c r="GV120" i="30"/>
  <c r="GR120" i="30"/>
  <c r="GN120" i="30"/>
  <c r="GJ120" i="30"/>
  <c r="GF120" i="30"/>
  <c r="GB120" i="30"/>
  <c r="FX120" i="30"/>
  <c r="FT120" i="30"/>
  <c r="FP120" i="30"/>
  <c r="FL120" i="30"/>
  <c r="FH120" i="30"/>
  <c r="FD120" i="30"/>
  <c r="EZ120" i="30"/>
  <c r="EV120" i="30"/>
  <c r="ER120" i="30"/>
  <c r="EN120" i="30"/>
  <c r="EJ120" i="30"/>
  <c r="EF120" i="30"/>
  <c r="EB120" i="30"/>
  <c r="DX120" i="30"/>
  <c r="DT120" i="30"/>
  <c r="DP120" i="30"/>
  <c r="DL120" i="30"/>
  <c r="DH120" i="30"/>
  <c r="DD120" i="30"/>
  <c r="CZ120" i="30"/>
  <c r="CV120" i="30"/>
  <c r="CR120" i="30"/>
  <c r="CN120" i="30"/>
  <c r="CJ120" i="30"/>
  <c r="CF120" i="30"/>
  <c r="CB120" i="30"/>
  <c r="BX120" i="30"/>
  <c r="BT120" i="30"/>
  <c r="BP120" i="30"/>
  <c r="BL120" i="30"/>
  <c r="BH120" i="30"/>
  <c r="BD120" i="30"/>
  <c r="AZ120" i="30"/>
  <c r="AV120" i="30"/>
  <c r="AR120" i="30"/>
  <c r="AN120" i="30"/>
  <c r="AJ120" i="30"/>
  <c r="AF120" i="30"/>
  <c r="AB120" i="30"/>
  <c r="X120" i="30"/>
  <c r="T120" i="30"/>
  <c r="P120" i="30"/>
  <c r="L120" i="30"/>
  <c r="IG136" i="30"/>
  <c r="IC136" i="30"/>
  <c r="HY136" i="30"/>
  <c r="HU136" i="30"/>
  <c r="HQ136" i="30"/>
  <c r="HM136" i="30"/>
  <c r="HI136" i="30"/>
  <c r="HE136" i="30"/>
  <c r="HA136" i="30"/>
  <c r="GW136" i="30"/>
  <c r="GS136" i="30"/>
  <c r="GO136" i="30"/>
  <c r="GK136" i="30"/>
  <c r="GG136" i="30"/>
  <c r="GC136" i="30"/>
  <c r="FY136" i="30"/>
  <c r="FU136" i="30"/>
  <c r="FQ136" i="30"/>
  <c r="FM136" i="30"/>
  <c r="FI136" i="30"/>
  <c r="FE136" i="30"/>
  <c r="FA136" i="30"/>
  <c r="EW136" i="30"/>
  <c r="ES136" i="30"/>
  <c r="EO136" i="30"/>
  <c r="EK136" i="30"/>
  <c r="EG136" i="30"/>
  <c r="EC136" i="30"/>
  <c r="DY136" i="30"/>
  <c r="DU136" i="30"/>
  <c r="DQ136" i="30"/>
  <c r="DM136" i="30"/>
  <c r="DI136" i="30"/>
  <c r="DE136" i="30"/>
  <c r="DA136" i="30"/>
  <c r="CW136" i="30"/>
  <c r="CS136" i="30"/>
  <c r="CO136" i="30"/>
  <c r="CK136" i="30"/>
  <c r="CG136" i="30"/>
  <c r="CC136" i="30"/>
  <c r="BY136" i="30"/>
  <c r="BU136" i="30"/>
  <c r="BQ136" i="30"/>
  <c r="BM136" i="30"/>
  <c r="BI136" i="30"/>
  <c r="BE136" i="30"/>
  <c r="BA136" i="30"/>
  <c r="AW136" i="30"/>
  <c r="AS136" i="30"/>
  <c r="AO136" i="30"/>
  <c r="AK136" i="30"/>
  <c r="AG136" i="30"/>
  <c r="AC136" i="30"/>
  <c r="Y136" i="30"/>
  <c r="U136" i="30"/>
  <c r="Q136" i="30"/>
  <c r="M136" i="30"/>
  <c r="ID136" i="30"/>
  <c r="HZ136" i="30"/>
  <c r="HV136" i="30"/>
  <c r="HR136" i="30"/>
  <c r="HN136" i="30"/>
  <c r="HJ136" i="30"/>
  <c r="HF136" i="30"/>
  <c r="HB136" i="30"/>
  <c r="GX136" i="30"/>
  <c r="GT136" i="30"/>
  <c r="GP136" i="30"/>
  <c r="GL136" i="30"/>
  <c r="GH136" i="30"/>
  <c r="GD136" i="30"/>
  <c r="FZ136" i="30"/>
  <c r="FV136" i="30"/>
  <c r="FR136" i="30"/>
  <c r="FN136" i="30"/>
  <c r="FJ136" i="30"/>
  <c r="FF136" i="30"/>
  <c r="FB136" i="30"/>
  <c r="EX136" i="30"/>
  <c r="ET136" i="30"/>
  <c r="EP136" i="30"/>
  <c r="EL136" i="30"/>
  <c r="EH136" i="30"/>
  <c r="ED136" i="30"/>
  <c r="DZ136" i="30"/>
  <c r="DV136" i="30"/>
  <c r="DR136" i="30"/>
  <c r="DN136" i="30"/>
  <c r="DJ136" i="30"/>
  <c r="DF136" i="30"/>
  <c r="DB136" i="30"/>
  <c r="CX136" i="30"/>
  <c r="CT136" i="30"/>
  <c r="CP136" i="30"/>
  <c r="CL136" i="30"/>
  <c r="CH136" i="30"/>
  <c r="CD136" i="30"/>
  <c r="BZ136" i="30"/>
  <c r="BV136" i="30"/>
  <c r="BR136" i="30"/>
  <c r="BN136" i="30"/>
  <c r="BJ136" i="30"/>
  <c r="BF136" i="30"/>
  <c r="BB136" i="30"/>
  <c r="AX136" i="30"/>
  <c r="AT136" i="30"/>
  <c r="AP136" i="30"/>
  <c r="AL136" i="30"/>
  <c r="AH136" i="30"/>
  <c r="AD136" i="30"/>
  <c r="Z136" i="30"/>
  <c r="V136" i="30"/>
  <c r="R136" i="30"/>
  <c r="N136" i="30"/>
  <c r="IE136" i="30"/>
  <c r="IA136" i="30"/>
  <c r="HW136" i="30"/>
  <c r="HS136" i="30"/>
  <c r="HO136" i="30"/>
  <c r="HK136" i="30"/>
  <c r="HG136" i="30"/>
  <c r="HC136" i="30"/>
  <c r="GY136" i="30"/>
  <c r="GU136" i="30"/>
  <c r="GQ136" i="30"/>
  <c r="GM136" i="30"/>
  <c r="GI136" i="30"/>
  <c r="GE136" i="30"/>
  <c r="GA136" i="30"/>
  <c r="FW136" i="30"/>
  <c r="FS136" i="30"/>
  <c r="FO136" i="30"/>
  <c r="FK136" i="30"/>
  <c r="FG136" i="30"/>
  <c r="FC136" i="30"/>
  <c r="EY136" i="30"/>
  <c r="EU136" i="30"/>
  <c r="EQ136" i="30"/>
  <c r="EM136" i="30"/>
  <c r="EI136" i="30"/>
  <c r="EE136" i="30"/>
  <c r="EA136" i="30"/>
  <c r="DW136" i="30"/>
  <c r="DS136" i="30"/>
  <c r="DO136" i="30"/>
  <c r="DK136" i="30"/>
  <c r="DG136" i="30"/>
  <c r="DC136" i="30"/>
  <c r="CY136" i="30"/>
  <c r="CU136" i="30"/>
  <c r="CQ136" i="30"/>
  <c r="CM136" i="30"/>
  <c r="CI136" i="30"/>
  <c r="CE136" i="30"/>
  <c r="CA136" i="30"/>
  <c r="BW136" i="30"/>
  <c r="BS136" i="30"/>
  <c r="BO136" i="30"/>
  <c r="BK136" i="30"/>
  <c r="BG136" i="30"/>
  <c r="BC136" i="30"/>
  <c r="AY136" i="30"/>
  <c r="AU136" i="30"/>
  <c r="AQ136" i="30"/>
  <c r="AM136" i="30"/>
  <c r="AI136" i="30"/>
  <c r="AE136" i="30"/>
  <c r="AA136" i="30"/>
  <c r="W136" i="30"/>
  <c r="S136" i="30"/>
  <c r="O136" i="30"/>
  <c r="K136" i="30"/>
  <c r="IF136" i="30"/>
  <c r="IB136" i="30"/>
  <c r="HX136" i="30"/>
  <c r="HT136" i="30"/>
  <c r="HP136" i="30"/>
  <c r="HL136" i="30"/>
  <c r="HH136" i="30"/>
  <c r="HD136" i="30"/>
  <c r="GZ136" i="30"/>
  <c r="GV136" i="30"/>
  <c r="GR136" i="30"/>
  <c r="GN136" i="30"/>
  <c r="GJ136" i="30"/>
  <c r="GF136" i="30"/>
  <c r="GB136" i="30"/>
  <c r="FX136" i="30"/>
  <c r="FT136" i="30"/>
  <c r="FP136" i="30"/>
  <c r="FL136" i="30"/>
  <c r="FH136" i="30"/>
  <c r="FD136" i="30"/>
  <c r="EZ136" i="30"/>
  <c r="EV136" i="30"/>
  <c r="ER136" i="30"/>
  <c r="EN136" i="30"/>
  <c r="EJ136" i="30"/>
  <c r="EF136" i="30"/>
  <c r="EB136" i="30"/>
  <c r="DX136" i="30"/>
  <c r="DT136" i="30"/>
  <c r="DP136" i="30"/>
  <c r="DL136" i="30"/>
  <c r="DH136" i="30"/>
  <c r="DD136" i="30"/>
  <c r="CZ136" i="30"/>
  <c r="CV136" i="30"/>
  <c r="CR136" i="30"/>
  <c r="CN136" i="30"/>
  <c r="CJ136" i="30"/>
  <c r="CF136" i="30"/>
  <c r="CB136" i="30"/>
  <c r="BX136" i="30"/>
  <c r="BT136" i="30"/>
  <c r="BP136" i="30"/>
  <c r="BL136" i="30"/>
  <c r="BH136" i="30"/>
  <c r="BD136" i="30"/>
  <c r="AZ136" i="30"/>
  <c r="AV136" i="30"/>
  <c r="AR136" i="30"/>
  <c r="AN136" i="30"/>
  <c r="AJ136" i="30"/>
  <c r="AF136" i="30"/>
  <c r="AB136" i="30"/>
  <c r="X136" i="30"/>
  <c r="T136" i="30"/>
  <c r="P136" i="30"/>
  <c r="L136" i="30"/>
  <c r="IE150" i="30"/>
  <c r="IA150" i="30"/>
  <c r="HW150" i="30"/>
  <c r="HS150" i="30"/>
  <c r="HO150" i="30"/>
  <c r="HK150" i="30"/>
  <c r="HG150" i="30"/>
  <c r="HC150" i="30"/>
  <c r="GY150" i="30"/>
  <c r="GU150" i="30"/>
  <c r="GQ150" i="30"/>
  <c r="GM150" i="30"/>
  <c r="GI150" i="30"/>
  <c r="GE150" i="30"/>
  <c r="GA150" i="30"/>
  <c r="FW150" i="30"/>
  <c r="FS150" i="30"/>
  <c r="FO150" i="30"/>
  <c r="FK150" i="30"/>
  <c r="FG150" i="30"/>
  <c r="FC150" i="30"/>
  <c r="EY150" i="30"/>
  <c r="EU150" i="30"/>
  <c r="EQ150" i="30"/>
  <c r="EM150" i="30"/>
  <c r="EI150" i="30"/>
  <c r="EE150" i="30"/>
  <c r="EA150" i="30"/>
  <c r="DW150" i="30"/>
  <c r="DS150" i="30"/>
  <c r="DO150" i="30"/>
  <c r="DK150" i="30"/>
  <c r="DG150" i="30"/>
  <c r="DC150" i="30"/>
  <c r="CY150" i="30"/>
  <c r="CU150" i="30"/>
  <c r="CQ150" i="30"/>
  <c r="CM150" i="30"/>
  <c r="CI150" i="30"/>
  <c r="CE150" i="30"/>
  <c r="CA150" i="30"/>
  <c r="BW150" i="30"/>
  <c r="BS150" i="30"/>
  <c r="BO150" i="30"/>
  <c r="BK150" i="30"/>
  <c r="BG150" i="30"/>
  <c r="BC150" i="30"/>
  <c r="AY150" i="30"/>
  <c r="AU150" i="30"/>
  <c r="AQ150" i="30"/>
  <c r="AM150" i="30"/>
  <c r="AI150" i="30"/>
  <c r="AE150" i="30"/>
  <c r="AA150" i="30"/>
  <c r="W150" i="30"/>
  <c r="S150" i="30"/>
  <c r="O150" i="30"/>
  <c r="K150" i="30"/>
  <c r="IG150" i="30"/>
  <c r="IC150" i="30"/>
  <c r="HY150" i="30"/>
  <c r="HU150" i="30"/>
  <c r="HQ150" i="30"/>
  <c r="HM150" i="30"/>
  <c r="HI150" i="30"/>
  <c r="HE150" i="30"/>
  <c r="HA150" i="30"/>
  <c r="GW150" i="30"/>
  <c r="GS150" i="30"/>
  <c r="GO150" i="30"/>
  <c r="GK150" i="30"/>
  <c r="GG150" i="30"/>
  <c r="GC150" i="30"/>
  <c r="FY150" i="30"/>
  <c r="FU150" i="30"/>
  <c r="FQ150" i="30"/>
  <c r="FM150" i="30"/>
  <c r="FI150" i="30"/>
  <c r="FE150" i="30"/>
  <c r="FA150" i="30"/>
  <c r="EW150" i="30"/>
  <c r="ES150" i="30"/>
  <c r="EO150" i="30"/>
  <c r="EK150" i="30"/>
  <c r="EG150" i="30"/>
  <c r="EC150" i="30"/>
  <c r="DY150" i="30"/>
  <c r="DU150" i="30"/>
  <c r="DQ150" i="30"/>
  <c r="DM150" i="30"/>
  <c r="DI150" i="30"/>
  <c r="DE150" i="30"/>
  <c r="DA150" i="30"/>
  <c r="CW150" i="30"/>
  <c r="CS150" i="30"/>
  <c r="CO150" i="30"/>
  <c r="CK150" i="30"/>
  <c r="CG150" i="30"/>
  <c r="CC150" i="30"/>
  <c r="BY150" i="30"/>
  <c r="BU150" i="30"/>
  <c r="BQ150" i="30"/>
  <c r="BM150" i="30"/>
  <c r="BI150" i="30"/>
  <c r="BE150" i="30"/>
  <c r="BA150" i="30"/>
  <c r="AW150" i="30"/>
  <c r="AS150" i="30"/>
  <c r="AO150" i="30"/>
  <c r="AK150" i="30"/>
  <c r="AG150" i="30"/>
  <c r="AC150" i="30"/>
  <c r="Y150" i="30"/>
  <c r="U150" i="30"/>
  <c r="Q150" i="30"/>
  <c r="M150" i="30"/>
  <c r="IF150" i="30"/>
  <c r="HX150" i="30"/>
  <c r="HP150" i="30"/>
  <c r="HH150" i="30"/>
  <c r="GZ150" i="30"/>
  <c r="GR150" i="30"/>
  <c r="GJ150" i="30"/>
  <c r="GB150" i="30"/>
  <c r="FT150" i="30"/>
  <c r="FL150" i="30"/>
  <c r="FD150" i="30"/>
  <c r="EV150" i="30"/>
  <c r="EN150" i="30"/>
  <c r="EF150" i="30"/>
  <c r="DX150" i="30"/>
  <c r="DP150" i="30"/>
  <c r="DH150" i="30"/>
  <c r="CZ150" i="30"/>
  <c r="CR150" i="30"/>
  <c r="CJ150" i="30"/>
  <c r="CB150" i="30"/>
  <c r="BT150" i="30"/>
  <c r="BL150" i="30"/>
  <c r="BD150" i="30"/>
  <c r="AV150" i="30"/>
  <c r="AN150" i="30"/>
  <c r="AF150" i="30"/>
  <c r="X150" i="30"/>
  <c r="P150" i="30"/>
  <c r="HZ150" i="30"/>
  <c r="HR150" i="30"/>
  <c r="HJ150" i="30"/>
  <c r="HB150" i="30"/>
  <c r="GT150" i="30"/>
  <c r="GL150" i="30"/>
  <c r="GD150" i="30"/>
  <c r="FV150" i="30"/>
  <c r="FN150" i="30"/>
  <c r="FF150" i="30"/>
  <c r="EX150" i="30"/>
  <c r="EP150" i="30"/>
  <c r="EH150" i="30"/>
  <c r="DZ150" i="30"/>
  <c r="DR150" i="30"/>
  <c r="DJ150" i="30"/>
  <c r="DB150" i="30"/>
  <c r="CT150" i="30"/>
  <c r="CL150" i="30"/>
  <c r="CD150" i="30"/>
  <c r="BV150" i="30"/>
  <c r="BN150" i="30"/>
  <c r="BF150" i="30"/>
  <c r="AX150" i="30"/>
  <c r="AP150" i="30"/>
  <c r="AH150" i="30"/>
  <c r="Z150" i="30"/>
  <c r="R150" i="30"/>
  <c r="IB150" i="30"/>
  <c r="HT150" i="30"/>
  <c r="HL150" i="30"/>
  <c r="HD150" i="30"/>
  <c r="GV150" i="30"/>
  <c r="GN150" i="30"/>
  <c r="GF150" i="30"/>
  <c r="FX150" i="30"/>
  <c r="FP150" i="30"/>
  <c r="FH150" i="30"/>
  <c r="EZ150" i="30"/>
  <c r="ER150" i="30"/>
  <c r="EJ150" i="30"/>
  <c r="EB150" i="30"/>
  <c r="DT150" i="30"/>
  <c r="DL150" i="30"/>
  <c r="DD150" i="30"/>
  <c r="CV150" i="30"/>
  <c r="CN150" i="30"/>
  <c r="CF150" i="30"/>
  <c r="BX150" i="30"/>
  <c r="BP150" i="30"/>
  <c r="BH150" i="30"/>
  <c r="AZ150" i="30"/>
  <c r="AR150" i="30"/>
  <c r="AJ150" i="30"/>
  <c r="AB150" i="30"/>
  <c r="T150" i="30"/>
  <c r="L150" i="30"/>
  <c r="ID150" i="30"/>
  <c r="HV150" i="30"/>
  <c r="HN150" i="30"/>
  <c r="HF150" i="30"/>
  <c r="GX150" i="30"/>
  <c r="GP150" i="30"/>
  <c r="GH150" i="30"/>
  <c r="FZ150" i="30"/>
  <c r="FR150" i="30"/>
  <c r="FJ150" i="30"/>
  <c r="FB150" i="30"/>
  <c r="ET150" i="30"/>
  <c r="EL150" i="30"/>
  <c r="ED150" i="30"/>
  <c r="DV150" i="30"/>
  <c r="DN150" i="30"/>
  <c r="DF150" i="30"/>
  <c r="CX150" i="30"/>
  <c r="CP150" i="30"/>
  <c r="CH150" i="30"/>
  <c r="BZ150" i="30"/>
  <c r="BR150" i="30"/>
  <c r="BJ150" i="30"/>
  <c r="BB150" i="30"/>
  <c r="AT150" i="30"/>
  <c r="AL150" i="30"/>
  <c r="AD150" i="30"/>
  <c r="V150" i="30"/>
  <c r="N150" i="30"/>
  <c r="ID166" i="30"/>
  <c r="HZ166" i="30"/>
  <c r="HV166" i="30"/>
  <c r="HR166" i="30"/>
  <c r="HN166" i="30"/>
  <c r="HJ166" i="30"/>
  <c r="HF166" i="30"/>
  <c r="HB166" i="30"/>
  <c r="GX166" i="30"/>
  <c r="GT166" i="30"/>
  <c r="GP166" i="30"/>
  <c r="GL166" i="30"/>
  <c r="GH166" i="30"/>
  <c r="GD166" i="30"/>
  <c r="FZ166" i="30"/>
  <c r="FV166" i="30"/>
  <c r="FR166" i="30"/>
  <c r="FN166" i="30"/>
  <c r="FJ166" i="30"/>
  <c r="FF166" i="30"/>
  <c r="FB166" i="30"/>
  <c r="EX166" i="30"/>
  <c r="ET166" i="30"/>
  <c r="EP166" i="30"/>
  <c r="EL166" i="30"/>
  <c r="EH166" i="30"/>
  <c r="ED166" i="30"/>
  <c r="DZ166" i="30"/>
  <c r="DV166" i="30"/>
  <c r="DR166" i="30"/>
  <c r="DN166" i="30"/>
  <c r="DJ166" i="30"/>
  <c r="DF166" i="30"/>
  <c r="DB166" i="30"/>
  <c r="CX166" i="30"/>
  <c r="CT166" i="30"/>
  <c r="CP166" i="30"/>
  <c r="CL166" i="30"/>
  <c r="CH166" i="30"/>
  <c r="CD166" i="30"/>
  <c r="BZ166" i="30"/>
  <c r="BV166" i="30"/>
  <c r="BR166" i="30"/>
  <c r="BN166" i="30"/>
  <c r="BJ166" i="30"/>
  <c r="BF166" i="30"/>
  <c r="BB166" i="30"/>
  <c r="AX166" i="30"/>
  <c r="AT166" i="30"/>
  <c r="AP166" i="30"/>
  <c r="AL166" i="30"/>
  <c r="AH166" i="30"/>
  <c r="AD166" i="30"/>
  <c r="Z166" i="30"/>
  <c r="V166" i="30"/>
  <c r="R166" i="30"/>
  <c r="N166" i="30"/>
  <c r="IE166" i="30"/>
  <c r="IA166" i="30"/>
  <c r="HW166" i="30"/>
  <c r="HS166" i="30"/>
  <c r="HO166" i="30"/>
  <c r="HK166" i="30"/>
  <c r="HG166" i="30"/>
  <c r="HC166" i="30"/>
  <c r="GY166" i="30"/>
  <c r="GU166" i="30"/>
  <c r="GQ166" i="30"/>
  <c r="GM166" i="30"/>
  <c r="GI166" i="30"/>
  <c r="GE166" i="30"/>
  <c r="GA166" i="30"/>
  <c r="FW166" i="30"/>
  <c r="FS166" i="30"/>
  <c r="FO166" i="30"/>
  <c r="FK166" i="30"/>
  <c r="FG166" i="30"/>
  <c r="FC166" i="30"/>
  <c r="EY166" i="30"/>
  <c r="EU166" i="30"/>
  <c r="EQ166" i="30"/>
  <c r="EM166" i="30"/>
  <c r="EI166" i="30"/>
  <c r="EE166" i="30"/>
  <c r="EA166" i="30"/>
  <c r="DW166" i="30"/>
  <c r="DS166" i="30"/>
  <c r="DO166" i="30"/>
  <c r="DK166" i="30"/>
  <c r="DG166" i="30"/>
  <c r="DC166" i="30"/>
  <c r="CY166" i="30"/>
  <c r="CU166" i="30"/>
  <c r="CQ166" i="30"/>
  <c r="CM166" i="30"/>
  <c r="CI166" i="30"/>
  <c r="CE166" i="30"/>
  <c r="CA166" i="30"/>
  <c r="BW166" i="30"/>
  <c r="BS166" i="30"/>
  <c r="BO166" i="30"/>
  <c r="BK166" i="30"/>
  <c r="BG166" i="30"/>
  <c r="BC166" i="30"/>
  <c r="AY166" i="30"/>
  <c r="AU166" i="30"/>
  <c r="AQ166" i="30"/>
  <c r="AM166" i="30"/>
  <c r="AI166" i="30"/>
  <c r="AE166" i="30"/>
  <c r="AA166" i="30"/>
  <c r="W166" i="30"/>
  <c r="S166" i="30"/>
  <c r="O166" i="30"/>
  <c r="K166" i="30"/>
  <c r="IF166" i="30"/>
  <c r="IB166" i="30"/>
  <c r="HX166" i="30"/>
  <c r="HT166" i="30"/>
  <c r="HP166" i="30"/>
  <c r="HL166" i="30"/>
  <c r="HH166" i="30"/>
  <c r="HD166" i="30"/>
  <c r="GZ166" i="30"/>
  <c r="GV166" i="30"/>
  <c r="GR166" i="30"/>
  <c r="GN166" i="30"/>
  <c r="GJ166" i="30"/>
  <c r="GF166" i="30"/>
  <c r="GB166" i="30"/>
  <c r="FX166" i="30"/>
  <c r="FT166" i="30"/>
  <c r="FP166" i="30"/>
  <c r="FL166" i="30"/>
  <c r="FH166" i="30"/>
  <c r="FD166" i="30"/>
  <c r="EZ166" i="30"/>
  <c r="EV166" i="30"/>
  <c r="ER166" i="30"/>
  <c r="EN166" i="30"/>
  <c r="EJ166" i="30"/>
  <c r="EF166" i="30"/>
  <c r="EB166" i="30"/>
  <c r="DX166" i="30"/>
  <c r="DT166" i="30"/>
  <c r="DP166" i="30"/>
  <c r="DL166" i="30"/>
  <c r="DH166" i="30"/>
  <c r="DD166" i="30"/>
  <c r="CZ166" i="30"/>
  <c r="CV166" i="30"/>
  <c r="CR166" i="30"/>
  <c r="CN166" i="30"/>
  <c r="CJ166" i="30"/>
  <c r="CF166" i="30"/>
  <c r="CB166" i="30"/>
  <c r="BX166" i="30"/>
  <c r="BT166" i="30"/>
  <c r="BP166" i="30"/>
  <c r="BL166" i="30"/>
  <c r="BH166" i="30"/>
  <c r="BD166" i="30"/>
  <c r="AZ166" i="30"/>
  <c r="AV166" i="30"/>
  <c r="AR166" i="30"/>
  <c r="AN166" i="30"/>
  <c r="AJ166" i="30"/>
  <c r="AF166" i="30"/>
  <c r="AB166" i="30"/>
  <c r="X166" i="30"/>
  <c r="T166" i="30"/>
  <c r="P166" i="30"/>
  <c r="L166" i="30"/>
  <c r="IG166" i="30"/>
  <c r="IC166" i="30"/>
  <c r="HY166" i="30"/>
  <c r="HU166" i="30"/>
  <c r="HQ166" i="30"/>
  <c r="HM166" i="30"/>
  <c r="HI166" i="30"/>
  <c r="HE166" i="30"/>
  <c r="HA166" i="30"/>
  <c r="GW166" i="30"/>
  <c r="GS166" i="30"/>
  <c r="GO166" i="30"/>
  <c r="GK166" i="30"/>
  <c r="GG166" i="30"/>
  <c r="GC166" i="30"/>
  <c r="FY166" i="30"/>
  <c r="FU166" i="30"/>
  <c r="FQ166" i="30"/>
  <c r="FM166" i="30"/>
  <c r="FI166" i="30"/>
  <c r="FE166" i="30"/>
  <c r="FA166" i="30"/>
  <c r="EW166" i="30"/>
  <c r="ES166" i="30"/>
  <c r="EO166" i="30"/>
  <c r="EK166" i="30"/>
  <c r="EG166" i="30"/>
  <c r="EC166" i="30"/>
  <c r="DY166" i="30"/>
  <c r="DU166" i="30"/>
  <c r="DQ166" i="30"/>
  <c r="DM166" i="30"/>
  <c r="DI166" i="30"/>
  <c r="DE166" i="30"/>
  <c r="DA166" i="30"/>
  <c r="CW166" i="30"/>
  <c r="CS166" i="30"/>
  <c r="CO166" i="30"/>
  <c r="CK166" i="30"/>
  <c r="CG166" i="30"/>
  <c r="CC166" i="30"/>
  <c r="BY166" i="30"/>
  <c r="BU166" i="30"/>
  <c r="BQ166" i="30"/>
  <c r="BM166" i="30"/>
  <c r="BI166" i="30"/>
  <c r="BE166" i="30"/>
  <c r="BA166" i="30"/>
  <c r="AW166" i="30"/>
  <c r="AS166" i="30"/>
  <c r="AO166" i="30"/>
  <c r="AK166" i="30"/>
  <c r="AG166" i="30"/>
  <c r="AC166" i="30"/>
  <c r="Y166" i="30"/>
  <c r="U166" i="30"/>
  <c r="Q166" i="30"/>
  <c r="M166" i="30"/>
  <c r="ID182" i="30"/>
  <c r="HZ182" i="30"/>
  <c r="HV182" i="30"/>
  <c r="HR182" i="30"/>
  <c r="HN182" i="30"/>
  <c r="HJ182" i="30"/>
  <c r="HF182" i="30"/>
  <c r="HB182" i="30"/>
  <c r="GX182" i="30"/>
  <c r="GT182" i="30"/>
  <c r="GP182" i="30"/>
  <c r="GL182" i="30"/>
  <c r="GH182" i="30"/>
  <c r="GD182" i="30"/>
  <c r="FZ182" i="30"/>
  <c r="FV182" i="30"/>
  <c r="FR182" i="30"/>
  <c r="FN182" i="30"/>
  <c r="FJ182" i="30"/>
  <c r="FF182" i="30"/>
  <c r="FB182" i="30"/>
  <c r="EX182" i="30"/>
  <c r="ET182" i="30"/>
  <c r="EP182" i="30"/>
  <c r="EL182" i="30"/>
  <c r="EH182" i="30"/>
  <c r="ED182" i="30"/>
  <c r="DZ182" i="30"/>
  <c r="DV182" i="30"/>
  <c r="DR182" i="30"/>
  <c r="DN182" i="30"/>
  <c r="DJ182" i="30"/>
  <c r="DF182" i="30"/>
  <c r="DB182" i="30"/>
  <c r="CX182" i="30"/>
  <c r="CT182" i="30"/>
  <c r="CP182" i="30"/>
  <c r="CL182" i="30"/>
  <c r="CH182" i="30"/>
  <c r="CD182" i="30"/>
  <c r="BZ182" i="30"/>
  <c r="BV182" i="30"/>
  <c r="BR182" i="30"/>
  <c r="BN182" i="30"/>
  <c r="BJ182" i="30"/>
  <c r="BF182" i="30"/>
  <c r="BB182" i="30"/>
  <c r="AX182" i="30"/>
  <c r="AT182" i="30"/>
  <c r="AP182" i="30"/>
  <c r="AL182" i="30"/>
  <c r="AH182" i="30"/>
  <c r="AD182" i="30"/>
  <c r="Z182" i="30"/>
  <c r="V182" i="30"/>
  <c r="R182" i="30"/>
  <c r="N182" i="30"/>
  <c r="IE182" i="30"/>
  <c r="IA182" i="30"/>
  <c r="HW182" i="30"/>
  <c r="HS182" i="30"/>
  <c r="HO182" i="30"/>
  <c r="HK182" i="30"/>
  <c r="HG182" i="30"/>
  <c r="HC182" i="30"/>
  <c r="GY182" i="30"/>
  <c r="GU182" i="30"/>
  <c r="GQ182" i="30"/>
  <c r="GM182" i="30"/>
  <c r="GI182" i="30"/>
  <c r="GE182" i="30"/>
  <c r="GA182" i="30"/>
  <c r="FW182" i="30"/>
  <c r="FS182" i="30"/>
  <c r="FO182" i="30"/>
  <c r="FK182" i="30"/>
  <c r="FG182" i="30"/>
  <c r="FC182" i="30"/>
  <c r="EY182" i="30"/>
  <c r="EU182" i="30"/>
  <c r="EQ182" i="30"/>
  <c r="EM182" i="30"/>
  <c r="EI182" i="30"/>
  <c r="EE182" i="30"/>
  <c r="EA182" i="30"/>
  <c r="DW182" i="30"/>
  <c r="DS182" i="30"/>
  <c r="DO182" i="30"/>
  <c r="DK182" i="30"/>
  <c r="DG182" i="30"/>
  <c r="DC182" i="30"/>
  <c r="CY182" i="30"/>
  <c r="CU182" i="30"/>
  <c r="CQ182" i="30"/>
  <c r="CM182" i="30"/>
  <c r="CI182" i="30"/>
  <c r="CE182" i="30"/>
  <c r="CA182" i="30"/>
  <c r="BW182" i="30"/>
  <c r="BS182" i="30"/>
  <c r="BO182" i="30"/>
  <c r="BK182" i="30"/>
  <c r="BG182" i="30"/>
  <c r="BC182" i="30"/>
  <c r="AY182" i="30"/>
  <c r="AU182" i="30"/>
  <c r="AQ182" i="30"/>
  <c r="AM182" i="30"/>
  <c r="AI182" i="30"/>
  <c r="AE182" i="30"/>
  <c r="AA182" i="30"/>
  <c r="W182" i="30"/>
  <c r="S182" i="30"/>
  <c r="O182" i="30"/>
  <c r="K182" i="30"/>
  <c r="IF182" i="30"/>
  <c r="IB182" i="30"/>
  <c r="HX182" i="30"/>
  <c r="HT182" i="30"/>
  <c r="HP182" i="30"/>
  <c r="HL182" i="30"/>
  <c r="HH182" i="30"/>
  <c r="HD182" i="30"/>
  <c r="GZ182" i="30"/>
  <c r="GV182" i="30"/>
  <c r="GR182" i="30"/>
  <c r="GN182" i="30"/>
  <c r="GJ182" i="30"/>
  <c r="GF182" i="30"/>
  <c r="GB182" i="30"/>
  <c r="FX182" i="30"/>
  <c r="FT182" i="30"/>
  <c r="FP182" i="30"/>
  <c r="FL182" i="30"/>
  <c r="FH182" i="30"/>
  <c r="FD182" i="30"/>
  <c r="EZ182" i="30"/>
  <c r="EV182" i="30"/>
  <c r="ER182" i="30"/>
  <c r="EN182" i="30"/>
  <c r="EJ182" i="30"/>
  <c r="EF182" i="30"/>
  <c r="EB182" i="30"/>
  <c r="DX182" i="30"/>
  <c r="DT182" i="30"/>
  <c r="DP182" i="30"/>
  <c r="DL182" i="30"/>
  <c r="DH182" i="30"/>
  <c r="DD182" i="30"/>
  <c r="CZ182" i="30"/>
  <c r="CV182" i="30"/>
  <c r="CR182" i="30"/>
  <c r="CN182" i="30"/>
  <c r="CJ182" i="30"/>
  <c r="CF182" i="30"/>
  <c r="CB182" i="30"/>
  <c r="BX182" i="30"/>
  <c r="BT182" i="30"/>
  <c r="BP182" i="30"/>
  <c r="BL182" i="30"/>
  <c r="BH182" i="30"/>
  <c r="BD182" i="30"/>
  <c r="AZ182" i="30"/>
  <c r="AV182" i="30"/>
  <c r="AR182" i="30"/>
  <c r="AN182" i="30"/>
  <c r="AJ182" i="30"/>
  <c r="AF182" i="30"/>
  <c r="AB182" i="30"/>
  <c r="X182" i="30"/>
  <c r="T182" i="30"/>
  <c r="P182" i="30"/>
  <c r="L182" i="30"/>
  <c r="IG182" i="30"/>
  <c r="IC182" i="30"/>
  <c r="HY182" i="30"/>
  <c r="HU182" i="30"/>
  <c r="HQ182" i="30"/>
  <c r="HM182" i="30"/>
  <c r="HI182" i="30"/>
  <c r="HE182" i="30"/>
  <c r="HA182" i="30"/>
  <c r="GW182" i="30"/>
  <c r="GS182" i="30"/>
  <c r="GO182" i="30"/>
  <c r="GK182" i="30"/>
  <c r="GG182" i="30"/>
  <c r="GC182" i="30"/>
  <c r="FY182" i="30"/>
  <c r="FU182" i="30"/>
  <c r="FQ182" i="30"/>
  <c r="FM182" i="30"/>
  <c r="FI182" i="30"/>
  <c r="FE182" i="30"/>
  <c r="FA182" i="30"/>
  <c r="EW182" i="30"/>
  <c r="ES182" i="30"/>
  <c r="EO182" i="30"/>
  <c r="EK182" i="30"/>
  <c r="EG182" i="30"/>
  <c r="EC182" i="30"/>
  <c r="DY182" i="30"/>
  <c r="DU182" i="30"/>
  <c r="DQ182" i="30"/>
  <c r="DM182" i="30"/>
  <c r="DI182" i="30"/>
  <c r="DE182" i="30"/>
  <c r="DA182" i="30"/>
  <c r="CW182" i="30"/>
  <c r="CS182" i="30"/>
  <c r="CO182" i="30"/>
  <c r="CK182" i="30"/>
  <c r="CG182" i="30"/>
  <c r="CC182" i="30"/>
  <c r="BY182" i="30"/>
  <c r="BU182" i="30"/>
  <c r="BQ182" i="30"/>
  <c r="BM182" i="30"/>
  <c r="BI182" i="30"/>
  <c r="BE182" i="30"/>
  <c r="BA182" i="30"/>
  <c r="AW182" i="30"/>
  <c r="AS182" i="30"/>
  <c r="AO182" i="30"/>
  <c r="AK182" i="30"/>
  <c r="AG182" i="30"/>
  <c r="AC182" i="30"/>
  <c r="Y182" i="30"/>
  <c r="U182" i="30"/>
  <c r="Q182" i="30"/>
  <c r="M182" i="30"/>
  <c r="ID198" i="30"/>
  <c r="HZ198" i="30"/>
  <c r="HV198" i="30"/>
  <c r="HR198" i="30"/>
  <c r="HN198" i="30"/>
  <c r="HJ198" i="30"/>
  <c r="HF198" i="30"/>
  <c r="HB198" i="30"/>
  <c r="GX198" i="30"/>
  <c r="GT198" i="30"/>
  <c r="GP198" i="30"/>
  <c r="GL198" i="30"/>
  <c r="GH198" i="30"/>
  <c r="GD198" i="30"/>
  <c r="FZ198" i="30"/>
  <c r="FV198" i="30"/>
  <c r="FR198" i="30"/>
  <c r="FN198" i="30"/>
  <c r="FJ198" i="30"/>
  <c r="FF198" i="30"/>
  <c r="FB198" i="30"/>
  <c r="EX198" i="30"/>
  <c r="ET198" i="30"/>
  <c r="EP198" i="30"/>
  <c r="EL198" i="30"/>
  <c r="EH198" i="30"/>
  <c r="ED198" i="30"/>
  <c r="DZ198" i="30"/>
  <c r="DV198" i="30"/>
  <c r="DR198" i="30"/>
  <c r="DN198" i="30"/>
  <c r="DJ198" i="30"/>
  <c r="DF198" i="30"/>
  <c r="DB198" i="30"/>
  <c r="CX198" i="30"/>
  <c r="CT198" i="30"/>
  <c r="CP198" i="30"/>
  <c r="CL198" i="30"/>
  <c r="CH198" i="30"/>
  <c r="CD198" i="30"/>
  <c r="BZ198" i="30"/>
  <c r="BV198" i="30"/>
  <c r="BR198" i="30"/>
  <c r="BN198" i="30"/>
  <c r="BJ198" i="30"/>
  <c r="BF198" i="30"/>
  <c r="BB198" i="30"/>
  <c r="AX198" i="30"/>
  <c r="AT198" i="30"/>
  <c r="AP198" i="30"/>
  <c r="AL198" i="30"/>
  <c r="AH198" i="30"/>
  <c r="AD198" i="30"/>
  <c r="Z198" i="30"/>
  <c r="V198" i="30"/>
  <c r="R198" i="30"/>
  <c r="N198" i="30"/>
  <c r="IE198" i="30"/>
  <c r="IA198" i="30"/>
  <c r="HW198" i="30"/>
  <c r="HS198" i="30"/>
  <c r="HO198" i="30"/>
  <c r="HK198" i="30"/>
  <c r="HG198" i="30"/>
  <c r="HC198" i="30"/>
  <c r="GY198" i="30"/>
  <c r="GU198" i="30"/>
  <c r="GQ198" i="30"/>
  <c r="GM198" i="30"/>
  <c r="GI198" i="30"/>
  <c r="GE198" i="30"/>
  <c r="GA198" i="30"/>
  <c r="FW198" i="30"/>
  <c r="FS198" i="30"/>
  <c r="FO198" i="30"/>
  <c r="FK198" i="30"/>
  <c r="FG198" i="30"/>
  <c r="FC198" i="30"/>
  <c r="EY198" i="30"/>
  <c r="EU198" i="30"/>
  <c r="EQ198" i="30"/>
  <c r="EM198" i="30"/>
  <c r="EI198" i="30"/>
  <c r="EE198" i="30"/>
  <c r="EA198" i="30"/>
  <c r="DW198" i="30"/>
  <c r="DS198" i="30"/>
  <c r="DO198" i="30"/>
  <c r="DK198" i="30"/>
  <c r="DG198" i="30"/>
  <c r="DC198" i="30"/>
  <c r="CY198" i="30"/>
  <c r="CU198" i="30"/>
  <c r="CQ198" i="30"/>
  <c r="CM198" i="30"/>
  <c r="CI198" i="30"/>
  <c r="CE198" i="30"/>
  <c r="CA198" i="30"/>
  <c r="BW198" i="30"/>
  <c r="BS198" i="30"/>
  <c r="BO198" i="30"/>
  <c r="BK198" i="30"/>
  <c r="BG198" i="30"/>
  <c r="BC198" i="30"/>
  <c r="AY198" i="30"/>
  <c r="AU198" i="30"/>
  <c r="AQ198" i="30"/>
  <c r="AM198" i="30"/>
  <c r="AI198" i="30"/>
  <c r="AE198" i="30"/>
  <c r="AA198" i="30"/>
  <c r="W198" i="30"/>
  <c r="S198" i="30"/>
  <c r="O198" i="30"/>
  <c r="K198" i="30"/>
  <c r="IF198" i="30"/>
  <c r="IB198" i="30"/>
  <c r="HX198" i="30"/>
  <c r="HT198" i="30"/>
  <c r="HP198" i="30"/>
  <c r="HL198" i="30"/>
  <c r="HH198" i="30"/>
  <c r="HD198" i="30"/>
  <c r="GZ198" i="30"/>
  <c r="GV198" i="30"/>
  <c r="GR198" i="30"/>
  <c r="GN198" i="30"/>
  <c r="GJ198" i="30"/>
  <c r="GF198" i="30"/>
  <c r="GB198" i="30"/>
  <c r="FX198" i="30"/>
  <c r="FT198" i="30"/>
  <c r="FP198" i="30"/>
  <c r="FL198" i="30"/>
  <c r="FH198" i="30"/>
  <c r="FD198" i="30"/>
  <c r="EZ198" i="30"/>
  <c r="EV198" i="30"/>
  <c r="ER198" i="30"/>
  <c r="EN198" i="30"/>
  <c r="EJ198" i="30"/>
  <c r="EF198" i="30"/>
  <c r="EB198" i="30"/>
  <c r="DX198" i="30"/>
  <c r="DT198" i="30"/>
  <c r="DP198" i="30"/>
  <c r="DL198" i="30"/>
  <c r="DH198" i="30"/>
  <c r="DD198" i="30"/>
  <c r="CZ198" i="30"/>
  <c r="CV198" i="30"/>
  <c r="CR198" i="30"/>
  <c r="CN198" i="30"/>
  <c r="CJ198" i="30"/>
  <c r="CF198" i="30"/>
  <c r="CB198" i="30"/>
  <c r="BX198" i="30"/>
  <c r="BT198" i="30"/>
  <c r="BP198" i="30"/>
  <c r="BL198" i="30"/>
  <c r="BH198" i="30"/>
  <c r="BD198" i="30"/>
  <c r="AZ198" i="30"/>
  <c r="AV198" i="30"/>
  <c r="AR198" i="30"/>
  <c r="AN198" i="30"/>
  <c r="AJ198" i="30"/>
  <c r="AF198" i="30"/>
  <c r="AB198" i="30"/>
  <c r="X198" i="30"/>
  <c r="T198" i="30"/>
  <c r="P198" i="30"/>
  <c r="L198" i="30"/>
  <c r="IG198" i="30"/>
  <c r="IC198" i="30"/>
  <c r="HY198" i="30"/>
  <c r="HU198" i="30"/>
  <c r="HQ198" i="30"/>
  <c r="HM198" i="30"/>
  <c r="HI198" i="30"/>
  <c r="HE198" i="30"/>
  <c r="HA198" i="30"/>
  <c r="GW198" i="30"/>
  <c r="GS198" i="30"/>
  <c r="GO198" i="30"/>
  <c r="GK198" i="30"/>
  <c r="GG198" i="30"/>
  <c r="GC198" i="30"/>
  <c r="FY198" i="30"/>
  <c r="FU198" i="30"/>
  <c r="FQ198" i="30"/>
  <c r="FM198" i="30"/>
  <c r="FI198" i="30"/>
  <c r="FE198" i="30"/>
  <c r="FA198" i="30"/>
  <c r="EW198" i="30"/>
  <c r="ES198" i="30"/>
  <c r="EO198" i="30"/>
  <c r="EK198" i="30"/>
  <c r="EG198" i="30"/>
  <c r="EC198" i="30"/>
  <c r="DY198" i="30"/>
  <c r="DU198" i="30"/>
  <c r="DQ198" i="30"/>
  <c r="DM198" i="30"/>
  <c r="DI198" i="30"/>
  <c r="DE198" i="30"/>
  <c r="DA198" i="30"/>
  <c r="CW198" i="30"/>
  <c r="CS198" i="30"/>
  <c r="CO198" i="30"/>
  <c r="CK198" i="30"/>
  <c r="CG198" i="30"/>
  <c r="CC198" i="30"/>
  <c r="BY198" i="30"/>
  <c r="BU198" i="30"/>
  <c r="BQ198" i="30"/>
  <c r="BM198" i="30"/>
  <c r="BI198" i="30"/>
  <c r="BE198" i="30"/>
  <c r="BA198" i="30"/>
  <c r="AW198" i="30"/>
  <c r="AS198" i="30"/>
  <c r="AO198" i="30"/>
  <c r="AK198" i="30"/>
  <c r="AG198" i="30"/>
  <c r="AC198" i="30"/>
  <c r="Y198" i="30"/>
  <c r="U198" i="30"/>
  <c r="Q198" i="30"/>
  <c r="M198" i="30"/>
  <c r="ID214" i="30"/>
  <c r="HZ214" i="30"/>
  <c r="HV214" i="30"/>
  <c r="HR214" i="30"/>
  <c r="HN214" i="30"/>
  <c r="HJ214" i="30"/>
  <c r="HF214" i="30"/>
  <c r="HB214" i="30"/>
  <c r="GX214" i="30"/>
  <c r="GT214" i="30"/>
  <c r="GP214" i="30"/>
  <c r="GL214" i="30"/>
  <c r="GH214" i="30"/>
  <c r="GD214" i="30"/>
  <c r="FZ214" i="30"/>
  <c r="FV214" i="30"/>
  <c r="FR214" i="30"/>
  <c r="FN214" i="30"/>
  <c r="FJ214" i="30"/>
  <c r="FF214" i="30"/>
  <c r="FB214" i="30"/>
  <c r="EX214" i="30"/>
  <c r="ET214" i="30"/>
  <c r="EP214" i="30"/>
  <c r="EL214" i="30"/>
  <c r="EH214" i="30"/>
  <c r="ED214" i="30"/>
  <c r="DZ214" i="30"/>
  <c r="DV214" i="30"/>
  <c r="DR214" i="30"/>
  <c r="DN214" i="30"/>
  <c r="DJ214" i="30"/>
  <c r="DF214" i="30"/>
  <c r="DB214" i="30"/>
  <c r="CX214" i="30"/>
  <c r="CT214" i="30"/>
  <c r="CP214" i="30"/>
  <c r="CL214" i="30"/>
  <c r="CH214" i="30"/>
  <c r="CD214" i="30"/>
  <c r="BZ214" i="30"/>
  <c r="BV214" i="30"/>
  <c r="BR214" i="30"/>
  <c r="BN214" i="30"/>
  <c r="BJ214" i="30"/>
  <c r="BF214" i="30"/>
  <c r="BB214" i="30"/>
  <c r="AX214" i="30"/>
  <c r="AT214" i="30"/>
  <c r="AP214" i="30"/>
  <c r="AL214" i="30"/>
  <c r="AH214" i="30"/>
  <c r="AD214" i="30"/>
  <c r="Z214" i="30"/>
  <c r="V214" i="30"/>
  <c r="R214" i="30"/>
  <c r="N214" i="30"/>
  <c r="IE214" i="30"/>
  <c r="IA214" i="30"/>
  <c r="HW214" i="30"/>
  <c r="HS214" i="30"/>
  <c r="HO214" i="30"/>
  <c r="HK214" i="30"/>
  <c r="HG214" i="30"/>
  <c r="HC214" i="30"/>
  <c r="GY214" i="30"/>
  <c r="GU214" i="30"/>
  <c r="GQ214" i="30"/>
  <c r="GM214" i="30"/>
  <c r="GI214" i="30"/>
  <c r="GE214" i="30"/>
  <c r="GA214" i="30"/>
  <c r="FW214" i="30"/>
  <c r="FS214" i="30"/>
  <c r="FO214" i="30"/>
  <c r="FK214" i="30"/>
  <c r="FG214" i="30"/>
  <c r="FC214" i="30"/>
  <c r="EY214" i="30"/>
  <c r="EU214" i="30"/>
  <c r="EQ214" i="30"/>
  <c r="EM214" i="30"/>
  <c r="EI214" i="30"/>
  <c r="EE214" i="30"/>
  <c r="EA214" i="30"/>
  <c r="DW214" i="30"/>
  <c r="DS214" i="30"/>
  <c r="DO214" i="30"/>
  <c r="DK214" i="30"/>
  <c r="DG214" i="30"/>
  <c r="DC214" i="30"/>
  <c r="CY214" i="30"/>
  <c r="CU214" i="30"/>
  <c r="CQ214" i="30"/>
  <c r="CM214" i="30"/>
  <c r="CI214" i="30"/>
  <c r="CE214" i="30"/>
  <c r="CA214" i="30"/>
  <c r="BW214" i="30"/>
  <c r="BS214" i="30"/>
  <c r="BO214" i="30"/>
  <c r="BK214" i="30"/>
  <c r="BG214" i="30"/>
  <c r="BC214" i="30"/>
  <c r="AY214" i="30"/>
  <c r="AU214" i="30"/>
  <c r="AQ214" i="30"/>
  <c r="AM214" i="30"/>
  <c r="AI214" i="30"/>
  <c r="AE214" i="30"/>
  <c r="AA214" i="30"/>
  <c r="W214" i="30"/>
  <c r="S214" i="30"/>
  <c r="O214" i="30"/>
  <c r="K214" i="30"/>
  <c r="IF214" i="30"/>
  <c r="IB214" i="30"/>
  <c r="HX214" i="30"/>
  <c r="HT214" i="30"/>
  <c r="HP214" i="30"/>
  <c r="HL214" i="30"/>
  <c r="HH214" i="30"/>
  <c r="HD214" i="30"/>
  <c r="GZ214" i="30"/>
  <c r="GV214" i="30"/>
  <c r="GR214" i="30"/>
  <c r="GN214" i="30"/>
  <c r="GJ214" i="30"/>
  <c r="GF214" i="30"/>
  <c r="GB214" i="30"/>
  <c r="FX214" i="30"/>
  <c r="FT214" i="30"/>
  <c r="FP214" i="30"/>
  <c r="FL214" i="30"/>
  <c r="FH214" i="30"/>
  <c r="FD214" i="30"/>
  <c r="EZ214" i="30"/>
  <c r="EV214" i="30"/>
  <c r="ER214" i="30"/>
  <c r="EN214" i="30"/>
  <c r="EJ214" i="30"/>
  <c r="EF214" i="30"/>
  <c r="EB214" i="30"/>
  <c r="DX214" i="30"/>
  <c r="DT214" i="30"/>
  <c r="DP214" i="30"/>
  <c r="DL214" i="30"/>
  <c r="DH214" i="30"/>
  <c r="DD214" i="30"/>
  <c r="CZ214" i="30"/>
  <c r="CV214" i="30"/>
  <c r="CR214" i="30"/>
  <c r="CN214" i="30"/>
  <c r="CJ214" i="30"/>
  <c r="CF214" i="30"/>
  <c r="CB214" i="30"/>
  <c r="BX214" i="30"/>
  <c r="BT214" i="30"/>
  <c r="BP214" i="30"/>
  <c r="BL214" i="30"/>
  <c r="BH214" i="30"/>
  <c r="BD214" i="30"/>
  <c r="AZ214" i="30"/>
  <c r="AV214" i="30"/>
  <c r="AR214" i="30"/>
  <c r="AN214" i="30"/>
  <c r="AJ214" i="30"/>
  <c r="AF214" i="30"/>
  <c r="AB214" i="30"/>
  <c r="X214" i="30"/>
  <c r="T214" i="30"/>
  <c r="P214" i="30"/>
  <c r="L214" i="30"/>
  <c r="IG214" i="30"/>
  <c r="IC214" i="30"/>
  <c r="HY214" i="30"/>
  <c r="HU214" i="30"/>
  <c r="HQ214" i="30"/>
  <c r="HM214" i="30"/>
  <c r="HI214" i="30"/>
  <c r="HE214" i="30"/>
  <c r="HA214" i="30"/>
  <c r="GW214" i="30"/>
  <c r="GS214" i="30"/>
  <c r="GO214" i="30"/>
  <c r="GK214" i="30"/>
  <c r="GG214" i="30"/>
  <c r="GC214" i="30"/>
  <c r="FY214" i="30"/>
  <c r="FU214" i="30"/>
  <c r="FQ214" i="30"/>
  <c r="FM214" i="30"/>
  <c r="FI214" i="30"/>
  <c r="FE214" i="30"/>
  <c r="FA214" i="30"/>
  <c r="EW214" i="30"/>
  <c r="ES214" i="30"/>
  <c r="EO214" i="30"/>
  <c r="EK214" i="30"/>
  <c r="EG214" i="30"/>
  <c r="EC214" i="30"/>
  <c r="DY214" i="30"/>
  <c r="DU214" i="30"/>
  <c r="DQ214" i="30"/>
  <c r="DM214" i="30"/>
  <c r="DI214" i="30"/>
  <c r="DE214" i="30"/>
  <c r="DA214" i="30"/>
  <c r="CW214" i="30"/>
  <c r="CS214" i="30"/>
  <c r="CO214" i="30"/>
  <c r="CK214" i="30"/>
  <c r="CG214" i="30"/>
  <c r="CC214" i="30"/>
  <c r="BY214" i="30"/>
  <c r="BU214" i="30"/>
  <c r="BQ214" i="30"/>
  <c r="BM214" i="30"/>
  <c r="BI214" i="30"/>
  <c r="BE214" i="30"/>
  <c r="BA214" i="30"/>
  <c r="AW214" i="30"/>
  <c r="AS214" i="30"/>
  <c r="AO214" i="30"/>
  <c r="AK214" i="30"/>
  <c r="AG214" i="30"/>
  <c r="AC214" i="30"/>
  <c r="Y214" i="30"/>
  <c r="U214" i="30"/>
  <c r="Q214" i="30"/>
  <c r="M214" i="30"/>
  <c r="IE167" i="30"/>
  <c r="IA167" i="30"/>
  <c r="HW167" i="30"/>
  <c r="HS167" i="30"/>
  <c r="HO167" i="30"/>
  <c r="HK167" i="30"/>
  <c r="HG167" i="30"/>
  <c r="HC167" i="30"/>
  <c r="GY167" i="30"/>
  <c r="GU167" i="30"/>
  <c r="GQ167" i="30"/>
  <c r="GM167" i="30"/>
  <c r="GI167" i="30"/>
  <c r="GE167" i="30"/>
  <c r="GA167" i="30"/>
  <c r="FW167" i="30"/>
  <c r="FS167" i="30"/>
  <c r="FO167" i="30"/>
  <c r="FK167" i="30"/>
  <c r="FG167" i="30"/>
  <c r="FC167" i="30"/>
  <c r="EY167" i="30"/>
  <c r="EU167" i="30"/>
  <c r="EQ167" i="30"/>
  <c r="EM167" i="30"/>
  <c r="EI167" i="30"/>
  <c r="EE167" i="30"/>
  <c r="EA167" i="30"/>
  <c r="DW167" i="30"/>
  <c r="DS167" i="30"/>
  <c r="DO167" i="30"/>
  <c r="DK167" i="30"/>
  <c r="DG167" i="30"/>
  <c r="DC167" i="30"/>
  <c r="CY167" i="30"/>
  <c r="CU167" i="30"/>
  <c r="CQ167" i="30"/>
  <c r="CM167" i="30"/>
  <c r="CI167" i="30"/>
  <c r="CE167" i="30"/>
  <c r="CA167" i="30"/>
  <c r="BW167" i="30"/>
  <c r="BS167" i="30"/>
  <c r="BO167" i="30"/>
  <c r="BK167" i="30"/>
  <c r="BG167" i="30"/>
  <c r="BC167" i="30"/>
  <c r="AY167" i="30"/>
  <c r="AU167" i="30"/>
  <c r="AQ167" i="30"/>
  <c r="AM167" i="30"/>
  <c r="AI167" i="30"/>
  <c r="AE167" i="30"/>
  <c r="AA167" i="30"/>
  <c r="W167" i="30"/>
  <c r="S167" i="30"/>
  <c r="O167" i="30"/>
  <c r="K167" i="30"/>
  <c r="IF167" i="30"/>
  <c r="IB167" i="30"/>
  <c r="HX167" i="30"/>
  <c r="HT167" i="30"/>
  <c r="HP167" i="30"/>
  <c r="HL167" i="30"/>
  <c r="HH167" i="30"/>
  <c r="HD167" i="30"/>
  <c r="GZ167" i="30"/>
  <c r="GV167" i="30"/>
  <c r="GR167" i="30"/>
  <c r="GN167" i="30"/>
  <c r="GJ167" i="30"/>
  <c r="GF167" i="30"/>
  <c r="GB167" i="30"/>
  <c r="FX167" i="30"/>
  <c r="FT167" i="30"/>
  <c r="FP167" i="30"/>
  <c r="FL167" i="30"/>
  <c r="FH167" i="30"/>
  <c r="FD167" i="30"/>
  <c r="EZ167" i="30"/>
  <c r="EV167" i="30"/>
  <c r="ER167" i="30"/>
  <c r="EN167" i="30"/>
  <c r="EJ167" i="30"/>
  <c r="EF167" i="30"/>
  <c r="EB167" i="30"/>
  <c r="DX167" i="30"/>
  <c r="DT167" i="30"/>
  <c r="DP167" i="30"/>
  <c r="DL167" i="30"/>
  <c r="DH167" i="30"/>
  <c r="DD167" i="30"/>
  <c r="CZ167" i="30"/>
  <c r="CV167" i="30"/>
  <c r="CR167" i="30"/>
  <c r="CN167" i="30"/>
  <c r="CJ167" i="30"/>
  <c r="CF167" i="30"/>
  <c r="CB167" i="30"/>
  <c r="BX167" i="30"/>
  <c r="BT167" i="30"/>
  <c r="BP167" i="30"/>
  <c r="BL167" i="30"/>
  <c r="BH167" i="30"/>
  <c r="BD167" i="30"/>
  <c r="AZ167" i="30"/>
  <c r="AV167" i="30"/>
  <c r="AR167" i="30"/>
  <c r="AN167" i="30"/>
  <c r="AJ167" i="30"/>
  <c r="AF167" i="30"/>
  <c r="AB167" i="30"/>
  <c r="X167" i="30"/>
  <c r="T167" i="30"/>
  <c r="P167" i="30"/>
  <c r="L167" i="30"/>
  <c r="IG167" i="30"/>
  <c r="IC167" i="30"/>
  <c r="HY167" i="30"/>
  <c r="HU167" i="30"/>
  <c r="HQ167" i="30"/>
  <c r="HM167" i="30"/>
  <c r="HI167" i="30"/>
  <c r="HE167" i="30"/>
  <c r="HA167" i="30"/>
  <c r="GW167" i="30"/>
  <c r="GS167" i="30"/>
  <c r="GO167" i="30"/>
  <c r="GK167" i="30"/>
  <c r="GG167" i="30"/>
  <c r="GC167" i="30"/>
  <c r="FY167" i="30"/>
  <c r="FU167" i="30"/>
  <c r="FQ167" i="30"/>
  <c r="FM167" i="30"/>
  <c r="FI167" i="30"/>
  <c r="FE167" i="30"/>
  <c r="FA167" i="30"/>
  <c r="EW167" i="30"/>
  <c r="ES167" i="30"/>
  <c r="EO167" i="30"/>
  <c r="EK167" i="30"/>
  <c r="EG167" i="30"/>
  <c r="EC167" i="30"/>
  <c r="DY167" i="30"/>
  <c r="DU167" i="30"/>
  <c r="DQ167" i="30"/>
  <c r="DM167" i="30"/>
  <c r="DI167" i="30"/>
  <c r="DE167" i="30"/>
  <c r="DA167" i="30"/>
  <c r="CW167" i="30"/>
  <c r="CS167" i="30"/>
  <c r="CO167" i="30"/>
  <c r="CK167" i="30"/>
  <c r="CG167" i="30"/>
  <c r="CC167" i="30"/>
  <c r="BY167" i="30"/>
  <c r="BU167" i="30"/>
  <c r="BQ167" i="30"/>
  <c r="BM167" i="30"/>
  <c r="BI167" i="30"/>
  <c r="BE167" i="30"/>
  <c r="BA167" i="30"/>
  <c r="AW167" i="30"/>
  <c r="AS167" i="30"/>
  <c r="AO167" i="30"/>
  <c r="AK167" i="30"/>
  <c r="AG167" i="30"/>
  <c r="AC167" i="30"/>
  <c r="Y167" i="30"/>
  <c r="U167" i="30"/>
  <c r="Q167" i="30"/>
  <c r="M167" i="30"/>
  <c r="ID167" i="30"/>
  <c r="HZ167" i="30"/>
  <c r="HV167" i="30"/>
  <c r="HR167" i="30"/>
  <c r="HN167" i="30"/>
  <c r="HJ167" i="30"/>
  <c r="HF167" i="30"/>
  <c r="HB167" i="30"/>
  <c r="GX167" i="30"/>
  <c r="GT167" i="30"/>
  <c r="GP167" i="30"/>
  <c r="GL167" i="30"/>
  <c r="GH167" i="30"/>
  <c r="GD167" i="30"/>
  <c r="FZ167" i="30"/>
  <c r="FV167" i="30"/>
  <c r="FR167" i="30"/>
  <c r="FN167" i="30"/>
  <c r="FJ167" i="30"/>
  <c r="FF167" i="30"/>
  <c r="FB167" i="30"/>
  <c r="EX167" i="30"/>
  <c r="ET167" i="30"/>
  <c r="EP167" i="30"/>
  <c r="EL167" i="30"/>
  <c r="EH167" i="30"/>
  <c r="ED167" i="30"/>
  <c r="DZ167" i="30"/>
  <c r="DV167" i="30"/>
  <c r="DR167" i="30"/>
  <c r="DN167" i="30"/>
  <c r="DJ167" i="30"/>
  <c r="DF167" i="30"/>
  <c r="DB167" i="30"/>
  <c r="CX167" i="30"/>
  <c r="CT167" i="30"/>
  <c r="CP167" i="30"/>
  <c r="CL167" i="30"/>
  <c r="CH167" i="30"/>
  <c r="CD167" i="30"/>
  <c r="BZ167" i="30"/>
  <c r="BV167" i="30"/>
  <c r="BR167" i="30"/>
  <c r="BN167" i="30"/>
  <c r="BJ167" i="30"/>
  <c r="BF167" i="30"/>
  <c r="BB167" i="30"/>
  <c r="AX167" i="30"/>
  <c r="AT167" i="30"/>
  <c r="AP167" i="30"/>
  <c r="AL167" i="30"/>
  <c r="AH167" i="30"/>
  <c r="AD167" i="30"/>
  <c r="Z167" i="30"/>
  <c r="V167" i="30"/>
  <c r="R167" i="30"/>
  <c r="N167" i="30"/>
  <c r="IE183" i="30"/>
  <c r="IA183" i="30"/>
  <c r="HW183" i="30"/>
  <c r="HS183" i="30"/>
  <c r="HO183" i="30"/>
  <c r="HK183" i="30"/>
  <c r="HG183" i="30"/>
  <c r="HC183" i="30"/>
  <c r="GY183" i="30"/>
  <c r="GU183" i="30"/>
  <c r="GQ183" i="30"/>
  <c r="GM183" i="30"/>
  <c r="GI183" i="30"/>
  <c r="GE183" i="30"/>
  <c r="GA183" i="30"/>
  <c r="FW183" i="30"/>
  <c r="FS183" i="30"/>
  <c r="FO183" i="30"/>
  <c r="FK183" i="30"/>
  <c r="FG183" i="30"/>
  <c r="FC183" i="30"/>
  <c r="EY183" i="30"/>
  <c r="EU183" i="30"/>
  <c r="EQ183" i="30"/>
  <c r="EM183" i="30"/>
  <c r="EI183" i="30"/>
  <c r="EE183" i="30"/>
  <c r="EA183" i="30"/>
  <c r="DW183" i="30"/>
  <c r="DS183" i="30"/>
  <c r="DO183" i="30"/>
  <c r="DK183" i="30"/>
  <c r="DG183" i="30"/>
  <c r="DC183" i="30"/>
  <c r="CY183" i="30"/>
  <c r="CU183" i="30"/>
  <c r="CQ183" i="30"/>
  <c r="CM183" i="30"/>
  <c r="CI183" i="30"/>
  <c r="CE183" i="30"/>
  <c r="CA183" i="30"/>
  <c r="BW183" i="30"/>
  <c r="BS183" i="30"/>
  <c r="BO183" i="30"/>
  <c r="BK183" i="30"/>
  <c r="BG183" i="30"/>
  <c r="BC183" i="30"/>
  <c r="AY183" i="30"/>
  <c r="AU183" i="30"/>
  <c r="AQ183" i="30"/>
  <c r="AM183" i="30"/>
  <c r="AI183" i="30"/>
  <c r="AE183" i="30"/>
  <c r="AA183" i="30"/>
  <c r="W183" i="30"/>
  <c r="S183" i="30"/>
  <c r="O183" i="30"/>
  <c r="K183" i="30"/>
  <c r="IF183" i="30"/>
  <c r="IB183" i="30"/>
  <c r="HX183" i="30"/>
  <c r="HT183" i="30"/>
  <c r="HP183" i="30"/>
  <c r="HL183" i="30"/>
  <c r="HH183" i="30"/>
  <c r="HD183" i="30"/>
  <c r="GZ183" i="30"/>
  <c r="GV183" i="30"/>
  <c r="GR183" i="30"/>
  <c r="GN183" i="30"/>
  <c r="GJ183" i="30"/>
  <c r="GF183" i="30"/>
  <c r="GB183" i="30"/>
  <c r="FX183" i="30"/>
  <c r="FT183" i="30"/>
  <c r="FP183" i="30"/>
  <c r="FL183" i="30"/>
  <c r="FH183" i="30"/>
  <c r="FD183" i="30"/>
  <c r="EZ183" i="30"/>
  <c r="EV183" i="30"/>
  <c r="ER183" i="30"/>
  <c r="EN183" i="30"/>
  <c r="EJ183" i="30"/>
  <c r="EF183" i="30"/>
  <c r="EB183" i="30"/>
  <c r="DX183" i="30"/>
  <c r="DT183" i="30"/>
  <c r="DP183" i="30"/>
  <c r="DL183" i="30"/>
  <c r="DH183" i="30"/>
  <c r="DD183" i="30"/>
  <c r="CZ183" i="30"/>
  <c r="CV183" i="30"/>
  <c r="CR183" i="30"/>
  <c r="CN183" i="30"/>
  <c r="CJ183" i="30"/>
  <c r="CF183" i="30"/>
  <c r="CB183" i="30"/>
  <c r="BX183" i="30"/>
  <c r="BT183" i="30"/>
  <c r="BP183" i="30"/>
  <c r="BL183" i="30"/>
  <c r="BH183" i="30"/>
  <c r="BD183" i="30"/>
  <c r="AZ183" i="30"/>
  <c r="AV183" i="30"/>
  <c r="AR183" i="30"/>
  <c r="AN183" i="30"/>
  <c r="AJ183" i="30"/>
  <c r="AF183" i="30"/>
  <c r="AB183" i="30"/>
  <c r="X183" i="30"/>
  <c r="T183" i="30"/>
  <c r="P183" i="30"/>
  <c r="L183" i="30"/>
  <c r="IG183" i="30"/>
  <c r="IC183" i="30"/>
  <c r="HY183" i="30"/>
  <c r="HU183" i="30"/>
  <c r="HQ183" i="30"/>
  <c r="HM183" i="30"/>
  <c r="HI183" i="30"/>
  <c r="HE183" i="30"/>
  <c r="HA183" i="30"/>
  <c r="GW183" i="30"/>
  <c r="GS183" i="30"/>
  <c r="GO183" i="30"/>
  <c r="GK183" i="30"/>
  <c r="GG183" i="30"/>
  <c r="GC183" i="30"/>
  <c r="FY183" i="30"/>
  <c r="FU183" i="30"/>
  <c r="FQ183" i="30"/>
  <c r="FM183" i="30"/>
  <c r="FI183" i="30"/>
  <c r="FE183" i="30"/>
  <c r="FA183" i="30"/>
  <c r="EW183" i="30"/>
  <c r="ES183" i="30"/>
  <c r="EO183" i="30"/>
  <c r="EK183" i="30"/>
  <c r="EG183" i="30"/>
  <c r="EC183" i="30"/>
  <c r="DY183" i="30"/>
  <c r="DU183" i="30"/>
  <c r="DQ183" i="30"/>
  <c r="DM183" i="30"/>
  <c r="DI183" i="30"/>
  <c r="DE183" i="30"/>
  <c r="DA183" i="30"/>
  <c r="CW183" i="30"/>
  <c r="CS183" i="30"/>
  <c r="CO183" i="30"/>
  <c r="CK183" i="30"/>
  <c r="CG183" i="30"/>
  <c r="CC183" i="30"/>
  <c r="BY183" i="30"/>
  <c r="BU183" i="30"/>
  <c r="BQ183" i="30"/>
  <c r="BM183" i="30"/>
  <c r="BI183" i="30"/>
  <c r="BE183" i="30"/>
  <c r="BA183" i="30"/>
  <c r="AW183" i="30"/>
  <c r="AS183" i="30"/>
  <c r="AO183" i="30"/>
  <c r="AK183" i="30"/>
  <c r="AG183" i="30"/>
  <c r="AC183" i="30"/>
  <c r="Y183" i="30"/>
  <c r="U183" i="30"/>
  <c r="Q183" i="30"/>
  <c r="M183" i="30"/>
  <c r="ID183" i="30"/>
  <c r="HZ183" i="30"/>
  <c r="HV183" i="30"/>
  <c r="HR183" i="30"/>
  <c r="HN183" i="30"/>
  <c r="HJ183" i="30"/>
  <c r="HF183" i="30"/>
  <c r="HB183" i="30"/>
  <c r="GX183" i="30"/>
  <c r="GT183" i="30"/>
  <c r="GP183" i="30"/>
  <c r="GL183" i="30"/>
  <c r="GH183" i="30"/>
  <c r="GD183" i="30"/>
  <c r="FZ183" i="30"/>
  <c r="FV183" i="30"/>
  <c r="FR183" i="30"/>
  <c r="FN183" i="30"/>
  <c r="FJ183" i="30"/>
  <c r="FF183" i="30"/>
  <c r="FB183" i="30"/>
  <c r="EX183" i="30"/>
  <c r="ET183" i="30"/>
  <c r="EP183" i="30"/>
  <c r="EL183" i="30"/>
  <c r="EH183" i="30"/>
  <c r="ED183" i="30"/>
  <c r="DZ183" i="30"/>
  <c r="DV183" i="30"/>
  <c r="DR183" i="30"/>
  <c r="DN183" i="30"/>
  <c r="DJ183" i="30"/>
  <c r="DF183" i="30"/>
  <c r="DB183" i="30"/>
  <c r="CX183" i="30"/>
  <c r="CT183" i="30"/>
  <c r="CP183" i="30"/>
  <c r="CL183" i="30"/>
  <c r="CH183" i="30"/>
  <c r="CD183" i="30"/>
  <c r="BZ183" i="30"/>
  <c r="BV183" i="30"/>
  <c r="BR183" i="30"/>
  <c r="BN183" i="30"/>
  <c r="BJ183" i="30"/>
  <c r="BF183" i="30"/>
  <c r="BB183" i="30"/>
  <c r="AX183" i="30"/>
  <c r="AT183" i="30"/>
  <c r="AP183" i="30"/>
  <c r="AL183" i="30"/>
  <c r="AH183" i="30"/>
  <c r="AD183" i="30"/>
  <c r="Z183" i="30"/>
  <c r="V183" i="30"/>
  <c r="R183" i="30"/>
  <c r="N183" i="30"/>
  <c r="IE199" i="30"/>
  <c r="IA199" i="30"/>
  <c r="HW199" i="30"/>
  <c r="HS199" i="30"/>
  <c r="HO199" i="30"/>
  <c r="HK199" i="30"/>
  <c r="HG199" i="30"/>
  <c r="HC199" i="30"/>
  <c r="GY199" i="30"/>
  <c r="GU199" i="30"/>
  <c r="GQ199" i="30"/>
  <c r="GM199" i="30"/>
  <c r="GI199" i="30"/>
  <c r="GE199" i="30"/>
  <c r="GA199" i="30"/>
  <c r="FW199" i="30"/>
  <c r="FS199" i="30"/>
  <c r="FO199" i="30"/>
  <c r="FK199" i="30"/>
  <c r="FG199" i="30"/>
  <c r="FC199" i="30"/>
  <c r="EY199" i="30"/>
  <c r="EU199" i="30"/>
  <c r="EQ199" i="30"/>
  <c r="EM199" i="30"/>
  <c r="EI199" i="30"/>
  <c r="EE199" i="30"/>
  <c r="EA199" i="30"/>
  <c r="DW199" i="30"/>
  <c r="DS199" i="30"/>
  <c r="DO199" i="30"/>
  <c r="DK199" i="30"/>
  <c r="DG199" i="30"/>
  <c r="DC199" i="30"/>
  <c r="CY199" i="30"/>
  <c r="CU199" i="30"/>
  <c r="CQ199" i="30"/>
  <c r="CM199" i="30"/>
  <c r="CI199" i="30"/>
  <c r="CE199" i="30"/>
  <c r="CA199" i="30"/>
  <c r="BW199" i="30"/>
  <c r="BS199" i="30"/>
  <c r="BO199" i="30"/>
  <c r="BK199" i="30"/>
  <c r="BG199" i="30"/>
  <c r="BC199" i="30"/>
  <c r="AY199" i="30"/>
  <c r="AU199" i="30"/>
  <c r="AQ199" i="30"/>
  <c r="AM199" i="30"/>
  <c r="AI199" i="30"/>
  <c r="AE199" i="30"/>
  <c r="AA199" i="30"/>
  <c r="W199" i="30"/>
  <c r="S199" i="30"/>
  <c r="O199" i="30"/>
  <c r="K199" i="30"/>
  <c r="IF199" i="30"/>
  <c r="IB199" i="30"/>
  <c r="HX199" i="30"/>
  <c r="HT199" i="30"/>
  <c r="HP199" i="30"/>
  <c r="HL199" i="30"/>
  <c r="HH199" i="30"/>
  <c r="HD199" i="30"/>
  <c r="GZ199" i="30"/>
  <c r="GV199" i="30"/>
  <c r="GR199" i="30"/>
  <c r="GN199" i="30"/>
  <c r="GJ199" i="30"/>
  <c r="GF199" i="30"/>
  <c r="GB199" i="30"/>
  <c r="FX199" i="30"/>
  <c r="FT199" i="30"/>
  <c r="FP199" i="30"/>
  <c r="FL199" i="30"/>
  <c r="FH199" i="30"/>
  <c r="FD199" i="30"/>
  <c r="EZ199" i="30"/>
  <c r="EV199" i="30"/>
  <c r="ER199" i="30"/>
  <c r="EN199" i="30"/>
  <c r="EJ199" i="30"/>
  <c r="EF199" i="30"/>
  <c r="EB199" i="30"/>
  <c r="DX199" i="30"/>
  <c r="DT199" i="30"/>
  <c r="DP199" i="30"/>
  <c r="DL199" i="30"/>
  <c r="DH199" i="30"/>
  <c r="DD199" i="30"/>
  <c r="CZ199" i="30"/>
  <c r="CV199" i="30"/>
  <c r="CR199" i="30"/>
  <c r="CN199" i="30"/>
  <c r="CJ199" i="30"/>
  <c r="CF199" i="30"/>
  <c r="CB199" i="30"/>
  <c r="BX199" i="30"/>
  <c r="BT199" i="30"/>
  <c r="BP199" i="30"/>
  <c r="BL199" i="30"/>
  <c r="BH199" i="30"/>
  <c r="BD199" i="30"/>
  <c r="AZ199" i="30"/>
  <c r="AV199" i="30"/>
  <c r="AR199" i="30"/>
  <c r="AN199" i="30"/>
  <c r="AJ199" i="30"/>
  <c r="AF199" i="30"/>
  <c r="AB199" i="30"/>
  <c r="X199" i="30"/>
  <c r="T199" i="30"/>
  <c r="P199" i="30"/>
  <c r="L199" i="30"/>
  <c r="IG199" i="30"/>
  <c r="IC199" i="30"/>
  <c r="HY199" i="30"/>
  <c r="HU199" i="30"/>
  <c r="HQ199" i="30"/>
  <c r="HM199" i="30"/>
  <c r="HI199" i="30"/>
  <c r="HE199" i="30"/>
  <c r="HA199" i="30"/>
  <c r="GW199" i="30"/>
  <c r="GS199" i="30"/>
  <c r="GO199" i="30"/>
  <c r="GK199" i="30"/>
  <c r="GG199" i="30"/>
  <c r="GC199" i="30"/>
  <c r="FY199" i="30"/>
  <c r="FU199" i="30"/>
  <c r="FQ199" i="30"/>
  <c r="FM199" i="30"/>
  <c r="FI199" i="30"/>
  <c r="FE199" i="30"/>
  <c r="FA199" i="30"/>
  <c r="EW199" i="30"/>
  <c r="ES199" i="30"/>
  <c r="EO199" i="30"/>
  <c r="EK199" i="30"/>
  <c r="EG199" i="30"/>
  <c r="EC199" i="30"/>
  <c r="DY199" i="30"/>
  <c r="DU199" i="30"/>
  <c r="DQ199" i="30"/>
  <c r="DM199" i="30"/>
  <c r="DI199" i="30"/>
  <c r="DE199" i="30"/>
  <c r="DA199" i="30"/>
  <c r="CW199" i="30"/>
  <c r="CS199" i="30"/>
  <c r="CO199" i="30"/>
  <c r="CK199" i="30"/>
  <c r="CG199" i="30"/>
  <c r="CC199" i="30"/>
  <c r="BY199" i="30"/>
  <c r="BU199" i="30"/>
  <c r="BQ199" i="30"/>
  <c r="BM199" i="30"/>
  <c r="BI199" i="30"/>
  <c r="BE199" i="30"/>
  <c r="BA199" i="30"/>
  <c r="AW199" i="30"/>
  <c r="AS199" i="30"/>
  <c r="AO199" i="30"/>
  <c r="AK199" i="30"/>
  <c r="AG199" i="30"/>
  <c r="AC199" i="30"/>
  <c r="Y199" i="30"/>
  <c r="U199" i="30"/>
  <c r="Q199" i="30"/>
  <c r="M199" i="30"/>
  <c r="ID199" i="30"/>
  <c r="HZ199" i="30"/>
  <c r="HV199" i="30"/>
  <c r="HR199" i="30"/>
  <c r="HN199" i="30"/>
  <c r="HJ199" i="30"/>
  <c r="HF199" i="30"/>
  <c r="HB199" i="30"/>
  <c r="GX199" i="30"/>
  <c r="GT199" i="30"/>
  <c r="GP199" i="30"/>
  <c r="GL199" i="30"/>
  <c r="GH199" i="30"/>
  <c r="GD199" i="30"/>
  <c r="FZ199" i="30"/>
  <c r="FV199" i="30"/>
  <c r="FR199" i="30"/>
  <c r="FN199" i="30"/>
  <c r="FJ199" i="30"/>
  <c r="FF199" i="30"/>
  <c r="FB199" i="30"/>
  <c r="EX199" i="30"/>
  <c r="ET199" i="30"/>
  <c r="EP199" i="30"/>
  <c r="EL199" i="30"/>
  <c r="EH199" i="30"/>
  <c r="ED199" i="30"/>
  <c r="DZ199" i="30"/>
  <c r="DV199" i="30"/>
  <c r="DR199" i="30"/>
  <c r="DN199" i="30"/>
  <c r="DJ199" i="30"/>
  <c r="DF199" i="30"/>
  <c r="DB199" i="30"/>
  <c r="CX199" i="30"/>
  <c r="CT199" i="30"/>
  <c r="CP199" i="30"/>
  <c r="CL199" i="30"/>
  <c r="CH199" i="30"/>
  <c r="CD199" i="30"/>
  <c r="BZ199" i="30"/>
  <c r="BV199" i="30"/>
  <c r="BR199" i="30"/>
  <c r="BN199" i="30"/>
  <c r="BJ199" i="30"/>
  <c r="BF199" i="30"/>
  <c r="BB199" i="30"/>
  <c r="AX199" i="30"/>
  <c r="AT199" i="30"/>
  <c r="AP199" i="30"/>
  <c r="AL199" i="30"/>
  <c r="AH199" i="30"/>
  <c r="AD199" i="30"/>
  <c r="Z199" i="30"/>
  <c r="V199" i="30"/>
  <c r="R199" i="30"/>
  <c r="N199" i="30"/>
  <c r="IE215" i="30"/>
  <c r="IA215" i="30"/>
  <c r="HW215" i="30"/>
  <c r="HS215" i="30"/>
  <c r="HO215" i="30"/>
  <c r="HK215" i="30"/>
  <c r="HG215" i="30"/>
  <c r="HC215" i="30"/>
  <c r="GY215" i="30"/>
  <c r="GU215" i="30"/>
  <c r="GQ215" i="30"/>
  <c r="GM215" i="30"/>
  <c r="GI215" i="30"/>
  <c r="GE215" i="30"/>
  <c r="GA215" i="30"/>
  <c r="FW215" i="30"/>
  <c r="FS215" i="30"/>
  <c r="FO215" i="30"/>
  <c r="FK215" i="30"/>
  <c r="FG215" i="30"/>
  <c r="FC215" i="30"/>
  <c r="EY215" i="30"/>
  <c r="EU215" i="30"/>
  <c r="EQ215" i="30"/>
  <c r="EM215" i="30"/>
  <c r="EI215" i="30"/>
  <c r="EE215" i="30"/>
  <c r="EA215" i="30"/>
  <c r="DW215" i="30"/>
  <c r="DS215" i="30"/>
  <c r="DO215" i="30"/>
  <c r="DK215" i="30"/>
  <c r="DG215" i="30"/>
  <c r="DC215" i="30"/>
  <c r="CY215" i="30"/>
  <c r="CU215" i="30"/>
  <c r="CQ215" i="30"/>
  <c r="CM215" i="30"/>
  <c r="CI215" i="30"/>
  <c r="CE215" i="30"/>
  <c r="CA215" i="30"/>
  <c r="BW215" i="30"/>
  <c r="BS215" i="30"/>
  <c r="BO215" i="30"/>
  <c r="BK215" i="30"/>
  <c r="BG215" i="30"/>
  <c r="BC215" i="30"/>
  <c r="AY215" i="30"/>
  <c r="AU215" i="30"/>
  <c r="AQ215" i="30"/>
  <c r="AM215" i="30"/>
  <c r="AI215" i="30"/>
  <c r="AE215" i="30"/>
  <c r="AA215" i="30"/>
  <c r="W215" i="30"/>
  <c r="S215" i="30"/>
  <c r="O215" i="30"/>
  <c r="K215" i="30"/>
  <c r="IF215" i="30"/>
  <c r="IB215" i="30"/>
  <c r="HX215" i="30"/>
  <c r="HT215" i="30"/>
  <c r="HP215" i="30"/>
  <c r="HL215" i="30"/>
  <c r="HH215" i="30"/>
  <c r="HD215" i="30"/>
  <c r="GZ215" i="30"/>
  <c r="GV215" i="30"/>
  <c r="GR215" i="30"/>
  <c r="GN215" i="30"/>
  <c r="GJ215" i="30"/>
  <c r="GF215" i="30"/>
  <c r="GB215" i="30"/>
  <c r="FX215" i="30"/>
  <c r="FT215" i="30"/>
  <c r="FP215" i="30"/>
  <c r="FL215" i="30"/>
  <c r="FH215" i="30"/>
  <c r="FD215" i="30"/>
  <c r="EZ215" i="30"/>
  <c r="EV215" i="30"/>
  <c r="ER215" i="30"/>
  <c r="EN215" i="30"/>
  <c r="EJ215" i="30"/>
  <c r="EF215" i="30"/>
  <c r="EB215" i="30"/>
  <c r="DX215" i="30"/>
  <c r="DT215" i="30"/>
  <c r="DP215" i="30"/>
  <c r="DL215" i="30"/>
  <c r="DH215" i="30"/>
  <c r="DD215" i="30"/>
  <c r="CZ215" i="30"/>
  <c r="CV215" i="30"/>
  <c r="CR215" i="30"/>
  <c r="CN215" i="30"/>
  <c r="CJ215" i="30"/>
  <c r="CF215" i="30"/>
  <c r="CB215" i="30"/>
  <c r="BX215" i="30"/>
  <c r="BT215" i="30"/>
  <c r="BP215" i="30"/>
  <c r="BL215" i="30"/>
  <c r="BH215" i="30"/>
  <c r="BD215" i="30"/>
  <c r="AZ215" i="30"/>
  <c r="AV215" i="30"/>
  <c r="AR215" i="30"/>
  <c r="AN215" i="30"/>
  <c r="AJ215" i="30"/>
  <c r="AF215" i="30"/>
  <c r="AB215" i="30"/>
  <c r="X215" i="30"/>
  <c r="T215" i="30"/>
  <c r="P215" i="30"/>
  <c r="L215" i="30"/>
  <c r="IG215" i="30"/>
  <c r="IC215" i="30"/>
  <c r="HY215" i="30"/>
  <c r="HU215" i="30"/>
  <c r="HQ215" i="30"/>
  <c r="HM215" i="30"/>
  <c r="HI215" i="30"/>
  <c r="HE215" i="30"/>
  <c r="HA215" i="30"/>
  <c r="GW215" i="30"/>
  <c r="GS215" i="30"/>
  <c r="GO215" i="30"/>
  <c r="GK215" i="30"/>
  <c r="GG215" i="30"/>
  <c r="GC215" i="30"/>
  <c r="FY215" i="30"/>
  <c r="FU215" i="30"/>
  <c r="FQ215" i="30"/>
  <c r="FM215" i="30"/>
  <c r="FI215" i="30"/>
  <c r="FE215" i="30"/>
  <c r="FA215" i="30"/>
  <c r="EW215" i="30"/>
  <c r="ES215" i="30"/>
  <c r="EO215" i="30"/>
  <c r="EK215" i="30"/>
  <c r="EG215" i="30"/>
  <c r="EC215" i="30"/>
  <c r="DY215" i="30"/>
  <c r="DU215" i="30"/>
  <c r="DQ215" i="30"/>
  <c r="DM215" i="30"/>
  <c r="DI215" i="30"/>
  <c r="DE215" i="30"/>
  <c r="DA215" i="30"/>
  <c r="CW215" i="30"/>
  <c r="CS215" i="30"/>
  <c r="CO215" i="30"/>
  <c r="CK215" i="30"/>
  <c r="CG215" i="30"/>
  <c r="CC215" i="30"/>
  <c r="BY215" i="30"/>
  <c r="BU215" i="30"/>
  <c r="BQ215" i="30"/>
  <c r="BM215" i="30"/>
  <c r="BI215" i="30"/>
  <c r="BE215" i="30"/>
  <c r="BA215" i="30"/>
  <c r="AW215" i="30"/>
  <c r="AS215" i="30"/>
  <c r="AO215" i="30"/>
  <c r="AK215" i="30"/>
  <c r="AG215" i="30"/>
  <c r="AC215" i="30"/>
  <c r="Y215" i="30"/>
  <c r="U215" i="30"/>
  <c r="Q215" i="30"/>
  <c r="M215" i="30"/>
  <c r="ID215" i="30"/>
  <c r="HZ215" i="30"/>
  <c r="HV215" i="30"/>
  <c r="HR215" i="30"/>
  <c r="HN215" i="30"/>
  <c r="HJ215" i="30"/>
  <c r="HF215" i="30"/>
  <c r="HB215" i="30"/>
  <c r="GX215" i="30"/>
  <c r="GT215" i="30"/>
  <c r="GP215" i="30"/>
  <c r="GL215" i="30"/>
  <c r="GH215" i="30"/>
  <c r="GD215" i="30"/>
  <c r="FZ215" i="30"/>
  <c r="FV215" i="30"/>
  <c r="FR215" i="30"/>
  <c r="FN215" i="30"/>
  <c r="FJ215" i="30"/>
  <c r="FF215" i="30"/>
  <c r="FB215" i="30"/>
  <c r="EX215" i="30"/>
  <c r="ET215" i="30"/>
  <c r="EP215" i="30"/>
  <c r="EL215" i="30"/>
  <c r="EH215" i="30"/>
  <c r="ED215" i="30"/>
  <c r="DZ215" i="30"/>
  <c r="DV215" i="30"/>
  <c r="DR215" i="30"/>
  <c r="DN215" i="30"/>
  <c r="DJ215" i="30"/>
  <c r="DF215" i="30"/>
  <c r="DB215" i="30"/>
  <c r="CX215" i="30"/>
  <c r="CT215" i="30"/>
  <c r="CP215" i="30"/>
  <c r="CL215" i="30"/>
  <c r="CH215" i="30"/>
  <c r="CD215" i="30"/>
  <c r="BZ215" i="30"/>
  <c r="BV215" i="30"/>
  <c r="BR215" i="30"/>
  <c r="BN215" i="30"/>
  <c r="BJ215" i="30"/>
  <c r="BF215" i="30"/>
  <c r="BB215" i="30"/>
  <c r="AX215" i="30"/>
  <c r="AT215" i="30"/>
  <c r="AP215" i="30"/>
  <c r="AL215" i="30"/>
  <c r="AH215" i="30"/>
  <c r="AD215" i="30"/>
  <c r="Z215" i="30"/>
  <c r="V215" i="30"/>
  <c r="R215" i="30"/>
  <c r="N215" i="30"/>
  <c r="IF160" i="30"/>
  <c r="IB160" i="30"/>
  <c r="HX160" i="30"/>
  <c r="HT160" i="30"/>
  <c r="HP160" i="30"/>
  <c r="HL160" i="30"/>
  <c r="HH160" i="30"/>
  <c r="HD160" i="30"/>
  <c r="GZ160" i="30"/>
  <c r="GV160" i="30"/>
  <c r="GR160" i="30"/>
  <c r="GN160" i="30"/>
  <c r="GJ160" i="30"/>
  <c r="GF160" i="30"/>
  <c r="GB160" i="30"/>
  <c r="FX160" i="30"/>
  <c r="FT160" i="30"/>
  <c r="FP160" i="30"/>
  <c r="FL160" i="30"/>
  <c r="FH160" i="30"/>
  <c r="FD160" i="30"/>
  <c r="EZ160" i="30"/>
  <c r="EV160" i="30"/>
  <c r="ER160" i="30"/>
  <c r="EN160" i="30"/>
  <c r="EJ160" i="30"/>
  <c r="EF160" i="30"/>
  <c r="EB160" i="30"/>
  <c r="DX160" i="30"/>
  <c r="DT160" i="30"/>
  <c r="DP160" i="30"/>
  <c r="DL160" i="30"/>
  <c r="DH160" i="30"/>
  <c r="DD160" i="30"/>
  <c r="CZ160" i="30"/>
  <c r="CV160" i="30"/>
  <c r="CR160" i="30"/>
  <c r="CN160" i="30"/>
  <c r="CJ160" i="30"/>
  <c r="CF160" i="30"/>
  <c r="CB160" i="30"/>
  <c r="BX160" i="30"/>
  <c r="BT160" i="30"/>
  <c r="BP160" i="30"/>
  <c r="BL160" i="30"/>
  <c r="BH160" i="30"/>
  <c r="BD160" i="30"/>
  <c r="AZ160" i="30"/>
  <c r="AV160" i="30"/>
  <c r="AR160" i="30"/>
  <c r="AN160" i="30"/>
  <c r="AJ160" i="30"/>
  <c r="AF160" i="30"/>
  <c r="AB160" i="30"/>
  <c r="X160" i="30"/>
  <c r="T160" i="30"/>
  <c r="P160" i="30"/>
  <c r="L160" i="30"/>
  <c r="IG160" i="30"/>
  <c r="IC160" i="30"/>
  <c r="HY160" i="30"/>
  <c r="HU160" i="30"/>
  <c r="HQ160" i="30"/>
  <c r="HM160" i="30"/>
  <c r="HI160" i="30"/>
  <c r="HE160" i="30"/>
  <c r="HA160" i="30"/>
  <c r="GW160" i="30"/>
  <c r="GS160" i="30"/>
  <c r="GO160" i="30"/>
  <c r="GK160" i="30"/>
  <c r="GG160" i="30"/>
  <c r="GC160" i="30"/>
  <c r="FY160" i="30"/>
  <c r="FU160" i="30"/>
  <c r="FQ160" i="30"/>
  <c r="FM160" i="30"/>
  <c r="FI160" i="30"/>
  <c r="FE160" i="30"/>
  <c r="FA160" i="30"/>
  <c r="EW160" i="30"/>
  <c r="ES160" i="30"/>
  <c r="EO160" i="30"/>
  <c r="EK160" i="30"/>
  <c r="EG160" i="30"/>
  <c r="EC160" i="30"/>
  <c r="DY160" i="30"/>
  <c r="DU160" i="30"/>
  <c r="DQ160" i="30"/>
  <c r="DM160" i="30"/>
  <c r="DI160" i="30"/>
  <c r="DE160" i="30"/>
  <c r="DA160" i="30"/>
  <c r="CW160" i="30"/>
  <c r="CS160" i="30"/>
  <c r="CO160" i="30"/>
  <c r="CK160" i="30"/>
  <c r="CG160" i="30"/>
  <c r="CC160" i="30"/>
  <c r="BY160" i="30"/>
  <c r="BU160" i="30"/>
  <c r="BQ160" i="30"/>
  <c r="BM160" i="30"/>
  <c r="BI160" i="30"/>
  <c r="BE160" i="30"/>
  <c r="BA160" i="30"/>
  <c r="AW160" i="30"/>
  <c r="AS160" i="30"/>
  <c r="AO160" i="30"/>
  <c r="AK160" i="30"/>
  <c r="AG160" i="30"/>
  <c r="AC160" i="30"/>
  <c r="Y160" i="30"/>
  <c r="U160" i="30"/>
  <c r="Q160" i="30"/>
  <c r="M160" i="30"/>
  <c r="ID160" i="30"/>
  <c r="HZ160" i="30"/>
  <c r="HV160" i="30"/>
  <c r="HR160" i="30"/>
  <c r="HN160" i="30"/>
  <c r="HJ160" i="30"/>
  <c r="HF160" i="30"/>
  <c r="HB160" i="30"/>
  <c r="GX160" i="30"/>
  <c r="GT160" i="30"/>
  <c r="GP160" i="30"/>
  <c r="GL160" i="30"/>
  <c r="GH160" i="30"/>
  <c r="GD160" i="30"/>
  <c r="FZ160" i="30"/>
  <c r="FV160" i="30"/>
  <c r="FR160" i="30"/>
  <c r="FN160" i="30"/>
  <c r="FJ160" i="30"/>
  <c r="FF160" i="30"/>
  <c r="FB160" i="30"/>
  <c r="EX160" i="30"/>
  <c r="ET160" i="30"/>
  <c r="EP160" i="30"/>
  <c r="EL160" i="30"/>
  <c r="EH160" i="30"/>
  <c r="ED160" i="30"/>
  <c r="DZ160" i="30"/>
  <c r="DV160" i="30"/>
  <c r="DR160" i="30"/>
  <c r="DN160" i="30"/>
  <c r="DJ160" i="30"/>
  <c r="DF160" i="30"/>
  <c r="DB160" i="30"/>
  <c r="CX160" i="30"/>
  <c r="CT160" i="30"/>
  <c r="CP160" i="30"/>
  <c r="CL160" i="30"/>
  <c r="CH160" i="30"/>
  <c r="CD160" i="30"/>
  <c r="BZ160" i="30"/>
  <c r="BV160" i="30"/>
  <c r="BR160" i="30"/>
  <c r="BN160" i="30"/>
  <c r="BJ160" i="30"/>
  <c r="BF160" i="30"/>
  <c r="BB160" i="30"/>
  <c r="AX160" i="30"/>
  <c r="AT160" i="30"/>
  <c r="AP160" i="30"/>
  <c r="AL160" i="30"/>
  <c r="AH160" i="30"/>
  <c r="AD160" i="30"/>
  <c r="Z160" i="30"/>
  <c r="V160" i="30"/>
  <c r="R160" i="30"/>
  <c r="N160" i="30"/>
  <c r="IE160" i="30"/>
  <c r="IA160" i="30"/>
  <c r="HW160" i="30"/>
  <c r="HS160" i="30"/>
  <c r="HO160" i="30"/>
  <c r="HK160" i="30"/>
  <c r="HG160" i="30"/>
  <c r="HC160" i="30"/>
  <c r="GY160" i="30"/>
  <c r="GU160" i="30"/>
  <c r="GQ160" i="30"/>
  <c r="GM160" i="30"/>
  <c r="GI160" i="30"/>
  <c r="GE160" i="30"/>
  <c r="GA160" i="30"/>
  <c r="FW160" i="30"/>
  <c r="FS160" i="30"/>
  <c r="FO160" i="30"/>
  <c r="FK160" i="30"/>
  <c r="FG160" i="30"/>
  <c r="FC160" i="30"/>
  <c r="EY160" i="30"/>
  <c r="EU160" i="30"/>
  <c r="EQ160" i="30"/>
  <c r="EM160" i="30"/>
  <c r="EI160" i="30"/>
  <c r="EE160" i="30"/>
  <c r="EA160" i="30"/>
  <c r="DW160" i="30"/>
  <c r="DS160" i="30"/>
  <c r="DO160" i="30"/>
  <c r="DK160" i="30"/>
  <c r="DG160" i="30"/>
  <c r="DC160" i="30"/>
  <c r="CY160" i="30"/>
  <c r="CU160" i="30"/>
  <c r="CQ160" i="30"/>
  <c r="CM160" i="30"/>
  <c r="CI160" i="30"/>
  <c r="CE160" i="30"/>
  <c r="CA160" i="30"/>
  <c r="BW160" i="30"/>
  <c r="BS160" i="30"/>
  <c r="BO160" i="30"/>
  <c r="BK160" i="30"/>
  <c r="BG160" i="30"/>
  <c r="BC160" i="30"/>
  <c r="AY160" i="30"/>
  <c r="AU160" i="30"/>
  <c r="AQ160" i="30"/>
  <c r="AM160" i="30"/>
  <c r="AI160" i="30"/>
  <c r="AE160" i="30"/>
  <c r="AA160" i="30"/>
  <c r="W160" i="30"/>
  <c r="S160" i="30"/>
  <c r="O160" i="30"/>
  <c r="K160" i="30"/>
  <c r="IF176" i="30"/>
  <c r="IB176" i="30"/>
  <c r="HX176" i="30"/>
  <c r="HT176" i="30"/>
  <c r="HP176" i="30"/>
  <c r="HL176" i="30"/>
  <c r="HH176" i="30"/>
  <c r="HD176" i="30"/>
  <c r="GZ176" i="30"/>
  <c r="GV176" i="30"/>
  <c r="GR176" i="30"/>
  <c r="GN176" i="30"/>
  <c r="GJ176" i="30"/>
  <c r="GF176" i="30"/>
  <c r="GB176" i="30"/>
  <c r="FX176" i="30"/>
  <c r="FT176" i="30"/>
  <c r="FP176" i="30"/>
  <c r="FL176" i="30"/>
  <c r="FH176" i="30"/>
  <c r="FD176" i="30"/>
  <c r="EZ176" i="30"/>
  <c r="EV176" i="30"/>
  <c r="ER176" i="30"/>
  <c r="EN176" i="30"/>
  <c r="EJ176" i="30"/>
  <c r="EF176" i="30"/>
  <c r="EB176" i="30"/>
  <c r="DX176" i="30"/>
  <c r="DT176" i="30"/>
  <c r="DP176" i="30"/>
  <c r="DL176" i="30"/>
  <c r="DH176" i="30"/>
  <c r="DD176" i="30"/>
  <c r="CZ176" i="30"/>
  <c r="CV176" i="30"/>
  <c r="CR176" i="30"/>
  <c r="CN176" i="30"/>
  <c r="CJ176" i="30"/>
  <c r="CF176" i="30"/>
  <c r="CB176" i="30"/>
  <c r="BX176" i="30"/>
  <c r="BT176" i="30"/>
  <c r="BP176" i="30"/>
  <c r="BL176" i="30"/>
  <c r="BH176" i="30"/>
  <c r="BD176" i="30"/>
  <c r="AZ176" i="30"/>
  <c r="AV176" i="30"/>
  <c r="AR176" i="30"/>
  <c r="AN176" i="30"/>
  <c r="AJ176" i="30"/>
  <c r="AF176" i="30"/>
  <c r="AB176" i="30"/>
  <c r="X176" i="30"/>
  <c r="T176" i="30"/>
  <c r="P176" i="30"/>
  <c r="L176" i="30"/>
  <c r="IG176" i="30"/>
  <c r="IC176" i="30"/>
  <c r="HY176" i="30"/>
  <c r="HU176" i="30"/>
  <c r="HQ176" i="30"/>
  <c r="HM176" i="30"/>
  <c r="HI176" i="30"/>
  <c r="HE176" i="30"/>
  <c r="HA176" i="30"/>
  <c r="GW176" i="30"/>
  <c r="GS176" i="30"/>
  <c r="GO176" i="30"/>
  <c r="GK176" i="30"/>
  <c r="GG176" i="30"/>
  <c r="GC176" i="30"/>
  <c r="FY176" i="30"/>
  <c r="FU176" i="30"/>
  <c r="FQ176" i="30"/>
  <c r="FM176" i="30"/>
  <c r="FI176" i="30"/>
  <c r="FE176" i="30"/>
  <c r="FA176" i="30"/>
  <c r="EW176" i="30"/>
  <c r="ES176" i="30"/>
  <c r="EO176" i="30"/>
  <c r="EK176" i="30"/>
  <c r="EG176" i="30"/>
  <c r="EC176" i="30"/>
  <c r="DY176" i="30"/>
  <c r="DU176" i="30"/>
  <c r="DQ176" i="30"/>
  <c r="DM176" i="30"/>
  <c r="DI176" i="30"/>
  <c r="DE176" i="30"/>
  <c r="DA176" i="30"/>
  <c r="CW176" i="30"/>
  <c r="CS176" i="30"/>
  <c r="CO176" i="30"/>
  <c r="CK176" i="30"/>
  <c r="CG176" i="30"/>
  <c r="CC176" i="30"/>
  <c r="BY176" i="30"/>
  <c r="BU176" i="30"/>
  <c r="BQ176" i="30"/>
  <c r="BM176" i="30"/>
  <c r="BI176" i="30"/>
  <c r="BE176" i="30"/>
  <c r="BA176" i="30"/>
  <c r="AW176" i="30"/>
  <c r="AS176" i="30"/>
  <c r="AO176" i="30"/>
  <c r="AK176" i="30"/>
  <c r="AG176" i="30"/>
  <c r="AC176" i="30"/>
  <c r="Y176" i="30"/>
  <c r="U176" i="30"/>
  <c r="Q176" i="30"/>
  <c r="M176" i="30"/>
  <c r="ID176" i="30"/>
  <c r="HZ176" i="30"/>
  <c r="HV176" i="30"/>
  <c r="HR176" i="30"/>
  <c r="HN176" i="30"/>
  <c r="HJ176" i="30"/>
  <c r="HF176" i="30"/>
  <c r="HB176" i="30"/>
  <c r="GX176" i="30"/>
  <c r="GT176" i="30"/>
  <c r="GP176" i="30"/>
  <c r="GL176" i="30"/>
  <c r="GH176" i="30"/>
  <c r="GD176" i="30"/>
  <c r="FZ176" i="30"/>
  <c r="FV176" i="30"/>
  <c r="FR176" i="30"/>
  <c r="FN176" i="30"/>
  <c r="FJ176" i="30"/>
  <c r="FF176" i="30"/>
  <c r="FB176" i="30"/>
  <c r="EX176" i="30"/>
  <c r="ET176" i="30"/>
  <c r="EP176" i="30"/>
  <c r="EL176" i="30"/>
  <c r="EH176" i="30"/>
  <c r="ED176" i="30"/>
  <c r="DZ176" i="30"/>
  <c r="DV176" i="30"/>
  <c r="DR176" i="30"/>
  <c r="DN176" i="30"/>
  <c r="DJ176" i="30"/>
  <c r="DF176" i="30"/>
  <c r="DB176" i="30"/>
  <c r="CX176" i="30"/>
  <c r="CT176" i="30"/>
  <c r="CP176" i="30"/>
  <c r="CL176" i="30"/>
  <c r="CH176" i="30"/>
  <c r="CD176" i="30"/>
  <c r="BZ176" i="30"/>
  <c r="BV176" i="30"/>
  <c r="BR176" i="30"/>
  <c r="BN176" i="30"/>
  <c r="BJ176" i="30"/>
  <c r="BF176" i="30"/>
  <c r="BB176" i="30"/>
  <c r="AX176" i="30"/>
  <c r="AT176" i="30"/>
  <c r="AP176" i="30"/>
  <c r="AL176" i="30"/>
  <c r="AH176" i="30"/>
  <c r="AD176" i="30"/>
  <c r="Z176" i="30"/>
  <c r="V176" i="30"/>
  <c r="R176" i="30"/>
  <c r="N176" i="30"/>
  <c r="IE176" i="30"/>
  <c r="IA176" i="30"/>
  <c r="HW176" i="30"/>
  <c r="HS176" i="30"/>
  <c r="HO176" i="30"/>
  <c r="HK176" i="30"/>
  <c r="HG176" i="30"/>
  <c r="HC176" i="30"/>
  <c r="GY176" i="30"/>
  <c r="GU176" i="30"/>
  <c r="GQ176" i="30"/>
  <c r="GM176" i="30"/>
  <c r="GI176" i="30"/>
  <c r="GE176" i="30"/>
  <c r="GA176" i="30"/>
  <c r="FW176" i="30"/>
  <c r="FS176" i="30"/>
  <c r="FO176" i="30"/>
  <c r="FK176" i="30"/>
  <c r="FG176" i="30"/>
  <c r="FC176" i="30"/>
  <c r="EY176" i="30"/>
  <c r="EU176" i="30"/>
  <c r="EQ176" i="30"/>
  <c r="EM176" i="30"/>
  <c r="EI176" i="30"/>
  <c r="EE176" i="30"/>
  <c r="EA176" i="30"/>
  <c r="DW176" i="30"/>
  <c r="DS176" i="30"/>
  <c r="DO176" i="30"/>
  <c r="DK176" i="30"/>
  <c r="DG176" i="30"/>
  <c r="DC176" i="30"/>
  <c r="CY176" i="30"/>
  <c r="CU176" i="30"/>
  <c r="CQ176" i="30"/>
  <c r="CM176" i="30"/>
  <c r="CI176" i="30"/>
  <c r="CE176" i="30"/>
  <c r="CA176" i="30"/>
  <c r="BW176" i="30"/>
  <c r="BS176" i="30"/>
  <c r="BO176" i="30"/>
  <c r="BK176" i="30"/>
  <c r="BG176" i="30"/>
  <c r="BC176" i="30"/>
  <c r="AY176" i="30"/>
  <c r="AU176" i="30"/>
  <c r="AQ176" i="30"/>
  <c r="AM176" i="30"/>
  <c r="AI176" i="30"/>
  <c r="AE176" i="30"/>
  <c r="AA176" i="30"/>
  <c r="W176" i="30"/>
  <c r="S176" i="30"/>
  <c r="O176" i="30"/>
  <c r="K176" i="30"/>
  <c r="IF192" i="30"/>
  <c r="IB192" i="30"/>
  <c r="HX192" i="30"/>
  <c r="HT192" i="30"/>
  <c r="HP192" i="30"/>
  <c r="HL192" i="30"/>
  <c r="HH192" i="30"/>
  <c r="HD192" i="30"/>
  <c r="GZ192" i="30"/>
  <c r="GV192" i="30"/>
  <c r="GR192" i="30"/>
  <c r="GN192" i="30"/>
  <c r="GJ192" i="30"/>
  <c r="GF192" i="30"/>
  <c r="GB192" i="30"/>
  <c r="FX192" i="30"/>
  <c r="FT192" i="30"/>
  <c r="FP192" i="30"/>
  <c r="FL192" i="30"/>
  <c r="FH192" i="30"/>
  <c r="FD192" i="30"/>
  <c r="EZ192" i="30"/>
  <c r="EV192" i="30"/>
  <c r="ER192" i="30"/>
  <c r="EN192" i="30"/>
  <c r="EJ192" i="30"/>
  <c r="EF192" i="30"/>
  <c r="EB192" i="30"/>
  <c r="DX192" i="30"/>
  <c r="DT192" i="30"/>
  <c r="DP192" i="30"/>
  <c r="DL192" i="30"/>
  <c r="DH192" i="30"/>
  <c r="DD192" i="30"/>
  <c r="CZ192" i="30"/>
  <c r="CV192" i="30"/>
  <c r="CR192" i="30"/>
  <c r="CN192" i="30"/>
  <c r="CJ192" i="30"/>
  <c r="CF192" i="30"/>
  <c r="CB192" i="30"/>
  <c r="BX192" i="30"/>
  <c r="BT192" i="30"/>
  <c r="BP192" i="30"/>
  <c r="BL192" i="30"/>
  <c r="BH192" i="30"/>
  <c r="BD192" i="30"/>
  <c r="AZ192" i="30"/>
  <c r="AV192" i="30"/>
  <c r="AR192" i="30"/>
  <c r="AN192" i="30"/>
  <c r="AJ192" i="30"/>
  <c r="AF192" i="30"/>
  <c r="AB192" i="30"/>
  <c r="X192" i="30"/>
  <c r="T192" i="30"/>
  <c r="P192" i="30"/>
  <c r="L192" i="30"/>
  <c r="IG192" i="30"/>
  <c r="IC192" i="30"/>
  <c r="HY192" i="30"/>
  <c r="HU192" i="30"/>
  <c r="HQ192" i="30"/>
  <c r="HM192" i="30"/>
  <c r="HI192" i="30"/>
  <c r="HE192" i="30"/>
  <c r="HA192" i="30"/>
  <c r="GW192" i="30"/>
  <c r="GS192" i="30"/>
  <c r="GO192" i="30"/>
  <c r="GK192" i="30"/>
  <c r="GG192" i="30"/>
  <c r="GC192" i="30"/>
  <c r="FY192" i="30"/>
  <c r="FU192" i="30"/>
  <c r="FQ192" i="30"/>
  <c r="FM192" i="30"/>
  <c r="FI192" i="30"/>
  <c r="FE192" i="30"/>
  <c r="FA192" i="30"/>
  <c r="EW192" i="30"/>
  <c r="ES192" i="30"/>
  <c r="EO192" i="30"/>
  <c r="EK192" i="30"/>
  <c r="EG192" i="30"/>
  <c r="EC192" i="30"/>
  <c r="DY192" i="30"/>
  <c r="DU192" i="30"/>
  <c r="DQ192" i="30"/>
  <c r="DM192" i="30"/>
  <c r="DI192" i="30"/>
  <c r="DE192" i="30"/>
  <c r="DA192" i="30"/>
  <c r="CW192" i="30"/>
  <c r="CS192" i="30"/>
  <c r="CO192" i="30"/>
  <c r="CK192" i="30"/>
  <c r="CG192" i="30"/>
  <c r="CC192" i="30"/>
  <c r="BY192" i="30"/>
  <c r="BU192" i="30"/>
  <c r="BQ192" i="30"/>
  <c r="BM192" i="30"/>
  <c r="BI192" i="30"/>
  <c r="BE192" i="30"/>
  <c r="BA192" i="30"/>
  <c r="AW192" i="30"/>
  <c r="AS192" i="30"/>
  <c r="AO192" i="30"/>
  <c r="AK192" i="30"/>
  <c r="AG192" i="30"/>
  <c r="AC192" i="30"/>
  <c r="Y192" i="30"/>
  <c r="U192" i="30"/>
  <c r="Q192" i="30"/>
  <c r="M192" i="30"/>
  <c r="ID192" i="30"/>
  <c r="HZ192" i="30"/>
  <c r="HV192" i="30"/>
  <c r="HR192" i="30"/>
  <c r="HN192" i="30"/>
  <c r="HJ192" i="30"/>
  <c r="HF192" i="30"/>
  <c r="HB192" i="30"/>
  <c r="GX192" i="30"/>
  <c r="GT192" i="30"/>
  <c r="GP192" i="30"/>
  <c r="GL192" i="30"/>
  <c r="GH192" i="30"/>
  <c r="GD192" i="30"/>
  <c r="FZ192" i="30"/>
  <c r="FV192" i="30"/>
  <c r="FR192" i="30"/>
  <c r="FN192" i="30"/>
  <c r="FJ192" i="30"/>
  <c r="FF192" i="30"/>
  <c r="FB192" i="30"/>
  <c r="EX192" i="30"/>
  <c r="ET192" i="30"/>
  <c r="EP192" i="30"/>
  <c r="EL192" i="30"/>
  <c r="EH192" i="30"/>
  <c r="ED192" i="30"/>
  <c r="DZ192" i="30"/>
  <c r="DV192" i="30"/>
  <c r="DR192" i="30"/>
  <c r="DN192" i="30"/>
  <c r="DJ192" i="30"/>
  <c r="DF192" i="30"/>
  <c r="DB192" i="30"/>
  <c r="CX192" i="30"/>
  <c r="CT192" i="30"/>
  <c r="CP192" i="30"/>
  <c r="CL192" i="30"/>
  <c r="CH192" i="30"/>
  <c r="CD192" i="30"/>
  <c r="BZ192" i="30"/>
  <c r="BV192" i="30"/>
  <c r="BR192" i="30"/>
  <c r="BN192" i="30"/>
  <c r="BJ192" i="30"/>
  <c r="BF192" i="30"/>
  <c r="BB192" i="30"/>
  <c r="AX192" i="30"/>
  <c r="AT192" i="30"/>
  <c r="AP192" i="30"/>
  <c r="AL192" i="30"/>
  <c r="AH192" i="30"/>
  <c r="AD192" i="30"/>
  <c r="Z192" i="30"/>
  <c r="V192" i="30"/>
  <c r="R192" i="30"/>
  <c r="N192" i="30"/>
  <c r="IE192" i="30"/>
  <c r="IA192" i="30"/>
  <c r="HW192" i="30"/>
  <c r="HS192" i="30"/>
  <c r="HO192" i="30"/>
  <c r="HK192" i="30"/>
  <c r="HG192" i="30"/>
  <c r="HC192" i="30"/>
  <c r="GY192" i="30"/>
  <c r="GU192" i="30"/>
  <c r="GQ192" i="30"/>
  <c r="GM192" i="30"/>
  <c r="GI192" i="30"/>
  <c r="GE192" i="30"/>
  <c r="GA192" i="30"/>
  <c r="FW192" i="30"/>
  <c r="FS192" i="30"/>
  <c r="FO192" i="30"/>
  <c r="FK192" i="30"/>
  <c r="FG192" i="30"/>
  <c r="FC192" i="30"/>
  <c r="EY192" i="30"/>
  <c r="EU192" i="30"/>
  <c r="EQ192" i="30"/>
  <c r="EM192" i="30"/>
  <c r="EI192" i="30"/>
  <c r="EE192" i="30"/>
  <c r="EA192" i="30"/>
  <c r="DW192" i="30"/>
  <c r="DS192" i="30"/>
  <c r="DO192" i="30"/>
  <c r="DK192" i="30"/>
  <c r="DG192" i="30"/>
  <c r="DC192" i="30"/>
  <c r="CY192" i="30"/>
  <c r="CU192" i="30"/>
  <c r="CQ192" i="30"/>
  <c r="CM192" i="30"/>
  <c r="CI192" i="30"/>
  <c r="CE192" i="30"/>
  <c r="CA192" i="30"/>
  <c r="BW192" i="30"/>
  <c r="BS192" i="30"/>
  <c r="BO192" i="30"/>
  <c r="BK192" i="30"/>
  <c r="BG192" i="30"/>
  <c r="BC192" i="30"/>
  <c r="AY192" i="30"/>
  <c r="AU192" i="30"/>
  <c r="AQ192" i="30"/>
  <c r="AM192" i="30"/>
  <c r="AI192" i="30"/>
  <c r="AE192" i="30"/>
  <c r="AA192" i="30"/>
  <c r="W192" i="30"/>
  <c r="S192" i="30"/>
  <c r="O192" i="30"/>
  <c r="K192" i="30"/>
  <c r="IF208" i="30"/>
  <c r="IB208" i="30"/>
  <c r="HX208" i="30"/>
  <c r="HT208" i="30"/>
  <c r="HP208" i="30"/>
  <c r="HL208" i="30"/>
  <c r="HH208" i="30"/>
  <c r="HD208" i="30"/>
  <c r="GZ208" i="30"/>
  <c r="GV208" i="30"/>
  <c r="GR208" i="30"/>
  <c r="GN208" i="30"/>
  <c r="GJ208" i="30"/>
  <c r="GF208" i="30"/>
  <c r="GB208" i="30"/>
  <c r="FX208" i="30"/>
  <c r="FT208" i="30"/>
  <c r="FP208" i="30"/>
  <c r="FL208" i="30"/>
  <c r="FH208" i="30"/>
  <c r="FD208" i="30"/>
  <c r="EZ208" i="30"/>
  <c r="EV208" i="30"/>
  <c r="ER208" i="30"/>
  <c r="EN208" i="30"/>
  <c r="EJ208" i="30"/>
  <c r="EF208" i="30"/>
  <c r="EB208" i="30"/>
  <c r="DX208" i="30"/>
  <c r="DT208" i="30"/>
  <c r="DP208" i="30"/>
  <c r="DL208" i="30"/>
  <c r="DH208" i="30"/>
  <c r="DD208" i="30"/>
  <c r="CZ208" i="30"/>
  <c r="CV208" i="30"/>
  <c r="CR208" i="30"/>
  <c r="CN208" i="30"/>
  <c r="CJ208" i="30"/>
  <c r="CF208" i="30"/>
  <c r="CB208" i="30"/>
  <c r="BX208" i="30"/>
  <c r="BT208" i="30"/>
  <c r="BP208" i="30"/>
  <c r="BL208" i="30"/>
  <c r="BH208" i="30"/>
  <c r="BD208" i="30"/>
  <c r="AZ208" i="30"/>
  <c r="AV208" i="30"/>
  <c r="AR208" i="30"/>
  <c r="AN208" i="30"/>
  <c r="AJ208" i="30"/>
  <c r="AF208" i="30"/>
  <c r="AB208" i="30"/>
  <c r="X208" i="30"/>
  <c r="T208" i="30"/>
  <c r="P208" i="30"/>
  <c r="L208" i="30"/>
  <c r="IG208" i="30"/>
  <c r="IC208" i="30"/>
  <c r="HY208" i="30"/>
  <c r="HU208" i="30"/>
  <c r="HQ208" i="30"/>
  <c r="HM208" i="30"/>
  <c r="HI208" i="30"/>
  <c r="HE208" i="30"/>
  <c r="HA208" i="30"/>
  <c r="GW208" i="30"/>
  <c r="GS208" i="30"/>
  <c r="GO208" i="30"/>
  <c r="GK208" i="30"/>
  <c r="GG208" i="30"/>
  <c r="GC208" i="30"/>
  <c r="FY208" i="30"/>
  <c r="FU208" i="30"/>
  <c r="FQ208" i="30"/>
  <c r="FM208" i="30"/>
  <c r="FI208" i="30"/>
  <c r="FE208" i="30"/>
  <c r="FA208" i="30"/>
  <c r="EW208" i="30"/>
  <c r="ES208" i="30"/>
  <c r="EO208" i="30"/>
  <c r="EK208" i="30"/>
  <c r="EG208" i="30"/>
  <c r="EC208" i="30"/>
  <c r="DY208" i="30"/>
  <c r="DU208" i="30"/>
  <c r="DQ208" i="30"/>
  <c r="DM208" i="30"/>
  <c r="DI208" i="30"/>
  <c r="DE208" i="30"/>
  <c r="DA208" i="30"/>
  <c r="CW208" i="30"/>
  <c r="CS208" i="30"/>
  <c r="CO208" i="30"/>
  <c r="CK208" i="30"/>
  <c r="CG208" i="30"/>
  <c r="CC208" i="30"/>
  <c r="BY208" i="30"/>
  <c r="BU208" i="30"/>
  <c r="BQ208" i="30"/>
  <c r="BM208" i="30"/>
  <c r="BI208" i="30"/>
  <c r="BE208" i="30"/>
  <c r="BA208" i="30"/>
  <c r="AW208" i="30"/>
  <c r="AS208" i="30"/>
  <c r="AO208" i="30"/>
  <c r="AK208" i="30"/>
  <c r="AG208" i="30"/>
  <c r="AC208" i="30"/>
  <c r="Y208" i="30"/>
  <c r="U208" i="30"/>
  <c r="Q208" i="30"/>
  <c r="M208" i="30"/>
  <c r="ID208" i="30"/>
  <c r="HZ208" i="30"/>
  <c r="HV208" i="30"/>
  <c r="HR208" i="30"/>
  <c r="HN208" i="30"/>
  <c r="HJ208" i="30"/>
  <c r="HF208" i="30"/>
  <c r="HB208" i="30"/>
  <c r="GX208" i="30"/>
  <c r="GT208" i="30"/>
  <c r="GP208" i="30"/>
  <c r="GL208" i="30"/>
  <c r="GH208" i="30"/>
  <c r="GD208" i="30"/>
  <c r="FZ208" i="30"/>
  <c r="FV208" i="30"/>
  <c r="FR208" i="30"/>
  <c r="FN208" i="30"/>
  <c r="FJ208" i="30"/>
  <c r="FF208" i="30"/>
  <c r="FB208" i="30"/>
  <c r="EX208" i="30"/>
  <c r="ET208" i="30"/>
  <c r="EP208" i="30"/>
  <c r="EL208" i="30"/>
  <c r="EH208" i="30"/>
  <c r="ED208" i="30"/>
  <c r="DZ208" i="30"/>
  <c r="DV208" i="30"/>
  <c r="DR208" i="30"/>
  <c r="DN208" i="30"/>
  <c r="DJ208" i="30"/>
  <c r="DF208" i="30"/>
  <c r="DB208" i="30"/>
  <c r="CX208" i="30"/>
  <c r="CT208" i="30"/>
  <c r="CP208" i="30"/>
  <c r="CL208" i="30"/>
  <c r="CH208" i="30"/>
  <c r="CD208" i="30"/>
  <c r="BZ208" i="30"/>
  <c r="BV208" i="30"/>
  <c r="BR208" i="30"/>
  <c r="BN208" i="30"/>
  <c r="BJ208" i="30"/>
  <c r="BF208" i="30"/>
  <c r="BB208" i="30"/>
  <c r="AX208" i="30"/>
  <c r="AT208" i="30"/>
  <c r="AP208" i="30"/>
  <c r="AL208" i="30"/>
  <c r="AH208" i="30"/>
  <c r="AD208" i="30"/>
  <c r="Z208" i="30"/>
  <c r="V208" i="30"/>
  <c r="R208" i="30"/>
  <c r="N208" i="30"/>
  <c r="IE208" i="30"/>
  <c r="IA208" i="30"/>
  <c r="HW208" i="30"/>
  <c r="HS208" i="30"/>
  <c r="HO208" i="30"/>
  <c r="HK208" i="30"/>
  <c r="HG208" i="30"/>
  <c r="HC208" i="30"/>
  <c r="GY208" i="30"/>
  <c r="GU208" i="30"/>
  <c r="GQ208" i="30"/>
  <c r="GM208" i="30"/>
  <c r="GI208" i="30"/>
  <c r="GE208" i="30"/>
  <c r="GA208" i="30"/>
  <c r="FW208" i="30"/>
  <c r="FS208" i="30"/>
  <c r="FO208" i="30"/>
  <c r="FK208" i="30"/>
  <c r="FG208" i="30"/>
  <c r="FC208" i="30"/>
  <c r="EY208" i="30"/>
  <c r="EU208" i="30"/>
  <c r="EQ208" i="30"/>
  <c r="EM208" i="30"/>
  <c r="EI208" i="30"/>
  <c r="EE208" i="30"/>
  <c r="EA208" i="30"/>
  <c r="DW208" i="30"/>
  <c r="DS208" i="30"/>
  <c r="DO208" i="30"/>
  <c r="DK208" i="30"/>
  <c r="DG208" i="30"/>
  <c r="DC208" i="30"/>
  <c r="CY208" i="30"/>
  <c r="CU208" i="30"/>
  <c r="CQ208" i="30"/>
  <c r="CM208" i="30"/>
  <c r="CI208" i="30"/>
  <c r="CE208" i="30"/>
  <c r="CA208" i="30"/>
  <c r="BW208" i="30"/>
  <c r="BS208" i="30"/>
  <c r="BO208" i="30"/>
  <c r="BK208" i="30"/>
  <c r="BG208" i="30"/>
  <c r="BC208" i="30"/>
  <c r="AY208" i="30"/>
  <c r="AU208" i="30"/>
  <c r="AQ208" i="30"/>
  <c r="AM208" i="30"/>
  <c r="AI208" i="30"/>
  <c r="AE208" i="30"/>
  <c r="AA208" i="30"/>
  <c r="W208" i="30"/>
  <c r="S208" i="30"/>
  <c r="O208" i="30"/>
  <c r="K208" i="30"/>
  <c r="IG157" i="30"/>
  <c r="IC157" i="30"/>
  <c r="HY157" i="30"/>
  <c r="HU157" i="30"/>
  <c r="HQ157" i="30"/>
  <c r="HM157" i="30"/>
  <c r="HI157" i="30"/>
  <c r="HE157" i="30"/>
  <c r="HA157" i="30"/>
  <c r="GW157" i="30"/>
  <c r="GS157" i="30"/>
  <c r="GO157" i="30"/>
  <c r="GK157" i="30"/>
  <c r="GG157" i="30"/>
  <c r="GC157" i="30"/>
  <c r="FY157" i="30"/>
  <c r="FU157" i="30"/>
  <c r="FQ157" i="30"/>
  <c r="FM157" i="30"/>
  <c r="FI157" i="30"/>
  <c r="FE157" i="30"/>
  <c r="FA157" i="30"/>
  <c r="EW157" i="30"/>
  <c r="ES157" i="30"/>
  <c r="EO157" i="30"/>
  <c r="EK157" i="30"/>
  <c r="EG157" i="30"/>
  <c r="EC157" i="30"/>
  <c r="DY157" i="30"/>
  <c r="DU157" i="30"/>
  <c r="DQ157" i="30"/>
  <c r="DM157" i="30"/>
  <c r="DI157" i="30"/>
  <c r="DE157" i="30"/>
  <c r="DA157" i="30"/>
  <c r="CW157" i="30"/>
  <c r="CS157" i="30"/>
  <c r="CO157" i="30"/>
  <c r="CK157" i="30"/>
  <c r="CG157" i="30"/>
  <c r="CC157" i="30"/>
  <c r="BY157" i="30"/>
  <c r="BU157" i="30"/>
  <c r="BQ157" i="30"/>
  <c r="BM157" i="30"/>
  <c r="BI157" i="30"/>
  <c r="BE157" i="30"/>
  <c r="BA157" i="30"/>
  <c r="AW157" i="30"/>
  <c r="AS157" i="30"/>
  <c r="AO157" i="30"/>
  <c r="AK157" i="30"/>
  <c r="AG157" i="30"/>
  <c r="AC157" i="30"/>
  <c r="Y157" i="30"/>
  <c r="U157" i="30"/>
  <c r="Q157" i="30"/>
  <c r="M157" i="30"/>
  <c r="ID157" i="30"/>
  <c r="HZ157" i="30"/>
  <c r="HV157" i="30"/>
  <c r="HR157" i="30"/>
  <c r="HN157" i="30"/>
  <c r="HJ157" i="30"/>
  <c r="HF157" i="30"/>
  <c r="HB157" i="30"/>
  <c r="GX157" i="30"/>
  <c r="GT157" i="30"/>
  <c r="GP157" i="30"/>
  <c r="GL157" i="30"/>
  <c r="GH157" i="30"/>
  <c r="GD157" i="30"/>
  <c r="FZ157" i="30"/>
  <c r="FV157" i="30"/>
  <c r="FR157" i="30"/>
  <c r="FN157" i="30"/>
  <c r="FJ157" i="30"/>
  <c r="FF157" i="30"/>
  <c r="FB157" i="30"/>
  <c r="EX157" i="30"/>
  <c r="ET157" i="30"/>
  <c r="EP157" i="30"/>
  <c r="EL157" i="30"/>
  <c r="EH157" i="30"/>
  <c r="ED157" i="30"/>
  <c r="DZ157" i="30"/>
  <c r="DV157" i="30"/>
  <c r="DR157" i="30"/>
  <c r="DN157" i="30"/>
  <c r="DJ157" i="30"/>
  <c r="DF157" i="30"/>
  <c r="DB157" i="30"/>
  <c r="CX157" i="30"/>
  <c r="CT157" i="30"/>
  <c r="CP157" i="30"/>
  <c r="CL157" i="30"/>
  <c r="CH157" i="30"/>
  <c r="CD157" i="30"/>
  <c r="BZ157" i="30"/>
  <c r="BV157" i="30"/>
  <c r="BR157" i="30"/>
  <c r="BN157" i="30"/>
  <c r="BJ157" i="30"/>
  <c r="BF157" i="30"/>
  <c r="BB157" i="30"/>
  <c r="AX157" i="30"/>
  <c r="AT157" i="30"/>
  <c r="AP157" i="30"/>
  <c r="AL157" i="30"/>
  <c r="AH157" i="30"/>
  <c r="AD157" i="30"/>
  <c r="Z157" i="30"/>
  <c r="V157" i="30"/>
  <c r="R157" i="30"/>
  <c r="N157" i="30"/>
  <c r="IE157" i="30"/>
  <c r="IA157" i="30"/>
  <c r="HW157" i="30"/>
  <c r="HS157" i="30"/>
  <c r="HO157" i="30"/>
  <c r="HK157" i="30"/>
  <c r="HG157" i="30"/>
  <c r="HC157" i="30"/>
  <c r="GY157" i="30"/>
  <c r="GU157" i="30"/>
  <c r="GQ157" i="30"/>
  <c r="GM157" i="30"/>
  <c r="GI157" i="30"/>
  <c r="GE157" i="30"/>
  <c r="GA157" i="30"/>
  <c r="FW157" i="30"/>
  <c r="FS157" i="30"/>
  <c r="FO157" i="30"/>
  <c r="FK157" i="30"/>
  <c r="FG157" i="30"/>
  <c r="FC157" i="30"/>
  <c r="EY157" i="30"/>
  <c r="EU157" i="30"/>
  <c r="EQ157" i="30"/>
  <c r="EM157" i="30"/>
  <c r="EI157" i="30"/>
  <c r="EE157" i="30"/>
  <c r="EA157" i="30"/>
  <c r="DW157" i="30"/>
  <c r="DS157" i="30"/>
  <c r="DO157" i="30"/>
  <c r="DK157" i="30"/>
  <c r="DG157" i="30"/>
  <c r="DC157" i="30"/>
  <c r="CY157" i="30"/>
  <c r="CU157" i="30"/>
  <c r="CQ157" i="30"/>
  <c r="CM157" i="30"/>
  <c r="CI157" i="30"/>
  <c r="CE157" i="30"/>
  <c r="CA157" i="30"/>
  <c r="BW157" i="30"/>
  <c r="BS157" i="30"/>
  <c r="BO157" i="30"/>
  <c r="BK157" i="30"/>
  <c r="BG157" i="30"/>
  <c r="BC157" i="30"/>
  <c r="AY157" i="30"/>
  <c r="AU157" i="30"/>
  <c r="AQ157" i="30"/>
  <c r="AM157" i="30"/>
  <c r="AI157" i="30"/>
  <c r="AE157" i="30"/>
  <c r="AA157" i="30"/>
  <c r="W157" i="30"/>
  <c r="S157" i="30"/>
  <c r="O157" i="30"/>
  <c r="K157" i="30"/>
  <c r="IF157" i="30"/>
  <c r="IB157" i="30"/>
  <c r="HX157" i="30"/>
  <c r="HT157" i="30"/>
  <c r="HP157" i="30"/>
  <c r="HL157" i="30"/>
  <c r="HH157" i="30"/>
  <c r="HD157" i="30"/>
  <c r="GZ157" i="30"/>
  <c r="GV157" i="30"/>
  <c r="GR157" i="30"/>
  <c r="GN157" i="30"/>
  <c r="GJ157" i="30"/>
  <c r="GF157" i="30"/>
  <c r="GB157" i="30"/>
  <c r="FX157" i="30"/>
  <c r="FT157" i="30"/>
  <c r="FP157" i="30"/>
  <c r="FL157" i="30"/>
  <c r="FH157" i="30"/>
  <c r="FD157" i="30"/>
  <c r="EZ157" i="30"/>
  <c r="EV157" i="30"/>
  <c r="ER157" i="30"/>
  <c r="EN157" i="30"/>
  <c r="EJ157" i="30"/>
  <c r="EF157" i="30"/>
  <c r="EB157" i="30"/>
  <c r="DX157" i="30"/>
  <c r="DT157" i="30"/>
  <c r="DP157" i="30"/>
  <c r="DL157" i="30"/>
  <c r="DH157" i="30"/>
  <c r="DD157" i="30"/>
  <c r="CZ157" i="30"/>
  <c r="CV157" i="30"/>
  <c r="CR157" i="30"/>
  <c r="CN157" i="30"/>
  <c r="CJ157" i="30"/>
  <c r="CF157" i="30"/>
  <c r="CB157" i="30"/>
  <c r="BX157" i="30"/>
  <c r="BT157" i="30"/>
  <c r="BP157" i="30"/>
  <c r="BL157" i="30"/>
  <c r="BH157" i="30"/>
  <c r="BD157" i="30"/>
  <c r="AZ157" i="30"/>
  <c r="AV157" i="30"/>
  <c r="AR157" i="30"/>
  <c r="AN157" i="30"/>
  <c r="AJ157" i="30"/>
  <c r="AF157" i="30"/>
  <c r="AB157" i="30"/>
  <c r="X157" i="30"/>
  <c r="T157" i="30"/>
  <c r="P157" i="30"/>
  <c r="L157" i="30"/>
  <c r="IG173" i="30"/>
  <c r="IC173" i="30"/>
  <c r="HY173" i="30"/>
  <c r="HU173" i="30"/>
  <c r="HQ173" i="30"/>
  <c r="HM173" i="30"/>
  <c r="HI173" i="30"/>
  <c r="HE173" i="30"/>
  <c r="HA173" i="30"/>
  <c r="GW173" i="30"/>
  <c r="GS173" i="30"/>
  <c r="GO173" i="30"/>
  <c r="GK173" i="30"/>
  <c r="GG173" i="30"/>
  <c r="GC173" i="30"/>
  <c r="FY173" i="30"/>
  <c r="FU173" i="30"/>
  <c r="FQ173" i="30"/>
  <c r="FM173" i="30"/>
  <c r="FI173" i="30"/>
  <c r="FE173" i="30"/>
  <c r="FA173" i="30"/>
  <c r="EW173" i="30"/>
  <c r="ES173" i="30"/>
  <c r="EO173" i="30"/>
  <c r="EK173" i="30"/>
  <c r="EG173" i="30"/>
  <c r="EC173" i="30"/>
  <c r="DY173" i="30"/>
  <c r="DU173" i="30"/>
  <c r="DQ173" i="30"/>
  <c r="DM173" i="30"/>
  <c r="DI173" i="30"/>
  <c r="DE173" i="30"/>
  <c r="DA173" i="30"/>
  <c r="CW173" i="30"/>
  <c r="CS173" i="30"/>
  <c r="CO173" i="30"/>
  <c r="CK173" i="30"/>
  <c r="CG173" i="30"/>
  <c r="CC173" i="30"/>
  <c r="BY173" i="30"/>
  <c r="BU173" i="30"/>
  <c r="BQ173" i="30"/>
  <c r="BM173" i="30"/>
  <c r="BI173" i="30"/>
  <c r="BE173" i="30"/>
  <c r="BA173" i="30"/>
  <c r="AW173" i="30"/>
  <c r="AS173" i="30"/>
  <c r="AO173" i="30"/>
  <c r="AK173" i="30"/>
  <c r="AG173" i="30"/>
  <c r="AC173" i="30"/>
  <c r="Y173" i="30"/>
  <c r="U173" i="30"/>
  <c r="Q173" i="30"/>
  <c r="M173" i="30"/>
  <c r="ID173" i="30"/>
  <c r="HZ173" i="30"/>
  <c r="HV173" i="30"/>
  <c r="HR173" i="30"/>
  <c r="HN173" i="30"/>
  <c r="HJ173" i="30"/>
  <c r="HF173" i="30"/>
  <c r="HB173" i="30"/>
  <c r="GX173" i="30"/>
  <c r="GT173" i="30"/>
  <c r="GP173" i="30"/>
  <c r="GL173" i="30"/>
  <c r="GH173" i="30"/>
  <c r="GD173" i="30"/>
  <c r="FZ173" i="30"/>
  <c r="FV173" i="30"/>
  <c r="FR173" i="30"/>
  <c r="FN173" i="30"/>
  <c r="FJ173" i="30"/>
  <c r="FF173" i="30"/>
  <c r="FB173" i="30"/>
  <c r="EX173" i="30"/>
  <c r="ET173" i="30"/>
  <c r="EP173" i="30"/>
  <c r="EL173" i="30"/>
  <c r="EH173" i="30"/>
  <c r="ED173" i="30"/>
  <c r="DZ173" i="30"/>
  <c r="DV173" i="30"/>
  <c r="DR173" i="30"/>
  <c r="DN173" i="30"/>
  <c r="DJ173" i="30"/>
  <c r="DF173" i="30"/>
  <c r="DB173" i="30"/>
  <c r="CX173" i="30"/>
  <c r="CT173" i="30"/>
  <c r="CP173" i="30"/>
  <c r="CL173" i="30"/>
  <c r="CH173" i="30"/>
  <c r="CD173" i="30"/>
  <c r="BZ173" i="30"/>
  <c r="BV173" i="30"/>
  <c r="BR173" i="30"/>
  <c r="BN173" i="30"/>
  <c r="BJ173" i="30"/>
  <c r="BF173" i="30"/>
  <c r="BB173" i="30"/>
  <c r="AX173" i="30"/>
  <c r="AT173" i="30"/>
  <c r="AP173" i="30"/>
  <c r="AL173" i="30"/>
  <c r="AH173" i="30"/>
  <c r="AD173" i="30"/>
  <c r="Z173" i="30"/>
  <c r="V173" i="30"/>
  <c r="R173" i="30"/>
  <c r="N173" i="30"/>
  <c r="IE173" i="30"/>
  <c r="IA173" i="30"/>
  <c r="HW173" i="30"/>
  <c r="HS173" i="30"/>
  <c r="HO173" i="30"/>
  <c r="HK173" i="30"/>
  <c r="HG173" i="30"/>
  <c r="HC173" i="30"/>
  <c r="GY173" i="30"/>
  <c r="GU173" i="30"/>
  <c r="GQ173" i="30"/>
  <c r="GM173" i="30"/>
  <c r="GI173" i="30"/>
  <c r="GE173" i="30"/>
  <c r="GA173" i="30"/>
  <c r="FW173" i="30"/>
  <c r="FS173" i="30"/>
  <c r="FO173" i="30"/>
  <c r="FK173" i="30"/>
  <c r="FG173" i="30"/>
  <c r="FC173" i="30"/>
  <c r="EY173" i="30"/>
  <c r="EU173" i="30"/>
  <c r="EQ173" i="30"/>
  <c r="EM173" i="30"/>
  <c r="EI173" i="30"/>
  <c r="EE173" i="30"/>
  <c r="EA173" i="30"/>
  <c r="DW173" i="30"/>
  <c r="DS173" i="30"/>
  <c r="DO173" i="30"/>
  <c r="DK173" i="30"/>
  <c r="DG173" i="30"/>
  <c r="DC173" i="30"/>
  <c r="CY173" i="30"/>
  <c r="CU173" i="30"/>
  <c r="CQ173" i="30"/>
  <c r="CM173" i="30"/>
  <c r="CI173" i="30"/>
  <c r="CE173" i="30"/>
  <c r="CA173" i="30"/>
  <c r="BW173" i="30"/>
  <c r="BS173" i="30"/>
  <c r="BO173" i="30"/>
  <c r="BK173" i="30"/>
  <c r="BG173" i="30"/>
  <c r="BC173" i="30"/>
  <c r="AY173" i="30"/>
  <c r="AU173" i="30"/>
  <c r="AQ173" i="30"/>
  <c r="AM173" i="30"/>
  <c r="AI173" i="30"/>
  <c r="AE173" i="30"/>
  <c r="AA173" i="30"/>
  <c r="W173" i="30"/>
  <c r="S173" i="30"/>
  <c r="O173" i="30"/>
  <c r="K173" i="30"/>
  <c r="IF173" i="30"/>
  <c r="IB173" i="30"/>
  <c r="HX173" i="30"/>
  <c r="HT173" i="30"/>
  <c r="HP173" i="30"/>
  <c r="HL173" i="30"/>
  <c r="HH173" i="30"/>
  <c r="HD173" i="30"/>
  <c r="GZ173" i="30"/>
  <c r="GV173" i="30"/>
  <c r="GR173" i="30"/>
  <c r="GN173" i="30"/>
  <c r="GJ173" i="30"/>
  <c r="GF173" i="30"/>
  <c r="GB173" i="30"/>
  <c r="FX173" i="30"/>
  <c r="FT173" i="30"/>
  <c r="FP173" i="30"/>
  <c r="FL173" i="30"/>
  <c r="FH173" i="30"/>
  <c r="FD173" i="30"/>
  <c r="EZ173" i="30"/>
  <c r="EV173" i="30"/>
  <c r="ER173" i="30"/>
  <c r="EN173" i="30"/>
  <c r="EJ173" i="30"/>
  <c r="EF173" i="30"/>
  <c r="EB173" i="30"/>
  <c r="DX173" i="30"/>
  <c r="DT173" i="30"/>
  <c r="DP173" i="30"/>
  <c r="DL173" i="30"/>
  <c r="DH173" i="30"/>
  <c r="DD173" i="30"/>
  <c r="CZ173" i="30"/>
  <c r="CV173" i="30"/>
  <c r="CR173" i="30"/>
  <c r="CN173" i="30"/>
  <c r="CJ173" i="30"/>
  <c r="CF173" i="30"/>
  <c r="CB173" i="30"/>
  <c r="BX173" i="30"/>
  <c r="BT173" i="30"/>
  <c r="BP173" i="30"/>
  <c r="BL173" i="30"/>
  <c r="BH173" i="30"/>
  <c r="BD173" i="30"/>
  <c r="AZ173" i="30"/>
  <c r="AV173" i="30"/>
  <c r="AR173" i="30"/>
  <c r="AN173" i="30"/>
  <c r="AJ173" i="30"/>
  <c r="AF173" i="30"/>
  <c r="AB173" i="30"/>
  <c r="X173" i="30"/>
  <c r="T173" i="30"/>
  <c r="P173" i="30"/>
  <c r="L173" i="30"/>
  <c r="IG189" i="30"/>
  <c r="IC189" i="30"/>
  <c r="HY189" i="30"/>
  <c r="HU189" i="30"/>
  <c r="HQ189" i="30"/>
  <c r="HM189" i="30"/>
  <c r="HI189" i="30"/>
  <c r="HE189" i="30"/>
  <c r="HA189" i="30"/>
  <c r="GW189" i="30"/>
  <c r="GS189" i="30"/>
  <c r="GO189" i="30"/>
  <c r="GK189" i="30"/>
  <c r="GG189" i="30"/>
  <c r="GC189" i="30"/>
  <c r="FY189" i="30"/>
  <c r="FU189" i="30"/>
  <c r="FQ189" i="30"/>
  <c r="FM189" i="30"/>
  <c r="FI189" i="30"/>
  <c r="FE189" i="30"/>
  <c r="FA189" i="30"/>
  <c r="EW189" i="30"/>
  <c r="ES189" i="30"/>
  <c r="EO189" i="30"/>
  <c r="EK189" i="30"/>
  <c r="EG189" i="30"/>
  <c r="EC189" i="30"/>
  <c r="DY189" i="30"/>
  <c r="DU189" i="30"/>
  <c r="DQ189" i="30"/>
  <c r="DM189" i="30"/>
  <c r="DI189" i="30"/>
  <c r="DE189" i="30"/>
  <c r="DA189" i="30"/>
  <c r="CW189" i="30"/>
  <c r="CS189" i="30"/>
  <c r="CO189" i="30"/>
  <c r="CK189" i="30"/>
  <c r="CG189" i="30"/>
  <c r="CC189" i="30"/>
  <c r="BY189" i="30"/>
  <c r="BU189" i="30"/>
  <c r="BQ189" i="30"/>
  <c r="BM189" i="30"/>
  <c r="BI189" i="30"/>
  <c r="BE189" i="30"/>
  <c r="BA189" i="30"/>
  <c r="AW189" i="30"/>
  <c r="AS189" i="30"/>
  <c r="AO189" i="30"/>
  <c r="AK189" i="30"/>
  <c r="AG189" i="30"/>
  <c r="AC189" i="30"/>
  <c r="Y189" i="30"/>
  <c r="U189" i="30"/>
  <c r="Q189" i="30"/>
  <c r="M189" i="30"/>
  <c r="ID189" i="30"/>
  <c r="HZ189" i="30"/>
  <c r="HV189" i="30"/>
  <c r="HR189" i="30"/>
  <c r="HN189" i="30"/>
  <c r="HJ189" i="30"/>
  <c r="HF189" i="30"/>
  <c r="HB189" i="30"/>
  <c r="GX189" i="30"/>
  <c r="GT189" i="30"/>
  <c r="GP189" i="30"/>
  <c r="GL189" i="30"/>
  <c r="GH189" i="30"/>
  <c r="GD189" i="30"/>
  <c r="FZ189" i="30"/>
  <c r="FV189" i="30"/>
  <c r="FR189" i="30"/>
  <c r="FN189" i="30"/>
  <c r="FJ189" i="30"/>
  <c r="FF189" i="30"/>
  <c r="FB189" i="30"/>
  <c r="EX189" i="30"/>
  <c r="ET189" i="30"/>
  <c r="EP189" i="30"/>
  <c r="EL189" i="30"/>
  <c r="EH189" i="30"/>
  <c r="ED189" i="30"/>
  <c r="DZ189" i="30"/>
  <c r="DV189" i="30"/>
  <c r="DR189" i="30"/>
  <c r="DN189" i="30"/>
  <c r="DJ189" i="30"/>
  <c r="DF189" i="30"/>
  <c r="DB189" i="30"/>
  <c r="CX189" i="30"/>
  <c r="CT189" i="30"/>
  <c r="CP189" i="30"/>
  <c r="CL189" i="30"/>
  <c r="CH189" i="30"/>
  <c r="CD189" i="30"/>
  <c r="BZ189" i="30"/>
  <c r="BV189" i="30"/>
  <c r="BR189" i="30"/>
  <c r="BN189" i="30"/>
  <c r="BJ189" i="30"/>
  <c r="BF189" i="30"/>
  <c r="BB189" i="30"/>
  <c r="AX189" i="30"/>
  <c r="AT189" i="30"/>
  <c r="AP189" i="30"/>
  <c r="AL189" i="30"/>
  <c r="AH189" i="30"/>
  <c r="AD189" i="30"/>
  <c r="Z189" i="30"/>
  <c r="V189" i="30"/>
  <c r="R189" i="30"/>
  <c r="N189" i="30"/>
  <c r="IE189" i="30"/>
  <c r="IA189" i="30"/>
  <c r="HW189" i="30"/>
  <c r="HS189" i="30"/>
  <c r="HO189" i="30"/>
  <c r="HK189" i="30"/>
  <c r="HG189" i="30"/>
  <c r="HC189" i="30"/>
  <c r="GY189" i="30"/>
  <c r="GU189" i="30"/>
  <c r="GQ189" i="30"/>
  <c r="GM189" i="30"/>
  <c r="GI189" i="30"/>
  <c r="GE189" i="30"/>
  <c r="GA189" i="30"/>
  <c r="FW189" i="30"/>
  <c r="FS189" i="30"/>
  <c r="FO189" i="30"/>
  <c r="FK189" i="30"/>
  <c r="FG189" i="30"/>
  <c r="FC189" i="30"/>
  <c r="EY189" i="30"/>
  <c r="EU189" i="30"/>
  <c r="EQ189" i="30"/>
  <c r="EM189" i="30"/>
  <c r="EI189" i="30"/>
  <c r="EE189" i="30"/>
  <c r="EA189" i="30"/>
  <c r="DW189" i="30"/>
  <c r="DS189" i="30"/>
  <c r="DO189" i="30"/>
  <c r="DK189" i="30"/>
  <c r="DG189" i="30"/>
  <c r="DC189" i="30"/>
  <c r="CY189" i="30"/>
  <c r="CU189" i="30"/>
  <c r="CQ189" i="30"/>
  <c r="CM189" i="30"/>
  <c r="CI189" i="30"/>
  <c r="CE189" i="30"/>
  <c r="CA189" i="30"/>
  <c r="BW189" i="30"/>
  <c r="BS189" i="30"/>
  <c r="BO189" i="30"/>
  <c r="BK189" i="30"/>
  <c r="BG189" i="30"/>
  <c r="BC189" i="30"/>
  <c r="AY189" i="30"/>
  <c r="AU189" i="30"/>
  <c r="AQ189" i="30"/>
  <c r="AM189" i="30"/>
  <c r="AI189" i="30"/>
  <c r="AE189" i="30"/>
  <c r="AA189" i="30"/>
  <c r="W189" i="30"/>
  <c r="S189" i="30"/>
  <c r="O189" i="30"/>
  <c r="K189" i="30"/>
  <c r="IF189" i="30"/>
  <c r="IB189" i="30"/>
  <c r="HX189" i="30"/>
  <c r="HT189" i="30"/>
  <c r="HP189" i="30"/>
  <c r="HL189" i="30"/>
  <c r="HH189" i="30"/>
  <c r="HD189" i="30"/>
  <c r="GZ189" i="30"/>
  <c r="GV189" i="30"/>
  <c r="GR189" i="30"/>
  <c r="GN189" i="30"/>
  <c r="GJ189" i="30"/>
  <c r="GF189" i="30"/>
  <c r="GB189" i="30"/>
  <c r="FX189" i="30"/>
  <c r="FT189" i="30"/>
  <c r="FP189" i="30"/>
  <c r="FL189" i="30"/>
  <c r="FH189" i="30"/>
  <c r="FD189" i="30"/>
  <c r="EZ189" i="30"/>
  <c r="EV189" i="30"/>
  <c r="ER189" i="30"/>
  <c r="EN189" i="30"/>
  <c r="EJ189" i="30"/>
  <c r="EF189" i="30"/>
  <c r="EB189" i="30"/>
  <c r="DX189" i="30"/>
  <c r="DT189" i="30"/>
  <c r="DP189" i="30"/>
  <c r="DL189" i="30"/>
  <c r="DH189" i="30"/>
  <c r="DD189" i="30"/>
  <c r="CZ189" i="30"/>
  <c r="CV189" i="30"/>
  <c r="CR189" i="30"/>
  <c r="CN189" i="30"/>
  <c r="CJ189" i="30"/>
  <c r="CF189" i="30"/>
  <c r="CB189" i="30"/>
  <c r="BX189" i="30"/>
  <c r="BT189" i="30"/>
  <c r="BP189" i="30"/>
  <c r="BL189" i="30"/>
  <c r="BH189" i="30"/>
  <c r="BD189" i="30"/>
  <c r="AZ189" i="30"/>
  <c r="AV189" i="30"/>
  <c r="AR189" i="30"/>
  <c r="AN189" i="30"/>
  <c r="AJ189" i="30"/>
  <c r="AF189" i="30"/>
  <c r="AB189" i="30"/>
  <c r="X189" i="30"/>
  <c r="T189" i="30"/>
  <c r="P189" i="30"/>
  <c r="L189" i="30"/>
  <c r="IG205" i="30"/>
  <c r="IC205" i="30"/>
  <c r="HY205" i="30"/>
  <c r="HU205" i="30"/>
  <c r="HQ205" i="30"/>
  <c r="HM205" i="30"/>
  <c r="HI205" i="30"/>
  <c r="HE205" i="30"/>
  <c r="HA205" i="30"/>
  <c r="GW205" i="30"/>
  <c r="GS205" i="30"/>
  <c r="GO205" i="30"/>
  <c r="GK205" i="30"/>
  <c r="GG205" i="30"/>
  <c r="GC205" i="30"/>
  <c r="FY205" i="30"/>
  <c r="FU205" i="30"/>
  <c r="FQ205" i="30"/>
  <c r="FM205" i="30"/>
  <c r="FI205" i="30"/>
  <c r="FE205" i="30"/>
  <c r="FA205" i="30"/>
  <c r="EW205" i="30"/>
  <c r="ES205" i="30"/>
  <c r="EO205" i="30"/>
  <c r="EK205" i="30"/>
  <c r="EG205" i="30"/>
  <c r="EC205" i="30"/>
  <c r="DY205" i="30"/>
  <c r="DU205" i="30"/>
  <c r="DQ205" i="30"/>
  <c r="DM205" i="30"/>
  <c r="DI205" i="30"/>
  <c r="DE205" i="30"/>
  <c r="DA205" i="30"/>
  <c r="CW205" i="30"/>
  <c r="CS205" i="30"/>
  <c r="CO205" i="30"/>
  <c r="CK205" i="30"/>
  <c r="CG205" i="30"/>
  <c r="CC205" i="30"/>
  <c r="BY205" i="30"/>
  <c r="BU205" i="30"/>
  <c r="BQ205" i="30"/>
  <c r="BM205" i="30"/>
  <c r="BI205" i="30"/>
  <c r="BE205" i="30"/>
  <c r="BA205" i="30"/>
  <c r="AW205" i="30"/>
  <c r="AS205" i="30"/>
  <c r="AO205" i="30"/>
  <c r="AK205" i="30"/>
  <c r="AG205" i="30"/>
  <c r="AC205" i="30"/>
  <c r="Y205" i="30"/>
  <c r="U205" i="30"/>
  <c r="Q205" i="30"/>
  <c r="M205" i="30"/>
  <c r="ID205" i="30"/>
  <c r="HZ205" i="30"/>
  <c r="HV205" i="30"/>
  <c r="HR205" i="30"/>
  <c r="HN205" i="30"/>
  <c r="HJ205" i="30"/>
  <c r="HF205" i="30"/>
  <c r="HB205" i="30"/>
  <c r="GX205" i="30"/>
  <c r="GT205" i="30"/>
  <c r="GP205" i="30"/>
  <c r="GL205" i="30"/>
  <c r="GH205" i="30"/>
  <c r="GD205" i="30"/>
  <c r="FZ205" i="30"/>
  <c r="FV205" i="30"/>
  <c r="FR205" i="30"/>
  <c r="FN205" i="30"/>
  <c r="FJ205" i="30"/>
  <c r="FF205" i="30"/>
  <c r="FB205" i="30"/>
  <c r="EX205" i="30"/>
  <c r="ET205" i="30"/>
  <c r="EP205" i="30"/>
  <c r="EL205" i="30"/>
  <c r="EH205" i="30"/>
  <c r="ED205" i="30"/>
  <c r="DZ205" i="30"/>
  <c r="DV205" i="30"/>
  <c r="DR205" i="30"/>
  <c r="DN205" i="30"/>
  <c r="DJ205" i="30"/>
  <c r="DF205" i="30"/>
  <c r="DB205" i="30"/>
  <c r="CX205" i="30"/>
  <c r="CT205" i="30"/>
  <c r="CP205" i="30"/>
  <c r="CL205" i="30"/>
  <c r="CH205" i="30"/>
  <c r="CD205" i="30"/>
  <c r="BZ205" i="30"/>
  <c r="BV205" i="30"/>
  <c r="BR205" i="30"/>
  <c r="BN205" i="30"/>
  <c r="BJ205" i="30"/>
  <c r="BF205" i="30"/>
  <c r="BB205" i="30"/>
  <c r="AX205" i="30"/>
  <c r="AT205" i="30"/>
  <c r="AP205" i="30"/>
  <c r="AL205" i="30"/>
  <c r="AH205" i="30"/>
  <c r="AD205" i="30"/>
  <c r="Z205" i="30"/>
  <c r="V205" i="30"/>
  <c r="R205" i="30"/>
  <c r="N205" i="30"/>
  <c r="IE205" i="30"/>
  <c r="IA205" i="30"/>
  <c r="HW205" i="30"/>
  <c r="HS205" i="30"/>
  <c r="HO205" i="30"/>
  <c r="HK205" i="30"/>
  <c r="HG205" i="30"/>
  <c r="HC205" i="30"/>
  <c r="GY205" i="30"/>
  <c r="GU205" i="30"/>
  <c r="GQ205" i="30"/>
  <c r="GM205" i="30"/>
  <c r="GI205" i="30"/>
  <c r="GE205" i="30"/>
  <c r="GA205" i="30"/>
  <c r="FW205" i="30"/>
  <c r="FS205" i="30"/>
  <c r="FO205" i="30"/>
  <c r="FK205" i="30"/>
  <c r="FG205" i="30"/>
  <c r="FC205" i="30"/>
  <c r="EY205" i="30"/>
  <c r="EU205" i="30"/>
  <c r="EQ205" i="30"/>
  <c r="EM205" i="30"/>
  <c r="EI205" i="30"/>
  <c r="EE205" i="30"/>
  <c r="EA205" i="30"/>
  <c r="DW205" i="30"/>
  <c r="DS205" i="30"/>
  <c r="DO205" i="30"/>
  <c r="DK205" i="30"/>
  <c r="DG205" i="30"/>
  <c r="DC205" i="30"/>
  <c r="CY205" i="30"/>
  <c r="CU205" i="30"/>
  <c r="CQ205" i="30"/>
  <c r="CM205" i="30"/>
  <c r="CI205" i="30"/>
  <c r="CE205" i="30"/>
  <c r="CA205" i="30"/>
  <c r="BW205" i="30"/>
  <c r="BS205" i="30"/>
  <c r="BO205" i="30"/>
  <c r="BK205" i="30"/>
  <c r="BG205" i="30"/>
  <c r="BC205" i="30"/>
  <c r="AY205" i="30"/>
  <c r="AU205" i="30"/>
  <c r="AQ205" i="30"/>
  <c r="AM205" i="30"/>
  <c r="AI205" i="30"/>
  <c r="AE205" i="30"/>
  <c r="AA205" i="30"/>
  <c r="W205" i="30"/>
  <c r="S205" i="30"/>
  <c r="O205" i="30"/>
  <c r="K205" i="30"/>
  <c r="IF205" i="30"/>
  <c r="IB205" i="30"/>
  <c r="HX205" i="30"/>
  <c r="HT205" i="30"/>
  <c r="HP205" i="30"/>
  <c r="HL205" i="30"/>
  <c r="HH205" i="30"/>
  <c r="HD205" i="30"/>
  <c r="GZ205" i="30"/>
  <c r="GV205" i="30"/>
  <c r="GR205" i="30"/>
  <c r="GN205" i="30"/>
  <c r="GJ205" i="30"/>
  <c r="GF205" i="30"/>
  <c r="GB205" i="30"/>
  <c r="FX205" i="30"/>
  <c r="FT205" i="30"/>
  <c r="FP205" i="30"/>
  <c r="FL205" i="30"/>
  <c r="FH205" i="30"/>
  <c r="FD205" i="30"/>
  <c r="EZ205" i="30"/>
  <c r="EV205" i="30"/>
  <c r="ER205" i="30"/>
  <c r="EN205" i="30"/>
  <c r="EJ205" i="30"/>
  <c r="EF205" i="30"/>
  <c r="EB205" i="30"/>
  <c r="DX205" i="30"/>
  <c r="DT205" i="30"/>
  <c r="DP205" i="30"/>
  <c r="DL205" i="30"/>
  <c r="DH205" i="30"/>
  <c r="DD205" i="30"/>
  <c r="CZ205" i="30"/>
  <c r="CV205" i="30"/>
  <c r="CR205" i="30"/>
  <c r="CN205" i="30"/>
  <c r="CJ205" i="30"/>
  <c r="CF205" i="30"/>
  <c r="CB205" i="30"/>
  <c r="BX205" i="30"/>
  <c r="BT205" i="30"/>
  <c r="BP205" i="30"/>
  <c r="BL205" i="30"/>
  <c r="BH205" i="30"/>
  <c r="BD205" i="30"/>
  <c r="AZ205" i="30"/>
  <c r="AV205" i="30"/>
  <c r="AR205" i="30"/>
  <c r="AN205" i="30"/>
  <c r="AJ205" i="30"/>
  <c r="AF205" i="30"/>
  <c r="AB205" i="30"/>
  <c r="X205" i="30"/>
  <c r="T205" i="30"/>
  <c r="P205" i="30"/>
  <c r="L205" i="30"/>
  <c r="ID219" i="30"/>
  <c r="HZ219" i="30"/>
  <c r="HV219" i="30"/>
  <c r="HR219" i="30"/>
  <c r="HN219" i="30"/>
  <c r="HJ219" i="30"/>
  <c r="HF219" i="30"/>
  <c r="HB219" i="30"/>
  <c r="GX219" i="30"/>
  <c r="GT219" i="30"/>
  <c r="GP219" i="30"/>
  <c r="GL219" i="30"/>
  <c r="GH219" i="30"/>
  <c r="GD219" i="30"/>
  <c r="FZ219" i="30"/>
  <c r="FV219" i="30"/>
  <c r="FR219" i="30"/>
  <c r="FN219" i="30"/>
  <c r="FJ219" i="30"/>
  <c r="FF219" i="30"/>
  <c r="FB219" i="30"/>
  <c r="EX219" i="30"/>
  <c r="ET219" i="30"/>
  <c r="EP219" i="30"/>
  <c r="EL219" i="30"/>
  <c r="EH219" i="30"/>
  <c r="ED219" i="30"/>
  <c r="DZ219" i="30"/>
  <c r="DV219" i="30"/>
  <c r="DR219" i="30"/>
  <c r="DN219" i="30"/>
  <c r="DJ219" i="30"/>
  <c r="DF219" i="30"/>
  <c r="DB219" i="30"/>
  <c r="CX219" i="30"/>
  <c r="CT219" i="30"/>
  <c r="CP219" i="30"/>
  <c r="CL219" i="30"/>
  <c r="CH219" i="30"/>
  <c r="CD219" i="30"/>
  <c r="BZ219" i="30"/>
  <c r="BV219" i="30"/>
  <c r="BR219" i="30"/>
  <c r="BN219" i="30"/>
  <c r="BJ219" i="30"/>
  <c r="BF219" i="30"/>
  <c r="BB219" i="30"/>
  <c r="AX219" i="30"/>
  <c r="AT219" i="30"/>
  <c r="AP219" i="30"/>
  <c r="AL219" i="30"/>
  <c r="AH219" i="30"/>
  <c r="AD219" i="30"/>
  <c r="Z219" i="30"/>
  <c r="V219" i="30"/>
  <c r="R219" i="30"/>
  <c r="N219" i="30"/>
  <c r="IE219" i="30"/>
  <c r="IA219" i="30"/>
  <c r="HW219" i="30"/>
  <c r="HS219" i="30"/>
  <c r="HO219" i="30"/>
  <c r="HK219" i="30"/>
  <c r="HG219" i="30"/>
  <c r="HC219" i="30"/>
  <c r="GY219" i="30"/>
  <c r="GU219" i="30"/>
  <c r="GQ219" i="30"/>
  <c r="GM219" i="30"/>
  <c r="GI219" i="30"/>
  <c r="GE219" i="30"/>
  <c r="GA219" i="30"/>
  <c r="FW219" i="30"/>
  <c r="FS219" i="30"/>
  <c r="FO219" i="30"/>
  <c r="FK219" i="30"/>
  <c r="FG219" i="30"/>
  <c r="FC219" i="30"/>
  <c r="EY219" i="30"/>
  <c r="EU219" i="30"/>
  <c r="EQ219" i="30"/>
  <c r="EM219" i="30"/>
  <c r="EI219" i="30"/>
  <c r="EE219" i="30"/>
  <c r="EA219" i="30"/>
  <c r="DW219" i="30"/>
  <c r="DS219" i="30"/>
  <c r="DO219" i="30"/>
  <c r="DK219" i="30"/>
  <c r="DG219" i="30"/>
  <c r="DC219" i="30"/>
  <c r="CY219" i="30"/>
  <c r="CU219" i="30"/>
  <c r="CQ219" i="30"/>
  <c r="CM219" i="30"/>
  <c r="CI219" i="30"/>
  <c r="CE219" i="30"/>
  <c r="CA219" i="30"/>
  <c r="BW219" i="30"/>
  <c r="BS219" i="30"/>
  <c r="BO219" i="30"/>
  <c r="BK219" i="30"/>
  <c r="BG219" i="30"/>
  <c r="BC219" i="30"/>
  <c r="AY219" i="30"/>
  <c r="AU219" i="30"/>
  <c r="AQ219" i="30"/>
  <c r="AM219" i="30"/>
  <c r="AI219" i="30"/>
  <c r="AE219" i="30"/>
  <c r="AA219" i="30"/>
  <c r="W219" i="30"/>
  <c r="S219" i="30"/>
  <c r="O219" i="30"/>
  <c r="K219" i="30"/>
  <c r="IF219" i="30"/>
  <c r="IB219" i="30"/>
  <c r="HX219" i="30"/>
  <c r="HT219" i="30"/>
  <c r="HP219" i="30"/>
  <c r="HL219" i="30"/>
  <c r="HH219" i="30"/>
  <c r="HD219" i="30"/>
  <c r="GZ219" i="30"/>
  <c r="GV219" i="30"/>
  <c r="GR219" i="30"/>
  <c r="GN219" i="30"/>
  <c r="GJ219" i="30"/>
  <c r="GF219" i="30"/>
  <c r="GB219" i="30"/>
  <c r="FX219" i="30"/>
  <c r="FT219" i="30"/>
  <c r="FP219" i="30"/>
  <c r="FL219" i="30"/>
  <c r="FH219" i="30"/>
  <c r="FD219" i="30"/>
  <c r="EZ219" i="30"/>
  <c r="EV219" i="30"/>
  <c r="ER219" i="30"/>
  <c r="EN219" i="30"/>
  <c r="EJ219" i="30"/>
  <c r="EF219" i="30"/>
  <c r="EB219" i="30"/>
  <c r="DX219" i="30"/>
  <c r="DT219" i="30"/>
  <c r="DP219" i="30"/>
  <c r="DL219" i="30"/>
  <c r="DH219" i="30"/>
  <c r="DD219" i="30"/>
  <c r="CZ219" i="30"/>
  <c r="CV219" i="30"/>
  <c r="CR219" i="30"/>
  <c r="CN219" i="30"/>
  <c r="CJ219" i="30"/>
  <c r="CF219" i="30"/>
  <c r="CB219" i="30"/>
  <c r="BX219" i="30"/>
  <c r="BT219" i="30"/>
  <c r="BP219" i="30"/>
  <c r="BL219" i="30"/>
  <c r="BH219" i="30"/>
  <c r="BD219" i="30"/>
  <c r="AZ219" i="30"/>
  <c r="AV219" i="30"/>
  <c r="AR219" i="30"/>
  <c r="AN219" i="30"/>
  <c r="AJ219" i="30"/>
  <c r="AF219" i="30"/>
  <c r="AB219" i="30"/>
  <c r="X219" i="30"/>
  <c r="T219" i="30"/>
  <c r="P219" i="30"/>
  <c r="L219" i="30"/>
  <c r="IG219" i="30"/>
  <c r="IC219" i="30"/>
  <c r="HY219" i="30"/>
  <c r="HU219" i="30"/>
  <c r="HQ219" i="30"/>
  <c r="HM219" i="30"/>
  <c r="HI219" i="30"/>
  <c r="HE219" i="30"/>
  <c r="HA219" i="30"/>
  <c r="GW219" i="30"/>
  <c r="GS219" i="30"/>
  <c r="GO219" i="30"/>
  <c r="GK219" i="30"/>
  <c r="GG219" i="30"/>
  <c r="GC219" i="30"/>
  <c r="FY219" i="30"/>
  <c r="FU219" i="30"/>
  <c r="FQ219" i="30"/>
  <c r="FM219" i="30"/>
  <c r="FI219" i="30"/>
  <c r="FE219" i="30"/>
  <c r="FA219" i="30"/>
  <c r="EW219" i="30"/>
  <c r="ES219" i="30"/>
  <c r="EO219" i="30"/>
  <c r="EK219" i="30"/>
  <c r="EG219" i="30"/>
  <c r="EC219" i="30"/>
  <c r="DY219" i="30"/>
  <c r="DU219" i="30"/>
  <c r="DQ219" i="30"/>
  <c r="DM219" i="30"/>
  <c r="DI219" i="30"/>
  <c r="DE219" i="30"/>
  <c r="DA219" i="30"/>
  <c r="CW219" i="30"/>
  <c r="CS219" i="30"/>
  <c r="CO219" i="30"/>
  <c r="CK219" i="30"/>
  <c r="CG219" i="30"/>
  <c r="CC219" i="30"/>
  <c r="BY219" i="30"/>
  <c r="BU219" i="30"/>
  <c r="BQ219" i="30"/>
  <c r="BM219" i="30"/>
  <c r="BI219" i="30"/>
  <c r="BE219" i="30"/>
  <c r="BA219" i="30"/>
  <c r="AW219" i="30"/>
  <c r="AS219" i="30"/>
  <c r="AO219" i="30"/>
  <c r="AK219" i="30"/>
  <c r="AG219" i="30"/>
  <c r="AC219" i="30"/>
  <c r="Y219" i="30"/>
  <c r="U219" i="30"/>
  <c r="Q219" i="30"/>
  <c r="M219" i="30"/>
  <c r="ID235" i="30"/>
  <c r="HZ235" i="30"/>
  <c r="HV235" i="30"/>
  <c r="HR235" i="30"/>
  <c r="HN235" i="30"/>
  <c r="HJ235" i="30"/>
  <c r="HF235" i="30"/>
  <c r="HB235" i="30"/>
  <c r="GX235" i="30"/>
  <c r="GT235" i="30"/>
  <c r="GP235" i="30"/>
  <c r="GL235" i="30"/>
  <c r="GH235" i="30"/>
  <c r="GD235" i="30"/>
  <c r="FZ235" i="30"/>
  <c r="FV235" i="30"/>
  <c r="FR235" i="30"/>
  <c r="FN235" i="30"/>
  <c r="FJ235" i="30"/>
  <c r="FF235" i="30"/>
  <c r="FB235" i="30"/>
  <c r="EX235" i="30"/>
  <c r="ET235" i="30"/>
  <c r="EP235" i="30"/>
  <c r="EL235" i="30"/>
  <c r="EH235" i="30"/>
  <c r="ED235" i="30"/>
  <c r="DZ235" i="30"/>
  <c r="DV235" i="30"/>
  <c r="DR235" i="30"/>
  <c r="DN235" i="30"/>
  <c r="DJ235" i="30"/>
  <c r="DF235" i="30"/>
  <c r="DB235" i="30"/>
  <c r="CX235" i="30"/>
  <c r="CT235" i="30"/>
  <c r="CP235" i="30"/>
  <c r="CL235" i="30"/>
  <c r="CH235" i="30"/>
  <c r="CD235" i="30"/>
  <c r="BZ235" i="30"/>
  <c r="BV235" i="30"/>
  <c r="BR235" i="30"/>
  <c r="BN235" i="30"/>
  <c r="BJ235" i="30"/>
  <c r="BF235" i="30"/>
  <c r="BB235" i="30"/>
  <c r="AX235" i="30"/>
  <c r="AT235" i="30"/>
  <c r="AP235" i="30"/>
  <c r="AL235" i="30"/>
  <c r="AH235" i="30"/>
  <c r="AD235" i="30"/>
  <c r="Z235" i="30"/>
  <c r="V235" i="30"/>
  <c r="R235" i="30"/>
  <c r="N235" i="30"/>
  <c r="IE235" i="30"/>
  <c r="IA235" i="30"/>
  <c r="HW235" i="30"/>
  <c r="HS235" i="30"/>
  <c r="HO235" i="30"/>
  <c r="HK235" i="30"/>
  <c r="HG235" i="30"/>
  <c r="HC235" i="30"/>
  <c r="GY235" i="30"/>
  <c r="GU235" i="30"/>
  <c r="GQ235" i="30"/>
  <c r="GM235" i="30"/>
  <c r="GI235" i="30"/>
  <c r="GE235" i="30"/>
  <c r="GA235" i="30"/>
  <c r="FW235" i="30"/>
  <c r="FS235" i="30"/>
  <c r="FO235" i="30"/>
  <c r="FK235" i="30"/>
  <c r="FG235" i="30"/>
  <c r="FC235" i="30"/>
  <c r="EY235" i="30"/>
  <c r="EU235" i="30"/>
  <c r="EQ235" i="30"/>
  <c r="EM235" i="30"/>
  <c r="EI235" i="30"/>
  <c r="EE235" i="30"/>
  <c r="EA235" i="30"/>
  <c r="DW235" i="30"/>
  <c r="DS235" i="30"/>
  <c r="DO235" i="30"/>
  <c r="DK235" i="30"/>
  <c r="DG235" i="30"/>
  <c r="DC235" i="30"/>
  <c r="CY235" i="30"/>
  <c r="CU235" i="30"/>
  <c r="CQ235" i="30"/>
  <c r="CM235" i="30"/>
  <c r="CI235" i="30"/>
  <c r="CE235" i="30"/>
  <c r="CA235" i="30"/>
  <c r="BW235" i="30"/>
  <c r="BS235" i="30"/>
  <c r="BO235" i="30"/>
  <c r="BK235" i="30"/>
  <c r="BG235" i="30"/>
  <c r="BC235" i="30"/>
  <c r="AY235" i="30"/>
  <c r="AU235" i="30"/>
  <c r="AQ235" i="30"/>
  <c r="AM235" i="30"/>
  <c r="AI235" i="30"/>
  <c r="AE235" i="30"/>
  <c r="AA235" i="30"/>
  <c r="W235" i="30"/>
  <c r="S235" i="30"/>
  <c r="O235" i="30"/>
  <c r="K235" i="30"/>
  <c r="IF235" i="30"/>
  <c r="IB235" i="30"/>
  <c r="HX235" i="30"/>
  <c r="HT235" i="30"/>
  <c r="HP235" i="30"/>
  <c r="HL235" i="30"/>
  <c r="HH235" i="30"/>
  <c r="HD235" i="30"/>
  <c r="GZ235" i="30"/>
  <c r="GV235" i="30"/>
  <c r="GR235" i="30"/>
  <c r="GN235" i="30"/>
  <c r="GJ235" i="30"/>
  <c r="GF235" i="30"/>
  <c r="GB235" i="30"/>
  <c r="FX235" i="30"/>
  <c r="FT235" i="30"/>
  <c r="FP235" i="30"/>
  <c r="FL235" i="30"/>
  <c r="FH235" i="30"/>
  <c r="FD235" i="30"/>
  <c r="EZ235" i="30"/>
  <c r="EV235" i="30"/>
  <c r="ER235" i="30"/>
  <c r="EN235" i="30"/>
  <c r="EJ235" i="30"/>
  <c r="EF235" i="30"/>
  <c r="EB235" i="30"/>
  <c r="DX235" i="30"/>
  <c r="DT235" i="30"/>
  <c r="DP235" i="30"/>
  <c r="DL235" i="30"/>
  <c r="DH235" i="30"/>
  <c r="DD235" i="30"/>
  <c r="CZ235" i="30"/>
  <c r="CV235" i="30"/>
  <c r="CR235" i="30"/>
  <c r="CN235" i="30"/>
  <c r="CJ235" i="30"/>
  <c r="CF235" i="30"/>
  <c r="CB235" i="30"/>
  <c r="BX235" i="30"/>
  <c r="BT235" i="30"/>
  <c r="BP235" i="30"/>
  <c r="BL235" i="30"/>
  <c r="BH235" i="30"/>
  <c r="BD235" i="30"/>
  <c r="AZ235" i="30"/>
  <c r="AV235" i="30"/>
  <c r="AR235" i="30"/>
  <c r="AN235" i="30"/>
  <c r="AJ235" i="30"/>
  <c r="AF235" i="30"/>
  <c r="AB235" i="30"/>
  <c r="X235" i="30"/>
  <c r="T235" i="30"/>
  <c r="P235" i="30"/>
  <c r="L235" i="30"/>
  <c r="IG235" i="30"/>
  <c r="IC235" i="30"/>
  <c r="HY235" i="30"/>
  <c r="HU235" i="30"/>
  <c r="HQ235" i="30"/>
  <c r="HM235" i="30"/>
  <c r="HI235" i="30"/>
  <c r="HE235" i="30"/>
  <c r="HA235" i="30"/>
  <c r="GW235" i="30"/>
  <c r="GS235" i="30"/>
  <c r="GO235" i="30"/>
  <c r="GK235" i="30"/>
  <c r="GG235" i="30"/>
  <c r="GC235" i="30"/>
  <c r="FY235" i="30"/>
  <c r="FU235" i="30"/>
  <c r="FQ235" i="30"/>
  <c r="FM235" i="30"/>
  <c r="FI235" i="30"/>
  <c r="FE235" i="30"/>
  <c r="FA235" i="30"/>
  <c r="EW235" i="30"/>
  <c r="ES235" i="30"/>
  <c r="EO235" i="30"/>
  <c r="EK235" i="30"/>
  <c r="EG235" i="30"/>
  <c r="EC235" i="30"/>
  <c r="DY235" i="30"/>
  <c r="DU235" i="30"/>
  <c r="DQ235" i="30"/>
  <c r="DM235" i="30"/>
  <c r="DI235" i="30"/>
  <c r="DE235" i="30"/>
  <c r="DA235" i="30"/>
  <c r="CW235" i="30"/>
  <c r="CS235" i="30"/>
  <c r="CO235" i="30"/>
  <c r="CK235" i="30"/>
  <c r="CG235" i="30"/>
  <c r="CC235" i="30"/>
  <c r="BY235" i="30"/>
  <c r="BU235" i="30"/>
  <c r="BQ235" i="30"/>
  <c r="BM235" i="30"/>
  <c r="BI235" i="30"/>
  <c r="BE235" i="30"/>
  <c r="BA235" i="30"/>
  <c r="AW235" i="30"/>
  <c r="AS235" i="30"/>
  <c r="AO235" i="30"/>
  <c r="AK235" i="30"/>
  <c r="AG235" i="30"/>
  <c r="AC235" i="30"/>
  <c r="Y235" i="30"/>
  <c r="U235" i="30"/>
  <c r="Q235" i="30"/>
  <c r="M235" i="30"/>
  <c r="ID251" i="30"/>
  <c r="HZ251" i="30"/>
  <c r="HV251" i="30"/>
  <c r="HR251" i="30"/>
  <c r="HN251" i="30"/>
  <c r="HJ251" i="30"/>
  <c r="HF251" i="30"/>
  <c r="HB251" i="30"/>
  <c r="GX251" i="30"/>
  <c r="GT251" i="30"/>
  <c r="GP251" i="30"/>
  <c r="GL251" i="30"/>
  <c r="GH251" i="30"/>
  <c r="GD251" i="30"/>
  <c r="FZ251" i="30"/>
  <c r="FV251" i="30"/>
  <c r="FR251" i="30"/>
  <c r="FN251" i="30"/>
  <c r="FJ251" i="30"/>
  <c r="FF251" i="30"/>
  <c r="FB251" i="30"/>
  <c r="EX251" i="30"/>
  <c r="ET251" i="30"/>
  <c r="EP251" i="30"/>
  <c r="EL251" i="30"/>
  <c r="EH251" i="30"/>
  <c r="ED251" i="30"/>
  <c r="DZ251" i="30"/>
  <c r="DV251" i="30"/>
  <c r="DR251" i="30"/>
  <c r="DN251" i="30"/>
  <c r="DJ251" i="30"/>
  <c r="DF251" i="30"/>
  <c r="DB251" i="30"/>
  <c r="CX251" i="30"/>
  <c r="CT251" i="30"/>
  <c r="CP251" i="30"/>
  <c r="CL251" i="30"/>
  <c r="CH251" i="30"/>
  <c r="CD251" i="30"/>
  <c r="BZ251" i="30"/>
  <c r="BV251" i="30"/>
  <c r="BR251" i="30"/>
  <c r="BN251" i="30"/>
  <c r="BJ251" i="30"/>
  <c r="BF251" i="30"/>
  <c r="BB251" i="30"/>
  <c r="AX251" i="30"/>
  <c r="AT251" i="30"/>
  <c r="AP251" i="30"/>
  <c r="AL251" i="30"/>
  <c r="AH251" i="30"/>
  <c r="AD251" i="30"/>
  <c r="Z251" i="30"/>
  <c r="V251" i="30"/>
  <c r="R251" i="30"/>
  <c r="N251" i="30"/>
  <c r="IE251" i="30"/>
  <c r="IA251" i="30"/>
  <c r="HW251" i="30"/>
  <c r="HS251" i="30"/>
  <c r="HO251" i="30"/>
  <c r="HK251" i="30"/>
  <c r="HG251" i="30"/>
  <c r="HC251" i="30"/>
  <c r="GY251" i="30"/>
  <c r="GU251" i="30"/>
  <c r="GQ251" i="30"/>
  <c r="GM251" i="30"/>
  <c r="GI251" i="30"/>
  <c r="GE251" i="30"/>
  <c r="GA251" i="30"/>
  <c r="FW251" i="30"/>
  <c r="FS251" i="30"/>
  <c r="FO251" i="30"/>
  <c r="FK251" i="30"/>
  <c r="FG251" i="30"/>
  <c r="FC251" i="30"/>
  <c r="EY251" i="30"/>
  <c r="EU251" i="30"/>
  <c r="EQ251" i="30"/>
  <c r="EM251" i="30"/>
  <c r="EI251" i="30"/>
  <c r="EE251" i="30"/>
  <c r="EA251" i="30"/>
  <c r="DW251" i="30"/>
  <c r="DS251" i="30"/>
  <c r="DO251" i="30"/>
  <c r="DK251" i="30"/>
  <c r="DG251" i="30"/>
  <c r="DC251" i="30"/>
  <c r="CY251" i="30"/>
  <c r="CU251" i="30"/>
  <c r="CQ251" i="30"/>
  <c r="CM251" i="30"/>
  <c r="CI251" i="30"/>
  <c r="CE251" i="30"/>
  <c r="CA251" i="30"/>
  <c r="BW251" i="30"/>
  <c r="BS251" i="30"/>
  <c r="BO251" i="30"/>
  <c r="BK251" i="30"/>
  <c r="BG251" i="30"/>
  <c r="BC251" i="30"/>
  <c r="AY251" i="30"/>
  <c r="AU251" i="30"/>
  <c r="AQ251" i="30"/>
  <c r="AM251" i="30"/>
  <c r="AI251" i="30"/>
  <c r="AE251" i="30"/>
  <c r="AA251" i="30"/>
  <c r="W251" i="30"/>
  <c r="S251" i="30"/>
  <c r="O251" i="30"/>
  <c r="K251" i="30"/>
  <c r="IF251" i="30"/>
  <c r="IB251" i="30"/>
  <c r="HX251" i="30"/>
  <c r="HT251" i="30"/>
  <c r="HP251" i="30"/>
  <c r="HL251" i="30"/>
  <c r="HH251" i="30"/>
  <c r="HD251" i="30"/>
  <c r="GZ251" i="30"/>
  <c r="GV251" i="30"/>
  <c r="GR251" i="30"/>
  <c r="GN251" i="30"/>
  <c r="GJ251" i="30"/>
  <c r="GF251" i="30"/>
  <c r="GB251" i="30"/>
  <c r="FX251" i="30"/>
  <c r="FT251" i="30"/>
  <c r="FP251" i="30"/>
  <c r="FL251" i="30"/>
  <c r="FH251" i="30"/>
  <c r="FD251" i="30"/>
  <c r="EZ251" i="30"/>
  <c r="EV251" i="30"/>
  <c r="ER251" i="30"/>
  <c r="EN251" i="30"/>
  <c r="EJ251" i="30"/>
  <c r="EF251" i="30"/>
  <c r="EB251" i="30"/>
  <c r="DX251" i="30"/>
  <c r="DT251" i="30"/>
  <c r="DP251" i="30"/>
  <c r="DL251" i="30"/>
  <c r="DH251" i="30"/>
  <c r="DD251" i="30"/>
  <c r="CZ251" i="30"/>
  <c r="CV251" i="30"/>
  <c r="CR251" i="30"/>
  <c r="CN251" i="30"/>
  <c r="CJ251" i="30"/>
  <c r="CF251" i="30"/>
  <c r="CB251" i="30"/>
  <c r="BX251" i="30"/>
  <c r="BT251" i="30"/>
  <c r="BP251" i="30"/>
  <c r="BL251" i="30"/>
  <c r="BH251" i="30"/>
  <c r="BD251" i="30"/>
  <c r="AZ251" i="30"/>
  <c r="AV251" i="30"/>
  <c r="AR251" i="30"/>
  <c r="AN251" i="30"/>
  <c r="AJ251" i="30"/>
  <c r="AF251" i="30"/>
  <c r="AB251" i="30"/>
  <c r="X251" i="30"/>
  <c r="T251" i="30"/>
  <c r="P251" i="30"/>
  <c r="L251" i="30"/>
  <c r="IG251" i="30"/>
  <c r="IC251" i="30"/>
  <c r="HY251" i="30"/>
  <c r="HU251" i="30"/>
  <c r="HQ251" i="30"/>
  <c r="HM251" i="30"/>
  <c r="HI251" i="30"/>
  <c r="HE251" i="30"/>
  <c r="HA251" i="30"/>
  <c r="GW251" i="30"/>
  <c r="GS251" i="30"/>
  <c r="GO251" i="30"/>
  <c r="GK251" i="30"/>
  <c r="GG251" i="30"/>
  <c r="GC251" i="30"/>
  <c r="FY251" i="30"/>
  <c r="FU251" i="30"/>
  <c r="FQ251" i="30"/>
  <c r="FM251" i="30"/>
  <c r="FI251" i="30"/>
  <c r="FE251" i="30"/>
  <c r="FA251" i="30"/>
  <c r="EW251" i="30"/>
  <c r="ES251" i="30"/>
  <c r="EO251" i="30"/>
  <c r="EK251" i="30"/>
  <c r="EG251" i="30"/>
  <c r="EC251" i="30"/>
  <c r="DY251" i="30"/>
  <c r="DU251" i="30"/>
  <c r="DQ251" i="30"/>
  <c r="DM251" i="30"/>
  <c r="DI251" i="30"/>
  <c r="DE251" i="30"/>
  <c r="DA251" i="30"/>
  <c r="CW251" i="30"/>
  <c r="CS251" i="30"/>
  <c r="CO251" i="30"/>
  <c r="CK251" i="30"/>
  <c r="CG251" i="30"/>
  <c r="CC251" i="30"/>
  <c r="BY251" i="30"/>
  <c r="BU251" i="30"/>
  <c r="BQ251" i="30"/>
  <c r="BM251" i="30"/>
  <c r="BI251" i="30"/>
  <c r="BE251" i="30"/>
  <c r="BA251" i="30"/>
  <c r="AW251" i="30"/>
  <c r="AS251" i="30"/>
  <c r="AO251" i="30"/>
  <c r="AK251" i="30"/>
  <c r="AG251" i="30"/>
  <c r="AC251" i="30"/>
  <c r="Y251" i="30"/>
  <c r="U251" i="30"/>
  <c r="Q251" i="30"/>
  <c r="M251" i="30"/>
  <c r="IE232" i="30"/>
  <c r="IA232" i="30"/>
  <c r="HW232" i="30"/>
  <c r="HS232" i="30"/>
  <c r="HO232" i="30"/>
  <c r="HK232" i="30"/>
  <c r="HG232" i="30"/>
  <c r="HC232" i="30"/>
  <c r="GY232" i="30"/>
  <c r="GU232" i="30"/>
  <c r="GQ232" i="30"/>
  <c r="GM232" i="30"/>
  <c r="GI232" i="30"/>
  <c r="GE232" i="30"/>
  <c r="GA232" i="30"/>
  <c r="FW232" i="30"/>
  <c r="FS232" i="30"/>
  <c r="FO232" i="30"/>
  <c r="FK232" i="30"/>
  <c r="FG232" i="30"/>
  <c r="FC232" i="30"/>
  <c r="EY232" i="30"/>
  <c r="EU232" i="30"/>
  <c r="EQ232" i="30"/>
  <c r="EM232" i="30"/>
  <c r="EI232" i="30"/>
  <c r="EE232" i="30"/>
  <c r="EA232" i="30"/>
  <c r="DW232" i="30"/>
  <c r="DS232" i="30"/>
  <c r="DO232" i="30"/>
  <c r="DK232" i="30"/>
  <c r="DG232" i="30"/>
  <c r="DC232" i="30"/>
  <c r="CY232" i="30"/>
  <c r="CU232" i="30"/>
  <c r="CQ232" i="30"/>
  <c r="CM232" i="30"/>
  <c r="CI232" i="30"/>
  <c r="CE232" i="30"/>
  <c r="CA232" i="30"/>
  <c r="BW232" i="30"/>
  <c r="BS232" i="30"/>
  <c r="BO232" i="30"/>
  <c r="BK232" i="30"/>
  <c r="BG232" i="30"/>
  <c r="BC232" i="30"/>
  <c r="AY232" i="30"/>
  <c r="AU232" i="30"/>
  <c r="AQ232" i="30"/>
  <c r="AM232" i="30"/>
  <c r="AI232" i="30"/>
  <c r="AE232" i="30"/>
  <c r="AA232" i="30"/>
  <c r="W232" i="30"/>
  <c r="S232" i="30"/>
  <c r="O232" i="30"/>
  <c r="K232" i="30"/>
  <c r="IF232" i="30"/>
  <c r="IB232" i="30"/>
  <c r="HX232" i="30"/>
  <c r="HT232" i="30"/>
  <c r="HP232" i="30"/>
  <c r="HL232" i="30"/>
  <c r="HH232" i="30"/>
  <c r="HD232" i="30"/>
  <c r="GZ232" i="30"/>
  <c r="GV232" i="30"/>
  <c r="GR232" i="30"/>
  <c r="GN232" i="30"/>
  <c r="GJ232" i="30"/>
  <c r="GF232" i="30"/>
  <c r="GB232" i="30"/>
  <c r="FX232" i="30"/>
  <c r="FT232" i="30"/>
  <c r="FP232" i="30"/>
  <c r="FL232" i="30"/>
  <c r="FH232" i="30"/>
  <c r="FD232" i="30"/>
  <c r="EZ232" i="30"/>
  <c r="EV232" i="30"/>
  <c r="ER232" i="30"/>
  <c r="EN232" i="30"/>
  <c r="EJ232" i="30"/>
  <c r="EF232" i="30"/>
  <c r="EB232" i="30"/>
  <c r="DX232" i="30"/>
  <c r="DT232" i="30"/>
  <c r="DP232" i="30"/>
  <c r="DL232" i="30"/>
  <c r="DH232" i="30"/>
  <c r="DD232" i="30"/>
  <c r="CZ232" i="30"/>
  <c r="CV232" i="30"/>
  <c r="CR232" i="30"/>
  <c r="CN232" i="30"/>
  <c r="CJ232" i="30"/>
  <c r="CF232" i="30"/>
  <c r="CB232" i="30"/>
  <c r="BX232" i="30"/>
  <c r="BT232" i="30"/>
  <c r="BP232" i="30"/>
  <c r="BL232" i="30"/>
  <c r="BH232" i="30"/>
  <c r="BD232" i="30"/>
  <c r="AZ232" i="30"/>
  <c r="AV232" i="30"/>
  <c r="AR232" i="30"/>
  <c r="AN232" i="30"/>
  <c r="AJ232" i="30"/>
  <c r="AF232" i="30"/>
  <c r="AB232" i="30"/>
  <c r="X232" i="30"/>
  <c r="T232" i="30"/>
  <c r="P232" i="30"/>
  <c r="L232" i="30"/>
  <c r="IG232" i="30"/>
  <c r="IC232" i="30"/>
  <c r="HY232" i="30"/>
  <c r="HU232" i="30"/>
  <c r="HQ232" i="30"/>
  <c r="HM232" i="30"/>
  <c r="HI232" i="30"/>
  <c r="HE232" i="30"/>
  <c r="HA232" i="30"/>
  <c r="GW232" i="30"/>
  <c r="GS232" i="30"/>
  <c r="GO232" i="30"/>
  <c r="GK232" i="30"/>
  <c r="GG232" i="30"/>
  <c r="GC232" i="30"/>
  <c r="FY232" i="30"/>
  <c r="FU232" i="30"/>
  <c r="FQ232" i="30"/>
  <c r="FM232" i="30"/>
  <c r="FI232" i="30"/>
  <c r="FE232" i="30"/>
  <c r="FA232" i="30"/>
  <c r="EW232" i="30"/>
  <c r="ES232" i="30"/>
  <c r="EO232" i="30"/>
  <c r="EK232" i="30"/>
  <c r="EG232" i="30"/>
  <c r="EC232" i="30"/>
  <c r="DY232" i="30"/>
  <c r="DU232" i="30"/>
  <c r="DQ232" i="30"/>
  <c r="DM232" i="30"/>
  <c r="DI232" i="30"/>
  <c r="DE232" i="30"/>
  <c r="DA232" i="30"/>
  <c r="CW232" i="30"/>
  <c r="CS232" i="30"/>
  <c r="CO232" i="30"/>
  <c r="CK232" i="30"/>
  <c r="CG232" i="30"/>
  <c r="CC232" i="30"/>
  <c r="BY232" i="30"/>
  <c r="BU232" i="30"/>
  <c r="BQ232" i="30"/>
  <c r="BM232" i="30"/>
  <c r="BI232" i="30"/>
  <c r="BE232" i="30"/>
  <c r="BA232" i="30"/>
  <c r="AW232" i="30"/>
  <c r="AS232" i="30"/>
  <c r="AO232" i="30"/>
  <c r="AK232" i="30"/>
  <c r="AG232" i="30"/>
  <c r="AC232" i="30"/>
  <c r="Y232" i="30"/>
  <c r="U232" i="30"/>
  <c r="Q232" i="30"/>
  <c r="M232" i="30"/>
  <c r="ID232" i="30"/>
  <c r="HZ232" i="30"/>
  <c r="HV232" i="30"/>
  <c r="HR232" i="30"/>
  <c r="HN232" i="30"/>
  <c r="HJ232" i="30"/>
  <c r="HF232" i="30"/>
  <c r="HB232" i="30"/>
  <c r="GX232" i="30"/>
  <c r="GT232" i="30"/>
  <c r="GP232" i="30"/>
  <c r="GL232" i="30"/>
  <c r="GH232" i="30"/>
  <c r="GD232" i="30"/>
  <c r="FZ232" i="30"/>
  <c r="FV232" i="30"/>
  <c r="FR232" i="30"/>
  <c r="FN232" i="30"/>
  <c r="FJ232" i="30"/>
  <c r="FF232" i="30"/>
  <c r="FB232" i="30"/>
  <c r="EX232" i="30"/>
  <c r="ET232" i="30"/>
  <c r="EP232" i="30"/>
  <c r="EL232" i="30"/>
  <c r="EH232" i="30"/>
  <c r="ED232" i="30"/>
  <c r="DZ232" i="30"/>
  <c r="DV232" i="30"/>
  <c r="DR232" i="30"/>
  <c r="DN232" i="30"/>
  <c r="DJ232" i="30"/>
  <c r="DF232" i="30"/>
  <c r="DB232" i="30"/>
  <c r="CX232" i="30"/>
  <c r="CT232" i="30"/>
  <c r="CP232" i="30"/>
  <c r="CL232" i="30"/>
  <c r="CH232" i="30"/>
  <c r="CD232" i="30"/>
  <c r="BZ232" i="30"/>
  <c r="BV232" i="30"/>
  <c r="BR232" i="30"/>
  <c r="BN232" i="30"/>
  <c r="BJ232" i="30"/>
  <c r="BF232" i="30"/>
  <c r="BB232" i="30"/>
  <c r="AX232" i="30"/>
  <c r="AT232" i="30"/>
  <c r="AP232" i="30"/>
  <c r="AL232" i="30"/>
  <c r="AH232" i="30"/>
  <c r="AD232" i="30"/>
  <c r="Z232" i="30"/>
  <c r="V232" i="30"/>
  <c r="R232" i="30"/>
  <c r="N232" i="30"/>
  <c r="IE248" i="30"/>
  <c r="IA248" i="30"/>
  <c r="HW248" i="30"/>
  <c r="HS248" i="30"/>
  <c r="HO248" i="30"/>
  <c r="HK248" i="30"/>
  <c r="HG248" i="30"/>
  <c r="HC248" i="30"/>
  <c r="GY248" i="30"/>
  <c r="GU248" i="30"/>
  <c r="GQ248" i="30"/>
  <c r="GM248" i="30"/>
  <c r="GI248" i="30"/>
  <c r="GE248" i="30"/>
  <c r="GA248" i="30"/>
  <c r="FW248" i="30"/>
  <c r="FS248" i="30"/>
  <c r="FO248" i="30"/>
  <c r="FK248" i="30"/>
  <c r="FG248" i="30"/>
  <c r="FC248" i="30"/>
  <c r="EY248" i="30"/>
  <c r="EU248" i="30"/>
  <c r="EQ248" i="30"/>
  <c r="EM248" i="30"/>
  <c r="EI248" i="30"/>
  <c r="EE248" i="30"/>
  <c r="EA248" i="30"/>
  <c r="DW248" i="30"/>
  <c r="DS248" i="30"/>
  <c r="DO248" i="30"/>
  <c r="DK248" i="30"/>
  <c r="DG248" i="30"/>
  <c r="DC248" i="30"/>
  <c r="CY248" i="30"/>
  <c r="CU248" i="30"/>
  <c r="CQ248" i="30"/>
  <c r="CM248" i="30"/>
  <c r="CI248" i="30"/>
  <c r="CE248" i="30"/>
  <c r="CA248" i="30"/>
  <c r="BW248" i="30"/>
  <c r="BS248" i="30"/>
  <c r="BO248" i="30"/>
  <c r="BK248" i="30"/>
  <c r="BG248" i="30"/>
  <c r="BC248" i="30"/>
  <c r="AY248" i="30"/>
  <c r="AU248" i="30"/>
  <c r="AQ248" i="30"/>
  <c r="AM248" i="30"/>
  <c r="AI248" i="30"/>
  <c r="AE248" i="30"/>
  <c r="AA248" i="30"/>
  <c r="W248" i="30"/>
  <c r="S248" i="30"/>
  <c r="O248" i="30"/>
  <c r="K248" i="30"/>
  <c r="IF248" i="30"/>
  <c r="IB248" i="30"/>
  <c r="HX248" i="30"/>
  <c r="HT248" i="30"/>
  <c r="HP248" i="30"/>
  <c r="HL248" i="30"/>
  <c r="HH248" i="30"/>
  <c r="HD248" i="30"/>
  <c r="GZ248" i="30"/>
  <c r="GV248" i="30"/>
  <c r="GR248" i="30"/>
  <c r="GN248" i="30"/>
  <c r="GJ248" i="30"/>
  <c r="GF248" i="30"/>
  <c r="GB248" i="30"/>
  <c r="FX248" i="30"/>
  <c r="FT248" i="30"/>
  <c r="FP248" i="30"/>
  <c r="FL248" i="30"/>
  <c r="FH248" i="30"/>
  <c r="FD248" i="30"/>
  <c r="EZ248" i="30"/>
  <c r="EV248" i="30"/>
  <c r="ER248" i="30"/>
  <c r="EN248" i="30"/>
  <c r="EJ248" i="30"/>
  <c r="EF248" i="30"/>
  <c r="EB248" i="30"/>
  <c r="DX248" i="30"/>
  <c r="DT248" i="30"/>
  <c r="DP248" i="30"/>
  <c r="DL248" i="30"/>
  <c r="DH248" i="30"/>
  <c r="DD248" i="30"/>
  <c r="CZ248" i="30"/>
  <c r="CV248" i="30"/>
  <c r="CR248" i="30"/>
  <c r="CN248" i="30"/>
  <c r="CJ248" i="30"/>
  <c r="CF248" i="30"/>
  <c r="CB248" i="30"/>
  <c r="BX248" i="30"/>
  <c r="BT248" i="30"/>
  <c r="BP248" i="30"/>
  <c r="BL248" i="30"/>
  <c r="BH248" i="30"/>
  <c r="BD248" i="30"/>
  <c r="AZ248" i="30"/>
  <c r="AV248" i="30"/>
  <c r="AR248" i="30"/>
  <c r="AN248" i="30"/>
  <c r="AJ248" i="30"/>
  <c r="AF248" i="30"/>
  <c r="AB248" i="30"/>
  <c r="X248" i="30"/>
  <c r="T248" i="30"/>
  <c r="P248" i="30"/>
  <c r="L248" i="30"/>
  <c r="IG248" i="30"/>
  <c r="IC248" i="30"/>
  <c r="HY248" i="30"/>
  <c r="HU248" i="30"/>
  <c r="HQ248" i="30"/>
  <c r="HM248" i="30"/>
  <c r="HI248" i="30"/>
  <c r="HE248" i="30"/>
  <c r="HA248" i="30"/>
  <c r="GW248" i="30"/>
  <c r="GS248" i="30"/>
  <c r="GO248" i="30"/>
  <c r="GK248" i="30"/>
  <c r="GG248" i="30"/>
  <c r="GC248" i="30"/>
  <c r="FY248" i="30"/>
  <c r="FU248" i="30"/>
  <c r="FQ248" i="30"/>
  <c r="FM248" i="30"/>
  <c r="FI248" i="30"/>
  <c r="FE248" i="30"/>
  <c r="FA248" i="30"/>
  <c r="EW248" i="30"/>
  <c r="ES248" i="30"/>
  <c r="EO248" i="30"/>
  <c r="EK248" i="30"/>
  <c r="EG248" i="30"/>
  <c r="EC248" i="30"/>
  <c r="DY248" i="30"/>
  <c r="DU248" i="30"/>
  <c r="DQ248" i="30"/>
  <c r="DM248" i="30"/>
  <c r="DI248" i="30"/>
  <c r="DE248" i="30"/>
  <c r="DA248" i="30"/>
  <c r="CW248" i="30"/>
  <c r="CS248" i="30"/>
  <c r="CO248" i="30"/>
  <c r="CK248" i="30"/>
  <c r="CG248" i="30"/>
  <c r="CC248" i="30"/>
  <c r="BY248" i="30"/>
  <c r="BU248" i="30"/>
  <c r="BQ248" i="30"/>
  <c r="BM248" i="30"/>
  <c r="BI248" i="30"/>
  <c r="BE248" i="30"/>
  <c r="BA248" i="30"/>
  <c r="AW248" i="30"/>
  <c r="AS248" i="30"/>
  <c r="AO248" i="30"/>
  <c r="AK248" i="30"/>
  <c r="AG248" i="30"/>
  <c r="AC248" i="30"/>
  <c r="Y248" i="30"/>
  <c r="U248" i="30"/>
  <c r="Q248" i="30"/>
  <c r="M248" i="30"/>
  <c r="ID248" i="30"/>
  <c r="HZ248" i="30"/>
  <c r="HV248" i="30"/>
  <c r="HR248" i="30"/>
  <c r="HN248" i="30"/>
  <c r="HJ248" i="30"/>
  <c r="HF248" i="30"/>
  <c r="HB248" i="30"/>
  <c r="GX248" i="30"/>
  <c r="GT248" i="30"/>
  <c r="GP248" i="30"/>
  <c r="GL248" i="30"/>
  <c r="GH248" i="30"/>
  <c r="GD248" i="30"/>
  <c r="FZ248" i="30"/>
  <c r="FV248" i="30"/>
  <c r="FR248" i="30"/>
  <c r="FN248" i="30"/>
  <c r="FJ248" i="30"/>
  <c r="FF248" i="30"/>
  <c r="FB248" i="30"/>
  <c r="EX248" i="30"/>
  <c r="ET248" i="30"/>
  <c r="EP248" i="30"/>
  <c r="EL248" i="30"/>
  <c r="EH248" i="30"/>
  <c r="ED248" i="30"/>
  <c r="DZ248" i="30"/>
  <c r="DV248" i="30"/>
  <c r="DR248" i="30"/>
  <c r="DN248" i="30"/>
  <c r="DJ248" i="30"/>
  <c r="DF248" i="30"/>
  <c r="DB248" i="30"/>
  <c r="CX248" i="30"/>
  <c r="CT248" i="30"/>
  <c r="CP248" i="30"/>
  <c r="CL248" i="30"/>
  <c r="CH248" i="30"/>
  <c r="CD248" i="30"/>
  <c r="BZ248" i="30"/>
  <c r="BV248" i="30"/>
  <c r="BR248" i="30"/>
  <c r="BN248" i="30"/>
  <c r="BJ248" i="30"/>
  <c r="BF248" i="30"/>
  <c r="BB248" i="30"/>
  <c r="AX248" i="30"/>
  <c r="AT248" i="30"/>
  <c r="AP248" i="30"/>
  <c r="AL248" i="30"/>
  <c r="AH248" i="30"/>
  <c r="AD248" i="30"/>
  <c r="Z248" i="30"/>
  <c r="V248" i="30"/>
  <c r="R248" i="30"/>
  <c r="N248" i="30"/>
  <c r="IF221" i="30"/>
  <c r="IB221" i="30"/>
  <c r="HX221" i="30"/>
  <c r="HT221" i="30"/>
  <c r="HP221" i="30"/>
  <c r="HL221" i="30"/>
  <c r="HH221" i="30"/>
  <c r="HD221" i="30"/>
  <c r="GZ221" i="30"/>
  <c r="GV221" i="30"/>
  <c r="GR221" i="30"/>
  <c r="GN221" i="30"/>
  <c r="GJ221" i="30"/>
  <c r="GF221" i="30"/>
  <c r="GB221" i="30"/>
  <c r="FX221" i="30"/>
  <c r="FT221" i="30"/>
  <c r="FP221" i="30"/>
  <c r="FL221" i="30"/>
  <c r="FH221" i="30"/>
  <c r="FD221" i="30"/>
  <c r="EZ221" i="30"/>
  <c r="EV221" i="30"/>
  <c r="ER221" i="30"/>
  <c r="EN221" i="30"/>
  <c r="EJ221" i="30"/>
  <c r="EF221" i="30"/>
  <c r="EB221" i="30"/>
  <c r="DX221" i="30"/>
  <c r="DT221" i="30"/>
  <c r="DP221" i="30"/>
  <c r="DL221" i="30"/>
  <c r="DH221" i="30"/>
  <c r="DD221" i="30"/>
  <c r="CZ221" i="30"/>
  <c r="CV221" i="30"/>
  <c r="CR221" i="30"/>
  <c r="CN221" i="30"/>
  <c r="CJ221" i="30"/>
  <c r="CF221" i="30"/>
  <c r="CB221" i="30"/>
  <c r="BX221" i="30"/>
  <c r="BT221" i="30"/>
  <c r="BP221" i="30"/>
  <c r="BL221" i="30"/>
  <c r="BH221" i="30"/>
  <c r="BD221" i="30"/>
  <c r="AZ221" i="30"/>
  <c r="AV221" i="30"/>
  <c r="AR221" i="30"/>
  <c r="AN221" i="30"/>
  <c r="AJ221" i="30"/>
  <c r="AF221" i="30"/>
  <c r="AB221" i="30"/>
  <c r="X221" i="30"/>
  <c r="T221" i="30"/>
  <c r="P221" i="30"/>
  <c r="L221" i="30"/>
  <c r="IG221" i="30"/>
  <c r="IC221" i="30"/>
  <c r="HY221" i="30"/>
  <c r="HU221" i="30"/>
  <c r="HQ221" i="30"/>
  <c r="HM221" i="30"/>
  <c r="HI221" i="30"/>
  <c r="HE221" i="30"/>
  <c r="HA221" i="30"/>
  <c r="GW221" i="30"/>
  <c r="GS221" i="30"/>
  <c r="GO221" i="30"/>
  <c r="GK221" i="30"/>
  <c r="GG221" i="30"/>
  <c r="GC221" i="30"/>
  <c r="FY221" i="30"/>
  <c r="FU221" i="30"/>
  <c r="FQ221" i="30"/>
  <c r="FM221" i="30"/>
  <c r="FI221" i="30"/>
  <c r="FE221" i="30"/>
  <c r="FA221" i="30"/>
  <c r="EW221" i="30"/>
  <c r="ES221" i="30"/>
  <c r="EO221" i="30"/>
  <c r="EK221" i="30"/>
  <c r="EG221" i="30"/>
  <c r="EC221" i="30"/>
  <c r="DY221" i="30"/>
  <c r="DU221" i="30"/>
  <c r="DQ221" i="30"/>
  <c r="DM221" i="30"/>
  <c r="DI221" i="30"/>
  <c r="DE221" i="30"/>
  <c r="DA221" i="30"/>
  <c r="CW221" i="30"/>
  <c r="CS221" i="30"/>
  <c r="CO221" i="30"/>
  <c r="CK221" i="30"/>
  <c r="CG221" i="30"/>
  <c r="CC221" i="30"/>
  <c r="BY221" i="30"/>
  <c r="BU221" i="30"/>
  <c r="BQ221" i="30"/>
  <c r="BM221" i="30"/>
  <c r="BI221" i="30"/>
  <c r="BE221" i="30"/>
  <c r="BA221" i="30"/>
  <c r="AW221" i="30"/>
  <c r="AS221" i="30"/>
  <c r="AO221" i="30"/>
  <c r="AK221" i="30"/>
  <c r="AG221" i="30"/>
  <c r="AC221" i="30"/>
  <c r="Y221" i="30"/>
  <c r="U221" i="30"/>
  <c r="Q221" i="30"/>
  <c r="M221" i="30"/>
  <c r="ID221" i="30"/>
  <c r="HZ221" i="30"/>
  <c r="HV221" i="30"/>
  <c r="HR221" i="30"/>
  <c r="HN221" i="30"/>
  <c r="HJ221" i="30"/>
  <c r="HF221" i="30"/>
  <c r="HB221" i="30"/>
  <c r="GX221" i="30"/>
  <c r="GT221" i="30"/>
  <c r="GP221" i="30"/>
  <c r="GL221" i="30"/>
  <c r="GH221" i="30"/>
  <c r="GD221" i="30"/>
  <c r="FZ221" i="30"/>
  <c r="FV221" i="30"/>
  <c r="FR221" i="30"/>
  <c r="FN221" i="30"/>
  <c r="FJ221" i="30"/>
  <c r="FF221" i="30"/>
  <c r="FB221" i="30"/>
  <c r="EX221" i="30"/>
  <c r="ET221" i="30"/>
  <c r="EP221" i="30"/>
  <c r="EL221" i="30"/>
  <c r="EH221" i="30"/>
  <c r="ED221" i="30"/>
  <c r="DZ221" i="30"/>
  <c r="DV221" i="30"/>
  <c r="DR221" i="30"/>
  <c r="DN221" i="30"/>
  <c r="DJ221" i="30"/>
  <c r="DF221" i="30"/>
  <c r="DB221" i="30"/>
  <c r="CX221" i="30"/>
  <c r="CT221" i="30"/>
  <c r="CP221" i="30"/>
  <c r="CL221" i="30"/>
  <c r="CH221" i="30"/>
  <c r="CD221" i="30"/>
  <c r="BZ221" i="30"/>
  <c r="BV221" i="30"/>
  <c r="BR221" i="30"/>
  <c r="BN221" i="30"/>
  <c r="BJ221" i="30"/>
  <c r="BF221" i="30"/>
  <c r="BB221" i="30"/>
  <c r="AX221" i="30"/>
  <c r="AT221" i="30"/>
  <c r="AP221" i="30"/>
  <c r="AL221" i="30"/>
  <c r="AH221" i="30"/>
  <c r="AD221" i="30"/>
  <c r="Z221" i="30"/>
  <c r="V221" i="30"/>
  <c r="R221" i="30"/>
  <c r="N221" i="30"/>
  <c r="IE221" i="30"/>
  <c r="IA221" i="30"/>
  <c r="HW221" i="30"/>
  <c r="HS221" i="30"/>
  <c r="HO221" i="30"/>
  <c r="HK221" i="30"/>
  <c r="HG221" i="30"/>
  <c r="HC221" i="30"/>
  <c r="GY221" i="30"/>
  <c r="GU221" i="30"/>
  <c r="GQ221" i="30"/>
  <c r="GM221" i="30"/>
  <c r="GI221" i="30"/>
  <c r="GE221" i="30"/>
  <c r="GA221" i="30"/>
  <c r="FW221" i="30"/>
  <c r="FS221" i="30"/>
  <c r="FO221" i="30"/>
  <c r="FK221" i="30"/>
  <c r="FG221" i="30"/>
  <c r="FC221" i="30"/>
  <c r="EY221" i="30"/>
  <c r="EU221" i="30"/>
  <c r="EQ221" i="30"/>
  <c r="EM221" i="30"/>
  <c r="EI221" i="30"/>
  <c r="EE221" i="30"/>
  <c r="EA221" i="30"/>
  <c r="DW221" i="30"/>
  <c r="DS221" i="30"/>
  <c r="DO221" i="30"/>
  <c r="DK221" i="30"/>
  <c r="DG221" i="30"/>
  <c r="DC221" i="30"/>
  <c r="CY221" i="30"/>
  <c r="CU221" i="30"/>
  <c r="CQ221" i="30"/>
  <c r="CM221" i="30"/>
  <c r="CI221" i="30"/>
  <c r="CE221" i="30"/>
  <c r="CA221" i="30"/>
  <c r="BW221" i="30"/>
  <c r="BS221" i="30"/>
  <c r="BO221" i="30"/>
  <c r="BK221" i="30"/>
  <c r="BG221" i="30"/>
  <c r="BC221" i="30"/>
  <c r="AY221" i="30"/>
  <c r="AU221" i="30"/>
  <c r="AQ221" i="30"/>
  <c r="AM221" i="30"/>
  <c r="AI221" i="30"/>
  <c r="AE221" i="30"/>
  <c r="AA221" i="30"/>
  <c r="W221" i="30"/>
  <c r="S221" i="30"/>
  <c r="O221" i="30"/>
  <c r="K221" i="30"/>
  <c r="IF237" i="30"/>
  <c r="IB237" i="30"/>
  <c r="HX237" i="30"/>
  <c r="HT237" i="30"/>
  <c r="HP237" i="30"/>
  <c r="HL237" i="30"/>
  <c r="HH237" i="30"/>
  <c r="HD237" i="30"/>
  <c r="GZ237" i="30"/>
  <c r="GV237" i="30"/>
  <c r="GR237" i="30"/>
  <c r="GN237" i="30"/>
  <c r="GJ237" i="30"/>
  <c r="GF237" i="30"/>
  <c r="GB237" i="30"/>
  <c r="FX237" i="30"/>
  <c r="FT237" i="30"/>
  <c r="FP237" i="30"/>
  <c r="FL237" i="30"/>
  <c r="FH237" i="30"/>
  <c r="FD237" i="30"/>
  <c r="EZ237" i="30"/>
  <c r="EV237" i="30"/>
  <c r="ER237" i="30"/>
  <c r="EN237" i="30"/>
  <c r="EJ237" i="30"/>
  <c r="EF237" i="30"/>
  <c r="EB237" i="30"/>
  <c r="DX237" i="30"/>
  <c r="DT237" i="30"/>
  <c r="DP237" i="30"/>
  <c r="DL237" i="30"/>
  <c r="DH237" i="30"/>
  <c r="DD237" i="30"/>
  <c r="CZ237" i="30"/>
  <c r="CV237" i="30"/>
  <c r="CR237" i="30"/>
  <c r="CN237" i="30"/>
  <c r="CJ237" i="30"/>
  <c r="CF237" i="30"/>
  <c r="CB237" i="30"/>
  <c r="BX237" i="30"/>
  <c r="BT237" i="30"/>
  <c r="BP237" i="30"/>
  <c r="BL237" i="30"/>
  <c r="BH237" i="30"/>
  <c r="BD237" i="30"/>
  <c r="AZ237" i="30"/>
  <c r="AV237" i="30"/>
  <c r="AR237" i="30"/>
  <c r="AN237" i="30"/>
  <c r="AJ237" i="30"/>
  <c r="AF237" i="30"/>
  <c r="AB237" i="30"/>
  <c r="X237" i="30"/>
  <c r="T237" i="30"/>
  <c r="P237" i="30"/>
  <c r="L237" i="30"/>
  <c r="IG237" i="30"/>
  <c r="IC237" i="30"/>
  <c r="HY237" i="30"/>
  <c r="HU237" i="30"/>
  <c r="HQ237" i="30"/>
  <c r="HM237" i="30"/>
  <c r="HI237" i="30"/>
  <c r="HE237" i="30"/>
  <c r="HA237" i="30"/>
  <c r="GW237" i="30"/>
  <c r="GS237" i="30"/>
  <c r="GO237" i="30"/>
  <c r="GK237" i="30"/>
  <c r="GG237" i="30"/>
  <c r="GC237" i="30"/>
  <c r="FY237" i="30"/>
  <c r="FU237" i="30"/>
  <c r="FQ237" i="30"/>
  <c r="FM237" i="30"/>
  <c r="FI237" i="30"/>
  <c r="FE237" i="30"/>
  <c r="FA237" i="30"/>
  <c r="EW237" i="30"/>
  <c r="ES237" i="30"/>
  <c r="EO237" i="30"/>
  <c r="EK237" i="30"/>
  <c r="EG237" i="30"/>
  <c r="EC237" i="30"/>
  <c r="DY237" i="30"/>
  <c r="DU237" i="30"/>
  <c r="DQ237" i="30"/>
  <c r="DM237" i="30"/>
  <c r="DI237" i="30"/>
  <c r="DE237" i="30"/>
  <c r="DA237" i="30"/>
  <c r="CW237" i="30"/>
  <c r="CS237" i="30"/>
  <c r="CO237" i="30"/>
  <c r="CK237" i="30"/>
  <c r="CG237" i="30"/>
  <c r="CC237" i="30"/>
  <c r="BY237" i="30"/>
  <c r="BU237" i="30"/>
  <c r="BQ237" i="30"/>
  <c r="BM237" i="30"/>
  <c r="BI237" i="30"/>
  <c r="BE237" i="30"/>
  <c r="BA237" i="30"/>
  <c r="AW237" i="30"/>
  <c r="AS237" i="30"/>
  <c r="AO237" i="30"/>
  <c r="AK237" i="30"/>
  <c r="AG237" i="30"/>
  <c r="AC237" i="30"/>
  <c r="Y237" i="30"/>
  <c r="U237" i="30"/>
  <c r="Q237" i="30"/>
  <c r="M237" i="30"/>
  <c r="ID237" i="30"/>
  <c r="HZ237" i="30"/>
  <c r="HV237" i="30"/>
  <c r="HR237" i="30"/>
  <c r="HN237" i="30"/>
  <c r="HJ237" i="30"/>
  <c r="HF237" i="30"/>
  <c r="HB237" i="30"/>
  <c r="GX237" i="30"/>
  <c r="GT237" i="30"/>
  <c r="GP237" i="30"/>
  <c r="GL237" i="30"/>
  <c r="GH237" i="30"/>
  <c r="GD237" i="30"/>
  <c r="FZ237" i="30"/>
  <c r="FV237" i="30"/>
  <c r="FR237" i="30"/>
  <c r="FN237" i="30"/>
  <c r="FJ237" i="30"/>
  <c r="FF237" i="30"/>
  <c r="FB237" i="30"/>
  <c r="EX237" i="30"/>
  <c r="ET237" i="30"/>
  <c r="EP237" i="30"/>
  <c r="EL237" i="30"/>
  <c r="EH237" i="30"/>
  <c r="ED237" i="30"/>
  <c r="DZ237" i="30"/>
  <c r="DV237" i="30"/>
  <c r="DR237" i="30"/>
  <c r="DN237" i="30"/>
  <c r="DJ237" i="30"/>
  <c r="DF237" i="30"/>
  <c r="DB237" i="30"/>
  <c r="CX237" i="30"/>
  <c r="CT237" i="30"/>
  <c r="CP237" i="30"/>
  <c r="CL237" i="30"/>
  <c r="CH237" i="30"/>
  <c r="CD237" i="30"/>
  <c r="BZ237" i="30"/>
  <c r="BV237" i="30"/>
  <c r="BR237" i="30"/>
  <c r="BN237" i="30"/>
  <c r="BJ237" i="30"/>
  <c r="BF237" i="30"/>
  <c r="BB237" i="30"/>
  <c r="AX237" i="30"/>
  <c r="AT237" i="30"/>
  <c r="AP237" i="30"/>
  <c r="AL237" i="30"/>
  <c r="AH237" i="30"/>
  <c r="AD237" i="30"/>
  <c r="Z237" i="30"/>
  <c r="V237" i="30"/>
  <c r="R237" i="30"/>
  <c r="N237" i="30"/>
  <c r="IE237" i="30"/>
  <c r="IA237" i="30"/>
  <c r="HW237" i="30"/>
  <c r="HS237" i="30"/>
  <c r="HO237" i="30"/>
  <c r="HK237" i="30"/>
  <c r="HG237" i="30"/>
  <c r="HC237" i="30"/>
  <c r="GY237" i="30"/>
  <c r="GU237" i="30"/>
  <c r="GQ237" i="30"/>
  <c r="GM237" i="30"/>
  <c r="GI237" i="30"/>
  <c r="GE237" i="30"/>
  <c r="GA237" i="30"/>
  <c r="FW237" i="30"/>
  <c r="FS237" i="30"/>
  <c r="FO237" i="30"/>
  <c r="FK237" i="30"/>
  <c r="FG237" i="30"/>
  <c r="FC237" i="30"/>
  <c r="EY237" i="30"/>
  <c r="EU237" i="30"/>
  <c r="EQ237" i="30"/>
  <c r="EM237" i="30"/>
  <c r="EI237" i="30"/>
  <c r="EE237" i="30"/>
  <c r="EA237" i="30"/>
  <c r="DW237" i="30"/>
  <c r="DS237" i="30"/>
  <c r="DO237" i="30"/>
  <c r="DK237" i="30"/>
  <c r="DG237" i="30"/>
  <c r="DC237" i="30"/>
  <c r="CY237" i="30"/>
  <c r="CU237" i="30"/>
  <c r="CQ237" i="30"/>
  <c r="CM237" i="30"/>
  <c r="CI237" i="30"/>
  <c r="CE237" i="30"/>
  <c r="CA237" i="30"/>
  <c r="BW237" i="30"/>
  <c r="BS237" i="30"/>
  <c r="BO237" i="30"/>
  <c r="BK237" i="30"/>
  <c r="BG237" i="30"/>
  <c r="BC237" i="30"/>
  <c r="AY237" i="30"/>
  <c r="AU237" i="30"/>
  <c r="AQ237" i="30"/>
  <c r="AM237" i="30"/>
  <c r="AI237" i="30"/>
  <c r="AE237" i="30"/>
  <c r="AA237" i="30"/>
  <c r="W237" i="30"/>
  <c r="S237" i="30"/>
  <c r="O237" i="30"/>
  <c r="K237" i="30"/>
  <c r="IG222" i="30"/>
  <c r="IC222" i="30"/>
  <c r="HY222" i="30"/>
  <c r="HU222" i="30"/>
  <c r="HQ222" i="30"/>
  <c r="HM222" i="30"/>
  <c r="HI222" i="30"/>
  <c r="HE222" i="30"/>
  <c r="HA222" i="30"/>
  <c r="GW222" i="30"/>
  <c r="GS222" i="30"/>
  <c r="GO222" i="30"/>
  <c r="GK222" i="30"/>
  <c r="GG222" i="30"/>
  <c r="GC222" i="30"/>
  <c r="FY222" i="30"/>
  <c r="FU222" i="30"/>
  <c r="FQ222" i="30"/>
  <c r="FM222" i="30"/>
  <c r="FI222" i="30"/>
  <c r="FE222" i="30"/>
  <c r="FA222" i="30"/>
  <c r="EW222" i="30"/>
  <c r="ES222" i="30"/>
  <c r="EO222" i="30"/>
  <c r="EK222" i="30"/>
  <c r="EG222" i="30"/>
  <c r="EC222" i="30"/>
  <c r="DY222" i="30"/>
  <c r="DU222" i="30"/>
  <c r="DQ222" i="30"/>
  <c r="DM222" i="30"/>
  <c r="DI222" i="30"/>
  <c r="DE222" i="30"/>
  <c r="DA222" i="30"/>
  <c r="CW222" i="30"/>
  <c r="CS222" i="30"/>
  <c r="CO222" i="30"/>
  <c r="CK222" i="30"/>
  <c r="CG222" i="30"/>
  <c r="CC222" i="30"/>
  <c r="BY222" i="30"/>
  <c r="BU222" i="30"/>
  <c r="BQ222" i="30"/>
  <c r="BM222" i="30"/>
  <c r="BI222" i="30"/>
  <c r="BE222" i="30"/>
  <c r="BA222" i="30"/>
  <c r="AW222" i="30"/>
  <c r="AS222" i="30"/>
  <c r="AO222" i="30"/>
  <c r="AK222" i="30"/>
  <c r="AG222" i="30"/>
  <c r="AC222" i="30"/>
  <c r="Y222" i="30"/>
  <c r="U222" i="30"/>
  <c r="Q222" i="30"/>
  <c r="M222" i="30"/>
  <c r="ID222" i="30"/>
  <c r="HZ222" i="30"/>
  <c r="HV222" i="30"/>
  <c r="HR222" i="30"/>
  <c r="HN222" i="30"/>
  <c r="HJ222" i="30"/>
  <c r="HF222" i="30"/>
  <c r="HB222" i="30"/>
  <c r="GX222" i="30"/>
  <c r="GT222" i="30"/>
  <c r="GP222" i="30"/>
  <c r="GL222" i="30"/>
  <c r="GH222" i="30"/>
  <c r="GD222" i="30"/>
  <c r="FZ222" i="30"/>
  <c r="FV222" i="30"/>
  <c r="FR222" i="30"/>
  <c r="FN222" i="30"/>
  <c r="FJ222" i="30"/>
  <c r="FF222" i="30"/>
  <c r="FB222" i="30"/>
  <c r="EX222" i="30"/>
  <c r="ET222" i="30"/>
  <c r="EP222" i="30"/>
  <c r="EL222" i="30"/>
  <c r="EH222" i="30"/>
  <c r="ED222" i="30"/>
  <c r="DZ222" i="30"/>
  <c r="DV222" i="30"/>
  <c r="DR222" i="30"/>
  <c r="DN222" i="30"/>
  <c r="DJ222" i="30"/>
  <c r="DF222" i="30"/>
  <c r="DB222" i="30"/>
  <c r="CX222" i="30"/>
  <c r="CT222" i="30"/>
  <c r="CP222" i="30"/>
  <c r="CL222" i="30"/>
  <c r="CH222" i="30"/>
  <c r="CD222" i="30"/>
  <c r="BZ222" i="30"/>
  <c r="BV222" i="30"/>
  <c r="BR222" i="30"/>
  <c r="BN222" i="30"/>
  <c r="BJ222" i="30"/>
  <c r="BF222" i="30"/>
  <c r="BB222" i="30"/>
  <c r="AX222" i="30"/>
  <c r="AT222" i="30"/>
  <c r="AP222" i="30"/>
  <c r="AL222" i="30"/>
  <c r="AH222" i="30"/>
  <c r="AD222" i="30"/>
  <c r="Z222" i="30"/>
  <c r="V222" i="30"/>
  <c r="R222" i="30"/>
  <c r="N222" i="30"/>
  <c r="IE222" i="30"/>
  <c r="IA222" i="30"/>
  <c r="HW222" i="30"/>
  <c r="HS222" i="30"/>
  <c r="HO222" i="30"/>
  <c r="HK222" i="30"/>
  <c r="HG222" i="30"/>
  <c r="HC222" i="30"/>
  <c r="GY222" i="30"/>
  <c r="GU222" i="30"/>
  <c r="GQ222" i="30"/>
  <c r="GM222" i="30"/>
  <c r="GI222" i="30"/>
  <c r="GE222" i="30"/>
  <c r="GA222" i="30"/>
  <c r="FW222" i="30"/>
  <c r="FS222" i="30"/>
  <c r="FO222" i="30"/>
  <c r="FK222" i="30"/>
  <c r="FG222" i="30"/>
  <c r="FC222" i="30"/>
  <c r="EY222" i="30"/>
  <c r="EU222" i="30"/>
  <c r="EQ222" i="30"/>
  <c r="EM222" i="30"/>
  <c r="EI222" i="30"/>
  <c r="EE222" i="30"/>
  <c r="EA222" i="30"/>
  <c r="DW222" i="30"/>
  <c r="DS222" i="30"/>
  <c r="DO222" i="30"/>
  <c r="DK222" i="30"/>
  <c r="DG222" i="30"/>
  <c r="DC222" i="30"/>
  <c r="CY222" i="30"/>
  <c r="CU222" i="30"/>
  <c r="CQ222" i="30"/>
  <c r="CM222" i="30"/>
  <c r="CI222" i="30"/>
  <c r="CE222" i="30"/>
  <c r="CA222" i="30"/>
  <c r="BW222" i="30"/>
  <c r="BS222" i="30"/>
  <c r="BO222" i="30"/>
  <c r="BK222" i="30"/>
  <c r="BG222" i="30"/>
  <c r="BC222" i="30"/>
  <c r="AY222" i="30"/>
  <c r="AU222" i="30"/>
  <c r="AQ222" i="30"/>
  <c r="AM222" i="30"/>
  <c r="AI222" i="30"/>
  <c r="AE222" i="30"/>
  <c r="AA222" i="30"/>
  <c r="W222" i="30"/>
  <c r="S222" i="30"/>
  <c r="O222" i="30"/>
  <c r="K222" i="30"/>
  <c r="IF222" i="30"/>
  <c r="IB222" i="30"/>
  <c r="HX222" i="30"/>
  <c r="HT222" i="30"/>
  <c r="HP222" i="30"/>
  <c r="HL222" i="30"/>
  <c r="HH222" i="30"/>
  <c r="HD222" i="30"/>
  <c r="GZ222" i="30"/>
  <c r="GV222" i="30"/>
  <c r="GR222" i="30"/>
  <c r="GN222" i="30"/>
  <c r="GJ222" i="30"/>
  <c r="GF222" i="30"/>
  <c r="GB222" i="30"/>
  <c r="FX222" i="30"/>
  <c r="FT222" i="30"/>
  <c r="FP222" i="30"/>
  <c r="FL222" i="30"/>
  <c r="FH222" i="30"/>
  <c r="FD222" i="30"/>
  <c r="EZ222" i="30"/>
  <c r="EV222" i="30"/>
  <c r="ER222" i="30"/>
  <c r="EN222" i="30"/>
  <c r="EJ222" i="30"/>
  <c r="EF222" i="30"/>
  <c r="EB222" i="30"/>
  <c r="DX222" i="30"/>
  <c r="DT222" i="30"/>
  <c r="DP222" i="30"/>
  <c r="DL222" i="30"/>
  <c r="DH222" i="30"/>
  <c r="DD222" i="30"/>
  <c r="CZ222" i="30"/>
  <c r="CV222" i="30"/>
  <c r="CR222" i="30"/>
  <c r="CN222" i="30"/>
  <c r="CJ222" i="30"/>
  <c r="CF222" i="30"/>
  <c r="CB222" i="30"/>
  <c r="BX222" i="30"/>
  <c r="BT222" i="30"/>
  <c r="BP222" i="30"/>
  <c r="BL222" i="30"/>
  <c r="BH222" i="30"/>
  <c r="BD222" i="30"/>
  <c r="AZ222" i="30"/>
  <c r="AV222" i="30"/>
  <c r="AR222" i="30"/>
  <c r="AN222" i="30"/>
  <c r="AJ222" i="30"/>
  <c r="AF222" i="30"/>
  <c r="AB222" i="30"/>
  <c r="X222" i="30"/>
  <c r="T222" i="30"/>
  <c r="P222" i="30"/>
  <c r="L222" i="30"/>
  <c r="IG238" i="30"/>
  <c r="IC238" i="30"/>
  <c r="HY238" i="30"/>
  <c r="HU238" i="30"/>
  <c r="HQ238" i="30"/>
  <c r="HM238" i="30"/>
  <c r="HI238" i="30"/>
  <c r="HE238" i="30"/>
  <c r="HA238" i="30"/>
  <c r="GW238" i="30"/>
  <c r="GS238" i="30"/>
  <c r="GO238" i="30"/>
  <c r="GK238" i="30"/>
  <c r="GG238" i="30"/>
  <c r="GC238" i="30"/>
  <c r="FY238" i="30"/>
  <c r="FU238" i="30"/>
  <c r="FQ238" i="30"/>
  <c r="FM238" i="30"/>
  <c r="FI238" i="30"/>
  <c r="FE238" i="30"/>
  <c r="FA238" i="30"/>
  <c r="EW238" i="30"/>
  <c r="ES238" i="30"/>
  <c r="EO238" i="30"/>
  <c r="EK238" i="30"/>
  <c r="EG238" i="30"/>
  <c r="EC238" i="30"/>
  <c r="DY238" i="30"/>
  <c r="DU238" i="30"/>
  <c r="DQ238" i="30"/>
  <c r="DM238" i="30"/>
  <c r="DI238" i="30"/>
  <c r="DE238" i="30"/>
  <c r="DA238" i="30"/>
  <c r="CW238" i="30"/>
  <c r="CS238" i="30"/>
  <c r="CO238" i="30"/>
  <c r="CK238" i="30"/>
  <c r="CG238" i="30"/>
  <c r="CC238" i="30"/>
  <c r="BY238" i="30"/>
  <c r="BU238" i="30"/>
  <c r="BQ238" i="30"/>
  <c r="BM238" i="30"/>
  <c r="BI238" i="30"/>
  <c r="BE238" i="30"/>
  <c r="BA238" i="30"/>
  <c r="AW238" i="30"/>
  <c r="AS238" i="30"/>
  <c r="AO238" i="30"/>
  <c r="AK238" i="30"/>
  <c r="AG238" i="30"/>
  <c r="AC238" i="30"/>
  <c r="Y238" i="30"/>
  <c r="U238" i="30"/>
  <c r="Q238" i="30"/>
  <c r="M238" i="30"/>
  <c r="ID238" i="30"/>
  <c r="HZ238" i="30"/>
  <c r="HV238" i="30"/>
  <c r="HR238" i="30"/>
  <c r="HN238" i="30"/>
  <c r="HJ238" i="30"/>
  <c r="HF238" i="30"/>
  <c r="HB238" i="30"/>
  <c r="GX238" i="30"/>
  <c r="GT238" i="30"/>
  <c r="GP238" i="30"/>
  <c r="GL238" i="30"/>
  <c r="GH238" i="30"/>
  <c r="GD238" i="30"/>
  <c r="FZ238" i="30"/>
  <c r="FV238" i="30"/>
  <c r="FR238" i="30"/>
  <c r="FN238" i="30"/>
  <c r="FJ238" i="30"/>
  <c r="FF238" i="30"/>
  <c r="FB238" i="30"/>
  <c r="EX238" i="30"/>
  <c r="ET238" i="30"/>
  <c r="EP238" i="30"/>
  <c r="EL238" i="30"/>
  <c r="EH238" i="30"/>
  <c r="ED238" i="30"/>
  <c r="DZ238" i="30"/>
  <c r="DV238" i="30"/>
  <c r="DR238" i="30"/>
  <c r="DN238" i="30"/>
  <c r="DJ238" i="30"/>
  <c r="DF238" i="30"/>
  <c r="DB238" i="30"/>
  <c r="CX238" i="30"/>
  <c r="CT238" i="30"/>
  <c r="CP238" i="30"/>
  <c r="CL238" i="30"/>
  <c r="CH238" i="30"/>
  <c r="CD238" i="30"/>
  <c r="BZ238" i="30"/>
  <c r="BV238" i="30"/>
  <c r="BR238" i="30"/>
  <c r="BN238" i="30"/>
  <c r="BJ238" i="30"/>
  <c r="BF238" i="30"/>
  <c r="BB238" i="30"/>
  <c r="AX238" i="30"/>
  <c r="AT238" i="30"/>
  <c r="AP238" i="30"/>
  <c r="AL238" i="30"/>
  <c r="AH238" i="30"/>
  <c r="AD238" i="30"/>
  <c r="Z238" i="30"/>
  <c r="V238" i="30"/>
  <c r="R238" i="30"/>
  <c r="N238" i="30"/>
  <c r="IE238" i="30"/>
  <c r="IA238" i="30"/>
  <c r="HW238" i="30"/>
  <c r="HS238" i="30"/>
  <c r="HO238" i="30"/>
  <c r="HK238" i="30"/>
  <c r="HG238" i="30"/>
  <c r="HC238" i="30"/>
  <c r="GY238" i="30"/>
  <c r="GU238" i="30"/>
  <c r="GQ238" i="30"/>
  <c r="GM238" i="30"/>
  <c r="GI238" i="30"/>
  <c r="GE238" i="30"/>
  <c r="GA238" i="30"/>
  <c r="FW238" i="30"/>
  <c r="FS238" i="30"/>
  <c r="FO238" i="30"/>
  <c r="FK238" i="30"/>
  <c r="FG238" i="30"/>
  <c r="FC238" i="30"/>
  <c r="EY238" i="30"/>
  <c r="EU238" i="30"/>
  <c r="EQ238" i="30"/>
  <c r="EM238" i="30"/>
  <c r="EI238" i="30"/>
  <c r="EE238" i="30"/>
  <c r="EA238" i="30"/>
  <c r="DW238" i="30"/>
  <c r="DS238" i="30"/>
  <c r="DO238" i="30"/>
  <c r="DK238" i="30"/>
  <c r="DG238" i="30"/>
  <c r="DC238" i="30"/>
  <c r="CY238" i="30"/>
  <c r="CU238" i="30"/>
  <c r="CQ238" i="30"/>
  <c r="CM238" i="30"/>
  <c r="CI238" i="30"/>
  <c r="CE238" i="30"/>
  <c r="CA238" i="30"/>
  <c r="BW238" i="30"/>
  <c r="BS238" i="30"/>
  <c r="BO238" i="30"/>
  <c r="BK238" i="30"/>
  <c r="BG238" i="30"/>
  <c r="BC238" i="30"/>
  <c r="AY238" i="30"/>
  <c r="AU238" i="30"/>
  <c r="AQ238" i="30"/>
  <c r="AM238" i="30"/>
  <c r="AI238" i="30"/>
  <c r="AE238" i="30"/>
  <c r="AA238" i="30"/>
  <c r="W238" i="30"/>
  <c r="S238" i="30"/>
  <c r="O238" i="30"/>
  <c r="K238" i="30"/>
  <c r="IF238" i="30"/>
  <c r="IB238" i="30"/>
  <c r="HX238" i="30"/>
  <c r="HT238" i="30"/>
  <c r="HP238" i="30"/>
  <c r="HL238" i="30"/>
  <c r="HH238" i="30"/>
  <c r="HD238" i="30"/>
  <c r="GZ238" i="30"/>
  <c r="GV238" i="30"/>
  <c r="GR238" i="30"/>
  <c r="GN238" i="30"/>
  <c r="GJ238" i="30"/>
  <c r="GF238" i="30"/>
  <c r="GB238" i="30"/>
  <c r="FX238" i="30"/>
  <c r="FT238" i="30"/>
  <c r="FP238" i="30"/>
  <c r="FL238" i="30"/>
  <c r="FH238" i="30"/>
  <c r="FD238" i="30"/>
  <c r="EZ238" i="30"/>
  <c r="EV238" i="30"/>
  <c r="ER238" i="30"/>
  <c r="EN238" i="30"/>
  <c r="EJ238" i="30"/>
  <c r="EF238" i="30"/>
  <c r="EB238" i="30"/>
  <c r="DX238" i="30"/>
  <c r="DT238" i="30"/>
  <c r="DP238" i="30"/>
  <c r="DL238" i="30"/>
  <c r="DH238" i="30"/>
  <c r="DD238" i="30"/>
  <c r="CZ238" i="30"/>
  <c r="CV238" i="30"/>
  <c r="CR238" i="30"/>
  <c r="CN238" i="30"/>
  <c r="CJ238" i="30"/>
  <c r="CF238" i="30"/>
  <c r="CB238" i="30"/>
  <c r="BX238" i="30"/>
  <c r="BT238" i="30"/>
  <c r="BP238" i="30"/>
  <c r="BL238" i="30"/>
  <c r="BH238" i="30"/>
  <c r="BD238" i="30"/>
  <c r="AZ238" i="30"/>
  <c r="AV238" i="30"/>
  <c r="AR238" i="30"/>
  <c r="AN238" i="30"/>
  <c r="AJ238" i="30"/>
  <c r="AF238" i="30"/>
  <c r="AB238" i="30"/>
  <c r="X238" i="30"/>
  <c r="T238" i="30"/>
  <c r="P238" i="30"/>
  <c r="L238" i="30"/>
  <c r="IE254" i="30"/>
  <c r="IA254" i="30"/>
  <c r="HW254" i="30"/>
  <c r="HS254" i="30"/>
  <c r="HO254" i="30"/>
  <c r="HK254" i="30"/>
  <c r="HG254" i="30"/>
  <c r="HC254" i="30"/>
  <c r="GY254" i="30"/>
  <c r="GU254" i="30"/>
  <c r="GQ254" i="30"/>
  <c r="GM254" i="30"/>
  <c r="GI254" i="30"/>
  <c r="GE254" i="30"/>
  <c r="GA254" i="30"/>
  <c r="FW254" i="30"/>
  <c r="FS254" i="30"/>
  <c r="FO254" i="30"/>
  <c r="FK254" i="30"/>
  <c r="FG254" i="30"/>
  <c r="FC254" i="30"/>
  <c r="EY254" i="30"/>
  <c r="EU254" i="30"/>
  <c r="EQ254" i="30"/>
  <c r="EM254" i="30"/>
  <c r="EI254" i="30"/>
  <c r="EE254" i="30"/>
  <c r="EA254" i="30"/>
  <c r="DW254" i="30"/>
  <c r="DS254" i="30"/>
  <c r="DO254" i="30"/>
  <c r="DK254" i="30"/>
  <c r="DG254" i="30"/>
  <c r="DC254" i="30"/>
  <c r="CY254" i="30"/>
  <c r="CU254" i="30"/>
  <c r="CQ254" i="30"/>
  <c r="CM254" i="30"/>
  <c r="CI254" i="30"/>
  <c r="CE254" i="30"/>
  <c r="CA254" i="30"/>
  <c r="BW254" i="30"/>
  <c r="BS254" i="30"/>
  <c r="BO254" i="30"/>
  <c r="BK254" i="30"/>
  <c r="BG254" i="30"/>
  <c r="BC254" i="30"/>
  <c r="AY254" i="30"/>
  <c r="AU254" i="30"/>
  <c r="AQ254" i="30"/>
  <c r="AM254" i="30"/>
  <c r="AI254" i="30"/>
  <c r="AE254" i="30"/>
  <c r="AA254" i="30"/>
  <c r="W254" i="30"/>
  <c r="S254" i="30"/>
  <c r="O254" i="30"/>
  <c r="K254" i="30"/>
  <c r="IG254" i="30"/>
  <c r="IC254" i="30"/>
  <c r="HY254" i="30"/>
  <c r="HU254" i="30"/>
  <c r="HQ254" i="30"/>
  <c r="HM254" i="30"/>
  <c r="HI254" i="30"/>
  <c r="HE254" i="30"/>
  <c r="HA254" i="30"/>
  <c r="GW254" i="30"/>
  <c r="GS254" i="30"/>
  <c r="GO254" i="30"/>
  <c r="GK254" i="30"/>
  <c r="GG254" i="30"/>
  <c r="GC254" i="30"/>
  <c r="FY254" i="30"/>
  <c r="FU254" i="30"/>
  <c r="FQ254" i="30"/>
  <c r="FM254" i="30"/>
  <c r="FI254" i="30"/>
  <c r="FE254" i="30"/>
  <c r="FA254" i="30"/>
  <c r="EW254" i="30"/>
  <c r="ES254" i="30"/>
  <c r="EO254" i="30"/>
  <c r="EK254" i="30"/>
  <c r="EG254" i="30"/>
  <c r="EC254" i="30"/>
  <c r="DY254" i="30"/>
  <c r="DU254" i="30"/>
  <c r="DQ254" i="30"/>
  <c r="DM254" i="30"/>
  <c r="DI254" i="30"/>
  <c r="DE254" i="30"/>
  <c r="DA254" i="30"/>
  <c r="CW254" i="30"/>
  <c r="CS254" i="30"/>
  <c r="CO254" i="30"/>
  <c r="CK254" i="30"/>
  <c r="CG254" i="30"/>
  <c r="CC254" i="30"/>
  <c r="BY254" i="30"/>
  <c r="BU254" i="30"/>
  <c r="BQ254" i="30"/>
  <c r="BM254" i="30"/>
  <c r="BI254" i="30"/>
  <c r="BE254" i="30"/>
  <c r="BA254" i="30"/>
  <c r="AW254" i="30"/>
  <c r="AS254" i="30"/>
  <c r="AO254" i="30"/>
  <c r="AK254" i="30"/>
  <c r="AG254" i="30"/>
  <c r="AC254" i="30"/>
  <c r="Y254" i="30"/>
  <c r="U254" i="30"/>
  <c r="Q254" i="30"/>
  <c r="M254" i="30"/>
  <c r="IF254" i="30"/>
  <c r="HX254" i="30"/>
  <c r="HP254" i="30"/>
  <c r="HH254" i="30"/>
  <c r="GZ254" i="30"/>
  <c r="GR254" i="30"/>
  <c r="GJ254" i="30"/>
  <c r="GB254" i="30"/>
  <c r="FT254" i="30"/>
  <c r="FL254" i="30"/>
  <c r="FD254" i="30"/>
  <c r="EV254" i="30"/>
  <c r="EN254" i="30"/>
  <c r="EF254" i="30"/>
  <c r="DX254" i="30"/>
  <c r="DP254" i="30"/>
  <c r="DH254" i="30"/>
  <c r="CZ254" i="30"/>
  <c r="CR254" i="30"/>
  <c r="CJ254" i="30"/>
  <c r="CB254" i="30"/>
  <c r="BT254" i="30"/>
  <c r="BL254" i="30"/>
  <c r="BD254" i="30"/>
  <c r="AV254" i="30"/>
  <c r="AN254" i="30"/>
  <c r="AF254" i="30"/>
  <c r="X254" i="30"/>
  <c r="P254" i="30"/>
  <c r="HZ254" i="30"/>
  <c r="HR254" i="30"/>
  <c r="HJ254" i="30"/>
  <c r="HB254" i="30"/>
  <c r="GT254" i="30"/>
  <c r="GL254" i="30"/>
  <c r="GD254" i="30"/>
  <c r="FV254" i="30"/>
  <c r="FN254" i="30"/>
  <c r="FF254" i="30"/>
  <c r="EX254" i="30"/>
  <c r="EP254" i="30"/>
  <c r="EH254" i="30"/>
  <c r="DZ254" i="30"/>
  <c r="DR254" i="30"/>
  <c r="DJ254" i="30"/>
  <c r="DB254" i="30"/>
  <c r="CT254" i="30"/>
  <c r="CL254" i="30"/>
  <c r="CD254" i="30"/>
  <c r="BV254" i="30"/>
  <c r="BN254" i="30"/>
  <c r="BF254" i="30"/>
  <c r="AX254" i="30"/>
  <c r="AP254" i="30"/>
  <c r="AH254" i="30"/>
  <c r="Z254" i="30"/>
  <c r="R254" i="30"/>
  <c r="IB254" i="30"/>
  <c r="HT254" i="30"/>
  <c r="HL254" i="30"/>
  <c r="HD254" i="30"/>
  <c r="GV254" i="30"/>
  <c r="GN254" i="30"/>
  <c r="GF254" i="30"/>
  <c r="FX254" i="30"/>
  <c r="FP254" i="30"/>
  <c r="FH254" i="30"/>
  <c r="EZ254" i="30"/>
  <c r="ER254" i="30"/>
  <c r="EJ254" i="30"/>
  <c r="EB254" i="30"/>
  <c r="DT254" i="30"/>
  <c r="DL254" i="30"/>
  <c r="DD254" i="30"/>
  <c r="CV254" i="30"/>
  <c r="CN254" i="30"/>
  <c r="CF254" i="30"/>
  <c r="BX254" i="30"/>
  <c r="BP254" i="30"/>
  <c r="BH254" i="30"/>
  <c r="AZ254" i="30"/>
  <c r="AR254" i="30"/>
  <c r="AJ254" i="30"/>
  <c r="AB254" i="30"/>
  <c r="T254" i="30"/>
  <c r="L254" i="30"/>
  <c r="ID254" i="30"/>
  <c r="HV254" i="30"/>
  <c r="HN254" i="30"/>
  <c r="HF254" i="30"/>
  <c r="GX254" i="30"/>
  <c r="GP254" i="30"/>
  <c r="GH254" i="30"/>
  <c r="FZ254" i="30"/>
  <c r="FR254" i="30"/>
  <c r="FJ254" i="30"/>
  <c r="FB254" i="30"/>
  <c r="ET254" i="30"/>
  <c r="EL254" i="30"/>
  <c r="ED254" i="30"/>
  <c r="DV254" i="30"/>
  <c r="DN254" i="30"/>
  <c r="DF254" i="30"/>
  <c r="CX254" i="30"/>
  <c r="CP254" i="30"/>
  <c r="CH254" i="30"/>
  <c r="BZ254" i="30"/>
  <c r="BR254" i="30"/>
  <c r="BJ254" i="30"/>
  <c r="BB254" i="30"/>
  <c r="AT254" i="30"/>
  <c r="AL254" i="30"/>
  <c r="AD254" i="30"/>
  <c r="V254" i="30"/>
  <c r="N254" i="30"/>
  <c r="ID270" i="30"/>
  <c r="HZ270" i="30"/>
  <c r="HV270" i="30"/>
  <c r="HR270" i="30"/>
  <c r="HN270" i="30"/>
  <c r="HJ270" i="30"/>
  <c r="HF270" i="30"/>
  <c r="HB270" i="30"/>
  <c r="GX270" i="30"/>
  <c r="GT270" i="30"/>
  <c r="GP270" i="30"/>
  <c r="GL270" i="30"/>
  <c r="GH270" i="30"/>
  <c r="GD270" i="30"/>
  <c r="FZ270" i="30"/>
  <c r="FV270" i="30"/>
  <c r="FR270" i="30"/>
  <c r="FN270" i="30"/>
  <c r="FJ270" i="30"/>
  <c r="FF270" i="30"/>
  <c r="FB270" i="30"/>
  <c r="EX270" i="30"/>
  <c r="ET270" i="30"/>
  <c r="EP270" i="30"/>
  <c r="EL270" i="30"/>
  <c r="EH270" i="30"/>
  <c r="ED270" i="30"/>
  <c r="DZ270" i="30"/>
  <c r="DV270" i="30"/>
  <c r="DR270" i="30"/>
  <c r="DN270" i="30"/>
  <c r="DJ270" i="30"/>
  <c r="DF270" i="30"/>
  <c r="DB270" i="30"/>
  <c r="CX270" i="30"/>
  <c r="CT270" i="30"/>
  <c r="CP270" i="30"/>
  <c r="CL270" i="30"/>
  <c r="CH270" i="30"/>
  <c r="CD270" i="30"/>
  <c r="BZ270" i="30"/>
  <c r="BV270" i="30"/>
  <c r="BR270" i="30"/>
  <c r="BN270" i="30"/>
  <c r="BJ270" i="30"/>
  <c r="BF270" i="30"/>
  <c r="BB270" i="30"/>
  <c r="AX270" i="30"/>
  <c r="AT270" i="30"/>
  <c r="AP270" i="30"/>
  <c r="AL270" i="30"/>
  <c r="AH270" i="30"/>
  <c r="AD270" i="30"/>
  <c r="Z270" i="30"/>
  <c r="V270" i="30"/>
  <c r="R270" i="30"/>
  <c r="N270" i="30"/>
  <c r="IE270" i="30"/>
  <c r="IA270" i="30"/>
  <c r="HW270" i="30"/>
  <c r="HS270" i="30"/>
  <c r="HO270" i="30"/>
  <c r="HK270" i="30"/>
  <c r="HG270" i="30"/>
  <c r="HC270" i="30"/>
  <c r="GY270" i="30"/>
  <c r="GU270" i="30"/>
  <c r="GQ270" i="30"/>
  <c r="GM270" i="30"/>
  <c r="GI270" i="30"/>
  <c r="GE270" i="30"/>
  <c r="GA270" i="30"/>
  <c r="FW270" i="30"/>
  <c r="FS270" i="30"/>
  <c r="FO270" i="30"/>
  <c r="FK270" i="30"/>
  <c r="FG270" i="30"/>
  <c r="FC270" i="30"/>
  <c r="EY270" i="30"/>
  <c r="EU270" i="30"/>
  <c r="EQ270" i="30"/>
  <c r="EM270" i="30"/>
  <c r="EI270" i="30"/>
  <c r="EE270" i="30"/>
  <c r="EA270" i="30"/>
  <c r="DW270" i="30"/>
  <c r="DS270" i="30"/>
  <c r="DO270" i="30"/>
  <c r="DK270" i="30"/>
  <c r="DG270" i="30"/>
  <c r="DC270" i="30"/>
  <c r="CY270" i="30"/>
  <c r="CU270" i="30"/>
  <c r="CQ270" i="30"/>
  <c r="CM270" i="30"/>
  <c r="CI270" i="30"/>
  <c r="CE270" i="30"/>
  <c r="CA270" i="30"/>
  <c r="BW270" i="30"/>
  <c r="BS270" i="30"/>
  <c r="BO270" i="30"/>
  <c r="BK270" i="30"/>
  <c r="BG270" i="30"/>
  <c r="BC270" i="30"/>
  <c r="AY270" i="30"/>
  <c r="AU270" i="30"/>
  <c r="AQ270" i="30"/>
  <c r="AM270" i="30"/>
  <c r="AI270" i="30"/>
  <c r="AE270" i="30"/>
  <c r="AA270" i="30"/>
  <c r="W270" i="30"/>
  <c r="S270" i="30"/>
  <c r="O270" i="30"/>
  <c r="K270" i="30"/>
  <c r="IF270" i="30"/>
  <c r="IB270" i="30"/>
  <c r="HX270" i="30"/>
  <c r="HT270" i="30"/>
  <c r="HP270" i="30"/>
  <c r="HL270" i="30"/>
  <c r="HH270" i="30"/>
  <c r="HD270" i="30"/>
  <c r="GZ270" i="30"/>
  <c r="GV270" i="30"/>
  <c r="GR270" i="30"/>
  <c r="GN270" i="30"/>
  <c r="GJ270" i="30"/>
  <c r="GF270" i="30"/>
  <c r="GB270" i="30"/>
  <c r="FX270" i="30"/>
  <c r="FT270" i="30"/>
  <c r="FP270" i="30"/>
  <c r="FL270" i="30"/>
  <c r="FH270" i="30"/>
  <c r="FD270" i="30"/>
  <c r="EZ270" i="30"/>
  <c r="EV270" i="30"/>
  <c r="ER270" i="30"/>
  <c r="EN270" i="30"/>
  <c r="EJ270" i="30"/>
  <c r="EF270" i="30"/>
  <c r="EB270" i="30"/>
  <c r="DX270" i="30"/>
  <c r="DT270" i="30"/>
  <c r="DP270" i="30"/>
  <c r="DL270" i="30"/>
  <c r="DH270" i="30"/>
  <c r="DD270" i="30"/>
  <c r="CZ270" i="30"/>
  <c r="CV270" i="30"/>
  <c r="CR270" i="30"/>
  <c r="CN270" i="30"/>
  <c r="CJ270" i="30"/>
  <c r="CF270" i="30"/>
  <c r="CB270" i="30"/>
  <c r="BX270" i="30"/>
  <c r="BT270" i="30"/>
  <c r="BP270" i="30"/>
  <c r="BL270" i="30"/>
  <c r="BH270" i="30"/>
  <c r="BD270" i="30"/>
  <c r="AZ270" i="30"/>
  <c r="AV270" i="30"/>
  <c r="AR270" i="30"/>
  <c r="AN270" i="30"/>
  <c r="AJ270" i="30"/>
  <c r="AF270" i="30"/>
  <c r="AB270" i="30"/>
  <c r="X270" i="30"/>
  <c r="T270" i="30"/>
  <c r="P270" i="30"/>
  <c r="L270" i="30"/>
  <c r="IG270" i="30"/>
  <c r="IC270" i="30"/>
  <c r="HY270" i="30"/>
  <c r="HU270" i="30"/>
  <c r="HQ270" i="30"/>
  <c r="HM270" i="30"/>
  <c r="HI270" i="30"/>
  <c r="HE270" i="30"/>
  <c r="HA270" i="30"/>
  <c r="GW270" i="30"/>
  <c r="GS270" i="30"/>
  <c r="GO270" i="30"/>
  <c r="GK270" i="30"/>
  <c r="GG270" i="30"/>
  <c r="GC270" i="30"/>
  <c r="FY270" i="30"/>
  <c r="FU270" i="30"/>
  <c r="FQ270" i="30"/>
  <c r="FM270" i="30"/>
  <c r="FI270" i="30"/>
  <c r="FE270" i="30"/>
  <c r="FA270" i="30"/>
  <c r="EW270" i="30"/>
  <c r="ES270" i="30"/>
  <c r="EO270" i="30"/>
  <c r="EK270" i="30"/>
  <c r="EG270" i="30"/>
  <c r="EC270" i="30"/>
  <c r="DY270" i="30"/>
  <c r="DU270" i="30"/>
  <c r="DQ270" i="30"/>
  <c r="DM270" i="30"/>
  <c r="DI270" i="30"/>
  <c r="DE270" i="30"/>
  <c r="DA270" i="30"/>
  <c r="CW270" i="30"/>
  <c r="CS270" i="30"/>
  <c r="CO270" i="30"/>
  <c r="CK270" i="30"/>
  <c r="CG270" i="30"/>
  <c r="CC270" i="30"/>
  <c r="BY270" i="30"/>
  <c r="BU270" i="30"/>
  <c r="BQ270" i="30"/>
  <c r="BM270" i="30"/>
  <c r="BI270" i="30"/>
  <c r="BE270" i="30"/>
  <c r="BA270" i="30"/>
  <c r="AW270" i="30"/>
  <c r="AS270" i="30"/>
  <c r="AO270" i="30"/>
  <c r="AK270" i="30"/>
  <c r="AG270" i="30"/>
  <c r="AC270" i="30"/>
  <c r="Y270" i="30"/>
  <c r="U270" i="30"/>
  <c r="Q270" i="30"/>
  <c r="M270" i="30"/>
  <c r="ID286" i="30"/>
  <c r="HZ286" i="30"/>
  <c r="HV286" i="30"/>
  <c r="HR286" i="30"/>
  <c r="HN286" i="30"/>
  <c r="HJ286" i="30"/>
  <c r="HF286" i="30"/>
  <c r="HB286" i="30"/>
  <c r="GX286" i="30"/>
  <c r="GT286" i="30"/>
  <c r="GP286" i="30"/>
  <c r="GL286" i="30"/>
  <c r="GH286" i="30"/>
  <c r="GD286" i="30"/>
  <c r="FZ286" i="30"/>
  <c r="FV286" i="30"/>
  <c r="FR286" i="30"/>
  <c r="FN286" i="30"/>
  <c r="FJ286" i="30"/>
  <c r="FF286" i="30"/>
  <c r="FB286" i="30"/>
  <c r="EX286" i="30"/>
  <c r="ET286" i="30"/>
  <c r="EP286" i="30"/>
  <c r="EL286" i="30"/>
  <c r="EH286" i="30"/>
  <c r="ED286" i="30"/>
  <c r="DZ286" i="30"/>
  <c r="DV286" i="30"/>
  <c r="DR286" i="30"/>
  <c r="DN286" i="30"/>
  <c r="DJ286" i="30"/>
  <c r="DF286" i="30"/>
  <c r="DB286" i="30"/>
  <c r="CX286" i="30"/>
  <c r="CT286" i="30"/>
  <c r="CP286" i="30"/>
  <c r="CL286" i="30"/>
  <c r="CH286" i="30"/>
  <c r="CD286" i="30"/>
  <c r="BZ286" i="30"/>
  <c r="BV286" i="30"/>
  <c r="BR286" i="30"/>
  <c r="BN286" i="30"/>
  <c r="BJ286" i="30"/>
  <c r="BF286" i="30"/>
  <c r="BB286" i="30"/>
  <c r="AX286" i="30"/>
  <c r="AT286" i="30"/>
  <c r="AP286" i="30"/>
  <c r="AL286" i="30"/>
  <c r="AH286" i="30"/>
  <c r="AD286" i="30"/>
  <c r="Z286" i="30"/>
  <c r="V286" i="30"/>
  <c r="R286" i="30"/>
  <c r="N286" i="30"/>
  <c r="IE286" i="30"/>
  <c r="IA286" i="30"/>
  <c r="HW286" i="30"/>
  <c r="HS286" i="30"/>
  <c r="HO286" i="30"/>
  <c r="HK286" i="30"/>
  <c r="HG286" i="30"/>
  <c r="HC286" i="30"/>
  <c r="GY286" i="30"/>
  <c r="GU286" i="30"/>
  <c r="GQ286" i="30"/>
  <c r="GM286" i="30"/>
  <c r="GI286" i="30"/>
  <c r="GE286" i="30"/>
  <c r="GA286" i="30"/>
  <c r="FW286" i="30"/>
  <c r="FS286" i="30"/>
  <c r="FO286" i="30"/>
  <c r="FK286" i="30"/>
  <c r="FG286" i="30"/>
  <c r="FC286" i="30"/>
  <c r="EY286" i="30"/>
  <c r="EU286" i="30"/>
  <c r="EQ286" i="30"/>
  <c r="EM286" i="30"/>
  <c r="EI286" i="30"/>
  <c r="EE286" i="30"/>
  <c r="EA286" i="30"/>
  <c r="DW286" i="30"/>
  <c r="DS286" i="30"/>
  <c r="DO286" i="30"/>
  <c r="DK286" i="30"/>
  <c r="DG286" i="30"/>
  <c r="DC286" i="30"/>
  <c r="CY286" i="30"/>
  <c r="CU286" i="30"/>
  <c r="CQ286" i="30"/>
  <c r="CM286" i="30"/>
  <c r="CI286" i="30"/>
  <c r="CE286" i="30"/>
  <c r="CA286" i="30"/>
  <c r="BW286" i="30"/>
  <c r="BS286" i="30"/>
  <c r="BO286" i="30"/>
  <c r="BK286" i="30"/>
  <c r="BG286" i="30"/>
  <c r="BC286" i="30"/>
  <c r="AY286" i="30"/>
  <c r="AU286" i="30"/>
  <c r="AQ286" i="30"/>
  <c r="AM286" i="30"/>
  <c r="AI286" i="30"/>
  <c r="AE286" i="30"/>
  <c r="AA286" i="30"/>
  <c r="W286" i="30"/>
  <c r="S286" i="30"/>
  <c r="O286" i="30"/>
  <c r="K286" i="30"/>
  <c r="IF286" i="30"/>
  <c r="IB286" i="30"/>
  <c r="HX286" i="30"/>
  <c r="HT286" i="30"/>
  <c r="HP286" i="30"/>
  <c r="HL286" i="30"/>
  <c r="HH286" i="30"/>
  <c r="HD286" i="30"/>
  <c r="GZ286" i="30"/>
  <c r="GV286" i="30"/>
  <c r="GR286" i="30"/>
  <c r="GN286" i="30"/>
  <c r="GJ286" i="30"/>
  <c r="GF286" i="30"/>
  <c r="GB286" i="30"/>
  <c r="FX286" i="30"/>
  <c r="FT286" i="30"/>
  <c r="FP286" i="30"/>
  <c r="FL286" i="30"/>
  <c r="FH286" i="30"/>
  <c r="FD286" i="30"/>
  <c r="EZ286" i="30"/>
  <c r="EV286" i="30"/>
  <c r="ER286" i="30"/>
  <c r="EN286" i="30"/>
  <c r="EJ286" i="30"/>
  <c r="EF286" i="30"/>
  <c r="EB286" i="30"/>
  <c r="DX286" i="30"/>
  <c r="DT286" i="30"/>
  <c r="DP286" i="30"/>
  <c r="DL286" i="30"/>
  <c r="DH286" i="30"/>
  <c r="DD286" i="30"/>
  <c r="CZ286" i="30"/>
  <c r="CV286" i="30"/>
  <c r="CR286" i="30"/>
  <c r="CN286" i="30"/>
  <c r="CJ286" i="30"/>
  <c r="CF286" i="30"/>
  <c r="CB286" i="30"/>
  <c r="BX286" i="30"/>
  <c r="BT286" i="30"/>
  <c r="BP286" i="30"/>
  <c r="BL286" i="30"/>
  <c r="BH286" i="30"/>
  <c r="BD286" i="30"/>
  <c r="AZ286" i="30"/>
  <c r="AV286" i="30"/>
  <c r="AR286" i="30"/>
  <c r="AN286" i="30"/>
  <c r="AJ286" i="30"/>
  <c r="AF286" i="30"/>
  <c r="AB286" i="30"/>
  <c r="X286" i="30"/>
  <c r="T286" i="30"/>
  <c r="P286" i="30"/>
  <c r="L286" i="30"/>
  <c r="IG286" i="30"/>
  <c r="IC286" i="30"/>
  <c r="HY286" i="30"/>
  <c r="HU286" i="30"/>
  <c r="HQ286" i="30"/>
  <c r="HM286" i="30"/>
  <c r="HI286" i="30"/>
  <c r="HE286" i="30"/>
  <c r="HA286" i="30"/>
  <c r="GW286" i="30"/>
  <c r="GS286" i="30"/>
  <c r="GO286" i="30"/>
  <c r="GK286" i="30"/>
  <c r="GG286" i="30"/>
  <c r="GC286" i="30"/>
  <c r="FY286" i="30"/>
  <c r="FU286" i="30"/>
  <c r="FQ286" i="30"/>
  <c r="FM286" i="30"/>
  <c r="FI286" i="30"/>
  <c r="FE286" i="30"/>
  <c r="FA286" i="30"/>
  <c r="EW286" i="30"/>
  <c r="ES286" i="30"/>
  <c r="EO286" i="30"/>
  <c r="EK286" i="30"/>
  <c r="EG286" i="30"/>
  <c r="EC286" i="30"/>
  <c r="DY286" i="30"/>
  <c r="DU286" i="30"/>
  <c r="DQ286" i="30"/>
  <c r="DM286" i="30"/>
  <c r="DI286" i="30"/>
  <c r="DE286" i="30"/>
  <c r="DA286" i="30"/>
  <c r="CW286" i="30"/>
  <c r="CS286" i="30"/>
  <c r="CO286" i="30"/>
  <c r="CK286" i="30"/>
  <c r="CG286" i="30"/>
  <c r="CC286" i="30"/>
  <c r="BY286" i="30"/>
  <c r="BU286" i="30"/>
  <c r="BQ286" i="30"/>
  <c r="BM286" i="30"/>
  <c r="BI286" i="30"/>
  <c r="BE286" i="30"/>
  <c r="BA286" i="30"/>
  <c r="AW286" i="30"/>
  <c r="AS286" i="30"/>
  <c r="AO286" i="30"/>
  <c r="AK286" i="30"/>
  <c r="AG286" i="30"/>
  <c r="AC286" i="30"/>
  <c r="Y286" i="30"/>
  <c r="U286" i="30"/>
  <c r="Q286" i="30"/>
  <c r="M286" i="30"/>
  <c r="IE271" i="30"/>
  <c r="IA271" i="30"/>
  <c r="HW271" i="30"/>
  <c r="HS271" i="30"/>
  <c r="HO271" i="30"/>
  <c r="HK271" i="30"/>
  <c r="HG271" i="30"/>
  <c r="HC271" i="30"/>
  <c r="GY271" i="30"/>
  <c r="GU271" i="30"/>
  <c r="GQ271" i="30"/>
  <c r="GM271" i="30"/>
  <c r="GI271" i="30"/>
  <c r="GE271" i="30"/>
  <c r="GA271" i="30"/>
  <c r="FW271" i="30"/>
  <c r="FS271" i="30"/>
  <c r="FO271" i="30"/>
  <c r="FK271" i="30"/>
  <c r="FG271" i="30"/>
  <c r="FC271" i="30"/>
  <c r="EY271" i="30"/>
  <c r="EU271" i="30"/>
  <c r="EQ271" i="30"/>
  <c r="EM271" i="30"/>
  <c r="EI271" i="30"/>
  <c r="EE271" i="30"/>
  <c r="EA271" i="30"/>
  <c r="DW271" i="30"/>
  <c r="DS271" i="30"/>
  <c r="DO271" i="30"/>
  <c r="DK271" i="30"/>
  <c r="DG271" i="30"/>
  <c r="DC271" i="30"/>
  <c r="CY271" i="30"/>
  <c r="CU271" i="30"/>
  <c r="CQ271" i="30"/>
  <c r="CM271" i="30"/>
  <c r="CI271" i="30"/>
  <c r="CE271" i="30"/>
  <c r="CA271" i="30"/>
  <c r="BW271" i="30"/>
  <c r="BS271" i="30"/>
  <c r="BO271" i="30"/>
  <c r="BK271" i="30"/>
  <c r="BG271" i="30"/>
  <c r="BC271" i="30"/>
  <c r="AY271" i="30"/>
  <c r="AU271" i="30"/>
  <c r="AQ271" i="30"/>
  <c r="AM271" i="30"/>
  <c r="AI271" i="30"/>
  <c r="AE271" i="30"/>
  <c r="AA271" i="30"/>
  <c r="W271" i="30"/>
  <c r="S271" i="30"/>
  <c r="O271" i="30"/>
  <c r="K271" i="30"/>
  <c r="IF271" i="30"/>
  <c r="IB271" i="30"/>
  <c r="HX271" i="30"/>
  <c r="HT271" i="30"/>
  <c r="HP271" i="30"/>
  <c r="HL271" i="30"/>
  <c r="HH271" i="30"/>
  <c r="HD271" i="30"/>
  <c r="GZ271" i="30"/>
  <c r="GV271" i="30"/>
  <c r="GR271" i="30"/>
  <c r="GN271" i="30"/>
  <c r="GJ271" i="30"/>
  <c r="GF271" i="30"/>
  <c r="GB271" i="30"/>
  <c r="FX271" i="30"/>
  <c r="FT271" i="30"/>
  <c r="FP271" i="30"/>
  <c r="FL271" i="30"/>
  <c r="FH271" i="30"/>
  <c r="FD271" i="30"/>
  <c r="EZ271" i="30"/>
  <c r="EV271" i="30"/>
  <c r="ER271" i="30"/>
  <c r="EN271" i="30"/>
  <c r="EJ271" i="30"/>
  <c r="EF271" i="30"/>
  <c r="EB271" i="30"/>
  <c r="DX271" i="30"/>
  <c r="DT271" i="30"/>
  <c r="DP271" i="30"/>
  <c r="DL271" i="30"/>
  <c r="DH271" i="30"/>
  <c r="DD271" i="30"/>
  <c r="CZ271" i="30"/>
  <c r="CV271" i="30"/>
  <c r="CR271" i="30"/>
  <c r="CN271" i="30"/>
  <c r="CJ271" i="30"/>
  <c r="CF271" i="30"/>
  <c r="CB271" i="30"/>
  <c r="BX271" i="30"/>
  <c r="BT271" i="30"/>
  <c r="BP271" i="30"/>
  <c r="BL271" i="30"/>
  <c r="BH271" i="30"/>
  <c r="BD271" i="30"/>
  <c r="AZ271" i="30"/>
  <c r="AV271" i="30"/>
  <c r="AR271" i="30"/>
  <c r="AN271" i="30"/>
  <c r="AJ271" i="30"/>
  <c r="AF271" i="30"/>
  <c r="AB271" i="30"/>
  <c r="X271" i="30"/>
  <c r="T271" i="30"/>
  <c r="P271" i="30"/>
  <c r="L271" i="30"/>
  <c r="IG271" i="30"/>
  <c r="IC271" i="30"/>
  <c r="HY271" i="30"/>
  <c r="HU271" i="30"/>
  <c r="HQ271" i="30"/>
  <c r="HM271" i="30"/>
  <c r="HI271" i="30"/>
  <c r="HE271" i="30"/>
  <c r="HA271" i="30"/>
  <c r="GW271" i="30"/>
  <c r="GS271" i="30"/>
  <c r="GO271" i="30"/>
  <c r="GK271" i="30"/>
  <c r="GG271" i="30"/>
  <c r="GC271" i="30"/>
  <c r="FY271" i="30"/>
  <c r="FU271" i="30"/>
  <c r="FQ271" i="30"/>
  <c r="FM271" i="30"/>
  <c r="FI271" i="30"/>
  <c r="FE271" i="30"/>
  <c r="FA271" i="30"/>
  <c r="EW271" i="30"/>
  <c r="ES271" i="30"/>
  <c r="EO271" i="30"/>
  <c r="EK271" i="30"/>
  <c r="EG271" i="30"/>
  <c r="EC271" i="30"/>
  <c r="DY271" i="30"/>
  <c r="DU271" i="30"/>
  <c r="DQ271" i="30"/>
  <c r="DM271" i="30"/>
  <c r="DI271" i="30"/>
  <c r="DE271" i="30"/>
  <c r="DA271" i="30"/>
  <c r="CW271" i="30"/>
  <c r="CS271" i="30"/>
  <c r="CO271" i="30"/>
  <c r="CK271" i="30"/>
  <c r="CG271" i="30"/>
  <c r="CC271" i="30"/>
  <c r="BY271" i="30"/>
  <c r="BU271" i="30"/>
  <c r="BQ271" i="30"/>
  <c r="BM271" i="30"/>
  <c r="BI271" i="30"/>
  <c r="BE271" i="30"/>
  <c r="BA271" i="30"/>
  <c r="AW271" i="30"/>
  <c r="AS271" i="30"/>
  <c r="AO271" i="30"/>
  <c r="AK271" i="30"/>
  <c r="AG271" i="30"/>
  <c r="AC271" i="30"/>
  <c r="Y271" i="30"/>
  <c r="U271" i="30"/>
  <c r="Q271" i="30"/>
  <c r="M271" i="30"/>
  <c r="ID271" i="30"/>
  <c r="HZ271" i="30"/>
  <c r="HV271" i="30"/>
  <c r="HR271" i="30"/>
  <c r="HN271" i="30"/>
  <c r="HJ271" i="30"/>
  <c r="HF271" i="30"/>
  <c r="HB271" i="30"/>
  <c r="GX271" i="30"/>
  <c r="GT271" i="30"/>
  <c r="GP271" i="30"/>
  <c r="GL271" i="30"/>
  <c r="GH271" i="30"/>
  <c r="GD271" i="30"/>
  <c r="FZ271" i="30"/>
  <c r="FV271" i="30"/>
  <c r="FR271" i="30"/>
  <c r="FN271" i="30"/>
  <c r="FJ271" i="30"/>
  <c r="FF271" i="30"/>
  <c r="FB271" i="30"/>
  <c r="EX271" i="30"/>
  <c r="ET271" i="30"/>
  <c r="EP271" i="30"/>
  <c r="EL271" i="30"/>
  <c r="EH271" i="30"/>
  <c r="ED271" i="30"/>
  <c r="DZ271" i="30"/>
  <c r="DV271" i="30"/>
  <c r="DR271" i="30"/>
  <c r="DN271" i="30"/>
  <c r="DJ271" i="30"/>
  <c r="DF271" i="30"/>
  <c r="DB271" i="30"/>
  <c r="CX271" i="30"/>
  <c r="CT271" i="30"/>
  <c r="CP271" i="30"/>
  <c r="CL271" i="30"/>
  <c r="CH271" i="30"/>
  <c r="CD271" i="30"/>
  <c r="BZ271" i="30"/>
  <c r="BV271" i="30"/>
  <c r="BR271" i="30"/>
  <c r="BN271" i="30"/>
  <c r="BJ271" i="30"/>
  <c r="BF271" i="30"/>
  <c r="BB271" i="30"/>
  <c r="AX271" i="30"/>
  <c r="AT271" i="30"/>
  <c r="AP271" i="30"/>
  <c r="AL271" i="30"/>
  <c r="AH271" i="30"/>
  <c r="AD271" i="30"/>
  <c r="Z271" i="30"/>
  <c r="V271" i="30"/>
  <c r="R271" i="30"/>
  <c r="N271" i="30"/>
  <c r="ID287" i="30"/>
  <c r="HZ287" i="30"/>
  <c r="HV287" i="30"/>
  <c r="HR287" i="30"/>
  <c r="HN287" i="30"/>
  <c r="HJ287" i="30"/>
  <c r="HF287" i="30"/>
  <c r="HB287" i="30"/>
  <c r="GX287" i="30"/>
  <c r="GT287" i="30"/>
  <c r="GP287" i="30"/>
  <c r="GL287" i="30"/>
  <c r="GH287" i="30"/>
  <c r="GD287" i="30"/>
  <c r="FZ287" i="30"/>
  <c r="FV287" i="30"/>
  <c r="FR287" i="30"/>
  <c r="FN287" i="30"/>
  <c r="FJ287" i="30"/>
  <c r="FF287" i="30"/>
  <c r="FB287" i="30"/>
  <c r="EX287" i="30"/>
  <c r="ET287" i="30"/>
  <c r="EP287" i="30"/>
  <c r="EL287" i="30"/>
  <c r="EH287" i="30"/>
  <c r="ED287" i="30"/>
  <c r="DZ287" i="30"/>
  <c r="DV287" i="30"/>
  <c r="DR287" i="30"/>
  <c r="DN287" i="30"/>
  <c r="DJ287" i="30"/>
  <c r="DF287" i="30"/>
  <c r="DB287" i="30"/>
  <c r="CX287" i="30"/>
  <c r="CT287" i="30"/>
  <c r="CP287" i="30"/>
  <c r="CL287" i="30"/>
  <c r="CH287" i="30"/>
  <c r="CD287" i="30"/>
  <c r="BZ287" i="30"/>
  <c r="BV287" i="30"/>
  <c r="BR287" i="30"/>
  <c r="IF287" i="30"/>
  <c r="IB287" i="30"/>
  <c r="HX287" i="30"/>
  <c r="HT287" i="30"/>
  <c r="HP287" i="30"/>
  <c r="HL287" i="30"/>
  <c r="HH287" i="30"/>
  <c r="HD287" i="30"/>
  <c r="GZ287" i="30"/>
  <c r="GV287" i="30"/>
  <c r="GR287" i="30"/>
  <c r="GN287" i="30"/>
  <c r="GJ287" i="30"/>
  <c r="GF287" i="30"/>
  <c r="GB287" i="30"/>
  <c r="FX287" i="30"/>
  <c r="FT287" i="30"/>
  <c r="FP287" i="30"/>
  <c r="FL287" i="30"/>
  <c r="FH287" i="30"/>
  <c r="FD287" i="30"/>
  <c r="EZ287" i="30"/>
  <c r="EV287" i="30"/>
  <c r="ER287" i="30"/>
  <c r="EN287" i="30"/>
  <c r="EJ287" i="30"/>
  <c r="EF287" i="30"/>
  <c r="EB287" i="30"/>
  <c r="DX287" i="30"/>
  <c r="DT287" i="30"/>
  <c r="DP287" i="30"/>
  <c r="DL287" i="30"/>
  <c r="DH287" i="30"/>
  <c r="DD287" i="30"/>
  <c r="CZ287" i="30"/>
  <c r="CV287" i="30"/>
  <c r="CR287" i="30"/>
  <c r="CN287" i="30"/>
  <c r="CJ287" i="30"/>
  <c r="CF287" i="30"/>
  <c r="CB287" i="30"/>
  <c r="BX287" i="30"/>
  <c r="BT287" i="30"/>
  <c r="BP287" i="30"/>
  <c r="BL287" i="30"/>
  <c r="IC287" i="30"/>
  <c r="HU287" i="30"/>
  <c r="HM287" i="30"/>
  <c r="HE287" i="30"/>
  <c r="GW287" i="30"/>
  <c r="GO287" i="30"/>
  <c r="GG287" i="30"/>
  <c r="FY287" i="30"/>
  <c r="FQ287" i="30"/>
  <c r="FI287" i="30"/>
  <c r="FA287" i="30"/>
  <c r="ES287" i="30"/>
  <c r="EK287" i="30"/>
  <c r="EC287" i="30"/>
  <c r="DU287" i="30"/>
  <c r="DM287" i="30"/>
  <c r="DE287" i="30"/>
  <c r="CW287" i="30"/>
  <c r="CO287" i="30"/>
  <c r="CG287" i="30"/>
  <c r="BY287" i="30"/>
  <c r="BQ287" i="30"/>
  <c r="BK287" i="30"/>
  <c r="BG287" i="30"/>
  <c r="BC287" i="30"/>
  <c r="AY287" i="30"/>
  <c r="AU287" i="30"/>
  <c r="AQ287" i="30"/>
  <c r="AM287" i="30"/>
  <c r="AI287" i="30"/>
  <c r="AE287" i="30"/>
  <c r="AA287" i="30"/>
  <c r="W287" i="30"/>
  <c r="S287" i="30"/>
  <c r="O287" i="30"/>
  <c r="K287" i="30"/>
  <c r="IE287" i="30"/>
  <c r="HW287" i="30"/>
  <c r="HO287" i="30"/>
  <c r="HG287" i="30"/>
  <c r="GY287" i="30"/>
  <c r="GQ287" i="30"/>
  <c r="GI287" i="30"/>
  <c r="GA287" i="30"/>
  <c r="FS287" i="30"/>
  <c r="FK287" i="30"/>
  <c r="FC287" i="30"/>
  <c r="EU287" i="30"/>
  <c r="EM287" i="30"/>
  <c r="EE287" i="30"/>
  <c r="DW287" i="30"/>
  <c r="DO287" i="30"/>
  <c r="DG287" i="30"/>
  <c r="CY287" i="30"/>
  <c r="CQ287" i="30"/>
  <c r="CI287" i="30"/>
  <c r="CA287" i="30"/>
  <c r="BS287" i="30"/>
  <c r="BM287" i="30"/>
  <c r="BH287" i="30"/>
  <c r="BD287" i="30"/>
  <c r="AZ287" i="30"/>
  <c r="AV287" i="30"/>
  <c r="AR287" i="30"/>
  <c r="AN287" i="30"/>
  <c r="AJ287" i="30"/>
  <c r="AF287" i="30"/>
  <c r="AB287" i="30"/>
  <c r="X287" i="30"/>
  <c r="T287" i="30"/>
  <c r="P287" i="30"/>
  <c r="L287" i="30"/>
  <c r="IG287" i="30"/>
  <c r="HY287" i="30"/>
  <c r="HQ287" i="30"/>
  <c r="HI287" i="30"/>
  <c r="HA287" i="30"/>
  <c r="GS287" i="30"/>
  <c r="GK287" i="30"/>
  <c r="GC287" i="30"/>
  <c r="FU287" i="30"/>
  <c r="FM287" i="30"/>
  <c r="FE287" i="30"/>
  <c r="EW287" i="30"/>
  <c r="EO287" i="30"/>
  <c r="EG287" i="30"/>
  <c r="DY287" i="30"/>
  <c r="DQ287" i="30"/>
  <c r="DI287" i="30"/>
  <c r="DA287" i="30"/>
  <c r="CS287" i="30"/>
  <c r="CK287" i="30"/>
  <c r="CC287" i="30"/>
  <c r="BU287" i="30"/>
  <c r="BN287" i="30"/>
  <c r="BI287" i="30"/>
  <c r="BE287" i="30"/>
  <c r="BA287" i="30"/>
  <c r="AW287" i="30"/>
  <c r="AS287" i="30"/>
  <c r="AO287" i="30"/>
  <c r="AK287" i="30"/>
  <c r="AG287" i="30"/>
  <c r="AC287" i="30"/>
  <c r="Y287" i="30"/>
  <c r="U287" i="30"/>
  <c r="Q287" i="30"/>
  <c r="M287" i="30"/>
  <c r="IA287" i="30"/>
  <c r="HS287" i="30"/>
  <c r="HK287" i="30"/>
  <c r="HC287" i="30"/>
  <c r="GU287" i="30"/>
  <c r="GM287" i="30"/>
  <c r="GE287" i="30"/>
  <c r="FW287" i="30"/>
  <c r="FO287" i="30"/>
  <c r="FG287" i="30"/>
  <c r="EY287" i="30"/>
  <c r="EQ287" i="30"/>
  <c r="EI287" i="30"/>
  <c r="EA287" i="30"/>
  <c r="DS287" i="30"/>
  <c r="DK287" i="30"/>
  <c r="DC287" i="30"/>
  <c r="CU287" i="30"/>
  <c r="CM287" i="30"/>
  <c r="CE287" i="30"/>
  <c r="BW287" i="30"/>
  <c r="BO287" i="30"/>
  <c r="BJ287" i="30"/>
  <c r="BF287" i="30"/>
  <c r="BB287" i="30"/>
  <c r="AX287" i="30"/>
  <c r="AT287" i="30"/>
  <c r="AP287" i="30"/>
  <c r="AL287" i="30"/>
  <c r="AH287" i="30"/>
  <c r="AD287" i="30"/>
  <c r="Z287" i="30"/>
  <c r="V287" i="30"/>
  <c r="R287" i="30"/>
  <c r="N287" i="30"/>
  <c r="IF268" i="30"/>
  <c r="IB268" i="30"/>
  <c r="HX268" i="30"/>
  <c r="HT268" i="30"/>
  <c r="HP268" i="30"/>
  <c r="HL268" i="30"/>
  <c r="HH268" i="30"/>
  <c r="HD268" i="30"/>
  <c r="GZ268" i="30"/>
  <c r="GV268" i="30"/>
  <c r="GR268" i="30"/>
  <c r="GN268" i="30"/>
  <c r="GJ268" i="30"/>
  <c r="GF268" i="30"/>
  <c r="GB268" i="30"/>
  <c r="FX268" i="30"/>
  <c r="FT268" i="30"/>
  <c r="FP268" i="30"/>
  <c r="FL268" i="30"/>
  <c r="FH268" i="30"/>
  <c r="FD268" i="30"/>
  <c r="EZ268" i="30"/>
  <c r="EV268" i="30"/>
  <c r="ER268" i="30"/>
  <c r="EN268" i="30"/>
  <c r="EJ268" i="30"/>
  <c r="EF268" i="30"/>
  <c r="EB268" i="30"/>
  <c r="DX268" i="30"/>
  <c r="DT268" i="30"/>
  <c r="DP268" i="30"/>
  <c r="DL268" i="30"/>
  <c r="DH268" i="30"/>
  <c r="DD268" i="30"/>
  <c r="CZ268" i="30"/>
  <c r="CV268" i="30"/>
  <c r="CR268" i="30"/>
  <c r="CN268" i="30"/>
  <c r="CJ268" i="30"/>
  <c r="CF268" i="30"/>
  <c r="CB268" i="30"/>
  <c r="BX268" i="30"/>
  <c r="BT268" i="30"/>
  <c r="BP268" i="30"/>
  <c r="BL268" i="30"/>
  <c r="BH268" i="30"/>
  <c r="BD268" i="30"/>
  <c r="AZ268" i="30"/>
  <c r="AV268" i="30"/>
  <c r="AR268" i="30"/>
  <c r="AN268" i="30"/>
  <c r="AJ268" i="30"/>
  <c r="AF268" i="30"/>
  <c r="AB268" i="30"/>
  <c r="X268" i="30"/>
  <c r="T268" i="30"/>
  <c r="P268" i="30"/>
  <c r="L268" i="30"/>
  <c r="IG268" i="30"/>
  <c r="IC268" i="30"/>
  <c r="HY268" i="30"/>
  <c r="HU268" i="30"/>
  <c r="HQ268" i="30"/>
  <c r="HM268" i="30"/>
  <c r="HI268" i="30"/>
  <c r="HE268" i="30"/>
  <c r="HA268" i="30"/>
  <c r="GW268" i="30"/>
  <c r="GS268" i="30"/>
  <c r="GO268" i="30"/>
  <c r="GK268" i="30"/>
  <c r="GG268" i="30"/>
  <c r="GC268" i="30"/>
  <c r="FY268" i="30"/>
  <c r="FU268" i="30"/>
  <c r="FQ268" i="30"/>
  <c r="FM268" i="30"/>
  <c r="FI268" i="30"/>
  <c r="FE268" i="30"/>
  <c r="FA268" i="30"/>
  <c r="EW268" i="30"/>
  <c r="ES268" i="30"/>
  <c r="EO268" i="30"/>
  <c r="EK268" i="30"/>
  <c r="EG268" i="30"/>
  <c r="EC268" i="30"/>
  <c r="DY268" i="30"/>
  <c r="DU268" i="30"/>
  <c r="DQ268" i="30"/>
  <c r="DM268" i="30"/>
  <c r="DI268" i="30"/>
  <c r="DE268" i="30"/>
  <c r="DA268" i="30"/>
  <c r="CW268" i="30"/>
  <c r="CS268" i="30"/>
  <c r="CO268" i="30"/>
  <c r="CK268" i="30"/>
  <c r="CG268" i="30"/>
  <c r="CC268" i="30"/>
  <c r="BY268" i="30"/>
  <c r="BU268" i="30"/>
  <c r="BQ268" i="30"/>
  <c r="BM268" i="30"/>
  <c r="BI268" i="30"/>
  <c r="BE268" i="30"/>
  <c r="BA268" i="30"/>
  <c r="AW268" i="30"/>
  <c r="AS268" i="30"/>
  <c r="AO268" i="30"/>
  <c r="AK268" i="30"/>
  <c r="AG268" i="30"/>
  <c r="AC268" i="30"/>
  <c r="Y268" i="30"/>
  <c r="U268" i="30"/>
  <c r="Q268" i="30"/>
  <c r="M268" i="30"/>
  <c r="ID268" i="30"/>
  <c r="HZ268" i="30"/>
  <c r="HV268" i="30"/>
  <c r="HR268" i="30"/>
  <c r="HN268" i="30"/>
  <c r="HJ268" i="30"/>
  <c r="HF268" i="30"/>
  <c r="HB268" i="30"/>
  <c r="GX268" i="30"/>
  <c r="GT268" i="30"/>
  <c r="GP268" i="30"/>
  <c r="GL268" i="30"/>
  <c r="GH268" i="30"/>
  <c r="GD268" i="30"/>
  <c r="FZ268" i="30"/>
  <c r="FV268" i="30"/>
  <c r="FR268" i="30"/>
  <c r="FN268" i="30"/>
  <c r="FJ268" i="30"/>
  <c r="FF268" i="30"/>
  <c r="FB268" i="30"/>
  <c r="EX268" i="30"/>
  <c r="ET268" i="30"/>
  <c r="EP268" i="30"/>
  <c r="EL268" i="30"/>
  <c r="EH268" i="30"/>
  <c r="ED268" i="30"/>
  <c r="DZ268" i="30"/>
  <c r="DV268" i="30"/>
  <c r="DR268" i="30"/>
  <c r="DN268" i="30"/>
  <c r="DJ268" i="30"/>
  <c r="DF268" i="30"/>
  <c r="DB268" i="30"/>
  <c r="CX268" i="30"/>
  <c r="CT268" i="30"/>
  <c r="CP268" i="30"/>
  <c r="CL268" i="30"/>
  <c r="CH268" i="30"/>
  <c r="CD268" i="30"/>
  <c r="BZ268" i="30"/>
  <c r="BV268" i="30"/>
  <c r="BR268" i="30"/>
  <c r="BN268" i="30"/>
  <c r="BJ268" i="30"/>
  <c r="BF268" i="30"/>
  <c r="BB268" i="30"/>
  <c r="AX268" i="30"/>
  <c r="AT268" i="30"/>
  <c r="AP268" i="30"/>
  <c r="AL268" i="30"/>
  <c r="AH268" i="30"/>
  <c r="AD268" i="30"/>
  <c r="Z268" i="30"/>
  <c r="V268" i="30"/>
  <c r="R268" i="30"/>
  <c r="N268" i="30"/>
  <c r="IE268" i="30"/>
  <c r="IA268" i="30"/>
  <c r="HW268" i="30"/>
  <c r="HS268" i="30"/>
  <c r="HO268" i="30"/>
  <c r="HK268" i="30"/>
  <c r="HG268" i="30"/>
  <c r="HC268" i="30"/>
  <c r="GY268" i="30"/>
  <c r="GU268" i="30"/>
  <c r="GQ268" i="30"/>
  <c r="GM268" i="30"/>
  <c r="GI268" i="30"/>
  <c r="GE268" i="30"/>
  <c r="GA268" i="30"/>
  <c r="FW268" i="30"/>
  <c r="FS268" i="30"/>
  <c r="FO268" i="30"/>
  <c r="FK268" i="30"/>
  <c r="FG268" i="30"/>
  <c r="FC268" i="30"/>
  <c r="EY268" i="30"/>
  <c r="EU268" i="30"/>
  <c r="EQ268" i="30"/>
  <c r="EM268" i="30"/>
  <c r="EI268" i="30"/>
  <c r="EE268" i="30"/>
  <c r="EA268" i="30"/>
  <c r="DW268" i="30"/>
  <c r="DS268" i="30"/>
  <c r="DO268" i="30"/>
  <c r="DK268" i="30"/>
  <c r="DG268" i="30"/>
  <c r="DC268" i="30"/>
  <c r="CY268" i="30"/>
  <c r="CU268" i="30"/>
  <c r="CQ268" i="30"/>
  <c r="CM268" i="30"/>
  <c r="CI268" i="30"/>
  <c r="CE268" i="30"/>
  <c r="CA268" i="30"/>
  <c r="BW268" i="30"/>
  <c r="BS268" i="30"/>
  <c r="BO268" i="30"/>
  <c r="BK268" i="30"/>
  <c r="BG268" i="30"/>
  <c r="BC268" i="30"/>
  <c r="AY268" i="30"/>
  <c r="AU268" i="30"/>
  <c r="AQ268" i="30"/>
  <c r="AM268" i="30"/>
  <c r="AI268" i="30"/>
  <c r="AE268" i="30"/>
  <c r="AA268" i="30"/>
  <c r="W268" i="30"/>
  <c r="S268" i="30"/>
  <c r="O268" i="30"/>
  <c r="K268" i="30"/>
  <c r="IF284" i="30"/>
  <c r="IB284" i="30"/>
  <c r="HX284" i="30"/>
  <c r="HT284" i="30"/>
  <c r="HP284" i="30"/>
  <c r="HL284" i="30"/>
  <c r="HH284" i="30"/>
  <c r="HD284" i="30"/>
  <c r="GZ284" i="30"/>
  <c r="GV284" i="30"/>
  <c r="GR284" i="30"/>
  <c r="GN284" i="30"/>
  <c r="GJ284" i="30"/>
  <c r="GF284" i="30"/>
  <c r="GB284" i="30"/>
  <c r="FX284" i="30"/>
  <c r="FT284" i="30"/>
  <c r="FP284" i="30"/>
  <c r="FL284" i="30"/>
  <c r="FH284" i="30"/>
  <c r="FD284" i="30"/>
  <c r="EZ284" i="30"/>
  <c r="EV284" i="30"/>
  <c r="ER284" i="30"/>
  <c r="EN284" i="30"/>
  <c r="EJ284" i="30"/>
  <c r="EF284" i="30"/>
  <c r="EB284" i="30"/>
  <c r="DX284" i="30"/>
  <c r="DT284" i="30"/>
  <c r="DP284" i="30"/>
  <c r="DL284" i="30"/>
  <c r="DH284" i="30"/>
  <c r="DD284" i="30"/>
  <c r="CZ284" i="30"/>
  <c r="CV284" i="30"/>
  <c r="CR284" i="30"/>
  <c r="CN284" i="30"/>
  <c r="CJ284" i="30"/>
  <c r="CF284" i="30"/>
  <c r="CB284" i="30"/>
  <c r="BX284" i="30"/>
  <c r="BT284" i="30"/>
  <c r="BP284" i="30"/>
  <c r="BL284" i="30"/>
  <c r="BH284" i="30"/>
  <c r="BD284" i="30"/>
  <c r="AZ284" i="30"/>
  <c r="AV284" i="30"/>
  <c r="AR284" i="30"/>
  <c r="AN284" i="30"/>
  <c r="AJ284" i="30"/>
  <c r="AF284" i="30"/>
  <c r="AB284" i="30"/>
  <c r="X284" i="30"/>
  <c r="T284" i="30"/>
  <c r="P284" i="30"/>
  <c r="L284" i="30"/>
  <c r="IG284" i="30"/>
  <c r="IC284" i="30"/>
  <c r="HY284" i="30"/>
  <c r="HU284" i="30"/>
  <c r="HQ284" i="30"/>
  <c r="HM284" i="30"/>
  <c r="HI284" i="30"/>
  <c r="HE284" i="30"/>
  <c r="HA284" i="30"/>
  <c r="GW284" i="30"/>
  <c r="GS284" i="30"/>
  <c r="GO284" i="30"/>
  <c r="GK284" i="30"/>
  <c r="GG284" i="30"/>
  <c r="GC284" i="30"/>
  <c r="FY284" i="30"/>
  <c r="FU284" i="30"/>
  <c r="FQ284" i="30"/>
  <c r="FM284" i="30"/>
  <c r="FI284" i="30"/>
  <c r="FE284" i="30"/>
  <c r="FA284" i="30"/>
  <c r="EW284" i="30"/>
  <c r="ES284" i="30"/>
  <c r="EO284" i="30"/>
  <c r="EK284" i="30"/>
  <c r="EG284" i="30"/>
  <c r="EC284" i="30"/>
  <c r="DY284" i="30"/>
  <c r="DU284" i="30"/>
  <c r="DQ284" i="30"/>
  <c r="DM284" i="30"/>
  <c r="DI284" i="30"/>
  <c r="DE284" i="30"/>
  <c r="DA284" i="30"/>
  <c r="CW284" i="30"/>
  <c r="CS284" i="30"/>
  <c r="CO284" i="30"/>
  <c r="CK284" i="30"/>
  <c r="CG284" i="30"/>
  <c r="CC284" i="30"/>
  <c r="BY284" i="30"/>
  <c r="BU284" i="30"/>
  <c r="BQ284" i="30"/>
  <c r="BM284" i="30"/>
  <c r="BI284" i="30"/>
  <c r="BE284" i="30"/>
  <c r="BA284" i="30"/>
  <c r="AW284" i="30"/>
  <c r="AS284" i="30"/>
  <c r="AO284" i="30"/>
  <c r="AK284" i="30"/>
  <c r="AG284" i="30"/>
  <c r="AC284" i="30"/>
  <c r="Y284" i="30"/>
  <c r="U284" i="30"/>
  <c r="Q284" i="30"/>
  <c r="M284" i="30"/>
  <c r="ID284" i="30"/>
  <c r="HZ284" i="30"/>
  <c r="HV284" i="30"/>
  <c r="HR284" i="30"/>
  <c r="HN284" i="30"/>
  <c r="HJ284" i="30"/>
  <c r="HF284" i="30"/>
  <c r="HB284" i="30"/>
  <c r="GX284" i="30"/>
  <c r="GT284" i="30"/>
  <c r="GP284" i="30"/>
  <c r="GL284" i="30"/>
  <c r="GH284" i="30"/>
  <c r="GD284" i="30"/>
  <c r="FZ284" i="30"/>
  <c r="FV284" i="30"/>
  <c r="FR284" i="30"/>
  <c r="FN284" i="30"/>
  <c r="FJ284" i="30"/>
  <c r="FF284" i="30"/>
  <c r="FB284" i="30"/>
  <c r="EX284" i="30"/>
  <c r="ET284" i="30"/>
  <c r="EP284" i="30"/>
  <c r="EL284" i="30"/>
  <c r="EH284" i="30"/>
  <c r="ED284" i="30"/>
  <c r="DZ284" i="30"/>
  <c r="DV284" i="30"/>
  <c r="DR284" i="30"/>
  <c r="DN284" i="30"/>
  <c r="DJ284" i="30"/>
  <c r="DF284" i="30"/>
  <c r="DB284" i="30"/>
  <c r="CX284" i="30"/>
  <c r="CT284" i="30"/>
  <c r="CP284" i="30"/>
  <c r="CL284" i="30"/>
  <c r="CH284" i="30"/>
  <c r="CD284" i="30"/>
  <c r="BZ284" i="30"/>
  <c r="BV284" i="30"/>
  <c r="BR284" i="30"/>
  <c r="BN284" i="30"/>
  <c r="BJ284" i="30"/>
  <c r="BF284" i="30"/>
  <c r="BB284" i="30"/>
  <c r="AX284" i="30"/>
  <c r="AT284" i="30"/>
  <c r="AP284" i="30"/>
  <c r="AL284" i="30"/>
  <c r="AH284" i="30"/>
  <c r="AD284" i="30"/>
  <c r="Z284" i="30"/>
  <c r="V284" i="30"/>
  <c r="R284" i="30"/>
  <c r="N284" i="30"/>
  <c r="IE284" i="30"/>
  <c r="IA284" i="30"/>
  <c r="HW284" i="30"/>
  <c r="HS284" i="30"/>
  <c r="HO284" i="30"/>
  <c r="HK284" i="30"/>
  <c r="HG284" i="30"/>
  <c r="HC284" i="30"/>
  <c r="GY284" i="30"/>
  <c r="GU284" i="30"/>
  <c r="GQ284" i="30"/>
  <c r="GM284" i="30"/>
  <c r="GI284" i="30"/>
  <c r="GE284" i="30"/>
  <c r="GA284" i="30"/>
  <c r="FW284" i="30"/>
  <c r="FS284" i="30"/>
  <c r="FO284" i="30"/>
  <c r="FK284" i="30"/>
  <c r="FG284" i="30"/>
  <c r="FC284" i="30"/>
  <c r="EY284" i="30"/>
  <c r="EU284" i="30"/>
  <c r="EQ284" i="30"/>
  <c r="EM284" i="30"/>
  <c r="EI284" i="30"/>
  <c r="EE284" i="30"/>
  <c r="EA284" i="30"/>
  <c r="DW284" i="30"/>
  <c r="DS284" i="30"/>
  <c r="DO284" i="30"/>
  <c r="DK284" i="30"/>
  <c r="DG284" i="30"/>
  <c r="DC284" i="30"/>
  <c r="CY284" i="30"/>
  <c r="CU284" i="30"/>
  <c r="CQ284" i="30"/>
  <c r="CM284" i="30"/>
  <c r="CI284" i="30"/>
  <c r="CE284" i="30"/>
  <c r="CA284" i="30"/>
  <c r="BW284" i="30"/>
  <c r="BS284" i="30"/>
  <c r="BO284" i="30"/>
  <c r="BK284" i="30"/>
  <c r="BG284" i="30"/>
  <c r="BC284" i="30"/>
  <c r="AY284" i="30"/>
  <c r="AU284" i="30"/>
  <c r="AQ284" i="30"/>
  <c r="AM284" i="30"/>
  <c r="AI284" i="30"/>
  <c r="AE284" i="30"/>
  <c r="AA284" i="30"/>
  <c r="W284" i="30"/>
  <c r="S284" i="30"/>
  <c r="O284" i="30"/>
  <c r="K284" i="30"/>
  <c r="IG269" i="30"/>
  <c r="IC269" i="30"/>
  <c r="HY269" i="30"/>
  <c r="HU269" i="30"/>
  <c r="HQ269" i="30"/>
  <c r="HM269" i="30"/>
  <c r="HI269" i="30"/>
  <c r="HE269" i="30"/>
  <c r="HA269" i="30"/>
  <c r="GW269" i="30"/>
  <c r="GS269" i="30"/>
  <c r="GO269" i="30"/>
  <c r="GK269" i="30"/>
  <c r="GG269" i="30"/>
  <c r="GC269" i="30"/>
  <c r="FY269" i="30"/>
  <c r="FU269" i="30"/>
  <c r="FQ269" i="30"/>
  <c r="FM269" i="30"/>
  <c r="FI269" i="30"/>
  <c r="FE269" i="30"/>
  <c r="FA269" i="30"/>
  <c r="EW269" i="30"/>
  <c r="ES269" i="30"/>
  <c r="EO269" i="30"/>
  <c r="EK269" i="30"/>
  <c r="EG269" i="30"/>
  <c r="EC269" i="30"/>
  <c r="DY269" i="30"/>
  <c r="DU269" i="30"/>
  <c r="DQ269" i="30"/>
  <c r="DM269" i="30"/>
  <c r="DI269" i="30"/>
  <c r="DE269" i="30"/>
  <c r="DA269" i="30"/>
  <c r="CW269" i="30"/>
  <c r="CS269" i="30"/>
  <c r="CO269" i="30"/>
  <c r="CK269" i="30"/>
  <c r="CG269" i="30"/>
  <c r="CC269" i="30"/>
  <c r="BY269" i="30"/>
  <c r="BU269" i="30"/>
  <c r="BQ269" i="30"/>
  <c r="BM269" i="30"/>
  <c r="BI269" i="30"/>
  <c r="BE269" i="30"/>
  <c r="BA269" i="30"/>
  <c r="AW269" i="30"/>
  <c r="AS269" i="30"/>
  <c r="AO269" i="30"/>
  <c r="AK269" i="30"/>
  <c r="AG269" i="30"/>
  <c r="AC269" i="30"/>
  <c r="Y269" i="30"/>
  <c r="U269" i="30"/>
  <c r="Q269" i="30"/>
  <c r="M269" i="30"/>
  <c r="ID269" i="30"/>
  <c r="HZ269" i="30"/>
  <c r="HV269" i="30"/>
  <c r="HR269" i="30"/>
  <c r="HN269" i="30"/>
  <c r="HJ269" i="30"/>
  <c r="HF269" i="30"/>
  <c r="HB269" i="30"/>
  <c r="GX269" i="30"/>
  <c r="GT269" i="30"/>
  <c r="GP269" i="30"/>
  <c r="GL269" i="30"/>
  <c r="GH269" i="30"/>
  <c r="GD269" i="30"/>
  <c r="FZ269" i="30"/>
  <c r="FV269" i="30"/>
  <c r="FR269" i="30"/>
  <c r="FN269" i="30"/>
  <c r="FJ269" i="30"/>
  <c r="FF269" i="30"/>
  <c r="FB269" i="30"/>
  <c r="EX269" i="30"/>
  <c r="ET269" i="30"/>
  <c r="EP269" i="30"/>
  <c r="EL269" i="30"/>
  <c r="EH269" i="30"/>
  <c r="ED269" i="30"/>
  <c r="DZ269" i="30"/>
  <c r="DV269" i="30"/>
  <c r="DR269" i="30"/>
  <c r="DN269" i="30"/>
  <c r="DJ269" i="30"/>
  <c r="DF269" i="30"/>
  <c r="DB269" i="30"/>
  <c r="CX269" i="30"/>
  <c r="CT269" i="30"/>
  <c r="CP269" i="30"/>
  <c r="CL269" i="30"/>
  <c r="CH269" i="30"/>
  <c r="CD269" i="30"/>
  <c r="BZ269" i="30"/>
  <c r="BV269" i="30"/>
  <c r="BR269" i="30"/>
  <c r="BN269" i="30"/>
  <c r="BJ269" i="30"/>
  <c r="BF269" i="30"/>
  <c r="BB269" i="30"/>
  <c r="AX269" i="30"/>
  <c r="AT269" i="30"/>
  <c r="AP269" i="30"/>
  <c r="AL269" i="30"/>
  <c r="AH269" i="30"/>
  <c r="AD269" i="30"/>
  <c r="Z269" i="30"/>
  <c r="V269" i="30"/>
  <c r="R269" i="30"/>
  <c r="N269" i="30"/>
  <c r="IE269" i="30"/>
  <c r="IA269" i="30"/>
  <c r="HW269" i="30"/>
  <c r="HS269" i="30"/>
  <c r="HO269" i="30"/>
  <c r="HK269" i="30"/>
  <c r="HG269" i="30"/>
  <c r="HC269" i="30"/>
  <c r="GY269" i="30"/>
  <c r="GU269" i="30"/>
  <c r="GQ269" i="30"/>
  <c r="GM269" i="30"/>
  <c r="GI269" i="30"/>
  <c r="GE269" i="30"/>
  <c r="GA269" i="30"/>
  <c r="FW269" i="30"/>
  <c r="FS269" i="30"/>
  <c r="FO269" i="30"/>
  <c r="FK269" i="30"/>
  <c r="FG269" i="30"/>
  <c r="FC269" i="30"/>
  <c r="EY269" i="30"/>
  <c r="EU269" i="30"/>
  <c r="EQ269" i="30"/>
  <c r="EM269" i="30"/>
  <c r="EI269" i="30"/>
  <c r="EE269" i="30"/>
  <c r="EA269" i="30"/>
  <c r="DW269" i="30"/>
  <c r="DS269" i="30"/>
  <c r="DO269" i="30"/>
  <c r="DK269" i="30"/>
  <c r="DG269" i="30"/>
  <c r="DC269" i="30"/>
  <c r="CY269" i="30"/>
  <c r="CU269" i="30"/>
  <c r="CQ269" i="30"/>
  <c r="CM269" i="30"/>
  <c r="CI269" i="30"/>
  <c r="CE269" i="30"/>
  <c r="CA269" i="30"/>
  <c r="BW269" i="30"/>
  <c r="BS269" i="30"/>
  <c r="BO269" i="30"/>
  <c r="BK269" i="30"/>
  <c r="BG269" i="30"/>
  <c r="BC269" i="30"/>
  <c r="AY269" i="30"/>
  <c r="AU269" i="30"/>
  <c r="AQ269" i="30"/>
  <c r="AM269" i="30"/>
  <c r="AI269" i="30"/>
  <c r="AE269" i="30"/>
  <c r="AA269" i="30"/>
  <c r="W269" i="30"/>
  <c r="S269" i="30"/>
  <c r="O269" i="30"/>
  <c r="K269" i="30"/>
  <c r="IF269" i="30"/>
  <c r="IB269" i="30"/>
  <c r="HX269" i="30"/>
  <c r="HT269" i="30"/>
  <c r="HP269" i="30"/>
  <c r="HL269" i="30"/>
  <c r="HH269" i="30"/>
  <c r="HD269" i="30"/>
  <c r="GZ269" i="30"/>
  <c r="GV269" i="30"/>
  <c r="GR269" i="30"/>
  <c r="GN269" i="30"/>
  <c r="GJ269" i="30"/>
  <c r="GF269" i="30"/>
  <c r="GB269" i="30"/>
  <c r="FX269" i="30"/>
  <c r="FT269" i="30"/>
  <c r="FP269" i="30"/>
  <c r="FL269" i="30"/>
  <c r="FH269" i="30"/>
  <c r="FD269" i="30"/>
  <c r="EZ269" i="30"/>
  <c r="EV269" i="30"/>
  <c r="ER269" i="30"/>
  <c r="EN269" i="30"/>
  <c r="EJ269" i="30"/>
  <c r="EF269" i="30"/>
  <c r="EB269" i="30"/>
  <c r="DX269" i="30"/>
  <c r="DT269" i="30"/>
  <c r="DP269" i="30"/>
  <c r="DL269" i="30"/>
  <c r="DH269" i="30"/>
  <c r="DD269" i="30"/>
  <c r="CZ269" i="30"/>
  <c r="CV269" i="30"/>
  <c r="CR269" i="30"/>
  <c r="CN269" i="30"/>
  <c r="CJ269" i="30"/>
  <c r="CF269" i="30"/>
  <c r="CB269" i="30"/>
  <c r="BX269" i="30"/>
  <c r="BT269" i="30"/>
  <c r="BP269" i="30"/>
  <c r="BL269" i="30"/>
  <c r="BH269" i="30"/>
  <c r="BD269" i="30"/>
  <c r="AZ269" i="30"/>
  <c r="AV269" i="30"/>
  <c r="AR269" i="30"/>
  <c r="AN269" i="30"/>
  <c r="AJ269" i="30"/>
  <c r="AF269" i="30"/>
  <c r="AB269" i="30"/>
  <c r="X269" i="30"/>
  <c r="T269" i="30"/>
  <c r="P269" i="30"/>
  <c r="L269" i="30"/>
  <c r="IG285" i="30"/>
  <c r="IC285" i="30"/>
  <c r="HY285" i="30"/>
  <c r="HU285" i="30"/>
  <c r="HQ285" i="30"/>
  <c r="HM285" i="30"/>
  <c r="HI285" i="30"/>
  <c r="HE285" i="30"/>
  <c r="HA285" i="30"/>
  <c r="GW285" i="30"/>
  <c r="GS285" i="30"/>
  <c r="GO285" i="30"/>
  <c r="GK285" i="30"/>
  <c r="GG285" i="30"/>
  <c r="GC285" i="30"/>
  <c r="FY285" i="30"/>
  <c r="FU285" i="30"/>
  <c r="FQ285" i="30"/>
  <c r="FM285" i="30"/>
  <c r="FI285" i="30"/>
  <c r="FE285" i="30"/>
  <c r="FA285" i="30"/>
  <c r="EW285" i="30"/>
  <c r="ES285" i="30"/>
  <c r="EO285" i="30"/>
  <c r="EK285" i="30"/>
  <c r="EG285" i="30"/>
  <c r="EC285" i="30"/>
  <c r="DY285" i="30"/>
  <c r="DU285" i="30"/>
  <c r="DQ285" i="30"/>
  <c r="DM285" i="30"/>
  <c r="DI285" i="30"/>
  <c r="DE285" i="30"/>
  <c r="DA285" i="30"/>
  <c r="CW285" i="30"/>
  <c r="CS285" i="30"/>
  <c r="CO285" i="30"/>
  <c r="CK285" i="30"/>
  <c r="CG285" i="30"/>
  <c r="CC285" i="30"/>
  <c r="BY285" i="30"/>
  <c r="BU285" i="30"/>
  <c r="BQ285" i="30"/>
  <c r="BM285" i="30"/>
  <c r="BI285" i="30"/>
  <c r="BE285" i="30"/>
  <c r="BA285" i="30"/>
  <c r="AW285" i="30"/>
  <c r="AS285" i="30"/>
  <c r="AO285" i="30"/>
  <c r="AK285" i="30"/>
  <c r="AG285" i="30"/>
  <c r="AC285" i="30"/>
  <c r="Y285" i="30"/>
  <c r="U285" i="30"/>
  <c r="Q285" i="30"/>
  <c r="M285" i="30"/>
  <c r="ID285" i="30"/>
  <c r="HZ285" i="30"/>
  <c r="HV285" i="30"/>
  <c r="HR285" i="30"/>
  <c r="HN285" i="30"/>
  <c r="HJ285" i="30"/>
  <c r="HF285" i="30"/>
  <c r="HB285" i="30"/>
  <c r="GX285" i="30"/>
  <c r="GT285" i="30"/>
  <c r="GP285" i="30"/>
  <c r="GL285" i="30"/>
  <c r="GH285" i="30"/>
  <c r="GD285" i="30"/>
  <c r="FZ285" i="30"/>
  <c r="FV285" i="30"/>
  <c r="FR285" i="30"/>
  <c r="FN285" i="30"/>
  <c r="FJ285" i="30"/>
  <c r="FF285" i="30"/>
  <c r="FB285" i="30"/>
  <c r="EX285" i="30"/>
  <c r="ET285" i="30"/>
  <c r="EP285" i="30"/>
  <c r="EL285" i="30"/>
  <c r="EH285" i="30"/>
  <c r="ED285" i="30"/>
  <c r="DZ285" i="30"/>
  <c r="DV285" i="30"/>
  <c r="DR285" i="30"/>
  <c r="DN285" i="30"/>
  <c r="DJ285" i="30"/>
  <c r="DF285" i="30"/>
  <c r="DB285" i="30"/>
  <c r="CX285" i="30"/>
  <c r="CT285" i="30"/>
  <c r="CP285" i="30"/>
  <c r="CL285" i="30"/>
  <c r="CH285" i="30"/>
  <c r="CD285" i="30"/>
  <c r="BZ285" i="30"/>
  <c r="BV285" i="30"/>
  <c r="BR285" i="30"/>
  <c r="BN285" i="30"/>
  <c r="BJ285" i="30"/>
  <c r="BF285" i="30"/>
  <c r="BB285" i="30"/>
  <c r="AX285" i="30"/>
  <c r="AT285" i="30"/>
  <c r="AP285" i="30"/>
  <c r="AL285" i="30"/>
  <c r="AH285" i="30"/>
  <c r="AD285" i="30"/>
  <c r="Z285" i="30"/>
  <c r="V285" i="30"/>
  <c r="R285" i="30"/>
  <c r="N285" i="30"/>
  <c r="IE285" i="30"/>
  <c r="IA285" i="30"/>
  <c r="HW285" i="30"/>
  <c r="HS285" i="30"/>
  <c r="HO285" i="30"/>
  <c r="HK285" i="30"/>
  <c r="HG285" i="30"/>
  <c r="HC285" i="30"/>
  <c r="GY285" i="30"/>
  <c r="GU285" i="30"/>
  <c r="GQ285" i="30"/>
  <c r="GM285" i="30"/>
  <c r="GI285" i="30"/>
  <c r="GE285" i="30"/>
  <c r="GA285" i="30"/>
  <c r="FW285" i="30"/>
  <c r="FS285" i="30"/>
  <c r="FO285" i="30"/>
  <c r="FK285" i="30"/>
  <c r="FG285" i="30"/>
  <c r="FC285" i="30"/>
  <c r="EY285" i="30"/>
  <c r="EU285" i="30"/>
  <c r="EQ285" i="30"/>
  <c r="EM285" i="30"/>
  <c r="EI285" i="30"/>
  <c r="EE285" i="30"/>
  <c r="EA285" i="30"/>
  <c r="DW285" i="30"/>
  <c r="DS285" i="30"/>
  <c r="DO285" i="30"/>
  <c r="DK285" i="30"/>
  <c r="DG285" i="30"/>
  <c r="DC285" i="30"/>
  <c r="CY285" i="30"/>
  <c r="CU285" i="30"/>
  <c r="CQ285" i="30"/>
  <c r="CM285" i="30"/>
  <c r="CI285" i="30"/>
  <c r="CE285" i="30"/>
  <c r="CA285" i="30"/>
  <c r="BW285" i="30"/>
  <c r="BS285" i="30"/>
  <c r="BO285" i="30"/>
  <c r="BK285" i="30"/>
  <c r="BG285" i="30"/>
  <c r="BC285" i="30"/>
  <c r="AY285" i="30"/>
  <c r="AU285" i="30"/>
  <c r="AQ285" i="30"/>
  <c r="AM285" i="30"/>
  <c r="AI285" i="30"/>
  <c r="AE285" i="30"/>
  <c r="AA285" i="30"/>
  <c r="W285" i="30"/>
  <c r="S285" i="30"/>
  <c r="O285" i="30"/>
  <c r="K285" i="30"/>
  <c r="IF285" i="30"/>
  <c r="IB285" i="30"/>
  <c r="HX285" i="30"/>
  <c r="HT285" i="30"/>
  <c r="HP285" i="30"/>
  <c r="HL285" i="30"/>
  <c r="HH285" i="30"/>
  <c r="HD285" i="30"/>
  <c r="GZ285" i="30"/>
  <c r="GV285" i="30"/>
  <c r="GR285" i="30"/>
  <c r="GN285" i="30"/>
  <c r="GJ285" i="30"/>
  <c r="GF285" i="30"/>
  <c r="GB285" i="30"/>
  <c r="FX285" i="30"/>
  <c r="FT285" i="30"/>
  <c r="FP285" i="30"/>
  <c r="FL285" i="30"/>
  <c r="FH285" i="30"/>
  <c r="FD285" i="30"/>
  <c r="EZ285" i="30"/>
  <c r="EV285" i="30"/>
  <c r="ER285" i="30"/>
  <c r="EN285" i="30"/>
  <c r="EJ285" i="30"/>
  <c r="EF285" i="30"/>
  <c r="EB285" i="30"/>
  <c r="DX285" i="30"/>
  <c r="DT285" i="30"/>
  <c r="DP285" i="30"/>
  <c r="DL285" i="30"/>
  <c r="DH285" i="30"/>
  <c r="DD285" i="30"/>
  <c r="CZ285" i="30"/>
  <c r="CV285" i="30"/>
  <c r="CR285" i="30"/>
  <c r="CN285" i="30"/>
  <c r="CJ285" i="30"/>
  <c r="CF285" i="30"/>
  <c r="CB285" i="30"/>
  <c r="BX285" i="30"/>
  <c r="BT285" i="30"/>
  <c r="BP285" i="30"/>
  <c r="BL285" i="30"/>
  <c r="BH285" i="30"/>
  <c r="BD285" i="30"/>
  <c r="AZ285" i="30"/>
  <c r="AV285" i="30"/>
  <c r="AR285" i="30"/>
  <c r="AN285" i="30"/>
  <c r="AJ285" i="30"/>
  <c r="AF285" i="30"/>
  <c r="AB285" i="30"/>
  <c r="X285" i="30"/>
  <c r="T285" i="30"/>
  <c r="P285" i="30"/>
  <c r="L285" i="30"/>
  <c r="ID300" i="30"/>
  <c r="HZ300" i="30"/>
  <c r="HV300" i="30"/>
  <c r="HR300" i="30"/>
  <c r="HN300" i="30"/>
  <c r="HJ300" i="30"/>
  <c r="HF300" i="30"/>
  <c r="HB300" i="30"/>
  <c r="GX300" i="30"/>
  <c r="GT300" i="30"/>
  <c r="GP300" i="30"/>
  <c r="GL300" i="30"/>
  <c r="GH300" i="30"/>
  <c r="GD300" i="30"/>
  <c r="FZ300" i="30"/>
  <c r="FV300" i="30"/>
  <c r="FR300" i="30"/>
  <c r="FN300" i="30"/>
  <c r="FJ300" i="30"/>
  <c r="FF300" i="30"/>
  <c r="FB300" i="30"/>
  <c r="EX300" i="30"/>
  <c r="ET300" i="30"/>
  <c r="EP300" i="30"/>
  <c r="EL300" i="30"/>
  <c r="EH300" i="30"/>
  <c r="ED300" i="30"/>
  <c r="DZ300" i="30"/>
  <c r="DV300" i="30"/>
  <c r="DR300" i="30"/>
  <c r="DN300" i="30"/>
  <c r="DJ300" i="30"/>
  <c r="DF300" i="30"/>
  <c r="DB300" i="30"/>
  <c r="CX300" i="30"/>
  <c r="CT300" i="30"/>
  <c r="CP300" i="30"/>
  <c r="CL300" i="30"/>
  <c r="CH300" i="30"/>
  <c r="CD300" i="30"/>
  <c r="BZ300" i="30"/>
  <c r="BV300" i="30"/>
  <c r="BR300" i="30"/>
  <c r="BN300" i="30"/>
  <c r="BJ300" i="30"/>
  <c r="BF300" i="30"/>
  <c r="BB300" i="30"/>
  <c r="AX300" i="30"/>
  <c r="AT300" i="30"/>
  <c r="AP300" i="30"/>
  <c r="AL300" i="30"/>
  <c r="AH300" i="30"/>
  <c r="AD300" i="30"/>
  <c r="Z300" i="30"/>
  <c r="V300" i="30"/>
  <c r="R300" i="30"/>
  <c r="N300" i="30"/>
  <c r="IE300" i="30"/>
  <c r="IA300" i="30"/>
  <c r="HW300" i="30"/>
  <c r="HS300" i="30"/>
  <c r="HO300" i="30"/>
  <c r="HK300" i="30"/>
  <c r="HG300" i="30"/>
  <c r="HC300" i="30"/>
  <c r="GY300" i="30"/>
  <c r="GU300" i="30"/>
  <c r="GQ300" i="30"/>
  <c r="GM300" i="30"/>
  <c r="GI300" i="30"/>
  <c r="GE300" i="30"/>
  <c r="GA300" i="30"/>
  <c r="FW300" i="30"/>
  <c r="FS300" i="30"/>
  <c r="FO300" i="30"/>
  <c r="FK300" i="30"/>
  <c r="FG300" i="30"/>
  <c r="FC300" i="30"/>
  <c r="EY300" i="30"/>
  <c r="EU300" i="30"/>
  <c r="EQ300" i="30"/>
  <c r="EM300" i="30"/>
  <c r="EI300" i="30"/>
  <c r="EE300" i="30"/>
  <c r="EA300" i="30"/>
  <c r="DW300" i="30"/>
  <c r="DS300" i="30"/>
  <c r="DO300" i="30"/>
  <c r="DK300" i="30"/>
  <c r="DG300" i="30"/>
  <c r="DC300" i="30"/>
  <c r="CY300" i="30"/>
  <c r="CU300" i="30"/>
  <c r="CQ300" i="30"/>
  <c r="CM300" i="30"/>
  <c r="CI300" i="30"/>
  <c r="CE300" i="30"/>
  <c r="CA300" i="30"/>
  <c r="BW300" i="30"/>
  <c r="BS300" i="30"/>
  <c r="BO300" i="30"/>
  <c r="BK300" i="30"/>
  <c r="BG300" i="30"/>
  <c r="BC300" i="30"/>
  <c r="AY300" i="30"/>
  <c r="AU300" i="30"/>
  <c r="AQ300" i="30"/>
  <c r="AM300" i="30"/>
  <c r="AI300" i="30"/>
  <c r="AE300" i="30"/>
  <c r="AA300" i="30"/>
  <c r="W300" i="30"/>
  <c r="S300" i="30"/>
  <c r="O300" i="30"/>
  <c r="K300" i="30"/>
  <c r="IF300" i="30"/>
  <c r="IB300" i="30"/>
  <c r="HX300" i="30"/>
  <c r="HT300" i="30"/>
  <c r="HP300" i="30"/>
  <c r="HL300" i="30"/>
  <c r="HH300" i="30"/>
  <c r="HD300" i="30"/>
  <c r="GZ300" i="30"/>
  <c r="GV300" i="30"/>
  <c r="GR300" i="30"/>
  <c r="GN300" i="30"/>
  <c r="GJ300" i="30"/>
  <c r="GF300" i="30"/>
  <c r="GB300" i="30"/>
  <c r="FX300" i="30"/>
  <c r="FT300" i="30"/>
  <c r="FP300" i="30"/>
  <c r="FL300" i="30"/>
  <c r="FH300" i="30"/>
  <c r="FD300" i="30"/>
  <c r="EZ300" i="30"/>
  <c r="EV300" i="30"/>
  <c r="ER300" i="30"/>
  <c r="EN300" i="30"/>
  <c r="EJ300" i="30"/>
  <c r="EF300" i="30"/>
  <c r="EB300" i="30"/>
  <c r="DX300" i="30"/>
  <c r="DT300" i="30"/>
  <c r="DP300" i="30"/>
  <c r="DL300" i="30"/>
  <c r="DH300" i="30"/>
  <c r="DD300" i="30"/>
  <c r="CZ300" i="30"/>
  <c r="CV300" i="30"/>
  <c r="CR300" i="30"/>
  <c r="CN300" i="30"/>
  <c r="CJ300" i="30"/>
  <c r="CF300" i="30"/>
  <c r="CB300" i="30"/>
  <c r="BX300" i="30"/>
  <c r="BT300" i="30"/>
  <c r="BP300" i="30"/>
  <c r="BL300" i="30"/>
  <c r="BH300" i="30"/>
  <c r="BD300" i="30"/>
  <c r="AZ300" i="30"/>
  <c r="AV300" i="30"/>
  <c r="AR300" i="30"/>
  <c r="AN300" i="30"/>
  <c r="AJ300" i="30"/>
  <c r="AF300" i="30"/>
  <c r="AB300" i="30"/>
  <c r="X300" i="30"/>
  <c r="T300" i="30"/>
  <c r="P300" i="30"/>
  <c r="L300" i="30"/>
  <c r="IG300" i="30"/>
  <c r="IC300" i="30"/>
  <c r="HY300" i="30"/>
  <c r="HU300" i="30"/>
  <c r="HQ300" i="30"/>
  <c r="HM300" i="30"/>
  <c r="HI300" i="30"/>
  <c r="HE300" i="30"/>
  <c r="HA300" i="30"/>
  <c r="GW300" i="30"/>
  <c r="GS300" i="30"/>
  <c r="GO300" i="30"/>
  <c r="GK300" i="30"/>
  <c r="GG300" i="30"/>
  <c r="GC300" i="30"/>
  <c r="FY300" i="30"/>
  <c r="FU300" i="30"/>
  <c r="FQ300" i="30"/>
  <c r="FM300" i="30"/>
  <c r="FI300" i="30"/>
  <c r="FE300" i="30"/>
  <c r="FA300" i="30"/>
  <c r="EW300" i="30"/>
  <c r="ES300" i="30"/>
  <c r="EO300" i="30"/>
  <c r="EK300" i="30"/>
  <c r="EG300" i="30"/>
  <c r="EC300" i="30"/>
  <c r="DY300" i="30"/>
  <c r="DU300" i="30"/>
  <c r="DQ300" i="30"/>
  <c r="DM300" i="30"/>
  <c r="DI300" i="30"/>
  <c r="DE300" i="30"/>
  <c r="DA300" i="30"/>
  <c r="CW300" i="30"/>
  <c r="CS300" i="30"/>
  <c r="CO300" i="30"/>
  <c r="CK300" i="30"/>
  <c r="CG300" i="30"/>
  <c r="CC300" i="30"/>
  <c r="BY300" i="30"/>
  <c r="BU300" i="30"/>
  <c r="BQ300" i="30"/>
  <c r="BM300" i="30"/>
  <c r="BI300" i="30"/>
  <c r="BE300" i="30"/>
  <c r="BA300" i="30"/>
  <c r="AW300" i="30"/>
  <c r="AS300" i="30"/>
  <c r="AO300" i="30"/>
  <c r="AK300" i="30"/>
  <c r="AG300" i="30"/>
  <c r="AC300" i="30"/>
  <c r="Y300" i="30"/>
  <c r="U300" i="30"/>
  <c r="Q300" i="30"/>
  <c r="M300" i="30"/>
  <c r="IE289" i="30"/>
  <c r="IA289" i="30"/>
  <c r="HW289" i="30"/>
  <c r="HS289" i="30"/>
  <c r="HO289" i="30"/>
  <c r="HK289" i="30"/>
  <c r="HG289" i="30"/>
  <c r="HC289" i="30"/>
  <c r="GY289" i="30"/>
  <c r="GU289" i="30"/>
  <c r="GQ289" i="30"/>
  <c r="GM289" i="30"/>
  <c r="GI289" i="30"/>
  <c r="GE289" i="30"/>
  <c r="GA289" i="30"/>
  <c r="FW289" i="30"/>
  <c r="FS289" i="30"/>
  <c r="FO289" i="30"/>
  <c r="FK289" i="30"/>
  <c r="FG289" i="30"/>
  <c r="FC289" i="30"/>
  <c r="EY289" i="30"/>
  <c r="EU289" i="30"/>
  <c r="EQ289" i="30"/>
  <c r="EM289" i="30"/>
  <c r="EI289" i="30"/>
  <c r="EE289" i="30"/>
  <c r="EA289" i="30"/>
  <c r="DW289" i="30"/>
  <c r="DS289" i="30"/>
  <c r="DO289" i="30"/>
  <c r="DK289" i="30"/>
  <c r="DG289" i="30"/>
  <c r="DC289" i="30"/>
  <c r="CY289" i="30"/>
  <c r="CU289" i="30"/>
  <c r="CQ289" i="30"/>
  <c r="CM289" i="30"/>
  <c r="CI289" i="30"/>
  <c r="CE289" i="30"/>
  <c r="CA289" i="30"/>
  <c r="BW289" i="30"/>
  <c r="BS289" i="30"/>
  <c r="BO289" i="30"/>
  <c r="BK289" i="30"/>
  <c r="BG289" i="30"/>
  <c r="BC289" i="30"/>
  <c r="AY289" i="30"/>
  <c r="AU289" i="30"/>
  <c r="AQ289" i="30"/>
  <c r="AM289" i="30"/>
  <c r="AI289" i="30"/>
  <c r="AE289" i="30"/>
  <c r="AA289" i="30"/>
  <c r="W289" i="30"/>
  <c r="S289" i="30"/>
  <c r="O289" i="30"/>
  <c r="K289" i="30"/>
  <c r="IF289" i="30"/>
  <c r="IB289" i="30"/>
  <c r="HX289" i="30"/>
  <c r="HT289" i="30"/>
  <c r="HP289" i="30"/>
  <c r="HL289" i="30"/>
  <c r="HH289" i="30"/>
  <c r="HD289" i="30"/>
  <c r="GZ289" i="30"/>
  <c r="GV289" i="30"/>
  <c r="GR289" i="30"/>
  <c r="GN289" i="30"/>
  <c r="GJ289" i="30"/>
  <c r="GF289" i="30"/>
  <c r="GB289" i="30"/>
  <c r="FX289" i="30"/>
  <c r="FT289" i="30"/>
  <c r="FP289" i="30"/>
  <c r="FL289" i="30"/>
  <c r="FH289" i="30"/>
  <c r="FD289" i="30"/>
  <c r="EZ289" i="30"/>
  <c r="EV289" i="30"/>
  <c r="ER289" i="30"/>
  <c r="EN289" i="30"/>
  <c r="EJ289" i="30"/>
  <c r="EF289" i="30"/>
  <c r="EB289" i="30"/>
  <c r="DX289" i="30"/>
  <c r="DT289" i="30"/>
  <c r="DP289" i="30"/>
  <c r="DL289" i="30"/>
  <c r="DH289" i="30"/>
  <c r="DD289" i="30"/>
  <c r="CZ289" i="30"/>
  <c r="CV289" i="30"/>
  <c r="CR289" i="30"/>
  <c r="CN289" i="30"/>
  <c r="CJ289" i="30"/>
  <c r="CF289" i="30"/>
  <c r="CB289" i="30"/>
  <c r="BX289" i="30"/>
  <c r="BT289" i="30"/>
  <c r="BP289" i="30"/>
  <c r="BL289" i="30"/>
  <c r="BH289" i="30"/>
  <c r="BD289" i="30"/>
  <c r="AZ289" i="30"/>
  <c r="AV289" i="30"/>
  <c r="AR289" i="30"/>
  <c r="AN289" i="30"/>
  <c r="AJ289" i="30"/>
  <c r="AF289" i="30"/>
  <c r="AB289" i="30"/>
  <c r="X289" i="30"/>
  <c r="T289" i="30"/>
  <c r="P289" i="30"/>
  <c r="L289" i="30"/>
  <c r="IG289" i="30"/>
  <c r="IC289" i="30"/>
  <c r="HY289" i="30"/>
  <c r="HU289" i="30"/>
  <c r="HQ289" i="30"/>
  <c r="HM289" i="30"/>
  <c r="HI289" i="30"/>
  <c r="HE289" i="30"/>
  <c r="HA289" i="30"/>
  <c r="GW289" i="30"/>
  <c r="GS289" i="30"/>
  <c r="GO289" i="30"/>
  <c r="GK289" i="30"/>
  <c r="GG289" i="30"/>
  <c r="GC289" i="30"/>
  <c r="FY289" i="30"/>
  <c r="FU289" i="30"/>
  <c r="FQ289" i="30"/>
  <c r="FM289" i="30"/>
  <c r="FI289" i="30"/>
  <c r="FE289" i="30"/>
  <c r="FA289" i="30"/>
  <c r="EW289" i="30"/>
  <c r="ES289" i="30"/>
  <c r="EO289" i="30"/>
  <c r="EK289" i="30"/>
  <c r="EG289" i="30"/>
  <c r="EC289" i="30"/>
  <c r="DY289" i="30"/>
  <c r="DU289" i="30"/>
  <c r="DQ289" i="30"/>
  <c r="DM289" i="30"/>
  <c r="DI289" i="30"/>
  <c r="DE289" i="30"/>
  <c r="DA289" i="30"/>
  <c r="CW289" i="30"/>
  <c r="CS289" i="30"/>
  <c r="CO289" i="30"/>
  <c r="CK289" i="30"/>
  <c r="CG289" i="30"/>
  <c r="CC289" i="30"/>
  <c r="BY289" i="30"/>
  <c r="BU289" i="30"/>
  <c r="BQ289" i="30"/>
  <c r="BM289" i="30"/>
  <c r="BI289" i="30"/>
  <c r="BE289" i="30"/>
  <c r="BA289" i="30"/>
  <c r="AW289" i="30"/>
  <c r="AS289" i="30"/>
  <c r="AO289" i="30"/>
  <c r="AK289" i="30"/>
  <c r="AG289" i="30"/>
  <c r="AC289" i="30"/>
  <c r="Y289" i="30"/>
  <c r="U289" i="30"/>
  <c r="Q289" i="30"/>
  <c r="M289" i="30"/>
  <c r="ID289" i="30"/>
  <c r="HZ289" i="30"/>
  <c r="HV289" i="30"/>
  <c r="HR289" i="30"/>
  <c r="HN289" i="30"/>
  <c r="HJ289" i="30"/>
  <c r="HF289" i="30"/>
  <c r="HB289" i="30"/>
  <c r="GX289" i="30"/>
  <c r="GT289" i="30"/>
  <c r="GP289" i="30"/>
  <c r="GL289" i="30"/>
  <c r="GH289" i="30"/>
  <c r="GD289" i="30"/>
  <c r="FZ289" i="30"/>
  <c r="FV289" i="30"/>
  <c r="FR289" i="30"/>
  <c r="FN289" i="30"/>
  <c r="FJ289" i="30"/>
  <c r="FF289" i="30"/>
  <c r="FB289" i="30"/>
  <c r="EX289" i="30"/>
  <c r="ET289" i="30"/>
  <c r="EP289" i="30"/>
  <c r="EL289" i="30"/>
  <c r="EH289" i="30"/>
  <c r="ED289" i="30"/>
  <c r="DZ289" i="30"/>
  <c r="DV289" i="30"/>
  <c r="DR289" i="30"/>
  <c r="DN289" i="30"/>
  <c r="DJ289" i="30"/>
  <c r="DF289" i="30"/>
  <c r="DB289" i="30"/>
  <c r="CX289" i="30"/>
  <c r="CT289" i="30"/>
  <c r="CP289" i="30"/>
  <c r="CL289" i="30"/>
  <c r="CH289" i="30"/>
  <c r="CD289" i="30"/>
  <c r="BZ289" i="30"/>
  <c r="BV289" i="30"/>
  <c r="BR289" i="30"/>
  <c r="BN289" i="30"/>
  <c r="BJ289" i="30"/>
  <c r="BF289" i="30"/>
  <c r="BB289" i="30"/>
  <c r="AX289" i="30"/>
  <c r="AT289" i="30"/>
  <c r="AP289" i="30"/>
  <c r="AL289" i="30"/>
  <c r="AH289" i="30"/>
  <c r="AD289" i="30"/>
  <c r="Z289" i="30"/>
  <c r="V289" i="30"/>
  <c r="R289" i="30"/>
  <c r="N289" i="30"/>
  <c r="IE305" i="30"/>
  <c r="IA305" i="30"/>
  <c r="HW305" i="30"/>
  <c r="HS305" i="30"/>
  <c r="HO305" i="30"/>
  <c r="HK305" i="30"/>
  <c r="HG305" i="30"/>
  <c r="HC305" i="30"/>
  <c r="GY305" i="30"/>
  <c r="GU305" i="30"/>
  <c r="GQ305" i="30"/>
  <c r="GM305" i="30"/>
  <c r="GI305" i="30"/>
  <c r="GE305" i="30"/>
  <c r="GA305" i="30"/>
  <c r="FW305" i="30"/>
  <c r="FS305" i="30"/>
  <c r="FO305" i="30"/>
  <c r="FK305" i="30"/>
  <c r="FG305" i="30"/>
  <c r="FC305" i="30"/>
  <c r="EY305" i="30"/>
  <c r="EU305" i="30"/>
  <c r="EQ305" i="30"/>
  <c r="EM305" i="30"/>
  <c r="EI305" i="30"/>
  <c r="EE305" i="30"/>
  <c r="EA305" i="30"/>
  <c r="DW305" i="30"/>
  <c r="DS305" i="30"/>
  <c r="DO305" i="30"/>
  <c r="DK305" i="30"/>
  <c r="DG305" i="30"/>
  <c r="DC305" i="30"/>
  <c r="CY305" i="30"/>
  <c r="CU305" i="30"/>
  <c r="CQ305" i="30"/>
  <c r="CM305" i="30"/>
  <c r="CI305" i="30"/>
  <c r="CE305" i="30"/>
  <c r="CA305" i="30"/>
  <c r="BW305" i="30"/>
  <c r="BS305" i="30"/>
  <c r="BO305" i="30"/>
  <c r="BK305" i="30"/>
  <c r="BG305" i="30"/>
  <c r="BC305" i="30"/>
  <c r="AY305" i="30"/>
  <c r="AU305" i="30"/>
  <c r="AQ305" i="30"/>
  <c r="AM305" i="30"/>
  <c r="AI305" i="30"/>
  <c r="AE305" i="30"/>
  <c r="AA305" i="30"/>
  <c r="W305" i="30"/>
  <c r="S305" i="30"/>
  <c r="O305" i="30"/>
  <c r="K305" i="30"/>
  <c r="IF305" i="30"/>
  <c r="IB305" i="30"/>
  <c r="HX305" i="30"/>
  <c r="HT305" i="30"/>
  <c r="HP305" i="30"/>
  <c r="HL305" i="30"/>
  <c r="HH305" i="30"/>
  <c r="HD305" i="30"/>
  <c r="GZ305" i="30"/>
  <c r="GV305" i="30"/>
  <c r="GR305" i="30"/>
  <c r="GN305" i="30"/>
  <c r="GJ305" i="30"/>
  <c r="GF305" i="30"/>
  <c r="GB305" i="30"/>
  <c r="FX305" i="30"/>
  <c r="FT305" i="30"/>
  <c r="FP305" i="30"/>
  <c r="FL305" i="30"/>
  <c r="FH305" i="30"/>
  <c r="FD305" i="30"/>
  <c r="EZ305" i="30"/>
  <c r="EV305" i="30"/>
  <c r="ER305" i="30"/>
  <c r="EN305" i="30"/>
  <c r="EJ305" i="30"/>
  <c r="EF305" i="30"/>
  <c r="EB305" i="30"/>
  <c r="DX305" i="30"/>
  <c r="DT305" i="30"/>
  <c r="DP305" i="30"/>
  <c r="DL305" i="30"/>
  <c r="DH305" i="30"/>
  <c r="DD305" i="30"/>
  <c r="CZ305" i="30"/>
  <c r="CV305" i="30"/>
  <c r="CR305" i="30"/>
  <c r="CN305" i="30"/>
  <c r="CJ305" i="30"/>
  <c r="CF305" i="30"/>
  <c r="CB305" i="30"/>
  <c r="BX305" i="30"/>
  <c r="BT305" i="30"/>
  <c r="BP305" i="30"/>
  <c r="BL305" i="30"/>
  <c r="BH305" i="30"/>
  <c r="BD305" i="30"/>
  <c r="AZ305" i="30"/>
  <c r="AV305" i="30"/>
  <c r="AR305" i="30"/>
  <c r="AN305" i="30"/>
  <c r="AJ305" i="30"/>
  <c r="AF305" i="30"/>
  <c r="AB305" i="30"/>
  <c r="X305" i="30"/>
  <c r="T305" i="30"/>
  <c r="P305" i="30"/>
  <c r="L305" i="30"/>
  <c r="IG305" i="30"/>
  <c r="IC305" i="30"/>
  <c r="HY305" i="30"/>
  <c r="HU305" i="30"/>
  <c r="HQ305" i="30"/>
  <c r="HM305" i="30"/>
  <c r="HI305" i="30"/>
  <c r="HE305" i="30"/>
  <c r="HA305" i="30"/>
  <c r="GW305" i="30"/>
  <c r="GS305" i="30"/>
  <c r="GO305" i="30"/>
  <c r="GK305" i="30"/>
  <c r="GG305" i="30"/>
  <c r="GC305" i="30"/>
  <c r="FY305" i="30"/>
  <c r="FU305" i="30"/>
  <c r="FQ305" i="30"/>
  <c r="FM305" i="30"/>
  <c r="FI305" i="30"/>
  <c r="FE305" i="30"/>
  <c r="FA305" i="30"/>
  <c r="EW305" i="30"/>
  <c r="ES305" i="30"/>
  <c r="EO305" i="30"/>
  <c r="EK305" i="30"/>
  <c r="EG305" i="30"/>
  <c r="EC305" i="30"/>
  <c r="DY305" i="30"/>
  <c r="DU305" i="30"/>
  <c r="DQ305" i="30"/>
  <c r="DM305" i="30"/>
  <c r="DI305" i="30"/>
  <c r="DE305" i="30"/>
  <c r="DA305" i="30"/>
  <c r="CW305" i="30"/>
  <c r="CS305" i="30"/>
  <c r="CO305" i="30"/>
  <c r="CK305" i="30"/>
  <c r="CG305" i="30"/>
  <c r="CC305" i="30"/>
  <c r="BY305" i="30"/>
  <c r="BU305" i="30"/>
  <c r="BQ305" i="30"/>
  <c r="BM305" i="30"/>
  <c r="BI305" i="30"/>
  <c r="BE305" i="30"/>
  <c r="BA305" i="30"/>
  <c r="AW305" i="30"/>
  <c r="AS305" i="30"/>
  <c r="AO305" i="30"/>
  <c r="AK305" i="30"/>
  <c r="AG305" i="30"/>
  <c r="AC305" i="30"/>
  <c r="Y305" i="30"/>
  <c r="U305" i="30"/>
  <c r="Q305" i="30"/>
  <c r="M305" i="30"/>
  <c r="ID305" i="30"/>
  <c r="HZ305" i="30"/>
  <c r="HV305" i="30"/>
  <c r="HR305" i="30"/>
  <c r="HN305" i="30"/>
  <c r="HJ305" i="30"/>
  <c r="HF305" i="30"/>
  <c r="HB305" i="30"/>
  <c r="GX305" i="30"/>
  <c r="GT305" i="30"/>
  <c r="GP305" i="30"/>
  <c r="GL305" i="30"/>
  <c r="GH305" i="30"/>
  <c r="GD305" i="30"/>
  <c r="FZ305" i="30"/>
  <c r="FV305" i="30"/>
  <c r="FR305" i="30"/>
  <c r="FN305" i="30"/>
  <c r="FJ305" i="30"/>
  <c r="FF305" i="30"/>
  <c r="FB305" i="30"/>
  <c r="EX305" i="30"/>
  <c r="ET305" i="30"/>
  <c r="EP305" i="30"/>
  <c r="EL305" i="30"/>
  <c r="EH305" i="30"/>
  <c r="ED305" i="30"/>
  <c r="DZ305" i="30"/>
  <c r="DV305" i="30"/>
  <c r="DR305" i="30"/>
  <c r="DN305" i="30"/>
  <c r="DJ305" i="30"/>
  <c r="DF305" i="30"/>
  <c r="DB305" i="30"/>
  <c r="CX305" i="30"/>
  <c r="CT305" i="30"/>
  <c r="CP305" i="30"/>
  <c r="CL305" i="30"/>
  <c r="CH305" i="30"/>
  <c r="CD305" i="30"/>
  <c r="BZ305" i="30"/>
  <c r="BV305" i="30"/>
  <c r="BR305" i="30"/>
  <c r="BN305" i="30"/>
  <c r="BJ305" i="30"/>
  <c r="BF305" i="30"/>
  <c r="BB305" i="30"/>
  <c r="AX305" i="30"/>
  <c r="AT305" i="30"/>
  <c r="AP305" i="30"/>
  <c r="AL305" i="30"/>
  <c r="AH305" i="30"/>
  <c r="AD305" i="30"/>
  <c r="Z305" i="30"/>
  <c r="V305" i="30"/>
  <c r="R305" i="30"/>
  <c r="N305" i="30"/>
  <c r="IF294" i="30"/>
  <c r="IB294" i="30"/>
  <c r="HX294" i="30"/>
  <c r="HT294" i="30"/>
  <c r="HP294" i="30"/>
  <c r="HL294" i="30"/>
  <c r="HH294" i="30"/>
  <c r="HD294" i="30"/>
  <c r="GZ294" i="30"/>
  <c r="GV294" i="30"/>
  <c r="GR294" i="30"/>
  <c r="GN294" i="30"/>
  <c r="GJ294" i="30"/>
  <c r="GF294" i="30"/>
  <c r="GB294" i="30"/>
  <c r="FX294" i="30"/>
  <c r="FT294" i="30"/>
  <c r="FP294" i="30"/>
  <c r="FL294" i="30"/>
  <c r="FH294" i="30"/>
  <c r="FD294" i="30"/>
  <c r="EZ294" i="30"/>
  <c r="EV294" i="30"/>
  <c r="ER294" i="30"/>
  <c r="EN294" i="30"/>
  <c r="EJ294" i="30"/>
  <c r="EF294" i="30"/>
  <c r="EB294" i="30"/>
  <c r="DX294" i="30"/>
  <c r="DT294" i="30"/>
  <c r="DP294" i="30"/>
  <c r="DL294" i="30"/>
  <c r="DH294" i="30"/>
  <c r="DD294" i="30"/>
  <c r="CZ294" i="30"/>
  <c r="CV294" i="30"/>
  <c r="CR294" i="30"/>
  <c r="CN294" i="30"/>
  <c r="CJ294" i="30"/>
  <c r="CF294" i="30"/>
  <c r="CB294" i="30"/>
  <c r="BX294" i="30"/>
  <c r="BT294" i="30"/>
  <c r="BP294" i="30"/>
  <c r="BL294" i="30"/>
  <c r="BH294" i="30"/>
  <c r="BD294" i="30"/>
  <c r="AZ294" i="30"/>
  <c r="AV294" i="30"/>
  <c r="AR294" i="30"/>
  <c r="AN294" i="30"/>
  <c r="AJ294" i="30"/>
  <c r="AF294" i="30"/>
  <c r="AB294" i="30"/>
  <c r="X294" i="30"/>
  <c r="T294" i="30"/>
  <c r="P294" i="30"/>
  <c r="L294" i="30"/>
  <c r="IG294" i="30"/>
  <c r="IC294" i="30"/>
  <c r="HY294" i="30"/>
  <c r="HU294" i="30"/>
  <c r="HQ294" i="30"/>
  <c r="HM294" i="30"/>
  <c r="HI294" i="30"/>
  <c r="HE294" i="30"/>
  <c r="HA294" i="30"/>
  <c r="GW294" i="30"/>
  <c r="GS294" i="30"/>
  <c r="GO294" i="30"/>
  <c r="GK294" i="30"/>
  <c r="GG294" i="30"/>
  <c r="GC294" i="30"/>
  <c r="FY294" i="30"/>
  <c r="FU294" i="30"/>
  <c r="FQ294" i="30"/>
  <c r="FM294" i="30"/>
  <c r="FI294" i="30"/>
  <c r="FE294" i="30"/>
  <c r="FA294" i="30"/>
  <c r="EW294" i="30"/>
  <c r="ES294" i="30"/>
  <c r="EO294" i="30"/>
  <c r="EK294" i="30"/>
  <c r="EG294" i="30"/>
  <c r="EC294" i="30"/>
  <c r="DY294" i="30"/>
  <c r="DU294" i="30"/>
  <c r="DQ294" i="30"/>
  <c r="DM294" i="30"/>
  <c r="DI294" i="30"/>
  <c r="DE294" i="30"/>
  <c r="DA294" i="30"/>
  <c r="CW294" i="30"/>
  <c r="CS294" i="30"/>
  <c r="CO294" i="30"/>
  <c r="CK294" i="30"/>
  <c r="CG294" i="30"/>
  <c r="CC294" i="30"/>
  <c r="BY294" i="30"/>
  <c r="BU294" i="30"/>
  <c r="BQ294" i="30"/>
  <c r="BM294" i="30"/>
  <c r="BI294" i="30"/>
  <c r="BE294" i="30"/>
  <c r="BA294" i="30"/>
  <c r="AW294" i="30"/>
  <c r="AS294" i="30"/>
  <c r="AO294" i="30"/>
  <c r="AK294" i="30"/>
  <c r="AG294" i="30"/>
  <c r="AC294" i="30"/>
  <c r="Y294" i="30"/>
  <c r="U294" i="30"/>
  <c r="Q294" i="30"/>
  <c r="M294" i="30"/>
  <c r="ID294" i="30"/>
  <c r="HZ294" i="30"/>
  <c r="HV294" i="30"/>
  <c r="HR294" i="30"/>
  <c r="HN294" i="30"/>
  <c r="HJ294" i="30"/>
  <c r="HF294" i="30"/>
  <c r="HB294" i="30"/>
  <c r="GX294" i="30"/>
  <c r="GT294" i="30"/>
  <c r="GP294" i="30"/>
  <c r="GL294" i="30"/>
  <c r="GH294" i="30"/>
  <c r="GD294" i="30"/>
  <c r="FZ294" i="30"/>
  <c r="FV294" i="30"/>
  <c r="FR294" i="30"/>
  <c r="FN294" i="30"/>
  <c r="FJ294" i="30"/>
  <c r="FF294" i="30"/>
  <c r="FB294" i="30"/>
  <c r="EX294" i="30"/>
  <c r="ET294" i="30"/>
  <c r="EP294" i="30"/>
  <c r="EL294" i="30"/>
  <c r="EH294" i="30"/>
  <c r="ED294" i="30"/>
  <c r="DZ294" i="30"/>
  <c r="DV294" i="30"/>
  <c r="DR294" i="30"/>
  <c r="DN294" i="30"/>
  <c r="DJ294" i="30"/>
  <c r="DF294" i="30"/>
  <c r="DB294" i="30"/>
  <c r="CX294" i="30"/>
  <c r="CT294" i="30"/>
  <c r="CP294" i="30"/>
  <c r="CL294" i="30"/>
  <c r="CH294" i="30"/>
  <c r="CD294" i="30"/>
  <c r="BZ294" i="30"/>
  <c r="BV294" i="30"/>
  <c r="BR294" i="30"/>
  <c r="BN294" i="30"/>
  <c r="BJ294" i="30"/>
  <c r="BF294" i="30"/>
  <c r="BB294" i="30"/>
  <c r="AX294" i="30"/>
  <c r="AT294" i="30"/>
  <c r="AP294" i="30"/>
  <c r="AL294" i="30"/>
  <c r="AH294" i="30"/>
  <c r="AD294" i="30"/>
  <c r="Z294" i="30"/>
  <c r="V294" i="30"/>
  <c r="R294" i="30"/>
  <c r="N294" i="30"/>
  <c r="IE294" i="30"/>
  <c r="IA294" i="30"/>
  <c r="HW294" i="30"/>
  <c r="HS294" i="30"/>
  <c r="HO294" i="30"/>
  <c r="HK294" i="30"/>
  <c r="HG294" i="30"/>
  <c r="HC294" i="30"/>
  <c r="GY294" i="30"/>
  <c r="GU294" i="30"/>
  <c r="GQ294" i="30"/>
  <c r="GM294" i="30"/>
  <c r="GI294" i="30"/>
  <c r="GE294" i="30"/>
  <c r="GA294" i="30"/>
  <c r="FW294" i="30"/>
  <c r="FS294" i="30"/>
  <c r="FO294" i="30"/>
  <c r="FK294" i="30"/>
  <c r="FG294" i="30"/>
  <c r="FC294" i="30"/>
  <c r="EY294" i="30"/>
  <c r="EU294" i="30"/>
  <c r="EQ294" i="30"/>
  <c r="EM294" i="30"/>
  <c r="EI294" i="30"/>
  <c r="EE294" i="30"/>
  <c r="EA294" i="30"/>
  <c r="DW294" i="30"/>
  <c r="DS294" i="30"/>
  <c r="DO294" i="30"/>
  <c r="DK294" i="30"/>
  <c r="DG294" i="30"/>
  <c r="DC294" i="30"/>
  <c r="CY294" i="30"/>
  <c r="CU294" i="30"/>
  <c r="CQ294" i="30"/>
  <c r="CM294" i="30"/>
  <c r="CI294" i="30"/>
  <c r="CE294" i="30"/>
  <c r="CA294" i="30"/>
  <c r="BW294" i="30"/>
  <c r="BS294" i="30"/>
  <c r="BO294" i="30"/>
  <c r="BK294" i="30"/>
  <c r="BG294" i="30"/>
  <c r="BC294" i="30"/>
  <c r="AY294" i="30"/>
  <c r="AU294" i="30"/>
  <c r="AQ294" i="30"/>
  <c r="AM294" i="30"/>
  <c r="AI294" i="30"/>
  <c r="AE294" i="30"/>
  <c r="AA294" i="30"/>
  <c r="W294" i="30"/>
  <c r="S294" i="30"/>
  <c r="O294" i="30"/>
  <c r="K294" i="30"/>
  <c r="IF310" i="30"/>
  <c r="IB310" i="30"/>
  <c r="HX310" i="30"/>
  <c r="HT310" i="30"/>
  <c r="HP310" i="30"/>
  <c r="HL310" i="30"/>
  <c r="HH310" i="30"/>
  <c r="HD310" i="30"/>
  <c r="GZ310" i="30"/>
  <c r="GV310" i="30"/>
  <c r="GR310" i="30"/>
  <c r="GN310" i="30"/>
  <c r="GJ310" i="30"/>
  <c r="GF310" i="30"/>
  <c r="GB310" i="30"/>
  <c r="FX310" i="30"/>
  <c r="FT310" i="30"/>
  <c r="FP310" i="30"/>
  <c r="FL310" i="30"/>
  <c r="FH310" i="30"/>
  <c r="FD310" i="30"/>
  <c r="EZ310" i="30"/>
  <c r="EV310" i="30"/>
  <c r="ER310" i="30"/>
  <c r="EN310" i="30"/>
  <c r="EJ310" i="30"/>
  <c r="EF310" i="30"/>
  <c r="EB310" i="30"/>
  <c r="DX310" i="30"/>
  <c r="DT310" i="30"/>
  <c r="DP310" i="30"/>
  <c r="DL310" i="30"/>
  <c r="DH310" i="30"/>
  <c r="DD310" i="30"/>
  <c r="CZ310" i="30"/>
  <c r="CV310" i="30"/>
  <c r="CR310" i="30"/>
  <c r="CN310" i="30"/>
  <c r="CJ310" i="30"/>
  <c r="CF310" i="30"/>
  <c r="CB310" i="30"/>
  <c r="BX310" i="30"/>
  <c r="BT310" i="30"/>
  <c r="BP310" i="30"/>
  <c r="BL310" i="30"/>
  <c r="BH310" i="30"/>
  <c r="BD310" i="30"/>
  <c r="AZ310" i="30"/>
  <c r="AV310" i="30"/>
  <c r="AR310" i="30"/>
  <c r="AN310" i="30"/>
  <c r="AJ310" i="30"/>
  <c r="AF310" i="30"/>
  <c r="AB310" i="30"/>
  <c r="X310" i="30"/>
  <c r="T310" i="30"/>
  <c r="P310" i="30"/>
  <c r="L310" i="30"/>
  <c r="IG310" i="30"/>
  <c r="IC310" i="30"/>
  <c r="HY310" i="30"/>
  <c r="HU310" i="30"/>
  <c r="HQ310" i="30"/>
  <c r="HM310" i="30"/>
  <c r="HI310" i="30"/>
  <c r="HE310" i="30"/>
  <c r="HA310" i="30"/>
  <c r="GW310" i="30"/>
  <c r="GS310" i="30"/>
  <c r="GO310" i="30"/>
  <c r="GK310" i="30"/>
  <c r="GG310" i="30"/>
  <c r="GC310" i="30"/>
  <c r="FY310" i="30"/>
  <c r="FU310" i="30"/>
  <c r="FQ310" i="30"/>
  <c r="FM310" i="30"/>
  <c r="FI310" i="30"/>
  <c r="FE310" i="30"/>
  <c r="FA310" i="30"/>
  <c r="EW310" i="30"/>
  <c r="ES310" i="30"/>
  <c r="EO310" i="30"/>
  <c r="EK310" i="30"/>
  <c r="EG310" i="30"/>
  <c r="EC310" i="30"/>
  <c r="DY310" i="30"/>
  <c r="DU310" i="30"/>
  <c r="DQ310" i="30"/>
  <c r="DM310" i="30"/>
  <c r="DI310" i="30"/>
  <c r="DE310" i="30"/>
  <c r="DA310" i="30"/>
  <c r="CW310" i="30"/>
  <c r="CS310" i="30"/>
  <c r="CO310" i="30"/>
  <c r="CK310" i="30"/>
  <c r="CG310" i="30"/>
  <c r="CC310" i="30"/>
  <c r="BY310" i="30"/>
  <c r="BU310" i="30"/>
  <c r="BQ310" i="30"/>
  <c r="BM310" i="30"/>
  <c r="BI310" i="30"/>
  <c r="BE310" i="30"/>
  <c r="BA310" i="30"/>
  <c r="AW310" i="30"/>
  <c r="AS310" i="30"/>
  <c r="AO310" i="30"/>
  <c r="AK310" i="30"/>
  <c r="AG310" i="30"/>
  <c r="AC310" i="30"/>
  <c r="Y310" i="30"/>
  <c r="U310" i="30"/>
  <c r="Q310" i="30"/>
  <c r="M310" i="30"/>
  <c r="ID310" i="30"/>
  <c r="HZ310" i="30"/>
  <c r="HV310" i="30"/>
  <c r="HR310" i="30"/>
  <c r="HN310" i="30"/>
  <c r="HJ310" i="30"/>
  <c r="HF310" i="30"/>
  <c r="HB310" i="30"/>
  <c r="GX310" i="30"/>
  <c r="GT310" i="30"/>
  <c r="GP310" i="30"/>
  <c r="GL310" i="30"/>
  <c r="GH310" i="30"/>
  <c r="GD310" i="30"/>
  <c r="FZ310" i="30"/>
  <c r="FV310" i="30"/>
  <c r="FR310" i="30"/>
  <c r="FN310" i="30"/>
  <c r="FJ310" i="30"/>
  <c r="FF310" i="30"/>
  <c r="FB310" i="30"/>
  <c r="EX310" i="30"/>
  <c r="ET310" i="30"/>
  <c r="EP310" i="30"/>
  <c r="EL310" i="30"/>
  <c r="EH310" i="30"/>
  <c r="ED310" i="30"/>
  <c r="DZ310" i="30"/>
  <c r="DV310" i="30"/>
  <c r="DR310" i="30"/>
  <c r="DN310" i="30"/>
  <c r="DJ310" i="30"/>
  <c r="DF310" i="30"/>
  <c r="DB310" i="30"/>
  <c r="CX310" i="30"/>
  <c r="CT310" i="30"/>
  <c r="CP310" i="30"/>
  <c r="CL310" i="30"/>
  <c r="CH310" i="30"/>
  <c r="CD310" i="30"/>
  <c r="BZ310" i="30"/>
  <c r="BV310" i="30"/>
  <c r="BR310" i="30"/>
  <c r="BN310" i="30"/>
  <c r="BJ310" i="30"/>
  <c r="BF310" i="30"/>
  <c r="BB310" i="30"/>
  <c r="AX310" i="30"/>
  <c r="AT310" i="30"/>
  <c r="AP310" i="30"/>
  <c r="AL310" i="30"/>
  <c r="AH310" i="30"/>
  <c r="AD310" i="30"/>
  <c r="Z310" i="30"/>
  <c r="V310" i="30"/>
  <c r="R310" i="30"/>
  <c r="N310" i="30"/>
  <c r="IE310" i="30"/>
  <c r="IA310" i="30"/>
  <c r="HW310" i="30"/>
  <c r="HS310" i="30"/>
  <c r="HO310" i="30"/>
  <c r="HK310" i="30"/>
  <c r="HG310" i="30"/>
  <c r="HC310" i="30"/>
  <c r="GY310" i="30"/>
  <c r="GU310" i="30"/>
  <c r="GQ310" i="30"/>
  <c r="GM310" i="30"/>
  <c r="GI310" i="30"/>
  <c r="GE310" i="30"/>
  <c r="GA310" i="30"/>
  <c r="FW310" i="30"/>
  <c r="FS310" i="30"/>
  <c r="FO310" i="30"/>
  <c r="FK310" i="30"/>
  <c r="FG310" i="30"/>
  <c r="FC310" i="30"/>
  <c r="EY310" i="30"/>
  <c r="EU310" i="30"/>
  <c r="EQ310" i="30"/>
  <c r="EM310" i="30"/>
  <c r="EI310" i="30"/>
  <c r="EE310" i="30"/>
  <c r="EA310" i="30"/>
  <c r="DW310" i="30"/>
  <c r="DS310" i="30"/>
  <c r="DO310" i="30"/>
  <c r="DK310" i="30"/>
  <c r="DG310" i="30"/>
  <c r="DC310" i="30"/>
  <c r="CY310" i="30"/>
  <c r="CU310" i="30"/>
  <c r="CQ310" i="30"/>
  <c r="CM310" i="30"/>
  <c r="CI310" i="30"/>
  <c r="CE310" i="30"/>
  <c r="CA310" i="30"/>
  <c r="BW310" i="30"/>
  <c r="BS310" i="30"/>
  <c r="BO310" i="30"/>
  <c r="BK310" i="30"/>
  <c r="BG310" i="30"/>
  <c r="BC310" i="30"/>
  <c r="AY310" i="30"/>
  <c r="AU310" i="30"/>
  <c r="AQ310" i="30"/>
  <c r="AM310" i="30"/>
  <c r="AI310" i="30"/>
  <c r="AE310" i="30"/>
  <c r="AA310" i="30"/>
  <c r="W310" i="30"/>
  <c r="S310" i="30"/>
  <c r="O310" i="30"/>
  <c r="K310" i="30"/>
  <c r="DD317" i="30"/>
  <c r="CZ317" i="30"/>
  <c r="CV317" i="30"/>
  <c r="CR317" i="30"/>
  <c r="CN317" i="30"/>
  <c r="CJ317" i="30"/>
  <c r="CF317" i="30"/>
  <c r="CB317" i="30"/>
  <c r="BX317" i="30"/>
  <c r="BT317" i="30"/>
  <c r="BP317" i="30"/>
  <c r="BL317" i="30"/>
  <c r="BH317" i="30"/>
  <c r="BD317" i="30"/>
  <c r="AZ317" i="30"/>
  <c r="AV317" i="30"/>
  <c r="AR317" i="30"/>
  <c r="AN317" i="30"/>
  <c r="AJ317" i="30"/>
  <c r="AF317" i="30"/>
  <c r="AB317" i="30"/>
  <c r="X317" i="30"/>
  <c r="T317" i="30"/>
  <c r="P317" i="30"/>
  <c r="L317" i="30"/>
  <c r="DE317" i="30"/>
  <c r="DA317" i="30"/>
  <c r="CW317" i="30"/>
  <c r="CS317" i="30"/>
  <c r="CO317" i="30"/>
  <c r="CK317" i="30"/>
  <c r="CG317" i="30"/>
  <c r="CC317" i="30"/>
  <c r="BY317" i="30"/>
  <c r="BU317" i="30"/>
  <c r="BQ317" i="30"/>
  <c r="BM317" i="30"/>
  <c r="BI317" i="30"/>
  <c r="BE317" i="30"/>
  <c r="BA317" i="30"/>
  <c r="AW317" i="30"/>
  <c r="AS317" i="30"/>
  <c r="AO317" i="30"/>
  <c r="AK317" i="30"/>
  <c r="AG317" i="30"/>
  <c r="AC317" i="30"/>
  <c r="Y317" i="30"/>
  <c r="U317" i="30"/>
  <c r="Q317" i="30"/>
  <c r="M317" i="30"/>
  <c r="DF317" i="30"/>
  <c r="DB317" i="30"/>
  <c r="CX317" i="30"/>
  <c r="CT317" i="30"/>
  <c r="CP317" i="30"/>
  <c r="CL317" i="30"/>
  <c r="CH317" i="30"/>
  <c r="CD317" i="30"/>
  <c r="BZ317" i="30"/>
  <c r="BV317" i="30"/>
  <c r="BR317" i="30"/>
  <c r="BN317" i="30"/>
  <c r="BJ317" i="30"/>
  <c r="BF317" i="30"/>
  <c r="BB317" i="30"/>
  <c r="AX317" i="30"/>
  <c r="AT317" i="30"/>
  <c r="AP317" i="30"/>
  <c r="AL317" i="30"/>
  <c r="AH317" i="30"/>
  <c r="AD317" i="30"/>
  <c r="Z317" i="30"/>
  <c r="V317" i="30"/>
  <c r="R317" i="30"/>
  <c r="N317" i="30"/>
  <c r="DC317" i="30"/>
  <c r="CY317" i="30"/>
  <c r="CU317" i="30"/>
  <c r="CQ317" i="30"/>
  <c r="CM317" i="30"/>
  <c r="CI317" i="30"/>
  <c r="CE317" i="30"/>
  <c r="CA317" i="30"/>
  <c r="BW317" i="30"/>
  <c r="BS317" i="30"/>
  <c r="BO317" i="30"/>
  <c r="BK317" i="30"/>
  <c r="BG317" i="30"/>
  <c r="BC317" i="30"/>
  <c r="AY317" i="30"/>
  <c r="AU317" i="30"/>
  <c r="AQ317" i="30"/>
  <c r="AM317" i="30"/>
  <c r="AI317" i="30"/>
  <c r="AE317" i="30"/>
  <c r="AA317" i="30"/>
  <c r="W317" i="30"/>
  <c r="S317" i="30"/>
  <c r="O317" i="30"/>
  <c r="K317" i="30"/>
  <c r="DD321" i="30"/>
  <c r="CZ321" i="30"/>
  <c r="CV321" i="30"/>
  <c r="CR321" i="30"/>
  <c r="CN321" i="30"/>
  <c r="CJ321" i="30"/>
  <c r="CF321" i="30"/>
  <c r="CB321" i="30"/>
  <c r="BX321" i="30"/>
  <c r="BT321" i="30"/>
  <c r="BP321" i="30"/>
  <c r="BL321" i="30"/>
  <c r="BH321" i="30"/>
  <c r="BD321" i="30"/>
  <c r="AZ321" i="30"/>
  <c r="AV321" i="30"/>
  <c r="AR321" i="30"/>
  <c r="AN321" i="30"/>
  <c r="AJ321" i="30"/>
  <c r="AF321" i="30"/>
  <c r="AB321" i="30"/>
  <c r="X321" i="30"/>
  <c r="T321" i="30"/>
  <c r="P321" i="30"/>
  <c r="L321" i="30"/>
  <c r="DE321" i="30"/>
  <c r="DA321" i="30"/>
  <c r="CW321" i="30"/>
  <c r="CS321" i="30"/>
  <c r="CO321" i="30"/>
  <c r="CK321" i="30"/>
  <c r="CG321" i="30"/>
  <c r="CC321" i="30"/>
  <c r="BY321" i="30"/>
  <c r="BU321" i="30"/>
  <c r="BQ321" i="30"/>
  <c r="BM321" i="30"/>
  <c r="BI321" i="30"/>
  <c r="BE321" i="30"/>
  <c r="BA321" i="30"/>
  <c r="AW321" i="30"/>
  <c r="AS321" i="30"/>
  <c r="AO321" i="30"/>
  <c r="AK321" i="30"/>
  <c r="AG321" i="30"/>
  <c r="AC321" i="30"/>
  <c r="Y321" i="30"/>
  <c r="U321" i="30"/>
  <c r="Q321" i="30"/>
  <c r="M321" i="30"/>
  <c r="DF321" i="30"/>
  <c r="DB321" i="30"/>
  <c r="CX321" i="30"/>
  <c r="CT321" i="30"/>
  <c r="CP321" i="30"/>
  <c r="CL321" i="30"/>
  <c r="CH321" i="30"/>
  <c r="CD321" i="30"/>
  <c r="BZ321" i="30"/>
  <c r="BV321" i="30"/>
  <c r="BR321" i="30"/>
  <c r="BN321" i="30"/>
  <c r="BJ321" i="30"/>
  <c r="BF321" i="30"/>
  <c r="BB321" i="30"/>
  <c r="AX321" i="30"/>
  <c r="AT321" i="30"/>
  <c r="AP321" i="30"/>
  <c r="AL321" i="30"/>
  <c r="AH321" i="30"/>
  <c r="AD321" i="30"/>
  <c r="Z321" i="30"/>
  <c r="V321" i="30"/>
  <c r="R321" i="30"/>
  <c r="N321" i="30"/>
  <c r="DC321" i="30"/>
  <c r="CY321" i="30"/>
  <c r="CU321" i="30"/>
  <c r="CQ321" i="30"/>
  <c r="CM321" i="30"/>
  <c r="CI321" i="30"/>
  <c r="CE321" i="30"/>
  <c r="CA321" i="30"/>
  <c r="BW321" i="30"/>
  <c r="BS321" i="30"/>
  <c r="BO321" i="30"/>
  <c r="BK321" i="30"/>
  <c r="BG321" i="30"/>
  <c r="BC321" i="30"/>
  <c r="AY321" i="30"/>
  <c r="AU321" i="30"/>
  <c r="AQ321" i="30"/>
  <c r="AM321" i="30"/>
  <c r="AI321" i="30"/>
  <c r="AE321" i="30"/>
  <c r="AA321" i="30"/>
  <c r="W321" i="30"/>
  <c r="S321" i="30"/>
  <c r="O321" i="30"/>
  <c r="K321" i="30"/>
  <c r="DD325" i="30"/>
  <c r="CZ325" i="30"/>
  <c r="CV325" i="30"/>
  <c r="CR325" i="30"/>
  <c r="CN325" i="30"/>
  <c r="CJ325" i="30"/>
  <c r="CF325" i="30"/>
  <c r="CB325" i="30"/>
  <c r="BX325" i="30"/>
  <c r="BT325" i="30"/>
  <c r="BP325" i="30"/>
  <c r="BL325" i="30"/>
  <c r="BH325" i="30"/>
  <c r="BD325" i="30"/>
  <c r="AZ325" i="30"/>
  <c r="AV325" i="30"/>
  <c r="AR325" i="30"/>
  <c r="AN325" i="30"/>
  <c r="AJ325" i="30"/>
  <c r="AF325" i="30"/>
  <c r="AB325" i="30"/>
  <c r="X325" i="30"/>
  <c r="T325" i="30"/>
  <c r="P325" i="30"/>
  <c r="L325" i="30"/>
  <c r="DE325" i="30"/>
  <c r="DA325" i="30"/>
  <c r="CW325" i="30"/>
  <c r="CS325" i="30"/>
  <c r="CO325" i="30"/>
  <c r="CK325" i="30"/>
  <c r="CG325" i="30"/>
  <c r="CC325" i="30"/>
  <c r="BY325" i="30"/>
  <c r="BU325" i="30"/>
  <c r="BQ325" i="30"/>
  <c r="BM325" i="30"/>
  <c r="BI325" i="30"/>
  <c r="BE325" i="30"/>
  <c r="BA325" i="30"/>
  <c r="AW325" i="30"/>
  <c r="AS325" i="30"/>
  <c r="AO325" i="30"/>
  <c r="AK325" i="30"/>
  <c r="AG325" i="30"/>
  <c r="AC325" i="30"/>
  <c r="Y325" i="30"/>
  <c r="U325" i="30"/>
  <c r="Q325" i="30"/>
  <c r="M325" i="30"/>
  <c r="DF325" i="30"/>
  <c r="DB325" i="30"/>
  <c r="CX325" i="30"/>
  <c r="CT325" i="30"/>
  <c r="CP325" i="30"/>
  <c r="CL325" i="30"/>
  <c r="CH325" i="30"/>
  <c r="CD325" i="30"/>
  <c r="BZ325" i="30"/>
  <c r="BV325" i="30"/>
  <c r="BR325" i="30"/>
  <c r="BN325" i="30"/>
  <c r="BJ325" i="30"/>
  <c r="BF325" i="30"/>
  <c r="BB325" i="30"/>
  <c r="AX325" i="30"/>
  <c r="AT325" i="30"/>
  <c r="AP325" i="30"/>
  <c r="AL325" i="30"/>
  <c r="AH325" i="30"/>
  <c r="AD325" i="30"/>
  <c r="Z325" i="30"/>
  <c r="V325" i="30"/>
  <c r="R325" i="30"/>
  <c r="N325" i="30"/>
  <c r="DC325" i="30"/>
  <c r="CY325" i="30"/>
  <c r="CU325" i="30"/>
  <c r="CQ325" i="30"/>
  <c r="CM325" i="30"/>
  <c r="CI325" i="30"/>
  <c r="CE325" i="30"/>
  <c r="CA325" i="30"/>
  <c r="BW325" i="30"/>
  <c r="BS325" i="30"/>
  <c r="BO325" i="30"/>
  <c r="BK325" i="30"/>
  <c r="BG325" i="30"/>
  <c r="BC325" i="30"/>
  <c r="AY325" i="30"/>
  <c r="AU325" i="30"/>
  <c r="AQ325" i="30"/>
  <c r="AM325" i="30"/>
  <c r="AI325" i="30"/>
  <c r="AE325" i="30"/>
  <c r="AA325" i="30"/>
  <c r="W325" i="30"/>
  <c r="S325" i="30"/>
  <c r="O325" i="30"/>
  <c r="K325" i="30"/>
  <c r="DD329" i="30"/>
  <c r="CZ329" i="30"/>
  <c r="CV329" i="30"/>
  <c r="CR329" i="30"/>
  <c r="CN329" i="30"/>
  <c r="CJ329" i="30"/>
  <c r="CF329" i="30"/>
  <c r="CB329" i="30"/>
  <c r="BX329" i="30"/>
  <c r="BT329" i="30"/>
  <c r="BP329" i="30"/>
  <c r="BL329" i="30"/>
  <c r="BH329" i="30"/>
  <c r="BD329" i="30"/>
  <c r="AZ329" i="30"/>
  <c r="AV329" i="30"/>
  <c r="AR329" i="30"/>
  <c r="AN329" i="30"/>
  <c r="AJ329" i="30"/>
  <c r="AF329" i="30"/>
  <c r="AB329" i="30"/>
  <c r="X329" i="30"/>
  <c r="T329" i="30"/>
  <c r="P329" i="30"/>
  <c r="L329" i="30"/>
  <c r="DE329" i="30"/>
  <c r="DA329" i="30"/>
  <c r="CW329" i="30"/>
  <c r="CS329" i="30"/>
  <c r="CO329" i="30"/>
  <c r="CK329" i="30"/>
  <c r="CG329" i="30"/>
  <c r="CC329" i="30"/>
  <c r="BY329" i="30"/>
  <c r="BU329" i="30"/>
  <c r="BQ329" i="30"/>
  <c r="BM329" i="30"/>
  <c r="BI329" i="30"/>
  <c r="BE329" i="30"/>
  <c r="BA329" i="30"/>
  <c r="AW329" i="30"/>
  <c r="AS329" i="30"/>
  <c r="AO329" i="30"/>
  <c r="AK329" i="30"/>
  <c r="AG329" i="30"/>
  <c r="AC329" i="30"/>
  <c r="Y329" i="30"/>
  <c r="U329" i="30"/>
  <c r="Q329" i="30"/>
  <c r="M329" i="30"/>
  <c r="DF329" i="30"/>
  <c r="DB329" i="30"/>
  <c r="CX329" i="30"/>
  <c r="CT329" i="30"/>
  <c r="CP329" i="30"/>
  <c r="CL329" i="30"/>
  <c r="CH329" i="30"/>
  <c r="CD329" i="30"/>
  <c r="BZ329" i="30"/>
  <c r="BV329" i="30"/>
  <c r="BR329" i="30"/>
  <c r="BN329" i="30"/>
  <c r="BJ329" i="30"/>
  <c r="BF329" i="30"/>
  <c r="BB329" i="30"/>
  <c r="AX329" i="30"/>
  <c r="AT329" i="30"/>
  <c r="AP329" i="30"/>
  <c r="AL329" i="30"/>
  <c r="AH329" i="30"/>
  <c r="AD329" i="30"/>
  <c r="Z329" i="30"/>
  <c r="V329" i="30"/>
  <c r="R329" i="30"/>
  <c r="N329" i="30"/>
  <c r="DC329" i="30"/>
  <c r="CY329" i="30"/>
  <c r="CU329" i="30"/>
  <c r="CQ329" i="30"/>
  <c r="CM329" i="30"/>
  <c r="CI329" i="30"/>
  <c r="CE329" i="30"/>
  <c r="CA329" i="30"/>
  <c r="BW329" i="30"/>
  <c r="BS329" i="30"/>
  <c r="BO329" i="30"/>
  <c r="BK329" i="30"/>
  <c r="BG329" i="30"/>
  <c r="BC329" i="30"/>
  <c r="AY329" i="30"/>
  <c r="AU329" i="30"/>
  <c r="AQ329" i="30"/>
  <c r="AM329" i="30"/>
  <c r="AI329" i="30"/>
  <c r="AE329" i="30"/>
  <c r="AA329" i="30"/>
  <c r="W329" i="30"/>
  <c r="S329" i="30"/>
  <c r="O329" i="30"/>
  <c r="K329" i="30"/>
  <c r="DF333" i="30"/>
  <c r="DB333" i="30"/>
  <c r="CX333" i="30"/>
  <c r="CT333" i="30"/>
  <c r="CP333" i="30"/>
  <c r="CL333" i="30"/>
  <c r="CH333" i="30"/>
  <c r="CD333" i="30"/>
  <c r="BZ333" i="30"/>
  <c r="BV333" i="30"/>
  <c r="BR333" i="30"/>
  <c r="BN333" i="30"/>
  <c r="BJ333" i="30"/>
  <c r="BF333" i="30"/>
  <c r="BB333" i="30"/>
  <c r="AX333" i="30"/>
  <c r="AT333" i="30"/>
  <c r="AP333" i="30"/>
  <c r="AL333" i="30"/>
  <c r="AH333" i="30"/>
  <c r="AD333" i="30"/>
  <c r="Z333" i="30"/>
  <c r="V333" i="30"/>
  <c r="R333" i="30"/>
  <c r="N333" i="30"/>
  <c r="DD333" i="30"/>
  <c r="CZ333" i="30"/>
  <c r="CV333" i="30"/>
  <c r="CR333" i="30"/>
  <c r="CN333" i="30"/>
  <c r="CJ333" i="30"/>
  <c r="CF333" i="30"/>
  <c r="CB333" i="30"/>
  <c r="BX333" i="30"/>
  <c r="BT333" i="30"/>
  <c r="BP333" i="30"/>
  <c r="BL333" i="30"/>
  <c r="BH333" i="30"/>
  <c r="BD333" i="30"/>
  <c r="AZ333" i="30"/>
  <c r="AV333" i="30"/>
  <c r="AR333" i="30"/>
  <c r="AN333" i="30"/>
  <c r="AJ333" i="30"/>
  <c r="AF333" i="30"/>
  <c r="AB333" i="30"/>
  <c r="X333" i="30"/>
  <c r="T333" i="30"/>
  <c r="P333" i="30"/>
  <c r="L333" i="30"/>
  <c r="CY333" i="30"/>
  <c r="CQ333" i="30"/>
  <c r="CI333" i="30"/>
  <c r="CA333" i="30"/>
  <c r="BS333" i="30"/>
  <c r="BK333" i="30"/>
  <c r="BC333" i="30"/>
  <c r="AU333" i="30"/>
  <c r="AM333" i="30"/>
  <c r="AE333" i="30"/>
  <c r="W333" i="30"/>
  <c r="O333" i="30"/>
  <c r="DA333" i="30"/>
  <c r="CS333" i="30"/>
  <c r="CK333" i="30"/>
  <c r="CC333" i="30"/>
  <c r="BU333" i="30"/>
  <c r="BM333" i="30"/>
  <c r="BE333" i="30"/>
  <c r="AW333" i="30"/>
  <c r="AO333" i="30"/>
  <c r="AG333" i="30"/>
  <c r="Y333" i="30"/>
  <c r="Q333" i="30"/>
  <c r="DC333" i="30"/>
  <c r="CU333" i="30"/>
  <c r="CM333" i="30"/>
  <c r="CE333" i="30"/>
  <c r="BW333" i="30"/>
  <c r="BO333" i="30"/>
  <c r="BG333" i="30"/>
  <c r="AY333" i="30"/>
  <c r="AQ333" i="30"/>
  <c r="AI333" i="30"/>
  <c r="AA333" i="30"/>
  <c r="S333" i="30"/>
  <c r="K333" i="30"/>
  <c r="DE333" i="30"/>
  <c r="CW333" i="30"/>
  <c r="CO333" i="30"/>
  <c r="CG333" i="30"/>
  <c r="BY333" i="30"/>
  <c r="BQ333" i="30"/>
  <c r="BI333" i="30"/>
  <c r="BA333" i="30"/>
  <c r="AS333" i="30"/>
  <c r="AK333" i="30"/>
  <c r="AC333" i="30"/>
  <c r="U333" i="30"/>
  <c r="M333" i="30"/>
  <c r="IG299" i="30"/>
  <c r="IC299" i="30"/>
  <c r="HY299" i="30"/>
  <c r="HU299" i="30"/>
  <c r="HQ299" i="30"/>
  <c r="HM299" i="30"/>
  <c r="HI299" i="30"/>
  <c r="HE299" i="30"/>
  <c r="HA299" i="30"/>
  <c r="GW299" i="30"/>
  <c r="GS299" i="30"/>
  <c r="GO299" i="30"/>
  <c r="GK299" i="30"/>
  <c r="GG299" i="30"/>
  <c r="GC299" i="30"/>
  <c r="FY299" i="30"/>
  <c r="FU299" i="30"/>
  <c r="FQ299" i="30"/>
  <c r="FM299" i="30"/>
  <c r="FI299" i="30"/>
  <c r="FE299" i="30"/>
  <c r="FA299" i="30"/>
  <c r="EW299" i="30"/>
  <c r="ES299" i="30"/>
  <c r="EO299" i="30"/>
  <c r="EK299" i="30"/>
  <c r="EG299" i="30"/>
  <c r="EC299" i="30"/>
  <c r="DY299" i="30"/>
  <c r="DU299" i="30"/>
  <c r="DQ299" i="30"/>
  <c r="DM299" i="30"/>
  <c r="DI299" i="30"/>
  <c r="DE299" i="30"/>
  <c r="DA299" i="30"/>
  <c r="CW299" i="30"/>
  <c r="CS299" i="30"/>
  <c r="CO299" i="30"/>
  <c r="CK299" i="30"/>
  <c r="CG299" i="30"/>
  <c r="CC299" i="30"/>
  <c r="BY299" i="30"/>
  <c r="BU299" i="30"/>
  <c r="BQ299" i="30"/>
  <c r="BM299" i="30"/>
  <c r="BI299" i="30"/>
  <c r="BE299" i="30"/>
  <c r="BA299" i="30"/>
  <c r="AW299" i="30"/>
  <c r="AS299" i="30"/>
  <c r="AO299" i="30"/>
  <c r="AK299" i="30"/>
  <c r="AG299" i="30"/>
  <c r="AC299" i="30"/>
  <c r="Y299" i="30"/>
  <c r="U299" i="30"/>
  <c r="Q299" i="30"/>
  <c r="M299" i="30"/>
  <c r="ID299" i="30"/>
  <c r="HZ299" i="30"/>
  <c r="HV299" i="30"/>
  <c r="HR299" i="30"/>
  <c r="HN299" i="30"/>
  <c r="HJ299" i="30"/>
  <c r="HF299" i="30"/>
  <c r="HB299" i="30"/>
  <c r="GX299" i="30"/>
  <c r="GT299" i="30"/>
  <c r="GP299" i="30"/>
  <c r="GL299" i="30"/>
  <c r="GH299" i="30"/>
  <c r="GD299" i="30"/>
  <c r="FZ299" i="30"/>
  <c r="FV299" i="30"/>
  <c r="FR299" i="30"/>
  <c r="FN299" i="30"/>
  <c r="FJ299" i="30"/>
  <c r="FF299" i="30"/>
  <c r="FB299" i="30"/>
  <c r="EX299" i="30"/>
  <c r="ET299" i="30"/>
  <c r="EP299" i="30"/>
  <c r="EL299" i="30"/>
  <c r="EH299" i="30"/>
  <c r="ED299" i="30"/>
  <c r="DZ299" i="30"/>
  <c r="DV299" i="30"/>
  <c r="DR299" i="30"/>
  <c r="DN299" i="30"/>
  <c r="DJ299" i="30"/>
  <c r="DF299" i="30"/>
  <c r="DB299" i="30"/>
  <c r="CX299" i="30"/>
  <c r="CT299" i="30"/>
  <c r="CP299" i="30"/>
  <c r="CL299" i="30"/>
  <c r="CH299" i="30"/>
  <c r="CD299" i="30"/>
  <c r="BZ299" i="30"/>
  <c r="BV299" i="30"/>
  <c r="BR299" i="30"/>
  <c r="BN299" i="30"/>
  <c r="BJ299" i="30"/>
  <c r="BF299" i="30"/>
  <c r="BB299" i="30"/>
  <c r="AX299" i="30"/>
  <c r="AT299" i="30"/>
  <c r="AP299" i="30"/>
  <c r="AL299" i="30"/>
  <c r="AH299" i="30"/>
  <c r="AD299" i="30"/>
  <c r="Z299" i="30"/>
  <c r="V299" i="30"/>
  <c r="R299" i="30"/>
  <c r="N299" i="30"/>
  <c r="IE299" i="30"/>
  <c r="IA299" i="30"/>
  <c r="HW299" i="30"/>
  <c r="HS299" i="30"/>
  <c r="HO299" i="30"/>
  <c r="HK299" i="30"/>
  <c r="HG299" i="30"/>
  <c r="HC299" i="30"/>
  <c r="GY299" i="30"/>
  <c r="GU299" i="30"/>
  <c r="GQ299" i="30"/>
  <c r="GM299" i="30"/>
  <c r="GI299" i="30"/>
  <c r="GE299" i="30"/>
  <c r="GA299" i="30"/>
  <c r="FW299" i="30"/>
  <c r="FS299" i="30"/>
  <c r="FO299" i="30"/>
  <c r="FK299" i="30"/>
  <c r="FG299" i="30"/>
  <c r="FC299" i="30"/>
  <c r="EY299" i="30"/>
  <c r="EU299" i="30"/>
  <c r="EQ299" i="30"/>
  <c r="EM299" i="30"/>
  <c r="EI299" i="30"/>
  <c r="EE299" i="30"/>
  <c r="EA299" i="30"/>
  <c r="DW299" i="30"/>
  <c r="DS299" i="30"/>
  <c r="DO299" i="30"/>
  <c r="DK299" i="30"/>
  <c r="DG299" i="30"/>
  <c r="DC299" i="30"/>
  <c r="CY299" i="30"/>
  <c r="CU299" i="30"/>
  <c r="CQ299" i="30"/>
  <c r="CM299" i="30"/>
  <c r="CI299" i="30"/>
  <c r="CE299" i="30"/>
  <c r="CA299" i="30"/>
  <c r="BW299" i="30"/>
  <c r="BS299" i="30"/>
  <c r="BO299" i="30"/>
  <c r="BK299" i="30"/>
  <c r="BG299" i="30"/>
  <c r="BC299" i="30"/>
  <c r="AY299" i="30"/>
  <c r="AU299" i="30"/>
  <c r="AQ299" i="30"/>
  <c r="AM299" i="30"/>
  <c r="AI299" i="30"/>
  <c r="AE299" i="30"/>
  <c r="AA299" i="30"/>
  <c r="W299" i="30"/>
  <c r="S299" i="30"/>
  <c r="O299" i="30"/>
  <c r="K299" i="30"/>
  <c r="IF299" i="30"/>
  <c r="IB299" i="30"/>
  <c r="HX299" i="30"/>
  <c r="HT299" i="30"/>
  <c r="HP299" i="30"/>
  <c r="HL299" i="30"/>
  <c r="HH299" i="30"/>
  <c r="HD299" i="30"/>
  <c r="GZ299" i="30"/>
  <c r="GV299" i="30"/>
  <c r="GR299" i="30"/>
  <c r="GN299" i="30"/>
  <c r="GJ299" i="30"/>
  <c r="GF299" i="30"/>
  <c r="GB299" i="30"/>
  <c r="FX299" i="30"/>
  <c r="FT299" i="30"/>
  <c r="FP299" i="30"/>
  <c r="FL299" i="30"/>
  <c r="FH299" i="30"/>
  <c r="FD299" i="30"/>
  <c r="EZ299" i="30"/>
  <c r="EV299" i="30"/>
  <c r="ER299" i="30"/>
  <c r="EN299" i="30"/>
  <c r="EJ299" i="30"/>
  <c r="EF299" i="30"/>
  <c r="EB299" i="30"/>
  <c r="DX299" i="30"/>
  <c r="DT299" i="30"/>
  <c r="DP299" i="30"/>
  <c r="DL299" i="30"/>
  <c r="DH299" i="30"/>
  <c r="DD299" i="30"/>
  <c r="CZ299" i="30"/>
  <c r="CV299" i="30"/>
  <c r="CR299" i="30"/>
  <c r="CN299" i="30"/>
  <c r="CJ299" i="30"/>
  <c r="CF299" i="30"/>
  <c r="CB299" i="30"/>
  <c r="BX299" i="30"/>
  <c r="BT299" i="30"/>
  <c r="BP299" i="30"/>
  <c r="BL299" i="30"/>
  <c r="BH299" i="30"/>
  <c r="BD299" i="30"/>
  <c r="AZ299" i="30"/>
  <c r="AV299" i="30"/>
  <c r="AR299" i="30"/>
  <c r="AN299" i="30"/>
  <c r="AJ299" i="30"/>
  <c r="AF299" i="30"/>
  <c r="AB299" i="30"/>
  <c r="X299" i="30"/>
  <c r="T299" i="30"/>
  <c r="P299" i="30"/>
  <c r="L299" i="30"/>
  <c r="DD370" i="30"/>
  <c r="CZ370" i="30"/>
  <c r="CV370" i="30"/>
  <c r="CR370" i="30"/>
  <c r="CN370" i="30"/>
  <c r="CJ370" i="30"/>
  <c r="CF370" i="30"/>
  <c r="CB370" i="30"/>
  <c r="BX370" i="30"/>
  <c r="BT370" i="30"/>
  <c r="BP370" i="30"/>
  <c r="BL370" i="30"/>
  <c r="BH370" i="30"/>
  <c r="BD370" i="30"/>
  <c r="AZ370" i="30"/>
  <c r="AV370" i="30"/>
  <c r="AR370" i="30"/>
  <c r="AN370" i="30"/>
  <c r="AJ370" i="30"/>
  <c r="AF370" i="30"/>
  <c r="AB370" i="30"/>
  <c r="X370" i="30"/>
  <c r="T370" i="30"/>
  <c r="P370" i="30"/>
  <c r="L370" i="30"/>
  <c r="DE370" i="30"/>
  <c r="DA370" i="30"/>
  <c r="CW370" i="30"/>
  <c r="CS370" i="30"/>
  <c r="CO370" i="30"/>
  <c r="CK370" i="30"/>
  <c r="CG370" i="30"/>
  <c r="CC370" i="30"/>
  <c r="BY370" i="30"/>
  <c r="BU370" i="30"/>
  <c r="DF370" i="30"/>
  <c r="DB370" i="30"/>
  <c r="CX370" i="30"/>
  <c r="CT370" i="30"/>
  <c r="CP370" i="30"/>
  <c r="CL370" i="30"/>
  <c r="CH370" i="30"/>
  <c r="CD370" i="30"/>
  <c r="BZ370" i="30"/>
  <c r="BV370" i="30"/>
  <c r="BR370" i="30"/>
  <c r="BN370" i="30"/>
  <c r="BJ370" i="30"/>
  <c r="BF370" i="30"/>
  <c r="BB370" i="30"/>
  <c r="AX370" i="30"/>
  <c r="AT370" i="30"/>
  <c r="AP370" i="30"/>
  <c r="AL370" i="30"/>
  <c r="AH370" i="30"/>
  <c r="AD370" i="30"/>
  <c r="Z370" i="30"/>
  <c r="V370" i="30"/>
  <c r="R370" i="30"/>
  <c r="N370" i="30"/>
  <c r="DC370" i="30"/>
  <c r="CY370" i="30"/>
  <c r="CU370" i="30"/>
  <c r="CQ370" i="30"/>
  <c r="CM370" i="30"/>
  <c r="CI370" i="30"/>
  <c r="CE370" i="30"/>
  <c r="CA370" i="30"/>
  <c r="BW370" i="30"/>
  <c r="BS370" i="30"/>
  <c r="BO370" i="30"/>
  <c r="BK370" i="30"/>
  <c r="BG370" i="30"/>
  <c r="BC370" i="30"/>
  <c r="AY370" i="30"/>
  <c r="AU370" i="30"/>
  <c r="AQ370" i="30"/>
  <c r="AM370" i="30"/>
  <c r="AI370" i="30"/>
  <c r="AE370" i="30"/>
  <c r="AA370" i="30"/>
  <c r="W370" i="30"/>
  <c r="S370" i="30"/>
  <c r="O370" i="30"/>
  <c r="K370" i="30"/>
  <c r="BQ370" i="30"/>
  <c r="BA370" i="30"/>
  <c r="AK370" i="30"/>
  <c r="U370" i="30"/>
  <c r="BE370" i="30"/>
  <c r="AO370" i="30"/>
  <c r="Y370" i="30"/>
  <c r="BI370" i="30"/>
  <c r="AS370" i="30"/>
  <c r="AC370" i="30"/>
  <c r="M370" i="30"/>
  <c r="BM370" i="30"/>
  <c r="AW370" i="30"/>
  <c r="AG370" i="30"/>
  <c r="Q370" i="30"/>
  <c r="DE338" i="30"/>
  <c r="DA338" i="30"/>
  <c r="CW338" i="30"/>
  <c r="CS338" i="30"/>
  <c r="CO338" i="30"/>
  <c r="CK338" i="30"/>
  <c r="CG338" i="30"/>
  <c r="CC338" i="30"/>
  <c r="BY338" i="30"/>
  <c r="BU338" i="30"/>
  <c r="BQ338" i="30"/>
  <c r="BM338" i="30"/>
  <c r="BI338" i="30"/>
  <c r="BE338" i="30"/>
  <c r="BA338" i="30"/>
  <c r="AW338" i="30"/>
  <c r="AS338" i="30"/>
  <c r="AO338" i="30"/>
  <c r="AK338" i="30"/>
  <c r="AG338" i="30"/>
  <c r="AC338" i="30"/>
  <c r="Y338" i="30"/>
  <c r="U338" i="30"/>
  <c r="Q338" i="30"/>
  <c r="M338" i="30"/>
  <c r="DF338" i="30"/>
  <c r="DB338" i="30"/>
  <c r="CX338" i="30"/>
  <c r="CT338" i="30"/>
  <c r="CP338" i="30"/>
  <c r="CL338" i="30"/>
  <c r="CH338" i="30"/>
  <c r="CD338" i="30"/>
  <c r="BZ338" i="30"/>
  <c r="BV338" i="30"/>
  <c r="BR338" i="30"/>
  <c r="BN338" i="30"/>
  <c r="BJ338" i="30"/>
  <c r="BF338" i="30"/>
  <c r="BB338" i="30"/>
  <c r="AX338" i="30"/>
  <c r="AT338" i="30"/>
  <c r="AP338" i="30"/>
  <c r="AL338" i="30"/>
  <c r="AH338" i="30"/>
  <c r="AD338" i="30"/>
  <c r="Z338" i="30"/>
  <c r="V338" i="30"/>
  <c r="R338" i="30"/>
  <c r="N338" i="30"/>
  <c r="DC338" i="30"/>
  <c r="CY338" i="30"/>
  <c r="CU338" i="30"/>
  <c r="CQ338" i="30"/>
  <c r="CM338" i="30"/>
  <c r="CI338" i="30"/>
  <c r="CE338" i="30"/>
  <c r="CA338" i="30"/>
  <c r="BW338" i="30"/>
  <c r="BS338" i="30"/>
  <c r="BO338" i="30"/>
  <c r="BK338" i="30"/>
  <c r="BG338" i="30"/>
  <c r="BC338" i="30"/>
  <c r="AY338" i="30"/>
  <c r="AU338" i="30"/>
  <c r="AQ338" i="30"/>
  <c r="AM338" i="30"/>
  <c r="AI338" i="30"/>
  <c r="AE338" i="30"/>
  <c r="AA338" i="30"/>
  <c r="W338" i="30"/>
  <c r="S338" i="30"/>
  <c r="O338" i="30"/>
  <c r="K338" i="30"/>
  <c r="DD338" i="30"/>
  <c r="CZ338" i="30"/>
  <c r="CV338" i="30"/>
  <c r="CR338" i="30"/>
  <c r="CN338" i="30"/>
  <c r="CJ338" i="30"/>
  <c r="CF338" i="30"/>
  <c r="CB338" i="30"/>
  <c r="BX338" i="30"/>
  <c r="BT338" i="30"/>
  <c r="BP338" i="30"/>
  <c r="BL338" i="30"/>
  <c r="BH338" i="30"/>
  <c r="BD338" i="30"/>
  <c r="AZ338" i="30"/>
  <c r="AV338" i="30"/>
  <c r="AR338" i="30"/>
  <c r="AN338" i="30"/>
  <c r="AJ338" i="30"/>
  <c r="AF338" i="30"/>
  <c r="AB338" i="30"/>
  <c r="X338" i="30"/>
  <c r="T338" i="30"/>
  <c r="P338" i="30"/>
  <c r="L338" i="30"/>
  <c r="DE342" i="30"/>
  <c r="DA342" i="30"/>
  <c r="CW342" i="30"/>
  <c r="CS342" i="30"/>
  <c r="CO342" i="30"/>
  <c r="CK342" i="30"/>
  <c r="CG342" i="30"/>
  <c r="CC342" i="30"/>
  <c r="BY342" i="30"/>
  <c r="BU342" i="30"/>
  <c r="BQ342" i="30"/>
  <c r="BM342" i="30"/>
  <c r="BI342" i="30"/>
  <c r="BE342" i="30"/>
  <c r="BA342" i="30"/>
  <c r="AW342" i="30"/>
  <c r="AS342" i="30"/>
  <c r="AO342" i="30"/>
  <c r="AK342" i="30"/>
  <c r="AG342" i="30"/>
  <c r="AC342" i="30"/>
  <c r="Y342" i="30"/>
  <c r="U342" i="30"/>
  <c r="Q342" i="30"/>
  <c r="M342" i="30"/>
  <c r="DF342" i="30"/>
  <c r="DB342" i="30"/>
  <c r="CX342" i="30"/>
  <c r="CT342" i="30"/>
  <c r="CP342" i="30"/>
  <c r="CL342" i="30"/>
  <c r="CH342" i="30"/>
  <c r="CD342" i="30"/>
  <c r="BZ342" i="30"/>
  <c r="BV342" i="30"/>
  <c r="BR342" i="30"/>
  <c r="BN342" i="30"/>
  <c r="BJ342" i="30"/>
  <c r="BF342" i="30"/>
  <c r="BB342" i="30"/>
  <c r="AX342" i="30"/>
  <c r="AT342" i="30"/>
  <c r="AP342" i="30"/>
  <c r="AL342" i="30"/>
  <c r="AH342" i="30"/>
  <c r="AD342" i="30"/>
  <c r="Z342" i="30"/>
  <c r="V342" i="30"/>
  <c r="R342" i="30"/>
  <c r="N342" i="30"/>
  <c r="DC342" i="30"/>
  <c r="CY342" i="30"/>
  <c r="CU342" i="30"/>
  <c r="CQ342" i="30"/>
  <c r="CM342" i="30"/>
  <c r="CI342" i="30"/>
  <c r="CE342" i="30"/>
  <c r="CA342" i="30"/>
  <c r="BW342" i="30"/>
  <c r="BS342" i="30"/>
  <c r="BO342" i="30"/>
  <c r="BK342" i="30"/>
  <c r="BG342" i="30"/>
  <c r="BC342" i="30"/>
  <c r="AY342" i="30"/>
  <c r="AU342" i="30"/>
  <c r="AQ342" i="30"/>
  <c r="AM342" i="30"/>
  <c r="AI342" i="30"/>
  <c r="AE342" i="30"/>
  <c r="AA342" i="30"/>
  <c r="W342" i="30"/>
  <c r="S342" i="30"/>
  <c r="O342" i="30"/>
  <c r="K342" i="30"/>
  <c r="DD342" i="30"/>
  <c r="CZ342" i="30"/>
  <c r="CV342" i="30"/>
  <c r="CR342" i="30"/>
  <c r="CN342" i="30"/>
  <c r="CJ342" i="30"/>
  <c r="CF342" i="30"/>
  <c r="CB342" i="30"/>
  <c r="BX342" i="30"/>
  <c r="BT342" i="30"/>
  <c r="BP342" i="30"/>
  <c r="BL342" i="30"/>
  <c r="BH342" i="30"/>
  <c r="BD342" i="30"/>
  <c r="AZ342" i="30"/>
  <c r="AV342" i="30"/>
  <c r="AR342" i="30"/>
  <c r="AN342" i="30"/>
  <c r="AJ342" i="30"/>
  <c r="AF342" i="30"/>
  <c r="AB342" i="30"/>
  <c r="X342" i="30"/>
  <c r="T342" i="30"/>
  <c r="P342" i="30"/>
  <c r="L342" i="30"/>
  <c r="DE346" i="30"/>
  <c r="DA346" i="30"/>
  <c r="CW346" i="30"/>
  <c r="CS346" i="30"/>
  <c r="CO346" i="30"/>
  <c r="CK346" i="30"/>
  <c r="CG346" i="30"/>
  <c r="CC346" i="30"/>
  <c r="BY346" i="30"/>
  <c r="BU346" i="30"/>
  <c r="BQ346" i="30"/>
  <c r="BM346" i="30"/>
  <c r="BI346" i="30"/>
  <c r="BE346" i="30"/>
  <c r="BA346" i="30"/>
  <c r="AW346" i="30"/>
  <c r="AS346" i="30"/>
  <c r="AO346" i="30"/>
  <c r="AK346" i="30"/>
  <c r="AG346" i="30"/>
  <c r="AC346" i="30"/>
  <c r="Y346" i="30"/>
  <c r="U346" i="30"/>
  <c r="Q346" i="30"/>
  <c r="M346" i="30"/>
  <c r="DF346" i="30"/>
  <c r="DB346" i="30"/>
  <c r="CX346" i="30"/>
  <c r="CT346" i="30"/>
  <c r="CP346" i="30"/>
  <c r="CL346" i="30"/>
  <c r="CH346" i="30"/>
  <c r="CD346" i="30"/>
  <c r="BZ346" i="30"/>
  <c r="BV346" i="30"/>
  <c r="BR346" i="30"/>
  <c r="BN346" i="30"/>
  <c r="BJ346" i="30"/>
  <c r="BF346" i="30"/>
  <c r="BB346" i="30"/>
  <c r="AX346" i="30"/>
  <c r="AT346" i="30"/>
  <c r="AP346" i="30"/>
  <c r="AL346" i="30"/>
  <c r="AH346" i="30"/>
  <c r="AD346" i="30"/>
  <c r="Z346" i="30"/>
  <c r="V346" i="30"/>
  <c r="R346" i="30"/>
  <c r="N346" i="30"/>
  <c r="DC346" i="30"/>
  <c r="CY346" i="30"/>
  <c r="CU346" i="30"/>
  <c r="CQ346" i="30"/>
  <c r="CM346" i="30"/>
  <c r="CI346" i="30"/>
  <c r="CE346" i="30"/>
  <c r="CA346" i="30"/>
  <c r="BW346" i="30"/>
  <c r="BS346" i="30"/>
  <c r="BO346" i="30"/>
  <c r="BK346" i="30"/>
  <c r="BG346" i="30"/>
  <c r="BC346" i="30"/>
  <c r="AY346" i="30"/>
  <c r="AU346" i="30"/>
  <c r="AQ346" i="30"/>
  <c r="AM346" i="30"/>
  <c r="AI346" i="30"/>
  <c r="AE346" i="30"/>
  <c r="AA346" i="30"/>
  <c r="W346" i="30"/>
  <c r="S346" i="30"/>
  <c r="O346" i="30"/>
  <c r="K346" i="30"/>
  <c r="DD346" i="30"/>
  <c r="CZ346" i="30"/>
  <c r="CV346" i="30"/>
  <c r="CR346" i="30"/>
  <c r="CN346" i="30"/>
  <c r="CJ346" i="30"/>
  <c r="CF346" i="30"/>
  <c r="CB346" i="30"/>
  <c r="BX346" i="30"/>
  <c r="BT346" i="30"/>
  <c r="BP346" i="30"/>
  <c r="BL346" i="30"/>
  <c r="BH346" i="30"/>
  <c r="BD346" i="30"/>
  <c r="AZ346" i="30"/>
  <c r="AV346" i="30"/>
  <c r="AR346" i="30"/>
  <c r="AN346" i="30"/>
  <c r="AJ346" i="30"/>
  <c r="AF346" i="30"/>
  <c r="AB346" i="30"/>
  <c r="X346" i="30"/>
  <c r="T346" i="30"/>
  <c r="P346" i="30"/>
  <c r="L346" i="30"/>
  <c r="DE350" i="30"/>
  <c r="DA350" i="30"/>
  <c r="CW350" i="30"/>
  <c r="CS350" i="30"/>
  <c r="CO350" i="30"/>
  <c r="CK350" i="30"/>
  <c r="CG350" i="30"/>
  <c r="CC350" i="30"/>
  <c r="BY350" i="30"/>
  <c r="BU350" i="30"/>
  <c r="BQ350" i="30"/>
  <c r="BM350" i="30"/>
  <c r="BI350" i="30"/>
  <c r="BE350" i="30"/>
  <c r="BA350" i="30"/>
  <c r="AW350" i="30"/>
  <c r="AS350" i="30"/>
  <c r="AO350" i="30"/>
  <c r="AK350" i="30"/>
  <c r="AG350" i="30"/>
  <c r="AC350" i="30"/>
  <c r="Y350" i="30"/>
  <c r="U350" i="30"/>
  <c r="Q350" i="30"/>
  <c r="M350" i="30"/>
  <c r="DF350" i="30"/>
  <c r="DB350" i="30"/>
  <c r="CX350" i="30"/>
  <c r="CT350" i="30"/>
  <c r="CP350" i="30"/>
  <c r="CL350" i="30"/>
  <c r="CH350" i="30"/>
  <c r="CD350" i="30"/>
  <c r="BZ350" i="30"/>
  <c r="BV350" i="30"/>
  <c r="BR350" i="30"/>
  <c r="BN350" i="30"/>
  <c r="BJ350" i="30"/>
  <c r="BF350" i="30"/>
  <c r="BB350" i="30"/>
  <c r="AX350" i="30"/>
  <c r="AT350" i="30"/>
  <c r="AP350" i="30"/>
  <c r="AL350" i="30"/>
  <c r="AH350" i="30"/>
  <c r="AD350" i="30"/>
  <c r="Z350" i="30"/>
  <c r="V350" i="30"/>
  <c r="R350" i="30"/>
  <c r="N350" i="30"/>
  <c r="DC350" i="30"/>
  <c r="CY350" i="30"/>
  <c r="CU350" i="30"/>
  <c r="CQ350" i="30"/>
  <c r="CM350" i="30"/>
  <c r="CI350" i="30"/>
  <c r="CE350" i="30"/>
  <c r="CA350" i="30"/>
  <c r="BW350" i="30"/>
  <c r="BS350" i="30"/>
  <c r="BO350" i="30"/>
  <c r="BK350" i="30"/>
  <c r="BG350" i="30"/>
  <c r="BC350" i="30"/>
  <c r="AY350" i="30"/>
  <c r="AU350" i="30"/>
  <c r="AQ350" i="30"/>
  <c r="AM350" i="30"/>
  <c r="AI350" i="30"/>
  <c r="AE350" i="30"/>
  <c r="AA350" i="30"/>
  <c r="W350" i="30"/>
  <c r="S350" i="30"/>
  <c r="O350" i="30"/>
  <c r="K350" i="30"/>
  <c r="DD350" i="30"/>
  <c r="CZ350" i="30"/>
  <c r="CV350" i="30"/>
  <c r="CR350" i="30"/>
  <c r="CN350" i="30"/>
  <c r="CJ350" i="30"/>
  <c r="CF350" i="30"/>
  <c r="CB350" i="30"/>
  <c r="BX350" i="30"/>
  <c r="BT350" i="30"/>
  <c r="BP350" i="30"/>
  <c r="BL350" i="30"/>
  <c r="BH350" i="30"/>
  <c r="BD350" i="30"/>
  <c r="AZ350" i="30"/>
  <c r="AV350" i="30"/>
  <c r="AR350" i="30"/>
  <c r="AN350" i="30"/>
  <c r="AJ350" i="30"/>
  <c r="AF350" i="30"/>
  <c r="AB350" i="30"/>
  <c r="X350" i="30"/>
  <c r="T350" i="30"/>
  <c r="P350" i="30"/>
  <c r="L350" i="30"/>
  <c r="DE354" i="30"/>
  <c r="DA354" i="30"/>
  <c r="CW354" i="30"/>
  <c r="CS354" i="30"/>
  <c r="CO354" i="30"/>
  <c r="CK354" i="30"/>
  <c r="CG354" i="30"/>
  <c r="CC354" i="30"/>
  <c r="BY354" i="30"/>
  <c r="BU354" i="30"/>
  <c r="BQ354" i="30"/>
  <c r="BM354" i="30"/>
  <c r="BI354" i="30"/>
  <c r="BE354" i="30"/>
  <c r="BA354" i="30"/>
  <c r="AW354" i="30"/>
  <c r="AS354" i="30"/>
  <c r="AO354" i="30"/>
  <c r="AK354" i="30"/>
  <c r="AG354" i="30"/>
  <c r="AC354" i="30"/>
  <c r="Y354" i="30"/>
  <c r="U354" i="30"/>
  <c r="Q354" i="30"/>
  <c r="M354" i="30"/>
  <c r="DF354" i="30"/>
  <c r="DB354" i="30"/>
  <c r="CX354" i="30"/>
  <c r="CT354" i="30"/>
  <c r="CP354" i="30"/>
  <c r="CL354" i="30"/>
  <c r="CH354" i="30"/>
  <c r="CD354" i="30"/>
  <c r="BZ354" i="30"/>
  <c r="BV354" i="30"/>
  <c r="BR354" i="30"/>
  <c r="BN354" i="30"/>
  <c r="BJ354" i="30"/>
  <c r="BF354" i="30"/>
  <c r="BB354" i="30"/>
  <c r="AX354" i="30"/>
  <c r="AT354" i="30"/>
  <c r="AP354" i="30"/>
  <c r="AL354" i="30"/>
  <c r="AH354" i="30"/>
  <c r="AD354" i="30"/>
  <c r="Z354" i="30"/>
  <c r="V354" i="30"/>
  <c r="R354" i="30"/>
  <c r="N354" i="30"/>
  <c r="DC354" i="30"/>
  <c r="CY354" i="30"/>
  <c r="CU354" i="30"/>
  <c r="CQ354" i="30"/>
  <c r="CM354" i="30"/>
  <c r="CI354" i="30"/>
  <c r="CE354" i="30"/>
  <c r="CA354" i="30"/>
  <c r="BW354" i="30"/>
  <c r="BS354" i="30"/>
  <c r="BO354" i="30"/>
  <c r="BK354" i="30"/>
  <c r="BG354" i="30"/>
  <c r="BC354" i="30"/>
  <c r="AY354" i="30"/>
  <c r="AU354" i="30"/>
  <c r="AQ354" i="30"/>
  <c r="AM354" i="30"/>
  <c r="AI354" i="30"/>
  <c r="AE354" i="30"/>
  <c r="AA354" i="30"/>
  <c r="W354" i="30"/>
  <c r="S354" i="30"/>
  <c r="O354" i="30"/>
  <c r="K354" i="30"/>
  <c r="DD354" i="30"/>
  <c r="CZ354" i="30"/>
  <c r="CV354" i="30"/>
  <c r="CR354" i="30"/>
  <c r="CN354" i="30"/>
  <c r="CJ354" i="30"/>
  <c r="CF354" i="30"/>
  <c r="CB354" i="30"/>
  <c r="BX354" i="30"/>
  <c r="BT354" i="30"/>
  <c r="BP354" i="30"/>
  <c r="BL354" i="30"/>
  <c r="BH354" i="30"/>
  <c r="BD354" i="30"/>
  <c r="AZ354" i="30"/>
  <c r="AV354" i="30"/>
  <c r="AR354" i="30"/>
  <c r="AN354" i="30"/>
  <c r="AJ354" i="30"/>
  <c r="AF354" i="30"/>
  <c r="AB354" i="30"/>
  <c r="X354" i="30"/>
  <c r="T354" i="30"/>
  <c r="P354" i="30"/>
  <c r="L354" i="30"/>
  <c r="DE358" i="30"/>
  <c r="DA358" i="30"/>
  <c r="CW358" i="30"/>
  <c r="CS358" i="30"/>
  <c r="CO358" i="30"/>
  <c r="CK358" i="30"/>
  <c r="CG358" i="30"/>
  <c r="CC358" i="30"/>
  <c r="BY358" i="30"/>
  <c r="BU358" i="30"/>
  <c r="BQ358" i="30"/>
  <c r="BM358" i="30"/>
  <c r="BI358" i="30"/>
  <c r="BE358" i="30"/>
  <c r="BA358" i="30"/>
  <c r="AW358" i="30"/>
  <c r="AS358" i="30"/>
  <c r="AO358" i="30"/>
  <c r="AK358" i="30"/>
  <c r="AG358" i="30"/>
  <c r="AC358" i="30"/>
  <c r="Y358" i="30"/>
  <c r="U358" i="30"/>
  <c r="Q358" i="30"/>
  <c r="M358" i="30"/>
  <c r="DF358" i="30"/>
  <c r="DB358" i="30"/>
  <c r="CX358" i="30"/>
  <c r="CT358" i="30"/>
  <c r="CP358" i="30"/>
  <c r="CL358" i="30"/>
  <c r="CH358" i="30"/>
  <c r="CD358" i="30"/>
  <c r="BZ358" i="30"/>
  <c r="BV358" i="30"/>
  <c r="BR358" i="30"/>
  <c r="BN358" i="30"/>
  <c r="BJ358" i="30"/>
  <c r="BF358" i="30"/>
  <c r="BB358" i="30"/>
  <c r="AX358" i="30"/>
  <c r="AT358" i="30"/>
  <c r="AP358" i="30"/>
  <c r="AL358" i="30"/>
  <c r="AH358" i="30"/>
  <c r="AD358" i="30"/>
  <c r="Z358" i="30"/>
  <c r="V358" i="30"/>
  <c r="R358" i="30"/>
  <c r="N358" i="30"/>
  <c r="DC358" i="30"/>
  <c r="CY358" i="30"/>
  <c r="CU358" i="30"/>
  <c r="CQ358" i="30"/>
  <c r="CM358" i="30"/>
  <c r="CI358" i="30"/>
  <c r="CE358" i="30"/>
  <c r="CA358" i="30"/>
  <c r="BW358" i="30"/>
  <c r="BS358" i="30"/>
  <c r="BO358" i="30"/>
  <c r="BK358" i="30"/>
  <c r="BG358" i="30"/>
  <c r="BC358" i="30"/>
  <c r="AY358" i="30"/>
  <c r="AU358" i="30"/>
  <c r="AQ358" i="30"/>
  <c r="AM358" i="30"/>
  <c r="AI358" i="30"/>
  <c r="AE358" i="30"/>
  <c r="AA358" i="30"/>
  <c r="W358" i="30"/>
  <c r="S358" i="30"/>
  <c r="O358" i="30"/>
  <c r="K358" i="30"/>
  <c r="DD358" i="30"/>
  <c r="CZ358" i="30"/>
  <c r="CV358" i="30"/>
  <c r="CR358" i="30"/>
  <c r="CN358" i="30"/>
  <c r="CJ358" i="30"/>
  <c r="CF358" i="30"/>
  <c r="CB358" i="30"/>
  <c r="BX358" i="30"/>
  <c r="BT358" i="30"/>
  <c r="BP358" i="30"/>
  <c r="BL358" i="30"/>
  <c r="BH358" i="30"/>
  <c r="BD358" i="30"/>
  <c r="AZ358" i="30"/>
  <c r="AV358" i="30"/>
  <c r="AR358" i="30"/>
  <c r="AN358" i="30"/>
  <c r="AJ358" i="30"/>
  <c r="AF358" i="30"/>
  <c r="AB358" i="30"/>
  <c r="X358" i="30"/>
  <c r="T358" i="30"/>
  <c r="P358" i="30"/>
  <c r="L358" i="30"/>
  <c r="DE362" i="30"/>
  <c r="DA362" i="30"/>
  <c r="CW362" i="30"/>
  <c r="CS362" i="30"/>
  <c r="CO362" i="30"/>
  <c r="CK362" i="30"/>
  <c r="CG362" i="30"/>
  <c r="CC362" i="30"/>
  <c r="BY362" i="30"/>
  <c r="BU362" i="30"/>
  <c r="BQ362" i="30"/>
  <c r="BM362" i="30"/>
  <c r="BI362" i="30"/>
  <c r="BE362" i="30"/>
  <c r="BA362" i="30"/>
  <c r="AW362" i="30"/>
  <c r="AS362" i="30"/>
  <c r="AO362" i="30"/>
  <c r="AK362" i="30"/>
  <c r="AG362" i="30"/>
  <c r="AC362" i="30"/>
  <c r="Y362" i="30"/>
  <c r="U362" i="30"/>
  <c r="Q362" i="30"/>
  <c r="M362" i="30"/>
  <c r="DF362" i="30"/>
  <c r="DB362" i="30"/>
  <c r="CX362" i="30"/>
  <c r="CT362" i="30"/>
  <c r="CP362" i="30"/>
  <c r="CL362" i="30"/>
  <c r="CH362" i="30"/>
  <c r="CD362" i="30"/>
  <c r="BZ362" i="30"/>
  <c r="BV362" i="30"/>
  <c r="BR362" i="30"/>
  <c r="BN362" i="30"/>
  <c r="BJ362" i="30"/>
  <c r="BF362" i="30"/>
  <c r="BB362" i="30"/>
  <c r="AX362" i="30"/>
  <c r="AT362" i="30"/>
  <c r="AP362" i="30"/>
  <c r="AL362" i="30"/>
  <c r="AH362" i="30"/>
  <c r="AD362" i="30"/>
  <c r="Z362" i="30"/>
  <c r="V362" i="30"/>
  <c r="R362" i="30"/>
  <c r="N362" i="30"/>
  <c r="DC362" i="30"/>
  <c r="CY362" i="30"/>
  <c r="CU362" i="30"/>
  <c r="CQ362" i="30"/>
  <c r="CM362" i="30"/>
  <c r="CI362" i="30"/>
  <c r="CE362" i="30"/>
  <c r="CA362" i="30"/>
  <c r="BW362" i="30"/>
  <c r="BS362" i="30"/>
  <c r="BO362" i="30"/>
  <c r="BK362" i="30"/>
  <c r="BG362" i="30"/>
  <c r="BC362" i="30"/>
  <c r="AY362" i="30"/>
  <c r="AU362" i="30"/>
  <c r="AQ362" i="30"/>
  <c r="AM362" i="30"/>
  <c r="AI362" i="30"/>
  <c r="AE362" i="30"/>
  <c r="AA362" i="30"/>
  <c r="W362" i="30"/>
  <c r="S362" i="30"/>
  <c r="O362" i="30"/>
  <c r="K362" i="30"/>
  <c r="DD362" i="30"/>
  <c r="CZ362" i="30"/>
  <c r="CV362" i="30"/>
  <c r="CR362" i="30"/>
  <c r="CN362" i="30"/>
  <c r="CJ362" i="30"/>
  <c r="CF362" i="30"/>
  <c r="CB362" i="30"/>
  <c r="BX362" i="30"/>
  <c r="BT362" i="30"/>
  <c r="BP362" i="30"/>
  <c r="BL362" i="30"/>
  <c r="BH362" i="30"/>
  <c r="BD362" i="30"/>
  <c r="AZ362" i="30"/>
  <c r="AV362" i="30"/>
  <c r="AR362" i="30"/>
  <c r="AN362" i="30"/>
  <c r="AJ362" i="30"/>
  <c r="AF362" i="30"/>
  <c r="AB362" i="30"/>
  <c r="X362" i="30"/>
  <c r="T362" i="30"/>
  <c r="P362" i="30"/>
  <c r="L362" i="30"/>
  <c r="DE366" i="30"/>
  <c r="DA366" i="30"/>
  <c r="CW366" i="30"/>
  <c r="CS366" i="30"/>
  <c r="CO366" i="30"/>
  <c r="CK366" i="30"/>
  <c r="CG366" i="30"/>
  <c r="CC366" i="30"/>
  <c r="BY366" i="30"/>
  <c r="BU366" i="30"/>
  <c r="BQ366" i="30"/>
  <c r="BM366" i="30"/>
  <c r="BI366" i="30"/>
  <c r="BE366" i="30"/>
  <c r="BA366" i="30"/>
  <c r="AW366" i="30"/>
  <c r="AS366" i="30"/>
  <c r="AO366" i="30"/>
  <c r="AK366" i="30"/>
  <c r="AG366" i="30"/>
  <c r="AC366" i="30"/>
  <c r="Y366" i="30"/>
  <c r="U366" i="30"/>
  <c r="Q366" i="30"/>
  <c r="M366" i="30"/>
  <c r="DF366" i="30"/>
  <c r="DB366" i="30"/>
  <c r="CX366" i="30"/>
  <c r="CT366" i="30"/>
  <c r="CP366" i="30"/>
  <c r="CL366" i="30"/>
  <c r="CH366" i="30"/>
  <c r="CD366" i="30"/>
  <c r="BZ366" i="30"/>
  <c r="BV366" i="30"/>
  <c r="BR366" i="30"/>
  <c r="BN366" i="30"/>
  <c r="BJ366" i="30"/>
  <c r="BF366" i="30"/>
  <c r="BB366" i="30"/>
  <c r="AX366" i="30"/>
  <c r="AT366" i="30"/>
  <c r="AP366" i="30"/>
  <c r="AL366" i="30"/>
  <c r="AH366" i="30"/>
  <c r="AD366" i="30"/>
  <c r="Z366" i="30"/>
  <c r="V366" i="30"/>
  <c r="R366" i="30"/>
  <c r="N366" i="30"/>
  <c r="DC366" i="30"/>
  <c r="CY366" i="30"/>
  <c r="CU366" i="30"/>
  <c r="CQ366" i="30"/>
  <c r="CM366" i="30"/>
  <c r="CI366" i="30"/>
  <c r="CE366" i="30"/>
  <c r="CA366" i="30"/>
  <c r="BW366" i="30"/>
  <c r="BS366" i="30"/>
  <c r="BO366" i="30"/>
  <c r="BK366" i="30"/>
  <c r="BG366" i="30"/>
  <c r="BC366" i="30"/>
  <c r="AY366" i="30"/>
  <c r="AU366" i="30"/>
  <c r="AQ366" i="30"/>
  <c r="AM366" i="30"/>
  <c r="AI366" i="30"/>
  <c r="AE366" i="30"/>
  <c r="AA366" i="30"/>
  <c r="W366" i="30"/>
  <c r="S366" i="30"/>
  <c r="O366" i="30"/>
  <c r="K366" i="30"/>
  <c r="DD366" i="30"/>
  <c r="CZ366" i="30"/>
  <c r="CV366" i="30"/>
  <c r="CR366" i="30"/>
  <c r="CN366" i="30"/>
  <c r="CJ366" i="30"/>
  <c r="CF366" i="30"/>
  <c r="CB366" i="30"/>
  <c r="BX366" i="30"/>
  <c r="BT366" i="30"/>
  <c r="BP366" i="30"/>
  <c r="BL366" i="30"/>
  <c r="BH366" i="30"/>
  <c r="BD366" i="30"/>
  <c r="AZ366" i="30"/>
  <c r="AV366" i="30"/>
  <c r="AR366" i="30"/>
  <c r="AN366" i="30"/>
  <c r="AJ366" i="30"/>
  <c r="AF366" i="30"/>
  <c r="AB366" i="30"/>
  <c r="X366" i="30"/>
  <c r="T366" i="30"/>
  <c r="P366" i="30"/>
  <c r="L366" i="30"/>
  <c r="DD371" i="30"/>
  <c r="CZ371" i="30"/>
  <c r="CV371" i="30"/>
  <c r="CR371" i="30"/>
  <c r="CN371" i="30"/>
  <c r="CJ371" i="30"/>
  <c r="CF371" i="30"/>
  <c r="CB371" i="30"/>
  <c r="BX371" i="30"/>
  <c r="BT371" i="30"/>
  <c r="BP371" i="30"/>
  <c r="BL371" i="30"/>
  <c r="BH371" i="30"/>
  <c r="BD371" i="30"/>
  <c r="AZ371" i="30"/>
  <c r="AV371" i="30"/>
  <c r="AR371" i="30"/>
  <c r="AN371" i="30"/>
  <c r="AJ371" i="30"/>
  <c r="AF371" i="30"/>
  <c r="AB371" i="30"/>
  <c r="X371" i="30"/>
  <c r="T371" i="30"/>
  <c r="P371" i="30"/>
  <c r="L371" i="30"/>
  <c r="DE371" i="30"/>
  <c r="DA371" i="30"/>
  <c r="CW371" i="30"/>
  <c r="CS371" i="30"/>
  <c r="CO371" i="30"/>
  <c r="CK371" i="30"/>
  <c r="CG371" i="30"/>
  <c r="CC371" i="30"/>
  <c r="BY371" i="30"/>
  <c r="BU371" i="30"/>
  <c r="BQ371" i="30"/>
  <c r="BM371" i="30"/>
  <c r="BI371" i="30"/>
  <c r="BE371" i="30"/>
  <c r="BA371" i="30"/>
  <c r="AW371" i="30"/>
  <c r="AS371" i="30"/>
  <c r="AO371" i="30"/>
  <c r="AK371" i="30"/>
  <c r="AG371" i="30"/>
  <c r="AC371" i="30"/>
  <c r="Y371" i="30"/>
  <c r="U371" i="30"/>
  <c r="Q371" i="30"/>
  <c r="M371" i="30"/>
  <c r="DF371" i="30"/>
  <c r="DB371" i="30"/>
  <c r="CX371" i="30"/>
  <c r="CT371" i="30"/>
  <c r="CP371" i="30"/>
  <c r="CL371" i="30"/>
  <c r="CH371" i="30"/>
  <c r="CD371" i="30"/>
  <c r="BZ371" i="30"/>
  <c r="BV371" i="30"/>
  <c r="BR371" i="30"/>
  <c r="BN371" i="30"/>
  <c r="BJ371" i="30"/>
  <c r="BF371" i="30"/>
  <c r="BB371" i="30"/>
  <c r="AX371" i="30"/>
  <c r="AT371" i="30"/>
  <c r="AP371" i="30"/>
  <c r="AL371" i="30"/>
  <c r="AH371" i="30"/>
  <c r="AD371" i="30"/>
  <c r="Z371" i="30"/>
  <c r="V371" i="30"/>
  <c r="R371" i="30"/>
  <c r="N371" i="30"/>
  <c r="DC371" i="30"/>
  <c r="CY371" i="30"/>
  <c r="CU371" i="30"/>
  <c r="CQ371" i="30"/>
  <c r="CM371" i="30"/>
  <c r="CI371" i="30"/>
  <c r="CE371" i="30"/>
  <c r="CA371" i="30"/>
  <c r="BW371" i="30"/>
  <c r="BS371" i="30"/>
  <c r="BO371" i="30"/>
  <c r="BK371" i="30"/>
  <c r="BG371" i="30"/>
  <c r="BC371" i="30"/>
  <c r="AY371" i="30"/>
  <c r="AU371" i="30"/>
  <c r="AQ371" i="30"/>
  <c r="AM371" i="30"/>
  <c r="AI371" i="30"/>
  <c r="AE371" i="30"/>
  <c r="AA371" i="30"/>
  <c r="W371" i="30"/>
  <c r="S371" i="30"/>
  <c r="O371" i="30"/>
  <c r="K371" i="30"/>
  <c r="DD375" i="30"/>
  <c r="CZ375" i="30"/>
  <c r="CV375" i="30"/>
  <c r="CR375" i="30"/>
  <c r="CN375" i="30"/>
  <c r="CJ375" i="30"/>
  <c r="CF375" i="30"/>
  <c r="CB375" i="30"/>
  <c r="BX375" i="30"/>
  <c r="BT375" i="30"/>
  <c r="BP375" i="30"/>
  <c r="BL375" i="30"/>
  <c r="BH375" i="30"/>
  <c r="BD375" i="30"/>
  <c r="AZ375" i="30"/>
  <c r="AV375" i="30"/>
  <c r="AR375" i="30"/>
  <c r="AN375" i="30"/>
  <c r="AJ375" i="30"/>
  <c r="AF375" i="30"/>
  <c r="AB375" i="30"/>
  <c r="X375" i="30"/>
  <c r="T375" i="30"/>
  <c r="P375" i="30"/>
  <c r="L375" i="30"/>
  <c r="DE375" i="30"/>
  <c r="DA375" i="30"/>
  <c r="CW375" i="30"/>
  <c r="CS375" i="30"/>
  <c r="CO375" i="30"/>
  <c r="CK375" i="30"/>
  <c r="CG375" i="30"/>
  <c r="CC375" i="30"/>
  <c r="BY375" i="30"/>
  <c r="BU375" i="30"/>
  <c r="BQ375" i="30"/>
  <c r="BM375" i="30"/>
  <c r="BI375" i="30"/>
  <c r="BE375" i="30"/>
  <c r="BA375" i="30"/>
  <c r="AW375" i="30"/>
  <c r="AS375" i="30"/>
  <c r="AO375" i="30"/>
  <c r="AK375" i="30"/>
  <c r="AG375" i="30"/>
  <c r="AC375" i="30"/>
  <c r="Y375" i="30"/>
  <c r="U375" i="30"/>
  <c r="Q375" i="30"/>
  <c r="M375" i="30"/>
  <c r="DF375" i="30"/>
  <c r="DB375" i="30"/>
  <c r="CX375" i="30"/>
  <c r="CT375" i="30"/>
  <c r="CP375" i="30"/>
  <c r="CL375" i="30"/>
  <c r="CH375" i="30"/>
  <c r="CD375" i="30"/>
  <c r="BZ375" i="30"/>
  <c r="BV375" i="30"/>
  <c r="BR375" i="30"/>
  <c r="BN375" i="30"/>
  <c r="BJ375" i="30"/>
  <c r="BF375" i="30"/>
  <c r="BB375" i="30"/>
  <c r="AX375" i="30"/>
  <c r="AT375" i="30"/>
  <c r="AP375" i="30"/>
  <c r="AL375" i="30"/>
  <c r="AH375" i="30"/>
  <c r="AD375" i="30"/>
  <c r="Z375" i="30"/>
  <c r="V375" i="30"/>
  <c r="R375" i="30"/>
  <c r="N375" i="30"/>
  <c r="DC375" i="30"/>
  <c r="CY375" i="30"/>
  <c r="CU375" i="30"/>
  <c r="CQ375" i="30"/>
  <c r="CM375" i="30"/>
  <c r="CI375" i="30"/>
  <c r="CE375" i="30"/>
  <c r="CA375" i="30"/>
  <c r="BW375" i="30"/>
  <c r="BS375" i="30"/>
  <c r="BO375" i="30"/>
  <c r="BK375" i="30"/>
  <c r="BG375" i="30"/>
  <c r="BC375" i="30"/>
  <c r="AY375" i="30"/>
  <c r="AU375" i="30"/>
  <c r="AQ375" i="30"/>
  <c r="AM375" i="30"/>
  <c r="AI375" i="30"/>
  <c r="AE375" i="30"/>
  <c r="AA375" i="30"/>
  <c r="W375" i="30"/>
  <c r="S375" i="30"/>
  <c r="O375" i="30"/>
  <c r="K375" i="30"/>
  <c r="DD379" i="30"/>
  <c r="CZ379" i="30"/>
  <c r="CV379" i="30"/>
  <c r="CR379" i="30"/>
  <c r="CN379" i="30"/>
  <c r="CJ379" i="30"/>
  <c r="CF379" i="30"/>
  <c r="CB379" i="30"/>
  <c r="BX379" i="30"/>
  <c r="BT379" i="30"/>
  <c r="BP379" i="30"/>
  <c r="BL379" i="30"/>
  <c r="BH379" i="30"/>
  <c r="BD379" i="30"/>
  <c r="AZ379" i="30"/>
  <c r="AV379" i="30"/>
  <c r="AR379" i="30"/>
  <c r="AN379" i="30"/>
  <c r="AJ379" i="30"/>
  <c r="AF379" i="30"/>
  <c r="AB379" i="30"/>
  <c r="X379" i="30"/>
  <c r="T379" i="30"/>
  <c r="P379" i="30"/>
  <c r="L379" i="30"/>
  <c r="DE379" i="30"/>
  <c r="DA379" i="30"/>
  <c r="CW379" i="30"/>
  <c r="CS379" i="30"/>
  <c r="CO379" i="30"/>
  <c r="CK379" i="30"/>
  <c r="CG379" i="30"/>
  <c r="CC379" i="30"/>
  <c r="BY379" i="30"/>
  <c r="BU379" i="30"/>
  <c r="BQ379" i="30"/>
  <c r="BM379" i="30"/>
  <c r="BI379" i="30"/>
  <c r="BE379" i="30"/>
  <c r="BA379" i="30"/>
  <c r="AW379" i="30"/>
  <c r="AS379" i="30"/>
  <c r="AO379" i="30"/>
  <c r="AK379" i="30"/>
  <c r="AG379" i="30"/>
  <c r="AC379" i="30"/>
  <c r="Y379" i="30"/>
  <c r="U379" i="30"/>
  <c r="Q379" i="30"/>
  <c r="M379" i="30"/>
  <c r="DF379" i="30"/>
  <c r="DB379" i="30"/>
  <c r="CX379" i="30"/>
  <c r="CT379" i="30"/>
  <c r="CP379" i="30"/>
  <c r="CL379" i="30"/>
  <c r="CH379" i="30"/>
  <c r="CD379" i="30"/>
  <c r="BZ379" i="30"/>
  <c r="BV379" i="30"/>
  <c r="BR379" i="30"/>
  <c r="BN379" i="30"/>
  <c r="BJ379" i="30"/>
  <c r="BF379" i="30"/>
  <c r="BB379" i="30"/>
  <c r="AX379" i="30"/>
  <c r="AT379" i="30"/>
  <c r="AP379" i="30"/>
  <c r="AL379" i="30"/>
  <c r="AH379" i="30"/>
  <c r="AD379" i="30"/>
  <c r="Z379" i="30"/>
  <c r="V379" i="30"/>
  <c r="R379" i="30"/>
  <c r="N379" i="30"/>
  <c r="DC379" i="30"/>
  <c r="CY379" i="30"/>
  <c r="CU379" i="30"/>
  <c r="CQ379" i="30"/>
  <c r="CM379" i="30"/>
  <c r="CI379" i="30"/>
  <c r="CE379" i="30"/>
  <c r="CA379" i="30"/>
  <c r="BW379" i="30"/>
  <c r="BS379" i="30"/>
  <c r="BO379" i="30"/>
  <c r="BK379" i="30"/>
  <c r="BG379" i="30"/>
  <c r="BC379" i="30"/>
  <c r="AY379" i="30"/>
  <c r="AU379" i="30"/>
  <c r="AQ379" i="30"/>
  <c r="AM379" i="30"/>
  <c r="AI379" i="30"/>
  <c r="AE379" i="30"/>
  <c r="AA379" i="30"/>
  <c r="W379" i="30"/>
  <c r="S379" i="30"/>
  <c r="O379" i="30"/>
  <c r="K379" i="30"/>
  <c r="DD383" i="30"/>
  <c r="CZ383" i="30"/>
  <c r="CV383" i="30"/>
  <c r="CR383" i="30"/>
  <c r="CN383" i="30"/>
  <c r="CJ383" i="30"/>
  <c r="CF383" i="30"/>
  <c r="CB383" i="30"/>
  <c r="BX383" i="30"/>
  <c r="BT383" i="30"/>
  <c r="BP383" i="30"/>
  <c r="BL383" i="30"/>
  <c r="BH383" i="30"/>
  <c r="BD383" i="30"/>
  <c r="AZ383" i="30"/>
  <c r="AV383" i="30"/>
  <c r="AR383" i="30"/>
  <c r="AN383" i="30"/>
  <c r="AJ383" i="30"/>
  <c r="AF383" i="30"/>
  <c r="AB383" i="30"/>
  <c r="X383" i="30"/>
  <c r="T383" i="30"/>
  <c r="P383" i="30"/>
  <c r="L383" i="30"/>
  <c r="DE383" i="30"/>
  <c r="DA383" i="30"/>
  <c r="CW383" i="30"/>
  <c r="CS383" i="30"/>
  <c r="CO383" i="30"/>
  <c r="CK383" i="30"/>
  <c r="CG383" i="30"/>
  <c r="CC383" i="30"/>
  <c r="BY383" i="30"/>
  <c r="BU383" i="30"/>
  <c r="BQ383" i="30"/>
  <c r="BM383" i="30"/>
  <c r="BI383" i="30"/>
  <c r="BE383" i="30"/>
  <c r="BA383" i="30"/>
  <c r="AW383" i="30"/>
  <c r="AS383" i="30"/>
  <c r="AO383" i="30"/>
  <c r="AK383" i="30"/>
  <c r="AG383" i="30"/>
  <c r="AC383" i="30"/>
  <c r="Y383" i="30"/>
  <c r="U383" i="30"/>
  <c r="Q383" i="30"/>
  <c r="M383" i="30"/>
  <c r="DF383" i="30"/>
  <c r="DB383" i="30"/>
  <c r="CX383" i="30"/>
  <c r="CT383" i="30"/>
  <c r="CP383" i="30"/>
  <c r="CL383" i="30"/>
  <c r="CH383" i="30"/>
  <c r="CD383" i="30"/>
  <c r="BZ383" i="30"/>
  <c r="BV383" i="30"/>
  <c r="BR383" i="30"/>
  <c r="BN383" i="30"/>
  <c r="BJ383" i="30"/>
  <c r="BF383" i="30"/>
  <c r="BB383" i="30"/>
  <c r="AX383" i="30"/>
  <c r="AT383" i="30"/>
  <c r="AP383" i="30"/>
  <c r="AL383" i="30"/>
  <c r="AH383" i="30"/>
  <c r="AD383" i="30"/>
  <c r="Z383" i="30"/>
  <c r="V383" i="30"/>
  <c r="R383" i="30"/>
  <c r="N383" i="30"/>
  <c r="DC383" i="30"/>
  <c r="CY383" i="30"/>
  <c r="CU383" i="30"/>
  <c r="CQ383" i="30"/>
  <c r="CM383" i="30"/>
  <c r="CI383" i="30"/>
  <c r="CE383" i="30"/>
  <c r="CA383" i="30"/>
  <c r="BW383" i="30"/>
  <c r="BS383" i="30"/>
  <c r="BO383" i="30"/>
  <c r="BK383" i="30"/>
  <c r="BG383" i="30"/>
  <c r="BC383" i="30"/>
  <c r="AY383" i="30"/>
  <c r="AU383" i="30"/>
  <c r="AQ383" i="30"/>
  <c r="AM383" i="30"/>
  <c r="AI383" i="30"/>
  <c r="AE383" i="30"/>
  <c r="AA383" i="30"/>
  <c r="W383" i="30"/>
  <c r="S383" i="30"/>
  <c r="O383" i="30"/>
  <c r="K383" i="30"/>
  <c r="DD387" i="30"/>
  <c r="CZ387" i="30"/>
  <c r="CV387" i="30"/>
  <c r="CR387" i="30"/>
  <c r="CN387" i="30"/>
  <c r="CJ387" i="30"/>
  <c r="CF387" i="30"/>
  <c r="CB387" i="30"/>
  <c r="BX387" i="30"/>
  <c r="BT387" i="30"/>
  <c r="BP387" i="30"/>
  <c r="BL387" i="30"/>
  <c r="BH387" i="30"/>
  <c r="BD387" i="30"/>
  <c r="AZ387" i="30"/>
  <c r="AV387" i="30"/>
  <c r="AR387" i="30"/>
  <c r="AN387" i="30"/>
  <c r="AJ387" i="30"/>
  <c r="AF387" i="30"/>
  <c r="AB387" i="30"/>
  <c r="X387" i="30"/>
  <c r="T387" i="30"/>
  <c r="P387" i="30"/>
  <c r="L387" i="30"/>
  <c r="DE387" i="30"/>
  <c r="DA387" i="30"/>
  <c r="CW387" i="30"/>
  <c r="CS387" i="30"/>
  <c r="CO387" i="30"/>
  <c r="CK387" i="30"/>
  <c r="CG387" i="30"/>
  <c r="CC387" i="30"/>
  <c r="BY387" i="30"/>
  <c r="BU387" i="30"/>
  <c r="BQ387" i="30"/>
  <c r="BM387" i="30"/>
  <c r="BI387" i="30"/>
  <c r="BE387" i="30"/>
  <c r="BA387" i="30"/>
  <c r="AW387" i="30"/>
  <c r="AS387" i="30"/>
  <c r="AO387" i="30"/>
  <c r="AK387" i="30"/>
  <c r="AG387" i="30"/>
  <c r="AC387" i="30"/>
  <c r="Y387" i="30"/>
  <c r="U387" i="30"/>
  <c r="Q387" i="30"/>
  <c r="M387" i="30"/>
  <c r="DF387" i="30"/>
  <c r="DB387" i="30"/>
  <c r="CX387" i="30"/>
  <c r="CT387" i="30"/>
  <c r="CP387" i="30"/>
  <c r="CL387" i="30"/>
  <c r="CH387" i="30"/>
  <c r="CD387" i="30"/>
  <c r="BZ387" i="30"/>
  <c r="BV387" i="30"/>
  <c r="BR387" i="30"/>
  <c r="BN387" i="30"/>
  <c r="BJ387" i="30"/>
  <c r="BF387" i="30"/>
  <c r="BB387" i="30"/>
  <c r="AX387" i="30"/>
  <c r="AT387" i="30"/>
  <c r="AP387" i="30"/>
  <c r="AL387" i="30"/>
  <c r="AH387" i="30"/>
  <c r="AD387" i="30"/>
  <c r="Z387" i="30"/>
  <c r="V387" i="30"/>
  <c r="R387" i="30"/>
  <c r="N387" i="30"/>
  <c r="DC387" i="30"/>
  <c r="CY387" i="30"/>
  <c r="CU387" i="30"/>
  <c r="CQ387" i="30"/>
  <c r="CM387" i="30"/>
  <c r="CI387" i="30"/>
  <c r="CE387" i="30"/>
  <c r="CA387" i="30"/>
  <c r="BW387" i="30"/>
  <c r="BS387" i="30"/>
  <c r="BO387" i="30"/>
  <c r="BK387" i="30"/>
  <c r="BG387" i="30"/>
  <c r="BC387" i="30"/>
  <c r="AY387" i="30"/>
  <c r="AU387" i="30"/>
  <c r="AQ387" i="30"/>
  <c r="AM387" i="30"/>
  <c r="AI387" i="30"/>
  <c r="AE387" i="30"/>
  <c r="AA387" i="30"/>
  <c r="W387" i="30"/>
  <c r="S387" i="30"/>
  <c r="O387" i="30"/>
  <c r="K387" i="30"/>
  <c r="DD391" i="30"/>
  <c r="CZ391" i="30"/>
  <c r="CV391" i="30"/>
  <c r="CR391" i="30"/>
  <c r="CN391" i="30"/>
  <c r="CJ391" i="30"/>
  <c r="CF391" i="30"/>
  <c r="CB391" i="30"/>
  <c r="BX391" i="30"/>
  <c r="BT391" i="30"/>
  <c r="BP391" i="30"/>
  <c r="BL391" i="30"/>
  <c r="BH391" i="30"/>
  <c r="BD391" i="30"/>
  <c r="AZ391" i="30"/>
  <c r="AV391" i="30"/>
  <c r="AR391" i="30"/>
  <c r="AN391" i="30"/>
  <c r="AJ391" i="30"/>
  <c r="AF391" i="30"/>
  <c r="AB391" i="30"/>
  <c r="X391" i="30"/>
  <c r="T391" i="30"/>
  <c r="P391" i="30"/>
  <c r="L391" i="30"/>
  <c r="DE391" i="30"/>
  <c r="DA391" i="30"/>
  <c r="CW391" i="30"/>
  <c r="CS391" i="30"/>
  <c r="CO391" i="30"/>
  <c r="CK391" i="30"/>
  <c r="CG391" i="30"/>
  <c r="CC391" i="30"/>
  <c r="BY391" i="30"/>
  <c r="BU391" i="30"/>
  <c r="BQ391" i="30"/>
  <c r="BM391" i="30"/>
  <c r="BI391" i="30"/>
  <c r="BE391" i="30"/>
  <c r="BA391" i="30"/>
  <c r="AW391" i="30"/>
  <c r="AS391" i="30"/>
  <c r="AO391" i="30"/>
  <c r="AK391" i="30"/>
  <c r="AG391" i="30"/>
  <c r="AC391" i="30"/>
  <c r="Y391" i="30"/>
  <c r="U391" i="30"/>
  <c r="Q391" i="30"/>
  <c r="M391" i="30"/>
  <c r="DF391" i="30"/>
  <c r="DB391" i="30"/>
  <c r="CX391" i="30"/>
  <c r="CT391" i="30"/>
  <c r="CP391" i="30"/>
  <c r="CL391" i="30"/>
  <c r="CH391" i="30"/>
  <c r="CD391" i="30"/>
  <c r="BZ391" i="30"/>
  <c r="BV391" i="30"/>
  <c r="BR391" i="30"/>
  <c r="BN391" i="30"/>
  <c r="BJ391" i="30"/>
  <c r="BF391" i="30"/>
  <c r="BB391" i="30"/>
  <c r="AX391" i="30"/>
  <c r="AT391" i="30"/>
  <c r="AP391" i="30"/>
  <c r="AL391" i="30"/>
  <c r="AH391" i="30"/>
  <c r="AD391" i="30"/>
  <c r="Z391" i="30"/>
  <c r="V391" i="30"/>
  <c r="R391" i="30"/>
  <c r="N391" i="30"/>
  <c r="DC391" i="30"/>
  <c r="CY391" i="30"/>
  <c r="CU391" i="30"/>
  <c r="CQ391" i="30"/>
  <c r="CM391" i="30"/>
  <c r="CI391" i="30"/>
  <c r="CE391" i="30"/>
  <c r="CA391" i="30"/>
  <c r="BW391" i="30"/>
  <c r="BS391" i="30"/>
  <c r="BO391" i="30"/>
  <c r="BK391" i="30"/>
  <c r="BG391" i="30"/>
  <c r="BC391" i="30"/>
  <c r="AY391" i="30"/>
  <c r="AU391" i="30"/>
  <c r="AQ391" i="30"/>
  <c r="AM391" i="30"/>
  <c r="AI391" i="30"/>
  <c r="AE391" i="30"/>
  <c r="AA391" i="30"/>
  <c r="W391" i="30"/>
  <c r="S391" i="30"/>
  <c r="O391" i="30"/>
  <c r="K391" i="30"/>
  <c r="DD395" i="30"/>
  <c r="CZ395" i="30"/>
  <c r="CV395" i="30"/>
  <c r="CR395" i="30"/>
  <c r="CN395" i="30"/>
  <c r="CJ395" i="30"/>
  <c r="CF395" i="30"/>
  <c r="CB395" i="30"/>
  <c r="BX395" i="30"/>
  <c r="BT395" i="30"/>
  <c r="BP395" i="30"/>
  <c r="BL395" i="30"/>
  <c r="BH395" i="30"/>
  <c r="BD395" i="30"/>
  <c r="AZ395" i="30"/>
  <c r="AV395" i="30"/>
  <c r="AR395" i="30"/>
  <c r="AN395" i="30"/>
  <c r="AJ395" i="30"/>
  <c r="AF395" i="30"/>
  <c r="AB395" i="30"/>
  <c r="X395" i="30"/>
  <c r="T395" i="30"/>
  <c r="P395" i="30"/>
  <c r="L395" i="30"/>
  <c r="DE395" i="30"/>
  <c r="DA395" i="30"/>
  <c r="CW395" i="30"/>
  <c r="CS395" i="30"/>
  <c r="CO395" i="30"/>
  <c r="CK395" i="30"/>
  <c r="CG395" i="30"/>
  <c r="CC395" i="30"/>
  <c r="BY395" i="30"/>
  <c r="BU395" i="30"/>
  <c r="BQ395" i="30"/>
  <c r="BM395" i="30"/>
  <c r="BI395" i="30"/>
  <c r="BE395" i="30"/>
  <c r="BA395" i="30"/>
  <c r="AW395" i="30"/>
  <c r="AS395" i="30"/>
  <c r="AO395" i="30"/>
  <c r="AK395" i="30"/>
  <c r="AG395" i="30"/>
  <c r="AC395" i="30"/>
  <c r="Y395" i="30"/>
  <c r="U395" i="30"/>
  <c r="Q395" i="30"/>
  <c r="M395" i="30"/>
  <c r="DF395" i="30"/>
  <c r="DB395" i="30"/>
  <c r="CX395" i="30"/>
  <c r="CT395" i="30"/>
  <c r="CP395" i="30"/>
  <c r="CL395" i="30"/>
  <c r="CH395" i="30"/>
  <c r="CD395" i="30"/>
  <c r="BZ395" i="30"/>
  <c r="BV395" i="30"/>
  <c r="BR395" i="30"/>
  <c r="BN395" i="30"/>
  <c r="BJ395" i="30"/>
  <c r="BF395" i="30"/>
  <c r="BB395" i="30"/>
  <c r="AX395" i="30"/>
  <c r="AT395" i="30"/>
  <c r="AP395" i="30"/>
  <c r="AL395" i="30"/>
  <c r="AH395" i="30"/>
  <c r="AD395" i="30"/>
  <c r="Z395" i="30"/>
  <c r="V395" i="30"/>
  <c r="R395" i="30"/>
  <c r="N395" i="30"/>
  <c r="DC395" i="30"/>
  <c r="CY395" i="30"/>
  <c r="CU395" i="30"/>
  <c r="CQ395" i="30"/>
  <c r="CM395" i="30"/>
  <c r="CI395" i="30"/>
  <c r="CE395" i="30"/>
  <c r="CA395" i="30"/>
  <c r="BW395" i="30"/>
  <c r="BS395" i="30"/>
  <c r="BO395" i="30"/>
  <c r="BK395" i="30"/>
  <c r="BG395" i="30"/>
  <c r="BC395" i="30"/>
  <c r="AY395" i="30"/>
  <c r="AU395" i="30"/>
  <c r="AQ395" i="30"/>
  <c r="AM395" i="30"/>
  <c r="AI395" i="30"/>
  <c r="AE395" i="30"/>
  <c r="AA395" i="30"/>
  <c r="W395" i="30"/>
  <c r="S395" i="30"/>
  <c r="O395" i="30"/>
  <c r="K395" i="30"/>
  <c r="DD399" i="30"/>
  <c r="CZ399" i="30"/>
  <c r="CV399" i="30"/>
  <c r="CR399" i="30"/>
  <c r="CN399" i="30"/>
  <c r="CJ399" i="30"/>
  <c r="CF399" i="30"/>
  <c r="CB399" i="30"/>
  <c r="BX399" i="30"/>
  <c r="BT399" i="30"/>
  <c r="BP399" i="30"/>
  <c r="BL399" i="30"/>
  <c r="BH399" i="30"/>
  <c r="BD399" i="30"/>
  <c r="AZ399" i="30"/>
  <c r="AV399" i="30"/>
  <c r="AR399" i="30"/>
  <c r="AN399" i="30"/>
  <c r="AJ399" i="30"/>
  <c r="AF399" i="30"/>
  <c r="AB399" i="30"/>
  <c r="X399" i="30"/>
  <c r="T399" i="30"/>
  <c r="P399" i="30"/>
  <c r="L399" i="30"/>
  <c r="DE399" i="30"/>
  <c r="DA399" i="30"/>
  <c r="CW399" i="30"/>
  <c r="CS399" i="30"/>
  <c r="CO399" i="30"/>
  <c r="CK399" i="30"/>
  <c r="CG399" i="30"/>
  <c r="CC399" i="30"/>
  <c r="BY399" i="30"/>
  <c r="BU399" i="30"/>
  <c r="BQ399" i="30"/>
  <c r="BM399" i="30"/>
  <c r="BI399" i="30"/>
  <c r="BE399" i="30"/>
  <c r="BA399" i="30"/>
  <c r="AW399" i="30"/>
  <c r="AS399" i="30"/>
  <c r="AO399" i="30"/>
  <c r="AK399" i="30"/>
  <c r="AG399" i="30"/>
  <c r="AC399" i="30"/>
  <c r="Y399" i="30"/>
  <c r="U399" i="30"/>
  <c r="Q399" i="30"/>
  <c r="M399" i="30"/>
  <c r="DF399" i="30"/>
  <c r="DB399" i="30"/>
  <c r="CX399" i="30"/>
  <c r="CT399" i="30"/>
  <c r="CP399" i="30"/>
  <c r="CL399" i="30"/>
  <c r="CH399" i="30"/>
  <c r="CD399" i="30"/>
  <c r="BZ399" i="30"/>
  <c r="BV399" i="30"/>
  <c r="BR399" i="30"/>
  <c r="BN399" i="30"/>
  <c r="BJ399" i="30"/>
  <c r="BF399" i="30"/>
  <c r="BB399" i="30"/>
  <c r="AX399" i="30"/>
  <c r="AT399" i="30"/>
  <c r="AP399" i="30"/>
  <c r="AL399" i="30"/>
  <c r="AH399" i="30"/>
  <c r="AD399" i="30"/>
  <c r="Z399" i="30"/>
  <c r="V399" i="30"/>
  <c r="R399" i="30"/>
  <c r="N399" i="30"/>
  <c r="DC399" i="30"/>
  <c r="CY399" i="30"/>
  <c r="CU399" i="30"/>
  <c r="CQ399" i="30"/>
  <c r="CM399" i="30"/>
  <c r="CI399" i="30"/>
  <c r="CE399" i="30"/>
  <c r="CA399" i="30"/>
  <c r="BW399" i="30"/>
  <c r="BS399" i="30"/>
  <c r="BO399" i="30"/>
  <c r="BK399" i="30"/>
  <c r="BG399" i="30"/>
  <c r="BC399" i="30"/>
  <c r="AY399" i="30"/>
  <c r="AU399" i="30"/>
  <c r="AQ399" i="30"/>
  <c r="AM399" i="30"/>
  <c r="AI399" i="30"/>
  <c r="AE399" i="30"/>
  <c r="AA399" i="30"/>
  <c r="W399" i="30"/>
  <c r="S399" i="30"/>
  <c r="O399" i="30"/>
  <c r="K399" i="30"/>
  <c r="DD403" i="30"/>
  <c r="CZ403" i="30"/>
  <c r="CV403" i="30"/>
  <c r="CR403" i="30"/>
  <c r="CN403" i="30"/>
  <c r="CJ403" i="30"/>
  <c r="CF403" i="30"/>
  <c r="CB403" i="30"/>
  <c r="BX403" i="30"/>
  <c r="BT403" i="30"/>
  <c r="BP403" i="30"/>
  <c r="BL403" i="30"/>
  <c r="BH403" i="30"/>
  <c r="BD403" i="30"/>
  <c r="AZ403" i="30"/>
  <c r="AV403" i="30"/>
  <c r="AR403" i="30"/>
  <c r="AN403" i="30"/>
  <c r="AJ403" i="30"/>
  <c r="AF403" i="30"/>
  <c r="AB403" i="30"/>
  <c r="X403" i="30"/>
  <c r="T403" i="30"/>
  <c r="P403" i="30"/>
  <c r="L403" i="30"/>
  <c r="DE403" i="30"/>
  <c r="DA403" i="30"/>
  <c r="CW403" i="30"/>
  <c r="CS403" i="30"/>
  <c r="CO403" i="30"/>
  <c r="CK403" i="30"/>
  <c r="CG403" i="30"/>
  <c r="CC403" i="30"/>
  <c r="BY403" i="30"/>
  <c r="BU403" i="30"/>
  <c r="BQ403" i="30"/>
  <c r="BM403" i="30"/>
  <c r="BI403" i="30"/>
  <c r="BE403" i="30"/>
  <c r="BA403" i="30"/>
  <c r="AW403" i="30"/>
  <c r="AS403" i="30"/>
  <c r="AO403" i="30"/>
  <c r="AK403" i="30"/>
  <c r="AG403" i="30"/>
  <c r="AC403" i="30"/>
  <c r="Y403" i="30"/>
  <c r="U403" i="30"/>
  <c r="Q403" i="30"/>
  <c r="M403" i="30"/>
  <c r="DF403" i="30"/>
  <c r="DB403" i="30"/>
  <c r="CX403" i="30"/>
  <c r="CT403" i="30"/>
  <c r="CP403" i="30"/>
  <c r="CL403" i="30"/>
  <c r="CH403" i="30"/>
  <c r="CD403" i="30"/>
  <c r="BZ403" i="30"/>
  <c r="BV403" i="30"/>
  <c r="BR403" i="30"/>
  <c r="BN403" i="30"/>
  <c r="BJ403" i="30"/>
  <c r="BF403" i="30"/>
  <c r="BB403" i="30"/>
  <c r="AX403" i="30"/>
  <c r="AT403" i="30"/>
  <c r="AP403" i="30"/>
  <c r="AL403" i="30"/>
  <c r="AH403" i="30"/>
  <c r="AD403" i="30"/>
  <c r="Z403" i="30"/>
  <c r="V403" i="30"/>
  <c r="R403" i="30"/>
  <c r="N403" i="30"/>
  <c r="DC403" i="30"/>
  <c r="CY403" i="30"/>
  <c r="CU403" i="30"/>
  <c r="CQ403" i="30"/>
  <c r="CM403" i="30"/>
  <c r="CI403" i="30"/>
  <c r="CE403" i="30"/>
  <c r="CA403" i="30"/>
  <c r="BW403" i="30"/>
  <c r="BS403" i="30"/>
  <c r="BO403" i="30"/>
  <c r="BK403" i="30"/>
  <c r="BG403" i="30"/>
  <c r="BC403" i="30"/>
  <c r="AY403" i="30"/>
  <c r="AU403" i="30"/>
  <c r="AQ403" i="30"/>
  <c r="AM403" i="30"/>
  <c r="AI403" i="30"/>
  <c r="AE403" i="30"/>
  <c r="AA403" i="30"/>
  <c r="W403" i="30"/>
  <c r="S403" i="30"/>
  <c r="O403" i="30"/>
  <c r="K403" i="30"/>
  <c r="DD407" i="30"/>
  <c r="CZ407" i="30"/>
  <c r="CV407" i="30"/>
  <c r="CR407" i="30"/>
  <c r="CN407" i="30"/>
  <c r="CJ407" i="30"/>
  <c r="CF407" i="30"/>
  <c r="CB407" i="30"/>
  <c r="BX407" i="30"/>
  <c r="BT407" i="30"/>
  <c r="BP407" i="30"/>
  <c r="BL407" i="30"/>
  <c r="BH407" i="30"/>
  <c r="BD407" i="30"/>
  <c r="AZ407" i="30"/>
  <c r="AV407" i="30"/>
  <c r="AR407" i="30"/>
  <c r="AN407" i="30"/>
  <c r="AJ407" i="30"/>
  <c r="AF407" i="30"/>
  <c r="AB407" i="30"/>
  <c r="X407" i="30"/>
  <c r="T407" i="30"/>
  <c r="P407" i="30"/>
  <c r="L407" i="30"/>
  <c r="DE407" i="30"/>
  <c r="DA407" i="30"/>
  <c r="CW407" i="30"/>
  <c r="CS407" i="30"/>
  <c r="CO407" i="30"/>
  <c r="CK407" i="30"/>
  <c r="CG407" i="30"/>
  <c r="CC407" i="30"/>
  <c r="BY407" i="30"/>
  <c r="BU407" i="30"/>
  <c r="BQ407" i="30"/>
  <c r="BM407" i="30"/>
  <c r="BI407" i="30"/>
  <c r="BE407" i="30"/>
  <c r="BA407" i="30"/>
  <c r="AW407" i="30"/>
  <c r="AS407" i="30"/>
  <c r="AO407" i="30"/>
  <c r="AK407" i="30"/>
  <c r="AG407" i="30"/>
  <c r="AC407" i="30"/>
  <c r="Y407" i="30"/>
  <c r="U407" i="30"/>
  <c r="Q407" i="30"/>
  <c r="M407" i="30"/>
  <c r="DF407" i="30"/>
  <c r="DB407" i="30"/>
  <c r="CX407" i="30"/>
  <c r="CT407" i="30"/>
  <c r="CP407" i="30"/>
  <c r="CL407" i="30"/>
  <c r="CH407" i="30"/>
  <c r="CD407" i="30"/>
  <c r="BZ407" i="30"/>
  <c r="BV407" i="30"/>
  <c r="BR407" i="30"/>
  <c r="BN407" i="30"/>
  <c r="BJ407" i="30"/>
  <c r="BF407" i="30"/>
  <c r="BB407" i="30"/>
  <c r="AX407" i="30"/>
  <c r="AT407" i="30"/>
  <c r="AP407" i="30"/>
  <c r="AL407" i="30"/>
  <c r="AH407" i="30"/>
  <c r="AD407" i="30"/>
  <c r="Z407" i="30"/>
  <c r="V407" i="30"/>
  <c r="R407" i="30"/>
  <c r="N407" i="30"/>
  <c r="DC407" i="30"/>
  <c r="CY407" i="30"/>
  <c r="CU407" i="30"/>
  <c r="CQ407" i="30"/>
  <c r="CM407" i="30"/>
  <c r="CI407" i="30"/>
  <c r="CE407" i="30"/>
  <c r="CA407" i="30"/>
  <c r="BW407" i="30"/>
  <c r="BS407" i="30"/>
  <c r="BO407" i="30"/>
  <c r="BK407" i="30"/>
  <c r="BG407" i="30"/>
  <c r="BC407" i="30"/>
  <c r="AY407" i="30"/>
  <c r="AU407" i="30"/>
  <c r="AQ407" i="30"/>
  <c r="AM407" i="30"/>
  <c r="AI407" i="30"/>
  <c r="AE407" i="30"/>
  <c r="AA407" i="30"/>
  <c r="W407" i="30"/>
  <c r="S407" i="30"/>
  <c r="O407" i="30"/>
  <c r="K407" i="30"/>
  <c r="DC427" i="30"/>
  <c r="CY427" i="30"/>
  <c r="CU427" i="30"/>
  <c r="CQ427" i="30"/>
  <c r="CM427" i="30"/>
  <c r="CI427" i="30"/>
  <c r="CE427" i="30"/>
  <c r="CA427" i="30"/>
  <c r="BW427" i="30"/>
  <c r="BS427" i="30"/>
  <c r="BO427" i="30"/>
  <c r="BK427" i="30"/>
  <c r="BG427" i="30"/>
  <c r="BC427" i="30"/>
  <c r="AY427" i="30"/>
  <c r="AU427" i="30"/>
  <c r="AQ427" i="30"/>
  <c r="AM427" i="30"/>
  <c r="AI427" i="30"/>
  <c r="AE427" i="30"/>
  <c r="AA427" i="30"/>
  <c r="W427" i="30"/>
  <c r="S427" i="30"/>
  <c r="O427" i="30"/>
  <c r="K427" i="30"/>
  <c r="DD427" i="30"/>
  <c r="CZ427" i="30"/>
  <c r="CV427" i="30"/>
  <c r="CR427" i="30"/>
  <c r="CN427" i="30"/>
  <c r="CJ427" i="30"/>
  <c r="CF427" i="30"/>
  <c r="CB427" i="30"/>
  <c r="BX427" i="30"/>
  <c r="BT427" i="30"/>
  <c r="BP427" i="30"/>
  <c r="BL427" i="30"/>
  <c r="BH427" i="30"/>
  <c r="BD427" i="30"/>
  <c r="AZ427" i="30"/>
  <c r="AV427" i="30"/>
  <c r="AR427" i="30"/>
  <c r="AN427" i="30"/>
  <c r="AJ427" i="30"/>
  <c r="AF427" i="30"/>
  <c r="AB427" i="30"/>
  <c r="X427" i="30"/>
  <c r="T427" i="30"/>
  <c r="P427" i="30"/>
  <c r="L427" i="30"/>
  <c r="DE427" i="30"/>
  <c r="CW427" i="30"/>
  <c r="CO427" i="30"/>
  <c r="CG427" i="30"/>
  <c r="BY427" i="30"/>
  <c r="BQ427" i="30"/>
  <c r="BI427" i="30"/>
  <c r="BA427" i="30"/>
  <c r="AS427" i="30"/>
  <c r="AK427" i="30"/>
  <c r="AC427" i="30"/>
  <c r="U427" i="30"/>
  <c r="M427" i="30"/>
  <c r="DF427" i="30"/>
  <c r="CX427" i="30"/>
  <c r="CP427" i="30"/>
  <c r="CH427" i="30"/>
  <c r="BZ427" i="30"/>
  <c r="BR427" i="30"/>
  <c r="BJ427" i="30"/>
  <c r="BB427" i="30"/>
  <c r="AT427" i="30"/>
  <c r="AL427" i="30"/>
  <c r="AD427" i="30"/>
  <c r="V427" i="30"/>
  <c r="N427" i="30"/>
  <c r="DA427" i="30"/>
  <c r="CS427" i="30"/>
  <c r="CK427" i="30"/>
  <c r="CC427" i="30"/>
  <c r="BU427" i="30"/>
  <c r="BM427" i="30"/>
  <c r="BE427" i="30"/>
  <c r="AW427" i="30"/>
  <c r="AO427" i="30"/>
  <c r="AG427" i="30"/>
  <c r="Y427" i="30"/>
  <c r="Q427" i="30"/>
  <c r="DB427" i="30"/>
  <c r="CT427" i="30"/>
  <c r="CL427" i="30"/>
  <c r="CD427" i="30"/>
  <c r="BV427" i="30"/>
  <c r="BN427" i="30"/>
  <c r="BF427" i="30"/>
  <c r="AX427" i="30"/>
  <c r="AP427" i="30"/>
  <c r="AH427" i="30"/>
  <c r="Z427" i="30"/>
  <c r="R427" i="30"/>
  <c r="DD412" i="30"/>
  <c r="CZ412" i="30"/>
  <c r="CV412" i="30"/>
  <c r="CR412" i="30"/>
  <c r="CN412" i="30"/>
  <c r="CJ412" i="30"/>
  <c r="CF412" i="30"/>
  <c r="CB412" i="30"/>
  <c r="BX412" i="30"/>
  <c r="BT412" i="30"/>
  <c r="BP412" i="30"/>
  <c r="BL412" i="30"/>
  <c r="BH412" i="30"/>
  <c r="BD412" i="30"/>
  <c r="AZ412" i="30"/>
  <c r="AV412" i="30"/>
  <c r="AR412" i="30"/>
  <c r="AN412" i="30"/>
  <c r="AJ412" i="30"/>
  <c r="AF412" i="30"/>
  <c r="AB412" i="30"/>
  <c r="X412" i="30"/>
  <c r="T412" i="30"/>
  <c r="P412" i="30"/>
  <c r="L412" i="30"/>
  <c r="DE412" i="30"/>
  <c r="DA412" i="30"/>
  <c r="CW412" i="30"/>
  <c r="CS412" i="30"/>
  <c r="CO412" i="30"/>
  <c r="CK412" i="30"/>
  <c r="CG412" i="30"/>
  <c r="CC412" i="30"/>
  <c r="BY412" i="30"/>
  <c r="BU412" i="30"/>
  <c r="BQ412" i="30"/>
  <c r="BM412" i="30"/>
  <c r="BI412" i="30"/>
  <c r="BE412" i="30"/>
  <c r="BA412" i="30"/>
  <c r="AW412" i="30"/>
  <c r="AS412" i="30"/>
  <c r="AO412" i="30"/>
  <c r="AK412" i="30"/>
  <c r="AG412" i="30"/>
  <c r="AC412" i="30"/>
  <c r="Y412" i="30"/>
  <c r="U412" i="30"/>
  <c r="Q412" i="30"/>
  <c r="M412" i="30"/>
  <c r="DF412" i="30"/>
  <c r="DB412" i="30"/>
  <c r="CX412" i="30"/>
  <c r="CT412" i="30"/>
  <c r="CP412" i="30"/>
  <c r="CL412" i="30"/>
  <c r="CH412" i="30"/>
  <c r="CD412" i="30"/>
  <c r="BZ412" i="30"/>
  <c r="BV412" i="30"/>
  <c r="BR412" i="30"/>
  <c r="BN412" i="30"/>
  <c r="BJ412" i="30"/>
  <c r="BF412" i="30"/>
  <c r="BB412" i="30"/>
  <c r="AX412" i="30"/>
  <c r="AT412" i="30"/>
  <c r="AP412" i="30"/>
  <c r="AL412" i="30"/>
  <c r="AH412" i="30"/>
  <c r="AD412" i="30"/>
  <c r="Z412" i="30"/>
  <c r="V412" i="30"/>
  <c r="R412" i="30"/>
  <c r="N412" i="30"/>
  <c r="DC412" i="30"/>
  <c r="CY412" i="30"/>
  <c r="CU412" i="30"/>
  <c r="CQ412" i="30"/>
  <c r="CM412" i="30"/>
  <c r="CI412" i="30"/>
  <c r="CE412" i="30"/>
  <c r="CA412" i="30"/>
  <c r="BW412" i="30"/>
  <c r="BS412" i="30"/>
  <c r="BO412" i="30"/>
  <c r="BK412" i="30"/>
  <c r="BG412" i="30"/>
  <c r="BC412" i="30"/>
  <c r="AY412" i="30"/>
  <c r="AU412" i="30"/>
  <c r="AQ412" i="30"/>
  <c r="AM412" i="30"/>
  <c r="AI412" i="30"/>
  <c r="AE412" i="30"/>
  <c r="AA412" i="30"/>
  <c r="W412" i="30"/>
  <c r="S412" i="30"/>
  <c r="O412" i="30"/>
  <c r="K412" i="30"/>
  <c r="DD416" i="30"/>
  <c r="CZ416" i="30"/>
  <c r="CV416" i="30"/>
  <c r="CR416" i="30"/>
  <c r="CN416" i="30"/>
  <c r="CJ416" i="30"/>
  <c r="CF416" i="30"/>
  <c r="CB416" i="30"/>
  <c r="BX416" i="30"/>
  <c r="BT416" i="30"/>
  <c r="BP416" i="30"/>
  <c r="BL416" i="30"/>
  <c r="BH416" i="30"/>
  <c r="BD416" i="30"/>
  <c r="AZ416" i="30"/>
  <c r="AV416" i="30"/>
  <c r="AR416" i="30"/>
  <c r="AN416" i="30"/>
  <c r="AJ416" i="30"/>
  <c r="AF416" i="30"/>
  <c r="AB416" i="30"/>
  <c r="X416" i="30"/>
  <c r="T416" i="30"/>
  <c r="P416" i="30"/>
  <c r="L416" i="30"/>
  <c r="DE416" i="30"/>
  <c r="DA416" i="30"/>
  <c r="CW416" i="30"/>
  <c r="CS416" i="30"/>
  <c r="CO416" i="30"/>
  <c r="CK416" i="30"/>
  <c r="CG416" i="30"/>
  <c r="CC416" i="30"/>
  <c r="BY416" i="30"/>
  <c r="BU416" i="30"/>
  <c r="BQ416" i="30"/>
  <c r="BM416" i="30"/>
  <c r="BI416" i="30"/>
  <c r="BE416" i="30"/>
  <c r="BA416" i="30"/>
  <c r="AW416" i="30"/>
  <c r="AS416" i="30"/>
  <c r="AO416" i="30"/>
  <c r="AK416" i="30"/>
  <c r="AG416" i="30"/>
  <c r="AC416" i="30"/>
  <c r="Y416" i="30"/>
  <c r="U416" i="30"/>
  <c r="Q416" i="30"/>
  <c r="M416" i="30"/>
  <c r="DF416" i="30"/>
  <c r="DB416" i="30"/>
  <c r="CX416" i="30"/>
  <c r="CT416" i="30"/>
  <c r="CP416" i="30"/>
  <c r="CL416" i="30"/>
  <c r="CH416" i="30"/>
  <c r="CD416" i="30"/>
  <c r="BZ416" i="30"/>
  <c r="BV416" i="30"/>
  <c r="BR416" i="30"/>
  <c r="BN416" i="30"/>
  <c r="BJ416" i="30"/>
  <c r="BF416" i="30"/>
  <c r="BB416" i="30"/>
  <c r="AX416" i="30"/>
  <c r="AT416" i="30"/>
  <c r="AP416" i="30"/>
  <c r="AL416" i="30"/>
  <c r="AH416" i="30"/>
  <c r="AD416" i="30"/>
  <c r="Z416" i="30"/>
  <c r="V416" i="30"/>
  <c r="R416" i="30"/>
  <c r="N416" i="30"/>
  <c r="DC416" i="30"/>
  <c r="CY416" i="30"/>
  <c r="CU416" i="30"/>
  <c r="CQ416" i="30"/>
  <c r="CM416" i="30"/>
  <c r="CI416" i="30"/>
  <c r="CE416" i="30"/>
  <c r="CA416" i="30"/>
  <c r="BW416" i="30"/>
  <c r="BS416" i="30"/>
  <c r="BO416" i="30"/>
  <c r="BK416" i="30"/>
  <c r="BG416" i="30"/>
  <c r="BC416" i="30"/>
  <c r="AY416" i="30"/>
  <c r="AU416" i="30"/>
  <c r="AQ416" i="30"/>
  <c r="AM416" i="30"/>
  <c r="AI416" i="30"/>
  <c r="AE416" i="30"/>
  <c r="AA416" i="30"/>
  <c r="W416" i="30"/>
  <c r="S416" i="30"/>
  <c r="O416" i="30"/>
  <c r="K416" i="30"/>
  <c r="DD420" i="30"/>
  <c r="CZ420" i="30"/>
  <c r="CV420" i="30"/>
  <c r="CR420" i="30"/>
  <c r="CN420" i="30"/>
  <c r="CJ420" i="30"/>
  <c r="CF420" i="30"/>
  <c r="CB420" i="30"/>
  <c r="BX420" i="30"/>
  <c r="BT420" i="30"/>
  <c r="BP420" i="30"/>
  <c r="BL420" i="30"/>
  <c r="BH420" i="30"/>
  <c r="BD420" i="30"/>
  <c r="AZ420" i="30"/>
  <c r="AV420" i="30"/>
  <c r="AR420" i="30"/>
  <c r="AN420" i="30"/>
  <c r="AJ420" i="30"/>
  <c r="AF420" i="30"/>
  <c r="AB420" i="30"/>
  <c r="X420" i="30"/>
  <c r="T420" i="30"/>
  <c r="P420" i="30"/>
  <c r="L420" i="30"/>
  <c r="DE420" i="30"/>
  <c r="DA420" i="30"/>
  <c r="CW420" i="30"/>
  <c r="CS420" i="30"/>
  <c r="CO420" i="30"/>
  <c r="CK420" i="30"/>
  <c r="CG420" i="30"/>
  <c r="CC420" i="30"/>
  <c r="BY420" i="30"/>
  <c r="BU420" i="30"/>
  <c r="BQ420" i="30"/>
  <c r="BM420" i="30"/>
  <c r="BI420" i="30"/>
  <c r="BE420" i="30"/>
  <c r="BA420" i="30"/>
  <c r="AW420" i="30"/>
  <c r="AS420" i="30"/>
  <c r="AO420" i="30"/>
  <c r="AK420" i="30"/>
  <c r="AG420" i="30"/>
  <c r="AC420" i="30"/>
  <c r="Y420" i="30"/>
  <c r="U420" i="30"/>
  <c r="Q420" i="30"/>
  <c r="M420" i="30"/>
  <c r="DF420" i="30"/>
  <c r="DB420" i="30"/>
  <c r="CX420" i="30"/>
  <c r="CT420" i="30"/>
  <c r="CP420" i="30"/>
  <c r="CL420" i="30"/>
  <c r="CH420" i="30"/>
  <c r="CD420" i="30"/>
  <c r="BZ420" i="30"/>
  <c r="BV420" i="30"/>
  <c r="BR420" i="30"/>
  <c r="BN420" i="30"/>
  <c r="BJ420" i="30"/>
  <c r="BF420" i="30"/>
  <c r="BB420" i="30"/>
  <c r="AX420" i="30"/>
  <c r="AT420" i="30"/>
  <c r="AP420" i="30"/>
  <c r="AL420" i="30"/>
  <c r="AH420" i="30"/>
  <c r="AD420" i="30"/>
  <c r="Z420" i="30"/>
  <c r="V420" i="30"/>
  <c r="R420" i="30"/>
  <c r="N420" i="30"/>
  <c r="DC420" i="30"/>
  <c r="CY420" i="30"/>
  <c r="CU420" i="30"/>
  <c r="CQ420" i="30"/>
  <c r="CM420" i="30"/>
  <c r="CI420" i="30"/>
  <c r="CE420" i="30"/>
  <c r="CA420" i="30"/>
  <c r="BW420" i="30"/>
  <c r="BS420" i="30"/>
  <c r="BO420" i="30"/>
  <c r="BK420" i="30"/>
  <c r="BG420" i="30"/>
  <c r="BC420" i="30"/>
  <c r="AY420" i="30"/>
  <c r="AU420" i="30"/>
  <c r="AQ420" i="30"/>
  <c r="AM420" i="30"/>
  <c r="AI420" i="30"/>
  <c r="AE420" i="30"/>
  <c r="AA420" i="30"/>
  <c r="W420" i="30"/>
  <c r="S420" i="30"/>
  <c r="O420" i="30"/>
  <c r="K420" i="30"/>
  <c r="DD424" i="30"/>
  <c r="CZ424" i="30"/>
  <c r="CV424" i="30"/>
  <c r="CR424" i="30"/>
  <c r="CN424" i="30"/>
  <c r="CJ424" i="30"/>
  <c r="CF424" i="30"/>
  <c r="CB424" i="30"/>
  <c r="BX424" i="30"/>
  <c r="BT424" i="30"/>
  <c r="BP424" i="30"/>
  <c r="BL424" i="30"/>
  <c r="BH424" i="30"/>
  <c r="BD424" i="30"/>
  <c r="AZ424" i="30"/>
  <c r="AV424" i="30"/>
  <c r="AR424" i="30"/>
  <c r="AN424" i="30"/>
  <c r="AJ424" i="30"/>
  <c r="AF424" i="30"/>
  <c r="AB424" i="30"/>
  <c r="X424" i="30"/>
  <c r="T424" i="30"/>
  <c r="P424" i="30"/>
  <c r="L424" i="30"/>
  <c r="DE424" i="30"/>
  <c r="DA424" i="30"/>
  <c r="CW424" i="30"/>
  <c r="CS424" i="30"/>
  <c r="CO424" i="30"/>
  <c r="CK424" i="30"/>
  <c r="CG424" i="30"/>
  <c r="CC424" i="30"/>
  <c r="BY424" i="30"/>
  <c r="BU424" i="30"/>
  <c r="BQ424" i="30"/>
  <c r="BM424" i="30"/>
  <c r="BI424" i="30"/>
  <c r="BE424" i="30"/>
  <c r="BA424" i="30"/>
  <c r="AW424" i="30"/>
  <c r="AS424" i="30"/>
  <c r="AO424" i="30"/>
  <c r="AK424" i="30"/>
  <c r="AG424" i="30"/>
  <c r="AC424" i="30"/>
  <c r="Y424" i="30"/>
  <c r="U424" i="30"/>
  <c r="Q424" i="30"/>
  <c r="M424" i="30"/>
  <c r="DF424" i="30"/>
  <c r="DB424" i="30"/>
  <c r="CX424" i="30"/>
  <c r="CT424" i="30"/>
  <c r="CP424" i="30"/>
  <c r="CL424" i="30"/>
  <c r="CH424" i="30"/>
  <c r="CD424" i="30"/>
  <c r="BZ424" i="30"/>
  <c r="BV424" i="30"/>
  <c r="BR424" i="30"/>
  <c r="BN424" i="30"/>
  <c r="BJ424" i="30"/>
  <c r="BF424" i="30"/>
  <c r="BB424" i="30"/>
  <c r="AX424" i="30"/>
  <c r="AT424" i="30"/>
  <c r="AP424" i="30"/>
  <c r="AL424" i="30"/>
  <c r="AH424" i="30"/>
  <c r="AD424" i="30"/>
  <c r="Z424" i="30"/>
  <c r="V424" i="30"/>
  <c r="R424" i="30"/>
  <c r="N424" i="30"/>
  <c r="DC424" i="30"/>
  <c r="CY424" i="30"/>
  <c r="CU424" i="30"/>
  <c r="CQ424" i="30"/>
  <c r="CM424" i="30"/>
  <c r="CI424" i="30"/>
  <c r="CE424" i="30"/>
  <c r="CA424" i="30"/>
  <c r="BW424" i="30"/>
  <c r="BS424" i="30"/>
  <c r="BO424" i="30"/>
  <c r="BK424" i="30"/>
  <c r="BG424" i="30"/>
  <c r="BC424" i="30"/>
  <c r="AY424" i="30"/>
  <c r="AU424" i="30"/>
  <c r="AQ424" i="30"/>
  <c r="AM424" i="30"/>
  <c r="AI424" i="30"/>
  <c r="AE424" i="30"/>
  <c r="AA424" i="30"/>
  <c r="W424" i="30"/>
  <c r="S424" i="30"/>
  <c r="O424" i="30"/>
  <c r="K424" i="30"/>
  <c r="DC429" i="30"/>
  <c r="CY429" i="30"/>
  <c r="CU429" i="30"/>
  <c r="CQ429" i="30"/>
  <c r="CM429" i="30"/>
  <c r="CI429" i="30"/>
  <c r="CE429" i="30"/>
  <c r="CA429" i="30"/>
  <c r="BW429" i="30"/>
  <c r="BS429" i="30"/>
  <c r="BO429" i="30"/>
  <c r="BK429" i="30"/>
  <c r="BG429" i="30"/>
  <c r="BC429" i="30"/>
  <c r="AY429" i="30"/>
  <c r="AU429" i="30"/>
  <c r="AQ429" i="30"/>
  <c r="AM429" i="30"/>
  <c r="AI429" i="30"/>
  <c r="AE429" i="30"/>
  <c r="AA429" i="30"/>
  <c r="W429" i="30"/>
  <c r="S429" i="30"/>
  <c r="O429" i="30"/>
  <c r="K429" i="30"/>
  <c r="DD429" i="30"/>
  <c r="CZ429" i="30"/>
  <c r="CV429" i="30"/>
  <c r="CR429" i="30"/>
  <c r="CN429" i="30"/>
  <c r="CJ429" i="30"/>
  <c r="CF429" i="30"/>
  <c r="CB429" i="30"/>
  <c r="BX429" i="30"/>
  <c r="BT429" i="30"/>
  <c r="BP429" i="30"/>
  <c r="BL429" i="30"/>
  <c r="BH429" i="30"/>
  <c r="BD429" i="30"/>
  <c r="AZ429" i="30"/>
  <c r="AV429" i="30"/>
  <c r="AR429" i="30"/>
  <c r="AN429" i="30"/>
  <c r="AJ429" i="30"/>
  <c r="AF429" i="30"/>
  <c r="AB429" i="30"/>
  <c r="X429" i="30"/>
  <c r="T429" i="30"/>
  <c r="P429" i="30"/>
  <c r="L429" i="30"/>
  <c r="DA429" i="30"/>
  <c r="CS429" i="30"/>
  <c r="CK429" i="30"/>
  <c r="CC429" i="30"/>
  <c r="BU429" i="30"/>
  <c r="BM429" i="30"/>
  <c r="BE429" i="30"/>
  <c r="AW429" i="30"/>
  <c r="AO429" i="30"/>
  <c r="AG429" i="30"/>
  <c r="Y429" i="30"/>
  <c r="Q429" i="30"/>
  <c r="DB429" i="30"/>
  <c r="CT429" i="30"/>
  <c r="CL429" i="30"/>
  <c r="CD429" i="30"/>
  <c r="BV429" i="30"/>
  <c r="BN429" i="30"/>
  <c r="BF429" i="30"/>
  <c r="AX429" i="30"/>
  <c r="AP429" i="30"/>
  <c r="AH429" i="30"/>
  <c r="Z429" i="30"/>
  <c r="R429" i="30"/>
  <c r="DE429" i="30"/>
  <c r="CW429" i="30"/>
  <c r="CO429" i="30"/>
  <c r="CG429" i="30"/>
  <c r="BY429" i="30"/>
  <c r="BQ429" i="30"/>
  <c r="BI429" i="30"/>
  <c r="BA429" i="30"/>
  <c r="AS429" i="30"/>
  <c r="AK429" i="30"/>
  <c r="AC429" i="30"/>
  <c r="U429" i="30"/>
  <c r="M429" i="30"/>
  <c r="DF429" i="30"/>
  <c r="CX429" i="30"/>
  <c r="CP429" i="30"/>
  <c r="CH429" i="30"/>
  <c r="BZ429" i="30"/>
  <c r="BR429" i="30"/>
  <c r="BJ429" i="30"/>
  <c r="BB429" i="30"/>
  <c r="AT429" i="30"/>
  <c r="AL429" i="30"/>
  <c r="AD429" i="30"/>
  <c r="V429" i="30"/>
  <c r="N429" i="30"/>
  <c r="DE435" i="30"/>
  <c r="DA435" i="30"/>
  <c r="CW435" i="30"/>
  <c r="CS435" i="30"/>
  <c r="CO435" i="30"/>
  <c r="CK435" i="30"/>
  <c r="CG435" i="30"/>
  <c r="CC435" i="30"/>
  <c r="BY435" i="30"/>
  <c r="BU435" i="30"/>
  <c r="BQ435" i="30"/>
  <c r="BM435" i="30"/>
  <c r="BI435" i="30"/>
  <c r="BE435" i="30"/>
  <c r="BA435" i="30"/>
  <c r="AW435" i="30"/>
  <c r="AS435" i="30"/>
  <c r="AO435" i="30"/>
  <c r="AK435" i="30"/>
  <c r="AG435" i="30"/>
  <c r="AC435" i="30"/>
  <c r="Y435" i="30"/>
  <c r="U435" i="30"/>
  <c r="Q435" i="30"/>
  <c r="M435" i="30"/>
  <c r="DF435" i="30"/>
  <c r="DB435" i="30"/>
  <c r="CX435" i="30"/>
  <c r="CT435" i="30"/>
  <c r="CP435" i="30"/>
  <c r="CL435" i="30"/>
  <c r="CH435" i="30"/>
  <c r="CD435" i="30"/>
  <c r="BZ435" i="30"/>
  <c r="BV435" i="30"/>
  <c r="BR435" i="30"/>
  <c r="BN435" i="30"/>
  <c r="BJ435" i="30"/>
  <c r="BF435" i="30"/>
  <c r="BB435" i="30"/>
  <c r="AX435" i="30"/>
  <c r="AT435" i="30"/>
  <c r="AP435" i="30"/>
  <c r="AL435" i="30"/>
  <c r="AH435" i="30"/>
  <c r="AD435" i="30"/>
  <c r="Z435" i="30"/>
  <c r="V435" i="30"/>
  <c r="R435" i="30"/>
  <c r="N435" i="30"/>
  <c r="DC435" i="30"/>
  <c r="CY435" i="30"/>
  <c r="CU435" i="30"/>
  <c r="CQ435" i="30"/>
  <c r="CM435" i="30"/>
  <c r="CI435" i="30"/>
  <c r="CE435" i="30"/>
  <c r="CA435" i="30"/>
  <c r="BW435" i="30"/>
  <c r="BS435" i="30"/>
  <c r="BO435" i="30"/>
  <c r="BK435" i="30"/>
  <c r="BG435" i="30"/>
  <c r="BC435" i="30"/>
  <c r="AY435" i="30"/>
  <c r="AU435" i="30"/>
  <c r="AQ435" i="30"/>
  <c r="AM435" i="30"/>
  <c r="AI435" i="30"/>
  <c r="AE435" i="30"/>
  <c r="AA435" i="30"/>
  <c r="W435" i="30"/>
  <c r="S435" i="30"/>
  <c r="O435" i="30"/>
  <c r="K435" i="30"/>
  <c r="DD435" i="30"/>
  <c r="CZ435" i="30"/>
  <c r="CV435" i="30"/>
  <c r="CR435" i="30"/>
  <c r="CN435" i="30"/>
  <c r="CJ435" i="30"/>
  <c r="CF435" i="30"/>
  <c r="CB435" i="30"/>
  <c r="BX435" i="30"/>
  <c r="BT435" i="30"/>
  <c r="BP435" i="30"/>
  <c r="BL435" i="30"/>
  <c r="BH435" i="30"/>
  <c r="BD435" i="30"/>
  <c r="AZ435" i="30"/>
  <c r="AV435" i="30"/>
  <c r="AR435" i="30"/>
  <c r="AN435" i="30"/>
  <c r="AJ435" i="30"/>
  <c r="AF435" i="30"/>
  <c r="AB435" i="30"/>
  <c r="X435" i="30"/>
  <c r="T435" i="30"/>
  <c r="P435" i="30"/>
  <c r="L435" i="30"/>
  <c r="DE439" i="30"/>
  <c r="DA439" i="30"/>
  <c r="CW439" i="30"/>
  <c r="CS439" i="30"/>
  <c r="CO439" i="30"/>
  <c r="CK439" i="30"/>
  <c r="CG439" i="30"/>
  <c r="CC439" i="30"/>
  <c r="BY439" i="30"/>
  <c r="BU439" i="30"/>
  <c r="BQ439" i="30"/>
  <c r="BM439" i="30"/>
  <c r="BI439" i="30"/>
  <c r="BE439" i="30"/>
  <c r="BA439" i="30"/>
  <c r="AW439" i="30"/>
  <c r="AS439" i="30"/>
  <c r="AO439" i="30"/>
  <c r="AK439" i="30"/>
  <c r="AG439" i="30"/>
  <c r="AC439" i="30"/>
  <c r="Y439" i="30"/>
  <c r="U439" i="30"/>
  <c r="Q439" i="30"/>
  <c r="M439" i="30"/>
  <c r="DF439" i="30"/>
  <c r="DB439" i="30"/>
  <c r="CX439" i="30"/>
  <c r="CT439" i="30"/>
  <c r="CP439" i="30"/>
  <c r="CL439" i="30"/>
  <c r="CH439" i="30"/>
  <c r="CD439" i="30"/>
  <c r="BZ439" i="30"/>
  <c r="BV439" i="30"/>
  <c r="BR439" i="30"/>
  <c r="BN439" i="30"/>
  <c r="BJ439" i="30"/>
  <c r="BF439" i="30"/>
  <c r="BB439" i="30"/>
  <c r="AX439" i="30"/>
  <c r="AT439" i="30"/>
  <c r="AP439" i="30"/>
  <c r="AL439" i="30"/>
  <c r="AH439" i="30"/>
  <c r="AD439" i="30"/>
  <c r="Z439" i="30"/>
  <c r="V439" i="30"/>
  <c r="R439" i="30"/>
  <c r="N439" i="30"/>
  <c r="DC439" i="30"/>
  <c r="CY439" i="30"/>
  <c r="CU439" i="30"/>
  <c r="CQ439" i="30"/>
  <c r="CM439" i="30"/>
  <c r="CI439" i="30"/>
  <c r="CE439" i="30"/>
  <c r="CA439" i="30"/>
  <c r="BW439" i="30"/>
  <c r="BS439" i="30"/>
  <c r="BO439" i="30"/>
  <c r="BK439" i="30"/>
  <c r="BG439" i="30"/>
  <c r="BC439" i="30"/>
  <c r="AY439" i="30"/>
  <c r="AU439" i="30"/>
  <c r="AQ439" i="30"/>
  <c r="AM439" i="30"/>
  <c r="AI439" i="30"/>
  <c r="AE439" i="30"/>
  <c r="AA439" i="30"/>
  <c r="W439" i="30"/>
  <c r="S439" i="30"/>
  <c r="O439" i="30"/>
  <c r="K439" i="30"/>
  <c r="DD439" i="30"/>
  <c r="CZ439" i="30"/>
  <c r="CV439" i="30"/>
  <c r="CR439" i="30"/>
  <c r="CN439" i="30"/>
  <c r="CJ439" i="30"/>
  <c r="CF439" i="30"/>
  <c r="CB439" i="30"/>
  <c r="BX439" i="30"/>
  <c r="BT439" i="30"/>
  <c r="BP439" i="30"/>
  <c r="BL439" i="30"/>
  <c r="BH439" i="30"/>
  <c r="BD439" i="30"/>
  <c r="AZ439" i="30"/>
  <c r="AV439" i="30"/>
  <c r="AR439" i="30"/>
  <c r="AN439" i="30"/>
  <c r="AJ439" i="30"/>
  <c r="AF439" i="30"/>
  <c r="AB439" i="30"/>
  <c r="X439" i="30"/>
  <c r="T439" i="30"/>
  <c r="P439" i="30"/>
  <c r="L439" i="30"/>
  <c r="DE443" i="30"/>
  <c r="DA443" i="30"/>
  <c r="CW443" i="30"/>
  <c r="CS443" i="30"/>
  <c r="CO443" i="30"/>
  <c r="CK443" i="30"/>
  <c r="CG443" i="30"/>
  <c r="CC443" i="30"/>
  <c r="BY443" i="30"/>
  <c r="BU443" i="30"/>
  <c r="BQ443" i="30"/>
  <c r="BM443" i="30"/>
  <c r="BI443" i="30"/>
  <c r="BE443" i="30"/>
  <c r="BA443" i="30"/>
  <c r="AW443" i="30"/>
  <c r="AS443" i="30"/>
  <c r="AO443" i="30"/>
  <c r="AK443" i="30"/>
  <c r="AG443" i="30"/>
  <c r="AC443" i="30"/>
  <c r="Y443" i="30"/>
  <c r="U443" i="30"/>
  <c r="Q443" i="30"/>
  <c r="M443" i="30"/>
  <c r="DF443" i="30"/>
  <c r="DB443" i="30"/>
  <c r="CX443" i="30"/>
  <c r="CT443" i="30"/>
  <c r="CP443" i="30"/>
  <c r="CL443" i="30"/>
  <c r="CH443" i="30"/>
  <c r="CD443" i="30"/>
  <c r="BZ443" i="30"/>
  <c r="BV443" i="30"/>
  <c r="BR443" i="30"/>
  <c r="BN443" i="30"/>
  <c r="BJ443" i="30"/>
  <c r="BF443" i="30"/>
  <c r="BB443" i="30"/>
  <c r="AX443" i="30"/>
  <c r="AT443" i="30"/>
  <c r="AP443" i="30"/>
  <c r="AL443" i="30"/>
  <c r="AH443" i="30"/>
  <c r="AD443" i="30"/>
  <c r="Z443" i="30"/>
  <c r="V443" i="30"/>
  <c r="R443" i="30"/>
  <c r="N443" i="30"/>
  <c r="DC443" i="30"/>
  <c r="CY443" i="30"/>
  <c r="CU443" i="30"/>
  <c r="CQ443" i="30"/>
  <c r="CM443" i="30"/>
  <c r="CI443" i="30"/>
  <c r="CE443" i="30"/>
  <c r="CA443" i="30"/>
  <c r="BW443" i="30"/>
  <c r="BS443" i="30"/>
  <c r="BO443" i="30"/>
  <c r="BK443" i="30"/>
  <c r="BG443" i="30"/>
  <c r="BC443" i="30"/>
  <c r="AY443" i="30"/>
  <c r="AU443" i="30"/>
  <c r="AQ443" i="30"/>
  <c r="AM443" i="30"/>
  <c r="AI443" i="30"/>
  <c r="AE443" i="30"/>
  <c r="AA443" i="30"/>
  <c r="W443" i="30"/>
  <c r="S443" i="30"/>
  <c r="O443" i="30"/>
  <c r="K443" i="30"/>
  <c r="DD443" i="30"/>
  <c r="CZ443" i="30"/>
  <c r="CV443" i="30"/>
  <c r="CR443" i="30"/>
  <c r="CN443" i="30"/>
  <c r="CJ443" i="30"/>
  <c r="CF443" i="30"/>
  <c r="CB443" i="30"/>
  <c r="BX443" i="30"/>
  <c r="BT443" i="30"/>
  <c r="BP443" i="30"/>
  <c r="BL443" i="30"/>
  <c r="BH443" i="30"/>
  <c r="BD443" i="30"/>
  <c r="AZ443" i="30"/>
  <c r="AV443" i="30"/>
  <c r="AR443" i="30"/>
  <c r="AN443" i="30"/>
  <c r="AJ443" i="30"/>
  <c r="AF443" i="30"/>
  <c r="AB443" i="30"/>
  <c r="X443" i="30"/>
  <c r="T443" i="30"/>
  <c r="P443" i="30"/>
  <c r="L443" i="30"/>
  <c r="DE447" i="30"/>
  <c r="DA447" i="30"/>
  <c r="CW447" i="30"/>
  <c r="CS447" i="30"/>
  <c r="CO447" i="30"/>
  <c r="CK447" i="30"/>
  <c r="CG447" i="30"/>
  <c r="CC447" i="30"/>
  <c r="BY447" i="30"/>
  <c r="BU447" i="30"/>
  <c r="BQ447" i="30"/>
  <c r="BM447" i="30"/>
  <c r="BI447" i="30"/>
  <c r="BE447" i="30"/>
  <c r="BA447" i="30"/>
  <c r="AW447" i="30"/>
  <c r="AS447" i="30"/>
  <c r="AO447" i="30"/>
  <c r="AK447" i="30"/>
  <c r="AG447" i="30"/>
  <c r="AC447" i="30"/>
  <c r="Y447" i="30"/>
  <c r="U447" i="30"/>
  <c r="Q447" i="30"/>
  <c r="M447" i="30"/>
  <c r="DF447" i="30"/>
  <c r="DB447" i="30"/>
  <c r="CX447" i="30"/>
  <c r="CT447" i="30"/>
  <c r="CP447" i="30"/>
  <c r="CL447" i="30"/>
  <c r="CH447" i="30"/>
  <c r="CD447" i="30"/>
  <c r="BZ447" i="30"/>
  <c r="BV447" i="30"/>
  <c r="BR447" i="30"/>
  <c r="BN447" i="30"/>
  <c r="BJ447" i="30"/>
  <c r="BF447" i="30"/>
  <c r="BB447" i="30"/>
  <c r="AX447" i="30"/>
  <c r="AT447" i="30"/>
  <c r="AP447" i="30"/>
  <c r="AL447" i="30"/>
  <c r="AH447" i="30"/>
  <c r="AD447" i="30"/>
  <c r="Z447" i="30"/>
  <c r="V447" i="30"/>
  <c r="R447" i="30"/>
  <c r="N447" i="30"/>
  <c r="DC447" i="30"/>
  <c r="CY447" i="30"/>
  <c r="CU447" i="30"/>
  <c r="CQ447" i="30"/>
  <c r="CM447" i="30"/>
  <c r="CI447" i="30"/>
  <c r="CE447" i="30"/>
  <c r="CA447" i="30"/>
  <c r="BW447" i="30"/>
  <c r="BS447" i="30"/>
  <c r="BO447" i="30"/>
  <c r="BK447" i="30"/>
  <c r="BG447" i="30"/>
  <c r="BC447" i="30"/>
  <c r="AY447" i="30"/>
  <c r="AU447" i="30"/>
  <c r="AQ447" i="30"/>
  <c r="AM447" i="30"/>
  <c r="AI447" i="30"/>
  <c r="AE447" i="30"/>
  <c r="AA447" i="30"/>
  <c r="W447" i="30"/>
  <c r="S447" i="30"/>
  <c r="O447" i="30"/>
  <c r="K447" i="30"/>
  <c r="DD447" i="30"/>
  <c r="CZ447" i="30"/>
  <c r="CV447" i="30"/>
  <c r="CR447" i="30"/>
  <c r="CN447" i="30"/>
  <c r="CJ447" i="30"/>
  <c r="CF447" i="30"/>
  <c r="CB447" i="30"/>
  <c r="BX447" i="30"/>
  <c r="BT447" i="30"/>
  <c r="BP447" i="30"/>
  <c r="BL447" i="30"/>
  <c r="BH447" i="30"/>
  <c r="BD447" i="30"/>
  <c r="AZ447" i="30"/>
  <c r="AV447" i="30"/>
  <c r="AR447" i="30"/>
  <c r="AN447" i="30"/>
  <c r="AJ447" i="30"/>
  <c r="AF447" i="30"/>
  <c r="AB447" i="30"/>
  <c r="X447" i="30"/>
  <c r="T447" i="30"/>
  <c r="P447" i="30"/>
  <c r="L447" i="30"/>
  <c r="DD451" i="30"/>
  <c r="CZ451" i="30"/>
  <c r="CV451" i="30"/>
  <c r="CR451" i="30"/>
  <c r="CN451" i="30"/>
  <c r="CJ451" i="30"/>
  <c r="CF451" i="30"/>
  <c r="CB451" i="30"/>
  <c r="BX451" i="30"/>
  <c r="BT451" i="30"/>
  <c r="BP451" i="30"/>
  <c r="BL451" i="30"/>
  <c r="BH451" i="30"/>
  <c r="BD451" i="30"/>
  <c r="AZ451" i="30"/>
  <c r="AV451" i="30"/>
  <c r="AR451" i="30"/>
  <c r="AN451" i="30"/>
  <c r="AJ451" i="30"/>
  <c r="AF451" i="30"/>
  <c r="AB451" i="30"/>
  <c r="X451" i="30"/>
  <c r="T451" i="30"/>
  <c r="P451" i="30"/>
  <c r="L451" i="30"/>
  <c r="DE451" i="30"/>
  <c r="DA451" i="30"/>
  <c r="CW451" i="30"/>
  <c r="CS451" i="30"/>
  <c r="CO451" i="30"/>
  <c r="CK451" i="30"/>
  <c r="CG451" i="30"/>
  <c r="CC451" i="30"/>
  <c r="BY451" i="30"/>
  <c r="BU451" i="30"/>
  <c r="BQ451" i="30"/>
  <c r="BM451" i="30"/>
  <c r="BI451" i="30"/>
  <c r="BE451" i="30"/>
  <c r="BA451" i="30"/>
  <c r="AW451" i="30"/>
  <c r="AS451" i="30"/>
  <c r="AO451" i="30"/>
  <c r="AK451" i="30"/>
  <c r="AG451" i="30"/>
  <c r="AC451" i="30"/>
  <c r="Y451" i="30"/>
  <c r="U451" i="30"/>
  <c r="Q451" i="30"/>
  <c r="M451" i="30"/>
  <c r="DF451" i="30"/>
  <c r="CX451" i="30"/>
  <c r="CP451" i="30"/>
  <c r="CH451" i="30"/>
  <c r="BZ451" i="30"/>
  <c r="BR451" i="30"/>
  <c r="BJ451" i="30"/>
  <c r="BB451" i="30"/>
  <c r="AT451" i="30"/>
  <c r="AL451" i="30"/>
  <c r="AD451" i="30"/>
  <c r="V451" i="30"/>
  <c r="N451" i="30"/>
  <c r="CY451" i="30"/>
  <c r="CQ451" i="30"/>
  <c r="CI451" i="30"/>
  <c r="CA451" i="30"/>
  <c r="BS451" i="30"/>
  <c r="BK451" i="30"/>
  <c r="BC451" i="30"/>
  <c r="AU451" i="30"/>
  <c r="AM451" i="30"/>
  <c r="AE451" i="30"/>
  <c r="W451" i="30"/>
  <c r="O451" i="30"/>
  <c r="DB451" i="30"/>
  <c r="CT451" i="30"/>
  <c r="CL451" i="30"/>
  <c r="CD451" i="30"/>
  <c r="BV451" i="30"/>
  <c r="BN451" i="30"/>
  <c r="BF451" i="30"/>
  <c r="AX451" i="30"/>
  <c r="AP451" i="30"/>
  <c r="AH451" i="30"/>
  <c r="Z451" i="30"/>
  <c r="R451" i="30"/>
  <c r="DC451" i="30"/>
  <c r="CU451" i="30"/>
  <c r="CM451" i="30"/>
  <c r="CE451" i="30"/>
  <c r="BW451" i="30"/>
  <c r="BO451" i="30"/>
  <c r="BG451" i="30"/>
  <c r="AY451" i="30"/>
  <c r="AQ451" i="30"/>
  <c r="AI451" i="30"/>
  <c r="AA451" i="30"/>
  <c r="S451" i="30"/>
  <c r="K451" i="30"/>
  <c r="DF455" i="30"/>
  <c r="DB455" i="30"/>
  <c r="CX455" i="30"/>
  <c r="CT455" i="30"/>
  <c r="CP455" i="30"/>
  <c r="CL455" i="30"/>
  <c r="CH455" i="30"/>
  <c r="CD455" i="30"/>
  <c r="BZ455" i="30"/>
  <c r="BV455" i="30"/>
  <c r="BR455" i="30"/>
  <c r="BN455" i="30"/>
  <c r="BJ455" i="30"/>
  <c r="BF455" i="30"/>
  <c r="BB455" i="30"/>
  <c r="AX455" i="30"/>
  <c r="AT455" i="30"/>
  <c r="AP455" i="30"/>
  <c r="AL455" i="30"/>
  <c r="AH455" i="30"/>
  <c r="AD455" i="30"/>
  <c r="Z455" i="30"/>
  <c r="V455" i="30"/>
  <c r="R455" i="30"/>
  <c r="N455" i="30"/>
  <c r="DC455" i="30"/>
  <c r="CY455" i="30"/>
  <c r="CU455" i="30"/>
  <c r="CQ455" i="30"/>
  <c r="CM455" i="30"/>
  <c r="CI455" i="30"/>
  <c r="CE455" i="30"/>
  <c r="CA455" i="30"/>
  <c r="BW455" i="30"/>
  <c r="BS455" i="30"/>
  <c r="BO455" i="30"/>
  <c r="BK455" i="30"/>
  <c r="BG455" i="30"/>
  <c r="BC455" i="30"/>
  <c r="AY455" i="30"/>
  <c r="AU455" i="30"/>
  <c r="AQ455" i="30"/>
  <c r="AM455" i="30"/>
  <c r="AI455" i="30"/>
  <c r="AE455" i="30"/>
  <c r="AA455" i="30"/>
  <c r="W455" i="30"/>
  <c r="S455" i="30"/>
  <c r="O455" i="30"/>
  <c r="K455" i="30"/>
  <c r="DD455" i="30"/>
  <c r="CZ455" i="30"/>
  <c r="CV455" i="30"/>
  <c r="CR455" i="30"/>
  <c r="CN455" i="30"/>
  <c r="CJ455" i="30"/>
  <c r="CF455" i="30"/>
  <c r="CB455" i="30"/>
  <c r="BX455" i="30"/>
  <c r="BT455" i="30"/>
  <c r="BP455" i="30"/>
  <c r="BL455" i="30"/>
  <c r="BH455" i="30"/>
  <c r="BD455" i="30"/>
  <c r="AZ455" i="30"/>
  <c r="AV455" i="30"/>
  <c r="AR455" i="30"/>
  <c r="AN455" i="30"/>
  <c r="AJ455" i="30"/>
  <c r="AF455" i="30"/>
  <c r="AB455" i="30"/>
  <c r="X455" i="30"/>
  <c r="T455" i="30"/>
  <c r="P455" i="30"/>
  <c r="L455" i="30"/>
  <c r="DE455" i="30"/>
  <c r="DA455" i="30"/>
  <c r="CW455" i="30"/>
  <c r="CS455" i="30"/>
  <c r="CO455" i="30"/>
  <c r="CK455" i="30"/>
  <c r="CG455" i="30"/>
  <c r="CC455" i="30"/>
  <c r="BY455" i="30"/>
  <c r="BU455" i="30"/>
  <c r="BQ455" i="30"/>
  <c r="BM455" i="30"/>
  <c r="BI455" i="30"/>
  <c r="BE455" i="30"/>
  <c r="BA455" i="30"/>
  <c r="AW455" i="30"/>
  <c r="AS455" i="30"/>
  <c r="AO455" i="30"/>
  <c r="AK455" i="30"/>
  <c r="AG455" i="30"/>
  <c r="AC455" i="30"/>
  <c r="Y455" i="30"/>
  <c r="U455" i="30"/>
  <c r="Q455" i="30"/>
  <c r="M455" i="30"/>
  <c r="DF459" i="30"/>
  <c r="DB459" i="30"/>
  <c r="CX459" i="30"/>
  <c r="CT459" i="30"/>
  <c r="CP459" i="30"/>
  <c r="CL459" i="30"/>
  <c r="CH459" i="30"/>
  <c r="CD459" i="30"/>
  <c r="BZ459" i="30"/>
  <c r="BV459" i="30"/>
  <c r="BR459" i="30"/>
  <c r="BN459" i="30"/>
  <c r="BJ459" i="30"/>
  <c r="BF459" i="30"/>
  <c r="BB459" i="30"/>
  <c r="AX459" i="30"/>
  <c r="AT459" i="30"/>
  <c r="AP459" i="30"/>
  <c r="AL459" i="30"/>
  <c r="AH459" i="30"/>
  <c r="AD459" i="30"/>
  <c r="Z459" i="30"/>
  <c r="V459" i="30"/>
  <c r="R459" i="30"/>
  <c r="N459" i="30"/>
  <c r="DC459" i="30"/>
  <c r="CY459" i="30"/>
  <c r="CU459" i="30"/>
  <c r="CQ459" i="30"/>
  <c r="CM459" i="30"/>
  <c r="CI459" i="30"/>
  <c r="CE459" i="30"/>
  <c r="CA459" i="30"/>
  <c r="BW459" i="30"/>
  <c r="BS459" i="30"/>
  <c r="BO459" i="30"/>
  <c r="BK459" i="30"/>
  <c r="BG459" i="30"/>
  <c r="BC459" i="30"/>
  <c r="AY459" i="30"/>
  <c r="AU459" i="30"/>
  <c r="AQ459" i="30"/>
  <c r="AM459" i="30"/>
  <c r="AI459" i="30"/>
  <c r="AE459" i="30"/>
  <c r="AA459" i="30"/>
  <c r="W459" i="30"/>
  <c r="S459" i="30"/>
  <c r="O459" i="30"/>
  <c r="K459" i="30"/>
  <c r="DD459" i="30"/>
  <c r="CZ459" i="30"/>
  <c r="CV459" i="30"/>
  <c r="CR459" i="30"/>
  <c r="CN459" i="30"/>
  <c r="CJ459" i="30"/>
  <c r="CF459" i="30"/>
  <c r="CB459" i="30"/>
  <c r="BX459" i="30"/>
  <c r="BT459" i="30"/>
  <c r="BP459" i="30"/>
  <c r="BL459" i="30"/>
  <c r="BH459" i="30"/>
  <c r="BD459" i="30"/>
  <c r="AZ459" i="30"/>
  <c r="AV459" i="30"/>
  <c r="AR459" i="30"/>
  <c r="AN459" i="30"/>
  <c r="AJ459" i="30"/>
  <c r="AF459" i="30"/>
  <c r="AB459" i="30"/>
  <c r="X459" i="30"/>
  <c r="T459" i="30"/>
  <c r="P459" i="30"/>
  <c r="L459" i="30"/>
  <c r="DE459" i="30"/>
  <c r="DA459" i="30"/>
  <c r="CW459" i="30"/>
  <c r="CS459" i="30"/>
  <c r="CO459" i="30"/>
  <c r="CK459" i="30"/>
  <c r="CG459" i="30"/>
  <c r="CC459" i="30"/>
  <c r="BY459" i="30"/>
  <c r="BU459" i="30"/>
  <c r="BQ459" i="30"/>
  <c r="BM459" i="30"/>
  <c r="BI459" i="30"/>
  <c r="BE459" i="30"/>
  <c r="BA459" i="30"/>
  <c r="AW459" i="30"/>
  <c r="AS459" i="30"/>
  <c r="AO459" i="30"/>
  <c r="AK459" i="30"/>
  <c r="AG459" i="30"/>
  <c r="AC459" i="30"/>
  <c r="Y459" i="30"/>
  <c r="U459" i="30"/>
  <c r="Q459" i="30"/>
  <c r="M459" i="30"/>
  <c r="DF463" i="30"/>
  <c r="DB463" i="30"/>
  <c r="CX463" i="30"/>
  <c r="CT463" i="30"/>
  <c r="CP463" i="30"/>
  <c r="CL463" i="30"/>
  <c r="CH463" i="30"/>
  <c r="CD463" i="30"/>
  <c r="BZ463" i="30"/>
  <c r="BV463" i="30"/>
  <c r="BR463" i="30"/>
  <c r="BN463" i="30"/>
  <c r="BJ463" i="30"/>
  <c r="BF463" i="30"/>
  <c r="BB463" i="30"/>
  <c r="AX463" i="30"/>
  <c r="AT463" i="30"/>
  <c r="AP463" i="30"/>
  <c r="AL463" i="30"/>
  <c r="AH463" i="30"/>
  <c r="AD463" i="30"/>
  <c r="Z463" i="30"/>
  <c r="V463" i="30"/>
  <c r="R463" i="30"/>
  <c r="N463" i="30"/>
  <c r="DC463" i="30"/>
  <c r="CY463" i="30"/>
  <c r="CU463" i="30"/>
  <c r="CQ463" i="30"/>
  <c r="CM463" i="30"/>
  <c r="CI463" i="30"/>
  <c r="CE463" i="30"/>
  <c r="CA463" i="30"/>
  <c r="BW463" i="30"/>
  <c r="BS463" i="30"/>
  <c r="BO463" i="30"/>
  <c r="BK463" i="30"/>
  <c r="BG463" i="30"/>
  <c r="BC463" i="30"/>
  <c r="AY463" i="30"/>
  <c r="AU463" i="30"/>
  <c r="AQ463" i="30"/>
  <c r="AM463" i="30"/>
  <c r="AI463" i="30"/>
  <c r="AE463" i="30"/>
  <c r="AA463" i="30"/>
  <c r="W463" i="30"/>
  <c r="S463" i="30"/>
  <c r="O463" i="30"/>
  <c r="K463" i="30"/>
  <c r="DD463" i="30"/>
  <c r="CZ463" i="30"/>
  <c r="CV463" i="30"/>
  <c r="CR463" i="30"/>
  <c r="CN463" i="30"/>
  <c r="CJ463" i="30"/>
  <c r="CF463" i="30"/>
  <c r="CB463" i="30"/>
  <c r="BX463" i="30"/>
  <c r="BT463" i="30"/>
  <c r="BP463" i="30"/>
  <c r="BL463" i="30"/>
  <c r="BH463" i="30"/>
  <c r="BD463" i="30"/>
  <c r="AZ463" i="30"/>
  <c r="AV463" i="30"/>
  <c r="AR463" i="30"/>
  <c r="AN463" i="30"/>
  <c r="AJ463" i="30"/>
  <c r="AF463" i="30"/>
  <c r="AB463" i="30"/>
  <c r="X463" i="30"/>
  <c r="T463" i="30"/>
  <c r="P463" i="30"/>
  <c r="L463" i="30"/>
  <c r="DE463" i="30"/>
  <c r="DA463" i="30"/>
  <c r="CW463" i="30"/>
  <c r="CS463" i="30"/>
  <c r="CO463" i="30"/>
  <c r="CK463" i="30"/>
  <c r="CG463" i="30"/>
  <c r="CC463" i="30"/>
  <c r="BY463" i="30"/>
  <c r="BU463" i="30"/>
  <c r="BQ463" i="30"/>
  <c r="BM463" i="30"/>
  <c r="BI463" i="30"/>
  <c r="BE463" i="30"/>
  <c r="BA463" i="30"/>
  <c r="AW463" i="30"/>
  <c r="AS463" i="30"/>
  <c r="AO463" i="30"/>
  <c r="AK463" i="30"/>
  <c r="AG463" i="30"/>
  <c r="AC463" i="30"/>
  <c r="Y463" i="30"/>
  <c r="U463" i="30"/>
  <c r="Q463" i="30"/>
  <c r="M463" i="30"/>
  <c r="DF468" i="30"/>
  <c r="DB468" i="30"/>
  <c r="CX468" i="30"/>
  <c r="CT468" i="30"/>
  <c r="CP468" i="30"/>
  <c r="CL468" i="30"/>
  <c r="CH468" i="30"/>
  <c r="CD468" i="30"/>
  <c r="BZ468" i="30"/>
  <c r="BV468" i="30"/>
  <c r="BR468" i="30"/>
  <c r="BN468" i="30"/>
  <c r="BJ468" i="30"/>
  <c r="BF468" i="30"/>
  <c r="BB468" i="30"/>
  <c r="AX468" i="30"/>
  <c r="AT468" i="30"/>
  <c r="AP468" i="30"/>
  <c r="AL468" i="30"/>
  <c r="AH468" i="30"/>
  <c r="AD468" i="30"/>
  <c r="Z468" i="30"/>
  <c r="V468" i="30"/>
  <c r="R468" i="30"/>
  <c r="N468" i="30"/>
  <c r="DC468" i="30"/>
  <c r="CY468" i="30"/>
  <c r="CU468" i="30"/>
  <c r="CQ468" i="30"/>
  <c r="CM468" i="30"/>
  <c r="CI468" i="30"/>
  <c r="CE468" i="30"/>
  <c r="CA468" i="30"/>
  <c r="BW468" i="30"/>
  <c r="BS468" i="30"/>
  <c r="BO468" i="30"/>
  <c r="BK468" i="30"/>
  <c r="BG468" i="30"/>
  <c r="BC468" i="30"/>
  <c r="AY468" i="30"/>
  <c r="AU468" i="30"/>
  <c r="AQ468" i="30"/>
  <c r="AM468" i="30"/>
  <c r="AI468" i="30"/>
  <c r="AE468" i="30"/>
  <c r="AA468" i="30"/>
  <c r="W468" i="30"/>
  <c r="S468" i="30"/>
  <c r="O468" i="30"/>
  <c r="K468" i="30"/>
  <c r="DE468" i="30"/>
  <c r="CW468" i="30"/>
  <c r="CO468" i="30"/>
  <c r="CG468" i="30"/>
  <c r="BY468" i="30"/>
  <c r="BQ468" i="30"/>
  <c r="BI468" i="30"/>
  <c r="BA468" i="30"/>
  <c r="AS468" i="30"/>
  <c r="AK468" i="30"/>
  <c r="AC468" i="30"/>
  <c r="U468" i="30"/>
  <c r="M468" i="30"/>
  <c r="CZ468" i="30"/>
  <c r="CR468" i="30"/>
  <c r="CJ468" i="30"/>
  <c r="CB468" i="30"/>
  <c r="BT468" i="30"/>
  <c r="BL468" i="30"/>
  <c r="BD468" i="30"/>
  <c r="AV468" i="30"/>
  <c r="AN468" i="30"/>
  <c r="AF468" i="30"/>
  <c r="X468" i="30"/>
  <c r="P468" i="30"/>
  <c r="DA468" i="30"/>
  <c r="CS468" i="30"/>
  <c r="CK468" i="30"/>
  <c r="CC468" i="30"/>
  <c r="BU468" i="30"/>
  <c r="BM468" i="30"/>
  <c r="BE468" i="30"/>
  <c r="AW468" i="30"/>
  <c r="AO468" i="30"/>
  <c r="AG468" i="30"/>
  <c r="Y468" i="30"/>
  <c r="Q468" i="30"/>
  <c r="DD468" i="30"/>
  <c r="CV468" i="30"/>
  <c r="CN468" i="30"/>
  <c r="CF468" i="30"/>
  <c r="BX468" i="30"/>
  <c r="BP468" i="30"/>
  <c r="BH468" i="30"/>
  <c r="AZ468" i="30"/>
  <c r="AR468" i="30"/>
  <c r="AJ468" i="30"/>
  <c r="AB468" i="30"/>
  <c r="T468" i="30"/>
  <c r="L468" i="30"/>
  <c r="DD471" i="30"/>
  <c r="CZ471" i="30"/>
  <c r="CV471" i="30"/>
  <c r="CR471" i="30"/>
  <c r="CN471" i="30"/>
  <c r="CJ471" i="30"/>
  <c r="CF471" i="30"/>
  <c r="CB471" i="30"/>
  <c r="BX471" i="30"/>
  <c r="BT471" i="30"/>
  <c r="BP471" i="30"/>
  <c r="BL471" i="30"/>
  <c r="BH471" i="30"/>
  <c r="BD471" i="30"/>
  <c r="AZ471" i="30"/>
  <c r="AV471" i="30"/>
  <c r="AR471" i="30"/>
  <c r="AN471" i="30"/>
  <c r="AJ471" i="30"/>
  <c r="AF471" i="30"/>
  <c r="AB471" i="30"/>
  <c r="X471" i="30"/>
  <c r="T471" i="30"/>
  <c r="P471" i="30"/>
  <c r="L471" i="30"/>
  <c r="DE471" i="30"/>
  <c r="DA471" i="30"/>
  <c r="CW471" i="30"/>
  <c r="CS471" i="30"/>
  <c r="CO471" i="30"/>
  <c r="CK471" i="30"/>
  <c r="CG471" i="30"/>
  <c r="CC471" i="30"/>
  <c r="BY471" i="30"/>
  <c r="BU471" i="30"/>
  <c r="BQ471" i="30"/>
  <c r="BM471" i="30"/>
  <c r="BI471" i="30"/>
  <c r="BE471" i="30"/>
  <c r="BA471" i="30"/>
  <c r="AW471" i="30"/>
  <c r="AS471" i="30"/>
  <c r="AO471" i="30"/>
  <c r="AK471" i="30"/>
  <c r="AG471" i="30"/>
  <c r="AC471" i="30"/>
  <c r="Y471" i="30"/>
  <c r="U471" i="30"/>
  <c r="Q471" i="30"/>
  <c r="M471" i="30"/>
  <c r="DF471" i="30"/>
  <c r="DB471" i="30"/>
  <c r="CX471" i="30"/>
  <c r="CT471" i="30"/>
  <c r="CP471" i="30"/>
  <c r="CL471" i="30"/>
  <c r="CH471" i="30"/>
  <c r="CD471" i="30"/>
  <c r="BZ471" i="30"/>
  <c r="BV471" i="30"/>
  <c r="BR471" i="30"/>
  <c r="BN471" i="30"/>
  <c r="BJ471" i="30"/>
  <c r="BF471" i="30"/>
  <c r="BB471" i="30"/>
  <c r="AX471" i="30"/>
  <c r="AT471" i="30"/>
  <c r="AP471" i="30"/>
  <c r="AL471" i="30"/>
  <c r="AH471" i="30"/>
  <c r="AD471" i="30"/>
  <c r="Z471" i="30"/>
  <c r="V471" i="30"/>
  <c r="R471" i="30"/>
  <c r="N471" i="30"/>
  <c r="DC471" i="30"/>
  <c r="CY471" i="30"/>
  <c r="CU471" i="30"/>
  <c r="CQ471" i="30"/>
  <c r="CM471" i="30"/>
  <c r="CI471" i="30"/>
  <c r="CE471" i="30"/>
  <c r="CA471" i="30"/>
  <c r="BW471" i="30"/>
  <c r="BS471" i="30"/>
  <c r="BO471" i="30"/>
  <c r="BK471" i="30"/>
  <c r="BG471" i="30"/>
  <c r="BC471" i="30"/>
  <c r="AY471" i="30"/>
  <c r="AU471" i="30"/>
  <c r="AQ471" i="30"/>
  <c r="AM471" i="30"/>
  <c r="AI471" i="30"/>
  <c r="AE471" i="30"/>
  <c r="AA471" i="30"/>
  <c r="W471" i="30"/>
  <c r="S471" i="30"/>
  <c r="O471" i="30"/>
  <c r="K471" i="30"/>
  <c r="DD475" i="30"/>
  <c r="CZ475" i="30"/>
  <c r="CV475" i="30"/>
  <c r="CR475" i="30"/>
  <c r="CN475" i="30"/>
  <c r="CJ475" i="30"/>
  <c r="CF475" i="30"/>
  <c r="CB475" i="30"/>
  <c r="BX475" i="30"/>
  <c r="BT475" i="30"/>
  <c r="BP475" i="30"/>
  <c r="BL475" i="30"/>
  <c r="BH475" i="30"/>
  <c r="BD475" i="30"/>
  <c r="AZ475" i="30"/>
  <c r="AV475" i="30"/>
  <c r="AR475" i="30"/>
  <c r="AN475" i="30"/>
  <c r="AJ475" i="30"/>
  <c r="AF475" i="30"/>
  <c r="AB475" i="30"/>
  <c r="X475" i="30"/>
  <c r="T475" i="30"/>
  <c r="P475" i="30"/>
  <c r="L475" i="30"/>
  <c r="DE475" i="30"/>
  <c r="DA475" i="30"/>
  <c r="CW475" i="30"/>
  <c r="CS475" i="30"/>
  <c r="CO475" i="30"/>
  <c r="CK475" i="30"/>
  <c r="CG475" i="30"/>
  <c r="CC475" i="30"/>
  <c r="BY475" i="30"/>
  <c r="BU475" i="30"/>
  <c r="BQ475" i="30"/>
  <c r="BM475" i="30"/>
  <c r="BI475" i="30"/>
  <c r="BE475" i="30"/>
  <c r="BA475" i="30"/>
  <c r="AW475" i="30"/>
  <c r="AS475" i="30"/>
  <c r="AO475" i="30"/>
  <c r="AK475" i="30"/>
  <c r="AG475" i="30"/>
  <c r="AC475" i="30"/>
  <c r="Y475" i="30"/>
  <c r="U475" i="30"/>
  <c r="Q475" i="30"/>
  <c r="M475" i="30"/>
  <c r="DF475" i="30"/>
  <c r="DB475" i="30"/>
  <c r="CX475" i="30"/>
  <c r="CT475" i="30"/>
  <c r="CP475" i="30"/>
  <c r="CL475" i="30"/>
  <c r="CH475" i="30"/>
  <c r="CD475" i="30"/>
  <c r="BZ475" i="30"/>
  <c r="BV475" i="30"/>
  <c r="BR475" i="30"/>
  <c r="BN475" i="30"/>
  <c r="BJ475" i="30"/>
  <c r="BF475" i="30"/>
  <c r="BB475" i="30"/>
  <c r="AX475" i="30"/>
  <c r="AT475" i="30"/>
  <c r="AP475" i="30"/>
  <c r="AL475" i="30"/>
  <c r="AH475" i="30"/>
  <c r="AD475" i="30"/>
  <c r="Z475" i="30"/>
  <c r="V475" i="30"/>
  <c r="R475" i="30"/>
  <c r="N475" i="30"/>
  <c r="DC475" i="30"/>
  <c r="CY475" i="30"/>
  <c r="CU475" i="30"/>
  <c r="CQ475" i="30"/>
  <c r="CM475" i="30"/>
  <c r="CI475" i="30"/>
  <c r="CE475" i="30"/>
  <c r="CA475" i="30"/>
  <c r="BW475" i="30"/>
  <c r="BS475" i="30"/>
  <c r="BO475" i="30"/>
  <c r="BK475" i="30"/>
  <c r="BG475" i="30"/>
  <c r="BC475" i="30"/>
  <c r="AY475" i="30"/>
  <c r="AU475" i="30"/>
  <c r="AQ475" i="30"/>
  <c r="AM475" i="30"/>
  <c r="AI475" i="30"/>
  <c r="AE475" i="30"/>
  <c r="AA475" i="30"/>
  <c r="W475" i="30"/>
  <c r="S475" i="30"/>
  <c r="O475" i="30"/>
  <c r="K475" i="30"/>
  <c r="DD479" i="30"/>
  <c r="CZ479" i="30"/>
  <c r="CV479" i="30"/>
  <c r="CR479" i="30"/>
  <c r="CN479" i="30"/>
  <c r="CJ479" i="30"/>
  <c r="CF479" i="30"/>
  <c r="CB479" i="30"/>
  <c r="BX479" i="30"/>
  <c r="BT479" i="30"/>
  <c r="BP479" i="30"/>
  <c r="BL479" i="30"/>
  <c r="BH479" i="30"/>
  <c r="BD479" i="30"/>
  <c r="AZ479" i="30"/>
  <c r="AV479" i="30"/>
  <c r="AR479" i="30"/>
  <c r="AN479" i="30"/>
  <c r="AJ479" i="30"/>
  <c r="AF479" i="30"/>
  <c r="AB479" i="30"/>
  <c r="X479" i="30"/>
  <c r="T479" i="30"/>
  <c r="P479" i="30"/>
  <c r="L479" i="30"/>
  <c r="DE479" i="30"/>
  <c r="DA479" i="30"/>
  <c r="CW479" i="30"/>
  <c r="CS479" i="30"/>
  <c r="CO479" i="30"/>
  <c r="CK479" i="30"/>
  <c r="CG479" i="30"/>
  <c r="CC479" i="30"/>
  <c r="BY479" i="30"/>
  <c r="BU479" i="30"/>
  <c r="BQ479" i="30"/>
  <c r="BM479" i="30"/>
  <c r="BI479" i="30"/>
  <c r="BE479" i="30"/>
  <c r="BA479" i="30"/>
  <c r="AW479" i="30"/>
  <c r="AS479" i="30"/>
  <c r="AO479" i="30"/>
  <c r="AK479" i="30"/>
  <c r="AG479" i="30"/>
  <c r="AC479" i="30"/>
  <c r="Y479" i="30"/>
  <c r="U479" i="30"/>
  <c r="Q479" i="30"/>
  <c r="M479" i="30"/>
  <c r="DF479" i="30"/>
  <c r="DB479" i="30"/>
  <c r="CX479" i="30"/>
  <c r="CT479" i="30"/>
  <c r="CP479" i="30"/>
  <c r="CL479" i="30"/>
  <c r="CH479" i="30"/>
  <c r="CD479" i="30"/>
  <c r="BZ479" i="30"/>
  <c r="BV479" i="30"/>
  <c r="BR479" i="30"/>
  <c r="BN479" i="30"/>
  <c r="BJ479" i="30"/>
  <c r="BF479" i="30"/>
  <c r="BB479" i="30"/>
  <c r="AX479" i="30"/>
  <c r="AT479" i="30"/>
  <c r="AP479" i="30"/>
  <c r="AL479" i="30"/>
  <c r="AH479" i="30"/>
  <c r="AD479" i="30"/>
  <c r="Z479" i="30"/>
  <c r="V479" i="30"/>
  <c r="R479" i="30"/>
  <c r="N479" i="30"/>
  <c r="DC479" i="30"/>
  <c r="CY479" i="30"/>
  <c r="CU479" i="30"/>
  <c r="CQ479" i="30"/>
  <c r="CM479" i="30"/>
  <c r="CI479" i="30"/>
  <c r="CE479" i="30"/>
  <c r="CA479" i="30"/>
  <c r="BW479" i="30"/>
  <c r="BS479" i="30"/>
  <c r="BO479" i="30"/>
  <c r="BK479" i="30"/>
  <c r="BG479" i="30"/>
  <c r="BC479" i="30"/>
  <c r="AY479" i="30"/>
  <c r="AU479" i="30"/>
  <c r="AQ479" i="30"/>
  <c r="AM479" i="30"/>
  <c r="AI479" i="30"/>
  <c r="AE479" i="30"/>
  <c r="AA479" i="30"/>
  <c r="W479" i="30"/>
  <c r="S479" i="30"/>
  <c r="O479" i="30"/>
  <c r="K479" i="30"/>
  <c r="DD483" i="30"/>
  <c r="CZ483" i="30"/>
  <c r="CV483" i="30"/>
  <c r="CR483" i="30"/>
  <c r="CN483" i="30"/>
  <c r="CJ483" i="30"/>
  <c r="CF483" i="30"/>
  <c r="CB483" i="30"/>
  <c r="BX483" i="30"/>
  <c r="BT483" i="30"/>
  <c r="BP483" i="30"/>
  <c r="BL483" i="30"/>
  <c r="BH483" i="30"/>
  <c r="BD483" i="30"/>
  <c r="AZ483" i="30"/>
  <c r="AV483" i="30"/>
  <c r="AR483" i="30"/>
  <c r="AN483" i="30"/>
  <c r="AJ483" i="30"/>
  <c r="AF483" i="30"/>
  <c r="AB483" i="30"/>
  <c r="X483" i="30"/>
  <c r="T483" i="30"/>
  <c r="P483" i="30"/>
  <c r="L483" i="30"/>
  <c r="DE483" i="30"/>
  <c r="DA483" i="30"/>
  <c r="CW483" i="30"/>
  <c r="CS483" i="30"/>
  <c r="CO483" i="30"/>
  <c r="CK483" i="30"/>
  <c r="CG483" i="30"/>
  <c r="CC483" i="30"/>
  <c r="BY483" i="30"/>
  <c r="BU483" i="30"/>
  <c r="BQ483" i="30"/>
  <c r="BM483" i="30"/>
  <c r="BI483" i="30"/>
  <c r="BE483" i="30"/>
  <c r="BA483" i="30"/>
  <c r="AW483" i="30"/>
  <c r="AS483" i="30"/>
  <c r="AO483" i="30"/>
  <c r="AK483" i="30"/>
  <c r="AG483" i="30"/>
  <c r="AC483" i="30"/>
  <c r="Y483" i="30"/>
  <c r="U483" i="30"/>
  <c r="Q483" i="30"/>
  <c r="M483" i="30"/>
  <c r="DF483" i="30"/>
  <c r="DB483" i="30"/>
  <c r="CX483" i="30"/>
  <c r="CT483" i="30"/>
  <c r="CP483" i="30"/>
  <c r="CL483" i="30"/>
  <c r="CH483" i="30"/>
  <c r="CD483" i="30"/>
  <c r="BZ483" i="30"/>
  <c r="BV483" i="30"/>
  <c r="BR483" i="30"/>
  <c r="BN483" i="30"/>
  <c r="BJ483" i="30"/>
  <c r="BF483" i="30"/>
  <c r="BB483" i="30"/>
  <c r="AX483" i="30"/>
  <c r="AT483" i="30"/>
  <c r="AP483" i="30"/>
  <c r="AL483" i="30"/>
  <c r="AH483" i="30"/>
  <c r="AD483" i="30"/>
  <c r="Z483" i="30"/>
  <c r="V483" i="30"/>
  <c r="R483" i="30"/>
  <c r="N483" i="30"/>
  <c r="DC483" i="30"/>
  <c r="CY483" i="30"/>
  <c r="CU483" i="30"/>
  <c r="CQ483" i="30"/>
  <c r="CM483" i="30"/>
  <c r="CI483" i="30"/>
  <c r="CE483" i="30"/>
  <c r="CA483" i="30"/>
  <c r="BW483" i="30"/>
  <c r="BS483" i="30"/>
  <c r="BO483" i="30"/>
  <c r="BK483" i="30"/>
  <c r="BG483" i="30"/>
  <c r="BC483" i="30"/>
  <c r="AY483" i="30"/>
  <c r="AU483" i="30"/>
  <c r="AQ483" i="30"/>
  <c r="AM483" i="30"/>
  <c r="AI483" i="30"/>
  <c r="AE483" i="30"/>
  <c r="AA483" i="30"/>
  <c r="W483" i="30"/>
  <c r="S483" i="30"/>
  <c r="O483" i="30"/>
  <c r="K483" i="30"/>
  <c r="DD495" i="30"/>
  <c r="CZ495" i="30"/>
  <c r="CV495" i="30"/>
  <c r="CR495" i="30"/>
  <c r="CN495" i="30"/>
  <c r="CJ495" i="30"/>
  <c r="CF495" i="30"/>
  <c r="CB495" i="30"/>
  <c r="BX495" i="30"/>
  <c r="BT495" i="30"/>
  <c r="BP495" i="30"/>
  <c r="BL495" i="30"/>
  <c r="BH495" i="30"/>
  <c r="BD495" i="30"/>
  <c r="AZ495" i="30"/>
  <c r="AV495" i="30"/>
  <c r="AR495" i="30"/>
  <c r="AN495" i="30"/>
  <c r="AJ495" i="30"/>
  <c r="AF495" i="30"/>
  <c r="AB495" i="30"/>
  <c r="X495" i="30"/>
  <c r="T495" i="30"/>
  <c r="P495" i="30"/>
  <c r="L495" i="30"/>
  <c r="DE495" i="30"/>
  <c r="DA495" i="30"/>
  <c r="CW495" i="30"/>
  <c r="CS495" i="30"/>
  <c r="CO495" i="30"/>
  <c r="CK495" i="30"/>
  <c r="CG495" i="30"/>
  <c r="CC495" i="30"/>
  <c r="BY495" i="30"/>
  <c r="BU495" i="30"/>
  <c r="BQ495" i="30"/>
  <c r="BM495" i="30"/>
  <c r="BI495" i="30"/>
  <c r="BE495" i="30"/>
  <c r="BA495" i="30"/>
  <c r="AW495" i="30"/>
  <c r="AS495" i="30"/>
  <c r="AO495" i="30"/>
  <c r="AK495" i="30"/>
  <c r="AG495" i="30"/>
  <c r="AC495" i="30"/>
  <c r="Y495" i="30"/>
  <c r="U495" i="30"/>
  <c r="DC495" i="30"/>
  <c r="CY495" i="30"/>
  <c r="CU495" i="30"/>
  <c r="CQ495" i="30"/>
  <c r="CM495" i="30"/>
  <c r="CI495" i="30"/>
  <c r="CE495" i="30"/>
  <c r="CA495" i="30"/>
  <c r="BW495" i="30"/>
  <c r="BS495" i="30"/>
  <c r="BO495" i="30"/>
  <c r="BK495" i="30"/>
  <c r="BG495" i="30"/>
  <c r="BC495" i="30"/>
  <c r="AY495" i="30"/>
  <c r="AU495" i="30"/>
  <c r="AQ495" i="30"/>
  <c r="AM495" i="30"/>
  <c r="AI495" i="30"/>
  <c r="AE495" i="30"/>
  <c r="AA495" i="30"/>
  <c r="W495" i="30"/>
  <c r="S495" i="30"/>
  <c r="O495" i="30"/>
  <c r="K495" i="30"/>
  <c r="DB495" i="30"/>
  <c r="CL495" i="30"/>
  <c r="BV495" i="30"/>
  <c r="BF495" i="30"/>
  <c r="AP495" i="30"/>
  <c r="Z495" i="30"/>
  <c r="N495" i="30"/>
  <c r="DF495" i="30"/>
  <c r="CP495" i="30"/>
  <c r="BZ495" i="30"/>
  <c r="BJ495" i="30"/>
  <c r="AT495" i="30"/>
  <c r="AD495" i="30"/>
  <c r="Q495" i="30"/>
  <c r="CT495" i="30"/>
  <c r="CD495" i="30"/>
  <c r="BN495" i="30"/>
  <c r="AX495" i="30"/>
  <c r="AH495" i="30"/>
  <c r="R495" i="30"/>
  <c r="CX495" i="30"/>
  <c r="CH495" i="30"/>
  <c r="BR495" i="30"/>
  <c r="BB495" i="30"/>
  <c r="AL495" i="30"/>
  <c r="V495" i="30"/>
  <c r="M495" i="30"/>
  <c r="DE490" i="30"/>
  <c r="DA490" i="30"/>
  <c r="CW490" i="30"/>
  <c r="CS490" i="30"/>
  <c r="CO490" i="30"/>
  <c r="CK490" i="30"/>
  <c r="CG490" i="30"/>
  <c r="CC490" i="30"/>
  <c r="BY490" i="30"/>
  <c r="BU490" i="30"/>
  <c r="BQ490" i="30"/>
  <c r="BM490" i="30"/>
  <c r="BI490" i="30"/>
  <c r="BE490" i="30"/>
  <c r="BA490" i="30"/>
  <c r="AW490" i="30"/>
  <c r="AS490" i="30"/>
  <c r="AO490" i="30"/>
  <c r="AK490" i="30"/>
  <c r="AG490" i="30"/>
  <c r="AC490" i="30"/>
  <c r="Y490" i="30"/>
  <c r="U490" i="30"/>
  <c r="Q490" i="30"/>
  <c r="M490" i="30"/>
  <c r="DF490" i="30"/>
  <c r="DB490" i="30"/>
  <c r="CX490" i="30"/>
  <c r="CT490" i="30"/>
  <c r="CP490" i="30"/>
  <c r="CL490" i="30"/>
  <c r="CH490" i="30"/>
  <c r="CD490" i="30"/>
  <c r="BZ490" i="30"/>
  <c r="BV490" i="30"/>
  <c r="BR490" i="30"/>
  <c r="BN490" i="30"/>
  <c r="BJ490" i="30"/>
  <c r="BF490" i="30"/>
  <c r="BB490" i="30"/>
  <c r="AX490" i="30"/>
  <c r="AT490" i="30"/>
  <c r="AP490" i="30"/>
  <c r="AL490" i="30"/>
  <c r="AH490" i="30"/>
  <c r="AD490" i="30"/>
  <c r="Z490" i="30"/>
  <c r="V490" i="30"/>
  <c r="R490" i="30"/>
  <c r="N490" i="30"/>
  <c r="DC490" i="30"/>
  <c r="CY490" i="30"/>
  <c r="CU490" i="30"/>
  <c r="CQ490" i="30"/>
  <c r="CM490" i="30"/>
  <c r="CI490" i="30"/>
  <c r="CE490" i="30"/>
  <c r="CA490" i="30"/>
  <c r="BW490" i="30"/>
  <c r="BS490" i="30"/>
  <c r="BO490" i="30"/>
  <c r="BK490" i="30"/>
  <c r="BG490" i="30"/>
  <c r="BC490" i="30"/>
  <c r="AY490" i="30"/>
  <c r="AU490" i="30"/>
  <c r="AQ490" i="30"/>
  <c r="AM490" i="30"/>
  <c r="AI490" i="30"/>
  <c r="AE490" i="30"/>
  <c r="AA490" i="30"/>
  <c r="W490" i="30"/>
  <c r="S490" i="30"/>
  <c r="O490" i="30"/>
  <c r="K490" i="30"/>
  <c r="DD490" i="30"/>
  <c r="CZ490" i="30"/>
  <c r="CV490" i="30"/>
  <c r="CR490" i="30"/>
  <c r="CN490" i="30"/>
  <c r="CJ490" i="30"/>
  <c r="CF490" i="30"/>
  <c r="CB490" i="30"/>
  <c r="BX490" i="30"/>
  <c r="BT490" i="30"/>
  <c r="BP490" i="30"/>
  <c r="BL490" i="30"/>
  <c r="BH490" i="30"/>
  <c r="BD490" i="30"/>
  <c r="AZ490" i="30"/>
  <c r="AV490" i="30"/>
  <c r="AR490" i="30"/>
  <c r="AN490" i="30"/>
  <c r="AJ490" i="30"/>
  <c r="AF490" i="30"/>
  <c r="AB490" i="30"/>
  <c r="X490" i="30"/>
  <c r="T490" i="30"/>
  <c r="P490" i="30"/>
  <c r="L490" i="30"/>
  <c r="DD494" i="30"/>
  <c r="CZ494" i="30"/>
  <c r="CV494" i="30"/>
  <c r="CR494" i="30"/>
  <c r="CN494" i="30"/>
  <c r="CJ494" i="30"/>
  <c r="CF494" i="30"/>
  <c r="CB494" i="30"/>
  <c r="BX494" i="30"/>
  <c r="BT494" i="30"/>
  <c r="BP494" i="30"/>
  <c r="BL494" i="30"/>
  <c r="BH494" i="30"/>
  <c r="DC494" i="30"/>
  <c r="CY494" i="30"/>
  <c r="CU494" i="30"/>
  <c r="CQ494" i="30"/>
  <c r="CM494" i="30"/>
  <c r="CI494" i="30"/>
  <c r="CE494" i="30"/>
  <c r="CA494" i="30"/>
  <c r="BW494" i="30"/>
  <c r="DA494" i="30"/>
  <c r="CS494" i="30"/>
  <c r="CK494" i="30"/>
  <c r="CC494" i="30"/>
  <c r="BU494" i="30"/>
  <c r="BO494" i="30"/>
  <c r="BJ494" i="30"/>
  <c r="BE494" i="30"/>
  <c r="BA494" i="30"/>
  <c r="AW494" i="30"/>
  <c r="AS494" i="30"/>
  <c r="AO494" i="30"/>
  <c r="AK494" i="30"/>
  <c r="AG494" i="30"/>
  <c r="AC494" i="30"/>
  <c r="Y494" i="30"/>
  <c r="U494" i="30"/>
  <c r="Q494" i="30"/>
  <c r="M494" i="30"/>
  <c r="DB494" i="30"/>
  <c r="CT494" i="30"/>
  <c r="CL494" i="30"/>
  <c r="CD494" i="30"/>
  <c r="BV494" i="30"/>
  <c r="BQ494" i="30"/>
  <c r="BK494" i="30"/>
  <c r="BF494" i="30"/>
  <c r="BB494" i="30"/>
  <c r="AX494" i="30"/>
  <c r="AT494" i="30"/>
  <c r="AP494" i="30"/>
  <c r="AL494" i="30"/>
  <c r="AH494" i="30"/>
  <c r="AD494" i="30"/>
  <c r="Z494" i="30"/>
  <c r="V494" i="30"/>
  <c r="R494" i="30"/>
  <c r="N494" i="30"/>
  <c r="DE494" i="30"/>
  <c r="CW494" i="30"/>
  <c r="CO494" i="30"/>
  <c r="CG494" i="30"/>
  <c r="BY494" i="30"/>
  <c r="BR494" i="30"/>
  <c r="BM494" i="30"/>
  <c r="BG494" i="30"/>
  <c r="BC494" i="30"/>
  <c r="AY494" i="30"/>
  <c r="AU494" i="30"/>
  <c r="AQ494" i="30"/>
  <c r="AM494" i="30"/>
  <c r="AI494" i="30"/>
  <c r="AE494" i="30"/>
  <c r="AA494" i="30"/>
  <c r="W494" i="30"/>
  <c r="S494" i="30"/>
  <c r="O494" i="30"/>
  <c r="K494" i="30"/>
  <c r="DF494" i="30"/>
  <c r="CX494" i="30"/>
  <c r="CP494" i="30"/>
  <c r="CH494" i="30"/>
  <c r="BZ494" i="30"/>
  <c r="BS494" i="30"/>
  <c r="BN494" i="30"/>
  <c r="BI494" i="30"/>
  <c r="BD494" i="30"/>
  <c r="AZ494" i="30"/>
  <c r="AV494" i="30"/>
  <c r="AR494" i="30"/>
  <c r="AN494" i="30"/>
  <c r="AJ494" i="30"/>
  <c r="AF494" i="30"/>
  <c r="AB494" i="30"/>
  <c r="X494" i="30"/>
  <c r="T494" i="30"/>
  <c r="P494" i="30"/>
  <c r="L494" i="30"/>
  <c r="DD499" i="30"/>
  <c r="CZ499" i="30"/>
  <c r="CV499" i="30"/>
  <c r="CR499" i="30"/>
  <c r="CN499" i="30"/>
  <c r="CJ499" i="30"/>
  <c r="CF499" i="30"/>
  <c r="CB499" i="30"/>
  <c r="BX499" i="30"/>
  <c r="BT499" i="30"/>
  <c r="BP499" i="30"/>
  <c r="BL499" i="30"/>
  <c r="BH499" i="30"/>
  <c r="BD499" i="30"/>
  <c r="AZ499" i="30"/>
  <c r="AV499" i="30"/>
  <c r="AR499" i="30"/>
  <c r="AN499" i="30"/>
  <c r="AJ499" i="30"/>
  <c r="AF499" i="30"/>
  <c r="AB499" i="30"/>
  <c r="X499" i="30"/>
  <c r="T499" i="30"/>
  <c r="P499" i="30"/>
  <c r="L499" i="30"/>
  <c r="DE499" i="30"/>
  <c r="DA499" i="30"/>
  <c r="CW499" i="30"/>
  <c r="CS499" i="30"/>
  <c r="CO499" i="30"/>
  <c r="CK499" i="30"/>
  <c r="CG499" i="30"/>
  <c r="CC499" i="30"/>
  <c r="BY499" i="30"/>
  <c r="BU499" i="30"/>
  <c r="BQ499" i="30"/>
  <c r="BM499" i="30"/>
  <c r="BI499" i="30"/>
  <c r="BE499" i="30"/>
  <c r="BA499" i="30"/>
  <c r="AW499" i="30"/>
  <c r="AS499" i="30"/>
  <c r="AO499" i="30"/>
  <c r="AK499" i="30"/>
  <c r="AG499" i="30"/>
  <c r="AC499" i="30"/>
  <c r="Y499" i="30"/>
  <c r="U499" i="30"/>
  <c r="Q499" i="30"/>
  <c r="M499" i="30"/>
  <c r="DF499" i="30"/>
  <c r="DB499" i="30"/>
  <c r="CX499" i="30"/>
  <c r="CT499" i="30"/>
  <c r="CP499" i="30"/>
  <c r="CL499" i="30"/>
  <c r="CH499" i="30"/>
  <c r="CD499" i="30"/>
  <c r="BZ499" i="30"/>
  <c r="BV499" i="30"/>
  <c r="BR499" i="30"/>
  <c r="BN499" i="30"/>
  <c r="BJ499" i="30"/>
  <c r="BF499" i="30"/>
  <c r="BB499" i="30"/>
  <c r="AX499" i="30"/>
  <c r="AT499" i="30"/>
  <c r="AP499" i="30"/>
  <c r="AL499" i="30"/>
  <c r="AH499" i="30"/>
  <c r="AD499" i="30"/>
  <c r="Z499" i="30"/>
  <c r="V499" i="30"/>
  <c r="R499" i="30"/>
  <c r="N499" i="30"/>
  <c r="DC499" i="30"/>
  <c r="CY499" i="30"/>
  <c r="CU499" i="30"/>
  <c r="CQ499" i="30"/>
  <c r="CM499" i="30"/>
  <c r="CI499" i="30"/>
  <c r="CE499" i="30"/>
  <c r="CA499" i="30"/>
  <c r="BW499" i="30"/>
  <c r="BS499" i="30"/>
  <c r="BO499" i="30"/>
  <c r="BK499" i="30"/>
  <c r="BG499" i="30"/>
  <c r="BC499" i="30"/>
  <c r="AY499" i="30"/>
  <c r="AU499" i="30"/>
  <c r="AQ499" i="30"/>
  <c r="AM499" i="30"/>
  <c r="AI499" i="30"/>
  <c r="AE499" i="30"/>
  <c r="AA499" i="30"/>
  <c r="W499" i="30"/>
  <c r="S499" i="30"/>
  <c r="O499" i="30"/>
  <c r="K499" i="30"/>
  <c r="DD503" i="30"/>
  <c r="CZ503" i="30"/>
  <c r="CV503" i="30"/>
  <c r="CR503" i="30"/>
  <c r="CN503" i="30"/>
  <c r="CJ503" i="30"/>
  <c r="CF503" i="30"/>
  <c r="CB503" i="30"/>
  <c r="BX503" i="30"/>
  <c r="BT503" i="30"/>
  <c r="BP503" i="30"/>
  <c r="BL503" i="30"/>
  <c r="BH503" i="30"/>
  <c r="BD503" i="30"/>
  <c r="AZ503" i="30"/>
  <c r="AV503" i="30"/>
  <c r="AR503" i="30"/>
  <c r="AN503" i="30"/>
  <c r="AJ503" i="30"/>
  <c r="AF503" i="30"/>
  <c r="AB503" i="30"/>
  <c r="X503" i="30"/>
  <c r="T503" i="30"/>
  <c r="P503" i="30"/>
  <c r="L503" i="30"/>
  <c r="DE503" i="30"/>
  <c r="DA503" i="30"/>
  <c r="CW503" i="30"/>
  <c r="CS503" i="30"/>
  <c r="CO503" i="30"/>
  <c r="CK503" i="30"/>
  <c r="CG503" i="30"/>
  <c r="CC503" i="30"/>
  <c r="BY503" i="30"/>
  <c r="BU503" i="30"/>
  <c r="BQ503" i="30"/>
  <c r="BM503" i="30"/>
  <c r="BI503" i="30"/>
  <c r="BE503" i="30"/>
  <c r="BA503" i="30"/>
  <c r="AW503" i="30"/>
  <c r="AS503" i="30"/>
  <c r="AO503" i="30"/>
  <c r="AK503" i="30"/>
  <c r="AG503" i="30"/>
  <c r="AC503" i="30"/>
  <c r="Y503" i="30"/>
  <c r="U503" i="30"/>
  <c r="Q503" i="30"/>
  <c r="M503" i="30"/>
  <c r="DF503" i="30"/>
  <c r="DB503" i="30"/>
  <c r="CX503" i="30"/>
  <c r="CT503" i="30"/>
  <c r="CP503" i="30"/>
  <c r="CL503" i="30"/>
  <c r="CH503" i="30"/>
  <c r="CD503" i="30"/>
  <c r="BZ503" i="30"/>
  <c r="BV503" i="30"/>
  <c r="BR503" i="30"/>
  <c r="BN503" i="30"/>
  <c r="BJ503" i="30"/>
  <c r="BF503" i="30"/>
  <c r="BB503" i="30"/>
  <c r="AX503" i="30"/>
  <c r="AT503" i="30"/>
  <c r="AP503" i="30"/>
  <c r="AL503" i="30"/>
  <c r="AH503" i="30"/>
  <c r="AD503" i="30"/>
  <c r="Z503" i="30"/>
  <c r="V503" i="30"/>
  <c r="R503" i="30"/>
  <c r="N503" i="30"/>
  <c r="DC503" i="30"/>
  <c r="CY503" i="30"/>
  <c r="CU503" i="30"/>
  <c r="CQ503" i="30"/>
  <c r="CM503" i="30"/>
  <c r="CI503" i="30"/>
  <c r="CE503" i="30"/>
  <c r="CA503" i="30"/>
  <c r="BW503" i="30"/>
  <c r="BS503" i="30"/>
  <c r="BO503" i="30"/>
  <c r="BK503" i="30"/>
  <c r="BG503" i="30"/>
  <c r="BC503" i="30"/>
  <c r="AY503" i="30"/>
  <c r="AU503" i="30"/>
  <c r="AQ503" i="30"/>
  <c r="AM503" i="30"/>
  <c r="AI503" i="30"/>
  <c r="AE503" i="30"/>
  <c r="AA503" i="30"/>
  <c r="W503" i="30"/>
  <c r="S503" i="30"/>
  <c r="O503" i="30"/>
  <c r="K503" i="30"/>
  <c r="DC507" i="30"/>
  <c r="CY507" i="30"/>
  <c r="CU507" i="30"/>
  <c r="CQ507" i="30"/>
  <c r="CM507" i="30"/>
  <c r="CI507" i="30"/>
  <c r="CE507" i="30"/>
  <c r="CA507" i="30"/>
  <c r="BW507" i="30"/>
  <c r="BS507" i="30"/>
  <c r="BO507" i="30"/>
  <c r="BK507" i="30"/>
  <c r="BG507" i="30"/>
  <c r="BC507" i="30"/>
  <c r="AY507" i="30"/>
  <c r="AU507" i="30"/>
  <c r="AQ507" i="30"/>
  <c r="AM507" i="30"/>
  <c r="AI507" i="30"/>
  <c r="AE507" i="30"/>
  <c r="AA507" i="30"/>
  <c r="W507" i="30"/>
  <c r="S507" i="30"/>
  <c r="O507" i="30"/>
  <c r="K507" i="30"/>
  <c r="DD507" i="30"/>
  <c r="CZ507" i="30"/>
  <c r="CV507" i="30"/>
  <c r="CR507" i="30"/>
  <c r="CN507" i="30"/>
  <c r="CJ507" i="30"/>
  <c r="CF507" i="30"/>
  <c r="CB507" i="30"/>
  <c r="BX507" i="30"/>
  <c r="BT507" i="30"/>
  <c r="BP507" i="30"/>
  <c r="BL507" i="30"/>
  <c r="BH507" i="30"/>
  <c r="BD507" i="30"/>
  <c r="AZ507" i="30"/>
  <c r="AV507" i="30"/>
  <c r="AR507" i="30"/>
  <c r="AN507" i="30"/>
  <c r="AJ507" i="30"/>
  <c r="AF507" i="30"/>
  <c r="AB507" i="30"/>
  <c r="X507" i="30"/>
  <c r="T507" i="30"/>
  <c r="P507" i="30"/>
  <c r="L507" i="30"/>
  <c r="DE507" i="30"/>
  <c r="DA507" i="30"/>
  <c r="CW507" i="30"/>
  <c r="CS507" i="30"/>
  <c r="CO507" i="30"/>
  <c r="CK507" i="30"/>
  <c r="CG507" i="30"/>
  <c r="CC507" i="30"/>
  <c r="BY507" i="30"/>
  <c r="BU507" i="30"/>
  <c r="BQ507" i="30"/>
  <c r="BM507" i="30"/>
  <c r="BI507" i="30"/>
  <c r="BE507" i="30"/>
  <c r="BA507" i="30"/>
  <c r="AW507" i="30"/>
  <c r="AS507" i="30"/>
  <c r="AO507" i="30"/>
  <c r="AK507" i="30"/>
  <c r="AG507" i="30"/>
  <c r="AC507" i="30"/>
  <c r="Y507" i="30"/>
  <c r="U507" i="30"/>
  <c r="Q507" i="30"/>
  <c r="M507" i="30"/>
  <c r="DF507" i="30"/>
  <c r="DB507" i="30"/>
  <c r="CX507" i="30"/>
  <c r="CT507" i="30"/>
  <c r="CP507" i="30"/>
  <c r="CL507" i="30"/>
  <c r="CH507" i="30"/>
  <c r="CD507" i="30"/>
  <c r="BZ507" i="30"/>
  <c r="BV507" i="30"/>
  <c r="BR507" i="30"/>
  <c r="BN507" i="30"/>
  <c r="BJ507" i="30"/>
  <c r="BF507" i="30"/>
  <c r="BB507" i="30"/>
  <c r="AX507" i="30"/>
  <c r="AT507" i="30"/>
  <c r="AP507" i="30"/>
  <c r="AL507" i="30"/>
  <c r="AH507" i="30"/>
  <c r="AD507" i="30"/>
  <c r="Z507" i="30"/>
  <c r="V507" i="30"/>
  <c r="R507" i="30"/>
  <c r="N507" i="30"/>
  <c r="DC511" i="30"/>
  <c r="CY511" i="30"/>
  <c r="CU511" i="30"/>
  <c r="CQ511" i="30"/>
  <c r="CM511" i="30"/>
  <c r="CI511" i="30"/>
  <c r="CE511" i="30"/>
  <c r="CA511" i="30"/>
  <c r="BW511" i="30"/>
  <c r="BS511" i="30"/>
  <c r="BO511" i="30"/>
  <c r="BK511" i="30"/>
  <c r="BG511" i="30"/>
  <c r="BC511" i="30"/>
  <c r="AY511" i="30"/>
  <c r="AU511" i="30"/>
  <c r="AQ511" i="30"/>
  <c r="AM511" i="30"/>
  <c r="AI511" i="30"/>
  <c r="AE511" i="30"/>
  <c r="AA511" i="30"/>
  <c r="W511" i="30"/>
  <c r="S511" i="30"/>
  <c r="O511" i="30"/>
  <c r="K511" i="30"/>
  <c r="DD511" i="30"/>
  <c r="CZ511" i="30"/>
  <c r="CV511" i="30"/>
  <c r="CR511" i="30"/>
  <c r="CN511" i="30"/>
  <c r="CJ511" i="30"/>
  <c r="CF511" i="30"/>
  <c r="CB511" i="30"/>
  <c r="BX511" i="30"/>
  <c r="BT511" i="30"/>
  <c r="BP511" i="30"/>
  <c r="BL511" i="30"/>
  <c r="BH511" i="30"/>
  <c r="BD511" i="30"/>
  <c r="AZ511" i="30"/>
  <c r="AV511" i="30"/>
  <c r="AR511" i="30"/>
  <c r="AN511" i="30"/>
  <c r="AJ511" i="30"/>
  <c r="AF511" i="30"/>
  <c r="AB511" i="30"/>
  <c r="X511" i="30"/>
  <c r="T511" i="30"/>
  <c r="P511" i="30"/>
  <c r="L511" i="30"/>
  <c r="DE511" i="30"/>
  <c r="DA511" i="30"/>
  <c r="CW511" i="30"/>
  <c r="CS511" i="30"/>
  <c r="CO511" i="30"/>
  <c r="CK511" i="30"/>
  <c r="CG511" i="30"/>
  <c r="CC511" i="30"/>
  <c r="BY511" i="30"/>
  <c r="BU511" i="30"/>
  <c r="BQ511" i="30"/>
  <c r="BM511" i="30"/>
  <c r="BI511" i="30"/>
  <c r="BE511" i="30"/>
  <c r="BA511" i="30"/>
  <c r="AW511" i="30"/>
  <c r="AS511" i="30"/>
  <c r="AO511" i="30"/>
  <c r="AK511" i="30"/>
  <c r="AG511" i="30"/>
  <c r="AC511" i="30"/>
  <c r="Y511" i="30"/>
  <c r="U511" i="30"/>
  <c r="Q511" i="30"/>
  <c r="M511" i="30"/>
  <c r="DF511" i="30"/>
  <c r="DB511" i="30"/>
  <c r="CX511" i="30"/>
  <c r="CT511" i="30"/>
  <c r="CP511" i="30"/>
  <c r="CL511" i="30"/>
  <c r="CH511" i="30"/>
  <c r="CD511" i="30"/>
  <c r="BZ511" i="30"/>
  <c r="BV511" i="30"/>
  <c r="BR511" i="30"/>
  <c r="BN511" i="30"/>
  <c r="BJ511" i="30"/>
  <c r="BF511" i="30"/>
  <c r="BB511" i="30"/>
  <c r="AX511" i="30"/>
  <c r="AT511" i="30"/>
  <c r="AP511" i="30"/>
  <c r="AL511" i="30"/>
  <c r="AH511" i="30"/>
  <c r="AD511" i="30"/>
  <c r="Z511" i="30"/>
  <c r="V511" i="30"/>
  <c r="R511" i="30"/>
  <c r="N511" i="30"/>
  <c r="ID61" i="30"/>
  <c r="HZ61" i="30"/>
  <c r="HV61" i="30"/>
  <c r="HR61" i="30"/>
  <c r="HN61" i="30"/>
  <c r="HJ61" i="30"/>
  <c r="HF61" i="30"/>
  <c r="HB61" i="30"/>
  <c r="GX61" i="30"/>
  <c r="GT61" i="30"/>
  <c r="GP61" i="30"/>
  <c r="GL61" i="30"/>
  <c r="GH61" i="30"/>
  <c r="GD61" i="30"/>
  <c r="FZ61" i="30"/>
  <c r="FV61" i="30"/>
  <c r="FR61" i="30"/>
  <c r="FN61" i="30"/>
  <c r="FJ61" i="30"/>
  <c r="FF61" i="30"/>
  <c r="FB61" i="30"/>
  <c r="EX61" i="30"/>
  <c r="ET61" i="30"/>
  <c r="EP61" i="30"/>
  <c r="EL61" i="30"/>
  <c r="EH61" i="30"/>
  <c r="ED61" i="30"/>
  <c r="DZ61" i="30"/>
  <c r="DV61" i="30"/>
  <c r="DR61" i="30"/>
  <c r="DN61" i="30"/>
  <c r="DJ61" i="30"/>
  <c r="DF61" i="30"/>
  <c r="DB61" i="30"/>
  <c r="CX61" i="30"/>
  <c r="CT61" i="30"/>
  <c r="CP61" i="30"/>
  <c r="CL61" i="30"/>
  <c r="CH61" i="30"/>
  <c r="CD61" i="30"/>
  <c r="BZ61" i="30"/>
  <c r="BV61" i="30"/>
  <c r="BR61" i="30"/>
  <c r="BN61" i="30"/>
  <c r="BJ61" i="30"/>
  <c r="BF61" i="30"/>
  <c r="BB61" i="30"/>
  <c r="AX61" i="30"/>
  <c r="AT61" i="30"/>
  <c r="AP61" i="30"/>
  <c r="AL61" i="30"/>
  <c r="AH61" i="30"/>
  <c r="AD61" i="30"/>
  <c r="Z61" i="30"/>
  <c r="V61" i="30"/>
  <c r="R61" i="30"/>
  <c r="N61" i="30"/>
  <c r="IE61" i="30"/>
  <c r="IA61" i="30"/>
  <c r="HW61" i="30"/>
  <c r="HS61" i="30"/>
  <c r="HO61" i="30"/>
  <c r="HK61" i="30"/>
  <c r="HG61" i="30"/>
  <c r="HC61" i="30"/>
  <c r="GY61" i="30"/>
  <c r="GU61" i="30"/>
  <c r="GQ61" i="30"/>
  <c r="GM61" i="30"/>
  <c r="GI61" i="30"/>
  <c r="GE61" i="30"/>
  <c r="GA61" i="30"/>
  <c r="FW61" i="30"/>
  <c r="FS61" i="30"/>
  <c r="FO61" i="30"/>
  <c r="FK61" i="30"/>
  <c r="FG61" i="30"/>
  <c r="FC61" i="30"/>
  <c r="EY61" i="30"/>
  <c r="EU61" i="30"/>
  <c r="EQ61" i="30"/>
  <c r="EM61" i="30"/>
  <c r="EI61" i="30"/>
  <c r="EE61" i="30"/>
  <c r="EA61" i="30"/>
  <c r="DW61" i="30"/>
  <c r="DS61" i="30"/>
  <c r="DO61" i="30"/>
  <c r="DK61" i="30"/>
  <c r="DG61" i="30"/>
  <c r="DC61" i="30"/>
  <c r="CY61" i="30"/>
  <c r="CU61" i="30"/>
  <c r="CQ61" i="30"/>
  <c r="CM61" i="30"/>
  <c r="CI61" i="30"/>
  <c r="CE61" i="30"/>
  <c r="CA61" i="30"/>
  <c r="BW61" i="30"/>
  <c r="BS61" i="30"/>
  <c r="BO61" i="30"/>
  <c r="BK61" i="30"/>
  <c r="BG61" i="30"/>
  <c r="BC61" i="30"/>
  <c r="AY61" i="30"/>
  <c r="AU61" i="30"/>
  <c r="AQ61" i="30"/>
  <c r="AM61" i="30"/>
  <c r="AI61" i="30"/>
  <c r="AE61" i="30"/>
  <c r="AA61" i="30"/>
  <c r="W61" i="30"/>
  <c r="S61" i="30"/>
  <c r="O61" i="30"/>
  <c r="K61" i="30"/>
  <c r="IF61" i="30"/>
  <c r="IB61" i="30"/>
  <c r="HX61" i="30"/>
  <c r="HT61" i="30"/>
  <c r="HP61" i="30"/>
  <c r="HL61" i="30"/>
  <c r="HH61" i="30"/>
  <c r="HD61" i="30"/>
  <c r="GZ61" i="30"/>
  <c r="GV61" i="30"/>
  <c r="GR61" i="30"/>
  <c r="GN61" i="30"/>
  <c r="GJ61" i="30"/>
  <c r="GF61" i="30"/>
  <c r="GB61" i="30"/>
  <c r="FX61" i="30"/>
  <c r="FT61" i="30"/>
  <c r="FP61" i="30"/>
  <c r="FL61" i="30"/>
  <c r="FH61" i="30"/>
  <c r="FD61" i="30"/>
  <c r="EZ61" i="30"/>
  <c r="EV61" i="30"/>
  <c r="ER61" i="30"/>
  <c r="EN61" i="30"/>
  <c r="EJ61" i="30"/>
  <c r="EF61" i="30"/>
  <c r="EB61" i="30"/>
  <c r="DX61" i="30"/>
  <c r="DT61" i="30"/>
  <c r="DP61" i="30"/>
  <c r="DL61" i="30"/>
  <c r="DH61" i="30"/>
  <c r="DD61" i="30"/>
  <c r="CZ61" i="30"/>
  <c r="CV61" i="30"/>
  <c r="CR61" i="30"/>
  <c r="CN61" i="30"/>
  <c r="CJ61" i="30"/>
  <c r="CF61" i="30"/>
  <c r="CB61" i="30"/>
  <c r="BX61" i="30"/>
  <c r="BT61" i="30"/>
  <c r="BP61" i="30"/>
  <c r="BL61" i="30"/>
  <c r="BH61" i="30"/>
  <c r="BD61" i="30"/>
  <c r="AZ61" i="30"/>
  <c r="AV61" i="30"/>
  <c r="AR61" i="30"/>
  <c r="AN61" i="30"/>
  <c r="AJ61" i="30"/>
  <c r="AF61" i="30"/>
  <c r="AB61" i="30"/>
  <c r="X61" i="30"/>
  <c r="T61" i="30"/>
  <c r="P61" i="30"/>
  <c r="L61" i="30"/>
  <c r="IG61" i="30"/>
  <c r="IC61" i="30"/>
  <c r="HY61" i="30"/>
  <c r="HU61" i="30"/>
  <c r="HQ61" i="30"/>
  <c r="HM61" i="30"/>
  <c r="HI61" i="30"/>
  <c r="HE61" i="30"/>
  <c r="HA61" i="30"/>
  <c r="GW61" i="30"/>
  <c r="GS61" i="30"/>
  <c r="GO61" i="30"/>
  <c r="GK61" i="30"/>
  <c r="GG61" i="30"/>
  <c r="GC61" i="30"/>
  <c r="FY61" i="30"/>
  <c r="FU61" i="30"/>
  <c r="FQ61" i="30"/>
  <c r="FM61" i="30"/>
  <c r="FI61" i="30"/>
  <c r="FE61" i="30"/>
  <c r="FA61" i="30"/>
  <c r="EW61" i="30"/>
  <c r="ES61" i="30"/>
  <c r="EO61" i="30"/>
  <c r="EK61" i="30"/>
  <c r="EG61" i="30"/>
  <c r="EC61" i="30"/>
  <c r="DY61" i="30"/>
  <c r="DU61" i="30"/>
  <c r="DQ61" i="30"/>
  <c r="DM61" i="30"/>
  <c r="DI61" i="30"/>
  <c r="DE61" i="30"/>
  <c r="DA61" i="30"/>
  <c r="CW61" i="30"/>
  <c r="CS61" i="30"/>
  <c r="CO61" i="30"/>
  <c r="CK61" i="30"/>
  <c r="CG61" i="30"/>
  <c r="CC61" i="30"/>
  <c r="BY61" i="30"/>
  <c r="BU61" i="30"/>
  <c r="BQ61" i="30"/>
  <c r="BM61" i="30"/>
  <c r="BI61" i="30"/>
  <c r="BE61" i="30"/>
  <c r="BA61" i="30"/>
  <c r="AW61" i="30"/>
  <c r="AS61" i="30"/>
  <c r="AO61" i="30"/>
  <c r="AK61" i="30"/>
  <c r="AG61" i="30"/>
  <c r="AC61" i="30"/>
  <c r="Y61" i="30"/>
  <c r="U61" i="30"/>
  <c r="Q61" i="30"/>
  <c r="M61" i="30"/>
  <c r="IE26" i="30"/>
  <c r="IA26" i="30"/>
  <c r="HW26" i="30"/>
  <c r="HS26" i="30"/>
  <c r="HO26" i="30"/>
  <c r="HK26" i="30"/>
  <c r="HG26" i="30"/>
  <c r="HC26" i="30"/>
  <c r="GY26" i="30"/>
  <c r="GU26" i="30"/>
  <c r="GQ26" i="30"/>
  <c r="GM26" i="30"/>
  <c r="GI26" i="30"/>
  <c r="GE26" i="30"/>
  <c r="GA26" i="30"/>
  <c r="FW26" i="30"/>
  <c r="FS26" i="30"/>
  <c r="FO26" i="30"/>
  <c r="FK26" i="30"/>
  <c r="FG26" i="30"/>
  <c r="FC26" i="30"/>
  <c r="EY26" i="30"/>
  <c r="EU26" i="30"/>
  <c r="EQ26" i="30"/>
  <c r="EM26" i="30"/>
  <c r="EI26" i="30"/>
  <c r="EE26" i="30"/>
  <c r="EA26" i="30"/>
  <c r="DW26" i="30"/>
  <c r="DS26" i="30"/>
  <c r="DO26" i="30"/>
  <c r="DK26" i="30"/>
  <c r="DG26" i="30"/>
  <c r="DC26" i="30"/>
  <c r="CY26" i="30"/>
  <c r="CU26" i="30"/>
  <c r="CQ26" i="30"/>
  <c r="CM26" i="30"/>
  <c r="CI26" i="30"/>
  <c r="CE26" i="30"/>
  <c r="CA26" i="30"/>
  <c r="BW26" i="30"/>
  <c r="BS26" i="30"/>
  <c r="BO26" i="30"/>
  <c r="BK26" i="30"/>
  <c r="BG26" i="30"/>
  <c r="BC26" i="30"/>
  <c r="AY26" i="30"/>
  <c r="AU26" i="30"/>
  <c r="AQ26" i="30"/>
  <c r="AM26" i="30"/>
  <c r="AI26" i="30"/>
  <c r="AE26" i="30"/>
  <c r="AA26" i="30"/>
  <c r="W26" i="30"/>
  <c r="S26" i="30"/>
  <c r="O26" i="30"/>
  <c r="K26" i="30"/>
  <c r="IF26" i="30"/>
  <c r="IB26" i="30"/>
  <c r="HX26" i="30"/>
  <c r="HT26" i="30"/>
  <c r="HP26" i="30"/>
  <c r="HL26" i="30"/>
  <c r="HH26" i="30"/>
  <c r="HD26" i="30"/>
  <c r="GZ26" i="30"/>
  <c r="GV26" i="30"/>
  <c r="GR26" i="30"/>
  <c r="GN26" i="30"/>
  <c r="GJ26" i="30"/>
  <c r="GF26" i="30"/>
  <c r="GB26" i="30"/>
  <c r="FX26" i="30"/>
  <c r="FT26" i="30"/>
  <c r="FP26" i="30"/>
  <c r="FL26" i="30"/>
  <c r="FH26" i="30"/>
  <c r="FD26" i="30"/>
  <c r="EZ26" i="30"/>
  <c r="EV26" i="30"/>
  <c r="ER26" i="30"/>
  <c r="EN26" i="30"/>
  <c r="EJ26" i="30"/>
  <c r="EF26" i="30"/>
  <c r="EB26" i="30"/>
  <c r="DX26" i="30"/>
  <c r="DT26" i="30"/>
  <c r="DP26" i="30"/>
  <c r="DL26" i="30"/>
  <c r="DH26" i="30"/>
  <c r="DD26" i="30"/>
  <c r="CZ26" i="30"/>
  <c r="CV26" i="30"/>
  <c r="CR26" i="30"/>
  <c r="CN26" i="30"/>
  <c r="CJ26" i="30"/>
  <c r="CF26" i="30"/>
  <c r="CB26" i="30"/>
  <c r="BX26" i="30"/>
  <c r="BT26" i="30"/>
  <c r="BP26" i="30"/>
  <c r="BL26" i="30"/>
  <c r="BH26" i="30"/>
  <c r="BD26" i="30"/>
  <c r="AZ26" i="30"/>
  <c r="AV26" i="30"/>
  <c r="AR26" i="30"/>
  <c r="AN26" i="30"/>
  <c r="AJ26" i="30"/>
  <c r="AF26" i="30"/>
  <c r="AB26" i="30"/>
  <c r="X26" i="30"/>
  <c r="T26" i="30"/>
  <c r="P26" i="30"/>
  <c r="L26" i="30"/>
  <c r="IG26" i="30"/>
  <c r="IC26" i="30"/>
  <c r="HY26" i="30"/>
  <c r="HU26" i="30"/>
  <c r="HQ26" i="30"/>
  <c r="HM26" i="30"/>
  <c r="HI26" i="30"/>
  <c r="HE26" i="30"/>
  <c r="HA26" i="30"/>
  <c r="GW26" i="30"/>
  <c r="GS26" i="30"/>
  <c r="GO26" i="30"/>
  <c r="GK26" i="30"/>
  <c r="GG26" i="30"/>
  <c r="GC26" i="30"/>
  <c r="FY26" i="30"/>
  <c r="FU26" i="30"/>
  <c r="FQ26" i="30"/>
  <c r="FM26" i="30"/>
  <c r="FI26" i="30"/>
  <c r="FE26" i="30"/>
  <c r="FA26" i="30"/>
  <c r="EW26" i="30"/>
  <c r="ES26" i="30"/>
  <c r="EO26" i="30"/>
  <c r="EK26" i="30"/>
  <c r="EG26" i="30"/>
  <c r="EC26" i="30"/>
  <c r="DY26" i="30"/>
  <c r="DU26" i="30"/>
  <c r="DQ26" i="30"/>
  <c r="DM26" i="30"/>
  <c r="DI26" i="30"/>
  <c r="DE26" i="30"/>
  <c r="DA26" i="30"/>
  <c r="CW26" i="30"/>
  <c r="CS26" i="30"/>
  <c r="CO26" i="30"/>
  <c r="CK26" i="30"/>
  <c r="CG26" i="30"/>
  <c r="CC26" i="30"/>
  <c r="BY26" i="30"/>
  <c r="BU26" i="30"/>
  <c r="BQ26" i="30"/>
  <c r="BM26" i="30"/>
  <c r="BI26" i="30"/>
  <c r="BE26" i="30"/>
  <c r="BA26" i="30"/>
  <c r="AW26" i="30"/>
  <c r="AS26" i="30"/>
  <c r="AO26" i="30"/>
  <c r="AK26" i="30"/>
  <c r="AG26" i="30"/>
  <c r="AC26" i="30"/>
  <c r="Y26" i="30"/>
  <c r="U26" i="30"/>
  <c r="Q26" i="30"/>
  <c r="M26" i="30"/>
  <c r="ID26" i="30"/>
  <c r="HZ26" i="30"/>
  <c r="HV26" i="30"/>
  <c r="HR26" i="30"/>
  <c r="HN26" i="30"/>
  <c r="HJ26" i="30"/>
  <c r="HF26" i="30"/>
  <c r="HB26" i="30"/>
  <c r="GX26" i="30"/>
  <c r="GT26" i="30"/>
  <c r="GP26" i="30"/>
  <c r="GL26" i="30"/>
  <c r="GH26" i="30"/>
  <c r="GD26" i="30"/>
  <c r="FZ26" i="30"/>
  <c r="FV26" i="30"/>
  <c r="FR26" i="30"/>
  <c r="FN26" i="30"/>
  <c r="FJ26" i="30"/>
  <c r="FF26" i="30"/>
  <c r="FB26" i="30"/>
  <c r="EX26" i="30"/>
  <c r="ET26" i="30"/>
  <c r="EP26" i="30"/>
  <c r="EL26" i="30"/>
  <c r="EH26" i="30"/>
  <c r="ED26" i="30"/>
  <c r="DZ26" i="30"/>
  <c r="DV26" i="30"/>
  <c r="DR26" i="30"/>
  <c r="DN26" i="30"/>
  <c r="DJ26" i="30"/>
  <c r="DF26" i="30"/>
  <c r="DB26" i="30"/>
  <c r="CX26" i="30"/>
  <c r="CT26" i="30"/>
  <c r="CP26" i="30"/>
  <c r="CL26" i="30"/>
  <c r="CH26" i="30"/>
  <c r="CD26" i="30"/>
  <c r="BZ26" i="30"/>
  <c r="BV26" i="30"/>
  <c r="BR26" i="30"/>
  <c r="BN26" i="30"/>
  <c r="BJ26" i="30"/>
  <c r="BF26" i="30"/>
  <c r="BB26" i="30"/>
  <c r="AX26" i="30"/>
  <c r="AT26" i="30"/>
  <c r="AP26" i="30"/>
  <c r="AL26" i="30"/>
  <c r="AH26" i="30"/>
  <c r="AD26" i="30"/>
  <c r="Z26" i="30"/>
  <c r="V26" i="30"/>
  <c r="R26" i="30"/>
  <c r="N26" i="30"/>
  <c r="IE74" i="30"/>
  <c r="IA74" i="30"/>
  <c r="HW74" i="30"/>
  <c r="HS74" i="30"/>
  <c r="HO74" i="30"/>
  <c r="HK74" i="30"/>
  <c r="HG74" i="30"/>
  <c r="HC74" i="30"/>
  <c r="GY74" i="30"/>
  <c r="GU74" i="30"/>
  <c r="GQ74" i="30"/>
  <c r="GM74" i="30"/>
  <c r="GI74" i="30"/>
  <c r="GE74" i="30"/>
  <c r="GA74" i="30"/>
  <c r="FW74" i="30"/>
  <c r="FS74" i="30"/>
  <c r="FO74" i="30"/>
  <c r="FK74" i="30"/>
  <c r="FG74" i="30"/>
  <c r="FC74" i="30"/>
  <c r="EY74" i="30"/>
  <c r="EU74" i="30"/>
  <c r="EQ74" i="30"/>
  <c r="EM74" i="30"/>
  <c r="EI74" i="30"/>
  <c r="EE74" i="30"/>
  <c r="EA74" i="30"/>
  <c r="DW74" i="30"/>
  <c r="DS74" i="30"/>
  <c r="DO74" i="30"/>
  <c r="DK74" i="30"/>
  <c r="DG74" i="30"/>
  <c r="DC74" i="30"/>
  <c r="CY74" i="30"/>
  <c r="CU74" i="30"/>
  <c r="CQ74" i="30"/>
  <c r="CM74" i="30"/>
  <c r="CI74" i="30"/>
  <c r="CE74" i="30"/>
  <c r="CA74" i="30"/>
  <c r="BW74" i="30"/>
  <c r="BS74" i="30"/>
  <c r="BO74" i="30"/>
  <c r="BK74" i="30"/>
  <c r="BG74" i="30"/>
  <c r="BC74" i="30"/>
  <c r="AY74" i="30"/>
  <c r="AU74" i="30"/>
  <c r="AQ74" i="30"/>
  <c r="AM74" i="30"/>
  <c r="AI74" i="30"/>
  <c r="AE74" i="30"/>
  <c r="AA74" i="30"/>
  <c r="W74" i="30"/>
  <c r="S74" i="30"/>
  <c r="O74" i="30"/>
  <c r="K74" i="30"/>
  <c r="IF74" i="30"/>
  <c r="IB74" i="30"/>
  <c r="HX74" i="30"/>
  <c r="HT74" i="30"/>
  <c r="HP74" i="30"/>
  <c r="HL74" i="30"/>
  <c r="HH74" i="30"/>
  <c r="HD74" i="30"/>
  <c r="GZ74" i="30"/>
  <c r="GV74" i="30"/>
  <c r="GR74" i="30"/>
  <c r="GN74" i="30"/>
  <c r="GJ74" i="30"/>
  <c r="GF74" i="30"/>
  <c r="GB74" i="30"/>
  <c r="FX74" i="30"/>
  <c r="FT74" i="30"/>
  <c r="FP74" i="30"/>
  <c r="FL74" i="30"/>
  <c r="FH74" i="30"/>
  <c r="FD74" i="30"/>
  <c r="EZ74" i="30"/>
  <c r="EV74" i="30"/>
  <c r="ER74" i="30"/>
  <c r="EN74" i="30"/>
  <c r="EJ74" i="30"/>
  <c r="EF74" i="30"/>
  <c r="EB74" i="30"/>
  <c r="DX74" i="30"/>
  <c r="DT74" i="30"/>
  <c r="DP74" i="30"/>
  <c r="DL74" i="30"/>
  <c r="DH74" i="30"/>
  <c r="DD74" i="30"/>
  <c r="CZ74" i="30"/>
  <c r="CV74" i="30"/>
  <c r="CR74" i="30"/>
  <c r="CN74" i="30"/>
  <c r="CJ74" i="30"/>
  <c r="CF74" i="30"/>
  <c r="CB74" i="30"/>
  <c r="BX74" i="30"/>
  <c r="BT74" i="30"/>
  <c r="BP74" i="30"/>
  <c r="BL74" i="30"/>
  <c r="BH74" i="30"/>
  <c r="BD74" i="30"/>
  <c r="AZ74" i="30"/>
  <c r="AV74" i="30"/>
  <c r="AR74" i="30"/>
  <c r="AN74" i="30"/>
  <c r="AJ74" i="30"/>
  <c r="AF74" i="30"/>
  <c r="AB74" i="30"/>
  <c r="X74" i="30"/>
  <c r="T74" i="30"/>
  <c r="P74" i="30"/>
  <c r="L74" i="30"/>
  <c r="IG74" i="30"/>
  <c r="IC74" i="30"/>
  <c r="HY74" i="30"/>
  <c r="HU74" i="30"/>
  <c r="HQ74" i="30"/>
  <c r="HM74" i="30"/>
  <c r="HI74" i="30"/>
  <c r="HE74" i="30"/>
  <c r="HA74" i="30"/>
  <c r="GW74" i="30"/>
  <c r="GS74" i="30"/>
  <c r="GO74" i="30"/>
  <c r="GK74" i="30"/>
  <c r="GG74" i="30"/>
  <c r="GC74" i="30"/>
  <c r="FY74" i="30"/>
  <c r="FU74" i="30"/>
  <c r="FQ74" i="30"/>
  <c r="FM74" i="30"/>
  <c r="FI74" i="30"/>
  <c r="FE74" i="30"/>
  <c r="FA74" i="30"/>
  <c r="EW74" i="30"/>
  <c r="ES74" i="30"/>
  <c r="EO74" i="30"/>
  <c r="EK74" i="30"/>
  <c r="EG74" i="30"/>
  <c r="EC74" i="30"/>
  <c r="DY74" i="30"/>
  <c r="DU74" i="30"/>
  <c r="DQ74" i="30"/>
  <c r="DM74" i="30"/>
  <c r="DI74" i="30"/>
  <c r="DE74" i="30"/>
  <c r="DA74" i="30"/>
  <c r="CW74" i="30"/>
  <c r="CS74" i="30"/>
  <c r="CO74" i="30"/>
  <c r="CK74" i="30"/>
  <c r="CG74" i="30"/>
  <c r="CC74" i="30"/>
  <c r="BY74" i="30"/>
  <c r="BU74" i="30"/>
  <c r="BQ74" i="30"/>
  <c r="BM74" i="30"/>
  <c r="BI74" i="30"/>
  <c r="BE74" i="30"/>
  <c r="BA74" i="30"/>
  <c r="AW74" i="30"/>
  <c r="AS74" i="30"/>
  <c r="AO74" i="30"/>
  <c r="AK74" i="30"/>
  <c r="AG74" i="30"/>
  <c r="AC74" i="30"/>
  <c r="Y74" i="30"/>
  <c r="U74" i="30"/>
  <c r="Q74" i="30"/>
  <c r="M74" i="30"/>
  <c r="ID74" i="30"/>
  <c r="HZ74" i="30"/>
  <c r="HV74" i="30"/>
  <c r="HR74" i="30"/>
  <c r="HN74" i="30"/>
  <c r="HJ74" i="30"/>
  <c r="HF74" i="30"/>
  <c r="HB74" i="30"/>
  <c r="GX74" i="30"/>
  <c r="GT74" i="30"/>
  <c r="GP74" i="30"/>
  <c r="GL74" i="30"/>
  <c r="GH74" i="30"/>
  <c r="GD74" i="30"/>
  <c r="FZ74" i="30"/>
  <c r="FV74" i="30"/>
  <c r="FR74" i="30"/>
  <c r="FN74" i="30"/>
  <c r="FJ74" i="30"/>
  <c r="FF74" i="30"/>
  <c r="FB74" i="30"/>
  <c r="EX74" i="30"/>
  <c r="ET74" i="30"/>
  <c r="EP74" i="30"/>
  <c r="EL74" i="30"/>
  <c r="EH74" i="30"/>
  <c r="ED74" i="30"/>
  <c r="DZ74" i="30"/>
  <c r="DV74" i="30"/>
  <c r="DR74" i="30"/>
  <c r="DN74" i="30"/>
  <c r="DJ74" i="30"/>
  <c r="DF74" i="30"/>
  <c r="DB74" i="30"/>
  <c r="CX74" i="30"/>
  <c r="CT74" i="30"/>
  <c r="CP74" i="30"/>
  <c r="CL74" i="30"/>
  <c r="CH74" i="30"/>
  <c r="CD74" i="30"/>
  <c r="BZ74" i="30"/>
  <c r="BV74" i="30"/>
  <c r="BR74" i="30"/>
  <c r="BN74" i="30"/>
  <c r="BJ74" i="30"/>
  <c r="BF74" i="30"/>
  <c r="BB74" i="30"/>
  <c r="AX74" i="30"/>
  <c r="AT74" i="30"/>
  <c r="AP74" i="30"/>
  <c r="AL74" i="30"/>
  <c r="AH74" i="30"/>
  <c r="AD74" i="30"/>
  <c r="Z74" i="30"/>
  <c r="V74" i="30"/>
  <c r="R74" i="30"/>
  <c r="N74" i="30"/>
  <c r="IF39" i="30"/>
  <c r="IB39" i="30"/>
  <c r="HX39" i="30"/>
  <c r="HT39" i="30"/>
  <c r="HP39" i="30"/>
  <c r="HL39" i="30"/>
  <c r="HH39" i="30"/>
  <c r="HD39" i="30"/>
  <c r="GZ39" i="30"/>
  <c r="GV39" i="30"/>
  <c r="GR39" i="30"/>
  <c r="GN39" i="30"/>
  <c r="GJ39" i="30"/>
  <c r="GF39" i="30"/>
  <c r="GB39" i="30"/>
  <c r="FX39" i="30"/>
  <c r="FT39" i="30"/>
  <c r="FP39" i="30"/>
  <c r="FL39" i="30"/>
  <c r="FH39" i="30"/>
  <c r="FD39" i="30"/>
  <c r="EZ39" i="30"/>
  <c r="EV39" i="30"/>
  <c r="ER39" i="30"/>
  <c r="EN39" i="30"/>
  <c r="EJ39" i="30"/>
  <c r="EF39" i="30"/>
  <c r="EB39" i="30"/>
  <c r="DX39" i="30"/>
  <c r="DT39" i="30"/>
  <c r="DP39" i="30"/>
  <c r="DL39" i="30"/>
  <c r="DH39" i="30"/>
  <c r="DD39" i="30"/>
  <c r="CZ39" i="30"/>
  <c r="CV39" i="30"/>
  <c r="CR39" i="30"/>
  <c r="CN39" i="30"/>
  <c r="CJ39" i="30"/>
  <c r="CF39" i="30"/>
  <c r="CB39" i="30"/>
  <c r="BX39" i="30"/>
  <c r="BT39" i="30"/>
  <c r="BP39" i="30"/>
  <c r="BL39" i="30"/>
  <c r="BH39" i="30"/>
  <c r="BD39" i="30"/>
  <c r="AZ39" i="30"/>
  <c r="AV39" i="30"/>
  <c r="AR39" i="30"/>
  <c r="AN39" i="30"/>
  <c r="AJ39" i="30"/>
  <c r="AF39" i="30"/>
  <c r="AB39" i="30"/>
  <c r="X39" i="30"/>
  <c r="T39" i="30"/>
  <c r="P39" i="30"/>
  <c r="L39" i="30"/>
  <c r="IG39" i="30"/>
  <c r="IC39" i="30"/>
  <c r="HY39" i="30"/>
  <c r="HU39" i="30"/>
  <c r="HQ39" i="30"/>
  <c r="HM39" i="30"/>
  <c r="HI39" i="30"/>
  <c r="HE39" i="30"/>
  <c r="HA39" i="30"/>
  <c r="GW39" i="30"/>
  <c r="GS39" i="30"/>
  <c r="GO39" i="30"/>
  <c r="GK39" i="30"/>
  <c r="GG39" i="30"/>
  <c r="GC39" i="30"/>
  <c r="FY39" i="30"/>
  <c r="FU39" i="30"/>
  <c r="FQ39" i="30"/>
  <c r="FM39" i="30"/>
  <c r="FI39" i="30"/>
  <c r="FE39" i="30"/>
  <c r="FA39" i="30"/>
  <c r="EW39" i="30"/>
  <c r="ES39" i="30"/>
  <c r="EO39" i="30"/>
  <c r="EK39" i="30"/>
  <c r="EG39" i="30"/>
  <c r="EC39" i="30"/>
  <c r="DY39" i="30"/>
  <c r="DU39" i="30"/>
  <c r="DQ39" i="30"/>
  <c r="DM39" i="30"/>
  <c r="DI39" i="30"/>
  <c r="DE39" i="30"/>
  <c r="DA39" i="30"/>
  <c r="CW39" i="30"/>
  <c r="CS39" i="30"/>
  <c r="CO39" i="30"/>
  <c r="CK39" i="30"/>
  <c r="CG39" i="30"/>
  <c r="CC39" i="30"/>
  <c r="BY39" i="30"/>
  <c r="BU39" i="30"/>
  <c r="BQ39" i="30"/>
  <c r="BM39" i="30"/>
  <c r="BI39" i="30"/>
  <c r="BE39" i="30"/>
  <c r="BA39" i="30"/>
  <c r="AW39" i="30"/>
  <c r="AS39" i="30"/>
  <c r="AO39" i="30"/>
  <c r="AK39" i="30"/>
  <c r="AG39" i="30"/>
  <c r="AC39" i="30"/>
  <c r="Y39" i="30"/>
  <c r="U39" i="30"/>
  <c r="Q39" i="30"/>
  <c r="M39" i="30"/>
  <c r="ID39" i="30"/>
  <c r="HZ39" i="30"/>
  <c r="HV39" i="30"/>
  <c r="HR39" i="30"/>
  <c r="HN39" i="30"/>
  <c r="HJ39" i="30"/>
  <c r="HF39" i="30"/>
  <c r="HB39" i="30"/>
  <c r="GX39" i="30"/>
  <c r="GT39" i="30"/>
  <c r="GP39" i="30"/>
  <c r="GL39" i="30"/>
  <c r="GH39" i="30"/>
  <c r="GD39" i="30"/>
  <c r="FZ39" i="30"/>
  <c r="FV39" i="30"/>
  <c r="FR39" i="30"/>
  <c r="FN39" i="30"/>
  <c r="FJ39" i="30"/>
  <c r="FF39" i="30"/>
  <c r="FB39" i="30"/>
  <c r="EX39" i="30"/>
  <c r="ET39" i="30"/>
  <c r="EP39" i="30"/>
  <c r="EL39" i="30"/>
  <c r="EH39" i="30"/>
  <c r="ED39" i="30"/>
  <c r="DZ39" i="30"/>
  <c r="DV39" i="30"/>
  <c r="DR39" i="30"/>
  <c r="DN39" i="30"/>
  <c r="DJ39" i="30"/>
  <c r="DF39" i="30"/>
  <c r="DB39" i="30"/>
  <c r="CX39" i="30"/>
  <c r="CT39" i="30"/>
  <c r="CP39" i="30"/>
  <c r="CL39" i="30"/>
  <c r="CH39" i="30"/>
  <c r="CD39" i="30"/>
  <c r="BZ39" i="30"/>
  <c r="BV39" i="30"/>
  <c r="BR39" i="30"/>
  <c r="BN39" i="30"/>
  <c r="BJ39" i="30"/>
  <c r="BF39" i="30"/>
  <c r="BB39" i="30"/>
  <c r="AX39" i="30"/>
  <c r="AT39" i="30"/>
  <c r="AP39" i="30"/>
  <c r="AL39" i="30"/>
  <c r="AH39" i="30"/>
  <c r="AD39" i="30"/>
  <c r="Z39" i="30"/>
  <c r="V39" i="30"/>
  <c r="R39" i="30"/>
  <c r="N39" i="30"/>
  <c r="IE39" i="30"/>
  <c r="IA39" i="30"/>
  <c r="HW39" i="30"/>
  <c r="HS39" i="30"/>
  <c r="HO39" i="30"/>
  <c r="HK39" i="30"/>
  <c r="HG39" i="30"/>
  <c r="HC39" i="30"/>
  <c r="GY39" i="30"/>
  <c r="GU39" i="30"/>
  <c r="GQ39" i="30"/>
  <c r="GM39" i="30"/>
  <c r="GI39" i="30"/>
  <c r="GE39" i="30"/>
  <c r="GA39" i="30"/>
  <c r="FW39" i="30"/>
  <c r="FS39" i="30"/>
  <c r="FO39" i="30"/>
  <c r="FK39" i="30"/>
  <c r="FG39" i="30"/>
  <c r="FC39" i="30"/>
  <c r="EY39" i="30"/>
  <c r="EU39" i="30"/>
  <c r="EQ39" i="30"/>
  <c r="EM39" i="30"/>
  <c r="EI39" i="30"/>
  <c r="EE39" i="30"/>
  <c r="EA39" i="30"/>
  <c r="DW39" i="30"/>
  <c r="DS39" i="30"/>
  <c r="DO39" i="30"/>
  <c r="DK39" i="30"/>
  <c r="DG39" i="30"/>
  <c r="DC39" i="30"/>
  <c r="CY39" i="30"/>
  <c r="CU39" i="30"/>
  <c r="CQ39" i="30"/>
  <c r="CM39" i="30"/>
  <c r="CI39" i="30"/>
  <c r="CE39" i="30"/>
  <c r="CA39" i="30"/>
  <c r="BW39" i="30"/>
  <c r="BS39" i="30"/>
  <c r="BO39" i="30"/>
  <c r="BK39" i="30"/>
  <c r="BG39" i="30"/>
  <c r="BC39" i="30"/>
  <c r="AY39" i="30"/>
  <c r="AU39" i="30"/>
  <c r="AQ39" i="30"/>
  <c r="AM39" i="30"/>
  <c r="AI39" i="30"/>
  <c r="AE39" i="30"/>
  <c r="AA39" i="30"/>
  <c r="W39" i="30"/>
  <c r="S39" i="30"/>
  <c r="O39" i="30"/>
  <c r="K39" i="30"/>
  <c r="IG20" i="30"/>
  <c r="IC20" i="30"/>
  <c r="HY20" i="30"/>
  <c r="HU20" i="30"/>
  <c r="HQ20" i="30"/>
  <c r="HM20" i="30"/>
  <c r="HI20" i="30"/>
  <c r="HE20" i="30"/>
  <c r="HA20" i="30"/>
  <c r="GW20" i="30"/>
  <c r="GS20" i="30"/>
  <c r="GO20" i="30"/>
  <c r="GK20" i="30"/>
  <c r="GG20" i="30"/>
  <c r="GC20" i="30"/>
  <c r="FY20" i="30"/>
  <c r="FU20" i="30"/>
  <c r="FQ20" i="30"/>
  <c r="FM20" i="30"/>
  <c r="FI20" i="30"/>
  <c r="FE20" i="30"/>
  <c r="FA20" i="30"/>
  <c r="EW20" i="30"/>
  <c r="ES20" i="30"/>
  <c r="EO20" i="30"/>
  <c r="EK20" i="30"/>
  <c r="EG20" i="30"/>
  <c r="EC20" i="30"/>
  <c r="DY20" i="30"/>
  <c r="DU20" i="30"/>
  <c r="DQ20" i="30"/>
  <c r="DM20" i="30"/>
  <c r="DI20" i="30"/>
  <c r="DE20" i="30"/>
  <c r="DA20" i="30"/>
  <c r="CW20" i="30"/>
  <c r="CS20" i="30"/>
  <c r="CO20" i="30"/>
  <c r="CK20" i="30"/>
  <c r="CG20" i="30"/>
  <c r="CC20" i="30"/>
  <c r="BY20" i="30"/>
  <c r="BU20" i="30"/>
  <c r="BQ20" i="30"/>
  <c r="BM20" i="30"/>
  <c r="BI20" i="30"/>
  <c r="BE20" i="30"/>
  <c r="BA20" i="30"/>
  <c r="AW20" i="30"/>
  <c r="AS20" i="30"/>
  <c r="AO20" i="30"/>
  <c r="AK20" i="30"/>
  <c r="AG20" i="30"/>
  <c r="AC20" i="30"/>
  <c r="Y20" i="30"/>
  <c r="U20" i="30"/>
  <c r="Q20" i="30"/>
  <c r="M20" i="30"/>
  <c r="ID20" i="30"/>
  <c r="HZ20" i="30"/>
  <c r="HV20" i="30"/>
  <c r="HR20" i="30"/>
  <c r="HN20" i="30"/>
  <c r="HJ20" i="30"/>
  <c r="HF20" i="30"/>
  <c r="HB20" i="30"/>
  <c r="GX20" i="30"/>
  <c r="GT20" i="30"/>
  <c r="GP20" i="30"/>
  <c r="GL20" i="30"/>
  <c r="GH20" i="30"/>
  <c r="GD20" i="30"/>
  <c r="FZ20" i="30"/>
  <c r="FV20" i="30"/>
  <c r="FR20" i="30"/>
  <c r="FN20" i="30"/>
  <c r="FJ20" i="30"/>
  <c r="FF20" i="30"/>
  <c r="FB20" i="30"/>
  <c r="EX20" i="30"/>
  <c r="ET20" i="30"/>
  <c r="EP20" i="30"/>
  <c r="EL20" i="30"/>
  <c r="EH20" i="30"/>
  <c r="ED20" i="30"/>
  <c r="DZ20" i="30"/>
  <c r="DV20" i="30"/>
  <c r="DR20" i="30"/>
  <c r="DN20" i="30"/>
  <c r="DJ20" i="30"/>
  <c r="DF20" i="30"/>
  <c r="DB20" i="30"/>
  <c r="CX20" i="30"/>
  <c r="CT20" i="30"/>
  <c r="CP20" i="30"/>
  <c r="CL20" i="30"/>
  <c r="CH20" i="30"/>
  <c r="CD20" i="30"/>
  <c r="BZ20" i="30"/>
  <c r="BV20" i="30"/>
  <c r="BR20" i="30"/>
  <c r="BN20" i="30"/>
  <c r="BJ20" i="30"/>
  <c r="BF20" i="30"/>
  <c r="BB20" i="30"/>
  <c r="AX20" i="30"/>
  <c r="AT20" i="30"/>
  <c r="AP20" i="30"/>
  <c r="AL20" i="30"/>
  <c r="AH20" i="30"/>
  <c r="AD20" i="30"/>
  <c r="Z20" i="30"/>
  <c r="V20" i="30"/>
  <c r="R20" i="30"/>
  <c r="N20" i="30"/>
  <c r="IE20" i="30"/>
  <c r="IA20" i="30"/>
  <c r="HW20" i="30"/>
  <c r="HS20" i="30"/>
  <c r="HO20" i="30"/>
  <c r="HK20" i="30"/>
  <c r="HG20" i="30"/>
  <c r="HC20" i="30"/>
  <c r="GY20" i="30"/>
  <c r="GU20" i="30"/>
  <c r="GQ20" i="30"/>
  <c r="GM20" i="30"/>
  <c r="GI20" i="30"/>
  <c r="GE20" i="30"/>
  <c r="GA20" i="30"/>
  <c r="FW20" i="30"/>
  <c r="FS20" i="30"/>
  <c r="FO20" i="30"/>
  <c r="FK20" i="30"/>
  <c r="FG20" i="30"/>
  <c r="FC20" i="30"/>
  <c r="EY20" i="30"/>
  <c r="EU20" i="30"/>
  <c r="EQ20" i="30"/>
  <c r="EM20" i="30"/>
  <c r="EI20" i="30"/>
  <c r="EE20" i="30"/>
  <c r="EA20" i="30"/>
  <c r="DW20" i="30"/>
  <c r="DS20" i="30"/>
  <c r="DO20" i="30"/>
  <c r="DK20" i="30"/>
  <c r="DG20" i="30"/>
  <c r="DC20" i="30"/>
  <c r="CY20" i="30"/>
  <c r="CU20" i="30"/>
  <c r="CQ20" i="30"/>
  <c r="CM20" i="30"/>
  <c r="CI20" i="30"/>
  <c r="CE20" i="30"/>
  <c r="CA20" i="30"/>
  <c r="BW20" i="30"/>
  <c r="BS20" i="30"/>
  <c r="BO20" i="30"/>
  <c r="BK20" i="30"/>
  <c r="BG20" i="30"/>
  <c r="BC20" i="30"/>
  <c r="AY20" i="30"/>
  <c r="AU20" i="30"/>
  <c r="AQ20" i="30"/>
  <c r="AM20" i="30"/>
  <c r="AI20" i="30"/>
  <c r="AE20" i="30"/>
  <c r="AA20" i="30"/>
  <c r="W20" i="30"/>
  <c r="S20" i="30"/>
  <c r="O20" i="30"/>
  <c r="K20" i="30"/>
  <c r="IF20" i="30"/>
  <c r="IB20" i="30"/>
  <c r="HX20" i="30"/>
  <c r="HT20" i="30"/>
  <c r="HP20" i="30"/>
  <c r="HL20" i="30"/>
  <c r="HH20" i="30"/>
  <c r="HD20" i="30"/>
  <c r="GZ20" i="30"/>
  <c r="GV20" i="30"/>
  <c r="GR20" i="30"/>
  <c r="GN20" i="30"/>
  <c r="GJ20" i="30"/>
  <c r="GF20" i="30"/>
  <c r="GB20" i="30"/>
  <c r="FX20" i="30"/>
  <c r="FT20" i="30"/>
  <c r="FP20" i="30"/>
  <c r="FL20" i="30"/>
  <c r="FH20" i="30"/>
  <c r="FD20" i="30"/>
  <c r="EZ20" i="30"/>
  <c r="EV20" i="30"/>
  <c r="ER20" i="30"/>
  <c r="EN20" i="30"/>
  <c r="EJ20" i="30"/>
  <c r="EF20" i="30"/>
  <c r="EB20" i="30"/>
  <c r="DX20" i="30"/>
  <c r="DT20" i="30"/>
  <c r="DP20" i="30"/>
  <c r="DL20" i="30"/>
  <c r="DH20" i="30"/>
  <c r="DD20" i="30"/>
  <c r="CZ20" i="30"/>
  <c r="CV20" i="30"/>
  <c r="CR20" i="30"/>
  <c r="CN20" i="30"/>
  <c r="CJ20" i="30"/>
  <c r="CF20" i="30"/>
  <c r="CB20" i="30"/>
  <c r="BX20" i="30"/>
  <c r="BT20" i="30"/>
  <c r="BP20" i="30"/>
  <c r="BL20" i="30"/>
  <c r="BH20" i="30"/>
  <c r="BD20" i="30"/>
  <c r="AZ20" i="30"/>
  <c r="AV20" i="30"/>
  <c r="AR20" i="30"/>
  <c r="AN20" i="30"/>
  <c r="AJ20" i="30"/>
  <c r="AF20" i="30"/>
  <c r="AB20" i="30"/>
  <c r="X20" i="30"/>
  <c r="T20" i="30"/>
  <c r="P20" i="30"/>
  <c r="L20" i="30"/>
  <c r="ID25" i="30"/>
  <c r="HZ25" i="30"/>
  <c r="HV25" i="30"/>
  <c r="HR25" i="30"/>
  <c r="HN25" i="30"/>
  <c r="HJ25" i="30"/>
  <c r="HF25" i="30"/>
  <c r="HB25" i="30"/>
  <c r="GX25" i="30"/>
  <c r="GT25" i="30"/>
  <c r="GP25" i="30"/>
  <c r="GL25" i="30"/>
  <c r="GH25" i="30"/>
  <c r="GD25" i="30"/>
  <c r="FZ25" i="30"/>
  <c r="FV25" i="30"/>
  <c r="FR25" i="30"/>
  <c r="FN25" i="30"/>
  <c r="FJ25" i="30"/>
  <c r="FF25" i="30"/>
  <c r="FB25" i="30"/>
  <c r="EX25" i="30"/>
  <c r="ET25" i="30"/>
  <c r="EP25" i="30"/>
  <c r="EL25" i="30"/>
  <c r="EH25" i="30"/>
  <c r="ED25" i="30"/>
  <c r="DZ25" i="30"/>
  <c r="DV25" i="30"/>
  <c r="DR25" i="30"/>
  <c r="DN25" i="30"/>
  <c r="DJ25" i="30"/>
  <c r="DF25" i="30"/>
  <c r="DB25" i="30"/>
  <c r="CX25" i="30"/>
  <c r="CT25" i="30"/>
  <c r="CP25" i="30"/>
  <c r="CL25" i="30"/>
  <c r="CH25" i="30"/>
  <c r="CD25" i="30"/>
  <c r="BZ25" i="30"/>
  <c r="BV25" i="30"/>
  <c r="BR25" i="30"/>
  <c r="BN25" i="30"/>
  <c r="BJ25" i="30"/>
  <c r="BF25" i="30"/>
  <c r="BB25" i="30"/>
  <c r="AX25" i="30"/>
  <c r="AT25" i="30"/>
  <c r="AP25" i="30"/>
  <c r="AL25" i="30"/>
  <c r="AH25" i="30"/>
  <c r="AD25" i="30"/>
  <c r="Z25" i="30"/>
  <c r="V25" i="30"/>
  <c r="R25" i="30"/>
  <c r="N25" i="30"/>
  <c r="IE25" i="30"/>
  <c r="IA25" i="30"/>
  <c r="HW25" i="30"/>
  <c r="HS25" i="30"/>
  <c r="HO25" i="30"/>
  <c r="HK25" i="30"/>
  <c r="HG25" i="30"/>
  <c r="HC25" i="30"/>
  <c r="GY25" i="30"/>
  <c r="GU25" i="30"/>
  <c r="GQ25" i="30"/>
  <c r="GM25" i="30"/>
  <c r="GI25" i="30"/>
  <c r="GE25" i="30"/>
  <c r="GA25" i="30"/>
  <c r="FW25" i="30"/>
  <c r="FS25" i="30"/>
  <c r="FO25" i="30"/>
  <c r="FK25" i="30"/>
  <c r="FG25" i="30"/>
  <c r="FC25" i="30"/>
  <c r="EY25" i="30"/>
  <c r="EU25" i="30"/>
  <c r="EQ25" i="30"/>
  <c r="EM25" i="30"/>
  <c r="EI25" i="30"/>
  <c r="EE25" i="30"/>
  <c r="EA25" i="30"/>
  <c r="DW25" i="30"/>
  <c r="DS25" i="30"/>
  <c r="DO25" i="30"/>
  <c r="DK25" i="30"/>
  <c r="DG25" i="30"/>
  <c r="DC25" i="30"/>
  <c r="CY25" i="30"/>
  <c r="CU25" i="30"/>
  <c r="CQ25" i="30"/>
  <c r="CM25" i="30"/>
  <c r="CI25" i="30"/>
  <c r="CE25" i="30"/>
  <c r="CA25" i="30"/>
  <c r="BW25" i="30"/>
  <c r="BS25" i="30"/>
  <c r="BO25" i="30"/>
  <c r="BK25" i="30"/>
  <c r="BG25" i="30"/>
  <c r="BC25" i="30"/>
  <c r="AY25" i="30"/>
  <c r="AU25" i="30"/>
  <c r="AQ25" i="30"/>
  <c r="AM25" i="30"/>
  <c r="AI25" i="30"/>
  <c r="AE25" i="30"/>
  <c r="AA25" i="30"/>
  <c r="W25" i="30"/>
  <c r="S25" i="30"/>
  <c r="O25" i="30"/>
  <c r="K25" i="30"/>
  <c r="IF25" i="30"/>
  <c r="IB25" i="30"/>
  <c r="HX25" i="30"/>
  <c r="HT25" i="30"/>
  <c r="HP25" i="30"/>
  <c r="HL25" i="30"/>
  <c r="HH25" i="30"/>
  <c r="HD25" i="30"/>
  <c r="GZ25" i="30"/>
  <c r="GV25" i="30"/>
  <c r="GR25" i="30"/>
  <c r="GN25" i="30"/>
  <c r="GJ25" i="30"/>
  <c r="GF25" i="30"/>
  <c r="GB25" i="30"/>
  <c r="FX25" i="30"/>
  <c r="FT25" i="30"/>
  <c r="FP25" i="30"/>
  <c r="FL25" i="30"/>
  <c r="FH25" i="30"/>
  <c r="FD25" i="30"/>
  <c r="EZ25" i="30"/>
  <c r="EV25" i="30"/>
  <c r="ER25" i="30"/>
  <c r="EN25" i="30"/>
  <c r="EJ25" i="30"/>
  <c r="EF25" i="30"/>
  <c r="EB25" i="30"/>
  <c r="DX25" i="30"/>
  <c r="DT25" i="30"/>
  <c r="DP25" i="30"/>
  <c r="DL25" i="30"/>
  <c r="DH25" i="30"/>
  <c r="DD25" i="30"/>
  <c r="CZ25" i="30"/>
  <c r="CV25" i="30"/>
  <c r="CR25" i="30"/>
  <c r="CN25" i="30"/>
  <c r="CJ25" i="30"/>
  <c r="CF25" i="30"/>
  <c r="CB25" i="30"/>
  <c r="BX25" i="30"/>
  <c r="BT25" i="30"/>
  <c r="BP25" i="30"/>
  <c r="BL25" i="30"/>
  <c r="BH25" i="30"/>
  <c r="BD25" i="30"/>
  <c r="AZ25" i="30"/>
  <c r="AV25" i="30"/>
  <c r="AR25" i="30"/>
  <c r="AN25" i="30"/>
  <c r="AJ25" i="30"/>
  <c r="AF25" i="30"/>
  <c r="AB25" i="30"/>
  <c r="X25" i="30"/>
  <c r="T25" i="30"/>
  <c r="P25" i="30"/>
  <c r="L25" i="30"/>
  <c r="IG25" i="30"/>
  <c r="IC25" i="30"/>
  <c r="HY25" i="30"/>
  <c r="HU25" i="30"/>
  <c r="HQ25" i="30"/>
  <c r="HM25" i="30"/>
  <c r="HI25" i="30"/>
  <c r="HE25" i="30"/>
  <c r="HA25" i="30"/>
  <c r="GW25" i="30"/>
  <c r="GS25" i="30"/>
  <c r="GO25" i="30"/>
  <c r="GK25" i="30"/>
  <c r="GG25" i="30"/>
  <c r="GC25" i="30"/>
  <c r="FY25" i="30"/>
  <c r="FU25" i="30"/>
  <c r="FQ25" i="30"/>
  <c r="FM25" i="30"/>
  <c r="FI25" i="30"/>
  <c r="FE25" i="30"/>
  <c r="FA25" i="30"/>
  <c r="EW25" i="30"/>
  <c r="ES25" i="30"/>
  <c r="EO25" i="30"/>
  <c r="EK25" i="30"/>
  <c r="EG25" i="30"/>
  <c r="EC25" i="30"/>
  <c r="DY25" i="30"/>
  <c r="DU25" i="30"/>
  <c r="DQ25" i="30"/>
  <c r="DM25" i="30"/>
  <c r="DI25" i="30"/>
  <c r="DE25" i="30"/>
  <c r="DA25" i="30"/>
  <c r="CW25" i="30"/>
  <c r="CS25" i="30"/>
  <c r="CO25" i="30"/>
  <c r="CK25" i="30"/>
  <c r="CG25" i="30"/>
  <c r="CC25" i="30"/>
  <c r="BY25" i="30"/>
  <c r="BU25" i="30"/>
  <c r="BQ25" i="30"/>
  <c r="BM25" i="30"/>
  <c r="BI25" i="30"/>
  <c r="BE25" i="30"/>
  <c r="BA25" i="30"/>
  <c r="AW25" i="30"/>
  <c r="AS25" i="30"/>
  <c r="AO25" i="30"/>
  <c r="AK25" i="30"/>
  <c r="AG25" i="30"/>
  <c r="AC25" i="30"/>
  <c r="Y25" i="30"/>
  <c r="U25" i="30"/>
  <c r="Q25" i="30"/>
  <c r="M25" i="30"/>
  <c r="ID57" i="30"/>
  <c r="HZ57" i="30"/>
  <c r="HV57" i="30"/>
  <c r="HR57" i="30"/>
  <c r="HN57" i="30"/>
  <c r="HJ57" i="30"/>
  <c r="HF57" i="30"/>
  <c r="HB57" i="30"/>
  <c r="GX57" i="30"/>
  <c r="GT57" i="30"/>
  <c r="GP57" i="30"/>
  <c r="GL57" i="30"/>
  <c r="GH57" i="30"/>
  <c r="GD57" i="30"/>
  <c r="FZ57" i="30"/>
  <c r="FV57" i="30"/>
  <c r="FR57" i="30"/>
  <c r="FN57" i="30"/>
  <c r="FJ57" i="30"/>
  <c r="FF57" i="30"/>
  <c r="FB57" i="30"/>
  <c r="EX57" i="30"/>
  <c r="ET57" i="30"/>
  <c r="EP57" i="30"/>
  <c r="EL57" i="30"/>
  <c r="EH57" i="30"/>
  <c r="ED57" i="30"/>
  <c r="DZ57" i="30"/>
  <c r="DV57" i="30"/>
  <c r="DR57" i="30"/>
  <c r="DN57" i="30"/>
  <c r="DJ57" i="30"/>
  <c r="DF57" i="30"/>
  <c r="DB57" i="30"/>
  <c r="CX57" i="30"/>
  <c r="CT57" i="30"/>
  <c r="CP57" i="30"/>
  <c r="CL57" i="30"/>
  <c r="CH57" i="30"/>
  <c r="CD57" i="30"/>
  <c r="BZ57" i="30"/>
  <c r="BV57" i="30"/>
  <c r="BR57" i="30"/>
  <c r="BN57" i="30"/>
  <c r="BJ57" i="30"/>
  <c r="BF57" i="30"/>
  <c r="BB57" i="30"/>
  <c r="AX57" i="30"/>
  <c r="AT57" i="30"/>
  <c r="AP57" i="30"/>
  <c r="AL57" i="30"/>
  <c r="AH57" i="30"/>
  <c r="AD57" i="30"/>
  <c r="Z57" i="30"/>
  <c r="V57" i="30"/>
  <c r="R57" i="30"/>
  <c r="N57" i="30"/>
  <c r="IE57" i="30"/>
  <c r="IA57" i="30"/>
  <c r="HW57" i="30"/>
  <c r="HS57" i="30"/>
  <c r="HO57" i="30"/>
  <c r="HK57" i="30"/>
  <c r="HG57" i="30"/>
  <c r="HC57" i="30"/>
  <c r="GY57" i="30"/>
  <c r="GU57" i="30"/>
  <c r="GQ57" i="30"/>
  <c r="GM57" i="30"/>
  <c r="GI57" i="30"/>
  <c r="GE57" i="30"/>
  <c r="GA57" i="30"/>
  <c r="FW57" i="30"/>
  <c r="FS57" i="30"/>
  <c r="FO57" i="30"/>
  <c r="FK57" i="30"/>
  <c r="FG57" i="30"/>
  <c r="FC57" i="30"/>
  <c r="EY57" i="30"/>
  <c r="EU57" i="30"/>
  <c r="EQ57" i="30"/>
  <c r="EM57" i="30"/>
  <c r="EI57" i="30"/>
  <c r="EE57" i="30"/>
  <c r="EA57" i="30"/>
  <c r="DW57" i="30"/>
  <c r="DS57" i="30"/>
  <c r="DO57" i="30"/>
  <c r="DK57" i="30"/>
  <c r="DG57" i="30"/>
  <c r="DC57" i="30"/>
  <c r="CY57" i="30"/>
  <c r="CU57" i="30"/>
  <c r="CQ57" i="30"/>
  <c r="CM57" i="30"/>
  <c r="CI57" i="30"/>
  <c r="CE57" i="30"/>
  <c r="CA57" i="30"/>
  <c r="BW57" i="30"/>
  <c r="BS57" i="30"/>
  <c r="BO57" i="30"/>
  <c r="BK57" i="30"/>
  <c r="BG57" i="30"/>
  <c r="BC57" i="30"/>
  <c r="AY57" i="30"/>
  <c r="AU57" i="30"/>
  <c r="AQ57" i="30"/>
  <c r="AM57" i="30"/>
  <c r="AI57" i="30"/>
  <c r="AE57" i="30"/>
  <c r="AA57" i="30"/>
  <c r="W57" i="30"/>
  <c r="S57" i="30"/>
  <c r="O57" i="30"/>
  <c r="K57" i="30"/>
  <c r="IF57" i="30"/>
  <c r="IB57" i="30"/>
  <c r="HX57" i="30"/>
  <c r="HT57" i="30"/>
  <c r="HP57" i="30"/>
  <c r="HL57" i="30"/>
  <c r="HH57" i="30"/>
  <c r="HD57" i="30"/>
  <c r="GZ57" i="30"/>
  <c r="GV57" i="30"/>
  <c r="GR57" i="30"/>
  <c r="GN57" i="30"/>
  <c r="GJ57" i="30"/>
  <c r="GF57" i="30"/>
  <c r="GB57" i="30"/>
  <c r="FX57" i="30"/>
  <c r="FT57" i="30"/>
  <c r="FP57" i="30"/>
  <c r="FL57" i="30"/>
  <c r="FH57" i="30"/>
  <c r="FD57" i="30"/>
  <c r="EZ57" i="30"/>
  <c r="EV57" i="30"/>
  <c r="ER57" i="30"/>
  <c r="EN57" i="30"/>
  <c r="EJ57" i="30"/>
  <c r="EF57" i="30"/>
  <c r="EB57" i="30"/>
  <c r="DX57" i="30"/>
  <c r="DT57" i="30"/>
  <c r="DP57" i="30"/>
  <c r="DL57" i="30"/>
  <c r="DH57" i="30"/>
  <c r="DD57" i="30"/>
  <c r="CZ57" i="30"/>
  <c r="CV57" i="30"/>
  <c r="CR57" i="30"/>
  <c r="CN57" i="30"/>
  <c r="CJ57" i="30"/>
  <c r="CF57" i="30"/>
  <c r="CB57" i="30"/>
  <c r="BX57" i="30"/>
  <c r="BT57" i="30"/>
  <c r="BP57" i="30"/>
  <c r="BL57" i="30"/>
  <c r="BH57" i="30"/>
  <c r="BD57" i="30"/>
  <c r="AZ57" i="30"/>
  <c r="AV57" i="30"/>
  <c r="AR57" i="30"/>
  <c r="AN57" i="30"/>
  <c r="AJ57" i="30"/>
  <c r="AF57" i="30"/>
  <c r="AB57" i="30"/>
  <c r="X57" i="30"/>
  <c r="T57" i="30"/>
  <c r="P57" i="30"/>
  <c r="L57" i="30"/>
  <c r="IG57" i="30"/>
  <c r="IC57" i="30"/>
  <c r="HY57" i="30"/>
  <c r="HU57" i="30"/>
  <c r="HQ57" i="30"/>
  <c r="HM57" i="30"/>
  <c r="HI57" i="30"/>
  <c r="HE57" i="30"/>
  <c r="HA57" i="30"/>
  <c r="GW57" i="30"/>
  <c r="GS57" i="30"/>
  <c r="GO57" i="30"/>
  <c r="GK57" i="30"/>
  <c r="GG57" i="30"/>
  <c r="GC57" i="30"/>
  <c r="FY57" i="30"/>
  <c r="FU57" i="30"/>
  <c r="FQ57" i="30"/>
  <c r="FM57" i="30"/>
  <c r="FI57" i="30"/>
  <c r="FE57" i="30"/>
  <c r="FA57" i="30"/>
  <c r="EW57" i="30"/>
  <c r="ES57" i="30"/>
  <c r="EO57" i="30"/>
  <c r="EK57" i="30"/>
  <c r="EG57" i="30"/>
  <c r="EC57" i="30"/>
  <c r="DY57" i="30"/>
  <c r="DU57" i="30"/>
  <c r="DQ57" i="30"/>
  <c r="DM57" i="30"/>
  <c r="DI57" i="30"/>
  <c r="DE57" i="30"/>
  <c r="DA57" i="30"/>
  <c r="CW57" i="30"/>
  <c r="CS57" i="30"/>
  <c r="CO57" i="30"/>
  <c r="CK57" i="30"/>
  <c r="CG57" i="30"/>
  <c r="CC57" i="30"/>
  <c r="BY57" i="30"/>
  <c r="BU57" i="30"/>
  <c r="BQ57" i="30"/>
  <c r="BM57" i="30"/>
  <c r="BI57" i="30"/>
  <c r="BE57" i="30"/>
  <c r="BA57" i="30"/>
  <c r="AW57" i="30"/>
  <c r="AS57" i="30"/>
  <c r="AO57" i="30"/>
  <c r="AK57" i="30"/>
  <c r="AG57" i="30"/>
  <c r="AC57" i="30"/>
  <c r="Y57" i="30"/>
  <c r="U57" i="30"/>
  <c r="Q57" i="30"/>
  <c r="M57" i="30"/>
  <c r="IE22" i="30"/>
  <c r="IA22" i="30"/>
  <c r="HW22" i="30"/>
  <c r="HS22" i="30"/>
  <c r="HO22" i="30"/>
  <c r="HK22" i="30"/>
  <c r="HG22" i="30"/>
  <c r="HC22" i="30"/>
  <c r="GY22" i="30"/>
  <c r="GU22" i="30"/>
  <c r="GQ22" i="30"/>
  <c r="GM22" i="30"/>
  <c r="GI22" i="30"/>
  <c r="GE22" i="30"/>
  <c r="GA22" i="30"/>
  <c r="FW22" i="30"/>
  <c r="FS22" i="30"/>
  <c r="FO22" i="30"/>
  <c r="FK22" i="30"/>
  <c r="FG22" i="30"/>
  <c r="FC22" i="30"/>
  <c r="EY22" i="30"/>
  <c r="EU22" i="30"/>
  <c r="EQ22" i="30"/>
  <c r="EM22" i="30"/>
  <c r="EI22" i="30"/>
  <c r="EE22" i="30"/>
  <c r="EA22" i="30"/>
  <c r="DW22" i="30"/>
  <c r="DS22" i="30"/>
  <c r="DO22" i="30"/>
  <c r="DK22" i="30"/>
  <c r="DG22" i="30"/>
  <c r="DC22" i="30"/>
  <c r="CY22" i="30"/>
  <c r="CU22" i="30"/>
  <c r="CQ22" i="30"/>
  <c r="CM22" i="30"/>
  <c r="CI22" i="30"/>
  <c r="CE22" i="30"/>
  <c r="CA22" i="30"/>
  <c r="BW22" i="30"/>
  <c r="BS22" i="30"/>
  <c r="BO22" i="30"/>
  <c r="BK22" i="30"/>
  <c r="BG22" i="30"/>
  <c r="BC22" i="30"/>
  <c r="AY22" i="30"/>
  <c r="AU22" i="30"/>
  <c r="AQ22" i="30"/>
  <c r="AM22" i="30"/>
  <c r="AI22" i="30"/>
  <c r="AE22" i="30"/>
  <c r="AA22" i="30"/>
  <c r="W22" i="30"/>
  <c r="S22" i="30"/>
  <c r="O22" i="30"/>
  <c r="K22" i="30"/>
  <c r="IF22" i="30"/>
  <c r="IB22" i="30"/>
  <c r="HX22" i="30"/>
  <c r="HT22" i="30"/>
  <c r="HP22" i="30"/>
  <c r="HL22" i="30"/>
  <c r="HH22" i="30"/>
  <c r="HD22" i="30"/>
  <c r="GZ22" i="30"/>
  <c r="GV22" i="30"/>
  <c r="GR22" i="30"/>
  <c r="GN22" i="30"/>
  <c r="GJ22" i="30"/>
  <c r="GF22" i="30"/>
  <c r="GB22" i="30"/>
  <c r="FX22" i="30"/>
  <c r="FT22" i="30"/>
  <c r="FP22" i="30"/>
  <c r="FL22" i="30"/>
  <c r="FH22" i="30"/>
  <c r="FD22" i="30"/>
  <c r="EZ22" i="30"/>
  <c r="EV22" i="30"/>
  <c r="ER22" i="30"/>
  <c r="EN22" i="30"/>
  <c r="EJ22" i="30"/>
  <c r="EF22" i="30"/>
  <c r="EB22" i="30"/>
  <c r="DX22" i="30"/>
  <c r="DT22" i="30"/>
  <c r="DP22" i="30"/>
  <c r="DL22" i="30"/>
  <c r="DH22" i="30"/>
  <c r="DD22" i="30"/>
  <c r="CZ22" i="30"/>
  <c r="CV22" i="30"/>
  <c r="CR22" i="30"/>
  <c r="CN22" i="30"/>
  <c r="CJ22" i="30"/>
  <c r="CF22" i="30"/>
  <c r="CB22" i="30"/>
  <c r="BX22" i="30"/>
  <c r="BT22" i="30"/>
  <c r="BP22" i="30"/>
  <c r="BL22" i="30"/>
  <c r="BH22" i="30"/>
  <c r="BD22" i="30"/>
  <c r="AZ22" i="30"/>
  <c r="AV22" i="30"/>
  <c r="AR22" i="30"/>
  <c r="AN22" i="30"/>
  <c r="AJ22" i="30"/>
  <c r="AF22" i="30"/>
  <c r="AB22" i="30"/>
  <c r="X22" i="30"/>
  <c r="T22" i="30"/>
  <c r="P22" i="30"/>
  <c r="L22" i="30"/>
  <c r="IG22" i="30"/>
  <c r="IC22" i="30"/>
  <c r="HY22" i="30"/>
  <c r="HU22" i="30"/>
  <c r="HQ22" i="30"/>
  <c r="HM22" i="30"/>
  <c r="HI22" i="30"/>
  <c r="HE22" i="30"/>
  <c r="HA22" i="30"/>
  <c r="GW22" i="30"/>
  <c r="GS22" i="30"/>
  <c r="GO22" i="30"/>
  <c r="GK22" i="30"/>
  <c r="GG22" i="30"/>
  <c r="GC22" i="30"/>
  <c r="FY22" i="30"/>
  <c r="FU22" i="30"/>
  <c r="FQ22" i="30"/>
  <c r="FM22" i="30"/>
  <c r="FI22" i="30"/>
  <c r="FE22" i="30"/>
  <c r="FA22" i="30"/>
  <c r="EW22" i="30"/>
  <c r="ES22" i="30"/>
  <c r="EO22" i="30"/>
  <c r="EK22" i="30"/>
  <c r="EG22" i="30"/>
  <c r="EC22" i="30"/>
  <c r="DY22" i="30"/>
  <c r="DU22" i="30"/>
  <c r="DQ22" i="30"/>
  <c r="DM22" i="30"/>
  <c r="DI22" i="30"/>
  <c r="DE22" i="30"/>
  <c r="DA22" i="30"/>
  <c r="CW22" i="30"/>
  <c r="CS22" i="30"/>
  <c r="CO22" i="30"/>
  <c r="CK22" i="30"/>
  <c r="CG22" i="30"/>
  <c r="CC22" i="30"/>
  <c r="BY22" i="30"/>
  <c r="BU22" i="30"/>
  <c r="BQ22" i="30"/>
  <c r="BM22" i="30"/>
  <c r="BI22" i="30"/>
  <c r="BE22" i="30"/>
  <c r="BA22" i="30"/>
  <c r="AW22" i="30"/>
  <c r="AS22" i="30"/>
  <c r="AO22" i="30"/>
  <c r="AK22" i="30"/>
  <c r="AG22" i="30"/>
  <c r="AC22" i="30"/>
  <c r="Y22" i="30"/>
  <c r="U22" i="30"/>
  <c r="Q22" i="30"/>
  <c r="M22" i="30"/>
  <c r="ID22" i="30"/>
  <c r="HZ22" i="30"/>
  <c r="HV22" i="30"/>
  <c r="HR22" i="30"/>
  <c r="HN22" i="30"/>
  <c r="HJ22" i="30"/>
  <c r="HF22" i="30"/>
  <c r="HB22" i="30"/>
  <c r="GX22" i="30"/>
  <c r="GT22" i="30"/>
  <c r="GP22" i="30"/>
  <c r="GL22" i="30"/>
  <c r="GH22" i="30"/>
  <c r="GD22" i="30"/>
  <c r="FZ22" i="30"/>
  <c r="FV22" i="30"/>
  <c r="FR22" i="30"/>
  <c r="FN22" i="30"/>
  <c r="FJ22" i="30"/>
  <c r="FF22" i="30"/>
  <c r="FB22" i="30"/>
  <c r="EX22" i="30"/>
  <c r="ET22" i="30"/>
  <c r="EP22" i="30"/>
  <c r="EL22" i="30"/>
  <c r="EH22" i="30"/>
  <c r="ED22" i="30"/>
  <c r="DZ22" i="30"/>
  <c r="DV22" i="30"/>
  <c r="DR22" i="30"/>
  <c r="DN22" i="30"/>
  <c r="DJ22" i="30"/>
  <c r="DF22" i="30"/>
  <c r="DB22" i="30"/>
  <c r="CX22" i="30"/>
  <c r="CT22" i="30"/>
  <c r="CP22" i="30"/>
  <c r="CL22" i="30"/>
  <c r="CH22" i="30"/>
  <c r="CD22" i="30"/>
  <c r="BZ22" i="30"/>
  <c r="BV22" i="30"/>
  <c r="BR22" i="30"/>
  <c r="BN22" i="30"/>
  <c r="BJ22" i="30"/>
  <c r="BF22" i="30"/>
  <c r="BB22" i="30"/>
  <c r="AX22" i="30"/>
  <c r="AT22" i="30"/>
  <c r="AP22" i="30"/>
  <c r="AL22" i="30"/>
  <c r="AH22" i="30"/>
  <c r="AD22" i="30"/>
  <c r="Z22" i="30"/>
  <c r="V22" i="30"/>
  <c r="R22" i="30"/>
  <c r="N22" i="30"/>
  <c r="IE54" i="30"/>
  <c r="IA54" i="30"/>
  <c r="HW54" i="30"/>
  <c r="HS54" i="30"/>
  <c r="HO54" i="30"/>
  <c r="HK54" i="30"/>
  <c r="HG54" i="30"/>
  <c r="HC54" i="30"/>
  <c r="GY54" i="30"/>
  <c r="GU54" i="30"/>
  <c r="GQ54" i="30"/>
  <c r="GM54" i="30"/>
  <c r="GI54" i="30"/>
  <c r="GE54" i="30"/>
  <c r="GA54" i="30"/>
  <c r="FW54" i="30"/>
  <c r="FS54" i="30"/>
  <c r="FO54" i="30"/>
  <c r="FK54" i="30"/>
  <c r="FG54" i="30"/>
  <c r="FC54" i="30"/>
  <c r="EY54" i="30"/>
  <c r="EU54" i="30"/>
  <c r="EQ54" i="30"/>
  <c r="EM54" i="30"/>
  <c r="EI54" i="30"/>
  <c r="EE54" i="30"/>
  <c r="EA54" i="30"/>
  <c r="DW54" i="30"/>
  <c r="DS54" i="30"/>
  <c r="DO54" i="30"/>
  <c r="DK54" i="30"/>
  <c r="DG54" i="30"/>
  <c r="DC54" i="30"/>
  <c r="CY54" i="30"/>
  <c r="CU54" i="30"/>
  <c r="CQ54" i="30"/>
  <c r="CM54" i="30"/>
  <c r="CI54" i="30"/>
  <c r="CE54" i="30"/>
  <c r="CA54" i="30"/>
  <c r="BW54" i="30"/>
  <c r="BS54" i="30"/>
  <c r="BO54" i="30"/>
  <c r="BK54" i="30"/>
  <c r="BG54" i="30"/>
  <c r="BC54" i="30"/>
  <c r="AY54" i="30"/>
  <c r="AU54" i="30"/>
  <c r="AQ54" i="30"/>
  <c r="AM54" i="30"/>
  <c r="AI54" i="30"/>
  <c r="AE54" i="30"/>
  <c r="AA54" i="30"/>
  <c r="W54" i="30"/>
  <c r="S54" i="30"/>
  <c r="O54" i="30"/>
  <c r="K54" i="30"/>
  <c r="IF54" i="30"/>
  <c r="IB54" i="30"/>
  <c r="HX54" i="30"/>
  <c r="HT54" i="30"/>
  <c r="HP54" i="30"/>
  <c r="HL54" i="30"/>
  <c r="HH54" i="30"/>
  <c r="HD54" i="30"/>
  <c r="GZ54" i="30"/>
  <c r="GV54" i="30"/>
  <c r="GR54" i="30"/>
  <c r="GN54" i="30"/>
  <c r="GJ54" i="30"/>
  <c r="GF54" i="30"/>
  <c r="GB54" i="30"/>
  <c r="FX54" i="30"/>
  <c r="FT54" i="30"/>
  <c r="FP54" i="30"/>
  <c r="FL54" i="30"/>
  <c r="FH54" i="30"/>
  <c r="FD54" i="30"/>
  <c r="EZ54" i="30"/>
  <c r="EV54" i="30"/>
  <c r="ER54" i="30"/>
  <c r="EN54" i="30"/>
  <c r="EJ54" i="30"/>
  <c r="EF54" i="30"/>
  <c r="EB54" i="30"/>
  <c r="DX54" i="30"/>
  <c r="DT54" i="30"/>
  <c r="DP54" i="30"/>
  <c r="DL54" i="30"/>
  <c r="DH54" i="30"/>
  <c r="DD54" i="30"/>
  <c r="CZ54" i="30"/>
  <c r="CV54" i="30"/>
  <c r="CR54" i="30"/>
  <c r="CN54" i="30"/>
  <c r="CJ54" i="30"/>
  <c r="CF54" i="30"/>
  <c r="CB54" i="30"/>
  <c r="BX54" i="30"/>
  <c r="BT54" i="30"/>
  <c r="BP54" i="30"/>
  <c r="BL54" i="30"/>
  <c r="BH54" i="30"/>
  <c r="BD54" i="30"/>
  <c r="AZ54" i="30"/>
  <c r="AV54" i="30"/>
  <c r="AR54" i="30"/>
  <c r="AN54" i="30"/>
  <c r="AJ54" i="30"/>
  <c r="AF54" i="30"/>
  <c r="AB54" i="30"/>
  <c r="X54" i="30"/>
  <c r="T54" i="30"/>
  <c r="P54" i="30"/>
  <c r="L54" i="30"/>
  <c r="IG54" i="30"/>
  <c r="IC54" i="30"/>
  <c r="HY54" i="30"/>
  <c r="HU54" i="30"/>
  <c r="HQ54" i="30"/>
  <c r="HM54" i="30"/>
  <c r="HI54" i="30"/>
  <c r="HE54" i="30"/>
  <c r="HA54" i="30"/>
  <c r="GW54" i="30"/>
  <c r="GS54" i="30"/>
  <c r="GO54" i="30"/>
  <c r="GK54" i="30"/>
  <c r="GG54" i="30"/>
  <c r="GC54" i="30"/>
  <c r="FY54" i="30"/>
  <c r="FU54" i="30"/>
  <c r="FQ54" i="30"/>
  <c r="FM54" i="30"/>
  <c r="FI54" i="30"/>
  <c r="FE54" i="30"/>
  <c r="FA54" i="30"/>
  <c r="EW54" i="30"/>
  <c r="ES54" i="30"/>
  <c r="EO54" i="30"/>
  <c r="EK54" i="30"/>
  <c r="EG54" i="30"/>
  <c r="EC54" i="30"/>
  <c r="DY54" i="30"/>
  <c r="DU54" i="30"/>
  <c r="DQ54" i="30"/>
  <c r="DM54" i="30"/>
  <c r="DI54" i="30"/>
  <c r="DE54" i="30"/>
  <c r="DA54" i="30"/>
  <c r="CW54" i="30"/>
  <c r="CS54" i="30"/>
  <c r="CO54" i="30"/>
  <c r="CK54" i="30"/>
  <c r="CG54" i="30"/>
  <c r="CC54" i="30"/>
  <c r="BY54" i="30"/>
  <c r="BU54" i="30"/>
  <c r="BQ54" i="30"/>
  <c r="BM54" i="30"/>
  <c r="BI54" i="30"/>
  <c r="BE54" i="30"/>
  <c r="BA54" i="30"/>
  <c r="AW54" i="30"/>
  <c r="AS54" i="30"/>
  <c r="AO54" i="30"/>
  <c r="AK54" i="30"/>
  <c r="AG54" i="30"/>
  <c r="AC54" i="30"/>
  <c r="Y54" i="30"/>
  <c r="U54" i="30"/>
  <c r="Q54" i="30"/>
  <c r="M54" i="30"/>
  <c r="ID54" i="30"/>
  <c r="HZ54" i="30"/>
  <c r="HV54" i="30"/>
  <c r="HR54" i="30"/>
  <c r="HN54" i="30"/>
  <c r="HJ54" i="30"/>
  <c r="HF54" i="30"/>
  <c r="HB54" i="30"/>
  <c r="GX54" i="30"/>
  <c r="GT54" i="30"/>
  <c r="GP54" i="30"/>
  <c r="GL54" i="30"/>
  <c r="GH54" i="30"/>
  <c r="GD54" i="30"/>
  <c r="FZ54" i="30"/>
  <c r="FV54" i="30"/>
  <c r="FR54" i="30"/>
  <c r="FN54" i="30"/>
  <c r="FJ54" i="30"/>
  <c r="FF54" i="30"/>
  <c r="FB54" i="30"/>
  <c r="EX54" i="30"/>
  <c r="ET54" i="30"/>
  <c r="EP54" i="30"/>
  <c r="EL54" i="30"/>
  <c r="EH54" i="30"/>
  <c r="ED54" i="30"/>
  <c r="DZ54" i="30"/>
  <c r="DV54" i="30"/>
  <c r="DR54" i="30"/>
  <c r="DN54" i="30"/>
  <c r="DJ54" i="30"/>
  <c r="DF54" i="30"/>
  <c r="DB54" i="30"/>
  <c r="CX54" i="30"/>
  <c r="CT54" i="30"/>
  <c r="CP54" i="30"/>
  <c r="CL54" i="30"/>
  <c r="CH54" i="30"/>
  <c r="CD54" i="30"/>
  <c r="BZ54" i="30"/>
  <c r="BV54" i="30"/>
  <c r="BR54" i="30"/>
  <c r="BN54" i="30"/>
  <c r="BJ54" i="30"/>
  <c r="BF54" i="30"/>
  <c r="BB54" i="30"/>
  <c r="AX54" i="30"/>
  <c r="AT54" i="30"/>
  <c r="AP54" i="30"/>
  <c r="AL54" i="30"/>
  <c r="AH54" i="30"/>
  <c r="AD54" i="30"/>
  <c r="Z54" i="30"/>
  <c r="V54" i="30"/>
  <c r="R54" i="30"/>
  <c r="N54" i="30"/>
  <c r="IG32" i="30"/>
  <c r="IC32" i="30"/>
  <c r="HY32" i="30"/>
  <c r="HU32" i="30"/>
  <c r="HQ32" i="30"/>
  <c r="HM32" i="30"/>
  <c r="HI32" i="30"/>
  <c r="HE32" i="30"/>
  <c r="HA32" i="30"/>
  <c r="GW32" i="30"/>
  <c r="GS32" i="30"/>
  <c r="GO32" i="30"/>
  <c r="GK32" i="30"/>
  <c r="GG32" i="30"/>
  <c r="GC32" i="30"/>
  <c r="FY32" i="30"/>
  <c r="FU32" i="30"/>
  <c r="FQ32" i="30"/>
  <c r="FM32" i="30"/>
  <c r="FI32" i="30"/>
  <c r="FE32" i="30"/>
  <c r="FA32" i="30"/>
  <c r="EW32" i="30"/>
  <c r="ES32" i="30"/>
  <c r="EO32" i="30"/>
  <c r="EK32" i="30"/>
  <c r="EG32" i="30"/>
  <c r="EC32" i="30"/>
  <c r="DY32" i="30"/>
  <c r="DU32" i="30"/>
  <c r="DQ32" i="30"/>
  <c r="DM32" i="30"/>
  <c r="DI32" i="30"/>
  <c r="DE32" i="30"/>
  <c r="DA32" i="30"/>
  <c r="CW32" i="30"/>
  <c r="CS32" i="30"/>
  <c r="CO32" i="30"/>
  <c r="CK32" i="30"/>
  <c r="CG32" i="30"/>
  <c r="CC32" i="30"/>
  <c r="BY32" i="30"/>
  <c r="BU32" i="30"/>
  <c r="BQ32" i="30"/>
  <c r="BM32" i="30"/>
  <c r="BI32" i="30"/>
  <c r="BE32" i="30"/>
  <c r="BA32" i="30"/>
  <c r="AW32" i="30"/>
  <c r="AS32" i="30"/>
  <c r="AO32" i="30"/>
  <c r="AK32" i="30"/>
  <c r="AG32" i="30"/>
  <c r="AC32" i="30"/>
  <c r="Y32" i="30"/>
  <c r="U32" i="30"/>
  <c r="Q32" i="30"/>
  <c r="M32" i="30"/>
  <c r="ID32" i="30"/>
  <c r="HZ32" i="30"/>
  <c r="HV32" i="30"/>
  <c r="HR32" i="30"/>
  <c r="HN32" i="30"/>
  <c r="HJ32" i="30"/>
  <c r="HF32" i="30"/>
  <c r="HB32" i="30"/>
  <c r="GX32" i="30"/>
  <c r="GT32" i="30"/>
  <c r="GP32" i="30"/>
  <c r="GL32" i="30"/>
  <c r="GH32" i="30"/>
  <c r="GD32" i="30"/>
  <c r="FZ32" i="30"/>
  <c r="FV32" i="30"/>
  <c r="FR32" i="30"/>
  <c r="FN32" i="30"/>
  <c r="FJ32" i="30"/>
  <c r="FF32" i="30"/>
  <c r="FB32" i="30"/>
  <c r="EX32" i="30"/>
  <c r="ET32" i="30"/>
  <c r="EP32" i="30"/>
  <c r="EL32" i="30"/>
  <c r="EH32" i="30"/>
  <c r="ED32" i="30"/>
  <c r="DZ32" i="30"/>
  <c r="DV32" i="30"/>
  <c r="DR32" i="30"/>
  <c r="DN32" i="30"/>
  <c r="DJ32" i="30"/>
  <c r="DF32" i="30"/>
  <c r="DB32" i="30"/>
  <c r="CX32" i="30"/>
  <c r="CT32" i="30"/>
  <c r="CP32" i="30"/>
  <c r="CL32" i="30"/>
  <c r="CH32" i="30"/>
  <c r="CD32" i="30"/>
  <c r="BZ32" i="30"/>
  <c r="BV32" i="30"/>
  <c r="BR32" i="30"/>
  <c r="BN32" i="30"/>
  <c r="BJ32" i="30"/>
  <c r="BF32" i="30"/>
  <c r="BB32" i="30"/>
  <c r="AX32" i="30"/>
  <c r="AT32" i="30"/>
  <c r="AP32" i="30"/>
  <c r="AL32" i="30"/>
  <c r="AH32" i="30"/>
  <c r="AD32" i="30"/>
  <c r="Z32" i="30"/>
  <c r="V32" i="30"/>
  <c r="R32" i="30"/>
  <c r="N32" i="30"/>
  <c r="IE32" i="30"/>
  <c r="IA32" i="30"/>
  <c r="HW32" i="30"/>
  <c r="HS32" i="30"/>
  <c r="HO32" i="30"/>
  <c r="HK32" i="30"/>
  <c r="HG32" i="30"/>
  <c r="HC32" i="30"/>
  <c r="GY32" i="30"/>
  <c r="GU32" i="30"/>
  <c r="GQ32" i="30"/>
  <c r="GM32" i="30"/>
  <c r="GI32" i="30"/>
  <c r="GE32" i="30"/>
  <c r="GA32" i="30"/>
  <c r="FW32" i="30"/>
  <c r="FS32" i="30"/>
  <c r="FO32" i="30"/>
  <c r="FK32" i="30"/>
  <c r="FG32" i="30"/>
  <c r="FC32" i="30"/>
  <c r="EY32" i="30"/>
  <c r="EU32" i="30"/>
  <c r="EQ32" i="30"/>
  <c r="EM32" i="30"/>
  <c r="EI32" i="30"/>
  <c r="EE32" i="30"/>
  <c r="EA32" i="30"/>
  <c r="DW32" i="30"/>
  <c r="DS32" i="30"/>
  <c r="DO32" i="30"/>
  <c r="DK32" i="30"/>
  <c r="DG32" i="30"/>
  <c r="DC32" i="30"/>
  <c r="CY32" i="30"/>
  <c r="CU32" i="30"/>
  <c r="CQ32" i="30"/>
  <c r="CM32" i="30"/>
  <c r="CI32" i="30"/>
  <c r="CE32" i="30"/>
  <c r="CA32" i="30"/>
  <c r="BW32" i="30"/>
  <c r="BS32" i="30"/>
  <c r="BO32" i="30"/>
  <c r="BK32" i="30"/>
  <c r="BG32" i="30"/>
  <c r="BC32" i="30"/>
  <c r="AY32" i="30"/>
  <c r="AU32" i="30"/>
  <c r="AQ32" i="30"/>
  <c r="AM32" i="30"/>
  <c r="AI32" i="30"/>
  <c r="AE32" i="30"/>
  <c r="AA32" i="30"/>
  <c r="W32" i="30"/>
  <c r="S32" i="30"/>
  <c r="O32" i="30"/>
  <c r="K32" i="30"/>
  <c r="IF32" i="30"/>
  <c r="IB32" i="30"/>
  <c r="HX32" i="30"/>
  <c r="HT32" i="30"/>
  <c r="HP32" i="30"/>
  <c r="HL32" i="30"/>
  <c r="HH32" i="30"/>
  <c r="HD32" i="30"/>
  <c r="GZ32" i="30"/>
  <c r="GV32" i="30"/>
  <c r="GR32" i="30"/>
  <c r="GN32" i="30"/>
  <c r="GJ32" i="30"/>
  <c r="GF32" i="30"/>
  <c r="GB32" i="30"/>
  <c r="FX32" i="30"/>
  <c r="FT32" i="30"/>
  <c r="FP32" i="30"/>
  <c r="FL32" i="30"/>
  <c r="FH32" i="30"/>
  <c r="FD32" i="30"/>
  <c r="EZ32" i="30"/>
  <c r="EV32" i="30"/>
  <c r="ER32" i="30"/>
  <c r="EN32" i="30"/>
  <c r="EJ32" i="30"/>
  <c r="EF32" i="30"/>
  <c r="EB32" i="30"/>
  <c r="DX32" i="30"/>
  <c r="DT32" i="30"/>
  <c r="DP32" i="30"/>
  <c r="DL32" i="30"/>
  <c r="DH32" i="30"/>
  <c r="DD32" i="30"/>
  <c r="CZ32" i="30"/>
  <c r="CV32" i="30"/>
  <c r="CR32" i="30"/>
  <c r="CN32" i="30"/>
  <c r="CJ32" i="30"/>
  <c r="CF32" i="30"/>
  <c r="CB32" i="30"/>
  <c r="BX32" i="30"/>
  <c r="BT32" i="30"/>
  <c r="BP32" i="30"/>
  <c r="BL32" i="30"/>
  <c r="BH32" i="30"/>
  <c r="BD32" i="30"/>
  <c r="AZ32" i="30"/>
  <c r="AV32" i="30"/>
  <c r="AR32" i="30"/>
  <c r="AN32" i="30"/>
  <c r="AJ32" i="30"/>
  <c r="AF32" i="30"/>
  <c r="AB32" i="30"/>
  <c r="X32" i="30"/>
  <c r="T32" i="30"/>
  <c r="P32" i="30"/>
  <c r="L32" i="30"/>
  <c r="ID17" i="30"/>
  <c r="HZ17" i="30"/>
  <c r="HV17" i="30"/>
  <c r="HR17" i="30"/>
  <c r="HN17" i="30"/>
  <c r="HJ17" i="30"/>
  <c r="HF17" i="30"/>
  <c r="HB17" i="30"/>
  <c r="GX17" i="30"/>
  <c r="GT17" i="30"/>
  <c r="GP17" i="30"/>
  <c r="GL17" i="30"/>
  <c r="GH17" i="30"/>
  <c r="GD17" i="30"/>
  <c r="FZ17" i="30"/>
  <c r="FV17" i="30"/>
  <c r="FR17" i="30"/>
  <c r="FN17" i="30"/>
  <c r="FJ17" i="30"/>
  <c r="FF17" i="30"/>
  <c r="FB17" i="30"/>
  <c r="EX17" i="30"/>
  <c r="ET17" i="30"/>
  <c r="EP17" i="30"/>
  <c r="EL17" i="30"/>
  <c r="EH17" i="30"/>
  <c r="ED17" i="30"/>
  <c r="DZ17" i="30"/>
  <c r="DV17" i="30"/>
  <c r="DR17" i="30"/>
  <c r="DN17" i="30"/>
  <c r="DJ17" i="30"/>
  <c r="DF17" i="30"/>
  <c r="DB17" i="30"/>
  <c r="CX17" i="30"/>
  <c r="CT17" i="30"/>
  <c r="CP17" i="30"/>
  <c r="CL17" i="30"/>
  <c r="CH17" i="30"/>
  <c r="CD17" i="30"/>
  <c r="BZ17" i="30"/>
  <c r="BV17" i="30"/>
  <c r="BR17" i="30"/>
  <c r="BN17" i="30"/>
  <c r="BJ17" i="30"/>
  <c r="BF17" i="30"/>
  <c r="BB17" i="30"/>
  <c r="AX17" i="30"/>
  <c r="AT17" i="30"/>
  <c r="AP17" i="30"/>
  <c r="AL17" i="30"/>
  <c r="AH17" i="30"/>
  <c r="AD17" i="30"/>
  <c r="Z17" i="30"/>
  <c r="V17" i="30"/>
  <c r="R17" i="30"/>
  <c r="N17" i="30"/>
  <c r="IE17" i="30"/>
  <c r="IA17" i="30"/>
  <c r="HW17" i="30"/>
  <c r="HS17" i="30"/>
  <c r="HO17" i="30"/>
  <c r="HK17" i="30"/>
  <c r="HG17" i="30"/>
  <c r="HC17" i="30"/>
  <c r="GY17" i="30"/>
  <c r="GU17" i="30"/>
  <c r="GQ17" i="30"/>
  <c r="GM17" i="30"/>
  <c r="GI17" i="30"/>
  <c r="GE17" i="30"/>
  <c r="GA17" i="30"/>
  <c r="FW17" i="30"/>
  <c r="FS17" i="30"/>
  <c r="FO17" i="30"/>
  <c r="FK17" i="30"/>
  <c r="FG17" i="30"/>
  <c r="FC17" i="30"/>
  <c r="EY17" i="30"/>
  <c r="EU17" i="30"/>
  <c r="EQ17" i="30"/>
  <c r="EM17" i="30"/>
  <c r="EI17" i="30"/>
  <c r="EE17" i="30"/>
  <c r="EA17" i="30"/>
  <c r="DW17" i="30"/>
  <c r="DS17" i="30"/>
  <c r="DO17" i="30"/>
  <c r="DK17" i="30"/>
  <c r="DG17" i="30"/>
  <c r="DC17" i="30"/>
  <c r="CY17" i="30"/>
  <c r="CU17" i="30"/>
  <c r="CQ17" i="30"/>
  <c r="CM17" i="30"/>
  <c r="CI17" i="30"/>
  <c r="CE17" i="30"/>
  <c r="CA17" i="30"/>
  <c r="BW17" i="30"/>
  <c r="BS17" i="30"/>
  <c r="BO17" i="30"/>
  <c r="BK17" i="30"/>
  <c r="BG17" i="30"/>
  <c r="BC17" i="30"/>
  <c r="AY17" i="30"/>
  <c r="AU17" i="30"/>
  <c r="AQ17" i="30"/>
  <c r="AM17" i="30"/>
  <c r="AI17" i="30"/>
  <c r="AE17" i="30"/>
  <c r="AA17" i="30"/>
  <c r="W17" i="30"/>
  <c r="S17" i="30"/>
  <c r="O17" i="30"/>
  <c r="K17" i="30"/>
  <c r="IF17" i="30"/>
  <c r="IB17" i="30"/>
  <c r="HX17" i="30"/>
  <c r="HT17" i="30"/>
  <c r="HP17" i="30"/>
  <c r="HL17" i="30"/>
  <c r="HH17" i="30"/>
  <c r="HD17" i="30"/>
  <c r="GZ17" i="30"/>
  <c r="GV17" i="30"/>
  <c r="GR17" i="30"/>
  <c r="GN17" i="30"/>
  <c r="GJ17" i="30"/>
  <c r="GF17" i="30"/>
  <c r="GB17" i="30"/>
  <c r="FX17" i="30"/>
  <c r="FT17" i="30"/>
  <c r="FP17" i="30"/>
  <c r="FL17" i="30"/>
  <c r="FH17" i="30"/>
  <c r="FD17" i="30"/>
  <c r="EZ17" i="30"/>
  <c r="EV17" i="30"/>
  <c r="ER17" i="30"/>
  <c r="EN17" i="30"/>
  <c r="EJ17" i="30"/>
  <c r="EF17" i="30"/>
  <c r="EB17" i="30"/>
  <c r="DX17" i="30"/>
  <c r="DT17" i="30"/>
  <c r="DP17" i="30"/>
  <c r="DL17" i="30"/>
  <c r="DH17" i="30"/>
  <c r="DD17" i="30"/>
  <c r="CZ17" i="30"/>
  <c r="CV17" i="30"/>
  <c r="CR17" i="30"/>
  <c r="CN17" i="30"/>
  <c r="CJ17" i="30"/>
  <c r="CF17" i="30"/>
  <c r="CB17" i="30"/>
  <c r="BX17" i="30"/>
  <c r="BT17" i="30"/>
  <c r="BP17" i="30"/>
  <c r="BL17" i="30"/>
  <c r="BH17" i="30"/>
  <c r="BD17" i="30"/>
  <c r="AZ17" i="30"/>
  <c r="AV17" i="30"/>
  <c r="AR17" i="30"/>
  <c r="AN17" i="30"/>
  <c r="AJ17" i="30"/>
  <c r="AF17" i="30"/>
  <c r="AB17" i="30"/>
  <c r="X17" i="30"/>
  <c r="T17" i="30"/>
  <c r="P17" i="30"/>
  <c r="L17" i="30"/>
  <c r="IG17" i="30"/>
  <c r="IC17" i="30"/>
  <c r="HY17" i="30"/>
  <c r="HU17" i="30"/>
  <c r="HQ17" i="30"/>
  <c r="HM17" i="30"/>
  <c r="HI17" i="30"/>
  <c r="HE17" i="30"/>
  <c r="HA17" i="30"/>
  <c r="GW17" i="30"/>
  <c r="GS17" i="30"/>
  <c r="GO17" i="30"/>
  <c r="GK17" i="30"/>
  <c r="GG17" i="30"/>
  <c r="GC17" i="30"/>
  <c r="FY17" i="30"/>
  <c r="FU17" i="30"/>
  <c r="FQ17" i="30"/>
  <c r="FM17" i="30"/>
  <c r="FI17" i="30"/>
  <c r="FE17" i="30"/>
  <c r="FA17" i="30"/>
  <c r="EW17" i="30"/>
  <c r="ES17" i="30"/>
  <c r="EO17" i="30"/>
  <c r="EK17" i="30"/>
  <c r="EG17" i="30"/>
  <c r="EC17" i="30"/>
  <c r="DY17" i="30"/>
  <c r="DU17" i="30"/>
  <c r="DQ17" i="30"/>
  <c r="DM17" i="30"/>
  <c r="DI17" i="30"/>
  <c r="DE17" i="30"/>
  <c r="DA17" i="30"/>
  <c r="CW17" i="30"/>
  <c r="CS17" i="30"/>
  <c r="CO17" i="30"/>
  <c r="CK17" i="30"/>
  <c r="CG17" i="30"/>
  <c r="CC17" i="30"/>
  <c r="BY17" i="30"/>
  <c r="BU17" i="30"/>
  <c r="BQ17" i="30"/>
  <c r="BM17" i="30"/>
  <c r="BI17" i="30"/>
  <c r="BE17" i="30"/>
  <c r="BA17" i="30"/>
  <c r="AW17" i="30"/>
  <c r="AS17" i="30"/>
  <c r="AO17" i="30"/>
  <c r="AK17" i="30"/>
  <c r="AG17" i="30"/>
  <c r="AC17" i="30"/>
  <c r="Y17" i="30"/>
  <c r="U17" i="30"/>
  <c r="Q17" i="30"/>
  <c r="M17" i="30"/>
  <c r="ID33" i="30"/>
  <c r="HZ33" i="30"/>
  <c r="HV33" i="30"/>
  <c r="HR33" i="30"/>
  <c r="HN33" i="30"/>
  <c r="HJ33" i="30"/>
  <c r="HF33" i="30"/>
  <c r="HB33" i="30"/>
  <c r="GX33" i="30"/>
  <c r="GT33" i="30"/>
  <c r="GP33" i="30"/>
  <c r="GL33" i="30"/>
  <c r="GH33" i="30"/>
  <c r="GD33" i="30"/>
  <c r="FZ33" i="30"/>
  <c r="FV33" i="30"/>
  <c r="FR33" i="30"/>
  <c r="FN33" i="30"/>
  <c r="FJ33" i="30"/>
  <c r="FF33" i="30"/>
  <c r="FB33" i="30"/>
  <c r="EX33" i="30"/>
  <c r="ET33" i="30"/>
  <c r="EP33" i="30"/>
  <c r="EL33" i="30"/>
  <c r="EH33" i="30"/>
  <c r="ED33" i="30"/>
  <c r="DZ33" i="30"/>
  <c r="DV33" i="30"/>
  <c r="DR33" i="30"/>
  <c r="DN33" i="30"/>
  <c r="DJ33" i="30"/>
  <c r="DF33" i="30"/>
  <c r="DB33" i="30"/>
  <c r="CX33" i="30"/>
  <c r="CT33" i="30"/>
  <c r="CP33" i="30"/>
  <c r="CL33" i="30"/>
  <c r="CH33" i="30"/>
  <c r="CD33" i="30"/>
  <c r="BZ33" i="30"/>
  <c r="BV33" i="30"/>
  <c r="BR33" i="30"/>
  <c r="BN33" i="30"/>
  <c r="BJ33" i="30"/>
  <c r="BF33" i="30"/>
  <c r="BB33" i="30"/>
  <c r="AX33" i="30"/>
  <c r="AT33" i="30"/>
  <c r="AP33" i="30"/>
  <c r="AL33" i="30"/>
  <c r="AH33" i="30"/>
  <c r="AD33" i="30"/>
  <c r="Z33" i="30"/>
  <c r="V33" i="30"/>
  <c r="R33" i="30"/>
  <c r="N33" i="30"/>
  <c r="IE33" i="30"/>
  <c r="IA33" i="30"/>
  <c r="HW33" i="30"/>
  <c r="HS33" i="30"/>
  <c r="HO33" i="30"/>
  <c r="HK33" i="30"/>
  <c r="HG33" i="30"/>
  <c r="HC33" i="30"/>
  <c r="GY33" i="30"/>
  <c r="GU33" i="30"/>
  <c r="GQ33" i="30"/>
  <c r="GM33" i="30"/>
  <c r="GI33" i="30"/>
  <c r="GE33" i="30"/>
  <c r="GA33" i="30"/>
  <c r="FW33" i="30"/>
  <c r="FS33" i="30"/>
  <c r="FO33" i="30"/>
  <c r="FK33" i="30"/>
  <c r="FG33" i="30"/>
  <c r="FC33" i="30"/>
  <c r="EY33" i="30"/>
  <c r="EU33" i="30"/>
  <c r="EQ33" i="30"/>
  <c r="EM33" i="30"/>
  <c r="EI33" i="30"/>
  <c r="EE33" i="30"/>
  <c r="EA33" i="30"/>
  <c r="DW33" i="30"/>
  <c r="DS33" i="30"/>
  <c r="DO33" i="30"/>
  <c r="DK33" i="30"/>
  <c r="DG33" i="30"/>
  <c r="DC33" i="30"/>
  <c r="CY33" i="30"/>
  <c r="CU33" i="30"/>
  <c r="CQ33" i="30"/>
  <c r="CM33" i="30"/>
  <c r="CI33" i="30"/>
  <c r="CE33" i="30"/>
  <c r="CA33" i="30"/>
  <c r="BW33" i="30"/>
  <c r="BS33" i="30"/>
  <c r="BO33" i="30"/>
  <c r="BK33" i="30"/>
  <c r="BG33" i="30"/>
  <c r="BC33" i="30"/>
  <c r="AY33" i="30"/>
  <c r="AU33" i="30"/>
  <c r="AQ33" i="30"/>
  <c r="AM33" i="30"/>
  <c r="AI33" i="30"/>
  <c r="AE33" i="30"/>
  <c r="AA33" i="30"/>
  <c r="W33" i="30"/>
  <c r="S33" i="30"/>
  <c r="O33" i="30"/>
  <c r="K33" i="30"/>
  <c r="IF33" i="30"/>
  <c r="IB33" i="30"/>
  <c r="HX33" i="30"/>
  <c r="HT33" i="30"/>
  <c r="HP33" i="30"/>
  <c r="HL33" i="30"/>
  <c r="HH33" i="30"/>
  <c r="HD33" i="30"/>
  <c r="GZ33" i="30"/>
  <c r="GV33" i="30"/>
  <c r="GR33" i="30"/>
  <c r="GN33" i="30"/>
  <c r="GJ33" i="30"/>
  <c r="GF33" i="30"/>
  <c r="GB33" i="30"/>
  <c r="FX33" i="30"/>
  <c r="FT33" i="30"/>
  <c r="FP33" i="30"/>
  <c r="FL33" i="30"/>
  <c r="FH33" i="30"/>
  <c r="FD33" i="30"/>
  <c r="EZ33" i="30"/>
  <c r="EV33" i="30"/>
  <c r="ER33" i="30"/>
  <c r="EN33" i="30"/>
  <c r="EJ33" i="30"/>
  <c r="EF33" i="30"/>
  <c r="EB33" i="30"/>
  <c r="DX33" i="30"/>
  <c r="DT33" i="30"/>
  <c r="DP33" i="30"/>
  <c r="DL33" i="30"/>
  <c r="DH33" i="30"/>
  <c r="DD33" i="30"/>
  <c r="CZ33" i="30"/>
  <c r="CV33" i="30"/>
  <c r="CR33" i="30"/>
  <c r="CN33" i="30"/>
  <c r="CJ33" i="30"/>
  <c r="CF33" i="30"/>
  <c r="CB33" i="30"/>
  <c r="BX33" i="30"/>
  <c r="BT33" i="30"/>
  <c r="BP33" i="30"/>
  <c r="BL33" i="30"/>
  <c r="BH33" i="30"/>
  <c r="BD33" i="30"/>
  <c r="AZ33" i="30"/>
  <c r="AV33" i="30"/>
  <c r="AR33" i="30"/>
  <c r="AN33" i="30"/>
  <c r="AJ33" i="30"/>
  <c r="AF33" i="30"/>
  <c r="AB33" i="30"/>
  <c r="X33" i="30"/>
  <c r="T33" i="30"/>
  <c r="P33" i="30"/>
  <c r="L33" i="30"/>
  <c r="IG33" i="30"/>
  <c r="IC33" i="30"/>
  <c r="HY33" i="30"/>
  <c r="HU33" i="30"/>
  <c r="HQ33" i="30"/>
  <c r="HM33" i="30"/>
  <c r="HI33" i="30"/>
  <c r="HE33" i="30"/>
  <c r="HA33" i="30"/>
  <c r="GW33" i="30"/>
  <c r="GS33" i="30"/>
  <c r="GO33" i="30"/>
  <c r="GK33" i="30"/>
  <c r="GG33" i="30"/>
  <c r="GC33" i="30"/>
  <c r="FY33" i="30"/>
  <c r="FU33" i="30"/>
  <c r="FQ33" i="30"/>
  <c r="FM33" i="30"/>
  <c r="FI33" i="30"/>
  <c r="FE33" i="30"/>
  <c r="FA33" i="30"/>
  <c r="EW33" i="30"/>
  <c r="ES33" i="30"/>
  <c r="EO33" i="30"/>
  <c r="EK33" i="30"/>
  <c r="EG33" i="30"/>
  <c r="EC33" i="30"/>
  <c r="DY33" i="30"/>
  <c r="DU33" i="30"/>
  <c r="DQ33" i="30"/>
  <c r="DM33" i="30"/>
  <c r="DI33" i="30"/>
  <c r="DE33" i="30"/>
  <c r="DA33" i="30"/>
  <c r="CW33" i="30"/>
  <c r="CS33" i="30"/>
  <c r="CO33" i="30"/>
  <c r="CK33" i="30"/>
  <c r="CG33" i="30"/>
  <c r="CC33" i="30"/>
  <c r="BY33" i="30"/>
  <c r="BU33" i="30"/>
  <c r="BQ33" i="30"/>
  <c r="BM33" i="30"/>
  <c r="BI33" i="30"/>
  <c r="BE33" i="30"/>
  <c r="BA33" i="30"/>
  <c r="AW33" i="30"/>
  <c r="AS33" i="30"/>
  <c r="AO33" i="30"/>
  <c r="AK33" i="30"/>
  <c r="AG33" i="30"/>
  <c r="AC33" i="30"/>
  <c r="Y33" i="30"/>
  <c r="U33" i="30"/>
  <c r="Q33" i="30"/>
  <c r="M33" i="30"/>
  <c r="ID49" i="30"/>
  <c r="HZ49" i="30"/>
  <c r="HV49" i="30"/>
  <c r="HR49" i="30"/>
  <c r="HN49" i="30"/>
  <c r="HJ49" i="30"/>
  <c r="HF49" i="30"/>
  <c r="HB49" i="30"/>
  <c r="GX49" i="30"/>
  <c r="GT49" i="30"/>
  <c r="GP49" i="30"/>
  <c r="GL49" i="30"/>
  <c r="GH49" i="30"/>
  <c r="GD49" i="30"/>
  <c r="FZ49" i="30"/>
  <c r="FV49" i="30"/>
  <c r="FR49" i="30"/>
  <c r="FN49" i="30"/>
  <c r="FJ49" i="30"/>
  <c r="FF49" i="30"/>
  <c r="FB49" i="30"/>
  <c r="EX49" i="30"/>
  <c r="ET49" i="30"/>
  <c r="EP49" i="30"/>
  <c r="EL49" i="30"/>
  <c r="EH49" i="30"/>
  <c r="ED49" i="30"/>
  <c r="DZ49" i="30"/>
  <c r="DV49" i="30"/>
  <c r="DR49" i="30"/>
  <c r="DN49" i="30"/>
  <c r="DJ49" i="30"/>
  <c r="DF49" i="30"/>
  <c r="DB49" i="30"/>
  <c r="CX49" i="30"/>
  <c r="CT49" i="30"/>
  <c r="CP49" i="30"/>
  <c r="CL49" i="30"/>
  <c r="CH49" i="30"/>
  <c r="CD49" i="30"/>
  <c r="BZ49" i="30"/>
  <c r="BV49" i="30"/>
  <c r="BR49" i="30"/>
  <c r="BN49" i="30"/>
  <c r="BJ49" i="30"/>
  <c r="BF49" i="30"/>
  <c r="BB49" i="30"/>
  <c r="AX49" i="30"/>
  <c r="AT49" i="30"/>
  <c r="AP49" i="30"/>
  <c r="AL49" i="30"/>
  <c r="AH49" i="30"/>
  <c r="AD49" i="30"/>
  <c r="Z49" i="30"/>
  <c r="V49" i="30"/>
  <c r="R49" i="30"/>
  <c r="N49" i="30"/>
  <c r="IE49" i="30"/>
  <c r="IA49" i="30"/>
  <c r="HW49" i="30"/>
  <c r="HS49" i="30"/>
  <c r="HO49" i="30"/>
  <c r="HK49" i="30"/>
  <c r="HG49" i="30"/>
  <c r="HC49" i="30"/>
  <c r="GY49" i="30"/>
  <c r="GU49" i="30"/>
  <c r="GQ49" i="30"/>
  <c r="GM49" i="30"/>
  <c r="GI49" i="30"/>
  <c r="GE49" i="30"/>
  <c r="GA49" i="30"/>
  <c r="FW49" i="30"/>
  <c r="FS49" i="30"/>
  <c r="FO49" i="30"/>
  <c r="FK49" i="30"/>
  <c r="FG49" i="30"/>
  <c r="FC49" i="30"/>
  <c r="EY49" i="30"/>
  <c r="EU49" i="30"/>
  <c r="EQ49" i="30"/>
  <c r="EM49" i="30"/>
  <c r="EI49" i="30"/>
  <c r="EE49" i="30"/>
  <c r="EA49" i="30"/>
  <c r="DW49" i="30"/>
  <c r="DS49" i="30"/>
  <c r="DO49" i="30"/>
  <c r="DK49" i="30"/>
  <c r="DG49" i="30"/>
  <c r="DC49" i="30"/>
  <c r="CY49" i="30"/>
  <c r="CU49" i="30"/>
  <c r="CQ49" i="30"/>
  <c r="CM49" i="30"/>
  <c r="CI49" i="30"/>
  <c r="CE49" i="30"/>
  <c r="CA49" i="30"/>
  <c r="BW49" i="30"/>
  <c r="BS49" i="30"/>
  <c r="BO49" i="30"/>
  <c r="BK49" i="30"/>
  <c r="BG49" i="30"/>
  <c r="BC49" i="30"/>
  <c r="AY49" i="30"/>
  <c r="AU49" i="30"/>
  <c r="AQ49" i="30"/>
  <c r="AM49" i="30"/>
  <c r="AI49" i="30"/>
  <c r="AE49" i="30"/>
  <c r="AA49" i="30"/>
  <c r="W49" i="30"/>
  <c r="S49" i="30"/>
  <c r="O49" i="30"/>
  <c r="K49" i="30"/>
  <c r="IF49" i="30"/>
  <c r="IB49" i="30"/>
  <c r="HX49" i="30"/>
  <c r="HT49" i="30"/>
  <c r="HP49" i="30"/>
  <c r="HL49" i="30"/>
  <c r="HH49" i="30"/>
  <c r="HD49" i="30"/>
  <c r="GZ49" i="30"/>
  <c r="GV49" i="30"/>
  <c r="GR49" i="30"/>
  <c r="GN49" i="30"/>
  <c r="GJ49" i="30"/>
  <c r="GF49" i="30"/>
  <c r="GB49" i="30"/>
  <c r="FX49" i="30"/>
  <c r="FT49" i="30"/>
  <c r="FP49" i="30"/>
  <c r="FL49" i="30"/>
  <c r="FH49" i="30"/>
  <c r="FD49" i="30"/>
  <c r="EZ49" i="30"/>
  <c r="EV49" i="30"/>
  <c r="ER49" i="30"/>
  <c r="EN49" i="30"/>
  <c r="EJ49" i="30"/>
  <c r="EF49" i="30"/>
  <c r="EB49" i="30"/>
  <c r="DX49" i="30"/>
  <c r="DT49" i="30"/>
  <c r="DP49" i="30"/>
  <c r="DL49" i="30"/>
  <c r="DH49" i="30"/>
  <c r="DD49" i="30"/>
  <c r="CZ49" i="30"/>
  <c r="CV49" i="30"/>
  <c r="CR49" i="30"/>
  <c r="CN49" i="30"/>
  <c r="CJ49" i="30"/>
  <c r="CF49" i="30"/>
  <c r="CB49" i="30"/>
  <c r="BX49" i="30"/>
  <c r="BT49" i="30"/>
  <c r="BP49" i="30"/>
  <c r="BL49" i="30"/>
  <c r="BH49" i="30"/>
  <c r="BD49" i="30"/>
  <c r="AZ49" i="30"/>
  <c r="AV49" i="30"/>
  <c r="AR49" i="30"/>
  <c r="AN49" i="30"/>
  <c r="AJ49" i="30"/>
  <c r="AF49" i="30"/>
  <c r="AB49" i="30"/>
  <c r="X49" i="30"/>
  <c r="T49" i="30"/>
  <c r="P49" i="30"/>
  <c r="L49" i="30"/>
  <c r="IG49" i="30"/>
  <c r="IC49" i="30"/>
  <c r="HY49" i="30"/>
  <c r="HU49" i="30"/>
  <c r="HQ49" i="30"/>
  <c r="HM49" i="30"/>
  <c r="HI49" i="30"/>
  <c r="HE49" i="30"/>
  <c r="HA49" i="30"/>
  <c r="GW49" i="30"/>
  <c r="GS49" i="30"/>
  <c r="GO49" i="30"/>
  <c r="GK49" i="30"/>
  <c r="GG49" i="30"/>
  <c r="GC49" i="30"/>
  <c r="FY49" i="30"/>
  <c r="FU49" i="30"/>
  <c r="FQ49" i="30"/>
  <c r="FM49" i="30"/>
  <c r="FI49" i="30"/>
  <c r="FE49" i="30"/>
  <c r="FA49" i="30"/>
  <c r="EW49" i="30"/>
  <c r="ES49" i="30"/>
  <c r="EO49" i="30"/>
  <c r="EK49" i="30"/>
  <c r="EG49" i="30"/>
  <c r="EC49" i="30"/>
  <c r="DY49" i="30"/>
  <c r="DU49" i="30"/>
  <c r="DQ49" i="30"/>
  <c r="DM49" i="30"/>
  <c r="DI49" i="30"/>
  <c r="DE49" i="30"/>
  <c r="DA49" i="30"/>
  <c r="CW49" i="30"/>
  <c r="CS49" i="30"/>
  <c r="CO49" i="30"/>
  <c r="CK49" i="30"/>
  <c r="CG49" i="30"/>
  <c r="CC49" i="30"/>
  <c r="BY49" i="30"/>
  <c r="BU49" i="30"/>
  <c r="BQ49" i="30"/>
  <c r="BM49" i="30"/>
  <c r="BI49" i="30"/>
  <c r="BE49" i="30"/>
  <c r="BA49" i="30"/>
  <c r="AW49" i="30"/>
  <c r="AS49" i="30"/>
  <c r="AO49" i="30"/>
  <c r="AK49" i="30"/>
  <c r="AG49" i="30"/>
  <c r="AC49" i="30"/>
  <c r="Y49" i="30"/>
  <c r="U49" i="30"/>
  <c r="Q49" i="30"/>
  <c r="M49" i="30"/>
  <c r="ID65" i="30"/>
  <c r="HZ65" i="30"/>
  <c r="HV65" i="30"/>
  <c r="HR65" i="30"/>
  <c r="HN65" i="30"/>
  <c r="HJ65" i="30"/>
  <c r="HF65" i="30"/>
  <c r="HB65" i="30"/>
  <c r="GX65" i="30"/>
  <c r="GT65" i="30"/>
  <c r="GP65" i="30"/>
  <c r="GL65" i="30"/>
  <c r="GH65" i="30"/>
  <c r="GD65" i="30"/>
  <c r="FZ65" i="30"/>
  <c r="FV65" i="30"/>
  <c r="FR65" i="30"/>
  <c r="FN65" i="30"/>
  <c r="FJ65" i="30"/>
  <c r="FF65" i="30"/>
  <c r="FB65" i="30"/>
  <c r="EX65" i="30"/>
  <c r="ET65" i="30"/>
  <c r="EP65" i="30"/>
  <c r="EL65" i="30"/>
  <c r="EH65" i="30"/>
  <c r="ED65" i="30"/>
  <c r="DZ65" i="30"/>
  <c r="DV65" i="30"/>
  <c r="DR65" i="30"/>
  <c r="DN65" i="30"/>
  <c r="DJ65" i="30"/>
  <c r="DF65" i="30"/>
  <c r="DB65" i="30"/>
  <c r="CX65" i="30"/>
  <c r="CT65" i="30"/>
  <c r="CP65" i="30"/>
  <c r="CL65" i="30"/>
  <c r="CH65" i="30"/>
  <c r="CD65" i="30"/>
  <c r="BZ65" i="30"/>
  <c r="BV65" i="30"/>
  <c r="BR65" i="30"/>
  <c r="BN65" i="30"/>
  <c r="BJ65" i="30"/>
  <c r="BF65" i="30"/>
  <c r="BB65" i="30"/>
  <c r="AX65" i="30"/>
  <c r="AT65" i="30"/>
  <c r="AP65" i="30"/>
  <c r="AL65" i="30"/>
  <c r="AH65" i="30"/>
  <c r="AD65" i="30"/>
  <c r="Z65" i="30"/>
  <c r="V65" i="30"/>
  <c r="R65" i="30"/>
  <c r="N65" i="30"/>
  <c r="IE65" i="30"/>
  <c r="IA65" i="30"/>
  <c r="HW65" i="30"/>
  <c r="HS65" i="30"/>
  <c r="HO65" i="30"/>
  <c r="HK65" i="30"/>
  <c r="HG65" i="30"/>
  <c r="HC65" i="30"/>
  <c r="GY65" i="30"/>
  <c r="GU65" i="30"/>
  <c r="GQ65" i="30"/>
  <c r="GM65" i="30"/>
  <c r="GI65" i="30"/>
  <c r="GE65" i="30"/>
  <c r="GA65" i="30"/>
  <c r="FW65" i="30"/>
  <c r="FS65" i="30"/>
  <c r="FO65" i="30"/>
  <c r="FK65" i="30"/>
  <c r="FG65" i="30"/>
  <c r="FC65" i="30"/>
  <c r="EY65" i="30"/>
  <c r="EU65" i="30"/>
  <c r="EQ65" i="30"/>
  <c r="EM65" i="30"/>
  <c r="EI65" i="30"/>
  <c r="EE65" i="30"/>
  <c r="EA65" i="30"/>
  <c r="DW65" i="30"/>
  <c r="DS65" i="30"/>
  <c r="DO65" i="30"/>
  <c r="DK65" i="30"/>
  <c r="DG65" i="30"/>
  <c r="DC65" i="30"/>
  <c r="CY65" i="30"/>
  <c r="CU65" i="30"/>
  <c r="CQ65" i="30"/>
  <c r="CM65" i="30"/>
  <c r="CI65" i="30"/>
  <c r="CE65" i="30"/>
  <c r="CA65" i="30"/>
  <c r="BW65" i="30"/>
  <c r="BS65" i="30"/>
  <c r="BO65" i="30"/>
  <c r="BK65" i="30"/>
  <c r="BG65" i="30"/>
  <c r="BC65" i="30"/>
  <c r="AY65" i="30"/>
  <c r="AU65" i="30"/>
  <c r="AQ65" i="30"/>
  <c r="AM65" i="30"/>
  <c r="AI65" i="30"/>
  <c r="AE65" i="30"/>
  <c r="AA65" i="30"/>
  <c r="W65" i="30"/>
  <c r="S65" i="30"/>
  <c r="O65" i="30"/>
  <c r="K65" i="30"/>
  <c r="IF65" i="30"/>
  <c r="IB65" i="30"/>
  <c r="HX65" i="30"/>
  <c r="HT65" i="30"/>
  <c r="HP65" i="30"/>
  <c r="HL65" i="30"/>
  <c r="HH65" i="30"/>
  <c r="HD65" i="30"/>
  <c r="GZ65" i="30"/>
  <c r="GV65" i="30"/>
  <c r="GR65" i="30"/>
  <c r="GN65" i="30"/>
  <c r="GJ65" i="30"/>
  <c r="GF65" i="30"/>
  <c r="GB65" i="30"/>
  <c r="FX65" i="30"/>
  <c r="FT65" i="30"/>
  <c r="FP65" i="30"/>
  <c r="FL65" i="30"/>
  <c r="FH65" i="30"/>
  <c r="FD65" i="30"/>
  <c r="EZ65" i="30"/>
  <c r="EV65" i="30"/>
  <c r="ER65" i="30"/>
  <c r="EN65" i="30"/>
  <c r="EJ65" i="30"/>
  <c r="EF65" i="30"/>
  <c r="EB65" i="30"/>
  <c r="DX65" i="30"/>
  <c r="DT65" i="30"/>
  <c r="DP65" i="30"/>
  <c r="DL65" i="30"/>
  <c r="DH65" i="30"/>
  <c r="DD65" i="30"/>
  <c r="CZ65" i="30"/>
  <c r="CV65" i="30"/>
  <c r="CR65" i="30"/>
  <c r="CN65" i="30"/>
  <c r="CJ65" i="30"/>
  <c r="CF65" i="30"/>
  <c r="CB65" i="30"/>
  <c r="BX65" i="30"/>
  <c r="BT65" i="30"/>
  <c r="BP65" i="30"/>
  <c r="BL65" i="30"/>
  <c r="BH65" i="30"/>
  <c r="BD65" i="30"/>
  <c r="AZ65" i="30"/>
  <c r="AV65" i="30"/>
  <c r="AR65" i="30"/>
  <c r="AN65" i="30"/>
  <c r="AJ65" i="30"/>
  <c r="AF65" i="30"/>
  <c r="AB65" i="30"/>
  <c r="X65" i="30"/>
  <c r="T65" i="30"/>
  <c r="P65" i="30"/>
  <c r="L65" i="30"/>
  <c r="IG65" i="30"/>
  <c r="IC65" i="30"/>
  <c r="HY65" i="30"/>
  <c r="HU65" i="30"/>
  <c r="HQ65" i="30"/>
  <c r="HM65" i="30"/>
  <c r="HI65" i="30"/>
  <c r="HE65" i="30"/>
  <c r="HA65" i="30"/>
  <c r="GW65" i="30"/>
  <c r="GS65" i="30"/>
  <c r="GO65" i="30"/>
  <c r="GK65" i="30"/>
  <c r="GG65" i="30"/>
  <c r="GC65" i="30"/>
  <c r="FY65" i="30"/>
  <c r="FU65" i="30"/>
  <c r="FQ65" i="30"/>
  <c r="FM65" i="30"/>
  <c r="FI65" i="30"/>
  <c r="FE65" i="30"/>
  <c r="FA65" i="30"/>
  <c r="EW65" i="30"/>
  <c r="ES65" i="30"/>
  <c r="EO65" i="30"/>
  <c r="EK65" i="30"/>
  <c r="EG65" i="30"/>
  <c r="EC65" i="30"/>
  <c r="DY65" i="30"/>
  <c r="DU65" i="30"/>
  <c r="DQ65" i="30"/>
  <c r="DM65" i="30"/>
  <c r="DI65" i="30"/>
  <c r="DE65" i="30"/>
  <c r="DA65" i="30"/>
  <c r="CW65" i="30"/>
  <c r="CS65" i="30"/>
  <c r="CO65" i="30"/>
  <c r="CK65" i="30"/>
  <c r="CG65" i="30"/>
  <c r="CC65" i="30"/>
  <c r="BY65" i="30"/>
  <c r="BU65" i="30"/>
  <c r="BQ65" i="30"/>
  <c r="BM65" i="30"/>
  <c r="BI65" i="30"/>
  <c r="BE65" i="30"/>
  <c r="BA65" i="30"/>
  <c r="AW65" i="30"/>
  <c r="AS65" i="30"/>
  <c r="AO65" i="30"/>
  <c r="AK65" i="30"/>
  <c r="AG65" i="30"/>
  <c r="AC65" i="30"/>
  <c r="Y65" i="30"/>
  <c r="U65" i="30"/>
  <c r="Q65" i="30"/>
  <c r="M65" i="30"/>
  <c r="IE14" i="30"/>
  <c r="IA14" i="30"/>
  <c r="HW14" i="30"/>
  <c r="HS14" i="30"/>
  <c r="HO14" i="30"/>
  <c r="HK14" i="30"/>
  <c r="HG14" i="30"/>
  <c r="HC14" i="30"/>
  <c r="GY14" i="30"/>
  <c r="GU14" i="30"/>
  <c r="GQ14" i="30"/>
  <c r="GM14" i="30"/>
  <c r="GI14" i="30"/>
  <c r="GE14" i="30"/>
  <c r="GA14" i="30"/>
  <c r="FW14" i="30"/>
  <c r="FS14" i="30"/>
  <c r="FO14" i="30"/>
  <c r="FK14" i="30"/>
  <c r="FG14" i="30"/>
  <c r="FC14" i="30"/>
  <c r="EY14" i="30"/>
  <c r="EU14" i="30"/>
  <c r="EQ14" i="30"/>
  <c r="EM14" i="30"/>
  <c r="EI14" i="30"/>
  <c r="EE14" i="30"/>
  <c r="EA14" i="30"/>
  <c r="DW14" i="30"/>
  <c r="DS14" i="30"/>
  <c r="DO14" i="30"/>
  <c r="DK14" i="30"/>
  <c r="DG14" i="30"/>
  <c r="DC14" i="30"/>
  <c r="CY14" i="30"/>
  <c r="CU14" i="30"/>
  <c r="CQ14" i="30"/>
  <c r="CM14" i="30"/>
  <c r="CI14" i="30"/>
  <c r="CE14" i="30"/>
  <c r="CA14" i="30"/>
  <c r="BW14" i="30"/>
  <c r="BS14" i="30"/>
  <c r="BO14" i="30"/>
  <c r="BK14" i="30"/>
  <c r="BG14" i="30"/>
  <c r="BC14" i="30"/>
  <c r="AY14" i="30"/>
  <c r="AU14" i="30"/>
  <c r="AQ14" i="30"/>
  <c r="AM14" i="30"/>
  <c r="AI14" i="30"/>
  <c r="AE14" i="30"/>
  <c r="AA14" i="30"/>
  <c r="W14" i="30"/>
  <c r="S14" i="30"/>
  <c r="O14" i="30"/>
  <c r="K14" i="30"/>
  <c r="IF14" i="30"/>
  <c r="IB14" i="30"/>
  <c r="HX14" i="30"/>
  <c r="HT14" i="30"/>
  <c r="HP14" i="30"/>
  <c r="HL14" i="30"/>
  <c r="HH14" i="30"/>
  <c r="HD14" i="30"/>
  <c r="GZ14" i="30"/>
  <c r="GV14" i="30"/>
  <c r="GR14" i="30"/>
  <c r="GN14" i="30"/>
  <c r="GJ14" i="30"/>
  <c r="GF14" i="30"/>
  <c r="GB14" i="30"/>
  <c r="FX14" i="30"/>
  <c r="FT14" i="30"/>
  <c r="FP14" i="30"/>
  <c r="FL14" i="30"/>
  <c r="FH14" i="30"/>
  <c r="FD14" i="30"/>
  <c r="EZ14" i="30"/>
  <c r="EV14" i="30"/>
  <c r="ER14" i="30"/>
  <c r="EN14" i="30"/>
  <c r="EJ14" i="30"/>
  <c r="EF14" i="30"/>
  <c r="EB14" i="30"/>
  <c r="DX14" i="30"/>
  <c r="DT14" i="30"/>
  <c r="DP14" i="30"/>
  <c r="DL14" i="30"/>
  <c r="DH14" i="30"/>
  <c r="DD14" i="30"/>
  <c r="CZ14" i="30"/>
  <c r="CV14" i="30"/>
  <c r="CR14" i="30"/>
  <c r="CN14" i="30"/>
  <c r="CJ14" i="30"/>
  <c r="CF14" i="30"/>
  <c r="CB14" i="30"/>
  <c r="BX14" i="30"/>
  <c r="BT14" i="30"/>
  <c r="BP14" i="30"/>
  <c r="BL14" i="30"/>
  <c r="BH14" i="30"/>
  <c r="BD14" i="30"/>
  <c r="AZ14" i="30"/>
  <c r="AV14" i="30"/>
  <c r="AR14" i="30"/>
  <c r="AN14" i="30"/>
  <c r="AJ14" i="30"/>
  <c r="AF14" i="30"/>
  <c r="AB14" i="30"/>
  <c r="X14" i="30"/>
  <c r="T14" i="30"/>
  <c r="P14" i="30"/>
  <c r="L14" i="30"/>
  <c r="IG14" i="30"/>
  <c r="IC14" i="30"/>
  <c r="HY14" i="30"/>
  <c r="HU14" i="30"/>
  <c r="HQ14" i="30"/>
  <c r="HM14" i="30"/>
  <c r="HI14" i="30"/>
  <c r="HE14" i="30"/>
  <c r="HA14" i="30"/>
  <c r="GW14" i="30"/>
  <c r="GS14" i="30"/>
  <c r="GO14" i="30"/>
  <c r="GK14" i="30"/>
  <c r="GG14" i="30"/>
  <c r="GC14" i="30"/>
  <c r="FY14" i="30"/>
  <c r="FU14" i="30"/>
  <c r="FQ14" i="30"/>
  <c r="FM14" i="30"/>
  <c r="FI14" i="30"/>
  <c r="FE14" i="30"/>
  <c r="FA14" i="30"/>
  <c r="EW14" i="30"/>
  <c r="ES14" i="30"/>
  <c r="EO14" i="30"/>
  <c r="EK14" i="30"/>
  <c r="EG14" i="30"/>
  <c r="EC14" i="30"/>
  <c r="DY14" i="30"/>
  <c r="DU14" i="30"/>
  <c r="DQ14" i="30"/>
  <c r="DM14" i="30"/>
  <c r="DI14" i="30"/>
  <c r="DE14" i="30"/>
  <c r="DA14" i="30"/>
  <c r="CW14" i="30"/>
  <c r="CS14" i="30"/>
  <c r="CO14" i="30"/>
  <c r="CK14" i="30"/>
  <c r="CG14" i="30"/>
  <c r="CC14" i="30"/>
  <c r="BY14" i="30"/>
  <c r="BU14" i="30"/>
  <c r="BQ14" i="30"/>
  <c r="BM14" i="30"/>
  <c r="BI14" i="30"/>
  <c r="BE14" i="30"/>
  <c r="BA14" i="30"/>
  <c r="AW14" i="30"/>
  <c r="AS14" i="30"/>
  <c r="AO14" i="30"/>
  <c r="AK14" i="30"/>
  <c r="AG14" i="30"/>
  <c r="AC14" i="30"/>
  <c r="Y14" i="30"/>
  <c r="U14" i="30"/>
  <c r="Q14" i="30"/>
  <c r="M14" i="30"/>
  <c r="ID14" i="30"/>
  <c r="HZ14" i="30"/>
  <c r="HV14" i="30"/>
  <c r="HR14" i="30"/>
  <c r="HN14" i="30"/>
  <c r="HJ14" i="30"/>
  <c r="HF14" i="30"/>
  <c r="HB14" i="30"/>
  <c r="GX14" i="30"/>
  <c r="GT14" i="30"/>
  <c r="GP14" i="30"/>
  <c r="GL14" i="30"/>
  <c r="GH14" i="30"/>
  <c r="GD14" i="30"/>
  <c r="FZ14" i="30"/>
  <c r="FV14" i="30"/>
  <c r="FR14" i="30"/>
  <c r="FN14" i="30"/>
  <c r="FJ14" i="30"/>
  <c r="FF14" i="30"/>
  <c r="FB14" i="30"/>
  <c r="EX14" i="30"/>
  <c r="ET14" i="30"/>
  <c r="EP14" i="30"/>
  <c r="EL14" i="30"/>
  <c r="EH14" i="30"/>
  <c r="ED14" i="30"/>
  <c r="DZ14" i="30"/>
  <c r="DV14" i="30"/>
  <c r="DR14" i="30"/>
  <c r="DN14" i="30"/>
  <c r="DJ14" i="30"/>
  <c r="DF14" i="30"/>
  <c r="DB14" i="30"/>
  <c r="CX14" i="30"/>
  <c r="CT14" i="30"/>
  <c r="CP14" i="30"/>
  <c r="CL14" i="30"/>
  <c r="CH14" i="30"/>
  <c r="CD14" i="30"/>
  <c r="BZ14" i="30"/>
  <c r="BV14" i="30"/>
  <c r="BR14" i="30"/>
  <c r="BN14" i="30"/>
  <c r="BJ14" i="30"/>
  <c r="BF14" i="30"/>
  <c r="BB14" i="30"/>
  <c r="AX14" i="30"/>
  <c r="AT14" i="30"/>
  <c r="AP14" i="30"/>
  <c r="AL14" i="30"/>
  <c r="AH14" i="30"/>
  <c r="AD14" i="30"/>
  <c r="Z14" i="30"/>
  <c r="V14" i="30"/>
  <c r="R14" i="30"/>
  <c r="N14" i="30"/>
  <c r="IE30" i="30"/>
  <c r="IA30" i="30"/>
  <c r="HW30" i="30"/>
  <c r="HS30" i="30"/>
  <c r="HO30" i="30"/>
  <c r="HK30" i="30"/>
  <c r="HG30" i="30"/>
  <c r="HC30" i="30"/>
  <c r="GY30" i="30"/>
  <c r="GU30" i="30"/>
  <c r="GQ30" i="30"/>
  <c r="GM30" i="30"/>
  <c r="GI30" i="30"/>
  <c r="GE30" i="30"/>
  <c r="GA30" i="30"/>
  <c r="FW30" i="30"/>
  <c r="FS30" i="30"/>
  <c r="FO30" i="30"/>
  <c r="FK30" i="30"/>
  <c r="FG30" i="30"/>
  <c r="FC30" i="30"/>
  <c r="EY30" i="30"/>
  <c r="EU30" i="30"/>
  <c r="EQ30" i="30"/>
  <c r="EM30" i="30"/>
  <c r="EI30" i="30"/>
  <c r="EE30" i="30"/>
  <c r="EA30" i="30"/>
  <c r="DW30" i="30"/>
  <c r="DS30" i="30"/>
  <c r="DO30" i="30"/>
  <c r="DK30" i="30"/>
  <c r="DG30" i="30"/>
  <c r="DC30" i="30"/>
  <c r="CY30" i="30"/>
  <c r="CU30" i="30"/>
  <c r="CQ30" i="30"/>
  <c r="CM30" i="30"/>
  <c r="CI30" i="30"/>
  <c r="CE30" i="30"/>
  <c r="CA30" i="30"/>
  <c r="BW30" i="30"/>
  <c r="BS30" i="30"/>
  <c r="BO30" i="30"/>
  <c r="BK30" i="30"/>
  <c r="BG30" i="30"/>
  <c r="BC30" i="30"/>
  <c r="AY30" i="30"/>
  <c r="AU30" i="30"/>
  <c r="AQ30" i="30"/>
  <c r="AM30" i="30"/>
  <c r="AI30" i="30"/>
  <c r="AE30" i="30"/>
  <c r="AA30" i="30"/>
  <c r="W30" i="30"/>
  <c r="S30" i="30"/>
  <c r="O30" i="30"/>
  <c r="K30" i="30"/>
  <c r="IF30" i="30"/>
  <c r="IB30" i="30"/>
  <c r="HX30" i="30"/>
  <c r="HT30" i="30"/>
  <c r="HP30" i="30"/>
  <c r="HL30" i="30"/>
  <c r="HH30" i="30"/>
  <c r="HD30" i="30"/>
  <c r="GZ30" i="30"/>
  <c r="GV30" i="30"/>
  <c r="GR30" i="30"/>
  <c r="GN30" i="30"/>
  <c r="GJ30" i="30"/>
  <c r="GF30" i="30"/>
  <c r="GB30" i="30"/>
  <c r="FX30" i="30"/>
  <c r="FT30" i="30"/>
  <c r="FP30" i="30"/>
  <c r="FL30" i="30"/>
  <c r="FH30" i="30"/>
  <c r="FD30" i="30"/>
  <c r="EZ30" i="30"/>
  <c r="EV30" i="30"/>
  <c r="ER30" i="30"/>
  <c r="EN30" i="30"/>
  <c r="EJ30" i="30"/>
  <c r="EF30" i="30"/>
  <c r="EB30" i="30"/>
  <c r="DX30" i="30"/>
  <c r="DT30" i="30"/>
  <c r="DP30" i="30"/>
  <c r="DL30" i="30"/>
  <c r="DH30" i="30"/>
  <c r="DD30" i="30"/>
  <c r="CZ30" i="30"/>
  <c r="CV30" i="30"/>
  <c r="CR30" i="30"/>
  <c r="CN30" i="30"/>
  <c r="CJ30" i="30"/>
  <c r="CF30" i="30"/>
  <c r="CB30" i="30"/>
  <c r="BX30" i="30"/>
  <c r="BT30" i="30"/>
  <c r="BP30" i="30"/>
  <c r="BL30" i="30"/>
  <c r="BH30" i="30"/>
  <c r="BD30" i="30"/>
  <c r="AZ30" i="30"/>
  <c r="AV30" i="30"/>
  <c r="AR30" i="30"/>
  <c r="AN30" i="30"/>
  <c r="AJ30" i="30"/>
  <c r="AF30" i="30"/>
  <c r="AB30" i="30"/>
  <c r="X30" i="30"/>
  <c r="T30" i="30"/>
  <c r="P30" i="30"/>
  <c r="L30" i="30"/>
  <c r="IG30" i="30"/>
  <c r="IC30" i="30"/>
  <c r="HY30" i="30"/>
  <c r="HU30" i="30"/>
  <c r="HQ30" i="30"/>
  <c r="HM30" i="30"/>
  <c r="HI30" i="30"/>
  <c r="HE30" i="30"/>
  <c r="HA30" i="30"/>
  <c r="GW30" i="30"/>
  <c r="GS30" i="30"/>
  <c r="GO30" i="30"/>
  <c r="GK30" i="30"/>
  <c r="GG30" i="30"/>
  <c r="GC30" i="30"/>
  <c r="FY30" i="30"/>
  <c r="FU30" i="30"/>
  <c r="FQ30" i="30"/>
  <c r="FM30" i="30"/>
  <c r="FI30" i="30"/>
  <c r="FE30" i="30"/>
  <c r="FA30" i="30"/>
  <c r="EW30" i="30"/>
  <c r="ES30" i="30"/>
  <c r="EO30" i="30"/>
  <c r="EK30" i="30"/>
  <c r="EG30" i="30"/>
  <c r="EC30" i="30"/>
  <c r="DY30" i="30"/>
  <c r="DU30" i="30"/>
  <c r="DQ30" i="30"/>
  <c r="DM30" i="30"/>
  <c r="DI30" i="30"/>
  <c r="DE30" i="30"/>
  <c r="DA30" i="30"/>
  <c r="CW30" i="30"/>
  <c r="CS30" i="30"/>
  <c r="CO30" i="30"/>
  <c r="CK30" i="30"/>
  <c r="CG30" i="30"/>
  <c r="CC30" i="30"/>
  <c r="BY30" i="30"/>
  <c r="BU30" i="30"/>
  <c r="BQ30" i="30"/>
  <c r="BM30" i="30"/>
  <c r="BI30" i="30"/>
  <c r="BE30" i="30"/>
  <c r="BA30" i="30"/>
  <c r="AW30" i="30"/>
  <c r="AS30" i="30"/>
  <c r="AO30" i="30"/>
  <c r="AK30" i="30"/>
  <c r="AG30" i="30"/>
  <c r="AC30" i="30"/>
  <c r="Y30" i="30"/>
  <c r="U30" i="30"/>
  <c r="Q30" i="30"/>
  <c r="M30" i="30"/>
  <c r="ID30" i="30"/>
  <c r="HZ30" i="30"/>
  <c r="HV30" i="30"/>
  <c r="HR30" i="30"/>
  <c r="HN30" i="30"/>
  <c r="HJ30" i="30"/>
  <c r="HF30" i="30"/>
  <c r="HB30" i="30"/>
  <c r="GX30" i="30"/>
  <c r="GT30" i="30"/>
  <c r="GP30" i="30"/>
  <c r="GL30" i="30"/>
  <c r="GH30" i="30"/>
  <c r="GD30" i="30"/>
  <c r="FZ30" i="30"/>
  <c r="FV30" i="30"/>
  <c r="FR30" i="30"/>
  <c r="FN30" i="30"/>
  <c r="FJ30" i="30"/>
  <c r="FF30" i="30"/>
  <c r="FB30" i="30"/>
  <c r="EX30" i="30"/>
  <c r="ET30" i="30"/>
  <c r="EP30" i="30"/>
  <c r="EL30" i="30"/>
  <c r="EH30" i="30"/>
  <c r="ED30" i="30"/>
  <c r="DZ30" i="30"/>
  <c r="DV30" i="30"/>
  <c r="DR30" i="30"/>
  <c r="DN30" i="30"/>
  <c r="DJ30" i="30"/>
  <c r="DF30" i="30"/>
  <c r="DB30" i="30"/>
  <c r="CX30" i="30"/>
  <c r="CT30" i="30"/>
  <c r="CP30" i="30"/>
  <c r="CL30" i="30"/>
  <c r="CH30" i="30"/>
  <c r="CD30" i="30"/>
  <c r="BZ30" i="30"/>
  <c r="BV30" i="30"/>
  <c r="BR30" i="30"/>
  <c r="BN30" i="30"/>
  <c r="BJ30" i="30"/>
  <c r="BF30" i="30"/>
  <c r="BB30" i="30"/>
  <c r="AX30" i="30"/>
  <c r="AT30" i="30"/>
  <c r="AP30" i="30"/>
  <c r="AL30" i="30"/>
  <c r="AH30" i="30"/>
  <c r="AD30" i="30"/>
  <c r="Z30" i="30"/>
  <c r="V30" i="30"/>
  <c r="R30" i="30"/>
  <c r="N30" i="30"/>
  <c r="IE46" i="30"/>
  <c r="IA46" i="30"/>
  <c r="HW46" i="30"/>
  <c r="HS46" i="30"/>
  <c r="HO46" i="30"/>
  <c r="HK46" i="30"/>
  <c r="HG46" i="30"/>
  <c r="HC46" i="30"/>
  <c r="GY46" i="30"/>
  <c r="GU46" i="30"/>
  <c r="GQ46" i="30"/>
  <c r="GM46" i="30"/>
  <c r="GI46" i="30"/>
  <c r="GE46" i="30"/>
  <c r="GA46" i="30"/>
  <c r="FW46" i="30"/>
  <c r="FS46" i="30"/>
  <c r="FO46" i="30"/>
  <c r="FK46" i="30"/>
  <c r="FG46" i="30"/>
  <c r="FC46" i="30"/>
  <c r="EY46" i="30"/>
  <c r="EU46" i="30"/>
  <c r="EQ46" i="30"/>
  <c r="EM46" i="30"/>
  <c r="EI46" i="30"/>
  <c r="EE46" i="30"/>
  <c r="EA46" i="30"/>
  <c r="DW46" i="30"/>
  <c r="DS46" i="30"/>
  <c r="DO46" i="30"/>
  <c r="DK46" i="30"/>
  <c r="DG46" i="30"/>
  <c r="DC46" i="30"/>
  <c r="CY46" i="30"/>
  <c r="CU46" i="30"/>
  <c r="CQ46" i="30"/>
  <c r="CM46" i="30"/>
  <c r="CI46" i="30"/>
  <c r="CE46" i="30"/>
  <c r="CA46" i="30"/>
  <c r="BW46" i="30"/>
  <c r="BS46" i="30"/>
  <c r="BO46" i="30"/>
  <c r="BK46" i="30"/>
  <c r="BG46" i="30"/>
  <c r="BC46" i="30"/>
  <c r="AY46" i="30"/>
  <c r="AU46" i="30"/>
  <c r="AQ46" i="30"/>
  <c r="AM46" i="30"/>
  <c r="AI46" i="30"/>
  <c r="AE46" i="30"/>
  <c r="AA46" i="30"/>
  <c r="W46" i="30"/>
  <c r="S46" i="30"/>
  <c r="O46" i="30"/>
  <c r="K46" i="30"/>
  <c r="IF46" i="30"/>
  <c r="IB46" i="30"/>
  <c r="HX46" i="30"/>
  <c r="HT46" i="30"/>
  <c r="HP46" i="30"/>
  <c r="HL46" i="30"/>
  <c r="HH46" i="30"/>
  <c r="HD46" i="30"/>
  <c r="GZ46" i="30"/>
  <c r="GV46" i="30"/>
  <c r="GR46" i="30"/>
  <c r="GN46" i="30"/>
  <c r="GJ46" i="30"/>
  <c r="GF46" i="30"/>
  <c r="GB46" i="30"/>
  <c r="FX46" i="30"/>
  <c r="FT46" i="30"/>
  <c r="FP46" i="30"/>
  <c r="FL46" i="30"/>
  <c r="FH46" i="30"/>
  <c r="FD46" i="30"/>
  <c r="EZ46" i="30"/>
  <c r="EV46" i="30"/>
  <c r="ER46" i="30"/>
  <c r="EN46" i="30"/>
  <c r="EJ46" i="30"/>
  <c r="EF46" i="30"/>
  <c r="EB46" i="30"/>
  <c r="DX46" i="30"/>
  <c r="DT46" i="30"/>
  <c r="DP46" i="30"/>
  <c r="DL46" i="30"/>
  <c r="DH46" i="30"/>
  <c r="DD46" i="30"/>
  <c r="CZ46" i="30"/>
  <c r="CV46" i="30"/>
  <c r="CR46" i="30"/>
  <c r="CN46" i="30"/>
  <c r="CJ46" i="30"/>
  <c r="CF46" i="30"/>
  <c r="CB46" i="30"/>
  <c r="BX46" i="30"/>
  <c r="BT46" i="30"/>
  <c r="BP46" i="30"/>
  <c r="BL46" i="30"/>
  <c r="BH46" i="30"/>
  <c r="BD46" i="30"/>
  <c r="AZ46" i="30"/>
  <c r="AV46" i="30"/>
  <c r="AR46" i="30"/>
  <c r="AN46" i="30"/>
  <c r="AJ46" i="30"/>
  <c r="AF46" i="30"/>
  <c r="AB46" i="30"/>
  <c r="X46" i="30"/>
  <c r="T46" i="30"/>
  <c r="P46" i="30"/>
  <c r="L46" i="30"/>
  <c r="IG46" i="30"/>
  <c r="IC46" i="30"/>
  <c r="HY46" i="30"/>
  <c r="HU46" i="30"/>
  <c r="HQ46" i="30"/>
  <c r="HM46" i="30"/>
  <c r="HI46" i="30"/>
  <c r="HE46" i="30"/>
  <c r="HA46" i="30"/>
  <c r="GW46" i="30"/>
  <c r="GS46" i="30"/>
  <c r="GO46" i="30"/>
  <c r="GK46" i="30"/>
  <c r="GG46" i="30"/>
  <c r="GC46" i="30"/>
  <c r="FY46" i="30"/>
  <c r="FU46" i="30"/>
  <c r="FQ46" i="30"/>
  <c r="FM46" i="30"/>
  <c r="FI46" i="30"/>
  <c r="FE46" i="30"/>
  <c r="FA46" i="30"/>
  <c r="EW46" i="30"/>
  <c r="ES46" i="30"/>
  <c r="EO46" i="30"/>
  <c r="EK46" i="30"/>
  <c r="EG46" i="30"/>
  <c r="EC46" i="30"/>
  <c r="DY46" i="30"/>
  <c r="DU46" i="30"/>
  <c r="DQ46" i="30"/>
  <c r="DM46" i="30"/>
  <c r="DI46" i="30"/>
  <c r="DE46" i="30"/>
  <c r="DA46" i="30"/>
  <c r="CW46" i="30"/>
  <c r="CS46" i="30"/>
  <c r="CO46" i="30"/>
  <c r="CK46" i="30"/>
  <c r="CG46" i="30"/>
  <c r="CC46" i="30"/>
  <c r="BY46" i="30"/>
  <c r="BU46" i="30"/>
  <c r="BQ46" i="30"/>
  <c r="BM46" i="30"/>
  <c r="BI46" i="30"/>
  <c r="BE46" i="30"/>
  <c r="BA46" i="30"/>
  <c r="AW46" i="30"/>
  <c r="AS46" i="30"/>
  <c r="AO46" i="30"/>
  <c r="AK46" i="30"/>
  <c r="AG46" i="30"/>
  <c r="AC46" i="30"/>
  <c r="Y46" i="30"/>
  <c r="U46" i="30"/>
  <c r="Q46" i="30"/>
  <c r="M46" i="30"/>
  <c r="ID46" i="30"/>
  <c r="HZ46" i="30"/>
  <c r="HV46" i="30"/>
  <c r="HR46" i="30"/>
  <c r="HN46" i="30"/>
  <c r="HJ46" i="30"/>
  <c r="HF46" i="30"/>
  <c r="HB46" i="30"/>
  <c r="GX46" i="30"/>
  <c r="GT46" i="30"/>
  <c r="GP46" i="30"/>
  <c r="GL46" i="30"/>
  <c r="GH46" i="30"/>
  <c r="GD46" i="30"/>
  <c r="FZ46" i="30"/>
  <c r="FV46" i="30"/>
  <c r="FR46" i="30"/>
  <c r="FN46" i="30"/>
  <c r="FJ46" i="30"/>
  <c r="FF46" i="30"/>
  <c r="FB46" i="30"/>
  <c r="EX46" i="30"/>
  <c r="ET46" i="30"/>
  <c r="EP46" i="30"/>
  <c r="EL46" i="30"/>
  <c r="EH46" i="30"/>
  <c r="ED46" i="30"/>
  <c r="DZ46" i="30"/>
  <c r="DV46" i="30"/>
  <c r="DR46" i="30"/>
  <c r="DN46" i="30"/>
  <c r="DJ46" i="30"/>
  <c r="DF46" i="30"/>
  <c r="DB46" i="30"/>
  <c r="CX46" i="30"/>
  <c r="CT46" i="30"/>
  <c r="CP46" i="30"/>
  <c r="CL46" i="30"/>
  <c r="CH46" i="30"/>
  <c r="CD46" i="30"/>
  <c r="BZ46" i="30"/>
  <c r="BV46" i="30"/>
  <c r="BR46" i="30"/>
  <c r="BN46" i="30"/>
  <c r="BJ46" i="30"/>
  <c r="BF46" i="30"/>
  <c r="BB46" i="30"/>
  <c r="AX46" i="30"/>
  <c r="AT46" i="30"/>
  <c r="AP46" i="30"/>
  <c r="AL46" i="30"/>
  <c r="AH46" i="30"/>
  <c r="AD46" i="30"/>
  <c r="Z46" i="30"/>
  <c r="V46" i="30"/>
  <c r="R46" i="30"/>
  <c r="N46" i="30"/>
  <c r="IE62" i="30"/>
  <c r="IA62" i="30"/>
  <c r="HW62" i="30"/>
  <c r="HS62" i="30"/>
  <c r="HO62" i="30"/>
  <c r="HK62" i="30"/>
  <c r="HG62" i="30"/>
  <c r="HC62" i="30"/>
  <c r="GY62" i="30"/>
  <c r="GU62" i="30"/>
  <c r="GQ62" i="30"/>
  <c r="GM62" i="30"/>
  <c r="GI62" i="30"/>
  <c r="GE62" i="30"/>
  <c r="GA62" i="30"/>
  <c r="FW62" i="30"/>
  <c r="FS62" i="30"/>
  <c r="FO62" i="30"/>
  <c r="FK62" i="30"/>
  <c r="FG62" i="30"/>
  <c r="FC62" i="30"/>
  <c r="EY62" i="30"/>
  <c r="EU62" i="30"/>
  <c r="EQ62" i="30"/>
  <c r="EM62" i="30"/>
  <c r="EI62" i="30"/>
  <c r="EE62" i="30"/>
  <c r="EA62" i="30"/>
  <c r="DW62" i="30"/>
  <c r="DS62" i="30"/>
  <c r="DO62" i="30"/>
  <c r="DK62" i="30"/>
  <c r="DG62" i="30"/>
  <c r="DC62" i="30"/>
  <c r="CY62" i="30"/>
  <c r="CU62" i="30"/>
  <c r="CQ62" i="30"/>
  <c r="CM62" i="30"/>
  <c r="CI62" i="30"/>
  <c r="CE62" i="30"/>
  <c r="CA62" i="30"/>
  <c r="BW62" i="30"/>
  <c r="BS62" i="30"/>
  <c r="BO62" i="30"/>
  <c r="BK62" i="30"/>
  <c r="BG62" i="30"/>
  <c r="BC62" i="30"/>
  <c r="AY62" i="30"/>
  <c r="AU62" i="30"/>
  <c r="AQ62" i="30"/>
  <c r="AM62" i="30"/>
  <c r="AI62" i="30"/>
  <c r="AE62" i="30"/>
  <c r="AA62" i="30"/>
  <c r="W62" i="30"/>
  <c r="S62" i="30"/>
  <c r="O62" i="30"/>
  <c r="K62" i="30"/>
  <c r="IF62" i="30"/>
  <c r="IB62" i="30"/>
  <c r="HX62" i="30"/>
  <c r="HT62" i="30"/>
  <c r="HP62" i="30"/>
  <c r="HL62" i="30"/>
  <c r="HH62" i="30"/>
  <c r="HD62" i="30"/>
  <c r="GZ62" i="30"/>
  <c r="GV62" i="30"/>
  <c r="GR62" i="30"/>
  <c r="GN62" i="30"/>
  <c r="GJ62" i="30"/>
  <c r="GF62" i="30"/>
  <c r="GB62" i="30"/>
  <c r="FX62" i="30"/>
  <c r="FT62" i="30"/>
  <c r="FP62" i="30"/>
  <c r="FL62" i="30"/>
  <c r="FH62" i="30"/>
  <c r="FD62" i="30"/>
  <c r="EZ62" i="30"/>
  <c r="EV62" i="30"/>
  <c r="ER62" i="30"/>
  <c r="EN62" i="30"/>
  <c r="EJ62" i="30"/>
  <c r="EF62" i="30"/>
  <c r="EB62" i="30"/>
  <c r="DX62" i="30"/>
  <c r="DT62" i="30"/>
  <c r="DP62" i="30"/>
  <c r="DL62" i="30"/>
  <c r="DH62" i="30"/>
  <c r="DD62" i="30"/>
  <c r="CZ62" i="30"/>
  <c r="CV62" i="30"/>
  <c r="CR62" i="30"/>
  <c r="CN62" i="30"/>
  <c r="CJ62" i="30"/>
  <c r="CF62" i="30"/>
  <c r="CB62" i="30"/>
  <c r="BX62" i="30"/>
  <c r="BT62" i="30"/>
  <c r="BP62" i="30"/>
  <c r="BL62" i="30"/>
  <c r="BH62" i="30"/>
  <c r="BD62" i="30"/>
  <c r="AZ62" i="30"/>
  <c r="AV62" i="30"/>
  <c r="AR62" i="30"/>
  <c r="AN62" i="30"/>
  <c r="AJ62" i="30"/>
  <c r="AF62" i="30"/>
  <c r="AB62" i="30"/>
  <c r="X62" i="30"/>
  <c r="T62" i="30"/>
  <c r="P62" i="30"/>
  <c r="L62" i="30"/>
  <c r="IG62" i="30"/>
  <c r="IC62" i="30"/>
  <c r="HY62" i="30"/>
  <c r="HU62" i="30"/>
  <c r="HQ62" i="30"/>
  <c r="HM62" i="30"/>
  <c r="HI62" i="30"/>
  <c r="HE62" i="30"/>
  <c r="HA62" i="30"/>
  <c r="GW62" i="30"/>
  <c r="GS62" i="30"/>
  <c r="GO62" i="30"/>
  <c r="GK62" i="30"/>
  <c r="GG62" i="30"/>
  <c r="GC62" i="30"/>
  <c r="FY62" i="30"/>
  <c r="FU62" i="30"/>
  <c r="FQ62" i="30"/>
  <c r="FM62" i="30"/>
  <c r="FI62" i="30"/>
  <c r="FE62" i="30"/>
  <c r="FA62" i="30"/>
  <c r="EW62" i="30"/>
  <c r="ES62" i="30"/>
  <c r="EO62" i="30"/>
  <c r="EK62" i="30"/>
  <c r="EG62" i="30"/>
  <c r="EC62" i="30"/>
  <c r="DY62" i="30"/>
  <c r="DU62" i="30"/>
  <c r="DQ62" i="30"/>
  <c r="DM62" i="30"/>
  <c r="DI62" i="30"/>
  <c r="DE62" i="30"/>
  <c r="DA62" i="30"/>
  <c r="CW62" i="30"/>
  <c r="CS62" i="30"/>
  <c r="CO62" i="30"/>
  <c r="CK62" i="30"/>
  <c r="CG62" i="30"/>
  <c r="CC62" i="30"/>
  <c r="BY62" i="30"/>
  <c r="BU62" i="30"/>
  <c r="BQ62" i="30"/>
  <c r="BM62" i="30"/>
  <c r="BI62" i="30"/>
  <c r="BE62" i="30"/>
  <c r="BA62" i="30"/>
  <c r="AW62" i="30"/>
  <c r="AS62" i="30"/>
  <c r="AO62" i="30"/>
  <c r="AK62" i="30"/>
  <c r="AG62" i="30"/>
  <c r="AC62" i="30"/>
  <c r="Y62" i="30"/>
  <c r="U62" i="30"/>
  <c r="Q62" i="30"/>
  <c r="M62" i="30"/>
  <c r="ID62" i="30"/>
  <c r="HZ62" i="30"/>
  <c r="HV62" i="30"/>
  <c r="HR62" i="30"/>
  <c r="HN62" i="30"/>
  <c r="HJ62" i="30"/>
  <c r="HF62" i="30"/>
  <c r="HB62" i="30"/>
  <c r="GX62" i="30"/>
  <c r="GT62" i="30"/>
  <c r="GP62" i="30"/>
  <c r="GL62" i="30"/>
  <c r="GH62" i="30"/>
  <c r="GD62" i="30"/>
  <c r="FZ62" i="30"/>
  <c r="FV62" i="30"/>
  <c r="FR62" i="30"/>
  <c r="FN62" i="30"/>
  <c r="FJ62" i="30"/>
  <c r="FF62" i="30"/>
  <c r="FB62" i="30"/>
  <c r="EX62" i="30"/>
  <c r="ET62" i="30"/>
  <c r="EP62" i="30"/>
  <c r="EL62" i="30"/>
  <c r="EH62" i="30"/>
  <c r="ED62" i="30"/>
  <c r="DZ62" i="30"/>
  <c r="DV62" i="30"/>
  <c r="DR62" i="30"/>
  <c r="DN62" i="30"/>
  <c r="DJ62" i="30"/>
  <c r="DF62" i="30"/>
  <c r="DB62" i="30"/>
  <c r="CX62" i="30"/>
  <c r="CT62" i="30"/>
  <c r="CP62" i="30"/>
  <c r="CL62" i="30"/>
  <c r="CH62" i="30"/>
  <c r="CD62" i="30"/>
  <c r="BZ62" i="30"/>
  <c r="BV62" i="30"/>
  <c r="BR62" i="30"/>
  <c r="BN62" i="30"/>
  <c r="BJ62" i="30"/>
  <c r="BF62" i="30"/>
  <c r="BB62" i="30"/>
  <c r="AX62" i="30"/>
  <c r="AT62" i="30"/>
  <c r="AP62" i="30"/>
  <c r="AL62" i="30"/>
  <c r="AH62" i="30"/>
  <c r="AD62" i="30"/>
  <c r="Z62" i="30"/>
  <c r="V62" i="30"/>
  <c r="R62" i="30"/>
  <c r="N62" i="30"/>
  <c r="IE78" i="30"/>
  <c r="IA78" i="30"/>
  <c r="HW78" i="30"/>
  <c r="HS78" i="30"/>
  <c r="HO78" i="30"/>
  <c r="HK78" i="30"/>
  <c r="HG78" i="30"/>
  <c r="HC78" i="30"/>
  <c r="GY78" i="30"/>
  <c r="GU78" i="30"/>
  <c r="GQ78" i="30"/>
  <c r="GM78" i="30"/>
  <c r="GI78" i="30"/>
  <c r="GE78" i="30"/>
  <c r="GA78" i="30"/>
  <c r="FW78" i="30"/>
  <c r="FS78" i="30"/>
  <c r="FO78" i="30"/>
  <c r="FK78" i="30"/>
  <c r="FG78" i="30"/>
  <c r="FC78" i="30"/>
  <c r="EY78" i="30"/>
  <c r="EU78" i="30"/>
  <c r="EQ78" i="30"/>
  <c r="EM78" i="30"/>
  <c r="EI78" i="30"/>
  <c r="EE78" i="30"/>
  <c r="EA78" i="30"/>
  <c r="DW78" i="30"/>
  <c r="DS78" i="30"/>
  <c r="DO78" i="30"/>
  <c r="DK78" i="30"/>
  <c r="DG78" i="30"/>
  <c r="DC78" i="30"/>
  <c r="CY78" i="30"/>
  <c r="CU78" i="30"/>
  <c r="CQ78" i="30"/>
  <c r="CM78" i="30"/>
  <c r="CI78" i="30"/>
  <c r="CE78" i="30"/>
  <c r="CA78" i="30"/>
  <c r="BW78" i="30"/>
  <c r="BS78" i="30"/>
  <c r="BO78" i="30"/>
  <c r="BK78" i="30"/>
  <c r="BG78" i="30"/>
  <c r="BC78" i="30"/>
  <c r="AY78" i="30"/>
  <c r="AU78" i="30"/>
  <c r="AQ78" i="30"/>
  <c r="AM78" i="30"/>
  <c r="AI78" i="30"/>
  <c r="AE78" i="30"/>
  <c r="AA78" i="30"/>
  <c r="W78" i="30"/>
  <c r="S78" i="30"/>
  <c r="O78" i="30"/>
  <c r="K78" i="30"/>
  <c r="IF78" i="30"/>
  <c r="IB78" i="30"/>
  <c r="HX78" i="30"/>
  <c r="HT78" i="30"/>
  <c r="HP78" i="30"/>
  <c r="HL78" i="30"/>
  <c r="HH78" i="30"/>
  <c r="HD78" i="30"/>
  <c r="GZ78" i="30"/>
  <c r="GV78" i="30"/>
  <c r="GR78" i="30"/>
  <c r="GN78" i="30"/>
  <c r="GJ78" i="30"/>
  <c r="GF78" i="30"/>
  <c r="GB78" i="30"/>
  <c r="FX78" i="30"/>
  <c r="FT78" i="30"/>
  <c r="FP78" i="30"/>
  <c r="FL78" i="30"/>
  <c r="FH78" i="30"/>
  <c r="FD78" i="30"/>
  <c r="EZ78" i="30"/>
  <c r="EV78" i="30"/>
  <c r="ER78" i="30"/>
  <c r="EN78" i="30"/>
  <c r="EJ78" i="30"/>
  <c r="EF78" i="30"/>
  <c r="EB78" i="30"/>
  <c r="DX78" i="30"/>
  <c r="DT78" i="30"/>
  <c r="DP78" i="30"/>
  <c r="DL78" i="30"/>
  <c r="DH78" i="30"/>
  <c r="DD78" i="30"/>
  <c r="CZ78" i="30"/>
  <c r="CV78" i="30"/>
  <c r="CR78" i="30"/>
  <c r="CN78" i="30"/>
  <c r="CJ78" i="30"/>
  <c r="CF78" i="30"/>
  <c r="CB78" i="30"/>
  <c r="BX78" i="30"/>
  <c r="BT78" i="30"/>
  <c r="BP78" i="30"/>
  <c r="BL78" i="30"/>
  <c r="BH78" i="30"/>
  <c r="BD78" i="30"/>
  <c r="AZ78" i="30"/>
  <c r="AV78" i="30"/>
  <c r="AR78" i="30"/>
  <c r="AN78" i="30"/>
  <c r="AJ78" i="30"/>
  <c r="AF78" i="30"/>
  <c r="AB78" i="30"/>
  <c r="X78" i="30"/>
  <c r="T78" i="30"/>
  <c r="P78" i="30"/>
  <c r="L78" i="30"/>
  <c r="IG78" i="30"/>
  <c r="IC78" i="30"/>
  <c r="HY78" i="30"/>
  <c r="HU78" i="30"/>
  <c r="HQ78" i="30"/>
  <c r="HM78" i="30"/>
  <c r="HI78" i="30"/>
  <c r="HE78" i="30"/>
  <c r="HA78" i="30"/>
  <c r="GW78" i="30"/>
  <c r="GS78" i="30"/>
  <c r="GO78" i="30"/>
  <c r="GK78" i="30"/>
  <c r="GG78" i="30"/>
  <c r="GC78" i="30"/>
  <c r="FY78" i="30"/>
  <c r="FU78" i="30"/>
  <c r="FQ78" i="30"/>
  <c r="FM78" i="30"/>
  <c r="FI78" i="30"/>
  <c r="FE78" i="30"/>
  <c r="FA78" i="30"/>
  <c r="EW78" i="30"/>
  <c r="ES78" i="30"/>
  <c r="EO78" i="30"/>
  <c r="EK78" i="30"/>
  <c r="EG78" i="30"/>
  <c r="EC78" i="30"/>
  <c r="DY78" i="30"/>
  <c r="DU78" i="30"/>
  <c r="DQ78" i="30"/>
  <c r="DM78" i="30"/>
  <c r="DI78" i="30"/>
  <c r="DE78" i="30"/>
  <c r="DA78" i="30"/>
  <c r="CW78" i="30"/>
  <c r="CS78" i="30"/>
  <c r="CO78" i="30"/>
  <c r="CK78" i="30"/>
  <c r="CG78" i="30"/>
  <c r="CC78" i="30"/>
  <c r="BY78" i="30"/>
  <c r="BU78" i="30"/>
  <c r="BQ78" i="30"/>
  <c r="BM78" i="30"/>
  <c r="BI78" i="30"/>
  <c r="BE78" i="30"/>
  <c r="BA78" i="30"/>
  <c r="AW78" i="30"/>
  <c r="AS78" i="30"/>
  <c r="AO78" i="30"/>
  <c r="AK78" i="30"/>
  <c r="AG78" i="30"/>
  <c r="AC78" i="30"/>
  <c r="Y78" i="30"/>
  <c r="U78" i="30"/>
  <c r="Q78" i="30"/>
  <c r="M78" i="30"/>
  <c r="ID78" i="30"/>
  <c r="HZ78" i="30"/>
  <c r="HV78" i="30"/>
  <c r="HR78" i="30"/>
  <c r="HN78" i="30"/>
  <c r="HJ78" i="30"/>
  <c r="HF78" i="30"/>
  <c r="HB78" i="30"/>
  <c r="GX78" i="30"/>
  <c r="GT78" i="30"/>
  <c r="GP78" i="30"/>
  <c r="GL78" i="30"/>
  <c r="GH78" i="30"/>
  <c r="GD78" i="30"/>
  <c r="FZ78" i="30"/>
  <c r="FV78" i="30"/>
  <c r="FR78" i="30"/>
  <c r="FN78" i="30"/>
  <c r="FJ78" i="30"/>
  <c r="FF78" i="30"/>
  <c r="FB78" i="30"/>
  <c r="EX78" i="30"/>
  <c r="ET78" i="30"/>
  <c r="EP78" i="30"/>
  <c r="EL78" i="30"/>
  <c r="EH78" i="30"/>
  <c r="ED78" i="30"/>
  <c r="DZ78" i="30"/>
  <c r="DV78" i="30"/>
  <c r="DR78" i="30"/>
  <c r="DN78" i="30"/>
  <c r="DJ78" i="30"/>
  <c r="DF78" i="30"/>
  <c r="DB78" i="30"/>
  <c r="CX78" i="30"/>
  <c r="CT78" i="30"/>
  <c r="CP78" i="30"/>
  <c r="CL78" i="30"/>
  <c r="CH78" i="30"/>
  <c r="CD78" i="30"/>
  <c r="BZ78" i="30"/>
  <c r="BV78" i="30"/>
  <c r="BR78" i="30"/>
  <c r="BN78" i="30"/>
  <c r="BJ78" i="30"/>
  <c r="BF78" i="30"/>
  <c r="BB78" i="30"/>
  <c r="AX78" i="30"/>
  <c r="AT78" i="30"/>
  <c r="AP78" i="30"/>
  <c r="AL78" i="30"/>
  <c r="AH78" i="30"/>
  <c r="AD78" i="30"/>
  <c r="Z78" i="30"/>
  <c r="V78" i="30"/>
  <c r="R78" i="30"/>
  <c r="N78" i="30"/>
  <c r="IF27" i="30"/>
  <c r="IB27" i="30"/>
  <c r="HX27" i="30"/>
  <c r="HT27" i="30"/>
  <c r="HP27" i="30"/>
  <c r="HL27" i="30"/>
  <c r="HH27" i="30"/>
  <c r="HD27" i="30"/>
  <c r="GZ27" i="30"/>
  <c r="GV27" i="30"/>
  <c r="GR27" i="30"/>
  <c r="GN27" i="30"/>
  <c r="GJ27" i="30"/>
  <c r="GF27" i="30"/>
  <c r="GB27" i="30"/>
  <c r="FX27" i="30"/>
  <c r="FT27" i="30"/>
  <c r="FP27" i="30"/>
  <c r="FL27" i="30"/>
  <c r="FH27" i="30"/>
  <c r="FD27" i="30"/>
  <c r="EZ27" i="30"/>
  <c r="EV27" i="30"/>
  <c r="ER27" i="30"/>
  <c r="EN27" i="30"/>
  <c r="EJ27" i="30"/>
  <c r="EF27" i="30"/>
  <c r="EB27" i="30"/>
  <c r="DX27" i="30"/>
  <c r="DT27" i="30"/>
  <c r="DP27" i="30"/>
  <c r="DL27" i="30"/>
  <c r="DH27" i="30"/>
  <c r="DD27" i="30"/>
  <c r="CZ27" i="30"/>
  <c r="CV27" i="30"/>
  <c r="CR27" i="30"/>
  <c r="CN27" i="30"/>
  <c r="CJ27" i="30"/>
  <c r="CF27" i="30"/>
  <c r="CB27" i="30"/>
  <c r="BX27" i="30"/>
  <c r="BT27" i="30"/>
  <c r="BP27" i="30"/>
  <c r="BL27" i="30"/>
  <c r="BH27" i="30"/>
  <c r="BD27" i="30"/>
  <c r="AZ27" i="30"/>
  <c r="AV27" i="30"/>
  <c r="AR27" i="30"/>
  <c r="AN27" i="30"/>
  <c r="AJ27" i="30"/>
  <c r="AF27" i="30"/>
  <c r="AB27" i="30"/>
  <c r="X27" i="30"/>
  <c r="T27" i="30"/>
  <c r="P27" i="30"/>
  <c r="L27" i="30"/>
  <c r="IG27" i="30"/>
  <c r="IC27" i="30"/>
  <c r="HY27" i="30"/>
  <c r="HU27" i="30"/>
  <c r="HQ27" i="30"/>
  <c r="HM27" i="30"/>
  <c r="HI27" i="30"/>
  <c r="HE27" i="30"/>
  <c r="HA27" i="30"/>
  <c r="GW27" i="30"/>
  <c r="GS27" i="30"/>
  <c r="GO27" i="30"/>
  <c r="GK27" i="30"/>
  <c r="GG27" i="30"/>
  <c r="GC27" i="30"/>
  <c r="FY27" i="30"/>
  <c r="FU27" i="30"/>
  <c r="FQ27" i="30"/>
  <c r="FM27" i="30"/>
  <c r="FI27" i="30"/>
  <c r="FE27" i="30"/>
  <c r="FA27" i="30"/>
  <c r="EW27" i="30"/>
  <c r="ES27" i="30"/>
  <c r="EO27" i="30"/>
  <c r="EK27" i="30"/>
  <c r="EG27" i="30"/>
  <c r="EC27" i="30"/>
  <c r="DY27" i="30"/>
  <c r="DU27" i="30"/>
  <c r="DQ27" i="30"/>
  <c r="DM27" i="30"/>
  <c r="DI27" i="30"/>
  <c r="DE27" i="30"/>
  <c r="DA27" i="30"/>
  <c r="CW27" i="30"/>
  <c r="CS27" i="30"/>
  <c r="CO27" i="30"/>
  <c r="CK27" i="30"/>
  <c r="CG27" i="30"/>
  <c r="CC27" i="30"/>
  <c r="BY27" i="30"/>
  <c r="BU27" i="30"/>
  <c r="BQ27" i="30"/>
  <c r="BM27" i="30"/>
  <c r="BI27" i="30"/>
  <c r="BE27" i="30"/>
  <c r="BA27" i="30"/>
  <c r="AW27" i="30"/>
  <c r="AS27" i="30"/>
  <c r="AO27" i="30"/>
  <c r="AK27" i="30"/>
  <c r="AG27" i="30"/>
  <c r="AC27" i="30"/>
  <c r="Y27" i="30"/>
  <c r="U27" i="30"/>
  <c r="Q27" i="30"/>
  <c r="M27" i="30"/>
  <c r="ID27" i="30"/>
  <c r="HZ27" i="30"/>
  <c r="HV27" i="30"/>
  <c r="HR27" i="30"/>
  <c r="HN27" i="30"/>
  <c r="HJ27" i="30"/>
  <c r="HF27" i="30"/>
  <c r="HB27" i="30"/>
  <c r="GX27" i="30"/>
  <c r="GT27" i="30"/>
  <c r="GP27" i="30"/>
  <c r="GL27" i="30"/>
  <c r="GH27" i="30"/>
  <c r="GD27" i="30"/>
  <c r="FZ27" i="30"/>
  <c r="FV27" i="30"/>
  <c r="FR27" i="30"/>
  <c r="FN27" i="30"/>
  <c r="FJ27" i="30"/>
  <c r="FF27" i="30"/>
  <c r="FB27" i="30"/>
  <c r="EX27" i="30"/>
  <c r="ET27" i="30"/>
  <c r="EP27" i="30"/>
  <c r="EL27" i="30"/>
  <c r="EH27" i="30"/>
  <c r="ED27" i="30"/>
  <c r="DZ27" i="30"/>
  <c r="DV27" i="30"/>
  <c r="DR27" i="30"/>
  <c r="DN27" i="30"/>
  <c r="DJ27" i="30"/>
  <c r="DF27" i="30"/>
  <c r="DB27" i="30"/>
  <c r="CX27" i="30"/>
  <c r="CT27" i="30"/>
  <c r="CP27" i="30"/>
  <c r="CL27" i="30"/>
  <c r="CH27" i="30"/>
  <c r="CD27" i="30"/>
  <c r="BZ27" i="30"/>
  <c r="BV27" i="30"/>
  <c r="BR27" i="30"/>
  <c r="BN27" i="30"/>
  <c r="BJ27" i="30"/>
  <c r="BF27" i="30"/>
  <c r="BB27" i="30"/>
  <c r="AX27" i="30"/>
  <c r="AT27" i="30"/>
  <c r="AP27" i="30"/>
  <c r="AL27" i="30"/>
  <c r="AH27" i="30"/>
  <c r="AD27" i="30"/>
  <c r="Z27" i="30"/>
  <c r="V27" i="30"/>
  <c r="R27" i="30"/>
  <c r="N27" i="30"/>
  <c r="IE27" i="30"/>
  <c r="IA27" i="30"/>
  <c r="HW27" i="30"/>
  <c r="HS27" i="30"/>
  <c r="HO27" i="30"/>
  <c r="HK27" i="30"/>
  <c r="HG27" i="30"/>
  <c r="HC27" i="30"/>
  <c r="GY27" i="30"/>
  <c r="GU27" i="30"/>
  <c r="GQ27" i="30"/>
  <c r="GM27" i="30"/>
  <c r="GI27" i="30"/>
  <c r="GE27" i="30"/>
  <c r="GA27" i="30"/>
  <c r="FW27" i="30"/>
  <c r="FS27" i="30"/>
  <c r="FO27" i="30"/>
  <c r="FK27" i="30"/>
  <c r="FG27" i="30"/>
  <c r="FC27" i="30"/>
  <c r="EY27" i="30"/>
  <c r="EU27" i="30"/>
  <c r="EQ27" i="30"/>
  <c r="EM27" i="30"/>
  <c r="EI27" i="30"/>
  <c r="EE27" i="30"/>
  <c r="EA27" i="30"/>
  <c r="DW27" i="30"/>
  <c r="DS27" i="30"/>
  <c r="DO27" i="30"/>
  <c r="DK27" i="30"/>
  <c r="DG27" i="30"/>
  <c r="DC27" i="30"/>
  <c r="CY27" i="30"/>
  <c r="CU27" i="30"/>
  <c r="CQ27" i="30"/>
  <c r="CM27" i="30"/>
  <c r="CI27" i="30"/>
  <c r="CE27" i="30"/>
  <c r="CA27" i="30"/>
  <c r="BW27" i="30"/>
  <c r="BS27" i="30"/>
  <c r="BO27" i="30"/>
  <c r="BK27" i="30"/>
  <c r="BG27" i="30"/>
  <c r="BC27" i="30"/>
  <c r="AY27" i="30"/>
  <c r="AU27" i="30"/>
  <c r="AQ27" i="30"/>
  <c r="AM27" i="30"/>
  <c r="AI27" i="30"/>
  <c r="AE27" i="30"/>
  <c r="AA27" i="30"/>
  <c r="W27" i="30"/>
  <c r="S27" i="30"/>
  <c r="O27" i="30"/>
  <c r="K27" i="30"/>
  <c r="IF43" i="30"/>
  <c r="IB43" i="30"/>
  <c r="HX43" i="30"/>
  <c r="HT43" i="30"/>
  <c r="HP43" i="30"/>
  <c r="HL43" i="30"/>
  <c r="HH43" i="30"/>
  <c r="HD43" i="30"/>
  <c r="GZ43" i="30"/>
  <c r="GV43" i="30"/>
  <c r="GR43" i="30"/>
  <c r="GN43" i="30"/>
  <c r="GJ43" i="30"/>
  <c r="GF43" i="30"/>
  <c r="GB43" i="30"/>
  <c r="FX43" i="30"/>
  <c r="FT43" i="30"/>
  <c r="FP43" i="30"/>
  <c r="FL43" i="30"/>
  <c r="FH43" i="30"/>
  <c r="FD43" i="30"/>
  <c r="EZ43" i="30"/>
  <c r="EV43" i="30"/>
  <c r="ER43" i="30"/>
  <c r="EN43" i="30"/>
  <c r="EJ43" i="30"/>
  <c r="EF43" i="30"/>
  <c r="EB43" i="30"/>
  <c r="DX43" i="30"/>
  <c r="DT43" i="30"/>
  <c r="DP43" i="30"/>
  <c r="DL43" i="30"/>
  <c r="DH43" i="30"/>
  <c r="DD43" i="30"/>
  <c r="CZ43" i="30"/>
  <c r="CV43" i="30"/>
  <c r="CR43" i="30"/>
  <c r="CN43" i="30"/>
  <c r="CJ43" i="30"/>
  <c r="CF43" i="30"/>
  <c r="CB43" i="30"/>
  <c r="BX43" i="30"/>
  <c r="BT43" i="30"/>
  <c r="BP43" i="30"/>
  <c r="BL43" i="30"/>
  <c r="BH43" i="30"/>
  <c r="BD43" i="30"/>
  <c r="AZ43" i="30"/>
  <c r="AV43" i="30"/>
  <c r="AR43" i="30"/>
  <c r="AN43" i="30"/>
  <c r="AJ43" i="30"/>
  <c r="AF43" i="30"/>
  <c r="AB43" i="30"/>
  <c r="X43" i="30"/>
  <c r="T43" i="30"/>
  <c r="P43" i="30"/>
  <c r="L43" i="30"/>
  <c r="IG43" i="30"/>
  <c r="IC43" i="30"/>
  <c r="HY43" i="30"/>
  <c r="HU43" i="30"/>
  <c r="HQ43" i="30"/>
  <c r="HM43" i="30"/>
  <c r="HI43" i="30"/>
  <c r="HE43" i="30"/>
  <c r="HA43" i="30"/>
  <c r="GW43" i="30"/>
  <c r="GS43" i="30"/>
  <c r="GO43" i="30"/>
  <c r="GK43" i="30"/>
  <c r="GG43" i="30"/>
  <c r="GC43" i="30"/>
  <c r="FY43" i="30"/>
  <c r="FU43" i="30"/>
  <c r="FQ43" i="30"/>
  <c r="FM43" i="30"/>
  <c r="FI43" i="30"/>
  <c r="FE43" i="30"/>
  <c r="FA43" i="30"/>
  <c r="EW43" i="30"/>
  <c r="ES43" i="30"/>
  <c r="EO43" i="30"/>
  <c r="EK43" i="30"/>
  <c r="EG43" i="30"/>
  <c r="EC43" i="30"/>
  <c r="DY43" i="30"/>
  <c r="DU43" i="30"/>
  <c r="DQ43" i="30"/>
  <c r="DM43" i="30"/>
  <c r="DI43" i="30"/>
  <c r="DE43" i="30"/>
  <c r="DA43" i="30"/>
  <c r="CW43" i="30"/>
  <c r="CS43" i="30"/>
  <c r="CO43" i="30"/>
  <c r="CK43" i="30"/>
  <c r="CG43" i="30"/>
  <c r="CC43" i="30"/>
  <c r="BY43" i="30"/>
  <c r="BU43" i="30"/>
  <c r="BQ43" i="30"/>
  <c r="BM43" i="30"/>
  <c r="BI43" i="30"/>
  <c r="BE43" i="30"/>
  <c r="BA43" i="30"/>
  <c r="AW43" i="30"/>
  <c r="AS43" i="30"/>
  <c r="AO43" i="30"/>
  <c r="AK43" i="30"/>
  <c r="AG43" i="30"/>
  <c r="AC43" i="30"/>
  <c r="Y43" i="30"/>
  <c r="U43" i="30"/>
  <c r="Q43" i="30"/>
  <c r="M43" i="30"/>
  <c r="ID43" i="30"/>
  <c r="HZ43" i="30"/>
  <c r="HV43" i="30"/>
  <c r="HR43" i="30"/>
  <c r="HN43" i="30"/>
  <c r="HJ43" i="30"/>
  <c r="HF43" i="30"/>
  <c r="HB43" i="30"/>
  <c r="GX43" i="30"/>
  <c r="GT43" i="30"/>
  <c r="GP43" i="30"/>
  <c r="GL43" i="30"/>
  <c r="GH43" i="30"/>
  <c r="GD43" i="30"/>
  <c r="FZ43" i="30"/>
  <c r="FV43" i="30"/>
  <c r="FR43" i="30"/>
  <c r="FN43" i="30"/>
  <c r="FJ43" i="30"/>
  <c r="FF43" i="30"/>
  <c r="FB43" i="30"/>
  <c r="EX43" i="30"/>
  <c r="ET43" i="30"/>
  <c r="EP43" i="30"/>
  <c r="EL43" i="30"/>
  <c r="EH43" i="30"/>
  <c r="ED43" i="30"/>
  <c r="DZ43" i="30"/>
  <c r="DV43" i="30"/>
  <c r="DR43" i="30"/>
  <c r="DN43" i="30"/>
  <c r="DJ43" i="30"/>
  <c r="DF43" i="30"/>
  <c r="DB43" i="30"/>
  <c r="CX43" i="30"/>
  <c r="CT43" i="30"/>
  <c r="CP43" i="30"/>
  <c r="CL43" i="30"/>
  <c r="CH43" i="30"/>
  <c r="CD43" i="30"/>
  <c r="BZ43" i="30"/>
  <c r="BV43" i="30"/>
  <c r="BR43" i="30"/>
  <c r="BN43" i="30"/>
  <c r="BJ43" i="30"/>
  <c r="BF43" i="30"/>
  <c r="BB43" i="30"/>
  <c r="AX43" i="30"/>
  <c r="AT43" i="30"/>
  <c r="AP43" i="30"/>
  <c r="AL43" i="30"/>
  <c r="AH43" i="30"/>
  <c r="AD43" i="30"/>
  <c r="Z43" i="30"/>
  <c r="V43" i="30"/>
  <c r="R43" i="30"/>
  <c r="N43" i="30"/>
  <c r="IE43" i="30"/>
  <c r="IA43" i="30"/>
  <c r="HW43" i="30"/>
  <c r="HS43" i="30"/>
  <c r="HO43" i="30"/>
  <c r="HK43" i="30"/>
  <c r="HG43" i="30"/>
  <c r="HC43" i="30"/>
  <c r="GY43" i="30"/>
  <c r="GU43" i="30"/>
  <c r="GQ43" i="30"/>
  <c r="GM43" i="30"/>
  <c r="GI43" i="30"/>
  <c r="GE43" i="30"/>
  <c r="GA43" i="30"/>
  <c r="FW43" i="30"/>
  <c r="FS43" i="30"/>
  <c r="FO43" i="30"/>
  <c r="FK43" i="30"/>
  <c r="FG43" i="30"/>
  <c r="FC43" i="30"/>
  <c r="EY43" i="30"/>
  <c r="EU43" i="30"/>
  <c r="EQ43" i="30"/>
  <c r="EM43" i="30"/>
  <c r="EI43" i="30"/>
  <c r="EE43" i="30"/>
  <c r="EA43" i="30"/>
  <c r="DW43" i="30"/>
  <c r="DS43" i="30"/>
  <c r="DO43" i="30"/>
  <c r="DK43" i="30"/>
  <c r="DG43" i="30"/>
  <c r="DC43" i="30"/>
  <c r="CY43" i="30"/>
  <c r="CU43" i="30"/>
  <c r="CQ43" i="30"/>
  <c r="CM43" i="30"/>
  <c r="CI43" i="30"/>
  <c r="CE43" i="30"/>
  <c r="CA43" i="30"/>
  <c r="BW43" i="30"/>
  <c r="BS43" i="30"/>
  <c r="BO43" i="30"/>
  <c r="BK43" i="30"/>
  <c r="BG43" i="30"/>
  <c r="BC43" i="30"/>
  <c r="AY43" i="30"/>
  <c r="AU43" i="30"/>
  <c r="AQ43" i="30"/>
  <c r="AM43" i="30"/>
  <c r="AI43" i="30"/>
  <c r="AE43" i="30"/>
  <c r="AA43" i="30"/>
  <c r="W43" i="30"/>
  <c r="S43" i="30"/>
  <c r="O43" i="30"/>
  <c r="K43" i="30"/>
  <c r="IF59" i="30"/>
  <c r="IB59" i="30"/>
  <c r="HX59" i="30"/>
  <c r="HT59" i="30"/>
  <c r="HP59" i="30"/>
  <c r="HL59" i="30"/>
  <c r="HH59" i="30"/>
  <c r="HD59" i="30"/>
  <c r="GZ59" i="30"/>
  <c r="GV59" i="30"/>
  <c r="GR59" i="30"/>
  <c r="GN59" i="30"/>
  <c r="GJ59" i="30"/>
  <c r="GF59" i="30"/>
  <c r="GB59" i="30"/>
  <c r="FX59" i="30"/>
  <c r="FT59" i="30"/>
  <c r="FP59" i="30"/>
  <c r="FL59" i="30"/>
  <c r="FH59" i="30"/>
  <c r="FD59" i="30"/>
  <c r="EZ59" i="30"/>
  <c r="EV59" i="30"/>
  <c r="ER59" i="30"/>
  <c r="EN59" i="30"/>
  <c r="EJ59" i="30"/>
  <c r="EF59" i="30"/>
  <c r="EB59" i="30"/>
  <c r="DX59" i="30"/>
  <c r="DT59" i="30"/>
  <c r="DP59" i="30"/>
  <c r="DL59" i="30"/>
  <c r="DH59" i="30"/>
  <c r="DD59" i="30"/>
  <c r="CZ59" i="30"/>
  <c r="CV59" i="30"/>
  <c r="CR59" i="30"/>
  <c r="CN59" i="30"/>
  <c r="CJ59" i="30"/>
  <c r="CF59" i="30"/>
  <c r="CB59" i="30"/>
  <c r="BX59" i="30"/>
  <c r="BT59" i="30"/>
  <c r="BP59" i="30"/>
  <c r="BL59" i="30"/>
  <c r="BH59" i="30"/>
  <c r="BD59" i="30"/>
  <c r="AZ59" i="30"/>
  <c r="AV59" i="30"/>
  <c r="AR59" i="30"/>
  <c r="AN59" i="30"/>
  <c r="AJ59" i="30"/>
  <c r="AF59" i="30"/>
  <c r="AB59" i="30"/>
  <c r="X59" i="30"/>
  <c r="T59" i="30"/>
  <c r="P59" i="30"/>
  <c r="L59" i="30"/>
  <c r="IG59" i="30"/>
  <c r="IC59" i="30"/>
  <c r="HY59" i="30"/>
  <c r="HU59" i="30"/>
  <c r="HQ59" i="30"/>
  <c r="HM59" i="30"/>
  <c r="HI59" i="30"/>
  <c r="HE59" i="30"/>
  <c r="HA59" i="30"/>
  <c r="GW59" i="30"/>
  <c r="GS59" i="30"/>
  <c r="GO59" i="30"/>
  <c r="GK59" i="30"/>
  <c r="GG59" i="30"/>
  <c r="GC59" i="30"/>
  <c r="FY59" i="30"/>
  <c r="FU59" i="30"/>
  <c r="FQ59" i="30"/>
  <c r="FM59" i="30"/>
  <c r="FI59" i="30"/>
  <c r="FE59" i="30"/>
  <c r="FA59" i="30"/>
  <c r="EW59" i="30"/>
  <c r="ES59" i="30"/>
  <c r="EO59" i="30"/>
  <c r="EK59" i="30"/>
  <c r="EG59" i="30"/>
  <c r="EC59" i="30"/>
  <c r="DY59" i="30"/>
  <c r="DU59" i="30"/>
  <c r="DQ59" i="30"/>
  <c r="DM59" i="30"/>
  <c r="DI59" i="30"/>
  <c r="DE59" i="30"/>
  <c r="DA59" i="30"/>
  <c r="CW59" i="30"/>
  <c r="CS59" i="30"/>
  <c r="CO59" i="30"/>
  <c r="CK59" i="30"/>
  <c r="CG59" i="30"/>
  <c r="CC59" i="30"/>
  <c r="BY59" i="30"/>
  <c r="BU59" i="30"/>
  <c r="BQ59" i="30"/>
  <c r="BM59" i="30"/>
  <c r="BI59" i="30"/>
  <c r="BE59" i="30"/>
  <c r="BA59" i="30"/>
  <c r="AW59" i="30"/>
  <c r="AS59" i="30"/>
  <c r="AO59" i="30"/>
  <c r="AK59" i="30"/>
  <c r="AG59" i="30"/>
  <c r="AC59" i="30"/>
  <c r="Y59" i="30"/>
  <c r="U59" i="30"/>
  <c r="Q59" i="30"/>
  <c r="M59" i="30"/>
  <c r="ID59" i="30"/>
  <c r="HZ59" i="30"/>
  <c r="HV59" i="30"/>
  <c r="HR59" i="30"/>
  <c r="HN59" i="30"/>
  <c r="HJ59" i="30"/>
  <c r="HF59" i="30"/>
  <c r="HB59" i="30"/>
  <c r="GX59" i="30"/>
  <c r="GT59" i="30"/>
  <c r="GP59" i="30"/>
  <c r="GL59" i="30"/>
  <c r="GH59" i="30"/>
  <c r="GD59" i="30"/>
  <c r="FZ59" i="30"/>
  <c r="FV59" i="30"/>
  <c r="FR59" i="30"/>
  <c r="FN59" i="30"/>
  <c r="FJ59" i="30"/>
  <c r="FF59" i="30"/>
  <c r="FB59" i="30"/>
  <c r="EX59" i="30"/>
  <c r="ET59" i="30"/>
  <c r="EP59" i="30"/>
  <c r="EL59" i="30"/>
  <c r="EH59" i="30"/>
  <c r="ED59" i="30"/>
  <c r="DZ59" i="30"/>
  <c r="DV59" i="30"/>
  <c r="DR59" i="30"/>
  <c r="DN59" i="30"/>
  <c r="DJ59" i="30"/>
  <c r="DF59" i="30"/>
  <c r="DB59" i="30"/>
  <c r="CX59" i="30"/>
  <c r="CT59" i="30"/>
  <c r="CP59" i="30"/>
  <c r="CL59" i="30"/>
  <c r="CH59" i="30"/>
  <c r="CD59" i="30"/>
  <c r="BZ59" i="30"/>
  <c r="BV59" i="30"/>
  <c r="BR59" i="30"/>
  <c r="BN59" i="30"/>
  <c r="BJ59" i="30"/>
  <c r="BF59" i="30"/>
  <c r="BB59" i="30"/>
  <c r="AX59" i="30"/>
  <c r="AT59" i="30"/>
  <c r="AP59" i="30"/>
  <c r="AL59" i="30"/>
  <c r="AH59" i="30"/>
  <c r="AD59" i="30"/>
  <c r="Z59" i="30"/>
  <c r="V59" i="30"/>
  <c r="R59" i="30"/>
  <c r="N59" i="30"/>
  <c r="IE59" i="30"/>
  <c r="IA59" i="30"/>
  <c r="HW59" i="30"/>
  <c r="HS59" i="30"/>
  <c r="HO59" i="30"/>
  <c r="HK59" i="30"/>
  <c r="HG59" i="30"/>
  <c r="HC59" i="30"/>
  <c r="GY59" i="30"/>
  <c r="GU59" i="30"/>
  <c r="GQ59" i="30"/>
  <c r="GM59" i="30"/>
  <c r="GI59" i="30"/>
  <c r="GE59" i="30"/>
  <c r="GA59" i="30"/>
  <c r="FW59" i="30"/>
  <c r="FS59" i="30"/>
  <c r="FO59" i="30"/>
  <c r="FK59" i="30"/>
  <c r="FG59" i="30"/>
  <c r="FC59" i="30"/>
  <c r="EY59" i="30"/>
  <c r="EU59" i="30"/>
  <c r="EQ59" i="30"/>
  <c r="EM59" i="30"/>
  <c r="EI59" i="30"/>
  <c r="EE59" i="30"/>
  <c r="EA59" i="30"/>
  <c r="DW59" i="30"/>
  <c r="DS59" i="30"/>
  <c r="DO59" i="30"/>
  <c r="DK59" i="30"/>
  <c r="DG59" i="30"/>
  <c r="DC59" i="30"/>
  <c r="CY59" i="30"/>
  <c r="CU59" i="30"/>
  <c r="CQ59" i="30"/>
  <c r="CM59" i="30"/>
  <c r="CI59" i="30"/>
  <c r="CE59" i="30"/>
  <c r="CA59" i="30"/>
  <c r="BW59" i="30"/>
  <c r="BS59" i="30"/>
  <c r="BO59" i="30"/>
  <c r="BK59" i="30"/>
  <c r="BG59" i="30"/>
  <c r="BC59" i="30"/>
  <c r="AY59" i="30"/>
  <c r="AU59" i="30"/>
  <c r="AQ59" i="30"/>
  <c r="AM59" i="30"/>
  <c r="AI59" i="30"/>
  <c r="AE59" i="30"/>
  <c r="AA59" i="30"/>
  <c r="W59" i="30"/>
  <c r="S59" i="30"/>
  <c r="O59" i="30"/>
  <c r="K59" i="30"/>
  <c r="IF75" i="30"/>
  <c r="IB75" i="30"/>
  <c r="HX75" i="30"/>
  <c r="HT75" i="30"/>
  <c r="HP75" i="30"/>
  <c r="HL75" i="30"/>
  <c r="HH75" i="30"/>
  <c r="HD75" i="30"/>
  <c r="GZ75" i="30"/>
  <c r="GV75" i="30"/>
  <c r="GR75" i="30"/>
  <c r="GN75" i="30"/>
  <c r="GJ75" i="30"/>
  <c r="GF75" i="30"/>
  <c r="GB75" i="30"/>
  <c r="FX75" i="30"/>
  <c r="FT75" i="30"/>
  <c r="FP75" i="30"/>
  <c r="FL75" i="30"/>
  <c r="FH75" i="30"/>
  <c r="FD75" i="30"/>
  <c r="EZ75" i="30"/>
  <c r="EV75" i="30"/>
  <c r="ER75" i="30"/>
  <c r="EN75" i="30"/>
  <c r="EJ75" i="30"/>
  <c r="EF75" i="30"/>
  <c r="EB75" i="30"/>
  <c r="DX75" i="30"/>
  <c r="DT75" i="30"/>
  <c r="DP75" i="30"/>
  <c r="DL75" i="30"/>
  <c r="DH75" i="30"/>
  <c r="DD75" i="30"/>
  <c r="CZ75" i="30"/>
  <c r="CV75" i="30"/>
  <c r="CR75" i="30"/>
  <c r="CN75" i="30"/>
  <c r="CJ75" i="30"/>
  <c r="CF75" i="30"/>
  <c r="CB75" i="30"/>
  <c r="BX75" i="30"/>
  <c r="BT75" i="30"/>
  <c r="BP75" i="30"/>
  <c r="BL75" i="30"/>
  <c r="BH75" i="30"/>
  <c r="BD75" i="30"/>
  <c r="AZ75" i="30"/>
  <c r="AV75" i="30"/>
  <c r="AR75" i="30"/>
  <c r="AN75" i="30"/>
  <c r="AJ75" i="30"/>
  <c r="AF75" i="30"/>
  <c r="AB75" i="30"/>
  <c r="X75" i="30"/>
  <c r="T75" i="30"/>
  <c r="P75" i="30"/>
  <c r="L75" i="30"/>
  <c r="IG75" i="30"/>
  <c r="IC75" i="30"/>
  <c r="HY75" i="30"/>
  <c r="HU75" i="30"/>
  <c r="HQ75" i="30"/>
  <c r="HM75" i="30"/>
  <c r="HI75" i="30"/>
  <c r="HE75" i="30"/>
  <c r="HA75" i="30"/>
  <c r="GW75" i="30"/>
  <c r="GS75" i="30"/>
  <c r="GO75" i="30"/>
  <c r="GK75" i="30"/>
  <c r="GG75" i="30"/>
  <c r="GC75" i="30"/>
  <c r="FY75" i="30"/>
  <c r="FU75" i="30"/>
  <c r="FQ75" i="30"/>
  <c r="FM75" i="30"/>
  <c r="FI75" i="30"/>
  <c r="FE75" i="30"/>
  <c r="FA75" i="30"/>
  <c r="EW75" i="30"/>
  <c r="ES75" i="30"/>
  <c r="EO75" i="30"/>
  <c r="EK75" i="30"/>
  <c r="EG75" i="30"/>
  <c r="EC75" i="30"/>
  <c r="DY75" i="30"/>
  <c r="DU75" i="30"/>
  <c r="DQ75" i="30"/>
  <c r="DM75" i="30"/>
  <c r="DI75" i="30"/>
  <c r="DE75" i="30"/>
  <c r="DA75" i="30"/>
  <c r="CW75" i="30"/>
  <c r="CS75" i="30"/>
  <c r="CO75" i="30"/>
  <c r="CK75" i="30"/>
  <c r="CG75" i="30"/>
  <c r="CC75" i="30"/>
  <c r="BY75" i="30"/>
  <c r="BU75" i="30"/>
  <c r="BQ75" i="30"/>
  <c r="BM75" i="30"/>
  <c r="BI75" i="30"/>
  <c r="BE75" i="30"/>
  <c r="BA75" i="30"/>
  <c r="AW75" i="30"/>
  <c r="AS75" i="30"/>
  <c r="AO75" i="30"/>
  <c r="AK75" i="30"/>
  <c r="AG75" i="30"/>
  <c r="AC75" i="30"/>
  <c r="Y75" i="30"/>
  <c r="U75" i="30"/>
  <c r="Q75" i="30"/>
  <c r="M75" i="30"/>
  <c r="ID75" i="30"/>
  <c r="HZ75" i="30"/>
  <c r="HV75" i="30"/>
  <c r="HR75" i="30"/>
  <c r="HN75" i="30"/>
  <c r="HJ75" i="30"/>
  <c r="HF75" i="30"/>
  <c r="HB75" i="30"/>
  <c r="GX75" i="30"/>
  <c r="GT75" i="30"/>
  <c r="GP75" i="30"/>
  <c r="GL75" i="30"/>
  <c r="GH75" i="30"/>
  <c r="GD75" i="30"/>
  <c r="FZ75" i="30"/>
  <c r="FV75" i="30"/>
  <c r="FR75" i="30"/>
  <c r="FN75" i="30"/>
  <c r="FJ75" i="30"/>
  <c r="FF75" i="30"/>
  <c r="FB75" i="30"/>
  <c r="EX75" i="30"/>
  <c r="ET75" i="30"/>
  <c r="EP75" i="30"/>
  <c r="EL75" i="30"/>
  <c r="EH75" i="30"/>
  <c r="ED75" i="30"/>
  <c r="DZ75" i="30"/>
  <c r="DV75" i="30"/>
  <c r="DR75" i="30"/>
  <c r="DN75" i="30"/>
  <c r="DJ75" i="30"/>
  <c r="DF75" i="30"/>
  <c r="DB75" i="30"/>
  <c r="CX75" i="30"/>
  <c r="CT75" i="30"/>
  <c r="CP75" i="30"/>
  <c r="CL75" i="30"/>
  <c r="CH75" i="30"/>
  <c r="CD75" i="30"/>
  <c r="BZ75" i="30"/>
  <c r="BV75" i="30"/>
  <c r="BR75" i="30"/>
  <c r="BN75" i="30"/>
  <c r="BJ75" i="30"/>
  <c r="BF75" i="30"/>
  <c r="BB75" i="30"/>
  <c r="AX75" i="30"/>
  <c r="AT75" i="30"/>
  <c r="AP75" i="30"/>
  <c r="AL75" i="30"/>
  <c r="AH75" i="30"/>
  <c r="AD75" i="30"/>
  <c r="Z75" i="30"/>
  <c r="V75" i="30"/>
  <c r="R75" i="30"/>
  <c r="N75" i="30"/>
  <c r="IE75" i="30"/>
  <c r="IA75" i="30"/>
  <c r="HW75" i="30"/>
  <c r="HS75" i="30"/>
  <c r="HO75" i="30"/>
  <c r="HK75" i="30"/>
  <c r="HG75" i="30"/>
  <c r="HC75" i="30"/>
  <c r="GY75" i="30"/>
  <c r="GU75" i="30"/>
  <c r="GQ75" i="30"/>
  <c r="GM75" i="30"/>
  <c r="GI75" i="30"/>
  <c r="GE75" i="30"/>
  <c r="GA75" i="30"/>
  <c r="FW75" i="30"/>
  <c r="FS75" i="30"/>
  <c r="FO75" i="30"/>
  <c r="FK75" i="30"/>
  <c r="FG75" i="30"/>
  <c r="FC75" i="30"/>
  <c r="EY75" i="30"/>
  <c r="EU75" i="30"/>
  <c r="EQ75" i="30"/>
  <c r="EM75" i="30"/>
  <c r="EI75" i="30"/>
  <c r="EE75" i="30"/>
  <c r="EA75" i="30"/>
  <c r="DW75" i="30"/>
  <c r="DS75" i="30"/>
  <c r="DO75" i="30"/>
  <c r="DK75" i="30"/>
  <c r="DG75" i="30"/>
  <c r="DC75" i="30"/>
  <c r="CY75" i="30"/>
  <c r="CU75" i="30"/>
  <c r="CQ75" i="30"/>
  <c r="CM75" i="30"/>
  <c r="CI75" i="30"/>
  <c r="CE75" i="30"/>
  <c r="CA75" i="30"/>
  <c r="BW75" i="30"/>
  <c r="BS75" i="30"/>
  <c r="BO75" i="30"/>
  <c r="BK75" i="30"/>
  <c r="BG75" i="30"/>
  <c r="BC75" i="30"/>
  <c r="AY75" i="30"/>
  <c r="AU75" i="30"/>
  <c r="AQ75" i="30"/>
  <c r="AM75" i="30"/>
  <c r="AI75" i="30"/>
  <c r="AE75" i="30"/>
  <c r="AA75" i="30"/>
  <c r="W75" i="30"/>
  <c r="S75" i="30"/>
  <c r="O75" i="30"/>
  <c r="K75" i="30"/>
  <c r="IG24" i="30"/>
  <c r="IC24" i="30"/>
  <c r="HY24" i="30"/>
  <c r="HU24" i="30"/>
  <c r="HQ24" i="30"/>
  <c r="HM24" i="30"/>
  <c r="HI24" i="30"/>
  <c r="HE24" i="30"/>
  <c r="HA24" i="30"/>
  <c r="GW24" i="30"/>
  <c r="GS24" i="30"/>
  <c r="GO24" i="30"/>
  <c r="GK24" i="30"/>
  <c r="GG24" i="30"/>
  <c r="GC24" i="30"/>
  <c r="FY24" i="30"/>
  <c r="FU24" i="30"/>
  <c r="FQ24" i="30"/>
  <c r="FM24" i="30"/>
  <c r="FI24" i="30"/>
  <c r="FE24" i="30"/>
  <c r="FA24" i="30"/>
  <c r="EW24" i="30"/>
  <c r="ES24" i="30"/>
  <c r="EO24" i="30"/>
  <c r="EK24" i="30"/>
  <c r="EG24" i="30"/>
  <c r="EC24" i="30"/>
  <c r="DY24" i="30"/>
  <c r="DU24" i="30"/>
  <c r="DQ24" i="30"/>
  <c r="DM24" i="30"/>
  <c r="DI24" i="30"/>
  <c r="DE24" i="30"/>
  <c r="DA24" i="30"/>
  <c r="CW24" i="30"/>
  <c r="CS24" i="30"/>
  <c r="CO24" i="30"/>
  <c r="CK24" i="30"/>
  <c r="CG24" i="30"/>
  <c r="CC24" i="30"/>
  <c r="BY24" i="30"/>
  <c r="BU24" i="30"/>
  <c r="BQ24" i="30"/>
  <c r="BM24" i="30"/>
  <c r="BI24" i="30"/>
  <c r="BE24" i="30"/>
  <c r="BA24" i="30"/>
  <c r="AW24" i="30"/>
  <c r="AS24" i="30"/>
  <c r="AO24" i="30"/>
  <c r="AK24" i="30"/>
  <c r="AG24" i="30"/>
  <c r="AC24" i="30"/>
  <c r="Y24" i="30"/>
  <c r="U24" i="30"/>
  <c r="Q24" i="30"/>
  <c r="M24" i="30"/>
  <c r="ID24" i="30"/>
  <c r="HZ24" i="30"/>
  <c r="HV24" i="30"/>
  <c r="HR24" i="30"/>
  <c r="HN24" i="30"/>
  <c r="HJ24" i="30"/>
  <c r="HF24" i="30"/>
  <c r="HB24" i="30"/>
  <c r="GX24" i="30"/>
  <c r="GT24" i="30"/>
  <c r="GP24" i="30"/>
  <c r="GL24" i="30"/>
  <c r="GH24" i="30"/>
  <c r="GD24" i="30"/>
  <c r="FZ24" i="30"/>
  <c r="FV24" i="30"/>
  <c r="FR24" i="30"/>
  <c r="FN24" i="30"/>
  <c r="FJ24" i="30"/>
  <c r="FF24" i="30"/>
  <c r="FB24" i="30"/>
  <c r="EX24" i="30"/>
  <c r="ET24" i="30"/>
  <c r="EP24" i="30"/>
  <c r="EL24" i="30"/>
  <c r="EH24" i="30"/>
  <c r="ED24" i="30"/>
  <c r="DZ24" i="30"/>
  <c r="DV24" i="30"/>
  <c r="DR24" i="30"/>
  <c r="DN24" i="30"/>
  <c r="DJ24" i="30"/>
  <c r="DF24" i="30"/>
  <c r="DB24" i="30"/>
  <c r="CX24" i="30"/>
  <c r="CT24" i="30"/>
  <c r="CP24" i="30"/>
  <c r="CL24" i="30"/>
  <c r="CH24" i="30"/>
  <c r="CD24" i="30"/>
  <c r="BZ24" i="30"/>
  <c r="BV24" i="30"/>
  <c r="BR24" i="30"/>
  <c r="BN24" i="30"/>
  <c r="BJ24" i="30"/>
  <c r="BF24" i="30"/>
  <c r="BB24" i="30"/>
  <c r="AX24" i="30"/>
  <c r="AT24" i="30"/>
  <c r="AP24" i="30"/>
  <c r="AL24" i="30"/>
  <c r="AH24" i="30"/>
  <c r="AD24" i="30"/>
  <c r="Z24" i="30"/>
  <c r="V24" i="30"/>
  <c r="R24" i="30"/>
  <c r="N24" i="30"/>
  <c r="IE24" i="30"/>
  <c r="IA24" i="30"/>
  <c r="HW24" i="30"/>
  <c r="HS24" i="30"/>
  <c r="HO24" i="30"/>
  <c r="HK24" i="30"/>
  <c r="HG24" i="30"/>
  <c r="HC24" i="30"/>
  <c r="GY24" i="30"/>
  <c r="GU24" i="30"/>
  <c r="GQ24" i="30"/>
  <c r="GM24" i="30"/>
  <c r="GI24" i="30"/>
  <c r="GE24" i="30"/>
  <c r="GA24" i="30"/>
  <c r="FW24" i="30"/>
  <c r="FS24" i="30"/>
  <c r="FO24" i="30"/>
  <c r="FK24" i="30"/>
  <c r="FG24" i="30"/>
  <c r="FC24" i="30"/>
  <c r="EY24" i="30"/>
  <c r="EU24" i="30"/>
  <c r="EQ24" i="30"/>
  <c r="EM24" i="30"/>
  <c r="EI24" i="30"/>
  <c r="EE24" i="30"/>
  <c r="EA24" i="30"/>
  <c r="DW24" i="30"/>
  <c r="DS24" i="30"/>
  <c r="DO24" i="30"/>
  <c r="DK24" i="30"/>
  <c r="DG24" i="30"/>
  <c r="DC24" i="30"/>
  <c r="CY24" i="30"/>
  <c r="CU24" i="30"/>
  <c r="CQ24" i="30"/>
  <c r="CM24" i="30"/>
  <c r="CI24" i="30"/>
  <c r="CE24" i="30"/>
  <c r="CA24" i="30"/>
  <c r="BW24" i="30"/>
  <c r="BS24" i="30"/>
  <c r="BO24" i="30"/>
  <c r="BK24" i="30"/>
  <c r="BG24" i="30"/>
  <c r="BC24" i="30"/>
  <c r="AY24" i="30"/>
  <c r="AU24" i="30"/>
  <c r="AQ24" i="30"/>
  <c r="AM24" i="30"/>
  <c r="AI24" i="30"/>
  <c r="AE24" i="30"/>
  <c r="AA24" i="30"/>
  <c r="W24" i="30"/>
  <c r="S24" i="30"/>
  <c r="O24" i="30"/>
  <c r="K24" i="30"/>
  <c r="IF24" i="30"/>
  <c r="IB24" i="30"/>
  <c r="HX24" i="30"/>
  <c r="HT24" i="30"/>
  <c r="HP24" i="30"/>
  <c r="HL24" i="30"/>
  <c r="HH24" i="30"/>
  <c r="HD24" i="30"/>
  <c r="GZ24" i="30"/>
  <c r="GV24" i="30"/>
  <c r="GR24" i="30"/>
  <c r="GN24" i="30"/>
  <c r="GJ24" i="30"/>
  <c r="GF24" i="30"/>
  <c r="GB24" i="30"/>
  <c r="FX24" i="30"/>
  <c r="FT24" i="30"/>
  <c r="FP24" i="30"/>
  <c r="FL24" i="30"/>
  <c r="FH24" i="30"/>
  <c r="FD24" i="30"/>
  <c r="EZ24" i="30"/>
  <c r="EV24" i="30"/>
  <c r="ER24" i="30"/>
  <c r="EN24" i="30"/>
  <c r="EJ24" i="30"/>
  <c r="EF24" i="30"/>
  <c r="EB24" i="30"/>
  <c r="DX24" i="30"/>
  <c r="DT24" i="30"/>
  <c r="DP24" i="30"/>
  <c r="DL24" i="30"/>
  <c r="DH24" i="30"/>
  <c r="DD24" i="30"/>
  <c r="CZ24" i="30"/>
  <c r="CV24" i="30"/>
  <c r="CR24" i="30"/>
  <c r="CN24" i="30"/>
  <c r="CJ24" i="30"/>
  <c r="CF24" i="30"/>
  <c r="CB24" i="30"/>
  <c r="BX24" i="30"/>
  <c r="BT24" i="30"/>
  <c r="BP24" i="30"/>
  <c r="BL24" i="30"/>
  <c r="BH24" i="30"/>
  <c r="BD24" i="30"/>
  <c r="AZ24" i="30"/>
  <c r="AV24" i="30"/>
  <c r="AR24" i="30"/>
  <c r="AN24" i="30"/>
  <c r="AJ24" i="30"/>
  <c r="AF24" i="30"/>
  <c r="AB24" i="30"/>
  <c r="X24" i="30"/>
  <c r="T24" i="30"/>
  <c r="P24" i="30"/>
  <c r="L24" i="30"/>
  <c r="IG40" i="30"/>
  <c r="IC40" i="30"/>
  <c r="HY40" i="30"/>
  <c r="HU40" i="30"/>
  <c r="HQ40" i="30"/>
  <c r="HM40" i="30"/>
  <c r="HI40" i="30"/>
  <c r="HE40" i="30"/>
  <c r="HA40" i="30"/>
  <c r="GW40" i="30"/>
  <c r="GS40" i="30"/>
  <c r="GO40" i="30"/>
  <c r="GK40" i="30"/>
  <c r="GG40" i="30"/>
  <c r="GC40" i="30"/>
  <c r="FY40" i="30"/>
  <c r="FU40" i="30"/>
  <c r="FQ40" i="30"/>
  <c r="FM40" i="30"/>
  <c r="FI40" i="30"/>
  <c r="FE40" i="30"/>
  <c r="FA40" i="30"/>
  <c r="EW40" i="30"/>
  <c r="ES40" i="30"/>
  <c r="EO40" i="30"/>
  <c r="EK40" i="30"/>
  <c r="EG40" i="30"/>
  <c r="EC40" i="30"/>
  <c r="DY40" i="30"/>
  <c r="DU40" i="30"/>
  <c r="DQ40" i="30"/>
  <c r="DM40" i="30"/>
  <c r="DI40" i="30"/>
  <c r="DE40" i="30"/>
  <c r="DA40" i="30"/>
  <c r="CW40" i="30"/>
  <c r="CS40" i="30"/>
  <c r="CO40" i="30"/>
  <c r="CK40" i="30"/>
  <c r="CG40" i="30"/>
  <c r="CC40" i="30"/>
  <c r="BY40" i="30"/>
  <c r="BU40" i="30"/>
  <c r="BQ40" i="30"/>
  <c r="BM40" i="30"/>
  <c r="BI40" i="30"/>
  <c r="BE40" i="30"/>
  <c r="BA40" i="30"/>
  <c r="AW40" i="30"/>
  <c r="AS40" i="30"/>
  <c r="AO40" i="30"/>
  <c r="AK40" i="30"/>
  <c r="AG40" i="30"/>
  <c r="AC40" i="30"/>
  <c r="Y40" i="30"/>
  <c r="U40" i="30"/>
  <c r="Q40" i="30"/>
  <c r="M40" i="30"/>
  <c r="ID40" i="30"/>
  <c r="HZ40" i="30"/>
  <c r="HV40" i="30"/>
  <c r="HR40" i="30"/>
  <c r="HN40" i="30"/>
  <c r="HJ40" i="30"/>
  <c r="HF40" i="30"/>
  <c r="HB40" i="30"/>
  <c r="GX40" i="30"/>
  <c r="GT40" i="30"/>
  <c r="GP40" i="30"/>
  <c r="GL40" i="30"/>
  <c r="GH40" i="30"/>
  <c r="GD40" i="30"/>
  <c r="FZ40" i="30"/>
  <c r="FV40" i="30"/>
  <c r="FR40" i="30"/>
  <c r="FN40" i="30"/>
  <c r="FJ40" i="30"/>
  <c r="FF40" i="30"/>
  <c r="FB40" i="30"/>
  <c r="EX40" i="30"/>
  <c r="ET40" i="30"/>
  <c r="EP40" i="30"/>
  <c r="EL40" i="30"/>
  <c r="EH40" i="30"/>
  <c r="ED40" i="30"/>
  <c r="DZ40" i="30"/>
  <c r="DV40" i="30"/>
  <c r="DR40" i="30"/>
  <c r="DN40" i="30"/>
  <c r="DJ40" i="30"/>
  <c r="DF40" i="30"/>
  <c r="DB40" i="30"/>
  <c r="CX40" i="30"/>
  <c r="CT40" i="30"/>
  <c r="CP40" i="30"/>
  <c r="CL40" i="30"/>
  <c r="CH40" i="30"/>
  <c r="CD40" i="30"/>
  <c r="BZ40" i="30"/>
  <c r="BV40" i="30"/>
  <c r="BR40" i="30"/>
  <c r="BN40" i="30"/>
  <c r="BJ40" i="30"/>
  <c r="BF40" i="30"/>
  <c r="BB40" i="30"/>
  <c r="AX40" i="30"/>
  <c r="AT40" i="30"/>
  <c r="AP40" i="30"/>
  <c r="AL40" i="30"/>
  <c r="AH40" i="30"/>
  <c r="AD40" i="30"/>
  <c r="Z40" i="30"/>
  <c r="V40" i="30"/>
  <c r="R40" i="30"/>
  <c r="N40" i="30"/>
  <c r="IE40" i="30"/>
  <c r="IA40" i="30"/>
  <c r="HW40" i="30"/>
  <c r="HS40" i="30"/>
  <c r="HO40" i="30"/>
  <c r="HK40" i="30"/>
  <c r="HG40" i="30"/>
  <c r="HC40" i="30"/>
  <c r="GY40" i="30"/>
  <c r="GU40" i="30"/>
  <c r="GQ40" i="30"/>
  <c r="GM40" i="30"/>
  <c r="GI40" i="30"/>
  <c r="GE40" i="30"/>
  <c r="GA40" i="30"/>
  <c r="FW40" i="30"/>
  <c r="FS40" i="30"/>
  <c r="FO40" i="30"/>
  <c r="FK40" i="30"/>
  <c r="FG40" i="30"/>
  <c r="FC40" i="30"/>
  <c r="EY40" i="30"/>
  <c r="EU40" i="30"/>
  <c r="EQ40" i="30"/>
  <c r="EM40" i="30"/>
  <c r="EI40" i="30"/>
  <c r="EE40" i="30"/>
  <c r="EA40" i="30"/>
  <c r="DW40" i="30"/>
  <c r="DS40" i="30"/>
  <c r="DO40" i="30"/>
  <c r="DK40" i="30"/>
  <c r="DG40" i="30"/>
  <c r="DC40" i="30"/>
  <c r="CY40" i="30"/>
  <c r="CU40" i="30"/>
  <c r="CQ40" i="30"/>
  <c r="CM40" i="30"/>
  <c r="CI40" i="30"/>
  <c r="CE40" i="30"/>
  <c r="CA40" i="30"/>
  <c r="BW40" i="30"/>
  <c r="BS40" i="30"/>
  <c r="BO40" i="30"/>
  <c r="BK40" i="30"/>
  <c r="BG40" i="30"/>
  <c r="BC40" i="30"/>
  <c r="AY40" i="30"/>
  <c r="AU40" i="30"/>
  <c r="AQ40" i="30"/>
  <c r="AM40" i="30"/>
  <c r="AI40" i="30"/>
  <c r="AE40" i="30"/>
  <c r="AA40" i="30"/>
  <c r="W40" i="30"/>
  <c r="S40" i="30"/>
  <c r="O40" i="30"/>
  <c r="K40" i="30"/>
  <c r="IF40" i="30"/>
  <c r="IB40" i="30"/>
  <c r="HX40" i="30"/>
  <c r="HT40" i="30"/>
  <c r="HP40" i="30"/>
  <c r="HL40" i="30"/>
  <c r="HH40" i="30"/>
  <c r="HD40" i="30"/>
  <c r="GZ40" i="30"/>
  <c r="GV40" i="30"/>
  <c r="GR40" i="30"/>
  <c r="GN40" i="30"/>
  <c r="GJ40" i="30"/>
  <c r="GF40" i="30"/>
  <c r="GB40" i="30"/>
  <c r="FX40" i="30"/>
  <c r="FT40" i="30"/>
  <c r="FP40" i="30"/>
  <c r="FL40" i="30"/>
  <c r="FH40" i="30"/>
  <c r="FD40" i="30"/>
  <c r="EZ40" i="30"/>
  <c r="EV40" i="30"/>
  <c r="ER40" i="30"/>
  <c r="EN40" i="30"/>
  <c r="EJ40" i="30"/>
  <c r="EF40" i="30"/>
  <c r="EB40" i="30"/>
  <c r="DX40" i="30"/>
  <c r="DT40" i="30"/>
  <c r="DP40" i="30"/>
  <c r="DL40" i="30"/>
  <c r="DH40" i="30"/>
  <c r="DD40" i="30"/>
  <c r="CZ40" i="30"/>
  <c r="CV40" i="30"/>
  <c r="CR40" i="30"/>
  <c r="CN40" i="30"/>
  <c r="CJ40" i="30"/>
  <c r="CF40" i="30"/>
  <c r="CB40" i="30"/>
  <c r="BX40" i="30"/>
  <c r="BT40" i="30"/>
  <c r="BP40" i="30"/>
  <c r="BL40" i="30"/>
  <c r="BH40" i="30"/>
  <c r="BD40" i="30"/>
  <c r="AZ40" i="30"/>
  <c r="AV40" i="30"/>
  <c r="AR40" i="30"/>
  <c r="AN40" i="30"/>
  <c r="AJ40" i="30"/>
  <c r="AF40" i="30"/>
  <c r="AB40" i="30"/>
  <c r="X40" i="30"/>
  <c r="T40" i="30"/>
  <c r="P40" i="30"/>
  <c r="L40" i="30"/>
  <c r="IG56" i="30"/>
  <c r="IC56" i="30"/>
  <c r="HY56" i="30"/>
  <c r="HU56" i="30"/>
  <c r="HQ56" i="30"/>
  <c r="HM56" i="30"/>
  <c r="HI56" i="30"/>
  <c r="HE56" i="30"/>
  <c r="HA56" i="30"/>
  <c r="GW56" i="30"/>
  <c r="GS56" i="30"/>
  <c r="GO56" i="30"/>
  <c r="GK56" i="30"/>
  <c r="GG56" i="30"/>
  <c r="GC56" i="30"/>
  <c r="FY56" i="30"/>
  <c r="FU56" i="30"/>
  <c r="FQ56" i="30"/>
  <c r="FM56" i="30"/>
  <c r="FI56" i="30"/>
  <c r="FE56" i="30"/>
  <c r="FA56" i="30"/>
  <c r="EW56" i="30"/>
  <c r="ES56" i="30"/>
  <c r="EO56" i="30"/>
  <c r="EK56" i="30"/>
  <c r="EG56" i="30"/>
  <c r="EC56" i="30"/>
  <c r="DY56" i="30"/>
  <c r="DU56" i="30"/>
  <c r="DQ56" i="30"/>
  <c r="DM56" i="30"/>
  <c r="DI56" i="30"/>
  <c r="DE56" i="30"/>
  <c r="DA56" i="30"/>
  <c r="CW56" i="30"/>
  <c r="CS56" i="30"/>
  <c r="CO56" i="30"/>
  <c r="CK56" i="30"/>
  <c r="CG56" i="30"/>
  <c r="CC56" i="30"/>
  <c r="BY56" i="30"/>
  <c r="BU56" i="30"/>
  <c r="BQ56" i="30"/>
  <c r="BM56" i="30"/>
  <c r="BI56" i="30"/>
  <c r="BE56" i="30"/>
  <c r="BA56" i="30"/>
  <c r="AW56" i="30"/>
  <c r="AS56" i="30"/>
  <c r="AO56" i="30"/>
  <c r="AK56" i="30"/>
  <c r="AG56" i="30"/>
  <c r="AC56" i="30"/>
  <c r="Y56" i="30"/>
  <c r="U56" i="30"/>
  <c r="Q56" i="30"/>
  <c r="M56" i="30"/>
  <c r="ID56" i="30"/>
  <c r="HZ56" i="30"/>
  <c r="HV56" i="30"/>
  <c r="HR56" i="30"/>
  <c r="HN56" i="30"/>
  <c r="HJ56" i="30"/>
  <c r="HF56" i="30"/>
  <c r="HB56" i="30"/>
  <c r="GX56" i="30"/>
  <c r="GT56" i="30"/>
  <c r="GP56" i="30"/>
  <c r="GL56" i="30"/>
  <c r="GH56" i="30"/>
  <c r="GD56" i="30"/>
  <c r="FZ56" i="30"/>
  <c r="FV56" i="30"/>
  <c r="FR56" i="30"/>
  <c r="FN56" i="30"/>
  <c r="FJ56" i="30"/>
  <c r="FF56" i="30"/>
  <c r="FB56" i="30"/>
  <c r="EX56" i="30"/>
  <c r="ET56" i="30"/>
  <c r="EP56" i="30"/>
  <c r="EL56" i="30"/>
  <c r="EH56" i="30"/>
  <c r="ED56" i="30"/>
  <c r="DZ56" i="30"/>
  <c r="DV56" i="30"/>
  <c r="DR56" i="30"/>
  <c r="DN56" i="30"/>
  <c r="DJ56" i="30"/>
  <c r="DF56" i="30"/>
  <c r="DB56" i="30"/>
  <c r="CX56" i="30"/>
  <c r="CT56" i="30"/>
  <c r="CP56" i="30"/>
  <c r="CL56" i="30"/>
  <c r="CH56" i="30"/>
  <c r="CD56" i="30"/>
  <c r="BZ56" i="30"/>
  <c r="BV56" i="30"/>
  <c r="BR56" i="30"/>
  <c r="BN56" i="30"/>
  <c r="BJ56" i="30"/>
  <c r="BF56" i="30"/>
  <c r="BB56" i="30"/>
  <c r="AX56" i="30"/>
  <c r="AT56" i="30"/>
  <c r="AP56" i="30"/>
  <c r="AL56" i="30"/>
  <c r="AH56" i="30"/>
  <c r="AD56" i="30"/>
  <c r="Z56" i="30"/>
  <c r="V56" i="30"/>
  <c r="R56" i="30"/>
  <c r="N56" i="30"/>
  <c r="IE56" i="30"/>
  <c r="IA56" i="30"/>
  <c r="HW56" i="30"/>
  <c r="HS56" i="30"/>
  <c r="HO56" i="30"/>
  <c r="HK56" i="30"/>
  <c r="HG56" i="30"/>
  <c r="HC56" i="30"/>
  <c r="GY56" i="30"/>
  <c r="GU56" i="30"/>
  <c r="GQ56" i="30"/>
  <c r="GM56" i="30"/>
  <c r="GI56" i="30"/>
  <c r="GE56" i="30"/>
  <c r="GA56" i="30"/>
  <c r="FW56" i="30"/>
  <c r="FS56" i="30"/>
  <c r="FO56" i="30"/>
  <c r="FK56" i="30"/>
  <c r="FG56" i="30"/>
  <c r="FC56" i="30"/>
  <c r="EY56" i="30"/>
  <c r="EU56" i="30"/>
  <c r="EQ56" i="30"/>
  <c r="EM56" i="30"/>
  <c r="EI56" i="30"/>
  <c r="EE56" i="30"/>
  <c r="EA56" i="30"/>
  <c r="DW56" i="30"/>
  <c r="DS56" i="30"/>
  <c r="DO56" i="30"/>
  <c r="DK56" i="30"/>
  <c r="DG56" i="30"/>
  <c r="DC56" i="30"/>
  <c r="CY56" i="30"/>
  <c r="CU56" i="30"/>
  <c r="CQ56" i="30"/>
  <c r="CM56" i="30"/>
  <c r="CI56" i="30"/>
  <c r="CE56" i="30"/>
  <c r="CA56" i="30"/>
  <c r="BW56" i="30"/>
  <c r="BS56" i="30"/>
  <c r="BO56" i="30"/>
  <c r="BK56" i="30"/>
  <c r="BG56" i="30"/>
  <c r="BC56" i="30"/>
  <c r="AY56" i="30"/>
  <c r="AU56" i="30"/>
  <c r="AQ56" i="30"/>
  <c r="AM56" i="30"/>
  <c r="AI56" i="30"/>
  <c r="AE56" i="30"/>
  <c r="AA56" i="30"/>
  <c r="W56" i="30"/>
  <c r="S56" i="30"/>
  <c r="O56" i="30"/>
  <c r="K56" i="30"/>
  <c r="IF56" i="30"/>
  <c r="IB56" i="30"/>
  <c r="HX56" i="30"/>
  <c r="HT56" i="30"/>
  <c r="HP56" i="30"/>
  <c r="HL56" i="30"/>
  <c r="HH56" i="30"/>
  <c r="HD56" i="30"/>
  <c r="GZ56" i="30"/>
  <c r="GV56" i="30"/>
  <c r="GR56" i="30"/>
  <c r="GN56" i="30"/>
  <c r="GJ56" i="30"/>
  <c r="GF56" i="30"/>
  <c r="GB56" i="30"/>
  <c r="FX56" i="30"/>
  <c r="FT56" i="30"/>
  <c r="FP56" i="30"/>
  <c r="FL56" i="30"/>
  <c r="FH56" i="30"/>
  <c r="FD56" i="30"/>
  <c r="EZ56" i="30"/>
  <c r="EV56" i="30"/>
  <c r="ER56" i="30"/>
  <c r="EN56" i="30"/>
  <c r="EJ56" i="30"/>
  <c r="EF56" i="30"/>
  <c r="EB56" i="30"/>
  <c r="DX56" i="30"/>
  <c r="DT56" i="30"/>
  <c r="DP56" i="30"/>
  <c r="DL56" i="30"/>
  <c r="DH56" i="30"/>
  <c r="DD56" i="30"/>
  <c r="CZ56" i="30"/>
  <c r="CV56" i="30"/>
  <c r="CR56" i="30"/>
  <c r="CN56" i="30"/>
  <c r="CJ56" i="30"/>
  <c r="CF56" i="30"/>
  <c r="CB56" i="30"/>
  <c r="BX56" i="30"/>
  <c r="BT56" i="30"/>
  <c r="BP56" i="30"/>
  <c r="BL56" i="30"/>
  <c r="BH56" i="30"/>
  <c r="BD56" i="30"/>
  <c r="AZ56" i="30"/>
  <c r="AV56" i="30"/>
  <c r="AR56" i="30"/>
  <c r="AN56" i="30"/>
  <c r="AJ56" i="30"/>
  <c r="AF56" i="30"/>
  <c r="AB56" i="30"/>
  <c r="X56" i="30"/>
  <c r="T56" i="30"/>
  <c r="P56" i="30"/>
  <c r="L56" i="30"/>
  <c r="IG72" i="30"/>
  <c r="IC72" i="30"/>
  <c r="HY72" i="30"/>
  <c r="HU72" i="30"/>
  <c r="HQ72" i="30"/>
  <c r="HM72" i="30"/>
  <c r="HI72" i="30"/>
  <c r="HE72" i="30"/>
  <c r="HA72" i="30"/>
  <c r="GW72" i="30"/>
  <c r="GS72" i="30"/>
  <c r="GO72" i="30"/>
  <c r="GK72" i="30"/>
  <c r="GG72" i="30"/>
  <c r="GC72" i="30"/>
  <c r="FY72" i="30"/>
  <c r="FU72" i="30"/>
  <c r="FQ72" i="30"/>
  <c r="FM72" i="30"/>
  <c r="FI72" i="30"/>
  <c r="FE72" i="30"/>
  <c r="FA72" i="30"/>
  <c r="EW72" i="30"/>
  <c r="ES72" i="30"/>
  <c r="EO72" i="30"/>
  <c r="EK72" i="30"/>
  <c r="EG72" i="30"/>
  <c r="EC72" i="30"/>
  <c r="DY72" i="30"/>
  <c r="DU72" i="30"/>
  <c r="DQ72" i="30"/>
  <c r="DM72" i="30"/>
  <c r="DI72" i="30"/>
  <c r="DE72" i="30"/>
  <c r="DA72" i="30"/>
  <c r="CW72" i="30"/>
  <c r="CS72" i="30"/>
  <c r="CO72" i="30"/>
  <c r="CK72" i="30"/>
  <c r="CG72" i="30"/>
  <c r="CC72" i="30"/>
  <c r="BY72" i="30"/>
  <c r="BU72" i="30"/>
  <c r="BQ72" i="30"/>
  <c r="BM72" i="30"/>
  <c r="BI72" i="30"/>
  <c r="BE72" i="30"/>
  <c r="BA72" i="30"/>
  <c r="AW72" i="30"/>
  <c r="AS72" i="30"/>
  <c r="AO72" i="30"/>
  <c r="AK72" i="30"/>
  <c r="AG72" i="30"/>
  <c r="AC72" i="30"/>
  <c r="Y72" i="30"/>
  <c r="U72" i="30"/>
  <c r="Q72" i="30"/>
  <c r="M72" i="30"/>
  <c r="ID72" i="30"/>
  <c r="HZ72" i="30"/>
  <c r="HV72" i="30"/>
  <c r="HR72" i="30"/>
  <c r="HN72" i="30"/>
  <c r="HJ72" i="30"/>
  <c r="HF72" i="30"/>
  <c r="HB72" i="30"/>
  <c r="GX72" i="30"/>
  <c r="GT72" i="30"/>
  <c r="GP72" i="30"/>
  <c r="GL72" i="30"/>
  <c r="GH72" i="30"/>
  <c r="GD72" i="30"/>
  <c r="FZ72" i="30"/>
  <c r="FV72" i="30"/>
  <c r="FR72" i="30"/>
  <c r="FN72" i="30"/>
  <c r="FJ72" i="30"/>
  <c r="FF72" i="30"/>
  <c r="FB72" i="30"/>
  <c r="EX72" i="30"/>
  <c r="ET72" i="30"/>
  <c r="EP72" i="30"/>
  <c r="EL72" i="30"/>
  <c r="EH72" i="30"/>
  <c r="ED72" i="30"/>
  <c r="DZ72" i="30"/>
  <c r="DV72" i="30"/>
  <c r="DR72" i="30"/>
  <c r="DN72" i="30"/>
  <c r="DJ72" i="30"/>
  <c r="DF72" i="30"/>
  <c r="DB72" i="30"/>
  <c r="CX72" i="30"/>
  <c r="CT72" i="30"/>
  <c r="CP72" i="30"/>
  <c r="CL72" i="30"/>
  <c r="CH72" i="30"/>
  <c r="CD72" i="30"/>
  <c r="BZ72" i="30"/>
  <c r="BV72" i="30"/>
  <c r="BR72" i="30"/>
  <c r="BN72" i="30"/>
  <c r="BJ72" i="30"/>
  <c r="BF72" i="30"/>
  <c r="BB72" i="30"/>
  <c r="AX72" i="30"/>
  <c r="AT72" i="30"/>
  <c r="AP72" i="30"/>
  <c r="AL72" i="30"/>
  <c r="AH72" i="30"/>
  <c r="AD72" i="30"/>
  <c r="Z72" i="30"/>
  <c r="V72" i="30"/>
  <c r="R72" i="30"/>
  <c r="N72" i="30"/>
  <c r="IE72" i="30"/>
  <c r="IA72" i="30"/>
  <c r="HW72" i="30"/>
  <c r="HS72" i="30"/>
  <c r="HO72" i="30"/>
  <c r="HK72" i="30"/>
  <c r="HG72" i="30"/>
  <c r="HC72" i="30"/>
  <c r="GY72" i="30"/>
  <c r="GU72" i="30"/>
  <c r="GQ72" i="30"/>
  <c r="GM72" i="30"/>
  <c r="GI72" i="30"/>
  <c r="GE72" i="30"/>
  <c r="GA72" i="30"/>
  <c r="FW72" i="30"/>
  <c r="FS72" i="30"/>
  <c r="FO72" i="30"/>
  <c r="FK72" i="30"/>
  <c r="FG72" i="30"/>
  <c r="FC72" i="30"/>
  <c r="EY72" i="30"/>
  <c r="EU72" i="30"/>
  <c r="EQ72" i="30"/>
  <c r="EM72" i="30"/>
  <c r="EI72" i="30"/>
  <c r="EE72" i="30"/>
  <c r="EA72" i="30"/>
  <c r="DW72" i="30"/>
  <c r="DS72" i="30"/>
  <c r="DO72" i="30"/>
  <c r="DK72" i="30"/>
  <c r="DG72" i="30"/>
  <c r="DC72" i="30"/>
  <c r="CY72" i="30"/>
  <c r="CU72" i="30"/>
  <c r="CQ72" i="30"/>
  <c r="CM72" i="30"/>
  <c r="CI72" i="30"/>
  <c r="CE72" i="30"/>
  <c r="CA72" i="30"/>
  <c r="BW72" i="30"/>
  <c r="BS72" i="30"/>
  <c r="BO72" i="30"/>
  <c r="BK72" i="30"/>
  <c r="BG72" i="30"/>
  <c r="BC72" i="30"/>
  <c r="AY72" i="30"/>
  <c r="AU72" i="30"/>
  <c r="AQ72" i="30"/>
  <c r="AM72" i="30"/>
  <c r="AI72" i="30"/>
  <c r="AE72" i="30"/>
  <c r="AA72" i="30"/>
  <c r="W72" i="30"/>
  <c r="S72" i="30"/>
  <c r="O72" i="30"/>
  <c r="K72" i="30"/>
  <c r="IF72" i="30"/>
  <c r="IB72" i="30"/>
  <c r="HX72" i="30"/>
  <c r="HT72" i="30"/>
  <c r="HP72" i="30"/>
  <c r="HL72" i="30"/>
  <c r="HH72" i="30"/>
  <c r="HD72" i="30"/>
  <c r="GZ72" i="30"/>
  <c r="GV72" i="30"/>
  <c r="GR72" i="30"/>
  <c r="GN72" i="30"/>
  <c r="GJ72" i="30"/>
  <c r="GF72" i="30"/>
  <c r="GB72" i="30"/>
  <c r="FX72" i="30"/>
  <c r="FT72" i="30"/>
  <c r="FP72" i="30"/>
  <c r="FL72" i="30"/>
  <c r="FH72" i="30"/>
  <c r="FD72" i="30"/>
  <c r="EZ72" i="30"/>
  <c r="EV72" i="30"/>
  <c r="ER72" i="30"/>
  <c r="EN72" i="30"/>
  <c r="EJ72" i="30"/>
  <c r="EF72" i="30"/>
  <c r="EB72" i="30"/>
  <c r="DX72" i="30"/>
  <c r="DT72" i="30"/>
  <c r="DP72" i="30"/>
  <c r="DL72" i="30"/>
  <c r="DH72" i="30"/>
  <c r="DD72" i="30"/>
  <c r="CZ72" i="30"/>
  <c r="CV72" i="30"/>
  <c r="CR72" i="30"/>
  <c r="CN72" i="30"/>
  <c r="CJ72" i="30"/>
  <c r="CF72" i="30"/>
  <c r="CB72" i="30"/>
  <c r="BX72" i="30"/>
  <c r="BT72" i="30"/>
  <c r="BP72" i="30"/>
  <c r="BL72" i="30"/>
  <c r="BH72" i="30"/>
  <c r="BD72" i="30"/>
  <c r="AZ72" i="30"/>
  <c r="AV72" i="30"/>
  <c r="AR72" i="30"/>
  <c r="AN72" i="30"/>
  <c r="AJ72" i="30"/>
  <c r="AF72" i="30"/>
  <c r="AB72" i="30"/>
  <c r="X72" i="30"/>
  <c r="T72" i="30"/>
  <c r="P72" i="30"/>
  <c r="L72" i="30"/>
  <c r="ID89" i="30"/>
  <c r="HZ89" i="30"/>
  <c r="HV89" i="30"/>
  <c r="HR89" i="30"/>
  <c r="HN89" i="30"/>
  <c r="HJ89" i="30"/>
  <c r="HF89" i="30"/>
  <c r="HB89" i="30"/>
  <c r="GX89" i="30"/>
  <c r="GT89" i="30"/>
  <c r="GP89" i="30"/>
  <c r="GL89" i="30"/>
  <c r="GH89" i="30"/>
  <c r="GD89" i="30"/>
  <c r="FZ89" i="30"/>
  <c r="FV89" i="30"/>
  <c r="FR89" i="30"/>
  <c r="FN89" i="30"/>
  <c r="FJ89" i="30"/>
  <c r="FF89" i="30"/>
  <c r="FB89" i="30"/>
  <c r="EX89" i="30"/>
  <c r="ET89" i="30"/>
  <c r="EP89" i="30"/>
  <c r="EL89" i="30"/>
  <c r="EH89" i="30"/>
  <c r="ED89" i="30"/>
  <c r="DZ89" i="30"/>
  <c r="DV89" i="30"/>
  <c r="DR89" i="30"/>
  <c r="DN89" i="30"/>
  <c r="DJ89" i="30"/>
  <c r="DF89" i="30"/>
  <c r="DB89" i="30"/>
  <c r="CX89" i="30"/>
  <c r="CT89" i="30"/>
  <c r="CP89" i="30"/>
  <c r="CL89" i="30"/>
  <c r="CH89" i="30"/>
  <c r="CD89" i="30"/>
  <c r="BZ89" i="30"/>
  <c r="BV89" i="30"/>
  <c r="BR89" i="30"/>
  <c r="BN89" i="30"/>
  <c r="BJ89" i="30"/>
  <c r="BF89" i="30"/>
  <c r="BB89" i="30"/>
  <c r="AX89" i="30"/>
  <c r="AT89" i="30"/>
  <c r="AP89" i="30"/>
  <c r="AL89" i="30"/>
  <c r="AH89" i="30"/>
  <c r="AD89" i="30"/>
  <c r="Z89" i="30"/>
  <c r="V89" i="30"/>
  <c r="R89" i="30"/>
  <c r="N89" i="30"/>
  <c r="IE89" i="30"/>
  <c r="IA89" i="30"/>
  <c r="HW89" i="30"/>
  <c r="HS89" i="30"/>
  <c r="HO89" i="30"/>
  <c r="HK89" i="30"/>
  <c r="HG89" i="30"/>
  <c r="HC89" i="30"/>
  <c r="GY89" i="30"/>
  <c r="GU89" i="30"/>
  <c r="GQ89" i="30"/>
  <c r="GM89" i="30"/>
  <c r="GI89" i="30"/>
  <c r="GE89" i="30"/>
  <c r="GA89" i="30"/>
  <c r="FW89" i="30"/>
  <c r="FS89" i="30"/>
  <c r="FO89" i="30"/>
  <c r="FK89" i="30"/>
  <c r="FG89" i="30"/>
  <c r="FC89" i="30"/>
  <c r="EY89" i="30"/>
  <c r="EU89" i="30"/>
  <c r="EQ89" i="30"/>
  <c r="EM89" i="30"/>
  <c r="EI89" i="30"/>
  <c r="EE89" i="30"/>
  <c r="EA89" i="30"/>
  <c r="DW89" i="30"/>
  <c r="DS89" i="30"/>
  <c r="DO89" i="30"/>
  <c r="DK89" i="30"/>
  <c r="DG89" i="30"/>
  <c r="DC89" i="30"/>
  <c r="CY89" i="30"/>
  <c r="CU89" i="30"/>
  <c r="CQ89" i="30"/>
  <c r="CM89" i="30"/>
  <c r="CI89" i="30"/>
  <c r="CE89" i="30"/>
  <c r="CA89" i="30"/>
  <c r="BW89" i="30"/>
  <c r="BS89" i="30"/>
  <c r="BO89" i="30"/>
  <c r="BK89" i="30"/>
  <c r="BG89" i="30"/>
  <c r="BC89" i="30"/>
  <c r="AY89" i="30"/>
  <c r="AU89" i="30"/>
  <c r="AQ89" i="30"/>
  <c r="AM89" i="30"/>
  <c r="AI89" i="30"/>
  <c r="AE89" i="30"/>
  <c r="AA89" i="30"/>
  <c r="W89" i="30"/>
  <c r="S89" i="30"/>
  <c r="O89" i="30"/>
  <c r="K89" i="30"/>
  <c r="IF89" i="30"/>
  <c r="IB89" i="30"/>
  <c r="HX89" i="30"/>
  <c r="HT89" i="30"/>
  <c r="HP89" i="30"/>
  <c r="HL89" i="30"/>
  <c r="HH89" i="30"/>
  <c r="HD89" i="30"/>
  <c r="GZ89" i="30"/>
  <c r="GV89" i="30"/>
  <c r="GR89" i="30"/>
  <c r="GN89" i="30"/>
  <c r="GJ89" i="30"/>
  <c r="GF89" i="30"/>
  <c r="GB89" i="30"/>
  <c r="FX89" i="30"/>
  <c r="FT89" i="30"/>
  <c r="FP89" i="30"/>
  <c r="FL89" i="30"/>
  <c r="FH89" i="30"/>
  <c r="FD89" i="30"/>
  <c r="EZ89" i="30"/>
  <c r="EV89" i="30"/>
  <c r="ER89" i="30"/>
  <c r="EN89" i="30"/>
  <c r="EJ89" i="30"/>
  <c r="EF89" i="30"/>
  <c r="EB89" i="30"/>
  <c r="DX89" i="30"/>
  <c r="DT89" i="30"/>
  <c r="DP89" i="30"/>
  <c r="DL89" i="30"/>
  <c r="DH89" i="30"/>
  <c r="DD89" i="30"/>
  <c r="CZ89" i="30"/>
  <c r="CV89" i="30"/>
  <c r="CR89" i="30"/>
  <c r="CN89" i="30"/>
  <c r="CJ89" i="30"/>
  <c r="CF89" i="30"/>
  <c r="CB89" i="30"/>
  <c r="BX89" i="30"/>
  <c r="BT89" i="30"/>
  <c r="BP89" i="30"/>
  <c r="BL89" i="30"/>
  <c r="BH89" i="30"/>
  <c r="BD89" i="30"/>
  <c r="AZ89" i="30"/>
  <c r="AV89" i="30"/>
  <c r="AR89" i="30"/>
  <c r="AN89" i="30"/>
  <c r="AJ89" i="30"/>
  <c r="AF89" i="30"/>
  <c r="AB89" i="30"/>
  <c r="X89" i="30"/>
  <c r="T89" i="30"/>
  <c r="P89" i="30"/>
  <c r="L89" i="30"/>
  <c r="IG89" i="30"/>
  <c r="IC89" i="30"/>
  <c r="HY89" i="30"/>
  <c r="HU89" i="30"/>
  <c r="HQ89" i="30"/>
  <c r="HM89" i="30"/>
  <c r="HI89" i="30"/>
  <c r="HE89" i="30"/>
  <c r="HA89" i="30"/>
  <c r="GW89" i="30"/>
  <c r="GS89" i="30"/>
  <c r="GO89" i="30"/>
  <c r="GK89" i="30"/>
  <c r="GG89" i="30"/>
  <c r="GC89" i="30"/>
  <c r="FY89" i="30"/>
  <c r="FU89" i="30"/>
  <c r="FQ89" i="30"/>
  <c r="FM89" i="30"/>
  <c r="FI89" i="30"/>
  <c r="FE89" i="30"/>
  <c r="FA89" i="30"/>
  <c r="EW89" i="30"/>
  <c r="ES89" i="30"/>
  <c r="EO89" i="30"/>
  <c r="EK89" i="30"/>
  <c r="EG89" i="30"/>
  <c r="EC89" i="30"/>
  <c r="DY89" i="30"/>
  <c r="DU89" i="30"/>
  <c r="DQ89" i="30"/>
  <c r="DM89" i="30"/>
  <c r="DI89" i="30"/>
  <c r="DE89" i="30"/>
  <c r="DA89" i="30"/>
  <c r="CW89" i="30"/>
  <c r="CS89" i="30"/>
  <c r="CO89" i="30"/>
  <c r="CK89" i="30"/>
  <c r="CG89" i="30"/>
  <c r="CC89" i="30"/>
  <c r="BY89" i="30"/>
  <c r="BU89" i="30"/>
  <c r="BQ89" i="30"/>
  <c r="BM89" i="30"/>
  <c r="BI89" i="30"/>
  <c r="BE89" i="30"/>
  <c r="BA89" i="30"/>
  <c r="AW89" i="30"/>
  <c r="AS89" i="30"/>
  <c r="AO89" i="30"/>
  <c r="AK89" i="30"/>
  <c r="AG89" i="30"/>
  <c r="AC89" i="30"/>
  <c r="Y89" i="30"/>
  <c r="U89" i="30"/>
  <c r="Q89" i="30"/>
  <c r="M89" i="30"/>
  <c r="ID105" i="30"/>
  <c r="HZ105" i="30"/>
  <c r="HV105" i="30"/>
  <c r="HR105" i="30"/>
  <c r="HN105" i="30"/>
  <c r="HJ105" i="30"/>
  <c r="HF105" i="30"/>
  <c r="HB105" i="30"/>
  <c r="GX105" i="30"/>
  <c r="GT105" i="30"/>
  <c r="GP105" i="30"/>
  <c r="GL105" i="30"/>
  <c r="GH105" i="30"/>
  <c r="GD105" i="30"/>
  <c r="FZ105" i="30"/>
  <c r="FV105" i="30"/>
  <c r="FR105" i="30"/>
  <c r="FN105" i="30"/>
  <c r="FJ105" i="30"/>
  <c r="FF105" i="30"/>
  <c r="FB105" i="30"/>
  <c r="EX105" i="30"/>
  <c r="ET105" i="30"/>
  <c r="EP105" i="30"/>
  <c r="EL105" i="30"/>
  <c r="EH105" i="30"/>
  <c r="ED105" i="30"/>
  <c r="DZ105" i="30"/>
  <c r="DV105" i="30"/>
  <c r="DR105" i="30"/>
  <c r="DN105" i="30"/>
  <c r="DJ105" i="30"/>
  <c r="DF105" i="30"/>
  <c r="DB105" i="30"/>
  <c r="CX105" i="30"/>
  <c r="CT105" i="30"/>
  <c r="CP105" i="30"/>
  <c r="CL105" i="30"/>
  <c r="CH105" i="30"/>
  <c r="CD105" i="30"/>
  <c r="BZ105" i="30"/>
  <c r="BV105" i="30"/>
  <c r="BR105" i="30"/>
  <c r="BN105" i="30"/>
  <c r="BJ105" i="30"/>
  <c r="BF105" i="30"/>
  <c r="BB105" i="30"/>
  <c r="AX105" i="30"/>
  <c r="AT105" i="30"/>
  <c r="AP105" i="30"/>
  <c r="AL105" i="30"/>
  <c r="AH105" i="30"/>
  <c r="AD105" i="30"/>
  <c r="Z105" i="30"/>
  <c r="V105" i="30"/>
  <c r="R105" i="30"/>
  <c r="N105" i="30"/>
  <c r="IE105" i="30"/>
  <c r="IA105" i="30"/>
  <c r="HW105" i="30"/>
  <c r="HS105" i="30"/>
  <c r="HO105" i="30"/>
  <c r="HK105" i="30"/>
  <c r="HG105" i="30"/>
  <c r="HC105" i="30"/>
  <c r="GY105" i="30"/>
  <c r="GU105" i="30"/>
  <c r="GQ105" i="30"/>
  <c r="GM105" i="30"/>
  <c r="GI105" i="30"/>
  <c r="GE105" i="30"/>
  <c r="GA105" i="30"/>
  <c r="FW105" i="30"/>
  <c r="FS105" i="30"/>
  <c r="FO105" i="30"/>
  <c r="FK105" i="30"/>
  <c r="FG105" i="30"/>
  <c r="FC105" i="30"/>
  <c r="EY105" i="30"/>
  <c r="EU105" i="30"/>
  <c r="EQ105" i="30"/>
  <c r="EM105" i="30"/>
  <c r="EI105" i="30"/>
  <c r="EE105" i="30"/>
  <c r="EA105" i="30"/>
  <c r="DW105" i="30"/>
  <c r="DS105" i="30"/>
  <c r="DO105" i="30"/>
  <c r="DK105" i="30"/>
  <c r="DG105" i="30"/>
  <c r="DC105" i="30"/>
  <c r="CY105" i="30"/>
  <c r="CU105" i="30"/>
  <c r="CQ105" i="30"/>
  <c r="CM105" i="30"/>
  <c r="CI105" i="30"/>
  <c r="CE105" i="30"/>
  <c r="CA105" i="30"/>
  <c r="BW105" i="30"/>
  <c r="BS105" i="30"/>
  <c r="BO105" i="30"/>
  <c r="BK105" i="30"/>
  <c r="BG105" i="30"/>
  <c r="BC105" i="30"/>
  <c r="AY105" i="30"/>
  <c r="AU105" i="30"/>
  <c r="AQ105" i="30"/>
  <c r="AM105" i="30"/>
  <c r="AI105" i="30"/>
  <c r="AE105" i="30"/>
  <c r="AA105" i="30"/>
  <c r="W105" i="30"/>
  <c r="S105" i="30"/>
  <c r="O105" i="30"/>
  <c r="K105" i="30"/>
  <c r="IF105" i="30"/>
  <c r="IB105" i="30"/>
  <c r="HX105" i="30"/>
  <c r="HT105" i="30"/>
  <c r="HP105" i="30"/>
  <c r="HL105" i="30"/>
  <c r="HH105" i="30"/>
  <c r="HD105" i="30"/>
  <c r="GZ105" i="30"/>
  <c r="GV105" i="30"/>
  <c r="GR105" i="30"/>
  <c r="GN105" i="30"/>
  <c r="GJ105" i="30"/>
  <c r="GF105" i="30"/>
  <c r="GB105" i="30"/>
  <c r="FX105" i="30"/>
  <c r="FT105" i="30"/>
  <c r="FP105" i="30"/>
  <c r="FL105" i="30"/>
  <c r="FH105" i="30"/>
  <c r="FD105" i="30"/>
  <c r="EZ105" i="30"/>
  <c r="EV105" i="30"/>
  <c r="ER105" i="30"/>
  <c r="EN105" i="30"/>
  <c r="EJ105" i="30"/>
  <c r="EF105" i="30"/>
  <c r="EB105" i="30"/>
  <c r="DX105" i="30"/>
  <c r="DT105" i="30"/>
  <c r="DP105" i="30"/>
  <c r="DL105" i="30"/>
  <c r="DH105" i="30"/>
  <c r="DD105" i="30"/>
  <c r="CZ105" i="30"/>
  <c r="CV105" i="30"/>
  <c r="CR105" i="30"/>
  <c r="CN105" i="30"/>
  <c r="CJ105" i="30"/>
  <c r="CF105" i="30"/>
  <c r="CB105" i="30"/>
  <c r="BX105" i="30"/>
  <c r="BT105" i="30"/>
  <c r="BP105" i="30"/>
  <c r="BL105" i="30"/>
  <c r="BH105" i="30"/>
  <c r="BD105" i="30"/>
  <c r="AZ105" i="30"/>
  <c r="AV105" i="30"/>
  <c r="AR105" i="30"/>
  <c r="AN105" i="30"/>
  <c r="AJ105" i="30"/>
  <c r="AF105" i="30"/>
  <c r="AB105" i="30"/>
  <c r="X105" i="30"/>
  <c r="T105" i="30"/>
  <c r="P105" i="30"/>
  <c r="L105" i="30"/>
  <c r="IG105" i="30"/>
  <c r="IC105" i="30"/>
  <c r="HY105" i="30"/>
  <c r="HU105" i="30"/>
  <c r="HQ105" i="30"/>
  <c r="HM105" i="30"/>
  <c r="HI105" i="30"/>
  <c r="HE105" i="30"/>
  <c r="HA105" i="30"/>
  <c r="GW105" i="30"/>
  <c r="GS105" i="30"/>
  <c r="GO105" i="30"/>
  <c r="GK105" i="30"/>
  <c r="GG105" i="30"/>
  <c r="GC105" i="30"/>
  <c r="FY105" i="30"/>
  <c r="FU105" i="30"/>
  <c r="FQ105" i="30"/>
  <c r="FM105" i="30"/>
  <c r="FI105" i="30"/>
  <c r="FE105" i="30"/>
  <c r="FA105" i="30"/>
  <c r="EW105" i="30"/>
  <c r="ES105" i="30"/>
  <c r="EO105" i="30"/>
  <c r="EK105" i="30"/>
  <c r="EG105" i="30"/>
  <c r="EC105" i="30"/>
  <c r="DY105" i="30"/>
  <c r="DU105" i="30"/>
  <c r="DQ105" i="30"/>
  <c r="DM105" i="30"/>
  <c r="DI105" i="30"/>
  <c r="DE105" i="30"/>
  <c r="DA105" i="30"/>
  <c r="CW105" i="30"/>
  <c r="CS105" i="30"/>
  <c r="CO105" i="30"/>
  <c r="CK105" i="30"/>
  <c r="CG105" i="30"/>
  <c r="CC105" i="30"/>
  <c r="BY105" i="30"/>
  <c r="BU105" i="30"/>
  <c r="BQ105" i="30"/>
  <c r="BM105" i="30"/>
  <c r="BI105" i="30"/>
  <c r="BE105" i="30"/>
  <c r="BA105" i="30"/>
  <c r="AW105" i="30"/>
  <c r="AS105" i="30"/>
  <c r="AO105" i="30"/>
  <c r="AK105" i="30"/>
  <c r="AG105" i="30"/>
  <c r="AC105" i="30"/>
  <c r="Y105" i="30"/>
  <c r="U105" i="30"/>
  <c r="Q105" i="30"/>
  <c r="M105" i="30"/>
  <c r="ID121" i="30"/>
  <c r="HZ121" i="30"/>
  <c r="HV121" i="30"/>
  <c r="HR121" i="30"/>
  <c r="HN121" i="30"/>
  <c r="HJ121" i="30"/>
  <c r="HF121" i="30"/>
  <c r="HB121" i="30"/>
  <c r="GX121" i="30"/>
  <c r="GT121" i="30"/>
  <c r="GP121" i="30"/>
  <c r="GL121" i="30"/>
  <c r="GH121" i="30"/>
  <c r="GD121" i="30"/>
  <c r="FZ121" i="30"/>
  <c r="FV121" i="30"/>
  <c r="FR121" i="30"/>
  <c r="FN121" i="30"/>
  <c r="FJ121" i="30"/>
  <c r="FF121" i="30"/>
  <c r="FB121" i="30"/>
  <c r="EX121" i="30"/>
  <c r="ET121" i="30"/>
  <c r="EP121" i="30"/>
  <c r="EL121" i="30"/>
  <c r="EH121" i="30"/>
  <c r="ED121" i="30"/>
  <c r="DZ121" i="30"/>
  <c r="DV121" i="30"/>
  <c r="DR121" i="30"/>
  <c r="DN121" i="30"/>
  <c r="DJ121" i="30"/>
  <c r="DF121" i="30"/>
  <c r="DB121" i="30"/>
  <c r="CX121" i="30"/>
  <c r="CT121" i="30"/>
  <c r="CP121" i="30"/>
  <c r="CL121" i="30"/>
  <c r="CH121" i="30"/>
  <c r="CD121" i="30"/>
  <c r="BZ121" i="30"/>
  <c r="BV121" i="30"/>
  <c r="BR121" i="30"/>
  <c r="BN121" i="30"/>
  <c r="BJ121" i="30"/>
  <c r="BF121" i="30"/>
  <c r="BB121" i="30"/>
  <c r="AX121" i="30"/>
  <c r="AT121" i="30"/>
  <c r="AP121" i="30"/>
  <c r="AL121" i="30"/>
  <c r="AH121" i="30"/>
  <c r="AD121" i="30"/>
  <c r="Z121" i="30"/>
  <c r="V121" i="30"/>
  <c r="R121" i="30"/>
  <c r="N121" i="30"/>
  <c r="IE121" i="30"/>
  <c r="IA121" i="30"/>
  <c r="HW121" i="30"/>
  <c r="HS121" i="30"/>
  <c r="HO121" i="30"/>
  <c r="HK121" i="30"/>
  <c r="HG121" i="30"/>
  <c r="HC121" i="30"/>
  <c r="GY121" i="30"/>
  <c r="GU121" i="30"/>
  <c r="GQ121" i="30"/>
  <c r="GM121" i="30"/>
  <c r="GI121" i="30"/>
  <c r="GE121" i="30"/>
  <c r="GA121" i="30"/>
  <c r="FW121" i="30"/>
  <c r="FS121" i="30"/>
  <c r="FO121" i="30"/>
  <c r="FK121" i="30"/>
  <c r="FG121" i="30"/>
  <c r="FC121" i="30"/>
  <c r="EY121" i="30"/>
  <c r="EU121" i="30"/>
  <c r="EQ121" i="30"/>
  <c r="EM121" i="30"/>
  <c r="EI121" i="30"/>
  <c r="EE121" i="30"/>
  <c r="EA121" i="30"/>
  <c r="DW121" i="30"/>
  <c r="DS121" i="30"/>
  <c r="DO121" i="30"/>
  <c r="DK121" i="30"/>
  <c r="DG121" i="30"/>
  <c r="DC121" i="30"/>
  <c r="CY121" i="30"/>
  <c r="CU121" i="30"/>
  <c r="CQ121" i="30"/>
  <c r="CM121" i="30"/>
  <c r="CI121" i="30"/>
  <c r="CE121" i="30"/>
  <c r="CA121" i="30"/>
  <c r="BW121" i="30"/>
  <c r="BS121" i="30"/>
  <c r="BO121" i="30"/>
  <c r="BK121" i="30"/>
  <c r="BG121" i="30"/>
  <c r="BC121" i="30"/>
  <c r="AY121" i="30"/>
  <c r="AU121" i="30"/>
  <c r="AQ121" i="30"/>
  <c r="AM121" i="30"/>
  <c r="AI121" i="30"/>
  <c r="AE121" i="30"/>
  <c r="AA121" i="30"/>
  <c r="W121" i="30"/>
  <c r="S121" i="30"/>
  <c r="O121" i="30"/>
  <c r="K121" i="30"/>
  <c r="IF121" i="30"/>
  <c r="IB121" i="30"/>
  <c r="HX121" i="30"/>
  <c r="HT121" i="30"/>
  <c r="HP121" i="30"/>
  <c r="HL121" i="30"/>
  <c r="HH121" i="30"/>
  <c r="HD121" i="30"/>
  <c r="GZ121" i="30"/>
  <c r="GV121" i="30"/>
  <c r="GR121" i="30"/>
  <c r="GN121" i="30"/>
  <c r="GJ121" i="30"/>
  <c r="GF121" i="30"/>
  <c r="GB121" i="30"/>
  <c r="FX121" i="30"/>
  <c r="FT121" i="30"/>
  <c r="FP121" i="30"/>
  <c r="FL121" i="30"/>
  <c r="FH121" i="30"/>
  <c r="FD121" i="30"/>
  <c r="EZ121" i="30"/>
  <c r="EV121" i="30"/>
  <c r="ER121" i="30"/>
  <c r="EN121" i="30"/>
  <c r="EJ121" i="30"/>
  <c r="EF121" i="30"/>
  <c r="EB121" i="30"/>
  <c r="DX121" i="30"/>
  <c r="DT121" i="30"/>
  <c r="DP121" i="30"/>
  <c r="DL121" i="30"/>
  <c r="DH121" i="30"/>
  <c r="DD121" i="30"/>
  <c r="CZ121" i="30"/>
  <c r="CV121" i="30"/>
  <c r="CR121" i="30"/>
  <c r="CN121" i="30"/>
  <c r="CJ121" i="30"/>
  <c r="CF121" i="30"/>
  <c r="CB121" i="30"/>
  <c r="BX121" i="30"/>
  <c r="BT121" i="30"/>
  <c r="BP121" i="30"/>
  <c r="BL121" i="30"/>
  <c r="BH121" i="30"/>
  <c r="BD121" i="30"/>
  <c r="AZ121" i="30"/>
  <c r="AV121" i="30"/>
  <c r="AR121" i="30"/>
  <c r="AN121" i="30"/>
  <c r="AJ121" i="30"/>
  <c r="AF121" i="30"/>
  <c r="AB121" i="30"/>
  <c r="X121" i="30"/>
  <c r="T121" i="30"/>
  <c r="P121" i="30"/>
  <c r="L121" i="30"/>
  <c r="IG121" i="30"/>
  <c r="IC121" i="30"/>
  <c r="HY121" i="30"/>
  <c r="HU121" i="30"/>
  <c r="HQ121" i="30"/>
  <c r="HM121" i="30"/>
  <c r="HI121" i="30"/>
  <c r="HE121" i="30"/>
  <c r="HA121" i="30"/>
  <c r="GW121" i="30"/>
  <c r="GS121" i="30"/>
  <c r="GO121" i="30"/>
  <c r="GK121" i="30"/>
  <c r="GG121" i="30"/>
  <c r="GC121" i="30"/>
  <c r="FY121" i="30"/>
  <c r="FU121" i="30"/>
  <c r="FQ121" i="30"/>
  <c r="FM121" i="30"/>
  <c r="FI121" i="30"/>
  <c r="FE121" i="30"/>
  <c r="FA121" i="30"/>
  <c r="EW121" i="30"/>
  <c r="ES121" i="30"/>
  <c r="EO121" i="30"/>
  <c r="EK121" i="30"/>
  <c r="EG121" i="30"/>
  <c r="EC121" i="30"/>
  <c r="DY121" i="30"/>
  <c r="DU121" i="30"/>
  <c r="DQ121" i="30"/>
  <c r="DM121" i="30"/>
  <c r="DI121" i="30"/>
  <c r="DE121" i="30"/>
  <c r="DA121" i="30"/>
  <c r="CW121" i="30"/>
  <c r="CS121" i="30"/>
  <c r="CO121" i="30"/>
  <c r="CK121" i="30"/>
  <c r="CG121" i="30"/>
  <c r="CC121" i="30"/>
  <c r="BY121" i="30"/>
  <c r="BU121" i="30"/>
  <c r="BQ121" i="30"/>
  <c r="BM121" i="30"/>
  <c r="BI121" i="30"/>
  <c r="BE121" i="30"/>
  <c r="BA121" i="30"/>
  <c r="AW121" i="30"/>
  <c r="AS121" i="30"/>
  <c r="AO121" i="30"/>
  <c r="AK121" i="30"/>
  <c r="AG121" i="30"/>
  <c r="AC121" i="30"/>
  <c r="Y121" i="30"/>
  <c r="U121" i="30"/>
  <c r="Q121" i="30"/>
  <c r="M121" i="30"/>
  <c r="ID137" i="30"/>
  <c r="HZ137" i="30"/>
  <c r="HV137" i="30"/>
  <c r="HR137" i="30"/>
  <c r="HN137" i="30"/>
  <c r="HJ137" i="30"/>
  <c r="HF137" i="30"/>
  <c r="HB137" i="30"/>
  <c r="GX137" i="30"/>
  <c r="GT137" i="30"/>
  <c r="GP137" i="30"/>
  <c r="GL137" i="30"/>
  <c r="GH137" i="30"/>
  <c r="GD137" i="30"/>
  <c r="FZ137" i="30"/>
  <c r="FV137" i="30"/>
  <c r="FR137" i="30"/>
  <c r="FN137" i="30"/>
  <c r="FJ137" i="30"/>
  <c r="FF137" i="30"/>
  <c r="FB137" i="30"/>
  <c r="EX137" i="30"/>
  <c r="ET137" i="30"/>
  <c r="EP137" i="30"/>
  <c r="EL137" i="30"/>
  <c r="EH137" i="30"/>
  <c r="ED137" i="30"/>
  <c r="DZ137" i="30"/>
  <c r="DV137" i="30"/>
  <c r="DR137" i="30"/>
  <c r="DN137" i="30"/>
  <c r="DJ137" i="30"/>
  <c r="DF137" i="30"/>
  <c r="DB137" i="30"/>
  <c r="CX137" i="30"/>
  <c r="CT137" i="30"/>
  <c r="CP137" i="30"/>
  <c r="CL137" i="30"/>
  <c r="CH137" i="30"/>
  <c r="CD137" i="30"/>
  <c r="BZ137" i="30"/>
  <c r="BV137" i="30"/>
  <c r="BR137" i="30"/>
  <c r="BN137" i="30"/>
  <c r="BJ137" i="30"/>
  <c r="BF137" i="30"/>
  <c r="BB137" i="30"/>
  <c r="AX137" i="30"/>
  <c r="AT137" i="30"/>
  <c r="AP137" i="30"/>
  <c r="AL137" i="30"/>
  <c r="AH137" i="30"/>
  <c r="AD137" i="30"/>
  <c r="Z137" i="30"/>
  <c r="V137" i="30"/>
  <c r="R137" i="30"/>
  <c r="N137" i="30"/>
  <c r="IE137" i="30"/>
  <c r="IA137" i="30"/>
  <c r="HW137" i="30"/>
  <c r="HS137" i="30"/>
  <c r="HO137" i="30"/>
  <c r="HK137" i="30"/>
  <c r="HG137" i="30"/>
  <c r="HC137" i="30"/>
  <c r="GY137" i="30"/>
  <c r="GU137" i="30"/>
  <c r="GQ137" i="30"/>
  <c r="GM137" i="30"/>
  <c r="GI137" i="30"/>
  <c r="GE137" i="30"/>
  <c r="GA137" i="30"/>
  <c r="FW137" i="30"/>
  <c r="FS137" i="30"/>
  <c r="FO137" i="30"/>
  <c r="FK137" i="30"/>
  <c r="FG137" i="30"/>
  <c r="FC137" i="30"/>
  <c r="EY137" i="30"/>
  <c r="EU137" i="30"/>
  <c r="EQ137" i="30"/>
  <c r="EM137" i="30"/>
  <c r="EI137" i="30"/>
  <c r="EE137" i="30"/>
  <c r="EA137" i="30"/>
  <c r="DW137" i="30"/>
  <c r="DS137" i="30"/>
  <c r="DO137" i="30"/>
  <c r="DK137" i="30"/>
  <c r="DG137" i="30"/>
  <c r="DC137" i="30"/>
  <c r="CY137" i="30"/>
  <c r="CU137" i="30"/>
  <c r="CQ137" i="30"/>
  <c r="CM137" i="30"/>
  <c r="CI137" i="30"/>
  <c r="CE137" i="30"/>
  <c r="CA137" i="30"/>
  <c r="BW137" i="30"/>
  <c r="BS137" i="30"/>
  <c r="BO137" i="30"/>
  <c r="BK137" i="30"/>
  <c r="BG137" i="30"/>
  <c r="BC137" i="30"/>
  <c r="AY137" i="30"/>
  <c r="AU137" i="30"/>
  <c r="AQ137" i="30"/>
  <c r="AM137" i="30"/>
  <c r="AI137" i="30"/>
  <c r="AE137" i="30"/>
  <c r="AA137" i="30"/>
  <c r="W137" i="30"/>
  <c r="S137" i="30"/>
  <c r="O137" i="30"/>
  <c r="K137" i="30"/>
  <c r="IF137" i="30"/>
  <c r="IB137" i="30"/>
  <c r="HX137" i="30"/>
  <c r="HT137" i="30"/>
  <c r="HP137" i="30"/>
  <c r="HL137" i="30"/>
  <c r="HH137" i="30"/>
  <c r="HD137" i="30"/>
  <c r="GZ137" i="30"/>
  <c r="GV137" i="30"/>
  <c r="GR137" i="30"/>
  <c r="GN137" i="30"/>
  <c r="GJ137" i="30"/>
  <c r="GF137" i="30"/>
  <c r="GB137" i="30"/>
  <c r="FX137" i="30"/>
  <c r="FT137" i="30"/>
  <c r="FP137" i="30"/>
  <c r="FL137" i="30"/>
  <c r="FH137" i="30"/>
  <c r="FD137" i="30"/>
  <c r="EZ137" i="30"/>
  <c r="EV137" i="30"/>
  <c r="ER137" i="30"/>
  <c r="EN137" i="30"/>
  <c r="EJ137" i="30"/>
  <c r="EF137" i="30"/>
  <c r="EB137" i="30"/>
  <c r="DX137" i="30"/>
  <c r="DT137" i="30"/>
  <c r="DP137" i="30"/>
  <c r="DL137" i="30"/>
  <c r="DH137" i="30"/>
  <c r="DD137" i="30"/>
  <c r="CZ137" i="30"/>
  <c r="CV137" i="30"/>
  <c r="CR137" i="30"/>
  <c r="CN137" i="30"/>
  <c r="CJ137" i="30"/>
  <c r="CF137" i="30"/>
  <c r="CB137" i="30"/>
  <c r="BX137" i="30"/>
  <c r="BT137" i="30"/>
  <c r="BP137" i="30"/>
  <c r="BL137" i="30"/>
  <c r="BH137" i="30"/>
  <c r="BD137" i="30"/>
  <c r="AZ137" i="30"/>
  <c r="AV137" i="30"/>
  <c r="AR137" i="30"/>
  <c r="AN137" i="30"/>
  <c r="AJ137" i="30"/>
  <c r="AF137" i="30"/>
  <c r="AB137" i="30"/>
  <c r="X137" i="30"/>
  <c r="T137" i="30"/>
  <c r="P137" i="30"/>
  <c r="L137" i="30"/>
  <c r="IG137" i="30"/>
  <c r="IC137" i="30"/>
  <c r="HY137" i="30"/>
  <c r="HU137" i="30"/>
  <c r="HQ137" i="30"/>
  <c r="HM137" i="30"/>
  <c r="HI137" i="30"/>
  <c r="HE137" i="30"/>
  <c r="HA137" i="30"/>
  <c r="GW137" i="30"/>
  <c r="GS137" i="30"/>
  <c r="GO137" i="30"/>
  <c r="GK137" i="30"/>
  <c r="GG137" i="30"/>
  <c r="GC137" i="30"/>
  <c r="FY137" i="30"/>
  <c r="FU137" i="30"/>
  <c r="FQ137" i="30"/>
  <c r="FM137" i="30"/>
  <c r="FI137" i="30"/>
  <c r="FE137" i="30"/>
  <c r="FA137" i="30"/>
  <c r="EW137" i="30"/>
  <c r="ES137" i="30"/>
  <c r="EO137" i="30"/>
  <c r="EK137" i="30"/>
  <c r="EG137" i="30"/>
  <c r="EC137" i="30"/>
  <c r="DY137" i="30"/>
  <c r="DU137" i="30"/>
  <c r="DQ137" i="30"/>
  <c r="DM137" i="30"/>
  <c r="DI137" i="30"/>
  <c r="DE137" i="30"/>
  <c r="DA137" i="30"/>
  <c r="CW137" i="30"/>
  <c r="CS137" i="30"/>
  <c r="CO137" i="30"/>
  <c r="CK137" i="30"/>
  <c r="CG137" i="30"/>
  <c r="CC137" i="30"/>
  <c r="BY137" i="30"/>
  <c r="BU137" i="30"/>
  <c r="BQ137" i="30"/>
  <c r="BM137" i="30"/>
  <c r="BI137" i="30"/>
  <c r="BE137" i="30"/>
  <c r="BA137" i="30"/>
  <c r="AW137" i="30"/>
  <c r="AS137" i="30"/>
  <c r="AO137" i="30"/>
  <c r="AK137" i="30"/>
  <c r="AG137" i="30"/>
  <c r="AC137" i="30"/>
  <c r="Y137" i="30"/>
  <c r="U137" i="30"/>
  <c r="Q137" i="30"/>
  <c r="M137" i="30"/>
  <c r="IE86" i="30"/>
  <c r="IA86" i="30"/>
  <c r="HW86" i="30"/>
  <c r="HS86" i="30"/>
  <c r="HO86" i="30"/>
  <c r="HK86" i="30"/>
  <c r="HG86" i="30"/>
  <c r="HC86" i="30"/>
  <c r="GY86" i="30"/>
  <c r="GU86" i="30"/>
  <c r="GQ86" i="30"/>
  <c r="GM86" i="30"/>
  <c r="GI86" i="30"/>
  <c r="GE86" i="30"/>
  <c r="GA86" i="30"/>
  <c r="FW86" i="30"/>
  <c r="FS86" i="30"/>
  <c r="FO86" i="30"/>
  <c r="FK86" i="30"/>
  <c r="FG86" i="30"/>
  <c r="FC86" i="30"/>
  <c r="EY86" i="30"/>
  <c r="EU86" i="30"/>
  <c r="EQ86" i="30"/>
  <c r="EM86" i="30"/>
  <c r="EI86" i="30"/>
  <c r="EE86" i="30"/>
  <c r="EA86" i="30"/>
  <c r="DW86" i="30"/>
  <c r="DS86" i="30"/>
  <c r="DO86" i="30"/>
  <c r="DK86" i="30"/>
  <c r="DG86" i="30"/>
  <c r="DC86" i="30"/>
  <c r="CY86" i="30"/>
  <c r="CU86" i="30"/>
  <c r="CQ86" i="30"/>
  <c r="CM86" i="30"/>
  <c r="CI86" i="30"/>
  <c r="CE86" i="30"/>
  <c r="CA86" i="30"/>
  <c r="BW86" i="30"/>
  <c r="BS86" i="30"/>
  <c r="BO86" i="30"/>
  <c r="BK86" i="30"/>
  <c r="BG86" i="30"/>
  <c r="BC86" i="30"/>
  <c r="AY86" i="30"/>
  <c r="AU86" i="30"/>
  <c r="AQ86" i="30"/>
  <c r="AM86" i="30"/>
  <c r="AI86" i="30"/>
  <c r="AE86" i="30"/>
  <c r="AA86" i="30"/>
  <c r="W86" i="30"/>
  <c r="S86" i="30"/>
  <c r="O86" i="30"/>
  <c r="K86" i="30"/>
  <c r="IF86" i="30"/>
  <c r="IB86" i="30"/>
  <c r="HX86" i="30"/>
  <c r="HT86" i="30"/>
  <c r="HP86" i="30"/>
  <c r="HL86" i="30"/>
  <c r="HH86" i="30"/>
  <c r="HD86" i="30"/>
  <c r="GZ86" i="30"/>
  <c r="GV86" i="30"/>
  <c r="GR86" i="30"/>
  <c r="GN86" i="30"/>
  <c r="GJ86" i="30"/>
  <c r="GF86" i="30"/>
  <c r="GB86" i="30"/>
  <c r="FX86" i="30"/>
  <c r="FT86" i="30"/>
  <c r="FP86" i="30"/>
  <c r="FL86" i="30"/>
  <c r="FH86" i="30"/>
  <c r="FD86" i="30"/>
  <c r="EZ86" i="30"/>
  <c r="EV86" i="30"/>
  <c r="ER86" i="30"/>
  <c r="EN86" i="30"/>
  <c r="EJ86" i="30"/>
  <c r="EF86" i="30"/>
  <c r="EB86" i="30"/>
  <c r="DX86" i="30"/>
  <c r="DT86" i="30"/>
  <c r="DP86" i="30"/>
  <c r="DL86" i="30"/>
  <c r="DH86" i="30"/>
  <c r="DD86" i="30"/>
  <c r="CZ86" i="30"/>
  <c r="CV86" i="30"/>
  <c r="CR86" i="30"/>
  <c r="CN86" i="30"/>
  <c r="CJ86" i="30"/>
  <c r="CF86" i="30"/>
  <c r="CB86" i="30"/>
  <c r="BX86" i="30"/>
  <c r="BT86" i="30"/>
  <c r="BP86" i="30"/>
  <c r="BL86" i="30"/>
  <c r="BH86" i="30"/>
  <c r="BD86" i="30"/>
  <c r="AZ86" i="30"/>
  <c r="AV86" i="30"/>
  <c r="AR86" i="30"/>
  <c r="AN86" i="30"/>
  <c r="AJ86" i="30"/>
  <c r="AF86" i="30"/>
  <c r="AB86" i="30"/>
  <c r="X86" i="30"/>
  <c r="T86" i="30"/>
  <c r="P86" i="30"/>
  <c r="L86" i="30"/>
  <c r="IG86" i="30"/>
  <c r="IC86" i="30"/>
  <c r="HY86" i="30"/>
  <c r="HU86" i="30"/>
  <c r="HQ86" i="30"/>
  <c r="HM86" i="30"/>
  <c r="HI86" i="30"/>
  <c r="HE86" i="30"/>
  <c r="HA86" i="30"/>
  <c r="GW86" i="30"/>
  <c r="GS86" i="30"/>
  <c r="GO86" i="30"/>
  <c r="GK86" i="30"/>
  <c r="GG86" i="30"/>
  <c r="GC86" i="30"/>
  <c r="FY86" i="30"/>
  <c r="FU86" i="30"/>
  <c r="FQ86" i="30"/>
  <c r="FM86" i="30"/>
  <c r="FI86" i="30"/>
  <c r="FE86" i="30"/>
  <c r="FA86" i="30"/>
  <c r="EW86" i="30"/>
  <c r="ES86" i="30"/>
  <c r="EO86" i="30"/>
  <c r="EK86" i="30"/>
  <c r="EG86" i="30"/>
  <c r="EC86" i="30"/>
  <c r="DY86" i="30"/>
  <c r="DU86" i="30"/>
  <c r="DQ86" i="30"/>
  <c r="DM86" i="30"/>
  <c r="DI86" i="30"/>
  <c r="DE86" i="30"/>
  <c r="DA86" i="30"/>
  <c r="CW86" i="30"/>
  <c r="CS86" i="30"/>
  <c r="CO86" i="30"/>
  <c r="CK86" i="30"/>
  <c r="CG86" i="30"/>
  <c r="CC86" i="30"/>
  <c r="BY86" i="30"/>
  <c r="BU86" i="30"/>
  <c r="BQ86" i="30"/>
  <c r="BM86" i="30"/>
  <c r="BI86" i="30"/>
  <c r="BE86" i="30"/>
  <c r="BA86" i="30"/>
  <c r="AW86" i="30"/>
  <c r="AS86" i="30"/>
  <c r="AO86" i="30"/>
  <c r="AK86" i="30"/>
  <c r="AG86" i="30"/>
  <c r="AC86" i="30"/>
  <c r="Y86" i="30"/>
  <c r="U86" i="30"/>
  <c r="Q86" i="30"/>
  <c r="M86" i="30"/>
  <c r="ID86" i="30"/>
  <c r="HZ86" i="30"/>
  <c r="HV86" i="30"/>
  <c r="HR86" i="30"/>
  <c r="HN86" i="30"/>
  <c r="HJ86" i="30"/>
  <c r="HF86" i="30"/>
  <c r="HB86" i="30"/>
  <c r="GX86" i="30"/>
  <c r="GT86" i="30"/>
  <c r="GP86" i="30"/>
  <c r="GL86" i="30"/>
  <c r="GH86" i="30"/>
  <c r="GD86" i="30"/>
  <c r="FZ86" i="30"/>
  <c r="FV86" i="30"/>
  <c r="FR86" i="30"/>
  <c r="FN86" i="30"/>
  <c r="FJ86" i="30"/>
  <c r="FF86" i="30"/>
  <c r="FB86" i="30"/>
  <c r="EX86" i="30"/>
  <c r="ET86" i="30"/>
  <c r="EP86" i="30"/>
  <c r="EL86" i="30"/>
  <c r="EH86" i="30"/>
  <c r="ED86" i="30"/>
  <c r="DZ86" i="30"/>
  <c r="DV86" i="30"/>
  <c r="DR86" i="30"/>
  <c r="DN86" i="30"/>
  <c r="DJ86" i="30"/>
  <c r="DF86" i="30"/>
  <c r="DB86" i="30"/>
  <c r="CX86" i="30"/>
  <c r="CT86" i="30"/>
  <c r="CP86" i="30"/>
  <c r="CL86" i="30"/>
  <c r="CH86" i="30"/>
  <c r="CD86" i="30"/>
  <c r="BZ86" i="30"/>
  <c r="BV86" i="30"/>
  <c r="BR86" i="30"/>
  <c r="BN86" i="30"/>
  <c r="BJ86" i="30"/>
  <c r="BF86" i="30"/>
  <c r="BB86" i="30"/>
  <c r="AX86" i="30"/>
  <c r="AT86" i="30"/>
  <c r="AP86" i="30"/>
  <c r="AL86" i="30"/>
  <c r="AH86" i="30"/>
  <c r="AD86" i="30"/>
  <c r="Z86" i="30"/>
  <c r="V86" i="30"/>
  <c r="R86" i="30"/>
  <c r="N86" i="30"/>
  <c r="IE102" i="30"/>
  <c r="IA102" i="30"/>
  <c r="HW102" i="30"/>
  <c r="HS102" i="30"/>
  <c r="HO102" i="30"/>
  <c r="HK102" i="30"/>
  <c r="HG102" i="30"/>
  <c r="HC102" i="30"/>
  <c r="GY102" i="30"/>
  <c r="GU102" i="30"/>
  <c r="GQ102" i="30"/>
  <c r="GM102" i="30"/>
  <c r="GI102" i="30"/>
  <c r="GE102" i="30"/>
  <c r="GA102" i="30"/>
  <c r="FW102" i="30"/>
  <c r="FS102" i="30"/>
  <c r="FO102" i="30"/>
  <c r="FK102" i="30"/>
  <c r="FG102" i="30"/>
  <c r="FC102" i="30"/>
  <c r="EY102" i="30"/>
  <c r="EU102" i="30"/>
  <c r="EQ102" i="30"/>
  <c r="EM102" i="30"/>
  <c r="EI102" i="30"/>
  <c r="EE102" i="30"/>
  <c r="EA102" i="30"/>
  <c r="DW102" i="30"/>
  <c r="DS102" i="30"/>
  <c r="DO102" i="30"/>
  <c r="DK102" i="30"/>
  <c r="DG102" i="30"/>
  <c r="DC102" i="30"/>
  <c r="CY102" i="30"/>
  <c r="CU102" i="30"/>
  <c r="CQ102" i="30"/>
  <c r="CM102" i="30"/>
  <c r="CI102" i="30"/>
  <c r="CE102" i="30"/>
  <c r="CA102" i="30"/>
  <c r="BW102" i="30"/>
  <c r="BS102" i="30"/>
  <c r="BO102" i="30"/>
  <c r="BK102" i="30"/>
  <c r="BG102" i="30"/>
  <c r="BC102" i="30"/>
  <c r="AY102" i="30"/>
  <c r="AU102" i="30"/>
  <c r="AQ102" i="30"/>
  <c r="AM102" i="30"/>
  <c r="AI102" i="30"/>
  <c r="AE102" i="30"/>
  <c r="AA102" i="30"/>
  <c r="W102" i="30"/>
  <c r="S102" i="30"/>
  <c r="O102" i="30"/>
  <c r="K102" i="30"/>
  <c r="IF102" i="30"/>
  <c r="IB102" i="30"/>
  <c r="HX102" i="30"/>
  <c r="HT102" i="30"/>
  <c r="HP102" i="30"/>
  <c r="HL102" i="30"/>
  <c r="HH102" i="30"/>
  <c r="HD102" i="30"/>
  <c r="GZ102" i="30"/>
  <c r="GV102" i="30"/>
  <c r="GR102" i="30"/>
  <c r="GN102" i="30"/>
  <c r="GJ102" i="30"/>
  <c r="GF102" i="30"/>
  <c r="GB102" i="30"/>
  <c r="FX102" i="30"/>
  <c r="FT102" i="30"/>
  <c r="FP102" i="30"/>
  <c r="FL102" i="30"/>
  <c r="FH102" i="30"/>
  <c r="FD102" i="30"/>
  <c r="EZ102" i="30"/>
  <c r="EV102" i="30"/>
  <c r="ER102" i="30"/>
  <c r="EN102" i="30"/>
  <c r="EJ102" i="30"/>
  <c r="EF102" i="30"/>
  <c r="EB102" i="30"/>
  <c r="DX102" i="30"/>
  <c r="DT102" i="30"/>
  <c r="DP102" i="30"/>
  <c r="DL102" i="30"/>
  <c r="DH102" i="30"/>
  <c r="DD102" i="30"/>
  <c r="CZ102" i="30"/>
  <c r="CV102" i="30"/>
  <c r="CR102" i="30"/>
  <c r="CN102" i="30"/>
  <c r="CJ102" i="30"/>
  <c r="CF102" i="30"/>
  <c r="CB102" i="30"/>
  <c r="BX102" i="30"/>
  <c r="BT102" i="30"/>
  <c r="BP102" i="30"/>
  <c r="BL102" i="30"/>
  <c r="BH102" i="30"/>
  <c r="BD102" i="30"/>
  <c r="AZ102" i="30"/>
  <c r="AV102" i="30"/>
  <c r="AR102" i="30"/>
  <c r="AN102" i="30"/>
  <c r="AJ102" i="30"/>
  <c r="AF102" i="30"/>
  <c r="AB102" i="30"/>
  <c r="X102" i="30"/>
  <c r="T102" i="30"/>
  <c r="P102" i="30"/>
  <c r="L102" i="30"/>
  <c r="IG102" i="30"/>
  <c r="IC102" i="30"/>
  <c r="HY102" i="30"/>
  <c r="HU102" i="30"/>
  <c r="HQ102" i="30"/>
  <c r="HM102" i="30"/>
  <c r="HI102" i="30"/>
  <c r="HE102" i="30"/>
  <c r="HA102" i="30"/>
  <c r="GW102" i="30"/>
  <c r="GS102" i="30"/>
  <c r="GO102" i="30"/>
  <c r="GK102" i="30"/>
  <c r="GG102" i="30"/>
  <c r="GC102" i="30"/>
  <c r="FY102" i="30"/>
  <c r="FU102" i="30"/>
  <c r="FQ102" i="30"/>
  <c r="FM102" i="30"/>
  <c r="FI102" i="30"/>
  <c r="FE102" i="30"/>
  <c r="FA102" i="30"/>
  <c r="EW102" i="30"/>
  <c r="ES102" i="30"/>
  <c r="EO102" i="30"/>
  <c r="EK102" i="30"/>
  <c r="EG102" i="30"/>
  <c r="EC102" i="30"/>
  <c r="DY102" i="30"/>
  <c r="DU102" i="30"/>
  <c r="DQ102" i="30"/>
  <c r="DM102" i="30"/>
  <c r="DI102" i="30"/>
  <c r="DE102" i="30"/>
  <c r="DA102" i="30"/>
  <c r="CW102" i="30"/>
  <c r="CS102" i="30"/>
  <c r="CO102" i="30"/>
  <c r="CK102" i="30"/>
  <c r="CG102" i="30"/>
  <c r="CC102" i="30"/>
  <c r="BY102" i="30"/>
  <c r="BU102" i="30"/>
  <c r="BQ102" i="30"/>
  <c r="BM102" i="30"/>
  <c r="BI102" i="30"/>
  <c r="BE102" i="30"/>
  <c r="BA102" i="30"/>
  <c r="AW102" i="30"/>
  <c r="AS102" i="30"/>
  <c r="AO102" i="30"/>
  <c r="AK102" i="30"/>
  <c r="AG102" i="30"/>
  <c r="AC102" i="30"/>
  <c r="Y102" i="30"/>
  <c r="U102" i="30"/>
  <c r="Q102" i="30"/>
  <c r="M102" i="30"/>
  <c r="ID102" i="30"/>
  <c r="HZ102" i="30"/>
  <c r="HV102" i="30"/>
  <c r="HR102" i="30"/>
  <c r="HN102" i="30"/>
  <c r="HJ102" i="30"/>
  <c r="HF102" i="30"/>
  <c r="HB102" i="30"/>
  <c r="GX102" i="30"/>
  <c r="GT102" i="30"/>
  <c r="GP102" i="30"/>
  <c r="GL102" i="30"/>
  <c r="GH102" i="30"/>
  <c r="GD102" i="30"/>
  <c r="FZ102" i="30"/>
  <c r="FV102" i="30"/>
  <c r="FR102" i="30"/>
  <c r="FN102" i="30"/>
  <c r="FJ102" i="30"/>
  <c r="FF102" i="30"/>
  <c r="FB102" i="30"/>
  <c r="EX102" i="30"/>
  <c r="ET102" i="30"/>
  <c r="EP102" i="30"/>
  <c r="EL102" i="30"/>
  <c r="EH102" i="30"/>
  <c r="ED102" i="30"/>
  <c r="DZ102" i="30"/>
  <c r="DV102" i="30"/>
  <c r="DR102" i="30"/>
  <c r="DN102" i="30"/>
  <c r="DJ102" i="30"/>
  <c r="DF102" i="30"/>
  <c r="DB102" i="30"/>
  <c r="CX102" i="30"/>
  <c r="CT102" i="30"/>
  <c r="CP102" i="30"/>
  <c r="CL102" i="30"/>
  <c r="CH102" i="30"/>
  <c r="CD102" i="30"/>
  <c r="BZ102" i="30"/>
  <c r="BV102" i="30"/>
  <c r="BR102" i="30"/>
  <c r="BN102" i="30"/>
  <c r="BJ102" i="30"/>
  <c r="BF102" i="30"/>
  <c r="BB102" i="30"/>
  <c r="AX102" i="30"/>
  <c r="AT102" i="30"/>
  <c r="AP102" i="30"/>
  <c r="AL102" i="30"/>
  <c r="AH102" i="30"/>
  <c r="AD102" i="30"/>
  <c r="Z102" i="30"/>
  <c r="V102" i="30"/>
  <c r="R102" i="30"/>
  <c r="N102" i="30"/>
  <c r="IE118" i="30"/>
  <c r="IA118" i="30"/>
  <c r="HW118" i="30"/>
  <c r="HS118" i="30"/>
  <c r="HO118" i="30"/>
  <c r="HK118" i="30"/>
  <c r="HG118" i="30"/>
  <c r="HC118" i="30"/>
  <c r="GY118" i="30"/>
  <c r="GU118" i="30"/>
  <c r="GQ118" i="30"/>
  <c r="GM118" i="30"/>
  <c r="GI118" i="30"/>
  <c r="GE118" i="30"/>
  <c r="GA118" i="30"/>
  <c r="FW118" i="30"/>
  <c r="FS118" i="30"/>
  <c r="FO118" i="30"/>
  <c r="FK118" i="30"/>
  <c r="FG118" i="30"/>
  <c r="FC118" i="30"/>
  <c r="EY118" i="30"/>
  <c r="EU118" i="30"/>
  <c r="EQ118" i="30"/>
  <c r="EM118" i="30"/>
  <c r="EI118" i="30"/>
  <c r="EE118" i="30"/>
  <c r="EA118" i="30"/>
  <c r="DW118" i="30"/>
  <c r="DS118" i="30"/>
  <c r="DO118" i="30"/>
  <c r="DK118" i="30"/>
  <c r="DG118" i="30"/>
  <c r="DC118" i="30"/>
  <c r="CY118" i="30"/>
  <c r="CU118" i="30"/>
  <c r="CQ118" i="30"/>
  <c r="CM118" i="30"/>
  <c r="CI118" i="30"/>
  <c r="CE118" i="30"/>
  <c r="CA118" i="30"/>
  <c r="BW118" i="30"/>
  <c r="BS118" i="30"/>
  <c r="BO118" i="30"/>
  <c r="BK118" i="30"/>
  <c r="BG118" i="30"/>
  <c r="BC118" i="30"/>
  <c r="AY118" i="30"/>
  <c r="AU118" i="30"/>
  <c r="AQ118" i="30"/>
  <c r="AM118" i="30"/>
  <c r="AI118" i="30"/>
  <c r="AE118" i="30"/>
  <c r="AA118" i="30"/>
  <c r="W118" i="30"/>
  <c r="S118" i="30"/>
  <c r="O118" i="30"/>
  <c r="K118" i="30"/>
  <c r="IF118" i="30"/>
  <c r="IB118" i="30"/>
  <c r="HX118" i="30"/>
  <c r="HT118" i="30"/>
  <c r="HP118" i="30"/>
  <c r="HL118" i="30"/>
  <c r="HH118" i="30"/>
  <c r="HD118" i="30"/>
  <c r="GZ118" i="30"/>
  <c r="GV118" i="30"/>
  <c r="GR118" i="30"/>
  <c r="GN118" i="30"/>
  <c r="GJ118" i="30"/>
  <c r="GF118" i="30"/>
  <c r="GB118" i="30"/>
  <c r="FX118" i="30"/>
  <c r="FT118" i="30"/>
  <c r="FP118" i="30"/>
  <c r="FL118" i="30"/>
  <c r="FH118" i="30"/>
  <c r="FD118" i="30"/>
  <c r="EZ118" i="30"/>
  <c r="EV118" i="30"/>
  <c r="ER118" i="30"/>
  <c r="EN118" i="30"/>
  <c r="EJ118" i="30"/>
  <c r="EF118" i="30"/>
  <c r="EB118" i="30"/>
  <c r="DX118" i="30"/>
  <c r="DT118" i="30"/>
  <c r="DP118" i="30"/>
  <c r="DL118" i="30"/>
  <c r="DH118" i="30"/>
  <c r="DD118" i="30"/>
  <c r="CZ118" i="30"/>
  <c r="CV118" i="30"/>
  <c r="CR118" i="30"/>
  <c r="CN118" i="30"/>
  <c r="CJ118" i="30"/>
  <c r="CF118" i="30"/>
  <c r="CB118" i="30"/>
  <c r="BX118" i="30"/>
  <c r="BT118" i="30"/>
  <c r="BP118" i="30"/>
  <c r="BL118" i="30"/>
  <c r="BH118" i="30"/>
  <c r="BD118" i="30"/>
  <c r="AZ118" i="30"/>
  <c r="AV118" i="30"/>
  <c r="AR118" i="30"/>
  <c r="AN118" i="30"/>
  <c r="AJ118" i="30"/>
  <c r="AF118" i="30"/>
  <c r="AB118" i="30"/>
  <c r="X118" i="30"/>
  <c r="T118" i="30"/>
  <c r="P118" i="30"/>
  <c r="L118" i="30"/>
  <c r="IG118" i="30"/>
  <c r="IC118" i="30"/>
  <c r="HY118" i="30"/>
  <c r="HU118" i="30"/>
  <c r="HQ118" i="30"/>
  <c r="HM118" i="30"/>
  <c r="HI118" i="30"/>
  <c r="HE118" i="30"/>
  <c r="HA118" i="30"/>
  <c r="GW118" i="30"/>
  <c r="GS118" i="30"/>
  <c r="GO118" i="30"/>
  <c r="GK118" i="30"/>
  <c r="GG118" i="30"/>
  <c r="GC118" i="30"/>
  <c r="FY118" i="30"/>
  <c r="FU118" i="30"/>
  <c r="FQ118" i="30"/>
  <c r="FM118" i="30"/>
  <c r="FI118" i="30"/>
  <c r="FE118" i="30"/>
  <c r="FA118" i="30"/>
  <c r="EW118" i="30"/>
  <c r="ES118" i="30"/>
  <c r="EO118" i="30"/>
  <c r="EK118" i="30"/>
  <c r="EG118" i="30"/>
  <c r="EC118" i="30"/>
  <c r="DY118" i="30"/>
  <c r="DU118" i="30"/>
  <c r="DQ118" i="30"/>
  <c r="DM118" i="30"/>
  <c r="DI118" i="30"/>
  <c r="DE118" i="30"/>
  <c r="DA118" i="30"/>
  <c r="CW118" i="30"/>
  <c r="CS118" i="30"/>
  <c r="CO118" i="30"/>
  <c r="CK118" i="30"/>
  <c r="CG118" i="30"/>
  <c r="CC118" i="30"/>
  <c r="BY118" i="30"/>
  <c r="BU118" i="30"/>
  <c r="BQ118" i="30"/>
  <c r="BM118" i="30"/>
  <c r="BI118" i="30"/>
  <c r="BE118" i="30"/>
  <c r="BA118" i="30"/>
  <c r="AW118" i="30"/>
  <c r="AS118" i="30"/>
  <c r="AO118" i="30"/>
  <c r="AK118" i="30"/>
  <c r="AG118" i="30"/>
  <c r="AC118" i="30"/>
  <c r="Y118" i="30"/>
  <c r="U118" i="30"/>
  <c r="Q118" i="30"/>
  <c r="M118" i="30"/>
  <c r="ID118" i="30"/>
  <c r="HZ118" i="30"/>
  <c r="HV118" i="30"/>
  <c r="HR118" i="30"/>
  <c r="HN118" i="30"/>
  <c r="HJ118" i="30"/>
  <c r="HF118" i="30"/>
  <c r="HB118" i="30"/>
  <c r="GX118" i="30"/>
  <c r="GT118" i="30"/>
  <c r="GP118" i="30"/>
  <c r="GL118" i="30"/>
  <c r="GH118" i="30"/>
  <c r="GD118" i="30"/>
  <c r="FZ118" i="30"/>
  <c r="FV118" i="30"/>
  <c r="FR118" i="30"/>
  <c r="FN118" i="30"/>
  <c r="FJ118" i="30"/>
  <c r="FF118" i="30"/>
  <c r="FB118" i="30"/>
  <c r="EX118" i="30"/>
  <c r="ET118" i="30"/>
  <c r="EP118" i="30"/>
  <c r="EL118" i="30"/>
  <c r="EH118" i="30"/>
  <c r="ED118" i="30"/>
  <c r="DZ118" i="30"/>
  <c r="DV118" i="30"/>
  <c r="DR118" i="30"/>
  <c r="DN118" i="30"/>
  <c r="DJ118" i="30"/>
  <c r="DF118" i="30"/>
  <c r="DB118" i="30"/>
  <c r="CX118" i="30"/>
  <c r="CT118" i="30"/>
  <c r="CP118" i="30"/>
  <c r="CL118" i="30"/>
  <c r="CH118" i="30"/>
  <c r="CD118" i="30"/>
  <c r="BZ118" i="30"/>
  <c r="BV118" i="30"/>
  <c r="BR118" i="30"/>
  <c r="BN118" i="30"/>
  <c r="BJ118" i="30"/>
  <c r="BF118" i="30"/>
  <c r="BB118" i="30"/>
  <c r="AX118" i="30"/>
  <c r="AT118" i="30"/>
  <c r="AP118" i="30"/>
  <c r="AL118" i="30"/>
  <c r="AH118" i="30"/>
  <c r="AD118" i="30"/>
  <c r="Z118" i="30"/>
  <c r="V118" i="30"/>
  <c r="R118" i="30"/>
  <c r="N118" i="30"/>
  <c r="IE134" i="30"/>
  <c r="IA134" i="30"/>
  <c r="HW134" i="30"/>
  <c r="HS134" i="30"/>
  <c r="HO134" i="30"/>
  <c r="HK134" i="30"/>
  <c r="HG134" i="30"/>
  <c r="HC134" i="30"/>
  <c r="GY134" i="30"/>
  <c r="GU134" i="30"/>
  <c r="GQ134" i="30"/>
  <c r="GM134" i="30"/>
  <c r="GI134" i="30"/>
  <c r="GE134" i="30"/>
  <c r="GA134" i="30"/>
  <c r="FW134" i="30"/>
  <c r="FS134" i="30"/>
  <c r="FO134" i="30"/>
  <c r="FK134" i="30"/>
  <c r="FG134" i="30"/>
  <c r="FC134" i="30"/>
  <c r="EY134" i="30"/>
  <c r="EU134" i="30"/>
  <c r="EQ134" i="30"/>
  <c r="EM134" i="30"/>
  <c r="EI134" i="30"/>
  <c r="EE134" i="30"/>
  <c r="EA134" i="30"/>
  <c r="DW134" i="30"/>
  <c r="DS134" i="30"/>
  <c r="DO134" i="30"/>
  <c r="DK134" i="30"/>
  <c r="DG134" i="30"/>
  <c r="DC134" i="30"/>
  <c r="CY134" i="30"/>
  <c r="CU134" i="30"/>
  <c r="CQ134" i="30"/>
  <c r="CM134" i="30"/>
  <c r="CI134" i="30"/>
  <c r="CE134" i="30"/>
  <c r="CA134" i="30"/>
  <c r="BW134" i="30"/>
  <c r="BS134" i="30"/>
  <c r="BO134" i="30"/>
  <c r="BK134" i="30"/>
  <c r="BG134" i="30"/>
  <c r="BC134" i="30"/>
  <c r="AY134" i="30"/>
  <c r="AU134" i="30"/>
  <c r="AQ134" i="30"/>
  <c r="AM134" i="30"/>
  <c r="AI134" i="30"/>
  <c r="AE134" i="30"/>
  <c r="AA134" i="30"/>
  <c r="W134" i="30"/>
  <c r="S134" i="30"/>
  <c r="O134" i="30"/>
  <c r="K134" i="30"/>
  <c r="IF134" i="30"/>
  <c r="IB134" i="30"/>
  <c r="HX134" i="30"/>
  <c r="HT134" i="30"/>
  <c r="HP134" i="30"/>
  <c r="HL134" i="30"/>
  <c r="HH134" i="30"/>
  <c r="HD134" i="30"/>
  <c r="GZ134" i="30"/>
  <c r="GV134" i="30"/>
  <c r="GR134" i="30"/>
  <c r="GN134" i="30"/>
  <c r="GJ134" i="30"/>
  <c r="GF134" i="30"/>
  <c r="GB134" i="30"/>
  <c r="FX134" i="30"/>
  <c r="FT134" i="30"/>
  <c r="FP134" i="30"/>
  <c r="FL134" i="30"/>
  <c r="FH134" i="30"/>
  <c r="FD134" i="30"/>
  <c r="EZ134" i="30"/>
  <c r="EV134" i="30"/>
  <c r="ER134" i="30"/>
  <c r="EN134" i="30"/>
  <c r="EJ134" i="30"/>
  <c r="EF134" i="30"/>
  <c r="EB134" i="30"/>
  <c r="DX134" i="30"/>
  <c r="DT134" i="30"/>
  <c r="DP134" i="30"/>
  <c r="DL134" i="30"/>
  <c r="DH134" i="30"/>
  <c r="DD134" i="30"/>
  <c r="CZ134" i="30"/>
  <c r="CV134" i="30"/>
  <c r="CR134" i="30"/>
  <c r="CN134" i="30"/>
  <c r="CJ134" i="30"/>
  <c r="CF134" i="30"/>
  <c r="CB134" i="30"/>
  <c r="BX134" i="30"/>
  <c r="BT134" i="30"/>
  <c r="BP134" i="30"/>
  <c r="BL134" i="30"/>
  <c r="BH134" i="30"/>
  <c r="BD134" i="30"/>
  <c r="AZ134" i="30"/>
  <c r="AV134" i="30"/>
  <c r="AR134" i="30"/>
  <c r="AN134" i="30"/>
  <c r="AJ134" i="30"/>
  <c r="AF134" i="30"/>
  <c r="AB134" i="30"/>
  <c r="X134" i="30"/>
  <c r="T134" i="30"/>
  <c r="P134" i="30"/>
  <c r="L134" i="30"/>
  <c r="IG134" i="30"/>
  <c r="IC134" i="30"/>
  <c r="HY134" i="30"/>
  <c r="HU134" i="30"/>
  <c r="HQ134" i="30"/>
  <c r="HM134" i="30"/>
  <c r="HI134" i="30"/>
  <c r="HE134" i="30"/>
  <c r="HA134" i="30"/>
  <c r="GW134" i="30"/>
  <c r="GS134" i="30"/>
  <c r="GO134" i="30"/>
  <c r="GK134" i="30"/>
  <c r="GG134" i="30"/>
  <c r="GC134" i="30"/>
  <c r="FY134" i="30"/>
  <c r="FU134" i="30"/>
  <c r="FQ134" i="30"/>
  <c r="FM134" i="30"/>
  <c r="FI134" i="30"/>
  <c r="FE134" i="30"/>
  <c r="FA134" i="30"/>
  <c r="EW134" i="30"/>
  <c r="ES134" i="30"/>
  <c r="EO134" i="30"/>
  <c r="EK134" i="30"/>
  <c r="EG134" i="30"/>
  <c r="EC134" i="30"/>
  <c r="DY134" i="30"/>
  <c r="DU134" i="30"/>
  <c r="DQ134" i="30"/>
  <c r="DM134" i="30"/>
  <c r="DI134" i="30"/>
  <c r="DE134" i="30"/>
  <c r="DA134" i="30"/>
  <c r="CW134" i="30"/>
  <c r="CS134" i="30"/>
  <c r="CO134" i="30"/>
  <c r="CK134" i="30"/>
  <c r="CG134" i="30"/>
  <c r="CC134" i="30"/>
  <c r="BY134" i="30"/>
  <c r="BU134" i="30"/>
  <c r="BQ134" i="30"/>
  <c r="BM134" i="30"/>
  <c r="BI134" i="30"/>
  <c r="BE134" i="30"/>
  <c r="BA134" i="30"/>
  <c r="AW134" i="30"/>
  <c r="AS134" i="30"/>
  <c r="AO134" i="30"/>
  <c r="AK134" i="30"/>
  <c r="AG134" i="30"/>
  <c r="AC134" i="30"/>
  <c r="Y134" i="30"/>
  <c r="U134" i="30"/>
  <c r="Q134" i="30"/>
  <c r="M134" i="30"/>
  <c r="ID134" i="30"/>
  <c r="HZ134" i="30"/>
  <c r="HV134" i="30"/>
  <c r="HR134" i="30"/>
  <c r="HN134" i="30"/>
  <c r="HJ134" i="30"/>
  <c r="HF134" i="30"/>
  <c r="HB134" i="30"/>
  <c r="GX134" i="30"/>
  <c r="GT134" i="30"/>
  <c r="GP134" i="30"/>
  <c r="GL134" i="30"/>
  <c r="GH134" i="30"/>
  <c r="GD134" i="30"/>
  <c r="FZ134" i="30"/>
  <c r="FV134" i="30"/>
  <c r="FR134" i="30"/>
  <c r="FN134" i="30"/>
  <c r="FJ134" i="30"/>
  <c r="FF134" i="30"/>
  <c r="FB134" i="30"/>
  <c r="EX134" i="30"/>
  <c r="ET134" i="30"/>
  <c r="EP134" i="30"/>
  <c r="EL134" i="30"/>
  <c r="EH134" i="30"/>
  <c r="ED134" i="30"/>
  <c r="DZ134" i="30"/>
  <c r="DV134" i="30"/>
  <c r="DR134" i="30"/>
  <c r="DN134" i="30"/>
  <c r="DJ134" i="30"/>
  <c r="DF134" i="30"/>
  <c r="DB134" i="30"/>
  <c r="CX134" i="30"/>
  <c r="CT134" i="30"/>
  <c r="CP134" i="30"/>
  <c r="CL134" i="30"/>
  <c r="CH134" i="30"/>
  <c r="CD134" i="30"/>
  <c r="BZ134" i="30"/>
  <c r="BV134" i="30"/>
  <c r="BR134" i="30"/>
  <c r="BN134" i="30"/>
  <c r="BJ134" i="30"/>
  <c r="BF134" i="30"/>
  <c r="BB134" i="30"/>
  <c r="AX134" i="30"/>
  <c r="AT134" i="30"/>
  <c r="AP134" i="30"/>
  <c r="AL134" i="30"/>
  <c r="AH134" i="30"/>
  <c r="AD134" i="30"/>
  <c r="Z134" i="30"/>
  <c r="V134" i="30"/>
  <c r="R134" i="30"/>
  <c r="N134" i="30"/>
  <c r="ID149" i="30"/>
  <c r="HZ149" i="30"/>
  <c r="HV149" i="30"/>
  <c r="HR149" i="30"/>
  <c r="HN149" i="30"/>
  <c r="HJ149" i="30"/>
  <c r="HF149" i="30"/>
  <c r="HB149" i="30"/>
  <c r="GX149" i="30"/>
  <c r="GT149" i="30"/>
  <c r="GP149" i="30"/>
  <c r="GL149" i="30"/>
  <c r="GH149" i="30"/>
  <c r="GD149" i="30"/>
  <c r="FZ149" i="30"/>
  <c r="FV149" i="30"/>
  <c r="FR149" i="30"/>
  <c r="FN149" i="30"/>
  <c r="FJ149" i="30"/>
  <c r="FF149" i="30"/>
  <c r="FB149" i="30"/>
  <c r="EX149" i="30"/>
  <c r="ET149" i="30"/>
  <c r="EP149" i="30"/>
  <c r="EL149" i="30"/>
  <c r="EH149" i="30"/>
  <c r="ED149" i="30"/>
  <c r="DZ149" i="30"/>
  <c r="DV149" i="30"/>
  <c r="DR149" i="30"/>
  <c r="DN149" i="30"/>
  <c r="DJ149" i="30"/>
  <c r="DF149" i="30"/>
  <c r="DB149" i="30"/>
  <c r="CX149" i="30"/>
  <c r="CT149" i="30"/>
  <c r="CP149" i="30"/>
  <c r="CL149" i="30"/>
  <c r="CH149" i="30"/>
  <c r="CD149" i="30"/>
  <c r="BZ149" i="30"/>
  <c r="BV149" i="30"/>
  <c r="BR149" i="30"/>
  <c r="BN149" i="30"/>
  <c r="BJ149" i="30"/>
  <c r="BF149" i="30"/>
  <c r="BB149" i="30"/>
  <c r="AX149" i="30"/>
  <c r="AT149" i="30"/>
  <c r="AP149" i="30"/>
  <c r="AL149" i="30"/>
  <c r="AH149" i="30"/>
  <c r="AD149" i="30"/>
  <c r="Z149" i="30"/>
  <c r="V149" i="30"/>
  <c r="R149" i="30"/>
  <c r="N149" i="30"/>
  <c r="IF149" i="30"/>
  <c r="IB149" i="30"/>
  <c r="HX149" i="30"/>
  <c r="HT149" i="30"/>
  <c r="HP149" i="30"/>
  <c r="HL149" i="30"/>
  <c r="HH149" i="30"/>
  <c r="HD149" i="30"/>
  <c r="GZ149" i="30"/>
  <c r="GV149" i="30"/>
  <c r="GR149" i="30"/>
  <c r="GN149" i="30"/>
  <c r="GJ149" i="30"/>
  <c r="GF149" i="30"/>
  <c r="GB149" i="30"/>
  <c r="FX149" i="30"/>
  <c r="FT149" i="30"/>
  <c r="FP149" i="30"/>
  <c r="FL149" i="30"/>
  <c r="FH149" i="30"/>
  <c r="FD149" i="30"/>
  <c r="EZ149" i="30"/>
  <c r="EV149" i="30"/>
  <c r="ER149" i="30"/>
  <c r="EN149" i="30"/>
  <c r="EJ149" i="30"/>
  <c r="EF149" i="30"/>
  <c r="EB149" i="30"/>
  <c r="DX149" i="30"/>
  <c r="DT149" i="30"/>
  <c r="DP149" i="30"/>
  <c r="DL149" i="30"/>
  <c r="DH149" i="30"/>
  <c r="DD149" i="30"/>
  <c r="CZ149" i="30"/>
  <c r="CV149" i="30"/>
  <c r="CR149" i="30"/>
  <c r="CN149" i="30"/>
  <c r="CJ149" i="30"/>
  <c r="CF149" i="30"/>
  <c r="CB149" i="30"/>
  <c r="BX149" i="30"/>
  <c r="BT149" i="30"/>
  <c r="BP149" i="30"/>
  <c r="BL149" i="30"/>
  <c r="BH149" i="30"/>
  <c r="BD149" i="30"/>
  <c r="AZ149" i="30"/>
  <c r="AV149" i="30"/>
  <c r="AR149" i="30"/>
  <c r="AN149" i="30"/>
  <c r="AJ149" i="30"/>
  <c r="AF149" i="30"/>
  <c r="AB149" i="30"/>
  <c r="X149" i="30"/>
  <c r="T149" i="30"/>
  <c r="P149" i="30"/>
  <c r="L149" i="30"/>
  <c r="IC149" i="30"/>
  <c r="HU149" i="30"/>
  <c r="HM149" i="30"/>
  <c r="HE149" i="30"/>
  <c r="GW149" i="30"/>
  <c r="GO149" i="30"/>
  <c r="GG149" i="30"/>
  <c r="FY149" i="30"/>
  <c r="FQ149" i="30"/>
  <c r="FI149" i="30"/>
  <c r="FA149" i="30"/>
  <c r="ES149" i="30"/>
  <c r="EK149" i="30"/>
  <c r="EC149" i="30"/>
  <c r="DU149" i="30"/>
  <c r="DM149" i="30"/>
  <c r="DE149" i="30"/>
  <c r="CW149" i="30"/>
  <c r="CO149" i="30"/>
  <c r="CG149" i="30"/>
  <c r="BY149" i="30"/>
  <c r="BQ149" i="30"/>
  <c r="BI149" i="30"/>
  <c r="BA149" i="30"/>
  <c r="AS149" i="30"/>
  <c r="AK149" i="30"/>
  <c r="AC149" i="30"/>
  <c r="U149" i="30"/>
  <c r="M149" i="30"/>
  <c r="IE149" i="30"/>
  <c r="HW149" i="30"/>
  <c r="HO149" i="30"/>
  <c r="HG149" i="30"/>
  <c r="GY149" i="30"/>
  <c r="GQ149" i="30"/>
  <c r="GI149" i="30"/>
  <c r="GA149" i="30"/>
  <c r="FS149" i="30"/>
  <c r="FK149" i="30"/>
  <c r="FC149" i="30"/>
  <c r="EU149" i="30"/>
  <c r="EM149" i="30"/>
  <c r="EE149" i="30"/>
  <c r="DW149" i="30"/>
  <c r="DO149" i="30"/>
  <c r="DG149" i="30"/>
  <c r="CY149" i="30"/>
  <c r="CQ149" i="30"/>
  <c r="CI149" i="30"/>
  <c r="CA149" i="30"/>
  <c r="BS149" i="30"/>
  <c r="BK149" i="30"/>
  <c r="BC149" i="30"/>
  <c r="AU149" i="30"/>
  <c r="AM149" i="30"/>
  <c r="AE149" i="30"/>
  <c r="W149" i="30"/>
  <c r="O149" i="30"/>
  <c r="IG149" i="30"/>
  <c r="HY149" i="30"/>
  <c r="HQ149" i="30"/>
  <c r="HI149" i="30"/>
  <c r="HA149" i="30"/>
  <c r="GS149" i="30"/>
  <c r="GK149" i="30"/>
  <c r="GC149" i="30"/>
  <c r="FU149" i="30"/>
  <c r="FM149" i="30"/>
  <c r="FE149" i="30"/>
  <c r="EW149" i="30"/>
  <c r="EO149" i="30"/>
  <c r="EG149" i="30"/>
  <c r="DY149" i="30"/>
  <c r="DQ149" i="30"/>
  <c r="DI149" i="30"/>
  <c r="DA149" i="30"/>
  <c r="CS149" i="30"/>
  <c r="CK149" i="30"/>
  <c r="CC149" i="30"/>
  <c r="BU149" i="30"/>
  <c r="BM149" i="30"/>
  <c r="BE149" i="30"/>
  <c r="AW149" i="30"/>
  <c r="AO149" i="30"/>
  <c r="AG149" i="30"/>
  <c r="Y149" i="30"/>
  <c r="Q149" i="30"/>
  <c r="IA149" i="30"/>
  <c r="HS149" i="30"/>
  <c r="HK149" i="30"/>
  <c r="HC149" i="30"/>
  <c r="GU149" i="30"/>
  <c r="GM149" i="30"/>
  <c r="GE149" i="30"/>
  <c r="FW149" i="30"/>
  <c r="FO149" i="30"/>
  <c r="FG149" i="30"/>
  <c r="EY149" i="30"/>
  <c r="EQ149" i="30"/>
  <c r="EI149" i="30"/>
  <c r="EA149" i="30"/>
  <c r="DS149" i="30"/>
  <c r="DK149" i="30"/>
  <c r="DC149" i="30"/>
  <c r="CU149" i="30"/>
  <c r="CM149" i="30"/>
  <c r="CE149" i="30"/>
  <c r="BW149" i="30"/>
  <c r="BO149" i="30"/>
  <c r="BG149" i="30"/>
  <c r="AY149" i="30"/>
  <c r="AQ149" i="30"/>
  <c r="AI149" i="30"/>
  <c r="AA149" i="30"/>
  <c r="S149" i="30"/>
  <c r="K149" i="30"/>
  <c r="IF91" i="30"/>
  <c r="IB91" i="30"/>
  <c r="HX91" i="30"/>
  <c r="HT91" i="30"/>
  <c r="HP91" i="30"/>
  <c r="HL91" i="30"/>
  <c r="HH91" i="30"/>
  <c r="HD91" i="30"/>
  <c r="GZ91" i="30"/>
  <c r="GV91" i="30"/>
  <c r="GR91" i="30"/>
  <c r="GN91" i="30"/>
  <c r="GJ91" i="30"/>
  <c r="GF91" i="30"/>
  <c r="GB91" i="30"/>
  <c r="FX91" i="30"/>
  <c r="FT91" i="30"/>
  <c r="FP91" i="30"/>
  <c r="FL91" i="30"/>
  <c r="FH91" i="30"/>
  <c r="FD91" i="30"/>
  <c r="EZ91" i="30"/>
  <c r="EV91" i="30"/>
  <c r="ER91" i="30"/>
  <c r="EN91" i="30"/>
  <c r="EJ91" i="30"/>
  <c r="EF91" i="30"/>
  <c r="EB91" i="30"/>
  <c r="DX91" i="30"/>
  <c r="DT91" i="30"/>
  <c r="DP91" i="30"/>
  <c r="DL91" i="30"/>
  <c r="DH91" i="30"/>
  <c r="DD91" i="30"/>
  <c r="CZ91" i="30"/>
  <c r="CV91" i="30"/>
  <c r="CR91" i="30"/>
  <c r="CN91" i="30"/>
  <c r="CJ91" i="30"/>
  <c r="CF91" i="30"/>
  <c r="CB91" i="30"/>
  <c r="BX91" i="30"/>
  <c r="BT91" i="30"/>
  <c r="BP91" i="30"/>
  <c r="BL91" i="30"/>
  <c r="BH91" i="30"/>
  <c r="BD91" i="30"/>
  <c r="AZ91" i="30"/>
  <c r="AV91" i="30"/>
  <c r="AR91" i="30"/>
  <c r="AN91" i="30"/>
  <c r="AJ91" i="30"/>
  <c r="AF91" i="30"/>
  <c r="AB91" i="30"/>
  <c r="X91" i="30"/>
  <c r="T91" i="30"/>
  <c r="P91" i="30"/>
  <c r="L91" i="30"/>
  <c r="IG91" i="30"/>
  <c r="IC91" i="30"/>
  <c r="HY91" i="30"/>
  <c r="HU91" i="30"/>
  <c r="HQ91" i="30"/>
  <c r="HM91" i="30"/>
  <c r="HI91" i="30"/>
  <c r="HE91" i="30"/>
  <c r="HA91" i="30"/>
  <c r="GW91" i="30"/>
  <c r="GS91" i="30"/>
  <c r="GO91" i="30"/>
  <c r="GK91" i="30"/>
  <c r="GG91" i="30"/>
  <c r="GC91" i="30"/>
  <c r="FY91" i="30"/>
  <c r="FU91" i="30"/>
  <c r="FQ91" i="30"/>
  <c r="FM91" i="30"/>
  <c r="FI91" i="30"/>
  <c r="FE91" i="30"/>
  <c r="FA91" i="30"/>
  <c r="EW91" i="30"/>
  <c r="ES91" i="30"/>
  <c r="EO91" i="30"/>
  <c r="EK91" i="30"/>
  <c r="EG91" i="30"/>
  <c r="EC91" i="30"/>
  <c r="DY91" i="30"/>
  <c r="DU91" i="30"/>
  <c r="DQ91" i="30"/>
  <c r="DM91" i="30"/>
  <c r="DI91" i="30"/>
  <c r="DE91" i="30"/>
  <c r="DA91" i="30"/>
  <c r="CW91" i="30"/>
  <c r="CS91" i="30"/>
  <c r="CO91" i="30"/>
  <c r="CK91" i="30"/>
  <c r="CG91" i="30"/>
  <c r="CC91" i="30"/>
  <c r="BY91" i="30"/>
  <c r="BU91" i="30"/>
  <c r="BQ91" i="30"/>
  <c r="BM91" i="30"/>
  <c r="BI91" i="30"/>
  <c r="BE91" i="30"/>
  <c r="BA91" i="30"/>
  <c r="AW91" i="30"/>
  <c r="AS91" i="30"/>
  <c r="AO91" i="30"/>
  <c r="AK91" i="30"/>
  <c r="AG91" i="30"/>
  <c r="AC91" i="30"/>
  <c r="Y91" i="30"/>
  <c r="U91" i="30"/>
  <c r="Q91" i="30"/>
  <c r="M91" i="30"/>
  <c r="ID91" i="30"/>
  <c r="HZ91" i="30"/>
  <c r="HV91" i="30"/>
  <c r="HR91" i="30"/>
  <c r="HN91" i="30"/>
  <c r="HJ91" i="30"/>
  <c r="HF91" i="30"/>
  <c r="HB91" i="30"/>
  <c r="GX91" i="30"/>
  <c r="GT91" i="30"/>
  <c r="GP91" i="30"/>
  <c r="GL91" i="30"/>
  <c r="GH91" i="30"/>
  <c r="GD91" i="30"/>
  <c r="FZ91" i="30"/>
  <c r="FV91" i="30"/>
  <c r="FR91" i="30"/>
  <c r="FN91" i="30"/>
  <c r="FJ91" i="30"/>
  <c r="FF91" i="30"/>
  <c r="FB91" i="30"/>
  <c r="EX91" i="30"/>
  <c r="ET91" i="30"/>
  <c r="EP91" i="30"/>
  <c r="EL91" i="30"/>
  <c r="EH91" i="30"/>
  <c r="ED91" i="30"/>
  <c r="DZ91" i="30"/>
  <c r="DV91" i="30"/>
  <c r="DR91" i="30"/>
  <c r="DN91" i="30"/>
  <c r="DJ91" i="30"/>
  <c r="DF91" i="30"/>
  <c r="DB91" i="30"/>
  <c r="CX91" i="30"/>
  <c r="CT91" i="30"/>
  <c r="CP91" i="30"/>
  <c r="CL91" i="30"/>
  <c r="CH91" i="30"/>
  <c r="CD91" i="30"/>
  <c r="BZ91" i="30"/>
  <c r="BV91" i="30"/>
  <c r="BR91" i="30"/>
  <c r="BN91" i="30"/>
  <c r="BJ91" i="30"/>
  <c r="BF91" i="30"/>
  <c r="BB91" i="30"/>
  <c r="AX91" i="30"/>
  <c r="AT91" i="30"/>
  <c r="AP91" i="30"/>
  <c r="AL91" i="30"/>
  <c r="AH91" i="30"/>
  <c r="AD91" i="30"/>
  <c r="Z91" i="30"/>
  <c r="V91" i="30"/>
  <c r="R91" i="30"/>
  <c r="N91" i="30"/>
  <c r="IE91" i="30"/>
  <c r="IA91" i="30"/>
  <c r="HW91" i="30"/>
  <c r="HS91" i="30"/>
  <c r="HO91" i="30"/>
  <c r="HK91" i="30"/>
  <c r="HG91" i="30"/>
  <c r="HC91" i="30"/>
  <c r="GY91" i="30"/>
  <c r="GU91" i="30"/>
  <c r="GQ91" i="30"/>
  <c r="GM91" i="30"/>
  <c r="GI91" i="30"/>
  <c r="GE91" i="30"/>
  <c r="GA91" i="30"/>
  <c r="FW91" i="30"/>
  <c r="FS91" i="30"/>
  <c r="FO91" i="30"/>
  <c r="FK91" i="30"/>
  <c r="FG91" i="30"/>
  <c r="FC91" i="30"/>
  <c r="EY91" i="30"/>
  <c r="EU91" i="30"/>
  <c r="EQ91" i="30"/>
  <c r="EM91" i="30"/>
  <c r="EI91" i="30"/>
  <c r="EE91" i="30"/>
  <c r="EA91" i="30"/>
  <c r="DW91" i="30"/>
  <c r="DS91" i="30"/>
  <c r="DO91" i="30"/>
  <c r="DK91" i="30"/>
  <c r="DG91" i="30"/>
  <c r="DC91" i="30"/>
  <c r="CY91" i="30"/>
  <c r="CU91" i="30"/>
  <c r="CQ91" i="30"/>
  <c r="CM91" i="30"/>
  <c r="CI91" i="30"/>
  <c r="CE91" i="30"/>
  <c r="CA91" i="30"/>
  <c r="BW91" i="30"/>
  <c r="BS91" i="30"/>
  <c r="BO91" i="30"/>
  <c r="BK91" i="30"/>
  <c r="BG91" i="30"/>
  <c r="BC91" i="30"/>
  <c r="AY91" i="30"/>
  <c r="AU91" i="30"/>
  <c r="AQ91" i="30"/>
  <c r="AM91" i="30"/>
  <c r="AI91" i="30"/>
  <c r="AE91" i="30"/>
  <c r="AA91" i="30"/>
  <c r="W91" i="30"/>
  <c r="S91" i="30"/>
  <c r="O91" i="30"/>
  <c r="K91" i="30"/>
  <c r="IF107" i="30"/>
  <c r="IB107" i="30"/>
  <c r="HX107" i="30"/>
  <c r="HT107" i="30"/>
  <c r="HP107" i="30"/>
  <c r="HL107" i="30"/>
  <c r="HH107" i="30"/>
  <c r="HD107" i="30"/>
  <c r="GZ107" i="30"/>
  <c r="GV107" i="30"/>
  <c r="GR107" i="30"/>
  <c r="GN107" i="30"/>
  <c r="GJ107" i="30"/>
  <c r="GF107" i="30"/>
  <c r="GB107" i="30"/>
  <c r="FX107" i="30"/>
  <c r="FT107" i="30"/>
  <c r="FP107" i="30"/>
  <c r="FL107" i="30"/>
  <c r="FH107" i="30"/>
  <c r="FD107" i="30"/>
  <c r="EZ107" i="30"/>
  <c r="EV107" i="30"/>
  <c r="ER107" i="30"/>
  <c r="EN107" i="30"/>
  <c r="EJ107" i="30"/>
  <c r="EF107" i="30"/>
  <c r="EB107" i="30"/>
  <c r="DX107" i="30"/>
  <c r="DT107" i="30"/>
  <c r="DP107" i="30"/>
  <c r="DL107" i="30"/>
  <c r="DH107" i="30"/>
  <c r="DD107" i="30"/>
  <c r="CZ107" i="30"/>
  <c r="CV107" i="30"/>
  <c r="CR107" i="30"/>
  <c r="CN107" i="30"/>
  <c r="CJ107" i="30"/>
  <c r="CF107" i="30"/>
  <c r="CB107" i="30"/>
  <c r="BX107" i="30"/>
  <c r="BT107" i="30"/>
  <c r="BP107" i="30"/>
  <c r="BL107" i="30"/>
  <c r="BH107" i="30"/>
  <c r="BD107" i="30"/>
  <c r="AZ107" i="30"/>
  <c r="AV107" i="30"/>
  <c r="AR107" i="30"/>
  <c r="AN107" i="30"/>
  <c r="AJ107" i="30"/>
  <c r="AF107" i="30"/>
  <c r="AB107" i="30"/>
  <c r="X107" i="30"/>
  <c r="T107" i="30"/>
  <c r="P107" i="30"/>
  <c r="L107" i="30"/>
  <c r="IG107" i="30"/>
  <c r="IC107" i="30"/>
  <c r="HY107" i="30"/>
  <c r="HU107" i="30"/>
  <c r="HQ107" i="30"/>
  <c r="HM107" i="30"/>
  <c r="HI107" i="30"/>
  <c r="HE107" i="30"/>
  <c r="HA107" i="30"/>
  <c r="GW107" i="30"/>
  <c r="GS107" i="30"/>
  <c r="GO107" i="30"/>
  <c r="GK107" i="30"/>
  <c r="GG107" i="30"/>
  <c r="GC107" i="30"/>
  <c r="FY107" i="30"/>
  <c r="FU107" i="30"/>
  <c r="FQ107" i="30"/>
  <c r="FM107" i="30"/>
  <c r="FI107" i="30"/>
  <c r="FE107" i="30"/>
  <c r="FA107" i="30"/>
  <c r="EW107" i="30"/>
  <c r="ES107" i="30"/>
  <c r="EO107" i="30"/>
  <c r="EK107" i="30"/>
  <c r="EG107" i="30"/>
  <c r="EC107" i="30"/>
  <c r="DY107" i="30"/>
  <c r="DU107" i="30"/>
  <c r="DQ107" i="30"/>
  <c r="DM107" i="30"/>
  <c r="DI107" i="30"/>
  <c r="DE107" i="30"/>
  <c r="DA107" i="30"/>
  <c r="CW107" i="30"/>
  <c r="CS107" i="30"/>
  <c r="CO107" i="30"/>
  <c r="CK107" i="30"/>
  <c r="CG107" i="30"/>
  <c r="CC107" i="30"/>
  <c r="BY107" i="30"/>
  <c r="BU107" i="30"/>
  <c r="BQ107" i="30"/>
  <c r="BM107" i="30"/>
  <c r="BI107" i="30"/>
  <c r="BE107" i="30"/>
  <c r="BA107" i="30"/>
  <c r="AW107" i="30"/>
  <c r="AS107" i="30"/>
  <c r="AO107" i="30"/>
  <c r="AK107" i="30"/>
  <c r="AG107" i="30"/>
  <c r="AC107" i="30"/>
  <c r="Y107" i="30"/>
  <c r="U107" i="30"/>
  <c r="Q107" i="30"/>
  <c r="M107" i="30"/>
  <c r="ID107" i="30"/>
  <c r="HZ107" i="30"/>
  <c r="HV107" i="30"/>
  <c r="HR107" i="30"/>
  <c r="HN107" i="30"/>
  <c r="HJ107" i="30"/>
  <c r="HF107" i="30"/>
  <c r="HB107" i="30"/>
  <c r="GX107" i="30"/>
  <c r="GT107" i="30"/>
  <c r="GP107" i="30"/>
  <c r="GL107" i="30"/>
  <c r="GH107" i="30"/>
  <c r="GD107" i="30"/>
  <c r="FZ107" i="30"/>
  <c r="FV107" i="30"/>
  <c r="FR107" i="30"/>
  <c r="FN107" i="30"/>
  <c r="FJ107" i="30"/>
  <c r="FF107" i="30"/>
  <c r="FB107" i="30"/>
  <c r="EX107" i="30"/>
  <c r="ET107" i="30"/>
  <c r="EP107" i="30"/>
  <c r="EL107" i="30"/>
  <c r="EH107" i="30"/>
  <c r="ED107" i="30"/>
  <c r="DZ107" i="30"/>
  <c r="DV107" i="30"/>
  <c r="DR107" i="30"/>
  <c r="DN107" i="30"/>
  <c r="DJ107" i="30"/>
  <c r="DF107" i="30"/>
  <c r="DB107" i="30"/>
  <c r="CX107" i="30"/>
  <c r="CT107" i="30"/>
  <c r="CP107" i="30"/>
  <c r="CL107" i="30"/>
  <c r="CH107" i="30"/>
  <c r="CD107" i="30"/>
  <c r="BZ107" i="30"/>
  <c r="BV107" i="30"/>
  <c r="BR107" i="30"/>
  <c r="BN107" i="30"/>
  <c r="BJ107" i="30"/>
  <c r="BF107" i="30"/>
  <c r="BB107" i="30"/>
  <c r="AX107" i="30"/>
  <c r="AT107" i="30"/>
  <c r="AP107" i="30"/>
  <c r="AL107" i="30"/>
  <c r="AH107" i="30"/>
  <c r="AD107" i="30"/>
  <c r="Z107" i="30"/>
  <c r="V107" i="30"/>
  <c r="R107" i="30"/>
  <c r="N107" i="30"/>
  <c r="IE107" i="30"/>
  <c r="IA107" i="30"/>
  <c r="HW107" i="30"/>
  <c r="HS107" i="30"/>
  <c r="HO107" i="30"/>
  <c r="HK107" i="30"/>
  <c r="HG107" i="30"/>
  <c r="HC107" i="30"/>
  <c r="GY107" i="30"/>
  <c r="GU107" i="30"/>
  <c r="GQ107" i="30"/>
  <c r="GM107" i="30"/>
  <c r="GI107" i="30"/>
  <c r="GE107" i="30"/>
  <c r="GA107" i="30"/>
  <c r="FW107" i="30"/>
  <c r="FS107" i="30"/>
  <c r="FO107" i="30"/>
  <c r="FK107" i="30"/>
  <c r="FG107" i="30"/>
  <c r="FC107" i="30"/>
  <c r="EY107" i="30"/>
  <c r="EU107" i="30"/>
  <c r="EQ107" i="30"/>
  <c r="EM107" i="30"/>
  <c r="EI107" i="30"/>
  <c r="EE107" i="30"/>
  <c r="EA107" i="30"/>
  <c r="DW107" i="30"/>
  <c r="DS107" i="30"/>
  <c r="DO107" i="30"/>
  <c r="DK107" i="30"/>
  <c r="DG107" i="30"/>
  <c r="DC107" i="30"/>
  <c r="CY107" i="30"/>
  <c r="CU107" i="30"/>
  <c r="CQ107" i="30"/>
  <c r="CM107" i="30"/>
  <c r="CI107" i="30"/>
  <c r="CE107" i="30"/>
  <c r="CA107" i="30"/>
  <c r="BW107" i="30"/>
  <c r="BS107" i="30"/>
  <c r="BO107" i="30"/>
  <c r="BK107" i="30"/>
  <c r="BG107" i="30"/>
  <c r="BC107" i="30"/>
  <c r="AY107" i="30"/>
  <c r="AU107" i="30"/>
  <c r="AQ107" i="30"/>
  <c r="AM107" i="30"/>
  <c r="AI107" i="30"/>
  <c r="AE107" i="30"/>
  <c r="AA107" i="30"/>
  <c r="W107" i="30"/>
  <c r="S107" i="30"/>
  <c r="O107" i="30"/>
  <c r="K107" i="30"/>
  <c r="IF123" i="30"/>
  <c r="IB123" i="30"/>
  <c r="HX123" i="30"/>
  <c r="HT123" i="30"/>
  <c r="HP123" i="30"/>
  <c r="HL123" i="30"/>
  <c r="HH123" i="30"/>
  <c r="HD123" i="30"/>
  <c r="GZ123" i="30"/>
  <c r="GV123" i="30"/>
  <c r="GR123" i="30"/>
  <c r="GN123" i="30"/>
  <c r="GJ123" i="30"/>
  <c r="GF123" i="30"/>
  <c r="GB123" i="30"/>
  <c r="FX123" i="30"/>
  <c r="FT123" i="30"/>
  <c r="FP123" i="30"/>
  <c r="FL123" i="30"/>
  <c r="FH123" i="30"/>
  <c r="FD123" i="30"/>
  <c r="EZ123" i="30"/>
  <c r="EV123" i="30"/>
  <c r="ER123" i="30"/>
  <c r="EN123" i="30"/>
  <c r="EJ123" i="30"/>
  <c r="EF123" i="30"/>
  <c r="EB123" i="30"/>
  <c r="DX123" i="30"/>
  <c r="DT123" i="30"/>
  <c r="DP123" i="30"/>
  <c r="DL123" i="30"/>
  <c r="DH123" i="30"/>
  <c r="DD123" i="30"/>
  <c r="CZ123" i="30"/>
  <c r="CV123" i="30"/>
  <c r="CR123" i="30"/>
  <c r="CN123" i="30"/>
  <c r="CJ123" i="30"/>
  <c r="CF123" i="30"/>
  <c r="CB123" i="30"/>
  <c r="BX123" i="30"/>
  <c r="BT123" i="30"/>
  <c r="BP123" i="30"/>
  <c r="BL123" i="30"/>
  <c r="BH123" i="30"/>
  <c r="BD123" i="30"/>
  <c r="AZ123" i="30"/>
  <c r="AV123" i="30"/>
  <c r="AR123" i="30"/>
  <c r="AN123" i="30"/>
  <c r="AJ123" i="30"/>
  <c r="AF123" i="30"/>
  <c r="AB123" i="30"/>
  <c r="X123" i="30"/>
  <c r="T123" i="30"/>
  <c r="P123" i="30"/>
  <c r="L123" i="30"/>
  <c r="IG123" i="30"/>
  <c r="IC123" i="30"/>
  <c r="HY123" i="30"/>
  <c r="HU123" i="30"/>
  <c r="HQ123" i="30"/>
  <c r="HM123" i="30"/>
  <c r="HI123" i="30"/>
  <c r="HE123" i="30"/>
  <c r="HA123" i="30"/>
  <c r="GW123" i="30"/>
  <c r="GS123" i="30"/>
  <c r="GO123" i="30"/>
  <c r="GK123" i="30"/>
  <c r="GG123" i="30"/>
  <c r="GC123" i="30"/>
  <c r="FY123" i="30"/>
  <c r="FU123" i="30"/>
  <c r="FQ123" i="30"/>
  <c r="FM123" i="30"/>
  <c r="FI123" i="30"/>
  <c r="FE123" i="30"/>
  <c r="FA123" i="30"/>
  <c r="EW123" i="30"/>
  <c r="ES123" i="30"/>
  <c r="EO123" i="30"/>
  <c r="EK123" i="30"/>
  <c r="EG123" i="30"/>
  <c r="EC123" i="30"/>
  <c r="DY123" i="30"/>
  <c r="DU123" i="30"/>
  <c r="DQ123" i="30"/>
  <c r="DM123" i="30"/>
  <c r="DI123" i="30"/>
  <c r="DE123" i="30"/>
  <c r="DA123" i="30"/>
  <c r="CW123" i="30"/>
  <c r="CS123" i="30"/>
  <c r="CO123" i="30"/>
  <c r="CK123" i="30"/>
  <c r="CG123" i="30"/>
  <c r="CC123" i="30"/>
  <c r="BY123" i="30"/>
  <c r="BU123" i="30"/>
  <c r="BQ123" i="30"/>
  <c r="BM123" i="30"/>
  <c r="BI123" i="30"/>
  <c r="BE123" i="30"/>
  <c r="BA123" i="30"/>
  <c r="AW123" i="30"/>
  <c r="AS123" i="30"/>
  <c r="AO123" i="30"/>
  <c r="AK123" i="30"/>
  <c r="AG123" i="30"/>
  <c r="AC123" i="30"/>
  <c r="Y123" i="30"/>
  <c r="U123" i="30"/>
  <c r="Q123" i="30"/>
  <c r="M123" i="30"/>
  <c r="ID123" i="30"/>
  <c r="HZ123" i="30"/>
  <c r="HV123" i="30"/>
  <c r="HR123" i="30"/>
  <c r="HN123" i="30"/>
  <c r="HJ123" i="30"/>
  <c r="HF123" i="30"/>
  <c r="HB123" i="30"/>
  <c r="GX123" i="30"/>
  <c r="GT123" i="30"/>
  <c r="GP123" i="30"/>
  <c r="GL123" i="30"/>
  <c r="GH123" i="30"/>
  <c r="GD123" i="30"/>
  <c r="FZ123" i="30"/>
  <c r="FV123" i="30"/>
  <c r="FR123" i="30"/>
  <c r="FN123" i="30"/>
  <c r="FJ123" i="30"/>
  <c r="FF123" i="30"/>
  <c r="FB123" i="30"/>
  <c r="EX123" i="30"/>
  <c r="ET123" i="30"/>
  <c r="EP123" i="30"/>
  <c r="EL123" i="30"/>
  <c r="EH123" i="30"/>
  <c r="ED123" i="30"/>
  <c r="DZ123" i="30"/>
  <c r="DV123" i="30"/>
  <c r="DR123" i="30"/>
  <c r="DN123" i="30"/>
  <c r="DJ123" i="30"/>
  <c r="DF123" i="30"/>
  <c r="DB123" i="30"/>
  <c r="CX123" i="30"/>
  <c r="CT123" i="30"/>
  <c r="CP123" i="30"/>
  <c r="CL123" i="30"/>
  <c r="CH123" i="30"/>
  <c r="CD123" i="30"/>
  <c r="BZ123" i="30"/>
  <c r="BV123" i="30"/>
  <c r="BR123" i="30"/>
  <c r="BN123" i="30"/>
  <c r="BJ123" i="30"/>
  <c r="BF123" i="30"/>
  <c r="BB123" i="30"/>
  <c r="AX123" i="30"/>
  <c r="AT123" i="30"/>
  <c r="AP123" i="30"/>
  <c r="AL123" i="30"/>
  <c r="AH123" i="30"/>
  <c r="AD123" i="30"/>
  <c r="Z123" i="30"/>
  <c r="V123" i="30"/>
  <c r="R123" i="30"/>
  <c r="N123" i="30"/>
  <c r="IE123" i="30"/>
  <c r="IA123" i="30"/>
  <c r="HW123" i="30"/>
  <c r="HS123" i="30"/>
  <c r="HO123" i="30"/>
  <c r="HK123" i="30"/>
  <c r="HG123" i="30"/>
  <c r="HC123" i="30"/>
  <c r="GY123" i="30"/>
  <c r="GU123" i="30"/>
  <c r="GQ123" i="30"/>
  <c r="GM123" i="30"/>
  <c r="GI123" i="30"/>
  <c r="GE123" i="30"/>
  <c r="GA123" i="30"/>
  <c r="FW123" i="30"/>
  <c r="FS123" i="30"/>
  <c r="FO123" i="30"/>
  <c r="FK123" i="30"/>
  <c r="FG123" i="30"/>
  <c r="FC123" i="30"/>
  <c r="EY123" i="30"/>
  <c r="EU123" i="30"/>
  <c r="EQ123" i="30"/>
  <c r="EM123" i="30"/>
  <c r="EI123" i="30"/>
  <c r="EE123" i="30"/>
  <c r="EA123" i="30"/>
  <c r="DW123" i="30"/>
  <c r="DS123" i="30"/>
  <c r="DO123" i="30"/>
  <c r="DK123" i="30"/>
  <c r="DG123" i="30"/>
  <c r="DC123" i="30"/>
  <c r="CY123" i="30"/>
  <c r="CU123" i="30"/>
  <c r="CQ123" i="30"/>
  <c r="CM123" i="30"/>
  <c r="CI123" i="30"/>
  <c r="CE123" i="30"/>
  <c r="CA123" i="30"/>
  <c r="BW123" i="30"/>
  <c r="BS123" i="30"/>
  <c r="BO123" i="30"/>
  <c r="BK123" i="30"/>
  <c r="BG123" i="30"/>
  <c r="BC123" i="30"/>
  <c r="AY123" i="30"/>
  <c r="AU123" i="30"/>
  <c r="AQ123" i="30"/>
  <c r="AM123" i="30"/>
  <c r="AI123" i="30"/>
  <c r="AE123" i="30"/>
  <c r="AA123" i="30"/>
  <c r="W123" i="30"/>
  <c r="S123" i="30"/>
  <c r="O123" i="30"/>
  <c r="K123" i="30"/>
  <c r="IF139" i="30"/>
  <c r="IB139" i="30"/>
  <c r="HX139" i="30"/>
  <c r="HT139" i="30"/>
  <c r="HP139" i="30"/>
  <c r="HL139" i="30"/>
  <c r="HH139" i="30"/>
  <c r="HD139" i="30"/>
  <c r="GZ139" i="30"/>
  <c r="GV139" i="30"/>
  <c r="GR139" i="30"/>
  <c r="GN139" i="30"/>
  <c r="GJ139" i="30"/>
  <c r="GF139" i="30"/>
  <c r="GB139" i="30"/>
  <c r="FX139" i="30"/>
  <c r="FT139" i="30"/>
  <c r="FP139" i="30"/>
  <c r="FL139" i="30"/>
  <c r="FH139" i="30"/>
  <c r="FD139" i="30"/>
  <c r="EZ139" i="30"/>
  <c r="EV139" i="30"/>
  <c r="ER139" i="30"/>
  <c r="EN139" i="30"/>
  <c r="EJ139" i="30"/>
  <c r="EF139" i="30"/>
  <c r="EB139" i="30"/>
  <c r="DX139" i="30"/>
  <c r="DT139" i="30"/>
  <c r="DP139" i="30"/>
  <c r="DL139" i="30"/>
  <c r="DH139" i="30"/>
  <c r="DD139" i="30"/>
  <c r="CZ139" i="30"/>
  <c r="CV139" i="30"/>
  <c r="CR139" i="30"/>
  <c r="CN139" i="30"/>
  <c r="CJ139" i="30"/>
  <c r="CF139" i="30"/>
  <c r="CB139" i="30"/>
  <c r="BX139" i="30"/>
  <c r="BT139" i="30"/>
  <c r="BP139" i="30"/>
  <c r="BL139" i="30"/>
  <c r="BH139" i="30"/>
  <c r="BD139" i="30"/>
  <c r="AZ139" i="30"/>
  <c r="AV139" i="30"/>
  <c r="AR139" i="30"/>
  <c r="AN139" i="30"/>
  <c r="AJ139" i="30"/>
  <c r="AF139" i="30"/>
  <c r="AB139" i="30"/>
  <c r="X139" i="30"/>
  <c r="T139" i="30"/>
  <c r="P139" i="30"/>
  <c r="L139" i="30"/>
  <c r="IG139" i="30"/>
  <c r="IC139" i="30"/>
  <c r="HY139" i="30"/>
  <c r="HU139" i="30"/>
  <c r="HQ139" i="30"/>
  <c r="HM139" i="30"/>
  <c r="HI139" i="30"/>
  <c r="HE139" i="30"/>
  <c r="HA139" i="30"/>
  <c r="GW139" i="30"/>
  <c r="GS139" i="30"/>
  <c r="GO139" i="30"/>
  <c r="GK139" i="30"/>
  <c r="GG139" i="30"/>
  <c r="GC139" i="30"/>
  <c r="FY139" i="30"/>
  <c r="FU139" i="30"/>
  <c r="FQ139" i="30"/>
  <c r="FM139" i="30"/>
  <c r="FI139" i="30"/>
  <c r="FE139" i="30"/>
  <c r="FA139" i="30"/>
  <c r="EW139" i="30"/>
  <c r="ES139" i="30"/>
  <c r="EO139" i="30"/>
  <c r="EK139" i="30"/>
  <c r="EG139" i="30"/>
  <c r="EC139" i="30"/>
  <c r="DY139" i="30"/>
  <c r="DU139" i="30"/>
  <c r="DQ139" i="30"/>
  <c r="DM139" i="30"/>
  <c r="DI139" i="30"/>
  <c r="DE139" i="30"/>
  <c r="DA139" i="30"/>
  <c r="CW139" i="30"/>
  <c r="CS139" i="30"/>
  <c r="CO139" i="30"/>
  <c r="CK139" i="30"/>
  <c r="CG139" i="30"/>
  <c r="CC139" i="30"/>
  <c r="BY139" i="30"/>
  <c r="BU139" i="30"/>
  <c r="BQ139" i="30"/>
  <c r="BM139" i="30"/>
  <c r="BI139" i="30"/>
  <c r="BE139" i="30"/>
  <c r="BA139" i="30"/>
  <c r="AW139" i="30"/>
  <c r="AS139" i="30"/>
  <c r="AO139" i="30"/>
  <c r="AK139" i="30"/>
  <c r="AG139" i="30"/>
  <c r="AC139" i="30"/>
  <c r="Y139" i="30"/>
  <c r="U139" i="30"/>
  <c r="Q139" i="30"/>
  <c r="M139" i="30"/>
  <c r="ID139" i="30"/>
  <c r="HZ139" i="30"/>
  <c r="HV139" i="30"/>
  <c r="HR139" i="30"/>
  <c r="HN139" i="30"/>
  <c r="HJ139" i="30"/>
  <c r="HF139" i="30"/>
  <c r="HB139" i="30"/>
  <c r="GX139" i="30"/>
  <c r="GT139" i="30"/>
  <c r="GP139" i="30"/>
  <c r="GL139" i="30"/>
  <c r="GH139" i="30"/>
  <c r="GD139" i="30"/>
  <c r="FZ139" i="30"/>
  <c r="FV139" i="30"/>
  <c r="FR139" i="30"/>
  <c r="FN139" i="30"/>
  <c r="FJ139" i="30"/>
  <c r="FF139" i="30"/>
  <c r="FB139" i="30"/>
  <c r="EX139" i="30"/>
  <c r="ET139" i="30"/>
  <c r="EP139" i="30"/>
  <c r="EL139" i="30"/>
  <c r="EH139" i="30"/>
  <c r="ED139" i="30"/>
  <c r="DZ139" i="30"/>
  <c r="DV139" i="30"/>
  <c r="DR139" i="30"/>
  <c r="DN139" i="30"/>
  <c r="DJ139" i="30"/>
  <c r="DF139" i="30"/>
  <c r="DB139" i="30"/>
  <c r="CX139" i="30"/>
  <c r="CT139" i="30"/>
  <c r="CP139" i="30"/>
  <c r="CL139" i="30"/>
  <c r="CH139" i="30"/>
  <c r="CD139" i="30"/>
  <c r="BZ139" i="30"/>
  <c r="BV139" i="30"/>
  <c r="BR139" i="30"/>
  <c r="BN139" i="30"/>
  <c r="BJ139" i="30"/>
  <c r="BF139" i="30"/>
  <c r="BB139" i="30"/>
  <c r="AX139" i="30"/>
  <c r="AT139" i="30"/>
  <c r="AP139" i="30"/>
  <c r="AL139" i="30"/>
  <c r="AH139" i="30"/>
  <c r="AD139" i="30"/>
  <c r="Z139" i="30"/>
  <c r="V139" i="30"/>
  <c r="R139" i="30"/>
  <c r="N139" i="30"/>
  <c r="IE139" i="30"/>
  <c r="IA139" i="30"/>
  <c r="HW139" i="30"/>
  <c r="HS139" i="30"/>
  <c r="HO139" i="30"/>
  <c r="HK139" i="30"/>
  <c r="HG139" i="30"/>
  <c r="HC139" i="30"/>
  <c r="GY139" i="30"/>
  <c r="GU139" i="30"/>
  <c r="GQ139" i="30"/>
  <c r="GM139" i="30"/>
  <c r="GI139" i="30"/>
  <c r="GE139" i="30"/>
  <c r="GA139" i="30"/>
  <c r="FW139" i="30"/>
  <c r="FS139" i="30"/>
  <c r="FO139" i="30"/>
  <c r="FK139" i="30"/>
  <c r="FG139" i="30"/>
  <c r="FC139" i="30"/>
  <c r="EY139" i="30"/>
  <c r="EU139" i="30"/>
  <c r="EQ139" i="30"/>
  <c r="EM139" i="30"/>
  <c r="EI139" i="30"/>
  <c r="EE139" i="30"/>
  <c r="EA139" i="30"/>
  <c r="DW139" i="30"/>
  <c r="DS139" i="30"/>
  <c r="DO139" i="30"/>
  <c r="DK139" i="30"/>
  <c r="DG139" i="30"/>
  <c r="DC139" i="30"/>
  <c r="CY139" i="30"/>
  <c r="CU139" i="30"/>
  <c r="CQ139" i="30"/>
  <c r="CM139" i="30"/>
  <c r="CI139" i="30"/>
  <c r="CE139" i="30"/>
  <c r="CA139" i="30"/>
  <c r="BW139" i="30"/>
  <c r="BS139" i="30"/>
  <c r="BO139" i="30"/>
  <c r="BK139" i="30"/>
  <c r="BG139" i="30"/>
  <c r="BC139" i="30"/>
  <c r="AY139" i="30"/>
  <c r="AU139" i="30"/>
  <c r="AQ139" i="30"/>
  <c r="AM139" i="30"/>
  <c r="AI139" i="30"/>
  <c r="AE139" i="30"/>
  <c r="AA139" i="30"/>
  <c r="W139" i="30"/>
  <c r="S139" i="30"/>
  <c r="O139" i="30"/>
  <c r="K139" i="30"/>
  <c r="IG84" i="30"/>
  <c r="IC84" i="30"/>
  <c r="HY84" i="30"/>
  <c r="HU84" i="30"/>
  <c r="HQ84" i="30"/>
  <c r="HM84" i="30"/>
  <c r="HI84" i="30"/>
  <c r="HE84" i="30"/>
  <c r="HA84" i="30"/>
  <c r="GW84" i="30"/>
  <c r="GS84" i="30"/>
  <c r="GO84" i="30"/>
  <c r="GK84" i="30"/>
  <c r="GG84" i="30"/>
  <c r="GC84" i="30"/>
  <c r="FY84" i="30"/>
  <c r="FU84" i="30"/>
  <c r="FQ84" i="30"/>
  <c r="FM84" i="30"/>
  <c r="FI84" i="30"/>
  <c r="FE84" i="30"/>
  <c r="FA84" i="30"/>
  <c r="EW84" i="30"/>
  <c r="ES84" i="30"/>
  <c r="EO84" i="30"/>
  <c r="EK84" i="30"/>
  <c r="EG84" i="30"/>
  <c r="EC84" i="30"/>
  <c r="DY84" i="30"/>
  <c r="DU84" i="30"/>
  <c r="DQ84" i="30"/>
  <c r="DM84" i="30"/>
  <c r="DI84" i="30"/>
  <c r="DE84" i="30"/>
  <c r="DA84" i="30"/>
  <c r="CW84" i="30"/>
  <c r="CS84" i="30"/>
  <c r="CO84" i="30"/>
  <c r="CK84" i="30"/>
  <c r="CG84" i="30"/>
  <c r="CC84" i="30"/>
  <c r="BY84" i="30"/>
  <c r="BU84" i="30"/>
  <c r="BQ84" i="30"/>
  <c r="BM84" i="30"/>
  <c r="BI84" i="30"/>
  <c r="BE84" i="30"/>
  <c r="BA84" i="30"/>
  <c r="AW84" i="30"/>
  <c r="AS84" i="30"/>
  <c r="AO84" i="30"/>
  <c r="AK84" i="30"/>
  <c r="AG84" i="30"/>
  <c r="AC84" i="30"/>
  <c r="Y84" i="30"/>
  <c r="U84" i="30"/>
  <c r="Q84" i="30"/>
  <c r="M84" i="30"/>
  <c r="ID84" i="30"/>
  <c r="HZ84" i="30"/>
  <c r="HV84" i="30"/>
  <c r="HR84" i="30"/>
  <c r="HN84" i="30"/>
  <c r="HJ84" i="30"/>
  <c r="HF84" i="30"/>
  <c r="HB84" i="30"/>
  <c r="GX84" i="30"/>
  <c r="GT84" i="30"/>
  <c r="GP84" i="30"/>
  <c r="GL84" i="30"/>
  <c r="GH84" i="30"/>
  <c r="GD84" i="30"/>
  <c r="FZ84" i="30"/>
  <c r="FV84" i="30"/>
  <c r="FR84" i="30"/>
  <c r="FN84" i="30"/>
  <c r="FJ84" i="30"/>
  <c r="FF84" i="30"/>
  <c r="FB84" i="30"/>
  <c r="EX84" i="30"/>
  <c r="ET84" i="30"/>
  <c r="EP84" i="30"/>
  <c r="EL84" i="30"/>
  <c r="EH84" i="30"/>
  <c r="ED84" i="30"/>
  <c r="DZ84" i="30"/>
  <c r="DV84" i="30"/>
  <c r="DR84" i="30"/>
  <c r="DN84" i="30"/>
  <c r="DJ84" i="30"/>
  <c r="DF84" i="30"/>
  <c r="DB84" i="30"/>
  <c r="CX84" i="30"/>
  <c r="CT84" i="30"/>
  <c r="CP84" i="30"/>
  <c r="CL84" i="30"/>
  <c r="CH84" i="30"/>
  <c r="CD84" i="30"/>
  <c r="BZ84" i="30"/>
  <c r="BV84" i="30"/>
  <c r="BR84" i="30"/>
  <c r="BN84" i="30"/>
  <c r="BJ84" i="30"/>
  <c r="BF84" i="30"/>
  <c r="BB84" i="30"/>
  <c r="AX84" i="30"/>
  <c r="AT84" i="30"/>
  <c r="AP84" i="30"/>
  <c r="AL84" i="30"/>
  <c r="AH84" i="30"/>
  <c r="AD84" i="30"/>
  <c r="Z84" i="30"/>
  <c r="V84" i="30"/>
  <c r="R84" i="30"/>
  <c r="N84" i="30"/>
  <c r="IE84" i="30"/>
  <c r="IA84" i="30"/>
  <c r="HW84" i="30"/>
  <c r="HS84" i="30"/>
  <c r="HO84" i="30"/>
  <c r="HK84" i="30"/>
  <c r="HG84" i="30"/>
  <c r="HC84" i="30"/>
  <c r="GY84" i="30"/>
  <c r="GU84" i="30"/>
  <c r="GQ84" i="30"/>
  <c r="GM84" i="30"/>
  <c r="GI84" i="30"/>
  <c r="GE84" i="30"/>
  <c r="GA84" i="30"/>
  <c r="FW84" i="30"/>
  <c r="FS84" i="30"/>
  <c r="FO84" i="30"/>
  <c r="FK84" i="30"/>
  <c r="FG84" i="30"/>
  <c r="FC84" i="30"/>
  <c r="EY84" i="30"/>
  <c r="EU84" i="30"/>
  <c r="EQ84" i="30"/>
  <c r="EM84" i="30"/>
  <c r="EI84" i="30"/>
  <c r="EE84" i="30"/>
  <c r="EA84" i="30"/>
  <c r="DW84" i="30"/>
  <c r="DS84" i="30"/>
  <c r="DO84" i="30"/>
  <c r="DK84" i="30"/>
  <c r="DG84" i="30"/>
  <c r="DC84" i="30"/>
  <c r="CY84" i="30"/>
  <c r="CU84" i="30"/>
  <c r="CQ84" i="30"/>
  <c r="CM84" i="30"/>
  <c r="CI84" i="30"/>
  <c r="CE84" i="30"/>
  <c r="CA84" i="30"/>
  <c r="BW84" i="30"/>
  <c r="BS84" i="30"/>
  <c r="BO84" i="30"/>
  <c r="BK84" i="30"/>
  <c r="BG84" i="30"/>
  <c r="BC84" i="30"/>
  <c r="AY84" i="30"/>
  <c r="AU84" i="30"/>
  <c r="AQ84" i="30"/>
  <c r="AM84" i="30"/>
  <c r="AI84" i="30"/>
  <c r="AE84" i="30"/>
  <c r="AA84" i="30"/>
  <c r="W84" i="30"/>
  <c r="S84" i="30"/>
  <c r="O84" i="30"/>
  <c r="K84" i="30"/>
  <c r="IF84" i="30"/>
  <c r="IB84" i="30"/>
  <c r="HX84" i="30"/>
  <c r="HT84" i="30"/>
  <c r="HP84" i="30"/>
  <c r="HL84" i="30"/>
  <c r="HH84" i="30"/>
  <c r="HD84" i="30"/>
  <c r="GZ84" i="30"/>
  <c r="GV84" i="30"/>
  <c r="GR84" i="30"/>
  <c r="GN84" i="30"/>
  <c r="GJ84" i="30"/>
  <c r="GF84" i="30"/>
  <c r="GB84" i="30"/>
  <c r="FX84" i="30"/>
  <c r="FT84" i="30"/>
  <c r="FP84" i="30"/>
  <c r="FL84" i="30"/>
  <c r="FH84" i="30"/>
  <c r="FD84" i="30"/>
  <c r="EZ84" i="30"/>
  <c r="EV84" i="30"/>
  <c r="ER84" i="30"/>
  <c r="EN84" i="30"/>
  <c r="EJ84" i="30"/>
  <c r="EF84" i="30"/>
  <c r="EB84" i="30"/>
  <c r="DX84" i="30"/>
  <c r="DT84" i="30"/>
  <c r="DP84" i="30"/>
  <c r="DL84" i="30"/>
  <c r="DH84" i="30"/>
  <c r="DD84" i="30"/>
  <c r="CZ84" i="30"/>
  <c r="CV84" i="30"/>
  <c r="CR84" i="30"/>
  <c r="CN84" i="30"/>
  <c r="CJ84" i="30"/>
  <c r="CF84" i="30"/>
  <c r="CB84" i="30"/>
  <c r="BX84" i="30"/>
  <c r="BT84" i="30"/>
  <c r="BP84" i="30"/>
  <c r="BL84" i="30"/>
  <c r="BH84" i="30"/>
  <c r="BD84" i="30"/>
  <c r="AZ84" i="30"/>
  <c r="AV84" i="30"/>
  <c r="AR84" i="30"/>
  <c r="AN84" i="30"/>
  <c r="AJ84" i="30"/>
  <c r="AF84" i="30"/>
  <c r="AB84" i="30"/>
  <c r="X84" i="30"/>
  <c r="T84" i="30"/>
  <c r="P84" i="30"/>
  <c r="L84" i="30"/>
  <c r="IG100" i="30"/>
  <c r="IC100" i="30"/>
  <c r="HY100" i="30"/>
  <c r="HU100" i="30"/>
  <c r="HQ100" i="30"/>
  <c r="HM100" i="30"/>
  <c r="HI100" i="30"/>
  <c r="HE100" i="30"/>
  <c r="HA100" i="30"/>
  <c r="GW100" i="30"/>
  <c r="GS100" i="30"/>
  <c r="GO100" i="30"/>
  <c r="GK100" i="30"/>
  <c r="GG100" i="30"/>
  <c r="GC100" i="30"/>
  <c r="FY100" i="30"/>
  <c r="FU100" i="30"/>
  <c r="FQ100" i="30"/>
  <c r="FM100" i="30"/>
  <c r="FI100" i="30"/>
  <c r="FE100" i="30"/>
  <c r="FA100" i="30"/>
  <c r="EW100" i="30"/>
  <c r="ES100" i="30"/>
  <c r="EO100" i="30"/>
  <c r="EK100" i="30"/>
  <c r="EG100" i="30"/>
  <c r="EC100" i="30"/>
  <c r="DY100" i="30"/>
  <c r="DU100" i="30"/>
  <c r="DQ100" i="30"/>
  <c r="DM100" i="30"/>
  <c r="DI100" i="30"/>
  <c r="DE100" i="30"/>
  <c r="DA100" i="30"/>
  <c r="CW100" i="30"/>
  <c r="CS100" i="30"/>
  <c r="CO100" i="30"/>
  <c r="CK100" i="30"/>
  <c r="CG100" i="30"/>
  <c r="CC100" i="30"/>
  <c r="BY100" i="30"/>
  <c r="BU100" i="30"/>
  <c r="BQ100" i="30"/>
  <c r="BM100" i="30"/>
  <c r="BI100" i="30"/>
  <c r="BE100" i="30"/>
  <c r="BA100" i="30"/>
  <c r="AW100" i="30"/>
  <c r="AS100" i="30"/>
  <c r="AO100" i="30"/>
  <c r="AK100" i="30"/>
  <c r="AG100" i="30"/>
  <c r="AC100" i="30"/>
  <c r="Y100" i="30"/>
  <c r="U100" i="30"/>
  <c r="Q100" i="30"/>
  <c r="M100" i="30"/>
  <c r="ID100" i="30"/>
  <c r="HZ100" i="30"/>
  <c r="HV100" i="30"/>
  <c r="HR100" i="30"/>
  <c r="HN100" i="30"/>
  <c r="HJ100" i="30"/>
  <c r="HF100" i="30"/>
  <c r="HB100" i="30"/>
  <c r="GX100" i="30"/>
  <c r="GT100" i="30"/>
  <c r="GP100" i="30"/>
  <c r="GL100" i="30"/>
  <c r="GH100" i="30"/>
  <c r="GD100" i="30"/>
  <c r="FZ100" i="30"/>
  <c r="FV100" i="30"/>
  <c r="FR100" i="30"/>
  <c r="FN100" i="30"/>
  <c r="FJ100" i="30"/>
  <c r="FF100" i="30"/>
  <c r="FB100" i="30"/>
  <c r="EX100" i="30"/>
  <c r="ET100" i="30"/>
  <c r="EP100" i="30"/>
  <c r="EL100" i="30"/>
  <c r="EH100" i="30"/>
  <c r="ED100" i="30"/>
  <c r="DZ100" i="30"/>
  <c r="DV100" i="30"/>
  <c r="DR100" i="30"/>
  <c r="DN100" i="30"/>
  <c r="DJ100" i="30"/>
  <c r="DF100" i="30"/>
  <c r="DB100" i="30"/>
  <c r="CX100" i="30"/>
  <c r="CT100" i="30"/>
  <c r="CP100" i="30"/>
  <c r="CL100" i="30"/>
  <c r="CH100" i="30"/>
  <c r="CD100" i="30"/>
  <c r="BZ100" i="30"/>
  <c r="BV100" i="30"/>
  <c r="BR100" i="30"/>
  <c r="BN100" i="30"/>
  <c r="BJ100" i="30"/>
  <c r="BF100" i="30"/>
  <c r="BB100" i="30"/>
  <c r="AX100" i="30"/>
  <c r="AT100" i="30"/>
  <c r="AP100" i="30"/>
  <c r="AL100" i="30"/>
  <c r="AH100" i="30"/>
  <c r="AD100" i="30"/>
  <c r="Z100" i="30"/>
  <c r="V100" i="30"/>
  <c r="R100" i="30"/>
  <c r="N100" i="30"/>
  <c r="IE100" i="30"/>
  <c r="IA100" i="30"/>
  <c r="HW100" i="30"/>
  <c r="HS100" i="30"/>
  <c r="HO100" i="30"/>
  <c r="HK100" i="30"/>
  <c r="HG100" i="30"/>
  <c r="HC100" i="30"/>
  <c r="GY100" i="30"/>
  <c r="GU100" i="30"/>
  <c r="GQ100" i="30"/>
  <c r="GM100" i="30"/>
  <c r="GI100" i="30"/>
  <c r="GE100" i="30"/>
  <c r="GA100" i="30"/>
  <c r="FW100" i="30"/>
  <c r="FS100" i="30"/>
  <c r="FO100" i="30"/>
  <c r="FK100" i="30"/>
  <c r="FG100" i="30"/>
  <c r="FC100" i="30"/>
  <c r="EY100" i="30"/>
  <c r="EU100" i="30"/>
  <c r="EQ100" i="30"/>
  <c r="EM100" i="30"/>
  <c r="EI100" i="30"/>
  <c r="EE100" i="30"/>
  <c r="EA100" i="30"/>
  <c r="DW100" i="30"/>
  <c r="DS100" i="30"/>
  <c r="DO100" i="30"/>
  <c r="DK100" i="30"/>
  <c r="DG100" i="30"/>
  <c r="DC100" i="30"/>
  <c r="CY100" i="30"/>
  <c r="CU100" i="30"/>
  <c r="CQ100" i="30"/>
  <c r="CM100" i="30"/>
  <c r="CI100" i="30"/>
  <c r="CE100" i="30"/>
  <c r="CA100" i="30"/>
  <c r="BW100" i="30"/>
  <c r="BS100" i="30"/>
  <c r="BO100" i="30"/>
  <c r="BK100" i="30"/>
  <c r="BG100" i="30"/>
  <c r="BC100" i="30"/>
  <c r="AY100" i="30"/>
  <c r="AU100" i="30"/>
  <c r="AQ100" i="30"/>
  <c r="AM100" i="30"/>
  <c r="AI100" i="30"/>
  <c r="AE100" i="30"/>
  <c r="AA100" i="30"/>
  <c r="W100" i="30"/>
  <c r="S100" i="30"/>
  <c r="O100" i="30"/>
  <c r="K100" i="30"/>
  <c r="IF100" i="30"/>
  <c r="IB100" i="30"/>
  <c r="HX100" i="30"/>
  <c r="HT100" i="30"/>
  <c r="HP100" i="30"/>
  <c r="HL100" i="30"/>
  <c r="HH100" i="30"/>
  <c r="HD100" i="30"/>
  <c r="GZ100" i="30"/>
  <c r="GV100" i="30"/>
  <c r="GR100" i="30"/>
  <c r="GN100" i="30"/>
  <c r="GJ100" i="30"/>
  <c r="GF100" i="30"/>
  <c r="GB100" i="30"/>
  <c r="FX100" i="30"/>
  <c r="FT100" i="30"/>
  <c r="FP100" i="30"/>
  <c r="FL100" i="30"/>
  <c r="FH100" i="30"/>
  <c r="FD100" i="30"/>
  <c r="EZ100" i="30"/>
  <c r="EV100" i="30"/>
  <c r="ER100" i="30"/>
  <c r="EN100" i="30"/>
  <c r="EJ100" i="30"/>
  <c r="EF100" i="30"/>
  <c r="EB100" i="30"/>
  <c r="DX100" i="30"/>
  <c r="DT100" i="30"/>
  <c r="DP100" i="30"/>
  <c r="DL100" i="30"/>
  <c r="DH100" i="30"/>
  <c r="DD100" i="30"/>
  <c r="CZ100" i="30"/>
  <c r="CV100" i="30"/>
  <c r="CR100" i="30"/>
  <c r="CN100" i="30"/>
  <c r="CJ100" i="30"/>
  <c r="CF100" i="30"/>
  <c r="CB100" i="30"/>
  <c r="BX100" i="30"/>
  <c r="BT100" i="30"/>
  <c r="BP100" i="30"/>
  <c r="BL100" i="30"/>
  <c r="BH100" i="30"/>
  <c r="BD100" i="30"/>
  <c r="AZ100" i="30"/>
  <c r="AV100" i="30"/>
  <c r="AR100" i="30"/>
  <c r="AN100" i="30"/>
  <c r="AJ100" i="30"/>
  <c r="AF100" i="30"/>
  <c r="AB100" i="30"/>
  <c r="X100" i="30"/>
  <c r="T100" i="30"/>
  <c r="P100" i="30"/>
  <c r="L100" i="30"/>
  <c r="IG116" i="30"/>
  <c r="IC116" i="30"/>
  <c r="HY116" i="30"/>
  <c r="HU116" i="30"/>
  <c r="HQ116" i="30"/>
  <c r="HM116" i="30"/>
  <c r="HI116" i="30"/>
  <c r="HE116" i="30"/>
  <c r="HA116" i="30"/>
  <c r="GW116" i="30"/>
  <c r="GS116" i="30"/>
  <c r="GO116" i="30"/>
  <c r="GK116" i="30"/>
  <c r="GG116" i="30"/>
  <c r="GC116" i="30"/>
  <c r="FY116" i="30"/>
  <c r="FU116" i="30"/>
  <c r="FQ116" i="30"/>
  <c r="FM116" i="30"/>
  <c r="FI116" i="30"/>
  <c r="FE116" i="30"/>
  <c r="FA116" i="30"/>
  <c r="EW116" i="30"/>
  <c r="ES116" i="30"/>
  <c r="EO116" i="30"/>
  <c r="EK116" i="30"/>
  <c r="EG116" i="30"/>
  <c r="EC116" i="30"/>
  <c r="DY116" i="30"/>
  <c r="DU116" i="30"/>
  <c r="DQ116" i="30"/>
  <c r="DM116" i="30"/>
  <c r="DI116" i="30"/>
  <c r="DE116" i="30"/>
  <c r="DA116" i="30"/>
  <c r="CW116" i="30"/>
  <c r="CS116" i="30"/>
  <c r="CO116" i="30"/>
  <c r="CK116" i="30"/>
  <c r="CG116" i="30"/>
  <c r="CC116" i="30"/>
  <c r="BY116" i="30"/>
  <c r="BU116" i="30"/>
  <c r="BQ116" i="30"/>
  <c r="BM116" i="30"/>
  <c r="BI116" i="30"/>
  <c r="BE116" i="30"/>
  <c r="BA116" i="30"/>
  <c r="AW116" i="30"/>
  <c r="AS116" i="30"/>
  <c r="AO116" i="30"/>
  <c r="AK116" i="30"/>
  <c r="AG116" i="30"/>
  <c r="AC116" i="30"/>
  <c r="Y116" i="30"/>
  <c r="U116" i="30"/>
  <c r="Q116" i="30"/>
  <c r="M116" i="30"/>
  <c r="ID116" i="30"/>
  <c r="HZ116" i="30"/>
  <c r="HV116" i="30"/>
  <c r="HR116" i="30"/>
  <c r="HN116" i="30"/>
  <c r="HJ116" i="30"/>
  <c r="HF116" i="30"/>
  <c r="HB116" i="30"/>
  <c r="GX116" i="30"/>
  <c r="GT116" i="30"/>
  <c r="GP116" i="30"/>
  <c r="GL116" i="30"/>
  <c r="GH116" i="30"/>
  <c r="GD116" i="30"/>
  <c r="FZ116" i="30"/>
  <c r="FV116" i="30"/>
  <c r="FR116" i="30"/>
  <c r="FN116" i="30"/>
  <c r="FJ116" i="30"/>
  <c r="FF116" i="30"/>
  <c r="FB116" i="30"/>
  <c r="EX116" i="30"/>
  <c r="ET116" i="30"/>
  <c r="EP116" i="30"/>
  <c r="EL116" i="30"/>
  <c r="EH116" i="30"/>
  <c r="ED116" i="30"/>
  <c r="DZ116" i="30"/>
  <c r="DV116" i="30"/>
  <c r="DR116" i="30"/>
  <c r="DN116" i="30"/>
  <c r="DJ116" i="30"/>
  <c r="DF116" i="30"/>
  <c r="DB116" i="30"/>
  <c r="CX116" i="30"/>
  <c r="CT116" i="30"/>
  <c r="CP116" i="30"/>
  <c r="CL116" i="30"/>
  <c r="CH116" i="30"/>
  <c r="CD116" i="30"/>
  <c r="BZ116" i="30"/>
  <c r="BV116" i="30"/>
  <c r="BR116" i="30"/>
  <c r="BN116" i="30"/>
  <c r="BJ116" i="30"/>
  <c r="BF116" i="30"/>
  <c r="BB116" i="30"/>
  <c r="AX116" i="30"/>
  <c r="AT116" i="30"/>
  <c r="AP116" i="30"/>
  <c r="AL116" i="30"/>
  <c r="AH116" i="30"/>
  <c r="AD116" i="30"/>
  <c r="Z116" i="30"/>
  <c r="V116" i="30"/>
  <c r="R116" i="30"/>
  <c r="N116" i="30"/>
  <c r="IE116" i="30"/>
  <c r="IA116" i="30"/>
  <c r="HW116" i="30"/>
  <c r="HS116" i="30"/>
  <c r="HO116" i="30"/>
  <c r="HK116" i="30"/>
  <c r="HG116" i="30"/>
  <c r="HC116" i="30"/>
  <c r="GY116" i="30"/>
  <c r="GU116" i="30"/>
  <c r="GQ116" i="30"/>
  <c r="GM116" i="30"/>
  <c r="GI116" i="30"/>
  <c r="GE116" i="30"/>
  <c r="GA116" i="30"/>
  <c r="FW116" i="30"/>
  <c r="FS116" i="30"/>
  <c r="FO116" i="30"/>
  <c r="FK116" i="30"/>
  <c r="FG116" i="30"/>
  <c r="FC116" i="30"/>
  <c r="EY116" i="30"/>
  <c r="EU116" i="30"/>
  <c r="EQ116" i="30"/>
  <c r="EM116" i="30"/>
  <c r="EI116" i="30"/>
  <c r="EE116" i="30"/>
  <c r="EA116" i="30"/>
  <c r="DW116" i="30"/>
  <c r="DS116" i="30"/>
  <c r="DO116" i="30"/>
  <c r="DK116" i="30"/>
  <c r="DG116" i="30"/>
  <c r="DC116" i="30"/>
  <c r="CY116" i="30"/>
  <c r="CU116" i="30"/>
  <c r="CQ116" i="30"/>
  <c r="CM116" i="30"/>
  <c r="CI116" i="30"/>
  <c r="CE116" i="30"/>
  <c r="CA116" i="30"/>
  <c r="BW116" i="30"/>
  <c r="BS116" i="30"/>
  <c r="BO116" i="30"/>
  <c r="BK116" i="30"/>
  <c r="BG116" i="30"/>
  <c r="BC116" i="30"/>
  <c r="AY116" i="30"/>
  <c r="AU116" i="30"/>
  <c r="AQ116" i="30"/>
  <c r="AM116" i="30"/>
  <c r="AI116" i="30"/>
  <c r="AE116" i="30"/>
  <c r="AA116" i="30"/>
  <c r="W116" i="30"/>
  <c r="S116" i="30"/>
  <c r="O116" i="30"/>
  <c r="K116" i="30"/>
  <c r="IF116" i="30"/>
  <c r="IB116" i="30"/>
  <c r="HX116" i="30"/>
  <c r="HT116" i="30"/>
  <c r="HP116" i="30"/>
  <c r="HL116" i="30"/>
  <c r="HH116" i="30"/>
  <c r="HD116" i="30"/>
  <c r="GZ116" i="30"/>
  <c r="GV116" i="30"/>
  <c r="GR116" i="30"/>
  <c r="GN116" i="30"/>
  <c r="GJ116" i="30"/>
  <c r="GF116" i="30"/>
  <c r="GB116" i="30"/>
  <c r="FX116" i="30"/>
  <c r="FT116" i="30"/>
  <c r="FP116" i="30"/>
  <c r="FL116" i="30"/>
  <c r="FH116" i="30"/>
  <c r="FD116" i="30"/>
  <c r="EZ116" i="30"/>
  <c r="EV116" i="30"/>
  <c r="ER116" i="30"/>
  <c r="EN116" i="30"/>
  <c r="EJ116" i="30"/>
  <c r="EF116" i="30"/>
  <c r="EB116" i="30"/>
  <c r="DX116" i="30"/>
  <c r="DT116" i="30"/>
  <c r="DP116" i="30"/>
  <c r="DL116" i="30"/>
  <c r="DH116" i="30"/>
  <c r="DD116" i="30"/>
  <c r="CZ116" i="30"/>
  <c r="CV116" i="30"/>
  <c r="CR116" i="30"/>
  <c r="CN116" i="30"/>
  <c r="CJ116" i="30"/>
  <c r="CF116" i="30"/>
  <c r="CB116" i="30"/>
  <c r="BX116" i="30"/>
  <c r="BT116" i="30"/>
  <c r="BP116" i="30"/>
  <c r="BL116" i="30"/>
  <c r="BH116" i="30"/>
  <c r="BD116" i="30"/>
  <c r="AZ116" i="30"/>
  <c r="AV116" i="30"/>
  <c r="AR116" i="30"/>
  <c r="AN116" i="30"/>
  <c r="AJ116" i="30"/>
  <c r="AF116" i="30"/>
  <c r="AB116" i="30"/>
  <c r="X116" i="30"/>
  <c r="T116" i="30"/>
  <c r="P116" i="30"/>
  <c r="L116" i="30"/>
  <c r="IG132" i="30"/>
  <c r="IC132" i="30"/>
  <c r="HY132" i="30"/>
  <c r="HU132" i="30"/>
  <c r="HQ132" i="30"/>
  <c r="HM132" i="30"/>
  <c r="HI132" i="30"/>
  <c r="HE132" i="30"/>
  <c r="HA132" i="30"/>
  <c r="GW132" i="30"/>
  <c r="GS132" i="30"/>
  <c r="GO132" i="30"/>
  <c r="GK132" i="30"/>
  <c r="GG132" i="30"/>
  <c r="GC132" i="30"/>
  <c r="FY132" i="30"/>
  <c r="FU132" i="30"/>
  <c r="FQ132" i="30"/>
  <c r="FM132" i="30"/>
  <c r="FI132" i="30"/>
  <c r="FE132" i="30"/>
  <c r="FA132" i="30"/>
  <c r="EW132" i="30"/>
  <c r="ES132" i="30"/>
  <c r="EO132" i="30"/>
  <c r="EK132" i="30"/>
  <c r="EG132" i="30"/>
  <c r="EC132" i="30"/>
  <c r="DY132" i="30"/>
  <c r="DU132" i="30"/>
  <c r="DQ132" i="30"/>
  <c r="DM132" i="30"/>
  <c r="DI132" i="30"/>
  <c r="DE132" i="30"/>
  <c r="DA132" i="30"/>
  <c r="CW132" i="30"/>
  <c r="CS132" i="30"/>
  <c r="CO132" i="30"/>
  <c r="CK132" i="30"/>
  <c r="CG132" i="30"/>
  <c r="CC132" i="30"/>
  <c r="BY132" i="30"/>
  <c r="BU132" i="30"/>
  <c r="BQ132" i="30"/>
  <c r="BM132" i="30"/>
  <c r="BI132" i="30"/>
  <c r="BE132" i="30"/>
  <c r="BA132" i="30"/>
  <c r="AW132" i="30"/>
  <c r="AS132" i="30"/>
  <c r="AO132" i="30"/>
  <c r="AK132" i="30"/>
  <c r="AG132" i="30"/>
  <c r="AC132" i="30"/>
  <c r="Y132" i="30"/>
  <c r="U132" i="30"/>
  <c r="Q132" i="30"/>
  <c r="M132" i="30"/>
  <c r="ID132" i="30"/>
  <c r="HZ132" i="30"/>
  <c r="HV132" i="30"/>
  <c r="HR132" i="30"/>
  <c r="HN132" i="30"/>
  <c r="HJ132" i="30"/>
  <c r="HF132" i="30"/>
  <c r="HB132" i="30"/>
  <c r="GX132" i="30"/>
  <c r="GT132" i="30"/>
  <c r="GP132" i="30"/>
  <c r="GL132" i="30"/>
  <c r="GH132" i="30"/>
  <c r="GD132" i="30"/>
  <c r="FZ132" i="30"/>
  <c r="FV132" i="30"/>
  <c r="FR132" i="30"/>
  <c r="FN132" i="30"/>
  <c r="FJ132" i="30"/>
  <c r="FF132" i="30"/>
  <c r="FB132" i="30"/>
  <c r="EX132" i="30"/>
  <c r="ET132" i="30"/>
  <c r="EP132" i="30"/>
  <c r="EL132" i="30"/>
  <c r="EH132" i="30"/>
  <c r="ED132" i="30"/>
  <c r="DZ132" i="30"/>
  <c r="DV132" i="30"/>
  <c r="DR132" i="30"/>
  <c r="DN132" i="30"/>
  <c r="DJ132" i="30"/>
  <c r="DF132" i="30"/>
  <c r="DB132" i="30"/>
  <c r="CX132" i="30"/>
  <c r="CT132" i="30"/>
  <c r="CP132" i="30"/>
  <c r="CL132" i="30"/>
  <c r="CH132" i="30"/>
  <c r="CD132" i="30"/>
  <c r="BZ132" i="30"/>
  <c r="BV132" i="30"/>
  <c r="BR132" i="30"/>
  <c r="BN132" i="30"/>
  <c r="BJ132" i="30"/>
  <c r="BF132" i="30"/>
  <c r="BB132" i="30"/>
  <c r="AX132" i="30"/>
  <c r="AT132" i="30"/>
  <c r="AP132" i="30"/>
  <c r="AL132" i="30"/>
  <c r="AH132" i="30"/>
  <c r="AD132" i="30"/>
  <c r="Z132" i="30"/>
  <c r="V132" i="30"/>
  <c r="R132" i="30"/>
  <c r="N132" i="30"/>
  <c r="IE132" i="30"/>
  <c r="IA132" i="30"/>
  <c r="HW132" i="30"/>
  <c r="HS132" i="30"/>
  <c r="HO132" i="30"/>
  <c r="HK132" i="30"/>
  <c r="HG132" i="30"/>
  <c r="HC132" i="30"/>
  <c r="GY132" i="30"/>
  <c r="GU132" i="30"/>
  <c r="GQ132" i="30"/>
  <c r="GM132" i="30"/>
  <c r="GI132" i="30"/>
  <c r="GE132" i="30"/>
  <c r="GA132" i="30"/>
  <c r="FW132" i="30"/>
  <c r="FS132" i="30"/>
  <c r="FO132" i="30"/>
  <c r="FK132" i="30"/>
  <c r="FG132" i="30"/>
  <c r="FC132" i="30"/>
  <c r="EY132" i="30"/>
  <c r="EU132" i="30"/>
  <c r="EQ132" i="30"/>
  <c r="EM132" i="30"/>
  <c r="EI132" i="30"/>
  <c r="EE132" i="30"/>
  <c r="EA132" i="30"/>
  <c r="DW132" i="30"/>
  <c r="DS132" i="30"/>
  <c r="DO132" i="30"/>
  <c r="DK132" i="30"/>
  <c r="DG132" i="30"/>
  <c r="DC132" i="30"/>
  <c r="CY132" i="30"/>
  <c r="CU132" i="30"/>
  <c r="CQ132" i="30"/>
  <c r="CM132" i="30"/>
  <c r="CI132" i="30"/>
  <c r="CE132" i="30"/>
  <c r="CA132" i="30"/>
  <c r="BW132" i="30"/>
  <c r="BS132" i="30"/>
  <c r="BO132" i="30"/>
  <c r="BK132" i="30"/>
  <c r="BG132" i="30"/>
  <c r="BC132" i="30"/>
  <c r="AY132" i="30"/>
  <c r="AU132" i="30"/>
  <c r="AQ132" i="30"/>
  <c r="AM132" i="30"/>
  <c r="AI132" i="30"/>
  <c r="AE132" i="30"/>
  <c r="AA132" i="30"/>
  <c r="W132" i="30"/>
  <c r="S132" i="30"/>
  <c r="O132" i="30"/>
  <c r="K132" i="30"/>
  <c r="IF132" i="30"/>
  <c r="IB132" i="30"/>
  <c r="HX132" i="30"/>
  <c r="HT132" i="30"/>
  <c r="HP132" i="30"/>
  <c r="HL132" i="30"/>
  <c r="HH132" i="30"/>
  <c r="HD132" i="30"/>
  <c r="GZ132" i="30"/>
  <c r="GV132" i="30"/>
  <c r="GR132" i="30"/>
  <c r="GN132" i="30"/>
  <c r="GJ132" i="30"/>
  <c r="GF132" i="30"/>
  <c r="GB132" i="30"/>
  <c r="FX132" i="30"/>
  <c r="FT132" i="30"/>
  <c r="FP132" i="30"/>
  <c r="FL132" i="30"/>
  <c r="FH132" i="30"/>
  <c r="FD132" i="30"/>
  <c r="EZ132" i="30"/>
  <c r="EV132" i="30"/>
  <c r="ER132" i="30"/>
  <c r="EN132" i="30"/>
  <c r="EJ132" i="30"/>
  <c r="EF132" i="30"/>
  <c r="EB132" i="30"/>
  <c r="DX132" i="30"/>
  <c r="DT132" i="30"/>
  <c r="DP132" i="30"/>
  <c r="DL132" i="30"/>
  <c r="DH132" i="30"/>
  <c r="DD132" i="30"/>
  <c r="CZ132" i="30"/>
  <c r="CV132" i="30"/>
  <c r="CR132" i="30"/>
  <c r="CN132" i="30"/>
  <c r="CJ132" i="30"/>
  <c r="CF132" i="30"/>
  <c r="CB132" i="30"/>
  <c r="BX132" i="30"/>
  <c r="BT132" i="30"/>
  <c r="BP132" i="30"/>
  <c r="BL132" i="30"/>
  <c r="BH132" i="30"/>
  <c r="BD132" i="30"/>
  <c r="AZ132" i="30"/>
  <c r="AV132" i="30"/>
  <c r="AR132" i="30"/>
  <c r="AN132" i="30"/>
  <c r="AJ132" i="30"/>
  <c r="AF132" i="30"/>
  <c r="AB132" i="30"/>
  <c r="X132" i="30"/>
  <c r="T132" i="30"/>
  <c r="P132" i="30"/>
  <c r="L132" i="30"/>
  <c r="IG148" i="30"/>
  <c r="IC148" i="30"/>
  <c r="HY148" i="30"/>
  <c r="HU148" i="30"/>
  <c r="HQ148" i="30"/>
  <c r="HM148" i="30"/>
  <c r="HI148" i="30"/>
  <c r="HE148" i="30"/>
  <c r="HA148" i="30"/>
  <c r="GW148" i="30"/>
  <c r="GS148" i="30"/>
  <c r="GO148" i="30"/>
  <c r="GK148" i="30"/>
  <c r="GG148" i="30"/>
  <c r="GC148" i="30"/>
  <c r="FY148" i="30"/>
  <c r="FU148" i="30"/>
  <c r="FQ148" i="30"/>
  <c r="FM148" i="30"/>
  <c r="FI148" i="30"/>
  <c r="FE148" i="30"/>
  <c r="FA148" i="30"/>
  <c r="EW148" i="30"/>
  <c r="ES148" i="30"/>
  <c r="EO148" i="30"/>
  <c r="EK148" i="30"/>
  <c r="EG148" i="30"/>
  <c r="EC148" i="30"/>
  <c r="DY148" i="30"/>
  <c r="DU148" i="30"/>
  <c r="DQ148" i="30"/>
  <c r="DM148" i="30"/>
  <c r="DI148" i="30"/>
  <c r="DE148" i="30"/>
  <c r="DA148" i="30"/>
  <c r="CW148" i="30"/>
  <c r="CS148" i="30"/>
  <c r="CO148" i="30"/>
  <c r="CK148" i="30"/>
  <c r="CG148" i="30"/>
  <c r="CC148" i="30"/>
  <c r="BY148" i="30"/>
  <c r="BU148" i="30"/>
  <c r="BQ148" i="30"/>
  <c r="BM148" i="30"/>
  <c r="BI148" i="30"/>
  <c r="BE148" i="30"/>
  <c r="IE148" i="30"/>
  <c r="IA148" i="30"/>
  <c r="HW148" i="30"/>
  <c r="HS148" i="30"/>
  <c r="HO148" i="30"/>
  <c r="HK148" i="30"/>
  <c r="HG148" i="30"/>
  <c r="HC148" i="30"/>
  <c r="GY148" i="30"/>
  <c r="GU148" i="30"/>
  <c r="GQ148" i="30"/>
  <c r="GM148" i="30"/>
  <c r="GI148" i="30"/>
  <c r="GE148" i="30"/>
  <c r="GA148" i="30"/>
  <c r="FW148" i="30"/>
  <c r="FS148" i="30"/>
  <c r="FO148" i="30"/>
  <c r="FK148" i="30"/>
  <c r="FG148" i="30"/>
  <c r="FC148" i="30"/>
  <c r="EY148" i="30"/>
  <c r="EU148" i="30"/>
  <c r="EQ148" i="30"/>
  <c r="EM148" i="30"/>
  <c r="EI148" i="30"/>
  <c r="EE148" i="30"/>
  <c r="EA148" i="30"/>
  <c r="DW148" i="30"/>
  <c r="DS148" i="30"/>
  <c r="DO148" i="30"/>
  <c r="DK148" i="30"/>
  <c r="DG148" i="30"/>
  <c r="DC148" i="30"/>
  <c r="CY148" i="30"/>
  <c r="CU148" i="30"/>
  <c r="CQ148" i="30"/>
  <c r="CM148" i="30"/>
  <c r="CI148" i="30"/>
  <c r="CE148" i="30"/>
  <c r="CA148" i="30"/>
  <c r="BW148" i="30"/>
  <c r="BS148" i="30"/>
  <c r="BO148" i="30"/>
  <c r="BK148" i="30"/>
  <c r="IF148" i="30"/>
  <c r="HX148" i="30"/>
  <c r="HP148" i="30"/>
  <c r="HH148" i="30"/>
  <c r="GZ148" i="30"/>
  <c r="GR148" i="30"/>
  <c r="GJ148" i="30"/>
  <c r="GB148" i="30"/>
  <c r="FT148" i="30"/>
  <c r="FL148" i="30"/>
  <c r="FD148" i="30"/>
  <c r="EV148" i="30"/>
  <c r="EN148" i="30"/>
  <c r="EF148" i="30"/>
  <c r="DX148" i="30"/>
  <c r="DP148" i="30"/>
  <c r="DH148" i="30"/>
  <c r="CZ148" i="30"/>
  <c r="CR148" i="30"/>
  <c r="CJ148" i="30"/>
  <c r="CB148" i="30"/>
  <c r="BT148" i="30"/>
  <c r="BL148" i="30"/>
  <c r="BF148" i="30"/>
  <c r="BA148" i="30"/>
  <c r="AW148" i="30"/>
  <c r="AS148" i="30"/>
  <c r="AO148" i="30"/>
  <c r="AK148" i="30"/>
  <c r="AG148" i="30"/>
  <c r="AC148" i="30"/>
  <c r="Y148" i="30"/>
  <c r="U148" i="30"/>
  <c r="Q148" i="30"/>
  <c r="M148" i="30"/>
  <c r="HZ148" i="30"/>
  <c r="HR148" i="30"/>
  <c r="HJ148" i="30"/>
  <c r="HB148" i="30"/>
  <c r="GT148" i="30"/>
  <c r="GL148" i="30"/>
  <c r="GD148" i="30"/>
  <c r="FV148" i="30"/>
  <c r="FN148" i="30"/>
  <c r="FF148" i="30"/>
  <c r="EX148" i="30"/>
  <c r="EP148" i="30"/>
  <c r="EH148" i="30"/>
  <c r="DZ148" i="30"/>
  <c r="DR148" i="30"/>
  <c r="DJ148" i="30"/>
  <c r="DB148" i="30"/>
  <c r="CT148" i="30"/>
  <c r="CL148" i="30"/>
  <c r="CD148" i="30"/>
  <c r="BV148" i="30"/>
  <c r="BN148" i="30"/>
  <c r="BG148" i="30"/>
  <c r="BB148" i="30"/>
  <c r="AX148" i="30"/>
  <c r="AT148" i="30"/>
  <c r="AP148" i="30"/>
  <c r="AL148" i="30"/>
  <c r="AH148" i="30"/>
  <c r="AD148" i="30"/>
  <c r="Z148" i="30"/>
  <c r="V148" i="30"/>
  <c r="R148" i="30"/>
  <c r="N148" i="30"/>
  <c r="IB148" i="30"/>
  <c r="HT148" i="30"/>
  <c r="HL148" i="30"/>
  <c r="HD148" i="30"/>
  <c r="GV148" i="30"/>
  <c r="GN148" i="30"/>
  <c r="GF148" i="30"/>
  <c r="FX148" i="30"/>
  <c r="FP148" i="30"/>
  <c r="FH148" i="30"/>
  <c r="EZ148" i="30"/>
  <c r="ER148" i="30"/>
  <c r="EJ148" i="30"/>
  <c r="EB148" i="30"/>
  <c r="DT148" i="30"/>
  <c r="DL148" i="30"/>
  <c r="DD148" i="30"/>
  <c r="CV148" i="30"/>
  <c r="CN148" i="30"/>
  <c r="CF148" i="30"/>
  <c r="BX148" i="30"/>
  <c r="BP148" i="30"/>
  <c r="BH148" i="30"/>
  <c r="BC148" i="30"/>
  <c r="AY148" i="30"/>
  <c r="AU148" i="30"/>
  <c r="AQ148" i="30"/>
  <c r="AM148" i="30"/>
  <c r="AI148" i="30"/>
  <c r="AE148" i="30"/>
  <c r="AA148" i="30"/>
  <c r="W148" i="30"/>
  <c r="S148" i="30"/>
  <c r="O148" i="30"/>
  <c r="K148" i="30"/>
  <c r="ID148" i="30"/>
  <c r="HV148" i="30"/>
  <c r="HN148" i="30"/>
  <c r="HF148" i="30"/>
  <c r="GX148" i="30"/>
  <c r="GP148" i="30"/>
  <c r="GH148" i="30"/>
  <c r="FZ148" i="30"/>
  <c r="FR148" i="30"/>
  <c r="FJ148" i="30"/>
  <c r="FB148" i="30"/>
  <c r="ET148" i="30"/>
  <c r="EL148" i="30"/>
  <c r="ED148" i="30"/>
  <c r="DV148" i="30"/>
  <c r="DN148" i="30"/>
  <c r="DF148" i="30"/>
  <c r="CX148" i="30"/>
  <c r="CP148" i="30"/>
  <c r="CH148" i="30"/>
  <c r="BZ148" i="30"/>
  <c r="BR148" i="30"/>
  <c r="BJ148" i="30"/>
  <c r="BD148" i="30"/>
  <c r="AZ148" i="30"/>
  <c r="AV148" i="30"/>
  <c r="AR148" i="30"/>
  <c r="AN148" i="30"/>
  <c r="AJ148" i="30"/>
  <c r="AF148" i="30"/>
  <c r="AB148" i="30"/>
  <c r="X148" i="30"/>
  <c r="T148" i="30"/>
  <c r="P148" i="30"/>
  <c r="L148" i="30"/>
  <c r="ID162" i="30"/>
  <c r="HZ162" i="30"/>
  <c r="HV162" i="30"/>
  <c r="HR162" i="30"/>
  <c r="HN162" i="30"/>
  <c r="HJ162" i="30"/>
  <c r="HF162" i="30"/>
  <c r="HB162" i="30"/>
  <c r="GX162" i="30"/>
  <c r="GT162" i="30"/>
  <c r="GP162" i="30"/>
  <c r="GL162" i="30"/>
  <c r="GH162" i="30"/>
  <c r="GD162" i="30"/>
  <c r="FZ162" i="30"/>
  <c r="FV162" i="30"/>
  <c r="FR162" i="30"/>
  <c r="FN162" i="30"/>
  <c r="FJ162" i="30"/>
  <c r="FF162" i="30"/>
  <c r="FB162" i="30"/>
  <c r="EX162" i="30"/>
  <c r="ET162" i="30"/>
  <c r="EP162" i="30"/>
  <c r="EL162" i="30"/>
  <c r="EH162" i="30"/>
  <c r="ED162" i="30"/>
  <c r="DZ162" i="30"/>
  <c r="DV162" i="30"/>
  <c r="DR162" i="30"/>
  <c r="DN162" i="30"/>
  <c r="DJ162" i="30"/>
  <c r="DF162" i="30"/>
  <c r="DB162" i="30"/>
  <c r="CX162" i="30"/>
  <c r="CT162" i="30"/>
  <c r="CP162" i="30"/>
  <c r="CL162" i="30"/>
  <c r="CH162" i="30"/>
  <c r="CD162" i="30"/>
  <c r="BZ162" i="30"/>
  <c r="BV162" i="30"/>
  <c r="BR162" i="30"/>
  <c r="BN162" i="30"/>
  <c r="BJ162" i="30"/>
  <c r="BF162" i="30"/>
  <c r="BB162" i="30"/>
  <c r="AX162" i="30"/>
  <c r="AT162" i="30"/>
  <c r="AP162" i="30"/>
  <c r="AL162" i="30"/>
  <c r="AH162" i="30"/>
  <c r="AD162" i="30"/>
  <c r="Z162" i="30"/>
  <c r="V162" i="30"/>
  <c r="R162" i="30"/>
  <c r="N162" i="30"/>
  <c r="IE162" i="30"/>
  <c r="IA162" i="30"/>
  <c r="HW162" i="30"/>
  <c r="HS162" i="30"/>
  <c r="HO162" i="30"/>
  <c r="HK162" i="30"/>
  <c r="HG162" i="30"/>
  <c r="HC162" i="30"/>
  <c r="GY162" i="30"/>
  <c r="GU162" i="30"/>
  <c r="GQ162" i="30"/>
  <c r="GM162" i="30"/>
  <c r="GI162" i="30"/>
  <c r="GE162" i="30"/>
  <c r="GA162" i="30"/>
  <c r="FW162" i="30"/>
  <c r="FS162" i="30"/>
  <c r="FO162" i="30"/>
  <c r="FK162" i="30"/>
  <c r="FG162" i="30"/>
  <c r="FC162" i="30"/>
  <c r="EY162" i="30"/>
  <c r="EU162" i="30"/>
  <c r="EQ162" i="30"/>
  <c r="EM162" i="30"/>
  <c r="EI162" i="30"/>
  <c r="EE162" i="30"/>
  <c r="EA162" i="30"/>
  <c r="DW162" i="30"/>
  <c r="DS162" i="30"/>
  <c r="DO162" i="30"/>
  <c r="DK162" i="30"/>
  <c r="DG162" i="30"/>
  <c r="DC162" i="30"/>
  <c r="CY162" i="30"/>
  <c r="CU162" i="30"/>
  <c r="CQ162" i="30"/>
  <c r="CM162" i="30"/>
  <c r="CI162" i="30"/>
  <c r="CE162" i="30"/>
  <c r="CA162" i="30"/>
  <c r="BW162" i="30"/>
  <c r="BS162" i="30"/>
  <c r="BO162" i="30"/>
  <c r="BK162" i="30"/>
  <c r="BG162" i="30"/>
  <c r="BC162" i="30"/>
  <c r="AY162" i="30"/>
  <c r="AU162" i="30"/>
  <c r="AQ162" i="30"/>
  <c r="AM162" i="30"/>
  <c r="AI162" i="30"/>
  <c r="AE162" i="30"/>
  <c r="AA162" i="30"/>
  <c r="W162" i="30"/>
  <c r="S162" i="30"/>
  <c r="O162" i="30"/>
  <c r="K162" i="30"/>
  <c r="IF162" i="30"/>
  <c r="IB162" i="30"/>
  <c r="HX162" i="30"/>
  <c r="HT162" i="30"/>
  <c r="HP162" i="30"/>
  <c r="HL162" i="30"/>
  <c r="HH162" i="30"/>
  <c r="HD162" i="30"/>
  <c r="GZ162" i="30"/>
  <c r="GV162" i="30"/>
  <c r="GR162" i="30"/>
  <c r="GN162" i="30"/>
  <c r="GJ162" i="30"/>
  <c r="GF162" i="30"/>
  <c r="GB162" i="30"/>
  <c r="FX162" i="30"/>
  <c r="FT162" i="30"/>
  <c r="FP162" i="30"/>
  <c r="FL162" i="30"/>
  <c r="FH162" i="30"/>
  <c r="FD162" i="30"/>
  <c r="EZ162" i="30"/>
  <c r="EV162" i="30"/>
  <c r="ER162" i="30"/>
  <c r="EN162" i="30"/>
  <c r="EJ162" i="30"/>
  <c r="EF162" i="30"/>
  <c r="EB162" i="30"/>
  <c r="DX162" i="30"/>
  <c r="DT162" i="30"/>
  <c r="DP162" i="30"/>
  <c r="DL162" i="30"/>
  <c r="DH162" i="30"/>
  <c r="DD162" i="30"/>
  <c r="CZ162" i="30"/>
  <c r="CV162" i="30"/>
  <c r="CR162" i="30"/>
  <c r="CN162" i="30"/>
  <c r="CJ162" i="30"/>
  <c r="CF162" i="30"/>
  <c r="CB162" i="30"/>
  <c r="BX162" i="30"/>
  <c r="BT162" i="30"/>
  <c r="BP162" i="30"/>
  <c r="BL162" i="30"/>
  <c r="BH162" i="30"/>
  <c r="BD162" i="30"/>
  <c r="AZ162" i="30"/>
  <c r="AV162" i="30"/>
  <c r="AR162" i="30"/>
  <c r="AN162" i="30"/>
  <c r="AJ162" i="30"/>
  <c r="AF162" i="30"/>
  <c r="AB162" i="30"/>
  <c r="X162" i="30"/>
  <c r="T162" i="30"/>
  <c r="P162" i="30"/>
  <c r="L162" i="30"/>
  <c r="IG162" i="30"/>
  <c r="IC162" i="30"/>
  <c r="HY162" i="30"/>
  <c r="HU162" i="30"/>
  <c r="HQ162" i="30"/>
  <c r="HM162" i="30"/>
  <c r="HI162" i="30"/>
  <c r="HE162" i="30"/>
  <c r="HA162" i="30"/>
  <c r="GW162" i="30"/>
  <c r="GS162" i="30"/>
  <c r="GO162" i="30"/>
  <c r="GK162" i="30"/>
  <c r="GG162" i="30"/>
  <c r="GC162" i="30"/>
  <c r="FY162" i="30"/>
  <c r="FU162" i="30"/>
  <c r="FQ162" i="30"/>
  <c r="FM162" i="30"/>
  <c r="FI162" i="30"/>
  <c r="FE162" i="30"/>
  <c r="FA162" i="30"/>
  <c r="EW162" i="30"/>
  <c r="ES162" i="30"/>
  <c r="EO162" i="30"/>
  <c r="EK162" i="30"/>
  <c r="EG162" i="30"/>
  <c r="EC162" i="30"/>
  <c r="DY162" i="30"/>
  <c r="DU162" i="30"/>
  <c r="DQ162" i="30"/>
  <c r="DM162" i="30"/>
  <c r="DI162" i="30"/>
  <c r="DE162" i="30"/>
  <c r="DA162" i="30"/>
  <c r="CW162" i="30"/>
  <c r="CS162" i="30"/>
  <c r="CO162" i="30"/>
  <c r="CK162" i="30"/>
  <c r="CG162" i="30"/>
  <c r="CC162" i="30"/>
  <c r="BY162" i="30"/>
  <c r="BU162" i="30"/>
  <c r="BQ162" i="30"/>
  <c r="BM162" i="30"/>
  <c r="BI162" i="30"/>
  <c r="BE162" i="30"/>
  <c r="BA162" i="30"/>
  <c r="AW162" i="30"/>
  <c r="AS162" i="30"/>
  <c r="AO162" i="30"/>
  <c r="AK162" i="30"/>
  <c r="AG162" i="30"/>
  <c r="AC162" i="30"/>
  <c r="Y162" i="30"/>
  <c r="U162" i="30"/>
  <c r="Q162" i="30"/>
  <c r="M162" i="30"/>
  <c r="ID178" i="30"/>
  <c r="HZ178" i="30"/>
  <c r="HV178" i="30"/>
  <c r="HR178" i="30"/>
  <c r="HN178" i="30"/>
  <c r="HJ178" i="30"/>
  <c r="HF178" i="30"/>
  <c r="HB178" i="30"/>
  <c r="GX178" i="30"/>
  <c r="GT178" i="30"/>
  <c r="GP178" i="30"/>
  <c r="GL178" i="30"/>
  <c r="GH178" i="30"/>
  <c r="GD178" i="30"/>
  <c r="FZ178" i="30"/>
  <c r="FV178" i="30"/>
  <c r="FR178" i="30"/>
  <c r="FN178" i="30"/>
  <c r="FJ178" i="30"/>
  <c r="FF178" i="30"/>
  <c r="FB178" i="30"/>
  <c r="EX178" i="30"/>
  <c r="ET178" i="30"/>
  <c r="EP178" i="30"/>
  <c r="EL178" i="30"/>
  <c r="EH178" i="30"/>
  <c r="ED178" i="30"/>
  <c r="DZ178" i="30"/>
  <c r="DV178" i="30"/>
  <c r="DR178" i="30"/>
  <c r="DN178" i="30"/>
  <c r="DJ178" i="30"/>
  <c r="DF178" i="30"/>
  <c r="DB178" i="30"/>
  <c r="CX178" i="30"/>
  <c r="CT178" i="30"/>
  <c r="CP178" i="30"/>
  <c r="CL178" i="30"/>
  <c r="CH178" i="30"/>
  <c r="CD178" i="30"/>
  <c r="BZ178" i="30"/>
  <c r="BV178" i="30"/>
  <c r="BR178" i="30"/>
  <c r="BN178" i="30"/>
  <c r="BJ178" i="30"/>
  <c r="BF178" i="30"/>
  <c r="BB178" i="30"/>
  <c r="AX178" i="30"/>
  <c r="AT178" i="30"/>
  <c r="AP178" i="30"/>
  <c r="AL178" i="30"/>
  <c r="AH178" i="30"/>
  <c r="AD178" i="30"/>
  <c r="Z178" i="30"/>
  <c r="V178" i="30"/>
  <c r="R178" i="30"/>
  <c r="N178" i="30"/>
  <c r="IE178" i="30"/>
  <c r="IA178" i="30"/>
  <c r="HW178" i="30"/>
  <c r="HS178" i="30"/>
  <c r="HO178" i="30"/>
  <c r="HK178" i="30"/>
  <c r="HG178" i="30"/>
  <c r="HC178" i="30"/>
  <c r="GY178" i="30"/>
  <c r="GU178" i="30"/>
  <c r="GQ178" i="30"/>
  <c r="GM178" i="30"/>
  <c r="GI178" i="30"/>
  <c r="GE178" i="30"/>
  <c r="GA178" i="30"/>
  <c r="FW178" i="30"/>
  <c r="FS178" i="30"/>
  <c r="FO178" i="30"/>
  <c r="FK178" i="30"/>
  <c r="FG178" i="30"/>
  <c r="FC178" i="30"/>
  <c r="EY178" i="30"/>
  <c r="EU178" i="30"/>
  <c r="EQ178" i="30"/>
  <c r="EM178" i="30"/>
  <c r="EI178" i="30"/>
  <c r="EE178" i="30"/>
  <c r="EA178" i="30"/>
  <c r="DW178" i="30"/>
  <c r="DS178" i="30"/>
  <c r="DO178" i="30"/>
  <c r="DK178" i="30"/>
  <c r="DG178" i="30"/>
  <c r="DC178" i="30"/>
  <c r="CY178" i="30"/>
  <c r="CU178" i="30"/>
  <c r="CQ178" i="30"/>
  <c r="CM178" i="30"/>
  <c r="CI178" i="30"/>
  <c r="CE178" i="30"/>
  <c r="CA178" i="30"/>
  <c r="BW178" i="30"/>
  <c r="BS178" i="30"/>
  <c r="BO178" i="30"/>
  <c r="BK178" i="30"/>
  <c r="BG178" i="30"/>
  <c r="BC178" i="30"/>
  <c r="AY178" i="30"/>
  <c r="AU178" i="30"/>
  <c r="AQ178" i="30"/>
  <c r="AM178" i="30"/>
  <c r="AI178" i="30"/>
  <c r="AE178" i="30"/>
  <c r="AA178" i="30"/>
  <c r="W178" i="30"/>
  <c r="S178" i="30"/>
  <c r="O178" i="30"/>
  <c r="K178" i="30"/>
  <c r="IF178" i="30"/>
  <c r="IB178" i="30"/>
  <c r="HX178" i="30"/>
  <c r="HT178" i="30"/>
  <c r="HP178" i="30"/>
  <c r="HL178" i="30"/>
  <c r="HH178" i="30"/>
  <c r="HD178" i="30"/>
  <c r="GZ178" i="30"/>
  <c r="GV178" i="30"/>
  <c r="GR178" i="30"/>
  <c r="GN178" i="30"/>
  <c r="GJ178" i="30"/>
  <c r="GF178" i="30"/>
  <c r="GB178" i="30"/>
  <c r="FX178" i="30"/>
  <c r="FT178" i="30"/>
  <c r="FP178" i="30"/>
  <c r="FL178" i="30"/>
  <c r="FH178" i="30"/>
  <c r="FD178" i="30"/>
  <c r="EZ178" i="30"/>
  <c r="EV178" i="30"/>
  <c r="ER178" i="30"/>
  <c r="EN178" i="30"/>
  <c r="EJ178" i="30"/>
  <c r="EF178" i="30"/>
  <c r="EB178" i="30"/>
  <c r="DX178" i="30"/>
  <c r="DT178" i="30"/>
  <c r="DP178" i="30"/>
  <c r="DL178" i="30"/>
  <c r="DH178" i="30"/>
  <c r="DD178" i="30"/>
  <c r="CZ178" i="30"/>
  <c r="CV178" i="30"/>
  <c r="CR178" i="30"/>
  <c r="CN178" i="30"/>
  <c r="CJ178" i="30"/>
  <c r="CF178" i="30"/>
  <c r="CB178" i="30"/>
  <c r="BX178" i="30"/>
  <c r="BT178" i="30"/>
  <c r="BP178" i="30"/>
  <c r="BL178" i="30"/>
  <c r="BH178" i="30"/>
  <c r="BD178" i="30"/>
  <c r="AZ178" i="30"/>
  <c r="AV178" i="30"/>
  <c r="AR178" i="30"/>
  <c r="AN178" i="30"/>
  <c r="AJ178" i="30"/>
  <c r="AF178" i="30"/>
  <c r="AB178" i="30"/>
  <c r="X178" i="30"/>
  <c r="T178" i="30"/>
  <c r="P178" i="30"/>
  <c r="L178" i="30"/>
  <c r="IG178" i="30"/>
  <c r="IC178" i="30"/>
  <c r="HY178" i="30"/>
  <c r="HU178" i="30"/>
  <c r="HQ178" i="30"/>
  <c r="HM178" i="30"/>
  <c r="HI178" i="30"/>
  <c r="HE178" i="30"/>
  <c r="HA178" i="30"/>
  <c r="GW178" i="30"/>
  <c r="GS178" i="30"/>
  <c r="GO178" i="30"/>
  <c r="GK178" i="30"/>
  <c r="GG178" i="30"/>
  <c r="GC178" i="30"/>
  <c r="FY178" i="30"/>
  <c r="FU178" i="30"/>
  <c r="FQ178" i="30"/>
  <c r="FM178" i="30"/>
  <c r="FI178" i="30"/>
  <c r="FE178" i="30"/>
  <c r="FA178" i="30"/>
  <c r="EW178" i="30"/>
  <c r="ES178" i="30"/>
  <c r="EO178" i="30"/>
  <c r="EK178" i="30"/>
  <c r="EG178" i="30"/>
  <c r="EC178" i="30"/>
  <c r="DY178" i="30"/>
  <c r="DU178" i="30"/>
  <c r="DQ178" i="30"/>
  <c r="DM178" i="30"/>
  <c r="DI178" i="30"/>
  <c r="DE178" i="30"/>
  <c r="DA178" i="30"/>
  <c r="CW178" i="30"/>
  <c r="CS178" i="30"/>
  <c r="CO178" i="30"/>
  <c r="CK178" i="30"/>
  <c r="CG178" i="30"/>
  <c r="CC178" i="30"/>
  <c r="BY178" i="30"/>
  <c r="BU178" i="30"/>
  <c r="BQ178" i="30"/>
  <c r="BM178" i="30"/>
  <c r="BI178" i="30"/>
  <c r="BE178" i="30"/>
  <c r="BA178" i="30"/>
  <c r="AW178" i="30"/>
  <c r="AS178" i="30"/>
  <c r="AO178" i="30"/>
  <c r="AK178" i="30"/>
  <c r="AG178" i="30"/>
  <c r="AC178" i="30"/>
  <c r="Y178" i="30"/>
  <c r="U178" i="30"/>
  <c r="Q178" i="30"/>
  <c r="M178" i="30"/>
  <c r="ID194" i="30"/>
  <c r="HZ194" i="30"/>
  <c r="HV194" i="30"/>
  <c r="HR194" i="30"/>
  <c r="HN194" i="30"/>
  <c r="HJ194" i="30"/>
  <c r="HF194" i="30"/>
  <c r="HB194" i="30"/>
  <c r="GX194" i="30"/>
  <c r="GT194" i="30"/>
  <c r="GP194" i="30"/>
  <c r="GL194" i="30"/>
  <c r="GH194" i="30"/>
  <c r="GD194" i="30"/>
  <c r="FZ194" i="30"/>
  <c r="FV194" i="30"/>
  <c r="FR194" i="30"/>
  <c r="FN194" i="30"/>
  <c r="FJ194" i="30"/>
  <c r="FF194" i="30"/>
  <c r="FB194" i="30"/>
  <c r="EX194" i="30"/>
  <c r="ET194" i="30"/>
  <c r="EP194" i="30"/>
  <c r="EL194" i="30"/>
  <c r="EH194" i="30"/>
  <c r="ED194" i="30"/>
  <c r="DZ194" i="30"/>
  <c r="DV194" i="30"/>
  <c r="DR194" i="30"/>
  <c r="DN194" i="30"/>
  <c r="DJ194" i="30"/>
  <c r="DF194" i="30"/>
  <c r="DB194" i="30"/>
  <c r="CX194" i="30"/>
  <c r="CT194" i="30"/>
  <c r="CP194" i="30"/>
  <c r="CL194" i="30"/>
  <c r="CH194" i="30"/>
  <c r="CD194" i="30"/>
  <c r="BZ194" i="30"/>
  <c r="BV194" i="30"/>
  <c r="BR194" i="30"/>
  <c r="BN194" i="30"/>
  <c r="BJ194" i="30"/>
  <c r="BF194" i="30"/>
  <c r="BB194" i="30"/>
  <c r="AX194" i="30"/>
  <c r="AT194" i="30"/>
  <c r="AP194" i="30"/>
  <c r="AL194" i="30"/>
  <c r="AH194" i="30"/>
  <c r="AD194" i="30"/>
  <c r="Z194" i="30"/>
  <c r="V194" i="30"/>
  <c r="R194" i="30"/>
  <c r="N194" i="30"/>
  <c r="IE194" i="30"/>
  <c r="IA194" i="30"/>
  <c r="HW194" i="30"/>
  <c r="HS194" i="30"/>
  <c r="HO194" i="30"/>
  <c r="HK194" i="30"/>
  <c r="HG194" i="30"/>
  <c r="HC194" i="30"/>
  <c r="GY194" i="30"/>
  <c r="GU194" i="30"/>
  <c r="GQ194" i="30"/>
  <c r="GM194" i="30"/>
  <c r="GI194" i="30"/>
  <c r="GE194" i="30"/>
  <c r="GA194" i="30"/>
  <c r="FW194" i="30"/>
  <c r="FS194" i="30"/>
  <c r="FO194" i="30"/>
  <c r="FK194" i="30"/>
  <c r="FG194" i="30"/>
  <c r="FC194" i="30"/>
  <c r="EY194" i="30"/>
  <c r="EU194" i="30"/>
  <c r="EQ194" i="30"/>
  <c r="EM194" i="30"/>
  <c r="EI194" i="30"/>
  <c r="EE194" i="30"/>
  <c r="EA194" i="30"/>
  <c r="DW194" i="30"/>
  <c r="DS194" i="30"/>
  <c r="DO194" i="30"/>
  <c r="DK194" i="30"/>
  <c r="DG194" i="30"/>
  <c r="DC194" i="30"/>
  <c r="CY194" i="30"/>
  <c r="CU194" i="30"/>
  <c r="CQ194" i="30"/>
  <c r="CM194" i="30"/>
  <c r="CI194" i="30"/>
  <c r="CE194" i="30"/>
  <c r="CA194" i="30"/>
  <c r="BW194" i="30"/>
  <c r="BS194" i="30"/>
  <c r="BO194" i="30"/>
  <c r="BK194" i="30"/>
  <c r="BG194" i="30"/>
  <c r="BC194" i="30"/>
  <c r="AY194" i="30"/>
  <c r="AU194" i="30"/>
  <c r="AQ194" i="30"/>
  <c r="AM194" i="30"/>
  <c r="AI194" i="30"/>
  <c r="AE194" i="30"/>
  <c r="AA194" i="30"/>
  <c r="W194" i="30"/>
  <c r="S194" i="30"/>
  <c r="O194" i="30"/>
  <c r="K194" i="30"/>
  <c r="IF194" i="30"/>
  <c r="IB194" i="30"/>
  <c r="HX194" i="30"/>
  <c r="HT194" i="30"/>
  <c r="HP194" i="30"/>
  <c r="HL194" i="30"/>
  <c r="HH194" i="30"/>
  <c r="HD194" i="30"/>
  <c r="GZ194" i="30"/>
  <c r="GV194" i="30"/>
  <c r="GR194" i="30"/>
  <c r="GN194" i="30"/>
  <c r="GJ194" i="30"/>
  <c r="GF194" i="30"/>
  <c r="GB194" i="30"/>
  <c r="FX194" i="30"/>
  <c r="FT194" i="30"/>
  <c r="FP194" i="30"/>
  <c r="FL194" i="30"/>
  <c r="FH194" i="30"/>
  <c r="FD194" i="30"/>
  <c r="EZ194" i="30"/>
  <c r="EV194" i="30"/>
  <c r="ER194" i="30"/>
  <c r="EN194" i="30"/>
  <c r="EJ194" i="30"/>
  <c r="EF194" i="30"/>
  <c r="EB194" i="30"/>
  <c r="DX194" i="30"/>
  <c r="DT194" i="30"/>
  <c r="DP194" i="30"/>
  <c r="DL194" i="30"/>
  <c r="DH194" i="30"/>
  <c r="DD194" i="30"/>
  <c r="CZ194" i="30"/>
  <c r="CV194" i="30"/>
  <c r="CR194" i="30"/>
  <c r="CN194" i="30"/>
  <c r="CJ194" i="30"/>
  <c r="CF194" i="30"/>
  <c r="CB194" i="30"/>
  <c r="BX194" i="30"/>
  <c r="BT194" i="30"/>
  <c r="BP194" i="30"/>
  <c r="BL194" i="30"/>
  <c r="BH194" i="30"/>
  <c r="BD194" i="30"/>
  <c r="AZ194" i="30"/>
  <c r="AV194" i="30"/>
  <c r="AR194" i="30"/>
  <c r="AN194" i="30"/>
  <c r="AJ194" i="30"/>
  <c r="AF194" i="30"/>
  <c r="AB194" i="30"/>
  <c r="X194" i="30"/>
  <c r="T194" i="30"/>
  <c r="P194" i="30"/>
  <c r="L194" i="30"/>
  <c r="IG194" i="30"/>
  <c r="IC194" i="30"/>
  <c r="HY194" i="30"/>
  <c r="HU194" i="30"/>
  <c r="HQ194" i="30"/>
  <c r="HM194" i="30"/>
  <c r="HI194" i="30"/>
  <c r="HE194" i="30"/>
  <c r="HA194" i="30"/>
  <c r="GW194" i="30"/>
  <c r="GS194" i="30"/>
  <c r="GO194" i="30"/>
  <c r="GK194" i="30"/>
  <c r="GG194" i="30"/>
  <c r="GC194" i="30"/>
  <c r="FY194" i="30"/>
  <c r="FU194" i="30"/>
  <c r="FQ194" i="30"/>
  <c r="FM194" i="30"/>
  <c r="FI194" i="30"/>
  <c r="FE194" i="30"/>
  <c r="FA194" i="30"/>
  <c r="EW194" i="30"/>
  <c r="ES194" i="30"/>
  <c r="EO194" i="30"/>
  <c r="EK194" i="30"/>
  <c r="EG194" i="30"/>
  <c r="EC194" i="30"/>
  <c r="DY194" i="30"/>
  <c r="DU194" i="30"/>
  <c r="DQ194" i="30"/>
  <c r="DM194" i="30"/>
  <c r="DI194" i="30"/>
  <c r="DE194" i="30"/>
  <c r="DA194" i="30"/>
  <c r="CW194" i="30"/>
  <c r="CS194" i="30"/>
  <c r="CO194" i="30"/>
  <c r="CK194" i="30"/>
  <c r="CG194" i="30"/>
  <c r="CC194" i="30"/>
  <c r="BY194" i="30"/>
  <c r="BU194" i="30"/>
  <c r="BQ194" i="30"/>
  <c r="BM194" i="30"/>
  <c r="BI194" i="30"/>
  <c r="BE194" i="30"/>
  <c r="BA194" i="30"/>
  <c r="AW194" i="30"/>
  <c r="AS194" i="30"/>
  <c r="AO194" i="30"/>
  <c r="AK194" i="30"/>
  <c r="AG194" i="30"/>
  <c r="AC194" i="30"/>
  <c r="Y194" i="30"/>
  <c r="U194" i="30"/>
  <c r="Q194" i="30"/>
  <c r="M194" i="30"/>
  <c r="ID210" i="30"/>
  <c r="HZ210" i="30"/>
  <c r="HV210" i="30"/>
  <c r="HR210" i="30"/>
  <c r="HN210" i="30"/>
  <c r="HJ210" i="30"/>
  <c r="HF210" i="30"/>
  <c r="HB210" i="30"/>
  <c r="GX210" i="30"/>
  <c r="GT210" i="30"/>
  <c r="GP210" i="30"/>
  <c r="GL210" i="30"/>
  <c r="GH210" i="30"/>
  <c r="GD210" i="30"/>
  <c r="FZ210" i="30"/>
  <c r="FV210" i="30"/>
  <c r="FR210" i="30"/>
  <c r="FN210" i="30"/>
  <c r="FJ210" i="30"/>
  <c r="FF210" i="30"/>
  <c r="FB210" i="30"/>
  <c r="EX210" i="30"/>
  <c r="ET210" i="30"/>
  <c r="EP210" i="30"/>
  <c r="EL210" i="30"/>
  <c r="EH210" i="30"/>
  <c r="ED210" i="30"/>
  <c r="DZ210" i="30"/>
  <c r="DV210" i="30"/>
  <c r="DR210" i="30"/>
  <c r="DN210" i="30"/>
  <c r="DJ210" i="30"/>
  <c r="DF210" i="30"/>
  <c r="DB210" i="30"/>
  <c r="CX210" i="30"/>
  <c r="CT210" i="30"/>
  <c r="CP210" i="30"/>
  <c r="CL210" i="30"/>
  <c r="CH210" i="30"/>
  <c r="CD210" i="30"/>
  <c r="BZ210" i="30"/>
  <c r="BV210" i="30"/>
  <c r="BR210" i="30"/>
  <c r="BN210" i="30"/>
  <c r="BJ210" i="30"/>
  <c r="BF210" i="30"/>
  <c r="BB210" i="30"/>
  <c r="AX210" i="30"/>
  <c r="AT210" i="30"/>
  <c r="AP210" i="30"/>
  <c r="AL210" i="30"/>
  <c r="AH210" i="30"/>
  <c r="AD210" i="30"/>
  <c r="Z210" i="30"/>
  <c r="V210" i="30"/>
  <c r="R210" i="30"/>
  <c r="N210" i="30"/>
  <c r="IE210" i="30"/>
  <c r="IA210" i="30"/>
  <c r="HW210" i="30"/>
  <c r="HS210" i="30"/>
  <c r="HO210" i="30"/>
  <c r="HK210" i="30"/>
  <c r="HG210" i="30"/>
  <c r="HC210" i="30"/>
  <c r="GY210" i="30"/>
  <c r="GU210" i="30"/>
  <c r="GQ210" i="30"/>
  <c r="GM210" i="30"/>
  <c r="GI210" i="30"/>
  <c r="GE210" i="30"/>
  <c r="GA210" i="30"/>
  <c r="FW210" i="30"/>
  <c r="FS210" i="30"/>
  <c r="FO210" i="30"/>
  <c r="FK210" i="30"/>
  <c r="FG210" i="30"/>
  <c r="FC210" i="30"/>
  <c r="EY210" i="30"/>
  <c r="EU210" i="30"/>
  <c r="EQ210" i="30"/>
  <c r="EM210" i="30"/>
  <c r="EI210" i="30"/>
  <c r="EE210" i="30"/>
  <c r="EA210" i="30"/>
  <c r="DW210" i="30"/>
  <c r="DS210" i="30"/>
  <c r="DO210" i="30"/>
  <c r="DK210" i="30"/>
  <c r="DG210" i="30"/>
  <c r="DC210" i="30"/>
  <c r="CY210" i="30"/>
  <c r="CU210" i="30"/>
  <c r="CQ210" i="30"/>
  <c r="CM210" i="30"/>
  <c r="CI210" i="30"/>
  <c r="CE210" i="30"/>
  <c r="CA210" i="30"/>
  <c r="BW210" i="30"/>
  <c r="BS210" i="30"/>
  <c r="BO210" i="30"/>
  <c r="BK210" i="30"/>
  <c r="BG210" i="30"/>
  <c r="BC210" i="30"/>
  <c r="AY210" i="30"/>
  <c r="AU210" i="30"/>
  <c r="AQ210" i="30"/>
  <c r="AM210" i="30"/>
  <c r="AI210" i="30"/>
  <c r="AE210" i="30"/>
  <c r="AA210" i="30"/>
  <c r="W210" i="30"/>
  <c r="S210" i="30"/>
  <c r="O210" i="30"/>
  <c r="K210" i="30"/>
  <c r="IF210" i="30"/>
  <c r="IB210" i="30"/>
  <c r="HX210" i="30"/>
  <c r="HT210" i="30"/>
  <c r="HP210" i="30"/>
  <c r="HL210" i="30"/>
  <c r="HH210" i="30"/>
  <c r="HD210" i="30"/>
  <c r="GZ210" i="30"/>
  <c r="GV210" i="30"/>
  <c r="GR210" i="30"/>
  <c r="GN210" i="30"/>
  <c r="GJ210" i="30"/>
  <c r="GF210" i="30"/>
  <c r="GB210" i="30"/>
  <c r="FX210" i="30"/>
  <c r="FT210" i="30"/>
  <c r="FP210" i="30"/>
  <c r="FL210" i="30"/>
  <c r="FH210" i="30"/>
  <c r="FD210" i="30"/>
  <c r="EZ210" i="30"/>
  <c r="EV210" i="30"/>
  <c r="ER210" i="30"/>
  <c r="EN210" i="30"/>
  <c r="EJ210" i="30"/>
  <c r="EF210" i="30"/>
  <c r="EB210" i="30"/>
  <c r="DX210" i="30"/>
  <c r="DT210" i="30"/>
  <c r="DP210" i="30"/>
  <c r="DL210" i="30"/>
  <c r="DH210" i="30"/>
  <c r="DD210" i="30"/>
  <c r="CZ210" i="30"/>
  <c r="CV210" i="30"/>
  <c r="CR210" i="30"/>
  <c r="CN210" i="30"/>
  <c r="CJ210" i="30"/>
  <c r="CF210" i="30"/>
  <c r="CB210" i="30"/>
  <c r="BX210" i="30"/>
  <c r="BT210" i="30"/>
  <c r="BP210" i="30"/>
  <c r="BL210" i="30"/>
  <c r="BH210" i="30"/>
  <c r="BD210" i="30"/>
  <c r="AZ210" i="30"/>
  <c r="AV210" i="30"/>
  <c r="AR210" i="30"/>
  <c r="AN210" i="30"/>
  <c r="AJ210" i="30"/>
  <c r="AF210" i="30"/>
  <c r="AB210" i="30"/>
  <c r="X210" i="30"/>
  <c r="T210" i="30"/>
  <c r="P210" i="30"/>
  <c r="L210" i="30"/>
  <c r="IG210" i="30"/>
  <c r="IC210" i="30"/>
  <c r="HY210" i="30"/>
  <c r="HU210" i="30"/>
  <c r="HQ210" i="30"/>
  <c r="HM210" i="30"/>
  <c r="HI210" i="30"/>
  <c r="HE210" i="30"/>
  <c r="HA210" i="30"/>
  <c r="GW210" i="30"/>
  <c r="GS210" i="30"/>
  <c r="GO210" i="30"/>
  <c r="GK210" i="30"/>
  <c r="GG210" i="30"/>
  <c r="GC210" i="30"/>
  <c r="FY210" i="30"/>
  <c r="FU210" i="30"/>
  <c r="FQ210" i="30"/>
  <c r="FM210" i="30"/>
  <c r="FI210" i="30"/>
  <c r="FE210" i="30"/>
  <c r="FA210" i="30"/>
  <c r="EW210" i="30"/>
  <c r="ES210" i="30"/>
  <c r="EO210" i="30"/>
  <c r="EK210" i="30"/>
  <c r="EG210" i="30"/>
  <c r="EC210" i="30"/>
  <c r="DY210" i="30"/>
  <c r="DU210" i="30"/>
  <c r="DQ210" i="30"/>
  <c r="DM210" i="30"/>
  <c r="DI210" i="30"/>
  <c r="DE210" i="30"/>
  <c r="DA210" i="30"/>
  <c r="CW210" i="30"/>
  <c r="CS210" i="30"/>
  <c r="CO210" i="30"/>
  <c r="CK210" i="30"/>
  <c r="CG210" i="30"/>
  <c r="CC210" i="30"/>
  <c r="BY210" i="30"/>
  <c r="BU210" i="30"/>
  <c r="BQ210" i="30"/>
  <c r="BM210" i="30"/>
  <c r="BI210" i="30"/>
  <c r="BE210" i="30"/>
  <c r="BA210" i="30"/>
  <c r="AW210" i="30"/>
  <c r="AS210" i="30"/>
  <c r="AO210" i="30"/>
  <c r="AK210" i="30"/>
  <c r="AG210" i="30"/>
  <c r="AC210" i="30"/>
  <c r="Y210" i="30"/>
  <c r="U210" i="30"/>
  <c r="Q210" i="30"/>
  <c r="M210" i="30"/>
  <c r="IE163" i="30"/>
  <c r="IA163" i="30"/>
  <c r="HW163" i="30"/>
  <c r="HS163" i="30"/>
  <c r="HO163" i="30"/>
  <c r="HK163" i="30"/>
  <c r="HG163" i="30"/>
  <c r="HC163" i="30"/>
  <c r="GY163" i="30"/>
  <c r="GU163" i="30"/>
  <c r="GQ163" i="30"/>
  <c r="GM163" i="30"/>
  <c r="GI163" i="30"/>
  <c r="GE163" i="30"/>
  <c r="GA163" i="30"/>
  <c r="FW163" i="30"/>
  <c r="FS163" i="30"/>
  <c r="FO163" i="30"/>
  <c r="FK163" i="30"/>
  <c r="FG163" i="30"/>
  <c r="FC163" i="30"/>
  <c r="EY163" i="30"/>
  <c r="EU163" i="30"/>
  <c r="EQ163" i="30"/>
  <c r="EM163" i="30"/>
  <c r="EI163" i="30"/>
  <c r="EE163" i="30"/>
  <c r="EA163" i="30"/>
  <c r="DW163" i="30"/>
  <c r="DS163" i="30"/>
  <c r="DO163" i="30"/>
  <c r="DK163" i="30"/>
  <c r="DG163" i="30"/>
  <c r="DC163" i="30"/>
  <c r="CY163" i="30"/>
  <c r="CU163" i="30"/>
  <c r="CQ163" i="30"/>
  <c r="CM163" i="30"/>
  <c r="CI163" i="30"/>
  <c r="CE163" i="30"/>
  <c r="CA163" i="30"/>
  <c r="BW163" i="30"/>
  <c r="BS163" i="30"/>
  <c r="BO163" i="30"/>
  <c r="BK163" i="30"/>
  <c r="BG163" i="30"/>
  <c r="BC163" i="30"/>
  <c r="AY163" i="30"/>
  <c r="AU163" i="30"/>
  <c r="AQ163" i="30"/>
  <c r="AM163" i="30"/>
  <c r="AI163" i="30"/>
  <c r="AE163" i="30"/>
  <c r="AA163" i="30"/>
  <c r="W163" i="30"/>
  <c r="S163" i="30"/>
  <c r="O163" i="30"/>
  <c r="K163" i="30"/>
  <c r="IF163" i="30"/>
  <c r="IB163" i="30"/>
  <c r="HX163" i="30"/>
  <c r="HT163" i="30"/>
  <c r="HP163" i="30"/>
  <c r="HL163" i="30"/>
  <c r="HH163" i="30"/>
  <c r="HD163" i="30"/>
  <c r="GZ163" i="30"/>
  <c r="GV163" i="30"/>
  <c r="GR163" i="30"/>
  <c r="GN163" i="30"/>
  <c r="GJ163" i="30"/>
  <c r="GF163" i="30"/>
  <c r="GB163" i="30"/>
  <c r="FX163" i="30"/>
  <c r="FT163" i="30"/>
  <c r="FP163" i="30"/>
  <c r="FL163" i="30"/>
  <c r="FH163" i="30"/>
  <c r="FD163" i="30"/>
  <c r="EZ163" i="30"/>
  <c r="EV163" i="30"/>
  <c r="ER163" i="30"/>
  <c r="EN163" i="30"/>
  <c r="EJ163" i="30"/>
  <c r="EF163" i="30"/>
  <c r="EB163" i="30"/>
  <c r="DX163" i="30"/>
  <c r="DT163" i="30"/>
  <c r="DP163" i="30"/>
  <c r="DL163" i="30"/>
  <c r="DH163" i="30"/>
  <c r="DD163" i="30"/>
  <c r="CZ163" i="30"/>
  <c r="CV163" i="30"/>
  <c r="CR163" i="30"/>
  <c r="CN163" i="30"/>
  <c r="CJ163" i="30"/>
  <c r="CF163" i="30"/>
  <c r="CB163" i="30"/>
  <c r="BX163" i="30"/>
  <c r="BT163" i="30"/>
  <c r="BP163" i="30"/>
  <c r="BL163" i="30"/>
  <c r="BH163" i="30"/>
  <c r="BD163" i="30"/>
  <c r="AZ163" i="30"/>
  <c r="AV163" i="30"/>
  <c r="AR163" i="30"/>
  <c r="AN163" i="30"/>
  <c r="AJ163" i="30"/>
  <c r="AF163" i="30"/>
  <c r="AB163" i="30"/>
  <c r="X163" i="30"/>
  <c r="T163" i="30"/>
  <c r="P163" i="30"/>
  <c r="L163" i="30"/>
  <c r="IG163" i="30"/>
  <c r="IC163" i="30"/>
  <c r="HY163" i="30"/>
  <c r="HU163" i="30"/>
  <c r="HQ163" i="30"/>
  <c r="HM163" i="30"/>
  <c r="HI163" i="30"/>
  <c r="HE163" i="30"/>
  <c r="HA163" i="30"/>
  <c r="GW163" i="30"/>
  <c r="GS163" i="30"/>
  <c r="GO163" i="30"/>
  <c r="GK163" i="30"/>
  <c r="GG163" i="30"/>
  <c r="GC163" i="30"/>
  <c r="FY163" i="30"/>
  <c r="FU163" i="30"/>
  <c r="FQ163" i="30"/>
  <c r="FM163" i="30"/>
  <c r="FI163" i="30"/>
  <c r="FE163" i="30"/>
  <c r="FA163" i="30"/>
  <c r="EW163" i="30"/>
  <c r="ES163" i="30"/>
  <c r="EO163" i="30"/>
  <c r="EK163" i="30"/>
  <c r="EG163" i="30"/>
  <c r="EC163" i="30"/>
  <c r="DY163" i="30"/>
  <c r="DU163" i="30"/>
  <c r="DQ163" i="30"/>
  <c r="DM163" i="30"/>
  <c r="DI163" i="30"/>
  <c r="DE163" i="30"/>
  <c r="DA163" i="30"/>
  <c r="CW163" i="30"/>
  <c r="CS163" i="30"/>
  <c r="CO163" i="30"/>
  <c r="CK163" i="30"/>
  <c r="CG163" i="30"/>
  <c r="CC163" i="30"/>
  <c r="BY163" i="30"/>
  <c r="BU163" i="30"/>
  <c r="BQ163" i="30"/>
  <c r="BM163" i="30"/>
  <c r="BI163" i="30"/>
  <c r="BE163" i="30"/>
  <c r="BA163" i="30"/>
  <c r="AW163" i="30"/>
  <c r="AS163" i="30"/>
  <c r="AO163" i="30"/>
  <c r="AK163" i="30"/>
  <c r="AG163" i="30"/>
  <c r="AC163" i="30"/>
  <c r="Y163" i="30"/>
  <c r="U163" i="30"/>
  <c r="Q163" i="30"/>
  <c r="M163" i="30"/>
  <c r="ID163" i="30"/>
  <c r="HZ163" i="30"/>
  <c r="HV163" i="30"/>
  <c r="HR163" i="30"/>
  <c r="HN163" i="30"/>
  <c r="HJ163" i="30"/>
  <c r="HF163" i="30"/>
  <c r="HB163" i="30"/>
  <c r="GX163" i="30"/>
  <c r="GT163" i="30"/>
  <c r="GP163" i="30"/>
  <c r="GL163" i="30"/>
  <c r="GH163" i="30"/>
  <c r="GD163" i="30"/>
  <c r="FZ163" i="30"/>
  <c r="FV163" i="30"/>
  <c r="FR163" i="30"/>
  <c r="FN163" i="30"/>
  <c r="FJ163" i="30"/>
  <c r="FF163" i="30"/>
  <c r="FB163" i="30"/>
  <c r="EX163" i="30"/>
  <c r="ET163" i="30"/>
  <c r="EP163" i="30"/>
  <c r="EL163" i="30"/>
  <c r="EH163" i="30"/>
  <c r="ED163" i="30"/>
  <c r="DZ163" i="30"/>
  <c r="DV163" i="30"/>
  <c r="DR163" i="30"/>
  <c r="DN163" i="30"/>
  <c r="DJ163" i="30"/>
  <c r="DF163" i="30"/>
  <c r="DB163" i="30"/>
  <c r="CX163" i="30"/>
  <c r="CT163" i="30"/>
  <c r="CP163" i="30"/>
  <c r="CL163" i="30"/>
  <c r="CH163" i="30"/>
  <c r="CD163" i="30"/>
  <c r="BZ163" i="30"/>
  <c r="BV163" i="30"/>
  <c r="BR163" i="30"/>
  <c r="BN163" i="30"/>
  <c r="BJ163" i="30"/>
  <c r="BF163" i="30"/>
  <c r="BB163" i="30"/>
  <c r="AX163" i="30"/>
  <c r="AT163" i="30"/>
  <c r="AP163" i="30"/>
  <c r="AL163" i="30"/>
  <c r="AH163" i="30"/>
  <c r="AD163" i="30"/>
  <c r="Z163" i="30"/>
  <c r="V163" i="30"/>
  <c r="R163" i="30"/>
  <c r="N163" i="30"/>
  <c r="IE179" i="30"/>
  <c r="IA179" i="30"/>
  <c r="HW179" i="30"/>
  <c r="HS179" i="30"/>
  <c r="HO179" i="30"/>
  <c r="HK179" i="30"/>
  <c r="HG179" i="30"/>
  <c r="HC179" i="30"/>
  <c r="GY179" i="30"/>
  <c r="GU179" i="30"/>
  <c r="GQ179" i="30"/>
  <c r="GM179" i="30"/>
  <c r="GI179" i="30"/>
  <c r="GE179" i="30"/>
  <c r="GA179" i="30"/>
  <c r="FW179" i="30"/>
  <c r="FS179" i="30"/>
  <c r="FO179" i="30"/>
  <c r="FK179" i="30"/>
  <c r="FG179" i="30"/>
  <c r="FC179" i="30"/>
  <c r="EY179" i="30"/>
  <c r="EU179" i="30"/>
  <c r="EQ179" i="30"/>
  <c r="EM179" i="30"/>
  <c r="EI179" i="30"/>
  <c r="EE179" i="30"/>
  <c r="EA179" i="30"/>
  <c r="DW179" i="30"/>
  <c r="DS179" i="30"/>
  <c r="DO179" i="30"/>
  <c r="DK179" i="30"/>
  <c r="DG179" i="30"/>
  <c r="DC179" i="30"/>
  <c r="CY179" i="30"/>
  <c r="CU179" i="30"/>
  <c r="CQ179" i="30"/>
  <c r="CM179" i="30"/>
  <c r="CI179" i="30"/>
  <c r="CE179" i="30"/>
  <c r="CA179" i="30"/>
  <c r="BW179" i="30"/>
  <c r="BS179" i="30"/>
  <c r="BO179" i="30"/>
  <c r="BK179" i="30"/>
  <c r="BG179" i="30"/>
  <c r="BC179" i="30"/>
  <c r="AY179" i="30"/>
  <c r="AU179" i="30"/>
  <c r="AQ179" i="30"/>
  <c r="AM179" i="30"/>
  <c r="AI179" i="30"/>
  <c r="AE179" i="30"/>
  <c r="AA179" i="30"/>
  <c r="W179" i="30"/>
  <c r="S179" i="30"/>
  <c r="O179" i="30"/>
  <c r="K179" i="30"/>
  <c r="IF179" i="30"/>
  <c r="IB179" i="30"/>
  <c r="HX179" i="30"/>
  <c r="HT179" i="30"/>
  <c r="HP179" i="30"/>
  <c r="HL179" i="30"/>
  <c r="HH179" i="30"/>
  <c r="HD179" i="30"/>
  <c r="GZ179" i="30"/>
  <c r="GV179" i="30"/>
  <c r="GR179" i="30"/>
  <c r="GN179" i="30"/>
  <c r="GJ179" i="30"/>
  <c r="GF179" i="30"/>
  <c r="GB179" i="30"/>
  <c r="FX179" i="30"/>
  <c r="FT179" i="30"/>
  <c r="FP179" i="30"/>
  <c r="FL179" i="30"/>
  <c r="FH179" i="30"/>
  <c r="FD179" i="30"/>
  <c r="EZ179" i="30"/>
  <c r="EV179" i="30"/>
  <c r="ER179" i="30"/>
  <c r="EN179" i="30"/>
  <c r="EJ179" i="30"/>
  <c r="EF179" i="30"/>
  <c r="EB179" i="30"/>
  <c r="DX179" i="30"/>
  <c r="DT179" i="30"/>
  <c r="DP179" i="30"/>
  <c r="DL179" i="30"/>
  <c r="DH179" i="30"/>
  <c r="DD179" i="30"/>
  <c r="CZ179" i="30"/>
  <c r="CV179" i="30"/>
  <c r="CR179" i="30"/>
  <c r="CN179" i="30"/>
  <c r="CJ179" i="30"/>
  <c r="CF179" i="30"/>
  <c r="CB179" i="30"/>
  <c r="BX179" i="30"/>
  <c r="BT179" i="30"/>
  <c r="BP179" i="30"/>
  <c r="BL179" i="30"/>
  <c r="BH179" i="30"/>
  <c r="BD179" i="30"/>
  <c r="AZ179" i="30"/>
  <c r="AV179" i="30"/>
  <c r="AR179" i="30"/>
  <c r="AN179" i="30"/>
  <c r="AJ179" i="30"/>
  <c r="AF179" i="30"/>
  <c r="AB179" i="30"/>
  <c r="X179" i="30"/>
  <c r="T179" i="30"/>
  <c r="P179" i="30"/>
  <c r="L179" i="30"/>
  <c r="IG179" i="30"/>
  <c r="IC179" i="30"/>
  <c r="HY179" i="30"/>
  <c r="HU179" i="30"/>
  <c r="HQ179" i="30"/>
  <c r="HM179" i="30"/>
  <c r="HI179" i="30"/>
  <c r="HE179" i="30"/>
  <c r="HA179" i="30"/>
  <c r="GW179" i="30"/>
  <c r="GS179" i="30"/>
  <c r="GO179" i="30"/>
  <c r="GK179" i="30"/>
  <c r="GG179" i="30"/>
  <c r="GC179" i="30"/>
  <c r="FY179" i="30"/>
  <c r="FU179" i="30"/>
  <c r="FQ179" i="30"/>
  <c r="FM179" i="30"/>
  <c r="FI179" i="30"/>
  <c r="FE179" i="30"/>
  <c r="FA179" i="30"/>
  <c r="EW179" i="30"/>
  <c r="ES179" i="30"/>
  <c r="EO179" i="30"/>
  <c r="EK179" i="30"/>
  <c r="EG179" i="30"/>
  <c r="EC179" i="30"/>
  <c r="DY179" i="30"/>
  <c r="DU179" i="30"/>
  <c r="DQ179" i="30"/>
  <c r="DM179" i="30"/>
  <c r="DI179" i="30"/>
  <c r="DE179" i="30"/>
  <c r="DA179" i="30"/>
  <c r="CW179" i="30"/>
  <c r="CS179" i="30"/>
  <c r="CO179" i="30"/>
  <c r="CK179" i="30"/>
  <c r="CG179" i="30"/>
  <c r="CC179" i="30"/>
  <c r="BY179" i="30"/>
  <c r="BU179" i="30"/>
  <c r="BQ179" i="30"/>
  <c r="BM179" i="30"/>
  <c r="BI179" i="30"/>
  <c r="BE179" i="30"/>
  <c r="BA179" i="30"/>
  <c r="AW179" i="30"/>
  <c r="AS179" i="30"/>
  <c r="AO179" i="30"/>
  <c r="AK179" i="30"/>
  <c r="AG179" i="30"/>
  <c r="AC179" i="30"/>
  <c r="Y179" i="30"/>
  <c r="U179" i="30"/>
  <c r="Q179" i="30"/>
  <c r="M179" i="30"/>
  <c r="ID179" i="30"/>
  <c r="HZ179" i="30"/>
  <c r="HV179" i="30"/>
  <c r="HR179" i="30"/>
  <c r="HN179" i="30"/>
  <c r="HJ179" i="30"/>
  <c r="HF179" i="30"/>
  <c r="HB179" i="30"/>
  <c r="GX179" i="30"/>
  <c r="GT179" i="30"/>
  <c r="GP179" i="30"/>
  <c r="GL179" i="30"/>
  <c r="GH179" i="30"/>
  <c r="GD179" i="30"/>
  <c r="FZ179" i="30"/>
  <c r="FV179" i="30"/>
  <c r="FR179" i="30"/>
  <c r="FN179" i="30"/>
  <c r="FJ179" i="30"/>
  <c r="FF179" i="30"/>
  <c r="FB179" i="30"/>
  <c r="EX179" i="30"/>
  <c r="ET179" i="30"/>
  <c r="EP179" i="30"/>
  <c r="EL179" i="30"/>
  <c r="EH179" i="30"/>
  <c r="ED179" i="30"/>
  <c r="DZ179" i="30"/>
  <c r="DV179" i="30"/>
  <c r="DR179" i="30"/>
  <c r="DN179" i="30"/>
  <c r="DJ179" i="30"/>
  <c r="DF179" i="30"/>
  <c r="DB179" i="30"/>
  <c r="CX179" i="30"/>
  <c r="CT179" i="30"/>
  <c r="CP179" i="30"/>
  <c r="CL179" i="30"/>
  <c r="CH179" i="30"/>
  <c r="CD179" i="30"/>
  <c r="BZ179" i="30"/>
  <c r="BV179" i="30"/>
  <c r="BR179" i="30"/>
  <c r="BN179" i="30"/>
  <c r="BJ179" i="30"/>
  <c r="BF179" i="30"/>
  <c r="BB179" i="30"/>
  <c r="AX179" i="30"/>
  <c r="AT179" i="30"/>
  <c r="AP179" i="30"/>
  <c r="AL179" i="30"/>
  <c r="AH179" i="30"/>
  <c r="AD179" i="30"/>
  <c r="Z179" i="30"/>
  <c r="V179" i="30"/>
  <c r="R179" i="30"/>
  <c r="N179" i="30"/>
  <c r="IE195" i="30"/>
  <c r="IA195" i="30"/>
  <c r="HW195" i="30"/>
  <c r="HS195" i="30"/>
  <c r="HO195" i="30"/>
  <c r="HK195" i="30"/>
  <c r="HG195" i="30"/>
  <c r="HC195" i="30"/>
  <c r="GY195" i="30"/>
  <c r="GU195" i="30"/>
  <c r="GQ195" i="30"/>
  <c r="GM195" i="30"/>
  <c r="GI195" i="30"/>
  <c r="GE195" i="30"/>
  <c r="GA195" i="30"/>
  <c r="FW195" i="30"/>
  <c r="FS195" i="30"/>
  <c r="FO195" i="30"/>
  <c r="FK195" i="30"/>
  <c r="FG195" i="30"/>
  <c r="FC195" i="30"/>
  <c r="EY195" i="30"/>
  <c r="EU195" i="30"/>
  <c r="EQ195" i="30"/>
  <c r="EM195" i="30"/>
  <c r="EI195" i="30"/>
  <c r="EE195" i="30"/>
  <c r="EA195" i="30"/>
  <c r="DW195" i="30"/>
  <c r="DS195" i="30"/>
  <c r="DO195" i="30"/>
  <c r="DK195" i="30"/>
  <c r="DG195" i="30"/>
  <c r="DC195" i="30"/>
  <c r="CY195" i="30"/>
  <c r="CU195" i="30"/>
  <c r="CQ195" i="30"/>
  <c r="CM195" i="30"/>
  <c r="CI195" i="30"/>
  <c r="CE195" i="30"/>
  <c r="CA195" i="30"/>
  <c r="BW195" i="30"/>
  <c r="BS195" i="30"/>
  <c r="BO195" i="30"/>
  <c r="BK195" i="30"/>
  <c r="BG195" i="30"/>
  <c r="BC195" i="30"/>
  <c r="AY195" i="30"/>
  <c r="AU195" i="30"/>
  <c r="AQ195" i="30"/>
  <c r="AM195" i="30"/>
  <c r="AI195" i="30"/>
  <c r="AE195" i="30"/>
  <c r="AA195" i="30"/>
  <c r="W195" i="30"/>
  <c r="S195" i="30"/>
  <c r="O195" i="30"/>
  <c r="K195" i="30"/>
  <c r="IF195" i="30"/>
  <c r="IB195" i="30"/>
  <c r="HX195" i="30"/>
  <c r="HT195" i="30"/>
  <c r="HP195" i="30"/>
  <c r="HL195" i="30"/>
  <c r="HH195" i="30"/>
  <c r="HD195" i="30"/>
  <c r="GZ195" i="30"/>
  <c r="GV195" i="30"/>
  <c r="GR195" i="30"/>
  <c r="GN195" i="30"/>
  <c r="GJ195" i="30"/>
  <c r="GF195" i="30"/>
  <c r="GB195" i="30"/>
  <c r="FX195" i="30"/>
  <c r="FT195" i="30"/>
  <c r="FP195" i="30"/>
  <c r="FL195" i="30"/>
  <c r="FH195" i="30"/>
  <c r="FD195" i="30"/>
  <c r="EZ195" i="30"/>
  <c r="EV195" i="30"/>
  <c r="ER195" i="30"/>
  <c r="EN195" i="30"/>
  <c r="EJ195" i="30"/>
  <c r="EF195" i="30"/>
  <c r="EB195" i="30"/>
  <c r="DX195" i="30"/>
  <c r="DT195" i="30"/>
  <c r="DP195" i="30"/>
  <c r="DL195" i="30"/>
  <c r="DH195" i="30"/>
  <c r="DD195" i="30"/>
  <c r="CZ195" i="30"/>
  <c r="CV195" i="30"/>
  <c r="CR195" i="30"/>
  <c r="CN195" i="30"/>
  <c r="CJ195" i="30"/>
  <c r="CF195" i="30"/>
  <c r="CB195" i="30"/>
  <c r="BX195" i="30"/>
  <c r="BT195" i="30"/>
  <c r="BP195" i="30"/>
  <c r="BL195" i="30"/>
  <c r="BH195" i="30"/>
  <c r="BD195" i="30"/>
  <c r="AZ195" i="30"/>
  <c r="AV195" i="30"/>
  <c r="AR195" i="30"/>
  <c r="AN195" i="30"/>
  <c r="AJ195" i="30"/>
  <c r="AF195" i="30"/>
  <c r="AB195" i="30"/>
  <c r="X195" i="30"/>
  <c r="T195" i="30"/>
  <c r="P195" i="30"/>
  <c r="L195" i="30"/>
  <c r="IG195" i="30"/>
  <c r="IC195" i="30"/>
  <c r="HY195" i="30"/>
  <c r="HU195" i="30"/>
  <c r="HQ195" i="30"/>
  <c r="HM195" i="30"/>
  <c r="HI195" i="30"/>
  <c r="HE195" i="30"/>
  <c r="HA195" i="30"/>
  <c r="GW195" i="30"/>
  <c r="GS195" i="30"/>
  <c r="GO195" i="30"/>
  <c r="GK195" i="30"/>
  <c r="GG195" i="30"/>
  <c r="GC195" i="30"/>
  <c r="FY195" i="30"/>
  <c r="FU195" i="30"/>
  <c r="FQ195" i="30"/>
  <c r="FM195" i="30"/>
  <c r="FI195" i="30"/>
  <c r="FE195" i="30"/>
  <c r="FA195" i="30"/>
  <c r="EW195" i="30"/>
  <c r="ES195" i="30"/>
  <c r="EO195" i="30"/>
  <c r="EK195" i="30"/>
  <c r="EG195" i="30"/>
  <c r="EC195" i="30"/>
  <c r="DY195" i="30"/>
  <c r="DU195" i="30"/>
  <c r="DQ195" i="30"/>
  <c r="DM195" i="30"/>
  <c r="DI195" i="30"/>
  <c r="DE195" i="30"/>
  <c r="DA195" i="30"/>
  <c r="CW195" i="30"/>
  <c r="CS195" i="30"/>
  <c r="CO195" i="30"/>
  <c r="CK195" i="30"/>
  <c r="CG195" i="30"/>
  <c r="CC195" i="30"/>
  <c r="BY195" i="30"/>
  <c r="BU195" i="30"/>
  <c r="BQ195" i="30"/>
  <c r="BM195" i="30"/>
  <c r="BI195" i="30"/>
  <c r="BE195" i="30"/>
  <c r="BA195" i="30"/>
  <c r="AW195" i="30"/>
  <c r="AS195" i="30"/>
  <c r="AO195" i="30"/>
  <c r="AK195" i="30"/>
  <c r="AG195" i="30"/>
  <c r="AC195" i="30"/>
  <c r="Y195" i="30"/>
  <c r="U195" i="30"/>
  <c r="Q195" i="30"/>
  <c r="M195" i="30"/>
  <c r="ID195" i="30"/>
  <c r="HZ195" i="30"/>
  <c r="HV195" i="30"/>
  <c r="HR195" i="30"/>
  <c r="HN195" i="30"/>
  <c r="HJ195" i="30"/>
  <c r="HF195" i="30"/>
  <c r="HB195" i="30"/>
  <c r="GX195" i="30"/>
  <c r="GT195" i="30"/>
  <c r="GP195" i="30"/>
  <c r="GL195" i="30"/>
  <c r="GH195" i="30"/>
  <c r="GD195" i="30"/>
  <c r="FZ195" i="30"/>
  <c r="FV195" i="30"/>
  <c r="FR195" i="30"/>
  <c r="FN195" i="30"/>
  <c r="FJ195" i="30"/>
  <c r="FF195" i="30"/>
  <c r="FB195" i="30"/>
  <c r="EX195" i="30"/>
  <c r="ET195" i="30"/>
  <c r="EP195" i="30"/>
  <c r="EL195" i="30"/>
  <c r="EH195" i="30"/>
  <c r="ED195" i="30"/>
  <c r="DZ195" i="30"/>
  <c r="DV195" i="30"/>
  <c r="DR195" i="30"/>
  <c r="DN195" i="30"/>
  <c r="DJ195" i="30"/>
  <c r="DF195" i="30"/>
  <c r="DB195" i="30"/>
  <c r="CX195" i="30"/>
  <c r="CT195" i="30"/>
  <c r="CP195" i="30"/>
  <c r="CL195" i="30"/>
  <c r="CH195" i="30"/>
  <c r="CD195" i="30"/>
  <c r="BZ195" i="30"/>
  <c r="BV195" i="30"/>
  <c r="BR195" i="30"/>
  <c r="BN195" i="30"/>
  <c r="BJ195" i="30"/>
  <c r="BF195" i="30"/>
  <c r="BB195" i="30"/>
  <c r="AX195" i="30"/>
  <c r="AT195" i="30"/>
  <c r="AP195" i="30"/>
  <c r="AL195" i="30"/>
  <c r="AH195" i="30"/>
  <c r="AD195" i="30"/>
  <c r="Z195" i="30"/>
  <c r="V195" i="30"/>
  <c r="R195" i="30"/>
  <c r="N195" i="30"/>
  <c r="IE211" i="30"/>
  <c r="IA211" i="30"/>
  <c r="HW211" i="30"/>
  <c r="HS211" i="30"/>
  <c r="HO211" i="30"/>
  <c r="HK211" i="30"/>
  <c r="HG211" i="30"/>
  <c r="HC211" i="30"/>
  <c r="GY211" i="30"/>
  <c r="GU211" i="30"/>
  <c r="GQ211" i="30"/>
  <c r="GM211" i="30"/>
  <c r="GI211" i="30"/>
  <c r="GE211" i="30"/>
  <c r="GA211" i="30"/>
  <c r="FW211" i="30"/>
  <c r="FS211" i="30"/>
  <c r="FO211" i="30"/>
  <c r="FK211" i="30"/>
  <c r="FG211" i="30"/>
  <c r="FC211" i="30"/>
  <c r="EY211" i="30"/>
  <c r="EU211" i="30"/>
  <c r="EQ211" i="30"/>
  <c r="EM211" i="30"/>
  <c r="EI211" i="30"/>
  <c r="EE211" i="30"/>
  <c r="EA211" i="30"/>
  <c r="DW211" i="30"/>
  <c r="DS211" i="30"/>
  <c r="DO211" i="30"/>
  <c r="DK211" i="30"/>
  <c r="DG211" i="30"/>
  <c r="DC211" i="30"/>
  <c r="CY211" i="30"/>
  <c r="CU211" i="30"/>
  <c r="CQ211" i="30"/>
  <c r="CM211" i="30"/>
  <c r="CI211" i="30"/>
  <c r="CE211" i="30"/>
  <c r="CA211" i="30"/>
  <c r="BW211" i="30"/>
  <c r="BS211" i="30"/>
  <c r="BO211" i="30"/>
  <c r="BK211" i="30"/>
  <c r="BG211" i="30"/>
  <c r="BC211" i="30"/>
  <c r="AY211" i="30"/>
  <c r="AU211" i="30"/>
  <c r="AQ211" i="30"/>
  <c r="AM211" i="30"/>
  <c r="AI211" i="30"/>
  <c r="AE211" i="30"/>
  <c r="AA211" i="30"/>
  <c r="W211" i="30"/>
  <c r="S211" i="30"/>
  <c r="O211" i="30"/>
  <c r="K211" i="30"/>
  <c r="IF211" i="30"/>
  <c r="IB211" i="30"/>
  <c r="HX211" i="30"/>
  <c r="HT211" i="30"/>
  <c r="HP211" i="30"/>
  <c r="HL211" i="30"/>
  <c r="HH211" i="30"/>
  <c r="HD211" i="30"/>
  <c r="GZ211" i="30"/>
  <c r="GV211" i="30"/>
  <c r="GR211" i="30"/>
  <c r="GN211" i="30"/>
  <c r="GJ211" i="30"/>
  <c r="GF211" i="30"/>
  <c r="GB211" i="30"/>
  <c r="FX211" i="30"/>
  <c r="FT211" i="30"/>
  <c r="FP211" i="30"/>
  <c r="FL211" i="30"/>
  <c r="FH211" i="30"/>
  <c r="FD211" i="30"/>
  <c r="EZ211" i="30"/>
  <c r="EV211" i="30"/>
  <c r="ER211" i="30"/>
  <c r="EN211" i="30"/>
  <c r="EJ211" i="30"/>
  <c r="EF211" i="30"/>
  <c r="EB211" i="30"/>
  <c r="DX211" i="30"/>
  <c r="DT211" i="30"/>
  <c r="DP211" i="30"/>
  <c r="DL211" i="30"/>
  <c r="DH211" i="30"/>
  <c r="DD211" i="30"/>
  <c r="CZ211" i="30"/>
  <c r="CV211" i="30"/>
  <c r="CR211" i="30"/>
  <c r="CN211" i="30"/>
  <c r="CJ211" i="30"/>
  <c r="CF211" i="30"/>
  <c r="CB211" i="30"/>
  <c r="BX211" i="30"/>
  <c r="BT211" i="30"/>
  <c r="BP211" i="30"/>
  <c r="BL211" i="30"/>
  <c r="BH211" i="30"/>
  <c r="BD211" i="30"/>
  <c r="AZ211" i="30"/>
  <c r="AV211" i="30"/>
  <c r="AR211" i="30"/>
  <c r="AN211" i="30"/>
  <c r="AJ211" i="30"/>
  <c r="AF211" i="30"/>
  <c r="AB211" i="30"/>
  <c r="X211" i="30"/>
  <c r="T211" i="30"/>
  <c r="P211" i="30"/>
  <c r="L211" i="30"/>
  <c r="IG211" i="30"/>
  <c r="IC211" i="30"/>
  <c r="HY211" i="30"/>
  <c r="HU211" i="30"/>
  <c r="HQ211" i="30"/>
  <c r="HM211" i="30"/>
  <c r="HI211" i="30"/>
  <c r="HE211" i="30"/>
  <c r="HA211" i="30"/>
  <c r="GW211" i="30"/>
  <c r="GS211" i="30"/>
  <c r="GO211" i="30"/>
  <c r="GK211" i="30"/>
  <c r="GG211" i="30"/>
  <c r="GC211" i="30"/>
  <c r="FY211" i="30"/>
  <c r="FU211" i="30"/>
  <c r="FQ211" i="30"/>
  <c r="FM211" i="30"/>
  <c r="FI211" i="30"/>
  <c r="FE211" i="30"/>
  <c r="FA211" i="30"/>
  <c r="EW211" i="30"/>
  <c r="ES211" i="30"/>
  <c r="EO211" i="30"/>
  <c r="EK211" i="30"/>
  <c r="EG211" i="30"/>
  <c r="EC211" i="30"/>
  <c r="DY211" i="30"/>
  <c r="DU211" i="30"/>
  <c r="DQ211" i="30"/>
  <c r="DM211" i="30"/>
  <c r="DI211" i="30"/>
  <c r="DE211" i="30"/>
  <c r="DA211" i="30"/>
  <c r="CW211" i="30"/>
  <c r="CS211" i="30"/>
  <c r="CO211" i="30"/>
  <c r="CK211" i="30"/>
  <c r="CG211" i="30"/>
  <c r="CC211" i="30"/>
  <c r="BY211" i="30"/>
  <c r="BU211" i="30"/>
  <c r="BQ211" i="30"/>
  <c r="BM211" i="30"/>
  <c r="BI211" i="30"/>
  <c r="BE211" i="30"/>
  <c r="BA211" i="30"/>
  <c r="AW211" i="30"/>
  <c r="AS211" i="30"/>
  <c r="AO211" i="30"/>
  <c r="AK211" i="30"/>
  <c r="AG211" i="30"/>
  <c r="AC211" i="30"/>
  <c r="Y211" i="30"/>
  <c r="U211" i="30"/>
  <c r="Q211" i="30"/>
  <c r="M211" i="30"/>
  <c r="ID211" i="30"/>
  <c r="HZ211" i="30"/>
  <c r="HV211" i="30"/>
  <c r="HR211" i="30"/>
  <c r="HN211" i="30"/>
  <c r="HJ211" i="30"/>
  <c r="HF211" i="30"/>
  <c r="HB211" i="30"/>
  <c r="GX211" i="30"/>
  <c r="GT211" i="30"/>
  <c r="GP211" i="30"/>
  <c r="GL211" i="30"/>
  <c r="GH211" i="30"/>
  <c r="GD211" i="30"/>
  <c r="FZ211" i="30"/>
  <c r="FV211" i="30"/>
  <c r="FR211" i="30"/>
  <c r="FN211" i="30"/>
  <c r="FJ211" i="30"/>
  <c r="FF211" i="30"/>
  <c r="FB211" i="30"/>
  <c r="EX211" i="30"/>
  <c r="ET211" i="30"/>
  <c r="EP211" i="30"/>
  <c r="EL211" i="30"/>
  <c r="EH211" i="30"/>
  <c r="ED211" i="30"/>
  <c r="DZ211" i="30"/>
  <c r="DV211" i="30"/>
  <c r="DR211" i="30"/>
  <c r="DN211" i="30"/>
  <c r="DJ211" i="30"/>
  <c r="DF211" i="30"/>
  <c r="DB211" i="30"/>
  <c r="CX211" i="30"/>
  <c r="CT211" i="30"/>
  <c r="CP211" i="30"/>
  <c r="CL211" i="30"/>
  <c r="CH211" i="30"/>
  <c r="CD211" i="30"/>
  <c r="BZ211" i="30"/>
  <c r="BV211" i="30"/>
  <c r="BR211" i="30"/>
  <c r="BN211" i="30"/>
  <c r="BJ211" i="30"/>
  <c r="BF211" i="30"/>
  <c r="BB211" i="30"/>
  <c r="AX211" i="30"/>
  <c r="AT211" i="30"/>
  <c r="AP211" i="30"/>
  <c r="AL211" i="30"/>
  <c r="AH211" i="30"/>
  <c r="AD211" i="30"/>
  <c r="Z211" i="30"/>
  <c r="V211" i="30"/>
  <c r="R211" i="30"/>
  <c r="N211" i="30"/>
  <c r="IF156" i="30"/>
  <c r="IB156" i="30"/>
  <c r="HX156" i="30"/>
  <c r="HT156" i="30"/>
  <c r="HP156" i="30"/>
  <c r="HL156" i="30"/>
  <c r="HH156" i="30"/>
  <c r="HD156" i="30"/>
  <c r="GZ156" i="30"/>
  <c r="GV156" i="30"/>
  <c r="GR156" i="30"/>
  <c r="GN156" i="30"/>
  <c r="GJ156" i="30"/>
  <c r="GF156" i="30"/>
  <c r="GB156" i="30"/>
  <c r="FX156" i="30"/>
  <c r="FT156" i="30"/>
  <c r="FP156" i="30"/>
  <c r="FL156" i="30"/>
  <c r="FH156" i="30"/>
  <c r="FD156" i="30"/>
  <c r="EZ156" i="30"/>
  <c r="EV156" i="30"/>
  <c r="ER156" i="30"/>
  <c r="EN156" i="30"/>
  <c r="EJ156" i="30"/>
  <c r="EF156" i="30"/>
  <c r="EB156" i="30"/>
  <c r="DX156" i="30"/>
  <c r="DT156" i="30"/>
  <c r="DP156" i="30"/>
  <c r="DL156" i="30"/>
  <c r="DH156" i="30"/>
  <c r="DD156" i="30"/>
  <c r="CZ156" i="30"/>
  <c r="CV156" i="30"/>
  <c r="CR156" i="30"/>
  <c r="CN156" i="30"/>
  <c r="CJ156" i="30"/>
  <c r="CF156" i="30"/>
  <c r="CB156" i="30"/>
  <c r="BX156" i="30"/>
  <c r="BT156" i="30"/>
  <c r="BP156" i="30"/>
  <c r="BL156" i="30"/>
  <c r="BH156" i="30"/>
  <c r="BD156" i="30"/>
  <c r="AZ156" i="30"/>
  <c r="AV156" i="30"/>
  <c r="AR156" i="30"/>
  <c r="AN156" i="30"/>
  <c r="AJ156" i="30"/>
  <c r="AF156" i="30"/>
  <c r="AB156" i="30"/>
  <c r="X156" i="30"/>
  <c r="T156" i="30"/>
  <c r="P156" i="30"/>
  <c r="L156" i="30"/>
  <c r="IG156" i="30"/>
  <c r="IC156" i="30"/>
  <c r="HY156" i="30"/>
  <c r="HU156" i="30"/>
  <c r="HQ156" i="30"/>
  <c r="HM156" i="30"/>
  <c r="HI156" i="30"/>
  <c r="HE156" i="30"/>
  <c r="HA156" i="30"/>
  <c r="GW156" i="30"/>
  <c r="GS156" i="30"/>
  <c r="GO156" i="30"/>
  <c r="GK156" i="30"/>
  <c r="GG156" i="30"/>
  <c r="GC156" i="30"/>
  <c r="FY156" i="30"/>
  <c r="FU156" i="30"/>
  <c r="FQ156" i="30"/>
  <c r="FM156" i="30"/>
  <c r="FI156" i="30"/>
  <c r="FE156" i="30"/>
  <c r="FA156" i="30"/>
  <c r="EW156" i="30"/>
  <c r="ES156" i="30"/>
  <c r="EO156" i="30"/>
  <c r="EK156" i="30"/>
  <c r="EG156" i="30"/>
  <c r="EC156" i="30"/>
  <c r="DY156" i="30"/>
  <c r="DU156" i="30"/>
  <c r="DQ156" i="30"/>
  <c r="DM156" i="30"/>
  <c r="DI156" i="30"/>
  <c r="DE156" i="30"/>
  <c r="DA156" i="30"/>
  <c r="CW156" i="30"/>
  <c r="CS156" i="30"/>
  <c r="CO156" i="30"/>
  <c r="CK156" i="30"/>
  <c r="CG156" i="30"/>
  <c r="CC156" i="30"/>
  <c r="BY156" i="30"/>
  <c r="BU156" i="30"/>
  <c r="BQ156" i="30"/>
  <c r="BM156" i="30"/>
  <c r="BI156" i="30"/>
  <c r="BE156" i="30"/>
  <c r="BA156" i="30"/>
  <c r="AW156" i="30"/>
  <c r="AS156" i="30"/>
  <c r="AO156" i="30"/>
  <c r="AK156" i="30"/>
  <c r="AG156" i="30"/>
  <c r="AC156" i="30"/>
  <c r="Y156" i="30"/>
  <c r="U156" i="30"/>
  <c r="Q156" i="30"/>
  <c r="M156" i="30"/>
  <c r="ID156" i="30"/>
  <c r="HZ156" i="30"/>
  <c r="HV156" i="30"/>
  <c r="HR156" i="30"/>
  <c r="HN156" i="30"/>
  <c r="HJ156" i="30"/>
  <c r="HF156" i="30"/>
  <c r="HB156" i="30"/>
  <c r="GX156" i="30"/>
  <c r="GT156" i="30"/>
  <c r="GP156" i="30"/>
  <c r="GL156" i="30"/>
  <c r="GH156" i="30"/>
  <c r="GD156" i="30"/>
  <c r="FZ156" i="30"/>
  <c r="FV156" i="30"/>
  <c r="FR156" i="30"/>
  <c r="FN156" i="30"/>
  <c r="FJ156" i="30"/>
  <c r="FF156" i="30"/>
  <c r="FB156" i="30"/>
  <c r="EX156" i="30"/>
  <c r="ET156" i="30"/>
  <c r="EP156" i="30"/>
  <c r="EL156" i="30"/>
  <c r="EH156" i="30"/>
  <c r="ED156" i="30"/>
  <c r="DZ156" i="30"/>
  <c r="DV156" i="30"/>
  <c r="DR156" i="30"/>
  <c r="DN156" i="30"/>
  <c r="DJ156" i="30"/>
  <c r="DF156" i="30"/>
  <c r="DB156" i="30"/>
  <c r="CX156" i="30"/>
  <c r="CT156" i="30"/>
  <c r="CP156" i="30"/>
  <c r="CL156" i="30"/>
  <c r="CH156" i="30"/>
  <c r="CD156" i="30"/>
  <c r="BZ156" i="30"/>
  <c r="BV156" i="30"/>
  <c r="BR156" i="30"/>
  <c r="BN156" i="30"/>
  <c r="BJ156" i="30"/>
  <c r="BF156" i="30"/>
  <c r="BB156" i="30"/>
  <c r="AX156" i="30"/>
  <c r="AT156" i="30"/>
  <c r="AP156" i="30"/>
  <c r="AL156" i="30"/>
  <c r="AH156" i="30"/>
  <c r="AD156" i="30"/>
  <c r="Z156" i="30"/>
  <c r="V156" i="30"/>
  <c r="R156" i="30"/>
  <c r="N156" i="30"/>
  <c r="IE156" i="30"/>
  <c r="IA156" i="30"/>
  <c r="HW156" i="30"/>
  <c r="HS156" i="30"/>
  <c r="HO156" i="30"/>
  <c r="HK156" i="30"/>
  <c r="HG156" i="30"/>
  <c r="HC156" i="30"/>
  <c r="GY156" i="30"/>
  <c r="GU156" i="30"/>
  <c r="GQ156" i="30"/>
  <c r="GM156" i="30"/>
  <c r="GI156" i="30"/>
  <c r="GE156" i="30"/>
  <c r="GA156" i="30"/>
  <c r="FW156" i="30"/>
  <c r="FS156" i="30"/>
  <c r="FO156" i="30"/>
  <c r="FK156" i="30"/>
  <c r="FG156" i="30"/>
  <c r="FC156" i="30"/>
  <c r="EY156" i="30"/>
  <c r="EU156" i="30"/>
  <c r="EQ156" i="30"/>
  <c r="EM156" i="30"/>
  <c r="EI156" i="30"/>
  <c r="EE156" i="30"/>
  <c r="EA156" i="30"/>
  <c r="DW156" i="30"/>
  <c r="DS156" i="30"/>
  <c r="DO156" i="30"/>
  <c r="DK156" i="30"/>
  <c r="DG156" i="30"/>
  <c r="DC156" i="30"/>
  <c r="CY156" i="30"/>
  <c r="CU156" i="30"/>
  <c r="CQ156" i="30"/>
  <c r="CM156" i="30"/>
  <c r="CI156" i="30"/>
  <c r="CE156" i="30"/>
  <c r="CA156" i="30"/>
  <c r="BW156" i="30"/>
  <c r="BS156" i="30"/>
  <c r="BO156" i="30"/>
  <c r="BK156" i="30"/>
  <c r="BG156" i="30"/>
  <c r="BC156" i="30"/>
  <c r="AY156" i="30"/>
  <c r="AU156" i="30"/>
  <c r="AQ156" i="30"/>
  <c r="AM156" i="30"/>
  <c r="AI156" i="30"/>
  <c r="AE156" i="30"/>
  <c r="AA156" i="30"/>
  <c r="W156" i="30"/>
  <c r="S156" i="30"/>
  <c r="O156" i="30"/>
  <c r="K156" i="30"/>
  <c r="IF172" i="30"/>
  <c r="IB172" i="30"/>
  <c r="HX172" i="30"/>
  <c r="HT172" i="30"/>
  <c r="HP172" i="30"/>
  <c r="HL172" i="30"/>
  <c r="HH172" i="30"/>
  <c r="HD172" i="30"/>
  <c r="GZ172" i="30"/>
  <c r="GV172" i="30"/>
  <c r="GR172" i="30"/>
  <c r="GN172" i="30"/>
  <c r="GJ172" i="30"/>
  <c r="GF172" i="30"/>
  <c r="GB172" i="30"/>
  <c r="FX172" i="30"/>
  <c r="FT172" i="30"/>
  <c r="FP172" i="30"/>
  <c r="FL172" i="30"/>
  <c r="FH172" i="30"/>
  <c r="FD172" i="30"/>
  <c r="EZ172" i="30"/>
  <c r="EV172" i="30"/>
  <c r="ER172" i="30"/>
  <c r="EN172" i="30"/>
  <c r="EJ172" i="30"/>
  <c r="EF172" i="30"/>
  <c r="EB172" i="30"/>
  <c r="DX172" i="30"/>
  <c r="DT172" i="30"/>
  <c r="DP172" i="30"/>
  <c r="DL172" i="30"/>
  <c r="DH172" i="30"/>
  <c r="DD172" i="30"/>
  <c r="CZ172" i="30"/>
  <c r="CV172" i="30"/>
  <c r="CR172" i="30"/>
  <c r="CN172" i="30"/>
  <c r="CJ172" i="30"/>
  <c r="CF172" i="30"/>
  <c r="CB172" i="30"/>
  <c r="BX172" i="30"/>
  <c r="BT172" i="30"/>
  <c r="BP172" i="30"/>
  <c r="BL172" i="30"/>
  <c r="BH172" i="30"/>
  <c r="BD172" i="30"/>
  <c r="AZ172" i="30"/>
  <c r="AV172" i="30"/>
  <c r="AR172" i="30"/>
  <c r="AN172" i="30"/>
  <c r="AJ172" i="30"/>
  <c r="AF172" i="30"/>
  <c r="AB172" i="30"/>
  <c r="X172" i="30"/>
  <c r="T172" i="30"/>
  <c r="P172" i="30"/>
  <c r="L172" i="30"/>
  <c r="IG172" i="30"/>
  <c r="IC172" i="30"/>
  <c r="HY172" i="30"/>
  <c r="HU172" i="30"/>
  <c r="HQ172" i="30"/>
  <c r="HM172" i="30"/>
  <c r="HI172" i="30"/>
  <c r="HE172" i="30"/>
  <c r="HA172" i="30"/>
  <c r="GW172" i="30"/>
  <c r="GS172" i="30"/>
  <c r="GO172" i="30"/>
  <c r="GK172" i="30"/>
  <c r="GG172" i="30"/>
  <c r="GC172" i="30"/>
  <c r="FY172" i="30"/>
  <c r="FU172" i="30"/>
  <c r="FQ172" i="30"/>
  <c r="FM172" i="30"/>
  <c r="FI172" i="30"/>
  <c r="FE172" i="30"/>
  <c r="FA172" i="30"/>
  <c r="EW172" i="30"/>
  <c r="ES172" i="30"/>
  <c r="EO172" i="30"/>
  <c r="EK172" i="30"/>
  <c r="EG172" i="30"/>
  <c r="EC172" i="30"/>
  <c r="DY172" i="30"/>
  <c r="DU172" i="30"/>
  <c r="DQ172" i="30"/>
  <c r="DM172" i="30"/>
  <c r="DI172" i="30"/>
  <c r="DE172" i="30"/>
  <c r="DA172" i="30"/>
  <c r="CW172" i="30"/>
  <c r="CS172" i="30"/>
  <c r="CO172" i="30"/>
  <c r="CK172" i="30"/>
  <c r="CG172" i="30"/>
  <c r="CC172" i="30"/>
  <c r="BY172" i="30"/>
  <c r="BU172" i="30"/>
  <c r="BQ172" i="30"/>
  <c r="BM172" i="30"/>
  <c r="BI172" i="30"/>
  <c r="BE172" i="30"/>
  <c r="BA172" i="30"/>
  <c r="AW172" i="30"/>
  <c r="AS172" i="30"/>
  <c r="AO172" i="30"/>
  <c r="AK172" i="30"/>
  <c r="AG172" i="30"/>
  <c r="AC172" i="30"/>
  <c r="Y172" i="30"/>
  <c r="U172" i="30"/>
  <c r="Q172" i="30"/>
  <c r="M172" i="30"/>
  <c r="ID172" i="30"/>
  <c r="HZ172" i="30"/>
  <c r="HV172" i="30"/>
  <c r="HR172" i="30"/>
  <c r="HN172" i="30"/>
  <c r="HJ172" i="30"/>
  <c r="HF172" i="30"/>
  <c r="HB172" i="30"/>
  <c r="GX172" i="30"/>
  <c r="GT172" i="30"/>
  <c r="GP172" i="30"/>
  <c r="GL172" i="30"/>
  <c r="GH172" i="30"/>
  <c r="GD172" i="30"/>
  <c r="FZ172" i="30"/>
  <c r="FV172" i="30"/>
  <c r="FR172" i="30"/>
  <c r="FN172" i="30"/>
  <c r="FJ172" i="30"/>
  <c r="FF172" i="30"/>
  <c r="FB172" i="30"/>
  <c r="EX172" i="30"/>
  <c r="ET172" i="30"/>
  <c r="EP172" i="30"/>
  <c r="EL172" i="30"/>
  <c r="EH172" i="30"/>
  <c r="ED172" i="30"/>
  <c r="DZ172" i="30"/>
  <c r="DV172" i="30"/>
  <c r="DR172" i="30"/>
  <c r="DN172" i="30"/>
  <c r="DJ172" i="30"/>
  <c r="DF172" i="30"/>
  <c r="DB172" i="30"/>
  <c r="CX172" i="30"/>
  <c r="CT172" i="30"/>
  <c r="CP172" i="30"/>
  <c r="CL172" i="30"/>
  <c r="CH172" i="30"/>
  <c r="CD172" i="30"/>
  <c r="BZ172" i="30"/>
  <c r="BV172" i="30"/>
  <c r="BR172" i="30"/>
  <c r="BN172" i="30"/>
  <c r="BJ172" i="30"/>
  <c r="BF172" i="30"/>
  <c r="BB172" i="30"/>
  <c r="AX172" i="30"/>
  <c r="AT172" i="30"/>
  <c r="AP172" i="30"/>
  <c r="AL172" i="30"/>
  <c r="AH172" i="30"/>
  <c r="AD172" i="30"/>
  <c r="Z172" i="30"/>
  <c r="V172" i="30"/>
  <c r="R172" i="30"/>
  <c r="N172" i="30"/>
  <c r="IE172" i="30"/>
  <c r="IA172" i="30"/>
  <c r="HW172" i="30"/>
  <c r="HS172" i="30"/>
  <c r="HO172" i="30"/>
  <c r="HK172" i="30"/>
  <c r="HG172" i="30"/>
  <c r="HC172" i="30"/>
  <c r="GY172" i="30"/>
  <c r="GU172" i="30"/>
  <c r="GQ172" i="30"/>
  <c r="GM172" i="30"/>
  <c r="GI172" i="30"/>
  <c r="GE172" i="30"/>
  <c r="GA172" i="30"/>
  <c r="FW172" i="30"/>
  <c r="FS172" i="30"/>
  <c r="FO172" i="30"/>
  <c r="FK172" i="30"/>
  <c r="FG172" i="30"/>
  <c r="FC172" i="30"/>
  <c r="EY172" i="30"/>
  <c r="EU172" i="30"/>
  <c r="EQ172" i="30"/>
  <c r="EM172" i="30"/>
  <c r="EI172" i="30"/>
  <c r="EE172" i="30"/>
  <c r="EA172" i="30"/>
  <c r="DW172" i="30"/>
  <c r="DS172" i="30"/>
  <c r="DO172" i="30"/>
  <c r="DK172" i="30"/>
  <c r="DG172" i="30"/>
  <c r="DC172" i="30"/>
  <c r="CY172" i="30"/>
  <c r="CU172" i="30"/>
  <c r="CQ172" i="30"/>
  <c r="CM172" i="30"/>
  <c r="CI172" i="30"/>
  <c r="CE172" i="30"/>
  <c r="CA172" i="30"/>
  <c r="BW172" i="30"/>
  <c r="BS172" i="30"/>
  <c r="BO172" i="30"/>
  <c r="BK172" i="30"/>
  <c r="BG172" i="30"/>
  <c r="BC172" i="30"/>
  <c r="AY172" i="30"/>
  <c r="AU172" i="30"/>
  <c r="AQ172" i="30"/>
  <c r="AM172" i="30"/>
  <c r="AI172" i="30"/>
  <c r="AE172" i="30"/>
  <c r="AA172" i="30"/>
  <c r="W172" i="30"/>
  <c r="S172" i="30"/>
  <c r="O172" i="30"/>
  <c r="K172" i="30"/>
  <c r="IF188" i="30"/>
  <c r="IB188" i="30"/>
  <c r="HX188" i="30"/>
  <c r="HT188" i="30"/>
  <c r="HP188" i="30"/>
  <c r="HL188" i="30"/>
  <c r="HH188" i="30"/>
  <c r="HD188" i="30"/>
  <c r="GZ188" i="30"/>
  <c r="GV188" i="30"/>
  <c r="GR188" i="30"/>
  <c r="GN188" i="30"/>
  <c r="GJ188" i="30"/>
  <c r="GF188" i="30"/>
  <c r="GB188" i="30"/>
  <c r="FX188" i="30"/>
  <c r="FT188" i="30"/>
  <c r="FP188" i="30"/>
  <c r="FL188" i="30"/>
  <c r="FH188" i="30"/>
  <c r="FD188" i="30"/>
  <c r="EZ188" i="30"/>
  <c r="EV188" i="30"/>
  <c r="ER188" i="30"/>
  <c r="EN188" i="30"/>
  <c r="EJ188" i="30"/>
  <c r="EF188" i="30"/>
  <c r="EB188" i="30"/>
  <c r="DX188" i="30"/>
  <c r="DT188" i="30"/>
  <c r="DP188" i="30"/>
  <c r="DL188" i="30"/>
  <c r="DH188" i="30"/>
  <c r="DD188" i="30"/>
  <c r="CZ188" i="30"/>
  <c r="CV188" i="30"/>
  <c r="CR188" i="30"/>
  <c r="CN188" i="30"/>
  <c r="CJ188" i="30"/>
  <c r="CF188" i="30"/>
  <c r="CB188" i="30"/>
  <c r="BX188" i="30"/>
  <c r="BT188" i="30"/>
  <c r="BP188" i="30"/>
  <c r="BL188" i="30"/>
  <c r="BH188" i="30"/>
  <c r="BD188" i="30"/>
  <c r="AZ188" i="30"/>
  <c r="AV188" i="30"/>
  <c r="AR188" i="30"/>
  <c r="AN188" i="30"/>
  <c r="AJ188" i="30"/>
  <c r="AF188" i="30"/>
  <c r="AB188" i="30"/>
  <c r="X188" i="30"/>
  <c r="T188" i="30"/>
  <c r="P188" i="30"/>
  <c r="L188" i="30"/>
  <c r="IG188" i="30"/>
  <c r="IC188" i="30"/>
  <c r="HY188" i="30"/>
  <c r="HU188" i="30"/>
  <c r="HQ188" i="30"/>
  <c r="HM188" i="30"/>
  <c r="HI188" i="30"/>
  <c r="HE188" i="30"/>
  <c r="HA188" i="30"/>
  <c r="GW188" i="30"/>
  <c r="GS188" i="30"/>
  <c r="GO188" i="30"/>
  <c r="GK188" i="30"/>
  <c r="GG188" i="30"/>
  <c r="GC188" i="30"/>
  <c r="FY188" i="30"/>
  <c r="FU188" i="30"/>
  <c r="FQ188" i="30"/>
  <c r="FM188" i="30"/>
  <c r="FI188" i="30"/>
  <c r="FE188" i="30"/>
  <c r="FA188" i="30"/>
  <c r="EW188" i="30"/>
  <c r="ES188" i="30"/>
  <c r="EO188" i="30"/>
  <c r="EK188" i="30"/>
  <c r="EG188" i="30"/>
  <c r="EC188" i="30"/>
  <c r="DY188" i="30"/>
  <c r="DU188" i="30"/>
  <c r="DQ188" i="30"/>
  <c r="DM188" i="30"/>
  <c r="DI188" i="30"/>
  <c r="DE188" i="30"/>
  <c r="DA188" i="30"/>
  <c r="CW188" i="30"/>
  <c r="CS188" i="30"/>
  <c r="CO188" i="30"/>
  <c r="CK188" i="30"/>
  <c r="CG188" i="30"/>
  <c r="CC188" i="30"/>
  <c r="BY188" i="30"/>
  <c r="BU188" i="30"/>
  <c r="BQ188" i="30"/>
  <c r="BM188" i="30"/>
  <c r="BI188" i="30"/>
  <c r="BE188" i="30"/>
  <c r="BA188" i="30"/>
  <c r="AW188" i="30"/>
  <c r="AS188" i="30"/>
  <c r="AO188" i="30"/>
  <c r="AK188" i="30"/>
  <c r="AG188" i="30"/>
  <c r="AC188" i="30"/>
  <c r="Y188" i="30"/>
  <c r="U188" i="30"/>
  <c r="Q188" i="30"/>
  <c r="M188" i="30"/>
  <c r="ID188" i="30"/>
  <c r="HZ188" i="30"/>
  <c r="HV188" i="30"/>
  <c r="HR188" i="30"/>
  <c r="HN188" i="30"/>
  <c r="HJ188" i="30"/>
  <c r="HF188" i="30"/>
  <c r="HB188" i="30"/>
  <c r="GX188" i="30"/>
  <c r="GT188" i="30"/>
  <c r="GP188" i="30"/>
  <c r="GL188" i="30"/>
  <c r="GH188" i="30"/>
  <c r="GD188" i="30"/>
  <c r="FZ188" i="30"/>
  <c r="FV188" i="30"/>
  <c r="FR188" i="30"/>
  <c r="FN188" i="30"/>
  <c r="FJ188" i="30"/>
  <c r="FF188" i="30"/>
  <c r="FB188" i="30"/>
  <c r="EX188" i="30"/>
  <c r="ET188" i="30"/>
  <c r="EP188" i="30"/>
  <c r="EL188" i="30"/>
  <c r="EH188" i="30"/>
  <c r="ED188" i="30"/>
  <c r="DZ188" i="30"/>
  <c r="DV188" i="30"/>
  <c r="DR188" i="30"/>
  <c r="DN188" i="30"/>
  <c r="DJ188" i="30"/>
  <c r="DF188" i="30"/>
  <c r="DB188" i="30"/>
  <c r="CX188" i="30"/>
  <c r="CT188" i="30"/>
  <c r="CP188" i="30"/>
  <c r="CL188" i="30"/>
  <c r="CH188" i="30"/>
  <c r="CD188" i="30"/>
  <c r="BZ188" i="30"/>
  <c r="BV188" i="30"/>
  <c r="BR188" i="30"/>
  <c r="BN188" i="30"/>
  <c r="BJ188" i="30"/>
  <c r="BF188" i="30"/>
  <c r="BB188" i="30"/>
  <c r="AX188" i="30"/>
  <c r="AT188" i="30"/>
  <c r="AP188" i="30"/>
  <c r="AL188" i="30"/>
  <c r="AH188" i="30"/>
  <c r="AD188" i="30"/>
  <c r="Z188" i="30"/>
  <c r="V188" i="30"/>
  <c r="R188" i="30"/>
  <c r="N188" i="30"/>
  <c r="IE188" i="30"/>
  <c r="IA188" i="30"/>
  <c r="HW188" i="30"/>
  <c r="HS188" i="30"/>
  <c r="HO188" i="30"/>
  <c r="HK188" i="30"/>
  <c r="HG188" i="30"/>
  <c r="HC188" i="30"/>
  <c r="GY188" i="30"/>
  <c r="GU188" i="30"/>
  <c r="GQ188" i="30"/>
  <c r="GM188" i="30"/>
  <c r="GI188" i="30"/>
  <c r="GE188" i="30"/>
  <c r="GA188" i="30"/>
  <c r="FW188" i="30"/>
  <c r="FS188" i="30"/>
  <c r="FO188" i="30"/>
  <c r="FK188" i="30"/>
  <c r="FG188" i="30"/>
  <c r="FC188" i="30"/>
  <c r="EY188" i="30"/>
  <c r="EU188" i="30"/>
  <c r="EQ188" i="30"/>
  <c r="EM188" i="30"/>
  <c r="EI188" i="30"/>
  <c r="EE188" i="30"/>
  <c r="EA188" i="30"/>
  <c r="DW188" i="30"/>
  <c r="DS188" i="30"/>
  <c r="DO188" i="30"/>
  <c r="DK188" i="30"/>
  <c r="DG188" i="30"/>
  <c r="DC188" i="30"/>
  <c r="CY188" i="30"/>
  <c r="CU188" i="30"/>
  <c r="CQ188" i="30"/>
  <c r="CM188" i="30"/>
  <c r="CI188" i="30"/>
  <c r="CE188" i="30"/>
  <c r="CA188" i="30"/>
  <c r="BW188" i="30"/>
  <c r="BS188" i="30"/>
  <c r="BO188" i="30"/>
  <c r="BK188" i="30"/>
  <c r="BG188" i="30"/>
  <c r="BC188" i="30"/>
  <c r="AY188" i="30"/>
  <c r="AU188" i="30"/>
  <c r="AQ188" i="30"/>
  <c r="AM188" i="30"/>
  <c r="AI188" i="30"/>
  <c r="AE188" i="30"/>
  <c r="AA188" i="30"/>
  <c r="W188" i="30"/>
  <c r="S188" i="30"/>
  <c r="O188" i="30"/>
  <c r="K188" i="30"/>
  <c r="IF204" i="30"/>
  <c r="IB204" i="30"/>
  <c r="HX204" i="30"/>
  <c r="HT204" i="30"/>
  <c r="HP204" i="30"/>
  <c r="HL204" i="30"/>
  <c r="HH204" i="30"/>
  <c r="HD204" i="30"/>
  <c r="GZ204" i="30"/>
  <c r="GV204" i="30"/>
  <c r="GR204" i="30"/>
  <c r="GN204" i="30"/>
  <c r="GJ204" i="30"/>
  <c r="GF204" i="30"/>
  <c r="GB204" i="30"/>
  <c r="FX204" i="30"/>
  <c r="FT204" i="30"/>
  <c r="FP204" i="30"/>
  <c r="FL204" i="30"/>
  <c r="FH204" i="30"/>
  <c r="FD204" i="30"/>
  <c r="EZ204" i="30"/>
  <c r="EV204" i="30"/>
  <c r="ER204" i="30"/>
  <c r="EN204" i="30"/>
  <c r="EJ204" i="30"/>
  <c r="EF204" i="30"/>
  <c r="EB204" i="30"/>
  <c r="DX204" i="30"/>
  <c r="DT204" i="30"/>
  <c r="DP204" i="30"/>
  <c r="DL204" i="30"/>
  <c r="DH204" i="30"/>
  <c r="DD204" i="30"/>
  <c r="CZ204" i="30"/>
  <c r="CV204" i="30"/>
  <c r="CR204" i="30"/>
  <c r="CN204" i="30"/>
  <c r="CJ204" i="30"/>
  <c r="CF204" i="30"/>
  <c r="CB204" i="30"/>
  <c r="BX204" i="30"/>
  <c r="BT204" i="30"/>
  <c r="BP204" i="30"/>
  <c r="BL204" i="30"/>
  <c r="BH204" i="30"/>
  <c r="BD204" i="30"/>
  <c r="AZ204" i="30"/>
  <c r="AV204" i="30"/>
  <c r="AR204" i="30"/>
  <c r="AN204" i="30"/>
  <c r="AJ204" i="30"/>
  <c r="AF204" i="30"/>
  <c r="AB204" i="30"/>
  <c r="X204" i="30"/>
  <c r="T204" i="30"/>
  <c r="P204" i="30"/>
  <c r="L204" i="30"/>
  <c r="IG204" i="30"/>
  <c r="IC204" i="30"/>
  <c r="HY204" i="30"/>
  <c r="HU204" i="30"/>
  <c r="HQ204" i="30"/>
  <c r="HM204" i="30"/>
  <c r="HI204" i="30"/>
  <c r="HE204" i="30"/>
  <c r="HA204" i="30"/>
  <c r="GW204" i="30"/>
  <c r="GS204" i="30"/>
  <c r="GO204" i="30"/>
  <c r="GK204" i="30"/>
  <c r="GG204" i="30"/>
  <c r="GC204" i="30"/>
  <c r="FY204" i="30"/>
  <c r="FU204" i="30"/>
  <c r="FQ204" i="30"/>
  <c r="FM204" i="30"/>
  <c r="FI204" i="30"/>
  <c r="FE204" i="30"/>
  <c r="FA204" i="30"/>
  <c r="EW204" i="30"/>
  <c r="ES204" i="30"/>
  <c r="EO204" i="30"/>
  <c r="EK204" i="30"/>
  <c r="EG204" i="30"/>
  <c r="EC204" i="30"/>
  <c r="DY204" i="30"/>
  <c r="DU204" i="30"/>
  <c r="DQ204" i="30"/>
  <c r="DM204" i="30"/>
  <c r="DI204" i="30"/>
  <c r="DE204" i="30"/>
  <c r="DA204" i="30"/>
  <c r="CW204" i="30"/>
  <c r="CS204" i="30"/>
  <c r="CO204" i="30"/>
  <c r="CK204" i="30"/>
  <c r="CG204" i="30"/>
  <c r="CC204" i="30"/>
  <c r="BY204" i="30"/>
  <c r="BU204" i="30"/>
  <c r="BQ204" i="30"/>
  <c r="BM204" i="30"/>
  <c r="BI204" i="30"/>
  <c r="BE204" i="30"/>
  <c r="BA204" i="30"/>
  <c r="AW204" i="30"/>
  <c r="AS204" i="30"/>
  <c r="AO204" i="30"/>
  <c r="AK204" i="30"/>
  <c r="AG204" i="30"/>
  <c r="AC204" i="30"/>
  <c r="Y204" i="30"/>
  <c r="U204" i="30"/>
  <c r="Q204" i="30"/>
  <c r="M204" i="30"/>
  <c r="ID204" i="30"/>
  <c r="HZ204" i="30"/>
  <c r="HV204" i="30"/>
  <c r="HR204" i="30"/>
  <c r="HN204" i="30"/>
  <c r="HJ204" i="30"/>
  <c r="HF204" i="30"/>
  <c r="HB204" i="30"/>
  <c r="GX204" i="30"/>
  <c r="GT204" i="30"/>
  <c r="GP204" i="30"/>
  <c r="GL204" i="30"/>
  <c r="GH204" i="30"/>
  <c r="GD204" i="30"/>
  <c r="FZ204" i="30"/>
  <c r="FV204" i="30"/>
  <c r="FR204" i="30"/>
  <c r="FN204" i="30"/>
  <c r="FJ204" i="30"/>
  <c r="FF204" i="30"/>
  <c r="FB204" i="30"/>
  <c r="EX204" i="30"/>
  <c r="ET204" i="30"/>
  <c r="EP204" i="30"/>
  <c r="EL204" i="30"/>
  <c r="EH204" i="30"/>
  <c r="ED204" i="30"/>
  <c r="DZ204" i="30"/>
  <c r="DV204" i="30"/>
  <c r="DR204" i="30"/>
  <c r="DN204" i="30"/>
  <c r="DJ204" i="30"/>
  <c r="DF204" i="30"/>
  <c r="DB204" i="30"/>
  <c r="CX204" i="30"/>
  <c r="CT204" i="30"/>
  <c r="CP204" i="30"/>
  <c r="CL204" i="30"/>
  <c r="CH204" i="30"/>
  <c r="CD204" i="30"/>
  <c r="BZ204" i="30"/>
  <c r="BV204" i="30"/>
  <c r="BR204" i="30"/>
  <c r="BN204" i="30"/>
  <c r="BJ204" i="30"/>
  <c r="BF204" i="30"/>
  <c r="BB204" i="30"/>
  <c r="AX204" i="30"/>
  <c r="AT204" i="30"/>
  <c r="AP204" i="30"/>
  <c r="AL204" i="30"/>
  <c r="AH204" i="30"/>
  <c r="AD204" i="30"/>
  <c r="Z204" i="30"/>
  <c r="V204" i="30"/>
  <c r="R204" i="30"/>
  <c r="N204" i="30"/>
  <c r="IE204" i="30"/>
  <c r="IA204" i="30"/>
  <c r="HW204" i="30"/>
  <c r="HS204" i="30"/>
  <c r="HO204" i="30"/>
  <c r="HK204" i="30"/>
  <c r="HG204" i="30"/>
  <c r="HC204" i="30"/>
  <c r="GY204" i="30"/>
  <c r="GU204" i="30"/>
  <c r="GQ204" i="30"/>
  <c r="GM204" i="30"/>
  <c r="GI204" i="30"/>
  <c r="GE204" i="30"/>
  <c r="GA204" i="30"/>
  <c r="FW204" i="30"/>
  <c r="FS204" i="30"/>
  <c r="FO204" i="30"/>
  <c r="FK204" i="30"/>
  <c r="FG204" i="30"/>
  <c r="FC204" i="30"/>
  <c r="EY204" i="30"/>
  <c r="EU204" i="30"/>
  <c r="EQ204" i="30"/>
  <c r="EM204" i="30"/>
  <c r="EI204" i="30"/>
  <c r="EE204" i="30"/>
  <c r="EA204" i="30"/>
  <c r="DW204" i="30"/>
  <c r="DS204" i="30"/>
  <c r="DO204" i="30"/>
  <c r="DK204" i="30"/>
  <c r="DG204" i="30"/>
  <c r="DC204" i="30"/>
  <c r="CY204" i="30"/>
  <c r="CU204" i="30"/>
  <c r="CQ204" i="30"/>
  <c r="CM204" i="30"/>
  <c r="CI204" i="30"/>
  <c r="CE204" i="30"/>
  <c r="CA204" i="30"/>
  <c r="BW204" i="30"/>
  <c r="BS204" i="30"/>
  <c r="BO204" i="30"/>
  <c r="BK204" i="30"/>
  <c r="BG204" i="30"/>
  <c r="BC204" i="30"/>
  <c r="AY204" i="30"/>
  <c r="AU204" i="30"/>
  <c r="AQ204" i="30"/>
  <c r="AM204" i="30"/>
  <c r="AI204" i="30"/>
  <c r="AE204" i="30"/>
  <c r="AA204" i="30"/>
  <c r="W204" i="30"/>
  <c r="S204" i="30"/>
  <c r="O204" i="30"/>
  <c r="K204" i="30"/>
  <c r="IG153" i="30"/>
  <c r="IC153" i="30"/>
  <c r="HY153" i="30"/>
  <c r="HU153" i="30"/>
  <c r="HQ153" i="30"/>
  <c r="HM153" i="30"/>
  <c r="HI153" i="30"/>
  <c r="HE153" i="30"/>
  <c r="HA153" i="30"/>
  <c r="GW153" i="30"/>
  <c r="GS153" i="30"/>
  <c r="GO153" i="30"/>
  <c r="GK153" i="30"/>
  <c r="GG153" i="30"/>
  <c r="GC153" i="30"/>
  <c r="FY153" i="30"/>
  <c r="FU153" i="30"/>
  <c r="FQ153" i="30"/>
  <c r="FM153" i="30"/>
  <c r="FI153" i="30"/>
  <c r="FE153" i="30"/>
  <c r="FA153" i="30"/>
  <c r="EW153" i="30"/>
  <c r="ES153" i="30"/>
  <c r="EO153" i="30"/>
  <c r="EK153" i="30"/>
  <c r="EG153" i="30"/>
  <c r="EC153" i="30"/>
  <c r="DY153" i="30"/>
  <c r="DU153" i="30"/>
  <c r="DQ153" i="30"/>
  <c r="DM153" i="30"/>
  <c r="DI153" i="30"/>
  <c r="DE153" i="30"/>
  <c r="DA153" i="30"/>
  <c r="CW153" i="30"/>
  <c r="CS153" i="30"/>
  <c r="CO153" i="30"/>
  <c r="CK153" i="30"/>
  <c r="CG153" i="30"/>
  <c r="CC153" i="30"/>
  <c r="BY153" i="30"/>
  <c r="BU153" i="30"/>
  <c r="BQ153" i="30"/>
  <c r="BM153" i="30"/>
  <c r="BI153" i="30"/>
  <c r="BE153" i="30"/>
  <c r="BA153" i="30"/>
  <c r="AW153" i="30"/>
  <c r="AS153" i="30"/>
  <c r="AO153" i="30"/>
  <c r="AK153" i="30"/>
  <c r="AG153" i="30"/>
  <c r="AC153" i="30"/>
  <c r="Y153" i="30"/>
  <c r="U153" i="30"/>
  <c r="Q153" i="30"/>
  <c r="M153" i="30"/>
  <c r="ID153" i="30"/>
  <c r="HZ153" i="30"/>
  <c r="HV153" i="30"/>
  <c r="HR153" i="30"/>
  <c r="HN153" i="30"/>
  <c r="HJ153" i="30"/>
  <c r="HF153" i="30"/>
  <c r="HB153" i="30"/>
  <c r="GX153" i="30"/>
  <c r="GT153" i="30"/>
  <c r="GP153" i="30"/>
  <c r="GL153" i="30"/>
  <c r="GH153" i="30"/>
  <c r="GD153" i="30"/>
  <c r="FZ153" i="30"/>
  <c r="FV153" i="30"/>
  <c r="FR153" i="30"/>
  <c r="FN153" i="30"/>
  <c r="FJ153" i="30"/>
  <c r="FF153" i="30"/>
  <c r="FB153" i="30"/>
  <c r="EX153" i="30"/>
  <c r="ET153" i="30"/>
  <c r="EP153" i="30"/>
  <c r="EL153" i="30"/>
  <c r="EH153" i="30"/>
  <c r="ED153" i="30"/>
  <c r="DZ153" i="30"/>
  <c r="DV153" i="30"/>
  <c r="DR153" i="30"/>
  <c r="DN153" i="30"/>
  <c r="DJ153" i="30"/>
  <c r="DF153" i="30"/>
  <c r="DB153" i="30"/>
  <c r="CX153" i="30"/>
  <c r="CT153" i="30"/>
  <c r="CP153" i="30"/>
  <c r="CL153" i="30"/>
  <c r="CH153" i="30"/>
  <c r="CD153" i="30"/>
  <c r="BZ153" i="30"/>
  <c r="BV153" i="30"/>
  <c r="BR153" i="30"/>
  <c r="BN153" i="30"/>
  <c r="BJ153" i="30"/>
  <c r="BF153" i="30"/>
  <c r="BB153" i="30"/>
  <c r="AX153" i="30"/>
  <c r="AT153" i="30"/>
  <c r="AP153" i="30"/>
  <c r="AL153" i="30"/>
  <c r="AH153" i="30"/>
  <c r="AD153" i="30"/>
  <c r="Z153" i="30"/>
  <c r="V153" i="30"/>
  <c r="R153" i="30"/>
  <c r="N153" i="30"/>
  <c r="IE153" i="30"/>
  <c r="IA153" i="30"/>
  <c r="HW153" i="30"/>
  <c r="HS153" i="30"/>
  <c r="HO153" i="30"/>
  <c r="HK153" i="30"/>
  <c r="HG153" i="30"/>
  <c r="HC153" i="30"/>
  <c r="GY153" i="30"/>
  <c r="GU153" i="30"/>
  <c r="GQ153" i="30"/>
  <c r="GM153" i="30"/>
  <c r="GI153" i="30"/>
  <c r="GE153" i="30"/>
  <c r="GA153" i="30"/>
  <c r="FW153" i="30"/>
  <c r="FS153" i="30"/>
  <c r="FO153" i="30"/>
  <c r="FK153" i="30"/>
  <c r="FG153" i="30"/>
  <c r="FC153" i="30"/>
  <c r="EY153" i="30"/>
  <c r="EU153" i="30"/>
  <c r="EQ153" i="30"/>
  <c r="EM153" i="30"/>
  <c r="EI153" i="30"/>
  <c r="EE153" i="30"/>
  <c r="EA153" i="30"/>
  <c r="DW153" i="30"/>
  <c r="DS153" i="30"/>
  <c r="DO153" i="30"/>
  <c r="DK153" i="30"/>
  <c r="DG153" i="30"/>
  <c r="DC153" i="30"/>
  <c r="CY153" i="30"/>
  <c r="CU153" i="30"/>
  <c r="CQ153" i="30"/>
  <c r="CM153" i="30"/>
  <c r="CI153" i="30"/>
  <c r="CE153" i="30"/>
  <c r="CA153" i="30"/>
  <c r="BW153" i="30"/>
  <c r="BS153" i="30"/>
  <c r="BO153" i="30"/>
  <c r="BK153" i="30"/>
  <c r="BG153" i="30"/>
  <c r="BC153" i="30"/>
  <c r="AY153" i="30"/>
  <c r="AU153" i="30"/>
  <c r="AQ153" i="30"/>
  <c r="AM153" i="30"/>
  <c r="AI153" i="30"/>
  <c r="AE153" i="30"/>
  <c r="AA153" i="30"/>
  <c r="W153" i="30"/>
  <c r="S153" i="30"/>
  <c r="O153" i="30"/>
  <c r="K153" i="30"/>
  <c r="IF153" i="30"/>
  <c r="IB153" i="30"/>
  <c r="HX153" i="30"/>
  <c r="HT153" i="30"/>
  <c r="HP153" i="30"/>
  <c r="HL153" i="30"/>
  <c r="HH153" i="30"/>
  <c r="HD153" i="30"/>
  <c r="GZ153" i="30"/>
  <c r="GV153" i="30"/>
  <c r="GR153" i="30"/>
  <c r="GN153" i="30"/>
  <c r="GJ153" i="30"/>
  <c r="GF153" i="30"/>
  <c r="GB153" i="30"/>
  <c r="FX153" i="30"/>
  <c r="FT153" i="30"/>
  <c r="FP153" i="30"/>
  <c r="FL153" i="30"/>
  <c r="FH153" i="30"/>
  <c r="FD153" i="30"/>
  <c r="EZ153" i="30"/>
  <c r="EV153" i="30"/>
  <c r="ER153" i="30"/>
  <c r="EN153" i="30"/>
  <c r="EJ153" i="30"/>
  <c r="EF153" i="30"/>
  <c r="EB153" i="30"/>
  <c r="DX153" i="30"/>
  <c r="DT153" i="30"/>
  <c r="DP153" i="30"/>
  <c r="DL153" i="30"/>
  <c r="DH153" i="30"/>
  <c r="DD153" i="30"/>
  <c r="CZ153" i="30"/>
  <c r="CV153" i="30"/>
  <c r="CR153" i="30"/>
  <c r="CN153" i="30"/>
  <c r="CJ153" i="30"/>
  <c r="CF153" i="30"/>
  <c r="CB153" i="30"/>
  <c r="BX153" i="30"/>
  <c r="BT153" i="30"/>
  <c r="BP153" i="30"/>
  <c r="BL153" i="30"/>
  <c r="BH153" i="30"/>
  <c r="BD153" i="30"/>
  <c r="AZ153" i="30"/>
  <c r="AV153" i="30"/>
  <c r="AR153" i="30"/>
  <c r="AN153" i="30"/>
  <c r="AJ153" i="30"/>
  <c r="AF153" i="30"/>
  <c r="AB153" i="30"/>
  <c r="X153" i="30"/>
  <c r="T153" i="30"/>
  <c r="P153" i="30"/>
  <c r="L153" i="30"/>
  <c r="IG169" i="30"/>
  <c r="IC169" i="30"/>
  <c r="HY169" i="30"/>
  <c r="HU169" i="30"/>
  <c r="HQ169" i="30"/>
  <c r="HM169" i="30"/>
  <c r="HI169" i="30"/>
  <c r="HE169" i="30"/>
  <c r="HA169" i="30"/>
  <c r="GW169" i="30"/>
  <c r="GS169" i="30"/>
  <c r="GO169" i="30"/>
  <c r="GK169" i="30"/>
  <c r="GG169" i="30"/>
  <c r="GC169" i="30"/>
  <c r="FY169" i="30"/>
  <c r="FU169" i="30"/>
  <c r="FQ169" i="30"/>
  <c r="FM169" i="30"/>
  <c r="FI169" i="30"/>
  <c r="FE169" i="30"/>
  <c r="FA169" i="30"/>
  <c r="EW169" i="30"/>
  <c r="ES169" i="30"/>
  <c r="EO169" i="30"/>
  <c r="EK169" i="30"/>
  <c r="EG169" i="30"/>
  <c r="EC169" i="30"/>
  <c r="DY169" i="30"/>
  <c r="DU169" i="30"/>
  <c r="DQ169" i="30"/>
  <c r="DM169" i="30"/>
  <c r="DI169" i="30"/>
  <c r="DE169" i="30"/>
  <c r="DA169" i="30"/>
  <c r="CW169" i="30"/>
  <c r="CS169" i="30"/>
  <c r="CO169" i="30"/>
  <c r="CK169" i="30"/>
  <c r="CG169" i="30"/>
  <c r="CC169" i="30"/>
  <c r="BY169" i="30"/>
  <c r="BU169" i="30"/>
  <c r="BQ169" i="30"/>
  <c r="BM169" i="30"/>
  <c r="BI169" i="30"/>
  <c r="BE169" i="30"/>
  <c r="BA169" i="30"/>
  <c r="AW169" i="30"/>
  <c r="AS169" i="30"/>
  <c r="AO169" i="30"/>
  <c r="AK169" i="30"/>
  <c r="AG169" i="30"/>
  <c r="AC169" i="30"/>
  <c r="Y169" i="30"/>
  <c r="U169" i="30"/>
  <c r="Q169" i="30"/>
  <c r="M169" i="30"/>
  <c r="ID169" i="30"/>
  <c r="HZ169" i="30"/>
  <c r="HV169" i="30"/>
  <c r="HR169" i="30"/>
  <c r="HN169" i="30"/>
  <c r="HJ169" i="30"/>
  <c r="HF169" i="30"/>
  <c r="HB169" i="30"/>
  <c r="GX169" i="30"/>
  <c r="GT169" i="30"/>
  <c r="GP169" i="30"/>
  <c r="GL169" i="30"/>
  <c r="GH169" i="30"/>
  <c r="GD169" i="30"/>
  <c r="FZ169" i="30"/>
  <c r="FV169" i="30"/>
  <c r="FR169" i="30"/>
  <c r="FN169" i="30"/>
  <c r="FJ169" i="30"/>
  <c r="FF169" i="30"/>
  <c r="FB169" i="30"/>
  <c r="EX169" i="30"/>
  <c r="ET169" i="30"/>
  <c r="EP169" i="30"/>
  <c r="EL169" i="30"/>
  <c r="EH169" i="30"/>
  <c r="ED169" i="30"/>
  <c r="DZ169" i="30"/>
  <c r="DV169" i="30"/>
  <c r="DR169" i="30"/>
  <c r="DN169" i="30"/>
  <c r="DJ169" i="30"/>
  <c r="DF169" i="30"/>
  <c r="DB169" i="30"/>
  <c r="CX169" i="30"/>
  <c r="CT169" i="30"/>
  <c r="CP169" i="30"/>
  <c r="CL169" i="30"/>
  <c r="CH169" i="30"/>
  <c r="CD169" i="30"/>
  <c r="BZ169" i="30"/>
  <c r="BV169" i="30"/>
  <c r="BR169" i="30"/>
  <c r="BN169" i="30"/>
  <c r="BJ169" i="30"/>
  <c r="BF169" i="30"/>
  <c r="BB169" i="30"/>
  <c r="AX169" i="30"/>
  <c r="AT169" i="30"/>
  <c r="AP169" i="30"/>
  <c r="AL169" i="30"/>
  <c r="AH169" i="30"/>
  <c r="AD169" i="30"/>
  <c r="Z169" i="30"/>
  <c r="V169" i="30"/>
  <c r="R169" i="30"/>
  <c r="N169" i="30"/>
  <c r="IE169" i="30"/>
  <c r="IA169" i="30"/>
  <c r="HW169" i="30"/>
  <c r="HS169" i="30"/>
  <c r="HO169" i="30"/>
  <c r="HK169" i="30"/>
  <c r="HG169" i="30"/>
  <c r="HC169" i="30"/>
  <c r="GY169" i="30"/>
  <c r="GU169" i="30"/>
  <c r="GQ169" i="30"/>
  <c r="GM169" i="30"/>
  <c r="GI169" i="30"/>
  <c r="GE169" i="30"/>
  <c r="GA169" i="30"/>
  <c r="FW169" i="30"/>
  <c r="FS169" i="30"/>
  <c r="FO169" i="30"/>
  <c r="FK169" i="30"/>
  <c r="FG169" i="30"/>
  <c r="FC169" i="30"/>
  <c r="EY169" i="30"/>
  <c r="EU169" i="30"/>
  <c r="EQ169" i="30"/>
  <c r="EM169" i="30"/>
  <c r="EI169" i="30"/>
  <c r="EE169" i="30"/>
  <c r="EA169" i="30"/>
  <c r="DW169" i="30"/>
  <c r="DS169" i="30"/>
  <c r="DO169" i="30"/>
  <c r="DK169" i="30"/>
  <c r="DG169" i="30"/>
  <c r="DC169" i="30"/>
  <c r="CY169" i="30"/>
  <c r="CU169" i="30"/>
  <c r="CQ169" i="30"/>
  <c r="CM169" i="30"/>
  <c r="CI169" i="30"/>
  <c r="CE169" i="30"/>
  <c r="CA169" i="30"/>
  <c r="BW169" i="30"/>
  <c r="BS169" i="30"/>
  <c r="BO169" i="30"/>
  <c r="BK169" i="30"/>
  <c r="BG169" i="30"/>
  <c r="BC169" i="30"/>
  <c r="AY169" i="30"/>
  <c r="AU169" i="30"/>
  <c r="AQ169" i="30"/>
  <c r="AM169" i="30"/>
  <c r="AI169" i="30"/>
  <c r="AE169" i="30"/>
  <c r="AA169" i="30"/>
  <c r="W169" i="30"/>
  <c r="S169" i="30"/>
  <c r="O169" i="30"/>
  <c r="K169" i="30"/>
  <c r="IF169" i="30"/>
  <c r="IB169" i="30"/>
  <c r="HX169" i="30"/>
  <c r="HT169" i="30"/>
  <c r="HP169" i="30"/>
  <c r="HL169" i="30"/>
  <c r="HH169" i="30"/>
  <c r="HD169" i="30"/>
  <c r="GZ169" i="30"/>
  <c r="GV169" i="30"/>
  <c r="GR169" i="30"/>
  <c r="GN169" i="30"/>
  <c r="GJ169" i="30"/>
  <c r="GF169" i="30"/>
  <c r="GB169" i="30"/>
  <c r="FX169" i="30"/>
  <c r="FT169" i="30"/>
  <c r="FP169" i="30"/>
  <c r="FL169" i="30"/>
  <c r="FH169" i="30"/>
  <c r="FD169" i="30"/>
  <c r="EZ169" i="30"/>
  <c r="EV169" i="30"/>
  <c r="ER169" i="30"/>
  <c r="EN169" i="30"/>
  <c r="EJ169" i="30"/>
  <c r="EF169" i="30"/>
  <c r="EB169" i="30"/>
  <c r="DX169" i="30"/>
  <c r="DT169" i="30"/>
  <c r="DP169" i="30"/>
  <c r="DL169" i="30"/>
  <c r="DH169" i="30"/>
  <c r="DD169" i="30"/>
  <c r="CZ169" i="30"/>
  <c r="CV169" i="30"/>
  <c r="CR169" i="30"/>
  <c r="CN169" i="30"/>
  <c r="CJ169" i="30"/>
  <c r="CF169" i="30"/>
  <c r="CB169" i="30"/>
  <c r="BX169" i="30"/>
  <c r="BT169" i="30"/>
  <c r="BP169" i="30"/>
  <c r="BL169" i="30"/>
  <c r="BH169" i="30"/>
  <c r="BD169" i="30"/>
  <c r="AZ169" i="30"/>
  <c r="AV169" i="30"/>
  <c r="AR169" i="30"/>
  <c r="AN169" i="30"/>
  <c r="AJ169" i="30"/>
  <c r="AF169" i="30"/>
  <c r="AB169" i="30"/>
  <c r="X169" i="30"/>
  <c r="T169" i="30"/>
  <c r="P169" i="30"/>
  <c r="L169" i="30"/>
  <c r="IG185" i="30"/>
  <c r="IC185" i="30"/>
  <c r="HY185" i="30"/>
  <c r="HU185" i="30"/>
  <c r="HQ185" i="30"/>
  <c r="HM185" i="30"/>
  <c r="HI185" i="30"/>
  <c r="HE185" i="30"/>
  <c r="HA185" i="30"/>
  <c r="GW185" i="30"/>
  <c r="GS185" i="30"/>
  <c r="GO185" i="30"/>
  <c r="GK185" i="30"/>
  <c r="GG185" i="30"/>
  <c r="GC185" i="30"/>
  <c r="FY185" i="30"/>
  <c r="FU185" i="30"/>
  <c r="FQ185" i="30"/>
  <c r="FM185" i="30"/>
  <c r="FI185" i="30"/>
  <c r="FE185" i="30"/>
  <c r="FA185" i="30"/>
  <c r="EW185" i="30"/>
  <c r="ES185" i="30"/>
  <c r="EO185" i="30"/>
  <c r="EK185" i="30"/>
  <c r="EG185" i="30"/>
  <c r="EC185" i="30"/>
  <c r="DY185" i="30"/>
  <c r="DU185" i="30"/>
  <c r="DQ185" i="30"/>
  <c r="DM185" i="30"/>
  <c r="DI185" i="30"/>
  <c r="DE185" i="30"/>
  <c r="DA185" i="30"/>
  <c r="CW185" i="30"/>
  <c r="CS185" i="30"/>
  <c r="CO185" i="30"/>
  <c r="CK185" i="30"/>
  <c r="CG185" i="30"/>
  <c r="CC185" i="30"/>
  <c r="BY185" i="30"/>
  <c r="BU185" i="30"/>
  <c r="BQ185" i="30"/>
  <c r="BM185" i="30"/>
  <c r="BI185" i="30"/>
  <c r="BE185" i="30"/>
  <c r="BA185" i="30"/>
  <c r="AW185" i="30"/>
  <c r="AS185" i="30"/>
  <c r="AO185" i="30"/>
  <c r="AK185" i="30"/>
  <c r="AG185" i="30"/>
  <c r="AC185" i="30"/>
  <c r="Y185" i="30"/>
  <c r="U185" i="30"/>
  <c r="Q185" i="30"/>
  <c r="M185" i="30"/>
  <c r="ID185" i="30"/>
  <c r="HZ185" i="30"/>
  <c r="HV185" i="30"/>
  <c r="HR185" i="30"/>
  <c r="HN185" i="30"/>
  <c r="HJ185" i="30"/>
  <c r="HF185" i="30"/>
  <c r="HB185" i="30"/>
  <c r="GX185" i="30"/>
  <c r="GT185" i="30"/>
  <c r="GP185" i="30"/>
  <c r="GL185" i="30"/>
  <c r="GH185" i="30"/>
  <c r="GD185" i="30"/>
  <c r="FZ185" i="30"/>
  <c r="FV185" i="30"/>
  <c r="FR185" i="30"/>
  <c r="FN185" i="30"/>
  <c r="FJ185" i="30"/>
  <c r="FF185" i="30"/>
  <c r="FB185" i="30"/>
  <c r="EX185" i="30"/>
  <c r="ET185" i="30"/>
  <c r="EP185" i="30"/>
  <c r="EL185" i="30"/>
  <c r="EH185" i="30"/>
  <c r="ED185" i="30"/>
  <c r="DZ185" i="30"/>
  <c r="DV185" i="30"/>
  <c r="DR185" i="30"/>
  <c r="DN185" i="30"/>
  <c r="DJ185" i="30"/>
  <c r="DF185" i="30"/>
  <c r="DB185" i="30"/>
  <c r="CX185" i="30"/>
  <c r="CT185" i="30"/>
  <c r="CP185" i="30"/>
  <c r="CL185" i="30"/>
  <c r="CH185" i="30"/>
  <c r="CD185" i="30"/>
  <c r="BZ185" i="30"/>
  <c r="BV185" i="30"/>
  <c r="BR185" i="30"/>
  <c r="BN185" i="30"/>
  <c r="BJ185" i="30"/>
  <c r="BF185" i="30"/>
  <c r="BB185" i="30"/>
  <c r="AX185" i="30"/>
  <c r="AT185" i="30"/>
  <c r="AP185" i="30"/>
  <c r="AL185" i="30"/>
  <c r="AH185" i="30"/>
  <c r="AD185" i="30"/>
  <c r="Z185" i="30"/>
  <c r="V185" i="30"/>
  <c r="R185" i="30"/>
  <c r="N185" i="30"/>
  <c r="IE185" i="30"/>
  <c r="IA185" i="30"/>
  <c r="HW185" i="30"/>
  <c r="HS185" i="30"/>
  <c r="HO185" i="30"/>
  <c r="HK185" i="30"/>
  <c r="HG185" i="30"/>
  <c r="HC185" i="30"/>
  <c r="GY185" i="30"/>
  <c r="GU185" i="30"/>
  <c r="GQ185" i="30"/>
  <c r="GM185" i="30"/>
  <c r="GI185" i="30"/>
  <c r="GE185" i="30"/>
  <c r="GA185" i="30"/>
  <c r="FW185" i="30"/>
  <c r="FS185" i="30"/>
  <c r="FO185" i="30"/>
  <c r="FK185" i="30"/>
  <c r="FG185" i="30"/>
  <c r="FC185" i="30"/>
  <c r="EY185" i="30"/>
  <c r="EU185" i="30"/>
  <c r="EQ185" i="30"/>
  <c r="EM185" i="30"/>
  <c r="EI185" i="30"/>
  <c r="EE185" i="30"/>
  <c r="EA185" i="30"/>
  <c r="DW185" i="30"/>
  <c r="DS185" i="30"/>
  <c r="DO185" i="30"/>
  <c r="DK185" i="30"/>
  <c r="DG185" i="30"/>
  <c r="DC185" i="30"/>
  <c r="CY185" i="30"/>
  <c r="CU185" i="30"/>
  <c r="CQ185" i="30"/>
  <c r="CM185" i="30"/>
  <c r="CI185" i="30"/>
  <c r="CE185" i="30"/>
  <c r="CA185" i="30"/>
  <c r="BW185" i="30"/>
  <c r="BS185" i="30"/>
  <c r="BO185" i="30"/>
  <c r="BK185" i="30"/>
  <c r="BG185" i="30"/>
  <c r="BC185" i="30"/>
  <c r="AY185" i="30"/>
  <c r="AU185" i="30"/>
  <c r="AQ185" i="30"/>
  <c r="AM185" i="30"/>
  <c r="AI185" i="30"/>
  <c r="AE185" i="30"/>
  <c r="AA185" i="30"/>
  <c r="W185" i="30"/>
  <c r="S185" i="30"/>
  <c r="O185" i="30"/>
  <c r="K185" i="30"/>
  <c r="IF185" i="30"/>
  <c r="IB185" i="30"/>
  <c r="HX185" i="30"/>
  <c r="HT185" i="30"/>
  <c r="HP185" i="30"/>
  <c r="HL185" i="30"/>
  <c r="HH185" i="30"/>
  <c r="HD185" i="30"/>
  <c r="GZ185" i="30"/>
  <c r="GV185" i="30"/>
  <c r="GR185" i="30"/>
  <c r="GN185" i="30"/>
  <c r="GJ185" i="30"/>
  <c r="GF185" i="30"/>
  <c r="GB185" i="30"/>
  <c r="FX185" i="30"/>
  <c r="FT185" i="30"/>
  <c r="FP185" i="30"/>
  <c r="FL185" i="30"/>
  <c r="FH185" i="30"/>
  <c r="FD185" i="30"/>
  <c r="EZ185" i="30"/>
  <c r="EV185" i="30"/>
  <c r="ER185" i="30"/>
  <c r="EN185" i="30"/>
  <c r="EJ185" i="30"/>
  <c r="EF185" i="30"/>
  <c r="EB185" i="30"/>
  <c r="DX185" i="30"/>
  <c r="DT185" i="30"/>
  <c r="DP185" i="30"/>
  <c r="DL185" i="30"/>
  <c r="DH185" i="30"/>
  <c r="DD185" i="30"/>
  <c r="CZ185" i="30"/>
  <c r="CV185" i="30"/>
  <c r="CR185" i="30"/>
  <c r="CN185" i="30"/>
  <c r="CJ185" i="30"/>
  <c r="CF185" i="30"/>
  <c r="CB185" i="30"/>
  <c r="BX185" i="30"/>
  <c r="BT185" i="30"/>
  <c r="BP185" i="30"/>
  <c r="BL185" i="30"/>
  <c r="BH185" i="30"/>
  <c r="BD185" i="30"/>
  <c r="AZ185" i="30"/>
  <c r="AV185" i="30"/>
  <c r="AR185" i="30"/>
  <c r="AN185" i="30"/>
  <c r="AJ185" i="30"/>
  <c r="AF185" i="30"/>
  <c r="AB185" i="30"/>
  <c r="X185" i="30"/>
  <c r="T185" i="30"/>
  <c r="P185" i="30"/>
  <c r="L185" i="30"/>
  <c r="IG201" i="30"/>
  <c r="IC201" i="30"/>
  <c r="HY201" i="30"/>
  <c r="HU201" i="30"/>
  <c r="HQ201" i="30"/>
  <c r="HM201" i="30"/>
  <c r="HI201" i="30"/>
  <c r="HE201" i="30"/>
  <c r="HA201" i="30"/>
  <c r="GW201" i="30"/>
  <c r="GS201" i="30"/>
  <c r="GO201" i="30"/>
  <c r="GK201" i="30"/>
  <c r="GG201" i="30"/>
  <c r="GC201" i="30"/>
  <c r="FY201" i="30"/>
  <c r="FU201" i="30"/>
  <c r="FQ201" i="30"/>
  <c r="FM201" i="30"/>
  <c r="FI201" i="30"/>
  <c r="FE201" i="30"/>
  <c r="FA201" i="30"/>
  <c r="EW201" i="30"/>
  <c r="ES201" i="30"/>
  <c r="EO201" i="30"/>
  <c r="EK201" i="30"/>
  <c r="EG201" i="30"/>
  <c r="EC201" i="30"/>
  <c r="DY201" i="30"/>
  <c r="DU201" i="30"/>
  <c r="DQ201" i="30"/>
  <c r="DM201" i="30"/>
  <c r="DI201" i="30"/>
  <c r="DE201" i="30"/>
  <c r="DA201" i="30"/>
  <c r="CW201" i="30"/>
  <c r="CS201" i="30"/>
  <c r="CO201" i="30"/>
  <c r="CK201" i="30"/>
  <c r="CG201" i="30"/>
  <c r="CC201" i="30"/>
  <c r="BY201" i="30"/>
  <c r="BU201" i="30"/>
  <c r="BQ201" i="30"/>
  <c r="BM201" i="30"/>
  <c r="BI201" i="30"/>
  <c r="BE201" i="30"/>
  <c r="BA201" i="30"/>
  <c r="AW201" i="30"/>
  <c r="AS201" i="30"/>
  <c r="AO201" i="30"/>
  <c r="AK201" i="30"/>
  <c r="AG201" i="30"/>
  <c r="AC201" i="30"/>
  <c r="Y201" i="30"/>
  <c r="U201" i="30"/>
  <c r="Q201" i="30"/>
  <c r="M201" i="30"/>
  <c r="ID201" i="30"/>
  <c r="HZ201" i="30"/>
  <c r="HV201" i="30"/>
  <c r="HR201" i="30"/>
  <c r="HN201" i="30"/>
  <c r="HJ201" i="30"/>
  <c r="HF201" i="30"/>
  <c r="HB201" i="30"/>
  <c r="GX201" i="30"/>
  <c r="GT201" i="30"/>
  <c r="GP201" i="30"/>
  <c r="GL201" i="30"/>
  <c r="GH201" i="30"/>
  <c r="GD201" i="30"/>
  <c r="FZ201" i="30"/>
  <c r="FV201" i="30"/>
  <c r="FR201" i="30"/>
  <c r="FN201" i="30"/>
  <c r="FJ201" i="30"/>
  <c r="FF201" i="30"/>
  <c r="FB201" i="30"/>
  <c r="EX201" i="30"/>
  <c r="ET201" i="30"/>
  <c r="EP201" i="30"/>
  <c r="EL201" i="30"/>
  <c r="EH201" i="30"/>
  <c r="ED201" i="30"/>
  <c r="DZ201" i="30"/>
  <c r="DV201" i="30"/>
  <c r="DR201" i="30"/>
  <c r="DN201" i="30"/>
  <c r="DJ201" i="30"/>
  <c r="DF201" i="30"/>
  <c r="DB201" i="30"/>
  <c r="CX201" i="30"/>
  <c r="CT201" i="30"/>
  <c r="CP201" i="30"/>
  <c r="CL201" i="30"/>
  <c r="CH201" i="30"/>
  <c r="CD201" i="30"/>
  <c r="BZ201" i="30"/>
  <c r="BV201" i="30"/>
  <c r="BR201" i="30"/>
  <c r="BN201" i="30"/>
  <c r="BJ201" i="30"/>
  <c r="BF201" i="30"/>
  <c r="BB201" i="30"/>
  <c r="AX201" i="30"/>
  <c r="AT201" i="30"/>
  <c r="AP201" i="30"/>
  <c r="AL201" i="30"/>
  <c r="AH201" i="30"/>
  <c r="AD201" i="30"/>
  <c r="Z201" i="30"/>
  <c r="V201" i="30"/>
  <c r="R201" i="30"/>
  <c r="N201" i="30"/>
  <c r="IE201" i="30"/>
  <c r="IA201" i="30"/>
  <c r="HW201" i="30"/>
  <c r="HS201" i="30"/>
  <c r="HO201" i="30"/>
  <c r="HK201" i="30"/>
  <c r="HG201" i="30"/>
  <c r="HC201" i="30"/>
  <c r="GY201" i="30"/>
  <c r="GU201" i="30"/>
  <c r="GQ201" i="30"/>
  <c r="GM201" i="30"/>
  <c r="GI201" i="30"/>
  <c r="GE201" i="30"/>
  <c r="GA201" i="30"/>
  <c r="FW201" i="30"/>
  <c r="FS201" i="30"/>
  <c r="FO201" i="30"/>
  <c r="FK201" i="30"/>
  <c r="FG201" i="30"/>
  <c r="FC201" i="30"/>
  <c r="EY201" i="30"/>
  <c r="EU201" i="30"/>
  <c r="EQ201" i="30"/>
  <c r="EM201" i="30"/>
  <c r="EI201" i="30"/>
  <c r="EE201" i="30"/>
  <c r="EA201" i="30"/>
  <c r="DW201" i="30"/>
  <c r="DS201" i="30"/>
  <c r="DO201" i="30"/>
  <c r="DK201" i="30"/>
  <c r="DG201" i="30"/>
  <c r="DC201" i="30"/>
  <c r="CY201" i="30"/>
  <c r="CU201" i="30"/>
  <c r="CQ201" i="30"/>
  <c r="CM201" i="30"/>
  <c r="CI201" i="30"/>
  <c r="CE201" i="30"/>
  <c r="CA201" i="30"/>
  <c r="BW201" i="30"/>
  <c r="BS201" i="30"/>
  <c r="BO201" i="30"/>
  <c r="BK201" i="30"/>
  <c r="BG201" i="30"/>
  <c r="BC201" i="30"/>
  <c r="AY201" i="30"/>
  <c r="AU201" i="30"/>
  <c r="AQ201" i="30"/>
  <c r="AM201" i="30"/>
  <c r="AI201" i="30"/>
  <c r="AE201" i="30"/>
  <c r="AA201" i="30"/>
  <c r="W201" i="30"/>
  <c r="S201" i="30"/>
  <c r="O201" i="30"/>
  <c r="K201" i="30"/>
  <c r="IF201" i="30"/>
  <c r="IB201" i="30"/>
  <c r="HX201" i="30"/>
  <c r="HT201" i="30"/>
  <c r="HP201" i="30"/>
  <c r="HL201" i="30"/>
  <c r="HH201" i="30"/>
  <c r="HD201" i="30"/>
  <c r="GZ201" i="30"/>
  <c r="GV201" i="30"/>
  <c r="GR201" i="30"/>
  <c r="GN201" i="30"/>
  <c r="GJ201" i="30"/>
  <c r="GF201" i="30"/>
  <c r="GB201" i="30"/>
  <c r="FX201" i="30"/>
  <c r="FT201" i="30"/>
  <c r="FP201" i="30"/>
  <c r="FL201" i="30"/>
  <c r="FH201" i="30"/>
  <c r="FD201" i="30"/>
  <c r="EZ201" i="30"/>
  <c r="EV201" i="30"/>
  <c r="ER201" i="30"/>
  <c r="EN201" i="30"/>
  <c r="EJ201" i="30"/>
  <c r="EF201" i="30"/>
  <c r="EB201" i="30"/>
  <c r="DX201" i="30"/>
  <c r="DT201" i="30"/>
  <c r="DP201" i="30"/>
  <c r="DL201" i="30"/>
  <c r="DH201" i="30"/>
  <c r="DD201" i="30"/>
  <c r="CZ201" i="30"/>
  <c r="CV201" i="30"/>
  <c r="CR201" i="30"/>
  <c r="CN201" i="30"/>
  <c r="CJ201" i="30"/>
  <c r="CF201" i="30"/>
  <c r="CB201" i="30"/>
  <c r="BX201" i="30"/>
  <c r="BT201" i="30"/>
  <c r="BP201" i="30"/>
  <c r="BL201" i="30"/>
  <c r="BH201" i="30"/>
  <c r="BD201" i="30"/>
  <c r="AZ201" i="30"/>
  <c r="AV201" i="30"/>
  <c r="AR201" i="30"/>
  <c r="AN201" i="30"/>
  <c r="AJ201" i="30"/>
  <c r="AF201" i="30"/>
  <c r="AB201" i="30"/>
  <c r="X201" i="30"/>
  <c r="T201" i="30"/>
  <c r="P201" i="30"/>
  <c r="L201" i="30"/>
  <c r="IG217" i="30"/>
  <c r="IC217" i="30"/>
  <c r="HY217" i="30"/>
  <c r="HU217" i="30"/>
  <c r="HQ217" i="30"/>
  <c r="HM217" i="30"/>
  <c r="HI217" i="30"/>
  <c r="HE217" i="30"/>
  <c r="HA217" i="30"/>
  <c r="GW217" i="30"/>
  <c r="GS217" i="30"/>
  <c r="GO217" i="30"/>
  <c r="GK217" i="30"/>
  <c r="GG217" i="30"/>
  <c r="GC217" i="30"/>
  <c r="FY217" i="30"/>
  <c r="FU217" i="30"/>
  <c r="FQ217" i="30"/>
  <c r="FM217" i="30"/>
  <c r="FI217" i="30"/>
  <c r="FE217" i="30"/>
  <c r="FA217" i="30"/>
  <c r="IE217" i="30"/>
  <c r="IA217" i="30"/>
  <c r="HW217" i="30"/>
  <c r="HS217" i="30"/>
  <c r="HO217" i="30"/>
  <c r="HK217" i="30"/>
  <c r="HG217" i="30"/>
  <c r="HC217" i="30"/>
  <c r="GY217" i="30"/>
  <c r="GU217" i="30"/>
  <c r="GQ217" i="30"/>
  <c r="GM217" i="30"/>
  <c r="GI217" i="30"/>
  <c r="GE217" i="30"/>
  <c r="GA217" i="30"/>
  <c r="FW217" i="30"/>
  <c r="FS217" i="30"/>
  <c r="FO217" i="30"/>
  <c r="FK217" i="30"/>
  <c r="FG217" i="30"/>
  <c r="FC217" i="30"/>
  <c r="EY217" i="30"/>
  <c r="EU217" i="30"/>
  <c r="EQ217" i="30"/>
  <c r="EM217" i="30"/>
  <c r="EI217" i="30"/>
  <c r="IF217" i="30"/>
  <c r="HX217" i="30"/>
  <c r="HP217" i="30"/>
  <c r="HH217" i="30"/>
  <c r="GZ217" i="30"/>
  <c r="GR217" i="30"/>
  <c r="GJ217" i="30"/>
  <c r="GB217" i="30"/>
  <c r="FT217" i="30"/>
  <c r="FL217" i="30"/>
  <c r="FD217" i="30"/>
  <c r="EW217" i="30"/>
  <c r="ER217" i="30"/>
  <c r="EL217" i="30"/>
  <c r="EG217" i="30"/>
  <c r="EC217" i="30"/>
  <c r="DY217" i="30"/>
  <c r="DU217" i="30"/>
  <c r="DQ217" i="30"/>
  <c r="DM217" i="30"/>
  <c r="DI217" i="30"/>
  <c r="DE217" i="30"/>
  <c r="DA217" i="30"/>
  <c r="CW217" i="30"/>
  <c r="CS217" i="30"/>
  <c r="CO217" i="30"/>
  <c r="CK217" i="30"/>
  <c r="CG217" i="30"/>
  <c r="CC217" i="30"/>
  <c r="BY217" i="30"/>
  <c r="BU217" i="30"/>
  <c r="BQ217" i="30"/>
  <c r="BM217" i="30"/>
  <c r="BI217" i="30"/>
  <c r="BE217" i="30"/>
  <c r="BA217" i="30"/>
  <c r="AW217" i="30"/>
  <c r="AS217" i="30"/>
  <c r="AO217" i="30"/>
  <c r="AK217" i="30"/>
  <c r="AG217" i="30"/>
  <c r="AC217" i="30"/>
  <c r="Y217" i="30"/>
  <c r="U217" i="30"/>
  <c r="Q217" i="30"/>
  <c r="M217" i="30"/>
  <c r="HZ217" i="30"/>
  <c r="HR217" i="30"/>
  <c r="HJ217" i="30"/>
  <c r="HB217" i="30"/>
  <c r="GT217" i="30"/>
  <c r="GL217" i="30"/>
  <c r="GD217" i="30"/>
  <c r="FV217" i="30"/>
  <c r="FN217" i="30"/>
  <c r="FF217" i="30"/>
  <c r="EX217" i="30"/>
  <c r="ES217" i="30"/>
  <c r="EN217" i="30"/>
  <c r="EH217" i="30"/>
  <c r="ED217" i="30"/>
  <c r="DZ217" i="30"/>
  <c r="DV217" i="30"/>
  <c r="DR217" i="30"/>
  <c r="DN217" i="30"/>
  <c r="DJ217" i="30"/>
  <c r="DF217" i="30"/>
  <c r="DB217" i="30"/>
  <c r="CX217" i="30"/>
  <c r="CT217" i="30"/>
  <c r="CP217" i="30"/>
  <c r="CL217" i="30"/>
  <c r="CH217" i="30"/>
  <c r="CD217" i="30"/>
  <c r="BZ217" i="30"/>
  <c r="BV217" i="30"/>
  <c r="BR217" i="30"/>
  <c r="BN217" i="30"/>
  <c r="BJ217" i="30"/>
  <c r="BF217" i="30"/>
  <c r="BB217" i="30"/>
  <c r="AX217" i="30"/>
  <c r="AT217" i="30"/>
  <c r="AP217" i="30"/>
  <c r="AL217" i="30"/>
  <c r="AH217" i="30"/>
  <c r="AD217" i="30"/>
  <c r="Z217" i="30"/>
  <c r="V217" i="30"/>
  <c r="R217" i="30"/>
  <c r="N217" i="30"/>
  <c r="IB217" i="30"/>
  <c r="HT217" i="30"/>
  <c r="HL217" i="30"/>
  <c r="HD217" i="30"/>
  <c r="GV217" i="30"/>
  <c r="GN217" i="30"/>
  <c r="GF217" i="30"/>
  <c r="FX217" i="30"/>
  <c r="FP217" i="30"/>
  <c r="FH217" i="30"/>
  <c r="EZ217" i="30"/>
  <c r="ET217" i="30"/>
  <c r="EO217" i="30"/>
  <c r="EJ217" i="30"/>
  <c r="EE217" i="30"/>
  <c r="EA217" i="30"/>
  <c r="DW217" i="30"/>
  <c r="DS217" i="30"/>
  <c r="DO217" i="30"/>
  <c r="DK217" i="30"/>
  <c r="DG217" i="30"/>
  <c r="DC217" i="30"/>
  <c r="CY217" i="30"/>
  <c r="CU217" i="30"/>
  <c r="CQ217" i="30"/>
  <c r="CM217" i="30"/>
  <c r="CI217" i="30"/>
  <c r="CE217" i="30"/>
  <c r="CA217" i="30"/>
  <c r="BW217" i="30"/>
  <c r="BS217" i="30"/>
  <c r="BO217" i="30"/>
  <c r="BK217" i="30"/>
  <c r="BG217" i="30"/>
  <c r="BC217" i="30"/>
  <c r="AY217" i="30"/>
  <c r="AU217" i="30"/>
  <c r="AQ217" i="30"/>
  <c r="AM217" i="30"/>
  <c r="AI217" i="30"/>
  <c r="AE217" i="30"/>
  <c r="AA217" i="30"/>
  <c r="W217" i="30"/>
  <c r="S217" i="30"/>
  <c r="O217" i="30"/>
  <c r="K217" i="30"/>
  <c r="ID217" i="30"/>
  <c r="HV217" i="30"/>
  <c r="HN217" i="30"/>
  <c r="HF217" i="30"/>
  <c r="GX217" i="30"/>
  <c r="GP217" i="30"/>
  <c r="GH217" i="30"/>
  <c r="FZ217" i="30"/>
  <c r="FR217" i="30"/>
  <c r="FJ217" i="30"/>
  <c r="FB217" i="30"/>
  <c r="EV217" i="30"/>
  <c r="EP217" i="30"/>
  <c r="EK217" i="30"/>
  <c r="EF217" i="30"/>
  <c r="EB217" i="30"/>
  <c r="DX217" i="30"/>
  <c r="DT217" i="30"/>
  <c r="DP217" i="30"/>
  <c r="DL217" i="30"/>
  <c r="DH217" i="30"/>
  <c r="DD217" i="30"/>
  <c r="CZ217" i="30"/>
  <c r="CV217" i="30"/>
  <c r="CR217" i="30"/>
  <c r="CN217" i="30"/>
  <c r="CJ217" i="30"/>
  <c r="CF217" i="30"/>
  <c r="CB217" i="30"/>
  <c r="BX217" i="30"/>
  <c r="BT217" i="30"/>
  <c r="BP217" i="30"/>
  <c r="BL217" i="30"/>
  <c r="BH217" i="30"/>
  <c r="BD217" i="30"/>
  <c r="AZ217" i="30"/>
  <c r="AV217" i="30"/>
  <c r="AR217" i="30"/>
  <c r="AN217" i="30"/>
  <c r="AJ217" i="30"/>
  <c r="AF217" i="30"/>
  <c r="AB217" i="30"/>
  <c r="X217" i="30"/>
  <c r="T217" i="30"/>
  <c r="P217" i="30"/>
  <c r="L217" i="30"/>
  <c r="ID231" i="30"/>
  <c r="HZ231" i="30"/>
  <c r="HV231" i="30"/>
  <c r="HR231" i="30"/>
  <c r="HN231" i="30"/>
  <c r="HJ231" i="30"/>
  <c r="HF231" i="30"/>
  <c r="HB231" i="30"/>
  <c r="GX231" i="30"/>
  <c r="GT231" i="30"/>
  <c r="GP231" i="30"/>
  <c r="GL231" i="30"/>
  <c r="GH231" i="30"/>
  <c r="GD231" i="30"/>
  <c r="FZ231" i="30"/>
  <c r="FV231" i="30"/>
  <c r="FR231" i="30"/>
  <c r="FN231" i="30"/>
  <c r="FJ231" i="30"/>
  <c r="FF231" i="30"/>
  <c r="FB231" i="30"/>
  <c r="EX231" i="30"/>
  <c r="ET231" i="30"/>
  <c r="EP231" i="30"/>
  <c r="EL231" i="30"/>
  <c r="EH231" i="30"/>
  <c r="ED231" i="30"/>
  <c r="DZ231" i="30"/>
  <c r="DV231" i="30"/>
  <c r="DR231" i="30"/>
  <c r="DN231" i="30"/>
  <c r="DJ231" i="30"/>
  <c r="DF231" i="30"/>
  <c r="DB231" i="30"/>
  <c r="CX231" i="30"/>
  <c r="CT231" i="30"/>
  <c r="CP231" i="30"/>
  <c r="CL231" i="30"/>
  <c r="CH231" i="30"/>
  <c r="CD231" i="30"/>
  <c r="BZ231" i="30"/>
  <c r="BV231" i="30"/>
  <c r="BR231" i="30"/>
  <c r="BN231" i="30"/>
  <c r="BJ231" i="30"/>
  <c r="BF231" i="30"/>
  <c r="BB231" i="30"/>
  <c r="AX231" i="30"/>
  <c r="AT231" i="30"/>
  <c r="AP231" i="30"/>
  <c r="AL231" i="30"/>
  <c r="AH231" i="30"/>
  <c r="AD231" i="30"/>
  <c r="Z231" i="30"/>
  <c r="V231" i="30"/>
  <c r="R231" i="30"/>
  <c r="N231" i="30"/>
  <c r="IE231" i="30"/>
  <c r="IA231" i="30"/>
  <c r="HW231" i="30"/>
  <c r="HS231" i="30"/>
  <c r="HO231" i="30"/>
  <c r="HK231" i="30"/>
  <c r="HG231" i="30"/>
  <c r="HC231" i="30"/>
  <c r="GY231" i="30"/>
  <c r="GU231" i="30"/>
  <c r="GQ231" i="30"/>
  <c r="GM231" i="30"/>
  <c r="GI231" i="30"/>
  <c r="GE231" i="30"/>
  <c r="GA231" i="30"/>
  <c r="FW231" i="30"/>
  <c r="FS231" i="30"/>
  <c r="FO231" i="30"/>
  <c r="FK231" i="30"/>
  <c r="FG231" i="30"/>
  <c r="FC231" i="30"/>
  <c r="EY231" i="30"/>
  <c r="EU231" i="30"/>
  <c r="EQ231" i="30"/>
  <c r="EM231" i="30"/>
  <c r="EI231" i="30"/>
  <c r="EE231" i="30"/>
  <c r="EA231" i="30"/>
  <c r="DW231" i="30"/>
  <c r="DS231" i="30"/>
  <c r="DO231" i="30"/>
  <c r="DK231" i="30"/>
  <c r="DG231" i="30"/>
  <c r="DC231" i="30"/>
  <c r="CY231" i="30"/>
  <c r="CU231" i="30"/>
  <c r="CQ231" i="30"/>
  <c r="CM231" i="30"/>
  <c r="CI231" i="30"/>
  <c r="CE231" i="30"/>
  <c r="CA231" i="30"/>
  <c r="BW231" i="30"/>
  <c r="BS231" i="30"/>
  <c r="BO231" i="30"/>
  <c r="BK231" i="30"/>
  <c r="BG231" i="30"/>
  <c r="BC231" i="30"/>
  <c r="AY231" i="30"/>
  <c r="AU231" i="30"/>
  <c r="AQ231" i="30"/>
  <c r="AM231" i="30"/>
  <c r="AI231" i="30"/>
  <c r="AE231" i="30"/>
  <c r="AA231" i="30"/>
  <c r="W231" i="30"/>
  <c r="S231" i="30"/>
  <c r="O231" i="30"/>
  <c r="K231" i="30"/>
  <c r="IF231" i="30"/>
  <c r="IB231" i="30"/>
  <c r="HX231" i="30"/>
  <c r="HT231" i="30"/>
  <c r="HP231" i="30"/>
  <c r="HL231" i="30"/>
  <c r="HH231" i="30"/>
  <c r="HD231" i="30"/>
  <c r="GZ231" i="30"/>
  <c r="GV231" i="30"/>
  <c r="GR231" i="30"/>
  <c r="GN231" i="30"/>
  <c r="GJ231" i="30"/>
  <c r="GF231" i="30"/>
  <c r="GB231" i="30"/>
  <c r="FX231" i="30"/>
  <c r="FT231" i="30"/>
  <c r="FP231" i="30"/>
  <c r="FL231" i="30"/>
  <c r="FH231" i="30"/>
  <c r="FD231" i="30"/>
  <c r="EZ231" i="30"/>
  <c r="EV231" i="30"/>
  <c r="ER231" i="30"/>
  <c r="EN231" i="30"/>
  <c r="EJ231" i="30"/>
  <c r="EF231" i="30"/>
  <c r="EB231" i="30"/>
  <c r="DX231" i="30"/>
  <c r="DT231" i="30"/>
  <c r="DP231" i="30"/>
  <c r="DL231" i="30"/>
  <c r="DH231" i="30"/>
  <c r="DD231" i="30"/>
  <c r="CZ231" i="30"/>
  <c r="CV231" i="30"/>
  <c r="CR231" i="30"/>
  <c r="CN231" i="30"/>
  <c r="CJ231" i="30"/>
  <c r="CF231" i="30"/>
  <c r="CB231" i="30"/>
  <c r="BX231" i="30"/>
  <c r="BT231" i="30"/>
  <c r="BP231" i="30"/>
  <c r="BL231" i="30"/>
  <c r="BH231" i="30"/>
  <c r="BD231" i="30"/>
  <c r="AZ231" i="30"/>
  <c r="AV231" i="30"/>
  <c r="AR231" i="30"/>
  <c r="AN231" i="30"/>
  <c r="AJ231" i="30"/>
  <c r="AF231" i="30"/>
  <c r="AB231" i="30"/>
  <c r="X231" i="30"/>
  <c r="T231" i="30"/>
  <c r="P231" i="30"/>
  <c r="L231" i="30"/>
  <c r="IG231" i="30"/>
  <c r="IC231" i="30"/>
  <c r="HY231" i="30"/>
  <c r="HU231" i="30"/>
  <c r="HQ231" i="30"/>
  <c r="HM231" i="30"/>
  <c r="HI231" i="30"/>
  <c r="HE231" i="30"/>
  <c r="HA231" i="30"/>
  <c r="GW231" i="30"/>
  <c r="GS231" i="30"/>
  <c r="GO231" i="30"/>
  <c r="GK231" i="30"/>
  <c r="GG231" i="30"/>
  <c r="GC231" i="30"/>
  <c r="FY231" i="30"/>
  <c r="FU231" i="30"/>
  <c r="FQ231" i="30"/>
  <c r="FM231" i="30"/>
  <c r="FI231" i="30"/>
  <c r="FE231" i="30"/>
  <c r="FA231" i="30"/>
  <c r="EW231" i="30"/>
  <c r="ES231" i="30"/>
  <c r="EO231" i="30"/>
  <c r="EK231" i="30"/>
  <c r="EG231" i="30"/>
  <c r="EC231" i="30"/>
  <c r="DY231" i="30"/>
  <c r="DU231" i="30"/>
  <c r="DQ231" i="30"/>
  <c r="DM231" i="30"/>
  <c r="DI231" i="30"/>
  <c r="DE231" i="30"/>
  <c r="DA231" i="30"/>
  <c r="CW231" i="30"/>
  <c r="CS231" i="30"/>
  <c r="CO231" i="30"/>
  <c r="CK231" i="30"/>
  <c r="CG231" i="30"/>
  <c r="CC231" i="30"/>
  <c r="BY231" i="30"/>
  <c r="BU231" i="30"/>
  <c r="BQ231" i="30"/>
  <c r="BM231" i="30"/>
  <c r="BI231" i="30"/>
  <c r="BE231" i="30"/>
  <c r="BA231" i="30"/>
  <c r="AW231" i="30"/>
  <c r="AS231" i="30"/>
  <c r="AO231" i="30"/>
  <c r="AK231" i="30"/>
  <c r="AG231" i="30"/>
  <c r="AC231" i="30"/>
  <c r="Y231" i="30"/>
  <c r="U231" i="30"/>
  <c r="Q231" i="30"/>
  <c r="M231" i="30"/>
  <c r="ID247" i="30"/>
  <c r="HZ247" i="30"/>
  <c r="HV247" i="30"/>
  <c r="HR247" i="30"/>
  <c r="HN247" i="30"/>
  <c r="HJ247" i="30"/>
  <c r="HF247" i="30"/>
  <c r="HB247" i="30"/>
  <c r="GX247" i="30"/>
  <c r="GT247" i="30"/>
  <c r="GP247" i="30"/>
  <c r="GL247" i="30"/>
  <c r="GH247" i="30"/>
  <c r="GD247" i="30"/>
  <c r="FZ247" i="30"/>
  <c r="FV247" i="30"/>
  <c r="FR247" i="30"/>
  <c r="FN247" i="30"/>
  <c r="FJ247" i="30"/>
  <c r="FF247" i="30"/>
  <c r="FB247" i="30"/>
  <c r="EX247" i="30"/>
  <c r="ET247" i="30"/>
  <c r="EP247" i="30"/>
  <c r="EL247" i="30"/>
  <c r="EH247" i="30"/>
  <c r="ED247" i="30"/>
  <c r="DZ247" i="30"/>
  <c r="DV247" i="30"/>
  <c r="DR247" i="30"/>
  <c r="DN247" i="30"/>
  <c r="DJ247" i="30"/>
  <c r="DF247" i="30"/>
  <c r="DB247" i="30"/>
  <c r="CX247" i="30"/>
  <c r="CT247" i="30"/>
  <c r="CP247" i="30"/>
  <c r="CL247" i="30"/>
  <c r="CH247" i="30"/>
  <c r="CD247" i="30"/>
  <c r="BZ247" i="30"/>
  <c r="BV247" i="30"/>
  <c r="BR247" i="30"/>
  <c r="BN247" i="30"/>
  <c r="BJ247" i="30"/>
  <c r="BF247" i="30"/>
  <c r="BB247" i="30"/>
  <c r="AX247" i="30"/>
  <c r="AT247" i="30"/>
  <c r="AP247" i="30"/>
  <c r="AL247" i="30"/>
  <c r="AH247" i="30"/>
  <c r="AD247" i="30"/>
  <c r="Z247" i="30"/>
  <c r="V247" i="30"/>
  <c r="R247" i="30"/>
  <c r="N247" i="30"/>
  <c r="IE247" i="30"/>
  <c r="IA247" i="30"/>
  <c r="HW247" i="30"/>
  <c r="HS247" i="30"/>
  <c r="HO247" i="30"/>
  <c r="HK247" i="30"/>
  <c r="HG247" i="30"/>
  <c r="HC247" i="30"/>
  <c r="GY247" i="30"/>
  <c r="GU247" i="30"/>
  <c r="GQ247" i="30"/>
  <c r="GM247" i="30"/>
  <c r="GI247" i="30"/>
  <c r="GE247" i="30"/>
  <c r="GA247" i="30"/>
  <c r="FW247" i="30"/>
  <c r="FS247" i="30"/>
  <c r="FO247" i="30"/>
  <c r="FK247" i="30"/>
  <c r="FG247" i="30"/>
  <c r="FC247" i="30"/>
  <c r="EY247" i="30"/>
  <c r="EU247" i="30"/>
  <c r="EQ247" i="30"/>
  <c r="EM247" i="30"/>
  <c r="EI247" i="30"/>
  <c r="EE247" i="30"/>
  <c r="EA247" i="30"/>
  <c r="DW247" i="30"/>
  <c r="DS247" i="30"/>
  <c r="DO247" i="30"/>
  <c r="DK247" i="30"/>
  <c r="DG247" i="30"/>
  <c r="DC247" i="30"/>
  <c r="CY247" i="30"/>
  <c r="CU247" i="30"/>
  <c r="CQ247" i="30"/>
  <c r="CM247" i="30"/>
  <c r="CI247" i="30"/>
  <c r="CE247" i="30"/>
  <c r="CA247" i="30"/>
  <c r="BW247" i="30"/>
  <c r="BS247" i="30"/>
  <c r="BO247" i="30"/>
  <c r="BK247" i="30"/>
  <c r="BG247" i="30"/>
  <c r="BC247" i="30"/>
  <c r="AY247" i="30"/>
  <c r="AU247" i="30"/>
  <c r="AQ247" i="30"/>
  <c r="AM247" i="30"/>
  <c r="AI247" i="30"/>
  <c r="AE247" i="30"/>
  <c r="AA247" i="30"/>
  <c r="W247" i="30"/>
  <c r="S247" i="30"/>
  <c r="O247" i="30"/>
  <c r="K247" i="30"/>
  <c r="IF247" i="30"/>
  <c r="IB247" i="30"/>
  <c r="HX247" i="30"/>
  <c r="HT247" i="30"/>
  <c r="HP247" i="30"/>
  <c r="HL247" i="30"/>
  <c r="HH247" i="30"/>
  <c r="HD247" i="30"/>
  <c r="GZ247" i="30"/>
  <c r="GV247" i="30"/>
  <c r="GR247" i="30"/>
  <c r="GN247" i="30"/>
  <c r="GJ247" i="30"/>
  <c r="GF247" i="30"/>
  <c r="GB247" i="30"/>
  <c r="FX247" i="30"/>
  <c r="FT247" i="30"/>
  <c r="FP247" i="30"/>
  <c r="FL247" i="30"/>
  <c r="FH247" i="30"/>
  <c r="FD247" i="30"/>
  <c r="EZ247" i="30"/>
  <c r="EV247" i="30"/>
  <c r="ER247" i="30"/>
  <c r="EN247" i="30"/>
  <c r="EJ247" i="30"/>
  <c r="EF247" i="30"/>
  <c r="EB247" i="30"/>
  <c r="DX247" i="30"/>
  <c r="DT247" i="30"/>
  <c r="DP247" i="30"/>
  <c r="DL247" i="30"/>
  <c r="DH247" i="30"/>
  <c r="DD247" i="30"/>
  <c r="CZ247" i="30"/>
  <c r="CV247" i="30"/>
  <c r="CR247" i="30"/>
  <c r="CN247" i="30"/>
  <c r="CJ247" i="30"/>
  <c r="CF247" i="30"/>
  <c r="CB247" i="30"/>
  <c r="BX247" i="30"/>
  <c r="BT247" i="30"/>
  <c r="BP247" i="30"/>
  <c r="BL247" i="30"/>
  <c r="BH247" i="30"/>
  <c r="BD247" i="30"/>
  <c r="AZ247" i="30"/>
  <c r="AV247" i="30"/>
  <c r="AR247" i="30"/>
  <c r="AN247" i="30"/>
  <c r="AJ247" i="30"/>
  <c r="AF247" i="30"/>
  <c r="AB247" i="30"/>
  <c r="X247" i="30"/>
  <c r="T247" i="30"/>
  <c r="P247" i="30"/>
  <c r="L247" i="30"/>
  <c r="IG247" i="30"/>
  <c r="IC247" i="30"/>
  <c r="HY247" i="30"/>
  <c r="HU247" i="30"/>
  <c r="HQ247" i="30"/>
  <c r="HM247" i="30"/>
  <c r="HI247" i="30"/>
  <c r="HE247" i="30"/>
  <c r="HA247" i="30"/>
  <c r="GW247" i="30"/>
  <c r="GS247" i="30"/>
  <c r="GO247" i="30"/>
  <c r="GK247" i="30"/>
  <c r="GG247" i="30"/>
  <c r="GC247" i="30"/>
  <c r="FY247" i="30"/>
  <c r="FU247" i="30"/>
  <c r="FQ247" i="30"/>
  <c r="FM247" i="30"/>
  <c r="FI247" i="30"/>
  <c r="FE247" i="30"/>
  <c r="FA247" i="30"/>
  <c r="EW247" i="30"/>
  <c r="ES247" i="30"/>
  <c r="EO247" i="30"/>
  <c r="EK247" i="30"/>
  <c r="EG247" i="30"/>
  <c r="EC247" i="30"/>
  <c r="DY247" i="30"/>
  <c r="DU247" i="30"/>
  <c r="DQ247" i="30"/>
  <c r="DM247" i="30"/>
  <c r="DI247" i="30"/>
  <c r="DE247" i="30"/>
  <c r="DA247" i="30"/>
  <c r="CW247" i="30"/>
  <c r="CS247" i="30"/>
  <c r="CO247" i="30"/>
  <c r="CK247" i="30"/>
  <c r="CG247" i="30"/>
  <c r="CC247" i="30"/>
  <c r="BY247" i="30"/>
  <c r="BU247" i="30"/>
  <c r="BQ247" i="30"/>
  <c r="BM247" i="30"/>
  <c r="BI247" i="30"/>
  <c r="BE247" i="30"/>
  <c r="BA247" i="30"/>
  <c r="AW247" i="30"/>
  <c r="AS247" i="30"/>
  <c r="AO247" i="30"/>
  <c r="AK247" i="30"/>
  <c r="AG247" i="30"/>
  <c r="AC247" i="30"/>
  <c r="Y247" i="30"/>
  <c r="U247" i="30"/>
  <c r="Q247" i="30"/>
  <c r="M247" i="30"/>
  <c r="IE228" i="30"/>
  <c r="IA228" i="30"/>
  <c r="HW228" i="30"/>
  <c r="HS228" i="30"/>
  <c r="HO228" i="30"/>
  <c r="HK228" i="30"/>
  <c r="HG228" i="30"/>
  <c r="HC228" i="30"/>
  <c r="GY228" i="30"/>
  <c r="GU228" i="30"/>
  <c r="GQ228" i="30"/>
  <c r="GM228" i="30"/>
  <c r="GI228" i="30"/>
  <c r="GE228" i="30"/>
  <c r="GA228" i="30"/>
  <c r="FW228" i="30"/>
  <c r="FS228" i="30"/>
  <c r="FO228" i="30"/>
  <c r="FK228" i="30"/>
  <c r="FG228" i="30"/>
  <c r="FC228" i="30"/>
  <c r="EY228" i="30"/>
  <c r="EU228" i="30"/>
  <c r="EQ228" i="30"/>
  <c r="EM228" i="30"/>
  <c r="EI228" i="30"/>
  <c r="EE228" i="30"/>
  <c r="EA228" i="30"/>
  <c r="DW228" i="30"/>
  <c r="DS228" i="30"/>
  <c r="DO228" i="30"/>
  <c r="DK228" i="30"/>
  <c r="DG228" i="30"/>
  <c r="DC228" i="30"/>
  <c r="CY228" i="30"/>
  <c r="CU228" i="30"/>
  <c r="CQ228" i="30"/>
  <c r="CM228" i="30"/>
  <c r="CI228" i="30"/>
  <c r="CE228" i="30"/>
  <c r="CA228" i="30"/>
  <c r="BW228" i="30"/>
  <c r="BS228" i="30"/>
  <c r="BO228" i="30"/>
  <c r="BK228" i="30"/>
  <c r="BG228" i="30"/>
  <c r="BC228" i="30"/>
  <c r="AY228" i="30"/>
  <c r="AU228" i="30"/>
  <c r="AQ228" i="30"/>
  <c r="AM228" i="30"/>
  <c r="AI228" i="30"/>
  <c r="AE228" i="30"/>
  <c r="AA228" i="30"/>
  <c r="W228" i="30"/>
  <c r="S228" i="30"/>
  <c r="O228" i="30"/>
  <c r="K228" i="30"/>
  <c r="IF228" i="30"/>
  <c r="IB228" i="30"/>
  <c r="HX228" i="30"/>
  <c r="HT228" i="30"/>
  <c r="HP228" i="30"/>
  <c r="HL228" i="30"/>
  <c r="HH228" i="30"/>
  <c r="HD228" i="30"/>
  <c r="GZ228" i="30"/>
  <c r="GV228" i="30"/>
  <c r="GR228" i="30"/>
  <c r="GN228" i="30"/>
  <c r="GJ228" i="30"/>
  <c r="GF228" i="30"/>
  <c r="GB228" i="30"/>
  <c r="FX228" i="30"/>
  <c r="FT228" i="30"/>
  <c r="FP228" i="30"/>
  <c r="FL228" i="30"/>
  <c r="FH228" i="30"/>
  <c r="FD228" i="30"/>
  <c r="EZ228" i="30"/>
  <c r="EV228" i="30"/>
  <c r="ER228" i="30"/>
  <c r="EN228" i="30"/>
  <c r="EJ228" i="30"/>
  <c r="EF228" i="30"/>
  <c r="EB228" i="30"/>
  <c r="DX228" i="30"/>
  <c r="DT228" i="30"/>
  <c r="DP228" i="30"/>
  <c r="DL228" i="30"/>
  <c r="DH228" i="30"/>
  <c r="DD228" i="30"/>
  <c r="CZ228" i="30"/>
  <c r="CV228" i="30"/>
  <c r="CR228" i="30"/>
  <c r="CN228" i="30"/>
  <c r="CJ228" i="30"/>
  <c r="CF228" i="30"/>
  <c r="CB228" i="30"/>
  <c r="BX228" i="30"/>
  <c r="BT228" i="30"/>
  <c r="BP228" i="30"/>
  <c r="BL228" i="30"/>
  <c r="BH228" i="30"/>
  <c r="BD228" i="30"/>
  <c r="AZ228" i="30"/>
  <c r="AV228" i="30"/>
  <c r="AR228" i="30"/>
  <c r="AN228" i="30"/>
  <c r="AJ228" i="30"/>
  <c r="AF228" i="30"/>
  <c r="AB228" i="30"/>
  <c r="X228" i="30"/>
  <c r="T228" i="30"/>
  <c r="P228" i="30"/>
  <c r="L228" i="30"/>
  <c r="IG228" i="30"/>
  <c r="IC228" i="30"/>
  <c r="HY228" i="30"/>
  <c r="HU228" i="30"/>
  <c r="HQ228" i="30"/>
  <c r="HM228" i="30"/>
  <c r="HI228" i="30"/>
  <c r="HE228" i="30"/>
  <c r="HA228" i="30"/>
  <c r="GW228" i="30"/>
  <c r="GS228" i="30"/>
  <c r="GO228" i="30"/>
  <c r="GK228" i="30"/>
  <c r="GG228" i="30"/>
  <c r="GC228" i="30"/>
  <c r="FY228" i="30"/>
  <c r="FU228" i="30"/>
  <c r="FQ228" i="30"/>
  <c r="FM228" i="30"/>
  <c r="FI228" i="30"/>
  <c r="FE228" i="30"/>
  <c r="FA228" i="30"/>
  <c r="EW228" i="30"/>
  <c r="ES228" i="30"/>
  <c r="EO228" i="30"/>
  <c r="EK228" i="30"/>
  <c r="EG228" i="30"/>
  <c r="EC228" i="30"/>
  <c r="DY228" i="30"/>
  <c r="DU228" i="30"/>
  <c r="DQ228" i="30"/>
  <c r="DM228" i="30"/>
  <c r="DI228" i="30"/>
  <c r="DE228" i="30"/>
  <c r="DA228" i="30"/>
  <c r="CW228" i="30"/>
  <c r="CS228" i="30"/>
  <c r="CO228" i="30"/>
  <c r="CK228" i="30"/>
  <c r="CG228" i="30"/>
  <c r="CC228" i="30"/>
  <c r="BY228" i="30"/>
  <c r="BU228" i="30"/>
  <c r="BQ228" i="30"/>
  <c r="BM228" i="30"/>
  <c r="BI228" i="30"/>
  <c r="BE228" i="30"/>
  <c r="BA228" i="30"/>
  <c r="AW228" i="30"/>
  <c r="AS228" i="30"/>
  <c r="AO228" i="30"/>
  <c r="AK228" i="30"/>
  <c r="AG228" i="30"/>
  <c r="AC228" i="30"/>
  <c r="Y228" i="30"/>
  <c r="U228" i="30"/>
  <c r="Q228" i="30"/>
  <c r="M228" i="30"/>
  <c r="ID228" i="30"/>
  <c r="HZ228" i="30"/>
  <c r="HV228" i="30"/>
  <c r="HR228" i="30"/>
  <c r="HN228" i="30"/>
  <c r="HJ228" i="30"/>
  <c r="HF228" i="30"/>
  <c r="HB228" i="30"/>
  <c r="GX228" i="30"/>
  <c r="GT228" i="30"/>
  <c r="GP228" i="30"/>
  <c r="GL228" i="30"/>
  <c r="GH228" i="30"/>
  <c r="GD228" i="30"/>
  <c r="FZ228" i="30"/>
  <c r="FV228" i="30"/>
  <c r="FR228" i="30"/>
  <c r="FN228" i="30"/>
  <c r="FJ228" i="30"/>
  <c r="FF228" i="30"/>
  <c r="FB228" i="30"/>
  <c r="EX228" i="30"/>
  <c r="ET228" i="30"/>
  <c r="EP228" i="30"/>
  <c r="EL228" i="30"/>
  <c r="EH228" i="30"/>
  <c r="ED228" i="30"/>
  <c r="DZ228" i="30"/>
  <c r="DV228" i="30"/>
  <c r="DR228" i="30"/>
  <c r="DN228" i="30"/>
  <c r="DJ228" i="30"/>
  <c r="DF228" i="30"/>
  <c r="DB228" i="30"/>
  <c r="CX228" i="30"/>
  <c r="CT228" i="30"/>
  <c r="CP228" i="30"/>
  <c r="CL228" i="30"/>
  <c r="CH228" i="30"/>
  <c r="CD228" i="30"/>
  <c r="BZ228" i="30"/>
  <c r="BV228" i="30"/>
  <c r="BR228" i="30"/>
  <c r="BN228" i="30"/>
  <c r="BJ228" i="30"/>
  <c r="BF228" i="30"/>
  <c r="BB228" i="30"/>
  <c r="AX228" i="30"/>
  <c r="AT228" i="30"/>
  <c r="AP228" i="30"/>
  <c r="AL228" i="30"/>
  <c r="AH228" i="30"/>
  <c r="AD228" i="30"/>
  <c r="Z228" i="30"/>
  <c r="V228" i="30"/>
  <c r="R228" i="30"/>
  <c r="N228" i="30"/>
  <c r="IE244" i="30"/>
  <c r="IA244" i="30"/>
  <c r="HW244" i="30"/>
  <c r="HS244" i="30"/>
  <c r="HO244" i="30"/>
  <c r="HK244" i="30"/>
  <c r="HG244" i="30"/>
  <c r="HC244" i="30"/>
  <c r="GY244" i="30"/>
  <c r="GU244" i="30"/>
  <c r="GQ244" i="30"/>
  <c r="GM244" i="30"/>
  <c r="GI244" i="30"/>
  <c r="GE244" i="30"/>
  <c r="GA244" i="30"/>
  <c r="FW244" i="30"/>
  <c r="FS244" i="30"/>
  <c r="FO244" i="30"/>
  <c r="FK244" i="30"/>
  <c r="FG244" i="30"/>
  <c r="FC244" i="30"/>
  <c r="EY244" i="30"/>
  <c r="EU244" i="30"/>
  <c r="EQ244" i="30"/>
  <c r="EM244" i="30"/>
  <c r="EI244" i="30"/>
  <c r="EE244" i="30"/>
  <c r="EA244" i="30"/>
  <c r="DW244" i="30"/>
  <c r="DS244" i="30"/>
  <c r="DO244" i="30"/>
  <c r="DK244" i="30"/>
  <c r="DG244" i="30"/>
  <c r="DC244" i="30"/>
  <c r="CY244" i="30"/>
  <c r="CU244" i="30"/>
  <c r="CQ244" i="30"/>
  <c r="CM244" i="30"/>
  <c r="CI244" i="30"/>
  <c r="CE244" i="30"/>
  <c r="CA244" i="30"/>
  <c r="BW244" i="30"/>
  <c r="BS244" i="30"/>
  <c r="BO244" i="30"/>
  <c r="BK244" i="30"/>
  <c r="BG244" i="30"/>
  <c r="BC244" i="30"/>
  <c r="AY244" i="30"/>
  <c r="AU244" i="30"/>
  <c r="AQ244" i="30"/>
  <c r="AM244" i="30"/>
  <c r="AI244" i="30"/>
  <c r="AE244" i="30"/>
  <c r="AA244" i="30"/>
  <c r="W244" i="30"/>
  <c r="S244" i="30"/>
  <c r="O244" i="30"/>
  <c r="K244" i="30"/>
  <c r="IF244" i="30"/>
  <c r="IB244" i="30"/>
  <c r="HX244" i="30"/>
  <c r="HT244" i="30"/>
  <c r="HP244" i="30"/>
  <c r="HL244" i="30"/>
  <c r="HH244" i="30"/>
  <c r="HD244" i="30"/>
  <c r="GZ244" i="30"/>
  <c r="GV244" i="30"/>
  <c r="GR244" i="30"/>
  <c r="GN244" i="30"/>
  <c r="GJ244" i="30"/>
  <c r="GF244" i="30"/>
  <c r="GB244" i="30"/>
  <c r="FX244" i="30"/>
  <c r="FT244" i="30"/>
  <c r="FP244" i="30"/>
  <c r="FL244" i="30"/>
  <c r="FH244" i="30"/>
  <c r="FD244" i="30"/>
  <c r="EZ244" i="30"/>
  <c r="EV244" i="30"/>
  <c r="ER244" i="30"/>
  <c r="EN244" i="30"/>
  <c r="EJ244" i="30"/>
  <c r="EF244" i="30"/>
  <c r="EB244" i="30"/>
  <c r="DX244" i="30"/>
  <c r="DT244" i="30"/>
  <c r="DP244" i="30"/>
  <c r="DL244" i="30"/>
  <c r="DH244" i="30"/>
  <c r="DD244" i="30"/>
  <c r="CZ244" i="30"/>
  <c r="CV244" i="30"/>
  <c r="CR244" i="30"/>
  <c r="CN244" i="30"/>
  <c r="CJ244" i="30"/>
  <c r="CF244" i="30"/>
  <c r="CB244" i="30"/>
  <c r="BX244" i="30"/>
  <c r="BT244" i="30"/>
  <c r="BP244" i="30"/>
  <c r="BL244" i="30"/>
  <c r="BH244" i="30"/>
  <c r="BD244" i="30"/>
  <c r="AZ244" i="30"/>
  <c r="AV244" i="30"/>
  <c r="AR244" i="30"/>
  <c r="AN244" i="30"/>
  <c r="AJ244" i="30"/>
  <c r="AF244" i="30"/>
  <c r="AB244" i="30"/>
  <c r="X244" i="30"/>
  <c r="T244" i="30"/>
  <c r="P244" i="30"/>
  <c r="L244" i="30"/>
  <c r="IG244" i="30"/>
  <c r="IC244" i="30"/>
  <c r="HY244" i="30"/>
  <c r="HU244" i="30"/>
  <c r="HQ244" i="30"/>
  <c r="HM244" i="30"/>
  <c r="HI244" i="30"/>
  <c r="HE244" i="30"/>
  <c r="HA244" i="30"/>
  <c r="GW244" i="30"/>
  <c r="GS244" i="30"/>
  <c r="GO244" i="30"/>
  <c r="GK244" i="30"/>
  <c r="GG244" i="30"/>
  <c r="GC244" i="30"/>
  <c r="FY244" i="30"/>
  <c r="FU244" i="30"/>
  <c r="FQ244" i="30"/>
  <c r="FM244" i="30"/>
  <c r="FI244" i="30"/>
  <c r="FE244" i="30"/>
  <c r="FA244" i="30"/>
  <c r="EW244" i="30"/>
  <c r="ES244" i="30"/>
  <c r="EO244" i="30"/>
  <c r="EK244" i="30"/>
  <c r="EG244" i="30"/>
  <c r="EC244" i="30"/>
  <c r="DY244" i="30"/>
  <c r="DU244" i="30"/>
  <c r="DQ244" i="30"/>
  <c r="DM244" i="30"/>
  <c r="DI244" i="30"/>
  <c r="DE244" i="30"/>
  <c r="DA244" i="30"/>
  <c r="CW244" i="30"/>
  <c r="CS244" i="30"/>
  <c r="CO244" i="30"/>
  <c r="CK244" i="30"/>
  <c r="CG244" i="30"/>
  <c r="CC244" i="30"/>
  <c r="BY244" i="30"/>
  <c r="BU244" i="30"/>
  <c r="BQ244" i="30"/>
  <c r="BM244" i="30"/>
  <c r="BI244" i="30"/>
  <c r="BE244" i="30"/>
  <c r="BA244" i="30"/>
  <c r="AW244" i="30"/>
  <c r="AS244" i="30"/>
  <c r="AO244" i="30"/>
  <c r="AK244" i="30"/>
  <c r="AG244" i="30"/>
  <c r="AC244" i="30"/>
  <c r="Y244" i="30"/>
  <c r="U244" i="30"/>
  <c r="Q244" i="30"/>
  <c r="M244" i="30"/>
  <c r="ID244" i="30"/>
  <c r="HZ244" i="30"/>
  <c r="HV244" i="30"/>
  <c r="HR244" i="30"/>
  <c r="HN244" i="30"/>
  <c r="HJ244" i="30"/>
  <c r="HF244" i="30"/>
  <c r="HB244" i="30"/>
  <c r="GX244" i="30"/>
  <c r="GT244" i="30"/>
  <c r="GP244" i="30"/>
  <c r="GL244" i="30"/>
  <c r="GH244" i="30"/>
  <c r="GD244" i="30"/>
  <c r="FZ244" i="30"/>
  <c r="FV244" i="30"/>
  <c r="FR244" i="30"/>
  <c r="FN244" i="30"/>
  <c r="FJ244" i="30"/>
  <c r="FF244" i="30"/>
  <c r="FB244" i="30"/>
  <c r="EX244" i="30"/>
  <c r="ET244" i="30"/>
  <c r="EP244" i="30"/>
  <c r="EL244" i="30"/>
  <c r="EH244" i="30"/>
  <c r="ED244" i="30"/>
  <c r="DZ244" i="30"/>
  <c r="DV244" i="30"/>
  <c r="DR244" i="30"/>
  <c r="DN244" i="30"/>
  <c r="DJ244" i="30"/>
  <c r="DF244" i="30"/>
  <c r="DB244" i="30"/>
  <c r="CX244" i="30"/>
  <c r="CT244" i="30"/>
  <c r="CP244" i="30"/>
  <c r="CL244" i="30"/>
  <c r="CH244" i="30"/>
  <c r="CD244" i="30"/>
  <c r="BZ244" i="30"/>
  <c r="BV244" i="30"/>
  <c r="BR244" i="30"/>
  <c r="BN244" i="30"/>
  <c r="BJ244" i="30"/>
  <c r="BF244" i="30"/>
  <c r="BB244" i="30"/>
  <c r="AX244" i="30"/>
  <c r="AT244" i="30"/>
  <c r="AP244" i="30"/>
  <c r="AL244" i="30"/>
  <c r="AH244" i="30"/>
  <c r="AD244" i="30"/>
  <c r="Z244" i="30"/>
  <c r="V244" i="30"/>
  <c r="R244" i="30"/>
  <c r="N244" i="30"/>
  <c r="IE255" i="30"/>
  <c r="IA255" i="30"/>
  <c r="HW255" i="30"/>
  <c r="HS255" i="30"/>
  <c r="HO255" i="30"/>
  <c r="HK255" i="30"/>
  <c r="HG255" i="30"/>
  <c r="HC255" i="30"/>
  <c r="GY255" i="30"/>
  <c r="GU255" i="30"/>
  <c r="GQ255" i="30"/>
  <c r="GM255" i="30"/>
  <c r="GI255" i="30"/>
  <c r="GE255" i="30"/>
  <c r="GA255" i="30"/>
  <c r="FW255" i="30"/>
  <c r="FS255" i="30"/>
  <c r="FO255" i="30"/>
  <c r="FK255" i="30"/>
  <c r="FG255" i="30"/>
  <c r="FC255" i="30"/>
  <c r="EY255" i="30"/>
  <c r="EU255" i="30"/>
  <c r="EQ255" i="30"/>
  <c r="EM255" i="30"/>
  <c r="EI255" i="30"/>
  <c r="EE255" i="30"/>
  <c r="EA255" i="30"/>
  <c r="DW255" i="30"/>
  <c r="DS255" i="30"/>
  <c r="DO255" i="30"/>
  <c r="DK255" i="30"/>
  <c r="DG255" i="30"/>
  <c r="DC255" i="30"/>
  <c r="CY255" i="30"/>
  <c r="CU255" i="30"/>
  <c r="CQ255" i="30"/>
  <c r="CM255" i="30"/>
  <c r="CI255" i="30"/>
  <c r="CE255" i="30"/>
  <c r="CA255" i="30"/>
  <c r="BW255" i="30"/>
  <c r="BS255" i="30"/>
  <c r="BO255" i="30"/>
  <c r="BK255" i="30"/>
  <c r="BG255" i="30"/>
  <c r="BC255" i="30"/>
  <c r="AY255" i="30"/>
  <c r="AU255" i="30"/>
  <c r="IF255" i="30"/>
  <c r="IB255" i="30"/>
  <c r="HX255" i="30"/>
  <c r="HT255" i="30"/>
  <c r="HP255" i="30"/>
  <c r="HL255" i="30"/>
  <c r="HH255" i="30"/>
  <c r="HD255" i="30"/>
  <c r="GZ255" i="30"/>
  <c r="GV255" i="30"/>
  <c r="GR255" i="30"/>
  <c r="GN255" i="30"/>
  <c r="GJ255" i="30"/>
  <c r="GF255" i="30"/>
  <c r="GB255" i="30"/>
  <c r="FX255" i="30"/>
  <c r="FT255" i="30"/>
  <c r="FP255" i="30"/>
  <c r="FL255" i="30"/>
  <c r="FH255" i="30"/>
  <c r="FD255" i="30"/>
  <c r="EZ255" i="30"/>
  <c r="EV255" i="30"/>
  <c r="ER255" i="30"/>
  <c r="EN255" i="30"/>
  <c r="EJ255" i="30"/>
  <c r="EF255" i="30"/>
  <c r="EB255" i="30"/>
  <c r="DX255" i="30"/>
  <c r="DT255" i="30"/>
  <c r="DP255" i="30"/>
  <c r="DL255" i="30"/>
  <c r="DH255" i="30"/>
  <c r="DD255" i="30"/>
  <c r="CZ255" i="30"/>
  <c r="CV255" i="30"/>
  <c r="CR255" i="30"/>
  <c r="CN255" i="30"/>
  <c r="CJ255" i="30"/>
  <c r="CF255" i="30"/>
  <c r="CB255" i="30"/>
  <c r="BX255" i="30"/>
  <c r="BT255" i="30"/>
  <c r="BP255" i="30"/>
  <c r="BL255" i="30"/>
  <c r="BH255" i="30"/>
  <c r="BD255" i="30"/>
  <c r="AZ255" i="30"/>
  <c r="AV255" i="30"/>
  <c r="AR255" i="30"/>
  <c r="AN255" i="30"/>
  <c r="AJ255" i="30"/>
  <c r="AF255" i="30"/>
  <c r="AB255" i="30"/>
  <c r="X255" i="30"/>
  <c r="T255" i="30"/>
  <c r="P255" i="30"/>
  <c r="L255" i="30"/>
  <c r="IG255" i="30"/>
  <c r="IC255" i="30"/>
  <c r="HY255" i="30"/>
  <c r="HU255" i="30"/>
  <c r="HQ255" i="30"/>
  <c r="HM255" i="30"/>
  <c r="HI255" i="30"/>
  <c r="HE255" i="30"/>
  <c r="HA255" i="30"/>
  <c r="GW255" i="30"/>
  <c r="GS255" i="30"/>
  <c r="GO255" i="30"/>
  <c r="GK255" i="30"/>
  <c r="GG255" i="30"/>
  <c r="GC255" i="30"/>
  <c r="FY255" i="30"/>
  <c r="FU255" i="30"/>
  <c r="FQ255" i="30"/>
  <c r="FM255" i="30"/>
  <c r="FI255" i="30"/>
  <c r="FE255" i="30"/>
  <c r="FA255" i="30"/>
  <c r="EW255" i="30"/>
  <c r="ES255" i="30"/>
  <c r="EO255" i="30"/>
  <c r="EK255" i="30"/>
  <c r="EG255" i="30"/>
  <c r="EC255" i="30"/>
  <c r="DY255" i="30"/>
  <c r="DU255" i="30"/>
  <c r="DQ255" i="30"/>
  <c r="DM255" i="30"/>
  <c r="DI255" i="30"/>
  <c r="DE255" i="30"/>
  <c r="DA255" i="30"/>
  <c r="CW255" i="30"/>
  <c r="CS255" i="30"/>
  <c r="CO255" i="30"/>
  <c r="CK255" i="30"/>
  <c r="CG255" i="30"/>
  <c r="CC255" i="30"/>
  <c r="BY255" i="30"/>
  <c r="BU255" i="30"/>
  <c r="BQ255" i="30"/>
  <c r="BM255" i="30"/>
  <c r="BI255" i="30"/>
  <c r="BE255" i="30"/>
  <c r="BA255" i="30"/>
  <c r="AW255" i="30"/>
  <c r="AS255" i="30"/>
  <c r="ID255" i="30"/>
  <c r="HZ255" i="30"/>
  <c r="HV255" i="30"/>
  <c r="HR255" i="30"/>
  <c r="HN255" i="30"/>
  <c r="HJ255" i="30"/>
  <c r="HF255" i="30"/>
  <c r="HB255" i="30"/>
  <c r="GX255" i="30"/>
  <c r="GT255" i="30"/>
  <c r="GP255" i="30"/>
  <c r="GL255" i="30"/>
  <c r="GH255" i="30"/>
  <c r="GD255" i="30"/>
  <c r="FZ255" i="30"/>
  <c r="FV255" i="30"/>
  <c r="FR255" i="30"/>
  <c r="FN255" i="30"/>
  <c r="FJ255" i="30"/>
  <c r="FF255" i="30"/>
  <c r="FB255" i="30"/>
  <c r="EX255" i="30"/>
  <c r="ET255" i="30"/>
  <c r="EP255" i="30"/>
  <c r="EL255" i="30"/>
  <c r="EH255" i="30"/>
  <c r="ED255" i="30"/>
  <c r="DZ255" i="30"/>
  <c r="DV255" i="30"/>
  <c r="DR255" i="30"/>
  <c r="DN255" i="30"/>
  <c r="DJ255" i="30"/>
  <c r="DF255" i="30"/>
  <c r="DB255" i="30"/>
  <c r="CX255" i="30"/>
  <c r="CT255" i="30"/>
  <c r="CP255" i="30"/>
  <c r="CL255" i="30"/>
  <c r="CH255" i="30"/>
  <c r="CD255" i="30"/>
  <c r="BZ255" i="30"/>
  <c r="BV255" i="30"/>
  <c r="BR255" i="30"/>
  <c r="BN255" i="30"/>
  <c r="BJ255" i="30"/>
  <c r="BF255" i="30"/>
  <c r="BB255" i="30"/>
  <c r="AX255" i="30"/>
  <c r="AT255" i="30"/>
  <c r="AP255" i="30"/>
  <c r="AL255" i="30"/>
  <c r="AH255" i="30"/>
  <c r="AD255" i="30"/>
  <c r="Z255" i="30"/>
  <c r="V255" i="30"/>
  <c r="R255" i="30"/>
  <c r="N255" i="30"/>
  <c r="AK255" i="30"/>
  <c r="AC255" i="30"/>
  <c r="U255" i="30"/>
  <c r="M255" i="30"/>
  <c r="AM255" i="30"/>
  <c r="AE255" i="30"/>
  <c r="W255" i="30"/>
  <c r="O255" i="30"/>
  <c r="AO255" i="30"/>
  <c r="AG255" i="30"/>
  <c r="Y255" i="30"/>
  <c r="Q255" i="30"/>
  <c r="AQ255" i="30"/>
  <c r="AI255" i="30"/>
  <c r="AA255" i="30"/>
  <c r="S255" i="30"/>
  <c r="K255" i="30"/>
  <c r="IF233" i="30"/>
  <c r="IB233" i="30"/>
  <c r="HX233" i="30"/>
  <c r="HT233" i="30"/>
  <c r="HP233" i="30"/>
  <c r="HL233" i="30"/>
  <c r="HH233" i="30"/>
  <c r="HD233" i="30"/>
  <c r="GZ233" i="30"/>
  <c r="GV233" i="30"/>
  <c r="GR233" i="30"/>
  <c r="GN233" i="30"/>
  <c r="GJ233" i="30"/>
  <c r="GF233" i="30"/>
  <c r="GB233" i="30"/>
  <c r="FX233" i="30"/>
  <c r="FT233" i="30"/>
  <c r="FP233" i="30"/>
  <c r="FL233" i="30"/>
  <c r="FH233" i="30"/>
  <c r="FD233" i="30"/>
  <c r="EZ233" i="30"/>
  <c r="EV233" i="30"/>
  <c r="ER233" i="30"/>
  <c r="EN233" i="30"/>
  <c r="EJ233" i="30"/>
  <c r="EF233" i="30"/>
  <c r="EB233" i="30"/>
  <c r="DX233" i="30"/>
  <c r="DT233" i="30"/>
  <c r="DP233" i="30"/>
  <c r="DL233" i="30"/>
  <c r="DH233" i="30"/>
  <c r="DD233" i="30"/>
  <c r="CZ233" i="30"/>
  <c r="CV233" i="30"/>
  <c r="CR233" i="30"/>
  <c r="CN233" i="30"/>
  <c r="CJ233" i="30"/>
  <c r="CF233" i="30"/>
  <c r="CB233" i="30"/>
  <c r="BX233" i="30"/>
  <c r="BT233" i="30"/>
  <c r="BP233" i="30"/>
  <c r="BL233" i="30"/>
  <c r="BH233" i="30"/>
  <c r="BD233" i="30"/>
  <c r="AZ233" i="30"/>
  <c r="AV233" i="30"/>
  <c r="AR233" i="30"/>
  <c r="AN233" i="30"/>
  <c r="AJ233" i="30"/>
  <c r="AF233" i="30"/>
  <c r="AB233" i="30"/>
  <c r="X233" i="30"/>
  <c r="T233" i="30"/>
  <c r="P233" i="30"/>
  <c r="L233" i="30"/>
  <c r="IG233" i="30"/>
  <c r="IC233" i="30"/>
  <c r="HY233" i="30"/>
  <c r="HU233" i="30"/>
  <c r="HQ233" i="30"/>
  <c r="HM233" i="30"/>
  <c r="HI233" i="30"/>
  <c r="HE233" i="30"/>
  <c r="HA233" i="30"/>
  <c r="GW233" i="30"/>
  <c r="GS233" i="30"/>
  <c r="GO233" i="30"/>
  <c r="GK233" i="30"/>
  <c r="GG233" i="30"/>
  <c r="GC233" i="30"/>
  <c r="FY233" i="30"/>
  <c r="FU233" i="30"/>
  <c r="FQ233" i="30"/>
  <c r="FM233" i="30"/>
  <c r="FI233" i="30"/>
  <c r="FE233" i="30"/>
  <c r="FA233" i="30"/>
  <c r="EW233" i="30"/>
  <c r="ES233" i="30"/>
  <c r="EO233" i="30"/>
  <c r="EK233" i="30"/>
  <c r="EG233" i="30"/>
  <c r="EC233" i="30"/>
  <c r="DY233" i="30"/>
  <c r="DU233" i="30"/>
  <c r="DQ233" i="30"/>
  <c r="DM233" i="30"/>
  <c r="DI233" i="30"/>
  <c r="DE233" i="30"/>
  <c r="DA233" i="30"/>
  <c r="CW233" i="30"/>
  <c r="CS233" i="30"/>
  <c r="CO233" i="30"/>
  <c r="CK233" i="30"/>
  <c r="CG233" i="30"/>
  <c r="CC233" i="30"/>
  <c r="BY233" i="30"/>
  <c r="BU233" i="30"/>
  <c r="BQ233" i="30"/>
  <c r="BM233" i="30"/>
  <c r="BI233" i="30"/>
  <c r="BE233" i="30"/>
  <c r="BA233" i="30"/>
  <c r="AW233" i="30"/>
  <c r="AS233" i="30"/>
  <c r="AO233" i="30"/>
  <c r="AK233" i="30"/>
  <c r="AG233" i="30"/>
  <c r="AC233" i="30"/>
  <c r="Y233" i="30"/>
  <c r="U233" i="30"/>
  <c r="Q233" i="30"/>
  <c r="M233" i="30"/>
  <c r="ID233" i="30"/>
  <c r="HZ233" i="30"/>
  <c r="HV233" i="30"/>
  <c r="HR233" i="30"/>
  <c r="HN233" i="30"/>
  <c r="HJ233" i="30"/>
  <c r="HF233" i="30"/>
  <c r="HB233" i="30"/>
  <c r="GX233" i="30"/>
  <c r="GT233" i="30"/>
  <c r="GP233" i="30"/>
  <c r="GL233" i="30"/>
  <c r="GH233" i="30"/>
  <c r="GD233" i="30"/>
  <c r="FZ233" i="30"/>
  <c r="FV233" i="30"/>
  <c r="FR233" i="30"/>
  <c r="FN233" i="30"/>
  <c r="FJ233" i="30"/>
  <c r="FF233" i="30"/>
  <c r="FB233" i="30"/>
  <c r="EX233" i="30"/>
  <c r="ET233" i="30"/>
  <c r="EP233" i="30"/>
  <c r="EL233" i="30"/>
  <c r="EH233" i="30"/>
  <c r="ED233" i="30"/>
  <c r="DZ233" i="30"/>
  <c r="DV233" i="30"/>
  <c r="DR233" i="30"/>
  <c r="DN233" i="30"/>
  <c r="DJ233" i="30"/>
  <c r="DF233" i="30"/>
  <c r="DB233" i="30"/>
  <c r="CX233" i="30"/>
  <c r="CT233" i="30"/>
  <c r="CP233" i="30"/>
  <c r="CL233" i="30"/>
  <c r="CH233" i="30"/>
  <c r="CD233" i="30"/>
  <c r="BZ233" i="30"/>
  <c r="BV233" i="30"/>
  <c r="BR233" i="30"/>
  <c r="BN233" i="30"/>
  <c r="BJ233" i="30"/>
  <c r="BF233" i="30"/>
  <c r="BB233" i="30"/>
  <c r="AX233" i="30"/>
  <c r="AT233" i="30"/>
  <c r="AP233" i="30"/>
  <c r="AL233" i="30"/>
  <c r="AH233" i="30"/>
  <c r="AD233" i="30"/>
  <c r="Z233" i="30"/>
  <c r="V233" i="30"/>
  <c r="R233" i="30"/>
  <c r="N233" i="30"/>
  <c r="IE233" i="30"/>
  <c r="IA233" i="30"/>
  <c r="HW233" i="30"/>
  <c r="HS233" i="30"/>
  <c r="HO233" i="30"/>
  <c r="HK233" i="30"/>
  <c r="HG233" i="30"/>
  <c r="HC233" i="30"/>
  <c r="GY233" i="30"/>
  <c r="GU233" i="30"/>
  <c r="GQ233" i="30"/>
  <c r="GM233" i="30"/>
  <c r="GI233" i="30"/>
  <c r="GE233" i="30"/>
  <c r="GA233" i="30"/>
  <c r="FW233" i="30"/>
  <c r="FS233" i="30"/>
  <c r="FO233" i="30"/>
  <c r="FK233" i="30"/>
  <c r="FG233" i="30"/>
  <c r="FC233" i="30"/>
  <c r="EY233" i="30"/>
  <c r="EU233" i="30"/>
  <c r="EQ233" i="30"/>
  <c r="EM233" i="30"/>
  <c r="EI233" i="30"/>
  <c r="EE233" i="30"/>
  <c r="EA233" i="30"/>
  <c r="DW233" i="30"/>
  <c r="DS233" i="30"/>
  <c r="DO233" i="30"/>
  <c r="DK233" i="30"/>
  <c r="DG233" i="30"/>
  <c r="DC233" i="30"/>
  <c r="CY233" i="30"/>
  <c r="CU233" i="30"/>
  <c r="CQ233" i="30"/>
  <c r="CM233" i="30"/>
  <c r="CI233" i="30"/>
  <c r="CE233" i="30"/>
  <c r="CA233" i="30"/>
  <c r="BW233" i="30"/>
  <c r="BS233" i="30"/>
  <c r="BO233" i="30"/>
  <c r="BK233" i="30"/>
  <c r="BG233" i="30"/>
  <c r="BC233" i="30"/>
  <c r="AY233" i="30"/>
  <c r="AU233" i="30"/>
  <c r="AQ233" i="30"/>
  <c r="AM233" i="30"/>
  <c r="AI233" i="30"/>
  <c r="AE233" i="30"/>
  <c r="AA233" i="30"/>
  <c r="W233" i="30"/>
  <c r="S233" i="30"/>
  <c r="O233" i="30"/>
  <c r="K233" i="30"/>
  <c r="IF249" i="30"/>
  <c r="IB249" i="30"/>
  <c r="HX249" i="30"/>
  <c r="HT249" i="30"/>
  <c r="HP249" i="30"/>
  <c r="HL249" i="30"/>
  <c r="HH249" i="30"/>
  <c r="HD249" i="30"/>
  <c r="GZ249" i="30"/>
  <c r="GV249" i="30"/>
  <c r="GR249" i="30"/>
  <c r="GN249" i="30"/>
  <c r="GJ249" i="30"/>
  <c r="GF249" i="30"/>
  <c r="GB249" i="30"/>
  <c r="FX249" i="30"/>
  <c r="FT249" i="30"/>
  <c r="FP249" i="30"/>
  <c r="FL249" i="30"/>
  <c r="FH249" i="30"/>
  <c r="FD249" i="30"/>
  <c r="EZ249" i="30"/>
  <c r="EV249" i="30"/>
  <c r="ER249" i="30"/>
  <c r="EN249" i="30"/>
  <c r="EJ249" i="30"/>
  <c r="EF249" i="30"/>
  <c r="EB249" i="30"/>
  <c r="DX249" i="30"/>
  <c r="DT249" i="30"/>
  <c r="DP249" i="30"/>
  <c r="DL249" i="30"/>
  <c r="DH249" i="30"/>
  <c r="DD249" i="30"/>
  <c r="CZ249" i="30"/>
  <c r="CV249" i="30"/>
  <c r="CR249" i="30"/>
  <c r="CN249" i="30"/>
  <c r="CJ249" i="30"/>
  <c r="CF249" i="30"/>
  <c r="CB249" i="30"/>
  <c r="BX249" i="30"/>
  <c r="BT249" i="30"/>
  <c r="BP249" i="30"/>
  <c r="BL249" i="30"/>
  <c r="BH249" i="30"/>
  <c r="BD249" i="30"/>
  <c r="AZ249" i="30"/>
  <c r="AV249" i="30"/>
  <c r="AR249" i="30"/>
  <c r="AN249" i="30"/>
  <c r="AJ249" i="30"/>
  <c r="AF249" i="30"/>
  <c r="AB249" i="30"/>
  <c r="X249" i="30"/>
  <c r="T249" i="30"/>
  <c r="P249" i="30"/>
  <c r="L249" i="30"/>
  <c r="IG249" i="30"/>
  <c r="IC249" i="30"/>
  <c r="HY249" i="30"/>
  <c r="HU249" i="30"/>
  <c r="HQ249" i="30"/>
  <c r="HM249" i="30"/>
  <c r="HI249" i="30"/>
  <c r="HE249" i="30"/>
  <c r="HA249" i="30"/>
  <c r="GW249" i="30"/>
  <c r="GS249" i="30"/>
  <c r="GO249" i="30"/>
  <c r="GK249" i="30"/>
  <c r="GG249" i="30"/>
  <c r="GC249" i="30"/>
  <c r="FY249" i="30"/>
  <c r="FU249" i="30"/>
  <c r="FQ249" i="30"/>
  <c r="FM249" i="30"/>
  <c r="FI249" i="30"/>
  <c r="FE249" i="30"/>
  <c r="FA249" i="30"/>
  <c r="EW249" i="30"/>
  <c r="ES249" i="30"/>
  <c r="EO249" i="30"/>
  <c r="EK249" i="30"/>
  <c r="EG249" i="30"/>
  <c r="EC249" i="30"/>
  <c r="DY249" i="30"/>
  <c r="DU249" i="30"/>
  <c r="DQ249" i="30"/>
  <c r="DM249" i="30"/>
  <c r="DI249" i="30"/>
  <c r="DE249" i="30"/>
  <c r="DA249" i="30"/>
  <c r="CW249" i="30"/>
  <c r="CS249" i="30"/>
  <c r="CO249" i="30"/>
  <c r="CK249" i="30"/>
  <c r="CG249" i="30"/>
  <c r="CC249" i="30"/>
  <c r="BY249" i="30"/>
  <c r="BU249" i="30"/>
  <c r="BQ249" i="30"/>
  <c r="BM249" i="30"/>
  <c r="BI249" i="30"/>
  <c r="BE249" i="30"/>
  <c r="BA249" i="30"/>
  <c r="AW249" i="30"/>
  <c r="AS249" i="30"/>
  <c r="AO249" i="30"/>
  <c r="AK249" i="30"/>
  <c r="AG249" i="30"/>
  <c r="AC249" i="30"/>
  <c r="Y249" i="30"/>
  <c r="U249" i="30"/>
  <c r="Q249" i="30"/>
  <c r="M249" i="30"/>
  <c r="ID249" i="30"/>
  <c r="HZ249" i="30"/>
  <c r="HV249" i="30"/>
  <c r="HR249" i="30"/>
  <c r="HN249" i="30"/>
  <c r="HJ249" i="30"/>
  <c r="HF249" i="30"/>
  <c r="HB249" i="30"/>
  <c r="GX249" i="30"/>
  <c r="GT249" i="30"/>
  <c r="GP249" i="30"/>
  <c r="GL249" i="30"/>
  <c r="GH249" i="30"/>
  <c r="GD249" i="30"/>
  <c r="FZ249" i="30"/>
  <c r="FV249" i="30"/>
  <c r="FR249" i="30"/>
  <c r="FN249" i="30"/>
  <c r="FJ249" i="30"/>
  <c r="FF249" i="30"/>
  <c r="FB249" i="30"/>
  <c r="EX249" i="30"/>
  <c r="ET249" i="30"/>
  <c r="EP249" i="30"/>
  <c r="EL249" i="30"/>
  <c r="EH249" i="30"/>
  <c r="ED249" i="30"/>
  <c r="DZ249" i="30"/>
  <c r="DV249" i="30"/>
  <c r="DR249" i="30"/>
  <c r="DN249" i="30"/>
  <c r="DJ249" i="30"/>
  <c r="DF249" i="30"/>
  <c r="DB249" i="30"/>
  <c r="CX249" i="30"/>
  <c r="CT249" i="30"/>
  <c r="CP249" i="30"/>
  <c r="CL249" i="30"/>
  <c r="CH249" i="30"/>
  <c r="CD249" i="30"/>
  <c r="BZ249" i="30"/>
  <c r="BV249" i="30"/>
  <c r="BR249" i="30"/>
  <c r="BN249" i="30"/>
  <c r="BJ249" i="30"/>
  <c r="BF249" i="30"/>
  <c r="BB249" i="30"/>
  <c r="AX249" i="30"/>
  <c r="AT249" i="30"/>
  <c r="AP249" i="30"/>
  <c r="AL249" i="30"/>
  <c r="AH249" i="30"/>
  <c r="AD249" i="30"/>
  <c r="Z249" i="30"/>
  <c r="V249" i="30"/>
  <c r="R249" i="30"/>
  <c r="N249" i="30"/>
  <c r="IE249" i="30"/>
  <c r="IA249" i="30"/>
  <c r="HW249" i="30"/>
  <c r="HS249" i="30"/>
  <c r="HO249" i="30"/>
  <c r="HK249" i="30"/>
  <c r="HG249" i="30"/>
  <c r="HC249" i="30"/>
  <c r="GY249" i="30"/>
  <c r="GU249" i="30"/>
  <c r="GQ249" i="30"/>
  <c r="GM249" i="30"/>
  <c r="GI249" i="30"/>
  <c r="GE249" i="30"/>
  <c r="GA249" i="30"/>
  <c r="FW249" i="30"/>
  <c r="FS249" i="30"/>
  <c r="FO249" i="30"/>
  <c r="FK249" i="30"/>
  <c r="FG249" i="30"/>
  <c r="FC249" i="30"/>
  <c r="EY249" i="30"/>
  <c r="EU249" i="30"/>
  <c r="EQ249" i="30"/>
  <c r="EM249" i="30"/>
  <c r="EI249" i="30"/>
  <c r="EE249" i="30"/>
  <c r="EA249" i="30"/>
  <c r="DW249" i="30"/>
  <c r="DS249" i="30"/>
  <c r="DO249" i="30"/>
  <c r="DK249" i="30"/>
  <c r="DG249" i="30"/>
  <c r="DC249" i="30"/>
  <c r="CY249" i="30"/>
  <c r="CU249" i="30"/>
  <c r="CQ249" i="30"/>
  <c r="CM249" i="30"/>
  <c r="CI249" i="30"/>
  <c r="CE249" i="30"/>
  <c r="CA249" i="30"/>
  <c r="BW249" i="30"/>
  <c r="BS249" i="30"/>
  <c r="BO249" i="30"/>
  <c r="BK249" i="30"/>
  <c r="BG249" i="30"/>
  <c r="BC249" i="30"/>
  <c r="AY249" i="30"/>
  <c r="AU249" i="30"/>
  <c r="AQ249" i="30"/>
  <c r="AM249" i="30"/>
  <c r="AI249" i="30"/>
  <c r="AE249" i="30"/>
  <c r="AA249" i="30"/>
  <c r="W249" i="30"/>
  <c r="S249" i="30"/>
  <c r="O249" i="30"/>
  <c r="K249" i="30"/>
  <c r="IG234" i="30"/>
  <c r="IC234" i="30"/>
  <c r="HY234" i="30"/>
  <c r="HU234" i="30"/>
  <c r="HQ234" i="30"/>
  <c r="HM234" i="30"/>
  <c r="HI234" i="30"/>
  <c r="HE234" i="30"/>
  <c r="HA234" i="30"/>
  <c r="GW234" i="30"/>
  <c r="GS234" i="30"/>
  <c r="GO234" i="30"/>
  <c r="GK234" i="30"/>
  <c r="GG234" i="30"/>
  <c r="GC234" i="30"/>
  <c r="FY234" i="30"/>
  <c r="FU234" i="30"/>
  <c r="FQ234" i="30"/>
  <c r="FM234" i="30"/>
  <c r="FI234" i="30"/>
  <c r="FE234" i="30"/>
  <c r="FA234" i="30"/>
  <c r="EW234" i="30"/>
  <c r="ES234" i="30"/>
  <c r="EO234" i="30"/>
  <c r="EK234" i="30"/>
  <c r="EG234" i="30"/>
  <c r="EC234" i="30"/>
  <c r="DY234" i="30"/>
  <c r="DU234" i="30"/>
  <c r="DQ234" i="30"/>
  <c r="DM234" i="30"/>
  <c r="DI234" i="30"/>
  <c r="DE234" i="30"/>
  <c r="DA234" i="30"/>
  <c r="CW234" i="30"/>
  <c r="CS234" i="30"/>
  <c r="CO234" i="30"/>
  <c r="CK234" i="30"/>
  <c r="CG234" i="30"/>
  <c r="CC234" i="30"/>
  <c r="BY234" i="30"/>
  <c r="BU234" i="30"/>
  <c r="BQ234" i="30"/>
  <c r="BM234" i="30"/>
  <c r="BI234" i="30"/>
  <c r="BE234" i="30"/>
  <c r="BA234" i="30"/>
  <c r="AW234" i="30"/>
  <c r="AS234" i="30"/>
  <c r="AO234" i="30"/>
  <c r="AK234" i="30"/>
  <c r="AG234" i="30"/>
  <c r="AC234" i="30"/>
  <c r="Y234" i="30"/>
  <c r="U234" i="30"/>
  <c r="Q234" i="30"/>
  <c r="M234" i="30"/>
  <c r="ID234" i="30"/>
  <c r="HZ234" i="30"/>
  <c r="HV234" i="30"/>
  <c r="HR234" i="30"/>
  <c r="HN234" i="30"/>
  <c r="HJ234" i="30"/>
  <c r="HF234" i="30"/>
  <c r="HB234" i="30"/>
  <c r="GX234" i="30"/>
  <c r="GT234" i="30"/>
  <c r="GP234" i="30"/>
  <c r="GL234" i="30"/>
  <c r="GH234" i="30"/>
  <c r="GD234" i="30"/>
  <c r="FZ234" i="30"/>
  <c r="FV234" i="30"/>
  <c r="FR234" i="30"/>
  <c r="FN234" i="30"/>
  <c r="FJ234" i="30"/>
  <c r="FF234" i="30"/>
  <c r="FB234" i="30"/>
  <c r="EX234" i="30"/>
  <c r="ET234" i="30"/>
  <c r="EP234" i="30"/>
  <c r="EL234" i="30"/>
  <c r="EH234" i="30"/>
  <c r="ED234" i="30"/>
  <c r="DZ234" i="30"/>
  <c r="DV234" i="30"/>
  <c r="DR234" i="30"/>
  <c r="DN234" i="30"/>
  <c r="DJ234" i="30"/>
  <c r="DF234" i="30"/>
  <c r="DB234" i="30"/>
  <c r="CX234" i="30"/>
  <c r="CT234" i="30"/>
  <c r="CP234" i="30"/>
  <c r="CL234" i="30"/>
  <c r="CH234" i="30"/>
  <c r="CD234" i="30"/>
  <c r="BZ234" i="30"/>
  <c r="BV234" i="30"/>
  <c r="BR234" i="30"/>
  <c r="BN234" i="30"/>
  <c r="BJ234" i="30"/>
  <c r="BF234" i="30"/>
  <c r="BB234" i="30"/>
  <c r="AX234" i="30"/>
  <c r="AT234" i="30"/>
  <c r="AP234" i="30"/>
  <c r="AL234" i="30"/>
  <c r="AH234" i="30"/>
  <c r="AD234" i="30"/>
  <c r="Z234" i="30"/>
  <c r="V234" i="30"/>
  <c r="R234" i="30"/>
  <c r="N234" i="30"/>
  <c r="IE234" i="30"/>
  <c r="IA234" i="30"/>
  <c r="HW234" i="30"/>
  <c r="HS234" i="30"/>
  <c r="HO234" i="30"/>
  <c r="HK234" i="30"/>
  <c r="HG234" i="30"/>
  <c r="HC234" i="30"/>
  <c r="GY234" i="30"/>
  <c r="GU234" i="30"/>
  <c r="GQ234" i="30"/>
  <c r="GM234" i="30"/>
  <c r="GI234" i="30"/>
  <c r="GE234" i="30"/>
  <c r="GA234" i="30"/>
  <c r="FW234" i="30"/>
  <c r="FS234" i="30"/>
  <c r="FO234" i="30"/>
  <c r="FK234" i="30"/>
  <c r="FG234" i="30"/>
  <c r="FC234" i="30"/>
  <c r="EY234" i="30"/>
  <c r="EU234" i="30"/>
  <c r="EQ234" i="30"/>
  <c r="EM234" i="30"/>
  <c r="EI234" i="30"/>
  <c r="EE234" i="30"/>
  <c r="EA234" i="30"/>
  <c r="DW234" i="30"/>
  <c r="DS234" i="30"/>
  <c r="DO234" i="30"/>
  <c r="DK234" i="30"/>
  <c r="DG234" i="30"/>
  <c r="DC234" i="30"/>
  <c r="CY234" i="30"/>
  <c r="CU234" i="30"/>
  <c r="CQ234" i="30"/>
  <c r="CM234" i="30"/>
  <c r="CI234" i="30"/>
  <c r="CE234" i="30"/>
  <c r="CA234" i="30"/>
  <c r="BW234" i="30"/>
  <c r="BS234" i="30"/>
  <c r="BO234" i="30"/>
  <c r="BK234" i="30"/>
  <c r="BG234" i="30"/>
  <c r="BC234" i="30"/>
  <c r="AY234" i="30"/>
  <c r="AU234" i="30"/>
  <c r="AQ234" i="30"/>
  <c r="AM234" i="30"/>
  <c r="AI234" i="30"/>
  <c r="AE234" i="30"/>
  <c r="AA234" i="30"/>
  <c r="W234" i="30"/>
  <c r="S234" i="30"/>
  <c r="O234" i="30"/>
  <c r="K234" i="30"/>
  <c r="IF234" i="30"/>
  <c r="IB234" i="30"/>
  <c r="HX234" i="30"/>
  <c r="HT234" i="30"/>
  <c r="HP234" i="30"/>
  <c r="HL234" i="30"/>
  <c r="HH234" i="30"/>
  <c r="HD234" i="30"/>
  <c r="GZ234" i="30"/>
  <c r="GV234" i="30"/>
  <c r="GR234" i="30"/>
  <c r="GN234" i="30"/>
  <c r="GJ234" i="30"/>
  <c r="GF234" i="30"/>
  <c r="GB234" i="30"/>
  <c r="FX234" i="30"/>
  <c r="FT234" i="30"/>
  <c r="FP234" i="30"/>
  <c r="FL234" i="30"/>
  <c r="FH234" i="30"/>
  <c r="FD234" i="30"/>
  <c r="EZ234" i="30"/>
  <c r="EV234" i="30"/>
  <c r="ER234" i="30"/>
  <c r="EN234" i="30"/>
  <c r="EJ234" i="30"/>
  <c r="EF234" i="30"/>
  <c r="EB234" i="30"/>
  <c r="DX234" i="30"/>
  <c r="DT234" i="30"/>
  <c r="DP234" i="30"/>
  <c r="DL234" i="30"/>
  <c r="DH234" i="30"/>
  <c r="DD234" i="30"/>
  <c r="CZ234" i="30"/>
  <c r="CV234" i="30"/>
  <c r="CR234" i="30"/>
  <c r="CN234" i="30"/>
  <c r="CJ234" i="30"/>
  <c r="CF234" i="30"/>
  <c r="CB234" i="30"/>
  <c r="BX234" i="30"/>
  <c r="BT234" i="30"/>
  <c r="BP234" i="30"/>
  <c r="BL234" i="30"/>
  <c r="BH234" i="30"/>
  <c r="BD234" i="30"/>
  <c r="AZ234" i="30"/>
  <c r="AV234" i="30"/>
  <c r="AR234" i="30"/>
  <c r="AN234" i="30"/>
  <c r="AJ234" i="30"/>
  <c r="AF234" i="30"/>
  <c r="AB234" i="30"/>
  <c r="X234" i="30"/>
  <c r="T234" i="30"/>
  <c r="P234" i="30"/>
  <c r="L234" i="30"/>
  <c r="IG250" i="30"/>
  <c r="IC250" i="30"/>
  <c r="HY250" i="30"/>
  <c r="HU250" i="30"/>
  <c r="HQ250" i="30"/>
  <c r="HM250" i="30"/>
  <c r="HI250" i="30"/>
  <c r="HE250" i="30"/>
  <c r="HA250" i="30"/>
  <c r="GW250" i="30"/>
  <c r="GS250" i="30"/>
  <c r="GO250" i="30"/>
  <c r="GK250" i="30"/>
  <c r="GG250" i="30"/>
  <c r="GC250" i="30"/>
  <c r="FY250" i="30"/>
  <c r="FU250" i="30"/>
  <c r="FQ250" i="30"/>
  <c r="FM250" i="30"/>
  <c r="FI250" i="30"/>
  <c r="FE250" i="30"/>
  <c r="FA250" i="30"/>
  <c r="EW250" i="30"/>
  <c r="ES250" i="30"/>
  <c r="EO250" i="30"/>
  <c r="EK250" i="30"/>
  <c r="EG250" i="30"/>
  <c r="EC250" i="30"/>
  <c r="DY250" i="30"/>
  <c r="DU250" i="30"/>
  <c r="DQ250" i="30"/>
  <c r="DM250" i="30"/>
  <c r="DI250" i="30"/>
  <c r="DE250" i="30"/>
  <c r="DA250" i="30"/>
  <c r="CW250" i="30"/>
  <c r="CS250" i="30"/>
  <c r="CO250" i="30"/>
  <c r="CK250" i="30"/>
  <c r="CG250" i="30"/>
  <c r="CC250" i="30"/>
  <c r="BY250" i="30"/>
  <c r="BU250" i="30"/>
  <c r="BQ250" i="30"/>
  <c r="BM250" i="30"/>
  <c r="BI250" i="30"/>
  <c r="BE250" i="30"/>
  <c r="BA250" i="30"/>
  <c r="AW250" i="30"/>
  <c r="AS250" i="30"/>
  <c r="AO250" i="30"/>
  <c r="AK250" i="30"/>
  <c r="AG250" i="30"/>
  <c r="AC250" i="30"/>
  <c r="Y250" i="30"/>
  <c r="U250" i="30"/>
  <c r="Q250" i="30"/>
  <c r="M250" i="30"/>
  <c r="ID250" i="30"/>
  <c r="HZ250" i="30"/>
  <c r="HV250" i="30"/>
  <c r="HR250" i="30"/>
  <c r="HN250" i="30"/>
  <c r="HJ250" i="30"/>
  <c r="HF250" i="30"/>
  <c r="HB250" i="30"/>
  <c r="GX250" i="30"/>
  <c r="GT250" i="30"/>
  <c r="GP250" i="30"/>
  <c r="GL250" i="30"/>
  <c r="GH250" i="30"/>
  <c r="GD250" i="30"/>
  <c r="FZ250" i="30"/>
  <c r="FV250" i="30"/>
  <c r="FR250" i="30"/>
  <c r="FN250" i="30"/>
  <c r="FJ250" i="30"/>
  <c r="FF250" i="30"/>
  <c r="FB250" i="30"/>
  <c r="EX250" i="30"/>
  <c r="ET250" i="30"/>
  <c r="EP250" i="30"/>
  <c r="EL250" i="30"/>
  <c r="EH250" i="30"/>
  <c r="ED250" i="30"/>
  <c r="DZ250" i="30"/>
  <c r="DV250" i="30"/>
  <c r="DR250" i="30"/>
  <c r="DN250" i="30"/>
  <c r="DJ250" i="30"/>
  <c r="DF250" i="30"/>
  <c r="DB250" i="30"/>
  <c r="CX250" i="30"/>
  <c r="CT250" i="30"/>
  <c r="CP250" i="30"/>
  <c r="CL250" i="30"/>
  <c r="CH250" i="30"/>
  <c r="CD250" i="30"/>
  <c r="BZ250" i="30"/>
  <c r="BV250" i="30"/>
  <c r="BR250" i="30"/>
  <c r="BN250" i="30"/>
  <c r="BJ250" i="30"/>
  <c r="BF250" i="30"/>
  <c r="BB250" i="30"/>
  <c r="AX250" i="30"/>
  <c r="AT250" i="30"/>
  <c r="AP250" i="30"/>
  <c r="AL250" i="30"/>
  <c r="AH250" i="30"/>
  <c r="AD250" i="30"/>
  <c r="Z250" i="30"/>
  <c r="V250" i="30"/>
  <c r="R250" i="30"/>
  <c r="N250" i="30"/>
  <c r="IE250" i="30"/>
  <c r="IA250" i="30"/>
  <c r="HW250" i="30"/>
  <c r="HS250" i="30"/>
  <c r="HO250" i="30"/>
  <c r="HK250" i="30"/>
  <c r="HG250" i="30"/>
  <c r="HC250" i="30"/>
  <c r="GY250" i="30"/>
  <c r="GU250" i="30"/>
  <c r="GQ250" i="30"/>
  <c r="GM250" i="30"/>
  <c r="GI250" i="30"/>
  <c r="GE250" i="30"/>
  <c r="GA250" i="30"/>
  <c r="FW250" i="30"/>
  <c r="FS250" i="30"/>
  <c r="FO250" i="30"/>
  <c r="FK250" i="30"/>
  <c r="FG250" i="30"/>
  <c r="FC250" i="30"/>
  <c r="EY250" i="30"/>
  <c r="EU250" i="30"/>
  <c r="EQ250" i="30"/>
  <c r="EM250" i="30"/>
  <c r="EI250" i="30"/>
  <c r="EE250" i="30"/>
  <c r="EA250" i="30"/>
  <c r="DW250" i="30"/>
  <c r="DS250" i="30"/>
  <c r="DO250" i="30"/>
  <c r="DK250" i="30"/>
  <c r="DG250" i="30"/>
  <c r="DC250" i="30"/>
  <c r="CY250" i="30"/>
  <c r="CU250" i="30"/>
  <c r="CQ250" i="30"/>
  <c r="CM250" i="30"/>
  <c r="CI250" i="30"/>
  <c r="CE250" i="30"/>
  <c r="CA250" i="30"/>
  <c r="BW250" i="30"/>
  <c r="BS250" i="30"/>
  <c r="BO250" i="30"/>
  <c r="BK250" i="30"/>
  <c r="BG250" i="30"/>
  <c r="BC250" i="30"/>
  <c r="AY250" i="30"/>
  <c r="AU250" i="30"/>
  <c r="AQ250" i="30"/>
  <c r="AM250" i="30"/>
  <c r="AI250" i="30"/>
  <c r="AE250" i="30"/>
  <c r="AA250" i="30"/>
  <c r="W250" i="30"/>
  <c r="S250" i="30"/>
  <c r="O250" i="30"/>
  <c r="K250" i="30"/>
  <c r="IF250" i="30"/>
  <c r="IB250" i="30"/>
  <c r="HX250" i="30"/>
  <c r="HT250" i="30"/>
  <c r="HP250" i="30"/>
  <c r="HL250" i="30"/>
  <c r="HH250" i="30"/>
  <c r="HD250" i="30"/>
  <c r="GZ250" i="30"/>
  <c r="GV250" i="30"/>
  <c r="GR250" i="30"/>
  <c r="GN250" i="30"/>
  <c r="GJ250" i="30"/>
  <c r="GF250" i="30"/>
  <c r="GB250" i="30"/>
  <c r="FX250" i="30"/>
  <c r="FT250" i="30"/>
  <c r="FP250" i="30"/>
  <c r="FL250" i="30"/>
  <c r="FH250" i="30"/>
  <c r="FD250" i="30"/>
  <c r="EZ250" i="30"/>
  <c r="EV250" i="30"/>
  <c r="ER250" i="30"/>
  <c r="EN250" i="30"/>
  <c r="EJ250" i="30"/>
  <c r="EF250" i="30"/>
  <c r="EB250" i="30"/>
  <c r="DX250" i="30"/>
  <c r="DT250" i="30"/>
  <c r="DP250" i="30"/>
  <c r="DL250" i="30"/>
  <c r="DH250" i="30"/>
  <c r="DD250" i="30"/>
  <c r="CZ250" i="30"/>
  <c r="CV250" i="30"/>
  <c r="CR250" i="30"/>
  <c r="CN250" i="30"/>
  <c r="CJ250" i="30"/>
  <c r="CF250" i="30"/>
  <c r="CB250" i="30"/>
  <c r="BX250" i="30"/>
  <c r="BT250" i="30"/>
  <c r="BP250" i="30"/>
  <c r="BL250" i="30"/>
  <c r="BH250" i="30"/>
  <c r="BD250" i="30"/>
  <c r="AZ250" i="30"/>
  <c r="AV250" i="30"/>
  <c r="AR250" i="30"/>
  <c r="AN250" i="30"/>
  <c r="AJ250" i="30"/>
  <c r="AF250" i="30"/>
  <c r="AB250" i="30"/>
  <c r="X250" i="30"/>
  <c r="T250" i="30"/>
  <c r="P250" i="30"/>
  <c r="L250" i="30"/>
  <c r="ID266" i="30"/>
  <c r="HZ266" i="30"/>
  <c r="HV266" i="30"/>
  <c r="HR266" i="30"/>
  <c r="HN266" i="30"/>
  <c r="HJ266" i="30"/>
  <c r="HF266" i="30"/>
  <c r="HB266" i="30"/>
  <c r="GX266" i="30"/>
  <c r="GT266" i="30"/>
  <c r="GP266" i="30"/>
  <c r="GL266" i="30"/>
  <c r="GH266" i="30"/>
  <c r="GD266" i="30"/>
  <c r="FZ266" i="30"/>
  <c r="FV266" i="30"/>
  <c r="FR266" i="30"/>
  <c r="FN266" i="30"/>
  <c r="FJ266" i="30"/>
  <c r="FF266" i="30"/>
  <c r="FB266" i="30"/>
  <c r="EX266" i="30"/>
  <c r="ET266" i="30"/>
  <c r="EP266" i="30"/>
  <c r="EL266" i="30"/>
  <c r="EH266" i="30"/>
  <c r="ED266" i="30"/>
  <c r="DZ266" i="30"/>
  <c r="DV266" i="30"/>
  <c r="DR266" i="30"/>
  <c r="DN266" i="30"/>
  <c r="DJ266" i="30"/>
  <c r="DF266" i="30"/>
  <c r="DB266" i="30"/>
  <c r="CX266" i="30"/>
  <c r="CT266" i="30"/>
  <c r="CP266" i="30"/>
  <c r="CL266" i="30"/>
  <c r="CH266" i="30"/>
  <c r="CD266" i="30"/>
  <c r="BZ266" i="30"/>
  <c r="BV266" i="30"/>
  <c r="BR266" i="30"/>
  <c r="BN266" i="30"/>
  <c r="BJ266" i="30"/>
  <c r="BF266" i="30"/>
  <c r="BB266" i="30"/>
  <c r="AX266" i="30"/>
  <c r="AT266" i="30"/>
  <c r="AP266" i="30"/>
  <c r="AL266" i="30"/>
  <c r="AH266" i="30"/>
  <c r="AD266" i="30"/>
  <c r="Z266" i="30"/>
  <c r="V266" i="30"/>
  <c r="R266" i="30"/>
  <c r="N266" i="30"/>
  <c r="IE266" i="30"/>
  <c r="IA266" i="30"/>
  <c r="HW266" i="30"/>
  <c r="HS266" i="30"/>
  <c r="HO266" i="30"/>
  <c r="HK266" i="30"/>
  <c r="HG266" i="30"/>
  <c r="HC266" i="30"/>
  <c r="GY266" i="30"/>
  <c r="GU266" i="30"/>
  <c r="GQ266" i="30"/>
  <c r="GM266" i="30"/>
  <c r="GI266" i="30"/>
  <c r="GE266" i="30"/>
  <c r="GA266" i="30"/>
  <c r="FW266" i="30"/>
  <c r="FS266" i="30"/>
  <c r="FO266" i="30"/>
  <c r="FK266" i="30"/>
  <c r="FG266" i="30"/>
  <c r="FC266" i="30"/>
  <c r="EY266" i="30"/>
  <c r="EU266" i="30"/>
  <c r="EQ266" i="30"/>
  <c r="EM266" i="30"/>
  <c r="EI266" i="30"/>
  <c r="EE266" i="30"/>
  <c r="EA266" i="30"/>
  <c r="DW266" i="30"/>
  <c r="DS266" i="30"/>
  <c r="DO266" i="30"/>
  <c r="DK266" i="30"/>
  <c r="DG266" i="30"/>
  <c r="DC266" i="30"/>
  <c r="CY266" i="30"/>
  <c r="CU266" i="30"/>
  <c r="CQ266" i="30"/>
  <c r="CM266" i="30"/>
  <c r="CI266" i="30"/>
  <c r="CE266" i="30"/>
  <c r="CA266" i="30"/>
  <c r="BW266" i="30"/>
  <c r="BS266" i="30"/>
  <c r="BO266" i="30"/>
  <c r="BK266" i="30"/>
  <c r="BG266" i="30"/>
  <c r="BC266" i="30"/>
  <c r="AY266" i="30"/>
  <c r="AU266" i="30"/>
  <c r="AQ266" i="30"/>
  <c r="AM266" i="30"/>
  <c r="AI266" i="30"/>
  <c r="AE266" i="30"/>
  <c r="AA266" i="30"/>
  <c r="W266" i="30"/>
  <c r="S266" i="30"/>
  <c r="O266" i="30"/>
  <c r="K266" i="30"/>
  <c r="IF266" i="30"/>
  <c r="IB266" i="30"/>
  <c r="HX266" i="30"/>
  <c r="HT266" i="30"/>
  <c r="HP266" i="30"/>
  <c r="HL266" i="30"/>
  <c r="HH266" i="30"/>
  <c r="HD266" i="30"/>
  <c r="GZ266" i="30"/>
  <c r="GV266" i="30"/>
  <c r="GR266" i="30"/>
  <c r="GN266" i="30"/>
  <c r="GJ266" i="30"/>
  <c r="GF266" i="30"/>
  <c r="GB266" i="30"/>
  <c r="FX266" i="30"/>
  <c r="FT266" i="30"/>
  <c r="FP266" i="30"/>
  <c r="FL266" i="30"/>
  <c r="FH266" i="30"/>
  <c r="FD266" i="30"/>
  <c r="EZ266" i="30"/>
  <c r="EV266" i="30"/>
  <c r="ER266" i="30"/>
  <c r="EN266" i="30"/>
  <c r="EJ266" i="30"/>
  <c r="EF266" i="30"/>
  <c r="EB266" i="30"/>
  <c r="DX266" i="30"/>
  <c r="DT266" i="30"/>
  <c r="DP266" i="30"/>
  <c r="DL266" i="30"/>
  <c r="DH266" i="30"/>
  <c r="DD266" i="30"/>
  <c r="CZ266" i="30"/>
  <c r="CV266" i="30"/>
  <c r="CR266" i="30"/>
  <c r="CN266" i="30"/>
  <c r="CJ266" i="30"/>
  <c r="CF266" i="30"/>
  <c r="CB266" i="30"/>
  <c r="BX266" i="30"/>
  <c r="BT266" i="30"/>
  <c r="BP266" i="30"/>
  <c r="BL266" i="30"/>
  <c r="BH266" i="30"/>
  <c r="BD266" i="30"/>
  <c r="AZ266" i="30"/>
  <c r="AV266" i="30"/>
  <c r="AR266" i="30"/>
  <c r="AN266" i="30"/>
  <c r="AJ266" i="30"/>
  <c r="AF266" i="30"/>
  <c r="AB266" i="30"/>
  <c r="X266" i="30"/>
  <c r="T266" i="30"/>
  <c r="P266" i="30"/>
  <c r="L266" i="30"/>
  <c r="IG266" i="30"/>
  <c r="IC266" i="30"/>
  <c r="HY266" i="30"/>
  <c r="HU266" i="30"/>
  <c r="HQ266" i="30"/>
  <c r="HM266" i="30"/>
  <c r="HI266" i="30"/>
  <c r="HE266" i="30"/>
  <c r="HA266" i="30"/>
  <c r="GW266" i="30"/>
  <c r="GS266" i="30"/>
  <c r="GO266" i="30"/>
  <c r="GK266" i="30"/>
  <c r="GG266" i="30"/>
  <c r="GC266" i="30"/>
  <c r="FY266" i="30"/>
  <c r="FU266" i="30"/>
  <c r="FQ266" i="30"/>
  <c r="FM266" i="30"/>
  <c r="FI266" i="30"/>
  <c r="FE266" i="30"/>
  <c r="FA266" i="30"/>
  <c r="EW266" i="30"/>
  <c r="ES266" i="30"/>
  <c r="EO266" i="30"/>
  <c r="EK266" i="30"/>
  <c r="EG266" i="30"/>
  <c r="EC266" i="30"/>
  <c r="DY266" i="30"/>
  <c r="DU266" i="30"/>
  <c r="DQ266" i="30"/>
  <c r="DM266" i="30"/>
  <c r="DI266" i="30"/>
  <c r="DE266" i="30"/>
  <c r="DA266" i="30"/>
  <c r="CW266" i="30"/>
  <c r="CS266" i="30"/>
  <c r="CO266" i="30"/>
  <c r="CK266" i="30"/>
  <c r="CG266" i="30"/>
  <c r="CC266" i="30"/>
  <c r="BY266" i="30"/>
  <c r="BU266" i="30"/>
  <c r="BQ266" i="30"/>
  <c r="BM266" i="30"/>
  <c r="BI266" i="30"/>
  <c r="BE266" i="30"/>
  <c r="BA266" i="30"/>
  <c r="AW266" i="30"/>
  <c r="AS266" i="30"/>
  <c r="AO266" i="30"/>
  <c r="AK266" i="30"/>
  <c r="AG266" i="30"/>
  <c r="AC266" i="30"/>
  <c r="Y266" i="30"/>
  <c r="U266" i="30"/>
  <c r="Q266" i="30"/>
  <c r="M266" i="30"/>
  <c r="ID282" i="30"/>
  <c r="HZ282" i="30"/>
  <c r="HV282" i="30"/>
  <c r="HR282" i="30"/>
  <c r="HN282" i="30"/>
  <c r="HJ282" i="30"/>
  <c r="HF282" i="30"/>
  <c r="HB282" i="30"/>
  <c r="GX282" i="30"/>
  <c r="GT282" i="30"/>
  <c r="GP282" i="30"/>
  <c r="GL282" i="30"/>
  <c r="GH282" i="30"/>
  <c r="GD282" i="30"/>
  <c r="FZ282" i="30"/>
  <c r="FV282" i="30"/>
  <c r="FR282" i="30"/>
  <c r="FN282" i="30"/>
  <c r="FJ282" i="30"/>
  <c r="FF282" i="30"/>
  <c r="FB282" i="30"/>
  <c r="EX282" i="30"/>
  <c r="ET282" i="30"/>
  <c r="EP282" i="30"/>
  <c r="EL282" i="30"/>
  <c r="EH282" i="30"/>
  <c r="ED282" i="30"/>
  <c r="DZ282" i="30"/>
  <c r="DV282" i="30"/>
  <c r="DR282" i="30"/>
  <c r="DN282" i="30"/>
  <c r="DJ282" i="30"/>
  <c r="DF282" i="30"/>
  <c r="DB282" i="30"/>
  <c r="CX282" i="30"/>
  <c r="CT282" i="30"/>
  <c r="CP282" i="30"/>
  <c r="CL282" i="30"/>
  <c r="CH282" i="30"/>
  <c r="CD282" i="30"/>
  <c r="BZ282" i="30"/>
  <c r="BV282" i="30"/>
  <c r="BR282" i="30"/>
  <c r="BN282" i="30"/>
  <c r="BJ282" i="30"/>
  <c r="BF282" i="30"/>
  <c r="BB282" i="30"/>
  <c r="AX282" i="30"/>
  <c r="AT282" i="30"/>
  <c r="AP282" i="30"/>
  <c r="AL282" i="30"/>
  <c r="AH282" i="30"/>
  <c r="AD282" i="30"/>
  <c r="Z282" i="30"/>
  <c r="V282" i="30"/>
  <c r="R282" i="30"/>
  <c r="N282" i="30"/>
  <c r="IE282" i="30"/>
  <c r="IA282" i="30"/>
  <c r="HW282" i="30"/>
  <c r="HS282" i="30"/>
  <c r="HO282" i="30"/>
  <c r="HK282" i="30"/>
  <c r="HG282" i="30"/>
  <c r="HC282" i="30"/>
  <c r="GY282" i="30"/>
  <c r="GU282" i="30"/>
  <c r="GQ282" i="30"/>
  <c r="GM282" i="30"/>
  <c r="GI282" i="30"/>
  <c r="GE282" i="30"/>
  <c r="GA282" i="30"/>
  <c r="FW282" i="30"/>
  <c r="FS282" i="30"/>
  <c r="FO282" i="30"/>
  <c r="FK282" i="30"/>
  <c r="FG282" i="30"/>
  <c r="FC282" i="30"/>
  <c r="EY282" i="30"/>
  <c r="EU282" i="30"/>
  <c r="EQ282" i="30"/>
  <c r="EM282" i="30"/>
  <c r="EI282" i="30"/>
  <c r="EE282" i="30"/>
  <c r="EA282" i="30"/>
  <c r="DW282" i="30"/>
  <c r="DS282" i="30"/>
  <c r="DO282" i="30"/>
  <c r="DK282" i="30"/>
  <c r="DG282" i="30"/>
  <c r="DC282" i="30"/>
  <c r="CY282" i="30"/>
  <c r="CU282" i="30"/>
  <c r="CQ282" i="30"/>
  <c r="CM282" i="30"/>
  <c r="CI282" i="30"/>
  <c r="CE282" i="30"/>
  <c r="CA282" i="30"/>
  <c r="BW282" i="30"/>
  <c r="BS282" i="30"/>
  <c r="BO282" i="30"/>
  <c r="BK282" i="30"/>
  <c r="BG282" i="30"/>
  <c r="BC282" i="30"/>
  <c r="AY282" i="30"/>
  <c r="AU282" i="30"/>
  <c r="AQ282" i="30"/>
  <c r="AM282" i="30"/>
  <c r="AI282" i="30"/>
  <c r="AE282" i="30"/>
  <c r="AA282" i="30"/>
  <c r="W282" i="30"/>
  <c r="S282" i="30"/>
  <c r="O282" i="30"/>
  <c r="K282" i="30"/>
  <c r="IF282" i="30"/>
  <c r="IB282" i="30"/>
  <c r="HX282" i="30"/>
  <c r="HT282" i="30"/>
  <c r="HP282" i="30"/>
  <c r="HL282" i="30"/>
  <c r="HH282" i="30"/>
  <c r="HD282" i="30"/>
  <c r="GZ282" i="30"/>
  <c r="GV282" i="30"/>
  <c r="GR282" i="30"/>
  <c r="GN282" i="30"/>
  <c r="GJ282" i="30"/>
  <c r="GF282" i="30"/>
  <c r="GB282" i="30"/>
  <c r="FX282" i="30"/>
  <c r="FT282" i="30"/>
  <c r="FP282" i="30"/>
  <c r="FL282" i="30"/>
  <c r="FH282" i="30"/>
  <c r="FD282" i="30"/>
  <c r="EZ282" i="30"/>
  <c r="EV282" i="30"/>
  <c r="ER282" i="30"/>
  <c r="EN282" i="30"/>
  <c r="EJ282" i="30"/>
  <c r="EF282" i="30"/>
  <c r="EB282" i="30"/>
  <c r="DX282" i="30"/>
  <c r="DT282" i="30"/>
  <c r="DP282" i="30"/>
  <c r="DL282" i="30"/>
  <c r="DH282" i="30"/>
  <c r="DD282" i="30"/>
  <c r="CZ282" i="30"/>
  <c r="CV282" i="30"/>
  <c r="CR282" i="30"/>
  <c r="CN282" i="30"/>
  <c r="CJ282" i="30"/>
  <c r="CF282" i="30"/>
  <c r="CB282" i="30"/>
  <c r="BX282" i="30"/>
  <c r="BT282" i="30"/>
  <c r="BP282" i="30"/>
  <c r="BL282" i="30"/>
  <c r="BH282" i="30"/>
  <c r="BD282" i="30"/>
  <c r="AZ282" i="30"/>
  <c r="AV282" i="30"/>
  <c r="AR282" i="30"/>
  <c r="AN282" i="30"/>
  <c r="AJ282" i="30"/>
  <c r="AF282" i="30"/>
  <c r="AB282" i="30"/>
  <c r="X282" i="30"/>
  <c r="T282" i="30"/>
  <c r="P282" i="30"/>
  <c r="L282" i="30"/>
  <c r="IG282" i="30"/>
  <c r="IC282" i="30"/>
  <c r="HY282" i="30"/>
  <c r="HU282" i="30"/>
  <c r="HQ282" i="30"/>
  <c r="HM282" i="30"/>
  <c r="HI282" i="30"/>
  <c r="HE282" i="30"/>
  <c r="HA282" i="30"/>
  <c r="GW282" i="30"/>
  <c r="GS282" i="30"/>
  <c r="GO282" i="30"/>
  <c r="GK282" i="30"/>
  <c r="GG282" i="30"/>
  <c r="GC282" i="30"/>
  <c r="FY282" i="30"/>
  <c r="FU282" i="30"/>
  <c r="FQ282" i="30"/>
  <c r="FM282" i="30"/>
  <c r="FI282" i="30"/>
  <c r="FE282" i="30"/>
  <c r="FA282" i="30"/>
  <c r="EW282" i="30"/>
  <c r="ES282" i="30"/>
  <c r="EO282" i="30"/>
  <c r="EK282" i="30"/>
  <c r="EG282" i="30"/>
  <c r="EC282" i="30"/>
  <c r="DY282" i="30"/>
  <c r="DU282" i="30"/>
  <c r="DQ282" i="30"/>
  <c r="DM282" i="30"/>
  <c r="DI282" i="30"/>
  <c r="DE282" i="30"/>
  <c r="DA282" i="30"/>
  <c r="CW282" i="30"/>
  <c r="CS282" i="30"/>
  <c r="CO282" i="30"/>
  <c r="CK282" i="30"/>
  <c r="CG282" i="30"/>
  <c r="CC282" i="30"/>
  <c r="BY282" i="30"/>
  <c r="BU282" i="30"/>
  <c r="BQ282" i="30"/>
  <c r="BM282" i="30"/>
  <c r="BI282" i="30"/>
  <c r="BE282" i="30"/>
  <c r="BA282" i="30"/>
  <c r="AW282" i="30"/>
  <c r="AS282" i="30"/>
  <c r="AO282" i="30"/>
  <c r="AK282" i="30"/>
  <c r="AG282" i="30"/>
  <c r="AC282" i="30"/>
  <c r="Y282" i="30"/>
  <c r="U282" i="30"/>
  <c r="Q282" i="30"/>
  <c r="M282" i="30"/>
  <c r="IE267" i="30"/>
  <c r="IA267" i="30"/>
  <c r="HW267" i="30"/>
  <c r="HS267" i="30"/>
  <c r="HO267" i="30"/>
  <c r="HK267" i="30"/>
  <c r="HG267" i="30"/>
  <c r="HC267" i="30"/>
  <c r="GY267" i="30"/>
  <c r="GU267" i="30"/>
  <c r="GQ267" i="30"/>
  <c r="GM267" i="30"/>
  <c r="GI267" i="30"/>
  <c r="GE267" i="30"/>
  <c r="GA267" i="30"/>
  <c r="FW267" i="30"/>
  <c r="FS267" i="30"/>
  <c r="FO267" i="30"/>
  <c r="FK267" i="30"/>
  <c r="FG267" i="30"/>
  <c r="FC267" i="30"/>
  <c r="EY267" i="30"/>
  <c r="EU267" i="30"/>
  <c r="EQ267" i="30"/>
  <c r="EM267" i="30"/>
  <c r="EI267" i="30"/>
  <c r="EE267" i="30"/>
  <c r="EA267" i="30"/>
  <c r="DW267" i="30"/>
  <c r="DS267" i="30"/>
  <c r="DO267" i="30"/>
  <c r="DK267" i="30"/>
  <c r="DG267" i="30"/>
  <c r="DC267" i="30"/>
  <c r="CY267" i="30"/>
  <c r="CU267" i="30"/>
  <c r="CQ267" i="30"/>
  <c r="CM267" i="30"/>
  <c r="CI267" i="30"/>
  <c r="CE267" i="30"/>
  <c r="CA267" i="30"/>
  <c r="BW267" i="30"/>
  <c r="BS267" i="30"/>
  <c r="BO267" i="30"/>
  <c r="BK267" i="30"/>
  <c r="BG267" i="30"/>
  <c r="BC267" i="30"/>
  <c r="AY267" i="30"/>
  <c r="AU267" i="30"/>
  <c r="AQ267" i="30"/>
  <c r="AM267" i="30"/>
  <c r="AI267" i="30"/>
  <c r="AE267" i="30"/>
  <c r="AA267" i="30"/>
  <c r="W267" i="30"/>
  <c r="S267" i="30"/>
  <c r="O267" i="30"/>
  <c r="K267" i="30"/>
  <c r="IF267" i="30"/>
  <c r="IB267" i="30"/>
  <c r="HX267" i="30"/>
  <c r="HT267" i="30"/>
  <c r="HP267" i="30"/>
  <c r="HL267" i="30"/>
  <c r="HH267" i="30"/>
  <c r="HD267" i="30"/>
  <c r="GZ267" i="30"/>
  <c r="GV267" i="30"/>
  <c r="GR267" i="30"/>
  <c r="GN267" i="30"/>
  <c r="GJ267" i="30"/>
  <c r="GF267" i="30"/>
  <c r="GB267" i="30"/>
  <c r="FX267" i="30"/>
  <c r="FT267" i="30"/>
  <c r="FP267" i="30"/>
  <c r="FL267" i="30"/>
  <c r="FH267" i="30"/>
  <c r="FD267" i="30"/>
  <c r="EZ267" i="30"/>
  <c r="EV267" i="30"/>
  <c r="ER267" i="30"/>
  <c r="EN267" i="30"/>
  <c r="EJ267" i="30"/>
  <c r="EF267" i="30"/>
  <c r="EB267" i="30"/>
  <c r="DX267" i="30"/>
  <c r="DT267" i="30"/>
  <c r="DP267" i="30"/>
  <c r="DL267" i="30"/>
  <c r="DH267" i="30"/>
  <c r="DD267" i="30"/>
  <c r="CZ267" i="30"/>
  <c r="CV267" i="30"/>
  <c r="CR267" i="30"/>
  <c r="CN267" i="30"/>
  <c r="CJ267" i="30"/>
  <c r="CF267" i="30"/>
  <c r="CB267" i="30"/>
  <c r="BX267" i="30"/>
  <c r="BT267" i="30"/>
  <c r="BP267" i="30"/>
  <c r="BL267" i="30"/>
  <c r="BH267" i="30"/>
  <c r="BD267" i="30"/>
  <c r="AZ267" i="30"/>
  <c r="AV267" i="30"/>
  <c r="AR267" i="30"/>
  <c r="AN267" i="30"/>
  <c r="AJ267" i="30"/>
  <c r="AF267" i="30"/>
  <c r="AB267" i="30"/>
  <c r="X267" i="30"/>
  <c r="T267" i="30"/>
  <c r="P267" i="30"/>
  <c r="L267" i="30"/>
  <c r="IG267" i="30"/>
  <c r="IC267" i="30"/>
  <c r="HY267" i="30"/>
  <c r="HU267" i="30"/>
  <c r="HQ267" i="30"/>
  <c r="HM267" i="30"/>
  <c r="HI267" i="30"/>
  <c r="HE267" i="30"/>
  <c r="HA267" i="30"/>
  <c r="GW267" i="30"/>
  <c r="GS267" i="30"/>
  <c r="GO267" i="30"/>
  <c r="GK267" i="30"/>
  <c r="GG267" i="30"/>
  <c r="GC267" i="30"/>
  <c r="FY267" i="30"/>
  <c r="FU267" i="30"/>
  <c r="FQ267" i="30"/>
  <c r="FM267" i="30"/>
  <c r="FI267" i="30"/>
  <c r="FE267" i="30"/>
  <c r="FA267" i="30"/>
  <c r="EW267" i="30"/>
  <c r="ES267" i="30"/>
  <c r="EO267" i="30"/>
  <c r="EK267" i="30"/>
  <c r="EG267" i="30"/>
  <c r="EC267" i="30"/>
  <c r="DY267" i="30"/>
  <c r="DU267" i="30"/>
  <c r="DQ267" i="30"/>
  <c r="DM267" i="30"/>
  <c r="DI267" i="30"/>
  <c r="DE267" i="30"/>
  <c r="DA267" i="30"/>
  <c r="CW267" i="30"/>
  <c r="CS267" i="30"/>
  <c r="CO267" i="30"/>
  <c r="CK267" i="30"/>
  <c r="CG267" i="30"/>
  <c r="CC267" i="30"/>
  <c r="BY267" i="30"/>
  <c r="BU267" i="30"/>
  <c r="BQ267" i="30"/>
  <c r="BM267" i="30"/>
  <c r="BI267" i="30"/>
  <c r="BE267" i="30"/>
  <c r="BA267" i="30"/>
  <c r="AW267" i="30"/>
  <c r="AS267" i="30"/>
  <c r="AO267" i="30"/>
  <c r="AK267" i="30"/>
  <c r="AG267" i="30"/>
  <c r="AC267" i="30"/>
  <c r="Y267" i="30"/>
  <c r="U267" i="30"/>
  <c r="Q267" i="30"/>
  <c r="M267" i="30"/>
  <c r="ID267" i="30"/>
  <c r="HZ267" i="30"/>
  <c r="HV267" i="30"/>
  <c r="HR267" i="30"/>
  <c r="HN267" i="30"/>
  <c r="HJ267" i="30"/>
  <c r="HF267" i="30"/>
  <c r="HB267" i="30"/>
  <c r="GX267" i="30"/>
  <c r="GT267" i="30"/>
  <c r="GP267" i="30"/>
  <c r="GL267" i="30"/>
  <c r="GH267" i="30"/>
  <c r="GD267" i="30"/>
  <c r="FZ267" i="30"/>
  <c r="FV267" i="30"/>
  <c r="FR267" i="30"/>
  <c r="FN267" i="30"/>
  <c r="FJ267" i="30"/>
  <c r="FF267" i="30"/>
  <c r="FB267" i="30"/>
  <c r="EX267" i="30"/>
  <c r="ET267" i="30"/>
  <c r="EP267" i="30"/>
  <c r="EL267" i="30"/>
  <c r="EH267" i="30"/>
  <c r="ED267" i="30"/>
  <c r="DZ267" i="30"/>
  <c r="DV267" i="30"/>
  <c r="DR267" i="30"/>
  <c r="DN267" i="30"/>
  <c r="DJ267" i="30"/>
  <c r="DF267" i="30"/>
  <c r="DB267" i="30"/>
  <c r="CX267" i="30"/>
  <c r="CT267" i="30"/>
  <c r="CP267" i="30"/>
  <c r="CL267" i="30"/>
  <c r="CH267" i="30"/>
  <c r="CD267" i="30"/>
  <c r="BZ267" i="30"/>
  <c r="BV267" i="30"/>
  <c r="BR267" i="30"/>
  <c r="BN267" i="30"/>
  <c r="BJ267" i="30"/>
  <c r="BF267" i="30"/>
  <c r="BB267" i="30"/>
  <c r="AX267" i="30"/>
  <c r="AT267" i="30"/>
  <c r="AP267" i="30"/>
  <c r="AL267" i="30"/>
  <c r="AH267" i="30"/>
  <c r="AD267" i="30"/>
  <c r="Z267" i="30"/>
  <c r="V267" i="30"/>
  <c r="R267" i="30"/>
  <c r="N267" i="30"/>
  <c r="IE283" i="30"/>
  <c r="IA283" i="30"/>
  <c r="HW283" i="30"/>
  <c r="HS283" i="30"/>
  <c r="HO283" i="30"/>
  <c r="HK283" i="30"/>
  <c r="HG283" i="30"/>
  <c r="HC283" i="30"/>
  <c r="GY283" i="30"/>
  <c r="GU283" i="30"/>
  <c r="GQ283" i="30"/>
  <c r="GM283" i="30"/>
  <c r="GI283" i="30"/>
  <c r="GE283" i="30"/>
  <c r="GA283" i="30"/>
  <c r="FW283" i="30"/>
  <c r="FS283" i="30"/>
  <c r="FO283" i="30"/>
  <c r="FK283" i="30"/>
  <c r="FG283" i="30"/>
  <c r="FC283" i="30"/>
  <c r="EY283" i="30"/>
  <c r="EU283" i="30"/>
  <c r="EQ283" i="30"/>
  <c r="EM283" i="30"/>
  <c r="EI283" i="30"/>
  <c r="EE283" i="30"/>
  <c r="EA283" i="30"/>
  <c r="DW283" i="30"/>
  <c r="DS283" i="30"/>
  <c r="DO283" i="30"/>
  <c r="DK283" i="30"/>
  <c r="DG283" i="30"/>
  <c r="DC283" i="30"/>
  <c r="CY283" i="30"/>
  <c r="CU283" i="30"/>
  <c r="CQ283" i="30"/>
  <c r="CM283" i="30"/>
  <c r="CI283" i="30"/>
  <c r="CE283" i="30"/>
  <c r="CA283" i="30"/>
  <c r="BW283" i="30"/>
  <c r="BS283" i="30"/>
  <c r="BO283" i="30"/>
  <c r="BK283" i="30"/>
  <c r="BG283" i="30"/>
  <c r="BC283" i="30"/>
  <c r="AY283" i="30"/>
  <c r="AU283" i="30"/>
  <c r="AQ283" i="30"/>
  <c r="AM283" i="30"/>
  <c r="AI283" i="30"/>
  <c r="AE283" i="30"/>
  <c r="AA283" i="30"/>
  <c r="W283" i="30"/>
  <c r="S283" i="30"/>
  <c r="O283" i="30"/>
  <c r="K283" i="30"/>
  <c r="IF283" i="30"/>
  <c r="IB283" i="30"/>
  <c r="HX283" i="30"/>
  <c r="HT283" i="30"/>
  <c r="HP283" i="30"/>
  <c r="HL283" i="30"/>
  <c r="HH283" i="30"/>
  <c r="HD283" i="30"/>
  <c r="GZ283" i="30"/>
  <c r="GV283" i="30"/>
  <c r="GR283" i="30"/>
  <c r="GN283" i="30"/>
  <c r="GJ283" i="30"/>
  <c r="GF283" i="30"/>
  <c r="GB283" i="30"/>
  <c r="FX283" i="30"/>
  <c r="FT283" i="30"/>
  <c r="FP283" i="30"/>
  <c r="FL283" i="30"/>
  <c r="FH283" i="30"/>
  <c r="FD283" i="30"/>
  <c r="EZ283" i="30"/>
  <c r="EV283" i="30"/>
  <c r="ER283" i="30"/>
  <c r="EN283" i="30"/>
  <c r="EJ283" i="30"/>
  <c r="EF283" i="30"/>
  <c r="EB283" i="30"/>
  <c r="DX283" i="30"/>
  <c r="DT283" i="30"/>
  <c r="DP283" i="30"/>
  <c r="DL283" i="30"/>
  <c r="DH283" i="30"/>
  <c r="DD283" i="30"/>
  <c r="CZ283" i="30"/>
  <c r="CV283" i="30"/>
  <c r="CR283" i="30"/>
  <c r="CN283" i="30"/>
  <c r="CJ283" i="30"/>
  <c r="CF283" i="30"/>
  <c r="CB283" i="30"/>
  <c r="BX283" i="30"/>
  <c r="BT283" i="30"/>
  <c r="BP283" i="30"/>
  <c r="BL283" i="30"/>
  <c r="BH283" i="30"/>
  <c r="BD283" i="30"/>
  <c r="AZ283" i="30"/>
  <c r="AV283" i="30"/>
  <c r="AR283" i="30"/>
  <c r="AN283" i="30"/>
  <c r="AJ283" i="30"/>
  <c r="AF283" i="30"/>
  <c r="AB283" i="30"/>
  <c r="X283" i="30"/>
  <c r="T283" i="30"/>
  <c r="P283" i="30"/>
  <c r="L283" i="30"/>
  <c r="IG283" i="30"/>
  <c r="IC283" i="30"/>
  <c r="HY283" i="30"/>
  <c r="HU283" i="30"/>
  <c r="HQ283" i="30"/>
  <c r="HM283" i="30"/>
  <c r="HI283" i="30"/>
  <c r="HE283" i="30"/>
  <c r="HA283" i="30"/>
  <c r="GW283" i="30"/>
  <c r="GS283" i="30"/>
  <c r="GO283" i="30"/>
  <c r="GK283" i="30"/>
  <c r="GG283" i="30"/>
  <c r="GC283" i="30"/>
  <c r="FY283" i="30"/>
  <c r="FU283" i="30"/>
  <c r="FQ283" i="30"/>
  <c r="FM283" i="30"/>
  <c r="FI283" i="30"/>
  <c r="FE283" i="30"/>
  <c r="FA283" i="30"/>
  <c r="EW283" i="30"/>
  <c r="ES283" i="30"/>
  <c r="EO283" i="30"/>
  <c r="EK283" i="30"/>
  <c r="EG283" i="30"/>
  <c r="EC283" i="30"/>
  <c r="DY283" i="30"/>
  <c r="DU283" i="30"/>
  <c r="DQ283" i="30"/>
  <c r="DM283" i="30"/>
  <c r="DI283" i="30"/>
  <c r="DE283" i="30"/>
  <c r="DA283" i="30"/>
  <c r="CW283" i="30"/>
  <c r="CS283" i="30"/>
  <c r="CO283" i="30"/>
  <c r="CK283" i="30"/>
  <c r="CG283" i="30"/>
  <c r="CC283" i="30"/>
  <c r="BY283" i="30"/>
  <c r="BU283" i="30"/>
  <c r="BQ283" i="30"/>
  <c r="BM283" i="30"/>
  <c r="BI283" i="30"/>
  <c r="BE283" i="30"/>
  <c r="BA283" i="30"/>
  <c r="AW283" i="30"/>
  <c r="AS283" i="30"/>
  <c r="AO283" i="30"/>
  <c r="AK283" i="30"/>
  <c r="AG283" i="30"/>
  <c r="AC283" i="30"/>
  <c r="Y283" i="30"/>
  <c r="U283" i="30"/>
  <c r="Q283" i="30"/>
  <c r="M283" i="30"/>
  <c r="ID283" i="30"/>
  <c r="HZ283" i="30"/>
  <c r="HV283" i="30"/>
  <c r="HR283" i="30"/>
  <c r="HN283" i="30"/>
  <c r="HJ283" i="30"/>
  <c r="HF283" i="30"/>
  <c r="HB283" i="30"/>
  <c r="GX283" i="30"/>
  <c r="GT283" i="30"/>
  <c r="GP283" i="30"/>
  <c r="GL283" i="30"/>
  <c r="GH283" i="30"/>
  <c r="GD283" i="30"/>
  <c r="FZ283" i="30"/>
  <c r="FV283" i="30"/>
  <c r="FR283" i="30"/>
  <c r="FN283" i="30"/>
  <c r="FJ283" i="30"/>
  <c r="FF283" i="30"/>
  <c r="FB283" i="30"/>
  <c r="EX283" i="30"/>
  <c r="ET283" i="30"/>
  <c r="EP283" i="30"/>
  <c r="EL283" i="30"/>
  <c r="EH283" i="30"/>
  <c r="ED283" i="30"/>
  <c r="DZ283" i="30"/>
  <c r="DV283" i="30"/>
  <c r="DR283" i="30"/>
  <c r="DN283" i="30"/>
  <c r="DJ283" i="30"/>
  <c r="DF283" i="30"/>
  <c r="DB283" i="30"/>
  <c r="CX283" i="30"/>
  <c r="CT283" i="30"/>
  <c r="CP283" i="30"/>
  <c r="CL283" i="30"/>
  <c r="CH283" i="30"/>
  <c r="CD283" i="30"/>
  <c r="BZ283" i="30"/>
  <c r="BV283" i="30"/>
  <c r="BR283" i="30"/>
  <c r="BN283" i="30"/>
  <c r="BJ283" i="30"/>
  <c r="BF283" i="30"/>
  <c r="BB283" i="30"/>
  <c r="AX283" i="30"/>
  <c r="AT283" i="30"/>
  <c r="AP283" i="30"/>
  <c r="AL283" i="30"/>
  <c r="AH283" i="30"/>
  <c r="AD283" i="30"/>
  <c r="Z283" i="30"/>
  <c r="V283" i="30"/>
  <c r="R283" i="30"/>
  <c r="N283" i="30"/>
  <c r="IF264" i="30"/>
  <c r="IB264" i="30"/>
  <c r="HX264" i="30"/>
  <c r="HT264" i="30"/>
  <c r="HP264" i="30"/>
  <c r="HL264" i="30"/>
  <c r="HH264" i="30"/>
  <c r="HD264" i="30"/>
  <c r="GZ264" i="30"/>
  <c r="GV264" i="30"/>
  <c r="GR264" i="30"/>
  <c r="GN264" i="30"/>
  <c r="GJ264" i="30"/>
  <c r="GF264" i="30"/>
  <c r="GB264" i="30"/>
  <c r="FX264" i="30"/>
  <c r="FT264" i="30"/>
  <c r="FP264" i="30"/>
  <c r="FL264" i="30"/>
  <c r="FH264" i="30"/>
  <c r="FD264" i="30"/>
  <c r="EZ264" i="30"/>
  <c r="EV264" i="30"/>
  <c r="ER264" i="30"/>
  <c r="EN264" i="30"/>
  <c r="EJ264" i="30"/>
  <c r="EF264" i="30"/>
  <c r="EB264" i="30"/>
  <c r="DX264" i="30"/>
  <c r="DT264" i="30"/>
  <c r="DP264" i="30"/>
  <c r="DL264" i="30"/>
  <c r="DH264" i="30"/>
  <c r="DD264" i="30"/>
  <c r="CZ264" i="30"/>
  <c r="CV264" i="30"/>
  <c r="CR264" i="30"/>
  <c r="CN264" i="30"/>
  <c r="CJ264" i="30"/>
  <c r="CF264" i="30"/>
  <c r="CB264" i="30"/>
  <c r="BX264" i="30"/>
  <c r="BT264" i="30"/>
  <c r="BP264" i="30"/>
  <c r="BL264" i="30"/>
  <c r="BH264" i="30"/>
  <c r="BD264" i="30"/>
  <c r="AZ264" i="30"/>
  <c r="AV264" i="30"/>
  <c r="AR264" i="30"/>
  <c r="AN264" i="30"/>
  <c r="AJ264" i="30"/>
  <c r="AF264" i="30"/>
  <c r="AB264" i="30"/>
  <c r="X264" i="30"/>
  <c r="T264" i="30"/>
  <c r="P264" i="30"/>
  <c r="L264" i="30"/>
  <c r="IG264" i="30"/>
  <c r="IC264" i="30"/>
  <c r="HY264" i="30"/>
  <c r="HU264" i="30"/>
  <c r="HQ264" i="30"/>
  <c r="HM264" i="30"/>
  <c r="HI264" i="30"/>
  <c r="HE264" i="30"/>
  <c r="HA264" i="30"/>
  <c r="GW264" i="30"/>
  <c r="GS264" i="30"/>
  <c r="GO264" i="30"/>
  <c r="GK264" i="30"/>
  <c r="GG264" i="30"/>
  <c r="GC264" i="30"/>
  <c r="FY264" i="30"/>
  <c r="FU264" i="30"/>
  <c r="FQ264" i="30"/>
  <c r="FM264" i="30"/>
  <c r="FI264" i="30"/>
  <c r="FE264" i="30"/>
  <c r="FA264" i="30"/>
  <c r="EW264" i="30"/>
  <c r="ES264" i="30"/>
  <c r="EO264" i="30"/>
  <c r="EK264" i="30"/>
  <c r="EG264" i="30"/>
  <c r="EC264" i="30"/>
  <c r="DY264" i="30"/>
  <c r="DU264" i="30"/>
  <c r="DQ264" i="30"/>
  <c r="DM264" i="30"/>
  <c r="DI264" i="30"/>
  <c r="DE264" i="30"/>
  <c r="DA264" i="30"/>
  <c r="CW264" i="30"/>
  <c r="CS264" i="30"/>
  <c r="CO264" i="30"/>
  <c r="CK264" i="30"/>
  <c r="CG264" i="30"/>
  <c r="CC264" i="30"/>
  <c r="BY264" i="30"/>
  <c r="BU264" i="30"/>
  <c r="BQ264" i="30"/>
  <c r="BM264" i="30"/>
  <c r="BI264" i="30"/>
  <c r="BE264" i="30"/>
  <c r="BA264" i="30"/>
  <c r="AW264" i="30"/>
  <c r="AS264" i="30"/>
  <c r="AO264" i="30"/>
  <c r="AK264" i="30"/>
  <c r="AG264" i="30"/>
  <c r="AC264" i="30"/>
  <c r="Y264" i="30"/>
  <c r="U264" i="30"/>
  <c r="Q264" i="30"/>
  <c r="M264" i="30"/>
  <c r="ID264" i="30"/>
  <c r="HZ264" i="30"/>
  <c r="HV264" i="30"/>
  <c r="HR264" i="30"/>
  <c r="HN264" i="30"/>
  <c r="HJ264" i="30"/>
  <c r="HF264" i="30"/>
  <c r="HB264" i="30"/>
  <c r="GX264" i="30"/>
  <c r="GT264" i="30"/>
  <c r="GP264" i="30"/>
  <c r="GL264" i="30"/>
  <c r="GH264" i="30"/>
  <c r="GD264" i="30"/>
  <c r="FZ264" i="30"/>
  <c r="FV264" i="30"/>
  <c r="FR264" i="30"/>
  <c r="FN264" i="30"/>
  <c r="FJ264" i="30"/>
  <c r="FF264" i="30"/>
  <c r="FB264" i="30"/>
  <c r="EX264" i="30"/>
  <c r="ET264" i="30"/>
  <c r="EP264" i="30"/>
  <c r="EL264" i="30"/>
  <c r="EH264" i="30"/>
  <c r="ED264" i="30"/>
  <c r="DZ264" i="30"/>
  <c r="DV264" i="30"/>
  <c r="DR264" i="30"/>
  <c r="DN264" i="30"/>
  <c r="DJ264" i="30"/>
  <c r="DF264" i="30"/>
  <c r="DB264" i="30"/>
  <c r="CX264" i="30"/>
  <c r="CT264" i="30"/>
  <c r="CP264" i="30"/>
  <c r="CL264" i="30"/>
  <c r="CH264" i="30"/>
  <c r="CD264" i="30"/>
  <c r="BZ264" i="30"/>
  <c r="BV264" i="30"/>
  <c r="BR264" i="30"/>
  <c r="BN264" i="30"/>
  <c r="BJ264" i="30"/>
  <c r="BF264" i="30"/>
  <c r="BB264" i="30"/>
  <c r="AX264" i="30"/>
  <c r="AT264" i="30"/>
  <c r="AP264" i="30"/>
  <c r="AL264" i="30"/>
  <c r="AH264" i="30"/>
  <c r="AD264" i="30"/>
  <c r="Z264" i="30"/>
  <c r="V264" i="30"/>
  <c r="R264" i="30"/>
  <c r="N264" i="30"/>
  <c r="IE264" i="30"/>
  <c r="IA264" i="30"/>
  <c r="HW264" i="30"/>
  <c r="HS264" i="30"/>
  <c r="HO264" i="30"/>
  <c r="HK264" i="30"/>
  <c r="HG264" i="30"/>
  <c r="HC264" i="30"/>
  <c r="GY264" i="30"/>
  <c r="GU264" i="30"/>
  <c r="GQ264" i="30"/>
  <c r="GM264" i="30"/>
  <c r="GI264" i="30"/>
  <c r="GE264" i="30"/>
  <c r="GA264" i="30"/>
  <c r="FW264" i="30"/>
  <c r="FS264" i="30"/>
  <c r="FO264" i="30"/>
  <c r="FK264" i="30"/>
  <c r="FG264" i="30"/>
  <c r="FC264" i="30"/>
  <c r="EY264" i="30"/>
  <c r="EU264" i="30"/>
  <c r="EQ264" i="30"/>
  <c r="EM264" i="30"/>
  <c r="EI264" i="30"/>
  <c r="EE264" i="30"/>
  <c r="EA264" i="30"/>
  <c r="DW264" i="30"/>
  <c r="DS264" i="30"/>
  <c r="DO264" i="30"/>
  <c r="DK264" i="30"/>
  <c r="DG264" i="30"/>
  <c r="DC264" i="30"/>
  <c r="CY264" i="30"/>
  <c r="CU264" i="30"/>
  <c r="CQ264" i="30"/>
  <c r="CM264" i="30"/>
  <c r="CI264" i="30"/>
  <c r="CE264" i="30"/>
  <c r="CA264" i="30"/>
  <c r="BW264" i="30"/>
  <c r="BS264" i="30"/>
  <c r="BO264" i="30"/>
  <c r="BK264" i="30"/>
  <c r="BG264" i="30"/>
  <c r="BC264" i="30"/>
  <c r="AY264" i="30"/>
  <c r="AU264" i="30"/>
  <c r="AQ264" i="30"/>
  <c r="AM264" i="30"/>
  <c r="AI264" i="30"/>
  <c r="AE264" i="30"/>
  <c r="AA264" i="30"/>
  <c r="W264" i="30"/>
  <c r="S264" i="30"/>
  <c r="O264" i="30"/>
  <c r="K264" i="30"/>
  <c r="IF280" i="30"/>
  <c r="IB280" i="30"/>
  <c r="HX280" i="30"/>
  <c r="HT280" i="30"/>
  <c r="HP280" i="30"/>
  <c r="HL280" i="30"/>
  <c r="HH280" i="30"/>
  <c r="HD280" i="30"/>
  <c r="GZ280" i="30"/>
  <c r="GV280" i="30"/>
  <c r="GR280" i="30"/>
  <c r="GN280" i="30"/>
  <c r="GJ280" i="30"/>
  <c r="GF280" i="30"/>
  <c r="GB280" i="30"/>
  <c r="FX280" i="30"/>
  <c r="FT280" i="30"/>
  <c r="FP280" i="30"/>
  <c r="FL280" i="30"/>
  <c r="FH280" i="30"/>
  <c r="FD280" i="30"/>
  <c r="EZ280" i="30"/>
  <c r="EV280" i="30"/>
  <c r="ER280" i="30"/>
  <c r="EN280" i="30"/>
  <c r="EJ280" i="30"/>
  <c r="EF280" i="30"/>
  <c r="EB280" i="30"/>
  <c r="DX280" i="30"/>
  <c r="DT280" i="30"/>
  <c r="DP280" i="30"/>
  <c r="DL280" i="30"/>
  <c r="DH280" i="30"/>
  <c r="DD280" i="30"/>
  <c r="CZ280" i="30"/>
  <c r="CV280" i="30"/>
  <c r="CR280" i="30"/>
  <c r="CN280" i="30"/>
  <c r="CJ280" i="30"/>
  <c r="CF280" i="30"/>
  <c r="CB280" i="30"/>
  <c r="BX280" i="30"/>
  <c r="BT280" i="30"/>
  <c r="BP280" i="30"/>
  <c r="BL280" i="30"/>
  <c r="BH280" i="30"/>
  <c r="BD280" i="30"/>
  <c r="AZ280" i="30"/>
  <c r="AV280" i="30"/>
  <c r="AR280" i="30"/>
  <c r="AN280" i="30"/>
  <c r="AJ280" i="30"/>
  <c r="AF280" i="30"/>
  <c r="AB280" i="30"/>
  <c r="X280" i="30"/>
  <c r="T280" i="30"/>
  <c r="P280" i="30"/>
  <c r="L280" i="30"/>
  <c r="IG280" i="30"/>
  <c r="IC280" i="30"/>
  <c r="HY280" i="30"/>
  <c r="HU280" i="30"/>
  <c r="HQ280" i="30"/>
  <c r="HM280" i="30"/>
  <c r="HI280" i="30"/>
  <c r="HE280" i="30"/>
  <c r="HA280" i="30"/>
  <c r="GW280" i="30"/>
  <c r="GS280" i="30"/>
  <c r="GO280" i="30"/>
  <c r="GK280" i="30"/>
  <c r="GG280" i="30"/>
  <c r="GC280" i="30"/>
  <c r="FY280" i="30"/>
  <c r="FU280" i="30"/>
  <c r="FQ280" i="30"/>
  <c r="FM280" i="30"/>
  <c r="FI280" i="30"/>
  <c r="FE280" i="30"/>
  <c r="FA280" i="30"/>
  <c r="EW280" i="30"/>
  <c r="ES280" i="30"/>
  <c r="EO280" i="30"/>
  <c r="EK280" i="30"/>
  <c r="EG280" i="30"/>
  <c r="EC280" i="30"/>
  <c r="DY280" i="30"/>
  <c r="DU280" i="30"/>
  <c r="DQ280" i="30"/>
  <c r="DM280" i="30"/>
  <c r="DI280" i="30"/>
  <c r="DE280" i="30"/>
  <c r="DA280" i="30"/>
  <c r="CW280" i="30"/>
  <c r="CS280" i="30"/>
  <c r="CO280" i="30"/>
  <c r="CK280" i="30"/>
  <c r="CG280" i="30"/>
  <c r="CC280" i="30"/>
  <c r="BY280" i="30"/>
  <c r="BU280" i="30"/>
  <c r="BQ280" i="30"/>
  <c r="BM280" i="30"/>
  <c r="BI280" i="30"/>
  <c r="BE280" i="30"/>
  <c r="BA280" i="30"/>
  <c r="AW280" i="30"/>
  <c r="AS280" i="30"/>
  <c r="AO280" i="30"/>
  <c r="AK280" i="30"/>
  <c r="AG280" i="30"/>
  <c r="AC280" i="30"/>
  <c r="Y280" i="30"/>
  <c r="U280" i="30"/>
  <c r="Q280" i="30"/>
  <c r="M280" i="30"/>
  <c r="ID280" i="30"/>
  <c r="HZ280" i="30"/>
  <c r="HV280" i="30"/>
  <c r="HR280" i="30"/>
  <c r="HN280" i="30"/>
  <c r="HJ280" i="30"/>
  <c r="HF280" i="30"/>
  <c r="HB280" i="30"/>
  <c r="GX280" i="30"/>
  <c r="GT280" i="30"/>
  <c r="GP280" i="30"/>
  <c r="GL280" i="30"/>
  <c r="GH280" i="30"/>
  <c r="GD280" i="30"/>
  <c r="FZ280" i="30"/>
  <c r="FV280" i="30"/>
  <c r="FR280" i="30"/>
  <c r="FN280" i="30"/>
  <c r="FJ280" i="30"/>
  <c r="FF280" i="30"/>
  <c r="FB280" i="30"/>
  <c r="EX280" i="30"/>
  <c r="ET280" i="30"/>
  <c r="EP280" i="30"/>
  <c r="EL280" i="30"/>
  <c r="EH280" i="30"/>
  <c r="ED280" i="30"/>
  <c r="DZ280" i="30"/>
  <c r="DV280" i="30"/>
  <c r="DR280" i="30"/>
  <c r="DN280" i="30"/>
  <c r="DJ280" i="30"/>
  <c r="DF280" i="30"/>
  <c r="DB280" i="30"/>
  <c r="CX280" i="30"/>
  <c r="CT280" i="30"/>
  <c r="CP280" i="30"/>
  <c r="CL280" i="30"/>
  <c r="CH280" i="30"/>
  <c r="CD280" i="30"/>
  <c r="BZ280" i="30"/>
  <c r="BV280" i="30"/>
  <c r="BR280" i="30"/>
  <c r="BN280" i="30"/>
  <c r="BJ280" i="30"/>
  <c r="BF280" i="30"/>
  <c r="BB280" i="30"/>
  <c r="AX280" i="30"/>
  <c r="AT280" i="30"/>
  <c r="AP280" i="30"/>
  <c r="AL280" i="30"/>
  <c r="AH280" i="30"/>
  <c r="AD280" i="30"/>
  <c r="Z280" i="30"/>
  <c r="V280" i="30"/>
  <c r="R280" i="30"/>
  <c r="N280" i="30"/>
  <c r="IE280" i="30"/>
  <c r="IA280" i="30"/>
  <c r="HW280" i="30"/>
  <c r="HS280" i="30"/>
  <c r="HO280" i="30"/>
  <c r="HK280" i="30"/>
  <c r="HG280" i="30"/>
  <c r="HC280" i="30"/>
  <c r="GY280" i="30"/>
  <c r="GU280" i="30"/>
  <c r="GQ280" i="30"/>
  <c r="GM280" i="30"/>
  <c r="GI280" i="30"/>
  <c r="GE280" i="30"/>
  <c r="GA280" i="30"/>
  <c r="FW280" i="30"/>
  <c r="FS280" i="30"/>
  <c r="FO280" i="30"/>
  <c r="FK280" i="30"/>
  <c r="FG280" i="30"/>
  <c r="FC280" i="30"/>
  <c r="EY280" i="30"/>
  <c r="EU280" i="30"/>
  <c r="EQ280" i="30"/>
  <c r="EM280" i="30"/>
  <c r="EI280" i="30"/>
  <c r="EE280" i="30"/>
  <c r="EA280" i="30"/>
  <c r="DW280" i="30"/>
  <c r="DS280" i="30"/>
  <c r="DO280" i="30"/>
  <c r="DK280" i="30"/>
  <c r="DG280" i="30"/>
  <c r="DC280" i="30"/>
  <c r="CY280" i="30"/>
  <c r="CU280" i="30"/>
  <c r="CQ280" i="30"/>
  <c r="CM280" i="30"/>
  <c r="CI280" i="30"/>
  <c r="CE280" i="30"/>
  <c r="CA280" i="30"/>
  <c r="BW280" i="30"/>
  <c r="BS280" i="30"/>
  <c r="BO280" i="30"/>
  <c r="BK280" i="30"/>
  <c r="BG280" i="30"/>
  <c r="BC280" i="30"/>
  <c r="AY280" i="30"/>
  <c r="AU280" i="30"/>
  <c r="AQ280" i="30"/>
  <c r="AM280" i="30"/>
  <c r="AI280" i="30"/>
  <c r="AE280" i="30"/>
  <c r="AA280" i="30"/>
  <c r="W280" i="30"/>
  <c r="S280" i="30"/>
  <c r="O280" i="30"/>
  <c r="K280" i="30"/>
  <c r="IG265" i="30"/>
  <c r="IC265" i="30"/>
  <c r="HY265" i="30"/>
  <c r="HU265" i="30"/>
  <c r="HQ265" i="30"/>
  <c r="HM265" i="30"/>
  <c r="HI265" i="30"/>
  <c r="HE265" i="30"/>
  <c r="HA265" i="30"/>
  <c r="GW265" i="30"/>
  <c r="GS265" i="30"/>
  <c r="GO265" i="30"/>
  <c r="GK265" i="30"/>
  <c r="GG265" i="30"/>
  <c r="GC265" i="30"/>
  <c r="FY265" i="30"/>
  <c r="FU265" i="30"/>
  <c r="FQ265" i="30"/>
  <c r="FM265" i="30"/>
  <c r="FI265" i="30"/>
  <c r="FE265" i="30"/>
  <c r="FA265" i="30"/>
  <c r="EW265" i="30"/>
  <c r="ES265" i="30"/>
  <c r="EO265" i="30"/>
  <c r="EK265" i="30"/>
  <c r="EG265" i="30"/>
  <c r="EC265" i="30"/>
  <c r="DY265" i="30"/>
  <c r="DU265" i="30"/>
  <c r="DQ265" i="30"/>
  <c r="DM265" i="30"/>
  <c r="DI265" i="30"/>
  <c r="DE265" i="30"/>
  <c r="DA265" i="30"/>
  <c r="CW265" i="30"/>
  <c r="CS265" i="30"/>
  <c r="CO265" i="30"/>
  <c r="CK265" i="30"/>
  <c r="CG265" i="30"/>
  <c r="CC265" i="30"/>
  <c r="BY265" i="30"/>
  <c r="BU265" i="30"/>
  <c r="BQ265" i="30"/>
  <c r="BM265" i="30"/>
  <c r="BI265" i="30"/>
  <c r="BE265" i="30"/>
  <c r="BA265" i="30"/>
  <c r="AW265" i="30"/>
  <c r="AS265" i="30"/>
  <c r="AO265" i="30"/>
  <c r="AK265" i="30"/>
  <c r="AG265" i="30"/>
  <c r="AC265" i="30"/>
  <c r="Y265" i="30"/>
  <c r="U265" i="30"/>
  <c r="Q265" i="30"/>
  <c r="M265" i="30"/>
  <c r="ID265" i="30"/>
  <c r="HZ265" i="30"/>
  <c r="HV265" i="30"/>
  <c r="HR265" i="30"/>
  <c r="HN265" i="30"/>
  <c r="HJ265" i="30"/>
  <c r="HF265" i="30"/>
  <c r="HB265" i="30"/>
  <c r="GX265" i="30"/>
  <c r="GT265" i="30"/>
  <c r="GP265" i="30"/>
  <c r="GL265" i="30"/>
  <c r="GH265" i="30"/>
  <c r="GD265" i="30"/>
  <c r="FZ265" i="30"/>
  <c r="FV265" i="30"/>
  <c r="FR265" i="30"/>
  <c r="FN265" i="30"/>
  <c r="FJ265" i="30"/>
  <c r="FF265" i="30"/>
  <c r="FB265" i="30"/>
  <c r="EX265" i="30"/>
  <c r="ET265" i="30"/>
  <c r="EP265" i="30"/>
  <c r="EL265" i="30"/>
  <c r="EH265" i="30"/>
  <c r="ED265" i="30"/>
  <c r="DZ265" i="30"/>
  <c r="DV265" i="30"/>
  <c r="DR265" i="30"/>
  <c r="DN265" i="30"/>
  <c r="DJ265" i="30"/>
  <c r="DF265" i="30"/>
  <c r="DB265" i="30"/>
  <c r="CX265" i="30"/>
  <c r="CT265" i="30"/>
  <c r="CP265" i="30"/>
  <c r="CL265" i="30"/>
  <c r="CH265" i="30"/>
  <c r="CD265" i="30"/>
  <c r="BZ265" i="30"/>
  <c r="BV265" i="30"/>
  <c r="BR265" i="30"/>
  <c r="BN265" i="30"/>
  <c r="BJ265" i="30"/>
  <c r="BF265" i="30"/>
  <c r="BB265" i="30"/>
  <c r="AX265" i="30"/>
  <c r="AT265" i="30"/>
  <c r="AP265" i="30"/>
  <c r="AL265" i="30"/>
  <c r="AH265" i="30"/>
  <c r="AD265" i="30"/>
  <c r="Z265" i="30"/>
  <c r="V265" i="30"/>
  <c r="R265" i="30"/>
  <c r="N265" i="30"/>
  <c r="IE265" i="30"/>
  <c r="IA265" i="30"/>
  <c r="HW265" i="30"/>
  <c r="HS265" i="30"/>
  <c r="HO265" i="30"/>
  <c r="HK265" i="30"/>
  <c r="HG265" i="30"/>
  <c r="HC265" i="30"/>
  <c r="GY265" i="30"/>
  <c r="GU265" i="30"/>
  <c r="GQ265" i="30"/>
  <c r="GM265" i="30"/>
  <c r="GI265" i="30"/>
  <c r="GE265" i="30"/>
  <c r="GA265" i="30"/>
  <c r="FW265" i="30"/>
  <c r="FS265" i="30"/>
  <c r="FO265" i="30"/>
  <c r="FK265" i="30"/>
  <c r="FG265" i="30"/>
  <c r="FC265" i="30"/>
  <c r="EY265" i="30"/>
  <c r="EU265" i="30"/>
  <c r="EQ265" i="30"/>
  <c r="EM265" i="30"/>
  <c r="EI265" i="30"/>
  <c r="EE265" i="30"/>
  <c r="EA265" i="30"/>
  <c r="DW265" i="30"/>
  <c r="DS265" i="30"/>
  <c r="DO265" i="30"/>
  <c r="DK265" i="30"/>
  <c r="DG265" i="30"/>
  <c r="DC265" i="30"/>
  <c r="CY265" i="30"/>
  <c r="CU265" i="30"/>
  <c r="CQ265" i="30"/>
  <c r="CM265" i="30"/>
  <c r="CI265" i="30"/>
  <c r="CE265" i="30"/>
  <c r="CA265" i="30"/>
  <c r="BW265" i="30"/>
  <c r="BS265" i="30"/>
  <c r="BO265" i="30"/>
  <c r="BK265" i="30"/>
  <c r="BG265" i="30"/>
  <c r="BC265" i="30"/>
  <c r="AY265" i="30"/>
  <c r="AU265" i="30"/>
  <c r="AQ265" i="30"/>
  <c r="AM265" i="30"/>
  <c r="AI265" i="30"/>
  <c r="AE265" i="30"/>
  <c r="AA265" i="30"/>
  <c r="W265" i="30"/>
  <c r="S265" i="30"/>
  <c r="O265" i="30"/>
  <c r="K265" i="30"/>
  <c r="IF265" i="30"/>
  <c r="IB265" i="30"/>
  <c r="HX265" i="30"/>
  <c r="HT265" i="30"/>
  <c r="HP265" i="30"/>
  <c r="HL265" i="30"/>
  <c r="HH265" i="30"/>
  <c r="HD265" i="30"/>
  <c r="GZ265" i="30"/>
  <c r="GV265" i="30"/>
  <c r="GR265" i="30"/>
  <c r="GN265" i="30"/>
  <c r="GJ265" i="30"/>
  <c r="GF265" i="30"/>
  <c r="GB265" i="30"/>
  <c r="FX265" i="30"/>
  <c r="FT265" i="30"/>
  <c r="FP265" i="30"/>
  <c r="FL265" i="30"/>
  <c r="FH265" i="30"/>
  <c r="FD265" i="30"/>
  <c r="EZ265" i="30"/>
  <c r="EV265" i="30"/>
  <c r="ER265" i="30"/>
  <c r="EN265" i="30"/>
  <c r="EJ265" i="30"/>
  <c r="EF265" i="30"/>
  <c r="EB265" i="30"/>
  <c r="DX265" i="30"/>
  <c r="DT265" i="30"/>
  <c r="DP265" i="30"/>
  <c r="DL265" i="30"/>
  <c r="DH265" i="30"/>
  <c r="DD265" i="30"/>
  <c r="CZ265" i="30"/>
  <c r="CV265" i="30"/>
  <c r="CR265" i="30"/>
  <c r="CN265" i="30"/>
  <c r="CJ265" i="30"/>
  <c r="CF265" i="30"/>
  <c r="CB265" i="30"/>
  <c r="BX265" i="30"/>
  <c r="BT265" i="30"/>
  <c r="BP265" i="30"/>
  <c r="BL265" i="30"/>
  <c r="BH265" i="30"/>
  <c r="BD265" i="30"/>
  <c r="AZ265" i="30"/>
  <c r="AV265" i="30"/>
  <c r="AR265" i="30"/>
  <c r="AN265" i="30"/>
  <c r="AJ265" i="30"/>
  <c r="AF265" i="30"/>
  <c r="AB265" i="30"/>
  <c r="X265" i="30"/>
  <c r="T265" i="30"/>
  <c r="P265" i="30"/>
  <c r="L265" i="30"/>
  <c r="IG281" i="30"/>
  <c r="IC281" i="30"/>
  <c r="HY281" i="30"/>
  <c r="HU281" i="30"/>
  <c r="HQ281" i="30"/>
  <c r="HM281" i="30"/>
  <c r="HI281" i="30"/>
  <c r="HE281" i="30"/>
  <c r="HA281" i="30"/>
  <c r="GW281" i="30"/>
  <c r="GS281" i="30"/>
  <c r="GO281" i="30"/>
  <c r="GK281" i="30"/>
  <c r="GG281" i="30"/>
  <c r="GC281" i="30"/>
  <c r="FY281" i="30"/>
  <c r="FU281" i="30"/>
  <c r="FQ281" i="30"/>
  <c r="FM281" i="30"/>
  <c r="FI281" i="30"/>
  <c r="FE281" i="30"/>
  <c r="FA281" i="30"/>
  <c r="EW281" i="30"/>
  <c r="ES281" i="30"/>
  <c r="EO281" i="30"/>
  <c r="EK281" i="30"/>
  <c r="EG281" i="30"/>
  <c r="EC281" i="30"/>
  <c r="DY281" i="30"/>
  <c r="DU281" i="30"/>
  <c r="DQ281" i="30"/>
  <c r="DM281" i="30"/>
  <c r="DI281" i="30"/>
  <c r="DE281" i="30"/>
  <c r="DA281" i="30"/>
  <c r="CW281" i="30"/>
  <c r="CS281" i="30"/>
  <c r="CO281" i="30"/>
  <c r="CK281" i="30"/>
  <c r="CG281" i="30"/>
  <c r="CC281" i="30"/>
  <c r="BY281" i="30"/>
  <c r="BU281" i="30"/>
  <c r="BQ281" i="30"/>
  <c r="BM281" i="30"/>
  <c r="BI281" i="30"/>
  <c r="BE281" i="30"/>
  <c r="BA281" i="30"/>
  <c r="AW281" i="30"/>
  <c r="AS281" i="30"/>
  <c r="AO281" i="30"/>
  <c r="AK281" i="30"/>
  <c r="AG281" i="30"/>
  <c r="AC281" i="30"/>
  <c r="Y281" i="30"/>
  <c r="U281" i="30"/>
  <c r="Q281" i="30"/>
  <c r="M281" i="30"/>
  <c r="ID281" i="30"/>
  <c r="HZ281" i="30"/>
  <c r="HV281" i="30"/>
  <c r="HR281" i="30"/>
  <c r="HN281" i="30"/>
  <c r="HJ281" i="30"/>
  <c r="HF281" i="30"/>
  <c r="HB281" i="30"/>
  <c r="GX281" i="30"/>
  <c r="GT281" i="30"/>
  <c r="GP281" i="30"/>
  <c r="GL281" i="30"/>
  <c r="GH281" i="30"/>
  <c r="GD281" i="30"/>
  <c r="FZ281" i="30"/>
  <c r="FV281" i="30"/>
  <c r="FR281" i="30"/>
  <c r="FN281" i="30"/>
  <c r="FJ281" i="30"/>
  <c r="FF281" i="30"/>
  <c r="FB281" i="30"/>
  <c r="EX281" i="30"/>
  <c r="ET281" i="30"/>
  <c r="EP281" i="30"/>
  <c r="EL281" i="30"/>
  <c r="EH281" i="30"/>
  <c r="ED281" i="30"/>
  <c r="DZ281" i="30"/>
  <c r="DV281" i="30"/>
  <c r="DR281" i="30"/>
  <c r="DN281" i="30"/>
  <c r="DJ281" i="30"/>
  <c r="DF281" i="30"/>
  <c r="DB281" i="30"/>
  <c r="CX281" i="30"/>
  <c r="CT281" i="30"/>
  <c r="CP281" i="30"/>
  <c r="CL281" i="30"/>
  <c r="CH281" i="30"/>
  <c r="CD281" i="30"/>
  <c r="BZ281" i="30"/>
  <c r="BV281" i="30"/>
  <c r="BR281" i="30"/>
  <c r="BN281" i="30"/>
  <c r="BJ281" i="30"/>
  <c r="BF281" i="30"/>
  <c r="BB281" i="30"/>
  <c r="AX281" i="30"/>
  <c r="AT281" i="30"/>
  <c r="AP281" i="30"/>
  <c r="AL281" i="30"/>
  <c r="AH281" i="30"/>
  <c r="AD281" i="30"/>
  <c r="Z281" i="30"/>
  <c r="V281" i="30"/>
  <c r="R281" i="30"/>
  <c r="N281" i="30"/>
  <c r="IE281" i="30"/>
  <c r="IA281" i="30"/>
  <c r="HW281" i="30"/>
  <c r="HS281" i="30"/>
  <c r="HO281" i="30"/>
  <c r="HK281" i="30"/>
  <c r="HG281" i="30"/>
  <c r="HC281" i="30"/>
  <c r="GY281" i="30"/>
  <c r="GU281" i="30"/>
  <c r="GQ281" i="30"/>
  <c r="GM281" i="30"/>
  <c r="GI281" i="30"/>
  <c r="GE281" i="30"/>
  <c r="GA281" i="30"/>
  <c r="FW281" i="30"/>
  <c r="FS281" i="30"/>
  <c r="FO281" i="30"/>
  <c r="FK281" i="30"/>
  <c r="FG281" i="30"/>
  <c r="FC281" i="30"/>
  <c r="EY281" i="30"/>
  <c r="EU281" i="30"/>
  <c r="EQ281" i="30"/>
  <c r="EM281" i="30"/>
  <c r="EI281" i="30"/>
  <c r="EE281" i="30"/>
  <c r="EA281" i="30"/>
  <c r="DW281" i="30"/>
  <c r="DS281" i="30"/>
  <c r="DO281" i="30"/>
  <c r="DK281" i="30"/>
  <c r="DG281" i="30"/>
  <c r="DC281" i="30"/>
  <c r="CY281" i="30"/>
  <c r="CU281" i="30"/>
  <c r="CQ281" i="30"/>
  <c r="CM281" i="30"/>
  <c r="CI281" i="30"/>
  <c r="CE281" i="30"/>
  <c r="CA281" i="30"/>
  <c r="BW281" i="30"/>
  <c r="BS281" i="30"/>
  <c r="BO281" i="30"/>
  <c r="BK281" i="30"/>
  <c r="BG281" i="30"/>
  <c r="BC281" i="30"/>
  <c r="AY281" i="30"/>
  <c r="AU281" i="30"/>
  <c r="AQ281" i="30"/>
  <c r="AM281" i="30"/>
  <c r="AI281" i="30"/>
  <c r="AE281" i="30"/>
  <c r="AA281" i="30"/>
  <c r="W281" i="30"/>
  <c r="S281" i="30"/>
  <c r="O281" i="30"/>
  <c r="K281" i="30"/>
  <c r="IF281" i="30"/>
  <c r="IB281" i="30"/>
  <c r="HX281" i="30"/>
  <c r="HT281" i="30"/>
  <c r="HP281" i="30"/>
  <c r="HL281" i="30"/>
  <c r="HH281" i="30"/>
  <c r="HD281" i="30"/>
  <c r="GZ281" i="30"/>
  <c r="GV281" i="30"/>
  <c r="GR281" i="30"/>
  <c r="GN281" i="30"/>
  <c r="GJ281" i="30"/>
  <c r="GF281" i="30"/>
  <c r="GB281" i="30"/>
  <c r="FX281" i="30"/>
  <c r="FT281" i="30"/>
  <c r="FP281" i="30"/>
  <c r="FL281" i="30"/>
  <c r="FH281" i="30"/>
  <c r="FD281" i="30"/>
  <c r="EZ281" i="30"/>
  <c r="EV281" i="30"/>
  <c r="ER281" i="30"/>
  <c r="EN281" i="30"/>
  <c r="EJ281" i="30"/>
  <c r="EF281" i="30"/>
  <c r="EB281" i="30"/>
  <c r="DX281" i="30"/>
  <c r="DT281" i="30"/>
  <c r="DP281" i="30"/>
  <c r="DL281" i="30"/>
  <c r="DH281" i="30"/>
  <c r="DD281" i="30"/>
  <c r="CZ281" i="30"/>
  <c r="CV281" i="30"/>
  <c r="CR281" i="30"/>
  <c r="CN281" i="30"/>
  <c r="CJ281" i="30"/>
  <c r="CF281" i="30"/>
  <c r="CB281" i="30"/>
  <c r="BX281" i="30"/>
  <c r="BT281" i="30"/>
  <c r="BP281" i="30"/>
  <c r="BL281" i="30"/>
  <c r="BH281" i="30"/>
  <c r="BD281" i="30"/>
  <c r="AZ281" i="30"/>
  <c r="AV281" i="30"/>
  <c r="AR281" i="30"/>
  <c r="AN281" i="30"/>
  <c r="AJ281" i="30"/>
  <c r="AF281" i="30"/>
  <c r="AB281" i="30"/>
  <c r="X281" i="30"/>
  <c r="T281" i="30"/>
  <c r="P281" i="30"/>
  <c r="L281" i="30"/>
  <c r="ID296" i="30"/>
  <c r="HZ296" i="30"/>
  <c r="HV296" i="30"/>
  <c r="HR296" i="30"/>
  <c r="HN296" i="30"/>
  <c r="HJ296" i="30"/>
  <c r="HF296" i="30"/>
  <c r="HB296" i="30"/>
  <c r="GX296" i="30"/>
  <c r="GT296" i="30"/>
  <c r="GP296" i="30"/>
  <c r="GL296" i="30"/>
  <c r="GH296" i="30"/>
  <c r="GD296" i="30"/>
  <c r="FZ296" i="30"/>
  <c r="FV296" i="30"/>
  <c r="FR296" i="30"/>
  <c r="FN296" i="30"/>
  <c r="FJ296" i="30"/>
  <c r="FF296" i="30"/>
  <c r="FB296" i="30"/>
  <c r="EX296" i="30"/>
  <c r="ET296" i="30"/>
  <c r="EP296" i="30"/>
  <c r="EL296" i="30"/>
  <c r="EH296" i="30"/>
  <c r="ED296" i="30"/>
  <c r="DZ296" i="30"/>
  <c r="DV296" i="30"/>
  <c r="DR296" i="30"/>
  <c r="DN296" i="30"/>
  <c r="DJ296" i="30"/>
  <c r="DF296" i="30"/>
  <c r="DB296" i="30"/>
  <c r="CX296" i="30"/>
  <c r="CT296" i="30"/>
  <c r="CP296" i="30"/>
  <c r="CL296" i="30"/>
  <c r="CH296" i="30"/>
  <c r="CD296" i="30"/>
  <c r="BZ296" i="30"/>
  <c r="BV296" i="30"/>
  <c r="BR296" i="30"/>
  <c r="BN296" i="30"/>
  <c r="BJ296" i="30"/>
  <c r="BF296" i="30"/>
  <c r="BB296" i="30"/>
  <c r="AX296" i="30"/>
  <c r="AT296" i="30"/>
  <c r="AP296" i="30"/>
  <c r="AL296" i="30"/>
  <c r="AH296" i="30"/>
  <c r="AD296" i="30"/>
  <c r="Z296" i="30"/>
  <c r="V296" i="30"/>
  <c r="R296" i="30"/>
  <c r="N296" i="30"/>
  <c r="IE296" i="30"/>
  <c r="IA296" i="30"/>
  <c r="HW296" i="30"/>
  <c r="HS296" i="30"/>
  <c r="HO296" i="30"/>
  <c r="HK296" i="30"/>
  <c r="HG296" i="30"/>
  <c r="HC296" i="30"/>
  <c r="GY296" i="30"/>
  <c r="GU296" i="30"/>
  <c r="GQ296" i="30"/>
  <c r="GM296" i="30"/>
  <c r="GI296" i="30"/>
  <c r="GE296" i="30"/>
  <c r="GA296" i="30"/>
  <c r="FW296" i="30"/>
  <c r="FS296" i="30"/>
  <c r="FO296" i="30"/>
  <c r="FK296" i="30"/>
  <c r="FG296" i="30"/>
  <c r="FC296" i="30"/>
  <c r="EY296" i="30"/>
  <c r="EU296" i="30"/>
  <c r="EQ296" i="30"/>
  <c r="EM296" i="30"/>
  <c r="EI296" i="30"/>
  <c r="EE296" i="30"/>
  <c r="EA296" i="30"/>
  <c r="DW296" i="30"/>
  <c r="DS296" i="30"/>
  <c r="DO296" i="30"/>
  <c r="DK296" i="30"/>
  <c r="DG296" i="30"/>
  <c r="DC296" i="30"/>
  <c r="CY296" i="30"/>
  <c r="CU296" i="30"/>
  <c r="CQ296" i="30"/>
  <c r="CM296" i="30"/>
  <c r="CI296" i="30"/>
  <c r="CE296" i="30"/>
  <c r="CA296" i="30"/>
  <c r="BW296" i="30"/>
  <c r="BS296" i="30"/>
  <c r="BO296" i="30"/>
  <c r="BK296" i="30"/>
  <c r="BG296" i="30"/>
  <c r="BC296" i="30"/>
  <c r="AY296" i="30"/>
  <c r="AU296" i="30"/>
  <c r="AQ296" i="30"/>
  <c r="AM296" i="30"/>
  <c r="AI296" i="30"/>
  <c r="AE296" i="30"/>
  <c r="AA296" i="30"/>
  <c r="W296" i="30"/>
  <c r="S296" i="30"/>
  <c r="O296" i="30"/>
  <c r="K296" i="30"/>
  <c r="IF296" i="30"/>
  <c r="IB296" i="30"/>
  <c r="HX296" i="30"/>
  <c r="HT296" i="30"/>
  <c r="HP296" i="30"/>
  <c r="HL296" i="30"/>
  <c r="HH296" i="30"/>
  <c r="HD296" i="30"/>
  <c r="GZ296" i="30"/>
  <c r="GV296" i="30"/>
  <c r="GR296" i="30"/>
  <c r="GN296" i="30"/>
  <c r="GJ296" i="30"/>
  <c r="GF296" i="30"/>
  <c r="GB296" i="30"/>
  <c r="FX296" i="30"/>
  <c r="FT296" i="30"/>
  <c r="FP296" i="30"/>
  <c r="FL296" i="30"/>
  <c r="FH296" i="30"/>
  <c r="FD296" i="30"/>
  <c r="EZ296" i="30"/>
  <c r="EV296" i="30"/>
  <c r="ER296" i="30"/>
  <c r="EN296" i="30"/>
  <c r="EJ296" i="30"/>
  <c r="EF296" i="30"/>
  <c r="EB296" i="30"/>
  <c r="DX296" i="30"/>
  <c r="DT296" i="30"/>
  <c r="DP296" i="30"/>
  <c r="DL296" i="30"/>
  <c r="DH296" i="30"/>
  <c r="DD296" i="30"/>
  <c r="CZ296" i="30"/>
  <c r="CV296" i="30"/>
  <c r="CR296" i="30"/>
  <c r="CN296" i="30"/>
  <c r="CJ296" i="30"/>
  <c r="CF296" i="30"/>
  <c r="CB296" i="30"/>
  <c r="BX296" i="30"/>
  <c r="BT296" i="30"/>
  <c r="BP296" i="30"/>
  <c r="BL296" i="30"/>
  <c r="BH296" i="30"/>
  <c r="BD296" i="30"/>
  <c r="AZ296" i="30"/>
  <c r="AV296" i="30"/>
  <c r="AR296" i="30"/>
  <c r="AN296" i="30"/>
  <c r="AJ296" i="30"/>
  <c r="AF296" i="30"/>
  <c r="AB296" i="30"/>
  <c r="X296" i="30"/>
  <c r="T296" i="30"/>
  <c r="P296" i="30"/>
  <c r="L296" i="30"/>
  <c r="IG296" i="30"/>
  <c r="IC296" i="30"/>
  <c r="HY296" i="30"/>
  <c r="HU296" i="30"/>
  <c r="HQ296" i="30"/>
  <c r="HM296" i="30"/>
  <c r="HI296" i="30"/>
  <c r="HE296" i="30"/>
  <c r="HA296" i="30"/>
  <c r="GW296" i="30"/>
  <c r="GS296" i="30"/>
  <c r="GO296" i="30"/>
  <c r="GK296" i="30"/>
  <c r="GG296" i="30"/>
  <c r="GC296" i="30"/>
  <c r="FY296" i="30"/>
  <c r="FU296" i="30"/>
  <c r="FQ296" i="30"/>
  <c r="FM296" i="30"/>
  <c r="FI296" i="30"/>
  <c r="FE296" i="30"/>
  <c r="FA296" i="30"/>
  <c r="EW296" i="30"/>
  <c r="ES296" i="30"/>
  <c r="EO296" i="30"/>
  <c r="EK296" i="30"/>
  <c r="EG296" i="30"/>
  <c r="EC296" i="30"/>
  <c r="DY296" i="30"/>
  <c r="DU296" i="30"/>
  <c r="DQ296" i="30"/>
  <c r="DM296" i="30"/>
  <c r="DI296" i="30"/>
  <c r="DE296" i="30"/>
  <c r="DA296" i="30"/>
  <c r="CW296" i="30"/>
  <c r="CS296" i="30"/>
  <c r="CO296" i="30"/>
  <c r="CK296" i="30"/>
  <c r="CG296" i="30"/>
  <c r="CC296" i="30"/>
  <c r="BY296" i="30"/>
  <c r="BU296" i="30"/>
  <c r="BQ296" i="30"/>
  <c r="BM296" i="30"/>
  <c r="BI296" i="30"/>
  <c r="BE296" i="30"/>
  <c r="BA296" i="30"/>
  <c r="AW296" i="30"/>
  <c r="AS296" i="30"/>
  <c r="AO296" i="30"/>
  <c r="AK296" i="30"/>
  <c r="AG296" i="30"/>
  <c r="AC296" i="30"/>
  <c r="Y296" i="30"/>
  <c r="U296" i="30"/>
  <c r="Q296" i="30"/>
  <c r="M296" i="30"/>
  <c r="ID312" i="30"/>
  <c r="HZ312" i="30"/>
  <c r="HV312" i="30"/>
  <c r="HR312" i="30"/>
  <c r="HN312" i="30"/>
  <c r="HJ312" i="30"/>
  <c r="HF312" i="30"/>
  <c r="HB312" i="30"/>
  <c r="GX312" i="30"/>
  <c r="GT312" i="30"/>
  <c r="GP312" i="30"/>
  <c r="GL312" i="30"/>
  <c r="GH312" i="30"/>
  <c r="GD312" i="30"/>
  <c r="FZ312" i="30"/>
  <c r="FV312" i="30"/>
  <c r="FR312" i="30"/>
  <c r="FN312" i="30"/>
  <c r="FJ312" i="30"/>
  <c r="FF312" i="30"/>
  <c r="FB312" i="30"/>
  <c r="EX312" i="30"/>
  <c r="ET312" i="30"/>
  <c r="EP312" i="30"/>
  <c r="EL312" i="30"/>
  <c r="EH312" i="30"/>
  <c r="ED312" i="30"/>
  <c r="DZ312" i="30"/>
  <c r="DV312" i="30"/>
  <c r="DR312" i="30"/>
  <c r="DN312" i="30"/>
  <c r="DJ312" i="30"/>
  <c r="DF312" i="30"/>
  <c r="DB312" i="30"/>
  <c r="CX312" i="30"/>
  <c r="CT312" i="30"/>
  <c r="CP312" i="30"/>
  <c r="CL312" i="30"/>
  <c r="CH312" i="30"/>
  <c r="CD312" i="30"/>
  <c r="BZ312" i="30"/>
  <c r="BV312" i="30"/>
  <c r="BR312" i="30"/>
  <c r="BN312" i="30"/>
  <c r="BJ312" i="30"/>
  <c r="BF312" i="30"/>
  <c r="BB312" i="30"/>
  <c r="AX312" i="30"/>
  <c r="AT312" i="30"/>
  <c r="AP312" i="30"/>
  <c r="AL312" i="30"/>
  <c r="AH312" i="30"/>
  <c r="AD312" i="30"/>
  <c r="Z312" i="30"/>
  <c r="V312" i="30"/>
  <c r="R312" i="30"/>
  <c r="N312" i="30"/>
  <c r="IE312" i="30"/>
  <c r="IA312" i="30"/>
  <c r="HW312" i="30"/>
  <c r="HS312" i="30"/>
  <c r="HO312" i="30"/>
  <c r="HK312" i="30"/>
  <c r="HG312" i="30"/>
  <c r="HC312" i="30"/>
  <c r="GY312" i="30"/>
  <c r="GU312" i="30"/>
  <c r="GQ312" i="30"/>
  <c r="GM312" i="30"/>
  <c r="GI312" i="30"/>
  <c r="GE312" i="30"/>
  <c r="GA312" i="30"/>
  <c r="FW312" i="30"/>
  <c r="FS312" i="30"/>
  <c r="FO312" i="30"/>
  <c r="FK312" i="30"/>
  <c r="FG312" i="30"/>
  <c r="FC312" i="30"/>
  <c r="EY312" i="30"/>
  <c r="EU312" i="30"/>
  <c r="EQ312" i="30"/>
  <c r="EM312" i="30"/>
  <c r="EI312" i="30"/>
  <c r="EE312" i="30"/>
  <c r="EA312" i="30"/>
  <c r="DW312" i="30"/>
  <c r="DS312" i="30"/>
  <c r="DO312" i="30"/>
  <c r="DK312" i="30"/>
  <c r="DG312" i="30"/>
  <c r="DC312" i="30"/>
  <c r="CY312" i="30"/>
  <c r="CU312" i="30"/>
  <c r="CQ312" i="30"/>
  <c r="CM312" i="30"/>
  <c r="CI312" i="30"/>
  <c r="CE312" i="30"/>
  <c r="CA312" i="30"/>
  <c r="BW312" i="30"/>
  <c r="BS312" i="30"/>
  <c r="BO312" i="30"/>
  <c r="BK312" i="30"/>
  <c r="BG312" i="30"/>
  <c r="BC312" i="30"/>
  <c r="AY312" i="30"/>
  <c r="AU312" i="30"/>
  <c r="AQ312" i="30"/>
  <c r="AM312" i="30"/>
  <c r="AI312" i="30"/>
  <c r="AE312" i="30"/>
  <c r="AA312" i="30"/>
  <c r="W312" i="30"/>
  <c r="S312" i="30"/>
  <c r="O312" i="30"/>
  <c r="K312" i="30"/>
  <c r="IF312" i="30"/>
  <c r="IB312" i="30"/>
  <c r="HX312" i="30"/>
  <c r="HT312" i="30"/>
  <c r="HP312" i="30"/>
  <c r="HL312" i="30"/>
  <c r="HH312" i="30"/>
  <c r="HD312" i="30"/>
  <c r="GZ312" i="30"/>
  <c r="GV312" i="30"/>
  <c r="GR312" i="30"/>
  <c r="GN312" i="30"/>
  <c r="GJ312" i="30"/>
  <c r="GF312" i="30"/>
  <c r="GB312" i="30"/>
  <c r="FX312" i="30"/>
  <c r="FT312" i="30"/>
  <c r="FP312" i="30"/>
  <c r="FL312" i="30"/>
  <c r="FH312" i="30"/>
  <c r="FD312" i="30"/>
  <c r="EZ312" i="30"/>
  <c r="EV312" i="30"/>
  <c r="ER312" i="30"/>
  <c r="EN312" i="30"/>
  <c r="EJ312" i="30"/>
  <c r="EF312" i="30"/>
  <c r="EB312" i="30"/>
  <c r="DX312" i="30"/>
  <c r="DT312" i="30"/>
  <c r="DP312" i="30"/>
  <c r="DL312" i="30"/>
  <c r="DH312" i="30"/>
  <c r="DD312" i="30"/>
  <c r="CZ312" i="30"/>
  <c r="CV312" i="30"/>
  <c r="CR312" i="30"/>
  <c r="CN312" i="30"/>
  <c r="CJ312" i="30"/>
  <c r="CF312" i="30"/>
  <c r="CB312" i="30"/>
  <c r="BX312" i="30"/>
  <c r="BT312" i="30"/>
  <c r="BP312" i="30"/>
  <c r="BL312" i="30"/>
  <c r="BH312" i="30"/>
  <c r="BD312" i="30"/>
  <c r="AZ312" i="30"/>
  <c r="AV312" i="30"/>
  <c r="AR312" i="30"/>
  <c r="AN312" i="30"/>
  <c r="AJ312" i="30"/>
  <c r="AF312" i="30"/>
  <c r="AB312" i="30"/>
  <c r="X312" i="30"/>
  <c r="T312" i="30"/>
  <c r="P312" i="30"/>
  <c r="L312" i="30"/>
  <c r="IG312" i="30"/>
  <c r="IC312" i="30"/>
  <c r="HY312" i="30"/>
  <c r="HU312" i="30"/>
  <c r="HQ312" i="30"/>
  <c r="HM312" i="30"/>
  <c r="HI312" i="30"/>
  <c r="HE312" i="30"/>
  <c r="HA312" i="30"/>
  <c r="GW312" i="30"/>
  <c r="GS312" i="30"/>
  <c r="GO312" i="30"/>
  <c r="GK312" i="30"/>
  <c r="GG312" i="30"/>
  <c r="GC312" i="30"/>
  <c r="FY312" i="30"/>
  <c r="FU312" i="30"/>
  <c r="FQ312" i="30"/>
  <c r="FM312" i="30"/>
  <c r="FI312" i="30"/>
  <c r="FE312" i="30"/>
  <c r="FA312" i="30"/>
  <c r="EW312" i="30"/>
  <c r="ES312" i="30"/>
  <c r="EO312" i="30"/>
  <c r="EK312" i="30"/>
  <c r="EG312" i="30"/>
  <c r="EC312" i="30"/>
  <c r="DY312" i="30"/>
  <c r="DU312" i="30"/>
  <c r="DQ312" i="30"/>
  <c r="DM312" i="30"/>
  <c r="DI312" i="30"/>
  <c r="DE312" i="30"/>
  <c r="DA312" i="30"/>
  <c r="CW312" i="30"/>
  <c r="CS312" i="30"/>
  <c r="CO312" i="30"/>
  <c r="CK312" i="30"/>
  <c r="CG312" i="30"/>
  <c r="CC312" i="30"/>
  <c r="BY312" i="30"/>
  <c r="BU312" i="30"/>
  <c r="BQ312" i="30"/>
  <c r="BM312" i="30"/>
  <c r="BI312" i="30"/>
  <c r="BE312" i="30"/>
  <c r="BA312" i="30"/>
  <c r="AW312" i="30"/>
  <c r="AS312" i="30"/>
  <c r="AO312" i="30"/>
  <c r="AK312" i="30"/>
  <c r="AG312" i="30"/>
  <c r="AC312" i="30"/>
  <c r="Y312" i="30"/>
  <c r="U312" i="30"/>
  <c r="Q312" i="30"/>
  <c r="M312" i="30"/>
  <c r="IE301" i="30"/>
  <c r="IA301" i="30"/>
  <c r="HW301" i="30"/>
  <c r="HS301" i="30"/>
  <c r="HO301" i="30"/>
  <c r="HK301" i="30"/>
  <c r="HG301" i="30"/>
  <c r="HC301" i="30"/>
  <c r="GY301" i="30"/>
  <c r="GU301" i="30"/>
  <c r="GQ301" i="30"/>
  <c r="GM301" i="30"/>
  <c r="GI301" i="30"/>
  <c r="GE301" i="30"/>
  <c r="GA301" i="30"/>
  <c r="FW301" i="30"/>
  <c r="FS301" i="30"/>
  <c r="FO301" i="30"/>
  <c r="FK301" i="30"/>
  <c r="FG301" i="30"/>
  <c r="FC301" i="30"/>
  <c r="EY301" i="30"/>
  <c r="EU301" i="30"/>
  <c r="EQ301" i="30"/>
  <c r="EM301" i="30"/>
  <c r="EI301" i="30"/>
  <c r="EE301" i="30"/>
  <c r="EA301" i="30"/>
  <c r="DW301" i="30"/>
  <c r="DS301" i="30"/>
  <c r="DO301" i="30"/>
  <c r="DK301" i="30"/>
  <c r="DG301" i="30"/>
  <c r="DC301" i="30"/>
  <c r="CY301" i="30"/>
  <c r="CU301" i="30"/>
  <c r="CQ301" i="30"/>
  <c r="CM301" i="30"/>
  <c r="CI301" i="30"/>
  <c r="CE301" i="30"/>
  <c r="CA301" i="30"/>
  <c r="BW301" i="30"/>
  <c r="BS301" i="30"/>
  <c r="BO301" i="30"/>
  <c r="BK301" i="30"/>
  <c r="BG301" i="30"/>
  <c r="BC301" i="30"/>
  <c r="AY301" i="30"/>
  <c r="AU301" i="30"/>
  <c r="AQ301" i="30"/>
  <c r="AM301" i="30"/>
  <c r="AI301" i="30"/>
  <c r="AE301" i="30"/>
  <c r="AA301" i="30"/>
  <c r="W301" i="30"/>
  <c r="S301" i="30"/>
  <c r="O301" i="30"/>
  <c r="K301" i="30"/>
  <c r="IF301" i="30"/>
  <c r="IB301" i="30"/>
  <c r="HX301" i="30"/>
  <c r="HT301" i="30"/>
  <c r="HP301" i="30"/>
  <c r="HL301" i="30"/>
  <c r="HH301" i="30"/>
  <c r="HD301" i="30"/>
  <c r="GZ301" i="30"/>
  <c r="GV301" i="30"/>
  <c r="GR301" i="30"/>
  <c r="GN301" i="30"/>
  <c r="GJ301" i="30"/>
  <c r="GF301" i="30"/>
  <c r="GB301" i="30"/>
  <c r="FX301" i="30"/>
  <c r="FT301" i="30"/>
  <c r="FP301" i="30"/>
  <c r="FL301" i="30"/>
  <c r="FH301" i="30"/>
  <c r="FD301" i="30"/>
  <c r="EZ301" i="30"/>
  <c r="EV301" i="30"/>
  <c r="ER301" i="30"/>
  <c r="EN301" i="30"/>
  <c r="EJ301" i="30"/>
  <c r="EF301" i="30"/>
  <c r="EB301" i="30"/>
  <c r="DX301" i="30"/>
  <c r="DT301" i="30"/>
  <c r="DP301" i="30"/>
  <c r="DL301" i="30"/>
  <c r="DH301" i="30"/>
  <c r="DD301" i="30"/>
  <c r="CZ301" i="30"/>
  <c r="CV301" i="30"/>
  <c r="CR301" i="30"/>
  <c r="CN301" i="30"/>
  <c r="CJ301" i="30"/>
  <c r="CF301" i="30"/>
  <c r="CB301" i="30"/>
  <c r="BX301" i="30"/>
  <c r="BT301" i="30"/>
  <c r="BP301" i="30"/>
  <c r="BL301" i="30"/>
  <c r="BH301" i="30"/>
  <c r="BD301" i="30"/>
  <c r="AZ301" i="30"/>
  <c r="AV301" i="30"/>
  <c r="AR301" i="30"/>
  <c r="AN301" i="30"/>
  <c r="AJ301" i="30"/>
  <c r="AF301" i="30"/>
  <c r="AB301" i="30"/>
  <c r="X301" i="30"/>
  <c r="T301" i="30"/>
  <c r="P301" i="30"/>
  <c r="L301" i="30"/>
  <c r="IG301" i="30"/>
  <c r="IC301" i="30"/>
  <c r="HY301" i="30"/>
  <c r="HU301" i="30"/>
  <c r="HQ301" i="30"/>
  <c r="HM301" i="30"/>
  <c r="HI301" i="30"/>
  <c r="HE301" i="30"/>
  <c r="HA301" i="30"/>
  <c r="GW301" i="30"/>
  <c r="GS301" i="30"/>
  <c r="GO301" i="30"/>
  <c r="GK301" i="30"/>
  <c r="GG301" i="30"/>
  <c r="GC301" i="30"/>
  <c r="FY301" i="30"/>
  <c r="FU301" i="30"/>
  <c r="FQ301" i="30"/>
  <c r="FM301" i="30"/>
  <c r="FI301" i="30"/>
  <c r="FE301" i="30"/>
  <c r="FA301" i="30"/>
  <c r="EW301" i="30"/>
  <c r="ES301" i="30"/>
  <c r="EO301" i="30"/>
  <c r="EK301" i="30"/>
  <c r="EG301" i="30"/>
  <c r="EC301" i="30"/>
  <c r="DY301" i="30"/>
  <c r="DU301" i="30"/>
  <c r="DQ301" i="30"/>
  <c r="DM301" i="30"/>
  <c r="DI301" i="30"/>
  <c r="DE301" i="30"/>
  <c r="DA301" i="30"/>
  <c r="CW301" i="30"/>
  <c r="CS301" i="30"/>
  <c r="CO301" i="30"/>
  <c r="CK301" i="30"/>
  <c r="CG301" i="30"/>
  <c r="CC301" i="30"/>
  <c r="BY301" i="30"/>
  <c r="BU301" i="30"/>
  <c r="BQ301" i="30"/>
  <c r="BM301" i="30"/>
  <c r="BI301" i="30"/>
  <c r="BE301" i="30"/>
  <c r="BA301" i="30"/>
  <c r="AW301" i="30"/>
  <c r="AS301" i="30"/>
  <c r="AO301" i="30"/>
  <c r="AK301" i="30"/>
  <c r="AG301" i="30"/>
  <c r="AC301" i="30"/>
  <c r="Y301" i="30"/>
  <c r="U301" i="30"/>
  <c r="Q301" i="30"/>
  <c r="M301" i="30"/>
  <c r="ID301" i="30"/>
  <c r="HZ301" i="30"/>
  <c r="HV301" i="30"/>
  <c r="HR301" i="30"/>
  <c r="HN301" i="30"/>
  <c r="HJ301" i="30"/>
  <c r="HF301" i="30"/>
  <c r="HB301" i="30"/>
  <c r="GX301" i="30"/>
  <c r="GT301" i="30"/>
  <c r="GP301" i="30"/>
  <c r="GL301" i="30"/>
  <c r="GH301" i="30"/>
  <c r="GD301" i="30"/>
  <c r="FZ301" i="30"/>
  <c r="FV301" i="30"/>
  <c r="FR301" i="30"/>
  <c r="FN301" i="30"/>
  <c r="FJ301" i="30"/>
  <c r="FF301" i="30"/>
  <c r="FB301" i="30"/>
  <c r="EX301" i="30"/>
  <c r="ET301" i="30"/>
  <c r="EP301" i="30"/>
  <c r="EL301" i="30"/>
  <c r="EH301" i="30"/>
  <c r="ED301" i="30"/>
  <c r="DZ301" i="30"/>
  <c r="DV301" i="30"/>
  <c r="DR301" i="30"/>
  <c r="DN301" i="30"/>
  <c r="DJ301" i="30"/>
  <c r="DF301" i="30"/>
  <c r="DB301" i="30"/>
  <c r="CX301" i="30"/>
  <c r="CT301" i="30"/>
  <c r="CP301" i="30"/>
  <c r="CL301" i="30"/>
  <c r="CH301" i="30"/>
  <c r="CD301" i="30"/>
  <c r="BZ301" i="30"/>
  <c r="BV301" i="30"/>
  <c r="BR301" i="30"/>
  <c r="BN301" i="30"/>
  <c r="BJ301" i="30"/>
  <c r="BF301" i="30"/>
  <c r="BB301" i="30"/>
  <c r="AX301" i="30"/>
  <c r="AT301" i="30"/>
  <c r="AP301" i="30"/>
  <c r="AL301" i="30"/>
  <c r="AH301" i="30"/>
  <c r="AD301" i="30"/>
  <c r="Z301" i="30"/>
  <c r="V301" i="30"/>
  <c r="R301" i="30"/>
  <c r="N301" i="30"/>
  <c r="IF290" i="30"/>
  <c r="IB290" i="30"/>
  <c r="HX290" i="30"/>
  <c r="HT290" i="30"/>
  <c r="HP290" i="30"/>
  <c r="HL290" i="30"/>
  <c r="HH290" i="30"/>
  <c r="HD290" i="30"/>
  <c r="GZ290" i="30"/>
  <c r="GV290" i="30"/>
  <c r="GR290" i="30"/>
  <c r="GN290" i="30"/>
  <c r="GJ290" i="30"/>
  <c r="GF290" i="30"/>
  <c r="GB290" i="30"/>
  <c r="FX290" i="30"/>
  <c r="FT290" i="30"/>
  <c r="FP290" i="30"/>
  <c r="FL290" i="30"/>
  <c r="FH290" i="30"/>
  <c r="FD290" i="30"/>
  <c r="EZ290" i="30"/>
  <c r="EV290" i="30"/>
  <c r="ER290" i="30"/>
  <c r="EN290" i="30"/>
  <c r="EJ290" i="30"/>
  <c r="EF290" i="30"/>
  <c r="EB290" i="30"/>
  <c r="DX290" i="30"/>
  <c r="DT290" i="30"/>
  <c r="DP290" i="30"/>
  <c r="DL290" i="30"/>
  <c r="DH290" i="30"/>
  <c r="DD290" i="30"/>
  <c r="CZ290" i="30"/>
  <c r="CV290" i="30"/>
  <c r="CR290" i="30"/>
  <c r="CN290" i="30"/>
  <c r="CJ290" i="30"/>
  <c r="CF290" i="30"/>
  <c r="CB290" i="30"/>
  <c r="BX290" i="30"/>
  <c r="BT290" i="30"/>
  <c r="BP290" i="30"/>
  <c r="BL290" i="30"/>
  <c r="BH290" i="30"/>
  <c r="BD290" i="30"/>
  <c r="AZ290" i="30"/>
  <c r="AV290" i="30"/>
  <c r="AR290" i="30"/>
  <c r="AN290" i="30"/>
  <c r="AJ290" i="30"/>
  <c r="AF290" i="30"/>
  <c r="AB290" i="30"/>
  <c r="X290" i="30"/>
  <c r="T290" i="30"/>
  <c r="P290" i="30"/>
  <c r="L290" i="30"/>
  <c r="IG290" i="30"/>
  <c r="IC290" i="30"/>
  <c r="HY290" i="30"/>
  <c r="HU290" i="30"/>
  <c r="HQ290" i="30"/>
  <c r="HM290" i="30"/>
  <c r="HI290" i="30"/>
  <c r="HE290" i="30"/>
  <c r="HA290" i="30"/>
  <c r="GW290" i="30"/>
  <c r="GS290" i="30"/>
  <c r="GO290" i="30"/>
  <c r="GK290" i="30"/>
  <c r="GG290" i="30"/>
  <c r="GC290" i="30"/>
  <c r="FY290" i="30"/>
  <c r="FU290" i="30"/>
  <c r="FQ290" i="30"/>
  <c r="FM290" i="30"/>
  <c r="FI290" i="30"/>
  <c r="FE290" i="30"/>
  <c r="FA290" i="30"/>
  <c r="EW290" i="30"/>
  <c r="ES290" i="30"/>
  <c r="EO290" i="30"/>
  <c r="EK290" i="30"/>
  <c r="EG290" i="30"/>
  <c r="EC290" i="30"/>
  <c r="DY290" i="30"/>
  <c r="DU290" i="30"/>
  <c r="DQ290" i="30"/>
  <c r="DM290" i="30"/>
  <c r="DI290" i="30"/>
  <c r="DE290" i="30"/>
  <c r="DA290" i="30"/>
  <c r="CW290" i="30"/>
  <c r="CS290" i="30"/>
  <c r="CO290" i="30"/>
  <c r="CK290" i="30"/>
  <c r="CG290" i="30"/>
  <c r="CC290" i="30"/>
  <c r="BY290" i="30"/>
  <c r="BU290" i="30"/>
  <c r="BQ290" i="30"/>
  <c r="BM290" i="30"/>
  <c r="BI290" i="30"/>
  <c r="BE290" i="30"/>
  <c r="BA290" i="30"/>
  <c r="AW290" i="30"/>
  <c r="AS290" i="30"/>
  <c r="AO290" i="30"/>
  <c r="AK290" i="30"/>
  <c r="AG290" i="30"/>
  <c r="AC290" i="30"/>
  <c r="Y290" i="30"/>
  <c r="U290" i="30"/>
  <c r="Q290" i="30"/>
  <c r="M290" i="30"/>
  <c r="ID290" i="30"/>
  <c r="HZ290" i="30"/>
  <c r="HV290" i="30"/>
  <c r="HR290" i="30"/>
  <c r="HN290" i="30"/>
  <c r="HJ290" i="30"/>
  <c r="HF290" i="30"/>
  <c r="HB290" i="30"/>
  <c r="GX290" i="30"/>
  <c r="GT290" i="30"/>
  <c r="GP290" i="30"/>
  <c r="GL290" i="30"/>
  <c r="GH290" i="30"/>
  <c r="GD290" i="30"/>
  <c r="FZ290" i="30"/>
  <c r="FV290" i="30"/>
  <c r="FR290" i="30"/>
  <c r="FN290" i="30"/>
  <c r="FJ290" i="30"/>
  <c r="FF290" i="30"/>
  <c r="FB290" i="30"/>
  <c r="EX290" i="30"/>
  <c r="ET290" i="30"/>
  <c r="EP290" i="30"/>
  <c r="EL290" i="30"/>
  <c r="EH290" i="30"/>
  <c r="ED290" i="30"/>
  <c r="DZ290" i="30"/>
  <c r="DV290" i="30"/>
  <c r="DR290" i="30"/>
  <c r="DN290" i="30"/>
  <c r="DJ290" i="30"/>
  <c r="DF290" i="30"/>
  <c r="DB290" i="30"/>
  <c r="CX290" i="30"/>
  <c r="CT290" i="30"/>
  <c r="CP290" i="30"/>
  <c r="CL290" i="30"/>
  <c r="CH290" i="30"/>
  <c r="CD290" i="30"/>
  <c r="BZ290" i="30"/>
  <c r="BV290" i="30"/>
  <c r="BR290" i="30"/>
  <c r="BN290" i="30"/>
  <c r="BJ290" i="30"/>
  <c r="BF290" i="30"/>
  <c r="BB290" i="30"/>
  <c r="AX290" i="30"/>
  <c r="AT290" i="30"/>
  <c r="AP290" i="30"/>
  <c r="AL290" i="30"/>
  <c r="AH290" i="30"/>
  <c r="AD290" i="30"/>
  <c r="Z290" i="30"/>
  <c r="V290" i="30"/>
  <c r="R290" i="30"/>
  <c r="N290" i="30"/>
  <c r="IE290" i="30"/>
  <c r="IA290" i="30"/>
  <c r="HW290" i="30"/>
  <c r="HS290" i="30"/>
  <c r="HO290" i="30"/>
  <c r="HK290" i="30"/>
  <c r="HG290" i="30"/>
  <c r="HC290" i="30"/>
  <c r="GY290" i="30"/>
  <c r="GU290" i="30"/>
  <c r="GQ290" i="30"/>
  <c r="GM290" i="30"/>
  <c r="GI290" i="30"/>
  <c r="GE290" i="30"/>
  <c r="GA290" i="30"/>
  <c r="FW290" i="30"/>
  <c r="FS290" i="30"/>
  <c r="FO290" i="30"/>
  <c r="FK290" i="30"/>
  <c r="FG290" i="30"/>
  <c r="FC290" i="30"/>
  <c r="EY290" i="30"/>
  <c r="EU290" i="30"/>
  <c r="EQ290" i="30"/>
  <c r="EM290" i="30"/>
  <c r="EI290" i="30"/>
  <c r="EE290" i="30"/>
  <c r="EA290" i="30"/>
  <c r="DW290" i="30"/>
  <c r="DS290" i="30"/>
  <c r="DO290" i="30"/>
  <c r="DK290" i="30"/>
  <c r="DG290" i="30"/>
  <c r="DC290" i="30"/>
  <c r="CY290" i="30"/>
  <c r="CU290" i="30"/>
  <c r="CQ290" i="30"/>
  <c r="CM290" i="30"/>
  <c r="CI290" i="30"/>
  <c r="CE290" i="30"/>
  <c r="CA290" i="30"/>
  <c r="BW290" i="30"/>
  <c r="BS290" i="30"/>
  <c r="BO290" i="30"/>
  <c r="BK290" i="30"/>
  <c r="BG290" i="30"/>
  <c r="BC290" i="30"/>
  <c r="AY290" i="30"/>
  <c r="AU290" i="30"/>
  <c r="AQ290" i="30"/>
  <c r="AM290" i="30"/>
  <c r="AI290" i="30"/>
  <c r="AE290" i="30"/>
  <c r="AA290" i="30"/>
  <c r="W290" i="30"/>
  <c r="S290" i="30"/>
  <c r="O290" i="30"/>
  <c r="K290" i="30"/>
  <c r="IF306" i="30"/>
  <c r="IB306" i="30"/>
  <c r="HX306" i="30"/>
  <c r="HT306" i="30"/>
  <c r="HP306" i="30"/>
  <c r="HL306" i="30"/>
  <c r="HH306" i="30"/>
  <c r="HD306" i="30"/>
  <c r="GZ306" i="30"/>
  <c r="GV306" i="30"/>
  <c r="GR306" i="30"/>
  <c r="GN306" i="30"/>
  <c r="GJ306" i="30"/>
  <c r="GF306" i="30"/>
  <c r="GB306" i="30"/>
  <c r="FX306" i="30"/>
  <c r="FT306" i="30"/>
  <c r="FP306" i="30"/>
  <c r="FL306" i="30"/>
  <c r="FH306" i="30"/>
  <c r="FD306" i="30"/>
  <c r="EZ306" i="30"/>
  <c r="EV306" i="30"/>
  <c r="ER306" i="30"/>
  <c r="EN306" i="30"/>
  <c r="EJ306" i="30"/>
  <c r="EF306" i="30"/>
  <c r="EB306" i="30"/>
  <c r="DX306" i="30"/>
  <c r="DT306" i="30"/>
  <c r="DP306" i="30"/>
  <c r="DL306" i="30"/>
  <c r="DH306" i="30"/>
  <c r="DD306" i="30"/>
  <c r="CZ306" i="30"/>
  <c r="CV306" i="30"/>
  <c r="CR306" i="30"/>
  <c r="CN306" i="30"/>
  <c r="CJ306" i="30"/>
  <c r="CF306" i="30"/>
  <c r="CB306" i="30"/>
  <c r="BX306" i="30"/>
  <c r="BT306" i="30"/>
  <c r="BP306" i="30"/>
  <c r="BL306" i="30"/>
  <c r="BH306" i="30"/>
  <c r="BD306" i="30"/>
  <c r="AZ306" i="30"/>
  <c r="AV306" i="30"/>
  <c r="AR306" i="30"/>
  <c r="AN306" i="30"/>
  <c r="AJ306" i="30"/>
  <c r="AF306" i="30"/>
  <c r="AB306" i="30"/>
  <c r="X306" i="30"/>
  <c r="T306" i="30"/>
  <c r="P306" i="30"/>
  <c r="L306" i="30"/>
  <c r="IG306" i="30"/>
  <c r="IC306" i="30"/>
  <c r="HY306" i="30"/>
  <c r="HU306" i="30"/>
  <c r="HQ306" i="30"/>
  <c r="HM306" i="30"/>
  <c r="HI306" i="30"/>
  <c r="HE306" i="30"/>
  <c r="HA306" i="30"/>
  <c r="GW306" i="30"/>
  <c r="GS306" i="30"/>
  <c r="GO306" i="30"/>
  <c r="GK306" i="30"/>
  <c r="GG306" i="30"/>
  <c r="GC306" i="30"/>
  <c r="FY306" i="30"/>
  <c r="FU306" i="30"/>
  <c r="FQ306" i="30"/>
  <c r="FM306" i="30"/>
  <c r="FI306" i="30"/>
  <c r="FE306" i="30"/>
  <c r="FA306" i="30"/>
  <c r="EW306" i="30"/>
  <c r="ES306" i="30"/>
  <c r="EO306" i="30"/>
  <c r="EK306" i="30"/>
  <c r="EG306" i="30"/>
  <c r="EC306" i="30"/>
  <c r="DY306" i="30"/>
  <c r="DU306" i="30"/>
  <c r="DQ306" i="30"/>
  <c r="DM306" i="30"/>
  <c r="DI306" i="30"/>
  <c r="DE306" i="30"/>
  <c r="DA306" i="30"/>
  <c r="CW306" i="30"/>
  <c r="CS306" i="30"/>
  <c r="CO306" i="30"/>
  <c r="CK306" i="30"/>
  <c r="CG306" i="30"/>
  <c r="CC306" i="30"/>
  <c r="BY306" i="30"/>
  <c r="BU306" i="30"/>
  <c r="BQ306" i="30"/>
  <c r="BM306" i="30"/>
  <c r="BI306" i="30"/>
  <c r="BE306" i="30"/>
  <c r="BA306" i="30"/>
  <c r="AW306" i="30"/>
  <c r="AS306" i="30"/>
  <c r="AO306" i="30"/>
  <c r="AK306" i="30"/>
  <c r="AG306" i="30"/>
  <c r="AC306" i="30"/>
  <c r="Y306" i="30"/>
  <c r="U306" i="30"/>
  <c r="Q306" i="30"/>
  <c r="M306" i="30"/>
  <c r="ID306" i="30"/>
  <c r="HZ306" i="30"/>
  <c r="HV306" i="30"/>
  <c r="HR306" i="30"/>
  <c r="HN306" i="30"/>
  <c r="HJ306" i="30"/>
  <c r="HF306" i="30"/>
  <c r="HB306" i="30"/>
  <c r="GX306" i="30"/>
  <c r="GT306" i="30"/>
  <c r="GP306" i="30"/>
  <c r="GL306" i="30"/>
  <c r="GH306" i="30"/>
  <c r="GD306" i="30"/>
  <c r="FZ306" i="30"/>
  <c r="FV306" i="30"/>
  <c r="FR306" i="30"/>
  <c r="FN306" i="30"/>
  <c r="FJ306" i="30"/>
  <c r="FF306" i="30"/>
  <c r="FB306" i="30"/>
  <c r="EX306" i="30"/>
  <c r="ET306" i="30"/>
  <c r="EP306" i="30"/>
  <c r="EL306" i="30"/>
  <c r="EH306" i="30"/>
  <c r="ED306" i="30"/>
  <c r="DZ306" i="30"/>
  <c r="DV306" i="30"/>
  <c r="DR306" i="30"/>
  <c r="DN306" i="30"/>
  <c r="DJ306" i="30"/>
  <c r="DF306" i="30"/>
  <c r="DB306" i="30"/>
  <c r="CX306" i="30"/>
  <c r="CT306" i="30"/>
  <c r="CP306" i="30"/>
  <c r="CL306" i="30"/>
  <c r="CH306" i="30"/>
  <c r="CD306" i="30"/>
  <c r="BZ306" i="30"/>
  <c r="BV306" i="30"/>
  <c r="BR306" i="30"/>
  <c r="BN306" i="30"/>
  <c r="BJ306" i="30"/>
  <c r="BF306" i="30"/>
  <c r="BB306" i="30"/>
  <c r="AX306" i="30"/>
  <c r="AT306" i="30"/>
  <c r="AP306" i="30"/>
  <c r="AL306" i="30"/>
  <c r="AH306" i="30"/>
  <c r="AD306" i="30"/>
  <c r="Z306" i="30"/>
  <c r="V306" i="30"/>
  <c r="R306" i="30"/>
  <c r="N306" i="30"/>
  <c r="IE306" i="30"/>
  <c r="IA306" i="30"/>
  <c r="HW306" i="30"/>
  <c r="HS306" i="30"/>
  <c r="HO306" i="30"/>
  <c r="HK306" i="30"/>
  <c r="HG306" i="30"/>
  <c r="HC306" i="30"/>
  <c r="GY306" i="30"/>
  <c r="GU306" i="30"/>
  <c r="GQ306" i="30"/>
  <c r="GM306" i="30"/>
  <c r="GI306" i="30"/>
  <c r="GE306" i="30"/>
  <c r="GA306" i="30"/>
  <c r="FW306" i="30"/>
  <c r="FS306" i="30"/>
  <c r="FO306" i="30"/>
  <c r="FK306" i="30"/>
  <c r="FG306" i="30"/>
  <c r="FC306" i="30"/>
  <c r="EY306" i="30"/>
  <c r="EU306" i="30"/>
  <c r="EQ306" i="30"/>
  <c r="EM306" i="30"/>
  <c r="EI306" i="30"/>
  <c r="EE306" i="30"/>
  <c r="EA306" i="30"/>
  <c r="DW306" i="30"/>
  <c r="DS306" i="30"/>
  <c r="DO306" i="30"/>
  <c r="DK306" i="30"/>
  <c r="DG306" i="30"/>
  <c r="DC306" i="30"/>
  <c r="CY306" i="30"/>
  <c r="CU306" i="30"/>
  <c r="CQ306" i="30"/>
  <c r="CM306" i="30"/>
  <c r="CI306" i="30"/>
  <c r="CE306" i="30"/>
  <c r="CA306" i="30"/>
  <c r="BW306" i="30"/>
  <c r="BS306" i="30"/>
  <c r="BO306" i="30"/>
  <c r="BK306" i="30"/>
  <c r="BG306" i="30"/>
  <c r="BC306" i="30"/>
  <c r="AY306" i="30"/>
  <c r="AU306" i="30"/>
  <c r="AQ306" i="30"/>
  <c r="AM306" i="30"/>
  <c r="AI306" i="30"/>
  <c r="AE306" i="30"/>
  <c r="AA306" i="30"/>
  <c r="W306" i="30"/>
  <c r="S306" i="30"/>
  <c r="O306" i="30"/>
  <c r="K306" i="30"/>
  <c r="DD316" i="30"/>
  <c r="CZ316" i="30"/>
  <c r="CV316" i="30"/>
  <c r="CR316" i="30"/>
  <c r="CN316" i="30"/>
  <c r="CJ316" i="30"/>
  <c r="CF316" i="30"/>
  <c r="CB316" i="30"/>
  <c r="BX316" i="30"/>
  <c r="BT316" i="30"/>
  <c r="BP316" i="30"/>
  <c r="BL316" i="30"/>
  <c r="BH316" i="30"/>
  <c r="BD316" i="30"/>
  <c r="AZ316" i="30"/>
  <c r="AV316" i="30"/>
  <c r="AR316" i="30"/>
  <c r="AN316" i="30"/>
  <c r="AJ316" i="30"/>
  <c r="AF316" i="30"/>
  <c r="AB316" i="30"/>
  <c r="X316" i="30"/>
  <c r="T316" i="30"/>
  <c r="P316" i="30"/>
  <c r="L316" i="30"/>
  <c r="DE316" i="30"/>
  <c r="DA316" i="30"/>
  <c r="CW316" i="30"/>
  <c r="CS316" i="30"/>
  <c r="CO316" i="30"/>
  <c r="CK316" i="30"/>
  <c r="CG316" i="30"/>
  <c r="CC316" i="30"/>
  <c r="BY316" i="30"/>
  <c r="BU316" i="30"/>
  <c r="BQ316" i="30"/>
  <c r="BM316" i="30"/>
  <c r="BI316" i="30"/>
  <c r="BE316" i="30"/>
  <c r="BA316" i="30"/>
  <c r="AW316" i="30"/>
  <c r="AS316" i="30"/>
  <c r="AO316" i="30"/>
  <c r="AK316" i="30"/>
  <c r="AG316" i="30"/>
  <c r="AC316" i="30"/>
  <c r="Y316" i="30"/>
  <c r="U316" i="30"/>
  <c r="Q316" i="30"/>
  <c r="M316" i="30"/>
  <c r="DF316" i="30"/>
  <c r="DB316" i="30"/>
  <c r="CX316" i="30"/>
  <c r="CT316" i="30"/>
  <c r="CP316" i="30"/>
  <c r="CL316" i="30"/>
  <c r="CH316" i="30"/>
  <c r="CD316" i="30"/>
  <c r="BZ316" i="30"/>
  <c r="BV316" i="30"/>
  <c r="BR316" i="30"/>
  <c r="BN316" i="30"/>
  <c r="BJ316" i="30"/>
  <c r="BF316" i="30"/>
  <c r="BB316" i="30"/>
  <c r="AX316" i="30"/>
  <c r="AT316" i="30"/>
  <c r="AP316" i="30"/>
  <c r="AL316" i="30"/>
  <c r="AH316" i="30"/>
  <c r="AD316" i="30"/>
  <c r="Z316" i="30"/>
  <c r="V316" i="30"/>
  <c r="R316" i="30"/>
  <c r="N316" i="30"/>
  <c r="DC316" i="30"/>
  <c r="CY316" i="30"/>
  <c r="CU316" i="30"/>
  <c r="CQ316" i="30"/>
  <c r="CM316" i="30"/>
  <c r="CI316" i="30"/>
  <c r="CE316" i="30"/>
  <c r="CA316" i="30"/>
  <c r="BW316" i="30"/>
  <c r="BS316" i="30"/>
  <c r="BO316" i="30"/>
  <c r="BK316" i="30"/>
  <c r="BG316" i="30"/>
  <c r="BC316" i="30"/>
  <c r="AY316" i="30"/>
  <c r="AU316" i="30"/>
  <c r="AQ316" i="30"/>
  <c r="AM316" i="30"/>
  <c r="AI316" i="30"/>
  <c r="AE316" i="30"/>
  <c r="AA316" i="30"/>
  <c r="W316" i="30"/>
  <c r="S316" i="30"/>
  <c r="O316" i="30"/>
  <c r="K316" i="30"/>
  <c r="DD320" i="30"/>
  <c r="CZ320" i="30"/>
  <c r="CV320" i="30"/>
  <c r="CR320" i="30"/>
  <c r="CN320" i="30"/>
  <c r="CJ320" i="30"/>
  <c r="CF320" i="30"/>
  <c r="CB320" i="30"/>
  <c r="BX320" i="30"/>
  <c r="BT320" i="30"/>
  <c r="BP320" i="30"/>
  <c r="BL320" i="30"/>
  <c r="BH320" i="30"/>
  <c r="BD320" i="30"/>
  <c r="AZ320" i="30"/>
  <c r="AV320" i="30"/>
  <c r="AR320" i="30"/>
  <c r="AN320" i="30"/>
  <c r="AJ320" i="30"/>
  <c r="AF320" i="30"/>
  <c r="AB320" i="30"/>
  <c r="X320" i="30"/>
  <c r="T320" i="30"/>
  <c r="P320" i="30"/>
  <c r="L320" i="30"/>
  <c r="DE320" i="30"/>
  <c r="DA320" i="30"/>
  <c r="CW320" i="30"/>
  <c r="CS320" i="30"/>
  <c r="CO320" i="30"/>
  <c r="CK320" i="30"/>
  <c r="CG320" i="30"/>
  <c r="CC320" i="30"/>
  <c r="BY320" i="30"/>
  <c r="BU320" i="30"/>
  <c r="BQ320" i="30"/>
  <c r="BM320" i="30"/>
  <c r="BI320" i="30"/>
  <c r="BE320" i="30"/>
  <c r="BA320" i="30"/>
  <c r="AW320" i="30"/>
  <c r="AS320" i="30"/>
  <c r="AO320" i="30"/>
  <c r="AK320" i="30"/>
  <c r="AG320" i="30"/>
  <c r="AC320" i="30"/>
  <c r="Y320" i="30"/>
  <c r="U320" i="30"/>
  <c r="Q320" i="30"/>
  <c r="M320" i="30"/>
  <c r="DF320" i="30"/>
  <c r="DB320" i="30"/>
  <c r="CX320" i="30"/>
  <c r="CT320" i="30"/>
  <c r="CP320" i="30"/>
  <c r="CL320" i="30"/>
  <c r="CH320" i="30"/>
  <c r="CD320" i="30"/>
  <c r="BZ320" i="30"/>
  <c r="BV320" i="30"/>
  <c r="BR320" i="30"/>
  <c r="BN320" i="30"/>
  <c r="BJ320" i="30"/>
  <c r="BF320" i="30"/>
  <c r="BB320" i="30"/>
  <c r="AX320" i="30"/>
  <c r="AT320" i="30"/>
  <c r="AP320" i="30"/>
  <c r="AL320" i="30"/>
  <c r="AH320" i="30"/>
  <c r="AD320" i="30"/>
  <c r="Z320" i="30"/>
  <c r="V320" i="30"/>
  <c r="R320" i="30"/>
  <c r="N320" i="30"/>
  <c r="DC320" i="30"/>
  <c r="CY320" i="30"/>
  <c r="CU320" i="30"/>
  <c r="CQ320" i="30"/>
  <c r="CM320" i="30"/>
  <c r="CI320" i="30"/>
  <c r="CE320" i="30"/>
  <c r="CA320" i="30"/>
  <c r="BW320" i="30"/>
  <c r="BS320" i="30"/>
  <c r="BO320" i="30"/>
  <c r="BK320" i="30"/>
  <c r="BG320" i="30"/>
  <c r="BC320" i="30"/>
  <c r="AY320" i="30"/>
  <c r="AU320" i="30"/>
  <c r="AQ320" i="30"/>
  <c r="AM320" i="30"/>
  <c r="AI320" i="30"/>
  <c r="AE320" i="30"/>
  <c r="AA320" i="30"/>
  <c r="W320" i="30"/>
  <c r="S320" i="30"/>
  <c r="O320" i="30"/>
  <c r="K320" i="30"/>
  <c r="DD324" i="30"/>
  <c r="CZ324" i="30"/>
  <c r="CV324" i="30"/>
  <c r="CR324" i="30"/>
  <c r="CN324" i="30"/>
  <c r="CJ324" i="30"/>
  <c r="CF324" i="30"/>
  <c r="CB324" i="30"/>
  <c r="BX324" i="30"/>
  <c r="BT324" i="30"/>
  <c r="BP324" i="30"/>
  <c r="BL324" i="30"/>
  <c r="BH324" i="30"/>
  <c r="BD324" i="30"/>
  <c r="AZ324" i="30"/>
  <c r="AV324" i="30"/>
  <c r="AR324" i="30"/>
  <c r="AN324" i="30"/>
  <c r="AJ324" i="30"/>
  <c r="AF324" i="30"/>
  <c r="AB324" i="30"/>
  <c r="X324" i="30"/>
  <c r="T324" i="30"/>
  <c r="P324" i="30"/>
  <c r="L324" i="30"/>
  <c r="DE324" i="30"/>
  <c r="DA324" i="30"/>
  <c r="CW324" i="30"/>
  <c r="CS324" i="30"/>
  <c r="CO324" i="30"/>
  <c r="CK324" i="30"/>
  <c r="CG324" i="30"/>
  <c r="CC324" i="30"/>
  <c r="BY324" i="30"/>
  <c r="BU324" i="30"/>
  <c r="BQ324" i="30"/>
  <c r="BM324" i="30"/>
  <c r="BI324" i="30"/>
  <c r="BE324" i="30"/>
  <c r="BA324" i="30"/>
  <c r="AW324" i="30"/>
  <c r="AS324" i="30"/>
  <c r="AO324" i="30"/>
  <c r="AK324" i="30"/>
  <c r="AG324" i="30"/>
  <c r="AC324" i="30"/>
  <c r="Y324" i="30"/>
  <c r="U324" i="30"/>
  <c r="Q324" i="30"/>
  <c r="M324" i="30"/>
  <c r="DF324" i="30"/>
  <c r="DB324" i="30"/>
  <c r="CX324" i="30"/>
  <c r="CT324" i="30"/>
  <c r="CP324" i="30"/>
  <c r="CL324" i="30"/>
  <c r="CH324" i="30"/>
  <c r="CD324" i="30"/>
  <c r="BZ324" i="30"/>
  <c r="BV324" i="30"/>
  <c r="BR324" i="30"/>
  <c r="BN324" i="30"/>
  <c r="BJ324" i="30"/>
  <c r="BF324" i="30"/>
  <c r="BB324" i="30"/>
  <c r="AX324" i="30"/>
  <c r="AT324" i="30"/>
  <c r="AP324" i="30"/>
  <c r="AL324" i="30"/>
  <c r="AH324" i="30"/>
  <c r="AD324" i="30"/>
  <c r="Z324" i="30"/>
  <c r="V324" i="30"/>
  <c r="R324" i="30"/>
  <c r="N324" i="30"/>
  <c r="DC324" i="30"/>
  <c r="CY324" i="30"/>
  <c r="CU324" i="30"/>
  <c r="CQ324" i="30"/>
  <c r="CM324" i="30"/>
  <c r="CI324" i="30"/>
  <c r="CE324" i="30"/>
  <c r="CA324" i="30"/>
  <c r="BW324" i="30"/>
  <c r="BS324" i="30"/>
  <c r="BO324" i="30"/>
  <c r="BK324" i="30"/>
  <c r="BG324" i="30"/>
  <c r="BC324" i="30"/>
  <c r="AY324" i="30"/>
  <c r="AU324" i="30"/>
  <c r="AQ324" i="30"/>
  <c r="AM324" i="30"/>
  <c r="AI324" i="30"/>
  <c r="AE324" i="30"/>
  <c r="AA324" i="30"/>
  <c r="W324" i="30"/>
  <c r="S324" i="30"/>
  <c r="O324" i="30"/>
  <c r="K324" i="30"/>
  <c r="DD328" i="30"/>
  <c r="CZ328" i="30"/>
  <c r="CV328" i="30"/>
  <c r="CR328" i="30"/>
  <c r="CN328" i="30"/>
  <c r="CJ328" i="30"/>
  <c r="CF328" i="30"/>
  <c r="CB328" i="30"/>
  <c r="BX328" i="30"/>
  <c r="BT328" i="30"/>
  <c r="BP328" i="30"/>
  <c r="BL328" i="30"/>
  <c r="BH328" i="30"/>
  <c r="BD328" i="30"/>
  <c r="AZ328" i="30"/>
  <c r="AV328" i="30"/>
  <c r="AR328" i="30"/>
  <c r="AN328" i="30"/>
  <c r="AJ328" i="30"/>
  <c r="AF328" i="30"/>
  <c r="AB328" i="30"/>
  <c r="X328" i="30"/>
  <c r="T328" i="30"/>
  <c r="P328" i="30"/>
  <c r="L328" i="30"/>
  <c r="DE328" i="30"/>
  <c r="DA328" i="30"/>
  <c r="CW328" i="30"/>
  <c r="CS328" i="30"/>
  <c r="CO328" i="30"/>
  <c r="CK328" i="30"/>
  <c r="CG328" i="30"/>
  <c r="CC328" i="30"/>
  <c r="BY328" i="30"/>
  <c r="BU328" i="30"/>
  <c r="BQ328" i="30"/>
  <c r="BM328" i="30"/>
  <c r="BI328" i="30"/>
  <c r="BE328" i="30"/>
  <c r="BA328" i="30"/>
  <c r="AW328" i="30"/>
  <c r="AS328" i="30"/>
  <c r="AO328" i="30"/>
  <c r="AK328" i="30"/>
  <c r="AG328" i="30"/>
  <c r="AC328" i="30"/>
  <c r="Y328" i="30"/>
  <c r="U328" i="30"/>
  <c r="Q328" i="30"/>
  <c r="M328" i="30"/>
  <c r="DF328" i="30"/>
  <c r="DB328" i="30"/>
  <c r="CX328" i="30"/>
  <c r="CT328" i="30"/>
  <c r="CP328" i="30"/>
  <c r="CL328" i="30"/>
  <c r="CH328" i="30"/>
  <c r="CD328" i="30"/>
  <c r="BZ328" i="30"/>
  <c r="BV328" i="30"/>
  <c r="BR328" i="30"/>
  <c r="BN328" i="30"/>
  <c r="BJ328" i="30"/>
  <c r="BF328" i="30"/>
  <c r="BB328" i="30"/>
  <c r="AX328" i="30"/>
  <c r="AT328" i="30"/>
  <c r="AP328" i="30"/>
  <c r="AL328" i="30"/>
  <c r="AH328" i="30"/>
  <c r="AD328" i="30"/>
  <c r="Z328" i="30"/>
  <c r="V328" i="30"/>
  <c r="R328" i="30"/>
  <c r="N328" i="30"/>
  <c r="DC328" i="30"/>
  <c r="CY328" i="30"/>
  <c r="CU328" i="30"/>
  <c r="CQ328" i="30"/>
  <c r="CM328" i="30"/>
  <c r="CI328" i="30"/>
  <c r="CE328" i="30"/>
  <c r="CA328" i="30"/>
  <c r="BW328" i="30"/>
  <c r="BS328" i="30"/>
  <c r="BO328" i="30"/>
  <c r="BK328" i="30"/>
  <c r="BG328" i="30"/>
  <c r="BC328" i="30"/>
  <c r="AY328" i="30"/>
  <c r="AU328" i="30"/>
  <c r="AQ328" i="30"/>
  <c r="AM328" i="30"/>
  <c r="AI328" i="30"/>
  <c r="AE328" i="30"/>
  <c r="AA328" i="30"/>
  <c r="W328" i="30"/>
  <c r="S328" i="30"/>
  <c r="O328" i="30"/>
  <c r="K328" i="30"/>
  <c r="DF332" i="30"/>
  <c r="DB332" i="30"/>
  <c r="CX332" i="30"/>
  <c r="CT332" i="30"/>
  <c r="CP332" i="30"/>
  <c r="CL332" i="30"/>
  <c r="CH332" i="30"/>
  <c r="CD332" i="30"/>
  <c r="BZ332" i="30"/>
  <c r="BV332" i="30"/>
  <c r="BR332" i="30"/>
  <c r="BN332" i="30"/>
  <c r="BJ332" i="30"/>
  <c r="BF332" i="30"/>
  <c r="BB332" i="30"/>
  <c r="AX332" i="30"/>
  <c r="AT332" i="30"/>
  <c r="AP332" i="30"/>
  <c r="AL332" i="30"/>
  <c r="AH332" i="30"/>
  <c r="AD332" i="30"/>
  <c r="Z332" i="30"/>
  <c r="V332" i="30"/>
  <c r="R332" i="30"/>
  <c r="N332" i="30"/>
  <c r="DD332" i="30"/>
  <c r="CZ332" i="30"/>
  <c r="CV332" i="30"/>
  <c r="CR332" i="30"/>
  <c r="CN332" i="30"/>
  <c r="CJ332" i="30"/>
  <c r="CF332" i="30"/>
  <c r="CB332" i="30"/>
  <c r="BX332" i="30"/>
  <c r="BT332" i="30"/>
  <c r="BP332" i="30"/>
  <c r="BL332" i="30"/>
  <c r="BH332" i="30"/>
  <c r="BD332" i="30"/>
  <c r="AZ332" i="30"/>
  <c r="AV332" i="30"/>
  <c r="AR332" i="30"/>
  <c r="AN332" i="30"/>
  <c r="AJ332" i="30"/>
  <c r="AF332" i="30"/>
  <c r="AB332" i="30"/>
  <c r="X332" i="30"/>
  <c r="T332" i="30"/>
  <c r="P332" i="30"/>
  <c r="L332" i="30"/>
  <c r="CY332" i="30"/>
  <c r="CQ332" i="30"/>
  <c r="CI332" i="30"/>
  <c r="CA332" i="30"/>
  <c r="BS332" i="30"/>
  <c r="BK332" i="30"/>
  <c r="BC332" i="30"/>
  <c r="AU332" i="30"/>
  <c r="AM332" i="30"/>
  <c r="AE332" i="30"/>
  <c r="W332" i="30"/>
  <c r="O332" i="30"/>
  <c r="DA332" i="30"/>
  <c r="CS332" i="30"/>
  <c r="CK332" i="30"/>
  <c r="CC332" i="30"/>
  <c r="BU332" i="30"/>
  <c r="BM332" i="30"/>
  <c r="BE332" i="30"/>
  <c r="AW332" i="30"/>
  <c r="AO332" i="30"/>
  <c r="AG332" i="30"/>
  <c r="Y332" i="30"/>
  <c r="Q332" i="30"/>
  <c r="DC332" i="30"/>
  <c r="CU332" i="30"/>
  <c r="CM332" i="30"/>
  <c r="CE332" i="30"/>
  <c r="BW332" i="30"/>
  <c r="BO332" i="30"/>
  <c r="BG332" i="30"/>
  <c r="AY332" i="30"/>
  <c r="AQ332" i="30"/>
  <c r="AI332" i="30"/>
  <c r="AA332" i="30"/>
  <c r="S332" i="30"/>
  <c r="K332" i="30"/>
  <c r="DE332" i="30"/>
  <c r="CW332" i="30"/>
  <c r="CO332" i="30"/>
  <c r="CG332" i="30"/>
  <c r="BY332" i="30"/>
  <c r="BQ332" i="30"/>
  <c r="BI332" i="30"/>
  <c r="BA332" i="30"/>
  <c r="AS332" i="30"/>
  <c r="AK332" i="30"/>
  <c r="AC332" i="30"/>
  <c r="U332" i="30"/>
  <c r="M332" i="30"/>
  <c r="IG295" i="30"/>
  <c r="IC295" i="30"/>
  <c r="HY295" i="30"/>
  <c r="HU295" i="30"/>
  <c r="HQ295" i="30"/>
  <c r="HM295" i="30"/>
  <c r="HI295" i="30"/>
  <c r="HE295" i="30"/>
  <c r="HA295" i="30"/>
  <c r="GW295" i="30"/>
  <c r="GS295" i="30"/>
  <c r="GO295" i="30"/>
  <c r="GK295" i="30"/>
  <c r="GG295" i="30"/>
  <c r="GC295" i="30"/>
  <c r="FY295" i="30"/>
  <c r="FU295" i="30"/>
  <c r="FQ295" i="30"/>
  <c r="FM295" i="30"/>
  <c r="FI295" i="30"/>
  <c r="FE295" i="30"/>
  <c r="FA295" i="30"/>
  <c r="EW295" i="30"/>
  <c r="ES295" i="30"/>
  <c r="EO295" i="30"/>
  <c r="EK295" i="30"/>
  <c r="EG295" i="30"/>
  <c r="EC295" i="30"/>
  <c r="DY295" i="30"/>
  <c r="DU295" i="30"/>
  <c r="DQ295" i="30"/>
  <c r="DM295" i="30"/>
  <c r="DI295" i="30"/>
  <c r="DE295" i="30"/>
  <c r="DA295" i="30"/>
  <c r="CW295" i="30"/>
  <c r="CS295" i="30"/>
  <c r="CO295" i="30"/>
  <c r="CK295" i="30"/>
  <c r="CG295" i="30"/>
  <c r="CC295" i="30"/>
  <c r="BY295" i="30"/>
  <c r="BU295" i="30"/>
  <c r="BQ295" i="30"/>
  <c r="BM295" i="30"/>
  <c r="BI295" i="30"/>
  <c r="BE295" i="30"/>
  <c r="BA295" i="30"/>
  <c r="AW295" i="30"/>
  <c r="AS295" i="30"/>
  <c r="AO295" i="30"/>
  <c r="AK295" i="30"/>
  <c r="AG295" i="30"/>
  <c r="AC295" i="30"/>
  <c r="Y295" i="30"/>
  <c r="U295" i="30"/>
  <c r="Q295" i="30"/>
  <c r="M295" i="30"/>
  <c r="ID295" i="30"/>
  <c r="HZ295" i="30"/>
  <c r="HV295" i="30"/>
  <c r="HR295" i="30"/>
  <c r="HN295" i="30"/>
  <c r="HJ295" i="30"/>
  <c r="HF295" i="30"/>
  <c r="HB295" i="30"/>
  <c r="GX295" i="30"/>
  <c r="GT295" i="30"/>
  <c r="GP295" i="30"/>
  <c r="GL295" i="30"/>
  <c r="GH295" i="30"/>
  <c r="GD295" i="30"/>
  <c r="FZ295" i="30"/>
  <c r="FV295" i="30"/>
  <c r="FR295" i="30"/>
  <c r="FN295" i="30"/>
  <c r="FJ295" i="30"/>
  <c r="FF295" i="30"/>
  <c r="FB295" i="30"/>
  <c r="EX295" i="30"/>
  <c r="ET295" i="30"/>
  <c r="EP295" i="30"/>
  <c r="EL295" i="30"/>
  <c r="EH295" i="30"/>
  <c r="ED295" i="30"/>
  <c r="DZ295" i="30"/>
  <c r="DV295" i="30"/>
  <c r="DR295" i="30"/>
  <c r="DN295" i="30"/>
  <c r="DJ295" i="30"/>
  <c r="DF295" i="30"/>
  <c r="DB295" i="30"/>
  <c r="CX295" i="30"/>
  <c r="CT295" i="30"/>
  <c r="CP295" i="30"/>
  <c r="CL295" i="30"/>
  <c r="CH295" i="30"/>
  <c r="CD295" i="30"/>
  <c r="BZ295" i="30"/>
  <c r="BV295" i="30"/>
  <c r="BR295" i="30"/>
  <c r="BN295" i="30"/>
  <c r="BJ295" i="30"/>
  <c r="BF295" i="30"/>
  <c r="BB295" i="30"/>
  <c r="AX295" i="30"/>
  <c r="AT295" i="30"/>
  <c r="AP295" i="30"/>
  <c r="AL295" i="30"/>
  <c r="AH295" i="30"/>
  <c r="AD295" i="30"/>
  <c r="Z295" i="30"/>
  <c r="V295" i="30"/>
  <c r="R295" i="30"/>
  <c r="N295" i="30"/>
  <c r="IE295" i="30"/>
  <c r="IA295" i="30"/>
  <c r="HW295" i="30"/>
  <c r="HS295" i="30"/>
  <c r="HO295" i="30"/>
  <c r="HK295" i="30"/>
  <c r="HG295" i="30"/>
  <c r="HC295" i="30"/>
  <c r="GY295" i="30"/>
  <c r="GU295" i="30"/>
  <c r="GQ295" i="30"/>
  <c r="GM295" i="30"/>
  <c r="GI295" i="30"/>
  <c r="GE295" i="30"/>
  <c r="GA295" i="30"/>
  <c r="FW295" i="30"/>
  <c r="FS295" i="30"/>
  <c r="FO295" i="30"/>
  <c r="FK295" i="30"/>
  <c r="FG295" i="30"/>
  <c r="FC295" i="30"/>
  <c r="EY295" i="30"/>
  <c r="EU295" i="30"/>
  <c r="EQ295" i="30"/>
  <c r="EM295" i="30"/>
  <c r="EI295" i="30"/>
  <c r="EE295" i="30"/>
  <c r="EA295" i="30"/>
  <c r="DW295" i="30"/>
  <c r="DS295" i="30"/>
  <c r="DO295" i="30"/>
  <c r="DK295" i="30"/>
  <c r="DG295" i="30"/>
  <c r="DC295" i="30"/>
  <c r="CY295" i="30"/>
  <c r="CU295" i="30"/>
  <c r="CQ295" i="30"/>
  <c r="CM295" i="30"/>
  <c r="CI295" i="30"/>
  <c r="CE295" i="30"/>
  <c r="CA295" i="30"/>
  <c r="BW295" i="30"/>
  <c r="BS295" i="30"/>
  <c r="BO295" i="30"/>
  <c r="BK295" i="30"/>
  <c r="BG295" i="30"/>
  <c r="BC295" i="30"/>
  <c r="AY295" i="30"/>
  <c r="AU295" i="30"/>
  <c r="AQ295" i="30"/>
  <c r="AM295" i="30"/>
  <c r="AI295" i="30"/>
  <c r="AE295" i="30"/>
  <c r="AA295" i="30"/>
  <c r="W295" i="30"/>
  <c r="S295" i="30"/>
  <c r="O295" i="30"/>
  <c r="K295" i="30"/>
  <c r="IF295" i="30"/>
  <c r="IB295" i="30"/>
  <c r="HX295" i="30"/>
  <c r="HT295" i="30"/>
  <c r="HP295" i="30"/>
  <c r="HL295" i="30"/>
  <c r="HH295" i="30"/>
  <c r="HD295" i="30"/>
  <c r="GZ295" i="30"/>
  <c r="GV295" i="30"/>
  <c r="GR295" i="30"/>
  <c r="GN295" i="30"/>
  <c r="GJ295" i="30"/>
  <c r="GF295" i="30"/>
  <c r="GB295" i="30"/>
  <c r="FX295" i="30"/>
  <c r="FT295" i="30"/>
  <c r="FP295" i="30"/>
  <c r="FL295" i="30"/>
  <c r="FH295" i="30"/>
  <c r="FD295" i="30"/>
  <c r="EZ295" i="30"/>
  <c r="EV295" i="30"/>
  <c r="ER295" i="30"/>
  <c r="EN295" i="30"/>
  <c r="EJ295" i="30"/>
  <c r="EF295" i="30"/>
  <c r="EB295" i="30"/>
  <c r="DX295" i="30"/>
  <c r="DT295" i="30"/>
  <c r="DP295" i="30"/>
  <c r="DL295" i="30"/>
  <c r="DH295" i="30"/>
  <c r="DD295" i="30"/>
  <c r="CZ295" i="30"/>
  <c r="CV295" i="30"/>
  <c r="CR295" i="30"/>
  <c r="CN295" i="30"/>
  <c r="CJ295" i="30"/>
  <c r="CF295" i="30"/>
  <c r="CB295" i="30"/>
  <c r="BX295" i="30"/>
  <c r="BT295" i="30"/>
  <c r="BP295" i="30"/>
  <c r="BL295" i="30"/>
  <c r="BH295" i="30"/>
  <c r="BD295" i="30"/>
  <c r="AZ295" i="30"/>
  <c r="AV295" i="30"/>
  <c r="AR295" i="30"/>
  <c r="AN295" i="30"/>
  <c r="AJ295" i="30"/>
  <c r="AF295" i="30"/>
  <c r="AB295" i="30"/>
  <c r="X295" i="30"/>
  <c r="T295" i="30"/>
  <c r="P295" i="30"/>
  <c r="L295" i="30"/>
  <c r="IG311" i="30"/>
  <c r="IC311" i="30"/>
  <c r="HY311" i="30"/>
  <c r="HU311" i="30"/>
  <c r="HQ311" i="30"/>
  <c r="HM311" i="30"/>
  <c r="HI311" i="30"/>
  <c r="HE311" i="30"/>
  <c r="HA311" i="30"/>
  <c r="GW311" i="30"/>
  <c r="GS311" i="30"/>
  <c r="GO311" i="30"/>
  <c r="GK311" i="30"/>
  <c r="GG311" i="30"/>
  <c r="GC311" i="30"/>
  <c r="FY311" i="30"/>
  <c r="FU311" i="30"/>
  <c r="FQ311" i="30"/>
  <c r="FM311" i="30"/>
  <c r="FI311" i="30"/>
  <c r="FE311" i="30"/>
  <c r="FA311" i="30"/>
  <c r="EW311" i="30"/>
  <c r="ES311" i="30"/>
  <c r="EO311" i="30"/>
  <c r="EK311" i="30"/>
  <c r="EG311" i="30"/>
  <c r="EC311" i="30"/>
  <c r="DY311" i="30"/>
  <c r="DU311" i="30"/>
  <c r="DQ311" i="30"/>
  <c r="DM311" i="30"/>
  <c r="DI311" i="30"/>
  <c r="DE311" i="30"/>
  <c r="DA311" i="30"/>
  <c r="CW311" i="30"/>
  <c r="CS311" i="30"/>
  <c r="CO311" i="30"/>
  <c r="CK311" i="30"/>
  <c r="CG311" i="30"/>
  <c r="CC311" i="30"/>
  <c r="BY311" i="30"/>
  <c r="BU311" i="30"/>
  <c r="BQ311" i="30"/>
  <c r="BM311" i="30"/>
  <c r="BI311" i="30"/>
  <c r="BE311" i="30"/>
  <c r="BA311" i="30"/>
  <c r="AW311" i="30"/>
  <c r="AS311" i="30"/>
  <c r="AO311" i="30"/>
  <c r="AK311" i="30"/>
  <c r="AG311" i="30"/>
  <c r="AC311" i="30"/>
  <c r="Y311" i="30"/>
  <c r="U311" i="30"/>
  <c r="Q311" i="30"/>
  <c r="M311" i="30"/>
  <c r="ID311" i="30"/>
  <c r="HZ311" i="30"/>
  <c r="HV311" i="30"/>
  <c r="HR311" i="30"/>
  <c r="HN311" i="30"/>
  <c r="HJ311" i="30"/>
  <c r="HF311" i="30"/>
  <c r="HB311" i="30"/>
  <c r="GX311" i="30"/>
  <c r="GT311" i="30"/>
  <c r="GP311" i="30"/>
  <c r="GL311" i="30"/>
  <c r="GH311" i="30"/>
  <c r="GD311" i="30"/>
  <c r="FZ311" i="30"/>
  <c r="FV311" i="30"/>
  <c r="FR311" i="30"/>
  <c r="FN311" i="30"/>
  <c r="FJ311" i="30"/>
  <c r="FF311" i="30"/>
  <c r="FB311" i="30"/>
  <c r="EX311" i="30"/>
  <c r="ET311" i="30"/>
  <c r="EP311" i="30"/>
  <c r="EL311" i="30"/>
  <c r="EH311" i="30"/>
  <c r="ED311" i="30"/>
  <c r="DZ311" i="30"/>
  <c r="DV311" i="30"/>
  <c r="DR311" i="30"/>
  <c r="DN311" i="30"/>
  <c r="DJ311" i="30"/>
  <c r="DF311" i="30"/>
  <c r="DB311" i="30"/>
  <c r="CX311" i="30"/>
  <c r="CT311" i="30"/>
  <c r="CP311" i="30"/>
  <c r="CL311" i="30"/>
  <c r="CH311" i="30"/>
  <c r="CD311" i="30"/>
  <c r="BZ311" i="30"/>
  <c r="BV311" i="30"/>
  <c r="BR311" i="30"/>
  <c r="BN311" i="30"/>
  <c r="BJ311" i="30"/>
  <c r="BF311" i="30"/>
  <c r="BB311" i="30"/>
  <c r="AX311" i="30"/>
  <c r="AT311" i="30"/>
  <c r="AP311" i="30"/>
  <c r="AL311" i="30"/>
  <c r="AH311" i="30"/>
  <c r="AD311" i="30"/>
  <c r="Z311" i="30"/>
  <c r="V311" i="30"/>
  <c r="R311" i="30"/>
  <c r="N311" i="30"/>
  <c r="IE311" i="30"/>
  <c r="IA311" i="30"/>
  <c r="HW311" i="30"/>
  <c r="HS311" i="30"/>
  <c r="HO311" i="30"/>
  <c r="HK311" i="30"/>
  <c r="HG311" i="30"/>
  <c r="HC311" i="30"/>
  <c r="GY311" i="30"/>
  <c r="GU311" i="30"/>
  <c r="GQ311" i="30"/>
  <c r="GM311" i="30"/>
  <c r="GI311" i="30"/>
  <c r="GE311" i="30"/>
  <c r="GA311" i="30"/>
  <c r="FW311" i="30"/>
  <c r="FS311" i="30"/>
  <c r="FO311" i="30"/>
  <c r="FK311" i="30"/>
  <c r="FG311" i="30"/>
  <c r="FC311" i="30"/>
  <c r="EY311" i="30"/>
  <c r="EU311" i="30"/>
  <c r="EQ311" i="30"/>
  <c r="EM311" i="30"/>
  <c r="EI311" i="30"/>
  <c r="EE311" i="30"/>
  <c r="EA311" i="30"/>
  <c r="DW311" i="30"/>
  <c r="DS311" i="30"/>
  <c r="DO311" i="30"/>
  <c r="DK311" i="30"/>
  <c r="DG311" i="30"/>
  <c r="DC311" i="30"/>
  <c r="CY311" i="30"/>
  <c r="CU311" i="30"/>
  <c r="CQ311" i="30"/>
  <c r="CM311" i="30"/>
  <c r="CI311" i="30"/>
  <c r="CE311" i="30"/>
  <c r="CA311" i="30"/>
  <c r="BW311" i="30"/>
  <c r="BS311" i="30"/>
  <c r="BO311" i="30"/>
  <c r="BK311" i="30"/>
  <c r="BG311" i="30"/>
  <c r="BC311" i="30"/>
  <c r="AY311" i="30"/>
  <c r="AU311" i="30"/>
  <c r="AQ311" i="30"/>
  <c r="AM311" i="30"/>
  <c r="AI311" i="30"/>
  <c r="AE311" i="30"/>
  <c r="AA311" i="30"/>
  <c r="W311" i="30"/>
  <c r="S311" i="30"/>
  <c r="O311" i="30"/>
  <c r="K311" i="30"/>
  <c r="IF311" i="30"/>
  <c r="IB311" i="30"/>
  <c r="HX311" i="30"/>
  <c r="HT311" i="30"/>
  <c r="HP311" i="30"/>
  <c r="HL311" i="30"/>
  <c r="HH311" i="30"/>
  <c r="HD311" i="30"/>
  <c r="GZ311" i="30"/>
  <c r="GV311" i="30"/>
  <c r="GR311" i="30"/>
  <c r="GN311" i="30"/>
  <c r="GJ311" i="30"/>
  <c r="GF311" i="30"/>
  <c r="GB311" i="30"/>
  <c r="FX311" i="30"/>
  <c r="FT311" i="30"/>
  <c r="FP311" i="30"/>
  <c r="FL311" i="30"/>
  <c r="FH311" i="30"/>
  <c r="FD311" i="30"/>
  <c r="EZ311" i="30"/>
  <c r="EV311" i="30"/>
  <c r="ER311" i="30"/>
  <c r="EN311" i="30"/>
  <c r="EJ311" i="30"/>
  <c r="EF311" i="30"/>
  <c r="EB311" i="30"/>
  <c r="DX311" i="30"/>
  <c r="DT311" i="30"/>
  <c r="DP311" i="30"/>
  <c r="DL311" i="30"/>
  <c r="DH311" i="30"/>
  <c r="DD311" i="30"/>
  <c r="CZ311" i="30"/>
  <c r="CV311" i="30"/>
  <c r="CR311" i="30"/>
  <c r="CN311" i="30"/>
  <c r="CJ311" i="30"/>
  <c r="CF311" i="30"/>
  <c r="CB311" i="30"/>
  <c r="BX311" i="30"/>
  <c r="BT311" i="30"/>
  <c r="BP311" i="30"/>
  <c r="BL311" i="30"/>
  <c r="BH311" i="30"/>
  <c r="BD311" i="30"/>
  <c r="AZ311" i="30"/>
  <c r="AV311" i="30"/>
  <c r="AR311" i="30"/>
  <c r="AN311" i="30"/>
  <c r="AJ311" i="30"/>
  <c r="AF311" i="30"/>
  <c r="AB311" i="30"/>
  <c r="X311" i="30"/>
  <c r="T311" i="30"/>
  <c r="P311" i="30"/>
  <c r="L311" i="30"/>
  <c r="DE337" i="30"/>
  <c r="DA337" i="30"/>
  <c r="CW337" i="30"/>
  <c r="CS337" i="30"/>
  <c r="CO337" i="30"/>
  <c r="CK337" i="30"/>
  <c r="CG337" i="30"/>
  <c r="CC337" i="30"/>
  <c r="BY337" i="30"/>
  <c r="BU337" i="30"/>
  <c r="BQ337" i="30"/>
  <c r="BM337" i="30"/>
  <c r="BI337" i="30"/>
  <c r="BE337" i="30"/>
  <c r="BA337" i="30"/>
  <c r="AW337" i="30"/>
  <c r="AS337" i="30"/>
  <c r="AO337" i="30"/>
  <c r="AK337" i="30"/>
  <c r="AG337" i="30"/>
  <c r="AC337" i="30"/>
  <c r="Y337" i="30"/>
  <c r="U337" i="30"/>
  <c r="Q337" i="30"/>
  <c r="M337" i="30"/>
  <c r="DF337" i="30"/>
  <c r="DB337" i="30"/>
  <c r="CX337" i="30"/>
  <c r="CT337" i="30"/>
  <c r="CP337" i="30"/>
  <c r="CL337" i="30"/>
  <c r="CH337" i="30"/>
  <c r="CD337" i="30"/>
  <c r="BZ337" i="30"/>
  <c r="BV337" i="30"/>
  <c r="BR337" i="30"/>
  <c r="BN337" i="30"/>
  <c r="BJ337" i="30"/>
  <c r="BF337" i="30"/>
  <c r="BB337" i="30"/>
  <c r="AX337" i="30"/>
  <c r="AT337" i="30"/>
  <c r="AP337" i="30"/>
  <c r="AL337" i="30"/>
  <c r="AH337" i="30"/>
  <c r="AD337" i="30"/>
  <c r="Z337" i="30"/>
  <c r="V337" i="30"/>
  <c r="R337" i="30"/>
  <c r="N337" i="30"/>
  <c r="DC337" i="30"/>
  <c r="CY337" i="30"/>
  <c r="CU337" i="30"/>
  <c r="CQ337" i="30"/>
  <c r="CM337" i="30"/>
  <c r="CI337" i="30"/>
  <c r="CE337" i="30"/>
  <c r="CA337" i="30"/>
  <c r="BW337" i="30"/>
  <c r="BS337" i="30"/>
  <c r="BO337" i="30"/>
  <c r="BK337" i="30"/>
  <c r="BG337" i="30"/>
  <c r="BC337" i="30"/>
  <c r="AY337" i="30"/>
  <c r="AU337" i="30"/>
  <c r="AQ337" i="30"/>
  <c r="AM337" i="30"/>
  <c r="AI337" i="30"/>
  <c r="AE337" i="30"/>
  <c r="AA337" i="30"/>
  <c r="W337" i="30"/>
  <c r="S337" i="30"/>
  <c r="O337" i="30"/>
  <c r="K337" i="30"/>
  <c r="DD337" i="30"/>
  <c r="CZ337" i="30"/>
  <c r="CV337" i="30"/>
  <c r="CR337" i="30"/>
  <c r="CN337" i="30"/>
  <c r="CJ337" i="30"/>
  <c r="CF337" i="30"/>
  <c r="CB337" i="30"/>
  <c r="BX337" i="30"/>
  <c r="BT337" i="30"/>
  <c r="BP337" i="30"/>
  <c r="BL337" i="30"/>
  <c r="BH337" i="30"/>
  <c r="BD337" i="30"/>
  <c r="AZ337" i="30"/>
  <c r="AV337" i="30"/>
  <c r="AR337" i="30"/>
  <c r="AN337" i="30"/>
  <c r="AJ337" i="30"/>
  <c r="AF337" i="30"/>
  <c r="AB337" i="30"/>
  <c r="X337" i="30"/>
  <c r="T337" i="30"/>
  <c r="P337" i="30"/>
  <c r="L337" i="30"/>
  <c r="DE341" i="30"/>
  <c r="DA341" i="30"/>
  <c r="CW341" i="30"/>
  <c r="CS341" i="30"/>
  <c r="CO341" i="30"/>
  <c r="CK341" i="30"/>
  <c r="CG341" i="30"/>
  <c r="CC341" i="30"/>
  <c r="BY341" i="30"/>
  <c r="BU341" i="30"/>
  <c r="BQ341" i="30"/>
  <c r="BM341" i="30"/>
  <c r="BI341" i="30"/>
  <c r="BE341" i="30"/>
  <c r="BA341" i="30"/>
  <c r="AW341" i="30"/>
  <c r="AS341" i="30"/>
  <c r="AO341" i="30"/>
  <c r="AK341" i="30"/>
  <c r="AG341" i="30"/>
  <c r="AC341" i="30"/>
  <c r="Y341" i="30"/>
  <c r="U341" i="30"/>
  <c r="Q341" i="30"/>
  <c r="M341" i="30"/>
  <c r="DF341" i="30"/>
  <c r="DB341" i="30"/>
  <c r="CX341" i="30"/>
  <c r="CT341" i="30"/>
  <c r="CP341" i="30"/>
  <c r="CL341" i="30"/>
  <c r="CH341" i="30"/>
  <c r="CD341" i="30"/>
  <c r="BZ341" i="30"/>
  <c r="BV341" i="30"/>
  <c r="BR341" i="30"/>
  <c r="BN341" i="30"/>
  <c r="BJ341" i="30"/>
  <c r="BF341" i="30"/>
  <c r="BB341" i="30"/>
  <c r="AX341" i="30"/>
  <c r="AT341" i="30"/>
  <c r="AP341" i="30"/>
  <c r="AL341" i="30"/>
  <c r="AH341" i="30"/>
  <c r="AD341" i="30"/>
  <c r="Z341" i="30"/>
  <c r="V341" i="30"/>
  <c r="R341" i="30"/>
  <c r="N341" i="30"/>
  <c r="DC341" i="30"/>
  <c r="CY341" i="30"/>
  <c r="CU341" i="30"/>
  <c r="CQ341" i="30"/>
  <c r="CM341" i="30"/>
  <c r="CI341" i="30"/>
  <c r="CE341" i="30"/>
  <c r="CA341" i="30"/>
  <c r="BW341" i="30"/>
  <c r="BS341" i="30"/>
  <c r="BO341" i="30"/>
  <c r="BK341" i="30"/>
  <c r="BG341" i="30"/>
  <c r="BC341" i="30"/>
  <c r="AY341" i="30"/>
  <c r="AU341" i="30"/>
  <c r="AQ341" i="30"/>
  <c r="AM341" i="30"/>
  <c r="AI341" i="30"/>
  <c r="AE341" i="30"/>
  <c r="AA341" i="30"/>
  <c r="W341" i="30"/>
  <c r="S341" i="30"/>
  <c r="O341" i="30"/>
  <c r="K341" i="30"/>
  <c r="DD341" i="30"/>
  <c r="CZ341" i="30"/>
  <c r="CV341" i="30"/>
  <c r="CR341" i="30"/>
  <c r="CN341" i="30"/>
  <c r="CJ341" i="30"/>
  <c r="CF341" i="30"/>
  <c r="CB341" i="30"/>
  <c r="BX341" i="30"/>
  <c r="BT341" i="30"/>
  <c r="BP341" i="30"/>
  <c r="BL341" i="30"/>
  <c r="BH341" i="30"/>
  <c r="BD341" i="30"/>
  <c r="AZ341" i="30"/>
  <c r="AV341" i="30"/>
  <c r="AR341" i="30"/>
  <c r="AN341" i="30"/>
  <c r="AJ341" i="30"/>
  <c r="AF341" i="30"/>
  <c r="AB341" i="30"/>
  <c r="X341" i="30"/>
  <c r="T341" i="30"/>
  <c r="P341" i="30"/>
  <c r="L341" i="30"/>
  <c r="DE345" i="30"/>
  <c r="DA345" i="30"/>
  <c r="CW345" i="30"/>
  <c r="CS345" i="30"/>
  <c r="CO345" i="30"/>
  <c r="CK345" i="30"/>
  <c r="CG345" i="30"/>
  <c r="CC345" i="30"/>
  <c r="BY345" i="30"/>
  <c r="BU345" i="30"/>
  <c r="BQ345" i="30"/>
  <c r="BM345" i="30"/>
  <c r="BI345" i="30"/>
  <c r="BE345" i="30"/>
  <c r="BA345" i="30"/>
  <c r="AW345" i="30"/>
  <c r="AS345" i="30"/>
  <c r="AO345" i="30"/>
  <c r="AK345" i="30"/>
  <c r="AG345" i="30"/>
  <c r="AC345" i="30"/>
  <c r="Y345" i="30"/>
  <c r="U345" i="30"/>
  <c r="Q345" i="30"/>
  <c r="M345" i="30"/>
  <c r="DF345" i="30"/>
  <c r="DB345" i="30"/>
  <c r="CX345" i="30"/>
  <c r="CT345" i="30"/>
  <c r="CP345" i="30"/>
  <c r="CL345" i="30"/>
  <c r="CH345" i="30"/>
  <c r="CD345" i="30"/>
  <c r="BZ345" i="30"/>
  <c r="BV345" i="30"/>
  <c r="BR345" i="30"/>
  <c r="BN345" i="30"/>
  <c r="BJ345" i="30"/>
  <c r="BF345" i="30"/>
  <c r="BB345" i="30"/>
  <c r="AX345" i="30"/>
  <c r="AT345" i="30"/>
  <c r="AP345" i="30"/>
  <c r="AL345" i="30"/>
  <c r="AH345" i="30"/>
  <c r="AD345" i="30"/>
  <c r="Z345" i="30"/>
  <c r="V345" i="30"/>
  <c r="R345" i="30"/>
  <c r="N345" i="30"/>
  <c r="DC345" i="30"/>
  <c r="CY345" i="30"/>
  <c r="CU345" i="30"/>
  <c r="CQ345" i="30"/>
  <c r="CM345" i="30"/>
  <c r="CI345" i="30"/>
  <c r="CE345" i="30"/>
  <c r="CA345" i="30"/>
  <c r="BW345" i="30"/>
  <c r="BS345" i="30"/>
  <c r="BO345" i="30"/>
  <c r="BK345" i="30"/>
  <c r="BG345" i="30"/>
  <c r="BC345" i="30"/>
  <c r="AY345" i="30"/>
  <c r="AU345" i="30"/>
  <c r="AQ345" i="30"/>
  <c r="AM345" i="30"/>
  <c r="AI345" i="30"/>
  <c r="AE345" i="30"/>
  <c r="AA345" i="30"/>
  <c r="W345" i="30"/>
  <c r="S345" i="30"/>
  <c r="O345" i="30"/>
  <c r="K345" i="30"/>
  <c r="DD345" i="30"/>
  <c r="CZ345" i="30"/>
  <c r="CV345" i="30"/>
  <c r="CR345" i="30"/>
  <c r="CN345" i="30"/>
  <c r="CJ345" i="30"/>
  <c r="CF345" i="30"/>
  <c r="CB345" i="30"/>
  <c r="BX345" i="30"/>
  <c r="BT345" i="30"/>
  <c r="BP345" i="30"/>
  <c r="BL345" i="30"/>
  <c r="BH345" i="30"/>
  <c r="BD345" i="30"/>
  <c r="AZ345" i="30"/>
  <c r="AV345" i="30"/>
  <c r="AR345" i="30"/>
  <c r="AN345" i="30"/>
  <c r="AJ345" i="30"/>
  <c r="AF345" i="30"/>
  <c r="AB345" i="30"/>
  <c r="X345" i="30"/>
  <c r="T345" i="30"/>
  <c r="P345" i="30"/>
  <c r="L345" i="30"/>
  <c r="DE349" i="30"/>
  <c r="DA349" i="30"/>
  <c r="CW349" i="30"/>
  <c r="CS349" i="30"/>
  <c r="CO349" i="30"/>
  <c r="CK349" i="30"/>
  <c r="CG349" i="30"/>
  <c r="CC349" i="30"/>
  <c r="BY349" i="30"/>
  <c r="BU349" i="30"/>
  <c r="BQ349" i="30"/>
  <c r="BM349" i="30"/>
  <c r="BI349" i="30"/>
  <c r="BE349" i="30"/>
  <c r="BA349" i="30"/>
  <c r="AW349" i="30"/>
  <c r="AS349" i="30"/>
  <c r="AO349" i="30"/>
  <c r="AK349" i="30"/>
  <c r="AG349" i="30"/>
  <c r="AC349" i="30"/>
  <c r="Y349" i="30"/>
  <c r="U349" i="30"/>
  <c r="Q349" i="30"/>
  <c r="M349" i="30"/>
  <c r="DF349" i="30"/>
  <c r="DB349" i="30"/>
  <c r="CX349" i="30"/>
  <c r="CT349" i="30"/>
  <c r="CP349" i="30"/>
  <c r="CL349" i="30"/>
  <c r="CH349" i="30"/>
  <c r="CD349" i="30"/>
  <c r="BZ349" i="30"/>
  <c r="BV349" i="30"/>
  <c r="BR349" i="30"/>
  <c r="BN349" i="30"/>
  <c r="BJ349" i="30"/>
  <c r="BF349" i="30"/>
  <c r="BB349" i="30"/>
  <c r="AX349" i="30"/>
  <c r="AT349" i="30"/>
  <c r="AP349" i="30"/>
  <c r="AL349" i="30"/>
  <c r="AH349" i="30"/>
  <c r="AD349" i="30"/>
  <c r="Z349" i="30"/>
  <c r="V349" i="30"/>
  <c r="R349" i="30"/>
  <c r="N349" i="30"/>
  <c r="DC349" i="30"/>
  <c r="CY349" i="30"/>
  <c r="CU349" i="30"/>
  <c r="CQ349" i="30"/>
  <c r="CM349" i="30"/>
  <c r="CI349" i="30"/>
  <c r="CE349" i="30"/>
  <c r="CA349" i="30"/>
  <c r="BW349" i="30"/>
  <c r="BS349" i="30"/>
  <c r="BO349" i="30"/>
  <c r="BK349" i="30"/>
  <c r="BG349" i="30"/>
  <c r="BC349" i="30"/>
  <c r="AY349" i="30"/>
  <c r="AU349" i="30"/>
  <c r="AQ349" i="30"/>
  <c r="AM349" i="30"/>
  <c r="AI349" i="30"/>
  <c r="AE349" i="30"/>
  <c r="AA349" i="30"/>
  <c r="W349" i="30"/>
  <c r="S349" i="30"/>
  <c r="O349" i="30"/>
  <c r="K349" i="30"/>
  <c r="DD349" i="30"/>
  <c r="CZ349" i="30"/>
  <c r="CV349" i="30"/>
  <c r="CR349" i="30"/>
  <c r="CN349" i="30"/>
  <c r="CJ349" i="30"/>
  <c r="CF349" i="30"/>
  <c r="CB349" i="30"/>
  <c r="BX349" i="30"/>
  <c r="BT349" i="30"/>
  <c r="BP349" i="30"/>
  <c r="BL349" i="30"/>
  <c r="BH349" i="30"/>
  <c r="BD349" i="30"/>
  <c r="AZ349" i="30"/>
  <c r="AV349" i="30"/>
  <c r="AR349" i="30"/>
  <c r="AN349" i="30"/>
  <c r="AJ349" i="30"/>
  <c r="AF349" i="30"/>
  <c r="AB349" i="30"/>
  <c r="X349" i="30"/>
  <c r="T349" i="30"/>
  <c r="P349" i="30"/>
  <c r="L349" i="30"/>
  <c r="DE353" i="30"/>
  <c r="DA353" i="30"/>
  <c r="CW353" i="30"/>
  <c r="CS353" i="30"/>
  <c r="CO353" i="30"/>
  <c r="CK353" i="30"/>
  <c r="CG353" i="30"/>
  <c r="CC353" i="30"/>
  <c r="BY353" i="30"/>
  <c r="BU353" i="30"/>
  <c r="BQ353" i="30"/>
  <c r="BM353" i="30"/>
  <c r="BI353" i="30"/>
  <c r="BE353" i="30"/>
  <c r="BA353" i="30"/>
  <c r="AW353" i="30"/>
  <c r="AS353" i="30"/>
  <c r="AO353" i="30"/>
  <c r="AK353" i="30"/>
  <c r="AG353" i="30"/>
  <c r="AC353" i="30"/>
  <c r="Y353" i="30"/>
  <c r="U353" i="30"/>
  <c r="Q353" i="30"/>
  <c r="M353" i="30"/>
  <c r="DF353" i="30"/>
  <c r="DB353" i="30"/>
  <c r="CX353" i="30"/>
  <c r="CT353" i="30"/>
  <c r="CP353" i="30"/>
  <c r="CL353" i="30"/>
  <c r="CH353" i="30"/>
  <c r="CD353" i="30"/>
  <c r="BZ353" i="30"/>
  <c r="BV353" i="30"/>
  <c r="BR353" i="30"/>
  <c r="BN353" i="30"/>
  <c r="BJ353" i="30"/>
  <c r="BF353" i="30"/>
  <c r="BB353" i="30"/>
  <c r="AX353" i="30"/>
  <c r="AT353" i="30"/>
  <c r="AP353" i="30"/>
  <c r="AL353" i="30"/>
  <c r="AH353" i="30"/>
  <c r="AD353" i="30"/>
  <c r="Z353" i="30"/>
  <c r="V353" i="30"/>
  <c r="R353" i="30"/>
  <c r="N353" i="30"/>
  <c r="DC353" i="30"/>
  <c r="CY353" i="30"/>
  <c r="CU353" i="30"/>
  <c r="CQ353" i="30"/>
  <c r="CM353" i="30"/>
  <c r="CI353" i="30"/>
  <c r="CE353" i="30"/>
  <c r="CA353" i="30"/>
  <c r="BW353" i="30"/>
  <c r="BS353" i="30"/>
  <c r="BO353" i="30"/>
  <c r="BK353" i="30"/>
  <c r="BG353" i="30"/>
  <c r="BC353" i="30"/>
  <c r="AY353" i="30"/>
  <c r="AU353" i="30"/>
  <c r="AQ353" i="30"/>
  <c r="AM353" i="30"/>
  <c r="AI353" i="30"/>
  <c r="AE353" i="30"/>
  <c r="AA353" i="30"/>
  <c r="W353" i="30"/>
  <c r="S353" i="30"/>
  <c r="O353" i="30"/>
  <c r="K353" i="30"/>
  <c r="DD353" i="30"/>
  <c r="CZ353" i="30"/>
  <c r="CV353" i="30"/>
  <c r="CR353" i="30"/>
  <c r="CN353" i="30"/>
  <c r="CJ353" i="30"/>
  <c r="CF353" i="30"/>
  <c r="CB353" i="30"/>
  <c r="BX353" i="30"/>
  <c r="BT353" i="30"/>
  <c r="BP353" i="30"/>
  <c r="BL353" i="30"/>
  <c r="BH353" i="30"/>
  <c r="BD353" i="30"/>
  <c r="AZ353" i="30"/>
  <c r="AV353" i="30"/>
  <c r="AR353" i="30"/>
  <c r="AN353" i="30"/>
  <c r="AJ353" i="30"/>
  <c r="AF353" i="30"/>
  <c r="AB353" i="30"/>
  <c r="X353" i="30"/>
  <c r="T353" i="30"/>
  <c r="P353" i="30"/>
  <c r="L353" i="30"/>
  <c r="DE357" i="30"/>
  <c r="DA357" i="30"/>
  <c r="CW357" i="30"/>
  <c r="CS357" i="30"/>
  <c r="CO357" i="30"/>
  <c r="CK357" i="30"/>
  <c r="CG357" i="30"/>
  <c r="CC357" i="30"/>
  <c r="BY357" i="30"/>
  <c r="BU357" i="30"/>
  <c r="BQ357" i="30"/>
  <c r="BM357" i="30"/>
  <c r="BI357" i="30"/>
  <c r="BE357" i="30"/>
  <c r="BA357" i="30"/>
  <c r="AW357" i="30"/>
  <c r="AS357" i="30"/>
  <c r="AO357" i="30"/>
  <c r="AK357" i="30"/>
  <c r="AG357" i="30"/>
  <c r="AC357" i="30"/>
  <c r="Y357" i="30"/>
  <c r="U357" i="30"/>
  <c r="Q357" i="30"/>
  <c r="M357" i="30"/>
  <c r="DF357" i="30"/>
  <c r="DB357" i="30"/>
  <c r="CX357" i="30"/>
  <c r="CT357" i="30"/>
  <c r="CP357" i="30"/>
  <c r="CL357" i="30"/>
  <c r="CH357" i="30"/>
  <c r="CD357" i="30"/>
  <c r="BZ357" i="30"/>
  <c r="BV357" i="30"/>
  <c r="BR357" i="30"/>
  <c r="BN357" i="30"/>
  <c r="BJ357" i="30"/>
  <c r="BF357" i="30"/>
  <c r="BB357" i="30"/>
  <c r="AX357" i="30"/>
  <c r="AT357" i="30"/>
  <c r="AP357" i="30"/>
  <c r="AL357" i="30"/>
  <c r="AH357" i="30"/>
  <c r="AD357" i="30"/>
  <c r="Z357" i="30"/>
  <c r="V357" i="30"/>
  <c r="R357" i="30"/>
  <c r="N357" i="30"/>
  <c r="DC357" i="30"/>
  <c r="CY357" i="30"/>
  <c r="CU357" i="30"/>
  <c r="CQ357" i="30"/>
  <c r="CM357" i="30"/>
  <c r="CI357" i="30"/>
  <c r="CE357" i="30"/>
  <c r="CA357" i="30"/>
  <c r="BW357" i="30"/>
  <c r="BS357" i="30"/>
  <c r="BO357" i="30"/>
  <c r="BK357" i="30"/>
  <c r="BG357" i="30"/>
  <c r="BC357" i="30"/>
  <c r="AY357" i="30"/>
  <c r="AU357" i="30"/>
  <c r="AQ357" i="30"/>
  <c r="AM357" i="30"/>
  <c r="AI357" i="30"/>
  <c r="AE357" i="30"/>
  <c r="AA357" i="30"/>
  <c r="W357" i="30"/>
  <c r="S357" i="30"/>
  <c r="O357" i="30"/>
  <c r="K357" i="30"/>
  <c r="DD357" i="30"/>
  <c r="CZ357" i="30"/>
  <c r="CV357" i="30"/>
  <c r="CR357" i="30"/>
  <c r="CN357" i="30"/>
  <c r="CJ357" i="30"/>
  <c r="CF357" i="30"/>
  <c r="CB357" i="30"/>
  <c r="BX357" i="30"/>
  <c r="BT357" i="30"/>
  <c r="BP357" i="30"/>
  <c r="BL357" i="30"/>
  <c r="BH357" i="30"/>
  <c r="BD357" i="30"/>
  <c r="AZ357" i="30"/>
  <c r="AV357" i="30"/>
  <c r="AR357" i="30"/>
  <c r="AN357" i="30"/>
  <c r="AJ357" i="30"/>
  <c r="AF357" i="30"/>
  <c r="AB357" i="30"/>
  <c r="X357" i="30"/>
  <c r="T357" i="30"/>
  <c r="P357" i="30"/>
  <c r="L357" i="30"/>
  <c r="DE361" i="30"/>
  <c r="DA361" i="30"/>
  <c r="CW361" i="30"/>
  <c r="CS361" i="30"/>
  <c r="CO361" i="30"/>
  <c r="CK361" i="30"/>
  <c r="CG361" i="30"/>
  <c r="CC361" i="30"/>
  <c r="BY361" i="30"/>
  <c r="BU361" i="30"/>
  <c r="BQ361" i="30"/>
  <c r="BM361" i="30"/>
  <c r="BI361" i="30"/>
  <c r="BE361" i="30"/>
  <c r="BA361" i="30"/>
  <c r="AW361" i="30"/>
  <c r="AS361" i="30"/>
  <c r="AO361" i="30"/>
  <c r="AK361" i="30"/>
  <c r="AG361" i="30"/>
  <c r="AC361" i="30"/>
  <c r="Y361" i="30"/>
  <c r="U361" i="30"/>
  <c r="Q361" i="30"/>
  <c r="M361" i="30"/>
  <c r="DF361" i="30"/>
  <c r="DB361" i="30"/>
  <c r="CX361" i="30"/>
  <c r="CT361" i="30"/>
  <c r="CP361" i="30"/>
  <c r="CL361" i="30"/>
  <c r="CH361" i="30"/>
  <c r="CD361" i="30"/>
  <c r="BZ361" i="30"/>
  <c r="BV361" i="30"/>
  <c r="BR361" i="30"/>
  <c r="BN361" i="30"/>
  <c r="BJ361" i="30"/>
  <c r="BF361" i="30"/>
  <c r="BB361" i="30"/>
  <c r="AX361" i="30"/>
  <c r="AT361" i="30"/>
  <c r="AP361" i="30"/>
  <c r="AL361" i="30"/>
  <c r="AH361" i="30"/>
  <c r="AD361" i="30"/>
  <c r="Z361" i="30"/>
  <c r="V361" i="30"/>
  <c r="R361" i="30"/>
  <c r="N361" i="30"/>
  <c r="DC361" i="30"/>
  <c r="CY361" i="30"/>
  <c r="CU361" i="30"/>
  <c r="CQ361" i="30"/>
  <c r="CM361" i="30"/>
  <c r="CI361" i="30"/>
  <c r="CE361" i="30"/>
  <c r="CA361" i="30"/>
  <c r="BW361" i="30"/>
  <c r="BS361" i="30"/>
  <c r="BO361" i="30"/>
  <c r="BK361" i="30"/>
  <c r="BG361" i="30"/>
  <c r="BC361" i="30"/>
  <c r="AY361" i="30"/>
  <c r="AU361" i="30"/>
  <c r="AQ361" i="30"/>
  <c r="AM361" i="30"/>
  <c r="AI361" i="30"/>
  <c r="AE361" i="30"/>
  <c r="AA361" i="30"/>
  <c r="W361" i="30"/>
  <c r="S361" i="30"/>
  <c r="O361" i="30"/>
  <c r="K361" i="30"/>
  <c r="DD361" i="30"/>
  <c r="CZ361" i="30"/>
  <c r="CV361" i="30"/>
  <c r="CR361" i="30"/>
  <c r="CN361" i="30"/>
  <c r="CJ361" i="30"/>
  <c r="CF361" i="30"/>
  <c r="CB361" i="30"/>
  <c r="BX361" i="30"/>
  <c r="BT361" i="30"/>
  <c r="BP361" i="30"/>
  <c r="BL361" i="30"/>
  <c r="BH361" i="30"/>
  <c r="BD361" i="30"/>
  <c r="AZ361" i="30"/>
  <c r="AV361" i="30"/>
  <c r="AR361" i="30"/>
  <c r="AN361" i="30"/>
  <c r="AJ361" i="30"/>
  <c r="AF361" i="30"/>
  <c r="AB361" i="30"/>
  <c r="X361" i="30"/>
  <c r="T361" i="30"/>
  <c r="P361" i="30"/>
  <c r="L361" i="30"/>
  <c r="DE365" i="30"/>
  <c r="DA365" i="30"/>
  <c r="CW365" i="30"/>
  <c r="CS365" i="30"/>
  <c r="CO365" i="30"/>
  <c r="CK365" i="30"/>
  <c r="CG365" i="30"/>
  <c r="CC365" i="30"/>
  <c r="BY365" i="30"/>
  <c r="BU365" i="30"/>
  <c r="BQ365" i="30"/>
  <c r="BM365" i="30"/>
  <c r="BI365" i="30"/>
  <c r="BE365" i="30"/>
  <c r="BA365" i="30"/>
  <c r="AW365" i="30"/>
  <c r="AS365" i="30"/>
  <c r="AO365" i="30"/>
  <c r="AK365" i="30"/>
  <c r="AG365" i="30"/>
  <c r="AC365" i="30"/>
  <c r="Y365" i="30"/>
  <c r="U365" i="30"/>
  <c r="Q365" i="30"/>
  <c r="M365" i="30"/>
  <c r="DF365" i="30"/>
  <c r="DB365" i="30"/>
  <c r="CX365" i="30"/>
  <c r="CT365" i="30"/>
  <c r="CP365" i="30"/>
  <c r="CL365" i="30"/>
  <c r="CH365" i="30"/>
  <c r="CD365" i="30"/>
  <c r="BZ365" i="30"/>
  <c r="BV365" i="30"/>
  <c r="BR365" i="30"/>
  <c r="BN365" i="30"/>
  <c r="BJ365" i="30"/>
  <c r="BF365" i="30"/>
  <c r="BB365" i="30"/>
  <c r="AX365" i="30"/>
  <c r="AT365" i="30"/>
  <c r="AP365" i="30"/>
  <c r="AL365" i="30"/>
  <c r="AH365" i="30"/>
  <c r="AD365" i="30"/>
  <c r="Z365" i="30"/>
  <c r="V365" i="30"/>
  <c r="R365" i="30"/>
  <c r="N365" i="30"/>
  <c r="DC365" i="30"/>
  <c r="CY365" i="30"/>
  <c r="CU365" i="30"/>
  <c r="CQ365" i="30"/>
  <c r="CM365" i="30"/>
  <c r="CI365" i="30"/>
  <c r="CE365" i="30"/>
  <c r="CA365" i="30"/>
  <c r="BW365" i="30"/>
  <c r="BS365" i="30"/>
  <c r="BO365" i="30"/>
  <c r="BK365" i="30"/>
  <c r="BG365" i="30"/>
  <c r="BC365" i="30"/>
  <c r="AY365" i="30"/>
  <c r="AU365" i="30"/>
  <c r="AQ365" i="30"/>
  <c r="AM365" i="30"/>
  <c r="AI365" i="30"/>
  <c r="AE365" i="30"/>
  <c r="AA365" i="30"/>
  <c r="W365" i="30"/>
  <c r="S365" i="30"/>
  <c r="O365" i="30"/>
  <c r="K365" i="30"/>
  <c r="DD365" i="30"/>
  <c r="CZ365" i="30"/>
  <c r="CV365" i="30"/>
  <c r="CR365" i="30"/>
  <c r="CN365" i="30"/>
  <c r="CJ365" i="30"/>
  <c r="CF365" i="30"/>
  <c r="CB365" i="30"/>
  <c r="BX365" i="30"/>
  <c r="BT365" i="30"/>
  <c r="BP365" i="30"/>
  <c r="BL365" i="30"/>
  <c r="BH365" i="30"/>
  <c r="BD365" i="30"/>
  <c r="AZ365" i="30"/>
  <c r="AV365" i="30"/>
  <c r="AR365" i="30"/>
  <c r="AN365" i="30"/>
  <c r="AJ365" i="30"/>
  <c r="AF365" i="30"/>
  <c r="AB365" i="30"/>
  <c r="X365" i="30"/>
  <c r="T365" i="30"/>
  <c r="P365" i="30"/>
  <c r="L365" i="30"/>
  <c r="DD369" i="30"/>
  <c r="CZ369" i="30"/>
  <c r="CV369" i="30"/>
  <c r="CR369" i="30"/>
  <c r="CN369" i="30"/>
  <c r="CJ369" i="30"/>
  <c r="CF369" i="30"/>
  <c r="CB369" i="30"/>
  <c r="BX369" i="30"/>
  <c r="BT369" i="30"/>
  <c r="DF369" i="30"/>
  <c r="DB369" i="30"/>
  <c r="CX369" i="30"/>
  <c r="CT369" i="30"/>
  <c r="CP369" i="30"/>
  <c r="CL369" i="30"/>
  <c r="CH369" i="30"/>
  <c r="CD369" i="30"/>
  <c r="BZ369" i="30"/>
  <c r="BV369" i="30"/>
  <c r="DC369" i="30"/>
  <c r="CY369" i="30"/>
  <c r="CU369" i="30"/>
  <c r="CQ369" i="30"/>
  <c r="CM369" i="30"/>
  <c r="CI369" i="30"/>
  <c r="CE369" i="30"/>
  <c r="CA369" i="30"/>
  <c r="BW369" i="30"/>
  <c r="BS369" i="30"/>
  <c r="CS369" i="30"/>
  <c r="CC369" i="30"/>
  <c r="BQ369" i="30"/>
  <c r="BM369" i="30"/>
  <c r="BI369" i="30"/>
  <c r="BE369" i="30"/>
  <c r="BA369" i="30"/>
  <c r="AW369" i="30"/>
  <c r="AS369" i="30"/>
  <c r="AO369" i="30"/>
  <c r="AK369" i="30"/>
  <c r="AG369" i="30"/>
  <c r="AC369" i="30"/>
  <c r="Y369" i="30"/>
  <c r="U369" i="30"/>
  <c r="Q369" i="30"/>
  <c r="M369" i="30"/>
  <c r="CW369" i="30"/>
  <c r="CG369" i="30"/>
  <c r="BR369" i="30"/>
  <c r="BN369" i="30"/>
  <c r="BJ369" i="30"/>
  <c r="BF369" i="30"/>
  <c r="BB369" i="30"/>
  <c r="AX369" i="30"/>
  <c r="AT369" i="30"/>
  <c r="AP369" i="30"/>
  <c r="AL369" i="30"/>
  <c r="AH369" i="30"/>
  <c r="AD369" i="30"/>
  <c r="Z369" i="30"/>
  <c r="V369" i="30"/>
  <c r="R369" i="30"/>
  <c r="N369" i="30"/>
  <c r="DA369" i="30"/>
  <c r="CK369" i="30"/>
  <c r="BU369" i="30"/>
  <c r="BO369" i="30"/>
  <c r="BK369" i="30"/>
  <c r="BG369" i="30"/>
  <c r="BC369" i="30"/>
  <c r="AY369" i="30"/>
  <c r="AU369" i="30"/>
  <c r="AQ369" i="30"/>
  <c r="AM369" i="30"/>
  <c r="AI369" i="30"/>
  <c r="AE369" i="30"/>
  <c r="AA369" i="30"/>
  <c r="W369" i="30"/>
  <c r="S369" i="30"/>
  <c r="O369" i="30"/>
  <c r="K369" i="30"/>
  <c r="DE369" i="30"/>
  <c r="CO369" i="30"/>
  <c r="BY369" i="30"/>
  <c r="BP369" i="30"/>
  <c r="BL369" i="30"/>
  <c r="BH369" i="30"/>
  <c r="BD369" i="30"/>
  <c r="AZ369" i="30"/>
  <c r="AV369" i="30"/>
  <c r="AR369" i="30"/>
  <c r="AN369" i="30"/>
  <c r="AJ369" i="30"/>
  <c r="AF369" i="30"/>
  <c r="AB369" i="30"/>
  <c r="X369" i="30"/>
  <c r="T369" i="30"/>
  <c r="P369" i="30"/>
  <c r="L369" i="30"/>
  <c r="DD374" i="30"/>
  <c r="CZ374" i="30"/>
  <c r="CV374" i="30"/>
  <c r="CR374" i="30"/>
  <c r="CN374" i="30"/>
  <c r="CJ374" i="30"/>
  <c r="CF374" i="30"/>
  <c r="CB374" i="30"/>
  <c r="BX374" i="30"/>
  <c r="BT374" i="30"/>
  <c r="BP374" i="30"/>
  <c r="BL374" i="30"/>
  <c r="BH374" i="30"/>
  <c r="BD374" i="30"/>
  <c r="AZ374" i="30"/>
  <c r="AV374" i="30"/>
  <c r="AR374" i="30"/>
  <c r="AN374" i="30"/>
  <c r="AJ374" i="30"/>
  <c r="AF374" i="30"/>
  <c r="AB374" i="30"/>
  <c r="X374" i="30"/>
  <c r="T374" i="30"/>
  <c r="P374" i="30"/>
  <c r="L374" i="30"/>
  <c r="DE374" i="30"/>
  <c r="DA374" i="30"/>
  <c r="CW374" i="30"/>
  <c r="CS374" i="30"/>
  <c r="CO374" i="30"/>
  <c r="CK374" i="30"/>
  <c r="CG374" i="30"/>
  <c r="CC374" i="30"/>
  <c r="BY374" i="30"/>
  <c r="BU374" i="30"/>
  <c r="BQ374" i="30"/>
  <c r="BM374" i="30"/>
  <c r="BI374" i="30"/>
  <c r="BE374" i="30"/>
  <c r="BA374" i="30"/>
  <c r="AW374" i="30"/>
  <c r="AS374" i="30"/>
  <c r="AO374" i="30"/>
  <c r="AK374" i="30"/>
  <c r="AG374" i="30"/>
  <c r="AC374" i="30"/>
  <c r="Y374" i="30"/>
  <c r="U374" i="30"/>
  <c r="Q374" i="30"/>
  <c r="M374" i="30"/>
  <c r="DF374" i="30"/>
  <c r="DB374" i="30"/>
  <c r="CX374" i="30"/>
  <c r="CT374" i="30"/>
  <c r="CP374" i="30"/>
  <c r="CL374" i="30"/>
  <c r="CH374" i="30"/>
  <c r="CD374" i="30"/>
  <c r="BZ374" i="30"/>
  <c r="BV374" i="30"/>
  <c r="BR374" i="30"/>
  <c r="BN374" i="30"/>
  <c r="BJ374" i="30"/>
  <c r="BF374" i="30"/>
  <c r="BB374" i="30"/>
  <c r="AX374" i="30"/>
  <c r="AT374" i="30"/>
  <c r="AP374" i="30"/>
  <c r="AL374" i="30"/>
  <c r="AH374" i="30"/>
  <c r="AD374" i="30"/>
  <c r="Z374" i="30"/>
  <c r="V374" i="30"/>
  <c r="R374" i="30"/>
  <c r="N374" i="30"/>
  <c r="DC374" i="30"/>
  <c r="CY374" i="30"/>
  <c r="CU374" i="30"/>
  <c r="CQ374" i="30"/>
  <c r="CM374" i="30"/>
  <c r="CI374" i="30"/>
  <c r="CE374" i="30"/>
  <c r="CA374" i="30"/>
  <c r="BW374" i="30"/>
  <c r="BS374" i="30"/>
  <c r="BO374" i="30"/>
  <c r="BK374" i="30"/>
  <c r="BG374" i="30"/>
  <c r="BC374" i="30"/>
  <c r="AY374" i="30"/>
  <c r="AU374" i="30"/>
  <c r="AQ374" i="30"/>
  <c r="AM374" i="30"/>
  <c r="AI374" i="30"/>
  <c r="AE374" i="30"/>
  <c r="AA374" i="30"/>
  <c r="W374" i="30"/>
  <c r="S374" i="30"/>
  <c r="O374" i="30"/>
  <c r="K374" i="30"/>
  <c r="DD378" i="30"/>
  <c r="CZ378" i="30"/>
  <c r="CV378" i="30"/>
  <c r="CR378" i="30"/>
  <c r="CN378" i="30"/>
  <c r="CJ378" i="30"/>
  <c r="CF378" i="30"/>
  <c r="CB378" i="30"/>
  <c r="BX378" i="30"/>
  <c r="BT378" i="30"/>
  <c r="BP378" i="30"/>
  <c r="BL378" i="30"/>
  <c r="BH378" i="30"/>
  <c r="BD378" i="30"/>
  <c r="AZ378" i="30"/>
  <c r="AV378" i="30"/>
  <c r="AR378" i="30"/>
  <c r="AN378" i="30"/>
  <c r="AJ378" i="30"/>
  <c r="AF378" i="30"/>
  <c r="AB378" i="30"/>
  <c r="X378" i="30"/>
  <c r="T378" i="30"/>
  <c r="P378" i="30"/>
  <c r="L378" i="30"/>
  <c r="DE378" i="30"/>
  <c r="DA378" i="30"/>
  <c r="CW378" i="30"/>
  <c r="CS378" i="30"/>
  <c r="CO378" i="30"/>
  <c r="CK378" i="30"/>
  <c r="CG378" i="30"/>
  <c r="CC378" i="30"/>
  <c r="BY378" i="30"/>
  <c r="BU378" i="30"/>
  <c r="BQ378" i="30"/>
  <c r="BM378" i="30"/>
  <c r="BI378" i="30"/>
  <c r="BE378" i="30"/>
  <c r="BA378" i="30"/>
  <c r="AW378" i="30"/>
  <c r="AS378" i="30"/>
  <c r="AO378" i="30"/>
  <c r="AK378" i="30"/>
  <c r="AG378" i="30"/>
  <c r="AC378" i="30"/>
  <c r="Y378" i="30"/>
  <c r="U378" i="30"/>
  <c r="Q378" i="30"/>
  <c r="M378" i="30"/>
  <c r="DF378" i="30"/>
  <c r="DB378" i="30"/>
  <c r="CX378" i="30"/>
  <c r="CT378" i="30"/>
  <c r="CP378" i="30"/>
  <c r="CL378" i="30"/>
  <c r="CH378" i="30"/>
  <c r="CD378" i="30"/>
  <c r="BZ378" i="30"/>
  <c r="BV378" i="30"/>
  <c r="BR378" i="30"/>
  <c r="BN378" i="30"/>
  <c r="BJ378" i="30"/>
  <c r="BF378" i="30"/>
  <c r="BB378" i="30"/>
  <c r="AX378" i="30"/>
  <c r="AT378" i="30"/>
  <c r="AP378" i="30"/>
  <c r="AL378" i="30"/>
  <c r="AH378" i="30"/>
  <c r="AD378" i="30"/>
  <c r="Z378" i="30"/>
  <c r="V378" i="30"/>
  <c r="R378" i="30"/>
  <c r="N378" i="30"/>
  <c r="DC378" i="30"/>
  <c r="CY378" i="30"/>
  <c r="CU378" i="30"/>
  <c r="CQ378" i="30"/>
  <c r="CM378" i="30"/>
  <c r="CI378" i="30"/>
  <c r="CE378" i="30"/>
  <c r="CA378" i="30"/>
  <c r="BW378" i="30"/>
  <c r="BS378" i="30"/>
  <c r="BO378" i="30"/>
  <c r="BK378" i="30"/>
  <c r="BG378" i="30"/>
  <c r="BC378" i="30"/>
  <c r="AY378" i="30"/>
  <c r="AU378" i="30"/>
  <c r="AQ378" i="30"/>
  <c r="AM378" i="30"/>
  <c r="AI378" i="30"/>
  <c r="AE378" i="30"/>
  <c r="AA378" i="30"/>
  <c r="W378" i="30"/>
  <c r="S378" i="30"/>
  <c r="O378" i="30"/>
  <c r="K378" i="30"/>
  <c r="DD382" i="30"/>
  <c r="CZ382" i="30"/>
  <c r="CV382" i="30"/>
  <c r="CR382" i="30"/>
  <c r="CN382" i="30"/>
  <c r="CJ382" i="30"/>
  <c r="CF382" i="30"/>
  <c r="CB382" i="30"/>
  <c r="BX382" i="30"/>
  <c r="BT382" i="30"/>
  <c r="BP382" i="30"/>
  <c r="BL382" i="30"/>
  <c r="BH382" i="30"/>
  <c r="BD382" i="30"/>
  <c r="AZ382" i="30"/>
  <c r="AV382" i="30"/>
  <c r="AR382" i="30"/>
  <c r="AN382" i="30"/>
  <c r="AJ382" i="30"/>
  <c r="AF382" i="30"/>
  <c r="AB382" i="30"/>
  <c r="X382" i="30"/>
  <c r="T382" i="30"/>
  <c r="P382" i="30"/>
  <c r="L382" i="30"/>
  <c r="DE382" i="30"/>
  <c r="DA382" i="30"/>
  <c r="CW382" i="30"/>
  <c r="CS382" i="30"/>
  <c r="CO382" i="30"/>
  <c r="CK382" i="30"/>
  <c r="CG382" i="30"/>
  <c r="CC382" i="30"/>
  <c r="BY382" i="30"/>
  <c r="BU382" i="30"/>
  <c r="BQ382" i="30"/>
  <c r="BM382" i="30"/>
  <c r="BI382" i="30"/>
  <c r="BE382" i="30"/>
  <c r="BA382" i="30"/>
  <c r="AW382" i="30"/>
  <c r="AS382" i="30"/>
  <c r="AO382" i="30"/>
  <c r="AK382" i="30"/>
  <c r="AG382" i="30"/>
  <c r="AC382" i="30"/>
  <c r="Y382" i="30"/>
  <c r="U382" i="30"/>
  <c r="Q382" i="30"/>
  <c r="M382" i="30"/>
  <c r="DF382" i="30"/>
  <c r="DB382" i="30"/>
  <c r="CX382" i="30"/>
  <c r="CT382" i="30"/>
  <c r="CP382" i="30"/>
  <c r="CL382" i="30"/>
  <c r="CH382" i="30"/>
  <c r="CD382" i="30"/>
  <c r="BZ382" i="30"/>
  <c r="BV382" i="30"/>
  <c r="BR382" i="30"/>
  <c r="BN382" i="30"/>
  <c r="BJ382" i="30"/>
  <c r="BF382" i="30"/>
  <c r="BB382" i="30"/>
  <c r="AX382" i="30"/>
  <c r="AT382" i="30"/>
  <c r="AP382" i="30"/>
  <c r="AL382" i="30"/>
  <c r="AH382" i="30"/>
  <c r="AD382" i="30"/>
  <c r="Z382" i="30"/>
  <c r="V382" i="30"/>
  <c r="R382" i="30"/>
  <c r="N382" i="30"/>
  <c r="DC382" i="30"/>
  <c r="CY382" i="30"/>
  <c r="CU382" i="30"/>
  <c r="CQ382" i="30"/>
  <c r="CM382" i="30"/>
  <c r="CI382" i="30"/>
  <c r="CE382" i="30"/>
  <c r="CA382" i="30"/>
  <c r="BW382" i="30"/>
  <c r="BS382" i="30"/>
  <c r="BO382" i="30"/>
  <c r="BK382" i="30"/>
  <c r="BG382" i="30"/>
  <c r="BC382" i="30"/>
  <c r="AY382" i="30"/>
  <c r="AU382" i="30"/>
  <c r="AQ382" i="30"/>
  <c r="AM382" i="30"/>
  <c r="AI382" i="30"/>
  <c r="AE382" i="30"/>
  <c r="AA382" i="30"/>
  <c r="W382" i="30"/>
  <c r="S382" i="30"/>
  <c r="O382" i="30"/>
  <c r="K382" i="30"/>
  <c r="DD386" i="30"/>
  <c r="CZ386" i="30"/>
  <c r="CV386" i="30"/>
  <c r="CR386" i="30"/>
  <c r="CN386" i="30"/>
  <c r="CJ386" i="30"/>
  <c r="CF386" i="30"/>
  <c r="CB386" i="30"/>
  <c r="BX386" i="30"/>
  <c r="BT386" i="30"/>
  <c r="BP386" i="30"/>
  <c r="BL386" i="30"/>
  <c r="BH386" i="30"/>
  <c r="BD386" i="30"/>
  <c r="AZ386" i="30"/>
  <c r="AV386" i="30"/>
  <c r="AR386" i="30"/>
  <c r="AN386" i="30"/>
  <c r="AJ386" i="30"/>
  <c r="AF386" i="30"/>
  <c r="AB386" i="30"/>
  <c r="X386" i="30"/>
  <c r="T386" i="30"/>
  <c r="P386" i="30"/>
  <c r="L386" i="30"/>
  <c r="DE386" i="30"/>
  <c r="DA386" i="30"/>
  <c r="CW386" i="30"/>
  <c r="CS386" i="30"/>
  <c r="CO386" i="30"/>
  <c r="CK386" i="30"/>
  <c r="CG386" i="30"/>
  <c r="CC386" i="30"/>
  <c r="BY386" i="30"/>
  <c r="BU386" i="30"/>
  <c r="BQ386" i="30"/>
  <c r="BM386" i="30"/>
  <c r="BI386" i="30"/>
  <c r="BE386" i="30"/>
  <c r="BA386" i="30"/>
  <c r="AW386" i="30"/>
  <c r="AS386" i="30"/>
  <c r="AO386" i="30"/>
  <c r="AK386" i="30"/>
  <c r="AG386" i="30"/>
  <c r="AC386" i="30"/>
  <c r="Y386" i="30"/>
  <c r="U386" i="30"/>
  <c r="Q386" i="30"/>
  <c r="M386" i="30"/>
  <c r="DF386" i="30"/>
  <c r="DB386" i="30"/>
  <c r="CX386" i="30"/>
  <c r="CT386" i="30"/>
  <c r="CP386" i="30"/>
  <c r="CL386" i="30"/>
  <c r="CH386" i="30"/>
  <c r="CD386" i="30"/>
  <c r="BZ386" i="30"/>
  <c r="BV386" i="30"/>
  <c r="BR386" i="30"/>
  <c r="BN386" i="30"/>
  <c r="BJ386" i="30"/>
  <c r="BF386" i="30"/>
  <c r="BB386" i="30"/>
  <c r="AX386" i="30"/>
  <c r="AT386" i="30"/>
  <c r="AP386" i="30"/>
  <c r="AL386" i="30"/>
  <c r="AH386" i="30"/>
  <c r="AD386" i="30"/>
  <c r="Z386" i="30"/>
  <c r="V386" i="30"/>
  <c r="R386" i="30"/>
  <c r="N386" i="30"/>
  <c r="DC386" i="30"/>
  <c r="CY386" i="30"/>
  <c r="CU386" i="30"/>
  <c r="CQ386" i="30"/>
  <c r="CM386" i="30"/>
  <c r="CI386" i="30"/>
  <c r="CE386" i="30"/>
  <c r="CA386" i="30"/>
  <c r="BW386" i="30"/>
  <c r="BS386" i="30"/>
  <c r="BO386" i="30"/>
  <c r="BK386" i="30"/>
  <c r="BG386" i="30"/>
  <c r="BC386" i="30"/>
  <c r="AY386" i="30"/>
  <c r="AU386" i="30"/>
  <c r="AQ386" i="30"/>
  <c r="AM386" i="30"/>
  <c r="AI386" i="30"/>
  <c r="AE386" i="30"/>
  <c r="AA386" i="30"/>
  <c r="W386" i="30"/>
  <c r="S386" i="30"/>
  <c r="O386" i="30"/>
  <c r="K386" i="30"/>
  <c r="DD390" i="30"/>
  <c r="CZ390" i="30"/>
  <c r="CV390" i="30"/>
  <c r="CR390" i="30"/>
  <c r="CN390" i="30"/>
  <c r="CJ390" i="30"/>
  <c r="CF390" i="30"/>
  <c r="CB390" i="30"/>
  <c r="BX390" i="30"/>
  <c r="BT390" i="30"/>
  <c r="BP390" i="30"/>
  <c r="BL390" i="30"/>
  <c r="BH390" i="30"/>
  <c r="BD390" i="30"/>
  <c r="AZ390" i="30"/>
  <c r="AV390" i="30"/>
  <c r="AR390" i="30"/>
  <c r="AN390" i="30"/>
  <c r="AJ390" i="30"/>
  <c r="AF390" i="30"/>
  <c r="AB390" i="30"/>
  <c r="X390" i="30"/>
  <c r="T390" i="30"/>
  <c r="P390" i="30"/>
  <c r="L390" i="30"/>
  <c r="DE390" i="30"/>
  <c r="DA390" i="30"/>
  <c r="CW390" i="30"/>
  <c r="CS390" i="30"/>
  <c r="CO390" i="30"/>
  <c r="CK390" i="30"/>
  <c r="CG390" i="30"/>
  <c r="CC390" i="30"/>
  <c r="BY390" i="30"/>
  <c r="BU390" i="30"/>
  <c r="BQ390" i="30"/>
  <c r="BM390" i="30"/>
  <c r="BI390" i="30"/>
  <c r="BE390" i="30"/>
  <c r="BA390" i="30"/>
  <c r="AW390" i="30"/>
  <c r="AS390" i="30"/>
  <c r="AO390" i="30"/>
  <c r="AK390" i="30"/>
  <c r="AG390" i="30"/>
  <c r="AC390" i="30"/>
  <c r="Y390" i="30"/>
  <c r="U390" i="30"/>
  <c r="Q390" i="30"/>
  <c r="M390" i="30"/>
  <c r="DF390" i="30"/>
  <c r="DB390" i="30"/>
  <c r="CX390" i="30"/>
  <c r="CT390" i="30"/>
  <c r="CP390" i="30"/>
  <c r="CL390" i="30"/>
  <c r="CH390" i="30"/>
  <c r="CD390" i="30"/>
  <c r="BZ390" i="30"/>
  <c r="BV390" i="30"/>
  <c r="BR390" i="30"/>
  <c r="BN390" i="30"/>
  <c r="BJ390" i="30"/>
  <c r="BF390" i="30"/>
  <c r="BB390" i="30"/>
  <c r="AX390" i="30"/>
  <c r="AT390" i="30"/>
  <c r="AP390" i="30"/>
  <c r="AL390" i="30"/>
  <c r="AH390" i="30"/>
  <c r="AD390" i="30"/>
  <c r="Z390" i="30"/>
  <c r="V390" i="30"/>
  <c r="R390" i="30"/>
  <c r="N390" i="30"/>
  <c r="DC390" i="30"/>
  <c r="CY390" i="30"/>
  <c r="CU390" i="30"/>
  <c r="CQ390" i="30"/>
  <c r="CM390" i="30"/>
  <c r="CI390" i="30"/>
  <c r="CE390" i="30"/>
  <c r="CA390" i="30"/>
  <c r="BW390" i="30"/>
  <c r="BS390" i="30"/>
  <c r="BO390" i="30"/>
  <c r="BK390" i="30"/>
  <c r="BG390" i="30"/>
  <c r="BC390" i="30"/>
  <c r="AY390" i="30"/>
  <c r="AU390" i="30"/>
  <c r="AQ390" i="30"/>
  <c r="AM390" i="30"/>
  <c r="AI390" i="30"/>
  <c r="AE390" i="30"/>
  <c r="AA390" i="30"/>
  <c r="W390" i="30"/>
  <c r="S390" i="30"/>
  <c r="O390" i="30"/>
  <c r="K390" i="30"/>
  <c r="DD394" i="30"/>
  <c r="CZ394" i="30"/>
  <c r="CV394" i="30"/>
  <c r="CR394" i="30"/>
  <c r="CN394" i="30"/>
  <c r="CJ394" i="30"/>
  <c r="CF394" i="30"/>
  <c r="CB394" i="30"/>
  <c r="BX394" i="30"/>
  <c r="BT394" i="30"/>
  <c r="BP394" i="30"/>
  <c r="BL394" i="30"/>
  <c r="BH394" i="30"/>
  <c r="BD394" i="30"/>
  <c r="AZ394" i="30"/>
  <c r="AV394" i="30"/>
  <c r="AR394" i="30"/>
  <c r="AN394" i="30"/>
  <c r="AJ394" i="30"/>
  <c r="AF394" i="30"/>
  <c r="AB394" i="30"/>
  <c r="X394" i="30"/>
  <c r="T394" i="30"/>
  <c r="P394" i="30"/>
  <c r="L394" i="30"/>
  <c r="DE394" i="30"/>
  <c r="DA394" i="30"/>
  <c r="CW394" i="30"/>
  <c r="CS394" i="30"/>
  <c r="CO394" i="30"/>
  <c r="CK394" i="30"/>
  <c r="CG394" i="30"/>
  <c r="CC394" i="30"/>
  <c r="BY394" i="30"/>
  <c r="BU394" i="30"/>
  <c r="BQ394" i="30"/>
  <c r="BM394" i="30"/>
  <c r="BI394" i="30"/>
  <c r="BE394" i="30"/>
  <c r="BA394" i="30"/>
  <c r="AW394" i="30"/>
  <c r="AS394" i="30"/>
  <c r="AO394" i="30"/>
  <c r="AK394" i="30"/>
  <c r="AG394" i="30"/>
  <c r="AC394" i="30"/>
  <c r="Y394" i="30"/>
  <c r="U394" i="30"/>
  <c r="Q394" i="30"/>
  <c r="M394" i="30"/>
  <c r="DF394" i="30"/>
  <c r="DB394" i="30"/>
  <c r="CX394" i="30"/>
  <c r="CT394" i="30"/>
  <c r="CP394" i="30"/>
  <c r="CL394" i="30"/>
  <c r="CH394" i="30"/>
  <c r="CD394" i="30"/>
  <c r="BZ394" i="30"/>
  <c r="BV394" i="30"/>
  <c r="BR394" i="30"/>
  <c r="BN394" i="30"/>
  <c r="BJ394" i="30"/>
  <c r="BF394" i="30"/>
  <c r="BB394" i="30"/>
  <c r="AX394" i="30"/>
  <c r="AT394" i="30"/>
  <c r="AP394" i="30"/>
  <c r="AL394" i="30"/>
  <c r="AH394" i="30"/>
  <c r="AD394" i="30"/>
  <c r="Z394" i="30"/>
  <c r="V394" i="30"/>
  <c r="R394" i="30"/>
  <c r="N394" i="30"/>
  <c r="DC394" i="30"/>
  <c r="CY394" i="30"/>
  <c r="CU394" i="30"/>
  <c r="CQ394" i="30"/>
  <c r="CM394" i="30"/>
  <c r="CI394" i="30"/>
  <c r="CE394" i="30"/>
  <c r="CA394" i="30"/>
  <c r="BW394" i="30"/>
  <c r="BS394" i="30"/>
  <c r="BO394" i="30"/>
  <c r="BK394" i="30"/>
  <c r="BG394" i="30"/>
  <c r="BC394" i="30"/>
  <c r="AY394" i="30"/>
  <c r="AU394" i="30"/>
  <c r="AQ394" i="30"/>
  <c r="AM394" i="30"/>
  <c r="AI394" i="30"/>
  <c r="AE394" i="30"/>
  <c r="AA394" i="30"/>
  <c r="W394" i="30"/>
  <c r="S394" i="30"/>
  <c r="O394" i="30"/>
  <c r="K394" i="30"/>
  <c r="DD398" i="30"/>
  <c r="CZ398" i="30"/>
  <c r="CV398" i="30"/>
  <c r="CR398" i="30"/>
  <c r="CN398" i="30"/>
  <c r="CJ398" i="30"/>
  <c r="CF398" i="30"/>
  <c r="CB398" i="30"/>
  <c r="BX398" i="30"/>
  <c r="BT398" i="30"/>
  <c r="BP398" i="30"/>
  <c r="BL398" i="30"/>
  <c r="BH398" i="30"/>
  <c r="BD398" i="30"/>
  <c r="AZ398" i="30"/>
  <c r="AV398" i="30"/>
  <c r="AR398" i="30"/>
  <c r="AN398" i="30"/>
  <c r="AJ398" i="30"/>
  <c r="AF398" i="30"/>
  <c r="AB398" i="30"/>
  <c r="X398" i="30"/>
  <c r="T398" i="30"/>
  <c r="P398" i="30"/>
  <c r="L398" i="30"/>
  <c r="DE398" i="30"/>
  <c r="DA398" i="30"/>
  <c r="CW398" i="30"/>
  <c r="CS398" i="30"/>
  <c r="CO398" i="30"/>
  <c r="CK398" i="30"/>
  <c r="CG398" i="30"/>
  <c r="CC398" i="30"/>
  <c r="BY398" i="30"/>
  <c r="BU398" i="30"/>
  <c r="BQ398" i="30"/>
  <c r="BM398" i="30"/>
  <c r="BI398" i="30"/>
  <c r="BE398" i="30"/>
  <c r="BA398" i="30"/>
  <c r="AW398" i="30"/>
  <c r="AS398" i="30"/>
  <c r="AO398" i="30"/>
  <c r="AK398" i="30"/>
  <c r="AG398" i="30"/>
  <c r="AC398" i="30"/>
  <c r="Y398" i="30"/>
  <c r="U398" i="30"/>
  <c r="Q398" i="30"/>
  <c r="M398" i="30"/>
  <c r="DF398" i="30"/>
  <c r="DB398" i="30"/>
  <c r="CX398" i="30"/>
  <c r="CT398" i="30"/>
  <c r="CP398" i="30"/>
  <c r="CL398" i="30"/>
  <c r="CH398" i="30"/>
  <c r="CD398" i="30"/>
  <c r="BZ398" i="30"/>
  <c r="BV398" i="30"/>
  <c r="BR398" i="30"/>
  <c r="BN398" i="30"/>
  <c r="BJ398" i="30"/>
  <c r="BF398" i="30"/>
  <c r="BB398" i="30"/>
  <c r="AX398" i="30"/>
  <c r="AT398" i="30"/>
  <c r="AP398" i="30"/>
  <c r="AL398" i="30"/>
  <c r="AH398" i="30"/>
  <c r="AD398" i="30"/>
  <c r="Z398" i="30"/>
  <c r="V398" i="30"/>
  <c r="R398" i="30"/>
  <c r="N398" i="30"/>
  <c r="DC398" i="30"/>
  <c r="CY398" i="30"/>
  <c r="CU398" i="30"/>
  <c r="CQ398" i="30"/>
  <c r="CM398" i="30"/>
  <c r="CI398" i="30"/>
  <c r="CE398" i="30"/>
  <c r="CA398" i="30"/>
  <c r="BW398" i="30"/>
  <c r="BS398" i="30"/>
  <c r="BO398" i="30"/>
  <c r="BK398" i="30"/>
  <c r="BG398" i="30"/>
  <c r="BC398" i="30"/>
  <c r="AY398" i="30"/>
  <c r="AU398" i="30"/>
  <c r="AQ398" i="30"/>
  <c r="AM398" i="30"/>
  <c r="AI398" i="30"/>
  <c r="AE398" i="30"/>
  <c r="AA398" i="30"/>
  <c r="W398" i="30"/>
  <c r="S398" i="30"/>
  <c r="O398" i="30"/>
  <c r="K398" i="30"/>
  <c r="DD402" i="30"/>
  <c r="CZ402" i="30"/>
  <c r="CV402" i="30"/>
  <c r="CR402" i="30"/>
  <c r="CN402" i="30"/>
  <c r="CJ402" i="30"/>
  <c r="CF402" i="30"/>
  <c r="CB402" i="30"/>
  <c r="BX402" i="30"/>
  <c r="BT402" i="30"/>
  <c r="BP402" i="30"/>
  <c r="BL402" i="30"/>
  <c r="BH402" i="30"/>
  <c r="BD402" i="30"/>
  <c r="AZ402" i="30"/>
  <c r="AV402" i="30"/>
  <c r="AR402" i="30"/>
  <c r="AN402" i="30"/>
  <c r="AJ402" i="30"/>
  <c r="AF402" i="30"/>
  <c r="AB402" i="30"/>
  <c r="X402" i="30"/>
  <c r="T402" i="30"/>
  <c r="P402" i="30"/>
  <c r="L402" i="30"/>
  <c r="DE402" i="30"/>
  <c r="DA402" i="30"/>
  <c r="CW402" i="30"/>
  <c r="CS402" i="30"/>
  <c r="CO402" i="30"/>
  <c r="CK402" i="30"/>
  <c r="CG402" i="30"/>
  <c r="CC402" i="30"/>
  <c r="BY402" i="30"/>
  <c r="BU402" i="30"/>
  <c r="BQ402" i="30"/>
  <c r="BM402" i="30"/>
  <c r="BI402" i="30"/>
  <c r="BE402" i="30"/>
  <c r="BA402" i="30"/>
  <c r="AW402" i="30"/>
  <c r="AS402" i="30"/>
  <c r="AO402" i="30"/>
  <c r="AK402" i="30"/>
  <c r="AG402" i="30"/>
  <c r="AC402" i="30"/>
  <c r="Y402" i="30"/>
  <c r="U402" i="30"/>
  <c r="Q402" i="30"/>
  <c r="M402" i="30"/>
  <c r="DF402" i="30"/>
  <c r="DB402" i="30"/>
  <c r="CX402" i="30"/>
  <c r="CT402" i="30"/>
  <c r="CP402" i="30"/>
  <c r="CL402" i="30"/>
  <c r="CH402" i="30"/>
  <c r="CD402" i="30"/>
  <c r="BZ402" i="30"/>
  <c r="BV402" i="30"/>
  <c r="BR402" i="30"/>
  <c r="BN402" i="30"/>
  <c r="BJ402" i="30"/>
  <c r="BF402" i="30"/>
  <c r="BB402" i="30"/>
  <c r="AX402" i="30"/>
  <c r="AT402" i="30"/>
  <c r="AP402" i="30"/>
  <c r="AL402" i="30"/>
  <c r="AH402" i="30"/>
  <c r="AD402" i="30"/>
  <c r="Z402" i="30"/>
  <c r="V402" i="30"/>
  <c r="R402" i="30"/>
  <c r="N402" i="30"/>
  <c r="DC402" i="30"/>
  <c r="CY402" i="30"/>
  <c r="CU402" i="30"/>
  <c r="CQ402" i="30"/>
  <c r="CM402" i="30"/>
  <c r="CI402" i="30"/>
  <c r="CE402" i="30"/>
  <c r="CA402" i="30"/>
  <c r="BW402" i="30"/>
  <c r="BS402" i="30"/>
  <c r="BO402" i="30"/>
  <c r="BK402" i="30"/>
  <c r="BG402" i="30"/>
  <c r="BC402" i="30"/>
  <c r="AY402" i="30"/>
  <c r="AU402" i="30"/>
  <c r="AQ402" i="30"/>
  <c r="AM402" i="30"/>
  <c r="AI402" i="30"/>
  <c r="AE402" i="30"/>
  <c r="AA402" i="30"/>
  <c r="W402" i="30"/>
  <c r="S402" i="30"/>
  <c r="O402" i="30"/>
  <c r="K402" i="30"/>
  <c r="DD406" i="30"/>
  <c r="CZ406" i="30"/>
  <c r="CV406" i="30"/>
  <c r="CR406" i="30"/>
  <c r="CN406" i="30"/>
  <c r="CJ406" i="30"/>
  <c r="CF406" i="30"/>
  <c r="CB406" i="30"/>
  <c r="BX406" i="30"/>
  <c r="BT406" i="30"/>
  <c r="BP406" i="30"/>
  <c r="BL406" i="30"/>
  <c r="BH406" i="30"/>
  <c r="BD406" i="30"/>
  <c r="AZ406" i="30"/>
  <c r="AV406" i="30"/>
  <c r="AR406" i="30"/>
  <c r="AN406" i="30"/>
  <c r="AJ406" i="30"/>
  <c r="AF406" i="30"/>
  <c r="AB406" i="30"/>
  <c r="X406" i="30"/>
  <c r="T406" i="30"/>
  <c r="P406" i="30"/>
  <c r="L406" i="30"/>
  <c r="DE406" i="30"/>
  <c r="DA406" i="30"/>
  <c r="CW406" i="30"/>
  <c r="CS406" i="30"/>
  <c r="CO406" i="30"/>
  <c r="CK406" i="30"/>
  <c r="CG406" i="30"/>
  <c r="CC406" i="30"/>
  <c r="BY406" i="30"/>
  <c r="BU406" i="30"/>
  <c r="BQ406" i="30"/>
  <c r="BM406" i="30"/>
  <c r="BI406" i="30"/>
  <c r="BE406" i="30"/>
  <c r="BA406" i="30"/>
  <c r="AW406" i="30"/>
  <c r="AS406" i="30"/>
  <c r="AO406" i="30"/>
  <c r="AK406" i="30"/>
  <c r="AG406" i="30"/>
  <c r="AC406" i="30"/>
  <c r="Y406" i="30"/>
  <c r="U406" i="30"/>
  <c r="Q406" i="30"/>
  <c r="M406" i="30"/>
  <c r="DF406" i="30"/>
  <c r="DB406" i="30"/>
  <c r="CX406" i="30"/>
  <c r="CT406" i="30"/>
  <c r="CP406" i="30"/>
  <c r="CL406" i="30"/>
  <c r="CH406" i="30"/>
  <c r="CD406" i="30"/>
  <c r="BZ406" i="30"/>
  <c r="BV406" i="30"/>
  <c r="BR406" i="30"/>
  <c r="BN406" i="30"/>
  <c r="BJ406" i="30"/>
  <c r="BF406" i="30"/>
  <c r="BB406" i="30"/>
  <c r="AX406" i="30"/>
  <c r="AT406" i="30"/>
  <c r="AP406" i="30"/>
  <c r="AL406" i="30"/>
  <c r="AH406" i="30"/>
  <c r="AD406" i="30"/>
  <c r="Z406" i="30"/>
  <c r="V406" i="30"/>
  <c r="R406" i="30"/>
  <c r="N406" i="30"/>
  <c r="DC406" i="30"/>
  <c r="CY406" i="30"/>
  <c r="CU406" i="30"/>
  <c r="CQ406" i="30"/>
  <c r="CM406" i="30"/>
  <c r="CI406" i="30"/>
  <c r="CE406" i="30"/>
  <c r="CA406" i="30"/>
  <c r="BW406" i="30"/>
  <c r="BS406" i="30"/>
  <c r="BO406" i="30"/>
  <c r="BK406" i="30"/>
  <c r="BG406" i="30"/>
  <c r="BC406" i="30"/>
  <c r="AY406" i="30"/>
  <c r="AU406" i="30"/>
  <c r="AQ406" i="30"/>
  <c r="AM406" i="30"/>
  <c r="AI406" i="30"/>
  <c r="AE406" i="30"/>
  <c r="AA406" i="30"/>
  <c r="W406" i="30"/>
  <c r="S406" i="30"/>
  <c r="O406" i="30"/>
  <c r="K406" i="30"/>
  <c r="DC428" i="30"/>
  <c r="CY428" i="30"/>
  <c r="CU428" i="30"/>
  <c r="CQ428" i="30"/>
  <c r="CM428" i="30"/>
  <c r="CI428" i="30"/>
  <c r="CE428" i="30"/>
  <c r="CA428" i="30"/>
  <c r="BW428" i="30"/>
  <c r="BS428" i="30"/>
  <c r="BO428" i="30"/>
  <c r="BK428" i="30"/>
  <c r="BG428" i="30"/>
  <c r="BC428" i="30"/>
  <c r="AY428" i="30"/>
  <c r="AU428" i="30"/>
  <c r="AQ428" i="30"/>
  <c r="AM428" i="30"/>
  <c r="AI428" i="30"/>
  <c r="AE428" i="30"/>
  <c r="AA428" i="30"/>
  <c r="W428" i="30"/>
  <c r="S428" i="30"/>
  <c r="O428" i="30"/>
  <c r="K428" i="30"/>
  <c r="DD428" i="30"/>
  <c r="CZ428" i="30"/>
  <c r="CV428" i="30"/>
  <c r="CR428" i="30"/>
  <c r="CN428" i="30"/>
  <c r="CJ428" i="30"/>
  <c r="CF428" i="30"/>
  <c r="CB428" i="30"/>
  <c r="BX428" i="30"/>
  <c r="BT428" i="30"/>
  <c r="BP428" i="30"/>
  <c r="BL428" i="30"/>
  <c r="BH428" i="30"/>
  <c r="BD428" i="30"/>
  <c r="AZ428" i="30"/>
  <c r="AV428" i="30"/>
  <c r="AR428" i="30"/>
  <c r="AN428" i="30"/>
  <c r="AJ428" i="30"/>
  <c r="AF428" i="30"/>
  <c r="AB428" i="30"/>
  <c r="X428" i="30"/>
  <c r="T428" i="30"/>
  <c r="P428" i="30"/>
  <c r="L428" i="30"/>
  <c r="DB428" i="30"/>
  <c r="CT428" i="30"/>
  <c r="CL428" i="30"/>
  <c r="CD428" i="30"/>
  <c r="BV428" i="30"/>
  <c r="BN428" i="30"/>
  <c r="BF428" i="30"/>
  <c r="AX428" i="30"/>
  <c r="AP428" i="30"/>
  <c r="AH428" i="30"/>
  <c r="Z428" i="30"/>
  <c r="R428" i="30"/>
  <c r="DE428" i="30"/>
  <c r="CW428" i="30"/>
  <c r="CO428" i="30"/>
  <c r="CG428" i="30"/>
  <c r="BY428" i="30"/>
  <c r="BQ428" i="30"/>
  <c r="BI428" i="30"/>
  <c r="BA428" i="30"/>
  <c r="AS428" i="30"/>
  <c r="AK428" i="30"/>
  <c r="AC428" i="30"/>
  <c r="U428" i="30"/>
  <c r="M428" i="30"/>
  <c r="DF428" i="30"/>
  <c r="CX428" i="30"/>
  <c r="CP428" i="30"/>
  <c r="CH428" i="30"/>
  <c r="BZ428" i="30"/>
  <c r="BR428" i="30"/>
  <c r="BJ428" i="30"/>
  <c r="BB428" i="30"/>
  <c r="AT428" i="30"/>
  <c r="AL428" i="30"/>
  <c r="AD428" i="30"/>
  <c r="V428" i="30"/>
  <c r="N428" i="30"/>
  <c r="DA428" i="30"/>
  <c r="CS428" i="30"/>
  <c r="CK428" i="30"/>
  <c r="CC428" i="30"/>
  <c r="BU428" i="30"/>
  <c r="BM428" i="30"/>
  <c r="BE428" i="30"/>
  <c r="AW428" i="30"/>
  <c r="AO428" i="30"/>
  <c r="AG428" i="30"/>
  <c r="Y428" i="30"/>
  <c r="Q428" i="30"/>
  <c r="DD411" i="30"/>
  <c r="CZ411" i="30"/>
  <c r="CV411" i="30"/>
  <c r="CR411" i="30"/>
  <c r="CN411" i="30"/>
  <c r="CJ411" i="30"/>
  <c r="CF411" i="30"/>
  <c r="CB411" i="30"/>
  <c r="BX411" i="30"/>
  <c r="BT411" i="30"/>
  <c r="BP411" i="30"/>
  <c r="BL411" i="30"/>
  <c r="BH411" i="30"/>
  <c r="BD411" i="30"/>
  <c r="AZ411" i="30"/>
  <c r="AV411" i="30"/>
  <c r="AR411" i="30"/>
  <c r="AN411" i="30"/>
  <c r="AJ411" i="30"/>
  <c r="AF411" i="30"/>
  <c r="AB411" i="30"/>
  <c r="X411" i="30"/>
  <c r="T411" i="30"/>
  <c r="P411" i="30"/>
  <c r="L411" i="30"/>
  <c r="DE411" i="30"/>
  <c r="DA411" i="30"/>
  <c r="CW411" i="30"/>
  <c r="CS411" i="30"/>
  <c r="CO411" i="30"/>
  <c r="CK411" i="30"/>
  <c r="CG411" i="30"/>
  <c r="CC411" i="30"/>
  <c r="BY411" i="30"/>
  <c r="BU411" i="30"/>
  <c r="BQ411" i="30"/>
  <c r="BM411" i="30"/>
  <c r="BI411" i="30"/>
  <c r="BE411" i="30"/>
  <c r="BA411" i="30"/>
  <c r="AW411" i="30"/>
  <c r="AS411" i="30"/>
  <c r="AO411" i="30"/>
  <c r="AK411" i="30"/>
  <c r="AG411" i="30"/>
  <c r="AC411" i="30"/>
  <c r="Y411" i="30"/>
  <c r="U411" i="30"/>
  <c r="Q411" i="30"/>
  <c r="M411" i="30"/>
  <c r="DF411" i="30"/>
  <c r="DB411" i="30"/>
  <c r="CX411" i="30"/>
  <c r="CT411" i="30"/>
  <c r="CP411" i="30"/>
  <c r="CL411" i="30"/>
  <c r="CH411" i="30"/>
  <c r="CD411" i="30"/>
  <c r="BZ411" i="30"/>
  <c r="BV411" i="30"/>
  <c r="BR411" i="30"/>
  <c r="BN411" i="30"/>
  <c r="BJ411" i="30"/>
  <c r="BF411" i="30"/>
  <c r="BB411" i="30"/>
  <c r="AX411" i="30"/>
  <c r="AT411" i="30"/>
  <c r="AP411" i="30"/>
  <c r="AL411" i="30"/>
  <c r="AH411" i="30"/>
  <c r="AD411" i="30"/>
  <c r="Z411" i="30"/>
  <c r="V411" i="30"/>
  <c r="R411" i="30"/>
  <c r="N411" i="30"/>
  <c r="DC411" i="30"/>
  <c r="CY411" i="30"/>
  <c r="CU411" i="30"/>
  <c r="CQ411" i="30"/>
  <c r="CM411" i="30"/>
  <c r="CI411" i="30"/>
  <c r="CE411" i="30"/>
  <c r="CA411" i="30"/>
  <c r="BW411" i="30"/>
  <c r="BS411" i="30"/>
  <c r="BO411" i="30"/>
  <c r="BK411" i="30"/>
  <c r="BG411" i="30"/>
  <c r="BC411" i="30"/>
  <c r="AY411" i="30"/>
  <c r="AU411" i="30"/>
  <c r="AQ411" i="30"/>
  <c r="AM411" i="30"/>
  <c r="AI411" i="30"/>
  <c r="AE411" i="30"/>
  <c r="AA411" i="30"/>
  <c r="W411" i="30"/>
  <c r="S411" i="30"/>
  <c r="O411" i="30"/>
  <c r="K411" i="30"/>
  <c r="DD415" i="30"/>
  <c r="CZ415" i="30"/>
  <c r="CV415" i="30"/>
  <c r="CR415" i="30"/>
  <c r="CN415" i="30"/>
  <c r="CJ415" i="30"/>
  <c r="CF415" i="30"/>
  <c r="CB415" i="30"/>
  <c r="BX415" i="30"/>
  <c r="BT415" i="30"/>
  <c r="BP415" i="30"/>
  <c r="BL415" i="30"/>
  <c r="BH415" i="30"/>
  <c r="BD415" i="30"/>
  <c r="AZ415" i="30"/>
  <c r="AV415" i="30"/>
  <c r="AR415" i="30"/>
  <c r="AN415" i="30"/>
  <c r="AJ415" i="30"/>
  <c r="AF415" i="30"/>
  <c r="AB415" i="30"/>
  <c r="X415" i="30"/>
  <c r="T415" i="30"/>
  <c r="P415" i="30"/>
  <c r="L415" i="30"/>
  <c r="DE415" i="30"/>
  <c r="DA415" i="30"/>
  <c r="CW415" i="30"/>
  <c r="CS415" i="30"/>
  <c r="CO415" i="30"/>
  <c r="CK415" i="30"/>
  <c r="CG415" i="30"/>
  <c r="CC415" i="30"/>
  <c r="BY415" i="30"/>
  <c r="BU415" i="30"/>
  <c r="BQ415" i="30"/>
  <c r="BM415" i="30"/>
  <c r="BI415" i="30"/>
  <c r="BE415" i="30"/>
  <c r="BA415" i="30"/>
  <c r="AW415" i="30"/>
  <c r="AS415" i="30"/>
  <c r="AO415" i="30"/>
  <c r="AK415" i="30"/>
  <c r="AG415" i="30"/>
  <c r="AC415" i="30"/>
  <c r="Y415" i="30"/>
  <c r="U415" i="30"/>
  <c r="Q415" i="30"/>
  <c r="M415" i="30"/>
  <c r="DF415" i="30"/>
  <c r="DB415" i="30"/>
  <c r="CX415" i="30"/>
  <c r="CT415" i="30"/>
  <c r="CP415" i="30"/>
  <c r="CL415" i="30"/>
  <c r="CH415" i="30"/>
  <c r="CD415" i="30"/>
  <c r="BZ415" i="30"/>
  <c r="BV415" i="30"/>
  <c r="BR415" i="30"/>
  <c r="BN415" i="30"/>
  <c r="BJ415" i="30"/>
  <c r="BF415" i="30"/>
  <c r="BB415" i="30"/>
  <c r="AX415" i="30"/>
  <c r="AT415" i="30"/>
  <c r="AP415" i="30"/>
  <c r="AL415" i="30"/>
  <c r="AH415" i="30"/>
  <c r="AD415" i="30"/>
  <c r="Z415" i="30"/>
  <c r="V415" i="30"/>
  <c r="R415" i="30"/>
  <c r="N415" i="30"/>
  <c r="DC415" i="30"/>
  <c r="CY415" i="30"/>
  <c r="CU415" i="30"/>
  <c r="CQ415" i="30"/>
  <c r="CM415" i="30"/>
  <c r="CI415" i="30"/>
  <c r="CE415" i="30"/>
  <c r="CA415" i="30"/>
  <c r="BW415" i="30"/>
  <c r="BS415" i="30"/>
  <c r="BO415" i="30"/>
  <c r="BK415" i="30"/>
  <c r="BG415" i="30"/>
  <c r="BC415" i="30"/>
  <c r="AY415" i="30"/>
  <c r="AU415" i="30"/>
  <c r="AQ415" i="30"/>
  <c r="AM415" i="30"/>
  <c r="AI415" i="30"/>
  <c r="AE415" i="30"/>
  <c r="AA415" i="30"/>
  <c r="W415" i="30"/>
  <c r="S415" i="30"/>
  <c r="O415" i="30"/>
  <c r="K415" i="30"/>
  <c r="DD419" i="30"/>
  <c r="CZ419" i="30"/>
  <c r="CV419" i="30"/>
  <c r="CR419" i="30"/>
  <c r="CN419" i="30"/>
  <c r="CJ419" i="30"/>
  <c r="CF419" i="30"/>
  <c r="CB419" i="30"/>
  <c r="BX419" i="30"/>
  <c r="BT419" i="30"/>
  <c r="BP419" i="30"/>
  <c r="BL419" i="30"/>
  <c r="BH419" i="30"/>
  <c r="BD419" i="30"/>
  <c r="AZ419" i="30"/>
  <c r="AV419" i="30"/>
  <c r="AR419" i="30"/>
  <c r="AN419" i="30"/>
  <c r="AJ419" i="30"/>
  <c r="AF419" i="30"/>
  <c r="AB419" i="30"/>
  <c r="X419" i="30"/>
  <c r="T419" i="30"/>
  <c r="P419" i="30"/>
  <c r="L419" i="30"/>
  <c r="DE419" i="30"/>
  <c r="DA419" i="30"/>
  <c r="CW419" i="30"/>
  <c r="CS419" i="30"/>
  <c r="CO419" i="30"/>
  <c r="CK419" i="30"/>
  <c r="CG419" i="30"/>
  <c r="CC419" i="30"/>
  <c r="BY419" i="30"/>
  <c r="BU419" i="30"/>
  <c r="BQ419" i="30"/>
  <c r="BM419" i="30"/>
  <c r="BI419" i="30"/>
  <c r="BE419" i="30"/>
  <c r="BA419" i="30"/>
  <c r="AW419" i="30"/>
  <c r="AS419" i="30"/>
  <c r="AO419" i="30"/>
  <c r="AK419" i="30"/>
  <c r="AG419" i="30"/>
  <c r="AC419" i="30"/>
  <c r="Y419" i="30"/>
  <c r="U419" i="30"/>
  <c r="Q419" i="30"/>
  <c r="M419" i="30"/>
  <c r="DF419" i="30"/>
  <c r="DB419" i="30"/>
  <c r="CX419" i="30"/>
  <c r="CT419" i="30"/>
  <c r="CP419" i="30"/>
  <c r="CL419" i="30"/>
  <c r="CH419" i="30"/>
  <c r="CD419" i="30"/>
  <c r="BZ419" i="30"/>
  <c r="BV419" i="30"/>
  <c r="BR419" i="30"/>
  <c r="BN419" i="30"/>
  <c r="BJ419" i="30"/>
  <c r="BF419" i="30"/>
  <c r="BB419" i="30"/>
  <c r="AX419" i="30"/>
  <c r="AT419" i="30"/>
  <c r="AP419" i="30"/>
  <c r="AL419" i="30"/>
  <c r="AH419" i="30"/>
  <c r="AD419" i="30"/>
  <c r="Z419" i="30"/>
  <c r="V419" i="30"/>
  <c r="R419" i="30"/>
  <c r="N419" i="30"/>
  <c r="DC419" i="30"/>
  <c r="CY419" i="30"/>
  <c r="CU419" i="30"/>
  <c r="CQ419" i="30"/>
  <c r="CM419" i="30"/>
  <c r="CI419" i="30"/>
  <c r="CE419" i="30"/>
  <c r="CA419" i="30"/>
  <c r="BW419" i="30"/>
  <c r="BS419" i="30"/>
  <c r="BO419" i="30"/>
  <c r="BK419" i="30"/>
  <c r="BG419" i="30"/>
  <c r="BC419" i="30"/>
  <c r="AY419" i="30"/>
  <c r="AU419" i="30"/>
  <c r="AQ419" i="30"/>
  <c r="AM419" i="30"/>
  <c r="AI419" i="30"/>
  <c r="AE419" i="30"/>
  <c r="AA419" i="30"/>
  <c r="W419" i="30"/>
  <c r="S419" i="30"/>
  <c r="O419" i="30"/>
  <c r="K419" i="30"/>
  <c r="DD423" i="30"/>
  <c r="CZ423" i="30"/>
  <c r="CV423" i="30"/>
  <c r="CR423" i="30"/>
  <c r="CN423" i="30"/>
  <c r="CJ423" i="30"/>
  <c r="CF423" i="30"/>
  <c r="CB423" i="30"/>
  <c r="BX423" i="30"/>
  <c r="BT423" i="30"/>
  <c r="BP423" i="30"/>
  <c r="BL423" i="30"/>
  <c r="BH423" i="30"/>
  <c r="BD423" i="30"/>
  <c r="AZ423" i="30"/>
  <c r="AV423" i="30"/>
  <c r="AR423" i="30"/>
  <c r="AN423" i="30"/>
  <c r="AJ423" i="30"/>
  <c r="AF423" i="30"/>
  <c r="AB423" i="30"/>
  <c r="X423" i="30"/>
  <c r="T423" i="30"/>
  <c r="P423" i="30"/>
  <c r="L423" i="30"/>
  <c r="DE423" i="30"/>
  <c r="DA423" i="30"/>
  <c r="CW423" i="30"/>
  <c r="CS423" i="30"/>
  <c r="CO423" i="30"/>
  <c r="CK423" i="30"/>
  <c r="CG423" i="30"/>
  <c r="CC423" i="30"/>
  <c r="BY423" i="30"/>
  <c r="BU423" i="30"/>
  <c r="BQ423" i="30"/>
  <c r="BM423" i="30"/>
  <c r="BI423" i="30"/>
  <c r="BE423" i="30"/>
  <c r="BA423" i="30"/>
  <c r="AW423" i="30"/>
  <c r="AS423" i="30"/>
  <c r="AO423" i="30"/>
  <c r="AK423" i="30"/>
  <c r="AG423" i="30"/>
  <c r="AC423" i="30"/>
  <c r="Y423" i="30"/>
  <c r="U423" i="30"/>
  <c r="Q423" i="30"/>
  <c r="M423" i="30"/>
  <c r="DF423" i="30"/>
  <c r="DB423" i="30"/>
  <c r="CX423" i="30"/>
  <c r="CT423" i="30"/>
  <c r="CP423" i="30"/>
  <c r="CL423" i="30"/>
  <c r="CH423" i="30"/>
  <c r="CD423" i="30"/>
  <c r="BZ423" i="30"/>
  <c r="BV423" i="30"/>
  <c r="BR423" i="30"/>
  <c r="BN423" i="30"/>
  <c r="BJ423" i="30"/>
  <c r="BF423" i="30"/>
  <c r="BB423" i="30"/>
  <c r="AX423" i="30"/>
  <c r="AT423" i="30"/>
  <c r="AP423" i="30"/>
  <c r="AL423" i="30"/>
  <c r="AH423" i="30"/>
  <c r="AD423" i="30"/>
  <c r="Z423" i="30"/>
  <c r="V423" i="30"/>
  <c r="R423" i="30"/>
  <c r="N423" i="30"/>
  <c r="DC423" i="30"/>
  <c r="CY423" i="30"/>
  <c r="CU423" i="30"/>
  <c r="CQ423" i="30"/>
  <c r="CM423" i="30"/>
  <c r="CI423" i="30"/>
  <c r="CE423" i="30"/>
  <c r="CA423" i="30"/>
  <c r="BW423" i="30"/>
  <c r="BS423" i="30"/>
  <c r="BO423" i="30"/>
  <c r="BK423" i="30"/>
  <c r="BG423" i="30"/>
  <c r="BC423" i="30"/>
  <c r="AY423" i="30"/>
  <c r="AU423" i="30"/>
  <c r="AQ423" i="30"/>
  <c r="AM423" i="30"/>
  <c r="AI423" i="30"/>
  <c r="AE423" i="30"/>
  <c r="AA423" i="30"/>
  <c r="W423" i="30"/>
  <c r="S423" i="30"/>
  <c r="O423" i="30"/>
  <c r="K423" i="30"/>
  <c r="DC430" i="30"/>
  <c r="CY430" i="30"/>
  <c r="CU430" i="30"/>
  <c r="CQ430" i="30"/>
  <c r="CM430" i="30"/>
  <c r="CI430" i="30"/>
  <c r="CE430" i="30"/>
  <c r="CA430" i="30"/>
  <c r="BW430" i="30"/>
  <c r="BS430" i="30"/>
  <c r="BO430" i="30"/>
  <c r="BK430" i="30"/>
  <c r="BG430" i="30"/>
  <c r="BC430" i="30"/>
  <c r="AY430" i="30"/>
  <c r="AU430" i="30"/>
  <c r="AQ430" i="30"/>
  <c r="AM430" i="30"/>
  <c r="AI430" i="30"/>
  <c r="AE430" i="30"/>
  <c r="AA430" i="30"/>
  <c r="W430" i="30"/>
  <c r="S430" i="30"/>
  <c r="O430" i="30"/>
  <c r="K430" i="30"/>
  <c r="DD430" i="30"/>
  <c r="CZ430" i="30"/>
  <c r="CV430" i="30"/>
  <c r="CR430" i="30"/>
  <c r="CN430" i="30"/>
  <c r="CJ430" i="30"/>
  <c r="CF430" i="30"/>
  <c r="CB430" i="30"/>
  <c r="BX430" i="30"/>
  <c r="BT430" i="30"/>
  <c r="BP430" i="30"/>
  <c r="BL430" i="30"/>
  <c r="BH430" i="30"/>
  <c r="BD430" i="30"/>
  <c r="AZ430" i="30"/>
  <c r="AV430" i="30"/>
  <c r="AR430" i="30"/>
  <c r="AN430" i="30"/>
  <c r="AJ430" i="30"/>
  <c r="AF430" i="30"/>
  <c r="AB430" i="30"/>
  <c r="X430" i="30"/>
  <c r="T430" i="30"/>
  <c r="P430" i="30"/>
  <c r="L430" i="30"/>
  <c r="DF430" i="30"/>
  <c r="CX430" i="30"/>
  <c r="CP430" i="30"/>
  <c r="CH430" i="30"/>
  <c r="BZ430" i="30"/>
  <c r="BR430" i="30"/>
  <c r="BJ430" i="30"/>
  <c r="BB430" i="30"/>
  <c r="AT430" i="30"/>
  <c r="AL430" i="30"/>
  <c r="AD430" i="30"/>
  <c r="V430" i="30"/>
  <c r="N430" i="30"/>
  <c r="DA430" i="30"/>
  <c r="CS430" i="30"/>
  <c r="CK430" i="30"/>
  <c r="CC430" i="30"/>
  <c r="BU430" i="30"/>
  <c r="BM430" i="30"/>
  <c r="BE430" i="30"/>
  <c r="AW430" i="30"/>
  <c r="AO430" i="30"/>
  <c r="AG430" i="30"/>
  <c r="Y430" i="30"/>
  <c r="Q430" i="30"/>
  <c r="DB430" i="30"/>
  <c r="CT430" i="30"/>
  <c r="CL430" i="30"/>
  <c r="CD430" i="30"/>
  <c r="BV430" i="30"/>
  <c r="BN430" i="30"/>
  <c r="BF430" i="30"/>
  <c r="AX430" i="30"/>
  <c r="AP430" i="30"/>
  <c r="AH430" i="30"/>
  <c r="Z430" i="30"/>
  <c r="R430" i="30"/>
  <c r="DE430" i="30"/>
  <c r="CW430" i="30"/>
  <c r="CO430" i="30"/>
  <c r="CG430" i="30"/>
  <c r="BY430" i="30"/>
  <c r="BQ430" i="30"/>
  <c r="BI430" i="30"/>
  <c r="BA430" i="30"/>
  <c r="AS430" i="30"/>
  <c r="AK430" i="30"/>
  <c r="AC430" i="30"/>
  <c r="U430" i="30"/>
  <c r="M430" i="30"/>
  <c r="DE434" i="30"/>
  <c r="DA434" i="30"/>
  <c r="CW434" i="30"/>
  <c r="CS434" i="30"/>
  <c r="CO434" i="30"/>
  <c r="CK434" i="30"/>
  <c r="CG434" i="30"/>
  <c r="CC434" i="30"/>
  <c r="BY434" i="30"/>
  <c r="BU434" i="30"/>
  <c r="BQ434" i="30"/>
  <c r="BM434" i="30"/>
  <c r="BI434" i="30"/>
  <c r="BE434" i="30"/>
  <c r="BA434" i="30"/>
  <c r="AW434" i="30"/>
  <c r="AS434" i="30"/>
  <c r="AO434" i="30"/>
  <c r="AK434" i="30"/>
  <c r="AG434" i="30"/>
  <c r="AC434" i="30"/>
  <c r="Y434" i="30"/>
  <c r="U434" i="30"/>
  <c r="Q434" i="30"/>
  <c r="M434" i="30"/>
  <c r="DF434" i="30"/>
  <c r="DB434" i="30"/>
  <c r="CX434" i="30"/>
  <c r="CT434" i="30"/>
  <c r="CP434" i="30"/>
  <c r="CL434" i="30"/>
  <c r="CH434" i="30"/>
  <c r="CD434" i="30"/>
  <c r="BZ434" i="30"/>
  <c r="BV434" i="30"/>
  <c r="BR434" i="30"/>
  <c r="BN434" i="30"/>
  <c r="BJ434" i="30"/>
  <c r="BF434" i="30"/>
  <c r="BB434" i="30"/>
  <c r="AX434" i="30"/>
  <c r="AT434" i="30"/>
  <c r="AP434" i="30"/>
  <c r="AL434" i="30"/>
  <c r="AH434" i="30"/>
  <c r="AD434" i="30"/>
  <c r="Z434" i="30"/>
  <c r="V434" i="30"/>
  <c r="R434" i="30"/>
  <c r="N434" i="30"/>
  <c r="DC434" i="30"/>
  <c r="CY434" i="30"/>
  <c r="CU434" i="30"/>
  <c r="CQ434" i="30"/>
  <c r="CM434" i="30"/>
  <c r="CI434" i="30"/>
  <c r="CE434" i="30"/>
  <c r="CA434" i="30"/>
  <c r="BW434" i="30"/>
  <c r="BS434" i="30"/>
  <c r="BO434" i="30"/>
  <c r="BK434" i="30"/>
  <c r="BG434" i="30"/>
  <c r="BC434" i="30"/>
  <c r="AY434" i="30"/>
  <c r="AU434" i="30"/>
  <c r="AQ434" i="30"/>
  <c r="AM434" i="30"/>
  <c r="AI434" i="30"/>
  <c r="AE434" i="30"/>
  <c r="AA434" i="30"/>
  <c r="W434" i="30"/>
  <c r="S434" i="30"/>
  <c r="O434" i="30"/>
  <c r="K434" i="30"/>
  <c r="DD434" i="30"/>
  <c r="CZ434" i="30"/>
  <c r="CV434" i="30"/>
  <c r="CR434" i="30"/>
  <c r="CN434" i="30"/>
  <c r="CJ434" i="30"/>
  <c r="CF434" i="30"/>
  <c r="CB434" i="30"/>
  <c r="BX434" i="30"/>
  <c r="BT434" i="30"/>
  <c r="BP434" i="30"/>
  <c r="BL434" i="30"/>
  <c r="BH434" i="30"/>
  <c r="BD434" i="30"/>
  <c r="AZ434" i="30"/>
  <c r="AV434" i="30"/>
  <c r="AR434" i="30"/>
  <c r="AN434" i="30"/>
  <c r="AJ434" i="30"/>
  <c r="AF434" i="30"/>
  <c r="AB434" i="30"/>
  <c r="X434" i="30"/>
  <c r="T434" i="30"/>
  <c r="P434" i="30"/>
  <c r="L434" i="30"/>
  <c r="DE438" i="30"/>
  <c r="DA438" i="30"/>
  <c r="CW438" i="30"/>
  <c r="CS438" i="30"/>
  <c r="CO438" i="30"/>
  <c r="CK438" i="30"/>
  <c r="CG438" i="30"/>
  <c r="CC438" i="30"/>
  <c r="BY438" i="30"/>
  <c r="BU438" i="30"/>
  <c r="BQ438" i="30"/>
  <c r="BM438" i="30"/>
  <c r="BI438" i="30"/>
  <c r="BE438" i="30"/>
  <c r="BA438" i="30"/>
  <c r="AW438" i="30"/>
  <c r="AS438" i="30"/>
  <c r="AO438" i="30"/>
  <c r="AK438" i="30"/>
  <c r="AG438" i="30"/>
  <c r="AC438" i="30"/>
  <c r="Y438" i="30"/>
  <c r="U438" i="30"/>
  <c r="Q438" i="30"/>
  <c r="M438" i="30"/>
  <c r="DF438" i="30"/>
  <c r="DB438" i="30"/>
  <c r="CX438" i="30"/>
  <c r="CT438" i="30"/>
  <c r="CP438" i="30"/>
  <c r="CL438" i="30"/>
  <c r="CH438" i="30"/>
  <c r="CD438" i="30"/>
  <c r="BZ438" i="30"/>
  <c r="BV438" i="30"/>
  <c r="BR438" i="30"/>
  <c r="BN438" i="30"/>
  <c r="BJ438" i="30"/>
  <c r="BF438" i="30"/>
  <c r="BB438" i="30"/>
  <c r="AX438" i="30"/>
  <c r="AT438" i="30"/>
  <c r="AP438" i="30"/>
  <c r="AL438" i="30"/>
  <c r="AH438" i="30"/>
  <c r="AD438" i="30"/>
  <c r="Z438" i="30"/>
  <c r="V438" i="30"/>
  <c r="R438" i="30"/>
  <c r="N438" i="30"/>
  <c r="DC438" i="30"/>
  <c r="CY438" i="30"/>
  <c r="CU438" i="30"/>
  <c r="CQ438" i="30"/>
  <c r="CM438" i="30"/>
  <c r="CI438" i="30"/>
  <c r="CE438" i="30"/>
  <c r="CA438" i="30"/>
  <c r="BW438" i="30"/>
  <c r="BS438" i="30"/>
  <c r="BO438" i="30"/>
  <c r="BK438" i="30"/>
  <c r="BG438" i="30"/>
  <c r="BC438" i="30"/>
  <c r="AY438" i="30"/>
  <c r="AU438" i="30"/>
  <c r="AQ438" i="30"/>
  <c r="AM438" i="30"/>
  <c r="AI438" i="30"/>
  <c r="AE438" i="30"/>
  <c r="AA438" i="30"/>
  <c r="W438" i="30"/>
  <c r="S438" i="30"/>
  <c r="O438" i="30"/>
  <c r="K438" i="30"/>
  <c r="DD438" i="30"/>
  <c r="CZ438" i="30"/>
  <c r="CV438" i="30"/>
  <c r="CR438" i="30"/>
  <c r="CN438" i="30"/>
  <c r="CJ438" i="30"/>
  <c r="CF438" i="30"/>
  <c r="CB438" i="30"/>
  <c r="BX438" i="30"/>
  <c r="BT438" i="30"/>
  <c r="BP438" i="30"/>
  <c r="BL438" i="30"/>
  <c r="BH438" i="30"/>
  <c r="BD438" i="30"/>
  <c r="AZ438" i="30"/>
  <c r="AV438" i="30"/>
  <c r="AR438" i="30"/>
  <c r="AN438" i="30"/>
  <c r="AJ438" i="30"/>
  <c r="AF438" i="30"/>
  <c r="AB438" i="30"/>
  <c r="X438" i="30"/>
  <c r="T438" i="30"/>
  <c r="P438" i="30"/>
  <c r="L438" i="30"/>
  <c r="DE442" i="30"/>
  <c r="DA442" i="30"/>
  <c r="CW442" i="30"/>
  <c r="CS442" i="30"/>
  <c r="CO442" i="30"/>
  <c r="CK442" i="30"/>
  <c r="CG442" i="30"/>
  <c r="CC442" i="30"/>
  <c r="BY442" i="30"/>
  <c r="BU442" i="30"/>
  <c r="BQ442" i="30"/>
  <c r="BM442" i="30"/>
  <c r="BI442" i="30"/>
  <c r="BE442" i="30"/>
  <c r="BA442" i="30"/>
  <c r="AW442" i="30"/>
  <c r="AS442" i="30"/>
  <c r="AO442" i="30"/>
  <c r="AK442" i="30"/>
  <c r="AG442" i="30"/>
  <c r="AC442" i="30"/>
  <c r="Y442" i="30"/>
  <c r="U442" i="30"/>
  <c r="Q442" i="30"/>
  <c r="M442" i="30"/>
  <c r="DF442" i="30"/>
  <c r="DB442" i="30"/>
  <c r="CX442" i="30"/>
  <c r="CT442" i="30"/>
  <c r="CP442" i="30"/>
  <c r="CL442" i="30"/>
  <c r="CH442" i="30"/>
  <c r="CD442" i="30"/>
  <c r="BZ442" i="30"/>
  <c r="BV442" i="30"/>
  <c r="BR442" i="30"/>
  <c r="BN442" i="30"/>
  <c r="BJ442" i="30"/>
  <c r="BF442" i="30"/>
  <c r="BB442" i="30"/>
  <c r="AX442" i="30"/>
  <c r="AT442" i="30"/>
  <c r="AP442" i="30"/>
  <c r="AL442" i="30"/>
  <c r="AH442" i="30"/>
  <c r="AD442" i="30"/>
  <c r="Z442" i="30"/>
  <c r="V442" i="30"/>
  <c r="R442" i="30"/>
  <c r="N442" i="30"/>
  <c r="DC442" i="30"/>
  <c r="CY442" i="30"/>
  <c r="CU442" i="30"/>
  <c r="CQ442" i="30"/>
  <c r="CM442" i="30"/>
  <c r="CI442" i="30"/>
  <c r="CE442" i="30"/>
  <c r="CA442" i="30"/>
  <c r="BW442" i="30"/>
  <c r="BS442" i="30"/>
  <c r="BO442" i="30"/>
  <c r="BK442" i="30"/>
  <c r="BG442" i="30"/>
  <c r="BC442" i="30"/>
  <c r="AY442" i="30"/>
  <c r="AU442" i="30"/>
  <c r="AQ442" i="30"/>
  <c r="AM442" i="30"/>
  <c r="AI442" i="30"/>
  <c r="AE442" i="30"/>
  <c r="AA442" i="30"/>
  <c r="W442" i="30"/>
  <c r="S442" i="30"/>
  <c r="O442" i="30"/>
  <c r="K442" i="30"/>
  <c r="DD442" i="30"/>
  <c r="CZ442" i="30"/>
  <c r="CV442" i="30"/>
  <c r="CR442" i="30"/>
  <c r="CN442" i="30"/>
  <c r="CJ442" i="30"/>
  <c r="CF442" i="30"/>
  <c r="CB442" i="30"/>
  <c r="BX442" i="30"/>
  <c r="BT442" i="30"/>
  <c r="BP442" i="30"/>
  <c r="BL442" i="30"/>
  <c r="BH442" i="30"/>
  <c r="BD442" i="30"/>
  <c r="AZ442" i="30"/>
  <c r="AV442" i="30"/>
  <c r="AR442" i="30"/>
  <c r="AN442" i="30"/>
  <c r="AJ442" i="30"/>
  <c r="AF442" i="30"/>
  <c r="AB442" i="30"/>
  <c r="X442" i="30"/>
  <c r="T442" i="30"/>
  <c r="P442" i="30"/>
  <c r="L442" i="30"/>
  <c r="DE446" i="30"/>
  <c r="DA446" i="30"/>
  <c r="CW446" i="30"/>
  <c r="CS446" i="30"/>
  <c r="CO446" i="30"/>
  <c r="CK446" i="30"/>
  <c r="CG446" i="30"/>
  <c r="CC446" i="30"/>
  <c r="BY446" i="30"/>
  <c r="BU446" i="30"/>
  <c r="BQ446" i="30"/>
  <c r="BM446" i="30"/>
  <c r="BI446" i="30"/>
  <c r="BE446" i="30"/>
  <c r="BA446" i="30"/>
  <c r="AW446" i="30"/>
  <c r="AS446" i="30"/>
  <c r="AO446" i="30"/>
  <c r="AK446" i="30"/>
  <c r="AG446" i="30"/>
  <c r="AC446" i="30"/>
  <c r="Y446" i="30"/>
  <c r="U446" i="30"/>
  <c r="Q446" i="30"/>
  <c r="M446" i="30"/>
  <c r="DF446" i="30"/>
  <c r="DB446" i="30"/>
  <c r="CX446" i="30"/>
  <c r="CT446" i="30"/>
  <c r="CP446" i="30"/>
  <c r="CL446" i="30"/>
  <c r="CH446" i="30"/>
  <c r="CD446" i="30"/>
  <c r="BZ446" i="30"/>
  <c r="BV446" i="30"/>
  <c r="BR446" i="30"/>
  <c r="BN446" i="30"/>
  <c r="BJ446" i="30"/>
  <c r="BF446" i="30"/>
  <c r="BB446" i="30"/>
  <c r="AX446" i="30"/>
  <c r="AT446" i="30"/>
  <c r="AP446" i="30"/>
  <c r="AL446" i="30"/>
  <c r="AH446" i="30"/>
  <c r="AD446" i="30"/>
  <c r="Z446" i="30"/>
  <c r="V446" i="30"/>
  <c r="R446" i="30"/>
  <c r="N446" i="30"/>
  <c r="DC446" i="30"/>
  <c r="CY446" i="30"/>
  <c r="CU446" i="30"/>
  <c r="CQ446" i="30"/>
  <c r="CM446" i="30"/>
  <c r="CI446" i="30"/>
  <c r="CE446" i="30"/>
  <c r="CA446" i="30"/>
  <c r="BW446" i="30"/>
  <c r="BS446" i="30"/>
  <c r="BO446" i="30"/>
  <c r="BK446" i="30"/>
  <c r="BG446" i="30"/>
  <c r="BC446" i="30"/>
  <c r="AY446" i="30"/>
  <c r="AU446" i="30"/>
  <c r="AQ446" i="30"/>
  <c r="AM446" i="30"/>
  <c r="AI446" i="30"/>
  <c r="AE446" i="30"/>
  <c r="AA446" i="30"/>
  <c r="W446" i="30"/>
  <c r="S446" i="30"/>
  <c r="O446" i="30"/>
  <c r="K446" i="30"/>
  <c r="DD446" i="30"/>
  <c r="CZ446" i="30"/>
  <c r="CV446" i="30"/>
  <c r="CR446" i="30"/>
  <c r="CN446" i="30"/>
  <c r="CJ446" i="30"/>
  <c r="CF446" i="30"/>
  <c r="CB446" i="30"/>
  <c r="BX446" i="30"/>
  <c r="BT446" i="30"/>
  <c r="BP446" i="30"/>
  <c r="BL446" i="30"/>
  <c r="BH446" i="30"/>
  <c r="BD446" i="30"/>
  <c r="AZ446" i="30"/>
  <c r="AV446" i="30"/>
  <c r="AR446" i="30"/>
  <c r="AN446" i="30"/>
  <c r="AJ446" i="30"/>
  <c r="AF446" i="30"/>
  <c r="AB446" i="30"/>
  <c r="X446" i="30"/>
  <c r="T446" i="30"/>
  <c r="P446" i="30"/>
  <c r="L446" i="30"/>
  <c r="DD450" i="30"/>
  <c r="CZ450" i="30"/>
  <c r="CV450" i="30"/>
  <c r="CR450" i="30"/>
  <c r="CN450" i="30"/>
  <c r="CJ450" i="30"/>
  <c r="CF450" i="30"/>
  <c r="CB450" i="30"/>
  <c r="BX450" i="30"/>
  <c r="BT450" i="30"/>
  <c r="BP450" i="30"/>
  <c r="BL450" i="30"/>
  <c r="BH450" i="30"/>
  <c r="BD450" i="30"/>
  <c r="AZ450" i="30"/>
  <c r="AV450" i="30"/>
  <c r="AR450" i="30"/>
  <c r="AN450" i="30"/>
  <c r="AJ450" i="30"/>
  <c r="AF450" i="30"/>
  <c r="AB450" i="30"/>
  <c r="X450" i="30"/>
  <c r="T450" i="30"/>
  <c r="P450" i="30"/>
  <c r="L450" i="30"/>
  <c r="DE450" i="30"/>
  <c r="DA450" i="30"/>
  <c r="CW450" i="30"/>
  <c r="CS450" i="30"/>
  <c r="CO450" i="30"/>
  <c r="CK450" i="30"/>
  <c r="CG450" i="30"/>
  <c r="CC450" i="30"/>
  <c r="BY450" i="30"/>
  <c r="BU450" i="30"/>
  <c r="BQ450" i="30"/>
  <c r="BM450" i="30"/>
  <c r="BI450" i="30"/>
  <c r="BE450" i="30"/>
  <c r="BA450" i="30"/>
  <c r="AW450" i="30"/>
  <c r="AS450" i="30"/>
  <c r="AO450" i="30"/>
  <c r="AK450" i="30"/>
  <c r="AG450" i="30"/>
  <c r="AC450" i="30"/>
  <c r="Y450" i="30"/>
  <c r="U450" i="30"/>
  <c r="Q450" i="30"/>
  <c r="M450" i="30"/>
  <c r="DF450" i="30"/>
  <c r="CX450" i="30"/>
  <c r="CP450" i="30"/>
  <c r="CH450" i="30"/>
  <c r="BZ450" i="30"/>
  <c r="BR450" i="30"/>
  <c r="BJ450" i="30"/>
  <c r="BB450" i="30"/>
  <c r="AT450" i="30"/>
  <c r="AL450" i="30"/>
  <c r="AD450" i="30"/>
  <c r="V450" i="30"/>
  <c r="N450" i="30"/>
  <c r="CY450" i="30"/>
  <c r="CQ450" i="30"/>
  <c r="CI450" i="30"/>
  <c r="CA450" i="30"/>
  <c r="BS450" i="30"/>
  <c r="BK450" i="30"/>
  <c r="BC450" i="30"/>
  <c r="AU450" i="30"/>
  <c r="AM450" i="30"/>
  <c r="AE450" i="30"/>
  <c r="W450" i="30"/>
  <c r="O450" i="30"/>
  <c r="DB450" i="30"/>
  <c r="CT450" i="30"/>
  <c r="CL450" i="30"/>
  <c r="CD450" i="30"/>
  <c r="BV450" i="30"/>
  <c r="BN450" i="30"/>
  <c r="BF450" i="30"/>
  <c r="AX450" i="30"/>
  <c r="AP450" i="30"/>
  <c r="AH450" i="30"/>
  <c r="Z450" i="30"/>
  <c r="R450" i="30"/>
  <c r="DC450" i="30"/>
  <c r="CU450" i="30"/>
  <c r="CM450" i="30"/>
  <c r="CE450" i="30"/>
  <c r="BW450" i="30"/>
  <c r="BO450" i="30"/>
  <c r="BG450" i="30"/>
  <c r="AY450" i="30"/>
  <c r="AQ450" i="30"/>
  <c r="AI450" i="30"/>
  <c r="AA450" i="30"/>
  <c r="S450" i="30"/>
  <c r="K450" i="30"/>
  <c r="DF454" i="30"/>
  <c r="DB454" i="30"/>
  <c r="CX454" i="30"/>
  <c r="CT454" i="30"/>
  <c r="CP454" i="30"/>
  <c r="CL454" i="30"/>
  <c r="CH454" i="30"/>
  <c r="CD454" i="30"/>
  <c r="BZ454" i="30"/>
  <c r="BV454" i="30"/>
  <c r="BR454" i="30"/>
  <c r="BN454" i="30"/>
  <c r="BJ454" i="30"/>
  <c r="BF454" i="30"/>
  <c r="BB454" i="30"/>
  <c r="AX454" i="30"/>
  <c r="AT454" i="30"/>
  <c r="AP454" i="30"/>
  <c r="AL454" i="30"/>
  <c r="AH454" i="30"/>
  <c r="AD454" i="30"/>
  <c r="Z454" i="30"/>
  <c r="V454" i="30"/>
  <c r="R454" i="30"/>
  <c r="N454" i="30"/>
  <c r="DC454" i="30"/>
  <c r="CY454" i="30"/>
  <c r="CU454" i="30"/>
  <c r="CQ454" i="30"/>
  <c r="CM454" i="30"/>
  <c r="CI454" i="30"/>
  <c r="CE454" i="30"/>
  <c r="CA454" i="30"/>
  <c r="BW454" i="30"/>
  <c r="BS454" i="30"/>
  <c r="BO454" i="30"/>
  <c r="BK454" i="30"/>
  <c r="BG454" i="30"/>
  <c r="BC454" i="30"/>
  <c r="AY454" i="30"/>
  <c r="AU454" i="30"/>
  <c r="AQ454" i="30"/>
  <c r="AM454" i="30"/>
  <c r="AI454" i="30"/>
  <c r="AE454" i="30"/>
  <c r="AA454" i="30"/>
  <c r="W454" i="30"/>
  <c r="S454" i="30"/>
  <c r="O454" i="30"/>
  <c r="K454" i="30"/>
  <c r="DD454" i="30"/>
  <c r="CZ454" i="30"/>
  <c r="CV454" i="30"/>
  <c r="CR454" i="30"/>
  <c r="CN454" i="30"/>
  <c r="CJ454" i="30"/>
  <c r="CF454" i="30"/>
  <c r="CB454" i="30"/>
  <c r="BX454" i="30"/>
  <c r="BT454" i="30"/>
  <c r="BP454" i="30"/>
  <c r="BL454" i="30"/>
  <c r="BH454" i="30"/>
  <c r="BD454" i="30"/>
  <c r="AZ454" i="30"/>
  <c r="AV454" i="30"/>
  <c r="AR454" i="30"/>
  <c r="AN454" i="30"/>
  <c r="AJ454" i="30"/>
  <c r="AF454" i="30"/>
  <c r="AB454" i="30"/>
  <c r="X454" i="30"/>
  <c r="T454" i="30"/>
  <c r="P454" i="30"/>
  <c r="L454" i="30"/>
  <c r="DE454" i="30"/>
  <c r="DA454" i="30"/>
  <c r="CW454" i="30"/>
  <c r="CS454" i="30"/>
  <c r="CO454" i="30"/>
  <c r="CK454" i="30"/>
  <c r="CG454" i="30"/>
  <c r="CC454" i="30"/>
  <c r="BY454" i="30"/>
  <c r="BU454" i="30"/>
  <c r="BQ454" i="30"/>
  <c r="BM454" i="30"/>
  <c r="BI454" i="30"/>
  <c r="BE454" i="30"/>
  <c r="BA454" i="30"/>
  <c r="AW454" i="30"/>
  <c r="AS454" i="30"/>
  <c r="AO454" i="30"/>
  <c r="AK454" i="30"/>
  <c r="AG454" i="30"/>
  <c r="AC454" i="30"/>
  <c r="Y454" i="30"/>
  <c r="U454" i="30"/>
  <c r="Q454" i="30"/>
  <c r="M454" i="30"/>
  <c r="DF458" i="30"/>
  <c r="DB458" i="30"/>
  <c r="CX458" i="30"/>
  <c r="CT458" i="30"/>
  <c r="CP458" i="30"/>
  <c r="CL458" i="30"/>
  <c r="CH458" i="30"/>
  <c r="CD458" i="30"/>
  <c r="BZ458" i="30"/>
  <c r="BV458" i="30"/>
  <c r="BR458" i="30"/>
  <c r="BN458" i="30"/>
  <c r="BJ458" i="30"/>
  <c r="BF458" i="30"/>
  <c r="BB458" i="30"/>
  <c r="AX458" i="30"/>
  <c r="AT458" i="30"/>
  <c r="AP458" i="30"/>
  <c r="AL458" i="30"/>
  <c r="AH458" i="30"/>
  <c r="AD458" i="30"/>
  <c r="Z458" i="30"/>
  <c r="V458" i="30"/>
  <c r="R458" i="30"/>
  <c r="N458" i="30"/>
  <c r="DC458" i="30"/>
  <c r="CY458" i="30"/>
  <c r="CU458" i="30"/>
  <c r="CQ458" i="30"/>
  <c r="CM458" i="30"/>
  <c r="CI458" i="30"/>
  <c r="CE458" i="30"/>
  <c r="CA458" i="30"/>
  <c r="BW458" i="30"/>
  <c r="BS458" i="30"/>
  <c r="BO458" i="30"/>
  <c r="BK458" i="30"/>
  <c r="BG458" i="30"/>
  <c r="BC458" i="30"/>
  <c r="AY458" i="30"/>
  <c r="AU458" i="30"/>
  <c r="AQ458" i="30"/>
  <c r="AM458" i="30"/>
  <c r="AI458" i="30"/>
  <c r="AE458" i="30"/>
  <c r="AA458" i="30"/>
  <c r="W458" i="30"/>
  <c r="S458" i="30"/>
  <c r="O458" i="30"/>
  <c r="K458" i="30"/>
  <c r="DD458" i="30"/>
  <c r="CZ458" i="30"/>
  <c r="CV458" i="30"/>
  <c r="CR458" i="30"/>
  <c r="CN458" i="30"/>
  <c r="CJ458" i="30"/>
  <c r="CF458" i="30"/>
  <c r="CB458" i="30"/>
  <c r="BX458" i="30"/>
  <c r="BT458" i="30"/>
  <c r="BP458" i="30"/>
  <c r="BL458" i="30"/>
  <c r="BH458" i="30"/>
  <c r="BD458" i="30"/>
  <c r="AZ458" i="30"/>
  <c r="AV458" i="30"/>
  <c r="AR458" i="30"/>
  <c r="AN458" i="30"/>
  <c r="AJ458" i="30"/>
  <c r="AF458" i="30"/>
  <c r="AB458" i="30"/>
  <c r="X458" i="30"/>
  <c r="T458" i="30"/>
  <c r="P458" i="30"/>
  <c r="L458" i="30"/>
  <c r="DE458" i="30"/>
  <c r="DA458" i="30"/>
  <c r="CW458" i="30"/>
  <c r="CS458" i="30"/>
  <c r="CO458" i="30"/>
  <c r="CK458" i="30"/>
  <c r="CG458" i="30"/>
  <c r="CC458" i="30"/>
  <c r="BY458" i="30"/>
  <c r="BU458" i="30"/>
  <c r="BQ458" i="30"/>
  <c r="BM458" i="30"/>
  <c r="BI458" i="30"/>
  <c r="BE458" i="30"/>
  <c r="BA458" i="30"/>
  <c r="AW458" i="30"/>
  <c r="AS458" i="30"/>
  <c r="AO458" i="30"/>
  <c r="AK458" i="30"/>
  <c r="AG458" i="30"/>
  <c r="AC458" i="30"/>
  <c r="Y458" i="30"/>
  <c r="U458" i="30"/>
  <c r="Q458" i="30"/>
  <c r="M458" i="30"/>
  <c r="DF462" i="30"/>
  <c r="DB462" i="30"/>
  <c r="CX462" i="30"/>
  <c r="CT462" i="30"/>
  <c r="CP462" i="30"/>
  <c r="CL462" i="30"/>
  <c r="CH462" i="30"/>
  <c r="CD462" i="30"/>
  <c r="BZ462" i="30"/>
  <c r="BV462" i="30"/>
  <c r="BR462" i="30"/>
  <c r="BN462" i="30"/>
  <c r="BJ462" i="30"/>
  <c r="BF462" i="30"/>
  <c r="BB462" i="30"/>
  <c r="AX462" i="30"/>
  <c r="AT462" i="30"/>
  <c r="AP462" i="30"/>
  <c r="AL462" i="30"/>
  <c r="AH462" i="30"/>
  <c r="AD462" i="30"/>
  <c r="Z462" i="30"/>
  <c r="V462" i="30"/>
  <c r="R462" i="30"/>
  <c r="N462" i="30"/>
  <c r="DC462" i="30"/>
  <c r="CY462" i="30"/>
  <c r="CU462" i="30"/>
  <c r="CQ462" i="30"/>
  <c r="CM462" i="30"/>
  <c r="CI462" i="30"/>
  <c r="CE462" i="30"/>
  <c r="CA462" i="30"/>
  <c r="BW462" i="30"/>
  <c r="BS462" i="30"/>
  <c r="BO462" i="30"/>
  <c r="BK462" i="30"/>
  <c r="BG462" i="30"/>
  <c r="BC462" i="30"/>
  <c r="AY462" i="30"/>
  <c r="AU462" i="30"/>
  <c r="AQ462" i="30"/>
  <c r="AM462" i="30"/>
  <c r="AI462" i="30"/>
  <c r="AE462" i="30"/>
  <c r="AA462" i="30"/>
  <c r="W462" i="30"/>
  <c r="S462" i="30"/>
  <c r="O462" i="30"/>
  <c r="K462" i="30"/>
  <c r="DD462" i="30"/>
  <c r="CZ462" i="30"/>
  <c r="CV462" i="30"/>
  <c r="CR462" i="30"/>
  <c r="CN462" i="30"/>
  <c r="CJ462" i="30"/>
  <c r="CF462" i="30"/>
  <c r="CB462" i="30"/>
  <c r="BX462" i="30"/>
  <c r="BT462" i="30"/>
  <c r="BP462" i="30"/>
  <c r="BL462" i="30"/>
  <c r="BH462" i="30"/>
  <c r="BD462" i="30"/>
  <c r="AZ462" i="30"/>
  <c r="AV462" i="30"/>
  <c r="AR462" i="30"/>
  <c r="AN462" i="30"/>
  <c r="AJ462" i="30"/>
  <c r="AF462" i="30"/>
  <c r="AB462" i="30"/>
  <c r="X462" i="30"/>
  <c r="T462" i="30"/>
  <c r="P462" i="30"/>
  <c r="L462" i="30"/>
  <c r="DE462" i="30"/>
  <c r="DA462" i="30"/>
  <c r="CW462" i="30"/>
  <c r="CS462" i="30"/>
  <c r="CO462" i="30"/>
  <c r="CK462" i="30"/>
  <c r="CG462" i="30"/>
  <c r="CC462" i="30"/>
  <c r="BY462" i="30"/>
  <c r="BU462" i="30"/>
  <c r="BQ462" i="30"/>
  <c r="BM462" i="30"/>
  <c r="BI462" i="30"/>
  <c r="BE462" i="30"/>
  <c r="BA462" i="30"/>
  <c r="AW462" i="30"/>
  <c r="AS462" i="30"/>
  <c r="AO462" i="30"/>
  <c r="AK462" i="30"/>
  <c r="AG462" i="30"/>
  <c r="AC462" i="30"/>
  <c r="Y462" i="30"/>
  <c r="U462" i="30"/>
  <c r="Q462" i="30"/>
  <c r="M462" i="30"/>
  <c r="DF469" i="30"/>
  <c r="DB469" i="30"/>
  <c r="CX469" i="30"/>
  <c r="CT469" i="30"/>
  <c r="CP469" i="30"/>
  <c r="CL469" i="30"/>
  <c r="CH469" i="30"/>
  <c r="CD469" i="30"/>
  <c r="BZ469" i="30"/>
  <c r="BV469" i="30"/>
  <c r="BR469" i="30"/>
  <c r="BN469" i="30"/>
  <c r="BJ469" i="30"/>
  <c r="BF469" i="30"/>
  <c r="BB469" i="30"/>
  <c r="AX469" i="30"/>
  <c r="AT469" i="30"/>
  <c r="AP469" i="30"/>
  <c r="AL469" i="30"/>
  <c r="AH469" i="30"/>
  <c r="AD469" i="30"/>
  <c r="Z469" i="30"/>
  <c r="V469" i="30"/>
  <c r="R469" i="30"/>
  <c r="N469" i="30"/>
  <c r="DC469" i="30"/>
  <c r="CY469" i="30"/>
  <c r="CU469" i="30"/>
  <c r="CQ469" i="30"/>
  <c r="CM469" i="30"/>
  <c r="CI469" i="30"/>
  <c r="CE469" i="30"/>
  <c r="CA469" i="30"/>
  <c r="BW469" i="30"/>
  <c r="BS469" i="30"/>
  <c r="BO469" i="30"/>
  <c r="BK469" i="30"/>
  <c r="BG469" i="30"/>
  <c r="BC469" i="30"/>
  <c r="AY469" i="30"/>
  <c r="AU469" i="30"/>
  <c r="AQ469" i="30"/>
  <c r="AM469" i="30"/>
  <c r="AI469" i="30"/>
  <c r="AE469" i="30"/>
  <c r="AA469" i="30"/>
  <c r="W469" i="30"/>
  <c r="S469" i="30"/>
  <c r="O469" i="30"/>
  <c r="K469" i="30"/>
  <c r="DD469" i="30"/>
  <c r="CV469" i="30"/>
  <c r="CN469" i="30"/>
  <c r="CF469" i="30"/>
  <c r="BX469" i="30"/>
  <c r="BP469" i="30"/>
  <c r="BH469" i="30"/>
  <c r="AZ469" i="30"/>
  <c r="AR469" i="30"/>
  <c r="AJ469" i="30"/>
  <c r="AB469" i="30"/>
  <c r="T469" i="30"/>
  <c r="L469" i="30"/>
  <c r="DE469" i="30"/>
  <c r="CW469" i="30"/>
  <c r="CO469" i="30"/>
  <c r="CG469" i="30"/>
  <c r="BY469" i="30"/>
  <c r="BQ469" i="30"/>
  <c r="BI469" i="30"/>
  <c r="BA469" i="30"/>
  <c r="AS469" i="30"/>
  <c r="AK469" i="30"/>
  <c r="AC469" i="30"/>
  <c r="U469" i="30"/>
  <c r="M469" i="30"/>
  <c r="CZ469" i="30"/>
  <c r="CR469" i="30"/>
  <c r="CJ469" i="30"/>
  <c r="CB469" i="30"/>
  <c r="BT469" i="30"/>
  <c r="BL469" i="30"/>
  <c r="BD469" i="30"/>
  <c r="AV469" i="30"/>
  <c r="AN469" i="30"/>
  <c r="AF469" i="30"/>
  <c r="X469" i="30"/>
  <c r="P469" i="30"/>
  <c r="DA469" i="30"/>
  <c r="CS469" i="30"/>
  <c r="CK469" i="30"/>
  <c r="CC469" i="30"/>
  <c r="BU469" i="30"/>
  <c r="BM469" i="30"/>
  <c r="BE469" i="30"/>
  <c r="AW469" i="30"/>
  <c r="AO469" i="30"/>
  <c r="AG469" i="30"/>
  <c r="Y469" i="30"/>
  <c r="Q469" i="30"/>
  <c r="DD470" i="30"/>
  <c r="CZ470" i="30"/>
  <c r="CV470" i="30"/>
  <c r="CR470" i="30"/>
  <c r="CN470" i="30"/>
  <c r="CJ470" i="30"/>
  <c r="CF470" i="30"/>
  <c r="CB470" i="30"/>
  <c r="BX470" i="30"/>
  <c r="BT470" i="30"/>
  <c r="DE470" i="30"/>
  <c r="DA470" i="30"/>
  <c r="CW470" i="30"/>
  <c r="CS470" i="30"/>
  <c r="CO470" i="30"/>
  <c r="CK470" i="30"/>
  <c r="CG470" i="30"/>
  <c r="CC470" i="30"/>
  <c r="BY470" i="30"/>
  <c r="BU470" i="30"/>
  <c r="BQ470" i="30"/>
  <c r="DF470" i="30"/>
  <c r="DB470" i="30"/>
  <c r="CX470" i="30"/>
  <c r="CT470" i="30"/>
  <c r="CP470" i="30"/>
  <c r="CL470" i="30"/>
  <c r="CH470" i="30"/>
  <c r="CD470" i="30"/>
  <c r="BZ470" i="30"/>
  <c r="BV470" i="30"/>
  <c r="BR470" i="30"/>
  <c r="BN470" i="30"/>
  <c r="BJ470" i="30"/>
  <c r="BF470" i="30"/>
  <c r="BB470" i="30"/>
  <c r="AX470" i="30"/>
  <c r="AT470" i="30"/>
  <c r="AP470" i="30"/>
  <c r="AL470" i="30"/>
  <c r="AH470" i="30"/>
  <c r="AD470" i="30"/>
  <c r="Z470" i="30"/>
  <c r="V470" i="30"/>
  <c r="R470" i="30"/>
  <c r="N470" i="30"/>
  <c r="DC470" i="30"/>
  <c r="CY470" i="30"/>
  <c r="CU470" i="30"/>
  <c r="CQ470" i="30"/>
  <c r="CM470" i="30"/>
  <c r="CI470" i="30"/>
  <c r="CE470" i="30"/>
  <c r="CA470" i="30"/>
  <c r="BW470" i="30"/>
  <c r="BS470" i="30"/>
  <c r="BO470" i="30"/>
  <c r="BK470" i="30"/>
  <c r="BG470" i="30"/>
  <c r="BC470" i="30"/>
  <c r="AY470" i="30"/>
  <c r="AU470" i="30"/>
  <c r="AQ470" i="30"/>
  <c r="AM470" i="30"/>
  <c r="AI470" i="30"/>
  <c r="AE470" i="30"/>
  <c r="AA470" i="30"/>
  <c r="W470" i="30"/>
  <c r="S470" i="30"/>
  <c r="O470" i="30"/>
  <c r="K470" i="30"/>
  <c r="BM470" i="30"/>
  <c r="BE470" i="30"/>
  <c r="AW470" i="30"/>
  <c r="AO470" i="30"/>
  <c r="AG470" i="30"/>
  <c r="Y470" i="30"/>
  <c r="Q470" i="30"/>
  <c r="BP470" i="30"/>
  <c r="BH470" i="30"/>
  <c r="AZ470" i="30"/>
  <c r="AR470" i="30"/>
  <c r="AJ470" i="30"/>
  <c r="AB470" i="30"/>
  <c r="T470" i="30"/>
  <c r="L470" i="30"/>
  <c r="BI470" i="30"/>
  <c r="BA470" i="30"/>
  <c r="AS470" i="30"/>
  <c r="AK470" i="30"/>
  <c r="AC470" i="30"/>
  <c r="U470" i="30"/>
  <c r="M470" i="30"/>
  <c r="BL470" i="30"/>
  <c r="BD470" i="30"/>
  <c r="AV470" i="30"/>
  <c r="AN470" i="30"/>
  <c r="AF470" i="30"/>
  <c r="X470" i="30"/>
  <c r="P470" i="30"/>
  <c r="DD474" i="30"/>
  <c r="CZ474" i="30"/>
  <c r="CV474" i="30"/>
  <c r="CR474" i="30"/>
  <c r="CN474" i="30"/>
  <c r="CJ474" i="30"/>
  <c r="CF474" i="30"/>
  <c r="CB474" i="30"/>
  <c r="BX474" i="30"/>
  <c r="BT474" i="30"/>
  <c r="BP474" i="30"/>
  <c r="BL474" i="30"/>
  <c r="BH474" i="30"/>
  <c r="BD474" i="30"/>
  <c r="AZ474" i="30"/>
  <c r="AV474" i="30"/>
  <c r="AR474" i="30"/>
  <c r="AN474" i="30"/>
  <c r="AJ474" i="30"/>
  <c r="AF474" i="30"/>
  <c r="AB474" i="30"/>
  <c r="X474" i="30"/>
  <c r="T474" i="30"/>
  <c r="P474" i="30"/>
  <c r="L474" i="30"/>
  <c r="DE474" i="30"/>
  <c r="DA474" i="30"/>
  <c r="CW474" i="30"/>
  <c r="CS474" i="30"/>
  <c r="CO474" i="30"/>
  <c r="CK474" i="30"/>
  <c r="CG474" i="30"/>
  <c r="CC474" i="30"/>
  <c r="BY474" i="30"/>
  <c r="BU474" i="30"/>
  <c r="BQ474" i="30"/>
  <c r="BM474" i="30"/>
  <c r="BI474" i="30"/>
  <c r="BE474" i="30"/>
  <c r="BA474" i="30"/>
  <c r="AW474" i="30"/>
  <c r="AS474" i="30"/>
  <c r="AO474" i="30"/>
  <c r="AK474" i="30"/>
  <c r="AG474" i="30"/>
  <c r="AC474" i="30"/>
  <c r="Y474" i="30"/>
  <c r="U474" i="30"/>
  <c r="Q474" i="30"/>
  <c r="M474" i="30"/>
  <c r="DF474" i="30"/>
  <c r="DB474" i="30"/>
  <c r="CX474" i="30"/>
  <c r="CT474" i="30"/>
  <c r="CP474" i="30"/>
  <c r="CL474" i="30"/>
  <c r="CH474" i="30"/>
  <c r="CD474" i="30"/>
  <c r="BZ474" i="30"/>
  <c r="BV474" i="30"/>
  <c r="BR474" i="30"/>
  <c r="BN474" i="30"/>
  <c r="BJ474" i="30"/>
  <c r="BF474" i="30"/>
  <c r="BB474" i="30"/>
  <c r="AX474" i="30"/>
  <c r="AT474" i="30"/>
  <c r="AP474" i="30"/>
  <c r="AL474" i="30"/>
  <c r="AH474" i="30"/>
  <c r="AD474" i="30"/>
  <c r="Z474" i="30"/>
  <c r="V474" i="30"/>
  <c r="R474" i="30"/>
  <c r="N474" i="30"/>
  <c r="DC474" i="30"/>
  <c r="CY474" i="30"/>
  <c r="CU474" i="30"/>
  <c r="CQ474" i="30"/>
  <c r="CM474" i="30"/>
  <c r="CI474" i="30"/>
  <c r="CE474" i="30"/>
  <c r="CA474" i="30"/>
  <c r="BW474" i="30"/>
  <c r="BS474" i="30"/>
  <c r="BO474" i="30"/>
  <c r="BK474" i="30"/>
  <c r="BG474" i="30"/>
  <c r="BC474" i="30"/>
  <c r="AY474" i="30"/>
  <c r="AU474" i="30"/>
  <c r="AQ474" i="30"/>
  <c r="AM474" i="30"/>
  <c r="AI474" i="30"/>
  <c r="AE474" i="30"/>
  <c r="AA474" i="30"/>
  <c r="W474" i="30"/>
  <c r="S474" i="30"/>
  <c r="O474" i="30"/>
  <c r="K474" i="30"/>
  <c r="DD478" i="30"/>
  <c r="CZ478" i="30"/>
  <c r="CV478" i="30"/>
  <c r="CR478" i="30"/>
  <c r="CN478" i="30"/>
  <c r="CJ478" i="30"/>
  <c r="CF478" i="30"/>
  <c r="CB478" i="30"/>
  <c r="BX478" i="30"/>
  <c r="BT478" i="30"/>
  <c r="BP478" i="30"/>
  <c r="BL478" i="30"/>
  <c r="BH478" i="30"/>
  <c r="BD478" i="30"/>
  <c r="AZ478" i="30"/>
  <c r="AV478" i="30"/>
  <c r="AR478" i="30"/>
  <c r="AN478" i="30"/>
  <c r="AJ478" i="30"/>
  <c r="AF478" i="30"/>
  <c r="AB478" i="30"/>
  <c r="X478" i="30"/>
  <c r="T478" i="30"/>
  <c r="P478" i="30"/>
  <c r="L478" i="30"/>
  <c r="DE478" i="30"/>
  <c r="DA478" i="30"/>
  <c r="CW478" i="30"/>
  <c r="CS478" i="30"/>
  <c r="CO478" i="30"/>
  <c r="CK478" i="30"/>
  <c r="CG478" i="30"/>
  <c r="CC478" i="30"/>
  <c r="BY478" i="30"/>
  <c r="BU478" i="30"/>
  <c r="BQ478" i="30"/>
  <c r="BM478" i="30"/>
  <c r="BI478" i="30"/>
  <c r="BE478" i="30"/>
  <c r="BA478" i="30"/>
  <c r="AW478" i="30"/>
  <c r="AS478" i="30"/>
  <c r="AO478" i="30"/>
  <c r="AK478" i="30"/>
  <c r="AG478" i="30"/>
  <c r="AC478" i="30"/>
  <c r="Y478" i="30"/>
  <c r="U478" i="30"/>
  <c r="Q478" i="30"/>
  <c r="M478" i="30"/>
  <c r="DF478" i="30"/>
  <c r="DB478" i="30"/>
  <c r="CX478" i="30"/>
  <c r="CT478" i="30"/>
  <c r="CP478" i="30"/>
  <c r="CL478" i="30"/>
  <c r="CH478" i="30"/>
  <c r="CD478" i="30"/>
  <c r="BZ478" i="30"/>
  <c r="BV478" i="30"/>
  <c r="BR478" i="30"/>
  <c r="BN478" i="30"/>
  <c r="BJ478" i="30"/>
  <c r="BF478" i="30"/>
  <c r="BB478" i="30"/>
  <c r="AX478" i="30"/>
  <c r="AT478" i="30"/>
  <c r="AP478" i="30"/>
  <c r="AL478" i="30"/>
  <c r="AH478" i="30"/>
  <c r="AD478" i="30"/>
  <c r="Z478" i="30"/>
  <c r="V478" i="30"/>
  <c r="R478" i="30"/>
  <c r="N478" i="30"/>
  <c r="DC478" i="30"/>
  <c r="CY478" i="30"/>
  <c r="CU478" i="30"/>
  <c r="CQ478" i="30"/>
  <c r="CM478" i="30"/>
  <c r="CI478" i="30"/>
  <c r="CE478" i="30"/>
  <c r="CA478" i="30"/>
  <c r="BW478" i="30"/>
  <c r="BS478" i="30"/>
  <c r="BO478" i="30"/>
  <c r="BK478" i="30"/>
  <c r="BG478" i="30"/>
  <c r="BC478" i="30"/>
  <c r="AY478" i="30"/>
  <c r="AU478" i="30"/>
  <c r="AQ478" i="30"/>
  <c r="AM478" i="30"/>
  <c r="AI478" i="30"/>
  <c r="AE478" i="30"/>
  <c r="AA478" i="30"/>
  <c r="W478" i="30"/>
  <c r="S478" i="30"/>
  <c r="O478" i="30"/>
  <c r="K478" i="30"/>
  <c r="DD482" i="30"/>
  <c r="CZ482" i="30"/>
  <c r="CV482" i="30"/>
  <c r="CR482" i="30"/>
  <c r="CN482" i="30"/>
  <c r="CJ482" i="30"/>
  <c r="CF482" i="30"/>
  <c r="CB482" i="30"/>
  <c r="BX482" i="30"/>
  <c r="BT482" i="30"/>
  <c r="BP482" i="30"/>
  <c r="BL482" i="30"/>
  <c r="BH482" i="30"/>
  <c r="BD482" i="30"/>
  <c r="AZ482" i="30"/>
  <c r="AV482" i="30"/>
  <c r="AR482" i="30"/>
  <c r="AN482" i="30"/>
  <c r="AJ482" i="30"/>
  <c r="AF482" i="30"/>
  <c r="AB482" i="30"/>
  <c r="X482" i="30"/>
  <c r="T482" i="30"/>
  <c r="P482" i="30"/>
  <c r="L482" i="30"/>
  <c r="DE482" i="30"/>
  <c r="DA482" i="30"/>
  <c r="CW482" i="30"/>
  <c r="CS482" i="30"/>
  <c r="CO482" i="30"/>
  <c r="CK482" i="30"/>
  <c r="CG482" i="30"/>
  <c r="CC482" i="30"/>
  <c r="BY482" i="30"/>
  <c r="BU482" i="30"/>
  <c r="BQ482" i="30"/>
  <c r="BM482" i="30"/>
  <c r="BI482" i="30"/>
  <c r="BE482" i="30"/>
  <c r="BA482" i="30"/>
  <c r="AW482" i="30"/>
  <c r="AS482" i="30"/>
  <c r="AO482" i="30"/>
  <c r="AK482" i="30"/>
  <c r="AG482" i="30"/>
  <c r="AC482" i="30"/>
  <c r="Y482" i="30"/>
  <c r="U482" i="30"/>
  <c r="Q482" i="30"/>
  <c r="M482" i="30"/>
  <c r="DF482" i="30"/>
  <c r="DB482" i="30"/>
  <c r="CX482" i="30"/>
  <c r="CT482" i="30"/>
  <c r="CP482" i="30"/>
  <c r="CL482" i="30"/>
  <c r="CH482" i="30"/>
  <c r="CD482" i="30"/>
  <c r="BZ482" i="30"/>
  <c r="BV482" i="30"/>
  <c r="BR482" i="30"/>
  <c r="BN482" i="30"/>
  <c r="BJ482" i="30"/>
  <c r="BF482" i="30"/>
  <c r="BB482" i="30"/>
  <c r="AX482" i="30"/>
  <c r="AT482" i="30"/>
  <c r="AP482" i="30"/>
  <c r="AL482" i="30"/>
  <c r="AH482" i="30"/>
  <c r="AD482" i="30"/>
  <c r="Z482" i="30"/>
  <c r="V482" i="30"/>
  <c r="R482" i="30"/>
  <c r="N482" i="30"/>
  <c r="DC482" i="30"/>
  <c r="CY482" i="30"/>
  <c r="CU482" i="30"/>
  <c r="CQ482" i="30"/>
  <c r="CM482" i="30"/>
  <c r="CI482" i="30"/>
  <c r="CE482" i="30"/>
  <c r="CA482" i="30"/>
  <c r="BW482" i="30"/>
  <c r="BS482" i="30"/>
  <c r="BO482" i="30"/>
  <c r="BK482" i="30"/>
  <c r="BG482" i="30"/>
  <c r="BC482" i="30"/>
  <c r="AY482" i="30"/>
  <c r="AU482" i="30"/>
  <c r="AQ482" i="30"/>
  <c r="AM482" i="30"/>
  <c r="AI482" i="30"/>
  <c r="AE482" i="30"/>
  <c r="AA482" i="30"/>
  <c r="W482" i="30"/>
  <c r="S482" i="30"/>
  <c r="O482" i="30"/>
  <c r="K482" i="30"/>
  <c r="DE486" i="30"/>
  <c r="DA486" i="30"/>
  <c r="CW486" i="30"/>
  <c r="CS486" i="30"/>
  <c r="CO486" i="30"/>
  <c r="CK486" i="30"/>
  <c r="CG486" i="30"/>
  <c r="CC486" i="30"/>
  <c r="BY486" i="30"/>
  <c r="BU486" i="30"/>
  <c r="BQ486" i="30"/>
  <c r="BM486" i="30"/>
  <c r="BI486" i="30"/>
  <c r="BE486" i="30"/>
  <c r="BA486" i="30"/>
  <c r="AW486" i="30"/>
  <c r="AS486" i="30"/>
  <c r="AO486" i="30"/>
  <c r="AK486" i="30"/>
  <c r="AG486" i="30"/>
  <c r="AC486" i="30"/>
  <c r="Y486" i="30"/>
  <c r="DF486" i="30"/>
  <c r="DB486" i="30"/>
  <c r="CX486" i="30"/>
  <c r="CT486" i="30"/>
  <c r="CP486" i="30"/>
  <c r="CL486" i="30"/>
  <c r="CH486" i="30"/>
  <c r="CD486" i="30"/>
  <c r="BZ486" i="30"/>
  <c r="BV486" i="30"/>
  <c r="BR486" i="30"/>
  <c r="BN486" i="30"/>
  <c r="BJ486" i="30"/>
  <c r="BF486" i="30"/>
  <c r="BB486" i="30"/>
  <c r="AX486" i="30"/>
  <c r="AT486" i="30"/>
  <c r="AP486" i="30"/>
  <c r="AL486" i="30"/>
  <c r="AH486" i="30"/>
  <c r="AD486" i="30"/>
  <c r="Z486" i="30"/>
  <c r="V486" i="30"/>
  <c r="R486" i="30"/>
  <c r="N486" i="30"/>
  <c r="DC486" i="30"/>
  <c r="CY486" i="30"/>
  <c r="CU486" i="30"/>
  <c r="CQ486" i="30"/>
  <c r="CM486" i="30"/>
  <c r="CI486" i="30"/>
  <c r="CE486" i="30"/>
  <c r="CA486" i="30"/>
  <c r="BW486" i="30"/>
  <c r="BS486" i="30"/>
  <c r="BO486" i="30"/>
  <c r="BK486" i="30"/>
  <c r="BG486" i="30"/>
  <c r="BC486" i="30"/>
  <c r="AY486" i="30"/>
  <c r="AU486" i="30"/>
  <c r="AQ486" i="30"/>
  <c r="AM486" i="30"/>
  <c r="AI486" i="30"/>
  <c r="AE486" i="30"/>
  <c r="AA486" i="30"/>
  <c r="W486" i="30"/>
  <c r="S486" i="30"/>
  <c r="O486" i="30"/>
  <c r="K486" i="30"/>
  <c r="DD486" i="30"/>
  <c r="CZ486" i="30"/>
  <c r="CV486" i="30"/>
  <c r="CR486" i="30"/>
  <c r="CN486" i="30"/>
  <c r="CJ486" i="30"/>
  <c r="CF486" i="30"/>
  <c r="CB486" i="30"/>
  <c r="BX486" i="30"/>
  <c r="BT486" i="30"/>
  <c r="BP486" i="30"/>
  <c r="BL486" i="30"/>
  <c r="BH486" i="30"/>
  <c r="BD486" i="30"/>
  <c r="AZ486" i="30"/>
  <c r="AV486" i="30"/>
  <c r="AR486" i="30"/>
  <c r="AN486" i="30"/>
  <c r="AJ486" i="30"/>
  <c r="AF486" i="30"/>
  <c r="AB486" i="30"/>
  <c r="X486" i="30"/>
  <c r="T486" i="30"/>
  <c r="P486" i="30"/>
  <c r="L486" i="30"/>
  <c r="U486" i="30"/>
  <c r="M486" i="30"/>
  <c r="Q486" i="30"/>
  <c r="DE489" i="30"/>
  <c r="DA489" i="30"/>
  <c r="CW489" i="30"/>
  <c r="CS489" i="30"/>
  <c r="CO489" i="30"/>
  <c r="CK489" i="30"/>
  <c r="CG489" i="30"/>
  <c r="CC489" i="30"/>
  <c r="BY489" i="30"/>
  <c r="BU489" i="30"/>
  <c r="BQ489" i="30"/>
  <c r="BM489" i="30"/>
  <c r="BI489" i="30"/>
  <c r="BE489" i="30"/>
  <c r="BA489" i="30"/>
  <c r="AW489" i="30"/>
  <c r="AS489" i="30"/>
  <c r="AO489" i="30"/>
  <c r="AK489" i="30"/>
  <c r="AG489" i="30"/>
  <c r="AC489" i="30"/>
  <c r="Y489" i="30"/>
  <c r="U489" i="30"/>
  <c r="Q489" i="30"/>
  <c r="M489" i="30"/>
  <c r="DF489" i="30"/>
  <c r="DB489" i="30"/>
  <c r="CX489" i="30"/>
  <c r="CT489" i="30"/>
  <c r="CP489" i="30"/>
  <c r="CL489" i="30"/>
  <c r="CH489" i="30"/>
  <c r="CD489" i="30"/>
  <c r="BZ489" i="30"/>
  <c r="BV489" i="30"/>
  <c r="BR489" i="30"/>
  <c r="BN489" i="30"/>
  <c r="BJ489" i="30"/>
  <c r="BF489" i="30"/>
  <c r="BB489" i="30"/>
  <c r="AX489" i="30"/>
  <c r="AT489" i="30"/>
  <c r="AP489" i="30"/>
  <c r="AL489" i="30"/>
  <c r="AH489" i="30"/>
  <c r="AD489" i="30"/>
  <c r="Z489" i="30"/>
  <c r="V489" i="30"/>
  <c r="R489" i="30"/>
  <c r="N489" i="30"/>
  <c r="DC489" i="30"/>
  <c r="CY489" i="30"/>
  <c r="CU489" i="30"/>
  <c r="CQ489" i="30"/>
  <c r="CM489" i="30"/>
  <c r="CI489" i="30"/>
  <c r="CE489" i="30"/>
  <c r="CA489" i="30"/>
  <c r="BW489" i="30"/>
  <c r="BS489" i="30"/>
  <c r="BO489" i="30"/>
  <c r="BK489" i="30"/>
  <c r="BG489" i="30"/>
  <c r="BC489" i="30"/>
  <c r="AY489" i="30"/>
  <c r="AU489" i="30"/>
  <c r="AQ489" i="30"/>
  <c r="AM489" i="30"/>
  <c r="AI489" i="30"/>
  <c r="AE489" i="30"/>
  <c r="AA489" i="30"/>
  <c r="W489" i="30"/>
  <c r="S489" i="30"/>
  <c r="O489" i="30"/>
  <c r="K489" i="30"/>
  <c r="DD489" i="30"/>
  <c r="CZ489" i="30"/>
  <c r="CV489" i="30"/>
  <c r="CR489" i="30"/>
  <c r="CN489" i="30"/>
  <c r="CJ489" i="30"/>
  <c r="CF489" i="30"/>
  <c r="CB489" i="30"/>
  <c r="BX489" i="30"/>
  <c r="BT489" i="30"/>
  <c r="BP489" i="30"/>
  <c r="BL489" i="30"/>
  <c r="BH489" i="30"/>
  <c r="BD489" i="30"/>
  <c r="AZ489" i="30"/>
  <c r="AV489" i="30"/>
  <c r="AR489" i="30"/>
  <c r="AN489" i="30"/>
  <c r="AJ489" i="30"/>
  <c r="AF489" i="30"/>
  <c r="AB489" i="30"/>
  <c r="X489" i="30"/>
  <c r="T489" i="30"/>
  <c r="P489" i="30"/>
  <c r="L489" i="30"/>
  <c r="DE493" i="30"/>
  <c r="DA493" i="30"/>
  <c r="CW493" i="30"/>
  <c r="CS493" i="30"/>
  <c r="CO493" i="30"/>
  <c r="CK493" i="30"/>
  <c r="CG493" i="30"/>
  <c r="CC493" i="30"/>
  <c r="BY493" i="30"/>
  <c r="BU493" i="30"/>
  <c r="BQ493" i="30"/>
  <c r="BM493" i="30"/>
  <c r="BI493" i="30"/>
  <c r="BE493" i="30"/>
  <c r="BA493" i="30"/>
  <c r="AW493" i="30"/>
  <c r="AS493" i="30"/>
  <c r="AO493" i="30"/>
  <c r="AK493" i="30"/>
  <c r="AG493" i="30"/>
  <c r="AC493" i="30"/>
  <c r="Y493" i="30"/>
  <c r="U493" i="30"/>
  <c r="Q493" i="30"/>
  <c r="M493" i="30"/>
  <c r="DF493" i="30"/>
  <c r="DB493" i="30"/>
  <c r="CX493" i="30"/>
  <c r="CT493" i="30"/>
  <c r="CP493" i="30"/>
  <c r="CL493" i="30"/>
  <c r="CH493" i="30"/>
  <c r="CD493" i="30"/>
  <c r="BZ493" i="30"/>
  <c r="BV493" i="30"/>
  <c r="BR493" i="30"/>
  <c r="BN493" i="30"/>
  <c r="BJ493" i="30"/>
  <c r="BF493" i="30"/>
  <c r="BB493" i="30"/>
  <c r="AX493" i="30"/>
  <c r="AT493" i="30"/>
  <c r="AP493" i="30"/>
  <c r="AL493" i="30"/>
  <c r="AH493" i="30"/>
  <c r="AD493" i="30"/>
  <c r="Z493" i="30"/>
  <c r="V493" i="30"/>
  <c r="R493" i="30"/>
  <c r="N493" i="30"/>
  <c r="DC493" i="30"/>
  <c r="CY493" i="30"/>
  <c r="CU493" i="30"/>
  <c r="CQ493" i="30"/>
  <c r="CM493" i="30"/>
  <c r="CI493" i="30"/>
  <c r="CE493" i="30"/>
  <c r="CA493" i="30"/>
  <c r="BW493" i="30"/>
  <c r="BS493" i="30"/>
  <c r="BO493" i="30"/>
  <c r="BK493" i="30"/>
  <c r="BG493" i="30"/>
  <c r="BC493" i="30"/>
  <c r="AY493" i="30"/>
  <c r="AU493" i="30"/>
  <c r="AQ493" i="30"/>
  <c r="AM493" i="30"/>
  <c r="AI493" i="30"/>
  <c r="AE493" i="30"/>
  <c r="AA493" i="30"/>
  <c r="W493" i="30"/>
  <c r="S493" i="30"/>
  <c r="O493" i="30"/>
  <c r="K493" i="30"/>
  <c r="DD493" i="30"/>
  <c r="CZ493" i="30"/>
  <c r="CV493" i="30"/>
  <c r="CR493" i="30"/>
  <c r="CN493" i="30"/>
  <c r="CJ493" i="30"/>
  <c r="CF493" i="30"/>
  <c r="CB493" i="30"/>
  <c r="BX493" i="30"/>
  <c r="BT493" i="30"/>
  <c r="BP493" i="30"/>
  <c r="BL493" i="30"/>
  <c r="BH493" i="30"/>
  <c r="BD493" i="30"/>
  <c r="AZ493" i="30"/>
  <c r="AV493" i="30"/>
  <c r="AR493" i="30"/>
  <c r="AN493" i="30"/>
  <c r="AJ493" i="30"/>
  <c r="AF493" i="30"/>
  <c r="AB493" i="30"/>
  <c r="X493" i="30"/>
  <c r="T493" i="30"/>
  <c r="P493" i="30"/>
  <c r="L493" i="30"/>
  <c r="DD498" i="30"/>
  <c r="CZ498" i="30"/>
  <c r="CV498" i="30"/>
  <c r="CR498" i="30"/>
  <c r="CN498" i="30"/>
  <c r="CJ498" i="30"/>
  <c r="CF498" i="30"/>
  <c r="CB498" i="30"/>
  <c r="BX498" i="30"/>
  <c r="BT498" i="30"/>
  <c r="BP498" i="30"/>
  <c r="BL498" i="30"/>
  <c r="BH498" i="30"/>
  <c r="BD498" i="30"/>
  <c r="AZ498" i="30"/>
  <c r="AV498" i="30"/>
  <c r="AR498" i="30"/>
  <c r="AN498" i="30"/>
  <c r="AJ498" i="30"/>
  <c r="AF498" i="30"/>
  <c r="AB498" i="30"/>
  <c r="X498" i="30"/>
  <c r="T498" i="30"/>
  <c r="P498" i="30"/>
  <c r="L498" i="30"/>
  <c r="DE498" i="30"/>
  <c r="DA498" i="30"/>
  <c r="CW498" i="30"/>
  <c r="CS498" i="30"/>
  <c r="CO498" i="30"/>
  <c r="CK498" i="30"/>
  <c r="CG498" i="30"/>
  <c r="CC498" i="30"/>
  <c r="BY498" i="30"/>
  <c r="BU498" i="30"/>
  <c r="BQ498" i="30"/>
  <c r="BM498" i="30"/>
  <c r="BI498" i="30"/>
  <c r="BE498" i="30"/>
  <c r="BA498" i="30"/>
  <c r="AW498" i="30"/>
  <c r="AS498" i="30"/>
  <c r="AO498" i="30"/>
  <c r="AK498" i="30"/>
  <c r="AG498" i="30"/>
  <c r="AC498" i="30"/>
  <c r="Y498" i="30"/>
  <c r="U498" i="30"/>
  <c r="Q498" i="30"/>
  <c r="M498" i="30"/>
  <c r="DF498" i="30"/>
  <c r="DB498" i="30"/>
  <c r="CX498" i="30"/>
  <c r="CT498" i="30"/>
  <c r="CP498" i="30"/>
  <c r="CL498" i="30"/>
  <c r="CH498" i="30"/>
  <c r="CD498" i="30"/>
  <c r="BZ498" i="30"/>
  <c r="BV498" i="30"/>
  <c r="BR498" i="30"/>
  <c r="BN498" i="30"/>
  <c r="BJ498" i="30"/>
  <c r="BF498" i="30"/>
  <c r="BB498" i="30"/>
  <c r="AX498" i="30"/>
  <c r="AT498" i="30"/>
  <c r="AP498" i="30"/>
  <c r="AL498" i="30"/>
  <c r="AH498" i="30"/>
  <c r="AD498" i="30"/>
  <c r="Z498" i="30"/>
  <c r="V498" i="30"/>
  <c r="R498" i="30"/>
  <c r="N498" i="30"/>
  <c r="DC498" i="30"/>
  <c r="CY498" i="30"/>
  <c r="CU498" i="30"/>
  <c r="CQ498" i="30"/>
  <c r="CM498" i="30"/>
  <c r="CI498" i="30"/>
  <c r="CE498" i="30"/>
  <c r="CA498" i="30"/>
  <c r="BW498" i="30"/>
  <c r="BS498" i="30"/>
  <c r="BO498" i="30"/>
  <c r="BK498" i="30"/>
  <c r="BG498" i="30"/>
  <c r="BC498" i="30"/>
  <c r="AY498" i="30"/>
  <c r="AU498" i="30"/>
  <c r="AQ498" i="30"/>
  <c r="AM498" i="30"/>
  <c r="AI498" i="30"/>
  <c r="AE498" i="30"/>
  <c r="AA498" i="30"/>
  <c r="W498" i="30"/>
  <c r="S498" i="30"/>
  <c r="O498" i="30"/>
  <c r="K498" i="30"/>
  <c r="DD502" i="30"/>
  <c r="CZ502" i="30"/>
  <c r="CV502" i="30"/>
  <c r="CR502" i="30"/>
  <c r="CN502" i="30"/>
  <c r="CJ502" i="30"/>
  <c r="CF502" i="30"/>
  <c r="CB502" i="30"/>
  <c r="BX502" i="30"/>
  <c r="BT502" i="30"/>
  <c r="BP502" i="30"/>
  <c r="BL502" i="30"/>
  <c r="BH502" i="30"/>
  <c r="BD502" i="30"/>
  <c r="AZ502" i="30"/>
  <c r="AV502" i="30"/>
  <c r="AR502" i="30"/>
  <c r="AN502" i="30"/>
  <c r="AJ502" i="30"/>
  <c r="AF502" i="30"/>
  <c r="AB502" i="30"/>
  <c r="X502" i="30"/>
  <c r="T502" i="30"/>
  <c r="P502" i="30"/>
  <c r="L502" i="30"/>
  <c r="DE502" i="30"/>
  <c r="DA502" i="30"/>
  <c r="CW502" i="30"/>
  <c r="CS502" i="30"/>
  <c r="CO502" i="30"/>
  <c r="CK502" i="30"/>
  <c r="CG502" i="30"/>
  <c r="CC502" i="30"/>
  <c r="BY502" i="30"/>
  <c r="BU502" i="30"/>
  <c r="BQ502" i="30"/>
  <c r="BM502" i="30"/>
  <c r="BI502" i="30"/>
  <c r="BE502" i="30"/>
  <c r="BA502" i="30"/>
  <c r="AW502" i="30"/>
  <c r="AS502" i="30"/>
  <c r="AO502" i="30"/>
  <c r="AK502" i="30"/>
  <c r="AG502" i="30"/>
  <c r="AC502" i="30"/>
  <c r="Y502" i="30"/>
  <c r="U502" i="30"/>
  <c r="Q502" i="30"/>
  <c r="M502" i="30"/>
  <c r="DF502" i="30"/>
  <c r="DB502" i="30"/>
  <c r="CX502" i="30"/>
  <c r="CT502" i="30"/>
  <c r="CP502" i="30"/>
  <c r="CL502" i="30"/>
  <c r="CH502" i="30"/>
  <c r="CD502" i="30"/>
  <c r="BZ502" i="30"/>
  <c r="BV502" i="30"/>
  <c r="BR502" i="30"/>
  <c r="BN502" i="30"/>
  <c r="BJ502" i="30"/>
  <c r="BF502" i="30"/>
  <c r="BB502" i="30"/>
  <c r="AX502" i="30"/>
  <c r="AT502" i="30"/>
  <c r="AP502" i="30"/>
  <c r="AL502" i="30"/>
  <c r="AH502" i="30"/>
  <c r="AD502" i="30"/>
  <c r="Z502" i="30"/>
  <c r="V502" i="30"/>
  <c r="R502" i="30"/>
  <c r="N502" i="30"/>
  <c r="DC502" i="30"/>
  <c r="CY502" i="30"/>
  <c r="CU502" i="30"/>
  <c r="CQ502" i="30"/>
  <c r="CM502" i="30"/>
  <c r="CI502" i="30"/>
  <c r="CE502" i="30"/>
  <c r="CA502" i="30"/>
  <c r="BW502" i="30"/>
  <c r="BS502" i="30"/>
  <c r="BO502" i="30"/>
  <c r="BK502" i="30"/>
  <c r="BG502" i="30"/>
  <c r="BC502" i="30"/>
  <c r="AY502" i="30"/>
  <c r="AU502" i="30"/>
  <c r="AQ502" i="30"/>
  <c r="AM502" i="30"/>
  <c r="AI502" i="30"/>
  <c r="AE502" i="30"/>
  <c r="AA502" i="30"/>
  <c r="W502" i="30"/>
  <c r="S502" i="30"/>
  <c r="O502" i="30"/>
  <c r="K502" i="30"/>
  <c r="DC506" i="30"/>
  <c r="CY506" i="30"/>
  <c r="CU506" i="30"/>
  <c r="CQ506" i="30"/>
  <c r="CM506" i="30"/>
  <c r="CI506" i="30"/>
  <c r="CE506" i="30"/>
  <c r="CA506" i="30"/>
  <c r="BW506" i="30"/>
  <c r="BS506" i="30"/>
  <c r="BO506" i="30"/>
  <c r="BK506" i="30"/>
  <c r="BG506" i="30"/>
  <c r="BC506" i="30"/>
  <c r="AY506" i="30"/>
  <c r="AU506" i="30"/>
  <c r="AQ506" i="30"/>
  <c r="AM506" i="30"/>
  <c r="AI506" i="30"/>
  <c r="AE506" i="30"/>
  <c r="AA506" i="30"/>
  <c r="W506" i="30"/>
  <c r="S506" i="30"/>
  <c r="O506" i="30"/>
  <c r="K506" i="30"/>
  <c r="DD506" i="30"/>
  <c r="CZ506" i="30"/>
  <c r="CV506" i="30"/>
  <c r="CR506" i="30"/>
  <c r="CN506" i="30"/>
  <c r="CJ506" i="30"/>
  <c r="CF506" i="30"/>
  <c r="CB506" i="30"/>
  <c r="BX506" i="30"/>
  <c r="BT506" i="30"/>
  <c r="BP506" i="30"/>
  <c r="BL506" i="30"/>
  <c r="BH506" i="30"/>
  <c r="BD506" i="30"/>
  <c r="AZ506" i="30"/>
  <c r="AV506" i="30"/>
  <c r="AR506" i="30"/>
  <c r="AN506" i="30"/>
  <c r="AJ506" i="30"/>
  <c r="AF506" i="30"/>
  <c r="AB506" i="30"/>
  <c r="X506" i="30"/>
  <c r="T506" i="30"/>
  <c r="P506" i="30"/>
  <c r="L506" i="30"/>
  <c r="DE506" i="30"/>
  <c r="DA506" i="30"/>
  <c r="CW506" i="30"/>
  <c r="CS506" i="30"/>
  <c r="CO506" i="30"/>
  <c r="CK506" i="30"/>
  <c r="CG506" i="30"/>
  <c r="CC506" i="30"/>
  <c r="BY506" i="30"/>
  <c r="BU506" i="30"/>
  <c r="BQ506" i="30"/>
  <c r="BM506" i="30"/>
  <c r="BI506" i="30"/>
  <c r="BE506" i="30"/>
  <c r="BA506" i="30"/>
  <c r="AW506" i="30"/>
  <c r="AS506" i="30"/>
  <c r="AO506" i="30"/>
  <c r="AK506" i="30"/>
  <c r="AG506" i="30"/>
  <c r="AC506" i="30"/>
  <c r="Y506" i="30"/>
  <c r="U506" i="30"/>
  <c r="Q506" i="30"/>
  <c r="M506" i="30"/>
  <c r="DF506" i="30"/>
  <c r="DB506" i="30"/>
  <c r="CX506" i="30"/>
  <c r="CT506" i="30"/>
  <c r="CP506" i="30"/>
  <c r="CL506" i="30"/>
  <c r="CH506" i="30"/>
  <c r="CD506" i="30"/>
  <c r="BZ506" i="30"/>
  <c r="BV506" i="30"/>
  <c r="BR506" i="30"/>
  <c r="BN506" i="30"/>
  <c r="BJ506" i="30"/>
  <c r="BF506" i="30"/>
  <c r="BB506" i="30"/>
  <c r="AX506" i="30"/>
  <c r="AT506" i="30"/>
  <c r="AP506" i="30"/>
  <c r="AL506" i="30"/>
  <c r="AH506" i="30"/>
  <c r="AD506" i="30"/>
  <c r="Z506" i="30"/>
  <c r="V506" i="30"/>
  <c r="R506" i="30"/>
  <c r="N506" i="30"/>
  <c r="DC510" i="30"/>
  <c r="CY510" i="30"/>
  <c r="CU510" i="30"/>
  <c r="CQ510" i="30"/>
  <c r="CM510" i="30"/>
  <c r="CI510" i="30"/>
  <c r="CE510" i="30"/>
  <c r="CA510" i="30"/>
  <c r="BW510" i="30"/>
  <c r="BS510" i="30"/>
  <c r="BO510" i="30"/>
  <c r="BK510" i="30"/>
  <c r="BG510" i="30"/>
  <c r="BC510" i="30"/>
  <c r="AY510" i="30"/>
  <c r="AU510" i="30"/>
  <c r="AQ510" i="30"/>
  <c r="AM510" i="30"/>
  <c r="AI510" i="30"/>
  <c r="AE510" i="30"/>
  <c r="AA510" i="30"/>
  <c r="W510" i="30"/>
  <c r="S510" i="30"/>
  <c r="O510" i="30"/>
  <c r="K510" i="30"/>
  <c r="DD510" i="30"/>
  <c r="CZ510" i="30"/>
  <c r="CV510" i="30"/>
  <c r="CR510" i="30"/>
  <c r="CN510" i="30"/>
  <c r="CJ510" i="30"/>
  <c r="CF510" i="30"/>
  <c r="CB510" i="30"/>
  <c r="BX510" i="30"/>
  <c r="BT510" i="30"/>
  <c r="BP510" i="30"/>
  <c r="BL510" i="30"/>
  <c r="BH510" i="30"/>
  <c r="BD510" i="30"/>
  <c r="AZ510" i="30"/>
  <c r="AV510" i="30"/>
  <c r="AR510" i="30"/>
  <c r="AN510" i="30"/>
  <c r="AJ510" i="30"/>
  <c r="AF510" i="30"/>
  <c r="AB510" i="30"/>
  <c r="X510" i="30"/>
  <c r="T510" i="30"/>
  <c r="P510" i="30"/>
  <c r="L510" i="30"/>
  <c r="DE510" i="30"/>
  <c r="DA510" i="30"/>
  <c r="CW510" i="30"/>
  <c r="CS510" i="30"/>
  <c r="CO510" i="30"/>
  <c r="CK510" i="30"/>
  <c r="CG510" i="30"/>
  <c r="CC510" i="30"/>
  <c r="BY510" i="30"/>
  <c r="BU510" i="30"/>
  <c r="BQ510" i="30"/>
  <c r="BM510" i="30"/>
  <c r="BI510" i="30"/>
  <c r="BE510" i="30"/>
  <c r="BA510" i="30"/>
  <c r="AW510" i="30"/>
  <c r="AS510" i="30"/>
  <c r="AO510" i="30"/>
  <c r="AK510" i="30"/>
  <c r="AG510" i="30"/>
  <c r="AC510" i="30"/>
  <c r="Y510" i="30"/>
  <c r="U510" i="30"/>
  <c r="Q510" i="30"/>
  <c r="M510" i="30"/>
  <c r="DF510" i="30"/>
  <c r="DB510" i="30"/>
  <c r="CX510" i="30"/>
  <c r="CT510" i="30"/>
  <c r="CP510" i="30"/>
  <c r="CL510" i="30"/>
  <c r="CH510" i="30"/>
  <c r="CD510" i="30"/>
  <c r="BZ510" i="30"/>
  <c r="BV510" i="30"/>
  <c r="BR510" i="30"/>
  <c r="BN510" i="30"/>
  <c r="BJ510" i="30"/>
  <c r="BF510" i="30"/>
  <c r="BB510" i="30"/>
  <c r="AX510" i="30"/>
  <c r="AT510" i="30"/>
  <c r="AP510" i="30"/>
  <c r="AL510" i="30"/>
  <c r="AH510" i="30"/>
  <c r="AD510" i="30"/>
  <c r="Z510" i="30"/>
  <c r="V510" i="30"/>
  <c r="R510" i="30"/>
  <c r="N510" i="30"/>
  <c r="ID45" i="30"/>
  <c r="HZ45" i="30"/>
  <c r="HV45" i="30"/>
  <c r="HR45" i="30"/>
  <c r="HN45" i="30"/>
  <c r="HJ45" i="30"/>
  <c r="HF45" i="30"/>
  <c r="HB45" i="30"/>
  <c r="GX45" i="30"/>
  <c r="GT45" i="30"/>
  <c r="GP45" i="30"/>
  <c r="GL45" i="30"/>
  <c r="GH45" i="30"/>
  <c r="GD45" i="30"/>
  <c r="FZ45" i="30"/>
  <c r="FV45" i="30"/>
  <c r="FR45" i="30"/>
  <c r="FN45" i="30"/>
  <c r="FJ45" i="30"/>
  <c r="FF45" i="30"/>
  <c r="FB45" i="30"/>
  <c r="EX45" i="30"/>
  <c r="ET45" i="30"/>
  <c r="EP45" i="30"/>
  <c r="EL45" i="30"/>
  <c r="EH45" i="30"/>
  <c r="ED45" i="30"/>
  <c r="DZ45" i="30"/>
  <c r="DV45" i="30"/>
  <c r="DR45" i="30"/>
  <c r="DN45" i="30"/>
  <c r="DJ45" i="30"/>
  <c r="DF45" i="30"/>
  <c r="DB45" i="30"/>
  <c r="CX45" i="30"/>
  <c r="CT45" i="30"/>
  <c r="CP45" i="30"/>
  <c r="CL45" i="30"/>
  <c r="CH45" i="30"/>
  <c r="CD45" i="30"/>
  <c r="BZ45" i="30"/>
  <c r="BV45" i="30"/>
  <c r="BR45" i="30"/>
  <c r="BN45" i="30"/>
  <c r="BJ45" i="30"/>
  <c r="BF45" i="30"/>
  <c r="BB45" i="30"/>
  <c r="AX45" i="30"/>
  <c r="AT45" i="30"/>
  <c r="AP45" i="30"/>
  <c r="AL45" i="30"/>
  <c r="AH45" i="30"/>
  <c r="AD45" i="30"/>
  <c r="Z45" i="30"/>
  <c r="V45" i="30"/>
  <c r="R45" i="30"/>
  <c r="N45" i="30"/>
  <c r="IE45" i="30"/>
  <c r="IA45" i="30"/>
  <c r="HW45" i="30"/>
  <c r="HS45" i="30"/>
  <c r="HO45" i="30"/>
  <c r="HK45" i="30"/>
  <c r="HG45" i="30"/>
  <c r="HC45" i="30"/>
  <c r="GY45" i="30"/>
  <c r="GU45" i="30"/>
  <c r="GQ45" i="30"/>
  <c r="GM45" i="30"/>
  <c r="GI45" i="30"/>
  <c r="GE45" i="30"/>
  <c r="GA45" i="30"/>
  <c r="FW45" i="30"/>
  <c r="FS45" i="30"/>
  <c r="FO45" i="30"/>
  <c r="FK45" i="30"/>
  <c r="FG45" i="30"/>
  <c r="FC45" i="30"/>
  <c r="EY45" i="30"/>
  <c r="EU45" i="30"/>
  <c r="EQ45" i="30"/>
  <c r="EM45" i="30"/>
  <c r="EI45" i="30"/>
  <c r="EE45" i="30"/>
  <c r="EA45" i="30"/>
  <c r="DW45" i="30"/>
  <c r="DS45" i="30"/>
  <c r="DO45" i="30"/>
  <c r="DK45" i="30"/>
  <c r="DG45" i="30"/>
  <c r="DC45" i="30"/>
  <c r="CY45" i="30"/>
  <c r="CU45" i="30"/>
  <c r="CQ45" i="30"/>
  <c r="CM45" i="30"/>
  <c r="CI45" i="30"/>
  <c r="CE45" i="30"/>
  <c r="CA45" i="30"/>
  <c r="BW45" i="30"/>
  <c r="BS45" i="30"/>
  <c r="BO45" i="30"/>
  <c r="BK45" i="30"/>
  <c r="BG45" i="30"/>
  <c r="BC45" i="30"/>
  <c r="AY45" i="30"/>
  <c r="AU45" i="30"/>
  <c r="AQ45" i="30"/>
  <c r="AM45" i="30"/>
  <c r="AI45" i="30"/>
  <c r="AE45" i="30"/>
  <c r="AA45" i="30"/>
  <c r="W45" i="30"/>
  <c r="S45" i="30"/>
  <c r="O45" i="30"/>
  <c r="K45" i="30"/>
  <c r="IF45" i="30"/>
  <c r="IB45" i="30"/>
  <c r="HX45" i="30"/>
  <c r="HT45" i="30"/>
  <c r="HP45" i="30"/>
  <c r="HL45" i="30"/>
  <c r="HH45" i="30"/>
  <c r="HD45" i="30"/>
  <c r="GZ45" i="30"/>
  <c r="GV45" i="30"/>
  <c r="GR45" i="30"/>
  <c r="GN45" i="30"/>
  <c r="GJ45" i="30"/>
  <c r="GF45" i="30"/>
  <c r="GB45" i="30"/>
  <c r="FX45" i="30"/>
  <c r="FT45" i="30"/>
  <c r="FP45" i="30"/>
  <c r="FL45" i="30"/>
  <c r="FH45" i="30"/>
  <c r="FD45" i="30"/>
  <c r="EZ45" i="30"/>
  <c r="EV45" i="30"/>
  <c r="ER45" i="30"/>
  <c r="EN45" i="30"/>
  <c r="EJ45" i="30"/>
  <c r="EF45" i="30"/>
  <c r="EB45" i="30"/>
  <c r="DX45" i="30"/>
  <c r="DT45" i="30"/>
  <c r="DP45" i="30"/>
  <c r="DL45" i="30"/>
  <c r="DH45" i="30"/>
  <c r="DD45" i="30"/>
  <c r="CZ45" i="30"/>
  <c r="CV45" i="30"/>
  <c r="CR45" i="30"/>
  <c r="CN45" i="30"/>
  <c r="CJ45" i="30"/>
  <c r="CF45" i="30"/>
  <c r="CB45" i="30"/>
  <c r="BX45" i="30"/>
  <c r="BT45" i="30"/>
  <c r="BP45" i="30"/>
  <c r="BL45" i="30"/>
  <c r="BH45" i="30"/>
  <c r="BD45" i="30"/>
  <c r="AZ45" i="30"/>
  <c r="AV45" i="30"/>
  <c r="AR45" i="30"/>
  <c r="AN45" i="30"/>
  <c r="AJ45" i="30"/>
  <c r="AF45" i="30"/>
  <c r="AB45" i="30"/>
  <c r="X45" i="30"/>
  <c r="T45" i="30"/>
  <c r="P45" i="30"/>
  <c r="L45" i="30"/>
  <c r="IG45" i="30"/>
  <c r="IC45" i="30"/>
  <c r="HY45" i="30"/>
  <c r="HU45" i="30"/>
  <c r="HQ45" i="30"/>
  <c r="HM45" i="30"/>
  <c r="HI45" i="30"/>
  <c r="HE45" i="30"/>
  <c r="HA45" i="30"/>
  <c r="GW45" i="30"/>
  <c r="GS45" i="30"/>
  <c r="GO45" i="30"/>
  <c r="GK45" i="30"/>
  <c r="GG45" i="30"/>
  <c r="GC45" i="30"/>
  <c r="FY45" i="30"/>
  <c r="FU45" i="30"/>
  <c r="FQ45" i="30"/>
  <c r="FM45" i="30"/>
  <c r="FI45" i="30"/>
  <c r="FE45" i="30"/>
  <c r="FA45" i="30"/>
  <c r="EW45" i="30"/>
  <c r="ES45" i="30"/>
  <c r="EO45" i="30"/>
  <c r="EK45" i="30"/>
  <c r="EG45" i="30"/>
  <c r="EC45" i="30"/>
  <c r="DY45" i="30"/>
  <c r="DU45" i="30"/>
  <c r="DQ45" i="30"/>
  <c r="DM45" i="30"/>
  <c r="DI45" i="30"/>
  <c r="DE45" i="30"/>
  <c r="DA45" i="30"/>
  <c r="CW45" i="30"/>
  <c r="CS45" i="30"/>
  <c r="CO45" i="30"/>
  <c r="CK45" i="30"/>
  <c r="CG45" i="30"/>
  <c r="CC45" i="30"/>
  <c r="BY45" i="30"/>
  <c r="BU45" i="30"/>
  <c r="BQ45" i="30"/>
  <c r="BM45" i="30"/>
  <c r="BI45" i="30"/>
  <c r="BE45" i="30"/>
  <c r="BA45" i="30"/>
  <c r="AW45" i="30"/>
  <c r="AS45" i="30"/>
  <c r="AO45" i="30"/>
  <c r="AK45" i="30"/>
  <c r="AG45" i="30"/>
  <c r="AC45" i="30"/>
  <c r="Y45" i="30"/>
  <c r="U45" i="30"/>
  <c r="Q45" i="30"/>
  <c r="M45" i="30"/>
  <c r="IE58" i="30"/>
  <c r="IA58" i="30"/>
  <c r="HW58" i="30"/>
  <c r="HS58" i="30"/>
  <c r="HO58" i="30"/>
  <c r="HK58" i="30"/>
  <c r="HG58" i="30"/>
  <c r="HC58" i="30"/>
  <c r="GY58" i="30"/>
  <c r="GU58" i="30"/>
  <c r="GQ58" i="30"/>
  <c r="GM58" i="30"/>
  <c r="GI58" i="30"/>
  <c r="GE58" i="30"/>
  <c r="GA58" i="30"/>
  <c r="FW58" i="30"/>
  <c r="FS58" i="30"/>
  <c r="FO58" i="30"/>
  <c r="FK58" i="30"/>
  <c r="FG58" i="30"/>
  <c r="FC58" i="30"/>
  <c r="EY58" i="30"/>
  <c r="EU58" i="30"/>
  <c r="EQ58" i="30"/>
  <c r="EM58" i="30"/>
  <c r="EI58" i="30"/>
  <c r="EE58" i="30"/>
  <c r="EA58" i="30"/>
  <c r="DW58" i="30"/>
  <c r="DS58" i="30"/>
  <c r="DO58" i="30"/>
  <c r="DK58" i="30"/>
  <c r="DG58" i="30"/>
  <c r="DC58" i="30"/>
  <c r="CY58" i="30"/>
  <c r="CU58" i="30"/>
  <c r="CQ58" i="30"/>
  <c r="CM58" i="30"/>
  <c r="CI58" i="30"/>
  <c r="CE58" i="30"/>
  <c r="CA58" i="30"/>
  <c r="BW58" i="30"/>
  <c r="BS58" i="30"/>
  <c r="BO58" i="30"/>
  <c r="BK58" i="30"/>
  <c r="BG58" i="30"/>
  <c r="BC58" i="30"/>
  <c r="AY58" i="30"/>
  <c r="AU58" i="30"/>
  <c r="AQ58" i="30"/>
  <c r="AM58" i="30"/>
  <c r="AI58" i="30"/>
  <c r="AE58" i="30"/>
  <c r="AA58" i="30"/>
  <c r="W58" i="30"/>
  <c r="S58" i="30"/>
  <c r="O58" i="30"/>
  <c r="K58" i="30"/>
  <c r="IF58" i="30"/>
  <c r="IB58" i="30"/>
  <c r="HX58" i="30"/>
  <c r="HT58" i="30"/>
  <c r="HP58" i="30"/>
  <c r="HL58" i="30"/>
  <c r="HH58" i="30"/>
  <c r="HD58" i="30"/>
  <c r="GZ58" i="30"/>
  <c r="GV58" i="30"/>
  <c r="GR58" i="30"/>
  <c r="GN58" i="30"/>
  <c r="GJ58" i="30"/>
  <c r="GF58" i="30"/>
  <c r="GB58" i="30"/>
  <c r="FX58" i="30"/>
  <c r="FT58" i="30"/>
  <c r="FP58" i="30"/>
  <c r="FL58" i="30"/>
  <c r="FH58" i="30"/>
  <c r="FD58" i="30"/>
  <c r="EZ58" i="30"/>
  <c r="EV58" i="30"/>
  <c r="ER58" i="30"/>
  <c r="EN58" i="30"/>
  <c r="EJ58" i="30"/>
  <c r="EF58" i="30"/>
  <c r="EB58" i="30"/>
  <c r="DX58" i="30"/>
  <c r="DT58" i="30"/>
  <c r="DP58" i="30"/>
  <c r="DL58" i="30"/>
  <c r="DH58" i="30"/>
  <c r="DD58" i="30"/>
  <c r="CZ58" i="30"/>
  <c r="CV58" i="30"/>
  <c r="CR58" i="30"/>
  <c r="CN58" i="30"/>
  <c r="CJ58" i="30"/>
  <c r="CF58" i="30"/>
  <c r="CB58" i="30"/>
  <c r="BX58" i="30"/>
  <c r="BT58" i="30"/>
  <c r="BP58" i="30"/>
  <c r="BL58" i="30"/>
  <c r="BH58" i="30"/>
  <c r="BD58" i="30"/>
  <c r="AZ58" i="30"/>
  <c r="AV58" i="30"/>
  <c r="AR58" i="30"/>
  <c r="AN58" i="30"/>
  <c r="AJ58" i="30"/>
  <c r="AF58" i="30"/>
  <c r="AB58" i="30"/>
  <c r="X58" i="30"/>
  <c r="T58" i="30"/>
  <c r="P58" i="30"/>
  <c r="L58" i="30"/>
  <c r="IG58" i="30"/>
  <c r="IC58" i="30"/>
  <c r="HY58" i="30"/>
  <c r="HU58" i="30"/>
  <c r="HQ58" i="30"/>
  <c r="HM58" i="30"/>
  <c r="HI58" i="30"/>
  <c r="HE58" i="30"/>
  <c r="HA58" i="30"/>
  <c r="GW58" i="30"/>
  <c r="GS58" i="30"/>
  <c r="GO58" i="30"/>
  <c r="GK58" i="30"/>
  <c r="GG58" i="30"/>
  <c r="GC58" i="30"/>
  <c r="FY58" i="30"/>
  <c r="FU58" i="30"/>
  <c r="FQ58" i="30"/>
  <c r="FM58" i="30"/>
  <c r="FI58" i="30"/>
  <c r="FE58" i="30"/>
  <c r="FA58" i="30"/>
  <c r="EW58" i="30"/>
  <c r="ES58" i="30"/>
  <c r="EO58" i="30"/>
  <c r="EK58" i="30"/>
  <c r="EG58" i="30"/>
  <c r="EC58" i="30"/>
  <c r="DY58" i="30"/>
  <c r="DU58" i="30"/>
  <c r="DQ58" i="30"/>
  <c r="DM58" i="30"/>
  <c r="DI58" i="30"/>
  <c r="DE58" i="30"/>
  <c r="DA58" i="30"/>
  <c r="CW58" i="30"/>
  <c r="CS58" i="30"/>
  <c r="CO58" i="30"/>
  <c r="CK58" i="30"/>
  <c r="CG58" i="30"/>
  <c r="CC58" i="30"/>
  <c r="BY58" i="30"/>
  <c r="BU58" i="30"/>
  <c r="BQ58" i="30"/>
  <c r="BM58" i="30"/>
  <c r="BI58" i="30"/>
  <c r="BE58" i="30"/>
  <c r="BA58" i="30"/>
  <c r="AW58" i="30"/>
  <c r="AS58" i="30"/>
  <c r="AO58" i="30"/>
  <c r="AK58" i="30"/>
  <c r="AG58" i="30"/>
  <c r="AC58" i="30"/>
  <c r="Y58" i="30"/>
  <c r="U58" i="30"/>
  <c r="Q58" i="30"/>
  <c r="M58" i="30"/>
  <c r="ID58" i="30"/>
  <c r="HZ58" i="30"/>
  <c r="HV58" i="30"/>
  <c r="HR58" i="30"/>
  <c r="HN58" i="30"/>
  <c r="HJ58" i="30"/>
  <c r="HF58" i="30"/>
  <c r="HB58" i="30"/>
  <c r="GX58" i="30"/>
  <c r="GT58" i="30"/>
  <c r="GP58" i="30"/>
  <c r="GL58" i="30"/>
  <c r="GH58" i="30"/>
  <c r="GD58" i="30"/>
  <c r="FZ58" i="30"/>
  <c r="FV58" i="30"/>
  <c r="FR58" i="30"/>
  <c r="FN58" i="30"/>
  <c r="FJ58" i="30"/>
  <c r="FF58" i="30"/>
  <c r="FB58" i="30"/>
  <c r="EX58" i="30"/>
  <c r="ET58" i="30"/>
  <c r="EP58" i="30"/>
  <c r="EL58" i="30"/>
  <c r="EH58" i="30"/>
  <c r="ED58" i="30"/>
  <c r="DZ58" i="30"/>
  <c r="DV58" i="30"/>
  <c r="DR58" i="30"/>
  <c r="DN58" i="30"/>
  <c r="DJ58" i="30"/>
  <c r="DF58" i="30"/>
  <c r="DB58" i="30"/>
  <c r="CX58" i="30"/>
  <c r="CT58" i="30"/>
  <c r="CP58" i="30"/>
  <c r="CL58" i="30"/>
  <c r="CH58" i="30"/>
  <c r="CD58" i="30"/>
  <c r="BZ58" i="30"/>
  <c r="BV58" i="30"/>
  <c r="BR58" i="30"/>
  <c r="BN58" i="30"/>
  <c r="BJ58" i="30"/>
  <c r="BF58" i="30"/>
  <c r="BB58" i="30"/>
  <c r="AX58" i="30"/>
  <c r="AT58" i="30"/>
  <c r="AP58" i="30"/>
  <c r="AL58" i="30"/>
  <c r="AH58" i="30"/>
  <c r="AD58" i="30"/>
  <c r="Z58" i="30"/>
  <c r="V58" i="30"/>
  <c r="R58" i="30"/>
  <c r="N58" i="30"/>
  <c r="IF55" i="30"/>
  <c r="IB55" i="30"/>
  <c r="HX55" i="30"/>
  <c r="HT55" i="30"/>
  <c r="HP55" i="30"/>
  <c r="HL55" i="30"/>
  <c r="HH55" i="30"/>
  <c r="HD55" i="30"/>
  <c r="GZ55" i="30"/>
  <c r="GV55" i="30"/>
  <c r="GR55" i="30"/>
  <c r="GN55" i="30"/>
  <c r="GJ55" i="30"/>
  <c r="GF55" i="30"/>
  <c r="GB55" i="30"/>
  <c r="FX55" i="30"/>
  <c r="FT55" i="30"/>
  <c r="FP55" i="30"/>
  <c r="FL55" i="30"/>
  <c r="FH55" i="30"/>
  <c r="FD55" i="30"/>
  <c r="EZ55" i="30"/>
  <c r="EV55" i="30"/>
  <c r="ER55" i="30"/>
  <c r="EN55" i="30"/>
  <c r="EJ55" i="30"/>
  <c r="EF55" i="30"/>
  <c r="EB55" i="30"/>
  <c r="DX55" i="30"/>
  <c r="DT55" i="30"/>
  <c r="DP55" i="30"/>
  <c r="DL55" i="30"/>
  <c r="DH55" i="30"/>
  <c r="DD55" i="30"/>
  <c r="CZ55" i="30"/>
  <c r="CV55" i="30"/>
  <c r="CR55" i="30"/>
  <c r="CN55" i="30"/>
  <c r="CJ55" i="30"/>
  <c r="CF55" i="30"/>
  <c r="CB55" i="30"/>
  <c r="BX55" i="30"/>
  <c r="BT55" i="30"/>
  <c r="BP55" i="30"/>
  <c r="BL55" i="30"/>
  <c r="BH55" i="30"/>
  <c r="BD55" i="30"/>
  <c r="AZ55" i="30"/>
  <c r="AV55" i="30"/>
  <c r="AR55" i="30"/>
  <c r="AN55" i="30"/>
  <c r="AJ55" i="30"/>
  <c r="AF55" i="30"/>
  <c r="AB55" i="30"/>
  <c r="X55" i="30"/>
  <c r="T55" i="30"/>
  <c r="P55" i="30"/>
  <c r="L55" i="30"/>
  <c r="IG55" i="30"/>
  <c r="IC55" i="30"/>
  <c r="HY55" i="30"/>
  <c r="HU55" i="30"/>
  <c r="HQ55" i="30"/>
  <c r="HM55" i="30"/>
  <c r="HI55" i="30"/>
  <c r="HE55" i="30"/>
  <c r="HA55" i="30"/>
  <c r="GW55" i="30"/>
  <c r="GS55" i="30"/>
  <c r="GO55" i="30"/>
  <c r="GK55" i="30"/>
  <c r="GG55" i="30"/>
  <c r="GC55" i="30"/>
  <c r="FY55" i="30"/>
  <c r="FU55" i="30"/>
  <c r="FQ55" i="30"/>
  <c r="FM55" i="30"/>
  <c r="FI55" i="30"/>
  <c r="FE55" i="30"/>
  <c r="FA55" i="30"/>
  <c r="EW55" i="30"/>
  <c r="ES55" i="30"/>
  <c r="EO55" i="30"/>
  <c r="EK55" i="30"/>
  <c r="EG55" i="30"/>
  <c r="EC55" i="30"/>
  <c r="DY55" i="30"/>
  <c r="DU55" i="30"/>
  <c r="DQ55" i="30"/>
  <c r="DM55" i="30"/>
  <c r="DI55" i="30"/>
  <c r="DE55" i="30"/>
  <c r="DA55" i="30"/>
  <c r="CW55" i="30"/>
  <c r="CS55" i="30"/>
  <c r="CO55" i="30"/>
  <c r="CK55" i="30"/>
  <c r="CG55" i="30"/>
  <c r="CC55" i="30"/>
  <c r="BY55" i="30"/>
  <c r="BU55" i="30"/>
  <c r="BQ55" i="30"/>
  <c r="BM55" i="30"/>
  <c r="BI55" i="30"/>
  <c r="BE55" i="30"/>
  <c r="BA55" i="30"/>
  <c r="AW55" i="30"/>
  <c r="AS55" i="30"/>
  <c r="AO55" i="30"/>
  <c r="AK55" i="30"/>
  <c r="AG55" i="30"/>
  <c r="AC55" i="30"/>
  <c r="Y55" i="30"/>
  <c r="U55" i="30"/>
  <c r="Q55" i="30"/>
  <c r="M55" i="30"/>
  <c r="ID55" i="30"/>
  <c r="HZ55" i="30"/>
  <c r="HV55" i="30"/>
  <c r="HR55" i="30"/>
  <c r="HN55" i="30"/>
  <c r="HJ55" i="30"/>
  <c r="HF55" i="30"/>
  <c r="HB55" i="30"/>
  <c r="GX55" i="30"/>
  <c r="GT55" i="30"/>
  <c r="GP55" i="30"/>
  <c r="GL55" i="30"/>
  <c r="GH55" i="30"/>
  <c r="GD55" i="30"/>
  <c r="FZ55" i="30"/>
  <c r="FV55" i="30"/>
  <c r="FR55" i="30"/>
  <c r="FN55" i="30"/>
  <c r="FJ55" i="30"/>
  <c r="FF55" i="30"/>
  <c r="FB55" i="30"/>
  <c r="EX55" i="30"/>
  <c r="ET55" i="30"/>
  <c r="EP55" i="30"/>
  <c r="EL55" i="30"/>
  <c r="EH55" i="30"/>
  <c r="ED55" i="30"/>
  <c r="DZ55" i="30"/>
  <c r="DV55" i="30"/>
  <c r="DR55" i="30"/>
  <c r="DN55" i="30"/>
  <c r="DJ55" i="30"/>
  <c r="DF55" i="30"/>
  <c r="DB55" i="30"/>
  <c r="CX55" i="30"/>
  <c r="CT55" i="30"/>
  <c r="CP55" i="30"/>
  <c r="CL55" i="30"/>
  <c r="CH55" i="30"/>
  <c r="CD55" i="30"/>
  <c r="BZ55" i="30"/>
  <c r="BV55" i="30"/>
  <c r="BR55" i="30"/>
  <c r="BN55" i="30"/>
  <c r="BJ55" i="30"/>
  <c r="BF55" i="30"/>
  <c r="BB55" i="30"/>
  <c r="AX55" i="30"/>
  <c r="AT55" i="30"/>
  <c r="AP55" i="30"/>
  <c r="AL55" i="30"/>
  <c r="AH55" i="30"/>
  <c r="AD55" i="30"/>
  <c r="Z55" i="30"/>
  <c r="V55" i="30"/>
  <c r="R55" i="30"/>
  <c r="N55" i="30"/>
  <c r="IE55" i="30"/>
  <c r="IA55" i="30"/>
  <c r="HW55" i="30"/>
  <c r="HS55" i="30"/>
  <c r="HO55" i="30"/>
  <c r="HK55" i="30"/>
  <c r="HG55" i="30"/>
  <c r="HC55" i="30"/>
  <c r="GY55" i="30"/>
  <c r="GU55" i="30"/>
  <c r="GQ55" i="30"/>
  <c r="GM55" i="30"/>
  <c r="GI55" i="30"/>
  <c r="GE55" i="30"/>
  <c r="GA55" i="30"/>
  <c r="FW55" i="30"/>
  <c r="FS55" i="30"/>
  <c r="FO55" i="30"/>
  <c r="FK55" i="30"/>
  <c r="FG55" i="30"/>
  <c r="FC55" i="30"/>
  <c r="EY55" i="30"/>
  <c r="EU55" i="30"/>
  <c r="EQ55" i="30"/>
  <c r="EM55" i="30"/>
  <c r="EI55" i="30"/>
  <c r="EE55" i="30"/>
  <c r="EA55" i="30"/>
  <c r="DW55" i="30"/>
  <c r="DS55" i="30"/>
  <c r="DO55" i="30"/>
  <c r="DK55" i="30"/>
  <c r="DG55" i="30"/>
  <c r="DC55" i="30"/>
  <c r="CY55" i="30"/>
  <c r="CU55" i="30"/>
  <c r="CQ55" i="30"/>
  <c r="CM55" i="30"/>
  <c r="CI55" i="30"/>
  <c r="CE55" i="30"/>
  <c r="CA55" i="30"/>
  <c r="BW55" i="30"/>
  <c r="BS55" i="30"/>
  <c r="BO55" i="30"/>
  <c r="BK55" i="30"/>
  <c r="BG55" i="30"/>
  <c r="BC55" i="30"/>
  <c r="AY55" i="30"/>
  <c r="AU55" i="30"/>
  <c r="AQ55" i="30"/>
  <c r="AM55" i="30"/>
  <c r="AI55" i="30"/>
  <c r="AE55" i="30"/>
  <c r="AA55" i="30"/>
  <c r="W55" i="30"/>
  <c r="S55" i="30"/>
  <c r="O55" i="30"/>
  <c r="K55" i="30"/>
  <c r="IF71" i="30"/>
  <c r="IB71" i="30"/>
  <c r="HX71" i="30"/>
  <c r="HT71" i="30"/>
  <c r="HP71" i="30"/>
  <c r="HL71" i="30"/>
  <c r="HH71" i="30"/>
  <c r="HD71" i="30"/>
  <c r="GZ71" i="30"/>
  <c r="GV71" i="30"/>
  <c r="GR71" i="30"/>
  <c r="GN71" i="30"/>
  <c r="GJ71" i="30"/>
  <c r="GF71" i="30"/>
  <c r="GB71" i="30"/>
  <c r="FX71" i="30"/>
  <c r="FT71" i="30"/>
  <c r="FP71" i="30"/>
  <c r="FL71" i="30"/>
  <c r="FH71" i="30"/>
  <c r="FD71" i="30"/>
  <c r="EZ71" i="30"/>
  <c r="EV71" i="30"/>
  <c r="ER71" i="30"/>
  <c r="EN71" i="30"/>
  <c r="EJ71" i="30"/>
  <c r="EF71" i="30"/>
  <c r="EB71" i="30"/>
  <c r="DX71" i="30"/>
  <c r="DT71" i="30"/>
  <c r="DP71" i="30"/>
  <c r="DL71" i="30"/>
  <c r="DH71" i="30"/>
  <c r="DD71" i="30"/>
  <c r="CZ71" i="30"/>
  <c r="CV71" i="30"/>
  <c r="CR71" i="30"/>
  <c r="CN71" i="30"/>
  <c r="CJ71" i="30"/>
  <c r="CF71" i="30"/>
  <c r="CB71" i="30"/>
  <c r="BX71" i="30"/>
  <c r="BT71" i="30"/>
  <c r="BP71" i="30"/>
  <c r="BL71" i="30"/>
  <c r="BH71" i="30"/>
  <c r="BD71" i="30"/>
  <c r="AZ71" i="30"/>
  <c r="AV71" i="30"/>
  <c r="AR71" i="30"/>
  <c r="AN71" i="30"/>
  <c r="AJ71" i="30"/>
  <c r="AF71" i="30"/>
  <c r="AB71" i="30"/>
  <c r="X71" i="30"/>
  <c r="T71" i="30"/>
  <c r="P71" i="30"/>
  <c r="L71" i="30"/>
  <c r="IG71" i="30"/>
  <c r="IC71" i="30"/>
  <c r="HY71" i="30"/>
  <c r="HU71" i="30"/>
  <c r="HQ71" i="30"/>
  <c r="HM71" i="30"/>
  <c r="HI71" i="30"/>
  <c r="HE71" i="30"/>
  <c r="HA71" i="30"/>
  <c r="GW71" i="30"/>
  <c r="GS71" i="30"/>
  <c r="GO71" i="30"/>
  <c r="GK71" i="30"/>
  <c r="GG71" i="30"/>
  <c r="GC71" i="30"/>
  <c r="FY71" i="30"/>
  <c r="FU71" i="30"/>
  <c r="FQ71" i="30"/>
  <c r="FM71" i="30"/>
  <c r="FI71" i="30"/>
  <c r="FE71" i="30"/>
  <c r="FA71" i="30"/>
  <c r="EW71" i="30"/>
  <c r="ES71" i="30"/>
  <c r="EO71" i="30"/>
  <c r="EK71" i="30"/>
  <c r="EG71" i="30"/>
  <c r="EC71" i="30"/>
  <c r="DY71" i="30"/>
  <c r="DU71" i="30"/>
  <c r="DQ71" i="30"/>
  <c r="DM71" i="30"/>
  <c r="DI71" i="30"/>
  <c r="DE71" i="30"/>
  <c r="DA71" i="30"/>
  <c r="CW71" i="30"/>
  <c r="CS71" i="30"/>
  <c r="CO71" i="30"/>
  <c r="CK71" i="30"/>
  <c r="CG71" i="30"/>
  <c r="CC71" i="30"/>
  <c r="BY71" i="30"/>
  <c r="BU71" i="30"/>
  <c r="BQ71" i="30"/>
  <c r="BM71" i="30"/>
  <c r="BI71" i="30"/>
  <c r="BE71" i="30"/>
  <c r="BA71" i="30"/>
  <c r="AW71" i="30"/>
  <c r="AS71" i="30"/>
  <c r="AO71" i="30"/>
  <c r="AK71" i="30"/>
  <c r="AG71" i="30"/>
  <c r="AC71" i="30"/>
  <c r="Y71" i="30"/>
  <c r="U71" i="30"/>
  <c r="Q71" i="30"/>
  <c r="M71" i="30"/>
  <c r="ID71" i="30"/>
  <c r="HZ71" i="30"/>
  <c r="HV71" i="30"/>
  <c r="HR71" i="30"/>
  <c r="HN71" i="30"/>
  <c r="HJ71" i="30"/>
  <c r="HF71" i="30"/>
  <c r="HB71" i="30"/>
  <c r="GX71" i="30"/>
  <c r="GT71" i="30"/>
  <c r="GP71" i="30"/>
  <c r="GL71" i="30"/>
  <c r="GH71" i="30"/>
  <c r="GD71" i="30"/>
  <c r="FZ71" i="30"/>
  <c r="FV71" i="30"/>
  <c r="FR71" i="30"/>
  <c r="FN71" i="30"/>
  <c r="FJ71" i="30"/>
  <c r="FF71" i="30"/>
  <c r="FB71" i="30"/>
  <c r="EX71" i="30"/>
  <c r="ET71" i="30"/>
  <c r="EP71" i="30"/>
  <c r="EL71" i="30"/>
  <c r="EH71" i="30"/>
  <c r="ED71" i="30"/>
  <c r="DZ71" i="30"/>
  <c r="DV71" i="30"/>
  <c r="DR71" i="30"/>
  <c r="DN71" i="30"/>
  <c r="DJ71" i="30"/>
  <c r="DF71" i="30"/>
  <c r="DB71" i="30"/>
  <c r="CX71" i="30"/>
  <c r="CT71" i="30"/>
  <c r="CP71" i="30"/>
  <c r="CL71" i="30"/>
  <c r="CH71" i="30"/>
  <c r="CD71" i="30"/>
  <c r="BZ71" i="30"/>
  <c r="BV71" i="30"/>
  <c r="BR71" i="30"/>
  <c r="BN71" i="30"/>
  <c r="BJ71" i="30"/>
  <c r="BF71" i="30"/>
  <c r="BB71" i="30"/>
  <c r="AX71" i="30"/>
  <c r="AT71" i="30"/>
  <c r="AP71" i="30"/>
  <c r="AL71" i="30"/>
  <c r="AH71" i="30"/>
  <c r="AD71" i="30"/>
  <c r="Z71" i="30"/>
  <c r="V71" i="30"/>
  <c r="R71" i="30"/>
  <c r="N71" i="30"/>
  <c r="IE71" i="30"/>
  <c r="IA71" i="30"/>
  <c r="HW71" i="30"/>
  <c r="HS71" i="30"/>
  <c r="HO71" i="30"/>
  <c r="HK71" i="30"/>
  <c r="HG71" i="30"/>
  <c r="HC71" i="30"/>
  <c r="GY71" i="30"/>
  <c r="GU71" i="30"/>
  <c r="GQ71" i="30"/>
  <c r="GM71" i="30"/>
  <c r="GI71" i="30"/>
  <c r="GE71" i="30"/>
  <c r="GA71" i="30"/>
  <c r="FW71" i="30"/>
  <c r="FS71" i="30"/>
  <c r="FO71" i="30"/>
  <c r="FK71" i="30"/>
  <c r="FG71" i="30"/>
  <c r="FC71" i="30"/>
  <c r="EY71" i="30"/>
  <c r="EU71" i="30"/>
  <c r="EQ71" i="30"/>
  <c r="EM71" i="30"/>
  <c r="EI71" i="30"/>
  <c r="EE71" i="30"/>
  <c r="EA71" i="30"/>
  <c r="DW71" i="30"/>
  <c r="DS71" i="30"/>
  <c r="DO71" i="30"/>
  <c r="DK71" i="30"/>
  <c r="DG71" i="30"/>
  <c r="DC71" i="30"/>
  <c r="CY71" i="30"/>
  <c r="CU71" i="30"/>
  <c r="CQ71" i="30"/>
  <c r="CM71" i="30"/>
  <c r="CI71" i="30"/>
  <c r="CE71" i="30"/>
  <c r="CA71" i="30"/>
  <c r="BW71" i="30"/>
  <c r="BS71" i="30"/>
  <c r="BO71" i="30"/>
  <c r="BK71" i="30"/>
  <c r="BG71" i="30"/>
  <c r="BC71" i="30"/>
  <c r="AY71" i="30"/>
  <c r="AU71" i="30"/>
  <c r="AQ71" i="30"/>
  <c r="AM71" i="30"/>
  <c r="AI71" i="30"/>
  <c r="AE71" i="30"/>
  <c r="AA71" i="30"/>
  <c r="W71" i="30"/>
  <c r="S71" i="30"/>
  <c r="O71" i="30"/>
  <c r="K71" i="30"/>
  <c r="IG36" i="30"/>
  <c r="IC36" i="30"/>
  <c r="HY36" i="30"/>
  <c r="HU36" i="30"/>
  <c r="HQ36" i="30"/>
  <c r="HM36" i="30"/>
  <c r="HI36" i="30"/>
  <c r="HE36" i="30"/>
  <c r="HA36" i="30"/>
  <c r="GW36" i="30"/>
  <c r="GS36" i="30"/>
  <c r="GO36" i="30"/>
  <c r="GK36" i="30"/>
  <c r="GG36" i="30"/>
  <c r="GC36" i="30"/>
  <c r="FY36" i="30"/>
  <c r="FU36" i="30"/>
  <c r="FQ36" i="30"/>
  <c r="FM36" i="30"/>
  <c r="FI36" i="30"/>
  <c r="FE36" i="30"/>
  <c r="FA36" i="30"/>
  <c r="EW36" i="30"/>
  <c r="ES36" i="30"/>
  <c r="EO36" i="30"/>
  <c r="EK36" i="30"/>
  <c r="EG36" i="30"/>
  <c r="EC36" i="30"/>
  <c r="DY36" i="30"/>
  <c r="DU36" i="30"/>
  <c r="DQ36" i="30"/>
  <c r="DM36" i="30"/>
  <c r="DI36" i="30"/>
  <c r="DE36" i="30"/>
  <c r="DA36" i="30"/>
  <c r="CW36" i="30"/>
  <c r="CS36" i="30"/>
  <c r="CO36" i="30"/>
  <c r="CK36" i="30"/>
  <c r="CG36" i="30"/>
  <c r="CC36" i="30"/>
  <c r="BY36" i="30"/>
  <c r="BU36" i="30"/>
  <c r="BQ36" i="30"/>
  <c r="BM36" i="30"/>
  <c r="BI36" i="30"/>
  <c r="BE36" i="30"/>
  <c r="BA36" i="30"/>
  <c r="AW36" i="30"/>
  <c r="AS36" i="30"/>
  <c r="AO36" i="30"/>
  <c r="AK36" i="30"/>
  <c r="AG36" i="30"/>
  <c r="AC36" i="30"/>
  <c r="Y36" i="30"/>
  <c r="U36" i="30"/>
  <c r="Q36" i="30"/>
  <c r="M36" i="30"/>
  <c r="ID36" i="30"/>
  <c r="HZ36" i="30"/>
  <c r="HV36" i="30"/>
  <c r="HR36" i="30"/>
  <c r="HN36" i="30"/>
  <c r="HJ36" i="30"/>
  <c r="HF36" i="30"/>
  <c r="HB36" i="30"/>
  <c r="GX36" i="30"/>
  <c r="GT36" i="30"/>
  <c r="GP36" i="30"/>
  <c r="GL36" i="30"/>
  <c r="GH36" i="30"/>
  <c r="GD36" i="30"/>
  <c r="FZ36" i="30"/>
  <c r="FV36" i="30"/>
  <c r="FR36" i="30"/>
  <c r="FN36" i="30"/>
  <c r="FJ36" i="30"/>
  <c r="FF36" i="30"/>
  <c r="FB36" i="30"/>
  <c r="EX36" i="30"/>
  <c r="ET36" i="30"/>
  <c r="EP36" i="30"/>
  <c r="EL36" i="30"/>
  <c r="EH36" i="30"/>
  <c r="ED36" i="30"/>
  <c r="DZ36" i="30"/>
  <c r="DV36" i="30"/>
  <c r="DR36" i="30"/>
  <c r="DN36" i="30"/>
  <c r="DJ36" i="30"/>
  <c r="DF36" i="30"/>
  <c r="DB36" i="30"/>
  <c r="CX36" i="30"/>
  <c r="CT36" i="30"/>
  <c r="CP36" i="30"/>
  <c r="CL36" i="30"/>
  <c r="CH36" i="30"/>
  <c r="CD36" i="30"/>
  <c r="BZ36" i="30"/>
  <c r="BV36" i="30"/>
  <c r="BR36" i="30"/>
  <c r="BN36" i="30"/>
  <c r="BJ36" i="30"/>
  <c r="BF36" i="30"/>
  <c r="BB36" i="30"/>
  <c r="AX36" i="30"/>
  <c r="AT36" i="30"/>
  <c r="AP36" i="30"/>
  <c r="AL36" i="30"/>
  <c r="AH36" i="30"/>
  <c r="AD36" i="30"/>
  <c r="Z36" i="30"/>
  <c r="V36" i="30"/>
  <c r="R36" i="30"/>
  <c r="N36" i="30"/>
  <c r="IE36" i="30"/>
  <c r="IA36" i="30"/>
  <c r="HW36" i="30"/>
  <c r="HS36" i="30"/>
  <c r="HO36" i="30"/>
  <c r="HK36" i="30"/>
  <c r="HG36" i="30"/>
  <c r="HC36" i="30"/>
  <c r="GY36" i="30"/>
  <c r="GU36" i="30"/>
  <c r="GQ36" i="30"/>
  <c r="GM36" i="30"/>
  <c r="GI36" i="30"/>
  <c r="GE36" i="30"/>
  <c r="GA36" i="30"/>
  <c r="FW36" i="30"/>
  <c r="FS36" i="30"/>
  <c r="FO36" i="30"/>
  <c r="FK36" i="30"/>
  <c r="FG36" i="30"/>
  <c r="FC36" i="30"/>
  <c r="EY36" i="30"/>
  <c r="EU36" i="30"/>
  <c r="EQ36" i="30"/>
  <c r="EM36" i="30"/>
  <c r="EI36" i="30"/>
  <c r="EE36" i="30"/>
  <c r="EA36" i="30"/>
  <c r="DW36" i="30"/>
  <c r="DS36" i="30"/>
  <c r="DO36" i="30"/>
  <c r="DK36" i="30"/>
  <c r="DG36" i="30"/>
  <c r="DC36" i="30"/>
  <c r="CY36" i="30"/>
  <c r="CU36" i="30"/>
  <c r="CQ36" i="30"/>
  <c r="CM36" i="30"/>
  <c r="CI36" i="30"/>
  <c r="CE36" i="30"/>
  <c r="CA36" i="30"/>
  <c r="BW36" i="30"/>
  <c r="BS36" i="30"/>
  <c r="BO36" i="30"/>
  <c r="BK36" i="30"/>
  <c r="BG36" i="30"/>
  <c r="BC36" i="30"/>
  <c r="AY36" i="30"/>
  <c r="AU36" i="30"/>
  <c r="AQ36" i="30"/>
  <c r="AM36" i="30"/>
  <c r="AI36" i="30"/>
  <c r="AE36" i="30"/>
  <c r="AA36" i="30"/>
  <c r="W36" i="30"/>
  <c r="S36" i="30"/>
  <c r="O36" i="30"/>
  <c r="K36" i="30"/>
  <c r="IF36" i="30"/>
  <c r="IB36" i="30"/>
  <c r="HX36" i="30"/>
  <c r="HT36" i="30"/>
  <c r="HP36" i="30"/>
  <c r="HL36" i="30"/>
  <c r="HH36" i="30"/>
  <c r="HD36" i="30"/>
  <c r="GZ36" i="30"/>
  <c r="GV36" i="30"/>
  <c r="GR36" i="30"/>
  <c r="GN36" i="30"/>
  <c r="GJ36" i="30"/>
  <c r="GF36" i="30"/>
  <c r="GB36" i="30"/>
  <c r="FX36" i="30"/>
  <c r="FT36" i="30"/>
  <c r="FP36" i="30"/>
  <c r="FL36" i="30"/>
  <c r="FH36" i="30"/>
  <c r="FD36" i="30"/>
  <c r="EZ36" i="30"/>
  <c r="EV36" i="30"/>
  <c r="ER36" i="30"/>
  <c r="EN36" i="30"/>
  <c r="EJ36" i="30"/>
  <c r="EF36" i="30"/>
  <c r="EB36" i="30"/>
  <c r="DX36" i="30"/>
  <c r="DT36" i="30"/>
  <c r="DP36" i="30"/>
  <c r="DL36" i="30"/>
  <c r="DH36" i="30"/>
  <c r="DD36" i="30"/>
  <c r="CZ36" i="30"/>
  <c r="CV36" i="30"/>
  <c r="CR36" i="30"/>
  <c r="CN36" i="30"/>
  <c r="CJ36" i="30"/>
  <c r="CF36" i="30"/>
  <c r="CB36" i="30"/>
  <c r="BX36" i="30"/>
  <c r="BT36" i="30"/>
  <c r="BP36" i="30"/>
  <c r="BL36" i="30"/>
  <c r="BH36" i="30"/>
  <c r="BD36" i="30"/>
  <c r="AZ36" i="30"/>
  <c r="AV36" i="30"/>
  <c r="AR36" i="30"/>
  <c r="AN36" i="30"/>
  <c r="AJ36" i="30"/>
  <c r="AF36" i="30"/>
  <c r="AB36" i="30"/>
  <c r="X36" i="30"/>
  <c r="T36" i="30"/>
  <c r="P36" i="30"/>
  <c r="L36" i="30"/>
  <c r="IG68" i="30"/>
  <c r="IC68" i="30"/>
  <c r="HY68" i="30"/>
  <c r="HU68" i="30"/>
  <c r="HQ68" i="30"/>
  <c r="HM68" i="30"/>
  <c r="HI68" i="30"/>
  <c r="HE68" i="30"/>
  <c r="HA68" i="30"/>
  <c r="GW68" i="30"/>
  <c r="GS68" i="30"/>
  <c r="GO68" i="30"/>
  <c r="GK68" i="30"/>
  <c r="GG68" i="30"/>
  <c r="GC68" i="30"/>
  <c r="FY68" i="30"/>
  <c r="FU68" i="30"/>
  <c r="FQ68" i="30"/>
  <c r="FM68" i="30"/>
  <c r="FI68" i="30"/>
  <c r="FE68" i="30"/>
  <c r="FA68" i="30"/>
  <c r="EW68" i="30"/>
  <c r="ES68" i="30"/>
  <c r="EO68" i="30"/>
  <c r="EK68" i="30"/>
  <c r="EG68" i="30"/>
  <c r="EC68" i="30"/>
  <c r="DY68" i="30"/>
  <c r="DU68" i="30"/>
  <c r="DQ68" i="30"/>
  <c r="DM68" i="30"/>
  <c r="DI68" i="30"/>
  <c r="DE68" i="30"/>
  <c r="DA68" i="30"/>
  <c r="CW68" i="30"/>
  <c r="CS68" i="30"/>
  <c r="CO68" i="30"/>
  <c r="CK68" i="30"/>
  <c r="CG68" i="30"/>
  <c r="CC68" i="30"/>
  <c r="BY68" i="30"/>
  <c r="BU68" i="30"/>
  <c r="BQ68" i="30"/>
  <c r="BM68" i="30"/>
  <c r="BI68" i="30"/>
  <c r="BE68" i="30"/>
  <c r="BA68" i="30"/>
  <c r="AW68" i="30"/>
  <c r="AS68" i="30"/>
  <c r="AO68" i="30"/>
  <c r="AK68" i="30"/>
  <c r="AG68" i="30"/>
  <c r="AC68" i="30"/>
  <c r="Y68" i="30"/>
  <c r="U68" i="30"/>
  <c r="Q68" i="30"/>
  <c r="M68" i="30"/>
  <c r="ID68" i="30"/>
  <c r="HZ68" i="30"/>
  <c r="HV68" i="30"/>
  <c r="HR68" i="30"/>
  <c r="HN68" i="30"/>
  <c r="HJ68" i="30"/>
  <c r="HF68" i="30"/>
  <c r="HB68" i="30"/>
  <c r="GX68" i="30"/>
  <c r="GT68" i="30"/>
  <c r="GP68" i="30"/>
  <c r="GL68" i="30"/>
  <c r="GH68" i="30"/>
  <c r="GD68" i="30"/>
  <c r="FZ68" i="30"/>
  <c r="FV68" i="30"/>
  <c r="FR68" i="30"/>
  <c r="FN68" i="30"/>
  <c r="FJ68" i="30"/>
  <c r="FF68" i="30"/>
  <c r="FB68" i="30"/>
  <c r="EX68" i="30"/>
  <c r="ET68" i="30"/>
  <c r="EP68" i="30"/>
  <c r="EL68" i="30"/>
  <c r="EH68" i="30"/>
  <c r="ED68" i="30"/>
  <c r="DZ68" i="30"/>
  <c r="DV68" i="30"/>
  <c r="DR68" i="30"/>
  <c r="DN68" i="30"/>
  <c r="DJ68" i="30"/>
  <c r="DF68" i="30"/>
  <c r="DB68" i="30"/>
  <c r="CX68" i="30"/>
  <c r="CT68" i="30"/>
  <c r="CP68" i="30"/>
  <c r="CL68" i="30"/>
  <c r="CH68" i="30"/>
  <c r="CD68" i="30"/>
  <c r="BZ68" i="30"/>
  <c r="BV68" i="30"/>
  <c r="BR68" i="30"/>
  <c r="BN68" i="30"/>
  <c r="BJ68" i="30"/>
  <c r="BF68" i="30"/>
  <c r="BB68" i="30"/>
  <c r="AX68" i="30"/>
  <c r="AT68" i="30"/>
  <c r="AP68" i="30"/>
  <c r="AL68" i="30"/>
  <c r="AH68" i="30"/>
  <c r="AD68" i="30"/>
  <c r="Z68" i="30"/>
  <c r="V68" i="30"/>
  <c r="R68" i="30"/>
  <c r="N68" i="30"/>
  <c r="IE68" i="30"/>
  <c r="IA68" i="30"/>
  <c r="HW68" i="30"/>
  <c r="HS68" i="30"/>
  <c r="HO68" i="30"/>
  <c r="HK68" i="30"/>
  <c r="HG68" i="30"/>
  <c r="HC68" i="30"/>
  <c r="GY68" i="30"/>
  <c r="GU68" i="30"/>
  <c r="GQ68" i="30"/>
  <c r="GM68" i="30"/>
  <c r="GI68" i="30"/>
  <c r="GE68" i="30"/>
  <c r="GA68" i="30"/>
  <c r="FW68" i="30"/>
  <c r="FS68" i="30"/>
  <c r="FO68" i="30"/>
  <c r="FK68" i="30"/>
  <c r="FG68" i="30"/>
  <c r="FC68" i="30"/>
  <c r="EY68" i="30"/>
  <c r="EU68" i="30"/>
  <c r="EQ68" i="30"/>
  <c r="EM68" i="30"/>
  <c r="EI68" i="30"/>
  <c r="EE68" i="30"/>
  <c r="EA68" i="30"/>
  <c r="DW68" i="30"/>
  <c r="DS68" i="30"/>
  <c r="DO68" i="30"/>
  <c r="DK68" i="30"/>
  <c r="DG68" i="30"/>
  <c r="DC68" i="30"/>
  <c r="CY68" i="30"/>
  <c r="CU68" i="30"/>
  <c r="CQ68" i="30"/>
  <c r="CM68" i="30"/>
  <c r="CI68" i="30"/>
  <c r="CE68" i="30"/>
  <c r="CA68" i="30"/>
  <c r="BW68" i="30"/>
  <c r="BS68" i="30"/>
  <c r="BO68" i="30"/>
  <c r="BK68" i="30"/>
  <c r="BG68" i="30"/>
  <c r="BC68" i="30"/>
  <c r="AY68" i="30"/>
  <c r="AU68" i="30"/>
  <c r="AQ68" i="30"/>
  <c r="AM68" i="30"/>
  <c r="AI68" i="30"/>
  <c r="AE68" i="30"/>
  <c r="AA68" i="30"/>
  <c r="W68" i="30"/>
  <c r="S68" i="30"/>
  <c r="O68" i="30"/>
  <c r="K68" i="30"/>
  <c r="IF68" i="30"/>
  <c r="IB68" i="30"/>
  <c r="HX68" i="30"/>
  <c r="HT68" i="30"/>
  <c r="HP68" i="30"/>
  <c r="HL68" i="30"/>
  <c r="HH68" i="30"/>
  <c r="HD68" i="30"/>
  <c r="GZ68" i="30"/>
  <c r="GV68" i="30"/>
  <c r="GR68" i="30"/>
  <c r="GN68" i="30"/>
  <c r="GJ68" i="30"/>
  <c r="GF68" i="30"/>
  <c r="GB68" i="30"/>
  <c r="FX68" i="30"/>
  <c r="FT68" i="30"/>
  <c r="FP68" i="30"/>
  <c r="FL68" i="30"/>
  <c r="FH68" i="30"/>
  <c r="FD68" i="30"/>
  <c r="EZ68" i="30"/>
  <c r="EV68" i="30"/>
  <c r="ER68" i="30"/>
  <c r="EN68" i="30"/>
  <c r="EJ68" i="30"/>
  <c r="EF68" i="30"/>
  <c r="EB68" i="30"/>
  <c r="DX68" i="30"/>
  <c r="DT68" i="30"/>
  <c r="DP68" i="30"/>
  <c r="DL68" i="30"/>
  <c r="DH68" i="30"/>
  <c r="DD68" i="30"/>
  <c r="CZ68" i="30"/>
  <c r="CV68" i="30"/>
  <c r="CR68" i="30"/>
  <c r="CN68" i="30"/>
  <c r="CJ68" i="30"/>
  <c r="CF68" i="30"/>
  <c r="CB68" i="30"/>
  <c r="BX68" i="30"/>
  <c r="BT68" i="30"/>
  <c r="BP68" i="30"/>
  <c r="BL68" i="30"/>
  <c r="BH68" i="30"/>
  <c r="BD68" i="30"/>
  <c r="AZ68" i="30"/>
  <c r="AV68" i="30"/>
  <c r="AR68" i="30"/>
  <c r="AN68" i="30"/>
  <c r="AJ68" i="30"/>
  <c r="AF68" i="30"/>
  <c r="AB68" i="30"/>
  <c r="X68" i="30"/>
  <c r="T68" i="30"/>
  <c r="P68" i="30"/>
  <c r="L68" i="30"/>
  <c r="ID85" i="30"/>
  <c r="HZ85" i="30"/>
  <c r="HV85" i="30"/>
  <c r="HR85" i="30"/>
  <c r="HN85" i="30"/>
  <c r="HJ85" i="30"/>
  <c r="HF85" i="30"/>
  <c r="HB85" i="30"/>
  <c r="GX85" i="30"/>
  <c r="GT85" i="30"/>
  <c r="GP85" i="30"/>
  <c r="GL85" i="30"/>
  <c r="GH85" i="30"/>
  <c r="GD85" i="30"/>
  <c r="FZ85" i="30"/>
  <c r="FV85" i="30"/>
  <c r="FR85" i="30"/>
  <c r="FN85" i="30"/>
  <c r="FJ85" i="30"/>
  <c r="FF85" i="30"/>
  <c r="FB85" i="30"/>
  <c r="EX85" i="30"/>
  <c r="ET85" i="30"/>
  <c r="EP85" i="30"/>
  <c r="EL85" i="30"/>
  <c r="EH85" i="30"/>
  <c r="ED85" i="30"/>
  <c r="DZ85" i="30"/>
  <c r="DV85" i="30"/>
  <c r="DR85" i="30"/>
  <c r="DN85" i="30"/>
  <c r="DJ85" i="30"/>
  <c r="DF85" i="30"/>
  <c r="DB85" i="30"/>
  <c r="CX85" i="30"/>
  <c r="CT85" i="30"/>
  <c r="CP85" i="30"/>
  <c r="CL85" i="30"/>
  <c r="CH85" i="30"/>
  <c r="CD85" i="30"/>
  <c r="BZ85" i="30"/>
  <c r="BV85" i="30"/>
  <c r="BR85" i="30"/>
  <c r="BN85" i="30"/>
  <c r="BJ85" i="30"/>
  <c r="BF85" i="30"/>
  <c r="BB85" i="30"/>
  <c r="AX85" i="30"/>
  <c r="AT85" i="30"/>
  <c r="AP85" i="30"/>
  <c r="AL85" i="30"/>
  <c r="AH85" i="30"/>
  <c r="AD85" i="30"/>
  <c r="Z85" i="30"/>
  <c r="V85" i="30"/>
  <c r="R85" i="30"/>
  <c r="N85" i="30"/>
  <c r="IE85" i="30"/>
  <c r="IA85" i="30"/>
  <c r="HW85" i="30"/>
  <c r="HS85" i="30"/>
  <c r="HO85" i="30"/>
  <c r="HK85" i="30"/>
  <c r="HG85" i="30"/>
  <c r="HC85" i="30"/>
  <c r="GY85" i="30"/>
  <c r="GU85" i="30"/>
  <c r="GQ85" i="30"/>
  <c r="GM85" i="30"/>
  <c r="GI85" i="30"/>
  <c r="GE85" i="30"/>
  <c r="GA85" i="30"/>
  <c r="FW85" i="30"/>
  <c r="FS85" i="30"/>
  <c r="FO85" i="30"/>
  <c r="FK85" i="30"/>
  <c r="FG85" i="30"/>
  <c r="FC85" i="30"/>
  <c r="EY85" i="30"/>
  <c r="EU85" i="30"/>
  <c r="EQ85" i="30"/>
  <c r="EM85" i="30"/>
  <c r="EI85" i="30"/>
  <c r="EE85" i="30"/>
  <c r="EA85" i="30"/>
  <c r="DW85" i="30"/>
  <c r="DS85" i="30"/>
  <c r="DO85" i="30"/>
  <c r="DK85" i="30"/>
  <c r="DG85" i="30"/>
  <c r="DC85" i="30"/>
  <c r="CY85" i="30"/>
  <c r="CU85" i="30"/>
  <c r="CQ85" i="30"/>
  <c r="CM85" i="30"/>
  <c r="CI85" i="30"/>
  <c r="CE85" i="30"/>
  <c r="CA85" i="30"/>
  <c r="BW85" i="30"/>
  <c r="BS85" i="30"/>
  <c r="BO85" i="30"/>
  <c r="BK85" i="30"/>
  <c r="BG85" i="30"/>
  <c r="BC85" i="30"/>
  <c r="AY85" i="30"/>
  <c r="AU85" i="30"/>
  <c r="AQ85" i="30"/>
  <c r="AM85" i="30"/>
  <c r="AI85" i="30"/>
  <c r="AE85" i="30"/>
  <c r="AA85" i="30"/>
  <c r="W85" i="30"/>
  <c r="S85" i="30"/>
  <c r="O85" i="30"/>
  <c r="K85" i="30"/>
  <c r="IF85" i="30"/>
  <c r="IB85" i="30"/>
  <c r="HX85" i="30"/>
  <c r="HT85" i="30"/>
  <c r="HP85" i="30"/>
  <c r="HL85" i="30"/>
  <c r="HH85" i="30"/>
  <c r="HD85" i="30"/>
  <c r="GZ85" i="30"/>
  <c r="GV85" i="30"/>
  <c r="GR85" i="30"/>
  <c r="GN85" i="30"/>
  <c r="GJ85" i="30"/>
  <c r="GF85" i="30"/>
  <c r="GB85" i="30"/>
  <c r="FX85" i="30"/>
  <c r="FT85" i="30"/>
  <c r="FP85" i="30"/>
  <c r="FL85" i="30"/>
  <c r="FH85" i="30"/>
  <c r="FD85" i="30"/>
  <c r="EZ85" i="30"/>
  <c r="EV85" i="30"/>
  <c r="ER85" i="30"/>
  <c r="EN85" i="30"/>
  <c r="EJ85" i="30"/>
  <c r="EF85" i="30"/>
  <c r="EB85" i="30"/>
  <c r="DX85" i="30"/>
  <c r="DT85" i="30"/>
  <c r="DP85" i="30"/>
  <c r="DL85" i="30"/>
  <c r="DH85" i="30"/>
  <c r="DD85" i="30"/>
  <c r="CZ85" i="30"/>
  <c r="CV85" i="30"/>
  <c r="CR85" i="30"/>
  <c r="CN85" i="30"/>
  <c r="CJ85" i="30"/>
  <c r="CF85" i="30"/>
  <c r="CB85" i="30"/>
  <c r="BX85" i="30"/>
  <c r="BT85" i="30"/>
  <c r="BP85" i="30"/>
  <c r="BL85" i="30"/>
  <c r="BH85" i="30"/>
  <c r="BD85" i="30"/>
  <c r="AZ85" i="30"/>
  <c r="AV85" i="30"/>
  <c r="AR85" i="30"/>
  <c r="AN85" i="30"/>
  <c r="AJ85" i="30"/>
  <c r="AF85" i="30"/>
  <c r="AB85" i="30"/>
  <c r="X85" i="30"/>
  <c r="T85" i="30"/>
  <c r="P85" i="30"/>
  <c r="L85" i="30"/>
  <c r="IG85" i="30"/>
  <c r="IC85" i="30"/>
  <c r="HY85" i="30"/>
  <c r="HU85" i="30"/>
  <c r="HQ85" i="30"/>
  <c r="HM85" i="30"/>
  <c r="HI85" i="30"/>
  <c r="HE85" i="30"/>
  <c r="HA85" i="30"/>
  <c r="GW85" i="30"/>
  <c r="GS85" i="30"/>
  <c r="GO85" i="30"/>
  <c r="GK85" i="30"/>
  <c r="GG85" i="30"/>
  <c r="GC85" i="30"/>
  <c r="FY85" i="30"/>
  <c r="FU85" i="30"/>
  <c r="FQ85" i="30"/>
  <c r="FM85" i="30"/>
  <c r="FI85" i="30"/>
  <c r="FE85" i="30"/>
  <c r="FA85" i="30"/>
  <c r="EW85" i="30"/>
  <c r="ES85" i="30"/>
  <c r="EO85" i="30"/>
  <c r="EK85" i="30"/>
  <c r="EG85" i="30"/>
  <c r="EC85" i="30"/>
  <c r="DY85" i="30"/>
  <c r="DU85" i="30"/>
  <c r="DQ85" i="30"/>
  <c r="DM85" i="30"/>
  <c r="DI85" i="30"/>
  <c r="DE85" i="30"/>
  <c r="DA85" i="30"/>
  <c r="CW85" i="30"/>
  <c r="CS85" i="30"/>
  <c r="CO85" i="30"/>
  <c r="CK85" i="30"/>
  <c r="CG85" i="30"/>
  <c r="CC85" i="30"/>
  <c r="BY85" i="30"/>
  <c r="BU85" i="30"/>
  <c r="BQ85" i="30"/>
  <c r="BM85" i="30"/>
  <c r="BI85" i="30"/>
  <c r="BE85" i="30"/>
  <c r="BA85" i="30"/>
  <c r="AW85" i="30"/>
  <c r="AS85" i="30"/>
  <c r="AO85" i="30"/>
  <c r="AK85" i="30"/>
  <c r="AG85" i="30"/>
  <c r="AC85" i="30"/>
  <c r="Y85" i="30"/>
  <c r="U85" i="30"/>
  <c r="Q85" i="30"/>
  <c r="M85" i="30"/>
  <c r="ID101" i="30"/>
  <c r="HZ101" i="30"/>
  <c r="HV101" i="30"/>
  <c r="HR101" i="30"/>
  <c r="HN101" i="30"/>
  <c r="HJ101" i="30"/>
  <c r="HF101" i="30"/>
  <c r="HB101" i="30"/>
  <c r="GX101" i="30"/>
  <c r="GT101" i="30"/>
  <c r="GP101" i="30"/>
  <c r="GL101" i="30"/>
  <c r="GH101" i="30"/>
  <c r="GD101" i="30"/>
  <c r="FZ101" i="30"/>
  <c r="FV101" i="30"/>
  <c r="FR101" i="30"/>
  <c r="FN101" i="30"/>
  <c r="FJ101" i="30"/>
  <c r="FF101" i="30"/>
  <c r="FB101" i="30"/>
  <c r="EX101" i="30"/>
  <c r="ET101" i="30"/>
  <c r="EP101" i="30"/>
  <c r="EL101" i="30"/>
  <c r="EH101" i="30"/>
  <c r="ED101" i="30"/>
  <c r="DZ101" i="30"/>
  <c r="DV101" i="30"/>
  <c r="DR101" i="30"/>
  <c r="DN101" i="30"/>
  <c r="DJ101" i="30"/>
  <c r="DF101" i="30"/>
  <c r="DB101" i="30"/>
  <c r="CX101" i="30"/>
  <c r="CT101" i="30"/>
  <c r="CP101" i="30"/>
  <c r="CL101" i="30"/>
  <c r="CH101" i="30"/>
  <c r="CD101" i="30"/>
  <c r="BZ101" i="30"/>
  <c r="BV101" i="30"/>
  <c r="BR101" i="30"/>
  <c r="BN101" i="30"/>
  <c r="BJ101" i="30"/>
  <c r="BF101" i="30"/>
  <c r="BB101" i="30"/>
  <c r="AX101" i="30"/>
  <c r="AT101" i="30"/>
  <c r="AP101" i="30"/>
  <c r="AL101" i="30"/>
  <c r="AH101" i="30"/>
  <c r="AD101" i="30"/>
  <c r="Z101" i="30"/>
  <c r="V101" i="30"/>
  <c r="R101" i="30"/>
  <c r="N101" i="30"/>
  <c r="IE101" i="30"/>
  <c r="IA101" i="30"/>
  <c r="HW101" i="30"/>
  <c r="HS101" i="30"/>
  <c r="HO101" i="30"/>
  <c r="HK101" i="30"/>
  <c r="HG101" i="30"/>
  <c r="HC101" i="30"/>
  <c r="GY101" i="30"/>
  <c r="GU101" i="30"/>
  <c r="GQ101" i="30"/>
  <c r="GM101" i="30"/>
  <c r="GI101" i="30"/>
  <c r="GE101" i="30"/>
  <c r="GA101" i="30"/>
  <c r="FW101" i="30"/>
  <c r="FS101" i="30"/>
  <c r="FO101" i="30"/>
  <c r="FK101" i="30"/>
  <c r="FG101" i="30"/>
  <c r="FC101" i="30"/>
  <c r="EY101" i="30"/>
  <c r="EU101" i="30"/>
  <c r="EQ101" i="30"/>
  <c r="EM101" i="30"/>
  <c r="EI101" i="30"/>
  <c r="EE101" i="30"/>
  <c r="EA101" i="30"/>
  <c r="DW101" i="30"/>
  <c r="DS101" i="30"/>
  <c r="DO101" i="30"/>
  <c r="DK101" i="30"/>
  <c r="DG101" i="30"/>
  <c r="DC101" i="30"/>
  <c r="CY101" i="30"/>
  <c r="CU101" i="30"/>
  <c r="CQ101" i="30"/>
  <c r="CM101" i="30"/>
  <c r="CI101" i="30"/>
  <c r="CE101" i="30"/>
  <c r="CA101" i="30"/>
  <c r="BW101" i="30"/>
  <c r="BS101" i="30"/>
  <c r="BO101" i="30"/>
  <c r="BK101" i="30"/>
  <c r="BG101" i="30"/>
  <c r="BC101" i="30"/>
  <c r="AY101" i="30"/>
  <c r="AU101" i="30"/>
  <c r="AQ101" i="30"/>
  <c r="AM101" i="30"/>
  <c r="AI101" i="30"/>
  <c r="AE101" i="30"/>
  <c r="AA101" i="30"/>
  <c r="W101" i="30"/>
  <c r="S101" i="30"/>
  <c r="O101" i="30"/>
  <c r="K101" i="30"/>
  <c r="IF101" i="30"/>
  <c r="IB101" i="30"/>
  <c r="HX101" i="30"/>
  <c r="HT101" i="30"/>
  <c r="HP101" i="30"/>
  <c r="HL101" i="30"/>
  <c r="HH101" i="30"/>
  <c r="HD101" i="30"/>
  <c r="GZ101" i="30"/>
  <c r="GV101" i="30"/>
  <c r="GR101" i="30"/>
  <c r="GN101" i="30"/>
  <c r="GJ101" i="30"/>
  <c r="GF101" i="30"/>
  <c r="GB101" i="30"/>
  <c r="FX101" i="30"/>
  <c r="FT101" i="30"/>
  <c r="FP101" i="30"/>
  <c r="FL101" i="30"/>
  <c r="FH101" i="30"/>
  <c r="FD101" i="30"/>
  <c r="EZ101" i="30"/>
  <c r="EV101" i="30"/>
  <c r="ER101" i="30"/>
  <c r="EN101" i="30"/>
  <c r="EJ101" i="30"/>
  <c r="EF101" i="30"/>
  <c r="EB101" i="30"/>
  <c r="DX101" i="30"/>
  <c r="DT101" i="30"/>
  <c r="DP101" i="30"/>
  <c r="DL101" i="30"/>
  <c r="DH101" i="30"/>
  <c r="DD101" i="30"/>
  <c r="CZ101" i="30"/>
  <c r="CV101" i="30"/>
  <c r="CR101" i="30"/>
  <c r="CN101" i="30"/>
  <c r="CJ101" i="30"/>
  <c r="CF101" i="30"/>
  <c r="CB101" i="30"/>
  <c r="BX101" i="30"/>
  <c r="BT101" i="30"/>
  <c r="BP101" i="30"/>
  <c r="BL101" i="30"/>
  <c r="BH101" i="30"/>
  <c r="BD101" i="30"/>
  <c r="AZ101" i="30"/>
  <c r="AV101" i="30"/>
  <c r="AR101" i="30"/>
  <c r="AN101" i="30"/>
  <c r="AJ101" i="30"/>
  <c r="AF101" i="30"/>
  <c r="AB101" i="30"/>
  <c r="X101" i="30"/>
  <c r="T101" i="30"/>
  <c r="P101" i="30"/>
  <c r="L101" i="30"/>
  <c r="IG101" i="30"/>
  <c r="IC101" i="30"/>
  <c r="HY101" i="30"/>
  <c r="HU101" i="30"/>
  <c r="HQ101" i="30"/>
  <c r="HM101" i="30"/>
  <c r="HI101" i="30"/>
  <c r="HE101" i="30"/>
  <c r="HA101" i="30"/>
  <c r="GW101" i="30"/>
  <c r="GS101" i="30"/>
  <c r="GO101" i="30"/>
  <c r="GK101" i="30"/>
  <c r="GG101" i="30"/>
  <c r="GC101" i="30"/>
  <c r="FY101" i="30"/>
  <c r="FU101" i="30"/>
  <c r="FQ101" i="30"/>
  <c r="FM101" i="30"/>
  <c r="FI101" i="30"/>
  <c r="FE101" i="30"/>
  <c r="FA101" i="30"/>
  <c r="EW101" i="30"/>
  <c r="ES101" i="30"/>
  <c r="EO101" i="30"/>
  <c r="EK101" i="30"/>
  <c r="EG101" i="30"/>
  <c r="EC101" i="30"/>
  <c r="DY101" i="30"/>
  <c r="DU101" i="30"/>
  <c r="DQ101" i="30"/>
  <c r="DM101" i="30"/>
  <c r="DI101" i="30"/>
  <c r="DE101" i="30"/>
  <c r="DA101" i="30"/>
  <c r="CW101" i="30"/>
  <c r="CS101" i="30"/>
  <c r="CO101" i="30"/>
  <c r="CK101" i="30"/>
  <c r="CG101" i="30"/>
  <c r="CC101" i="30"/>
  <c r="BY101" i="30"/>
  <c r="BU101" i="30"/>
  <c r="BQ101" i="30"/>
  <c r="BM101" i="30"/>
  <c r="BI101" i="30"/>
  <c r="BE101" i="30"/>
  <c r="BA101" i="30"/>
  <c r="AW101" i="30"/>
  <c r="AS101" i="30"/>
  <c r="AO101" i="30"/>
  <c r="AK101" i="30"/>
  <c r="AG101" i="30"/>
  <c r="AC101" i="30"/>
  <c r="Y101" i="30"/>
  <c r="U101" i="30"/>
  <c r="Q101" i="30"/>
  <c r="M101" i="30"/>
  <c r="ID117" i="30"/>
  <c r="HZ117" i="30"/>
  <c r="HV117" i="30"/>
  <c r="HR117" i="30"/>
  <c r="HN117" i="30"/>
  <c r="HJ117" i="30"/>
  <c r="HF117" i="30"/>
  <c r="HB117" i="30"/>
  <c r="GX117" i="30"/>
  <c r="GT117" i="30"/>
  <c r="GP117" i="30"/>
  <c r="GL117" i="30"/>
  <c r="GH117" i="30"/>
  <c r="GD117" i="30"/>
  <c r="FZ117" i="30"/>
  <c r="FV117" i="30"/>
  <c r="FR117" i="30"/>
  <c r="FN117" i="30"/>
  <c r="FJ117" i="30"/>
  <c r="FF117" i="30"/>
  <c r="FB117" i="30"/>
  <c r="EX117" i="30"/>
  <c r="ET117" i="30"/>
  <c r="EP117" i="30"/>
  <c r="EL117" i="30"/>
  <c r="EH117" i="30"/>
  <c r="ED117" i="30"/>
  <c r="DZ117" i="30"/>
  <c r="DV117" i="30"/>
  <c r="DR117" i="30"/>
  <c r="DN117" i="30"/>
  <c r="DJ117" i="30"/>
  <c r="DF117" i="30"/>
  <c r="DB117" i="30"/>
  <c r="CX117" i="30"/>
  <c r="CT117" i="30"/>
  <c r="CP117" i="30"/>
  <c r="CL117" i="30"/>
  <c r="CH117" i="30"/>
  <c r="CD117" i="30"/>
  <c r="BZ117" i="30"/>
  <c r="BV117" i="30"/>
  <c r="BR117" i="30"/>
  <c r="BN117" i="30"/>
  <c r="BJ117" i="30"/>
  <c r="BF117" i="30"/>
  <c r="BB117" i="30"/>
  <c r="AX117" i="30"/>
  <c r="AT117" i="30"/>
  <c r="AP117" i="30"/>
  <c r="AL117" i="30"/>
  <c r="AH117" i="30"/>
  <c r="AD117" i="30"/>
  <c r="Z117" i="30"/>
  <c r="V117" i="30"/>
  <c r="R117" i="30"/>
  <c r="N117" i="30"/>
  <c r="IE117" i="30"/>
  <c r="IA117" i="30"/>
  <c r="HW117" i="30"/>
  <c r="HS117" i="30"/>
  <c r="HO117" i="30"/>
  <c r="HK117" i="30"/>
  <c r="HG117" i="30"/>
  <c r="HC117" i="30"/>
  <c r="GY117" i="30"/>
  <c r="GU117" i="30"/>
  <c r="GQ117" i="30"/>
  <c r="GM117" i="30"/>
  <c r="GI117" i="30"/>
  <c r="GE117" i="30"/>
  <c r="GA117" i="30"/>
  <c r="FW117" i="30"/>
  <c r="FS117" i="30"/>
  <c r="FO117" i="30"/>
  <c r="FK117" i="30"/>
  <c r="FG117" i="30"/>
  <c r="FC117" i="30"/>
  <c r="EY117" i="30"/>
  <c r="EU117" i="30"/>
  <c r="EQ117" i="30"/>
  <c r="EM117" i="30"/>
  <c r="EI117" i="30"/>
  <c r="EE117" i="30"/>
  <c r="EA117" i="30"/>
  <c r="DW117" i="30"/>
  <c r="DS117" i="30"/>
  <c r="DO117" i="30"/>
  <c r="DK117" i="30"/>
  <c r="DG117" i="30"/>
  <c r="DC117" i="30"/>
  <c r="CY117" i="30"/>
  <c r="CU117" i="30"/>
  <c r="CQ117" i="30"/>
  <c r="CM117" i="30"/>
  <c r="CI117" i="30"/>
  <c r="CE117" i="30"/>
  <c r="CA117" i="30"/>
  <c r="BW117" i="30"/>
  <c r="BS117" i="30"/>
  <c r="BO117" i="30"/>
  <c r="BK117" i="30"/>
  <c r="BG117" i="30"/>
  <c r="BC117" i="30"/>
  <c r="AY117" i="30"/>
  <c r="AU117" i="30"/>
  <c r="AQ117" i="30"/>
  <c r="AM117" i="30"/>
  <c r="AI117" i="30"/>
  <c r="AE117" i="30"/>
  <c r="AA117" i="30"/>
  <c r="W117" i="30"/>
  <c r="S117" i="30"/>
  <c r="O117" i="30"/>
  <c r="K117" i="30"/>
  <c r="IF117" i="30"/>
  <c r="IB117" i="30"/>
  <c r="HX117" i="30"/>
  <c r="HT117" i="30"/>
  <c r="HP117" i="30"/>
  <c r="HL117" i="30"/>
  <c r="HH117" i="30"/>
  <c r="HD117" i="30"/>
  <c r="GZ117" i="30"/>
  <c r="GV117" i="30"/>
  <c r="GR117" i="30"/>
  <c r="GN117" i="30"/>
  <c r="GJ117" i="30"/>
  <c r="GF117" i="30"/>
  <c r="GB117" i="30"/>
  <c r="FX117" i="30"/>
  <c r="FT117" i="30"/>
  <c r="FP117" i="30"/>
  <c r="FL117" i="30"/>
  <c r="FH117" i="30"/>
  <c r="FD117" i="30"/>
  <c r="EZ117" i="30"/>
  <c r="EV117" i="30"/>
  <c r="ER117" i="30"/>
  <c r="EN117" i="30"/>
  <c r="EJ117" i="30"/>
  <c r="EF117" i="30"/>
  <c r="EB117" i="30"/>
  <c r="DX117" i="30"/>
  <c r="DT117" i="30"/>
  <c r="DP117" i="30"/>
  <c r="DL117" i="30"/>
  <c r="DH117" i="30"/>
  <c r="DD117" i="30"/>
  <c r="CZ117" i="30"/>
  <c r="CV117" i="30"/>
  <c r="CR117" i="30"/>
  <c r="CN117" i="30"/>
  <c r="CJ117" i="30"/>
  <c r="CF117" i="30"/>
  <c r="CB117" i="30"/>
  <c r="BX117" i="30"/>
  <c r="BT117" i="30"/>
  <c r="BP117" i="30"/>
  <c r="BL117" i="30"/>
  <c r="BH117" i="30"/>
  <c r="BD117" i="30"/>
  <c r="AZ117" i="30"/>
  <c r="AV117" i="30"/>
  <c r="AR117" i="30"/>
  <c r="AN117" i="30"/>
  <c r="AJ117" i="30"/>
  <c r="AF117" i="30"/>
  <c r="AB117" i="30"/>
  <c r="X117" i="30"/>
  <c r="T117" i="30"/>
  <c r="P117" i="30"/>
  <c r="L117" i="30"/>
  <c r="IG117" i="30"/>
  <c r="IC117" i="30"/>
  <c r="HY117" i="30"/>
  <c r="HU117" i="30"/>
  <c r="HQ117" i="30"/>
  <c r="HM117" i="30"/>
  <c r="HI117" i="30"/>
  <c r="HE117" i="30"/>
  <c r="HA117" i="30"/>
  <c r="GW117" i="30"/>
  <c r="GS117" i="30"/>
  <c r="GO117" i="30"/>
  <c r="GK117" i="30"/>
  <c r="GG117" i="30"/>
  <c r="GC117" i="30"/>
  <c r="FY117" i="30"/>
  <c r="FU117" i="30"/>
  <c r="FQ117" i="30"/>
  <c r="FM117" i="30"/>
  <c r="FI117" i="30"/>
  <c r="FE117" i="30"/>
  <c r="FA117" i="30"/>
  <c r="EW117" i="30"/>
  <c r="ES117" i="30"/>
  <c r="EO117" i="30"/>
  <c r="EK117" i="30"/>
  <c r="EG117" i="30"/>
  <c r="EC117" i="30"/>
  <c r="DY117" i="30"/>
  <c r="DU117" i="30"/>
  <c r="DQ117" i="30"/>
  <c r="DM117" i="30"/>
  <c r="DI117" i="30"/>
  <c r="DE117" i="30"/>
  <c r="DA117" i="30"/>
  <c r="CW117" i="30"/>
  <c r="CS117" i="30"/>
  <c r="CO117" i="30"/>
  <c r="CK117" i="30"/>
  <c r="CG117" i="30"/>
  <c r="CC117" i="30"/>
  <c r="BY117" i="30"/>
  <c r="BU117" i="30"/>
  <c r="BQ117" i="30"/>
  <c r="BM117" i="30"/>
  <c r="BI117" i="30"/>
  <c r="BE117" i="30"/>
  <c r="BA117" i="30"/>
  <c r="AW117" i="30"/>
  <c r="AS117" i="30"/>
  <c r="AO117" i="30"/>
  <c r="AK117" i="30"/>
  <c r="AG117" i="30"/>
  <c r="AC117" i="30"/>
  <c r="Y117" i="30"/>
  <c r="U117" i="30"/>
  <c r="Q117" i="30"/>
  <c r="M117" i="30"/>
  <c r="ID133" i="30"/>
  <c r="HZ133" i="30"/>
  <c r="HV133" i="30"/>
  <c r="HR133" i="30"/>
  <c r="HN133" i="30"/>
  <c r="HJ133" i="30"/>
  <c r="HF133" i="30"/>
  <c r="HB133" i="30"/>
  <c r="GX133" i="30"/>
  <c r="GT133" i="30"/>
  <c r="GP133" i="30"/>
  <c r="GL133" i="30"/>
  <c r="GH133" i="30"/>
  <c r="GD133" i="30"/>
  <c r="FZ133" i="30"/>
  <c r="FV133" i="30"/>
  <c r="FR133" i="30"/>
  <c r="FN133" i="30"/>
  <c r="FJ133" i="30"/>
  <c r="FF133" i="30"/>
  <c r="FB133" i="30"/>
  <c r="EX133" i="30"/>
  <c r="ET133" i="30"/>
  <c r="EP133" i="30"/>
  <c r="EL133" i="30"/>
  <c r="EH133" i="30"/>
  <c r="ED133" i="30"/>
  <c r="DZ133" i="30"/>
  <c r="DV133" i="30"/>
  <c r="DR133" i="30"/>
  <c r="DN133" i="30"/>
  <c r="DJ133" i="30"/>
  <c r="DF133" i="30"/>
  <c r="DB133" i="30"/>
  <c r="CX133" i="30"/>
  <c r="CT133" i="30"/>
  <c r="CP133" i="30"/>
  <c r="CL133" i="30"/>
  <c r="CH133" i="30"/>
  <c r="CD133" i="30"/>
  <c r="BZ133" i="30"/>
  <c r="BV133" i="30"/>
  <c r="BR133" i="30"/>
  <c r="BN133" i="30"/>
  <c r="BJ133" i="30"/>
  <c r="BF133" i="30"/>
  <c r="BB133" i="30"/>
  <c r="AX133" i="30"/>
  <c r="AT133" i="30"/>
  <c r="AP133" i="30"/>
  <c r="AL133" i="30"/>
  <c r="AH133" i="30"/>
  <c r="AD133" i="30"/>
  <c r="Z133" i="30"/>
  <c r="V133" i="30"/>
  <c r="R133" i="30"/>
  <c r="N133" i="30"/>
  <c r="IE133" i="30"/>
  <c r="IA133" i="30"/>
  <c r="HW133" i="30"/>
  <c r="HS133" i="30"/>
  <c r="HO133" i="30"/>
  <c r="HK133" i="30"/>
  <c r="HG133" i="30"/>
  <c r="HC133" i="30"/>
  <c r="GY133" i="30"/>
  <c r="GU133" i="30"/>
  <c r="GQ133" i="30"/>
  <c r="GM133" i="30"/>
  <c r="GI133" i="30"/>
  <c r="GE133" i="30"/>
  <c r="GA133" i="30"/>
  <c r="FW133" i="30"/>
  <c r="FS133" i="30"/>
  <c r="FO133" i="30"/>
  <c r="FK133" i="30"/>
  <c r="FG133" i="30"/>
  <c r="FC133" i="30"/>
  <c r="EY133" i="30"/>
  <c r="EU133" i="30"/>
  <c r="EQ133" i="30"/>
  <c r="EM133" i="30"/>
  <c r="EI133" i="30"/>
  <c r="EE133" i="30"/>
  <c r="EA133" i="30"/>
  <c r="DW133" i="30"/>
  <c r="DS133" i="30"/>
  <c r="DO133" i="30"/>
  <c r="DK133" i="30"/>
  <c r="DG133" i="30"/>
  <c r="DC133" i="30"/>
  <c r="CY133" i="30"/>
  <c r="CU133" i="30"/>
  <c r="CQ133" i="30"/>
  <c r="CM133" i="30"/>
  <c r="CI133" i="30"/>
  <c r="CE133" i="30"/>
  <c r="CA133" i="30"/>
  <c r="BW133" i="30"/>
  <c r="BS133" i="30"/>
  <c r="BO133" i="30"/>
  <c r="BK133" i="30"/>
  <c r="BG133" i="30"/>
  <c r="BC133" i="30"/>
  <c r="AY133" i="30"/>
  <c r="AU133" i="30"/>
  <c r="AQ133" i="30"/>
  <c r="AM133" i="30"/>
  <c r="AI133" i="30"/>
  <c r="AE133" i="30"/>
  <c r="AA133" i="30"/>
  <c r="W133" i="30"/>
  <c r="S133" i="30"/>
  <c r="O133" i="30"/>
  <c r="K133" i="30"/>
  <c r="IF133" i="30"/>
  <c r="IB133" i="30"/>
  <c r="HX133" i="30"/>
  <c r="HT133" i="30"/>
  <c r="HP133" i="30"/>
  <c r="HL133" i="30"/>
  <c r="HH133" i="30"/>
  <c r="HD133" i="30"/>
  <c r="GZ133" i="30"/>
  <c r="GV133" i="30"/>
  <c r="GR133" i="30"/>
  <c r="GN133" i="30"/>
  <c r="GJ133" i="30"/>
  <c r="GF133" i="30"/>
  <c r="GB133" i="30"/>
  <c r="FX133" i="30"/>
  <c r="FT133" i="30"/>
  <c r="FP133" i="30"/>
  <c r="FL133" i="30"/>
  <c r="FH133" i="30"/>
  <c r="FD133" i="30"/>
  <c r="EZ133" i="30"/>
  <c r="EV133" i="30"/>
  <c r="ER133" i="30"/>
  <c r="EN133" i="30"/>
  <c r="EJ133" i="30"/>
  <c r="EF133" i="30"/>
  <c r="EB133" i="30"/>
  <c r="DX133" i="30"/>
  <c r="DT133" i="30"/>
  <c r="DP133" i="30"/>
  <c r="DL133" i="30"/>
  <c r="DH133" i="30"/>
  <c r="DD133" i="30"/>
  <c r="CZ133" i="30"/>
  <c r="CV133" i="30"/>
  <c r="CR133" i="30"/>
  <c r="CN133" i="30"/>
  <c r="CJ133" i="30"/>
  <c r="CF133" i="30"/>
  <c r="CB133" i="30"/>
  <c r="BX133" i="30"/>
  <c r="BT133" i="30"/>
  <c r="BP133" i="30"/>
  <c r="BL133" i="30"/>
  <c r="BH133" i="30"/>
  <c r="BD133" i="30"/>
  <c r="AZ133" i="30"/>
  <c r="AV133" i="30"/>
  <c r="AR133" i="30"/>
  <c r="AN133" i="30"/>
  <c r="AJ133" i="30"/>
  <c r="AF133" i="30"/>
  <c r="AB133" i="30"/>
  <c r="X133" i="30"/>
  <c r="T133" i="30"/>
  <c r="P133" i="30"/>
  <c r="L133" i="30"/>
  <c r="IG133" i="30"/>
  <c r="IC133" i="30"/>
  <c r="HY133" i="30"/>
  <c r="HU133" i="30"/>
  <c r="HQ133" i="30"/>
  <c r="HM133" i="30"/>
  <c r="HI133" i="30"/>
  <c r="HE133" i="30"/>
  <c r="HA133" i="30"/>
  <c r="GW133" i="30"/>
  <c r="GS133" i="30"/>
  <c r="GO133" i="30"/>
  <c r="GK133" i="30"/>
  <c r="GG133" i="30"/>
  <c r="GC133" i="30"/>
  <c r="FY133" i="30"/>
  <c r="FU133" i="30"/>
  <c r="FQ133" i="30"/>
  <c r="FM133" i="30"/>
  <c r="FI133" i="30"/>
  <c r="FE133" i="30"/>
  <c r="FA133" i="30"/>
  <c r="EW133" i="30"/>
  <c r="ES133" i="30"/>
  <c r="EO133" i="30"/>
  <c r="EK133" i="30"/>
  <c r="EG133" i="30"/>
  <c r="EC133" i="30"/>
  <c r="DY133" i="30"/>
  <c r="DU133" i="30"/>
  <c r="DQ133" i="30"/>
  <c r="DM133" i="30"/>
  <c r="DI133" i="30"/>
  <c r="DE133" i="30"/>
  <c r="DA133" i="30"/>
  <c r="CW133" i="30"/>
  <c r="CS133" i="30"/>
  <c r="CO133" i="30"/>
  <c r="CK133" i="30"/>
  <c r="CG133" i="30"/>
  <c r="CC133" i="30"/>
  <c r="BY133" i="30"/>
  <c r="BU133" i="30"/>
  <c r="BQ133" i="30"/>
  <c r="BM133" i="30"/>
  <c r="BI133" i="30"/>
  <c r="BE133" i="30"/>
  <c r="BA133" i="30"/>
  <c r="AW133" i="30"/>
  <c r="AS133" i="30"/>
  <c r="AO133" i="30"/>
  <c r="AK133" i="30"/>
  <c r="AG133" i="30"/>
  <c r="AC133" i="30"/>
  <c r="Y133" i="30"/>
  <c r="U133" i="30"/>
  <c r="Q133" i="30"/>
  <c r="M133" i="30"/>
  <c r="IE82" i="30"/>
  <c r="IA82" i="30"/>
  <c r="HW82" i="30"/>
  <c r="HS82" i="30"/>
  <c r="HO82" i="30"/>
  <c r="HK82" i="30"/>
  <c r="HG82" i="30"/>
  <c r="HC82" i="30"/>
  <c r="GY82" i="30"/>
  <c r="GU82" i="30"/>
  <c r="GQ82" i="30"/>
  <c r="GM82" i="30"/>
  <c r="GI82" i="30"/>
  <c r="GE82" i="30"/>
  <c r="GA82" i="30"/>
  <c r="FW82" i="30"/>
  <c r="FS82" i="30"/>
  <c r="FO82" i="30"/>
  <c r="FK82" i="30"/>
  <c r="FG82" i="30"/>
  <c r="FC82" i="30"/>
  <c r="EY82" i="30"/>
  <c r="EU82" i="30"/>
  <c r="EQ82" i="30"/>
  <c r="EM82" i="30"/>
  <c r="EI82" i="30"/>
  <c r="EE82" i="30"/>
  <c r="EA82" i="30"/>
  <c r="DW82" i="30"/>
  <c r="DS82" i="30"/>
  <c r="DO82" i="30"/>
  <c r="DK82" i="30"/>
  <c r="DG82" i="30"/>
  <c r="DC82" i="30"/>
  <c r="CY82" i="30"/>
  <c r="CU82" i="30"/>
  <c r="CQ82" i="30"/>
  <c r="CM82" i="30"/>
  <c r="CI82" i="30"/>
  <c r="CE82" i="30"/>
  <c r="CA82" i="30"/>
  <c r="BW82" i="30"/>
  <c r="BS82" i="30"/>
  <c r="BO82" i="30"/>
  <c r="BK82" i="30"/>
  <c r="BG82" i="30"/>
  <c r="BC82" i="30"/>
  <c r="AY82" i="30"/>
  <c r="AU82" i="30"/>
  <c r="AQ82" i="30"/>
  <c r="AM82" i="30"/>
  <c r="AI82" i="30"/>
  <c r="AE82" i="30"/>
  <c r="AA82" i="30"/>
  <c r="W82" i="30"/>
  <c r="S82" i="30"/>
  <c r="O82" i="30"/>
  <c r="K82" i="30"/>
  <c r="IF82" i="30"/>
  <c r="IB82" i="30"/>
  <c r="HX82" i="30"/>
  <c r="HT82" i="30"/>
  <c r="HP82" i="30"/>
  <c r="HL82" i="30"/>
  <c r="HH82" i="30"/>
  <c r="HD82" i="30"/>
  <c r="GZ82" i="30"/>
  <c r="GV82" i="30"/>
  <c r="GR82" i="30"/>
  <c r="GN82" i="30"/>
  <c r="GJ82" i="30"/>
  <c r="GF82" i="30"/>
  <c r="GB82" i="30"/>
  <c r="FX82" i="30"/>
  <c r="FT82" i="30"/>
  <c r="FP82" i="30"/>
  <c r="FL82" i="30"/>
  <c r="FH82" i="30"/>
  <c r="FD82" i="30"/>
  <c r="EZ82" i="30"/>
  <c r="EV82" i="30"/>
  <c r="ER82" i="30"/>
  <c r="EN82" i="30"/>
  <c r="EJ82" i="30"/>
  <c r="EF82" i="30"/>
  <c r="EB82" i="30"/>
  <c r="DX82" i="30"/>
  <c r="DT82" i="30"/>
  <c r="DP82" i="30"/>
  <c r="DL82" i="30"/>
  <c r="DH82" i="30"/>
  <c r="DD82" i="30"/>
  <c r="IG82" i="30"/>
  <c r="IC82" i="30"/>
  <c r="HY82" i="30"/>
  <c r="HU82" i="30"/>
  <c r="HQ82" i="30"/>
  <c r="HM82" i="30"/>
  <c r="HI82" i="30"/>
  <c r="HE82" i="30"/>
  <c r="HA82" i="30"/>
  <c r="GW82" i="30"/>
  <c r="GS82" i="30"/>
  <c r="GO82" i="30"/>
  <c r="GK82" i="30"/>
  <c r="GG82" i="30"/>
  <c r="GC82" i="30"/>
  <c r="FY82" i="30"/>
  <c r="FU82" i="30"/>
  <c r="FQ82" i="30"/>
  <c r="FM82" i="30"/>
  <c r="FI82" i="30"/>
  <c r="FE82" i="30"/>
  <c r="FA82" i="30"/>
  <c r="EW82" i="30"/>
  <c r="ES82" i="30"/>
  <c r="EO82" i="30"/>
  <c r="EK82" i="30"/>
  <c r="EG82" i="30"/>
  <c r="EC82" i="30"/>
  <c r="DY82" i="30"/>
  <c r="DU82" i="30"/>
  <c r="DQ82" i="30"/>
  <c r="DM82" i="30"/>
  <c r="DI82" i="30"/>
  <c r="DE82" i="30"/>
  <c r="DA82" i="30"/>
  <c r="CW82" i="30"/>
  <c r="CS82" i="30"/>
  <c r="CO82" i="30"/>
  <c r="CK82" i="30"/>
  <c r="CG82" i="30"/>
  <c r="CC82" i="30"/>
  <c r="BY82" i="30"/>
  <c r="BU82" i="30"/>
  <c r="BQ82" i="30"/>
  <c r="BM82" i="30"/>
  <c r="BI82" i="30"/>
  <c r="BE82" i="30"/>
  <c r="BA82" i="30"/>
  <c r="AW82" i="30"/>
  <c r="AS82" i="30"/>
  <c r="AO82" i="30"/>
  <c r="AK82" i="30"/>
  <c r="AG82" i="30"/>
  <c r="AC82" i="30"/>
  <c r="Y82" i="30"/>
  <c r="U82" i="30"/>
  <c r="Q82" i="30"/>
  <c r="M82" i="30"/>
  <c r="ID82" i="30"/>
  <c r="HZ82" i="30"/>
  <c r="HV82" i="30"/>
  <c r="HR82" i="30"/>
  <c r="HN82" i="30"/>
  <c r="HJ82" i="30"/>
  <c r="HF82" i="30"/>
  <c r="HB82" i="30"/>
  <c r="GX82" i="30"/>
  <c r="GT82" i="30"/>
  <c r="GP82" i="30"/>
  <c r="GL82" i="30"/>
  <c r="GH82" i="30"/>
  <c r="GD82" i="30"/>
  <c r="FZ82" i="30"/>
  <c r="FV82" i="30"/>
  <c r="FR82" i="30"/>
  <c r="FN82" i="30"/>
  <c r="FJ82" i="30"/>
  <c r="FF82" i="30"/>
  <c r="FB82" i="30"/>
  <c r="EX82" i="30"/>
  <c r="ET82" i="30"/>
  <c r="EP82" i="30"/>
  <c r="EL82" i="30"/>
  <c r="EH82" i="30"/>
  <c r="ED82" i="30"/>
  <c r="DZ82" i="30"/>
  <c r="DV82" i="30"/>
  <c r="DR82" i="30"/>
  <c r="DN82" i="30"/>
  <c r="DJ82" i="30"/>
  <c r="DF82" i="30"/>
  <c r="DB82" i="30"/>
  <c r="CX82" i="30"/>
  <c r="CT82" i="30"/>
  <c r="CP82" i="30"/>
  <c r="CL82" i="30"/>
  <c r="CH82" i="30"/>
  <c r="CD82" i="30"/>
  <c r="BZ82" i="30"/>
  <c r="BV82" i="30"/>
  <c r="BR82" i="30"/>
  <c r="BN82" i="30"/>
  <c r="BJ82" i="30"/>
  <c r="BF82" i="30"/>
  <c r="BB82" i="30"/>
  <c r="AX82" i="30"/>
  <c r="AT82" i="30"/>
  <c r="AP82" i="30"/>
  <c r="AL82" i="30"/>
  <c r="AH82" i="30"/>
  <c r="AD82" i="30"/>
  <c r="Z82" i="30"/>
  <c r="V82" i="30"/>
  <c r="R82" i="30"/>
  <c r="N82" i="30"/>
  <c r="CZ82" i="30"/>
  <c r="CJ82" i="30"/>
  <c r="BT82" i="30"/>
  <c r="BD82" i="30"/>
  <c r="AN82" i="30"/>
  <c r="X82" i="30"/>
  <c r="CN82" i="30"/>
  <c r="BX82" i="30"/>
  <c r="BH82" i="30"/>
  <c r="AR82" i="30"/>
  <c r="AB82" i="30"/>
  <c r="L82" i="30"/>
  <c r="CR82" i="30"/>
  <c r="CB82" i="30"/>
  <c r="BL82" i="30"/>
  <c r="AV82" i="30"/>
  <c r="AF82" i="30"/>
  <c r="P82" i="30"/>
  <c r="CV82" i="30"/>
  <c r="CF82" i="30"/>
  <c r="BP82" i="30"/>
  <c r="AZ82" i="30"/>
  <c r="AJ82" i="30"/>
  <c r="T82" i="30"/>
  <c r="IE98" i="30"/>
  <c r="IA98" i="30"/>
  <c r="HW98" i="30"/>
  <c r="HS98" i="30"/>
  <c r="HO98" i="30"/>
  <c r="HK98" i="30"/>
  <c r="HG98" i="30"/>
  <c r="HC98" i="30"/>
  <c r="GY98" i="30"/>
  <c r="GU98" i="30"/>
  <c r="GQ98" i="30"/>
  <c r="GM98" i="30"/>
  <c r="GI98" i="30"/>
  <c r="GE98" i="30"/>
  <c r="GA98" i="30"/>
  <c r="FW98" i="30"/>
  <c r="FS98" i="30"/>
  <c r="FO98" i="30"/>
  <c r="FK98" i="30"/>
  <c r="FG98" i="30"/>
  <c r="FC98" i="30"/>
  <c r="EY98" i="30"/>
  <c r="EU98" i="30"/>
  <c r="EQ98" i="30"/>
  <c r="EM98" i="30"/>
  <c r="EI98" i="30"/>
  <c r="EE98" i="30"/>
  <c r="EA98" i="30"/>
  <c r="DW98" i="30"/>
  <c r="DS98" i="30"/>
  <c r="DO98" i="30"/>
  <c r="DK98" i="30"/>
  <c r="DG98" i="30"/>
  <c r="DC98" i="30"/>
  <c r="CY98" i="30"/>
  <c r="CU98" i="30"/>
  <c r="CQ98" i="30"/>
  <c r="CM98" i="30"/>
  <c r="CI98" i="30"/>
  <c r="CE98" i="30"/>
  <c r="CA98" i="30"/>
  <c r="BW98" i="30"/>
  <c r="BS98" i="30"/>
  <c r="BO98" i="30"/>
  <c r="BK98" i="30"/>
  <c r="BG98" i="30"/>
  <c r="BC98" i="30"/>
  <c r="AY98" i="30"/>
  <c r="AU98" i="30"/>
  <c r="AQ98" i="30"/>
  <c r="AM98" i="30"/>
  <c r="AI98" i="30"/>
  <c r="AE98" i="30"/>
  <c r="AA98" i="30"/>
  <c r="W98" i="30"/>
  <c r="S98" i="30"/>
  <c r="O98" i="30"/>
  <c r="K98" i="30"/>
  <c r="IF98" i="30"/>
  <c r="IB98" i="30"/>
  <c r="HX98" i="30"/>
  <c r="HT98" i="30"/>
  <c r="HP98" i="30"/>
  <c r="HL98" i="30"/>
  <c r="HH98" i="30"/>
  <c r="HD98" i="30"/>
  <c r="GZ98" i="30"/>
  <c r="GV98" i="30"/>
  <c r="GR98" i="30"/>
  <c r="GN98" i="30"/>
  <c r="GJ98" i="30"/>
  <c r="GF98" i="30"/>
  <c r="GB98" i="30"/>
  <c r="FX98" i="30"/>
  <c r="FT98" i="30"/>
  <c r="FP98" i="30"/>
  <c r="FL98" i="30"/>
  <c r="FH98" i="30"/>
  <c r="FD98" i="30"/>
  <c r="EZ98" i="30"/>
  <c r="EV98" i="30"/>
  <c r="ER98" i="30"/>
  <c r="EN98" i="30"/>
  <c r="EJ98" i="30"/>
  <c r="EF98" i="30"/>
  <c r="EB98" i="30"/>
  <c r="DX98" i="30"/>
  <c r="DT98" i="30"/>
  <c r="DP98" i="30"/>
  <c r="DL98" i="30"/>
  <c r="DH98" i="30"/>
  <c r="DD98" i="30"/>
  <c r="CZ98" i="30"/>
  <c r="CV98" i="30"/>
  <c r="CR98" i="30"/>
  <c r="CN98" i="30"/>
  <c r="CJ98" i="30"/>
  <c r="CF98" i="30"/>
  <c r="CB98" i="30"/>
  <c r="BX98" i="30"/>
  <c r="BT98" i="30"/>
  <c r="BP98" i="30"/>
  <c r="BL98" i="30"/>
  <c r="BH98" i="30"/>
  <c r="BD98" i="30"/>
  <c r="AZ98" i="30"/>
  <c r="AV98" i="30"/>
  <c r="AR98" i="30"/>
  <c r="AN98" i="30"/>
  <c r="AJ98" i="30"/>
  <c r="AF98" i="30"/>
  <c r="AB98" i="30"/>
  <c r="X98" i="30"/>
  <c r="T98" i="30"/>
  <c r="P98" i="30"/>
  <c r="L98" i="30"/>
  <c r="IG98" i="30"/>
  <c r="IC98" i="30"/>
  <c r="HY98" i="30"/>
  <c r="HU98" i="30"/>
  <c r="HQ98" i="30"/>
  <c r="HM98" i="30"/>
  <c r="HI98" i="30"/>
  <c r="HE98" i="30"/>
  <c r="HA98" i="30"/>
  <c r="GW98" i="30"/>
  <c r="GS98" i="30"/>
  <c r="GO98" i="30"/>
  <c r="GK98" i="30"/>
  <c r="GG98" i="30"/>
  <c r="GC98" i="30"/>
  <c r="FY98" i="30"/>
  <c r="FU98" i="30"/>
  <c r="FQ98" i="30"/>
  <c r="FM98" i="30"/>
  <c r="FI98" i="30"/>
  <c r="FE98" i="30"/>
  <c r="FA98" i="30"/>
  <c r="EW98" i="30"/>
  <c r="ES98" i="30"/>
  <c r="EO98" i="30"/>
  <c r="EK98" i="30"/>
  <c r="EG98" i="30"/>
  <c r="EC98" i="30"/>
  <c r="DY98" i="30"/>
  <c r="DU98" i="30"/>
  <c r="DQ98" i="30"/>
  <c r="DM98" i="30"/>
  <c r="DI98" i="30"/>
  <c r="DE98" i="30"/>
  <c r="DA98" i="30"/>
  <c r="CW98" i="30"/>
  <c r="CS98" i="30"/>
  <c r="CO98" i="30"/>
  <c r="CK98" i="30"/>
  <c r="CG98" i="30"/>
  <c r="CC98" i="30"/>
  <c r="BY98" i="30"/>
  <c r="BU98" i="30"/>
  <c r="BQ98" i="30"/>
  <c r="BM98" i="30"/>
  <c r="BI98" i="30"/>
  <c r="BE98" i="30"/>
  <c r="BA98" i="30"/>
  <c r="AW98" i="30"/>
  <c r="AS98" i="30"/>
  <c r="AO98" i="30"/>
  <c r="AK98" i="30"/>
  <c r="AG98" i="30"/>
  <c r="AC98" i="30"/>
  <c r="Y98" i="30"/>
  <c r="U98" i="30"/>
  <c r="Q98" i="30"/>
  <c r="M98" i="30"/>
  <c r="ID98" i="30"/>
  <c r="HZ98" i="30"/>
  <c r="HV98" i="30"/>
  <c r="HR98" i="30"/>
  <c r="HN98" i="30"/>
  <c r="HJ98" i="30"/>
  <c r="HF98" i="30"/>
  <c r="HB98" i="30"/>
  <c r="GX98" i="30"/>
  <c r="GT98" i="30"/>
  <c r="GP98" i="30"/>
  <c r="GL98" i="30"/>
  <c r="GH98" i="30"/>
  <c r="GD98" i="30"/>
  <c r="FZ98" i="30"/>
  <c r="FV98" i="30"/>
  <c r="FR98" i="30"/>
  <c r="FN98" i="30"/>
  <c r="FJ98" i="30"/>
  <c r="FF98" i="30"/>
  <c r="FB98" i="30"/>
  <c r="EX98" i="30"/>
  <c r="ET98" i="30"/>
  <c r="EP98" i="30"/>
  <c r="EL98" i="30"/>
  <c r="EH98" i="30"/>
  <c r="ED98" i="30"/>
  <c r="DZ98" i="30"/>
  <c r="DV98" i="30"/>
  <c r="DR98" i="30"/>
  <c r="DN98" i="30"/>
  <c r="DJ98" i="30"/>
  <c r="DF98" i="30"/>
  <c r="DB98" i="30"/>
  <c r="CX98" i="30"/>
  <c r="CT98" i="30"/>
  <c r="CP98" i="30"/>
  <c r="CL98" i="30"/>
  <c r="CH98" i="30"/>
  <c r="CD98" i="30"/>
  <c r="BZ98" i="30"/>
  <c r="BV98" i="30"/>
  <c r="BR98" i="30"/>
  <c r="BN98" i="30"/>
  <c r="BJ98" i="30"/>
  <c r="BF98" i="30"/>
  <c r="BB98" i="30"/>
  <c r="AX98" i="30"/>
  <c r="AT98" i="30"/>
  <c r="AP98" i="30"/>
  <c r="AL98" i="30"/>
  <c r="AH98" i="30"/>
  <c r="AD98" i="30"/>
  <c r="Z98" i="30"/>
  <c r="V98" i="30"/>
  <c r="R98" i="30"/>
  <c r="N98" i="30"/>
  <c r="IE114" i="30"/>
  <c r="IA114" i="30"/>
  <c r="HW114" i="30"/>
  <c r="HS114" i="30"/>
  <c r="HO114" i="30"/>
  <c r="HK114" i="30"/>
  <c r="HG114" i="30"/>
  <c r="HC114" i="30"/>
  <c r="GY114" i="30"/>
  <c r="GU114" i="30"/>
  <c r="GQ114" i="30"/>
  <c r="GM114" i="30"/>
  <c r="GI114" i="30"/>
  <c r="GE114" i="30"/>
  <c r="GA114" i="30"/>
  <c r="FW114" i="30"/>
  <c r="FS114" i="30"/>
  <c r="FO114" i="30"/>
  <c r="FK114" i="30"/>
  <c r="FG114" i="30"/>
  <c r="FC114" i="30"/>
  <c r="EY114" i="30"/>
  <c r="EU114" i="30"/>
  <c r="EQ114" i="30"/>
  <c r="EM114" i="30"/>
  <c r="EI114" i="30"/>
  <c r="EE114" i="30"/>
  <c r="EA114" i="30"/>
  <c r="DW114" i="30"/>
  <c r="DS114" i="30"/>
  <c r="DO114" i="30"/>
  <c r="DK114" i="30"/>
  <c r="DG114" i="30"/>
  <c r="DC114" i="30"/>
  <c r="CY114" i="30"/>
  <c r="CU114" i="30"/>
  <c r="CQ114" i="30"/>
  <c r="CM114" i="30"/>
  <c r="CI114" i="30"/>
  <c r="CE114" i="30"/>
  <c r="CA114" i="30"/>
  <c r="BW114" i="30"/>
  <c r="BS114" i="30"/>
  <c r="BO114" i="30"/>
  <c r="BK114" i="30"/>
  <c r="BG114" i="30"/>
  <c r="BC114" i="30"/>
  <c r="AY114" i="30"/>
  <c r="AU114" i="30"/>
  <c r="AQ114" i="30"/>
  <c r="AM114" i="30"/>
  <c r="AI114" i="30"/>
  <c r="AE114" i="30"/>
  <c r="AA114" i="30"/>
  <c r="W114" i="30"/>
  <c r="S114" i="30"/>
  <c r="O114" i="30"/>
  <c r="K114" i="30"/>
  <c r="IF114" i="30"/>
  <c r="IB114" i="30"/>
  <c r="HX114" i="30"/>
  <c r="HT114" i="30"/>
  <c r="HP114" i="30"/>
  <c r="HL114" i="30"/>
  <c r="HH114" i="30"/>
  <c r="HD114" i="30"/>
  <c r="GZ114" i="30"/>
  <c r="GV114" i="30"/>
  <c r="GR114" i="30"/>
  <c r="GN114" i="30"/>
  <c r="GJ114" i="30"/>
  <c r="GF114" i="30"/>
  <c r="GB114" i="30"/>
  <c r="FX114" i="30"/>
  <c r="FT114" i="30"/>
  <c r="FP114" i="30"/>
  <c r="FL114" i="30"/>
  <c r="FH114" i="30"/>
  <c r="FD114" i="30"/>
  <c r="EZ114" i="30"/>
  <c r="EV114" i="30"/>
  <c r="ER114" i="30"/>
  <c r="EN114" i="30"/>
  <c r="EJ114" i="30"/>
  <c r="EF114" i="30"/>
  <c r="EB114" i="30"/>
  <c r="DX114" i="30"/>
  <c r="DT114" i="30"/>
  <c r="DP114" i="30"/>
  <c r="DL114" i="30"/>
  <c r="DH114" i="30"/>
  <c r="DD114" i="30"/>
  <c r="CZ114" i="30"/>
  <c r="CV114" i="30"/>
  <c r="CR114" i="30"/>
  <c r="CN114" i="30"/>
  <c r="CJ114" i="30"/>
  <c r="CF114" i="30"/>
  <c r="CB114" i="30"/>
  <c r="BX114" i="30"/>
  <c r="BT114" i="30"/>
  <c r="BP114" i="30"/>
  <c r="BL114" i="30"/>
  <c r="BH114" i="30"/>
  <c r="BD114" i="30"/>
  <c r="AZ114" i="30"/>
  <c r="AV114" i="30"/>
  <c r="AR114" i="30"/>
  <c r="AN114" i="30"/>
  <c r="AJ114" i="30"/>
  <c r="AF114" i="30"/>
  <c r="AB114" i="30"/>
  <c r="X114" i="30"/>
  <c r="T114" i="30"/>
  <c r="P114" i="30"/>
  <c r="L114" i="30"/>
  <c r="IG114" i="30"/>
  <c r="IC114" i="30"/>
  <c r="HY114" i="30"/>
  <c r="HU114" i="30"/>
  <c r="HQ114" i="30"/>
  <c r="HM114" i="30"/>
  <c r="HI114" i="30"/>
  <c r="HE114" i="30"/>
  <c r="HA114" i="30"/>
  <c r="GW114" i="30"/>
  <c r="GS114" i="30"/>
  <c r="GO114" i="30"/>
  <c r="GK114" i="30"/>
  <c r="GG114" i="30"/>
  <c r="GC114" i="30"/>
  <c r="FY114" i="30"/>
  <c r="FU114" i="30"/>
  <c r="FQ114" i="30"/>
  <c r="FM114" i="30"/>
  <c r="FI114" i="30"/>
  <c r="FE114" i="30"/>
  <c r="FA114" i="30"/>
  <c r="EW114" i="30"/>
  <c r="ES114" i="30"/>
  <c r="EO114" i="30"/>
  <c r="EK114" i="30"/>
  <c r="EG114" i="30"/>
  <c r="EC114" i="30"/>
  <c r="DY114" i="30"/>
  <c r="DU114" i="30"/>
  <c r="DQ114" i="30"/>
  <c r="DM114" i="30"/>
  <c r="DI114" i="30"/>
  <c r="DE114" i="30"/>
  <c r="DA114" i="30"/>
  <c r="CW114" i="30"/>
  <c r="CS114" i="30"/>
  <c r="CO114" i="30"/>
  <c r="CK114" i="30"/>
  <c r="CG114" i="30"/>
  <c r="CC114" i="30"/>
  <c r="BY114" i="30"/>
  <c r="BU114" i="30"/>
  <c r="BQ114" i="30"/>
  <c r="BM114" i="30"/>
  <c r="BI114" i="30"/>
  <c r="BE114" i="30"/>
  <c r="BA114" i="30"/>
  <c r="AW114" i="30"/>
  <c r="AS114" i="30"/>
  <c r="AO114" i="30"/>
  <c r="AK114" i="30"/>
  <c r="AG114" i="30"/>
  <c r="AC114" i="30"/>
  <c r="Y114" i="30"/>
  <c r="U114" i="30"/>
  <c r="Q114" i="30"/>
  <c r="M114" i="30"/>
  <c r="ID114" i="30"/>
  <c r="HZ114" i="30"/>
  <c r="HV114" i="30"/>
  <c r="HR114" i="30"/>
  <c r="HN114" i="30"/>
  <c r="HJ114" i="30"/>
  <c r="HF114" i="30"/>
  <c r="HB114" i="30"/>
  <c r="GX114" i="30"/>
  <c r="GT114" i="30"/>
  <c r="GP114" i="30"/>
  <c r="GL114" i="30"/>
  <c r="GH114" i="30"/>
  <c r="GD114" i="30"/>
  <c r="FZ114" i="30"/>
  <c r="FV114" i="30"/>
  <c r="FR114" i="30"/>
  <c r="FN114" i="30"/>
  <c r="FJ114" i="30"/>
  <c r="FF114" i="30"/>
  <c r="FB114" i="30"/>
  <c r="EX114" i="30"/>
  <c r="ET114" i="30"/>
  <c r="EP114" i="30"/>
  <c r="EL114" i="30"/>
  <c r="EH114" i="30"/>
  <c r="ED114" i="30"/>
  <c r="DZ114" i="30"/>
  <c r="DV114" i="30"/>
  <c r="DR114" i="30"/>
  <c r="DN114" i="30"/>
  <c r="DJ114" i="30"/>
  <c r="DF114" i="30"/>
  <c r="DB114" i="30"/>
  <c r="CX114" i="30"/>
  <c r="CT114" i="30"/>
  <c r="CP114" i="30"/>
  <c r="CL114" i="30"/>
  <c r="CH114" i="30"/>
  <c r="CD114" i="30"/>
  <c r="BZ114" i="30"/>
  <c r="BV114" i="30"/>
  <c r="BR114" i="30"/>
  <c r="BN114" i="30"/>
  <c r="BJ114" i="30"/>
  <c r="BF114" i="30"/>
  <c r="BB114" i="30"/>
  <c r="AX114" i="30"/>
  <c r="AT114" i="30"/>
  <c r="AP114" i="30"/>
  <c r="AL114" i="30"/>
  <c r="AH114" i="30"/>
  <c r="AD114" i="30"/>
  <c r="Z114" i="30"/>
  <c r="V114" i="30"/>
  <c r="R114" i="30"/>
  <c r="N114" i="30"/>
  <c r="IE130" i="30"/>
  <c r="IA130" i="30"/>
  <c r="HW130" i="30"/>
  <c r="HS130" i="30"/>
  <c r="HO130" i="30"/>
  <c r="HK130" i="30"/>
  <c r="HG130" i="30"/>
  <c r="HC130" i="30"/>
  <c r="GY130" i="30"/>
  <c r="GU130" i="30"/>
  <c r="GQ130" i="30"/>
  <c r="GM130" i="30"/>
  <c r="GI130" i="30"/>
  <c r="GE130" i="30"/>
  <c r="GA130" i="30"/>
  <c r="FW130" i="30"/>
  <c r="FS130" i="30"/>
  <c r="FO130" i="30"/>
  <c r="FK130" i="30"/>
  <c r="FG130" i="30"/>
  <c r="FC130" i="30"/>
  <c r="EY130" i="30"/>
  <c r="EU130" i="30"/>
  <c r="EQ130" i="30"/>
  <c r="EM130" i="30"/>
  <c r="EI130" i="30"/>
  <c r="EE130" i="30"/>
  <c r="EA130" i="30"/>
  <c r="DW130" i="30"/>
  <c r="DS130" i="30"/>
  <c r="DO130" i="30"/>
  <c r="DK130" i="30"/>
  <c r="DG130" i="30"/>
  <c r="DC130" i="30"/>
  <c r="CY130" i="30"/>
  <c r="CU130" i="30"/>
  <c r="CQ130" i="30"/>
  <c r="CM130" i="30"/>
  <c r="CI130" i="30"/>
  <c r="CE130" i="30"/>
  <c r="CA130" i="30"/>
  <c r="BW130" i="30"/>
  <c r="BS130" i="30"/>
  <c r="BO130" i="30"/>
  <c r="BK130" i="30"/>
  <c r="BG130" i="30"/>
  <c r="BC130" i="30"/>
  <c r="AY130" i="30"/>
  <c r="AU130" i="30"/>
  <c r="AQ130" i="30"/>
  <c r="AM130" i="30"/>
  <c r="AI130" i="30"/>
  <c r="AE130" i="30"/>
  <c r="AA130" i="30"/>
  <c r="W130" i="30"/>
  <c r="S130" i="30"/>
  <c r="O130" i="30"/>
  <c r="K130" i="30"/>
  <c r="IF130" i="30"/>
  <c r="IB130" i="30"/>
  <c r="HX130" i="30"/>
  <c r="HT130" i="30"/>
  <c r="HP130" i="30"/>
  <c r="HL130" i="30"/>
  <c r="HH130" i="30"/>
  <c r="HD130" i="30"/>
  <c r="GZ130" i="30"/>
  <c r="GV130" i="30"/>
  <c r="GR130" i="30"/>
  <c r="GN130" i="30"/>
  <c r="GJ130" i="30"/>
  <c r="GF130" i="30"/>
  <c r="GB130" i="30"/>
  <c r="FX130" i="30"/>
  <c r="FT130" i="30"/>
  <c r="FP130" i="30"/>
  <c r="FL130" i="30"/>
  <c r="FH130" i="30"/>
  <c r="FD130" i="30"/>
  <c r="EZ130" i="30"/>
  <c r="EV130" i="30"/>
  <c r="ER130" i="30"/>
  <c r="EN130" i="30"/>
  <c r="EJ130" i="30"/>
  <c r="EF130" i="30"/>
  <c r="EB130" i="30"/>
  <c r="DX130" i="30"/>
  <c r="DT130" i="30"/>
  <c r="DP130" i="30"/>
  <c r="DL130" i="30"/>
  <c r="DH130" i="30"/>
  <c r="DD130" i="30"/>
  <c r="CZ130" i="30"/>
  <c r="CV130" i="30"/>
  <c r="CR130" i="30"/>
  <c r="CN130" i="30"/>
  <c r="CJ130" i="30"/>
  <c r="CF130" i="30"/>
  <c r="CB130" i="30"/>
  <c r="BX130" i="30"/>
  <c r="BT130" i="30"/>
  <c r="BP130" i="30"/>
  <c r="BL130" i="30"/>
  <c r="BH130" i="30"/>
  <c r="BD130" i="30"/>
  <c r="AZ130" i="30"/>
  <c r="AV130" i="30"/>
  <c r="AR130" i="30"/>
  <c r="AN130" i="30"/>
  <c r="AJ130" i="30"/>
  <c r="AF130" i="30"/>
  <c r="AB130" i="30"/>
  <c r="X130" i="30"/>
  <c r="T130" i="30"/>
  <c r="P130" i="30"/>
  <c r="L130" i="30"/>
  <c r="IG130" i="30"/>
  <c r="IC130" i="30"/>
  <c r="HY130" i="30"/>
  <c r="HU130" i="30"/>
  <c r="HQ130" i="30"/>
  <c r="HM130" i="30"/>
  <c r="HI130" i="30"/>
  <c r="HE130" i="30"/>
  <c r="HA130" i="30"/>
  <c r="GW130" i="30"/>
  <c r="GS130" i="30"/>
  <c r="GO130" i="30"/>
  <c r="GK130" i="30"/>
  <c r="GG130" i="30"/>
  <c r="GC130" i="30"/>
  <c r="FY130" i="30"/>
  <c r="FU130" i="30"/>
  <c r="FQ130" i="30"/>
  <c r="FM130" i="30"/>
  <c r="FI130" i="30"/>
  <c r="FE130" i="30"/>
  <c r="FA130" i="30"/>
  <c r="EW130" i="30"/>
  <c r="ES130" i="30"/>
  <c r="EO130" i="30"/>
  <c r="EK130" i="30"/>
  <c r="EG130" i="30"/>
  <c r="EC130" i="30"/>
  <c r="DY130" i="30"/>
  <c r="DU130" i="30"/>
  <c r="DQ130" i="30"/>
  <c r="DM130" i="30"/>
  <c r="DI130" i="30"/>
  <c r="DE130" i="30"/>
  <c r="DA130" i="30"/>
  <c r="CW130" i="30"/>
  <c r="CS130" i="30"/>
  <c r="CO130" i="30"/>
  <c r="CK130" i="30"/>
  <c r="CG130" i="30"/>
  <c r="CC130" i="30"/>
  <c r="BY130" i="30"/>
  <c r="BU130" i="30"/>
  <c r="BQ130" i="30"/>
  <c r="BM130" i="30"/>
  <c r="BI130" i="30"/>
  <c r="BE130" i="30"/>
  <c r="BA130" i="30"/>
  <c r="AW130" i="30"/>
  <c r="AS130" i="30"/>
  <c r="AO130" i="30"/>
  <c r="AK130" i="30"/>
  <c r="AG130" i="30"/>
  <c r="AC130" i="30"/>
  <c r="Y130" i="30"/>
  <c r="U130" i="30"/>
  <c r="Q130" i="30"/>
  <c r="M130" i="30"/>
  <c r="ID130" i="30"/>
  <c r="HZ130" i="30"/>
  <c r="HV130" i="30"/>
  <c r="HR130" i="30"/>
  <c r="HN130" i="30"/>
  <c r="HJ130" i="30"/>
  <c r="HF130" i="30"/>
  <c r="HB130" i="30"/>
  <c r="GX130" i="30"/>
  <c r="GT130" i="30"/>
  <c r="GP130" i="30"/>
  <c r="GL130" i="30"/>
  <c r="GH130" i="30"/>
  <c r="GD130" i="30"/>
  <c r="FZ130" i="30"/>
  <c r="FV130" i="30"/>
  <c r="FR130" i="30"/>
  <c r="FN130" i="30"/>
  <c r="FJ130" i="30"/>
  <c r="FF130" i="30"/>
  <c r="FB130" i="30"/>
  <c r="EX130" i="30"/>
  <c r="ET130" i="30"/>
  <c r="EP130" i="30"/>
  <c r="EL130" i="30"/>
  <c r="EH130" i="30"/>
  <c r="ED130" i="30"/>
  <c r="DZ130" i="30"/>
  <c r="DV130" i="30"/>
  <c r="DR130" i="30"/>
  <c r="DN130" i="30"/>
  <c r="DJ130" i="30"/>
  <c r="DF130" i="30"/>
  <c r="DB130" i="30"/>
  <c r="CX130" i="30"/>
  <c r="CT130" i="30"/>
  <c r="CP130" i="30"/>
  <c r="CL130" i="30"/>
  <c r="CH130" i="30"/>
  <c r="CD130" i="30"/>
  <c r="BZ130" i="30"/>
  <c r="BV130" i="30"/>
  <c r="BR130" i="30"/>
  <c r="BN130" i="30"/>
  <c r="BJ130" i="30"/>
  <c r="BF130" i="30"/>
  <c r="BB130" i="30"/>
  <c r="AX130" i="30"/>
  <c r="AT130" i="30"/>
  <c r="AP130" i="30"/>
  <c r="AL130" i="30"/>
  <c r="AH130" i="30"/>
  <c r="AD130" i="30"/>
  <c r="Z130" i="30"/>
  <c r="V130" i="30"/>
  <c r="R130" i="30"/>
  <c r="N130" i="30"/>
  <c r="IE146" i="30"/>
  <c r="IA146" i="30"/>
  <c r="HW146" i="30"/>
  <c r="HS146" i="30"/>
  <c r="HO146" i="30"/>
  <c r="HK146" i="30"/>
  <c r="HG146" i="30"/>
  <c r="HC146" i="30"/>
  <c r="GY146" i="30"/>
  <c r="GU146" i="30"/>
  <c r="GQ146" i="30"/>
  <c r="GM146" i="30"/>
  <c r="GI146" i="30"/>
  <c r="GE146" i="30"/>
  <c r="GA146" i="30"/>
  <c r="FW146" i="30"/>
  <c r="FS146" i="30"/>
  <c r="FO146" i="30"/>
  <c r="FK146" i="30"/>
  <c r="FG146" i="30"/>
  <c r="FC146" i="30"/>
  <c r="EY146" i="30"/>
  <c r="EU146" i="30"/>
  <c r="EQ146" i="30"/>
  <c r="EM146" i="30"/>
  <c r="EI146" i="30"/>
  <c r="EE146" i="30"/>
  <c r="EA146" i="30"/>
  <c r="DW146" i="30"/>
  <c r="DS146" i="30"/>
  <c r="DO146" i="30"/>
  <c r="DK146" i="30"/>
  <c r="DG146" i="30"/>
  <c r="DC146" i="30"/>
  <c r="CY146" i="30"/>
  <c r="CU146" i="30"/>
  <c r="CQ146" i="30"/>
  <c r="CM146" i="30"/>
  <c r="CI146" i="30"/>
  <c r="CE146" i="30"/>
  <c r="CA146" i="30"/>
  <c r="BW146" i="30"/>
  <c r="BS146" i="30"/>
  <c r="BO146" i="30"/>
  <c r="BK146" i="30"/>
  <c r="BG146" i="30"/>
  <c r="BC146" i="30"/>
  <c r="AY146" i="30"/>
  <c r="AU146" i="30"/>
  <c r="AQ146" i="30"/>
  <c r="AM146" i="30"/>
  <c r="AI146" i="30"/>
  <c r="AE146" i="30"/>
  <c r="AA146" i="30"/>
  <c r="W146" i="30"/>
  <c r="S146" i="30"/>
  <c r="O146" i="30"/>
  <c r="K146" i="30"/>
  <c r="IF146" i="30"/>
  <c r="IB146" i="30"/>
  <c r="HX146" i="30"/>
  <c r="HT146" i="30"/>
  <c r="HP146" i="30"/>
  <c r="HL146" i="30"/>
  <c r="HH146" i="30"/>
  <c r="HD146" i="30"/>
  <c r="GZ146" i="30"/>
  <c r="GV146" i="30"/>
  <c r="GR146" i="30"/>
  <c r="GN146" i="30"/>
  <c r="GJ146" i="30"/>
  <c r="GF146" i="30"/>
  <c r="GB146" i="30"/>
  <c r="FX146" i="30"/>
  <c r="FT146" i="30"/>
  <c r="FP146" i="30"/>
  <c r="FL146" i="30"/>
  <c r="FH146" i="30"/>
  <c r="FD146" i="30"/>
  <c r="EZ146" i="30"/>
  <c r="EV146" i="30"/>
  <c r="ER146" i="30"/>
  <c r="EN146" i="30"/>
  <c r="EJ146" i="30"/>
  <c r="EF146" i="30"/>
  <c r="EB146" i="30"/>
  <c r="DX146" i="30"/>
  <c r="DT146" i="30"/>
  <c r="DP146" i="30"/>
  <c r="DL146" i="30"/>
  <c r="DH146" i="30"/>
  <c r="DD146" i="30"/>
  <c r="CZ146" i="30"/>
  <c r="CV146" i="30"/>
  <c r="CR146" i="30"/>
  <c r="CN146" i="30"/>
  <c r="CJ146" i="30"/>
  <c r="CF146" i="30"/>
  <c r="CB146" i="30"/>
  <c r="BX146" i="30"/>
  <c r="BT146" i="30"/>
  <c r="BP146" i="30"/>
  <c r="BL146" i="30"/>
  <c r="BH146" i="30"/>
  <c r="BD146" i="30"/>
  <c r="AZ146" i="30"/>
  <c r="AV146" i="30"/>
  <c r="AR146" i="30"/>
  <c r="AN146" i="30"/>
  <c r="AJ146" i="30"/>
  <c r="AF146" i="30"/>
  <c r="AB146" i="30"/>
  <c r="X146" i="30"/>
  <c r="T146" i="30"/>
  <c r="P146" i="30"/>
  <c r="L146" i="30"/>
  <c r="IG146" i="30"/>
  <c r="IC146" i="30"/>
  <c r="HY146" i="30"/>
  <c r="HU146" i="30"/>
  <c r="HQ146" i="30"/>
  <c r="HM146" i="30"/>
  <c r="HI146" i="30"/>
  <c r="HE146" i="30"/>
  <c r="HA146" i="30"/>
  <c r="GW146" i="30"/>
  <c r="GS146" i="30"/>
  <c r="GO146" i="30"/>
  <c r="GK146" i="30"/>
  <c r="GG146" i="30"/>
  <c r="GC146" i="30"/>
  <c r="FY146" i="30"/>
  <c r="FU146" i="30"/>
  <c r="FQ146" i="30"/>
  <c r="FM146" i="30"/>
  <c r="FI146" i="30"/>
  <c r="FE146" i="30"/>
  <c r="FA146" i="30"/>
  <c r="EW146" i="30"/>
  <c r="ES146" i="30"/>
  <c r="EO146" i="30"/>
  <c r="EK146" i="30"/>
  <c r="EG146" i="30"/>
  <c r="EC146" i="30"/>
  <c r="DY146" i="30"/>
  <c r="DU146" i="30"/>
  <c r="DQ146" i="30"/>
  <c r="DM146" i="30"/>
  <c r="DI146" i="30"/>
  <c r="DE146" i="30"/>
  <c r="DA146" i="30"/>
  <c r="CW146" i="30"/>
  <c r="CS146" i="30"/>
  <c r="CO146" i="30"/>
  <c r="CK146" i="30"/>
  <c r="CG146" i="30"/>
  <c r="CC146" i="30"/>
  <c r="BY146" i="30"/>
  <c r="BU146" i="30"/>
  <c r="BQ146" i="30"/>
  <c r="BM146" i="30"/>
  <c r="BI146" i="30"/>
  <c r="BE146" i="30"/>
  <c r="BA146" i="30"/>
  <c r="AW146" i="30"/>
  <c r="AS146" i="30"/>
  <c r="AO146" i="30"/>
  <c r="AK146" i="30"/>
  <c r="AG146" i="30"/>
  <c r="AC146" i="30"/>
  <c r="Y146" i="30"/>
  <c r="U146" i="30"/>
  <c r="Q146" i="30"/>
  <c r="M146" i="30"/>
  <c r="ID146" i="30"/>
  <c r="HZ146" i="30"/>
  <c r="HV146" i="30"/>
  <c r="HR146" i="30"/>
  <c r="HN146" i="30"/>
  <c r="HJ146" i="30"/>
  <c r="HF146" i="30"/>
  <c r="HB146" i="30"/>
  <c r="GX146" i="30"/>
  <c r="GT146" i="30"/>
  <c r="GP146" i="30"/>
  <c r="GL146" i="30"/>
  <c r="GH146" i="30"/>
  <c r="GD146" i="30"/>
  <c r="FZ146" i="30"/>
  <c r="FV146" i="30"/>
  <c r="FR146" i="30"/>
  <c r="FN146" i="30"/>
  <c r="FJ146" i="30"/>
  <c r="FF146" i="30"/>
  <c r="FB146" i="30"/>
  <c r="EX146" i="30"/>
  <c r="ET146" i="30"/>
  <c r="EP146" i="30"/>
  <c r="EL146" i="30"/>
  <c r="EH146" i="30"/>
  <c r="ED146" i="30"/>
  <c r="DZ146" i="30"/>
  <c r="DV146" i="30"/>
  <c r="DR146" i="30"/>
  <c r="DN146" i="30"/>
  <c r="DJ146" i="30"/>
  <c r="DF146" i="30"/>
  <c r="DB146" i="30"/>
  <c r="CX146" i="30"/>
  <c r="CT146" i="30"/>
  <c r="CP146" i="30"/>
  <c r="CL146" i="30"/>
  <c r="CH146" i="30"/>
  <c r="CD146" i="30"/>
  <c r="BZ146" i="30"/>
  <c r="BV146" i="30"/>
  <c r="BR146" i="30"/>
  <c r="BN146" i="30"/>
  <c r="BJ146" i="30"/>
  <c r="BF146" i="30"/>
  <c r="BB146" i="30"/>
  <c r="AX146" i="30"/>
  <c r="AT146" i="30"/>
  <c r="AP146" i="30"/>
  <c r="AL146" i="30"/>
  <c r="AH146" i="30"/>
  <c r="AD146" i="30"/>
  <c r="Z146" i="30"/>
  <c r="V146" i="30"/>
  <c r="R146" i="30"/>
  <c r="N146" i="30"/>
  <c r="IF87" i="30"/>
  <c r="IB87" i="30"/>
  <c r="HX87" i="30"/>
  <c r="HT87" i="30"/>
  <c r="HP87" i="30"/>
  <c r="HL87" i="30"/>
  <c r="HH87" i="30"/>
  <c r="HD87" i="30"/>
  <c r="GZ87" i="30"/>
  <c r="GV87" i="30"/>
  <c r="GR87" i="30"/>
  <c r="GN87" i="30"/>
  <c r="GJ87" i="30"/>
  <c r="GF87" i="30"/>
  <c r="GB87" i="30"/>
  <c r="FX87" i="30"/>
  <c r="FT87" i="30"/>
  <c r="FP87" i="30"/>
  <c r="FL87" i="30"/>
  <c r="FH87" i="30"/>
  <c r="FD87" i="30"/>
  <c r="EZ87" i="30"/>
  <c r="EV87" i="30"/>
  <c r="ER87" i="30"/>
  <c r="EN87" i="30"/>
  <c r="EJ87" i="30"/>
  <c r="EF87" i="30"/>
  <c r="EB87" i="30"/>
  <c r="DX87" i="30"/>
  <c r="DT87" i="30"/>
  <c r="DP87" i="30"/>
  <c r="DL87" i="30"/>
  <c r="DH87" i="30"/>
  <c r="DD87" i="30"/>
  <c r="CZ87" i="30"/>
  <c r="CV87" i="30"/>
  <c r="CR87" i="30"/>
  <c r="CN87" i="30"/>
  <c r="CJ87" i="30"/>
  <c r="CF87" i="30"/>
  <c r="CB87" i="30"/>
  <c r="BX87" i="30"/>
  <c r="BT87" i="30"/>
  <c r="BP87" i="30"/>
  <c r="BL87" i="30"/>
  <c r="BH87" i="30"/>
  <c r="BD87" i="30"/>
  <c r="AZ87" i="30"/>
  <c r="AV87" i="30"/>
  <c r="AR87" i="30"/>
  <c r="AN87" i="30"/>
  <c r="AJ87" i="30"/>
  <c r="AF87" i="30"/>
  <c r="AB87" i="30"/>
  <c r="X87" i="30"/>
  <c r="T87" i="30"/>
  <c r="P87" i="30"/>
  <c r="L87" i="30"/>
  <c r="IG87" i="30"/>
  <c r="IC87" i="30"/>
  <c r="HY87" i="30"/>
  <c r="HU87" i="30"/>
  <c r="HQ87" i="30"/>
  <c r="HM87" i="30"/>
  <c r="HI87" i="30"/>
  <c r="HE87" i="30"/>
  <c r="HA87" i="30"/>
  <c r="GW87" i="30"/>
  <c r="GS87" i="30"/>
  <c r="GO87" i="30"/>
  <c r="GK87" i="30"/>
  <c r="GG87" i="30"/>
  <c r="GC87" i="30"/>
  <c r="FY87" i="30"/>
  <c r="FU87" i="30"/>
  <c r="FQ87" i="30"/>
  <c r="FM87" i="30"/>
  <c r="FI87" i="30"/>
  <c r="FE87" i="30"/>
  <c r="FA87" i="30"/>
  <c r="EW87" i="30"/>
  <c r="ES87" i="30"/>
  <c r="EO87" i="30"/>
  <c r="EK87" i="30"/>
  <c r="EG87" i="30"/>
  <c r="EC87" i="30"/>
  <c r="DY87" i="30"/>
  <c r="DU87" i="30"/>
  <c r="DQ87" i="30"/>
  <c r="DM87" i="30"/>
  <c r="DI87" i="30"/>
  <c r="DE87" i="30"/>
  <c r="DA87" i="30"/>
  <c r="CW87" i="30"/>
  <c r="CS87" i="30"/>
  <c r="CO87" i="30"/>
  <c r="CK87" i="30"/>
  <c r="CG87" i="30"/>
  <c r="CC87" i="30"/>
  <c r="BY87" i="30"/>
  <c r="BU87" i="30"/>
  <c r="BQ87" i="30"/>
  <c r="BM87" i="30"/>
  <c r="BI87" i="30"/>
  <c r="BE87" i="30"/>
  <c r="BA87" i="30"/>
  <c r="AW87" i="30"/>
  <c r="AS87" i="30"/>
  <c r="AO87" i="30"/>
  <c r="AK87" i="30"/>
  <c r="AG87" i="30"/>
  <c r="AC87" i="30"/>
  <c r="Y87" i="30"/>
  <c r="U87" i="30"/>
  <c r="Q87" i="30"/>
  <c r="M87" i="30"/>
  <c r="ID87" i="30"/>
  <c r="HZ87" i="30"/>
  <c r="HV87" i="30"/>
  <c r="HR87" i="30"/>
  <c r="HN87" i="30"/>
  <c r="HJ87" i="30"/>
  <c r="HF87" i="30"/>
  <c r="HB87" i="30"/>
  <c r="GX87" i="30"/>
  <c r="GT87" i="30"/>
  <c r="GP87" i="30"/>
  <c r="GL87" i="30"/>
  <c r="GH87" i="30"/>
  <c r="GD87" i="30"/>
  <c r="FZ87" i="30"/>
  <c r="FV87" i="30"/>
  <c r="FR87" i="30"/>
  <c r="FN87" i="30"/>
  <c r="FJ87" i="30"/>
  <c r="FF87" i="30"/>
  <c r="FB87" i="30"/>
  <c r="EX87" i="30"/>
  <c r="ET87" i="30"/>
  <c r="EP87" i="30"/>
  <c r="EL87" i="30"/>
  <c r="EH87" i="30"/>
  <c r="ED87" i="30"/>
  <c r="DZ87" i="30"/>
  <c r="DV87" i="30"/>
  <c r="DR87" i="30"/>
  <c r="DN87" i="30"/>
  <c r="DJ87" i="30"/>
  <c r="DF87" i="30"/>
  <c r="DB87" i="30"/>
  <c r="CX87" i="30"/>
  <c r="CT87" i="30"/>
  <c r="CP87" i="30"/>
  <c r="CL87" i="30"/>
  <c r="CH87" i="30"/>
  <c r="CD87" i="30"/>
  <c r="BZ87" i="30"/>
  <c r="BV87" i="30"/>
  <c r="BR87" i="30"/>
  <c r="BN87" i="30"/>
  <c r="BJ87" i="30"/>
  <c r="BF87" i="30"/>
  <c r="BB87" i="30"/>
  <c r="AX87" i="30"/>
  <c r="AT87" i="30"/>
  <c r="AP87" i="30"/>
  <c r="AL87" i="30"/>
  <c r="AH87" i="30"/>
  <c r="AD87" i="30"/>
  <c r="Z87" i="30"/>
  <c r="V87" i="30"/>
  <c r="R87" i="30"/>
  <c r="N87" i="30"/>
  <c r="IE87" i="30"/>
  <c r="IA87" i="30"/>
  <c r="HW87" i="30"/>
  <c r="HS87" i="30"/>
  <c r="HO87" i="30"/>
  <c r="HK87" i="30"/>
  <c r="HG87" i="30"/>
  <c r="HC87" i="30"/>
  <c r="GY87" i="30"/>
  <c r="GU87" i="30"/>
  <c r="GQ87" i="30"/>
  <c r="GM87" i="30"/>
  <c r="GI87" i="30"/>
  <c r="GE87" i="30"/>
  <c r="GA87" i="30"/>
  <c r="FW87" i="30"/>
  <c r="FS87" i="30"/>
  <c r="FO87" i="30"/>
  <c r="FK87" i="30"/>
  <c r="FG87" i="30"/>
  <c r="FC87" i="30"/>
  <c r="EY87" i="30"/>
  <c r="EU87" i="30"/>
  <c r="EQ87" i="30"/>
  <c r="EM87" i="30"/>
  <c r="EI87" i="30"/>
  <c r="EE87" i="30"/>
  <c r="EA87" i="30"/>
  <c r="DW87" i="30"/>
  <c r="DS87" i="30"/>
  <c r="DO87" i="30"/>
  <c r="DK87" i="30"/>
  <c r="DG87" i="30"/>
  <c r="DC87" i="30"/>
  <c r="CY87" i="30"/>
  <c r="CU87" i="30"/>
  <c r="CQ87" i="30"/>
  <c r="CM87" i="30"/>
  <c r="CI87" i="30"/>
  <c r="CE87" i="30"/>
  <c r="CA87" i="30"/>
  <c r="BW87" i="30"/>
  <c r="BS87" i="30"/>
  <c r="BO87" i="30"/>
  <c r="BK87" i="30"/>
  <c r="BG87" i="30"/>
  <c r="BC87" i="30"/>
  <c r="AY87" i="30"/>
  <c r="AU87" i="30"/>
  <c r="AQ87" i="30"/>
  <c r="AM87" i="30"/>
  <c r="AI87" i="30"/>
  <c r="AE87" i="30"/>
  <c r="AA87" i="30"/>
  <c r="W87" i="30"/>
  <c r="S87" i="30"/>
  <c r="O87" i="30"/>
  <c r="K87" i="30"/>
  <c r="IF103" i="30"/>
  <c r="IB103" i="30"/>
  <c r="HX103" i="30"/>
  <c r="HT103" i="30"/>
  <c r="HP103" i="30"/>
  <c r="HL103" i="30"/>
  <c r="HH103" i="30"/>
  <c r="HD103" i="30"/>
  <c r="GZ103" i="30"/>
  <c r="GV103" i="30"/>
  <c r="GR103" i="30"/>
  <c r="GN103" i="30"/>
  <c r="GJ103" i="30"/>
  <c r="GF103" i="30"/>
  <c r="GB103" i="30"/>
  <c r="FX103" i="30"/>
  <c r="FT103" i="30"/>
  <c r="FP103" i="30"/>
  <c r="FL103" i="30"/>
  <c r="FH103" i="30"/>
  <c r="FD103" i="30"/>
  <c r="EZ103" i="30"/>
  <c r="EV103" i="30"/>
  <c r="ER103" i="30"/>
  <c r="EN103" i="30"/>
  <c r="EJ103" i="30"/>
  <c r="EF103" i="30"/>
  <c r="EB103" i="30"/>
  <c r="DX103" i="30"/>
  <c r="DT103" i="30"/>
  <c r="DP103" i="30"/>
  <c r="DL103" i="30"/>
  <c r="DH103" i="30"/>
  <c r="DD103" i="30"/>
  <c r="CZ103" i="30"/>
  <c r="CV103" i="30"/>
  <c r="CR103" i="30"/>
  <c r="CN103" i="30"/>
  <c r="CJ103" i="30"/>
  <c r="CF103" i="30"/>
  <c r="CB103" i="30"/>
  <c r="BX103" i="30"/>
  <c r="BT103" i="30"/>
  <c r="BP103" i="30"/>
  <c r="BL103" i="30"/>
  <c r="BH103" i="30"/>
  <c r="BD103" i="30"/>
  <c r="AZ103" i="30"/>
  <c r="AV103" i="30"/>
  <c r="AR103" i="30"/>
  <c r="AN103" i="30"/>
  <c r="AJ103" i="30"/>
  <c r="AF103" i="30"/>
  <c r="AB103" i="30"/>
  <c r="X103" i="30"/>
  <c r="T103" i="30"/>
  <c r="P103" i="30"/>
  <c r="L103" i="30"/>
  <c r="IG103" i="30"/>
  <c r="IC103" i="30"/>
  <c r="HY103" i="30"/>
  <c r="HU103" i="30"/>
  <c r="HQ103" i="30"/>
  <c r="HM103" i="30"/>
  <c r="HI103" i="30"/>
  <c r="HE103" i="30"/>
  <c r="HA103" i="30"/>
  <c r="GW103" i="30"/>
  <c r="GS103" i="30"/>
  <c r="GO103" i="30"/>
  <c r="GK103" i="30"/>
  <c r="GG103" i="30"/>
  <c r="GC103" i="30"/>
  <c r="FY103" i="30"/>
  <c r="FU103" i="30"/>
  <c r="FQ103" i="30"/>
  <c r="FM103" i="30"/>
  <c r="FI103" i="30"/>
  <c r="FE103" i="30"/>
  <c r="FA103" i="30"/>
  <c r="EW103" i="30"/>
  <c r="ES103" i="30"/>
  <c r="EO103" i="30"/>
  <c r="EK103" i="30"/>
  <c r="EG103" i="30"/>
  <c r="EC103" i="30"/>
  <c r="DY103" i="30"/>
  <c r="DU103" i="30"/>
  <c r="DQ103" i="30"/>
  <c r="DM103" i="30"/>
  <c r="DI103" i="30"/>
  <c r="DE103" i="30"/>
  <c r="DA103" i="30"/>
  <c r="CW103" i="30"/>
  <c r="CS103" i="30"/>
  <c r="CO103" i="30"/>
  <c r="CK103" i="30"/>
  <c r="CG103" i="30"/>
  <c r="CC103" i="30"/>
  <c r="BY103" i="30"/>
  <c r="BU103" i="30"/>
  <c r="BQ103" i="30"/>
  <c r="BM103" i="30"/>
  <c r="BI103" i="30"/>
  <c r="BE103" i="30"/>
  <c r="BA103" i="30"/>
  <c r="AW103" i="30"/>
  <c r="AS103" i="30"/>
  <c r="AO103" i="30"/>
  <c r="AK103" i="30"/>
  <c r="AG103" i="30"/>
  <c r="AC103" i="30"/>
  <c r="Y103" i="30"/>
  <c r="U103" i="30"/>
  <c r="Q103" i="30"/>
  <c r="M103" i="30"/>
  <c r="ID103" i="30"/>
  <c r="HZ103" i="30"/>
  <c r="HV103" i="30"/>
  <c r="HR103" i="30"/>
  <c r="HN103" i="30"/>
  <c r="HJ103" i="30"/>
  <c r="HF103" i="30"/>
  <c r="HB103" i="30"/>
  <c r="GX103" i="30"/>
  <c r="GT103" i="30"/>
  <c r="GP103" i="30"/>
  <c r="GL103" i="30"/>
  <c r="GH103" i="30"/>
  <c r="GD103" i="30"/>
  <c r="FZ103" i="30"/>
  <c r="FV103" i="30"/>
  <c r="FR103" i="30"/>
  <c r="FN103" i="30"/>
  <c r="FJ103" i="30"/>
  <c r="FF103" i="30"/>
  <c r="FB103" i="30"/>
  <c r="EX103" i="30"/>
  <c r="ET103" i="30"/>
  <c r="EP103" i="30"/>
  <c r="EL103" i="30"/>
  <c r="EH103" i="30"/>
  <c r="ED103" i="30"/>
  <c r="DZ103" i="30"/>
  <c r="DV103" i="30"/>
  <c r="DR103" i="30"/>
  <c r="DN103" i="30"/>
  <c r="DJ103" i="30"/>
  <c r="DF103" i="30"/>
  <c r="DB103" i="30"/>
  <c r="CX103" i="30"/>
  <c r="CT103" i="30"/>
  <c r="CP103" i="30"/>
  <c r="CL103" i="30"/>
  <c r="CH103" i="30"/>
  <c r="CD103" i="30"/>
  <c r="BZ103" i="30"/>
  <c r="BV103" i="30"/>
  <c r="BR103" i="30"/>
  <c r="BN103" i="30"/>
  <c r="BJ103" i="30"/>
  <c r="BF103" i="30"/>
  <c r="BB103" i="30"/>
  <c r="AX103" i="30"/>
  <c r="AT103" i="30"/>
  <c r="AP103" i="30"/>
  <c r="AL103" i="30"/>
  <c r="AH103" i="30"/>
  <c r="AD103" i="30"/>
  <c r="Z103" i="30"/>
  <c r="V103" i="30"/>
  <c r="R103" i="30"/>
  <c r="N103" i="30"/>
  <c r="IE103" i="30"/>
  <c r="IA103" i="30"/>
  <c r="HW103" i="30"/>
  <c r="HS103" i="30"/>
  <c r="HO103" i="30"/>
  <c r="HK103" i="30"/>
  <c r="HG103" i="30"/>
  <c r="HC103" i="30"/>
  <c r="GY103" i="30"/>
  <c r="GU103" i="30"/>
  <c r="GQ103" i="30"/>
  <c r="GM103" i="30"/>
  <c r="GI103" i="30"/>
  <c r="GE103" i="30"/>
  <c r="GA103" i="30"/>
  <c r="FW103" i="30"/>
  <c r="FS103" i="30"/>
  <c r="FO103" i="30"/>
  <c r="FK103" i="30"/>
  <c r="FG103" i="30"/>
  <c r="FC103" i="30"/>
  <c r="EY103" i="30"/>
  <c r="EU103" i="30"/>
  <c r="EQ103" i="30"/>
  <c r="EM103" i="30"/>
  <c r="EI103" i="30"/>
  <c r="EE103" i="30"/>
  <c r="EA103" i="30"/>
  <c r="DW103" i="30"/>
  <c r="DS103" i="30"/>
  <c r="DO103" i="30"/>
  <c r="DK103" i="30"/>
  <c r="DG103" i="30"/>
  <c r="DC103" i="30"/>
  <c r="CY103" i="30"/>
  <c r="CU103" i="30"/>
  <c r="CQ103" i="30"/>
  <c r="CM103" i="30"/>
  <c r="CI103" i="30"/>
  <c r="CE103" i="30"/>
  <c r="CA103" i="30"/>
  <c r="BW103" i="30"/>
  <c r="BS103" i="30"/>
  <c r="BO103" i="30"/>
  <c r="BK103" i="30"/>
  <c r="BG103" i="30"/>
  <c r="BC103" i="30"/>
  <c r="AY103" i="30"/>
  <c r="AU103" i="30"/>
  <c r="AQ103" i="30"/>
  <c r="AM103" i="30"/>
  <c r="AI103" i="30"/>
  <c r="AE103" i="30"/>
  <c r="AA103" i="30"/>
  <c r="W103" i="30"/>
  <c r="S103" i="30"/>
  <c r="O103" i="30"/>
  <c r="K103" i="30"/>
  <c r="IF119" i="30"/>
  <c r="IB119" i="30"/>
  <c r="HX119" i="30"/>
  <c r="HT119" i="30"/>
  <c r="HP119" i="30"/>
  <c r="HL119" i="30"/>
  <c r="HH119" i="30"/>
  <c r="HD119" i="30"/>
  <c r="GZ119" i="30"/>
  <c r="GV119" i="30"/>
  <c r="GR119" i="30"/>
  <c r="GN119" i="30"/>
  <c r="GJ119" i="30"/>
  <c r="GF119" i="30"/>
  <c r="GB119" i="30"/>
  <c r="FX119" i="30"/>
  <c r="FT119" i="30"/>
  <c r="FP119" i="30"/>
  <c r="FL119" i="30"/>
  <c r="FH119" i="30"/>
  <c r="FD119" i="30"/>
  <c r="EZ119" i="30"/>
  <c r="EV119" i="30"/>
  <c r="ER119" i="30"/>
  <c r="EN119" i="30"/>
  <c r="EJ119" i="30"/>
  <c r="EF119" i="30"/>
  <c r="EB119" i="30"/>
  <c r="DX119" i="30"/>
  <c r="DT119" i="30"/>
  <c r="DP119" i="30"/>
  <c r="DL119" i="30"/>
  <c r="DH119" i="30"/>
  <c r="DD119" i="30"/>
  <c r="CZ119" i="30"/>
  <c r="CV119" i="30"/>
  <c r="CR119" i="30"/>
  <c r="CN119" i="30"/>
  <c r="CJ119" i="30"/>
  <c r="CF119" i="30"/>
  <c r="CB119" i="30"/>
  <c r="BX119" i="30"/>
  <c r="BT119" i="30"/>
  <c r="BP119" i="30"/>
  <c r="BL119" i="30"/>
  <c r="BH119" i="30"/>
  <c r="BD119" i="30"/>
  <c r="AZ119" i="30"/>
  <c r="AV119" i="30"/>
  <c r="AR119" i="30"/>
  <c r="AN119" i="30"/>
  <c r="AJ119" i="30"/>
  <c r="AF119" i="30"/>
  <c r="AB119" i="30"/>
  <c r="X119" i="30"/>
  <c r="T119" i="30"/>
  <c r="P119" i="30"/>
  <c r="L119" i="30"/>
  <c r="IG119" i="30"/>
  <c r="IC119" i="30"/>
  <c r="HY119" i="30"/>
  <c r="HU119" i="30"/>
  <c r="HQ119" i="30"/>
  <c r="HM119" i="30"/>
  <c r="HI119" i="30"/>
  <c r="HE119" i="30"/>
  <c r="HA119" i="30"/>
  <c r="GW119" i="30"/>
  <c r="GS119" i="30"/>
  <c r="GO119" i="30"/>
  <c r="GK119" i="30"/>
  <c r="GG119" i="30"/>
  <c r="GC119" i="30"/>
  <c r="FY119" i="30"/>
  <c r="FU119" i="30"/>
  <c r="FQ119" i="30"/>
  <c r="FM119" i="30"/>
  <c r="FI119" i="30"/>
  <c r="FE119" i="30"/>
  <c r="FA119" i="30"/>
  <c r="EW119" i="30"/>
  <c r="ES119" i="30"/>
  <c r="EO119" i="30"/>
  <c r="EK119" i="30"/>
  <c r="EG119" i="30"/>
  <c r="EC119" i="30"/>
  <c r="DY119" i="30"/>
  <c r="DU119" i="30"/>
  <c r="DQ119" i="30"/>
  <c r="DM119" i="30"/>
  <c r="DI119" i="30"/>
  <c r="DE119" i="30"/>
  <c r="DA119" i="30"/>
  <c r="CW119" i="30"/>
  <c r="CS119" i="30"/>
  <c r="CO119" i="30"/>
  <c r="CK119" i="30"/>
  <c r="CG119" i="30"/>
  <c r="CC119" i="30"/>
  <c r="BY119" i="30"/>
  <c r="BU119" i="30"/>
  <c r="BQ119" i="30"/>
  <c r="BM119" i="30"/>
  <c r="BI119" i="30"/>
  <c r="BE119" i="30"/>
  <c r="BA119" i="30"/>
  <c r="AW119" i="30"/>
  <c r="AS119" i="30"/>
  <c r="AO119" i="30"/>
  <c r="AK119" i="30"/>
  <c r="AG119" i="30"/>
  <c r="AC119" i="30"/>
  <c r="Y119" i="30"/>
  <c r="U119" i="30"/>
  <c r="Q119" i="30"/>
  <c r="M119" i="30"/>
  <c r="ID119" i="30"/>
  <c r="HZ119" i="30"/>
  <c r="HV119" i="30"/>
  <c r="HR119" i="30"/>
  <c r="HN119" i="30"/>
  <c r="HJ119" i="30"/>
  <c r="HF119" i="30"/>
  <c r="HB119" i="30"/>
  <c r="GX119" i="30"/>
  <c r="GT119" i="30"/>
  <c r="GP119" i="30"/>
  <c r="GL119" i="30"/>
  <c r="GH119" i="30"/>
  <c r="GD119" i="30"/>
  <c r="FZ119" i="30"/>
  <c r="FV119" i="30"/>
  <c r="FR119" i="30"/>
  <c r="FN119" i="30"/>
  <c r="FJ119" i="30"/>
  <c r="FF119" i="30"/>
  <c r="FB119" i="30"/>
  <c r="EX119" i="30"/>
  <c r="ET119" i="30"/>
  <c r="EP119" i="30"/>
  <c r="EL119" i="30"/>
  <c r="EH119" i="30"/>
  <c r="ED119" i="30"/>
  <c r="DZ119" i="30"/>
  <c r="DV119" i="30"/>
  <c r="DR119" i="30"/>
  <c r="DN119" i="30"/>
  <c r="DJ119" i="30"/>
  <c r="DF119" i="30"/>
  <c r="DB119" i="30"/>
  <c r="CX119" i="30"/>
  <c r="CT119" i="30"/>
  <c r="CP119" i="30"/>
  <c r="CL119" i="30"/>
  <c r="CH119" i="30"/>
  <c r="CD119" i="30"/>
  <c r="BZ119" i="30"/>
  <c r="BV119" i="30"/>
  <c r="BR119" i="30"/>
  <c r="BN119" i="30"/>
  <c r="BJ119" i="30"/>
  <c r="BF119" i="30"/>
  <c r="BB119" i="30"/>
  <c r="AX119" i="30"/>
  <c r="AT119" i="30"/>
  <c r="AP119" i="30"/>
  <c r="AL119" i="30"/>
  <c r="AH119" i="30"/>
  <c r="AD119" i="30"/>
  <c r="Z119" i="30"/>
  <c r="V119" i="30"/>
  <c r="R119" i="30"/>
  <c r="N119" i="30"/>
  <c r="IE119" i="30"/>
  <c r="IA119" i="30"/>
  <c r="HW119" i="30"/>
  <c r="HS119" i="30"/>
  <c r="HO119" i="30"/>
  <c r="HK119" i="30"/>
  <c r="HG119" i="30"/>
  <c r="HC119" i="30"/>
  <c r="GY119" i="30"/>
  <c r="GU119" i="30"/>
  <c r="GQ119" i="30"/>
  <c r="GM119" i="30"/>
  <c r="GI119" i="30"/>
  <c r="GE119" i="30"/>
  <c r="GA119" i="30"/>
  <c r="FW119" i="30"/>
  <c r="FS119" i="30"/>
  <c r="FO119" i="30"/>
  <c r="FK119" i="30"/>
  <c r="FG119" i="30"/>
  <c r="FC119" i="30"/>
  <c r="EY119" i="30"/>
  <c r="EU119" i="30"/>
  <c r="EQ119" i="30"/>
  <c r="EM119" i="30"/>
  <c r="EI119" i="30"/>
  <c r="EE119" i="30"/>
  <c r="EA119" i="30"/>
  <c r="DW119" i="30"/>
  <c r="DS119" i="30"/>
  <c r="DO119" i="30"/>
  <c r="DK119" i="30"/>
  <c r="DG119" i="30"/>
  <c r="DC119" i="30"/>
  <c r="CY119" i="30"/>
  <c r="CU119" i="30"/>
  <c r="CQ119" i="30"/>
  <c r="CM119" i="30"/>
  <c r="CI119" i="30"/>
  <c r="CE119" i="30"/>
  <c r="CA119" i="30"/>
  <c r="BW119" i="30"/>
  <c r="BS119" i="30"/>
  <c r="BO119" i="30"/>
  <c r="BK119" i="30"/>
  <c r="BG119" i="30"/>
  <c r="BC119" i="30"/>
  <c r="AY119" i="30"/>
  <c r="AU119" i="30"/>
  <c r="AQ119" i="30"/>
  <c r="AM119" i="30"/>
  <c r="AI119" i="30"/>
  <c r="AE119" i="30"/>
  <c r="AA119" i="30"/>
  <c r="W119" i="30"/>
  <c r="S119" i="30"/>
  <c r="O119" i="30"/>
  <c r="K119" i="30"/>
  <c r="IF135" i="30"/>
  <c r="IB135" i="30"/>
  <c r="HX135" i="30"/>
  <c r="HT135" i="30"/>
  <c r="HP135" i="30"/>
  <c r="HL135" i="30"/>
  <c r="HH135" i="30"/>
  <c r="HD135" i="30"/>
  <c r="GZ135" i="30"/>
  <c r="GV135" i="30"/>
  <c r="GR135" i="30"/>
  <c r="GN135" i="30"/>
  <c r="GJ135" i="30"/>
  <c r="GF135" i="30"/>
  <c r="GB135" i="30"/>
  <c r="FX135" i="30"/>
  <c r="FT135" i="30"/>
  <c r="FP135" i="30"/>
  <c r="FL135" i="30"/>
  <c r="FH135" i="30"/>
  <c r="FD135" i="30"/>
  <c r="EZ135" i="30"/>
  <c r="EV135" i="30"/>
  <c r="ER135" i="30"/>
  <c r="EN135" i="30"/>
  <c r="EJ135" i="30"/>
  <c r="EF135" i="30"/>
  <c r="EB135" i="30"/>
  <c r="DX135" i="30"/>
  <c r="DT135" i="30"/>
  <c r="DP135" i="30"/>
  <c r="DL135" i="30"/>
  <c r="DH135" i="30"/>
  <c r="DD135" i="30"/>
  <c r="CZ135" i="30"/>
  <c r="CV135" i="30"/>
  <c r="CR135" i="30"/>
  <c r="CN135" i="30"/>
  <c r="CJ135" i="30"/>
  <c r="CF135" i="30"/>
  <c r="CB135" i="30"/>
  <c r="BX135" i="30"/>
  <c r="BT135" i="30"/>
  <c r="BP135" i="30"/>
  <c r="BL135" i="30"/>
  <c r="BH135" i="30"/>
  <c r="BD135" i="30"/>
  <c r="AZ135" i="30"/>
  <c r="AV135" i="30"/>
  <c r="AR135" i="30"/>
  <c r="AN135" i="30"/>
  <c r="AJ135" i="30"/>
  <c r="AF135" i="30"/>
  <c r="AB135" i="30"/>
  <c r="X135" i="30"/>
  <c r="T135" i="30"/>
  <c r="P135" i="30"/>
  <c r="L135" i="30"/>
  <c r="IG135" i="30"/>
  <c r="IC135" i="30"/>
  <c r="HY135" i="30"/>
  <c r="HU135" i="30"/>
  <c r="HQ135" i="30"/>
  <c r="HM135" i="30"/>
  <c r="HI135" i="30"/>
  <c r="HE135" i="30"/>
  <c r="HA135" i="30"/>
  <c r="GW135" i="30"/>
  <c r="GS135" i="30"/>
  <c r="GO135" i="30"/>
  <c r="GK135" i="30"/>
  <c r="GG135" i="30"/>
  <c r="GC135" i="30"/>
  <c r="FY135" i="30"/>
  <c r="FU135" i="30"/>
  <c r="FQ135" i="30"/>
  <c r="FM135" i="30"/>
  <c r="FI135" i="30"/>
  <c r="FE135" i="30"/>
  <c r="FA135" i="30"/>
  <c r="EW135" i="30"/>
  <c r="ES135" i="30"/>
  <c r="EO135" i="30"/>
  <c r="EK135" i="30"/>
  <c r="EG135" i="30"/>
  <c r="EC135" i="30"/>
  <c r="DY135" i="30"/>
  <c r="DU135" i="30"/>
  <c r="DQ135" i="30"/>
  <c r="DM135" i="30"/>
  <c r="DI135" i="30"/>
  <c r="DE135" i="30"/>
  <c r="DA135" i="30"/>
  <c r="CW135" i="30"/>
  <c r="CS135" i="30"/>
  <c r="CO135" i="30"/>
  <c r="CK135" i="30"/>
  <c r="CG135" i="30"/>
  <c r="CC135" i="30"/>
  <c r="BY135" i="30"/>
  <c r="BU135" i="30"/>
  <c r="BQ135" i="30"/>
  <c r="BM135" i="30"/>
  <c r="BI135" i="30"/>
  <c r="BE135" i="30"/>
  <c r="BA135" i="30"/>
  <c r="AW135" i="30"/>
  <c r="AS135" i="30"/>
  <c r="AO135" i="30"/>
  <c r="AK135" i="30"/>
  <c r="AG135" i="30"/>
  <c r="AC135" i="30"/>
  <c r="Y135" i="30"/>
  <c r="U135" i="30"/>
  <c r="Q135" i="30"/>
  <c r="M135" i="30"/>
  <c r="ID135" i="30"/>
  <c r="HZ135" i="30"/>
  <c r="HV135" i="30"/>
  <c r="HR135" i="30"/>
  <c r="HN135" i="30"/>
  <c r="HJ135" i="30"/>
  <c r="HF135" i="30"/>
  <c r="HB135" i="30"/>
  <c r="GX135" i="30"/>
  <c r="GT135" i="30"/>
  <c r="GP135" i="30"/>
  <c r="GL135" i="30"/>
  <c r="GH135" i="30"/>
  <c r="GD135" i="30"/>
  <c r="FZ135" i="30"/>
  <c r="FV135" i="30"/>
  <c r="FR135" i="30"/>
  <c r="FN135" i="30"/>
  <c r="FJ135" i="30"/>
  <c r="FF135" i="30"/>
  <c r="FB135" i="30"/>
  <c r="EX135" i="30"/>
  <c r="ET135" i="30"/>
  <c r="EP135" i="30"/>
  <c r="EL135" i="30"/>
  <c r="EH135" i="30"/>
  <c r="ED135" i="30"/>
  <c r="DZ135" i="30"/>
  <c r="DV135" i="30"/>
  <c r="DR135" i="30"/>
  <c r="DN135" i="30"/>
  <c r="DJ135" i="30"/>
  <c r="DF135" i="30"/>
  <c r="DB135" i="30"/>
  <c r="CX135" i="30"/>
  <c r="CT135" i="30"/>
  <c r="CP135" i="30"/>
  <c r="CL135" i="30"/>
  <c r="CH135" i="30"/>
  <c r="CD135" i="30"/>
  <c r="BZ135" i="30"/>
  <c r="BV135" i="30"/>
  <c r="BR135" i="30"/>
  <c r="BN135" i="30"/>
  <c r="BJ135" i="30"/>
  <c r="BF135" i="30"/>
  <c r="BB135" i="30"/>
  <c r="AX135" i="30"/>
  <c r="AT135" i="30"/>
  <c r="AP135" i="30"/>
  <c r="AL135" i="30"/>
  <c r="AH135" i="30"/>
  <c r="AD135" i="30"/>
  <c r="Z135" i="30"/>
  <c r="V135" i="30"/>
  <c r="R135" i="30"/>
  <c r="N135" i="30"/>
  <c r="IE135" i="30"/>
  <c r="IA135" i="30"/>
  <c r="HW135" i="30"/>
  <c r="HS135" i="30"/>
  <c r="HO135" i="30"/>
  <c r="HK135" i="30"/>
  <c r="HG135" i="30"/>
  <c r="HC135" i="30"/>
  <c r="GY135" i="30"/>
  <c r="GU135" i="30"/>
  <c r="GQ135" i="30"/>
  <c r="GM135" i="30"/>
  <c r="GI135" i="30"/>
  <c r="GE135" i="30"/>
  <c r="GA135" i="30"/>
  <c r="FW135" i="30"/>
  <c r="FS135" i="30"/>
  <c r="FO135" i="30"/>
  <c r="FK135" i="30"/>
  <c r="FG135" i="30"/>
  <c r="FC135" i="30"/>
  <c r="EY135" i="30"/>
  <c r="EU135" i="30"/>
  <c r="EQ135" i="30"/>
  <c r="EM135" i="30"/>
  <c r="EI135" i="30"/>
  <c r="EE135" i="30"/>
  <c r="EA135" i="30"/>
  <c r="DW135" i="30"/>
  <c r="DS135" i="30"/>
  <c r="DO135" i="30"/>
  <c r="DK135" i="30"/>
  <c r="DG135" i="30"/>
  <c r="DC135" i="30"/>
  <c r="CY135" i="30"/>
  <c r="CU135" i="30"/>
  <c r="CQ135" i="30"/>
  <c r="CM135" i="30"/>
  <c r="CI135" i="30"/>
  <c r="CE135" i="30"/>
  <c r="CA135" i="30"/>
  <c r="BW135" i="30"/>
  <c r="BS135" i="30"/>
  <c r="BO135" i="30"/>
  <c r="BK135" i="30"/>
  <c r="BG135" i="30"/>
  <c r="BC135" i="30"/>
  <c r="AY135" i="30"/>
  <c r="AU135" i="30"/>
  <c r="AQ135" i="30"/>
  <c r="AM135" i="30"/>
  <c r="AI135" i="30"/>
  <c r="AE135" i="30"/>
  <c r="AA135" i="30"/>
  <c r="W135" i="30"/>
  <c r="S135" i="30"/>
  <c r="O135" i="30"/>
  <c r="K135" i="30"/>
  <c r="IG80" i="30"/>
  <c r="IC80" i="30"/>
  <c r="HY80" i="30"/>
  <c r="HU80" i="30"/>
  <c r="HQ80" i="30"/>
  <c r="HM80" i="30"/>
  <c r="HI80" i="30"/>
  <c r="HE80" i="30"/>
  <c r="HA80" i="30"/>
  <c r="GW80" i="30"/>
  <c r="GS80" i="30"/>
  <c r="GO80" i="30"/>
  <c r="GK80" i="30"/>
  <c r="GG80" i="30"/>
  <c r="GC80" i="30"/>
  <c r="FY80" i="30"/>
  <c r="FU80" i="30"/>
  <c r="FQ80" i="30"/>
  <c r="FM80" i="30"/>
  <c r="FI80" i="30"/>
  <c r="FE80" i="30"/>
  <c r="FA80" i="30"/>
  <c r="EW80" i="30"/>
  <c r="ES80" i="30"/>
  <c r="EO80" i="30"/>
  <c r="EK80" i="30"/>
  <c r="EG80" i="30"/>
  <c r="EC80" i="30"/>
  <c r="DY80" i="30"/>
  <c r="DU80" i="30"/>
  <c r="DQ80" i="30"/>
  <c r="DM80" i="30"/>
  <c r="DI80" i="30"/>
  <c r="DE80" i="30"/>
  <c r="DA80" i="30"/>
  <c r="CW80" i="30"/>
  <c r="CS80" i="30"/>
  <c r="CO80" i="30"/>
  <c r="CK80" i="30"/>
  <c r="CG80" i="30"/>
  <c r="CC80" i="30"/>
  <c r="BY80" i="30"/>
  <c r="BU80" i="30"/>
  <c r="BQ80" i="30"/>
  <c r="BM80" i="30"/>
  <c r="BI80" i="30"/>
  <c r="BE80" i="30"/>
  <c r="BA80" i="30"/>
  <c r="AW80" i="30"/>
  <c r="AS80" i="30"/>
  <c r="AO80" i="30"/>
  <c r="AK80" i="30"/>
  <c r="AG80" i="30"/>
  <c r="AC80" i="30"/>
  <c r="Y80" i="30"/>
  <c r="U80" i="30"/>
  <c r="Q80" i="30"/>
  <c r="M80" i="30"/>
  <c r="IE80" i="30"/>
  <c r="IA80" i="30"/>
  <c r="HW80" i="30"/>
  <c r="HS80" i="30"/>
  <c r="HO80" i="30"/>
  <c r="HK80" i="30"/>
  <c r="HG80" i="30"/>
  <c r="HC80" i="30"/>
  <c r="GY80" i="30"/>
  <c r="GU80" i="30"/>
  <c r="GQ80" i="30"/>
  <c r="GM80" i="30"/>
  <c r="GI80" i="30"/>
  <c r="GE80" i="30"/>
  <c r="GA80" i="30"/>
  <c r="FW80" i="30"/>
  <c r="FS80" i="30"/>
  <c r="FO80" i="30"/>
  <c r="FK80" i="30"/>
  <c r="FG80" i="30"/>
  <c r="FC80" i="30"/>
  <c r="EY80" i="30"/>
  <c r="EU80" i="30"/>
  <c r="EQ80" i="30"/>
  <c r="EM80" i="30"/>
  <c r="EI80" i="30"/>
  <c r="EE80" i="30"/>
  <c r="EA80" i="30"/>
  <c r="DW80" i="30"/>
  <c r="DS80" i="30"/>
  <c r="DO80" i="30"/>
  <c r="DK80" i="30"/>
  <c r="DG80" i="30"/>
  <c r="DC80" i="30"/>
  <c r="CY80" i="30"/>
  <c r="CU80" i="30"/>
  <c r="CQ80" i="30"/>
  <c r="CM80" i="30"/>
  <c r="CI80" i="30"/>
  <c r="CE80" i="30"/>
  <c r="CA80" i="30"/>
  <c r="BW80" i="30"/>
  <c r="BS80" i="30"/>
  <c r="BO80" i="30"/>
  <c r="BK80" i="30"/>
  <c r="BG80" i="30"/>
  <c r="BC80" i="30"/>
  <c r="AY80" i="30"/>
  <c r="AU80" i="30"/>
  <c r="AQ80" i="30"/>
  <c r="AM80" i="30"/>
  <c r="AI80" i="30"/>
  <c r="AE80" i="30"/>
  <c r="AA80" i="30"/>
  <c r="W80" i="30"/>
  <c r="S80" i="30"/>
  <c r="O80" i="30"/>
  <c r="K80" i="30"/>
  <c r="IB80" i="30"/>
  <c r="HT80" i="30"/>
  <c r="HL80" i="30"/>
  <c r="HD80" i="30"/>
  <c r="GV80" i="30"/>
  <c r="GN80" i="30"/>
  <c r="GF80" i="30"/>
  <c r="FX80" i="30"/>
  <c r="FP80" i="30"/>
  <c r="FH80" i="30"/>
  <c r="EZ80" i="30"/>
  <c r="ER80" i="30"/>
  <c r="EJ80" i="30"/>
  <c r="EB80" i="30"/>
  <c r="DT80" i="30"/>
  <c r="DL80" i="30"/>
  <c r="DD80" i="30"/>
  <c r="CV80" i="30"/>
  <c r="CN80" i="30"/>
  <c r="CF80" i="30"/>
  <c r="BX80" i="30"/>
  <c r="BP80" i="30"/>
  <c r="BH80" i="30"/>
  <c r="AZ80" i="30"/>
  <c r="AR80" i="30"/>
  <c r="AJ80" i="30"/>
  <c r="AB80" i="30"/>
  <c r="T80" i="30"/>
  <c r="L80" i="30"/>
  <c r="ID80" i="30"/>
  <c r="HV80" i="30"/>
  <c r="HN80" i="30"/>
  <c r="HF80" i="30"/>
  <c r="GX80" i="30"/>
  <c r="GP80" i="30"/>
  <c r="GH80" i="30"/>
  <c r="FZ80" i="30"/>
  <c r="FR80" i="30"/>
  <c r="FJ80" i="30"/>
  <c r="FB80" i="30"/>
  <c r="ET80" i="30"/>
  <c r="EL80" i="30"/>
  <c r="ED80" i="30"/>
  <c r="DV80" i="30"/>
  <c r="DN80" i="30"/>
  <c r="DF80" i="30"/>
  <c r="CX80" i="30"/>
  <c r="CP80" i="30"/>
  <c r="CH80" i="30"/>
  <c r="BZ80" i="30"/>
  <c r="BR80" i="30"/>
  <c r="BJ80" i="30"/>
  <c r="BB80" i="30"/>
  <c r="AT80" i="30"/>
  <c r="AL80" i="30"/>
  <c r="AD80" i="30"/>
  <c r="V80" i="30"/>
  <c r="N80" i="30"/>
  <c r="IF80" i="30"/>
  <c r="HX80" i="30"/>
  <c r="HP80" i="30"/>
  <c r="HH80" i="30"/>
  <c r="GZ80" i="30"/>
  <c r="GR80" i="30"/>
  <c r="GJ80" i="30"/>
  <c r="GB80" i="30"/>
  <c r="FT80" i="30"/>
  <c r="FL80" i="30"/>
  <c r="FD80" i="30"/>
  <c r="EV80" i="30"/>
  <c r="EN80" i="30"/>
  <c r="EF80" i="30"/>
  <c r="DX80" i="30"/>
  <c r="DP80" i="30"/>
  <c r="DH80" i="30"/>
  <c r="CZ80" i="30"/>
  <c r="CR80" i="30"/>
  <c r="CJ80" i="30"/>
  <c r="CB80" i="30"/>
  <c r="BT80" i="30"/>
  <c r="BL80" i="30"/>
  <c r="BD80" i="30"/>
  <c r="AV80" i="30"/>
  <c r="AN80" i="30"/>
  <c r="AF80" i="30"/>
  <c r="X80" i="30"/>
  <c r="P80" i="30"/>
  <c r="HZ80" i="30"/>
  <c r="HR80" i="30"/>
  <c r="HJ80" i="30"/>
  <c r="HB80" i="30"/>
  <c r="GT80" i="30"/>
  <c r="GL80" i="30"/>
  <c r="GD80" i="30"/>
  <c r="FV80" i="30"/>
  <c r="FN80" i="30"/>
  <c r="FF80" i="30"/>
  <c r="EX80" i="30"/>
  <c r="EP80" i="30"/>
  <c r="EH80" i="30"/>
  <c r="DZ80" i="30"/>
  <c r="DR80" i="30"/>
  <c r="DJ80" i="30"/>
  <c r="DB80" i="30"/>
  <c r="CT80" i="30"/>
  <c r="CL80" i="30"/>
  <c r="CD80" i="30"/>
  <c r="BV80" i="30"/>
  <c r="BN80" i="30"/>
  <c r="BF80" i="30"/>
  <c r="AX80" i="30"/>
  <c r="AP80" i="30"/>
  <c r="AH80" i="30"/>
  <c r="Z80" i="30"/>
  <c r="R80" i="30"/>
  <c r="IG96" i="30"/>
  <c r="IC96" i="30"/>
  <c r="HY96" i="30"/>
  <c r="HU96" i="30"/>
  <c r="HQ96" i="30"/>
  <c r="HM96" i="30"/>
  <c r="HI96" i="30"/>
  <c r="HE96" i="30"/>
  <c r="HA96" i="30"/>
  <c r="GW96" i="30"/>
  <c r="GS96" i="30"/>
  <c r="GO96" i="30"/>
  <c r="GK96" i="30"/>
  <c r="GG96" i="30"/>
  <c r="GC96" i="30"/>
  <c r="FY96" i="30"/>
  <c r="FU96" i="30"/>
  <c r="FQ96" i="30"/>
  <c r="FM96" i="30"/>
  <c r="FI96" i="30"/>
  <c r="FE96" i="30"/>
  <c r="FA96" i="30"/>
  <c r="EW96" i="30"/>
  <c r="ES96" i="30"/>
  <c r="EO96" i="30"/>
  <c r="EK96" i="30"/>
  <c r="EG96" i="30"/>
  <c r="EC96" i="30"/>
  <c r="DY96" i="30"/>
  <c r="DU96" i="30"/>
  <c r="DQ96" i="30"/>
  <c r="DM96" i="30"/>
  <c r="DI96" i="30"/>
  <c r="DE96" i="30"/>
  <c r="DA96" i="30"/>
  <c r="CW96" i="30"/>
  <c r="CS96" i="30"/>
  <c r="CO96" i="30"/>
  <c r="CK96" i="30"/>
  <c r="CG96" i="30"/>
  <c r="CC96" i="30"/>
  <c r="BY96" i="30"/>
  <c r="BU96" i="30"/>
  <c r="BQ96" i="30"/>
  <c r="BM96" i="30"/>
  <c r="BI96" i="30"/>
  <c r="BE96" i="30"/>
  <c r="BA96" i="30"/>
  <c r="AW96" i="30"/>
  <c r="AS96" i="30"/>
  <c r="AO96" i="30"/>
  <c r="AK96" i="30"/>
  <c r="AG96" i="30"/>
  <c r="AC96" i="30"/>
  <c r="Y96" i="30"/>
  <c r="U96" i="30"/>
  <c r="Q96" i="30"/>
  <c r="M96" i="30"/>
  <c r="ID96" i="30"/>
  <c r="HZ96" i="30"/>
  <c r="HV96" i="30"/>
  <c r="HR96" i="30"/>
  <c r="HN96" i="30"/>
  <c r="HJ96" i="30"/>
  <c r="HF96" i="30"/>
  <c r="HB96" i="30"/>
  <c r="GX96" i="30"/>
  <c r="GT96" i="30"/>
  <c r="GP96" i="30"/>
  <c r="GL96" i="30"/>
  <c r="GH96" i="30"/>
  <c r="GD96" i="30"/>
  <c r="FZ96" i="30"/>
  <c r="FV96" i="30"/>
  <c r="FR96" i="30"/>
  <c r="FN96" i="30"/>
  <c r="FJ96" i="30"/>
  <c r="FF96" i="30"/>
  <c r="FB96" i="30"/>
  <c r="EX96" i="30"/>
  <c r="ET96" i="30"/>
  <c r="EP96" i="30"/>
  <c r="EL96" i="30"/>
  <c r="EH96" i="30"/>
  <c r="ED96" i="30"/>
  <c r="DZ96" i="30"/>
  <c r="DV96" i="30"/>
  <c r="DR96" i="30"/>
  <c r="DN96" i="30"/>
  <c r="DJ96" i="30"/>
  <c r="DF96" i="30"/>
  <c r="DB96" i="30"/>
  <c r="CX96" i="30"/>
  <c r="CT96" i="30"/>
  <c r="CP96" i="30"/>
  <c r="CL96" i="30"/>
  <c r="CH96" i="30"/>
  <c r="CD96" i="30"/>
  <c r="BZ96" i="30"/>
  <c r="BV96" i="30"/>
  <c r="BR96" i="30"/>
  <c r="BN96" i="30"/>
  <c r="BJ96" i="30"/>
  <c r="BF96" i="30"/>
  <c r="BB96" i="30"/>
  <c r="AX96" i="30"/>
  <c r="AT96" i="30"/>
  <c r="AP96" i="30"/>
  <c r="AL96" i="30"/>
  <c r="AH96" i="30"/>
  <c r="AD96" i="30"/>
  <c r="Z96" i="30"/>
  <c r="V96" i="30"/>
  <c r="R96" i="30"/>
  <c r="N96" i="30"/>
  <c r="IE96" i="30"/>
  <c r="IA96" i="30"/>
  <c r="HW96" i="30"/>
  <c r="HS96" i="30"/>
  <c r="HO96" i="30"/>
  <c r="HK96" i="30"/>
  <c r="HG96" i="30"/>
  <c r="HC96" i="30"/>
  <c r="GY96" i="30"/>
  <c r="GU96" i="30"/>
  <c r="GQ96" i="30"/>
  <c r="GM96" i="30"/>
  <c r="GI96" i="30"/>
  <c r="GE96" i="30"/>
  <c r="GA96" i="30"/>
  <c r="FW96" i="30"/>
  <c r="FS96" i="30"/>
  <c r="FO96" i="30"/>
  <c r="FK96" i="30"/>
  <c r="FG96" i="30"/>
  <c r="FC96" i="30"/>
  <c r="EY96" i="30"/>
  <c r="EU96" i="30"/>
  <c r="EQ96" i="30"/>
  <c r="EM96" i="30"/>
  <c r="EI96" i="30"/>
  <c r="EE96" i="30"/>
  <c r="EA96" i="30"/>
  <c r="DW96" i="30"/>
  <c r="DS96" i="30"/>
  <c r="DO96" i="30"/>
  <c r="DK96" i="30"/>
  <c r="DG96" i="30"/>
  <c r="DC96" i="30"/>
  <c r="CY96" i="30"/>
  <c r="CU96" i="30"/>
  <c r="CQ96" i="30"/>
  <c r="CM96" i="30"/>
  <c r="CI96" i="30"/>
  <c r="CE96" i="30"/>
  <c r="CA96" i="30"/>
  <c r="BW96" i="30"/>
  <c r="BS96" i="30"/>
  <c r="BO96" i="30"/>
  <c r="BK96" i="30"/>
  <c r="BG96" i="30"/>
  <c r="BC96" i="30"/>
  <c r="AY96" i="30"/>
  <c r="AU96" i="30"/>
  <c r="AQ96" i="30"/>
  <c r="AM96" i="30"/>
  <c r="AI96" i="30"/>
  <c r="AE96" i="30"/>
  <c r="AA96" i="30"/>
  <c r="W96" i="30"/>
  <c r="S96" i="30"/>
  <c r="O96" i="30"/>
  <c r="K96" i="30"/>
  <c r="IF96" i="30"/>
  <c r="IB96" i="30"/>
  <c r="HX96" i="30"/>
  <c r="HT96" i="30"/>
  <c r="HP96" i="30"/>
  <c r="HL96" i="30"/>
  <c r="HH96" i="30"/>
  <c r="HD96" i="30"/>
  <c r="GZ96" i="30"/>
  <c r="GV96" i="30"/>
  <c r="GR96" i="30"/>
  <c r="GN96" i="30"/>
  <c r="GJ96" i="30"/>
  <c r="GF96" i="30"/>
  <c r="GB96" i="30"/>
  <c r="FX96" i="30"/>
  <c r="FT96" i="30"/>
  <c r="FP96" i="30"/>
  <c r="FL96" i="30"/>
  <c r="FH96" i="30"/>
  <c r="FD96" i="30"/>
  <c r="EZ96" i="30"/>
  <c r="EV96" i="30"/>
  <c r="ER96" i="30"/>
  <c r="EN96" i="30"/>
  <c r="EJ96" i="30"/>
  <c r="EF96" i="30"/>
  <c r="EB96" i="30"/>
  <c r="DX96" i="30"/>
  <c r="DT96" i="30"/>
  <c r="DP96" i="30"/>
  <c r="DL96" i="30"/>
  <c r="DH96" i="30"/>
  <c r="DD96" i="30"/>
  <c r="CZ96" i="30"/>
  <c r="CV96" i="30"/>
  <c r="CR96" i="30"/>
  <c r="CN96" i="30"/>
  <c r="CJ96" i="30"/>
  <c r="CF96" i="30"/>
  <c r="CB96" i="30"/>
  <c r="BX96" i="30"/>
  <c r="BT96" i="30"/>
  <c r="BP96" i="30"/>
  <c r="BL96" i="30"/>
  <c r="BH96" i="30"/>
  <c r="BD96" i="30"/>
  <c r="AZ96" i="30"/>
  <c r="AV96" i="30"/>
  <c r="AR96" i="30"/>
  <c r="AN96" i="30"/>
  <c r="AJ96" i="30"/>
  <c r="AF96" i="30"/>
  <c r="AB96" i="30"/>
  <c r="X96" i="30"/>
  <c r="T96" i="30"/>
  <c r="P96" i="30"/>
  <c r="L96" i="30"/>
  <c r="IG112" i="30"/>
  <c r="IC112" i="30"/>
  <c r="HY112" i="30"/>
  <c r="HU112" i="30"/>
  <c r="HQ112" i="30"/>
  <c r="HM112" i="30"/>
  <c r="HI112" i="30"/>
  <c r="HE112" i="30"/>
  <c r="HA112" i="30"/>
  <c r="GW112" i="30"/>
  <c r="GS112" i="30"/>
  <c r="GO112" i="30"/>
  <c r="GK112" i="30"/>
  <c r="GG112" i="30"/>
  <c r="GC112" i="30"/>
  <c r="FY112" i="30"/>
  <c r="FU112" i="30"/>
  <c r="FQ112" i="30"/>
  <c r="FM112" i="30"/>
  <c r="FI112" i="30"/>
  <c r="FE112" i="30"/>
  <c r="FA112" i="30"/>
  <c r="EW112" i="30"/>
  <c r="ES112" i="30"/>
  <c r="EO112" i="30"/>
  <c r="EK112" i="30"/>
  <c r="EG112" i="30"/>
  <c r="EC112" i="30"/>
  <c r="DY112" i="30"/>
  <c r="DU112" i="30"/>
  <c r="DQ112" i="30"/>
  <c r="DM112" i="30"/>
  <c r="DI112" i="30"/>
  <c r="DE112" i="30"/>
  <c r="DA112" i="30"/>
  <c r="CW112" i="30"/>
  <c r="CS112" i="30"/>
  <c r="CO112" i="30"/>
  <c r="CK112" i="30"/>
  <c r="CG112" i="30"/>
  <c r="CC112" i="30"/>
  <c r="BY112" i="30"/>
  <c r="BU112" i="30"/>
  <c r="BQ112" i="30"/>
  <c r="BM112" i="30"/>
  <c r="BI112" i="30"/>
  <c r="BE112" i="30"/>
  <c r="BA112" i="30"/>
  <c r="AW112" i="30"/>
  <c r="AS112" i="30"/>
  <c r="AO112" i="30"/>
  <c r="AK112" i="30"/>
  <c r="AG112" i="30"/>
  <c r="AC112" i="30"/>
  <c r="Y112" i="30"/>
  <c r="U112" i="30"/>
  <c r="Q112" i="30"/>
  <c r="M112" i="30"/>
  <c r="ID112" i="30"/>
  <c r="HZ112" i="30"/>
  <c r="HV112" i="30"/>
  <c r="HR112" i="30"/>
  <c r="HN112" i="30"/>
  <c r="HJ112" i="30"/>
  <c r="HF112" i="30"/>
  <c r="HB112" i="30"/>
  <c r="GX112" i="30"/>
  <c r="GT112" i="30"/>
  <c r="GP112" i="30"/>
  <c r="GL112" i="30"/>
  <c r="GH112" i="30"/>
  <c r="GD112" i="30"/>
  <c r="FZ112" i="30"/>
  <c r="FV112" i="30"/>
  <c r="FR112" i="30"/>
  <c r="FN112" i="30"/>
  <c r="FJ112" i="30"/>
  <c r="FF112" i="30"/>
  <c r="FB112" i="30"/>
  <c r="EX112" i="30"/>
  <c r="ET112" i="30"/>
  <c r="EP112" i="30"/>
  <c r="EL112" i="30"/>
  <c r="EH112" i="30"/>
  <c r="ED112" i="30"/>
  <c r="DZ112" i="30"/>
  <c r="DV112" i="30"/>
  <c r="DR112" i="30"/>
  <c r="DN112" i="30"/>
  <c r="DJ112" i="30"/>
  <c r="DF112" i="30"/>
  <c r="DB112" i="30"/>
  <c r="CX112" i="30"/>
  <c r="CT112" i="30"/>
  <c r="CP112" i="30"/>
  <c r="CL112" i="30"/>
  <c r="CH112" i="30"/>
  <c r="CD112" i="30"/>
  <c r="BZ112" i="30"/>
  <c r="BV112" i="30"/>
  <c r="BR112" i="30"/>
  <c r="BN112" i="30"/>
  <c r="BJ112" i="30"/>
  <c r="BF112" i="30"/>
  <c r="BB112" i="30"/>
  <c r="AX112" i="30"/>
  <c r="AT112" i="30"/>
  <c r="AP112" i="30"/>
  <c r="AL112" i="30"/>
  <c r="AH112" i="30"/>
  <c r="AD112" i="30"/>
  <c r="Z112" i="30"/>
  <c r="V112" i="30"/>
  <c r="R112" i="30"/>
  <c r="N112" i="30"/>
  <c r="IE112" i="30"/>
  <c r="IA112" i="30"/>
  <c r="HW112" i="30"/>
  <c r="HS112" i="30"/>
  <c r="HO112" i="30"/>
  <c r="HK112" i="30"/>
  <c r="HG112" i="30"/>
  <c r="HC112" i="30"/>
  <c r="GY112" i="30"/>
  <c r="GU112" i="30"/>
  <c r="GQ112" i="30"/>
  <c r="GM112" i="30"/>
  <c r="GI112" i="30"/>
  <c r="GE112" i="30"/>
  <c r="GA112" i="30"/>
  <c r="FW112" i="30"/>
  <c r="FS112" i="30"/>
  <c r="FO112" i="30"/>
  <c r="FK112" i="30"/>
  <c r="FG112" i="30"/>
  <c r="FC112" i="30"/>
  <c r="EY112" i="30"/>
  <c r="EU112" i="30"/>
  <c r="EQ112" i="30"/>
  <c r="EM112" i="30"/>
  <c r="EI112" i="30"/>
  <c r="EE112" i="30"/>
  <c r="EA112" i="30"/>
  <c r="DW112" i="30"/>
  <c r="DS112" i="30"/>
  <c r="DO112" i="30"/>
  <c r="DK112" i="30"/>
  <c r="DG112" i="30"/>
  <c r="DC112" i="30"/>
  <c r="CY112" i="30"/>
  <c r="CU112" i="30"/>
  <c r="CQ112" i="30"/>
  <c r="CM112" i="30"/>
  <c r="CI112" i="30"/>
  <c r="CE112" i="30"/>
  <c r="CA112" i="30"/>
  <c r="BW112" i="30"/>
  <c r="BS112" i="30"/>
  <c r="BO112" i="30"/>
  <c r="BK112" i="30"/>
  <c r="BG112" i="30"/>
  <c r="BC112" i="30"/>
  <c r="AY112" i="30"/>
  <c r="AU112" i="30"/>
  <c r="AQ112" i="30"/>
  <c r="AM112" i="30"/>
  <c r="AI112" i="30"/>
  <c r="AE112" i="30"/>
  <c r="AA112" i="30"/>
  <c r="W112" i="30"/>
  <c r="S112" i="30"/>
  <c r="O112" i="30"/>
  <c r="K112" i="30"/>
  <c r="IF112" i="30"/>
  <c r="IB112" i="30"/>
  <c r="HX112" i="30"/>
  <c r="HT112" i="30"/>
  <c r="HP112" i="30"/>
  <c r="HL112" i="30"/>
  <c r="HH112" i="30"/>
  <c r="HD112" i="30"/>
  <c r="GZ112" i="30"/>
  <c r="GV112" i="30"/>
  <c r="GR112" i="30"/>
  <c r="GN112" i="30"/>
  <c r="GJ112" i="30"/>
  <c r="GF112" i="30"/>
  <c r="GB112" i="30"/>
  <c r="FX112" i="30"/>
  <c r="FT112" i="30"/>
  <c r="FP112" i="30"/>
  <c r="FL112" i="30"/>
  <c r="FH112" i="30"/>
  <c r="FD112" i="30"/>
  <c r="EZ112" i="30"/>
  <c r="EV112" i="30"/>
  <c r="ER112" i="30"/>
  <c r="EN112" i="30"/>
  <c r="EJ112" i="30"/>
  <c r="EF112" i="30"/>
  <c r="EB112" i="30"/>
  <c r="DX112" i="30"/>
  <c r="DT112" i="30"/>
  <c r="DP112" i="30"/>
  <c r="DL112" i="30"/>
  <c r="DH112" i="30"/>
  <c r="DD112" i="30"/>
  <c r="CZ112" i="30"/>
  <c r="CV112" i="30"/>
  <c r="CR112" i="30"/>
  <c r="CN112" i="30"/>
  <c r="CJ112" i="30"/>
  <c r="CF112" i="30"/>
  <c r="CB112" i="30"/>
  <c r="BX112" i="30"/>
  <c r="BT112" i="30"/>
  <c r="BP112" i="30"/>
  <c r="BL112" i="30"/>
  <c r="BH112" i="30"/>
  <c r="BD112" i="30"/>
  <c r="AZ112" i="30"/>
  <c r="AV112" i="30"/>
  <c r="AR112" i="30"/>
  <c r="AN112" i="30"/>
  <c r="AJ112" i="30"/>
  <c r="AF112" i="30"/>
  <c r="AB112" i="30"/>
  <c r="X112" i="30"/>
  <c r="T112" i="30"/>
  <c r="P112" i="30"/>
  <c r="L112" i="30"/>
  <c r="IG128" i="30"/>
  <c r="IC128" i="30"/>
  <c r="HY128" i="30"/>
  <c r="HU128" i="30"/>
  <c r="HQ128" i="30"/>
  <c r="HM128" i="30"/>
  <c r="HI128" i="30"/>
  <c r="HE128" i="30"/>
  <c r="HA128" i="30"/>
  <c r="GW128" i="30"/>
  <c r="GS128" i="30"/>
  <c r="GO128" i="30"/>
  <c r="GK128" i="30"/>
  <c r="GG128" i="30"/>
  <c r="GC128" i="30"/>
  <c r="FY128" i="30"/>
  <c r="FU128" i="30"/>
  <c r="FQ128" i="30"/>
  <c r="FM128" i="30"/>
  <c r="FI128" i="30"/>
  <c r="FE128" i="30"/>
  <c r="FA128" i="30"/>
  <c r="EW128" i="30"/>
  <c r="ES128" i="30"/>
  <c r="EO128" i="30"/>
  <c r="EK128" i="30"/>
  <c r="EG128" i="30"/>
  <c r="EC128" i="30"/>
  <c r="DY128" i="30"/>
  <c r="DU128" i="30"/>
  <c r="DQ128" i="30"/>
  <c r="DM128" i="30"/>
  <c r="DI128" i="30"/>
  <c r="DE128" i="30"/>
  <c r="DA128" i="30"/>
  <c r="CW128" i="30"/>
  <c r="CS128" i="30"/>
  <c r="CO128" i="30"/>
  <c r="CK128" i="30"/>
  <c r="CG128" i="30"/>
  <c r="CC128" i="30"/>
  <c r="BY128" i="30"/>
  <c r="BU128" i="30"/>
  <c r="BQ128" i="30"/>
  <c r="BM128" i="30"/>
  <c r="BI128" i="30"/>
  <c r="BE128" i="30"/>
  <c r="BA128" i="30"/>
  <c r="AW128" i="30"/>
  <c r="AS128" i="30"/>
  <c r="AO128" i="30"/>
  <c r="AK128" i="30"/>
  <c r="AG128" i="30"/>
  <c r="AC128" i="30"/>
  <c r="Y128" i="30"/>
  <c r="U128" i="30"/>
  <c r="Q128" i="30"/>
  <c r="M128" i="30"/>
  <c r="ID128" i="30"/>
  <c r="HZ128" i="30"/>
  <c r="HV128" i="30"/>
  <c r="HR128" i="30"/>
  <c r="HN128" i="30"/>
  <c r="HJ128" i="30"/>
  <c r="HF128" i="30"/>
  <c r="HB128" i="30"/>
  <c r="GX128" i="30"/>
  <c r="GT128" i="30"/>
  <c r="GP128" i="30"/>
  <c r="GL128" i="30"/>
  <c r="GH128" i="30"/>
  <c r="GD128" i="30"/>
  <c r="FZ128" i="30"/>
  <c r="FV128" i="30"/>
  <c r="FR128" i="30"/>
  <c r="FN128" i="30"/>
  <c r="FJ128" i="30"/>
  <c r="FF128" i="30"/>
  <c r="FB128" i="30"/>
  <c r="EX128" i="30"/>
  <c r="ET128" i="30"/>
  <c r="EP128" i="30"/>
  <c r="EL128" i="30"/>
  <c r="EH128" i="30"/>
  <c r="ED128" i="30"/>
  <c r="DZ128" i="30"/>
  <c r="DV128" i="30"/>
  <c r="DR128" i="30"/>
  <c r="DN128" i="30"/>
  <c r="DJ128" i="30"/>
  <c r="DF128" i="30"/>
  <c r="DB128" i="30"/>
  <c r="CX128" i="30"/>
  <c r="CT128" i="30"/>
  <c r="CP128" i="30"/>
  <c r="CL128" i="30"/>
  <c r="CH128" i="30"/>
  <c r="CD128" i="30"/>
  <c r="BZ128" i="30"/>
  <c r="BV128" i="30"/>
  <c r="BR128" i="30"/>
  <c r="BN128" i="30"/>
  <c r="BJ128" i="30"/>
  <c r="BF128" i="30"/>
  <c r="BB128" i="30"/>
  <c r="AX128" i="30"/>
  <c r="AT128" i="30"/>
  <c r="AP128" i="30"/>
  <c r="AL128" i="30"/>
  <c r="AH128" i="30"/>
  <c r="AD128" i="30"/>
  <c r="Z128" i="30"/>
  <c r="V128" i="30"/>
  <c r="R128" i="30"/>
  <c r="N128" i="30"/>
  <c r="IE128" i="30"/>
  <c r="IA128" i="30"/>
  <c r="HW128" i="30"/>
  <c r="HS128" i="30"/>
  <c r="HO128" i="30"/>
  <c r="HK128" i="30"/>
  <c r="HG128" i="30"/>
  <c r="HC128" i="30"/>
  <c r="GY128" i="30"/>
  <c r="GU128" i="30"/>
  <c r="GQ128" i="30"/>
  <c r="GM128" i="30"/>
  <c r="GI128" i="30"/>
  <c r="GE128" i="30"/>
  <c r="GA128" i="30"/>
  <c r="FW128" i="30"/>
  <c r="FS128" i="30"/>
  <c r="FO128" i="30"/>
  <c r="FK128" i="30"/>
  <c r="FG128" i="30"/>
  <c r="FC128" i="30"/>
  <c r="EY128" i="30"/>
  <c r="EU128" i="30"/>
  <c r="EQ128" i="30"/>
  <c r="EM128" i="30"/>
  <c r="EI128" i="30"/>
  <c r="EE128" i="30"/>
  <c r="EA128" i="30"/>
  <c r="DW128" i="30"/>
  <c r="DS128" i="30"/>
  <c r="DO128" i="30"/>
  <c r="DK128" i="30"/>
  <c r="DG128" i="30"/>
  <c r="DC128" i="30"/>
  <c r="CY128" i="30"/>
  <c r="CU128" i="30"/>
  <c r="CQ128" i="30"/>
  <c r="CM128" i="30"/>
  <c r="CI128" i="30"/>
  <c r="CE128" i="30"/>
  <c r="CA128" i="30"/>
  <c r="BW128" i="30"/>
  <c r="BS128" i="30"/>
  <c r="BO128" i="30"/>
  <c r="BK128" i="30"/>
  <c r="BG128" i="30"/>
  <c r="BC128" i="30"/>
  <c r="AY128" i="30"/>
  <c r="AU128" i="30"/>
  <c r="AQ128" i="30"/>
  <c r="AM128" i="30"/>
  <c r="AI128" i="30"/>
  <c r="AE128" i="30"/>
  <c r="AA128" i="30"/>
  <c r="W128" i="30"/>
  <c r="S128" i="30"/>
  <c r="O128" i="30"/>
  <c r="K128" i="30"/>
  <c r="IF128" i="30"/>
  <c r="IB128" i="30"/>
  <c r="HX128" i="30"/>
  <c r="HT128" i="30"/>
  <c r="HP128" i="30"/>
  <c r="HL128" i="30"/>
  <c r="HH128" i="30"/>
  <c r="HD128" i="30"/>
  <c r="GZ128" i="30"/>
  <c r="GV128" i="30"/>
  <c r="GR128" i="30"/>
  <c r="GN128" i="30"/>
  <c r="GJ128" i="30"/>
  <c r="GF128" i="30"/>
  <c r="GB128" i="30"/>
  <c r="FX128" i="30"/>
  <c r="FT128" i="30"/>
  <c r="FP128" i="30"/>
  <c r="FL128" i="30"/>
  <c r="FH128" i="30"/>
  <c r="FD128" i="30"/>
  <c r="EZ128" i="30"/>
  <c r="EV128" i="30"/>
  <c r="ER128" i="30"/>
  <c r="EN128" i="30"/>
  <c r="EJ128" i="30"/>
  <c r="EF128" i="30"/>
  <c r="EB128" i="30"/>
  <c r="DX128" i="30"/>
  <c r="DT128" i="30"/>
  <c r="DP128" i="30"/>
  <c r="DL128" i="30"/>
  <c r="DH128" i="30"/>
  <c r="DD128" i="30"/>
  <c r="CZ128" i="30"/>
  <c r="CV128" i="30"/>
  <c r="CR128" i="30"/>
  <c r="CN128" i="30"/>
  <c r="CJ128" i="30"/>
  <c r="CF128" i="30"/>
  <c r="CB128" i="30"/>
  <c r="BX128" i="30"/>
  <c r="BT128" i="30"/>
  <c r="BP128" i="30"/>
  <c r="BL128" i="30"/>
  <c r="BH128" i="30"/>
  <c r="BD128" i="30"/>
  <c r="AZ128" i="30"/>
  <c r="AV128" i="30"/>
  <c r="AR128" i="30"/>
  <c r="AN128" i="30"/>
  <c r="AJ128" i="30"/>
  <c r="AF128" i="30"/>
  <c r="AB128" i="30"/>
  <c r="X128" i="30"/>
  <c r="T128" i="30"/>
  <c r="P128" i="30"/>
  <c r="L128" i="30"/>
  <c r="IG144" i="30"/>
  <c r="IC144" i="30"/>
  <c r="HY144" i="30"/>
  <c r="HU144" i="30"/>
  <c r="HQ144" i="30"/>
  <c r="HM144" i="30"/>
  <c r="HI144" i="30"/>
  <c r="HE144" i="30"/>
  <c r="HA144" i="30"/>
  <c r="GW144" i="30"/>
  <c r="GS144" i="30"/>
  <c r="GO144" i="30"/>
  <c r="GK144" i="30"/>
  <c r="GG144" i="30"/>
  <c r="GC144" i="30"/>
  <c r="FY144" i="30"/>
  <c r="FU144" i="30"/>
  <c r="FQ144" i="30"/>
  <c r="FM144" i="30"/>
  <c r="FI144" i="30"/>
  <c r="FE144" i="30"/>
  <c r="FA144" i="30"/>
  <c r="EW144" i="30"/>
  <c r="ES144" i="30"/>
  <c r="EO144" i="30"/>
  <c r="EK144" i="30"/>
  <c r="EG144" i="30"/>
  <c r="EC144" i="30"/>
  <c r="DY144" i="30"/>
  <c r="DU144" i="30"/>
  <c r="DQ144" i="30"/>
  <c r="DM144" i="30"/>
  <c r="DI144" i="30"/>
  <c r="DE144" i="30"/>
  <c r="DA144" i="30"/>
  <c r="CW144" i="30"/>
  <c r="CS144" i="30"/>
  <c r="CO144" i="30"/>
  <c r="CK144" i="30"/>
  <c r="CG144" i="30"/>
  <c r="CC144" i="30"/>
  <c r="BY144" i="30"/>
  <c r="BU144" i="30"/>
  <c r="BQ144" i="30"/>
  <c r="BM144" i="30"/>
  <c r="BI144" i="30"/>
  <c r="BE144" i="30"/>
  <c r="BA144" i="30"/>
  <c r="AW144" i="30"/>
  <c r="AS144" i="30"/>
  <c r="AO144" i="30"/>
  <c r="AK144" i="30"/>
  <c r="AG144" i="30"/>
  <c r="AC144" i="30"/>
  <c r="Y144" i="30"/>
  <c r="U144" i="30"/>
  <c r="Q144" i="30"/>
  <c r="M144" i="30"/>
  <c r="ID144" i="30"/>
  <c r="HZ144" i="30"/>
  <c r="HV144" i="30"/>
  <c r="HR144" i="30"/>
  <c r="HN144" i="30"/>
  <c r="HJ144" i="30"/>
  <c r="HF144" i="30"/>
  <c r="HB144" i="30"/>
  <c r="GX144" i="30"/>
  <c r="GT144" i="30"/>
  <c r="GP144" i="30"/>
  <c r="GL144" i="30"/>
  <c r="GH144" i="30"/>
  <c r="GD144" i="30"/>
  <c r="FZ144" i="30"/>
  <c r="FV144" i="30"/>
  <c r="FR144" i="30"/>
  <c r="FN144" i="30"/>
  <c r="FJ144" i="30"/>
  <c r="FF144" i="30"/>
  <c r="FB144" i="30"/>
  <c r="EX144" i="30"/>
  <c r="ET144" i="30"/>
  <c r="EP144" i="30"/>
  <c r="EL144" i="30"/>
  <c r="EH144" i="30"/>
  <c r="ED144" i="30"/>
  <c r="DZ144" i="30"/>
  <c r="DV144" i="30"/>
  <c r="DR144" i="30"/>
  <c r="DN144" i="30"/>
  <c r="DJ144" i="30"/>
  <c r="DF144" i="30"/>
  <c r="DB144" i="30"/>
  <c r="CX144" i="30"/>
  <c r="CT144" i="30"/>
  <c r="CP144" i="30"/>
  <c r="CL144" i="30"/>
  <c r="CH144" i="30"/>
  <c r="CD144" i="30"/>
  <c r="BZ144" i="30"/>
  <c r="BV144" i="30"/>
  <c r="BR144" i="30"/>
  <c r="BN144" i="30"/>
  <c r="BJ144" i="30"/>
  <c r="BF144" i="30"/>
  <c r="BB144" i="30"/>
  <c r="AX144" i="30"/>
  <c r="AT144" i="30"/>
  <c r="AP144" i="30"/>
  <c r="AL144" i="30"/>
  <c r="AH144" i="30"/>
  <c r="AD144" i="30"/>
  <c r="Z144" i="30"/>
  <c r="V144" i="30"/>
  <c r="R144" i="30"/>
  <c r="N144" i="30"/>
  <c r="IE144" i="30"/>
  <c r="IA144" i="30"/>
  <c r="HW144" i="30"/>
  <c r="HS144" i="30"/>
  <c r="HO144" i="30"/>
  <c r="HK144" i="30"/>
  <c r="HG144" i="30"/>
  <c r="HC144" i="30"/>
  <c r="GY144" i="30"/>
  <c r="GU144" i="30"/>
  <c r="GQ144" i="30"/>
  <c r="GM144" i="30"/>
  <c r="GI144" i="30"/>
  <c r="GE144" i="30"/>
  <c r="GA144" i="30"/>
  <c r="FW144" i="30"/>
  <c r="FS144" i="30"/>
  <c r="FO144" i="30"/>
  <c r="FK144" i="30"/>
  <c r="FG144" i="30"/>
  <c r="FC144" i="30"/>
  <c r="EY144" i="30"/>
  <c r="EU144" i="30"/>
  <c r="EQ144" i="30"/>
  <c r="EM144" i="30"/>
  <c r="EI144" i="30"/>
  <c r="EE144" i="30"/>
  <c r="EA144" i="30"/>
  <c r="DW144" i="30"/>
  <c r="DS144" i="30"/>
  <c r="DO144" i="30"/>
  <c r="DK144" i="30"/>
  <c r="DG144" i="30"/>
  <c r="DC144" i="30"/>
  <c r="CY144" i="30"/>
  <c r="CU144" i="30"/>
  <c r="CQ144" i="30"/>
  <c r="CM144" i="30"/>
  <c r="CI144" i="30"/>
  <c r="CE144" i="30"/>
  <c r="CA144" i="30"/>
  <c r="BW144" i="30"/>
  <c r="BS144" i="30"/>
  <c r="BO144" i="30"/>
  <c r="BK144" i="30"/>
  <c r="BG144" i="30"/>
  <c r="BC144" i="30"/>
  <c r="AY144" i="30"/>
  <c r="AU144" i="30"/>
  <c r="AQ144" i="30"/>
  <c r="AM144" i="30"/>
  <c r="AI144" i="30"/>
  <c r="AE144" i="30"/>
  <c r="AA144" i="30"/>
  <c r="W144" i="30"/>
  <c r="S144" i="30"/>
  <c r="O144" i="30"/>
  <c r="K144" i="30"/>
  <c r="IF144" i="30"/>
  <c r="IB144" i="30"/>
  <c r="HX144" i="30"/>
  <c r="HT144" i="30"/>
  <c r="HP144" i="30"/>
  <c r="HL144" i="30"/>
  <c r="HH144" i="30"/>
  <c r="HD144" i="30"/>
  <c r="GZ144" i="30"/>
  <c r="GV144" i="30"/>
  <c r="GR144" i="30"/>
  <c r="GN144" i="30"/>
  <c r="GJ144" i="30"/>
  <c r="GF144" i="30"/>
  <c r="GB144" i="30"/>
  <c r="FX144" i="30"/>
  <c r="FT144" i="30"/>
  <c r="FP144" i="30"/>
  <c r="FL144" i="30"/>
  <c r="FH144" i="30"/>
  <c r="FD144" i="30"/>
  <c r="EZ144" i="30"/>
  <c r="EV144" i="30"/>
  <c r="ER144" i="30"/>
  <c r="EN144" i="30"/>
  <c r="EJ144" i="30"/>
  <c r="EF144" i="30"/>
  <c r="EB144" i="30"/>
  <c r="DX144" i="30"/>
  <c r="DT144" i="30"/>
  <c r="DP144" i="30"/>
  <c r="DL144" i="30"/>
  <c r="DH144" i="30"/>
  <c r="DD144" i="30"/>
  <c r="CZ144" i="30"/>
  <c r="CV144" i="30"/>
  <c r="CR144" i="30"/>
  <c r="CN144" i="30"/>
  <c r="CJ144" i="30"/>
  <c r="CF144" i="30"/>
  <c r="CB144" i="30"/>
  <c r="BX144" i="30"/>
  <c r="BT144" i="30"/>
  <c r="BP144" i="30"/>
  <c r="BL144" i="30"/>
  <c r="BH144" i="30"/>
  <c r="BD144" i="30"/>
  <c r="AZ144" i="30"/>
  <c r="AV144" i="30"/>
  <c r="AR144" i="30"/>
  <c r="AN144" i="30"/>
  <c r="AJ144" i="30"/>
  <c r="AF144" i="30"/>
  <c r="AB144" i="30"/>
  <c r="X144" i="30"/>
  <c r="T144" i="30"/>
  <c r="P144" i="30"/>
  <c r="L144" i="30"/>
  <c r="ID158" i="30"/>
  <c r="HZ158" i="30"/>
  <c r="HV158" i="30"/>
  <c r="HR158" i="30"/>
  <c r="HN158" i="30"/>
  <c r="HJ158" i="30"/>
  <c r="HF158" i="30"/>
  <c r="HB158" i="30"/>
  <c r="GX158" i="30"/>
  <c r="GT158" i="30"/>
  <c r="GP158" i="30"/>
  <c r="GL158" i="30"/>
  <c r="GH158" i="30"/>
  <c r="GD158" i="30"/>
  <c r="FZ158" i="30"/>
  <c r="FV158" i="30"/>
  <c r="FR158" i="30"/>
  <c r="FN158" i="30"/>
  <c r="FJ158" i="30"/>
  <c r="FF158" i="30"/>
  <c r="FB158" i="30"/>
  <c r="EX158" i="30"/>
  <c r="ET158" i="30"/>
  <c r="EP158" i="30"/>
  <c r="EL158" i="30"/>
  <c r="EH158" i="30"/>
  <c r="ED158" i="30"/>
  <c r="DZ158" i="30"/>
  <c r="DV158" i="30"/>
  <c r="DR158" i="30"/>
  <c r="DN158" i="30"/>
  <c r="DJ158" i="30"/>
  <c r="DF158" i="30"/>
  <c r="DB158" i="30"/>
  <c r="CX158" i="30"/>
  <c r="CT158" i="30"/>
  <c r="CP158" i="30"/>
  <c r="CL158" i="30"/>
  <c r="CH158" i="30"/>
  <c r="CD158" i="30"/>
  <c r="BZ158" i="30"/>
  <c r="BV158" i="30"/>
  <c r="BR158" i="30"/>
  <c r="BN158" i="30"/>
  <c r="BJ158" i="30"/>
  <c r="BF158" i="30"/>
  <c r="BB158" i="30"/>
  <c r="AX158" i="30"/>
  <c r="AT158" i="30"/>
  <c r="AP158" i="30"/>
  <c r="AL158" i="30"/>
  <c r="AH158" i="30"/>
  <c r="AD158" i="30"/>
  <c r="Z158" i="30"/>
  <c r="V158" i="30"/>
  <c r="R158" i="30"/>
  <c r="N158" i="30"/>
  <c r="IE158" i="30"/>
  <c r="IA158" i="30"/>
  <c r="HW158" i="30"/>
  <c r="HS158" i="30"/>
  <c r="HO158" i="30"/>
  <c r="HK158" i="30"/>
  <c r="HG158" i="30"/>
  <c r="HC158" i="30"/>
  <c r="GY158" i="30"/>
  <c r="GU158" i="30"/>
  <c r="GQ158" i="30"/>
  <c r="GM158" i="30"/>
  <c r="GI158" i="30"/>
  <c r="GE158" i="30"/>
  <c r="GA158" i="30"/>
  <c r="FW158" i="30"/>
  <c r="FS158" i="30"/>
  <c r="FO158" i="30"/>
  <c r="FK158" i="30"/>
  <c r="FG158" i="30"/>
  <c r="FC158" i="30"/>
  <c r="EY158" i="30"/>
  <c r="EU158" i="30"/>
  <c r="EQ158" i="30"/>
  <c r="EM158" i="30"/>
  <c r="EI158" i="30"/>
  <c r="EE158" i="30"/>
  <c r="EA158" i="30"/>
  <c r="DW158" i="30"/>
  <c r="DS158" i="30"/>
  <c r="DO158" i="30"/>
  <c r="DK158" i="30"/>
  <c r="DG158" i="30"/>
  <c r="DC158" i="30"/>
  <c r="CY158" i="30"/>
  <c r="CU158" i="30"/>
  <c r="CQ158" i="30"/>
  <c r="CM158" i="30"/>
  <c r="CI158" i="30"/>
  <c r="CE158" i="30"/>
  <c r="CA158" i="30"/>
  <c r="BW158" i="30"/>
  <c r="BS158" i="30"/>
  <c r="BO158" i="30"/>
  <c r="BK158" i="30"/>
  <c r="BG158" i="30"/>
  <c r="BC158" i="30"/>
  <c r="AY158" i="30"/>
  <c r="AU158" i="30"/>
  <c r="AQ158" i="30"/>
  <c r="AM158" i="30"/>
  <c r="AI158" i="30"/>
  <c r="AE158" i="30"/>
  <c r="AA158" i="30"/>
  <c r="W158" i="30"/>
  <c r="S158" i="30"/>
  <c r="O158" i="30"/>
  <c r="K158" i="30"/>
  <c r="IF158" i="30"/>
  <c r="IB158" i="30"/>
  <c r="HX158" i="30"/>
  <c r="HT158" i="30"/>
  <c r="HP158" i="30"/>
  <c r="HL158" i="30"/>
  <c r="HH158" i="30"/>
  <c r="HD158" i="30"/>
  <c r="GZ158" i="30"/>
  <c r="GV158" i="30"/>
  <c r="GR158" i="30"/>
  <c r="GN158" i="30"/>
  <c r="GJ158" i="30"/>
  <c r="GF158" i="30"/>
  <c r="GB158" i="30"/>
  <c r="FX158" i="30"/>
  <c r="FT158" i="30"/>
  <c r="FP158" i="30"/>
  <c r="FL158" i="30"/>
  <c r="FH158" i="30"/>
  <c r="FD158" i="30"/>
  <c r="EZ158" i="30"/>
  <c r="EV158" i="30"/>
  <c r="ER158" i="30"/>
  <c r="EN158" i="30"/>
  <c r="EJ158" i="30"/>
  <c r="EF158" i="30"/>
  <c r="EB158" i="30"/>
  <c r="DX158" i="30"/>
  <c r="DT158" i="30"/>
  <c r="DP158" i="30"/>
  <c r="DL158" i="30"/>
  <c r="DH158" i="30"/>
  <c r="DD158" i="30"/>
  <c r="CZ158" i="30"/>
  <c r="CV158" i="30"/>
  <c r="CR158" i="30"/>
  <c r="CN158" i="30"/>
  <c r="CJ158" i="30"/>
  <c r="CF158" i="30"/>
  <c r="CB158" i="30"/>
  <c r="BX158" i="30"/>
  <c r="BT158" i="30"/>
  <c r="BP158" i="30"/>
  <c r="BL158" i="30"/>
  <c r="BH158" i="30"/>
  <c r="BD158" i="30"/>
  <c r="AZ158" i="30"/>
  <c r="AV158" i="30"/>
  <c r="AR158" i="30"/>
  <c r="AN158" i="30"/>
  <c r="AJ158" i="30"/>
  <c r="AF158" i="30"/>
  <c r="AB158" i="30"/>
  <c r="X158" i="30"/>
  <c r="T158" i="30"/>
  <c r="P158" i="30"/>
  <c r="L158" i="30"/>
  <c r="IG158" i="30"/>
  <c r="IC158" i="30"/>
  <c r="HY158" i="30"/>
  <c r="HU158" i="30"/>
  <c r="HQ158" i="30"/>
  <c r="HM158" i="30"/>
  <c r="HI158" i="30"/>
  <c r="HE158" i="30"/>
  <c r="HA158" i="30"/>
  <c r="GW158" i="30"/>
  <c r="GS158" i="30"/>
  <c r="GO158" i="30"/>
  <c r="GK158" i="30"/>
  <c r="GG158" i="30"/>
  <c r="GC158" i="30"/>
  <c r="FY158" i="30"/>
  <c r="FU158" i="30"/>
  <c r="FQ158" i="30"/>
  <c r="FM158" i="30"/>
  <c r="FI158" i="30"/>
  <c r="FE158" i="30"/>
  <c r="FA158" i="30"/>
  <c r="EW158" i="30"/>
  <c r="ES158" i="30"/>
  <c r="EO158" i="30"/>
  <c r="EK158" i="30"/>
  <c r="EG158" i="30"/>
  <c r="EC158" i="30"/>
  <c r="DY158" i="30"/>
  <c r="DU158" i="30"/>
  <c r="DQ158" i="30"/>
  <c r="DM158" i="30"/>
  <c r="DI158" i="30"/>
  <c r="DE158" i="30"/>
  <c r="DA158" i="30"/>
  <c r="CW158" i="30"/>
  <c r="CS158" i="30"/>
  <c r="CO158" i="30"/>
  <c r="CK158" i="30"/>
  <c r="CG158" i="30"/>
  <c r="CC158" i="30"/>
  <c r="BY158" i="30"/>
  <c r="BU158" i="30"/>
  <c r="BQ158" i="30"/>
  <c r="BM158" i="30"/>
  <c r="BI158" i="30"/>
  <c r="BE158" i="30"/>
  <c r="BA158" i="30"/>
  <c r="AW158" i="30"/>
  <c r="AS158" i="30"/>
  <c r="AO158" i="30"/>
  <c r="AK158" i="30"/>
  <c r="AG158" i="30"/>
  <c r="AC158" i="30"/>
  <c r="Y158" i="30"/>
  <c r="U158" i="30"/>
  <c r="Q158" i="30"/>
  <c r="M158" i="30"/>
  <c r="ID174" i="30"/>
  <c r="HZ174" i="30"/>
  <c r="HV174" i="30"/>
  <c r="HR174" i="30"/>
  <c r="HN174" i="30"/>
  <c r="HJ174" i="30"/>
  <c r="HF174" i="30"/>
  <c r="HB174" i="30"/>
  <c r="GX174" i="30"/>
  <c r="GT174" i="30"/>
  <c r="GP174" i="30"/>
  <c r="GL174" i="30"/>
  <c r="GH174" i="30"/>
  <c r="GD174" i="30"/>
  <c r="FZ174" i="30"/>
  <c r="FV174" i="30"/>
  <c r="FR174" i="30"/>
  <c r="FN174" i="30"/>
  <c r="FJ174" i="30"/>
  <c r="FF174" i="30"/>
  <c r="FB174" i="30"/>
  <c r="EX174" i="30"/>
  <c r="ET174" i="30"/>
  <c r="EP174" i="30"/>
  <c r="EL174" i="30"/>
  <c r="EH174" i="30"/>
  <c r="ED174" i="30"/>
  <c r="DZ174" i="30"/>
  <c r="DV174" i="30"/>
  <c r="DR174" i="30"/>
  <c r="DN174" i="30"/>
  <c r="DJ174" i="30"/>
  <c r="DF174" i="30"/>
  <c r="DB174" i="30"/>
  <c r="CX174" i="30"/>
  <c r="CT174" i="30"/>
  <c r="CP174" i="30"/>
  <c r="CL174" i="30"/>
  <c r="CH174" i="30"/>
  <c r="CD174" i="30"/>
  <c r="BZ174" i="30"/>
  <c r="BV174" i="30"/>
  <c r="BR174" i="30"/>
  <c r="BN174" i="30"/>
  <c r="BJ174" i="30"/>
  <c r="BF174" i="30"/>
  <c r="BB174" i="30"/>
  <c r="AX174" i="30"/>
  <c r="AT174" i="30"/>
  <c r="AP174" i="30"/>
  <c r="AL174" i="30"/>
  <c r="AH174" i="30"/>
  <c r="AD174" i="30"/>
  <c r="Z174" i="30"/>
  <c r="V174" i="30"/>
  <c r="R174" i="30"/>
  <c r="N174" i="30"/>
  <c r="IE174" i="30"/>
  <c r="IA174" i="30"/>
  <c r="HW174" i="30"/>
  <c r="HS174" i="30"/>
  <c r="HO174" i="30"/>
  <c r="HK174" i="30"/>
  <c r="HG174" i="30"/>
  <c r="HC174" i="30"/>
  <c r="GY174" i="30"/>
  <c r="GU174" i="30"/>
  <c r="GQ174" i="30"/>
  <c r="GM174" i="30"/>
  <c r="GI174" i="30"/>
  <c r="GE174" i="30"/>
  <c r="GA174" i="30"/>
  <c r="FW174" i="30"/>
  <c r="FS174" i="30"/>
  <c r="FO174" i="30"/>
  <c r="FK174" i="30"/>
  <c r="FG174" i="30"/>
  <c r="FC174" i="30"/>
  <c r="EY174" i="30"/>
  <c r="EU174" i="30"/>
  <c r="EQ174" i="30"/>
  <c r="EM174" i="30"/>
  <c r="EI174" i="30"/>
  <c r="EE174" i="30"/>
  <c r="EA174" i="30"/>
  <c r="DW174" i="30"/>
  <c r="DS174" i="30"/>
  <c r="DO174" i="30"/>
  <c r="DK174" i="30"/>
  <c r="DG174" i="30"/>
  <c r="DC174" i="30"/>
  <c r="CY174" i="30"/>
  <c r="CU174" i="30"/>
  <c r="CQ174" i="30"/>
  <c r="CM174" i="30"/>
  <c r="CI174" i="30"/>
  <c r="CE174" i="30"/>
  <c r="CA174" i="30"/>
  <c r="BW174" i="30"/>
  <c r="BS174" i="30"/>
  <c r="BO174" i="30"/>
  <c r="BK174" i="30"/>
  <c r="BG174" i="30"/>
  <c r="BC174" i="30"/>
  <c r="AY174" i="30"/>
  <c r="AU174" i="30"/>
  <c r="AQ174" i="30"/>
  <c r="AM174" i="30"/>
  <c r="AI174" i="30"/>
  <c r="AE174" i="30"/>
  <c r="AA174" i="30"/>
  <c r="W174" i="30"/>
  <c r="S174" i="30"/>
  <c r="O174" i="30"/>
  <c r="K174" i="30"/>
  <c r="IF174" i="30"/>
  <c r="IB174" i="30"/>
  <c r="HX174" i="30"/>
  <c r="HT174" i="30"/>
  <c r="HP174" i="30"/>
  <c r="HL174" i="30"/>
  <c r="HH174" i="30"/>
  <c r="HD174" i="30"/>
  <c r="GZ174" i="30"/>
  <c r="GV174" i="30"/>
  <c r="GR174" i="30"/>
  <c r="GN174" i="30"/>
  <c r="GJ174" i="30"/>
  <c r="GF174" i="30"/>
  <c r="GB174" i="30"/>
  <c r="FX174" i="30"/>
  <c r="FT174" i="30"/>
  <c r="FP174" i="30"/>
  <c r="FL174" i="30"/>
  <c r="FH174" i="30"/>
  <c r="FD174" i="30"/>
  <c r="EZ174" i="30"/>
  <c r="EV174" i="30"/>
  <c r="ER174" i="30"/>
  <c r="EN174" i="30"/>
  <c r="EJ174" i="30"/>
  <c r="EF174" i="30"/>
  <c r="EB174" i="30"/>
  <c r="DX174" i="30"/>
  <c r="DT174" i="30"/>
  <c r="DP174" i="30"/>
  <c r="DL174" i="30"/>
  <c r="DH174" i="30"/>
  <c r="DD174" i="30"/>
  <c r="CZ174" i="30"/>
  <c r="CV174" i="30"/>
  <c r="CR174" i="30"/>
  <c r="CN174" i="30"/>
  <c r="CJ174" i="30"/>
  <c r="CF174" i="30"/>
  <c r="CB174" i="30"/>
  <c r="BX174" i="30"/>
  <c r="BT174" i="30"/>
  <c r="BP174" i="30"/>
  <c r="BL174" i="30"/>
  <c r="BH174" i="30"/>
  <c r="BD174" i="30"/>
  <c r="AZ174" i="30"/>
  <c r="AV174" i="30"/>
  <c r="AR174" i="30"/>
  <c r="AN174" i="30"/>
  <c r="AJ174" i="30"/>
  <c r="AF174" i="30"/>
  <c r="AB174" i="30"/>
  <c r="X174" i="30"/>
  <c r="T174" i="30"/>
  <c r="P174" i="30"/>
  <c r="L174" i="30"/>
  <c r="IG174" i="30"/>
  <c r="IC174" i="30"/>
  <c r="HY174" i="30"/>
  <c r="HU174" i="30"/>
  <c r="HQ174" i="30"/>
  <c r="HM174" i="30"/>
  <c r="HI174" i="30"/>
  <c r="HE174" i="30"/>
  <c r="HA174" i="30"/>
  <c r="GW174" i="30"/>
  <c r="GS174" i="30"/>
  <c r="GO174" i="30"/>
  <c r="GK174" i="30"/>
  <c r="GG174" i="30"/>
  <c r="GC174" i="30"/>
  <c r="FY174" i="30"/>
  <c r="FU174" i="30"/>
  <c r="FQ174" i="30"/>
  <c r="FM174" i="30"/>
  <c r="FI174" i="30"/>
  <c r="FE174" i="30"/>
  <c r="FA174" i="30"/>
  <c r="EW174" i="30"/>
  <c r="ES174" i="30"/>
  <c r="EO174" i="30"/>
  <c r="EK174" i="30"/>
  <c r="EG174" i="30"/>
  <c r="EC174" i="30"/>
  <c r="DY174" i="30"/>
  <c r="DU174" i="30"/>
  <c r="DQ174" i="30"/>
  <c r="DM174" i="30"/>
  <c r="DI174" i="30"/>
  <c r="DE174" i="30"/>
  <c r="DA174" i="30"/>
  <c r="CW174" i="30"/>
  <c r="CS174" i="30"/>
  <c r="CO174" i="30"/>
  <c r="CK174" i="30"/>
  <c r="CG174" i="30"/>
  <c r="CC174" i="30"/>
  <c r="BY174" i="30"/>
  <c r="BU174" i="30"/>
  <c r="BQ174" i="30"/>
  <c r="BM174" i="30"/>
  <c r="BI174" i="30"/>
  <c r="BE174" i="30"/>
  <c r="BA174" i="30"/>
  <c r="AW174" i="30"/>
  <c r="AS174" i="30"/>
  <c r="AO174" i="30"/>
  <c r="AK174" i="30"/>
  <c r="AG174" i="30"/>
  <c r="AC174" i="30"/>
  <c r="Y174" i="30"/>
  <c r="U174" i="30"/>
  <c r="Q174" i="30"/>
  <c r="M174" i="30"/>
  <c r="ID190" i="30"/>
  <c r="HZ190" i="30"/>
  <c r="HV190" i="30"/>
  <c r="HR190" i="30"/>
  <c r="HN190" i="30"/>
  <c r="HJ190" i="30"/>
  <c r="HF190" i="30"/>
  <c r="HB190" i="30"/>
  <c r="GX190" i="30"/>
  <c r="GT190" i="30"/>
  <c r="GP190" i="30"/>
  <c r="GL190" i="30"/>
  <c r="GH190" i="30"/>
  <c r="GD190" i="30"/>
  <c r="FZ190" i="30"/>
  <c r="FV190" i="30"/>
  <c r="FR190" i="30"/>
  <c r="FN190" i="30"/>
  <c r="FJ190" i="30"/>
  <c r="FF190" i="30"/>
  <c r="FB190" i="30"/>
  <c r="EX190" i="30"/>
  <c r="ET190" i="30"/>
  <c r="EP190" i="30"/>
  <c r="EL190" i="30"/>
  <c r="EH190" i="30"/>
  <c r="ED190" i="30"/>
  <c r="DZ190" i="30"/>
  <c r="DV190" i="30"/>
  <c r="DR190" i="30"/>
  <c r="DN190" i="30"/>
  <c r="DJ190" i="30"/>
  <c r="DF190" i="30"/>
  <c r="DB190" i="30"/>
  <c r="CX190" i="30"/>
  <c r="CT190" i="30"/>
  <c r="CP190" i="30"/>
  <c r="CL190" i="30"/>
  <c r="CH190" i="30"/>
  <c r="CD190" i="30"/>
  <c r="BZ190" i="30"/>
  <c r="BV190" i="30"/>
  <c r="BR190" i="30"/>
  <c r="BN190" i="30"/>
  <c r="BJ190" i="30"/>
  <c r="BF190" i="30"/>
  <c r="BB190" i="30"/>
  <c r="AX190" i="30"/>
  <c r="AT190" i="30"/>
  <c r="AP190" i="30"/>
  <c r="AL190" i="30"/>
  <c r="AH190" i="30"/>
  <c r="AD190" i="30"/>
  <c r="Z190" i="30"/>
  <c r="V190" i="30"/>
  <c r="R190" i="30"/>
  <c r="N190" i="30"/>
  <c r="IE190" i="30"/>
  <c r="IA190" i="30"/>
  <c r="HW190" i="30"/>
  <c r="HS190" i="30"/>
  <c r="HO190" i="30"/>
  <c r="HK190" i="30"/>
  <c r="HG190" i="30"/>
  <c r="HC190" i="30"/>
  <c r="GY190" i="30"/>
  <c r="GU190" i="30"/>
  <c r="GQ190" i="30"/>
  <c r="GM190" i="30"/>
  <c r="GI190" i="30"/>
  <c r="GE190" i="30"/>
  <c r="GA190" i="30"/>
  <c r="FW190" i="30"/>
  <c r="FS190" i="30"/>
  <c r="FO190" i="30"/>
  <c r="FK190" i="30"/>
  <c r="FG190" i="30"/>
  <c r="FC190" i="30"/>
  <c r="EY190" i="30"/>
  <c r="EU190" i="30"/>
  <c r="EQ190" i="30"/>
  <c r="EM190" i="30"/>
  <c r="EI190" i="30"/>
  <c r="EE190" i="30"/>
  <c r="EA190" i="30"/>
  <c r="DW190" i="30"/>
  <c r="DS190" i="30"/>
  <c r="DO190" i="30"/>
  <c r="DK190" i="30"/>
  <c r="DG190" i="30"/>
  <c r="DC190" i="30"/>
  <c r="CY190" i="30"/>
  <c r="CU190" i="30"/>
  <c r="CQ190" i="30"/>
  <c r="CM190" i="30"/>
  <c r="CI190" i="30"/>
  <c r="CE190" i="30"/>
  <c r="CA190" i="30"/>
  <c r="BW190" i="30"/>
  <c r="BS190" i="30"/>
  <c r="BO190" i="30"/>
  <c r="BK190" i="30"/>
  <c r="BG190" i="30"/>
  <c r="BC190" i="30"/>
  <c r="AY190" i="30"/>
  <c r="AU190" i="30"/>
  <c r="AQ190" i="30"/>
  <c r="AM190" i="30"/>
  <c r="AI190" i="30"/>
  <c r="AE190" i="30"/>
  <c r="AA190" i="30"/>
  <c r="W190" i="30"/>
  <c r="S190" i="30"/>
  <c r="O190" i="30"/>
  <c r="K190" i="30"/>
  <c r="IF190" i="30"/>
  <c r="IB190" i="30"/>
  <c r="HX190" i="30"/>
  <c r="HT190" i="30"/>
  <c r="HP190" i="30"/>
  <c r="HL190" i="30"/>
  <c r="HH190" i="30"/>
  <c r="HD190" i="30"/>
  <c r="GZ190" i="30"/>
  <c r="GV190" i="30"/>
  <c r="GR190" i="30"/>
  <c r="GN190" i="30"/>
  <c r="GJ190" i="30"/>
  <c r="GF190" i="30"/>
  <c r="GB190" i="30"/>
  <c r="FX190" i="30"/>
  <c r="FT190" i="30"/>
  <c r="FP190" i="30"/>
  <c r="FL190" i="30"/>
  <c r="FH190" i="30"/>
  <c r="FD190" i="30"/>
  <c r="EZ190" i="30"/>
  <c r="EV190" i="30"/>
  <c r="ER190" i="30"/>
  <c r="EN190" i="30"/>
  <c r="EJ190" i="30"/>
  <c r="EF190" i="30"/>
  <c r="EB190" i="30"/>
  <c r="DX190" i="30"/>
  <c r="DT190" i="30"/>
  <c r="DP190" i="30"/>
  <c r="DL190" i="30"/>
  <c r="DH190" i="30"/>
  <c r="DD190" i="30"/>
  <c r="CZ190" i="30"/>
  <c r="CV190" i="30"/>
  <c r="CR190" i="30"/>
  <c r="CN190" i="30"/>
  <c r="CJ190" i="30"/>
  <c r="CF190" i="30"/>
  <c r="CB190" i="30"/>
  <c r="BX190" i="30"/>
  <c r="BT190" i="30"/>
  <c r="BP190" i="30"/>
  <c r="BL190" i="30"/>
  <c r="BH190" i="30"/>
  <c r="BD190" i="30"/>
  <c r="AZ190" i="30"/>
  <c r="AV190" i="30"/>
  <c r="AR190" i="30"/>
  <c r="AN190" i="30"/>
  <c r="AJ190" i="30"/>
  <c r="AF190" i="30"/>
  <c r="AB190" i="30"/>
  <c r="X190" i="30"/>
  <c r="T190" i="30"/>
  <c r="P190" i="30"/>
  <c r="L190" i="30"/>
  <c r="IG190" i="30"/>
  <c r="IC190" i="30"/>
  <c r="HY190" i="30"/>
  <c r="HU190" i="30"/>
  <c r="HQ190" i="30"/>
  <c r="HM190" i="30"/>
  <c r="HI190" i="30"/>
  <c r="HE190" i="30"/>
  <c r="HA190" i="30"/>
  <c r="GW190" i="30"/>
  <c r="GS190" i="30"/>
  <c r="GO190" i="30"/>
  <c r="GK190" i="30"/>
  <c r="GG190" i="30"/>
  <c r="GC190" i="30"/>
  <c r="FY190" i="30"/>
  <c r="FU190" i="30"/>
  <c r="FQ190" i="30"/>
  <c r="FM190" i="30"/>
  <c r="FI190" i="30"/>
  <c r="FE190" i="30"/>
  <c r="FA190" i="30"/>
  <c r="EW190" i="30"/>
  <c r="ES190" i="30"/>
  <c r="EO190" i="30"/>
  <c r="EK190" i="30"/>
  <c r="EG190" i="30"/>
  <c r="EC190" i="30"/>
  <c r="DY190" i="30"/>
  <c r="DU190" i="30"/>
  <c r="DQ190" i="30"/>
  <c r="DM190" i="30"/>
  <c r="DI190" i="30"/>
  <c r="DE190" i="30"/>
  <c r="DA190" i="30"/>
  <c r="CW190" i="30"/>
  <c r="CS190" i="30"/>
  <c r="CO190" i="30"/>
  <c r="CK190" i="30"/>
  <c r="CG190" i="30"/>
  <c r="CC190" i="30"/>
  <c r="BY190" i="30"/>
  <c r="BU190" i="30"/>
  <c r="BQ190" i="30"/>
  <c r="BM190" i="30"/>
  <c r="BI190" i="30"/>
  <c r="BE190" i="30"/>
  <c r="BA190" i="30"/>
  <c r="AW190" i="30"/>
  <c r="AS190" i="30"/>
  <c r="AO190" i="30"/>
  <c r="AK190" i="30"/>
  <c r="AG190" i="30"/>
  <c r="AC190" i="30"/>
  <c r="Y190" i="30"/>
  <c r="U190" i="30"/>
  <c r="Q190" i="30"/>
  <c r="M190" i="30"/>
  <c r="ID206" i="30"/>
  <c r="HZ206" i="30"/>
  <c r="HV206" i="30"/>
  <c r="HR206" i="30"/>
  <c r="HN206" i="30"/>
  <c r="HJ206" i="30"/>
  <c r="HF206" i="30"/>
  <c r="HB206" i="30"/>
  <c r="GX206" i="30"/>
  <c r="GT206" i="30"/>
  <c r="GP206" i="30"/>
  <c r="GL206" i="30"/>
  <c r="GH206" i="30"/>
  <c r="GD206" i="30"/>
  <c r="FZ206" i="30"/>
  <c r="FV206" i="30"/>
  <c r="FR206" i="30"/>
  <c r="FN206" i="30"/>
  <c r="FJ206" i="30"/>
  <c r="FF206" i="30"/>
  <c r="FB206" i="30"/>
  <c r="EX206" i="30"/>
  <c r="ET206" i="30"/>
  <c r="EP206" i="30"/>
  <c r="EL206" i="30"/>
  <c r="EH206" i="30"/>
  <c r="ED206" i="30"/>
  <c r="DZ206" i="30"/>
  <c r="DV206" i="30"/>
  <c r="DR206" i="30"/>
  <c r="DN206" i="30"/>
  <c r="DJ206" i="30"/>
  <c r="DF206" i="30"/>
  <c r="DB206" i="30"/>
  <c r="CX206" i="30"/>
  <c r="CT206" i="30"/>
  <c r="CP206" i="30"/>
  <c r="CL206" i="30"/>
  <c r="CH206" i="30"/>
  <c r="CD206" i="30"/>
  <c r="BZ206" i="30"/>
  <c r="BV206" i="30"/>
  <c r="BR206" i="30"/>
  <c r="BN206" i="30"/>
  <c r="BJ206" i="30"/>
  <c r="BF206" i="30"/>
  <c r="BB206" i="30"/>
  <c r="AX206" i="30"/>
  <c r="AT206" i="30"/>
  <c r="AP206" i="30"/>
  <c r="AL206" i="30"/>
  <c r="AH206" i="30"/>
  <c r="AD206" i="30"/>
  <c r="Z206" i="30"/>
  <c r="V206" i="30"/>
  <c r="R206" i="30"/>
  <c r="N206" i="30"/>
  <c r="IE206" i="30"/>
  <c r="IA206" i="30"/>
  <c r="HW206" i="30"/>
  <c r="HS206" i="30"/>
  <c r="HO206" i="30"/>
  <c r="HK206" i="30"/>
  <c r="HG206" i="30"/>
  <c r="HC206" i="30"/>
  <c r="GY206" i="30"/>
  <c r="GU206" i="30"/>
  <c r="GQ206" i="30"/>
  <c r="GM206" i="30"/>
  <c r="GI206" i="30"/>
  <c r="GE206" i="30"/>
  <c r="GA206" i="30"/>
  <c r="FW206" i="30"/>
  <c r="FS206" i="30"/>
  <c r="FO206" i="30"/>
  <c r="FK206" i="30"/>
  <c r="FG206" i="30"/>
  <c r="FC206" i="30"/>
  <c r="EY206" i="30"/>
  <c r="EU206" i="30"/>
  <c r="EQ206" i="30"/>
  <c r="EM206" i="30"/>
  <c r="EI206" i="30"/>
  <c r="EE206" i="30"/>
  <c r="EA206" i="30"/>
  <c r="DW206" i="30"/>
  <c r="DS206" i="30"/>
  <c r="DO206" i="30"/>
  <c r="DK206" i="30"/>
  <c r="DG206" i="30"/>
  <c r="DC206" i="30"/>
  <c r="CY206" i="30"/>
  <c r="CU206" i="30"/>
  <c r="CQ206" i="30"/>
  <c r="CM206" i="30"/>
  <c r="CI206" i="30"/>
  <c r="CE206" i="30"/>
  <c r="CA206" i="30"/>
  <c r="BW206" i="30"/>
  <c r="BS206" i="30"/>
  <c r="BO206" i="30"/>
  <c r="BK206" i="30"/>
  <c r="BG206" i="30"/>
  <c r="BC206" i="30"/>
  <c r="AY206" i="30"/>
  <c r="AU206" i="30"/>
  <c r="AQ206" i="30"/>
  <c r="AM206" i="30"/>
  <c r="AI206" i="30"/>
  <c r="AE206" i="30"/>
  <c r="AA206" i="30"/>
  <c r="W206" i="30"/>
  <c r="S206" i="30"/>
  <c r="O206" i="30"/>
  <c r="K206" i="30"/>
  <c r="IF206" i="30"/>
  <c r="IB206" i="30"/>
  <c r="HX206" i="30"/>
  <c r="HT206" i="30"/>
  <c r="HP206" i="30"/>
  <c r="HL206" i="30"/>
  <c r="HH206" i="30"/>
  <c r="HD206" i="30"/>
  <c r="GZ206" i="30"/>
  <c r="GV206" i="30"/>
  <c r="GR206" i="30"/>
  <c r="GN206" i="30"/>
  <c r="GJ206" i="30"/>
  <c r="GF206" i="30"/>
  <c r="GB206" i="30"/>
  <c r="FX206" i="30"/>
  <c r="FT206" i="30"/>
  <c r="FP206" i="30"/>
  <c r="FL206" i="30"/>
  <c r="FH206" i="30"/>
  <c r="FD206" i="30"/>
  <c r="EZ206" i="30"/>
  <c r="EV206" i="30"/>
  <c r="ER206" i="30"/>
  <c r="EN206" i="30"/>
  <c r="EJ206" i="30"/>
  <c r="EF206" i="30"/>
  <c r="EB206" i="30"/>
  <c r="DX206" i="30"/>
  <c r="DT206" i="30"/>
  <c r="DP206" i="30"/>
  <c r="DL206" i="30"/>
  <c r="DH206" i="30"/>
  <c r="DD206" i="30"/>
  <c r="CZ206" i="30"/>
  <c r="CV206" i="30"/>
  <c r="CR206" i="30"/>
  <c r="CN206" i="30"/>
  <c r="CJ206" i="30"/>
  <c r="CF206" i="30"/>
  <c r="CB206" i="30"/>
  <c r="BX206" i="30"/>
  <c r="BT206" i="30"/>
  <c r="BP206" i="30"/>
  <c r="BL206" i="30"/>
  <c r="BH206" i="30"/>
  <c r="BD206" i="30"/>
  <c r="AZ206" i="30"/>
  <c r="AV206" i="30"/>
  <c r="AR206" i="30"/>
  <c r="AN206" i="30"/>
  <c r="AJ206" i="30"/>
  <c r="AF206" i="30"/>
  <c r="AB206" i="30"/>
  <c r="X206" i="30"/>
  <c r="T206" i="30"/>
  <c r="P206" i="30"/>
  <c r="L206" i="30"/>
  <c r="IG206" i="30"/>
  <c r="IC206" i="30"/>
  <c r="HY206" i="30"/>
  <c r="HU206" i="30"/>
  <c r="HQ206" i="30"/>
  <c r="HM206" i="30"/>
  <c r="HI206" i="30"/>
  <c r="HE206" i="30"/>
  <c r="HA206" i="30"/>
  <c r="GW206" i="30"/>
  <c r="GS206" i="30"/>
  <c r="GO206" i="30"/>
  <c r="GK206" i="30"/>
  <c r="GG206" i="30"/>
  <c r="GC206" i="30"/>
  <c r="FY206" i="30"/>
  <c r="FU206" i="30"/>
  <c r="FQ206" i="30"/>
  <c r="FM206" i="30"/>
  <c r="FI206" i="30"/>
  <c r="FE206" i="30"/>
  <c r="FA206" i="30"/>
  <c r="EW206" i="30"/>
  <c r="ES206" i="30"/>
  <c r="EO206" i="30"/>
  <c r="EK206" i="30"/>
  <c r="EG206" i="30"/>
  <c r="EC206" i="30"/>
  <c r="DY206" i="30"/>
  <c r="DU206" i="30"/>
  <c r="DQ206" i="30"/>
  <c r="DM206" i="30"/>
  <c r="DI206" i="30"/>
  <c r="DE206" i="30"/>
  <c r="DA206" i="30"/>
  <c r="CW206" i="30"/>
  <c r="CS206" i="30"/>
  <c r="CO206" i="30"/>
  <c r="CK206" i="30"/>
  <c r="CG206" i="30"/>
  <c r="CC206" i="30"/>
  <c r="BY206" i="30"/>
  <c r="BU206" i="30"/>
  <c r="BQ206" i="30"/>
  <c r="BM206" i="30"/>
  <c r="BI206" i="30"/>
  <c r="BE206" i="30"/>
  <c r="BA206" i="30"/>
  <c r="AW206" i="30"/>
  <c r="AS206" i="30"/>
  <c r="AO206" i="30"/>
  <c r="AK206" i="30"/>
  <c r="AG206" i="30"/>
  <c r="AC206" i="30"/>
  <c r="Y206" i="30"/>
  <c r="U206" i="30"/>
  <c r="Q206" i="30"/>
  <c r="M206" i="30"/>
  <c r="IE159" i="30"/>
  <c r="IA159" i="30"/>
  <c r="HW159" i="30"/>
  <c r="HS159" i="30"/>
  <c r="HO159" i="30"/>
  <c r="HK159" i="30"/>
  <c r="HG159" i="30"/>
  <c r="HC159" i="30"/>
  <c r="GY159" i="30"/>
  <c r="GU159" i="30"/>
  <c r="GQ159" i="30"/>
  <c r="GM159" i="30"/>
  <c r="GI159" i="30"/>
  <c r="GE159" i="30"/>
  <c r="GA159" i="30"/>
  <c r="FW159" i="30"/>
  <c r="FS159" i="30"/>
  <c r="FO159" i="30"/>
  <c r="FK159" i="30"/>
  <c r="FG159" i="30"/>
  <c r="FC159" i="30"/>
  <c r="EY159" i="30"/>
  <c r="EU159" i="30"/>
  <c r="EQ159" i="30"/>
  <c r="EM159" i="30"/>
  <c r="EI159" i="30"/>
  <c r="EE159" i="30"/>
  <c r="EA159" i="30"/>
  <c r="DW159" i="30"/>
  <c r="DS159" i="30"/>
  <c r="DO159" i="30"/>
  <c r="DK159" i="30"/>
  <c r="DG159" i="30"/>
  <c r="DC159" i="30"/>
  <c r="CY159" i="30"/>
  <c r="CU159" i="30"/>
  <c r="CQ159" i="30"/>
  <c r="CM159" i="30"/>
  <c r="CI159" i="30"/>
  <c r="CE159" i="30"/>
  <c r="CA159" i="30"/>
  <c r="BW159" i="30"/>
  <c r="BS159" i="30"/>
  <c r="BO159" i="30"/>
  <c r="BK159" i="30"/>
  <c r="BG159" i="30"/>
  <c r="BC159" i="30"/>
  <c r="AY159" i="30"/>
  <c r="AU159" i="30"/>
  <c r="AQ159" i="30"/>
  <c r="AM159" i="30"/>
  <c r="AI159" i="30"/>
  <c r="AE159" i="30"/>
  <c r="AA159" i="30"/>
  <c r="W159" i="30"/>
  <c r="S159" i="30"/>
  <c r="O159" i="30"/>
  <c r="K159" i="30"/>
  <c r="IF159" i="30"/>
  <c r="IB159" i="30"/>
  <c r="HX159" i="30"/>
  <c r="HT159" i="30"/>
  <c r="HP159" i="30"/>
  <c r="HL159" i="30"/>
  <c r="HH159" i="30"/>
  <c r="HD159" i="30"/>
  <c r="GZ159" i="30"/>
  <c r="GV159" i="30"/>
  <c r="GR159" i="30"/>
  <c r="GN159" i="30"/>
  <c r="GJ159" i="30"/>
  <c r="GF159" i="30"/>
  <c r="GB159" i="30"/>
  <c r="FX159" i="30"/>
  <c r="FT159" i="30"/>
  <c r="FP159" i="30"/>
  <c r="FL159" i="30"/>
  <c r="FH159" i="30"/>
  <c r="FD159" i="30"/>
  <c r="EZ159" i="30"/>
  <c r="EV159" i="30"/>
  <c r="ER159" i="30"/>
  <c r="EN159" i="30"/>
  <c r="EJ159" i="30"/>
  <c r="EF159" i="30"/>
  <c r="EB159" i="30"/>
  <c r="DX159" i="30"/>
  <c r="DT159" i="30"/>
  <c r="DP159" i="30"/>
  <c r="DL159" i="30"/>
  <c r="DH159" i="30"/>
  <c r="DD159" i="30"/>
  <c r="CZ159" i="30"/>
  <c r="CV159" i="30"/>
  <c r="CR159" i="30"/>
  <c r="CN159" i="30"/>
  <c r="CJ159" i="30"/>
  <c r="CF159" i="30"/>
  <c r="CB159" i="30"/>
  <c r="BX159" i="30"/>
  <c r="BT159" i="30"/>
  <c r="BP159" i="30"/>
  <c r="BL159" i="30"/>
  <c r="BH159" i="30"/>
  <c r="BD159" i="30"/>
  <c r="AZ159" i="30"/>
  <c r="AV159" i="30"/>
  <c r="AR159" i="30"/>
  <c r="AN159" i="30"/>
  <c r="AJ159" i="30"/>
  <c r="AF159" i="30"/>
  <c r="AB159" i="30"/>
  <c r="X159" i="30"/>
  <c r="T159" i="30"/>
  <c r="P159" i="30"/>
  <c r="L159" i="30"/>
  <c r="IG159" i="30"/>
  <c r="IC159" i="30"/>
  <c r="HY159" i="30"/>
  <c r="HU159" i="30"/>
  <c r="HQ159" i="30"/>
  <c r="HM159" i="30"/>
  <c r="HI159" i="30"/>
  <c r="HE159" i="30"/>
  <c r="HA159" i="30"/>
  <c r="GW159" i="30"/>
  <c r="GS159" i="30"/>
  <c r="GO159" i="30"/>
  <c r="GK159" i="30"/>
  <c r="GG159" i="30"/>
  <c r="GC159" i="30"/>
  <c r="FY159" i="30"/>
  <c r="FU159" i="30"/>
  <c r="FQ159" i="30"/>
  <c r="FM159" i="30"/>
  <c r="FI159" i="30"/>
  <c r="FE159" i="30"/>
  <c r="FA159" i="30"/>
  <c r="EW159" i="30"/>
  <c r="ES159" i="30"/>
  <c r="EO159" i="30"/>
  <c r="EK159" i="30"/>
  <c r="EG159" i="30"/>
  <c r="EC159" i="30"/>
  <c r="DY159" i="30"/>
  <c r="DU159" i="30"/>
  <c r="DQ159" i="30"/>
  <c r="DM159" i="30"/>
  <c r="DI159" i="30"/>
  <c r="DE159" i="30"/>
  <c r="DA159" i="30"/>
  <c r="CW159" i="30"/>
  <c r="CS159" i="30"/>
  <c r="CO159" i="30"/>
  <c r="CK159" i="30"/>
  <c r="CG159" i="30"/>
  <c r="CC159" i="30"/>
  <c r="BY159" i="30"/>
  <c r="BU159" i="30"/>
  <c r="BQ159" i="30"/>
  <c r="BM159" i="30"/>
  <c r="BI159" i="30"/>
  <c r="BE159" i="30"/>
  <c r="BA159" i="30"/>
  <c r="AW159" i="30"/>
  <c r="AS159" i="30"/>
  <c r="AO159" i="30"/>
  <c r="AK159" i="30"/>
  <c r="AG159" i="30"/>
  <c r="AC159" i="30"/>
  <c r="Y159" i="30"/>
  <c r="U159" i="30"/>
  <c r="Q159" i="30"/>
  <c r="M159" i="30"/>
  <c r="ID159" i="30"/>
  <c r="HZ159" i="30"/>
  <c r="HV159" i="30"/>
  <c r="HR159" i="30"/>
  <c r="HN159" i="30"/>
  <c r="HJ159" i="30"/>
  <c r="HF159" i="30"/>
  <c r="HB159" i="30"/>
  <c r="GX159" i="30"/>
  <c r="GT159" i="30"/>
  <c r="GP159" i="30"/>
  <c r="GL159" i="30"/>
  <c r="GH159" i="30"/>
  <c r="GD159" i="30"/>
  <c r="FZ159" i="30"/>
  <c r="FV159" i="30"/>
  <c r="FR159" i="30"/>
  <c r="FN159" i="30"/>
  <c r="FJ159" i="30"/>
  <c r="FF159" i="30"/>
  <c r="FB159" i="30"/>
  <c r="EX159" i="30"/>
  <c r="ET159" i="30"/>
  <c r="EP159" i="30"/>
  <c r="EL159" i="30"/>
  <c r="EH159" i="30"/>
  <c r="ED159" i="30"/>
  <c r="DZ159" i="30"/>
  <c r="DV159" i="30"/>
  <c r="DR159" i="30"/>
  <c r="DN159" i="30"/>
  <c r="DJ159" i="30"/>
  <c r="DF159" i="30"/>
  <c r="DB159" i="30"/>
  <c r="CX159" i="30"/>
  <c r="CT159" i="30"/>
  <c r="CP159" i="30"/>
  <c r="CL159" i="30"/>
  <c r="CH159" i="30"/>
  <c r="CD159" i="30"/>
  <c r="BZ159" i="30"/>
  <c r="BV159" i="30"/>
  <c r="BR159" i="30"/>
  <c r="BN159" i="30"/>
  <c r="BJ159" i="30"/>
  <c r="BF159" i="30"/>
  <c r="BB159" i="30"/>
  <c r="AX159" i="30"/>
  <c r="AT159" i="30"/>
  <c r="AP159" i="30"/>
  <c r="AL159" i="30"/>
  <c r="AH159" i="30"/>
  <c r="AD159" i="30"/>
  <c r="Z159" i="30"/>
  <c r="V159" i="30"/>
  <c r="R159" i="30"/>
  <c r="N159" i="30"/>
  <c r="IE175" i="30"/>
  <c r="IA175" i="30"/>
  <c r="HW175" i="30"/>
  <c r="HS175" i="30"/>
  <c r="HO175" i="30"/>
  <c r="HK175" i="30"/>
  <c r="HG175" i="30"/>
  <c r="HC175" i="30"/>
  <c r="GY175" i="30"/>
  <c r="GU175" i="30"/>
  <c r="GQ175" i="30"/>
  <c r="GM175" i="30"/>
  <c r="GI175" i="30"/>
  <c r="GE175" i="30"/>
  <c r="GA175" i="30"/>
  <c r="FW175" i="30"/>
  <c r="FS175" i="30"/>
  <c r="FO175" i="30"/>
  <c r="FK175" i="30"/>
  <c r="FG175" i="30"/>
  <c r="FC175" i="30"/>
  <c r="EY175" i="30"/>
  <c r="EU175" i="30"/>
  <c r="EQ175" i="30"/>
  <c r="EM175" i="30"/>
  <c r="EI175" i="30"/>
  <c r="EE175" i="30"/>
  <c r="EA175" i="30"/>
  <c r="DW175" i="30"/>
  <c r="DS175" i="30"/>
  <c r="DO175" i="30"/>
  <c r="DK175" i="30"/>
  <c r="DG175" i="30"/>
  <c r="DC175" i="30"/>
  <c r="CY175" i="30"/>
  <c r="CU175" i="30"/>
  <c r="CQ175" i="30"/>
  <c r="CM175" i="30"/>
  <c r="CI175" i="30"/>
  <c r="CE175" i="30"/>
  <c r="CA175" i="30"/>
  <c r="BW175" i="30"/>
  <c r="BS175" i="30"/>
  <c r="BO175" i="30"/>
  <c r="BK175" i="30"/>
  <c r="BG175" i="30"/>
  <c r="BC175" i="30"/>
  <c r="AY175" i="30"/>
  <c r="AU175" i="30"/>
  <c r="AQ175" i="30"/>
  <c r="AM175" i="30"/>
  <c r="AI175" i="30"/>
  <c r="AE175" i="30"/>
  <c r="AA175" i="30"/>
  <c r="W175" i="30"/>
  <c r="S175" i="30"/>
  <c r="O175" i="30"/>
  <c r="K175" i="30"/>
  <c r="IF175" i="30"/>
  <c r="IB175" i="30"/>
  <c r="HX175" i="30"/>
  <c r="HT175" i="30"/>
  <c r="HP175" i="30"/>
  <c r="HL175" i="30"/>
  <c r="HH175" i="30"/>
  <c r="HD175" i="30"/>
  <c r="GZ175" i="30"/>
  <c r="GV175" i="30"/>
  <c r="GR175" i="30"/>
  <c r="GN175" i="30"/>
  <c r="GJ175" i="30"/>
  <c r="GF175" i="30"/>
  <c r="GB175" i="30"/>
  <c r="FX175" i="30"/>
  <c r="FT175" i="30"/>
  <c r="FP175" i="30"/>
  <c r="FL175" i="30"/>
  <c r="FH175" i="30"/>
  <c r="FD175" i="30"/>
  <c r="EZ175" i="30"/>
  <c r="EV175" i="30"/>
  <c r="ER175" i="30"/>
  <c r="EN175" i="30"/>
  <c r="EJ175" i="30"/>
  <c r="EF175" i="30"/>
  <c r="EB175" i="30"/>
  <c r="DX175" i="30"/>
  <c r="DT175" i="30"/>
  <c r="DP175" i="30"/>
  <c r="DL175" i="30"/>
  <c r="DH175" i="30"/>
  <c r="DD175" i="30"/>
  <c r="CZ175" i="30"/>
  <c r="CV175" i="30"/>
  <c r="CR175" i="30"/>
  <c r="CN175" i="30"/>
  <c r="CJ175" i="30"/>
  <c r="CF175" i="30"/>
  <c r="CB175" i="30"/>
  <c r="BX175" i="30"/>
  <c r="BT175" i="30"/>
  <c r="BP175" i="30"/>
  <c r="BL175" i="30"/>
  <c r="BH175" i="30"/>
  <c r="BD175" i="30"/>
  <c r="AZ175" i="30"/>
  <c r="AV175" i="30"/>
  <c r="AR175" i="30"/>
  <c r="AN175" i="30"/>
  <c r="AJ175" i="30"/>
  <c r="AF175" i="30"/>
  <c r="AB175" i="30"/>
  <c r="X175" i="30"/>
  <c r="T175" i="30"/>
  <c r="P175" i="30"/>
  <c r="L175" i="30"/>
  <c r="IG175" i="30"/>
  <c r="IC175" i="30"/>
  <c r="HY175" i="30"/>
  <c r="HU175" i="30"/>
  <c r="HQ175" i="30"/>
  <c r="HM175" i="30"/>
  <c r="HI175" i="30"/>
  <c r="HE175" i="30"/>
  <c r="HA175" i="30"/>
  <c r="GW175" i="30"/>
  <c r="GS175" i="30"/>
  <c r="GO175" i="30"/>
  <c r="GK175" i="30"/>
  <c r="GG175" i="30"/>
  <c r="GC175" i="30"/>
  <c r="FY175" i="30"/>
  <c r="FU175" i="30"/>
  <c r="FQ175" i="30"/>
  <c r="FM175" i="30"/>
  <c r="FI175" i="30"/>
  <c r="FE175" i="30"/>
  <c r="FA175" i="30"/>
  <c r="EW175" i="30"/>
  <c r="ES175" i="30"/>
  <c r="EO175" i="30"/>
  <c r="EK175" i="30"/>
  <c r="EG175" i="30"/>
  <c r="EC175" i="30"/>
  <c r="DY175" i="30"/>
  <c r="DU175" i="30"/>
  <c r="DQ175" i="30"/>
  <c r="DM175" i="30"/>
  <c r="DI175" i="30"/>
  <c r="DE175" i="30"/>
  <c r="DA175" i="30"/>
  <c r="CW175" i="30"/>
  <c r="CS175" i="30"/>
  <c r="CO175" i="30"/>
  <c r="CK175" i="30"/>
  <c r="CG175" i="30"/>
  <c r="CC175" i="30"/>
  <c r="BY175" i="30"/>
  <c r="BU175" i="30"/>
  <c r="BQ175" i="30"/>
  <c r="BM175" i="30"/>
  <c r="BI175" i="30"/>
  <c r="BE175" i="30"/>
  <c r="BA175" i="30"/>
  <c r="AW175" i="30"/>
  <c r="AS175" i="30"/>
  <c r="AO175" i="30"/>
  <c r="AK175" i="30"/>
  <c r="AG175" i="30"/>
  <c r="AC175" i="30"/>
  <c r="Y175" i="30"/>
  <c r="U175" i="30"/>
  <c r="Q175" i="30"/>
  <c r="M175" i="30"/>
  <c r="ID175" i="30"/>
  <c r="HZ175" i="30"/>
  <c r="HV175" i="30"/>
  <c r="HR175" i="30"/>
  <c r="HN175" i="30"/>
  <c r="HJ175" i="30"/>
  <c r="HF175" i="30"/>
  <c r="HB175" i="30"/>
  <c r="GX175" i="30"/>
  <c r="GT175" i="30"/>
  <c r="GP175" i="30"/>
  <c r="GL175" i="30"/>
  <c r="GH175" i="30"/>
  <c r="GD175" i="30"/>
  <c r="FZ175" i="30"/>
  <c r="FV175" i="30"/>
  <c r="FR175" i="30"/>
  <c r="FN175" i="30"/>
  <c r="FJ175" i="30"/>
  <c r="FF175" i="30"/>
  <c r="FB175" i="30"/>
  <c r="EX175" i="30"/>
  <c r="ET175" i="30"/>
  <c r="EP175" i="30"/>
  <c r="EL175" i="30"/>
  <c r="EH175" i="30"/>
  <c r="ED175" i="30"/>
  <c r="DZ175" i="30"/>
  <c r="DV175" i="30"/>
  <c r="DR175" i="30"/>
  <c r="DN175" i="30"/>
  <c r="DJ175" i="30"/>
  <c r="DF175" i="30"/>
  <c r="DB175" i="30"/>
  <c r="CX175" i="30"/>
  <c r="CT175" i="30"/>
  <c r="CP175" i="30"/>
  <c r="CL175" i="30"/>
  <c r="CH175" i="30"/>
  <c r="CD175" i="30"/>
  <c r="BZ175" i="30"/>
  <c r="BV175" i="30"/>
  <c r="BR175" i="30"/>
  <c r="BN175" i="30"/>
  <c r="BJ175" i="30"/>
  <c r="BF175" i="30"/>
  <c r="BB175" i="30"/>
  <c r="AX175" i="30"/>
  <c r="AT175" i="30"/>
  <c r="AP175" i="30"/>
  <c r="AL175" i="30"/>
  <c r="AH175" i="30"/>
  <c r="AD175" i="30"/>
  <c r="Z175" i="30"/>
  <c r="V175" i="30"/>
  <c r="R175" i="30"/>
  <c r="N175" i="30"/>
  <c r="IE191" i="30"/>
  <c r="IA191" i="30"/>
  <c r="HW191" i="30"/>
  <c r="HS191" i="30"/>
  <c r="HO191" i="30"/>
  <c r="HK191" i="30"/>
  <c r="HG191" i="30"/>
  <c r="HC191" i="30"/>
  <c r="GY191" i="30"/>
  <c r="GU191" i="30"/>
  <c r="GQ191" i="30"/>
  <c r="GM191" i="30"/>
  <c r="GI191" i="30"/>
  <c r="GE191" i="30"/>
  <c r="GA191" i="30"/>
  <c r="FW191" i="30"/>
  <c r="FS191" i="30"/>
  <c r="FO191" i="30"/>
  <c r="FK191" i="30"/>
  <c r="FG191" i="30"/>
  <c r="FC191" i="30"/>
  <c r="EY191" i="30"/>
  <c r="EU191" i="30"/>
  <c r="EQ191" i="30"/>
  <c r="EM191" i="30"/>
  <c r="EI191" i="30"/>
  <c r="EE191" i="30"/>
  <c r="EA191" i="30"/>
  <c r="DW191" i="30"/>
  <c r="DS191" i="30"/>
  <c r="DO191" i="30"/>
  <c r="DK191" i="30"/>
  <c r="DG191" i="30"/>
  <c r="DC191" i="30"/>
  <c r="CY191" i="30"/>
  <c r="CU191" i="30"/>
  <c r="CQ191" i="30"/>
  <c r="CM191" i="30"/>
  <c r="CI191" i="30"/>
  <c r="CE191" i="30"/>
  <c r="CA191" i="30"/>
  <c r="BW191" i="30"/>
  <c r="BS191" i="30"/>
  <c r="BO191" i="30"/>
  <c r="BK191" i="30"/>
  <c r="BG191" i="30"/>
  <c r="BC191" i="30"/>
  <c r="AY191" i="30"/>
  <c r="AU191" i="30"/>
  <c r="AQ191" i="30"/>
  <c r="AM191" i="30"/>
  <c r="AI191" i="30"/>
  <c r="AE191" i="30"/>
  <c r="AA191" i="30"/>
  <c r="W191" i="30"/>
  <c r="S191" i="30"/>
  <c r="O191" i="30"/>
  <c r="K191" i="30"/>
  <c r="IF191" i="30"/>
  <c r="IB191" i="30"/>
  <c r="HX191" i="30"/>
  <c r="HT191" i="30"/>
  <c r="HP191" i="30"/>
  <c r="HL191" i="30"/>
  <c r="HH191" i="30"/>
  <c r="HD191" i="30"/>
  <c r="GZ191" i="30"/>
  <c r="GV191" i="30"/>
  <c r="GR191" i="30"/>
  <c r="GN191" i="30"/>
  <c r="GJ191" i="30"/>
  <c r="GF191" i="30"/>
  <c r="GB191" i="30"/>
  <c r="FX191" i="30"/>
  <c r="FT191" i="30"/>
  <c r="FP191" i="30"/>
  <c r="FL191" i="30"/>
  <c r="FH191" i="30"/>
  <c r="FD191" i="30"/>
  <c r="EZ191" i="30"/>
  <c r="EV191" i="30"/>
  <c r="ER191" i="30"/>
  <c r="EN191" i="30"/>
  <c r="EJ191" i="30"/>
  <c r="EF191" i="30"/>
  <c r="EB191" i="30"/>
  <c r="DX191" i="30"/>
  <c r="DT191" i="30"/>
  <c r="DP191" i="30"/>
  <c r="DL191" i="30"/>
  <c r="DH191" i="30"/>
  <c r="DD191" i="30"/>
  <c r="CZ191" i="30"/>
  <c r="CV191" i="30"/>
  <c r="CR191" i="30"/>
  <c r="CN191" i="30"/>
  <c r="CJ191" i="30"/>
  <c r="CF191" i="30"/>
  <c r="CB191" i="30"/>
  <c r="BX191" i="30"/>
  <c r="BT191" i="30"/>
  <c r="BP191" i="30"/>
  <c r="BL191" i="30"/>
  <c r="BH191" i="30"/>
  <c r="BD191" i="30"/>
  <c r="AZ191" i="30"/>
  <c r="AV191" i="30"/>
  <c r="AR191" i="30"/>
  <c r="AN191" i="30"/>
  <c r="AJ191" i="30"/>
  <c r="AF191" i="30"/>
  <c r="AB191" i="30"/>
  <c r="X191" i="30"/>
  <c r="T191" i="30"/>
  <c r="P191" i="30"/>
  <c r="L191" i="30"/>
  <c r="IG191" i="30"/>
  <c r="IC191" i="30"/>
  <c r="HY191" i="30"/>
  <c r="HU191" i="30"/>
  <c r="HQ191" i="30"/>
  <c r="HM191" i="30"/>
  <c r="HI191" i="30"/>
  <c r="HE191" i="30"/>
  <c r="HA191" i="30"/>
  <c r="GW191" i="30"/>
  <c r="GS191" i="30"/>
  <c r="GO191" i="30"/>
  <c r="GK191" i="30"/>
  <c r="GG191" i="30"/>
  <c r="GC191" i="30"/>
  <c r="FY191" i="30"/>
  <c r="FU191" i="30"/>
  <c r="FQ191" i="30"/>
  <c r="FM191" i="30"/>
  <c r="FI191" i="30"/>
  <c r="FE191" i="30"/>
  <c r="FA191" i="30"/>
  <c r="EW191" i="30"/>
  <c r="ES191" i="30"/>
  <c r="EO191" i="30"/>
  <c r="EK191" i="30"/>
  <c r="EG191" i="30"/>
  <c r="EC191" i="30"/>
  <c r="DY191" i="30"/>
  <c r="DU191" i="30"/>
  <c r="DQ191" i="30"/>
  <c r="DM191" i="30"/>
  <c r="DI191" i="30"/>
  <c r="DE191" i="30"/>
  <c r="DA191" i="30"/>
  <c r="CW191" i="30"/>
  <c r="CS191" i="30"/>
  <c r="CO191" i="30"/>
  <c r="CK191" i="30"/>
  <c r="CG191" i="30"/>
  <c r="CC191" i="30"/>
  <c r="BY191" i="30"/>
  <c r="BU191" i="30"/>
  <c r="BQ191" i="30"/>
  <c r="BM191" i="30"/>
  <c r="BI191" i="30"/>
  <c r="BE191" i="30"/>
  <c r="BA191" i="30"/>
  <c r="AW191" i="30"/>
  <c r="AS191" i="30"/>
  <c r="AO191" i="30"/>
  <c r="AK191" i="30"/>
  <c r="AG191" i="30"/>
  <c r="AC191" i="30"/>
  <c r="Y191" i="30"/>
  <c r="U191" i="30"/>
  <c r="Q191" i="30"/>
  <c r="M191" i="30"/>
  <c r="ID191" i="30"/>
  <c r="HZ191" i="30"/>
  <c r="HV191" i="30"/>
  <c r="HR191" i="30"/>
  <c r="HN191" i="30"/>
  <c r="HJ191" i="30"/>
  <c r="HF191" i="30"/>
  <c r="HB191" i="30"/>
  <c r="GX191" i="30"/>
  <c r="GT191" i="30"/>
  <c r="GP191" i="30"/>
  <c r="GL191" i="30"/>
  <c r="GH191" i="30"/>
  <c r="GD191" i="30"/>
  <c r="FZ191" i="30"/>
  <c r="FV191" i="30"/>
  <c r="FR191" i="30"/>
  <c r="FN191" i="30"/>
  <c r="FJ191" i="30"/>
  <c r="FF191" i="30"/>
  <c r="FB191" i="30"/>
  <c r="EX191" i="30"/>
  <c r="ET191" i="30"/>
  <c r="EP191" i="30"/>
  <c r="EL191" i="30"/>
  <c r="EH191" i="30"/>
  <c r="ED191" i="30"/>
  <c r="DZ191" i="30"/>
  <c r="DV191" i="30"/>
  <c r="DR191" i="30"/>
  <c r="DN191" i="30"/>
  <c r="DJ191" i="30"/>
  <c r="DF191" i="30"/>
  <c r="DB191" i="30"/>
  <c r="CX191" i="30"/>
  <c r="CT191" i="30"/>
  <c r="CP191" i="30"/>
  <c r="CL191" i="30"/>
  <c r="CH191" i="30"/>
  <c r="CD191" i="30"/>
  <c r="BZ191" i="30"/>
  <c r="BV191" i="30"/>
  <c r="BR191" i="30"/>
  <c r="BN191" i="30"/>
  <c r="BJ191" i="30"/>
  <c r="BF191" i="30"/>
  <c r="BB191" i="30"/>
  <c r="AX191" i="30"/>
  <c r="AT191" i="30"/>
  <c r="AP191" i="30"/>
  <c r="AL191" i="30"/>
  <c r="AH191" i="30"/>
  <c r="AD191" i="30"/>
  <c r="Z191" i="30"/>
  <c r="V191" i="30"/>
  <c r="R191" i="30"/>
  <c r="N191" i="30"/>
  <c r="IE207" i="30"/>
  <c r="IA207" i="30"/>
  <c r="HW207" i="30"/>
  <c r="HS207" i="30"/>
  <c r="HO207" i="30"/>
  <c r="HK207" i="30"/>
  <c r="HG207" i="30"/>
  <c r="HC207" i="30"/>
  <c r="GY207" i="30"/>
  <c r="GU207" i="30"/>
  <c r="GQ207" i="30"/>
  <c r="GM207" i="30"/>
  <c r="GI207" i="30"/>
  <c r="GE207" i="30"/>
  <c r="GA207" i="30"/>
  <c r="FW207" i="30"/>
  <c r="FS207" i="30"/>
  <c r="FO207" i="30"/>
  <c r="FK207" i="30"/>
  <c r="FG207" i="30"/>
  <c r="FC207" i="30"/>
  <c r="EY207" i="30"/>
  <c r="EU207" i="30"/>
  <c r="EQ207" i="30"/>
  <c r="EM207" i="30"/>
  <c r="EI207" i="30"/>
  <c r="EE207" i="30"/>
  <c r="EA207" i="30"/>
  <c r="DW207" i="30"/>
  <c r="DS207" i="30"/>
  <c r="DO207" i="30"/>
  <c r="DK207" i="30"/>
  <c r="DG207" i="30"/>
  <c r="DC207" i="30"/>
  <c r="CY207" i="30"/>
  <c r="CU207" i="30"/>
  <c r="CQ207" i="30"/>
  <c r="CM207" i="30"/>
  <c r="CI207" i="30"/>
  <c r="CE207" i="30"/>
  <c r="CA207" i="30"/>
  <c r="BW207" i="30"/>
  <c r="BS207" i="30"/>
  <c r="BO207" i="30"/>
  <c r="BK207" i="30"/>
  <c r="BG207" i="30"/>
  <c r="BC207" i="30"/>
  <c r="AY207" i="30"/>
  <c r="AU207" i="30"/>
  <c r="AQ207" i="30"/>
  <c r="AM207" i="30"/>
  <c r="AI207" i="30"/>
  <c r="AE207" i="30"/>
  <c r="AA207" i="30"/>
  <c r="W207" i="30"/>
  <c r="S207" i="30"/>
  <c r="O207" i="30"/>
  <c r="K207" i="30"/>
  <c r="IF207" i="30"/>
  <c r="IB207" i="30"/>
  <c r="HX207" i="30"/>
  <c r="HT207" i="30"/>
  <c r="HP207" i="30"/>
  <c r="HL207" i="30"/>
  <c r="HH207" i="30"/>
  <c r="HD207" i="30"/>
  <c r="GZ207" i="30"/>
  <c r="GV207" i="30"/>
  <c r="GR207" i="30"/>
  <c r="GN207" i="30"/>
  <c r="GJ207" i="30"/>
  <c r="GF207" i="30"/>
  <c r="GB207" i="30"/>
  <c r="FX207" i="30"/>
  <c r="FT207" i="30"/>
  <c r="FP207" i="30"/>
  <c r="FL207" i="30"/>
  <c r="FH207" i="30"/>
  <c r="FD207" i="30"/>
  <c r="EZ207" i="30"/>
  <c r="EV207" i="30"/>
  <c r="ER207" i="30"/>
  <c r="EN207" i="30"/>
  <c r="EJ207" i="30"/>
  <c r="EF207" i="30"/>
  <c r="EB207" i="30"/>
  <c r="DX207" i="30"/>
  <c r="DT207" i="30"/>
  <c r="DP207" i="30"/>
  <c r="DL207" i="30"/>
  <c r="DH207" i="30"/>
  <c r="DD207" i="30"/>
  <c r="CZ207" i="30"/>
  <c r="CV207" i="30"/>
  <c r="CR207" i="30"/>
  <c r="CN207" i="30"/>
  <c r="CJ207" i="30"/>
  <c r="CF207" i="30"/>
  <c r="CB207" i="30"/>
  <c r="BX207" i="30"/>
  <c r="BT207" i="30"/>
  <c r="BP207" i="30"/>
  <c r="BL207" i="30"/>
  <c r="BH207" i="30"/>
  <c r="BD207" i="30"/>
  <c r="AZ207" i="30"/>
  <c r="AV207" i="30"/>
  <c r="AR207" i="30"/>
  <c r="AN207" i="30"/>
  <c r="AJ207" i="30"/>
  <c r="AF207" i="30"/>
  <c r="AB207" i="30"/>
  <c r="X207" i="30"/>
  <c r="T207" i="30"/>
  <c r="P207" i="30"/>
  <c r="L207" i="30"/>
  <c r="IG207" i="30"/>
  <c r="IC207" i="30"/>
  <c r="HY207" i="30"/>
  <c r="HU207" i="30"/>
  <c r="HQ207" i="30"/>
  <c r="HM207" i="30"/>
  <c r="HI207" i="30"/>
  <c r="HE207" i="30"/>
  <c r="HA207" i="30"/>
  <c r="GW207" i="30"/>
  <c r="GS207" i="30"/>
  <c r="GO207" i="30"/>
  <c r="GK207" i="30"/>
  <c r="GG207" i="30"/>
  <c r="GC207" i="30"/>
  <c r="FY207" i="30"/>
  <c r="FU207" i="30"/>
  <c r="FQ207" i="30"/>
  <c r="FM207" i="30"/>
  <c r="FI207" i="30"/>
  <c r="FE207" i="30"/>
  <c r="FA207" i="30"/>
  <c r="EW207" i="30"/>
  <c r="ES207" i="30"/>
  <c r="EO207" i="30"/>
  <c r="EK207" i="30"/>
  <c r="EG207" i="30"/>
  <c r="EC207" i="30"/>
  <c r="DY207" i="30"/>
  <c r="DU207" i="30"/>
  <c r="DQ207" i="30"/>
  <c r="DM207" i="30"/>
  <c r="DI207" i="30"/>
  <c r="DE207" i="30"/>
  <c r="DA207" i="30"/>
  <c r="CW207" i="30"/>
  <c r="CS207" i="30"/>
  <c r="CO207" i="30"/>
  <c r="CK207" i="30"/>
  <c r="CG207" i="30"/>
  <c r="CC207" i="30"/>
  <c r="BY207" i="30"/>
  <c r="BU207" i="30"/>
  <c r="BQ207" i="30"/>
  <c r="BM207" i="30"/>
  <c r="BI207" i="30"/>
  <c r="BE207" i="30"/>
  <c r="BA207" i="30"/>
  <c r="AW207" i="30"/>
  <c r="AS207" i="30"/>
  <c r="AO207" i="30"/>
  <c r="AK207" i="30"/>
  <c r="AG207" i="30"/>
  <c r="AC207" i="30"/>
  <c r="Y207" i="30"/>
  <c r="U207" i="30"/>
  <c r="Q207" i="30"/>
  <c r="M207" i="30"/>
  <c r="ID207" i="30"/>
  <c r="HZ207" i="30"/>
  <c r="HV207" i="30"/>
  <c r="HR207" i="30"/>
  <c r="HN207" i="30"/>
  <c r="HJ207" i="30"/>
  <c r="HF207" i="30"/>
  <c r="HB207" i="30"/>
  <c r="GX207" i="30"/>
  <c r="GT207" i="30"/>
  <c r="GP207" i="30"/>
  <c r="GL207" i="30"/>
  <c r="GH207" i="30"/>
  <c r="GD207" i="30"/>
  <c r="FZ207" i="30"/>
  <c r="FV207" i="30"/>
  <c r="FR207" i="30"/>
  <c r="FN207" i="30"/>
  <c r="FJ207" i="30"/>
  <c r="FF207" i="30"/>
  <c r="FB207" i="30"/>
  <c r="EX207" i="30"/>
  <c r="ET207" i="30"/>
  <c r="EP207" i="30"/>
  <c r="EL207" i="30"/>
  <c r="EH207" i="30"/>
  <c r="ED207" i="30"/>
  <c r="DZ207" i="30"/>
  <c r="DV207" i="30"/>
  <c r="DR207" i="30"/>
  <c r="DN207" i="30"/>
  <c r="DJ207" i="30"/>
  <c r="DF207" i="30"/>
  <c r="DB207" i="30"/>
  <c r="CX207" i="30"/>
  <c r="CT207" i="30"/>
  <c r="CP207" i="30"/>
  <c r="CL207" i="30"/>
  <c r="CH207" i="30"/>
  <c r="CD207" i="30"/>
  <c r="BZ207" i="30"/>
  <c r="BV207" i="30"/>
  <c r="BR207" i="30"/>
  <c r="BN207" i="30"/>
  <c r="BJ207" i="30"/>
  <c r="BF207" i="30"/>
  <c r="BB207" i="30"/>
  <c r="AX207" i="30"/>
  <c r="AT207" i="30"/>
  <c r="AP207" i="30"/>
  <c r="AL207" i="30"/>
  <c r="AH207" i="30"/>
  <c r="AD207" i="30"/>
  <c r="Z207" i="30"/>
  <c r="V207" i="30"/>
  <c r="R207" i="30"/>
  <c r="N207" i="30"/>
  <c r="IF152" i="30"/>
  <c r="IB152" i="30"/>
  <c r="HX152" i="30"/>
  <c r="HT152" i="30"/>
  <c r="HP152" i="30"/>
  <c r="HL152" i="30"/>
  <c r="HH152" i="30"/>
  <c r="HD152" i="30"/>
  <c r="GZ152" i="30"/>
  <c r="GV152" i="30"/>
  <c r="GR152" i="30"/>
  <c r="GN152" i="30"/>
  <c r="GJ152" i="30"/>
  <c r="GF152" i="30"/>
  <c r="GB152" i="30"/>
  <c r="FX152" i="30"/>
  <c r="FT152" i="30"/>
  <c r="FP152" i="30"/>
  <c r="FL152" i="30"/>
  <c r="FH152" i="30"/>
  <c r="FD152" i="30"/>
  <c r="EZ152" i="30"/>
  <c r="EV152" i="30"/>
  <c r="ER152" i="30"/>
  <c r="EN152" i="30"/>
  <c r="EJ152" i="30"/>
  <c r="EF152" i="30"/>
  <c r="EB152" i="30"/>
  <c r="DX152" i="30"/>
  <c r="DT152" i="30"/>
  <c r="DP152" i="30"/>
  <c r="DL152" i="30"/>
  <c r="DH152" i="30"/>
  <c r="DD152" i="30"/>
  <c r="CZ152" i="30"/>
  <c r="CV152" i="30"/>
  <c r="CR152" i="30"/>
  <c r="CN152" i="30"/>
  <c r="CJ152" i="30"/>
  <c r="CF152" i="30"/>
  <c r="CB152" i="30"/>
  <c r="BX152" i="30"/>
  <c r="BT152" i="30"/>
  <c r="BP152" i="30"/>
  <c r="BL152" i="30"/>
  <c r="BH152" i="30"/>
  <c r="BD152" i="30"/>
  <c r="AZ152" i="30"/>
  <c r="AV152" i="30"/>
  <c r="AR152" i="30"/>
  <c r="AN152" i="30"/>
  <c r="AJ152" i="30"/>
  <c r="AF152" i="30"/>
  <c r="AB152" i="30"/>
  <c r="X152" i="30"/>
  <c r="T152" i="30"/>
  <c r="P152" i="30"/>
  <c r="L152" i="30"/>
  <c r="IG152" i="30"/>
  <c r="IC152" i="30"/>
  <c r="HY152" i="30"/>
  <c r="HU152" i="30"/>
  <c r="HQ152" i="30"/>
  <c r="HM152" i="30"/>
  <c r="HI152" i="30"/>
  <c r="HE152" i="30"/>
  <c r="HA152" i="30"/>
  <c r="GW152" i="30"/>
  <c r="GS152" i="30"/>
  <c r="GO152" i="30"/>
  <c r="GK152" i="30"/>
  <c r="GG152" i="30"/>
  <c r="GC152" i="30"/>
  <c r="FY152" i="30"/>
  <c r="FU152" i="30"/>
  <c r="FQ152" i="30"/>
  <c r="FM152" i="30"/>
  <c r="FI152" i="30"/>
  <c r="FE152" i="30"/>
  <c r="FA152" i="30"/>
  <c r="EW152" i="30"/>
  <c r="ES152" i="30"/>
  <c r="EO152" i="30"/>
  <c r="EK152" i="30"/>
  <c r="EG152" i="30"/>
  <c r="EC152" i="30"/>
  <c r="DY152" i="30"/>
  <c r="DU152" i="30"/>
  <c r="DQ152" i="30"/>
  <c r="DM152" i="30"/>
  <c r="DI152" i="30"/>
  <c r="DE152" i="30"/>
  <c r="DA152" i="30"/>
  <c r="CW152" i="30"/>
  <c r="CS152" i="30"/>
  <c r="CO152" i="30"/>
  <c r="CK152" i="30"/>
  <c r="CG152" i="30"/>
  <c r="CC152" i="30"/>
  <c r="BY152" i="30"/>
  <c r="BU152" i="30"/>
  <c r="BQ152" i="30"/>
  <c r="BM152" i="30"/>
  <c r="BI152" i="30"/>
  <c r="BE152" i="30"/>
  <c r="BA152" i="30"/>
  <c r="AW152" i="30"/>
  <c r="AS152" i="30"/>
  <c r="AO152" i="30"/>
  <c r="AK152" i="30"/>
  <c r="AG152" i="30"/>
  <c r="AC152" i="30"/>
  <c r="Y152" i="30"/>
  <c r="U152" i="30"/>
  <c r="Q152" i="30"/>
  <c r="M152" i="30"/>
  <c r="ID152" i="30"/>
  <c r="HZ152" i="30"/>
  <c r="HV152" i="30"/>
  <c r="HR152" i="30"/>
  <c r="HN152" i="30"/>
  <c r="HJ152" i="30"/>
  <c r="HF152" i="30"/>
  <c r="HB152" i="30"/>
  <c r="GX152" i="30"/>
  <c r="GT152" i="30"/>
  <c r="GP152" i="30"/>
  <c r="GL152" i="30"/>
  <c r="GH152" i="30"/>
  <c r="GD152" i="30"/>
  <c r="FZ152" i="30"/>
  <c r="FV152" i="30"/>
  <c r="FR152" i="30"/>
  <c r="FN152" i="30"/>
  <c r="FJ152" i="30"/>
  <c r="FF152" i="30"/>
  <c r="FB152" i="30"/>
  <c r="EX152" i="30"/>
  <c r="ET152" i="30"/>
  <c r="EP152" i="30"/>
  <c r="EL152" i="30"/>
  <c r="EH152" i="30"/>
  <c r="ED152" i="30"/>
  <c r="DZ152" i="30"/>
  <c r="DV152" i="30"/>
  <c r="DR152" i="30"/>
  <c r="DN152" i="30"/>
  <c r="DJ152" i="30"/>
  <c r="DF152" i="30"/>
  <c r="DB152" i="30"/>
  <c r="CX152" i="30"/>
  <c r="CT152" i="30"/>
  <c r="CP152" i="30"/>
  <c r="CL152" i="30"/>
  <c r="CH152" i="30"/>
  <c r="CD152" i="30"/>
  <c r="BZ152" i="30"/>
  <c r="BV152" i="30"/>
  <c r="BR152" i="30"/>
  <c r="BN152" i="30"/>
  <c r="BJ152" i="30"/>
  <c r="BF152" i="30"/>
  <c r="BB152" i="30"/>
  <c r="AX152" i="30"/>
  <c r="AT152" i="30"/>
  <c r="AP152" i="30"/>
  <c r="AL152" i="30"/>
  <c r="AH152" i="30"/>
  <c r="AD152" i="30"/>
  <c r="Z152" i="30"/>
  <c r="V152" i="30"/>
  <c r="R152" i="30"/>
  <c r="N152" i="30"/>
  <c r="IE152" i="30"/>
  <c r="IA152" i="30"/>
  <c r="HW152" i="30"/>
  <c r="HS152" i="30"/>
  <c r="HO152" i="30"/>
  <c r="HK152" i="30"/>
  <c r="HG152" i="30"/>
  <c r="HC152" i="30"/>
  <c r="GY152" i="30"/>
  <c r="GU152" i="30"/>
  <c r="GQ152" i="30"/>
  <c r="GM152" i="30"/>
  <c r="GI152" i="30"/>
  <c r="GE152" i="30"/>
  <c r="GA152" i="30"/>
  <c r="FW152" i="30"/>
  <c r="FS152" i="30"/>
  <c r="FO152" i="30"/>
  <c r="FK152" i="30"/>
  <c r="FG152" i="30"/>
  <c r="FC152" i="30"/>
  <c r="EY152" i="30"/>
  <c r="EU152" i="30"/>
  <c r="EQ152" i="30"/>
  <c r="EM152" i="30"/>
  <c r="EI152" i="30"/>
  <c r="EE152" i="30"/>
  <c r="EA152" i="30"/>
  <c r="DW152" i="30"/>
  <c r="DS152" i="30"/>
  <c r="DO152" i="30"/>
  <c r="DK152" i="30"/>
  <c r="DG152" i="30"/>
  <c r="DC152" i="30"/>
  <c r="CY152" i="30"/>
  <c r="CU152" i="30"/>
  <c r="CQ152" i="30"/>
  <c r="CM152" i="30"/>
  <c r="CI152" i="30"/>
  <c r="CE152" i="30"/>
  <c r="CA152" i="30"/>
  <c r="BW152" i="30"/>
  <c r="BS152" i="30"/>
  <c r="BO152" i="30"/>
  <c r="BK152" i="30"/>
  <c r="BG152" i="30"/>
  <c r="BC152" i="30"/>
  <c r="AY152" i="30"/>
  <c r="AU152" i="30"/>
  <c r="AQ152" i="30"/>
  <c r="AM152" i="30"/>
  <c r="AI152" i="30"/>
  <c r="AE152" i="30"/>
  <c r="AA152" i="30"/>
  <c r="W152" i="30"/>
  <c r="S152" i="30"/>
  <c r="O152" i="30"/>
  <c r="K152" i="30"/>
  <c r="IF168" i="30"/>
  <c r="IB168" i="30"/>
  <c r="HX168" i="30"/>
  <c r="HT168" i="30"/>
  <c r="HP168" i="30"/>
  <c r="HL168" i="30"/>
  <c r="HH168" i="30"/>
  <c r="HD168" i="30"/>
  <c r="GZ168" i="30"/>
  <c r="GV168" i="30"/>
  <c r="GR168" i="30"/>
  <c r="GN168" i="30"/>
  <c r="GJ168" i="30"/>
  <c r="GF168" i="30"/>
  <c r="GB168" i="30"/>
  <c r="FX168" i="30"/>
  <c r="FT168" i="30"/>
  <c r="FP168" i="30"/>
  <c r="FL168" i="30"/>
  <c r="FH168" i="30"/>
  <c r="FD168" i="30"/>
  <c r="EZ168" i="30"/>
  <c r="EV168" i="30"/>
  <c r="ER168" i="30"/>
  <c r="EN168" i="30"/>
  <c r="EJ168" i="30"/>
  <c r="EF168" i="30"/>
  <c r="EB168" i="30"/>
  <c r="DX168" i="30"/>
  <c r="DT168" i="30"/>
  <c r="DP168" i="30"/>
  <c r="DL168" i="30"/>
  <c r="DH168" i="30"/>
  <c r="DD168" i="30"/>
  <c r="CZ168" i="30"/>
  <c r="CV168" i="30"/>
  <c r="CR168" i="30"/>
  <c r="CN168" i="30"/>
  <c r="CJ168" i="30"/>
  <c r="CF168" i="30"/>
  <c r="CB168" i="30"/>
  <c r="BX168" i="30"/>
  <c r="BT168" i="30"/>
  <c r="BP168" i="30"/>
  <c r="BL168" i="30"/>
  <c r="BH168" i="30"/>
  <c r="BD168" i="30"/>
  <c r="AZ168" i="30"/>
  <c r="AV168" i="30"/>
  <c r="AR168" i="30"/>
  <c r="AN168" i="30"/>
  <c r="AJ168" i="30"/>
  <c r="AF168" i="30"/>
  <c r="AB168" i="30"/>
  <c r="X168" i="30"/>
  <c r="T168" i="30"/>
  <c r="P168" i="30"/>
  <c r="L168" i="30"/>
  <c r="IG168" i="30"/>
  <c r="IC168" i="30"/>
  <c r="HY168" i="30"/>
  <c r="HU168" i="30"/>
  <c r="HQ168" i="30"/>
  <c r="HM168" i="30"/>
  <c r="HI168" i="30"/>
  <c r="HE168" i="30"/>
  <c r="HA168" i="30"/>
  <c r="GW168" i="30"/>
  <c r="GS168" i="30"/>
  <c r="GO168" i="30"/>
  <c r="GK168" i="30"/>
  <c r="GG168" i="30"/>
  <c r="GC168" i="30"/>
  <c r="FY168" i="30"/>
  <c r="FU168" i="30"/>
  <c r="FQ168" i="30"/>
  <c r="FM168" i="30"/>
  <c r="FI168" i="30"/>
  <c r="FE168" i="30"/>
  <c r="FA168" i="30"/>
  <c r="EW168" i="30"/>
  <c r="ES168" i="30"/>
  <c r="EO168" i="30"/>
  <c r="EK168" i="30"/>
  <c r="EG168" i="30"/>
  <c r="EC168" i="30"/>
  <c r="DY168" i="30"/>
  <c r="DU168" i="30"/>
  <c r="DQ168" i="30"/>
  <c r="DM168" i="30"/>
  <c r="DI168" i="30"/>
  <c r="DE168" i="30"/>
  <c r="DA168" i="30"/>
  <c r="CW168" i="30"/>
  <c r="CS168" i="30"/>
  <c r="CO168" i="30"/>
  <c r="CK168" i="30"/>
  <c r="CG168" i="30"/>
  <c r="CC168" i="30"/>
  <c r="BY168" i="30"/>
  <c r="BU168" i="30"/>
  <c r="BQ168" i="30"/>
  <c r="BM168" i="30"/>
  <c r="BI168" i="30"/>
  <c r="BE168" i="30"/>
  <c r="BA168" i="30"/>
  <c r="AW168" i="30"/>
  <c r="AS168" i="30"/>
  <c r="AO168" i="30"/>
  <c r="AK168" i="30"/>
  <c r="AG168" i="30"/>
  <c r="AC168" i="30"/>
  <c r="Y168" i="30"/>
  <c r="U168" i="30"/>
  <c r="Q168" i="30"/>
  <c r="M168" i="30"/>
  <c r="ID168" i="30"/>
  <c r="HZ168" i="30"/>
  <c r="HV168" i="30"/>
  <c r="HR168" i="30"/>
  <c r="HN168" i="30"/>
  <c r="HJ168" i="30"/>
  <c r="HF168" i="30"/>
  <c r="HB168" i="30"/>
  <c r="GX168" i="30"/>
  <c r="GT168" i="30"/>
  <c r="GP168" i="30"/>
  <c r="GL168" i="30"/>
  <c r="GH168" i="30"/>
  <c r="GD168" i="30"/>
  <c r="FZ168" i="30"/>
  <c r="FV168" i="30"/>
  <c r="FR168" i="30"/>
  <c r="FN168" i="30"/>
  <c r="FJ168" i="30"/>
  <c r="FF168" i="30"/>
  <c r="FB168" i="30"/>
  <c r="EX168" i="30"/>
  <c r="ET168" i="30"/>
  <c r="EP168" i="30"/>
  <c r="EL168" i="30"/>
  <c r="EH168" i="30"/>
  <c r="ED168" i="30"/>
  <c r="DZ168" i="30"/>
  <c r="DV168" i="30"/>
  <c r="DR168" i="30"/>
  <c r="DN168" i="30"/>
  <c r="DJ168" i="30"/>
  <c r="DF168" i="30"/>
  <c r="DB168" i="30"/>
  <c r="CX168" i="30"/>
  <c r="CT168" i="30"/>
  <c r="CP168" i="30"/>
  <c r="CL168" i="30"/>
  <c r="CH168" i="30"/>
  <c r="CD168" i="30"/>
  <c r="BZ168" i="30"/>
  <c r="BV168" i="30"/>
  <c r="BR168" i="30"/>
  <c r="BN168" i="30"/>
  <c r="BJ168" i="30"/>
  <c r="BF168" i="30"/>
  <c r="BB168" i="30"/>
  <c r="AX168" i="30"/>
  <c r="AT168" i="30"/>
  <c r="AP168" i="30"/>
  <c r="AL168" i="30"/>
  <c r="AH168" i="30"/>
  <c r="AD168" i="30"/>
  <c r="Z168" i="30"/>
  <c r="V168" i="30"/>
  <c r="R168" i="30"/>
  <c r="N168" i="30"/>
  <c r="IE168" i="30"/>
  <c r="IA168" i="30"/>
  <c r="HW168" i="30"/>
  <c r="HS168" i="30"/>
  <c r="HO168" i="30"/>
  <c r="HK168" i="30"/>
  <c r="HG168" i="30"/>
  <c r="HC168" i="30"/>
  <c r="GY168" i="30"/>
  <c r="GU168" i="30"/>
  <c r="GQ168" i="30"/>
  <c r="GM168" i="30"/>
  <c r="GI168" i="30"/>
  <c r="GE168" i="30"/>
  <c r="GA168" i="30"/>
  <c r="FW168" i="30"/>
  <c r="FS168" i="30"/>
  <c r="FO168" i="30"/>
  <c r="FK168" i="30"/>
  <c r="FG168" i="30"/>
  <c r="FC168" i="30"/>
  <c r="EY168" i="30"/>
  <c r="EU168" i="30"/>
  <c r="EQ168" i="30"/>
  <c r="EM168" i="30"/>
  <c r="EI168" i="30"/>
  <c r="EE168" i="30"/>
  <c r="EA168" i="30"/>
  <c r="DW168" i="30"/>
  <c r="DS168" i="30"/>
  <c r="DO168" i="30"/>
  <c r="DK168" i="30"/>
  <c r="DG168" i="30"/>
  <c r="DC168" i="30"/>
  <c r="CY168" i="30"/>
  <c r="CU168" i="30"/>
  <c r="CQ168" i="30"/>
  <c r="CM168" i="30"/>
  <c r="CI168" i="30"/>
  <c r="CE168" i="30"/>
  <c r="CA168" i="30"/>
  <c r="BW168" i="30"/>
  <c r="BS168" i="30"/>
  <c r="BO168" i="30"/>
  <c r="BK168" i="30"/>
  <c r="BG168" i="30"/>
  <c r="BC168" i="30"/>
  <c r="AY168" i="30"/>
  <c r="AU168" i="30"/>
  <c r="AQ168" i="30"/>
  <c r="AM168" i="30"/>
  <c r="AI168" i="30"/>
  <c r="AE168" i="30"/>
  <c r="AA168" i="30"/>
  <c r="W168" i="30"/>
  <c r="S168" i="30"/>
  <c r="O168" i="30"/>
  <c r="K168" i="30"/>
  <c r="IF184" i="30"/>
  <c r="IB184" i="30"/>
  <c r="HX184" i="30"/>
  <c r="HT184" i="30"/>
  <c r="HP184" i="30"/>
  <c r="HL184" i="30"/>
  <c r="HH184" i="30"/>
  <c r="HD184" i="30"/>
  <c r="GZ184" i="30"/>
  <c r="GV184" i="30"/>
  <c r="GR184" i="30"/>
  <c r="GN184" i="30"/>
  <c r="GJ184" i="30"/>
  <c r="GF184" i="30"/>
  <c r="GB184" i="30"/>
  <c r="FX184" i="30"/>
  <c r="FT184" i="30"/>
  <c r="FP184" i="30"/>
  <c r="FL184" i="30"/>
  <c r="FH184" i="30"/>
  <c r="FD184" i="30"/>
  <c r="EZ184" i="30"/>
  <c r="EV184" i="30"/>
  <c r="ER184" i="30"/>
  <c r="EN184" i="30"/>
  <c r="EJ184" i="30"/>
  <c r="EF184" i="30"/>
  <c r="EB184" i="30"/>
  <c r="DX184" i="30"/>
  <c r="DT184" i="30"/>
  <c r="DP184" i="30"/>
  <c r="DL184" i="30"/>
  <c r="DH184" i="30"/>
  <c r="DD184" i="30"/>
  <c r="CZ184" i="30"/>
  <c r="CV184" i="30"/>
  <c r="CR184" i="30"/>
  <c r="CN184" i="30"/>
  <c r="CJ184" i="30"/>
  <c r="CF184" i="30"/>
  <c r="CB184" i="30"/>
  <c r="BX184" i="30"/>
  <c r="BT184" i="30"/>
  <c r="BP184" i="30"/>
  <c r="BL184" i="30"/>
  <c r="BH184" i="30"/>
  <c r="BD184" i="30"/>
  <c r="AZ184" i="30"/>
  <c r="AV184" i="30"/>
  <c r="AR184" i="30"/>
  <c r="AN184" i="30"/>
  <c r="AJ184" i="30"/>
  <c r="AF184" i="30"/>
  <c r="AB184" i="30"/>
  <c r="X184" i="30"/>
  <c r="T184" i="30"/>
  <c r="P184" i="30"/>
  <c r="L184" i="30"/>
  <c r="IG184" i="30"/>
  <c r="IC184" i="30"/>
  <c r="HY184" i="30"/>
  <c r="HU184" i="30"/>
  <c r="HQ184" i="30"/>
  <c r="HM184" i="30"/>
  <c r="HI184" i="30"/>
  <c r="HE184" i="30"/>
  <c r="HA184" i="30"/>
  <c r="GW184" i="30"/>
  <c r="GS184" i="30"/>
  <c r="GO184" i="30"/>
  <c r="GK184" i="30"/>
  <c r="GG184" i="30"/>
  <c r="GC184" i="30"/>
  <c r="FY184" i="30"/>
  <c r="FU184" i="30"/>
  <c r="FQ184" i="30"/>
  <c r="FM184" i="30"/>
  <c r="FI184" i="30"/>
  <c r="FE184" i="30"/>
  <c r="FA184" i="30"/>
  <c r="EW184" i="30"/>
  <c r="ES184" i="30"/>
  <c r="EO184" i="30"/>
  <c r="EK184" i="30"/>
  <c r="EG184" i="30"/>
  <c r="EC184" i="30"/>
  <c r="DY184" i="30"/>
  <c r="DU184" i="30"/>
  <c r="DQ184" i="30"/>
  <c r="DM184" i="30"/>
  <c r="DI184" i="30"/>
  <c r="DE184" i="30"/>
  <c r="DA184" i="30"/>
  <c r="CW184" i="30"/>
  <c r="CS184" i="30"/>
  <c r="CO184" i="30"/>
  <c r="CK184" i="30"/>
  <c r="CG184" i="30"/>
  <c r="CC184" i="30"/>
  <c r="BY184" i="30"/>
  <c r="BU184" i="30"/>
  <c r="BQ184" i="30"/>
  <c r="BM184" i="30"/>
  <c r="BI184" i="30"/>
  <c r="BE184" i="30"/>
  <c r="BA184" i="30"/>
  <c r="AW184" i="30"/>
  <c r="AS184" i="30"/>
  <c r="AO184" i="30"/>
  <c r="AK184" i="30"/>
  <c r="AG184" i="30"/>
  <c r="AC184" i="30"/>
  <c r="Y184" i="30"/>
  <c r="U184" i="30"/>
  <c r="Q184" i="30"/>
  <c r="M184" i="30"/>
  <c r="ID184" i="30"/>
  <c r="HZ184" i="30"/>
  <c r="HV184" i="30"/>
  <c r="HR184" i="30"/>
  <c r="HN184" i="30"/>
  <c r="HJ184" i="30"/>
  <c r="HF184" i="30"/>
  <c r="HB184" i="30"/>
  <c r="GX184" i="30"/>
  <c r="GT184" i="30"/>
  <c r="GP184" i="30"/>
  <c r="GL184" i="30"/>
  <c r="GH184" i="30"/>
  <c r="GD184" i="30"/>
  <c r="FZ184" i="30"/>
  <c r="FV184" i="30"/>
  <c r="FR184" i="30"/>
  <c r="FN184" i="30"/>
  <c r="FJ184" i="30"/>
  <c r="FF184" i="30"/>
  <c r="FB184" i="30"/>
  <c r="EX184" i="30"/>
  <c r="ET184" i="30"/>
  <c r="EP184" i="30"/>
  <c r="EL184" i="30"/>
  <c r="EH184" i="30"/>
  <c r="ED184" i="30"/>
  <c r="DZ184" i="30"/>
  <c r="DV184" i="30"/>
  <c r="DR184" i="30"/>
  <c r="DN184" i="30"/>
  <c r="DJ184" i="30"/>
  <c r="DF184" i="30"/>
  <c r="DB184" i="30"/>
  <c r="CX184" i="30"/>
  <c r="CT184" i="30"/>
  <c r="CP184" i="30"/>
  <c r="CL184" i="30"/>
  <c r="CH184" i="30"/>
  <c r="CD184" i="30"/>
  <c r="BZ184" i="30"/>
  <c r="BV184" i="30"/>
  <c r="BR184" i="30"/>
  <c r="BN184" i="30"/>
  <c r="BJ184" i="30"/>
  <c r="BF184" i="30"/>
  <c r="BB184" i="30"/>
  <c r="AX184" i="30"/>
  <c r="AT184" i="30"/>
  <c r="AP184" i="30"/>
  <c r="AL184" i="30"/>
  <c r="AH184" i="30"/>
  <c r="AD184" i="30"/>
  <c r="Z184" i="30"/>
  <c r="V184" i="30"/>
  <c r="R184" i="30"/>
  <c r="N184" i="30"/>
  <c r="IE184" i="30"/>
  <c r="IA184" i="30"/>
  <c r="HW184" i="30"/>
  <c r="HS184" i="30"/>
  <c r="HO184" i="30"/>
  <c r="HK184" i="30"/>
  <c r="HG184" i="30"/>
  <c r="HC184" i="30"/>
  <c r="GY184" i="30"/>
  <c r="GU184" i="30"/>
  <c r="GQ184" i="30"/>
  <c r="GM184" i="30"/>
  <c r="GI184" i="30"/>
  <c r="GE184" i="30"/>
  <c r="GA184" i="30"/>
  <c r="FW184" i="30"/>
  <c r="FS184" i="30"/>
  <c r="FO184" i="30"/>
  <c r="FK184" i="30"/>
  <c r="FG184" i="30"/>
  <c r="FC184" i="30"/>
  <c r="EY184" i="30"/>
  <c r="EU184" i="30"/>
  <c r="EQ184" i="30"/>
  <c r="EM184" i="30"/>
  <c r="EI184" i="30"/>
  <c r="EE184" i="30"/>
  <c r="EA184" i="30"/>
  <c r="DW184" i="30"/>
  <c r="DS184" i="30"/>
  <c r="DO184" i="30"/>
  <c r="DK184" i="30"/>
  <c r="DG184" i="30"/>
  <c r="DC184" i="30"/>
  <c r="CY184" i="30"/>
  <c r="CU184" i="30"/>
  <c r="CQ184" i="30"/>
  <c r="CM184" i="30"/>
  <c r="CI184" i="30"/>
  <c r="CE184" i="30"/>
  <c r="CA184" i="30"/>
  <c r="BW184" i="30"/>
  <c r="BS184" i="30"/>
  <c r="BO184" i="30"/>
  <c r="BK184" i="30"/>
  <c r="BG184" i="30"/>
  <c r="BC184" i="30"/>
  <c r="AY184" i="30"/>
  <c r="AU184" i="30"/>
  <c r="AQ184" i="30"/>
  <c r="AM184" i="30"/>
  <c r="AI184" i="30"/>
  <c r="AE184" i="30"/>
  <c r="AA184" i="30"/>
  <c r="W184" i="30"/>
  <c r="S184" i="30"/>
  <c r="O184" i="30"/>
  <c r="K184" i="30"/>
  <c r="IF200" i="30"/>
  <c r="IB200" i="30"/>
  <c r="HX200" i="30"/>
  <c r="HT200" i="30"/>
  <c r="HP200" i="30"/>
  <c r="HL200" i="30"/>
  <c r="HH200" i="30"/>
  <c r="HD200" i="30"/>
  <c r="GZ200" i="30"/>
  <c r="GV200" i="30"/>
  <c r="GR200" i="30"/>
  <c r="GN200" i="30"/>
  <c r="GJ200" i="30"/>
  <c r="GF200" i="30"/>
  <c r="GB200" i="30"/>
  <c r="FX200" i="30"/>
  <c r="FT200" i="30"/>
  <c r="FP200" i="30"/>
  <c r="FL200" i="30"/>
  <c r="FH200" i="30"/>
  <c r="FD200" i="30"/>
  <c r="EZ200" i="30"/>
  <c r="EV200" i="30"/>
  <c r="ER200" i="30"/>
  <c r="EN200" i="30"/>
  <c r="EJ200" i="30"/>
  <c r="EF200" i="30"/>
  <c r="EB200" i="30"/>
  <c r="DX200" i="30"/>
  <c r="DT200" i="30"/>
  <c r="DP200" i="30"/>
  <c r="DL200" i="30"/>
  <c r="DH200" i="30"/>
  <c r="DD200" i="30"/>
  <c r="CZ200" i="30"/>
  <c r="CV200" i="30"/>
  <c r="CR200" i="30"/>
  <c r="CN200" i="30"/>
  <c r="CJ200" i="30"/>
  <c r="CF200" i="30"/>
  <c r="CB200" i="30"/>
  <c r="BX200" i="30"/>
  <c r="BT200" i="30"/>
  <c r="BP200" i="30"/>
  <c r="BL200" i="30"/>
  <c r="BH200" i="30"/>
  <c r="BD200" i="30"/>
  <c r="AZ200" i="30"/>
  <c r="AV200" i="30"/>
  <c r="AR200" i="30"/>
  <c r="AN200" i="30"/>
  <c r="AJ200" i="30"/>
  <c r="AF200" i="30"/>
  <c r="AB200" i="30"/>
  <c r="X200" i="30"/>
  <c r="T200" i="30"/>
  <c r="P200" i="30"/>
  <c r="L200" i="30"/>
  <c r="IG200" i="30"/>
  <c r="IC200" i="30"/>
  <c r="HY200" i="30"/>
  <c r="HU200" i="30"/>
  <c r="HQ200" i="30"/>
  <c r="HM200" i="30"/>
  <c r="HI200" i="30"/>
  <c r="HE200" i="30"/>
  <c r="HA200" i="30"/>
  <c r="GW200" i="30"/>
  <c r="GS200" i="30"/>
  <c r="GO200" i="30"/>
  <c r="GK200" i="30"/>
  <c r="GG200" i="30"/>
  <c r="GC200" i="30"/>
  <c r="FY200" i="30"/>
  <c r="FU200" i="30"/>
  <c r="FQ200" i="30"/>
  <c r="FM200" i="30"/>
  <c r="FI200" i="30"/>
  <c r="FE200" i="30"/>
  <c r="FA200" i="30"/>
  <c r="EW200" i="30"/>
  <c r="ES200" i="30"/>
  <c r="EO200" i="30"/>
  <c r="EK200" i="30"/>
  <c r="EG200" i="30"/>
  <c r="EC200" i="30"/>
  <c r="DY200" i="30"/>
  <c r="DU200" i="30"/>
  <c r="DQ200" i="30"/>
  <c r="DM200" i="30"/>
  <c r="DI200" i="30"/>
  <c r="DE200" i="30"/>
  <c r="DA200" i="30"/>
  <c r="CW200" i="30"/>
  <c r="CS200" i="30"/>
  <c r="CO200" i="30"/>
  <c r="CK200" i="30"/>
  <c r="CG200" i="30"/>
  <c r="CC200" i="30"/>
  <c r="BY200" i="30"/>
  <c r="BU200" i="30"/>
  <c r="BQ200" i="30"/>
  <c r="BM200" i="30"/>
  <c r="BI200" i="30"/>
  <c r="BE200" i="30"/>
  <c r="BA200" i="30"/>
  <c r="AW200" i="30"/>
  <c r="AS200" i="30"/>
  <c r="AO200" i="30"/>
  <c r="AK200" i="30"/>
  <c r="AG200" i="30"/>
  <c r="AC200" i="30"/>
  <c r="Y200" i="30"/>
  <c r="U200" i="30"/>
  <c r="Q200" i="30"/>
  <c r="M200" i="30"/>
  <c r="ID200" i="30"/>
  <c r="HZ200" i="30"/>
  <c r="HV200" i="30"/>
  <c r="HR200" i="30"/>
  <c r="HN200" i="30"/>
  <c r="HJ200" i="30"/>
  <c r="HF200" i="30"/>
  <c r="HB200" i="30"/>
  <c r="GX200" i="30"/>
  <c r="GT200" i="30"/>
  <c r="GP200" i="30"/>
  <c r="GL200" i="30"/>
  <c r="GH200" i="30"/>
  <c r="GD200" i="30"/>
  <c r="FZ200" i="30"/>
  <c r="FV200" i="30"/>
  <c r="FR200" i="30"/>
  <c r="FN200" i="30"/>
  <c r="FJ200" i="30"/>
  <c r="FF200" i="30"/>
  <c r="FB200" i="30"/>
  <c r="EX200" i="30"/>
  <c r="ET200" i="30"/>
  <c r="EP200" i="30"/>
  <c r="EL200" i="30"/>
  <c r="EH200" i="30"/>
  <c r="ED200" i="30"/>
  <c r="DZ200" i="30"/>
  <c r="DV200" i="30"/>
  <c r="DR200" i="30"/>
  <c r="DN200" i="30"/>
  <c r="DJ200" i="30"/>
  <c r="DF200" i="30"/>
  <c r="DB200" i="30"/>
  <c r="CX200" i="30"/>
  <c r="CT200" i="30"/>
  <c r="CP200" i="30"/>
  <c r="CL200" i="30"/>
  <c r="CH200" i="30"/>
  <c r="CD200" i="30"/>
  <c r="BZ200" i="30"/>
  <c r="BV200" i="30"/>
  <c r="BR200" i="30"/>
  <c r="BN200" i="30"/>
  <c r="BJ200" i="30"/>
  <c r="BF200" i="30"/>
  <c r="BB200" i="30"/>
  <c r="AX200" i="30"/>
  <c r="AT200" i="30"/>
  <c r="AP200" i="30"/>
  <c r="AL200" i="30"/>
  <c r="AH200" i="30"/>
  <c r="AD200" i="30"/>
  <c r="Z200" i="30"/>
  <c r="V200" i="30"/>
  <c r="R200" i="30"/>
  <c r="N200" i="30"/>
  <c r="IE200" i="30"/>
  <c r="IA200" i="30"/>
  <c r="HW200" i="30"/>
  <c r="HS200" i="30"/>
  <c r="HO200" i="30"/>
  <c r="HK200" i="30"/>
  <c r="HG200" i="30"/>
  <c r="HC200" i="30"/>
  <c r="GY200" i="30"/>
  <c r="GU200" i="30"/>
  <c r="GQ200" i="30"/>
  <c r="GM200" i="30"/>
  <c r="GI200" i="30"/>
  <c r="GE200" i="30"/>
  <c r="GA200" i="30"/>
  <c r="FW200" i="30"/>
  <c r="FS200" i="30"/>
  <c r="FO200" i="30"/>
  <c r="FK200" i="30"/>
  <c r="FG200" i="30"/>
  <c r="FC200" i="30"/>
  <c r="EY200" i="30"/>
  <c r="EU200" i="30"/>
  <c r="EQ200" i="30"/>
  <c r="EM200" i="30"/>
  <c r="EI200" i="30"/>
  <c r="EE200" i="30"/>
  <c r="EA200" i="30"/>
  <c r="DW200" i="30"/>
  <c r="DS200" i="30"/>
  <c r="DO200" i="30"/>
  <c r="DK200" i="30"/>
  <c r="DG200" i="30"/>
  <c r="DC200" i="30"/>
  <c r="CY200" i="30"/>
  <c r="CU200" i="30"/>
  <c r="CQ200" i="30"/>
  <c r="CM200" i="30"/>
  <c r="CI200" i="30"/>
  <c r="CE200" i="30"/>
  <c r="CA200" i="30"/>
  <c r="BW200" i="30"/>
  <c r="BS200" i="30"/>
  <c r="BO200" i="30"/>
  <c r="BK200" i="30"/>
  <c r="BG200" i="30"/>
  <c r="BC200" i="30"/>
  <c r="AY200" i="30"/>
  <c r="AU200" i="30"/>
  <c r="AQ200" i="30"/>
  <c r="AM200" i="30"/>
  <c r="AI200" i="30"/>
  <c r="AE200" i="30"/>
  <c r="AA200" i="30"/>
  <c r="W200" i="30"/>
  <c r="S200" i="30"/>
  <c r="O200" i="30"/>
  <c r="K200" i="30"/>
  <c r="IF216" i="30"/>
  <c r="IB216" i="30"/>
  <c r="HX216" i="30"/>
  <c r="HT216" i="30"/>
  <c r="HP216" i="30"/>
  <c r="HL216" i="30"/>
  <c r="HH216" i="30"/>
  <c r="HD216" i="30"/>
  <c r="GZ216" i="30"/>
  <c r="GV216" i="30"/>
  <c r="GR216" i="30"/>
  <c r="GN216" i="30"/>
  <c r="GJ216" i="30"/>
  <c r="GF216" i="30"/>
  <c r="GB216" i="30"/>
  <c r="FX216" i="30"/>
  <c r="FT216" i="30"/>
  <c r="FP216" i="30"/>
  <c r="FL216" i="30"/>
  <c r="FH216" i="30"/>
  <c r="FD216" i="30"/>
  <c r="EZ216" i="30"/>
  <c r="EV216" i="30"/>
  <c r="ER216" i="30"/>
  <c r="EN216" i="30"/>
  <c r="EJ216" i="30"/>
  <c r="EF216" i="30"/>
  <c r="EB216" i="30"/>
  <c r="DX216" i="30"/>
  <c r="DT216" i="30"/>
  <c r="DP216" i="30"/>
  <c r="DL216" i="30"/>
  <c r="DH216" i="30"/>
  <c r="DD216" i="30"/>
  <c r="CZ216" i="30"/>
  <c r="CV216" i="30"/>
  <c r="CR216" i="30"/>
  <c r="CN216" i="30"/>
  <c r="CJ216" i="30"/>
  <c r="CF216" i="30"/>
  <c r="CB216" i="30"/>
  <c r="BX216" i="30"/>
  <c r="BT216" i="30"/>
  <c r="BP216" i="30"/>
  <c r="BL216" i="30"/>
  <c r="BH216" i="30"/>
  <c r="BD216" i="30"/>
  <c r="AZ216" i="30"/>
  <c r="AV216" i="30"/>
  <c r="AR216" i="30"/>
  <c r="AN216" i="30"/>
  <c r="AJ216" i="30"/>
  <c r="AF216" i="30"/>
  <c r="AB216" i="30"/>
  <c r="X216" i="30"/>
  <c r="T216" i="30"/>
  <c r="P216" i="30"/>
  <c r="L216" i="30"/>
  <c r="IG216" i="30"/>
  <c r="IC216" i="30"/>
  <c r="HY216" i="30"/>
  <c r="HU216" i="30"/>
  <c r="HQ216" i="30"/>
  <c r="HM216" i="30"/>
  <c r="HI216" i="30"/>
  <c r="HE216" i="30"/>
  <c r="HA216" i="30"/>
  <c r="GW216" i="30"/>
  <c r="GS216" i="30"/>
  <c r="GO216" i="30"/>
  <c r="GK216" i="30"/>
  <c r="GG216" i="30"/>
  <c r="GC216" i="30"/>
  <c r="FY216" i="30"/>
  <c r="FU216" i="30"/>
  <c r="FQ216" i="30"/>
  <c r="FM216" i="30"/>
  <c r="FI216" i="30"/>
  <c r="FE216" i="30"/>
  <c r="FA216" i="30"/>
  <c r="EW216" i="30"/>
  <c r="ES216" i="30"/>
  <c r="EO216" i="30"/>
  <c r="EK216" i="30"/>
  <c r="EG216" i="30"/>
  <c r="EC216" i="30"/>
  <c r="DY216" i="30"/>
  <c r="DU216" i="30"/>
  <c r="DQ216" i="30"/>
  <c r="DM216" i="30"/>
  <c r="DI216" i="30"/>
  <c r="DE216" i="30"/>
  <c r="DA216" i="30"/>
  <c r="CW216" i="30"/>
  <c r="CS216" i="30"/>
  <c r="CO216" i="30"/>
  <c r="CK216" i="30"/>
  <c r="CG216" i="30"/>
  <c r="CC216" i="30"/>
  <c r="BY216" i="30"/>
  <c r="BU216" i="30"/>
  <c r="BQ216" i="30"/>
  <c r="BM216" i="30"/>
  <c r="BI216" i="30"/>
  <c r="BE216" i="30"/>
  <c r="BA216" i="30"/>
  <c r="AW216" i="30"/>
  <c r="AS216" i="30"/>
  <c r="AO216" i="30"/>
  <c r="AK216" i="30"/>
  <c r="AG216" i="30"/>
  <c r="AC216" i="30"/>
  <c r="Y216" i="30"/>
  <c r="U216" i="30"/>
  <c r="Q216" i="30"/>
  <c r="M216" i="30"/>
  <c r="ID216" i="30"/>
  <c r="HZ216" i="30"/>
  <c r="HV216" i="30"/>
  <c r="HR216" i="30"/>
  <c r="HN216" i="30"/>
  <c r="HJ216" i="30"/>
  <c r="HF216" i="30"/>
  <c r="HB216" i="30"/>
  <c r="GX216" i="30"/>
  <c r="GT216" i="30"/>
  <c r="GP216" i="30"/>
  <c r="GL216" i="30"/>
  <c r="GH216" i="30"/>
  <c r="GD216" i="30"/>
  <c r="FZ216" i="30"/>
  <c r="FV216" i="30"/>
  <c r="FR216" i="30"/>
  <c r="FN216" i="30"/>
  <c r="FJ216" i="30"/>
  <c r="FF216" i="30"/>
  <c r="FB216" i="30"/>
  <c r="EX216" i="30"/>
  <c r="ET216" i="30"/>
  <c r="EP216" i="30"/>
  <c r="EL216" i="30"/>
  <c r="EH216" i="30"/>
  <c r="ED216" i="30"/>
  <c r="DZ216" i="30"/>
  <c r="DV216" i="30"/>
  <c r="DR216" i="30"/>
  <c r="DN216" i="30"/>
  <c r="DJ216" i="30"/>
  <c r="DF216" i="30"/>
  <c r="DB216" i="30"/>
  <c r="CX216" i="30"/>
  <c r="CT216" i="30"/>
  <c r="CP216" i="30"/>
  <c r="CL216" i="30"/>
  <c r="CH216" i="30"/>
  <c r="CD216" i="30"/>
  <c r="BZ216" i="30"/>
  <c r="BV216" i="30"/>
  <c r="BR216" i="30"/>
  <c r="BN216" i="30"/>
  <c r="BJ216" i="30"/>
  <c r="BF216" i="30"/>
  <c r="BB216" i="30"/>
  <c r="AX216" i="30"/>
  <c r="AT216" i="30"/>
  <c r="AP216" i="30"/>
  <c r="AL216" i="30"/>
  <c r="AH216" i="30"/>
  <c r="AD216" i="30"/>
  <c r="Z216" i="30"/>
  <c r="V216" i="30"/>
  <c r="R216" i="30"/>
  <c r="N216" i="30"/>
  <c r="IE216" i="30"/>
  <c r="IA216" i="30"/>
  <c r="HW216" i="30"/>
  <c r="HS216" i="30"/>
  <c r="HO216" i="30"/>
  <c r="HK216" i="30"/>
  <c r="HG216" i="30"/>
  <c r="HC216" i="30"/>
  <c r="GY216" i="30"/>
  <c r="GU216" i="30"/>
  <c r="GQ216" i="30"/>
  <c r="GM216" i="30"/>
  <c r="GI216" i="30"/>
  <c r="GE216" i="30"/>
  <c r="GA216" i="30"/>
  <c r="FW216" i="30"/>
  <c r="FS216" i="30"/>
  <c r="FO216" i="30"/>
  <c r="FK216" i="30"/>
  <c r="FG216" i="30"/>
  <c r="FC216" i="30"/>
  <c r="EY216" i="30"/>
  <c r="EU216" i="30"/>
  <c r="EQ216" i="30"/>
  <c r="EM216" i="30"/>
  <c r="EI216" i="30"/>
  <c r="EE216" i="30"/>
  <c r="EA216" i="30"/>
  <c r="DW216" i="30"/>
  <c r="DS216" i="30"/>
  <c r="DO216" i="30"/>
  <c r="DK216" i="30"/>
  <c r="DG216" i="30"/>
  <c r="DC216" i="30"/>
  <c r="CY216" i="30"/>
  <c r="CU216" i="30"/>
  <c r="CQ216" i="30"/>
  <c r="CM216" i="30"/>
  <c r="CI216" i="30"/>
  <c r="CE216" i="30"/>
  <c r="CA216" i="30"/>
  <c r="BW216" i="30"/>
  <c r="BS216" i="30"/>
  <c r="BO216" i="30"/>
  <c r="BK216" i="30"/>
  <c r="BG216" i="30"/>
  <c r="BC216" i="30"/>
  <c r="AY216" i="30"/>
  <c r="AU216" i="30"/>
  <c r="AQ216" i="30"/>
  <c r="AM216" i="30"/>
  <c r="AI216" i="30"/>
  <c r="AE216" i="30"/>
  <c r="AA216" i="30"/>
  <c r="W216" i="30"/>
  <c r="S216" i="30"/>
  <c r="O216" i="30"/>
  <c r="K216" i="30"/>
  <c r="IG165" i="30"/>
  <c r="IC165" i="30"/>
  <c r="HY165" i="30"/>
  <c r="HU165" i="30"/>
  <c r="HQ165" i="30"/>
  <c r="HM165" i="30"/>
  <c r="HI165" i="30"/>
  <c r="HE165" i="30"/>
  <c r="HA165" i="30"/>
  <c r="GW165" i="30"/>
  <c r="GS165" i="30"/>
  <c r="GO165" i="30"/>
  <c r="GK165" i="30"/>
  <c r="GG165" i="30"/>
  <c r="GC165" i="30"/>
  <c r="FY165" i="30"/>
  <c r="FU165" i="30"/>
  <c r="FQ165" i="30"/>
  <c r="FM165" i="30"/>
  <c r="FI165" i="30"/>
  <c r="FE165" i="30"/>
  <c r="FA165" i="30"/>
  <c r="EW165" i="30"/>
  <c r="ES165" i="30"/>
  <c r="EO165" i="30"/>
  <c r="EK165" i="30"/>
  <c r="EG165" i="30"/>
  <c r="EC165" i="30"/>
  <c r="DY165" i="30"/>
  <c r="DU165" i="30"/>
  <c r="DQ165" i="30"/>
  <c r="DM165" i="30"/>
  <c r="DI165" i="30"/>
  <c r="DE165" i="30"/>
  <c r="DA165" i="30"/>
  <c r="CW165" i="30"/>
  <c r="CS165" i="30"/>
  <c r="CO165" i="30"/>
  <c r="CK165" i="30"/>
  <c r="CG165" i="30"/>
  <c r="CC165" i="30"/>
  <c r="BY165" i="30"/>
  <c r="BU165" i="30"/>
  <c r="BQ165" i="30"/>
  <c r="BM165" i="30"/>
  <c r="BI165" i="30"/>
  <c r="BE165" i="30"/>
  <c r="BA165" i="30"/>
  <c r="AW165" i="30"/>
  <c r="AS165" i="30"/>
  <c r="AO165" i="30"/>
  <c r="AK165" i="30"/>
  <c r="AG165" i="30"/>
  <c r="AC165" i="30"/>
  <c r="Y165" i="30"/>
  <c r="U165" i="30"/>
  <c r="Q165" i="30"/>
  <c r="M165" i="30"/>
  <c r="ID165" i="30"/>
  <c r="HZ165" i="30"/>
  <c r="HV165" i="30"/>
  <c r="HR165" i="30"/>
  <c r="HN165" i="30"/>
  <c r="HJ165" i="30"/>
  <c r="HF165" i="30"/>
  <c r="HB165" i="30"/>
  <c r="GX165" i="30"/>
  <c r="GT165" i="30"/>
  <c r="GP165" i="30"/>
  <c r="GL165" i="30"/>
  <c r="GH165" i="30"/>
  <c r="GD165" i="30"/>
  <c r="FZ165" i="30"/>
  <c r="FV165" i="30"/>
  <c r="FR165" i="30"/>
  <c r="FN165" i="30"/>
  <c r="FJ165" i="30"/>
  <c r="FF165" i="30"/>
  <c r="FB165" i="30"/>
  <c r="EX165" i="30"/>
  <c r="ET165" i="30"/>
  <c r="EP165" i="30"/>
  <c r="EL165" i="30"/>
  <c r="EH165" i="30"/>
  <c r="ED165" i="30"/>
  <c r="DZ165" i="30"/>
  <c r="DV165" i="30"/>
  <c r="DR165" i="30"/>
  <c r="DN165" i="30"/>
  <c r="DJ165" i="30"/>
  <c r="DF165" i="30"/>
  <c r="DB165" i="30"/>
  <c r="CX165" i="30"/>
  <c r="CT165" i="30"/>
  <c r="CP165" i="30"/>
  <c r="CL165" i="30"/>
  <c r="CH165" i="30"/>
  <c r="CD165" i="30"/>
  <c r="BZ165" i="30"/>
  <c r="BV165" i="30"/>
  <c r="BR165" i="30"/>
  <c r="BN165" i="30"/>
  <c r="BJ165" i="30"/>
  <c r="BF165" i="30"/>
  <c r="BB165" i="30"/>
  <c r="AX165" i="30"/>
  <c r="AT165" i="30"/>
  <c r="AP165" i="30"/>
  <c r="AL165" i="30"/>
  <c r="AH165" i="30"/>
  <c r="AD165" i="30"/>
  <c r="Z165" i="30"/>
  <c r="V165" i="30"/>
  <c r="R165" i="30"/>
  <c r="N165" i="30"/>
  <c r="IE165" i="30"/>
  <c r="IA165" i="30"/>
  <c r="HW165" i="30"/>
  <c r="HS165" i="30"/>
  <c r="HO165" i="30"/>
  <c r="HK165" i="30"/>
  <c r="HG165" i="30"/>
  <c r="HC165" i="30"/>
  <c r="GY165" i="30"/>
  <c r="GU165" i="30"/>
  <c r="GQ165" i="30"/>
  <c r="GM165" i="30"/>
  <c r="GI165" i="30"/>
  <c r="GE165" i="30"/>
  <c r="GA165" i="30"/>
  <c r="FW165" i="30"/>
  <c r="FS165" i="30"/>
  <c r="FO165" i="30"/>
  <c r="FK165" i="30"/>
  <c r="FG165" i="30"/>
  <c r="FC165" i="30"/>
  <c r="EY165" i="30"/>
  <c r="EU165" i="30"/>
  <c r="EQ165" i="30"/>
  <c r="EM165" i="30"/>
  <c r="EI165" i="30"/>
  <c r="EE165" i="30"/>
  <c r="EA165" i="30"/>
  <c r="DW165" i="30"/>
  <c r="DS165" i="30"/>
  <c r="DO165" i="30"/>
  <c r="DK165" i="30"/>
  <c r="DG165" i="30"/>
  <c r="DC165" i="30"/>
  <c r="CY165" i="30"/>
  <c r="CU165" i="30"/>
  <c r="CQ165" i="30"/>
  <c r="CM165" i="30"/>
  <c r="CI165" i="30"/>
  <c r="CE165" i="30"/>
  <c r="CA165" i="30"/>
  <c r="BW165" i="30"/>
  <c r="BS165" i="30"/>
  <c r="BO165" i="30"/>
  <c r="BK165" i="30"/>
  <c r="BG165" i="30"/>
  <c r="BC165" i="30"/>
  <c r="AY165" i="30"/>
  <c r="AU165" i="30"/>
  <c r="AQ165" i="30"/>
  <c r="AM165" i="30"/>
  <c r="AI165" i="30"/>
  <c r="AE165" i="30"/>
  <c r="AA165" i="30"/>
  <c r="W165" i="30"/>
  <c r="S165" i="30"/>
  <c r="O165" i="30"/>
  <c r="K165" i="30"/>
  <c r="IF165" i="30"/>
  <c r="IB165" i="30"/>
  <c r="HX165" i="30"/>
  <c r="HT165" i="30"/>
  <c r="HP165" i="30"/>
  <c r="HL165" i="30"/>
  <c r="HH165" i="30"/>
  <c r="HD165" i="30"/>
  <c r="GZ165" i="30"/>
  <c r="GV165" i="30"/>
  <c r="GR165" i="30"/>
  <c r="GN165" i="30"/>
  <c r="GJ165" i="30"/>
  <c r="GF165" i="30"/>
  <c r="GB165" i="30"/>
  <c r="FX165" i="30"/>
  <c r="FT165" i="30"/>
  <c r="FP165" i="30"/>
  <c r="FL165" i="30"/>
  <c r="FH165" i="30"/>
  <c r="FD165" i="30"/>
  <c r="EZ165" i="30"/>
  <c r="EV165" i="30"/>
  <c r="ER165" i="30"/>
  <c r="EN165" i="30"/>
  <c r="EJ165" i="30"/>
  <c r="EF165" i="30"/>
  <c r="EB165" i="30"/>
  <c r="DX165" i="30"/>
  <c r="DT165" i="30"/>
  <c r="DP165" i="30"/>
  <c r="DL165" i="30"/>
  <c r="DH165" i="30"/>
  <c r="DD165" i="30"/>
  <c r="CZ165" i="30"/>
  <c r="CV165" i="30"/>
  <c r="CR165" i="30"/>
  <c r="CN165" i="30"/>
  <c r="CJ165" i="30"/>
  <c r="CF165" i="30"/>
  <c r="CB165" i="30"/>
  <c r="BX165" i="30"/>
  <c r="BT165" i="30"/>
  <c r="BP165" i="30"/>
  <c r="BL165" i="30"/>
  <c r="BH165" i="30"/>
  <c r="BD165" i="30"/>
  <c r="AZ165" i="30"/>
  <c r="AV165" i="30"/>
  <c r="AR165" i="30"/>
  <c r="AN165" i="30"/>
  <c r="AJ165" i="30"/>
  <c r="AF165" i="30"/>
  <c r="AB165" i="30"/>
  <c r="X165" i="30"/>
  <c r="T165" i="30"/>
  <c r="P165" i="30"/>
  <c r="L165" i="30"/>
  <c r="IG181" i="30"/>
  <c r="IC181" i="30"/>
  <c r="HY181" i="30"/>
  <c r="HU181" i="30"/>
  <c r="HQ181" i="30"/>
  <c r="HM181" i="30"/>
  <c r="HI181" i="30"/>
  <c r="HE181" i="30"/>
  <c r="HA181" i="30"/>
  <c r="GW181" i="30"/>
  <c r="GS181" i="30"/>
  <c r="GO181" i="30"/>
  <c r="GK181" i="30"/>
  <c r="GG181" i="30"/>
  <c r="GC181" i="30"/>
  <c r="FY181" i="30"/>
  <c r="FU181" i="30"/>
  <c r="FQ181" i="30"/>
  <c r="FM181" i="30"/>
  <c r="FI181" i="30"/>
  <c r="FE181" i="30"/>
  <c r="FA181" i="30"/>
  <c r="EW181" i="30"/>
  <c r="ES181" i="30"/>
  <c r="EO181" i="30"/>
  <c r="EK181" i="30"/>
  <c r="EG181" i="30"/>
  <c r="EC181" i="30"/>
  <c r="DY181" i="30"/>
  <c r="DU181" i="30"/>
  <c r="DQ181" i="30"/>
  <c r="DM181" i="30"/>
  <c r="DI181" i="30"/>
  <c r="DE181" i="30"/>
  <c r="DA181" i="30"/>
  <c r="CW181" i="30"/>
  <c r="CS181" i="30"/>
  <c r="CO181" i="30"/>
  <c r="CK181" i="30"/>
  <c r="CG181" i="30"/>
  <c r="CC181" i="30"/>
  <c r="BY181" i="30"/>
  <c r="BU181" i="30"/>
  <c r="BQ181" i="30"/>
  <c r="BM181" i="30"/>
  <c r="BI181" i="30"/>
  <c r="BE181" i="30"/>
  <c r="BA181" i="30"/>
  <c r="AW181" i="30"/>
  <c r="AS181" i="30"/>
  <c r="AO181" i="30"/>
  <c r="AK181" i="30"/>
  <c r="AG181" i="30"/>
  <c r="AC181" i="30"/>
  <c r="Y181" i="30"/>
  <c r="U181" i="30"/>
  <c r="Q181" i="30"/>
  <c r="M181" i="30"/>
  <c r="ID181" i="30"/>
  <c r="HZ181" i="30"/>
  <c r="HV181" i="30"/>
  <c r="HR181" i="30"/>
  <c r="HN181" i="30"/>
  <c r="HJ181" i="30"/>
  <c r="HF181" i="30"/>
  <c r="HB181" i="30"/>
  <c r="GX181" i="30"/>
  <c r="GT181" i="30"/>
  <c r="GP181" i="30"/>
  <c r="GL181" i="30"/>
  <c r="GH181" i="30"/>
  <c r="GD181" i="30"/>
  <c r="FZ181" i="30"/>
  <c r="FV181" i="30"/>
  <c r="FR181" i="30"/>
  <c r="FN181" i="30"/>
  <c r="FJ181" i="30"/>
  <c r="FF181" i="30"/>
  <c r="FB181" i="30"/>
  <c r="EX181" i="30"/>
  <c r="ET181" i="30"/>
  <c r="EP181" i="30"/>
  <c r="EL181" i="30"/>
  <c r="EH181" i="30"/>
  <c r="ED181" i="30"/>
  <c r="DZ181" i="30"/>
  <c r="DV181" i="30"/>
  <c r="DR181" i="30"/>
  <c r="DN181" i="30"/>
  <c r="DJ181" i="30"/>
  <c r="DF181" i="30"/>
  <c r="DB181" i="30"/>
  <c r="CX181" i="30"/>
  <c r="CT181" i="30"/>
  <c r="CP181" i="30"/>
  <c r="CL181" i="30"/>
  <c r="CH181" i="30"/>
  <c r="CD181" i="30"/>
  <c r="BZ181" i="30"/>
  <c r="BV181" i="30"/>
  <c r="BR181" i="30"/>
  <c r="BN181" i="30"/>
  <c r="BJ181" i="30"/>
  <c r="BF181" i="30"/>
  <c r="BB181" i="30"/>
  <c r="AX181" i="30"/>
  <c r="AT181" i="30"/>
  <c r="AP181" i="30"/>
  <c r="AL181" i="30"/>
  <c r="AH181" i="30"/>
  <c r="AD181" i="30"/>
  <c r="Z181" i="30"/>
  <c r="V181" i="30"/>
  <c r="R181" i="30"/>
  <c r="N181" i="30"/>
  <c r="IE181" i="30"/>
  <c r="IA181" i="30"/>
  <c r="HW181" i="30"/>
  <c r="HS181" i="30"/>
  <c r="HO181" i="30"/>
  <c r="HK181" i="30"/>
  <c r="HG181" i="30"/>
  <c r="HC181" i="30"/>
  <c r="GY181" i="30"/>
  <c r="GU181" i="30"/>
  <c r="GQ181" i="30"/>
  <c r="GM181" i="30"/>
  <c r="GI181" i="30"/>
  <c r="GE181" i="30"/>
  <c r="GA181" i="30"/>
  <c r="FW181" i="30"/>
  <c r="FS181" i="30"/>
  <c r="FO181" i="30"/>
  <c r="FK181" i="30"/>
  <c r="FG181" i="30"/>
  <c r="FC181" i="30"/>
  <c r="EY181" i="30"/>
  <c r="EU181" i="30"/>
  <c r="EQ181" i="30"/>
  <c r="EM181" i="30"/>
  <c r="EI181" i="30"/>
  <c r="EE181" i="30"/>
  <c r="EA181" i="30"/>
  <c r="DW181" i="30"/>
  <c r="DS181" i="30"/>
  <c r="DO181" i="30"/>
  <c r="DK181" i="30"/>
  <c r="DG181" i="30"/>
  <c r="DC181" i="30"/>
  <c r="CY181" i="30"/>
  <c r="CU181" i="30"/>
  <c r="CQ181" i="30"/>
  <c r="CM181" i="30"/>
  <c r="CI181" i="30"/>
  <c r="CE181" i="30"/>
  <c r="CA181" i="30"/>
  <c r="BW181" i="30"/>
  <c r="BS181" i="30"/>
  <c r="BO181" i="30"/>
  <c r="BK181" i="30"/>
  <c r="BG181" i="30"/>
  <c r="BC181" i="30"/>
  <c r="AY181" i="30"/>
  <c r="AU181" i="30"/>
  <c r="AQ181" i="30"/>
  <c r="AM181" i="30"/>
  <c r="AI181" i="30"/>
  <c r="AE181" i="30"/>
  <c r="AA181" i="30"/>
  <c r="W181" i="30"/>
  <c r="S181" i="30"/>
  <c r="O181" i="30"/>
  <c r="K181" i="30"/>
  <c r="IF181" i="30"/>
  <c r="IB181" i="30"/>
  <c r="HX181" i="30"/>
  <c r="HT181" i="30"/>
  <c r="HP181" i="30"/>
  <c r="HL181" i="30"/>
  <c r="HH181" i="30"/>
  <c r="HD181" i="30"/>
  <c r="GZ181" i="30"/>
  <c r="GV181" i="30"/>
  <c r="GR181" i="30"/>
  <c r="GN181" i="30"/>
  <c r="GJ181" i="30"/>
  <c r="GF181" i="30"/>
  <c r="GB181" i="30"/>
  <c r="FX181" i="30"/>
  <c r="FT181" i="30"/>
  <c r="FP181" i="30"/>
  <c r="FL181" i="30"/>
  <c r="FH181" i="30"/>
  <c r="FD181" i="30"/>
  <c r="EZ181" i="30"/>
  <c r="EV181" i="30"/>
  <c r="ER181" i="30"/>
  <c r="EN181" i="30"/>
  <c r="EJ181" i="30"/>
  <c r="EF181" i="30"/>
  <c r="EB181" i="30"/>
  <c r="DX181" i="30"/>
  <c r="DT181" i="30"/>
  <c r="DP181" i="30"/>
  <c r="DL181" i="30"/>
  <c r="DH181" i="30"/>
  <c r="DD181" i="30"/>
  <c r="CZ181" i="30"/>
  <c r="CV181" i="30"/>
  <c r="CR181" i="30"/>
  <c r="CN181" i="30"/>
  <c r="CJ181" i="30"/>
  <c r="CF181" i="30"/>
  <c r="CB181" i="30"/>
  <c r="BX181" i="30"/>
  <c r="BT181" i="30"/>
  <c r="BP181" i="30"/>
  <c r="BL181" i="30"/>
  <c r="BH181" i="30"/>
  <c r="BD181" i="30"/>
  <c r="AZ181" i="30"/>
  <c r="AV181" i="30"/>
  <c r="AR181" i="30"/>
  <c r="AN181" i="30"/>
  <c r="AJ181" i="30"/>
  <c r="AF181" i="30"/>
  <c r="AB181" i="30"/>
  <c r="X181" i="30"/>
  <c r="T181" i="30"/>
  <c r="P181" i="30"/>
  <c r="L181" i="30"/>
  <c r="IG197" i="30"/>
  <c r="IC197" i="30"/>
  <c r="HY197" i="30"/>
  <c r="HU197" i="30"/>
  <c r="HQ197" i="30"/>
  <c r="HM197" i="30"/>
  <c r="HI197" i="30"/>
  <c r="HE197" i="30"/>
  <c r="HA197" i="30"/>
  <c r="GW197" i="30"/>
  <c r="GS197" i="30"/>
  <c r="GO197" i="30"/>
  <c r="GK197" i="30"/>
  <c r="GG197" i="30"/>
  <c r="GC197" i="30"/>
  <c r="FY197" i="30"/>
  <c r="FU197" i="30"/>
  <c r="FQ197" i="30"/>
  <c r="FM197" i="30"/>
  <c r="FI197" i="30"/>
  <c r="FE197" i="30"/>
  <c r="FA197" i="30"/>
  <c r="EW197" i="30"/>
  <c r="ES197" i="30"/>
  <c r="EO197" i="30"/>
  <c r="EK197" i="30"/>
  <c r="EG197" i="30"/>
  <c r="EC197" i="30"/>
  <c r="DY197" i="30"/>
  <c r="DU197" i="30"/>
  <c r="DQ197" i="30"/>
  <c r="DM197" i="30"/>
  <c r="DI197" i="30"/>
  <c r="DE197" i="30"/>
  <c r="DA197" i="30"/>
  <c r="CW197" i="30"/>
  <c r="CS197" i="30"/>
  <c r="CO197" i="30"/>
  <c r="CK197" i="30"/>
  <c r="CG197" i="30"/>
  <c r="CC197" i="30"/>
  <c r="BY197" i="30"/>
  <c r="BU197" i="30"/>
  <c r="BQ197" i="30"/>
  <c r="BM197" i="30"/>
  <c r="BI197" i="30"/>
  <c r="BE197" i="30"/>
  <c r="BA197" i="30"/>
  <c r="AW197" i="30"/>
  <c r="AS197" i="30"/>
  <c r="AO197" i="30"/>
  <c r="AK197" i="30"/>
  <c r="AG197" i="30"/>
  <c r="AC197" i="30"/>
  <c r="Y197" i="30"/>
  <c r="U197" i="30"/>
  <c r="Q197" i="30"/>
  <c r="M197" i="30"/>
  <c r="ID197" i="30"/>
  <c r="HZ197" i="30"/>
  <c r="HV197" i="30"/>
  <c r="HR197" i="30"/>
  <c r="HN197" i="30"/>
  <c r="HJ197" i="30"/>
  <c r="HF197" i="30"/>
  <c r="HB197" i="30"/>
  <c r="GX197" i="30"/>
  <c r="GT197" i="30"/>
  <c r="GP197" i="30"/>
  <c r="GL197" i="30"/>
  <c r="GH197" i="30"/>
  <c r="GD197" i="30"/>
  <c r="FZ197" i="30"/>
  <c r="FV197" i="30"/>
  <c r="FR197" i="30"/>
  <c r="FN197" i="30"/>
  <c r="FJ197" i="30"/>
  <c r="FF197" i="30"/>
  <c r="FB197" i="30"/>
  <c r="EX197" i="30"/>
  <c r="ET197" i="30"/>
  <c r="EP197" i="30"/>
  <c r="EL197" i="30"/>
  <c r="EH197" i="30"/>
  <c r="ED197" i="30"/>
  <c r="DZ197" i="30"/>
  <c r="DV197" i="30"/>
  <c r="DR197" i="30"/>
  <c r="DN197" i="30"/>
  <c r="DJ197" i="30"/>
  <c r="DF197" i="30"/>
  <c r="DB197" i="30"/>
  <c r="CX197" i="30"/>
  <c r="CT197" i="30"/>
  <c r="CP197" i="30"/>
  <c r="CL197" i="30"/>
  <c r="CH197" i="30"/>
  <c r="CD197" i="30"/>
  <c r="BZ197" i="30"/>
  <c r="BV197" i="30"/>
  <c r="BR197" i="30"/>
  <c r="BN197" i="30"/>
  <c r="BJ197" i="30"/>
  <c r="BF197" i="30"/>
  <c r="BB197" i="30"/>
  <c r="AX197" i="30"/>
  <c r="AT197" i="30"/>
  <c r="AP197" i="30"/>
  <c r="AL197" i="30"/>
  <c r="AH197" i="30"/>
  <c r="AD197" i="30"/>
  <c r="Z197" i="30"/>
  <c r="V197" i="30"/>
  <c r="R197" i="30"/>
  <c r="N197" i="30"/>
  <c r="IE197" i="30"/>
  <c r="IA197" i="30"/>
  <c r="HW197" i="30"/>
  <c r="HS197" i="30"/>
  <c r="HO197" i="30"/>
  <c r="HK197" i="30"/>
  <c r="HG197" i="30"/>
  <c r="HC197" i="30"/>
  <c r="GY197" i="30"/>
  <c r="GU197" i="30"/>
  <c r="GQ197" i="30"/>
  <c r="GM197" i="30"/>
  <c r="GI197" i="30"/>
  <c r="GE197" i="30"/>
  <c r="GA197" i="30"/>
  <c r="FW197" i="30"/>
  <c r="FS197" i="30"/>
  <c r="FO197" i="30"/>
  <c r="FK197" i="30"/>
  <c r="FG197" i="30"/>
  <c r="FC197" i="30"/>
  <c r="EY197" i="30"/>
  <c r="EU197" i="30"/>
  <c r="EQ197" i="30"/>
  <c r="EM197" i="30"/>
  <c r="EI197" i="30"/>
  <c r="EE197" i="30"/>
  <c r="EA197" i="30"/>
  <c r="DW197" i="30"/>
  <c r="DS197" i="30"/>
  <c r="DO197" i="30"/>
  <c r="DK197" i="30"/>
  <c r="DG197" i="30"/>
  <c r="DC197" i="30"/>
  <c r="CY197" i="30"/>
  <c r="CU197" i="30"/>
  <c r="CQ197" i="30"/>
  <c r="CM197" i="30"/>
  <c r="CI197" i="30"/>
  <c r="CE197" i="30"/>
  <c r="CA197" i="30"/>
  <c r="BW197" i="30"/>
  <c r="BS197" i="30"/>
  <c r="BO197" i="30"/>
  <c r="BK197" i="30"/>
  <c r="BG197" i="30"/>
  <c r="BC197" i="30"/>
  <c r="AY197" i="30"/>
  <c r="AU197" i="30"/>
  <c r="AQ197" i="30"/>
  <c r="AM197" i="30"/>
  <c r="AI197" i="30"/>
  <c r="AE197" i="30"/>
  <c r="AA197" i="30"/>
  <c r="W197" i="30"/>
  <c r="S197" i="30"/>
  <c r="O197" i="30"/>
  <c r="K197" i="30"/>
  <c r="IF197" i="30"/>
  <c r="IB197" i="30"/>
  <c r="HX197" i="30"/>
  <c r="HT197" i="30"/>
  <c r="HP197" i="30"/>
  <c r="HL197" i="30"/>
  <c r="HH197" i="30"/>
  <c r="HD197" i="30"/>
  <c r="GZ197" i="30"/>
  <c r="GV197" i="30"/>
  <c r="GR197" i="30"/>
  <c r="GN197" i="30"/>
  <c r="GJ197" i="30"/>
  <c r="GF197" i="30"/>
  <c r="GB197" i="30"/>
  <c r="FX197" i="30"/>
  <c r="FT197" i="30"/>
  <c r="FP197" i="30"/>
  <c r="FL197" i="30"/>
  <c r="FH197" i="30"/>
  <c r="FD197" i="30"/>
  <c r="EZ197" i="30"/>
  <c r="EV197" i="30"/>
  <c r="ER197" i="30"/>
  <c r="EN197" i="30"/>
  <c r="EJ197" i="30"/>
  <c r="EF197" i="30"/>
  <c r="EB197" i="30"/>
  <c r="DX197" i="30"/>
  <c r="DT197" i="30"/>
  <c r="DP197" i="30"/>
  <c r="DL197" i="30"/>
  <c r="DH197" i="30"/>
  <c r="DD197" i="30"/>
  <c r="CZ197" i="30"/>
  <c r="CV197" i="30"/>
  <c r="CR197" i="30"/>
  <c r="CN197" i="30"/>
  <c r="CJ197" i="30"/>
  <c r="CF197" i="30"/>
  <c r="CB197" i="30"/>
  <c r="BX197" i="30"/>
  <c r="BT197" i="30"/>
  <c r="BP197" i="30"/>
  <c r="BL197" i="30"/>
  <c r="BH197" i="30"/>
  <c r="BD197" i="30"/>
  <c r="AZ197" i="30"/>
  <c r="AV197" i="30"/>
  <c r="AR197" i="30"/>
  <c r="AN197" i="30"/>
  <c r="AJ197" i="30"/>
  <c r="AF197" i="30"/>
  <c r="AB197" i="30"/>
  <c r="X197" i="30"/>
  <c r="T197" i="30"/>
  <c r="P197" i="30"/>
  <c r="L197" i="30"/>
  <c r="IG213" i="30"/>
  <c r="IC213" i="30"/>
  <c r="HY213" i="30"/>
  <c r="HU213" i="30"/>
  <c r="HQ213" i="30"/>
  <c r="HM213" i="30"/>
  <c r="HI213" i="30"/>
  <c r="HE213" i="30"/>
  <c r="HA213" i="30"/>
  <c r="GW213" i="30"/>
  <c r="GS213" i="30"/>
  <c r="GO213" i="30"/>
  <c r="GK213" i="30"/>
  <c r="GG213" i="30"/>
  <c r="GC213" i="30"/>
  <c r="FY213" i="30"/>
  <c r="FU213" i="30"/>
  <c r="FQ213" i="30"/>
  <c r="FM213" i="30"/>
  <c r="FI213" i="30"/>
  <c r="FE213" i="30"/>
  <c r="FA213" i="30"/>
  <c r="EW213" i="30"/>
  <c r="ES213" i="30"/>
  <c r="EO213" i="30"/>
  <c r="EK213" i="30"/>
  <c r="EG213" i="30"/>
  <c r="EC213" i="30"/>
  <c r="DY213" i="30"/>
  <c r="DU213" i="30"/>
  <c r="DQ213" i="30"/>
  <c r="DM213" i="30"/>
  <c r="DI213" i="30"/>
  <c r="DE213" i="30"/>
  <c r="DA213" i="30"/>
  <c r="CW213" i="30"/>
  <c r="CS213" i="30"/>
  <c r="CO213" i="30"/>
  <c r="CK213" i="30"/>
  <c r="CG213" i="30"/>
  <c r="CC213" i="30"/>
  <c r="BY213" i="30"/>
  <c r="BU213" i="30"/>
  <c r="BQ213" i="30"/>
  <c r="BM213" i="30"/>
  <c r="BI213" i="30"/>
  <c r="BE213" i="30"/>
  <c r="BA213" i="30"/>
  <c r="AW213" i="30"/>
  <c r="AS213" i="30"/>
  <c r="AO213" i="30"/>
  <c r="AK213" i="30"/>
  <c r="AG213" i="30"/>
  <c r="AC213" i="30"/>
  <c r="Y213" i="30"/>
  <c r="U213" i="30"/>
  <c r="Q213" i="30"/>
  <c r="M213" i="30"/>
  <c r="ID213" i="30"/>
  <c r="HZ213" i="30"/>
  <c r="HV213" i="30"/>
  <c r="HR213" i="30"/>
  <c r="HN213" i="30"/>
  <c r="HJ213" i="30"/>
  <c r="HF213" i="30"/>
  <c r="HB213" i="30"/>
  <c r="GX213" i="30"/>
  <c r="GT213" i="30"/>
  <c r="GP213" i="30"/>
  <c r="GL213" i="30"/>
  <c r="GH213" i="30"/>
  <c r="GD213" i="30"/>
  <c r="FZ213" i="30"/>
  <c r="FV213" i="30"/>
  <c r="FR213" i="30"/>
  <c r="FN213" i="30"/>
  <c r="FJ213" i="30"/>
  <c r="FF213" i="30"/>
  <c r="FB213" i="30"/>
  <c r="EX213" i="30"/>
  <c r="ET213" i="30"/>
  <c r="EP213" i="30"/>
  <c r="EL213" i="30"/>
  <c r="EH213" i="30"/>
  <c r="ED213" i="30"/>
  <c r="DZ213" i="30"/>
  <c r="DV213" i="30"/>
  <c r="DR213" i="30"/>
  <c r="DN213" i="30"/>
  <c r="DJ213" i="30"/>
  <c r="DF213" i="30"/>
  <c r="DB213" i="30"/>
  <c r="CX213" i="30"/>
  <c r="CT213" i="30"/>
  <c r="CP213" i="30"/>
  <c r="CL213" i="30"/>
  <c r="CH213" i="30"/>
  <c r="CD213" i="30"/>
  <c r="BZ213" i="30"/>
  <c r="BV213" i="30"/>
  <c r="BR213" i="30"/>
  <c r="BN213" i="30"/>
  <c r="BJ213" i="30"/>
  <c r="BF213" i="30"/>
  <c r="BB213" i="30"/>
  <c r="AX213" i="30"/>
  <c r="AT213" i="30"/>
  <c r="AP213" i="30"/>
  <c r="AL213" i="30"/>
  <c r="AH213" i="30"/>
  <c r="AD213" i="30"/>
  <c r="Z213" i="30"/>
  <c r="V213" i="30"/>
  <c r="R213" i="30"/>
  <c r="N213" i="30"/>
  <c r="IE213" i="30"/>
  <c r="IA213" i="30"/>
  <c r="HW213" i="30"/>
  <c r="HS213" i="30"/>
  <c r="HO213" i="30"/>
  <c r="HK213" i="30"/>
  <c r="HG213" i="30"/>
  <c r="HC213" i="30"/>
  <c r="GY213" i="30"/>
  <c r="GU213" i="30"/>
  <c r="GQ213" i="30"/>
  <c r="GM213" i="30"/>
  <c r="GI213" i="30"/>
  <c r="GE213" i="30"/>
  <c r="GA213" i="30"/>
  <c r="FW213" i="30"/>
  <c r="FS213" i="30"/>
  <c r="FO213" i="30"/>
  <c r="FK213" i="30"/>
  <c r="FG213" i="30"/>
  <c r="FC213" i="30"/>
  <c r="EY213" i="30"/>
  <c r="EU213" i="30"/>
  <c r="EQ213" i="30"/>
  <c r="EM213" i="30"/>
  <c r="EI213" i="30"/>
  <c r="EE213" i="30"/>
  <c r="EA213" i="30"/>
  <c r="DW213" i="30"/>
  <c r="DS213" i="30"/>
  <c r="DO213" i="30"/>
  <c r="DK213" i="30"/>
  <c r="DG213" i="30"/>
  <c r="DC213" i="30"/>
  <c r="CY213" i="30"/>
  <c r="CU213" i="30"/>
  <c r="CQ213" i="30"/>
  <c r="CM213" i="30"/>
  <c r="CI213" i="30"/>
  <c r="CE213" i="30"/>
  <c r="CA213" i="30"/>
  <c r="BW213" i="30"/>
  <c r="BS213" i="30"/>
  <c r="BO213" i="30"/>
  <c r="BK213" i="30"/>
  <c r="BG213" i="30"/>
  <c r="BC213" i="30"/>
  <c r="AY213" i="30"/>
  <c r="AU213" i="30"/>
  <c r="AQ213" i="30"/>
  <c r="AM213" i="30"/>
  <c r="AI213" i="30"/>
  <c r="AE213" i="30"/>
  <c r="AA213" i="30"/>
  <c r="W213" i="30"/>
  <c r="S213" i="30"/>
  <c r="O213" i="30"/>
  <c r="K213" i="30"/>
  <c r="IF213" i="30"/>
  <c r="IB213" i="30"/>
  <c r="HX213" i="30"/>
  <c r="HT213" i="30"/>
  <c r="HP213" i="30"/>
  <c r="HL213" i="30"/>
  <c r="HH213" i="30"/>
  <c r="HD213" i="30"/>
  <c r="GZ213" i="30"/>
  <c r="GV213" i="30"/>
  <c r="GR213" i="30"/>
  <c r="GN213" i="30"/>
  <c r="GJ213" i="30"/>
  <c r="GF213" i="30"/>
  <c r="GB213" i="30"/>
  <c r="FX213" i="30"/>
  <c r="FT213" i="30"/>
  <c r="FP213" i="30"/>
  <c r="FL213" i="30"/>
  <c r="FH213" i="30"/>
  <c r="FD213" i="30"/>
  <c r="EZ213" i="30"/>
  <c r="EV213" i="30"/>
  <c r="ER213" i="30"/>
  <c r="EN213" i="30"/>
  <c r="EJ213" i="30"/>
  <c r="EF213" i="30"/>
  <c r="EB213" i="30"/>
  <c r="DX213" i="30"/>
  <c r="DT213" i="30"/>
  <c r="DP213" i="30"/>
  <c r="DL213" i="30"/>
  <c r="DH213" i="30"/>
  <c r="DD213" i="30"/>
  <c r="CZ213" i="30"/>
  <c r="CV213" i="30"/>
  <c r="CR213" i="30"/>
  <c r="CN213" i="30"/>
  <c r="CJ213" i="30"/>
  <c r="CF213" i="30"/>
  <c r="CB213" i="30"/>
  <c r="BX213" i="30"/>
  <c r="BT213" i="30"/>
  <c r="BP213" i="30"/>
  <c r="BL213" i="30"/>
  <c r="BH213" i="30"/>
  <c r="BD213" i="30"/>
  <c r="AZ213" i="30"/>
  <c r="AV213" i="30"/>
  <c r="AR213" i="30"/>
  <c r="AN213" i="30"/>
  <c r="AJ213" i="30"/>
  <c r="AF213" i="30"/>
  <c r="AB213" i="30"/>
  <c r="X213" i="30"/>
  <c r="T213" i="30"/>
  <c r="P213" i="30"/>
  <c r="L213" i="30"/>
  <c r="ID227" i="30"/>
  <c r="HZ227" i="30"/>
  <c r="HV227" i="30"/>
  <c r="HR227" i="30"/>
  <c r="HN227" i="30"/>
  <c r="HJ227" i="30"/>
  <c r="HF227" i="30"/>
  <c r="HB227" i="30"/>
  <c r="GX227" i="30"/>
  <c r="GT227" i="30"/>
  <c r="GP227" i="30"/>
  <c r="GL227" i="30"/>
  <c r="GH227" i="30"/>
  <c r="GD227" i="30"/>
  <c r="FZ227" i="30"/>
  <c r="FV227" i="30"/>
  <c r="FR227" i="30"/>
  <c r="FN227" i="30"/>
  <c r="FJ227" i="30"/>
  <c r="FF227" i="30"/>
  <c r="FB227" i="30"/>
  <c r="EX227" i="30"/>
  <c r="ET227" i="30"/>
  <c r="EP227" i="30"/>
  <c r="EL227" i="30"/>
  <c r="EH227" i="30"/>
  <c r="ED227" i="30"/>
  <c r="DZ227" i="30"/>
  <c r="DV227" i="30"/>
  <c r="DR227" i="30"/>
  <c r="DN227" i="30"/>
  <c r="DJ227" i="30"/>
  <c r="DF227" i="30"/>
  <c r="DB227" i="30"/>
  <c r="CX227" i="30"/>
  <c r="CT227" i="30"/>
  <c r="CP227" i="30"/>
  <c r="CL227" i="30"/>
  <c r="CH227" i="30"/>
  <c r="CD227" i="30"/>
  <c r="BZ227" i="30"/>
  <c r="BV227" i="30"/>
  <c r="BR227" i="30"/>
  <c r="BN227" i="30"/>
  <c r="BJ227" i="30"/>
  <c r="BF227" i="30"/>
  <c r="BB227" i="30"/>
  <c r="AX227" i="30"/>
  <c r="AT227" i="30"/>
  <c r="AP227" i="30"/>
  <c r="AL227" i="30"/>
  <c r="AH227" i="30"/>
  <c r="AD227" i="30"/>
  <c r="Z227" i="30"/>
  <c r="V227" i="30"/>
  <c r="R227" i="30"/>
  <c r="N227" i="30"/>
  <c r="IE227" i="30"/>
  <c r="IA227" i="30"/>
  <c r="HW227" i="30"/>
  <c r="HS227" i="30"/>
  <c r="HO227" i="30"/>
  <c r="HK227" i="30"/>
  <c r="HG227" i="30"/>
  <c r="HC227" i="30"/>
  <c r="GY227" i="30"/>
  <c r="GU227" i="30"/>
  <c r="GQ227" i="30"/>
  <c r="GM227" i="30"/>
  <c r="GI227" i="30"/>
  <c r="GE227" i="30"/>
  <c r="GA227" i="30"/>
  <c r="FW227" i="30"/>
  <c r="FS227" i="30"/>
  <c r="FO227" i="30"/>
  <c r="FK227" i="30"/>
  <c r="FG227" i="30"/>
  <c r="FC227" i="30"/>
  <c r="EY227" i="30"/>
  <c r="EU227" i="30"/>
  <c r="EQ227" i="30"/>
  <c r="EM227" i="30"/>
  <c r="EI227" i="30"/>
  <c r="EE227" i="30"/>
  <c r="EA227" i="30"/>
  <c r="DW227" i="30"/>
  <c r="DS227" i="30"/>
  <c r="DO227" i="30"/>
  <c r="DK227" i="30"/>
  <c r="DG227" i="30"/>
  <c r="DC227" i="30"/>
  <c r="CY227" i="30"/>
  <c r="CU227" i="30"/>
  <c r="CQ227" i="30"/>
  <c r="CM227" i="30"/>
  <c r="CI227" i="30"/>
  <c r="CE227" i="30"/>
  <c r="CA227" i="30"/>
  <c r="BW227" i="30"/>
  <c r="BS227" i="30"/>
  <c r="BO227" i="30"/>
  <c r="BK227" i="30"/>
  <c r="BG227" i="30"/>
  <c r="BC227" i="30"/>
  <c r="AY227" i="30"/>
  <c r="AU227" i="30"/>
  <c r="AQ227" i="30"/>
  <c r="AM227" i="30"/>
  <c r="AI227" i="30"/>
  <c r="AE227" i="30"/>
  <c r="AA227" i="30"/>
  <c r="W227" i="30"/>
  <c r="S227" i="30"/>
  <c r="O227" i="30"/>
  <c r="K227" i="30"/>
  <c r="IF227" i="30"/>
  <c r="IB227" i="30"/>
  <c r="HX227" i="30"/>
  <c r="HT227" i="30"/>
  <c r="HP227" i="30"/>
  <c r="HL227" i="30"/>
  <c r="HH227" i="30"/>
  <c r="HD227" i="30"/>
  <c r="GZ227" i="30"/>
  <c r="GV227" i="30"/>
  <c r="GR227" i="30"/>
  <c r="GN227" i="30"/>
  <c r="GJ227" i="30"/>
  <c r="GF227" i="30"/>
  <c r="GB227" i="30"/>
  <c r="FX227" i="30"/>
  <c r="FT227" i="30"/>
  <c r="FP227" i="30"/>
  <c r="FL227" i="30"/>
  <c r="FH227" i="30"/>
  <c r="FD227" i="30"/>
  <c r="EZ227" i="30"/>
  <c r="EV227" i="30"/>
  <c r="ER227" i="30"/>
  <c r="EN227" i="30"/>
  <c r="EJ227" i="30"/>
  <c r="EF227" i="30"/>
  <c r="EB227" i="30"/>
  <c r="DX227" i="30"/>
  <c r="DT227" i="30"/>
  <c r="DP227" i="30"/>
  <c r="DL227" i="30"/>
  <c r="DH227" i="30"/>
  <c r="DD227" i="30"/>
  <c r="CZ227" i="30"/>
  <c r="CV227" i="30"/>
  <c r="CR227" i="30"/>
  <c r="CN227" i="30"/>
  <c r="CJ227" i="30"/>
  <c r="CF227" i="30"/>
  <c r="CB227" i="30"/>
  <c r="BX227" i="30"/>
  <c r="BT227" i="30"/>
  <c r="BP227" i="30"/>
  <c r="BL227" i="30"/>
  <c r="BH227" i="30"/>
  <c r="BD227" i="30"/>
  <c r="AZ227" i="30"/>
  <c r="AV227" i="30"/>
  <c r="AR227" i="30"/>
  <c r="AN227" i="30"/>
  <c r="AJ227" i="30"/>
  <c r="AF227" i="30"/>
  <c r="AB227" i="30"/>
  <c r="X227" i="30"/>
  <c r="T227" i="30"/>
  <c r="P227" i="30"/>
  <c r="L227" i="30"/>
  <c r="IG227" i="30"/>
  <c r="IC227" i="30"/>
  <c r="HY227" i="30"/>
  <c r="HU227" i="30"/>
  <c r="HQ227" i="30"/>
  <c r="HM227" i="30"/>
  <c r="HI227" i="30"/>
  <c r="HE227" i="30"/>
  <c r="HA227" i="30"/>
  <c r="GW227" i="30"/>
  <c r="GS227" i="30"/>
  <c r="GO227" i="30"/>
  <c r="GK227" i="30"/>
  <c r="GG227" i="30"/>
  <c r="GC227" i="30"/>
  <c r="FY227" i="30"/>
  <c r="FU227" i="30"/>
  <c r="FQ227" i="30"/>
  <c r="FM227" i="30"/>
  <c r="FI227" i="30"/>
  <c r="FE227" i="30"/>
  <c r="FA227" i="30"/>
  <c r="EW227" i="30"/>
  <c r="ES227" i="30"/>
  <c r="EO227" i="30"/>
  <c r="EK227" i="30"/>
  <c r="EG227" i="30"/>
  <c r="EC227" i="30"/>
  <c r="DY227" i="30"/>
  <c r="DU227" i="30"/>
  <c r="DQ227" i="30"/>
  <c r="DM227" i="30"/>
  <c r="DI227" i="30"/>
  <c r="DE227" i="30"/>
  <c r="DA227" i="30"/>
  <c r="CW227" i="30"/>
  <c r="CS227" i="30"/>
  <c r="CO227" i="30"/>
  <c r="CK227" i="30"/>
  <c r="CG227" i="30"/>
  <c r="CC227" i="30"/>
  <c r="BY227" i="30"/>
  <c r="BU227" i="30"/>
  <c r="BQ227" i="30"/>
  <c r="BM227" i="30"/>
  <c r="BI227" i="30"/>
  <c r="BE227" i="30"/>
  <c r="BA227" i="30"/>
  <c r="AW227" i="30"/>
  <c r="AS227" i="30"/>
  <c r="AO227" i="30"/>
  <c r="AK227" i="30"/>
  <c r="AG227" i="30"/>
  <c r="AC227" i="30"/>
  <c r="Y227" i="30"/>
  <c r="U227" i="30"/>
  <c r="Q227" i="30"/>
  <c r="M227" i="30"/>
  <c r="ID243" i="30"/>
  <c r="HZ243" i="30"/>
  <c r="HV243" i="30"/>
  <c r="HR243" i="30"/>
  <c r="HN243" i="30"/>
  <c r="HJ243" i="30"/>
  <c r="HF243" i="30"/>
  <c r="HB243" i="30"/>
  <c r="GX243" i="30"/>
  <c r="GT243" i="30"/>
  <c r="GP243" i="30"/>
  <c r="GL243" i="30"/>
  <c r="GH243" i="30"/>
  <c r="GD243" i="30"/>
  <c r="FZ243" i="30"/>
  <c r="FV243" i="30"/>
  <c r="FR243" i="30"/>
  <c r="FN243" i="30"/>
  <c r="FJ243" i="30"/>
  <c r="FF243" i="30"/>
  <c r="FB243" i="30"/>
  <c r="EX243" i="30"/>
  <c r="ET243" i="30"/>
  <c r="EP243" i="30"/>
  <c r="EL243" i="30"/>
  <c r="EH243" i="30"/>
  <c r="ED243" i="30"/>
  <c r="DZ243" i="30"/>
  <c r="DV243" i="30"/>
  <c r="DR243" i="30"/>
  <c r="DN243" i="30"/>
  <c r="DJ243" i="30"/>
  <c r="DF243" i="30"/>
  <c r="DB243" i="30"/>
  <c r="CX243" i="30"/>
  <c r="CT243" i="30"/>
  <c r="CP243" i="30"/>
  <c r="CL243" i="30"/>
  <c r="CH243" i="30"/>
  <c r="CD243" i="30"/>
  <c r="BZ243" i="30"/>
  <c r="BV243" i="30"/>
  <c r="BR243" i="30"/>
  <c r="BN243" i="30"/>
  <c r="BJ243" i="30"/>
  <c r="BF243" i="30"/>
  <c r="BB243" i="30"/>
  <c r="AX243" i="30"/>
  <c r="AT243" i="30"/>
  <c r="AP243" i="30"/>
  <c r="AL243" i="30"/>
  <c r="AH243" i="30"/>
  <c r="AD243" i="30"/>
  <c r="Z243" i="30"/>
  <c r="V243" i="30"/>
  <c r="R243" i="30"/>
  <c r="N243" i="30"/>
  <c r="IE243" i="30"/>
  <c r="IA243" i="30"/>
  <c r="HW243" i="30"/>
  <c r="HS243" i="30"/>
  <c r="HO243" i="30"/>
  <c r="HK243" i="30"/>
  <c r="HG243" i="30"/>
  <c r="HC243" i="30"/>
  <c r="GY243" i="30"/>
  <c r="GU243" i="30"/>
  <c r="GQ243" i="30"/>
  <c r="GM243" i="30"/>
  <c r="GI243" i="30"/>
  <c r="GE243" i="30"/>
  <c r="GA243" i="30"/>
  <c r="FW243" i="30"/>
  <c r="FS243" i="30"/>
  <c r="FO243" i="30"/>
  <c r="FK243" i="30"/>
  <c r="FG243" i="30"/>
  <c r="FC243" i="30"/>
  <c r="EY243" i="30"/>
  <c r="EU243" i="30"/>
  <c r="EQ243" i="30"/>
  <c r="EM243" i="30"/>
  <c r="EI243" i="30"/>
  <c r="EE243" i="30"/>
  <c r="EA243" i="30"/>
  <c r="DW243" i="30"/>
  <c r="DS243" i="30"/>
  <c r="DO243" i="30"/>
  <c r="DK243" i="30"/>
  <c r="DG243" i="30"/>
  <c r="DC243" i="30"/>
  <c r="CY243" i="30"/>
  <c r="CU243" i="30"/>
  <c r="CQ243" i="30"/>
  <c r="CM243" i="30"/>
  <c r="CI243" i="30"/>
  <c r="CE243" i="30"/>
  <c r="CA243" i="30"/>
  <c r="BW243" i="30"/>
  <c r="BS243" i="30"/>
  <c r="BO243" i="30"/>
  <c r="BK243" i="30"/>
  <c r="BG243" i="30"/>
  <c r="BC243" i="30"/>
  <c r="AY243" i="30"/>
  <c r="AU243" i="30"/>
  <c r="AQ243" i="30"/>
  <c r="AM243" i="30"/>
  <c r="AI243" i="30"/>
  <c r="AE243" i="30"/>
  <c r="AA243" i="30"/>
  <c r="W243" i="30"/>
  <c r="S243" i="30"/>
  <c r="O243" i="30"/>
  <c r="K243" i="30"/>
  <c r="IF243" i="30"/>
  <c r="IB243" i="30"/>
  <c r="HX243" i="30"/>
  <c r="HT243" i="30"/>
  <c r="HP243" i="30"/>
  <c r="HL243" i="30"/>
  <c r="HH243" i="30"/>
  <c r="HD243" i="30"/>
  <c r="GZ243" i="30"/>
  <c r="GV243" i="30"/>
  <c r="GR243" i="30"/>
  <c r="GN243" i="30"/>
  <c r="GJ243" i="30"/>
  <c r="GF243" i="30"/>
  <c r="GB243" i="30"/>
  <c r="FX243" i="30"/>
  <c r="FT243" i="30"/>
  <c r="FP243" i="30"/>
  <c r="FL243" i="30"/>
  <c r="FH243" i="30"/>
  <c r="FD243" i="30"/>
  <c r="EZ243" i="30"/>
  <c r="EV243" i="30"/>
  <c r="ER243" i="30"/>
  <c r="EN243" i="30"/>
  <c r="EJ243" i="30"/>
  <c r="EF243" i="30"/>
  <c r="EB243" i="30"/>
  <c r="DX243" i="30"/>
  <c r="DT243" i="30"/>
  <c r="DP243" i="30"/>
  <c r="DL243" i="30"/>
  <c r="DH243" i="30"/>
  <c r="DD243" i="30"/>
  <c r="CZ243" i="30"/>
  <c r="CV243" i="30"/>
  <c r="CR243" i="30"/>
  <c r="CN243" i="30"/>
  <c r="CJ243" i="30"/>
  <c r="CF243" i="30"/>
  <c r="CB243" i="30"/>
  <c r="BX243" i="30"/>
  <c r="BT243" i="30"/>
  <c r="BP243" i="30"/>
  <c r="BL243" i="30"/>
  <c r="BH243" i="30"/>
  <c r="BD243" i="30"/>
  <c r="AZ243" i="30"/>
  <c r="AV243" i="30"/>
  <c r="AR243" i="30"/>
  <c r="AN243" i="30"/>
  <c r="AJ243" i="30"/>
  <c r="AF243" i="30"/>
  <c r="AB243" i="30"/>
  <c r="X243" i="30"/>
  <c r="T243" i="30"/>
  <c r="P243" i="30"/>
  <c r="L243" i="30"/>
  <c r="IG243" i="30"/>
  <c r="IC243" i="30"/>
  <c r="HY243" i="30"/>
  <c r="HU243" i="30"/>
  <c r="HQ243" i="30"/>
  <c r="HM243" i="30"/>
  <c r="HI243" i="30"/>
  <c r="HE243" i="30"/>
  <c r="HA243" i="30"/>
  <c r="GW243" i="30"/>
  <c r="GS243" i="30"/>
  <c r="GO243" i="30"/>
  <c r="GK243" i="30"/>
  <c r="GG243" i="30"/>
  <c r="GC243" i="30"/>
  <c r="FY243" i="30"/>
  <c r="FU243" i="30"/>
  <c r="FQ243" i="30"/>
  <c r="FM243" i="30"/>
  <c r="FI243" i="30"/>
  <c r="FE243" i="30"/>
  <c r="FA243" i="30"/>
  <c r="EW243" i="30"/>
  <c r="ES243" i="30"/>
  <c r="EO243" i="30"/>
  <c r="EK243" i="30"/>
  <c r="EG243" i="30"/>
  <c r="EC243" i="30"/>
  <c r="DY243" i="30"/>
  <c r="DU243" i="30"/>
  <c r="DQ243" i="30"/>
  <c r="DM243" i="30"/>
  <c r="DI243" i="30"/>
  <c r="DE243" i="30"/>
  <c r="DA243" i="30"/>
  <c r="CW243" i="30"/>
  <c r="CS243" i="30"/>
  <c r="CO243" i="30"/>
  <c r="CK243" i="30"/>
  <c r="CG243" i="30"/>
  <c r="CC243" i="30"/>
  <c r="BY243" i="30"/>
  <c r="BU243" i="30"/>
  <c r="BQ243" i="30"/>
  <c r="BM243" i="30"/>
  <c r="BI243" i="30"/>
  <c r="BE243" i="30"/>
  <c r="BA243" i="30"/>
  <c r="AW243" i="30"/>
  <c r="AS243" i="30"/>
  <c r="AO243" i="30"/>
  <c r="AK243" i="30"/>
  <c r="AG243" i="30"/>
  <c r="AC243" i="30"/>
  <c r="Y243" i="30"/>
  <c r="U243" i="30"/>
  <c r="Q243" i="30"/>
  <c r="M243" i="30"/>
  <c r="IE224" i="30"/>
  <c r="IA224" i="30"/>
  <c r="HW224" i="30"/>
  <c r="HS224" i="30"/>
  <c r="HO224" i="30"/>
  <c r="HK224" i="30"/>
  <c r="HG224" i="30"/>
  <c r="HC224" i="30"/>
  <c r="GY224" i="30"/>
  <c r="GU224" i="30"/>
  <c r="GQ224" i="30"/>
  <c r="GM224" i="30"/>
  <c r="GI224" i="30"/>
  <c r="GE224" i="30"/>
  <c r="GA224" i="30"/>
  <c r="FW224" i="30"/>
  <c r="FS224" i="30"/>
  <c r="FO224" i="30"/>
  <c r="FK224" i="30"/>
  <c r="FG224" i="30"/>
  <c r="FC224" i="30"/>
  <c r="EY224" i="30"/>
  <c r="EU224" i="30"/>
  <c r="EQ224" i="30"/>
  <c r="EM224" i="30"/>
  <c r="EI224" i="30"/>
  <c r="EE224" i="30"/>
  <c r="EA224" i="30"/>
  <c r="DW224" i="30"/>
  <c r="DS224" i="30"/>
  <c r="DO224" i="30"/>
  <c r="DK224" i="30"/>
  <c r="DG224" i="30"/>
  <c r="DC224" i="30"/>
  <c r="CY224" i="30"/>
  <c r="CU224" i="30"/>
  <c r="CQ224" i="30"/>
  <c r="CM224" i="30"/>
  <c r="CI224" i="30"/>
  <c r="CE224" i="30"/>
  <c r="CA224" i="30"/>
  <c r="BW224" i="30"/>
  <c r="BS224" i="30"/>
  <c r="BO224" i="30"/>
  <c r="BK224" i="30"/>
  <c r="BG224" i="30"/>
  <c r="BC224" i="30"/>
  <c r="AY224" i="30"/>
  <c r="AU224" i="30"/>
  <c r="AQ224" i="30"/>
  <c r="AM224" i="30"/>
  <c r="AI224" i="30"/>
  <c r="AE224" i="30"/>
  <c r="AA224" i="30"/>
  <c r="W224" i="30"/>
  <c r="S224" i="30"/>
  <c r="O224" i="30"/>
  <c r="K224" i="30"/>
  <c r="IF224" i="30"/>
  <c r="IB224" i="30"/>
  <c r="HX224" i="30"/>
  <c r="HT224" i="30"/>
  <c r="HP224" i="30"/>
  <c r="HL224" i="30"/>
  <c r="HH224" i="30"/>
  <c r="HD224" i="30"/>
  <c r="GZ224" i="30"/>
  <c r="GV224" i="30"/>
  <c r="GR224" i="30"/>
  <c r="GN224" i="30"/>
  <c r="GJ224" i="30"/>
  <c r="GF224" i="30"/>
  <c r="GB224" i="30"/>
  <c r="FX224" i="30"/>
  <c r="FT224" i="30"/>
  <c r="FP224" i="30"/>
  <c r="FL224" i="30"/>
  <c r="FH224" i="30"/>
  <c r="FD224" i="30"/>
  <c r="EZ224" i="30"/>
  <c r="EV224" i="30"/>
  <c r="ER224" i="30"/>
  <c r="EN224" i="30"/>
  <c r="EJ224" i="30"/>
  <c r="EF224" i="30"/>
  <c r="EB224" i="30"/>
  <c r="DX224" i="30"/>
  <c r="DT224" i="30"/>
  <c r="DP224" i="30"/>
  <c r="DL224" i="30"/>
  <c r="DH224" i="30"/>
  <c r="DD224" i="30"/>
  <c r="CZ224" i="30"/>
  <c r="CV224" i="30"/>
  <c r="CR224" i="30"/>
  <c r="CN224" i="30"/>
  <c r="CJ224" i="30"/>
  <c r="CF224" i="30"/>
  <c r="CB224" i="30"/>
  <c r="BX224" i="30"/>
  <c r="BT224" i="30"/>
  <c r="BP224" i="30"/>
  <c r="BL224" i="30"/>
  <c r="BH224" i="30"/>
  <c r="BD224" i="30"/>
  <c r="AZ224" i="30"/>
  <c r="AV224" i="30"/>
  <c r="AR224" i="30"/>
  <c r="AN224" i="30"/>
  <c r="AJ224" i="30"/>
  <c r="AF224" i="30"/>
  <c r="AB224" i="30"/>
  <c r="X224" i="30"/>
  <c r="T224" i="30"/>
  <c r="P224" i="30"/>
  <c r="L224" i="30"/>
  <c r="IG224" i="30"/>
  <c r="IC224" i="30"/>
  <c r="HY224" i="30"/>
  <c r="HU224" i="30"/>
  <c r="HQ224" i="30"/>
  <c r="HM224" i="30"/>
  <c r="HI224" i="30"/>
  <c r="HE224" i="30"/>
  <c r="HA224" i="30"/>
  <c r="GW224" i="30"/>
  <c r="GS224" i="30"/>
  <c r="GO224" i="30"/>
  <c r="GK224" i="30"/>
  <c r="GG224" i="30"/>
  <c r="GC224" i="30"/>
  <c r="FY224" i="30"/>
  <c r="FU224" i="30"/>
  <c r="FQ224" i="30"/>
  <c r="FM224" i="30"/>
  <c r="FI224" i="30"/>
  <c r="FE224" i="30"/>
  <c r="FA224" i="30"/>
  <c r="EW224" i="30"/>
  <c r="ES224" i="30"/>
  <c r="EO224" i="30"/>
  <c r="EK224" i="30"/>
  <c r="EG224" i="30"/>
  <c r="EC224" i="30"/>
  <c r="DY224" i="30"/>
  <c r="DU224" i="30"/>
  <c r="DQ224" i="30"/>
  <c r="DM224" i="30"/>
  <c r="DI224" i="30"/>
  <c r="DE224" i="30"/>
  <c r="DA224" i="30"/>
  <c r="CW224" i="30"/>
  <c r="CS224" i="30"/>
  <c r="CO224" i="30"/>
  <c r="CK224" i="30"/>
  <c r="CG224" i="30"/>
  <c r="CC224" i="30"/>
  <c r="BY224" i="30"/>
  <c r="BU224" i="30"/>
  <c r="BQ224" i="30"/>
  <c r="BM224" i="30"/>
  <c r="BI224" i="30"/>
  <c r="BE224" i="30"/>
  <c r="BA224" i="30"/>
  <c r="AW224" i="30"/>
  <c r="AS224" i="30"/>
  <c r="AO224" i="30"/>
  <c r="AK224" i="30"/>
  <c r="AG224" i="30"/>
  <c r="AC224" i="30"/>
  <c r="Y224" i="30"/>
  <c r="U224" i="30"/>
  <c r="Q224" i="30"/>
  <c r="M224" i="30"/>
  <c r="ID224" i="30"/>
  <c r="HZ224" i="30"/>
  <c r="HV224" i="30"/>
  <c r="HR224" i="30"/>
  <c r="HN224" i="30"/>
  <c r="HJ224" i="30"/>
  <c r="HF224" i="30"/>
  <c r="HB224" i="30"/>
  <c r="GX224" i="30"/>
  <c r="GT224" i="30"/>
  <c r="GP224" i="30"/>
  <c r="GL224" i="30"/>
  <c r="GH224" i="30"/>
  <c r="GD224" i="30"/>
  <c r="FZ224" i="30"/>
  <c r="FV224" i="30"/>
  <c r="FR224" i="30"/>
  <c r="FN224" i="30"/>
  <c r="FJ224" i="30"/>
  <c r="FF224" i="30"/>
  <c r="FB224" i="30"/>
  <c r="EX224" i="30"/>
  <c r="ET224" i="30"/>
  <c r="EP224" i="30"/>
  <c r="EL224" i="30"/>
  <c r="EH224" i="30"/>
  <c r="ED224" i="30"/>
  <c r="DZ224" i="30"/>
  <c r="DV224" i="30"/>
  <c r="DR224" i="30"/>
  <c r="DN224" i="30"/>
  <c r="DJ224" i="30"/>
  <c r="DF224" i="30"/>
  <c r="DB224" i="30"/>
  <c r="CX224" i="30"/>
  <c r="CT224" i="30"/>
  <c r="CP224" i="30"/>
  <c r="CL224" i="30"/>
  <c r="CH224" i="30"/>
  <c r="CD224" i="30"/>
  <c r="BZ224" i="30"/>
  <c r="BV224" i="30"/>
  <c r="BR224" i="30"/>
  <c r="BN224" i="30"/>
  <c r="BJ224" i="30"/>
  <c r="BF224" i="30"/>
  <c r="BB224" i="30"/>
  <c r="AX224" i="30"/>
  <c r="AT224" i="30"/>
  <c r="AP224" i="30"/>
  <c r="AL224" i="30"/>
  <c r="AH224" i="30"/>
  <c r="AD224" i="30"/>
  <c r="Z224" i="30"/>
  <c r="V224" i="30"/>
  <c r="R224" i="30"/>
  <c r="N224" i="30"/>
  <c r="IE240" i="30"/>
  <c r="IA240" i="30"/>
  <c r="HW240" i="30"/>
  <c r="HS240" i="30"/>
  <c r="HO240" i="30"/>
  <c r="HK240" i="30"/>
  <c r="HG240" i="30"/>
  <c r="HC240" i="30"/>
  <c r="GY240" i="30"/>
  <c r="GU240" i="30"/>
  <c r="GQ240" i="30"/>
  <c r="GM240" i="30"/>
  <c r="GI240" i="30"/>
  <c r="GE240" i="30"/>
  <c r="GA240" i="30"/>
  <c r="FW240" i="30"/>
  <c r="FS240" i="30"/>
  <c r="FO240" i="30"/>
  <c r="FK240" i="30"/>
  <c r="FG240" i="30"/>
  <c r="FC240" i="30"/>
  <c r="EY240" i="30"/>
  <c r="EU240" i="30"/>
  <c r="EQ240" i="30"/>
  <c r="EM240" i="30"/>
  <c r="EI240" i="30"/>
  <c r="EE240" i="30"/>
  <c r="EA240" i="30"/>
  <c r="DW240" i="30"/>
  <c r="DS240" i="30"/>
  <c r="DO240" i="30"/>
  <c r="DK240" i="30"/>
  <c r="DG240" i="30"/>
  <c r="DC240" i="30"/>
  <c r="CY240" i="30"/>
  <c r="CU240" i="30"/>
  <c r="CQ240" i="30"/>
  <c r="CM240" i="30"/>
  <c r="CI240" i="30"/>
  <c r="CE240" i="30"/>
  <c r="CA240" i="30"/>
  <c r="BW240" i="30"/>
  <c r="BS240" i="30"/>
  <c r="BO240" i="30"/>
  <c r="BK240" i="30"/>
  <c r="BG240" i="30"/>
  <c r="BC240" i="30"/>
  <c r="AY240" i="30"/>
  <c r="AU240" i="30"/>
  <c r="AQ240" i="30"/>
  <c r="AM240" i="30"/>
  <c r="AI240" i="30"/>
  <c r="AE240" i="30"/>
  <c r="AA240" i="30"/>
  <c r="W240" i="30"/>
  <c r="S240" i="30"/>
  <c r="O240" i="30"/>
  <c r="K240" i="30"/>
  <c r="IF240" i="30"/>
  <c r="IB240" i="30"/>
  <c r="HX240" i="30"/>
  <c r="HT240" i="30"/>
  <c r="HP240" i="30"/>
  <c r="HL240" i="30"/>
  <c r="HH240" i="30"/>
  <c r="HD240" i="30"/>
  <c r="GZ240" i="30"/>
  <c r="GV240" i="30"/>
  <c r="GR240" i="30"/>
  <c r="GN240" i="30"/>
  <c r="GJ240" i="30"/>
  <c r="GF240" i="30"/>
  <c r="GB240" i="30"/>
  <c r="FX240" i="30"/>
  <c r="FT240" i="30"/>
  <c r="FP240" i="30"/>
  <c r="FL240" i="30"/>
  <c r="FH240" i="30"/>
  <c r="FD240" i="30"/>
  <c r="EZ240" i="30"/>
  <c r="EV240" i="30"/>
  <c r="ER240" i="30"/>
  <c r="EN240" i="30"/>
  <c r="EJ240" i="30"/>
  <c r="EF240" i="30"/>
  <c r="EB240" i="30"/>
  <c r="DX240" i="30"/>
  <c r="DT240" i="30"/>
  <c r="DP240" i="30"/>
  <c r="DL240" i="30"/>
  <c r="DH240" i="30"/>
  <c r="DD240" i="30"/>
  <c r="CZ240" i="30"/>
  <c r="CV240" i="30"/>
  <c r="CR240" i="30"/>
  <c r="CN240" i="30"/>
  <c r="CJ240" i="30"/>
  <c r="CF240" i="30"/>
  <c r="CB240" i="30"/>
  <c r="BX240" i="30"/>
  <c r="BT240" i="30"/>
  <c r="BP240" i="30"/>
  <c r="BL240" i="30"/>
  <c r="BH240" i="30"/>
  <c r="BD240" i="30"/>
  <c r="AZ240" i="30"/>
  <c r="AV240" i="30"/>
  <c r="AR240" i="30"/>
  <c r="AN240" i="30"/>
  <c r="AJ240" i="30"/>
  <c r="AF240" i="30"/>
  <c r="AB240" i="30"/>
  <c r="X240" i="30"/>
  <c r="T240" i="30"/>
  <c r="P240" i="30"/>
  <c r="L240" i="30"/>
  <c r="IG240" i="30"/>
  <c r="IC240" i="30"/>
  <c r="HY240" i="30"/>
  <c r="HU240" i="30"/>
  <c r="HQ240" i="30"/>
  <c r="HM240" i="30"/>
  <c r="HI240" i="30"/>
  <c r="HE240" i="30"/>
  <c r="HA240" i="30"/>
  <c r="GW240" i="30"/>
  <c r="GS240" i="30"/>
  <c r="GO240" i="30"/>
  <c r="GK240" i="30"/>
  <c r="GG240" i="30"/>
  <c r="GC240" i="30"/>
  <c r="FY240" i="30"/>
  <c r="FU240" i="30"/>
  <c r="FQ240" i="30"/>
  <c r="FM240" i="30"/>
  <c r="FI240" i="30"/>
  <c r="FE240" i="30"/>
  <c r="FA240" i="30"/>
  <c r="EW240" i="30"/>
  <c r="ES240" i="30"/>
  <c r="EO240" i="30"/>
  <c r="EK240" i="30"/>
  <c r="EG240" i="30"/>
  <c r="EC240" i="30"/>
  <c r="DY240" i="30"/>
  <c r="DU240" i="30"/>
  <c r="DQ240" i="30"/>
  <c r="DM240" i="30"/>
  <c r="DI240" i="30"/>
  <c r="DE240" i="30"/>
  <c r="DA240" i="30"/>
  <c r="CW240" i="30"/>
  <c r="CS240" i="30"/>
  <c r="CO240" i="30"/>
  <c r="CK240" i="30"/>
  <c r="CG240" i="30"/>
  <c r="CC240" i="30"/>
  <c r="BY240" i="30"/>
  <c r="BU240" i="30"/>
  <c r="BQ240" i="30"/>
  <c r="BM240" i="30"/>
  <c r="BI240" i="30"/>
  <c r="BE240" i="30"/>
  <c r="BA240" i="30"/>
  <c r="AW240" i="30"/>
  <c r="AS240" i="30"/>
  <c r="AO240" i="30"/>
  <c r="AK240" i="30"/>
  <c r="AG240" i="30"/>
  <c r="AC240" i="30"/>
  <c r="Y240" i="30"/>
  <c r="U240" i="30"/>
  <c r="Q240" i="30"/>
  <c r="M240" i="30"/>
  <c r="ID240" i="30"/>
  <c r="HZ240" i="30"/>
  <c r="HV240" i="30"/>
  <c r="HR240" i="30"/>
  <c r="HN240" i="30"/>
  <c r="HJ240" i="30"/>
  <c r="HF240" i="30"/>
  <c r="HB240" i="30"/>
  <c r="GX240" i="30"/>
  <c r="GT240" i="30"/>
  <c r="GP240" i="30"/>
  <c r="GL240" i="30"/>
  <c r="GH240" i="30"/>
  <c r="GD240" i="30"/>
  <c r="FZ240" i="30"/>
  <c r="FV240" i="30"/>
  <c r="FR240" i="30"/>
  <c r="FN240" i="30"/>
  <c r="FJ240" i="30"/>
  <c r="FF240" i="30"/>
  <c r="FB240" i="30"/>
  <c r="EX240" i="30"/>
  <c r="ET240" i="30"/>
  <c r="EP240" i="30"/>
  <c r="EL240" i="30"/>
  <c r="EH240" i="30"/>
  <c r="ED240" i="30"/>
  <c r="DZ240" i="30"/>
  <c r="DV240" i="30"/>
  <c r="DR240" i="30"/>
  <c r="DN240" i="30"/>
  <c r="DJ240" i="30"/>
  <c r="DF240" i="30"/>
  <c r="DB240" i="30"/>
  <c r="CX240" i="30"/>
  <c r="CT240" i="30"/>
  <c r="CP240" i="30"/>
  <c r="CL240" i="30"/>
  <c r="CH240" i="30"/>
  <c r="CD240" i="30"/>
  <c r="BZ240" i="30"/>
  <c r="BV240" i="30"/>
  <c r="BR240" i="30"/>
  <c r="BN240" i="30"/>
  <c r="BJ240" i="30"/>
  <c r="BF240" i="30"/>
  <c r="BB240" i="30"/>
  <c r="AX240" i="30"/>
  <c r="AT240" i="30"/>
  <c r="AP240" i="30"/>
  <c r="AL240" i="30"/>
  <c r="AH240" i="30"/>
  <c r="AD240" i="30"/>
  <c r="Z240" i="30"/>
  <c r="V240" i="30"/>
  <c r="R240" i="30"/>
  <c r="N240" i="30"/>
  <c r="ID253" i="30"/>
  <c r="HZ253" i="30"/>
  <c r="HV253" i="30"/>
  <c r="HR253" i="30"/>
  <c r="HN253" i="30"/>
  <c r="HJ253" i="30"/>
  <c r="HF253" i="30"/>
  <c r="HB253" i="30"/>
  <c r="GX253" i="30"/>
  <c r="GT253" i="30"/>
  <c r="GP253" i="30"/>
  <c r="GL253" i="30"/>
  <c r="GH253" i="30"/>
  <c r="GD253" i="30"/>
  <c r="FZ253" i="30"/>
  <c r="FV253" i="30"/>
  <c r="FR253" i="30"/>
  <c r="FN253" i="30"/>
  <c r="FJ253" i="30"/>
  <c r="FF253" i="30"/>
  <c r="FB253" i="30"/>
  <c r="EX253" i="30"/>
  <c r="ET253" i="30"/>
  <c r="EP253" i="30"/>
  <c r="EL253" i="30"/>
  <c r="EH253" i="30"/>
  <c r="ED253" i="30"/>
  <c r="DZ253" i="30"/>
  <c r="DV253" i="30"/>
  <c r="DR253" i="30"/>
  <c r="DN253" i="30"/>
  <c r="DJ253" i="30"/>
  <c r="DF253" i="30"/>
  <c r="DB253" i="30"/>
  <c r="CX253" i="30"/>
  <c r="CT253" i="30"/>
  <c r="CP253" i="30"/>
  <c r="CL253" i="30"/>
  <c r="CH253" i="30"/>
  <c r="CD253" i="30"/>
  <c r="BZ253" i="30"/>
  <c r="BV253" i="30"/>
  <c r="BR253" i="30"/>
  <c r="BN253" i="30"/>
  <c r="BJ253" i="30"/>
  <c r="BF253" i="30"/>
  <c r="BB253" i="30"/>
  <c r="AX253" i="30"/>
  <c r="AT253" i="30"/>
  <c r="AP253" i="30"/>
  <c r="AL253" i="30"/>
  <c r="AH253" i="30"/>
  <c r="AD253" i="30"/>
  <c r="Z253" i="30"/>
  <c r="V253" i="30"/>
  <c r="R253" i="30"/>
  <c r="N253" i="30"/>
  <c r="IF253" i="30"/>
  <c r="IB253" i="30"/>
  <c r="HX253" i="30"/>
  <c r="HT253" i="30"/>
  <c r="HP253" i="30"/>
  <c r="HL253" i="30"/>
  <c r="HH253" i="30"/>
  <c r="HD253" i="30"/>
  <c r="GZ253" i="30"/>
  <c r="GV253" i="30"/>
  <c r="GR253" i="30"/>
  <c r="GN253" i="30"/>
  <c r="GJ253" i="30"/>
  <c r="GF253" i="30"/>
  <c r="GB253" i="30"/>
  <c r="FX253" i="30"/>
  <c r="FT253" i="30"/>
  <c r="FP253" i="30"/>
  <c r="FL253" i="30"/>
  <c r="FH253" i="30"/>
  <c r="FD253" i="30"/>
  <c r="EZ253" i="30"/>
  <c r="EV253" i="30"/>
  <c r="ER253" i="30"/>
  <c r="EN253" i="30"/>
  <c r="EJ253" i="30"/>
  <c r="EF253" i="30"/>
  <c r="EB253" i="30"/>
  <c r="DX253" i="30"/>
  <c r="DT253" i="30"/>
  <c r="DP253" i="30"/>
  <c r="DL253" i="30"/>
  <c r="DH253" i="30"/>
  <c r="DD253" i="30"/>
  <c r="CZ253" i="30"/>
  <c r="CV253" i="30"/>
  <c r="CR253" i="30"/>
  <c r="CN253" i="30"/>
  <c r="CJ253" i="30"/>
  <c r="CF253" i="30"/>
  <c r="CB253" i="30"/>
  <c r="BX253" i="30"/>
  <c r="BT253" i="30"/>
  <c r="BP253" i="30"/>
  <c r="BL253" i="30"/>
  <c r="BH253" i="30"/>
  <c r="BD253" i="30"/>
  <c r="AZ253" i="30"/>
  <c r="AV253" i="30"/>
  <c r="AR253" i="30"/>
  <c r="AN253" i="30"/>
  <c r="AJ253" i="30"/>
  <c r="AF253" i="30"/>
  <c r="AB253" i="30"/>
  <c r="X253" i="30"/>
  <c r="T253" i="30"/>
  <c r="P253" i="30"/>
  <c r="L253" i="30"/>
  <c r="IC253" i="30"/>
  <c r="HU253" i="30"/>
  <c r="HM253" i="30"/>
  <c r="HE253" i="30"/>
  <c r="GW253" i="30"/>
  <c r="GO253" i="30"/>
  <c r="GG253" i="30"/>
  <c r="FY253" i="30"/>
  <c r="FQ253" i="30"/>
  <c r="FI253" i="30"/>
  <c r="FA253" i="30"/>
  <c r="ES253" i="30"/>
  <c r="EK253" i="30"/>
  <c r="EC253" i="30"/>
  <c r="DU253" i="30"/>
  <c r="DM253" i="30"/>
  <c r="DE253" i="30"/>
  <c r="CW253" i="30"/>
  <c r="CO253" i="30"/>
  <c r="CG253" i="30"/>
  <c r="BY253" i="30"/>
  <c r="BQ253" i="30"/>
  <c r="BI253" i="30"/>
  <c r="BA253" i="30"/>
  <c r="AS253" i="30"/>
  <c r="AK253" i="30"/>
  <c r="AC253" i="30"/>
  <c r="U253" i="30"/>
  <c r="M253" i="30"/>
  <c r="IE253" i="30"/>
  <c r="HW253" i="30"/>
  <c r="HO253" i="30"/>
  <c r="HG253" i="30"/>
  <c r="GY253" i="30"/>
  <c r="GQ253" i="30"/>
  <c r="GI253" i="30"/>
  <c r="GA253" i="30"/>
  <c r="FS253" i="30"/>
  <c r="FK253" i="30"/>
  <c r="FC253" i="30"/>
  <c r="EU253" i="30"/>
  <c r="EM253" i="30"/>
  <c r="EE253" i="30"/>
  <c r="DW253" i="30"/>
  <c r="DO253" i="30"/>
  <c r="DG253" i="30"/>
  <c r="CY253" i="30"/>
  <c r="CQ253" i="30"/>
  <c r="CI253" i="30"/>
  <c r="CA253" i="30"/>
  <c r="BS253" i="30"/>
  <c r="BK253" i="30"/>
  <c r="BC253" i="30"/>
  <c r="AU253" i="30"/>
  <c r="AM253" i="30"/>
  <c r="AE253" i="30"/>
  <c r="W253" i="30"/>
  <c r="O253" i="30"/>
  <c r="IG253" i="30"/>
  <c r="HY253" i="30"/>
  <c r="HQ253" i="30"/>
  <c r="HI253" i="30"/>
  <c r="HA253" i="30"/>
  <c r="GS253" i="30"/>
  <c r="GK253" i="30"/>
  <c r="GC253" i="30"/>
  <c r="FU253" i="30"/>
  <c r="FM253" i="30"/>
  <c r="FE253" i="30"/>
  <c r="EW253" i="30"/>
  <c r="EO253" i="30"/>
  <c r="EG253" i="30"/>
  <c r="DY253" i="30"/>
  <c r="DQ253" i="30"/>
  <c r="DI253" i="30"/>
  <c r="DA253" i="30"/>
  <c r="CS253" i="30"/>
  <c r="CK253" i="30"/>
  <c r="CC253" i="30"/>
  <c r="BU253" i="30"/>
  <c r="BM253" i="30"/>
  <c r="BE253" i="30"/>
  <c r="AW253" i="30"/>
  <c r="AO253" i="30"/>
  <c r="AG253" i="30"/>
  <c r="Y253" i="30"/>
  <c r="Q253" i="30"/>
  <c r="IA253" i="30"/>
  <c r="HS253" i="30"/>
  <c r="HK253" i="30"/>
  <c r="HC253" i="30"/>
  <c r="GU253" i="30"/>
  <c r="GM253" i="30"/>
  <c r="GE253" i="30"/>
  <c r="FW253" i="30"/>
  <c r="FO253" i="30"/>
  <c r="FG253" i="30"/>
  <c r="EY253" i="30"/>
  <c r="EQ253" i="30"/>
  <c r="EI253" i="30"/>
  <c r="EA253" i="30"/>
  <c r="DS253" i="30"/>
  <c r="DK253" i="30"/>
  <c r="DC253" i="30"/>
  <c r="CU253" i="30"/>
  <c r="CM253" i="30"/>
  <c r="CE253" i="30"/>
  <c r="BW253" i="30"/>
  <c r="BO253" i="30"/>
  <c r="BG253" i="30"/>
  <c r="AY253" i="30"/>
  <c r="AQ253" i="30"/>
  <c r="AI253" i="30"/>
  <c r="AA253" i="30"/>
  <c r="S253" i="30"/>
  <c r="K253" i="30"/>
  <c r="IF229" i="30"/>
  <c r="IB229" i="30"/>
  <c r="HX229" i="30"/>
  <c r="HT229" i="30"/>
  <c r="HP229" i="30"/>
  <c r="HL229" i="30"/>
  <c r="HH229" i="30"/>
  <c r="HD229" i="30"/>
  <c r="GZ229" i="30"/>
  <c r="GV229" i="30"/>
  <c r="GR229" i="30"/>
  <c r="GN229" i="30"/>
  <c r="GJ229" i="30"/>
  <c r="GF229" i="30"/>
  <c r="GB229" i="30"/>
  <c r="FX229" i="30"/>
  <c r="FT229" i="30"/>
  <c r="FP229" i="30"/>
  <c r="FL229" i="30"/>
  <c r="FH229" i="30"/>
  <c r="FD229" i="30"/>
  <c r="EZ229" i="30"/>
  <c r="EV229" i="30"/>
  <c r="ER229" i="30"/>
  <c r="EN229" i="30"/>
  <c r="EJ229" i="30"/>
  <c r="EF229" i="30"/>
  <c r="EB229" i="30"/>
  <c r="DX229" i="30"/>
  <c r="DT229" i="30"/>
  <c r="DP229" i="30"/>
  <c r="DL229" i="30"/>
  <c r="DH229" i="30"/>
  <c r="DD229" i="30"/>
  <c r="CZ229" i="30"/>
  <c r="CV229" i="30"/>
  <c r="CR229" i="30"/>
  <c r="CN229" i="30"/>
  <c r="CJ229" i="30"/>
  <c r="CF229" i="30"/>
  <c r="CB229" i="30"/>
  <c r="BX229" i="30"/>
  <c r="BT229" i="30"/>
  <c r="BP229" i="30"/>
  <c r="BL229" i="30"/>
  <c r="BH229" i="30"/>
  <c r="BD229" i="30"/>
  <c r="AZ229" i="30"/>
  <c r="AV229" i="30"/>
  <c r="AR229" i="30"/>
  <c r="AN229" i="30"/>
  <c r="AJ229" i="30"/>
  <c r="AF229" i="30"/>
  <c r="AB229" i="30"/>
  <c r="X229" i="30"/>
  <c r="T229" i="30"/>
  <c r="P229" i="30"/>
  <c r="L229" i="30"/>
  <c r="IG229" i="30"/>
  <c r="IC229" i="30"/>
  <c r="HY229" i="30"/>
  <c r="HU229" i="30"/>
  <c r="HQ229" i="30"/>
  <c r="HM229" i="30"/>
  <c r="HI229" i="30"/>
  <c r="HE229" i="30"/>
  <c r="HA229" i="30"/>
  <c r="GW229" i="30"/>
  <c r="GS229" i="30"/>
  <c r="GO229" i="30"/>
  <c r="GK229" i="30"/>
  <c r="GG229" i="30"/>
  <c r="GC229" i="30"/>
  <c r="FY229" i="30"/>
  <c r="FU229" i="30"/>
  <c r="FQ229" i="30"/>
  <c r="FM229" i="30"/>
  <c r="FI229" i="30"/>
  <c r="FE229" i="30"/>
  <c r="FA229" i="30"/>
  <c r="EW229" i="30"/>
  <c r="ES229" i="30"/>
  <c r="EO229" i="30"/>
  <c r="EK229" i="30"/>
  <c r="EG229" i="30"/>
  <c r="EC229" i="30"/>
  <c r="DY229" i="30"/>
  <c r="DU229" i="30"/>
  <c r="DQ229" i="30"/>
  <c r="DM229" i="30"/>
  <c r="DI229" i="30"/>
  <c r="DE229" i="30"/>
  <c r="DA229" i="30"/>
  <c r="CW229" i="30"/>
  <c r="CS229" i="30"/>
  <c r="CO229" i="30"/>
  <c r="CK229" i="30"/>
  <c r="CG229" i="30"/>
  <c r="CC229" i="30"/>
  <c r="BY229" i="30"/>
  <c r="BU229" i="30"/>
  <c r="BQ229" i="30"/>
  <c r="BM229" i="30"/>
  <c r="BI229" i="30"/>
  <c r="BE229" i="30"/>
  <c r="BA229" i="30"/>
  <c r="AW229" i="30"/>
  <c r="AS229" i="30"/>
  <c r="AO229" i="30"/>
  <c r="AK229" i="30"/>
  <c r="AG229" i="30"/>
  <c r="AC229" i="30"/>
  <c r="Y229" i="30"/>
  <c r="U229" i="30"/>
  <c r="Q229" i="30"/>
  <c r="M229" i="30"/>
  <c r="ID229" i="30"/>
  <c r="HZ229" i="30"/>
  <c r="HV229" i="30"/>
  <c r="HR229" i="30"/>
  <c r="HN229" i="30"/>
  <c r="HJ229" i="30"/>
  <c r="HF229" i="30"/>
  <c r="HB229" i="30"/>
  <c r="GX229" i="30"/>
  <c r="GT229" i="30"/>
  <c r="GP229" i="30"/>
  <c r="GL229" i="30"/>
  <c r="GH229" i="30"/>
  <c r="GD229" i="30"/>
  <c r="FZ229" i="30"/>
  <c r="FV229" i="30"/>
  <c r="FR229" i="30"/>
  <c r="FN229" i="30"/>
  <c r="FJ229" i="30"/>
  <c r="FF229" i="30"/>
  <c r="FB229" i="30"/>
  <c r="EX229" i="30"/>
  <c r="ET229" i="30"/>
  <c r="EP229" i="30"/>
  <c r="EL229" i="30"/>
  <c r="EH229" i="30"/>
  <c r="ED229" i="30"/>
  <c r="DZ229" i="30"/>
  <c r="DV229" i="30"/>
  <c r="DR229" i="30"/>
  <c r="DN229" i="30"/>
  <c r="DJ229" i="30"/>
  <c r="DF229" i="30"/>
  <c r="DB229" i="30"/>
  <c r="CX229" i="30"/>
  <c r="CT229" i="30"/>
  <c r="CP229" i="30"/>
  <c r="CL229" i="30"/>
  <c r="CH229" i="30"/>
  <c r="CD229" i="30"/>
  <c r="BZ229" i="30"/>
  <c r="BV229" i="30"/>
  <c r="BR229" i="30"/>
  <c r="BN229" i="30"/>
  <c r="BJ229" i="30"/>
  <c r="BF229" i="30"/>
  <c r="BB229" i="30"/>
  <c r="AX229" i="30"/>
  <c r="AT229" i="30"/>
  <c r="AP229" i="30"/>
  <c r="AL229" i="30"/>
  <c r="AH229" i="30"/>
  <c r="AD229" i="30"/>
  <c r="Z229" i="30"/>
  <c r="V229" i="30"/>
  <c r="R229" i="30"/>
  <c r="N229" i="30"/>
  <c r="IE229" i="30"/>
  <c r="IA229" i="30"/>
  <c r="HW229" i="30"/>
  <c r="HS229" i="30"/>
  <c r="HO229" i="30"/>
  <c r="HK229" i="30"/>
  <c r="HG229" i="30"/>
  <c r="HC229" i="30"/>
  <c r="GY229" i="30"/>
  <c r="GU229" i="30"/>
  <c r="GQ229" i="30"/>
  <c r="GM229" i="30"/>
  <c r="GI229" i="30"/>
  <c r="GE229" i="30"/>
  <c r="GA229" i="30"/>
  <c r="FW229" i="30"/>
  <c r="FS229" i="30"/>
  <c r="FO229" i="30"/>
  <c r="FK229" i="30"/>
  <c r="FG229" i="30"/>
  <c r="FC229" i="30"/>
  <c r="EY229" i="30"/>
  <c r="EU229" i="30"/>
  <c r="EQ229" i="30"/>
  <c r="EM229" i="30"/>
  <c r="EI229" i="30"/>
  <c r="EE229" i="30"/>
  <c r="EA229" i="30"/>
  <c r="DW229" i="30"/>
  <c r="DS229" i="30"/>
  <c r="DO229" i="30"/>
  <c r="DK229" i="30"/>
  <c r="DG229" i="30"/>
  <c r="DC229" i="30"/>
  <c r="CY229" i="30"/>
  <c r="CU229" i="30"/>
  <c r="CQ229" i="30"/>
  <c r="CM229" i="30"/>
  <c r="CI229" i="30"/>
  <c r="CE229" i="30"/>
  <c r="CA229" i="30"/>
  <c r="BW229" i="30"/>
  <c r="BS229" i="30"/>
  <c r="BO229" i="30"/>
  <c r="BK229" i="30"/>
  <c r="BG229" i="30"/>
  <c r="BC229" i="30"/>
  <c r="AY229" i="30"/>
  <c r="AU229" i="30"/>
  <c r="AQ229" i="30"/>
  <c r="AM229" i="30"/>
  <c r="AI229" i="30"/>
  <c r="AE229" i="30"/>
  <c r="AA229" i="30"/>
  <c r="W229" i="30"/>
  <c r="S229" i="30"/>
  <c r="O229" i="30"/>
  <c r="K229" i="30"/>
  <c r="IF245" i="30"/>
  <c r="IB245" i="30"/>
  <c r="HX245" i="30"/>
  <c r="HT245" i="30"/>
  <c r="HP245" i="30"/>
  <c r="HL245" i="30"/>
  <c r="HH245" i="30"/>
  <c r="HD245" i="30"/>
  <c r="GZ245" i="30"/>
  <c r="GV245" i="30"/>
  <c r="GR245" i="30"/>
  <c r="GN245" i="30"/>
  <c r="GJ245" i="30"/>
  <c r="GF245" i="30"/>
  <c r="GB245" i="30"/>
  <c r="FX245" i="30"/>
  <c r="FT245" i="30"/>
  <c r="FP245" i="30"/>
  <c r="FL245" i="30"/>
  <c r="FH245" i="30"/>
  <c r="FD245" i="30"/>
  <c r="EZ245" i="30"/>
  <c r="EV245" i="30"/>
  <c r="ER245" i="30"/>
  <c r="EN245" i="30"/>
  <c r="EJ245" i="30"/>
  <c r="EF245" i="30"/>
  <c r="EB245" i="30"/>
  <c r="DX245" i="30"/>
  <c r="DT245" i="30"/>
  <c r="DP245" i="30"/>
  <c r="DL245" i="30"/>
  <c r="DH245" i="30"/>
  <c r="DD245" i="30"/>
  <c r="CZ245" i="30"/>
  <c r="CV245" i="30"/>
  <c r="CR245" i="30"/>
  <c r="CN245" i="30"/>
  <c r="CJ245" i="30"/>
  <c r="CF245" i="30"/>
  <c r="CB245" i="30"/>
  <c r="BX245" i="30"/>
  <c r="BT245" i="30"/>
  <c r="BP245" i="30"/>
  <c r="BL245" i="30"/>
  <c r="BH245" i="30"/>
  <c r="BD245" i="30"/>
  <c r="AZ245" i="30"/>
  <c r="AV245" i="30"/>
  <c r="AR245" i="30"/>
  <c r="AN245" i="30"/>
  <c r="AJ245" i="30"/>
  <c r="AF245" i="30"/>
  <c r="AB245" i="30"/>
  <c r="X245" i="30"/>
  <c r="T245" i="30"/>
  <c r="P245" i="30"/>
  <c r="L245" i="30"/>
  <c r="IG245" i="30"/>
  <c r="IC245" i="30"/>
  <c r="HY245" i="30"/>
  <c r="HU245" i="30"/>
  <c r="HQ245" i="30"/>
  <c r="HM245" i="30"/>
  <c r="HI245" i="30"/>
  <c r="HE245" i="30"/>
  <c r="HA245" i="30"/>
  <c r="GW245" i="30"/>
  <c r="GS245" i="30"/>
  <c r="GO245" i="30"/>
  <c r="GK245" i="30"/>
  <c r="GG245" i="30"/>
  <c r="GC245" i="30"/>
  <c r="FY245" i="30"/>
  <c r="FU245" i="30"/>
  <c r="FQ245" i="30"/>
  <c r="FM245" i="30"/>
  <c r="FI245" i="30"/>
  <c r="FE245" i="30"/>
  <c r="FA245" i="30"/>
  <c r="EW245" i="30"/>
  <c r="ES245" i="30"/>
  <c r="EO245" i="30"/>
  <c r="EK245" i="30"/>
  <c r="EG245" i="30"/>
  <c r="EC245" i="30"/>
  <c r="DY245" i="30"/>
  <c r="DU245" i="30"/>
  <c r="DQ245" i="30"/>
  <c r="DM245" i="30"/>
  <c r="DI245" i="30"/>
  <c r="DE245" i="30"/>
  <c r="DA245" i="30"/>
  <c r="CW245" i="30"/>
  <c r="CS245" i="30"/>
  <c r="CO245" i="30"/>
  <c r="CK245" i="30"/>
  <c r="CG245" i="30"/>
  <c r="CC245" i="30"/>
  <c r="BY245" i="30"/>
  <c r="BU245" i="30"/>
  <c r="BQ245" i="30"/>
  <c r="BM245" i="30"/>
  <c r="BI245" i="30"/>
  <c r="BE245" i="30"/>
  <c r="BA245" i="30"/>
  <c r="AW245" i="30"/>
  <c r="AS245" i="30"/>
  <c r="AO245" i="30"/>
  <c r="AK245" i="30"/>
  <c r="AG245" i="30"/>
  <c r="AC245" i="30"/>
  <c r="Y245" i="30"/>
  <c r="U245" i="30"/>
  <c r="Q245" i="30"/>
  <c r="M245" i="30"/>
  <c r="ID245" i="30"/>
  <c r="HZ245" i="30"/>
  <c r="HV245" i="30"/>
  <c r="HR245" i="30"/>
  <c r="HN245" i="30"/>
  <c r="HJ245" i="30"/>
  <c r="HF245" i="30"/>
  <c r="HB245" i="30"/>
  <c r="GX245" i="30"/>
  <c r="GT245" i="30"/>
  <c r="GP245" i="30"/>
  <c r="GL245" i="30"/>
  <c r="GH245" i="30"/>
  <c r="GD245" i="30"/>
  <c r="FZ245" i="30"/>
  <c r="FV245" i="30"/>
  <c r="FR245" i="30"/>
  <c r="FN245" i="30"/>
  <c r="FJ245" i="30"/>
  <c r="FF245" i="30"/>
  <c r="FB245" i="30"/>
  <c r="EX245" i="30"/>
  <c r="ET245" i="30"/>
  <c r="EP245" i="30"/>
  <c r="EL245" i="30"/>
  <c r="EH245" i="30"/>
  <c r="ED245" i="30"/>
  <c r="DZ245" i="30"/>
  <c r="DV245" i="30"/>
  <c r="DR245" i="30"/>
  <c r="DN245" i="30"/>
  <c r="DJ245" i="30"/>
  <c r="DF245" i="30"/>
  <c r="DB245" i="30"/>
  <c r="CX245" i="30"/>
  <c r="CT245" i="30"/>
  <c r="CP245" i="30"/>
  <c r="CL245" i="30"/>
  <c r="CH245" i="30"/>
  <c r="CD245" i="30"/>
  <c r="BZ245" i="30"/>
  <c r="BV245" i="30"/>
  <c r="BR245" i="30"/>
  <c r="BN245" i="30"/>
  <c r="BJ245" i="30"/>
  <c r="BF245" i="30"/>
  <c r="BB245" i="30"/>
  <c r="AX245" i="30"/>
  <c r="AT245" i="30"/>
  <c r="AP245" i="30"/>
  <c r="AL245" i="30"/>
  <c r="AH245" i="30"/>
  <c r="AD245" i="30"/>
  <c r="Z245" i="30"/>
  <c r="V245" i="30"/>
  <c r="R245" i="30"/>
  <c r="N245" i="30"/>
  <c r="IE245" i="30"/>
  <c r="IA245" i="30"/>
  <c r="HW245" i="30"/>
  <c r="HS245" i="30"/>
  <c r="HO245" i="30"/>
  <c r="HK245" i="30"/>
  <c r="HG245" i="30"/>
  <c r="HC245" i="30"/>
  <c r="GY245" i="30"/>
  <c r="GU245" i="30"/>
  <c r="GQ245" i="30"/>
  <c r="GM245" i="30"/>
  <c r="GI245" i="30"/>
  <c r="GE245" i="30"/>
  <c r="GA245" i="30"/>
  <c r="FW245" i="30"/>
  <c r="FS245" i="30"/>
  <c r="FO245" i="30"/>
  <c r="FK245" i="30"/>
  <c r="FG245" i="30"/>
  <c r="FC245" i="30"/>
  <c r="EY245" i="30"/>
  <c r="EU245" i="30"/>
  <c r="EQ245" i="30"/>
  <c r="EM245" i="30"/>
  <c r="EI245" i="30"/>
  <c r="EE245" i="30"/>
  <c r="EA245" i="30"/>
  <c r="DW245" i="30"/>
  <c r="DS245" i="30"/>
  <c r="DO245" i="30"/>
  <c r="DK245" i="30"/>
  <c r="DG245" i="30"/>
  <c r="DC245" i="30"/>
  <c r="CY245" i="30"/>
  <c r="CU245" i="30"/>
  <c r="CQ245" i="30"/>
  <c r="CM245" i="30"/>
  <c r="CI245" i="30"/>
  <c r="CE245" i="30"/>
  <c r="CA245" i="30"/>
  <c r="BW245" i="30"/>
  <c r="BS245" i="30"/>
  <c r="BO245" i="30"/>
  <c r="BK245" i="30"/>
  <c r="BG245" i="30"/>
  <c r="BC245" i="30"/>
  <c r="AY245" i="30"/>
  <c r="AU245" i="30"/>
  <c r="AQ245" i="30"/>
  <c r="AM245" i="30"/>
  <c r="AI245" i="30"/>
  <c r="AE245" i="30"/>
  <c r="AA245" i="30"/>
  <c r="W245" i="30"/>
  <c r="S245" i="30"/>
  <c r="O245" i="30"/>
  <c r="K245" i="30"/>
  <c r="IG230" i="30"/>
  <c r="IC230" i="30"/>
  <c r="HY230" i="30"/>
  <c r="HU230" i="30"/>
  <c r="HQ230" i="30"/>
  <c r="HM230" i="30"/>
  <c r="HI230" i="30"/>
  <c r="HE230" i="30"/>
  <c r="HA230" i="30"/>
  <c r="GW230" i="30"/>
  <c r="GS230" i="30"/>
  <c r="GO230" i="30"/>
  <c r="GK230" i="30"/>
  <c r="GG230" i="30"/>
  <c r="GC230" i="30"/>
  <c r="FY230" i="30"/>
  <c r="FU230" i="30"/>
  <c r="FQ230" i="30"/>
  <c r="FM230" i="30"/>
  <c r="FI230" i="30"/>
  <c r="FE230" i="30"/>
  <c r="FA230" i="30"/>
  <c r="EW230" i="30"/>
  <c r="ES230" i="30"/>
  <c r="EO230" i="30"/>
  <c r="EK230" i="30"/>
  <c r="EG230" i="30"/>
  <c r="EC230" i="30"/>
  <c r="DY230" i="30"/>
  <c r="DU230" i="30"/>
  <c r="DQ230" i="30"/>
  <c r="DM230" i="30"/>
  <c r="DI230" i="30"/>
  <c r="DE230" i="30"/>
  <c r="DA230" i="30"/>
  <c r="CW230" i="30"/>
  <c r="CS230" i="30"/>
  <c r="CO230" i="30"/>
  <c r="CK230" i="30"/>
  <c r="CG230" i="30"/>
  <c r="CC230" i="30"/>
  <c r="BY230" i="30"/>
  <c r="BU230" i="30"/>
  <c r="BQ230" i="30"/>
  <c r="BM230" i="30"/>
  <c r="BI230" i="30"/>
  <c r="BE230" i="30"/>
  <c r="BA230" i="30"/>
  <c r="AW230" i="30"/>
  <c r="AS230" i="30"/>
  <c r="AO230" i="30"/>
  <c r="AK230" i="30"/>
  <c r="AG230" i="30"/>
  <c r="AC230" i="30"/>
  <c r="Y230" i="30"/>
  <c r="U230" i="30"/>
  <c r="Q230" i="30"/>
  <c r="M230" i="30"/>
  <c r="ID230" i="30"/>
  <c r="HZ230" i="30"/>
  <c r="HV230" i="30"/>
  <c r="HR230" i="30"/>
  <c r="HN230" i="30"/>
  <c r="HJ230" i="30"/>
  <c r="HF230" i="30"/>
  <c r="HB230" i="30"/>
  <c r="GX230" i="30"/>
  <c r="GT230" i="30"/>
  <c r="GP230" i="30"/>
  <c r="GL230" i="30"/>
  <c r="GH230" i="30"/>
  <c r="GD230" i="30"/>
  <c r="FZ230" i="30"/>
  <c r="FV230" i="30"/>
  <c r="FR230" i="30"/>
  <c r="FN230" i="30"/>
  <c r="FJ230" i="30"/>
  <c r="FF230" i="30"/>
  <c r="FB230" i="30"/>
  <c r="EX230" i="30"/>
  <c r="ET230" i="30"/>
  <c r="EP230" i="30"/>
  <c r="EL230" i="30"/>
  <c r="EH230" i="30"/>
  <c r="ED230" i="30"/>
  <c r="DZ230" i="30"/>
  <c r="DV230" i="30"/>
  <c r="DR230" i="30"/>
  <c r="DN230" i="30"/>
  <c r="DJ230" i="30"/>
  <c r="DF230" i="30"/>
  <c r="DB230" i="30"/>
  <c r="CX230" i="30"/>
  <c r="CT230" i="30"/>
  <c r="CP230" i="30"/>
  <c r="CL230" i="30"/>
  <c r="CH230" i="30"/>
  <c r="CD230" i="30"/>
  <c r="BZ230" i="30"/>
  <c r="BV230" i="30"/>
  <c r="BR230" i="30"/>
  <c r="BN230" i="30"/>
  <c r="BJ230" i="30"/>
  <c r="BF230" i="30"/>
  <c r="BB230" i="30"/>
  <c r="AX230" i="30"/>
  <c r="AT230" i="30"/>
  <c r="AP230" i="30"/>
  <c r="AL230" i="30"/>
  <c r="AH230" i="30"/>
  <c r="AD230" i="30"/>
  <c r="Z230" i="30"/>
  <c r="V230" i="30"/>
  <c r="R230" i="30"/>
  <c r="N230" i="30"/>
  <c r="IE230" i="30"/>
  <c r="IA230" i="30"/>
  <c r="HW230" i="30"/>
  <c r="HS230" i="30"/>
  <c r="HO230" i="30"/>
  <c r="HK230" i="30"/>
  <c r="HG230" i="30"/>
  <c r="HC230" i="30"/>
  <c r="GY230" i="30"/>
  <c r="GU230" i="30"/>
  <c r="GQ230" i="30"/>
  <c r="GM230" i="30"/>
  <c r="GI230" i="30"/>
  <c r="GE230" i="30"/>
  <c r="GA230" i="30"/>
  <c r="FW230" i="30"/>
  <c r="FS230" i="30"/>
  <c r="FO230" i="30"/>
  <c r="FK230" i="30"/>
  <c r="FG230" i="30"/>
  <c r="FC230" i="30"/>
  <c r="EY230" i="30"/>
  <c r="EU230" i="30"/>
  <c r="EQ230" i="30"/>
  <c r="EM230" i="30"/>
  <c r="EI230" i="30"/>
  <c r="EE230" i="30"/>
  <c r="EA230" i="30"/>
  <c r="DW230" i="30"/>
  <c r="DS230" i="30"/>
  <c r="DO230" i="30"/>
  <c r="DK230" i="30"/>
  <c r="DG230" i="30"/>
  <c r="DC230" i="30"/>
  <c r="CY230" i="30"/>
  <c r="CU230" i="30"/>
  <c r="CQ230" i="30"/>
  <c r="CM230" i="30"/>
  <c r="CI230" i="30"/>
  <c r="CE230" i="30"/>
  <c r="CA230" i="30"/>
  <c r="BW230" i="30"/>
  <c r="BS230" i="30"/>
  <c r="BO230" i="30"/>
  <c r="BK230" i="30"/>
  <c r="BG230" i="30"/>
  <c r="BC230" i="30"/>
  <c r="AY230" i="30"/>
  <c r="AU230" i="30"/>
  <c r="AQ230" i="30"/>
  <c r="AM230" i="30"/>
  <c r="AI230" i="30"/>
  <c r="AE230" i="30"/>
  <c r="AA230" i="30"/>
  <c r="W230" i="30"/>
  <c r="S230" i="30"/>
  <c r="O230" i="30"/>
  <c r="K230" i="30"/>
  <c r="IF230" i="30"/>
  <c r="IB230" i="30"/>
  <c r="HX230" i="30"/>
  <c r="HT230" i="30"/>
  <c r="HP230" i="30"/>
  <c r="HL230" i="30"/>
  <c r="HH230" i="30"/>
  <c r="HD230" i="30"/>
  <c r="GZ230" i="30"/>
  <c r="GV230" i="30"/>
  <c r="GR230" i="30"/>
  <c r="GN230" i="30"/>
  <c r="GJ230" i="30"/>
  <c r="GF230" i="30"/>
  <c r="GB230" i="30"/>
  <c r="FX230" i="30"/>
  <c r="FT230" i="30"/>
  <c r="FP230" i="30"/>
  <c r="FL230" i="30"/>
  <c r="FH230" i="30"/>
  <c r="FD230" i="30"/>
  <c r="EZ230" i="30"/>
  <c r="EV230" i="30"/>
  <c r="ER230" i="30"/>
  <c r="EN230" i="30"/>
  <c r="EJ230" i="30"/>
  <c r="EF230" i="30"/>
  <c r="EB230" i="30"/>
  <c r="DX230" i="30"/>
  <c r="DT230" i="30"/>
  <c r="DP230" i="30"/>
  <c r="DL230" i="30"/>
  <c r="DH230" i="30"/>
  <c r="DD230" i="30"/>
  <c r="CZ230" i="30"/>
  <c r="CV230" i="30"/>
  <c r="CR230" i="30"/>
  <c r="CN230" i="30"/>
  <c r="CJ230" i="30"/>
  <c r="CF230" i="30"/>
  <c r="CB230" i="30"/>
  <c r="BX230" i="30"/>
  <c r="BT230" i="30"/>
  <c r="BP230" i="30"/>
  <c r="BL230" i="30"/>
  <c r="BH230" i="30"/>
  <c r="BD230" i="30"/>
  <c r="AZ230" i="30"/>
  <c r="AV230" i="30"/>
  <c r="AR230" i="30"/>
  <c r="AN230" i="30"/>
  <c r="AJ230" i="30"/>
  <c r="AF230" i="30"/>
  <c r="AB230" i="30"/>
  <c r="X230" i="30"/>
  <c r="T230" i="30"/>
  <c r="P230" i="30"/>
  <c r="L230" i="30"/>
  <c r="IG246" i="30"/>
  <c r="IC246" i="30"/>
  <c r="HY246" i="30"/>
  <c r="HU246" i="30"/>
  <c r="HQ246" i="30"/>
  <c r="HM246" i="30"/>
  <c r="HI246" i="30"/>
  <c r="HE246" i="30"/>
  <c r="HA246" i="30"/>
  <c r="GW246" i="30"/>
  <c r="GS246" i="30"/>
  <c r="GO246" i="30"/>
  <c r="GK246" i="30"/>
  <c r="GG246" i="30"/>
  <c r="GC246" i="30"/>
  <c r="FY246" i="30"/>
  <c r="FU246" i="30"/>
  <c r="FQ246" i="30"/>
  <c r="FM246" i="30"/>
  <c r="FI246" i="30"/>
  <c r="FE246" i="30"/>
  <c r="FA246" i="30"/>
  <c r="EW246" i="30"/>
  <c r="ES246" i="30"/>
  <c r="EO246" i="30"/>
  <c r="EK246" i="30"/>
  <c r="EG246" i="30"/>
  <c r="EC246" i="30"/>
  <c r="DY246" i="30"/>
  <c r="DU246" i="30"/>
  <c r="DQ246" i="30"/>
  <c r="DM246" i="30"/>
  <c r="DI246" i="30"/>
  <c r="DE246" i="30"/>
  <c r="DA246" i="30"/>
  <c r="CW246" i="30"/>
  <c r="CS246" i="30"/>
  <c r="CO246" i="30"/>
  <c r="CK246" i="30"/>
  <c r="CG246" i="30"/>
  <c r="CC246" i="30"/>
  <c r="BY246" i="30"/>
  <c r="BU246" i="30"/>
  <c r="BQ246" i="30"/>
  <c r="BM246" i="30"/>
  <c r="BI246" i="30"/>
  <c r="BE246" i="30"/>
  <c r="BA246" i="30"/>
  <c r="AW246" i="30"/>
  <c r="AS246" i="30"/>
  <c r="AO246" i="30"/>
  <c r="AK246" i="30"/>
  <c r="AG246" i="30"/>
  <c r="AC246" i="30"/>
  <c r="Y246" i="30"/>
  <c r="U246" i="30"/>
  <c r="Q246" i="30"/>
  <c r="M246" i="30"/>
  <c r="ID246" i="30"/>
  <c r="HZ246" i="30"/>
  <c r="HV246" i="30"/>
  <c r="HR246" i="30"/>
  <c r="HN246" i="30"/>
  <c r="HJ246" i="30"/>
  <c r="HF246" i="30"/>
  <c r="HB246" i="30"/>
  <c r="GX246" i="30"/>
  <c r="GT246" i="30"/>
  <c r="GP246" i="30"/>
  <c r="GL246" i="30"/>
  <c r="GH246" i="30"/>
  <c r="GD246" i="30"/>
  <c r="FZ246" i="30"/>
  <c r="FV246" i="30"/>
  <c r="FR246" i="30"/>
  <c r="FN246" i="30"/>
  <c r="FJ246" i="30"/>
  <c r="FF246" i="30"/>
  <c r="FB246" i="30"/>
  <c r="EX246" i="30"/>
  <c r="ET246" i="30"/>
  <c r="EP246" i="30"/>
  <c r="EL246" i="30"/>
  <c r="EH246" i="30"/>
  <c r="ED246" i="30"/>
  <c r="DZ246" i="30"/>
  <c r="DV246" i="30"/>
  <c r="DR246" i="30"/>
  <c r="DN246" i="30"/>
  <c r="DJ246" i="30"/>
  <c r="DF246" i="30"/>
  <c r="DB246" i="30"/>
  <c r="CX246" i="30"/>
  <c r="CT246" i="30"/>
  <c r="CP246" i="30"/>
  <c r="CL246" i="30"/>
  <c r="CH246" i="30"/>
  <c r="CD246" i="30"/>
  <c r="BZ246" i="30"/>
  <c r="BV246" i="30"/>
  <c r="BR246" i="30"/>
  <c r="BN246" i="30"/>
  <c r="BJ246" i="30"/>
  <c r="BF246" i="30"/>
  <c r="BB246" i="30"/>
  <c r="AX246" i="30"/>
  <c r="AT246" i="30"/>
  <c r="AP246" i="30"/>
  <c r="AL246" i="30"/>
  <c r="AH246" i="30"/>
  <c r="AD246" i="30"/>
  <c r="Z246" i="30"/>
  <c r="V246" i="30"/>
  <c r="R246" i="30"/>
  <c r="N246" i="30"/>
  <c r="IE246" i="30"/>
  <c r="IA246" i="30"/>
  <c r="HW246" i="30"/>
  <c r="HS246" i="30"/>
  <c r="HO246" i="30"/>
  <c r="HK246" i="30"/>
  <c r="HG246" i="30"/>
  <c r="HC246" i="30"/>
  <c r="GY246" i="30"/>
  <c r="GU246" i="30"/>
  <c r="GQ246" i="30"/>
  <c r="GM246" i="30"/>
  <c r="GI246" i="30"/>
  <c r="GE246" i="30"/>
  <c r="GA246" i="30"/>
  <c r="FW246" i="30"/>
  <c r="FS246" i="30"/>
  <c r="FO246" i="30"/>
  <c r="FK246" i="30"/>
  <c r="FG246" i="30"/>
  <c r="FC246" i="30"/>
  <c r="EY246" i="30"/>
  <c r="EU246" i="30"/>
  <c r="EQ246" i="30"/>
  <c r="EM246" i="30"/>
  <c r="EI246" i="30"/>
  <c r="EE246" i="30"/>
  <c r="EA246" i="30"/>
  <c r="DW246" i="30"/>
  <c r="DS246" i="30"/>
  <c r="DO246" i="30"/>
  <c r="DK246" i="30"/>
  <c r="DG246" i="30"/>
  <c r="DC246" i="30"/>
  <c r="CY246" i="30"/>
  <c r="CU246" i="30"/>
  <c r="CQ246" i="30"/>
  <c r="CM246" i="30"/>
  <c r="CI246" i="30"/>
  <c r="CE246" i="30"/>
  <c r="CA246" i="30"/>
  <c r="BW246" i="30"/>
  <c r="BS246" i="30"/>
  <c r="BO246" i="30"/>
  <c r="BK246" i="30"/>
  <c r="BG246" i="30"/>
  <c r="BC246" i="30"/>
  <c r="AY246" i="30"/>
  <c r="AU246" i="30"/>
  <c r="AQ246" i="30"/>
  <c r="AM246" i="30"/>
  <c r="AI246" i="30"/>
  <c r="AE246" i="30"/>
  <c r="AA246" i="30"/>
  <c r="W246" i="30"/>
  <c r="S246" i="30"/>
  <c r="O246" i="30"/>
  <c r="K246" i="30"/>
  <c r="IF246" i="30"/>
  <c r="IB246" i="30"/>
  <c r="HX246" i="30"/>
  <c r="HT246" i="30"/>
  <c r="HP246" i="30"/>
  <c r="HL246" i="30"/>
  <c r="HH246" i="30"/>
  <c r="HD246" i="30"/>
  <c r="GZ246" i="30"/>
  <c r="GV246" i="30"/>
  <c r="GR246" i="30"/>
  <c r="GN246" i="30"/>
  <c r="GJ246" i="30"/>
  <c r="GF246" i="30"/>
  <c r="GB246" i="30"/>
  <c r="FX246" i="30"/>
  <c r="FT246" i="30"/>
  <c r="FP246" i="30"/>
  <c r="FL246" i="30"/>
  <c r="FH246" i="30"/>
  <c r="FD246" i="30"/>
  <c r="EZ246" i="30"/>
  <c r="EV246" i="30"/>
  <c r="ER246" i="30"/>
  <c r="EN246" i="30"/>
  <c r="EJ246" i="30"/>
  <c r="EF246" i="30"/>
  <c r="EB246" i="30"/>
  <c r="DX246" i="30"/>
  <c r="DT246" i="30"/>
  <c r="DP246" i="30"/>
  <c r="DL246" i="30"/>
  <c r="DH246" i="30"/>
  <c r="DD246" i="30"/>
  <c r="CZ246" i="30"/>
  <c r="CV246" i="30"/>
  <c r="CR246" i="30"/>
  <c r="CN246" i="30"/>
  <c r="CJ246" i="30"/>
  <c r="CF246" i="30"/>
  <c r="CB246" i="30"/>
  <c r="BX246" i="30"/>
  <c r="BT246" i="30"/>
  <c r="BP246" i="30"/>
  <c r="BL246" i="30"/>
  <c r="BH246" i="30"/>
  <c r="BD246" i="30"/>
  <c r="AZ246" i="30"/>
  <c r="AV246" i="30"/>
  <c r="AR246" i="30"/>
  <c r="AN246" i="30"/>
  <c r="AJ246" i="30"/>
  <c r="AF246" i="30"/>
  <c r="AB246" i="30"/>
  <c r="X246" i="30"/>
  <c r="T246" i="30"/>
  <c r="P246" i="30"/>
  <c r="L246" i="30"/>
  <c r="ID262" i="30"/>
  <c r="HZ262" i="30"/>
  <c r="HV262" i="30"/>
  <c r="HR262" i="30"/>
  <c r="HN262" i="30"/>
  <c r="HJ262" i="30"/>
  <c r="HF262" i="30"/>
  <c r="HB262" i="30"/>
  <c r="GX262" i="30"/>
  <c r="GT262" i="30"/>
  <c r="GP262" i="30"/>
  <c r="GL262" i="30"/>
  <c r="GH262" i="30"/>
  <c r="GD262" i="30"/>
  <c r="FZ262" i="30"/>
  <c r="FV262" i="30"/>
  <c r="FR262" i="30"/>
  <c r="FN262" i="30"/>
  <c r="FJ262" i="30"/>
  <c r="FF262" i="30"/>
  <c r="FB262" i="30"/>
  <c r="EX262" i="30"/>
  <c r="ET262" i="30"/>
  <c r="EP262" i="30"/>
  <c r="EL262" i="30"/>
  <c r="EH262" i="30"/>
  <c r="ED262" i="30"/>
  <c r="DZ262" i="30"/>
  <c r="DV262" i="30"/>
  <c r="DR262" i="30"/>
  <c r="DN262" i="30"/>
  <c r="DJ262" i="30"/>
  <c r="DF262" i="30"/>
  <c r="DB262" i="30"/>
  <c r="CX262" i="30"/>
  <c r="CT262" i="30"/>
  <c r="CP262" i="30"/>
  <c r="CL262" i="30"/>
  <c r="CH262" i="30"/>
  <c r="CD262" i="30"/>
  <c r="BZ262" i="30"/>
  <c r="BV262" i="30"/>
  <c r="BR262" i="30"/>
  <c r="BN262" i="30"/>
  <c r="BJ262" i="30"/>
  <c r="BF262" i="30"/>
  <c r="BB262" i="30"/>
  <c r="AX262" i="30"/>
  <c r="AT262" i="30"/>
  <c r="AP262" i="30"/>
  <c r="AL262" i="30"/>
  <c r="AH262" i="30"/>
  <c r="AD262" i="30"/>
  <c r="Z262" i="30"/>
  <c r="V262" i="30"/>
  <c r="R262" i="30"/>
  <c r="N262" i="30"/>
  <c r="IE262" i="30"/>
  <c r="IA262" i="30"/>
  <c r="HW262" i="30"/>
  <c r="HS262" i="30"/>
  <c r="HO262" i="30"/>
  <c r="HK262" i="30"/>
  <c r="HG262" i="30"/>
  <c r="HC262" i="30"/>
  <c r="GY262" i="30"/>
  <c r="GU262" i="30"/>
  <c r="GQ262" i="30"/>
  <c r="GM262" i="30"/>
  <c r="GI262" i="30"/>
  <c r="GE262" i="30"/>
  <c r="GA262" i="30"/>
  <c r="FW262" i="30"/>
  <c r="FS262" i="30"/>
  <c r="FO262" i="30"/>
  <c r="FK262" i="30"/>
  <c r="FG262" i="30"/>
  <c r="FC262" i="30"/>
  <c r="EY262" i="30"/>
  <c r="EU262" i="30"/>
  <c r="EQ262" i="30"/>
  <c r="EM262" i="30"/>
  <c r="EI262" i="30"/>
  <c r="EE262" i="30"/>
  <c r="EA262" i="30"/>
  <c r="DW262" i="30"/>
  <c r="DS262" i="30"/>
  <c r="DO262" i="30"/>
  <c r="DK262" i="30"/>
  <c r="DG262" i="30"/>
  <c r="DC262" i="30"/>
  <c r="CY262" i="30"/>
  <c r="CU262" i="30"/>
  <c r="CQ262" i="30"/>
  <c r="CM262" i="30"/>
  <c r="CI262" i="30"/>
  <c r="CE262" i="30"/>
  <c r="CA262" i="30"/>
  <c r="BW262" i="30"/>
  <c r="BS262" i="30"/>
  <c r="BO262" i="30"/>
  <c r="BK262" i="30"/>
  <c r="BG262" i="30"/>
  <c r="BC262" i="30"/>
  <c r="AY262" i="30"/>
  <c r="AU262" i="30"/>
  <c r="AQ262" i="30"/>
  <c r="AM262" i="30"/>
  <c r="AI262" i="30"/>
  <c r="AE262" i="30"/>
  <c r="AA262" i="30"/>
  <c r="W262" i="30"/>
  <c r="S262" i="30"/>
  <c r="O262" i="30"/>
  <c r="K262" i="30"/>
  <c r="IF262" i="30"/>
  <c r="IB262" i="30"/>
  <c r="HX262" i="30"/>
  <c r="HT262" i="30"/>
  <c r="HP262" i="30"/>
  <c r="HL262" i="30"/>
  <c r="HH262" i="30"/>
  <c r="HD262" i="30"/>
  <c r="GZ262" i="30"/>
  <c r="GV262" i="30"/>
  <c r="GR262" i="30"/>
  <c r="GN262" i="30"/>
  <c r="GJ262" i="30"/>
  <c r="GF262" i="30"/>
  <c r="GB262" i="30"/>
  <c r="FX262" i="30"/>
  <c r="FT262" i="30"/>
  <c r="FP262" i="30"/>
  <c r="FL262" i="30"/>
  <c r="FH262" i="30"/>
  <c r="FD262" i="30"/>
  <c r="EZ262" i="30"/>
  <c r="EV262" i="30"/>
  <c r="ER262" i="30"/>
  <c r="EN262" i="30"/>
  <c r="EJ262" i="30"/>
  <c r="EF262" i="30"/>
  <c r="EB262" i="30"/>
  <c r="DX262" i="30"/>
  <c r="DT262" i="30"/>
  <c r="DP262" i="30"/>
  <c r="DL262" i="30"/>
  <c r="DH262" i="30"/>
  <c r="DD262" i="30"/>
  <c r="CZ262" i="30"/>
  <c r="CV262" i="30"/>
  <c r="CR262" i="30"/>
  <c r="CN262" i="30"/>
  <c r="CJ262" i="30"/>
  <c r="CF262" i="30"/>
  <c r="CB262" i="30"/>
  <c r="BX262" i="30"/>
  <c r="BT262" i="30"/>
  <c r="BP262" i="30"/>
  <c r="BL262" i="30"/>
  <c r="BH262" i="30"/>
  <c r="BD262" i="30"/>
  <c r="AZ262" i="30"/>
  <c r="AV262" i="30"/>
  <c r="AR262" i="30"/>
  <c r="AN262" i="30"/>
  <c r="AJ262" i="30"/>
  <c r="AF262" i="30"/>
  <c r="AB262" i="30"/>
  <c r="X262" i="30"/>
  <c r="T262" i="30"/>
  <c r="P262" i="30"/>
  <c r="L262" i="30"/>
  <c r="IG262" i="30"/>
  <c r="IC262" i="30"/>
  <c r="HY262" i="30"/>
  <c r="HU262" i="30"/>
  <c r="HQ262" i="30"/>
  <c r="HM262" i="30"/>
  <c r="HI262" i="30"/>
  <c r="HE262" i="30"/>
  <c r="HA262" i="30"/>
  <c r="GW262" i="30"/>
  <c r="GS262" i="30"/>
  <c r="GO262" i="30"/>
  <c r="GK262" i="30"/>
  <c r="GG262" i="30"/>
  <c r="GC262" i="30"/>
  <c r="FY262" i="30"/>
  <c r="FU262" i="30"/>
  <c r="FQ262" i="30"/>
  <c r="FM262" i="30"/>
  <c r="FI262" i="30"/>
  <c r="FE262" i="30"/>
  <c r="FA262" i="30"/>
  <c r="EW262" i="30"/>
  <c r="ES262" i="30"/>
  <c r="EO262" i="30"/>
  <c r="EK262" i="30"/>
  <c r="EG262" i="30"/>
  <c r="EC262" i="30"/>
  <c r="DY262" i="30"/>
  <c r="DU262" i="30"/>
  <c r="DQ262" i="30"/>
  <c r="DM262" i="30"/>
  <c r="DI262" i="30"/>
  <c r="DE262" i="30"/>
  <c r="DA262" i="30"/>
  <c r="CW262" i="30"/>
  <c r="CS262" i="30"/>
  <c r="CO262" i="30"/>
  <c r="CK262" i="30"/>
  <c r="CG262" i="30"/>
  <c r="CC262" i="30"/>
  <c r="BY262" i="30"/>
  <c r="BU262" i="30"/>
  <c r="BQ262" i="30"/>
  <c r="BM262" i="30"/>
  <c r="BI262" i="30"/>
  <c r="BE262" i="30"/>
  <c r="BA262" i="30"/>
  <c r="AW262" i="30"/>
  <c r="AS262" i="30"/>
  <c r="AO262" i="30"/>
  <c r="AK262" i="30"/>
  <c r="AG262" i="30"/>
  <c r="AC262" i="30"/>
  <c r="Y262" i="30"/>
  <c r="U262" i="30"/>
  <c r="Q262" i="30"/>
  <c r="M262" i="30"/>
  <c r="ID278" i="30"/>
  <c r="HZ278" i="30"/>
  <c r="HV278" i="30"/>
  <c r="HR278" i="30"/>
  <c r="HN278" i="30"/>
  <c r="HJ278" i="30"/>
  <c r="HF278" i="30"/>
  <c r="HB278" i="30"/>
  <c r="GX278" i="30"/>
  <c r="GT278" i="30"/>
  <c r="GP278" i="30"/>
  <c r="GL278" i="30"/>
  <c r="GH278" i="30"/>
  <c r="GD278" i="30"/>
  <c r="FZ278" i="30"/>
  <c r="FV278" i="30"/>
  <c r="FR278" i="30"/>
  <c r="FN278" i="30"/>
  <c r="FJ278" i="30"/>
  <c r="FF278" i="30"/>
  <c r="FB278" i="30"/>
  <c r="EX278" i="30"/>
  <c r="ET278" i="30"/>
  <c r="EP278" i="30"/>
  <c r="EL278" i="30"/>
  <c r="EH278" i="30"/>
  <c r="ED278" i="30"/>
  <c r="DZ278" i="30"/>
  <c r="DV278" i="30"/>
  <c r="DR278" i="30"/>
  <c r="DN278" i="30"/>
  <c r="DJ278" i="30"/>
  <c r="DF278" i="30"/>
  <c r="DB278" i="30"/>
  <c r="CX278" i="30"/>
  <c r="CT278" i="30"/>
  <c r="CP278" i="30"/>
  <c r="CL278" i="30"/>
  <c r="CH278" i="30"/>
  <c r="CD278" i="30"/>
  <c r="BZ278" i="30"/>
  <c r="BV278" i="30"/>
  <c r="BR278" i="30"/>
  <c r="BN278" i="30"/>
  <c r="BJ278" i="30"/>
  <c r="BF278" i="30"/>
  <c r="BB278" i="30"/>
  <c r="AX278" i="30"/>
  <c r="AT278" i="30"/>
  <c r="AP278" i="30"/>
  <c r="AL278" i="30"/>
  <c r="AH278" i="30"/>
  <c r="AD278" i="30"/>
  <c r="Z278" i="30"/>
  <c r="V278" i="30"/>
  <c r="R278" i="30"/>
  <c r="N278" i="30"/>
  <c r="IE278" i="30"/>
  <c r="IA278" i="30"/>
  <c r="HW278" i="30"/>
  <c r="HS278" i="30"/>
  <c r="HO278" i="30"/>
  <c r="HK278" i="30"/>
  <c r="HG278" i="30"/>
  <c r="HC278" i="30"/>
  <c r="GY278" i="30"/>
  <c r="GU278" i="30"/>
  <c r="GQ278" i="30"/>
  <c r="GM278" i="30"/>
  <c r="GI278" i="30"/>
  <c r="GE278" i="30"/>
  <c r="GA278" i="30"/>
  <c r="FW278" i="30"/>
  <c r="FS278" i="30"/>
  <c r="FO278" i="30"/>
  <c r="FK278" i="30"/>
  <c r="FG278" i="30"/>
  <c r="FC278" i="30"/>
  <c r="EY278" i="30"/>
  <c r="EU278" i="30"/>
  <c r="EQ278" i="30"/>
  <c r="EM278" i="30"/>
  <c r="EI278" i="30"/>
  <c r="EE278" i="30"/>
  <c r="EA278" i="30"/>
  <c r="DW278" i="30"/>
  <c r="DS278" i="30"/>
  <c r="DO278" i="30"/>
  <c r="DK278" i="30"/>
  <c r="DG278" i="30"/>
  <c r="DC278" i="30"/>
  <c r="CY278" i="30"/>
  <c r="CU278" i="30"/>
  <c r="CQ278" i="30"/>
  <c r="CM278" i="30"/>
  <c r="CI278" i="30"/>
  <c r="CE278" i="30"/>
  <c r="CA278" i="30"/>
  <c r="BW278" i="30"/>
  <c r="BS278" i="30"/>
  <c r="BO278" i="30"/>
  <c r="BK278" i="30"/>
  <c r="BG278" i="30"/>
  <c r="BC278" i="30"/>
  <c r="AY278" i="30"/>
  <c r="AU278" i="30"/>
  <c r="AQ278" i="30"/>
  <c r="AM278" i="30"/>
  <c r="AI278" i="30"/>
  <c r="AE278" i="30"/>
  <c r="AA278" i="30"/>
  <c r="W278" i="30"/>
  <c r="S278" i="30"/>
  <c r="O278" i="30"/>
  <c r="K278" i="30"/>
  <c r="IF278" i="30"/>
  <c r="IB278" i="30"/>
  <c r="HX278" i="30"/>
  <c r="HT278" i="30"/>
  <c r="HP278" i="30"/>
  <c r="HL278" i="30"/>
  <c r="HH278" i="30"/>
  <c r="HD278" i="30"/>
  <c r="GZ278" i="30"/>
  <c r="GV278" i="30"/>
  <c r="GR278" i="30"/>
  <c r="GN278" i="30"/>
  <c r="GJ278" i="30"/>
  <c r="GF278" i="30"/>
  <c r="GB278" i="30"/>
  <c r="FX278" i="30"/>
  <c r="FT278" i="30"/>
  <c r="FP278" i="30"/>
  <c r="FL278" i="30"/>
  <c r="FH278" i="30"/>
  <c r="FD278" i="30"/>
  <c r="EZ278" i="30"/>
  <c r="EV278" i="30"/>
  <c r="ER278" i="30"/>
  <c r="EN278" i="30"/>
  <c r="EJ278" i="30"/>
  <c r="EF278" i="30"/>
  <c r="EB278" i="30"/>
  <c r="DX278" i="30"/>
  <c r="DT278" i="30"/>
  <c r="DP278" i="30"/>
  <c r="DL278" i="30"/>
  <c r="DH278" i="30"/>
  <c r="DD278" i="30"/>
  <c r="CZ278" i="30"/>
  <c r="CV278" i="30"/>
  <c r="CR278" i="30"/>
  <c r="CN278" i="30"/>
  <c r="CJ278" i="30"/>
  <c r="CF278" i="30"/>
  <c r="CB278" i="30"/>
  <c r="BX278" i="30"/>
  <c r="BT278" i="30"/>
  <c r="BP278" i="30"/>
  <c r="BL278" i="30"/>
  <c r="BH278" i="30"/>
  <c r="BD278" i="30"/>
  <c r="AZ278" i="30"/>
  <c r="AV278" i="30"/>
  <c r="AR278" i="30"/>
  <c r="AN278" i="30"/>
  <c r="AJ278" i="30"/>
  <c r="AF278" i="30"/>
  <c r="AB278" i="30"/>
  <c r="X278" i="30"/>
  <c r="T278" i="30"/>
  <c r="P278" i="30"/>
  <c r="L278" i="30"/>
  <c r="IG278" i="30"/>
  <c r="IC278" i="30"/>
  <c r="HY278" i="30"/>
  <c r="HU278" i="30"/>
  <c r="HQ278" i="30"/>
  <c r="HM278" i="30"/>
  <c r="HI278" i="30"/>
  <c r="HE278" i="30"/>
  <c r="HA278" i="30"/>
  <c r="GW278" i="30"/>
  <c r="GS278" i="30"/>
  <c r="GO278" i="30"/>
  <c r="GK278" i="30"/>
  <c r="GG278" i="30"/>
  <c r="GC278" i="30"/>
  <c r="FY278" i="30"/>
  <c r="FU278" i="30"/>
  <c r="FQ278" i="30"/>
  <c r="FM278" i="30"/>
  <c r="FI278" i="30"/>
  <c r="FE278" i="30"/>
  <c r="FA278" i="30"/>
  <c r="EW278" i="30"/>
  <c r="ES278" i="30"/>
  <c r="EO278" i="30"/>
  <c r="EK278" i="30"/>
  <c r="EG278" i="30"/>
  <c r="EC278" i="30"/>
  <c r="DY278" i="30"/>
  <c r="DU278" i="30"/>
  <c r="DQ278" i="30"/>
  <c r="DM278" i="30"/>
  <c r="DI278" i="30"/>
  <c r="DE278" i="30"/>
  <c r="DA278" i="30"/>
  <c r="CW278" i="30"/>
  <c r="CS278" i="30"/>
  <c r="CO278" i="30"/>
  <c r="CK278" i="30"/>
  <c r="CG278" i="30"/>
  <c r="CC278" i="30"/>
  <c r="BY278" i="30"/>
  <c r="BU278" i="30"/>
  <c r="BQ278" i="30"/>
  <c r="BM278" i="30"/>
  <c r="BI278" i="30"/>
  <c r="BE278" i="30"/>
  <c r="BA278" i="30"/>
  <c r="AW278" i="30"/>
  <c r="AS278" i="30"/>
  <c r="AO278" i="30"/>
  <c r="AK278" i="30"/>
  <c r="AG278" i="30"/>
  <c r="AC278" i="30"/>
  <c r="Y278" i="30"/>
  <c r="U278" i="30"/>
  <c r="Q278" i="30"/>
  <c r="M278" i="30"/>
  <c r="IE263" i="30"/>
  <c r="IA263" i="30"/>
  <c r="HW263" i="30"/>
  <c r="HS263" i="30"/>
  <c r="HO263" i="30"/>
  <c r="HK263" i="30"/>
  <c r="HG263" i="30"/>
  <c r="HC263" i="30"/>
  <c r="GY263" i="30"/>
  <c r="GU263" i="30"/>
  <c r="GQ263" i="30"/>
  <c r="GM263" i="30"/>
  <c r="GI263" i="30"/>
  <c r="GE263" i="30"/>
  <c r="GA263" i="30"/>
  <c r="FW263" i="30"/>
  <c r="FS263" i="30"/>
  <c r="FO263" i="30"/>
  <c r="FK263" i="30"/>
  <c r="FG263" i="30"/>
  <c r="FC263" i="30"/>
  <c r="EY263" i="30"/>
  <c r="EU263" i="30"/>
  <c r="EQ263" i="30"/>
  <c r="EM263" i="30"/>
  <c r="EI263" i="30"/>
  <c r="EE263" i="30"/>
  <c r="EA263" i="30"/>
  <c r="DW263" i="30"/>
  <c r="DS263" i="30"/>
  <c r="DO263" i="30"/>
  <c r="DK263" i="30"/>
  <c r="DG263" i="30"/>
  <c r="DC263" i="30"/>
  <c r="CY263" i="30"/>
  <c r="CU263" i="30"/>
  <c r="CQ263" i="30"/>
  <c r="CM263" i="30"/>
  <c r="CI263" i="30"/>
  <c r="CE263" i="30"/>
  <c r="CA263" i="30"/>
  <c r="BW263" i="30"/>
  <c r="BS263" i="30"/>
  <c r="BO263" i="30"/>
  <c r="BK263" i="30"/>
  <c r="BG263" i="30"/>
  <c r="BC263" i="30"/>
  <c r="AY263" i="30"/>
  <c r="AU263" i="30"/>
  <c r="AQ263" i="30"/>
  <c r="AM263" i="30"/>
  <c r="AI263" i="30"/>
  <c r="AE263" i="30"/>
  <c r="AA263" i="30"/>
  <c r="W263" i="30"/>
  <c r="S263" i="30"/>
  <c r="O263" i="30"/>
  <c r="K263" i="30"/>
  <c r="IF263" i="30"/>
  <c r="IB263" i="30"/>
  <c r="HX263" i="30"/>
  <c r="HT263" i="30"/>
  <c r="HP263" i="30"/>
  <c r="HL263" i="30"/>
  <c r="HH263" i="30"/>
  <c r="HD263" i="30"/>
  <c r="GZ263" i="30"/>
  <c r="GV263" i="30"/>
  <c r="GR263" i="30"/>
  <c r="GN263" i="30"/>
  <c r="GJ263" i="30"/>
  <c r="GF263" i="30"/>
  <c r="GB263" i="30"/>
  <c r="FX263" i="30"/>
  <c r="FT263" i="30"/>
  <c r="FP263" i="30"/>
  <c r="FL263" i="30"/>
  <c r="FH263" i="30"/>
  <c r="FD263" i="30"/>
  <c r="EZ263" i="30"/>
  <c r="EV263" i="30"/>
  <c r="ER263" i="30"/>
  <c r="EN263" i="30"/>
  <c r="EJ263" i="30"/>
  <c r="EF263" i="30"/>
  <c r="EB263" i="30"/>
  <c r="DX263" i="30"/>
  <c r="DT263" i="30"/>
  <c r="DP263" i="30"/>
  <c r="DL263" i="30"/>
  <c r="DH263" i="30"/>
  <c r="DD263" i="30"/>
  <c r="CZ263" i="30"/>
  <c r="CV263" i="30"/>
  <c r="CR263" i="30"/>
  <c r="CN263" i="30"/>
  <c r="CJ263" i="30"/>
  <c r="CF263" i="30"/>
  <c r="CB263" i="30"/>
  <c r="BX263" i="30"/>
  <c r="BT263" i="30"/>
  <c r="BP263" i="30"/>
  <c r="BL263" i="30"/>
  <c r="BH263" i="30"/>
  <c r="BD263" i="30"/>
  <c r="AZ263" i="30"/>
  <c r="AV263" i="30"/>
  <c r="AR263" i="30"/>
  <c r="AN263" i="30"/>
  <c r="AJ263" i="30"/>
  <c r="AF263" i="30"/>
  <c r="AB263" i="30"/>
  <c r="X263" i="30"/>
  <c r="T263" i="30"/>
  <c r="P263" i="30"/>
  <c r="L263" i="30"/>
  <c r="IG263" i="30"/>
  <c r="IC263" i="30"/>
  <c r="HY263" i="30"/>
  <c r="HU263" i="30"/>
  <c r="HQ263" i="30"/>
  <c r="HM263" i="30"/>
  <c r="HI263" i="30"/>
  <c r="HE263" i="30"/>
  <c r="HA263" i="30"/>
  <c r="GW263" i="30"/>
  <c r="GS263" i="30"/>
  <c r="GO263" i="30"/>
  <c r="GK263" i="30"/>
  <c r="GG263" i="30"/>
  <c r="GC263" i="30"/>
  <c r="FY263" i="30"/>
  <c r="FU263" i="30"/>
  <c r="FQ263" i="30"/>
  <c r="FM263" i="30"/>
  <c r="FI263" i="30"/>
  <c r="FE263" i="30"/>
  <c r="FA263" i="30"/>
  <c r="EW263" i="30"/>
  <c r="ES263" i="30"/>
  <c r="EO263" i="30"/>
  <c r="EK263" i="30"/>
  <c r="EG263" i="30"/>
  <c r="EC263" i="30"/>
  <c r="DY263" i="30"/>
  <c r="DU263" i="30"/>
  <c r="DQ263" i="30"/>
  <c r="DM263" i="30"/>
  <c r="DI263" i="30"/>
  <c r="DE263" i="30"/>
  <c r="DA263" i="30"/>
  <c r="CW263" i="30"/>
  <c r="CS263" i="30"/>
  <c r="CO263" i="30"/>
  <c r="CK263" i="30"/>
  <c r="CG263" i="30"/>
  <c r="CC263" i="30"/>
  <c r="BY263" i="30"/>
  <c r="BU263" i="30"/>
  <c r="BQ263" i="30"/>
  <c r="BM263" i="30"/>
  <c r="BI263" i="30"/>
  <c r="BE263" i="30"/>
  <c r="BA263" i="30"/>
  <c r="AW263" i="30"/>
  <c r="AS263" i="30"/>
  <c r="AO263" i="30"/>
  <c r="AK263" i="30"/>
  <c r="AG263" i="30"/>
  <c r="AC263" i="30"/>
  <c r="Y263" i="30"/>
  <c r="U263" i="30"/>
  <c r="Q263" i="30"/>
  <c r="M263" i="30"/>
  <c r="ID263" i="30"/>
  <c r="HZ263" i="30"/>
  <c r="HV263" i="30"/>
  <c r="HR263" i="30"/>
  <c r="HN263" i="30"/>
  <c r="HJ263" i="30"/>
  <c r="HF263" i="30"/>
  <c r="HB263" i="30"/>
  <c r="GX263" i="30"/>
  <c r="GT263" i="30"/>
  <c r="GP263" i="30"/>
  <c r="GL263" i="30"/>
  <c r="GH263" i="30"/>
  <c r="GD263" i="30"/>
  <c r="FZ263" i="30"/>
  <c r="FV263" i="30"/>
  <c r="FR263" i="30"/>
  <c r="FN263" i="30"/>
  <c r="FJ263" i="30"/>
  <c r="FF263" i="30"/>
  <c r="FB263" i="30"/>
  <c r="EX263" i="30"/>
  <c r="ET263" i="30"/>
  <c r="EP263" i="30"/>
  <c r="EL263" i="30"/>
  <c r="EH263" i="30"/>
  <c r="ED263" i="30"/>
  <c r="DZ263" i="30"/>
  <c r="DV263" i="30"/>
  <c r="DR263" i="30"/>
  <c r="DN263" i="30"/>
  <c r="DJ263" i="30"/>
  <c r="DF263" i="30"/>
  <c r="DB263" i="30"/>
  <c r="CX263" i="30"/>
  <c r="CT263" i="30"/>
  <c r="CP263" i="30"/>
  <c r="CL263" i="30"/>
  <c r="CH263" i="30"/>
  <c r="CD263" i="30"/>
  <c r="BZ263" i="30"/>
  <c r="BV263" i="30"/>
  <c r="BR263" i="30"/>
  <c r="BN263" i="30"/>
  <c r="BJ263" i="30"/>
  <c r="BF263" i="30"/>
  <c r="BB263" i="30"/>
  <c r="AX263" i="30"/>
  <c r="AT263" i="30"/>
  <c r="AP263" i="30"/>
  <c r="AL263" i="30"/>
  <c r="AH263" i="30"/>
  <c r="AD263" i="30"/>
  <c r="Z263" i="30"/>
  <c r="V263" i="30"/>
  <c r="R263" i="30"/>
  <c r="N263" i="30"/>
  <c r="IE279" i="30"/>
  <c r="IA279" i="30"/>
  <c r="HW279" i="30"/>
  <c r="HS279" i="30"/>
  <c r="HO279" i="30"/>
  <c r="HK279" i="30"/>
  <c r="HG279" i="30"/>
  <c r="HC279" i="30"/>
  <c r="GY279" i="30"/>
  <c r="GU279" i="30"/>
  <c r="GQ279" i="30"/>
  <c r="GM279" i="30"/>
  <c r="GI279" i="30"/>
  <c r="GE279" i="30"/>
  <c r="GA279" i="30"/>
  <c r="FW279" i="30"/>
  <c r="FS279" i="30"/>
  <c r="FO279" i="30"/>
  <c r="FK279" i="30"/>
  <c r="FG279" i="30"/>
  <c r="FC279" i="30"/>
  <c r="EY279" i="30"/>
  <c r="EU279" i="30"/>
  <c r="EQ279" i="30"/>
  <c r="EM279" i="30"/>
  <c r="EI279" i="30"/>
  <c r="EE279" i="30"/>
  <c r="EA279" i="30"/>
  <c r="DW279" i="30"/>
  <c r="DS279" i="30"/>
  <c r="DO279" i="30"/>
  <c r="DK279" i="30"/>
  <c r="DG279" i="30"/>
  <c r="DC279" i="30"/>
  <c r="CY279" i="30"/>
  <c r="CU279" i="30"/>
  <c r="CQ279" i="30"/>
  <c r="CM279" i="30"/>
  <c r="CI279" i="30"/>
  <c r="CE279" i="30"/>
  <c r="CA279" i="30"/>
  <c r="BW279" i="30"/>
  <c r="BS279" i="30"/>
  <c r="BO279" i="30"/>
  <c r="BK279" i="30"/>
  <c r="BG279" i="30"/>
  <c r="BC279" i="30"/>
  <c r="AY279" i="30"/>
  <c r="AU279" i="30"/>
  <c r="AQ279" i="30"/>
  <c r="AM279" i="30"/>
  <c r="AI279" i="30"/>
  <c r="AE279" i="30"/>
  <c r="AA279" i="30"/>
  <c r="W279" i="30"/>
  <c r="S279" i="30"/>
  <c r="O279" i="30"/>
  <c r="K279" i="30"/>
  <c r="IF279" i="30"/>
  <c r="IB279" i="30"/>
  <c r="HX279" i="30"/>
  <c r="HT279" i="30"/>
  <c r="HP279" i="30"/>
  <c r="HL279" i="30"/>
  <c r="HH279" i="30"/>
  <c r="HD279" i="30"/>
  <c r="GZ279" i="30"/>
  <c r="GV279" i="30"/>
  <c r="GR279" i="30"/>
  <c r="GN279" i="30"/>
  <c r="GJ279" i="30"/>
  <c r="GF279" i="30"/>
  <c r="GB279" i="30"/>
  <c r="FX279" i="30"/>
  <c r="FT279" i="30"/>
  <c r="FP279" i="30"/>
  <c r="FL279" i="30"/>
  <c r="FH279" i="30"/>
  <c r="FD279" i="30"/>
  <c r="EZ279" i="30"/>
  <c r="EV279" i="30"/>
  <c r="ER279" i="30"/>
  <c r="EN279" i="30"/>
  <c r="EJ279" i="30"/>
  <c r="EF279" i="30"/>
  <c r="EB279" i="30"/>
  <c r="DX279" i="30"/>
  <c r="DT279" i="30"/>
  <c r="DP279" i="30"/>
  <c r="DL279" i="30"/>
  <c r="DH279" i="30"/>
  <c r="DD279" i="30"/>
  <c r="CZ279" i="30"/>
  <c r="CV279" i="30"/>
  <c r="CR279" i="30"/>
  <c r="CN279" i="30"/>
  <c r="CJ279" i="30"/>
  <c r="CF279" i="30"/>
  <c r="CB279" i="30"/>
  <c r="BX279" i="30"/>
  <c r="BT279" i="30"/>
  <c r="BP279" i="30"/>
  <c r="BL279" i="30"/>
  <c r="BH279" i="30"/>
  <c r="BD279" i="30"/>
  <c r="AZ279" i="30"/>
  <c r="AV279" i="30"/>
  <c r="AR279" i="30"/>
  <c r="AN279" i="30"/>
  <c r="AJ279" i="30"/>
  <c r="AF279" i="30"/>
  <c r="AB279" i="30"/>
  <c r="X279" i="30"/>
  <c r="T279" i="30"/>
  <c r="P279" i="30"/>
  <c r="L279" i="30"/>
  <c r="IG279" i="30"/>
  <c r="IC279" i="30"/>
  <c r="HY279" i="30"/>
  <c r="HU279" i="30"/>
  <c r="HQ279" i="30"/>
  <c r="HM279" i="30"/>
  <c r="HI279" i="30"/>
  <c r="HE279" i="30"/>
  <c r="HA279" i="30"/>
  <c r="GW279" i="30"/>
  <c r="GS279" i="30"/>
  <c r="GO279" i="30"/>
  <c r="GK279" i="30"/>
  <c r="GG279" i="30"/>
  <c r="GC279" i="30"/>
  <c r="FY279" i="30"/>
  <c r="FU279" i="30"/>
  <c r="FQ279" i="30"/>
  <c r="FM279" i="30"/>
  <c r="FI279" i="30"/>
  <c r="FE279" i="30"/>
  <c r="FA279" i="30"/>
  <c r="EW279" i="30"/>
  <c r="ES279" i="30"/>
  <c r="EO279" i="30"/>
  <c r="EK279" i="30"/>
  <c r="EG279" i="30"/>
  <c r="EC279" i="30"/>
  <c r="DY279" i="30"/>
  <c r="DU279" i="30"/>
  <c r="DQ279" i="30"/>
  <c r="DM279" i="30"/>
  <c r="DI279" i="30"/>
  <c r="DE279" i="30"/>
  <c r="DA279" i="30"/>
  <c r="CW279" i="30"/>
  <c r="CS279" i="30"/>
  <c r="CO279" i="30"/>
  <c r="CK279" i="30"/>
  <c r="CG279" i="30"/>
  <c r="CC279" i="30"/>
  <c r="BY279" i="30"/>
  <c r="BU279" i="30"/>
  <c r="BQ279" i="30"/>
  <c r="BM279" i="30"/>
  <c r="BI279" i="30"/>
  <c r="BE279" i="30"/>
  <c r="BA279" i="30"/>
  <c r="AW279" i="30"/>
  <c r="AS279" i="30"/>
  <c r="AO279" i="30"/>
  <c r="AK279" i="30"/>
  <c r="AG279" i="30"/>
  <c r="AC279" i="30"/>
  <c r="Y279" i="30"/>
  <c r="U279" i="30"/>
  <c r="Q279" i="30"/>
  <c r="M279" i="30"/>
  <c r="ID279" i="30"/>
  <c r="HZ279" i="30"/>
  <c r="HV279" i="30"/>
  <c r="HR279" i="30"/>
  <c r="HN279" i="30"/>
  <c r="HJ279" i="30"/>
  <c r="HF279" i="30"/>
  <c r="HB279" i="30"/>
  <c r="GX279" i="30"/>
  <c r="GT279" i="30"/>
  <c r="GP279" i="30"/>
  <c r="GL279" i="30"/>
  <c r="GH279" i="30"/>
  <c r="GD279" i="30"/>
  <c r="FZ279" i="30"/>
  <c r="FV279" i="30"/>
  <c r="FR279" i="30"/>
  <c r="FN279" i="30"/>
  <c r="FJ279" i="30"/>
  <c r="FF279" i="30"/>
  <c r="FB279" i="30"/>
  <c r="EX279" i="30"/>
  <c r="ET279" i="30"/>
  <c r="EP279" i="30"/>
  <c r="EL279" i="30"/>
  <c r="EH279" i="30"/>
  <c r="ED279" i="30"/>
  <c r="DZ279" i="30"/>
  <c r="DV279" i="30"/>
  <c r="DR279" i="30"/>
  <c r="DN279" i="30"/>
  <c r="DJ279" i="30"/>
  <c r="DF279" i="30"/>
  <c r="DB279" i="30"/>
  <c r="CX279" i="30"/>
  <c r="CT279" i="30"/>
  <c r="CP279" i="30"/>
  <c r="CL279" i="30"/>
  <c r="CH279" i="30"/>
  <c r="CD279" i="30"/>
  <c r="BZ279" i="30"/>
  <c r="BV279" i="30"/>
  <c r="BR279" i="30"/>
  <c r="BN279" i="30"/>
  <c r="BJ279" i="30"/>
  <c r="BF279" i="30"/>
  <c r="BB279" i="30"/>
  <c r="AX279" i="30"/>
  <c r="AT279" i="30"/>
  <c r="AP279" i="30"/>
  <c r="AL279" i="30"/>
  <c r="AH279" i="30"/>
  <c r="AD279" i="30"/>
  <c r="Z279" i="30"/>
  <c r="V279" i="30"/>
  <c r="R279" i="30"/>
  <c r="N279" i="30"/>
  <c r="IF260" i="30"/>
  <c r="IB260" i="30"/>
  <c r="HX260" i="30"/>
  <c r="HT260" i="30"/>
  <c r="HP260" i="30"/>
  <c r="HL260" i="30"/>
  <c r="HH260" i="30"/>
  <c r="HD260" i="30"/>
  <c r="GZ260" i="30"/>
  <c r="GV260" i="30"/>
  <c r="GR260" i="30"/>
  <c r="GN260" i="30"/>
  <c r="GJ260" i="30"/>
  <c r="GF260" i="30"/>
  <c r="GB260" i="30"/>
  <c r="FX260" i="30"/>
  <c r="FT260" i="30"/>
  <c r="FP260" i="30"/>
  <c r="FL260" i="30"/>
  <c r="FH260" i="30"/>
  <c r="FD260" i="30"/>
  <c r="EZ260" i="30"/>
  <c r="EV260" i="30"/>
  <c r="ER260" i="30"/>
  <c r="EN260" i="30"/>
  <c r="EJ260" i="30"/>
  <c r="EF260" i="30"/>
  <c r="EB260" i="30"/>
  <c r="DX260" i="30"/>
  <c r="DT260" i="30"/>
  <c r="DP260" i="30"/>
  <c r="DL260" i="30"/>
  <c r="DH260" i="30"/>
  <c r="DD260" i="30"/>
  <c r="CZ260" i="30"/>
  <c r="CV260" i="30"/>
  <c r="CR260" i="30"/>
  <c r="CN260" i="30"/>
  <c r="CJ260" i="30"/>
  <c r="CF260" i="30"/>
  <c r="CB260" i="30"/>
  <c r="BX260" i="30"/>
  <c r="BT260" i="30"/>
  <c r="BP260" i="30"/>
  <c r="BL260" i="30"/>
  <c r="BH260" i="30"/>
  <c r="BD260" i="30"/>
  <c r="AZ260" i="30"/>
  <c r="AV260" i="30"/>
  <c r="AR260" i="30"/>
  <c r="AN260" i="30"/>
  <c r="AJ260" i="30"/>
  <c r="AF260" i="30"/>
  <c r="AB260" i="30"/>
  <c r="X260" i="30"/>
  <c r="T260" i="30"/>
  <c r="P260" i="30"/>
  <c r="L260" i="30"/>
  <c r="IG260" i="30"/>
  <c r="IC260" i="30"/>
  <c r="HY260" i="30"/>
  <c r="HU260" i="30"/>
  <c r="HQ260" i="30"/>
  <c r="HM260" i="30"/>
  <c r="HI260" i="30"/>
  <c r="HE260" i="30"/>
  <c r="HA260" i="30"/>
  <c r="GW260" i="30"/>
  <c r="GS260" i="30"/>
  <c r="GO260" i="30"/>
  <c r="GK260" i="30"/>
  <c r="GG260" i="30"/>
  <c r="GC260" i="30"/>
  <c r="FY260" i="30"/>
  <c r="FU260" i="30"/>
  <c r="FQ260" i="30"/>
  <c r="FM260" i="30"/>
  <c r="FI260" i="30"/>
  <c r="FE260" i="30"/>
  <c r="FA260" i="30"/>
  <c r="EW260" i="30"/>
  <c r="ES260" i="30"/>
  <c r="EO260" i="30"/>
  <c r="EK260" i="30"/>
  <c r="EG260" i="30"/>
  <c r="EC260" i="30"/>
  <c r="DY260" i="30"/>
  <c r="DU260" i="30"/>
  <c r="DQ260" i="30"/>
  <c r="DM260" i="30"/>
  <c r="DI260" i="30"/>
  <c r="DE260" i="30"/>
  <c r="DA260" i="30"/>
  <c r="CW260" i="30"/>
  <c r="CS260" i="30"/>
  <c r="CO260" i="30"/>
  <c r="CK260" i="30"/>
  <c r="CG260" i="30"/>
  <c r="CC260" i="30"/>
  <c r="BY260" i="30"/>
  <c r="BU260" i="30"/>
  <c r="BQ260" i="30"/>
  <c r="BM260" i="30"/>
  <c r="BI260" i="30"/>
  <c r="BE260" i="30"/>
  <c r="BA260" i="30"/>
  <c r="AW260" i="30"/>
  <c r="AS260" i="30"/>
  <c r="AO260" i="30"/>
  <c r="AK260" i="30"/>
  <c r="AG260" i="30"/>
  <c r="AC260" i="30"/>
  <c r="Y260" i="30"/>
  <c r="U260" i="30"/>
  <c r="Q260" i="30"/>
  <c r="M260" i="30"/>
  <c r="ID260" i="30"/>
  <c r="HZ260" i="30"/>
  <c r="HV260" i="30"/>
  <c r="HR260" i="30"/>
  <c r="HN260" i="30"/>
  <c r="HJ260" i="30"/>
  <c r="HF260" i="30"/>
  <c r="HB260" i="30"/>
  <c r="GX260" i="30"/>
  <c r="GT260" i="30"/>
  <c r="GP260" i="30"/>
  <c r="GL260" i="30"/>
  <c r="GH260" i="30"/>
  <c r="GD260" i="30"/>
  <c r="FZ260" i="30"/>
  <c r="FV260" i="30"/>
  <c r="FR260" i="30"/>
  <c r="FN260" i="30"/>
  <c r="FJ260" i="30"/>
  <c r="FF260" i="30"/>
  <c r="FB260" i="30"/>
  <c r="EX260" i="30"/>
  <c r="ET260" i="30"/>
  <c r="EP260" i="30"/>
  <c r="EL260" i="30"/>
  <c r="EH260" i="30"/>
  <c r="ED260" i="30"/>
  <c r="DZ260" i="30"/>
  <c r="DV260" i="30"/>
  <c r="DR260" i="30"/>
  <c r="DN260" i="30"/>
  <c r="DJ260" i="30"/>
  <c r="DF260" i="30"/>
  <c r="DB260" i="30"/>
  <c r="CX260" i="30"/>
  <c r="CT260" i="30"/>
  <c r="CP260" i="30"/>
  <c r="CL260" i="30"/>
  <c r="CH260" i="30"/>
  <c r="CD260" i="30"/>
  <c r="BZ260" i="30"/>
  <c r="BV260" i="30"/>
  <c r="BR260" i="30"/>
  <c r="BN260" i="30"/>
  <c r="BJ260" i="30"/>
  <c r="BF260" i="30"/>
  <c r="BB260" i="30"/>
  <c r="AX260" i="30"/>
  <c r="AT260" i="30"/>
  <c r="AP260" i="30"/>
  <c r="AL260" i="30"/>
  <c r="AH260" i="30"/>
  <c r="AD260" i="30"/>
  <c r="Z260" i="30"/>
  <c r="V260" i="30"/>
  <c r="R260" i="30"/>
  <c r="N260" i="30"/>
  <c r="IE260" i="30"/>
  <c r="IA260" i="30"/>
  <c r="HW260" i="30"/>
  <c r="HS260" i="30"/>
  <c r="HO260" i="30"/>
  <c r="HK260" i="30"/>
  <c r="HG260" i="30"/>
  <c r="HC260" i="30"/>
  <c r="GY260" i="30"/>
  <c r="GU260" i="30"/>
  <c r="GQ260" i="30"/>
  <c r="GM260" i="30"/>
  <c r="GI260" i="30"/>
  <c r="GE260" i="30"/>
  <c r="GA260" i="30"/>
  <c r="FW260" i="30"/>
  <c r="FS260" i="30"/>
  <c r="FO260" i="30"/>
  <c r="FK260" i="30"/>
  <c r="FG260" i="30"/>
  <c r="FC260" i="30"/>
  <c r="EY260" i="30"/>
  <c r="EU260" i="30"/>
  <c r="EQ260" i="30"/>
  <c r="EM260" i="30"/>
  <c r="EI260" i="30"/>
  <c r="EE260" i="30"/>
  <c r="EA260" i="30"/>
  <c r="DW260" i="30"/>
  <c r="DS260" i="30"/>
  <c r="DO260" i="30"/>
  <c r="DK260" i="30"/>
  <c r="DG260" i="30"/>
  <c r="DC260" i="30"/>
  <c r="CY260" i="30"/>
  <c r="CU260" i="30"/>
  <c r="CQ260" i="30"/>
  <c r="CM260" i="30"/>
  <c r="CI260" i="30"/>
  <c r="CE260" i="30"/>
  <c r="CA260" i="30"/>
  <c r="BW260" i="30"/>
  <c r="BS260" i="30"/>
  <c r="BO260" i="30"/>
  <c r="BK260" i="30"/>
  <c r="BG260" i="30"/>
  <c r="BC260" i="30"/>
  <c r="AY260" i="30"/>
  <c r="AU260" i="30"/>
  <c r="AQ260" i="30"/>
  <c r="AM260" i="30"/>
  <c r="AI260" i="30"/>
  <c r="AE260" i="30"/>
  <c r="AA260" i="30"/>
  <c r="W260" i="30"/>
  <c r="S260" i="30"/>
  <c r="O260" i="30"/>
  <c r="K260" i="30"/>
  <c r="IF276" i="30"/>
  <c r="IB276" i="30"/>
  <c r="HX276" i="30"/>
  <c r="HT276" i="30"/>
  <c r="HP276" i="30"/>
  <c r="HL276" i="30"/>
  <c r="HH276" i="30"/>
  <c r="HD276" i="30"/>
  <c r="GZ276" i="30"/>
  <c r="GV276" i="30"/>
  <c r="GR276" i="30"/>
  <c r="GN276" i="30"/>
  <c r="GJ276" i="30"/>
  <c r="GF276" i="30"/>
  <c r="GB276" i="30"/>
  <c r="FX276" i="30"/>
  <c r="FT276" i="30"/>
  <c r="FP276" i="30"/>
  <c r="FL276" i="30"/>
  <c r="FH276" i="30"/>
  <c r="FD276" i="30"/>
  <c r="EZ276" i="30"/>
  <c r="EV276" i="30"/>
  <c r="ER276" i="30"/>
  <c r="EN276" i="30"/>
  <c r="EJ276" i="30"/>
  <c r="EF276" i="30"/>
  <c r="EB276" i="30"/>
  <c r="DX276" i="30"/>
  <c r="DT276" i="30"/>
  <c r="DP276" i="30"/>
  <c r="DL276" i="30"/>
  <c r="DH276" i="30"/>
  <c r="DD276" i="30"/>
  <c r="CZ276" i="30"/>
  <c r="CV276" i="30"/>
  <c r="CR276" i="30"/>
  <c r="CN276" i="30"/>
  <c r="CJ276" i="30"/>
  <c r="CF276" i="30"/>
  <c r="CB276" i="30"/>
  <c r="BX276" i="30"/>
  <c r="BT276" i="30"/>
  <c r="BP276" i="30"/>
  <c r="BL276" i="30"/>
  <c r="BH276" i="30"/>
  <c r="BD276" i="30"/>
  <c r="AZ276" i="30"/>
  <c r="AV276" i="30"/>
  <c r="AR276" i="30"/>
  <c r="AN276" i="30"/>
  <c r="AJ276" i="30"/>
  <c r="AF276" i="30"/>
  <c r="AB276" i="30"/>
  <c r="X276" i="30"/>
  <c r="T276" i="30"/>
  <c r="P276" i="30"/>
  <c r="L276" i="30"/>
  <c r="IG276" i="30"/>
  <c r="IC276" i="30"/>
  <c r="HY276" i="30"/>
  <c r="HU276" i="30"/>
  <c r="HQ276" i="30"/>
  <c r="HM276" i="30"/>
  <c r="HI276" i="30"/>
  <c r="HE276" i="30"/>
  <c r="HA276" i="30"/>
  <c r="GW276" i="30"/>
  <c r="GS276" i="30"/>
  <c r="GO276" i="30"/>
  <c r="GK276" i="30"/>
  <c r="GG276" i="30"/>
  <c r="GC276" i="30"/>
  <c r="FY276" i="30"/>
  <c r="FU276" i="30"/>
  <c r="FQ276" i="30"/>
  <c r="FM276" i="30"/>
  <c r="FI276" i="30"/>
  <c r="FE276" i="30"/>
  <c r="FA276" i="30"/>
  <c r="EW276" i="30"/>
  <c r="ES276" i="30"/>
  <c r="EO276" i="30"/>
  <c r="EK276" i="30"/>
  <c r="EG276" i="30"/>
  <c r="EC276" i="30"/>
  <c r="DY276" i="30"/>
  <c r="DU276" i="30"/>
  <c r="DQ276" i="30"/>
  <c r="DM276" i="30"/>
  <c r="DI276" i="30"/>
  <c r="DE276" i="30"/>
  <c r="DA276" i="30"/>
  <c r="CW276" i="30"/>
  <c r="CS276" i="30"/>
  <c r="CO276" i="30"/>
  <c r="CK276" i="30"/>
  <c r="CG276" i="30"/>
  <c r="CC276" i="30"/>
  <c r="BY276" i="30"/>
  <c r="BU276" i="30"/>
  <c r="BQ276" i="30"/>
  <c r="BM276" i="30"/>
  <c r="BI276" i="30"/>
  <c r="BE276" i="30"/>
  <c r="BA276" i="30"/>
  <c r="AW276" i="30"/>
  <c r="AS276" i="30"/>
  <c r="AO276" i="30"/>
  <c r="AK276" i="30"/>
  <c r="AG276" i="30"/>
  <c r="AC276" i="30"/>
  <c r="Y276" i="30"/>
  <c r="U276" i="30"/>
  <c r="Q276" i="30"/>
  <c r="M276" i="30"/>
  <c r="ID276" i="30"/>
  <c r="HZ276" i="30"/>
  <c r="HV276" i="30"/>
  <c r="HR276" i="30"/>
  <c r="HN276" i="30"/>
  <c r="HJ276" i="30"/>
  <c r="HF276" i="30"/>
  <c r="HB276" i="30"/>
  <c r="GX276" i="30"/>
  <c r="GT276" i="30"/>
  <c r="GP276" i="30"/>
  <c r="GL276" i="30"/>
  <c r="GH276" i="30"/>
  <c r="GD276" i="30"/>
  <c r="FZ276" i="30"/>
  <c r="FV276" i="30"/>
  <c r="FR276" i="30"/>
  <c r="FN276" i="30"/>
  <c r="FJ276" i="30"/>
  <c r="FF276" i="30"/>
  <c r="FB276" i="30"/>
  <c r="EX276" i="30"/>
  <c r="ET276" i="30"/>
  <c r="EP276" i="30"/>
  <c r="EL276" i="30"/>
  <c r="EH276" i="30"/>
  <c r="ED276" i="30"/>
  <c r="DZ276" i="30"/>
  <c r="DV276" i="30"/>
  <c r="DR276" i="30"/>
  <c r="DN276" i="30"/>
  <c r="DJ276" i="30"/>
  <c r="DF276" i="30"/>
  <c r="DB276" i="30"/>
  <c r="CX276" i="30"/>
  <c r="CT276" i="30"/>
  <c r="CP276" i="30"/>
  <c r="CL276" i="30"/>
  <c r="CH276" i="30"/>
  <c r="CD276" i="30"/>
  <c r="BZ276" i="30"/>
  <c r="BV276" i="30"/>
  <c r="BR276" i="30"/>
  <c r="BN276" i="30"/>
  <c r="BJ276" i="30"/>
  <c r="BF276" i="30"/>
  <c r="BB276" i="30"/>
  <c r="AX276" i="30"/>
  <c r="AT276" i="30"/>
  <c r="AP276" i="30"/>
  <c r="AL276" i="30"/>
  <c r="AH276" i="30"/>
  <c r="AD276" i="30"/>
  <c r="Z276" i="30"/>
  <c r="V276" i="30"/>
  <c r="R276" i="30"/>
  <c r="N276" i="30"/>
  <c r="IE276" i="30"/>
  <c r="IA276" i="30"/>
  <c r="HW276" i="30"/>
  <c r="HS276" i="30"/>
  <c r="HO276" i="30"/>
  <c r="HK276" i="30"/>
  <c r="HG276" i="30"/>
  <c r="HC276" i="30"/>
  <c r="GY276" i="30"/>
  <c r="GU276" i="30"/>
  <c r="GQ276" i="30"/>
  <c r="GM276" i="30"/>
  <c r="GI276" i="30"/>
  <c r="GE276" i="30"/>
  <c r="GA276" i="30"/>
  <c r="FW276" i="30"/>
  <c r="FS276" i="30"/>
  <c r="FO276" i="30"/>
  <c r="FK276" i="30"/>
  <c r="FG276" i="30"/>
  <c r="FC276" i="30"/>
  <c r="EY276" i="30"/>
  <c r="EU276" i="30"/>
  <c r="EQ276" i="30"/>
  <c r="EM276" i="30"/>
  <c r="EI276" i="30"/>
  <c r="EE276" i="30"/>
  <c r="EA276" i="30"/>
  <c r="DW276" i="30"/>
  <c r="DS276" i="30"/>
  <c r="DO276" i="30"/>
  <c r="DK276" i="30"/>
  <c r="DG276" i="30"/>
  <c r="DC276" i="30"/>
  <c r="CY276" i="30"/>
  <c r="CU276" i="30"/>
  <c r="CQ276" i="30"/>
  <c r="CM276" i="30"/>
  <c r="CI276" i="30"/>
  <c r="CE276" i="30"/>
  <c r="CA276" i="30"/>
  <c r="BW276" i="30"/>
  <c r="BS276" i="30"/>
  <c r="BO276" i="30"/>
  <c r="BK276" i="30"/>
  <c r="BG276" i="30"/>
  <c r="BC276" i="30"/>
  <c r="AY276" i="30"/>
  <c r="AU276" i="30"/>
  <c r="AQ276" i="30"/>
  <c r="AM276" i="30"/>
  <c r="AI276" i="30"/>
  <c r="AE276" i="30"/>
  <c r="AA276" i="30"/>
  <c r="W276" i="30"/>
  <c r="S276" i="30"/>
  <c r="O276" i="30"/>
  <c r="K276" i="30"/>
  <c r="IG261" i="30"/>
  <c r="IC261" i="30"/>
  <c r="HY261" i="30"/>
  <c r="HU261" i="30"/>
  <c r="HQ261" i="30"/>
  <c r="HM261" i="30"/>
  <c r="HI261" i="30"/>
  <c r="HE261" i="30"/>
  <c r="HA261" i="30"/>
  <c r="GW261" i="30"/>
  <c r="GS261" i="30"/>
  <c r="GO261" i="30"/>
  <c r="GK261" i="30"/>
  <c r="GG261" i="30"/>
  <c r="GC261" i="30"/>
  <c r="FY261" i="30"/>
  <c r="FU261" i="30"/>
  <c r="FQ261" i="30"/>
  <c r="FM261" i="30"/>
  <c r="FI261" i="30"/>
  <c r="FE261" i="30"/>
  <c r="FA261" i="30"/>
  <c r="EW261" i="30"/>
  <c r="ES261" i="30"/>
  <c r="EO261" i="30"/>
  <c r="EK261" i="30"/>
  <c r="EG261" i="30"/>
  <c r="EC261" i="30"/>
  <c r="DY261" i="30"/>
  <c r="DU261" i="30"/>
  <c r="DQ261" i="30"/>
  <c r="DM261" i="30"/>
  <c r="DI261" i="30"/>
  <c r="DE261" i="30"/>
  <c r="DA261" i="30"/>
  <c r="CW261" i="30"/>
  <c r="CS261" i="30"/>
  <c r="CO261" i="30"/>
  <c r="CK261" i="30"/>
  <c r="CG261" i="30"/>
  <c r="CC261" i="30"/>
  <c r="BY261" i="30"/>
  <c r="BU261" i="30"/>
  <c r="BQ261" i="30"/>
  <c r="BM261" i="30"/>
  <c r="BI261" i="30"/>
  <c r="BE261" i="30"/>
  <c r="BA261" i="30"/>
  <c r="AW261" i="30"/>
  <c r="AS261" i="30"/>
  <c r="AO261" i="30"/>
  <c r="AK261" i="30"/>
  <c r="AG261" i="30"/>
  <c r="AC261" i="30"/>
  <c r="Y261" i="30"/>
  <c r="U261" i="30"/>
  <c r="Q261" i="30"/>
  <c r="M261" i="30"/>
  <c r="ID261" i="30"/>
  <c r="HZ261" i="30"/>
  <c r="HV261" i="30"/>
  <c r="HR261" i="30"/>
  <c r="HN261" i="30"/>
  <c r="HJ261" i="30"/>
  <c r="HF261" i="30"/>
  <c r="HB261" i="30"/>
  <c r="GX261" i="30"/>
  <c r="GT261" i="30"/>
  <c r="GP261" i="30"/>
  <c r="GL261" i="30"/>
  <c r="GH261" i="30"/>
  <c r="GD261" i="30"/>
  <c r="FZ261" i="30"/>
  <c r="FV261" i="30"/>
  <c r="FR261" i="30"/>
  <c r="FN261" i="30"/>
  <c r="FJ261" i="30"/>
  <c r="FF261" i="30"/>
  <c r="FB261" i="30"/>
  <c r="EX261" i="30"/>
  <c r="ET261" i="30"/>
  <c r="EP261" i="30"/>
  <c r="EL261" i="30"/>
  <c r="EH261" i="30"/>
  <c r="ED261" i="30"/>
  <c r="DZ261" i="30"/>
  <c r="DV261" i="30"/>
  <c r="DR261" i="30"/>
  <c r="DN261" i="30"/>
  <c r="DJ261" i="30"/>
  <c r="DF261" i="30"/>
  <c r="DB261" i="30"/>
  <c r="CX261" i="30"/>
  <c r="CT261" i="30"/>
  <c r="CP261" i="30"/>
  <c r="CL261" i="30"/>
  <c r="CH261" i="30"/>
  <c r="CD261" i="30"/>
  <c r="BZ261" i="30"/>
  <c r="BV261" i="30"/>
  <c r="BR261" i="30"/>
  <c r="BN261" i="30"/>
  <c r="BJ261" i="30"/>
  <c r="BF261" i="30"/>
  <c r="BB261" i="30"/>
  <c r="AX261" i="30"/>
  <c r="AT261" i="30"/>
  <c r="AP261" i="30"/>
  <c r="AL261" i="30"/>
  <c r="AH261" i="30"/>
  <c r="AD261" i="30"/>
  <c r="Z261" i="30"/>
  <c r="V261" i="30"/>
  <c r="R261" i="30"/>
  <c r="N261" i="30"/>
  <c r="IE261" i="30"/>
  <c r="IA261" i="30"/>
  <c r="HW261" i="30"/>
  <c r="HS261" i="30"/>
  <c r="HO261" i="30"/>
  <c r="HK261" i="30"/>
  <c r="HG261" i="30"/>
  <c r="HC261" i="30"/>
  <c r="GY261" i="30"/>
  <c r="GU261" i="30"/>
  <c r="GQ261" i="30"/>
  <c r="GM261" i="30"/>
  <c r="GI261" i="30"/>
  <c r="GE261" i="30"/>
  <c r="GA261" i="30"/>
  <c r="FW261" i="30"/>
  <c r="FS261" i="30"/>
  <c r="FO261" i="30"/>
  <c r="FK261" i="30"/>
  <c r="FG261" i="30"/>
  <c r="FC261" i="30"/>
  <c r="EY261" i="30"/>
  <c r="EU261" i="30"/>
  <c r="EQ261" i="30"/>
  <c r="EM261" i="30"/>
  <c r="EI261" i="30"/>
  <c r="EE261" i="30"/>
  <c r="EA261" i="30"/>
  <c r="DW261" i="30"/>
  <c r="DS261" i="30"/>
  <c r="DO261" i="30"/>
  <c r="DK261" i="30"/>
  <c r="DG261" i="30"/>
  <c r="DC261" i="30"/>
  <c r="CY261" i="30"/>
  <c r="CU261" i="30"/>
  <c r="CQ261" i="30"/>
  <c r="CM261" i="30"/>
  <c r="CI261" i="30"/>
  <c r="CE261" i="30"/>
  <c r="CA261" i="30"/>
  <c r="BW261" i="30"/>
  <c r="BS261" i="30"/>
  <c r="BO261" i="30"/>
  <c r="BK261" i="30"/>
  <c r="BG261" i="30"/>
  <c r="BC261" i="30"/>
  <c r="AY261" i="30"/>
  <c r="AU261" i="30"/>
  <c r="AQ261" i="30"/>
  <c r="AM261" i="30"/>
  <c r="AI261" i="30"/>
  <c r="AE261" i="30"/>
  <c r="AA261" i="30"/>
  <c r="W261" i="30"/>
  <c r="S261" i="30"/>
  <c r="O261" i="30"/>
  <c r="K261" i="30"/>
  <c r="IF261" i="30"/>
  <c r="IB261" i="30"/>
  <c r="HX261" i="30"/>
  <c r="HT261" i="30"/>
  <c r="HP261" i="30"/>
  <c r="HL261" i="30"/>
  <c r="HH261" i="30"/>
  <c r="HD261" i="30"/>
  <c r="GZ261" i="30"/>
  <c r="GV261" i="30"/>
  <c r="GR261" i="30"/>
  <c r="GN261" i="30"/>
  <c r="GJ261" i="30"/>
  <c r="GF261" i="30"/>
  <c r="GB261" i="30"/>
  <c r="FX261" i="30"/>
  <c r="FT261" i="30"/>
  <c r="FP261" i="30"/>
  <c r="FL261" i="30"/>
  <c r="FH261" i="30"/>
  <c r="FD261" i="30"/>
  <c r="EZ261" i="30"/>
  <c r="EV261" i="30"/>
  <c r="ER261" i="30"/>
  <c r="EN261" i="30"/>
  <c r="EJ261" i="30"/>
  <c r="EF261" i="30"/>
  <c r="EB261" i="30"/>
  <c r="DX261" i="30"/>
  <c r="DT261" i="30"/>
  <c r="DP261" i="30"/>
  <c r="DL261" i="30"/>
  <c r="DH261" i="30"/>
  <c r="DD261" i="30"/>
  <c r="CZ261" i="30"/>
  <c r="CV261" i="30"/>
  <c r="CR261" i="30"/>
  <c r="CN261" i="30"/>
  <c r="CJ261" i="30"/>
  <c r="CF261" i="30"/>
  <c r="CB261" i="30"/>
  <c r="BX261" i="30"/>
  <c r="BT261" i="30"/>
  <c r="BP261" i="30"/>
  <c r="BL261" i="30"/>
  <c r="BH261" i="30"/>
  <c r="BD261" i="30"/>
  <c r="AZ261" i="30"/>
  <c r="AV261" i="30"/>
  <c r="AR261" i="30"/>
  <c r="AN261" i="30"/>
  <c r="AJ261" i="30"/>
  <c r="AF261" i="30"/>
  <c r="AB261" i="30"/>
  <c r="X261" i="30"/>
  <c r="T261" i="30"/>
  <c r="P261" i="30"/>
  <c r="L261" i="30"/>
  <c r="IG277" i="30"/>
  <c r="IC277" i="30"/>
  <c r="HY277" i="30"/>
  <c r="HU277" i="30"/>
  <c r="HQ277" i="30"/>
  <c r="HM277" i="30"/>
  <c r="HI277" i="30"/>
  <c r="HE277" i="30"/>
  <c r="HA277" i="30"/>
  <c r="GW277" i="30"/>
  <c r="GS277" i="30"/>
  <c r="GO277" i="30"/>
  <c r="GK277" i="30"/>
  <c r="GG277" i="30"/>
  <c r="GC277" i="30"/>
  <c r="FY277" i="30"/>
  <c r="FU277" i="30"/>
  <c r="FQ277" i="30"/>
  <c r="FM277" i="30"/>
  <c r="FI277" i="30"/>
  <c r="FE277" i="30"/>
  <c r="FA277" i="30"/>
  <c r="EW277" i="30"/>
  <c r="ES277" i="30"/>
  <c r="EO277" i="30"/>
  <c r="EK277" i="30"/>
  <c r="EG277" i="30"/>
  <c r="EC277" i="30"/>
  <c r="DY277" i="30"/>
  <c r="DU277" i="30"/>
  <c r="DQ277" i="30"/>
  <c r="DM277" i="30"/>
  <c r="DI277" i="30"/>
  <c r="DE277" i="30"/>
  <c r="DA277" i="30"/>
  <c r="CW277" i="30"/>
  <c r="CS277" i="30"/>
  <c r="CO277" i="30"/>
  <c r="CK277" i="30"/>
  <c r="CG277" i="30"/>
  <c r="CC277" i="30"/>
  <c r="BY277" i="30"/>
  <c r="BU277" i="30"/>
  <c r="BQ277" i="30"/>
  <c r="BM277" i="30"/>
  <c r="BI277" i="30"/>
  <c r="BE277" i="30"/>
  <c r="BA277" i="30"/>
  <c r="AW277" i="30"/>
  <c r="AS277" i="30"/>
  <c r="AO277" i="30"/>
  <c r="AK277" i="30"/>
  <c r="AG277" i="30"/>
  <c r="AC277" i="30"/>
  <c r="Y277" i="30"/>
  <c r="U277" i="30"/>
  <c r="Q277" i="30"/>
  <c r="M277" i="30"/>
  <c r="ID277" i="30"/>
  <c r="HZ277" i="30"/>
  <c r="HV277" i="30"/>
  <c r="HR277" i="30"/>
  <c r="HN277" i="30"/>
  <c r="HJ277" i="30"/>
  <c r="HF277" i="30"/>
  <c r="HB277" i="30"/>
  <c r="GX277" i="30"/>
  <c r="GT277" i="30"/>
  <c r="GP277" i="30"/>
  <c r="GL277" i="30"/>
  <c r="GH277" i="30"/>
  <c r="GD277" i="30"/>
  <c r="FZ277" i="30"/>
  <c r="FV277" i="30"/>
  <c r="FR277" i="30"/>
  <c r="FN277" i="30"/>
  <c r="FJ277" i="30"/>
  <c r="FF277" i="30"/>
  <c r="FB277" i="30"/>
  <c r="EX277" i="30"/>
  <c r="ET277" i="30"/>
  <c r="EP277" i="30"/>
  <c r="EL277" i="30"/>
  <c r="EH277" i="30"/>
  <c r="ED277" i="30"/>
  <c r="DZ277" i="30"/>
  <c r="DV277" i="30"/>
  <c r="DR277" i="30"/>
  <c r="DN277" i="30"/>
  <c r="DJ277" i="30"/>
  <c r="DF277" i="30"/>
  <c r="DB277" i="30"/>
  <c r="CX277" i="30"/>
  <c r="CT277" i="30"/>
  <c r="CP277" i="30"/>
  <c r="CL277" i="30"/>
  <c r="CH277" i="30"/>
  <c r="CD277" i="30"/>
  <c r="BZ277" i="30"/>
  <c r="BV277" i="30"/>
  <c r="BR277" i="30"/>
  <c r="BN277" i="30"/>
  <c r="BJ277" i="30"/>
  <c r="BF277" i="30"/>
  <c r="BB277" i="30"/>
  <c r="AX277" i="30"/>
  <c r="AT277" i="30"/>
  <c r="AP277" i="30"/>
  <c r="AL277" i="30"/>
  <c r="AH277" i="30"/>
  <c r="AD277" i="30"/>
  <c r="Z277" i="30"/>
  <c r="V277" i="30"/>
  <c r="R277" i="30"/>
  <c r="N277" i="30"/>
  <c r="IE277" i="30"/>
  <c r="IA277" i="30"/>
  <c r="HW277" i="30"/>
  <c r="HS277" i="30"/>
  <c r="HO277" i="30"/>
  <c r="HK277" i="30"/>
  <c r="HG277" i="30"/>
  <c r="HC277" i="30"/>
  <c r="GY277" i="30"/>
  <c r="GU277" i="30"/>
  <c r="GQ277" i="30"/>
  <c r="GM277" i="30"/>
  <c r="GI277" i="30"/>
  <c r="GE277" i="30"/>
  <c r="GA277" i="30"/>
  <c r="FW277" i="30"/>
  <c r="FS277" i="30"/>
  <c r="FO277" i="30"/>
  <c r="FK277" i="30"/>
  <c r="FG277" i="30"/>
  <c r="FC277" i="30"/>
  <c r="EY277" i="30"/>
  <c r="EU277" i="30"/>
  <c r="EQ277" i="30"/>
  <c r="EM277" i="30"/>
  <c r="EI277" i="30"/>
  <c r="EE277" i="30"/>
  <c r="EA277" i="30"/>
  <c r="DW277" i="30"/>
  <c r="DS277" i="30"/>
  <c r="DO277" i="30"/>
  <c r="DK277" i="30"/>
  <c r="DG277" i="30"/>
  <c r="DC277" i="30"/>
  <c r="CY277" i="30"/>
  <c r="CU277" i="30"/>
  <c r="CQ277" i="30"/>
  <c r="CM277" i="30"/>
  <c r="CI277" i="30"/>
  <c r="CE277" i="30"/>
  <c r="CA277" i="30"/>
  <c r="BW277" i="30"/>
  <c r="BS277" i="30"/>
  <c r="BO277" i="30"/>
  <c r="BK277" i="30"/>
  <c r="BG277" i="30"/>
  <c r="BC277" i="30"/>
  <c r="AY277" i="30"/>
  <c r="AU277" i="30"/>
  <c r="AQ277" i="30"/>
  <c r="AM277" i="30"/>
  <c r="AI277" i="30"/>
  <c r="AE277" i="30"/>
  <c r="AA277" i="30"/>
  <c r="W277" i="30"/>
  <c r="S277" i="30"/>
  <c r="O277" i="30"/>
  <c r="K277" i="30"/>
  <c r="IF277" i="30"/>
  <c r="IB277" i="30"/>
  <c r="HX277" i="30"/>
  <c r="HT277" i="30"/>
  <c r="HP277" i="30"/>
  <c r="HL277" i="30"/>
  <c r="HH277" i="30"/>
  <c r="HD277" i="30"/>
  <c r="GZ277" i="30"/>
  <c r="GV277" i="30"/>
  <c r="GR277" i="30"/>
  <c r="GN277" i="30"/>
  <c r="GJ277" i="30"/>
  <c r="GF277" i="30"/>
  <c r="GB277" i="30"/>
  <c r="FX277" i="30"/>
  <c r="FT277" i="30"/>
  <c r="FP277" i="30"/>
  <c r="FL277" i="30"/>
  <c r="FH277" i="30"/>
  <c r="FD277" i="30"/>
  <c r="EZ277" i="30"/>
  <c r="EV277" i="30"/>
  <c r="ER277" i="30"/>
  <c r="EN277" i="30"/>
  <c r="EJ277" i="30"/>
  <c r="EF277" i="30"/>
  <c r="EB277" i="30"/>
  <c r="DX277" i="30"/>
  <c r="DT277" i="30"/>
  <c r="DP277" i="30"/>
  <c r="DL277" i="30"/>
  <c r="DH277" i="30"/>
  <c r="DD277" i="30"/>
  <c r="CZ277" i="30"/>
  <c r="CV277" i="30"/>
  <c r="CR277" i="30"/>
  <c r="CN277" i="30"/>
  <c r="CJ277" i="30"/>
  <c r="CF277" i="30"/>
  <c r="CB277" i="30"/>
  <c r="BX277" i="30"/>
  <c r="BT277" i="30"/>
  <c r="BP277" i="30"/>
  <c r="BL277" i="30"/>
  <c r="BH277" i="30"/>
  <c r="BD277" i="30"/>
  <c r="AZ277" i="30"/>
  <c r="AV277" i="30"/>
  <c r="AR277" i="30"/>
  <c r="AN277" i="30"/>
  <c r="AJ277" i="30"/>
  <c r="AF277" i="30"/>
  <c r="AB277" i="30"/>
  <c r="X277" i="30"/>
  <c r="T277" i="30"/>
  <c r="P277" i="30"/>
  <c r="L277" i="30"/>
  <c r="ID292" i="30"/>
  <c r="HZ292" i="30"/>
  <c r="HV292" i="30"/>
  <c r="HR292" i="30"/>
  <c r="HN292" i="30"/>
  <c r="HJ292" i="30"/>
  <c r="HF292" i="30"/>
  <c r="HB292" i="30"/>
  <c r="GX292" i="30"/>
  <c r="GT292" i="30"/>
  <c r="GP292" i="30"/>
  <c r="GL292" i="30"/>
  <c r="GH292" i="30"/>
  <c r="GD292" i="30"/>
  <c r="FZ292" i="30"/>
  <c r="FV292" i="30"/>
  <c r="FR292" i="30"/>
  <c r="FN292" i="30"/>
  <c r="FJ292" i="30"/>
  <c r="FF292" i="30"/>
  <c r="FB292" i="30"/>
  <c r="EX292" i="30"/>
  <c r="ET292" i="30"/>
  <c r="EP292" i="30"/>
  <c r="EL292" i="30"/>
  <c r="EH292" i="30"/>
  <c r="ED292" i="30"/>
  <c r="DZ292" i="30"/>
  <c r="DV292" i="30"/>
  <c r="DR292" i="30"/>
  <c r="DN292" i="30"/>
  <c r="DJ292" i="30"/>
  <c r="DF292" i="30"/>
  <c r="DB292" i="30"/>
  <c r="CX292" i="30"/>
  <c r="CT292" i="30"/>
  <c r="CP292" i="30"/>
  <c r="CL292" i="30"/>
  <c r="CH292" i="30"/>
  <c r="CD292" i="30"/>
  <c r="BZ292" i="30"/>
  <c r="BV292" i="30"/>
  <c r="BR292" i="30"/>
  <c r="BN292" i="30"/>
  <c r="BJ292" i="30"/>
  <c r="BF292" i="30"/>
  <c r="BB292" i="30"/>
  <c r="AX292" i="30"/>
  <c r="AT292" i="30"/>
  <c r="AP292" i="30"/>
  <c r="AL292" i="30"/>
  <c r="AH292" i="30"/>
  <c r="AD292" i="30"/>
  <c r="Z292" i="30"/>
  <c r="V292" i="30"/>
  <c r="R292" i="30"/>
  <c r="N292" i="30"/>
  <c r="IE292" i="30"/>
  <c r="IA292" i="30"/>
  <c r="HW292" i="30"/>
  <c r="HS292" i="30"/>
  <c r="HO292" i="30"/>
  <c r="HK292" i="30"/>
  <c r="HG292" i="30"/>
  <c r="HC292" i="30"/>
  <c r="GY292" i="30"/>
  <c r="GU292" i="30"/>
  <c r="GQ292" i="30"/>
  <c r="GM292" i="30"/>
  <c r="GI292" i="30"/>
  <c r="GE292" i="30"/>
  <c r="GA292" i="30"/>
  <c r="FW292" i="30"/>
  <c r="FS292" i="30"/>
  <c r="FO292" i="30"/>
  <c r="FK292" i="30"/>
  <c r="FG292" i="30"/>
  <c r="FC292" i="30"/>
  <c r="EY292" i="30"/>
  <c r="EU292" i="30"/>
  <c r="EQ292" i="30"/>
  <c r="EM292" i="30"/>
  <c r="EI292" i="30"/>
  <c r="EE292" i="30"/>
  <c r="EA292" i="30"/>
  <c r="DW292" i="30"/>
  <c r="DS292" i="30"/>
  <c r="DO292" i="30"/>
  <c r="DK292" i="30"/>
  <c r="DG292" i="30"/>
  <c r="DC292" i="30"/>
  <c r="CY292" i="30"/>
  <c r="CU292" i="30"/>
  <c r="CQ292" i="30"/>
  <c r="CM292" i="30"/>
  <c r="CI292" i="30"/>
  <c r="CE292" i="30"/>
  <c r="CA292" i="30"/>
  <c r="BW292" i="30"/>
  <c r="BS292" i="30"/>
  <c r="BO292" i="30"/>
  <c r="BK292" i="30"/>
  <c r="BG292" i="30"/>
  <c r="BC292" i="30"/>
  <c r="AY292" i="30"/>
  <c r="AU292" i="30"/>
  <c r="AQ292" i="30"/>
  <c r="AM292" i="30"/>
  <c r="AI292" i="30"/>
  <c r="AE292" i="30"/>
  <c r="AA292" i="30"/>
  <c r="W292" i="30"/>
  <c r="S292" i="30"/>
  <c r="O292" i="30"/>
  <c r="K292" i="30"/>
  <c r="IF292" i="30"/>
  <c r="IB292" i="30"/>
  <c r="HX292" i="30"/>
  <c r="HT292" i="30"/>
  <c r="HP292" i="30"/>
  <c r="HL292" i="30"/>
  <c r="HH292" i="30"/>
  <c r="HD292" i="30"/>
  <c r="GZ292" i="30"/>
  <c r="GV292" i="30"/>
  <c r="GR292" i="30"/>
  <c r="GN292" i="30"/>
  <c r="GJ292" i="30"/>
  <c r="GF292" i="30"/>
  <c r="GB292" i="30"/>
  <c r="FX292" i="30"/>
  <c r="FT292" i="30"/>
  <c r="FP292" i="30"/>
  <c r="FL292" i="30"/>
  <c r="FH292" i="30"/>
  <c r="FD292" i="30"/>
  <c r="EZ292" i="30"/>
  <c r="EV292" i="30"/>
  <c r="ER292" i="30"/>
  <c r="EN292" i="30"/>
  <c r="EJ292" i="30"/>
  <c r="EF292" i="30"/>
  <c r="EB292" i="30"/>
  <c r="DX292" i="30"/>
  <c r="DT292" i="30"/>
  <c r="DP292" i="30"/>
  <c r="DL292" i="30"/>
  <c r="DH292" i="30"/>
  <c r="DD292" i="30"/>
  <c r="CZ292" i="30"/>
  <c r="CV292" i="30"/>
  <c r="CR292" i="30"/>
  <c r="CN292" i="30"/>
  <c r="CJ292" i="30"/>
  <c r="CF292" i="30"/>
  <c r="CB292" i="30"/>
  <c r="BX292" i="30"/>
  <c r="BT292" i="30"/>
  <c r="BP292" i="30"/>
  <c r="BL292" i="30"/>
  <c r="BH292" i="30"/>
  <c r="BD292" i="30"/>
  <c r="AZ292" i="30"/>
  <c r="AV292" i="30"/>
  <c r="AR292" i="30"/>
  <c r="AN292" i="30"/>
  <c r="AJ292" i="30"/>
  <c r="AF292" i="30"/>
  <c r="AB292" i="30"/>
  <c r="X292" i="30"/>
  <c r="T292" i="30"/>
  <c r="P292" i="30"/>
  <c r="L292" i="30"/>
  <c r="IG292" i="30"/>
  <c r="IC292" i="30"/>
  <c r="HY292" i="30"/>
  <c r="HU292" i="30"/>
  <c r="HQ292" i="30"/>
  <c r="HM292" i="30"/>
  <c r="HI292" i="30"/>
  <c r="HE292" i="30"/>
  <c r="HA292" i="30"/>
  <c r="GW292" i="30"/>
  <c r="GS292" i="30"/>
  <c r="GO292" i="30"/>
  <c r="GK292" i="30"/>
  <c r="GG292" i="30"/>
  <c r="GC292" i="30"/>
  <c r="FY292" i="30"/>
  <c r="FU292" i="30"/>
  <c r="FQ292" i="30"/>
  <c r="FM292" i="30"/>
  <c r="FI292" i="30"/>
  <c r="FE292" i="30"/>
  <c r="FA292" i="30"/>
  <c r="EW292" i="30"/>
  <c r="ES292" i="30"/>
  <c r="EO292" i="30"/>
  <c r="EK292" i="30"/>
  <c r="EG292" i="30"/>
  <c r="EC292" i="30"/>
  <c r="DY292" i="30"/>
  <c r="DU292" i="30"/>
  <c r="DQ292" i="30"/>
  <c r="DM292" i="30"/>
  <c r="DI292" i="30"/>
  <c r="DE292" i="30"/>
  <c r="DA292" i="30"/>
  <c r="CW292" i="30"/>
  <c r="CS292" i="30"/>
  <c r="CO292" i="30"/>
  <c r="CK292" i="30"/>
  <c r="CG292" i="30"/>
  <c r="CC292" i="30"/>
  <c r="BY292" i="30"/>
  <c r="BU292" i="30"/>
  <c r="BQ292" i="30"/>
  <c r="BM292" i="30"/>
  <c r="BI292" i="30"/>
  <c r="BE292" i="30"/>
  <c r="BA292" i="30"/>
  <c r="AW292" i="30"/>
  <c r="AS292" i="30"/>
  <c r="AO292" i="30"/>
  <c r="AK292" i="30"/>
  <c r="AG292" i="30"/>
  <c r="AC292" i="30"/>
  <c r="Y292" i="30"/>
  <c r="U292" i="30"/>
  <c r="Q292" i="30"/>
  <c r="M292" i="30"/>
  <c r="ID308" i="30"/>
  <c r="HZ308" i="30"/>
  <c r="HV308" i="30"/>
  <c r="HR308" i="30"/>
  <c r="HN308" i="30"/>
  <c r="HJ308" i="30"/>
  <c r="HF308" i="30"/>
  <c r="HB308" i="30"/>
  <c r="GX308" i="30"/>
  <c r="GT308" i="30"/>
  <c r="GP308" i="30"/>
  <c r="GL308" i="30"/>
  <c r="GH308" i="30"/>
  <c r="GD308" i="30"/>
  <c r="FZ308" i="30"/>
  <c r="FV308" i="30"/>
  <c r="FR308" i="30"/>
  <c r="FN308" i="30"/>
  <c r="FJ308" i="30"/>
  <c r="FF308" i="30"/>
  <c r="FB308" i="30"/>
  <c r="EX308" i="30"/>
  <c r="ET308" i="30"/>
  <c r="EP308" i="30"/>
  <c r="EL308" i="30"/>
  <c r="EH308" i="30"/>
  <c r="ED308" i="30"/>
  <c r="DZ308" i="30"/>
  <c r="DV308" i="30"/>
  <c r="DR308" i="30"/>
  <c r="DN308" i="30"/>
  <c r="DJ308" i="30"/>
  <c r="DF308" i="30"/>
  <c r="DB308" i="30"/>
  <c r="CX308" i="30"/>
  <c r="CT308" i="30"/>
  <c r="CP308" i="30"/>
  <c r="CL308" i="30"/>
  <c r="CH308" i="30"/>
  <c r="CD308" i="30"/>
  <c r="BZ308" i="30"/>
  <c r="BV308" i="30"/>
  <c r="BR308" i="30"/>
  <c r="BN308" i="30"/>
  <c r="BJ308" i="30"/>
  <c r="BF308" i="30"/>
  <c r="BB308" i="30"/>
  <c r="AX308" i="30"/>
  <c r="AT308" i="30"/>
  <c r="AP308" i="30"/>
  <c r="AL308" i="30"/>
  <c r="AH308" i="30"/>
  <c r="AD308" i="30"/>
  <c r="Z308" i="30"/>
  <c r="V308" i="30"/>
  <c r="R308" i="30"/>
  <c r="N308" i="30"/>
  <c r="IE308" i="30"/>
  <c r="IA308" i="30"/>
  <c r="HW308" i="30"/>
  <c r="HS308" i="30"/>
  <c r="HO308" i="30"/>
  <c r="HK308" i="30"/>
  <c r="HG308" i="30"/>
  <c r="HC308" i="30"/>
  <c r="GY308" i="30"/>
  <c r="GU308" i="30"/>
  <c r="GQ308" i="30"/>
  <c r="GM308" i="30"/>
  <c r="GI308" i="30"/>
  <c r="GE308" i="30"/>
  <c r="GA308" i="30"/>
  <c r="FW308" i="30"/>
  <c r="FS308" i="30"/>
  <c r="FO308" i="30"/>
  <c r="FK308" i="30"/>
  <c r="FG308" i="30"/>
  <c r="FC308" i="30"/>
  <c r="EY308" i="30"/>
  <c r="EU308" i="30"/>
  <c r="EQ308" i="30"/>
  <c r="EM308" i="30"/>
  <c r="EI308" i="30"/>
  <c r="EE308" i="30"/>
  <c r="EA308" i="30"/>
  <c r="DW308" i="30"/>
  <c r="DS308" i="30"/>
  <c r="DO308" i="30"/>
  <c r="DK308" i="30"/>
  <c r="DG308" i="30"/>
  <c r="DC308" i="30"/>
  <c r="CY308" i="30"/>
  <c r="CU308" i="30"/>
  <c r="CQ308" i="30"/>
  <c r="CM308" i="30"/>
  <c r="CI308" i="30"/>
  <c r="CE308" i="30"/>
  <c r="CA308" i="30"/>
  <c r="BW308" i="30"/>
  <c r="BS308" i="30"/>
  <c r="BO308" i="30"/>
  <c r="BK308" i="30"/>
  <c r="BG308" i="30"/>
  <c r="BC308" i="30"/>
  <c r="AY308" i="30"/>
  <c r="AU308" i="30"/>
  <c r="AQ308" i="30"/>
  <c r="AM308" i="30"/>
  <c r="AI308" i="30"/>
  <c r="AE308" i="30"/>
  <c r="AA308" i="30"/>
  <c r="W308" i="30"/>
  <c r="S308" i="30"/>
  <c r="O308" i="30"/>
  <c r="K308" i="30"/>
  <c r="IF308" i="30"/>
  <c r="IB308" i="30"/>
  <c r="HX308" i="30"/>
  <c r="HT308" i="30"/>
  <c r="HP308" i="30"/>
  <c r="HL308" i="30"/>
  <c r="HH308" i="30"/>
  <c r="HD308" i="30"/>
  <c r="GZ308" i="30"/>
  <c r="GV308" i="30"/>
  <c r="GR308" i="30"/>
  <c r="GN308" i="30"/>
  <c r="GJ308" i="30"/>
  <c r="GF308" i="30"/>
  <c r="GB308" i="30"/>
  <c r="FX308" i="30"/>
  <c r="FT308" i="30"/>
  <c r="FP308" i="30"/>
  <c r="FL308" i="30"/>
  <c r="FH308" i="30"/>
  <c r="FD308" i="30"/>
  <c r="EZ308" i="30"/>
  <c r="EV308" i="30"/>
  <c r="ER308" i="30"/>
  <c r="EN308" i="30"/>
  <c r="EJ308" i="30"/>
  <c r="EF308" i="30"/>
  <c r="EB308" i="30"/>
  <c r="DX308" i="30"/>
  <c r="DT308" i="30"/>
  <c r="DP308" i="30"/>
  <c r="DL308" i="30"/>
  <c r="DH308" i="30"/>
  <c r="DD308" i="30"/>
  <c r="CZ308" i="30"/>
  <c r="CV308" i="30"/>
  <c r="CR308" i="30"/>
  <c r="CN308" i="30"/>
  <c r="CJ308" i="30"/>
  <c r="CF308" i="30"/>
  <c r="CB308" i="30"/>
  <c r="BX308" i="30"/>
  <c r="BT308" i="30"/>
  <c r="BP308" i="30"/>
  <c r="BL308" i="30"/>
  <c r="BH308" i="30"/>
  <c r="BD308" i="30"/>
  <c r="AZ308" i="30"/>
  <c r="AV308" i="30"/>
  <c r="AR308" i="30"/>
  <c r="AN308" i="30"/>
  <c r="AJ308" i="30"/>
  <c r="AF308" i="30"/>
  <c r="AB308" i="30"/>
  <c r="X308" i="30"/>
  <c r="T308" i="30"/>
  <c r="P308" i="30"/>
  <c r="L308" i="30"/>
  <c r="IG308" i="30"/>
  <c r="IC308" i="30"/>
  <c r="HY308" i="30"/>
  <c r="HU308" i="30"/>
  <c r="HQ308" i="30"/>
  <c r="HM308" i="30"/>
  <c r="HI308" i="30"/>
  <c r="HE308" i="30"/>
  <c r="HA308" i="30"/>
  <c r="GW308" i="30"/>
  <c r="GS308" i="30"/>
  <c r="GO308" i="30"/>
  <c r="GK308" i="30"/>
  <c r="GG308" i="30"/>
  <c r="GC308" i="30"/>
  <c r="FY308" i="30"/>
  <c r="FU308" i="30"/>
  <c r="FQ308" i="30"/>
  <c r="FM308" i="30"/>
  <c r="FI308" i="30"/>
  <c r="FE308" i="30"/>
  <c r="FA308" i="30"/>
  <c r="EW308" i="30"/>
  <c r="ES308" i="30"/>
  <c r="EO308" i="30"/>
  <c r="EK308" i="30"/>
  <c r="EG308" i="30"/>
  <c r="EC308" i="30"/>
  <c r="DY308" i="30"/>
  <c r="DU308" i="30"/>
  <c r="DQ308" i="30"/>
  <c r="DM308" i="30"/>
  <c r="DI308" i="30"/>
  <c r="DE308" i="30"/>
  <c r="DA308" i="30"/>
  <c r="CW308" i="30"/>
  <c r="CS308" i="30"/>
  <c r="CO308" i="30"/>
  <c r="CK308" i="30"/>
  <c r="CG308" i="30"/>
  <c r="CC308" i="30"/>
  <c r="BY308" i="30"/>
  <c r="BU308" i="30"/>
  <c r="BQ308" i="30"/>
  <c r="BM308" i="30"/>
  <c r="BI308" i="30"/>
  <c r="BE308" i="30"/>
  <c r="BA308" i="30"/>
  <c r="AW308" i="30"/>
  <c r="AS308" i="30"/>
  <c r="AO308" i="30"/>
  <c r="AK308" i="30"/>
  <c r="AG308" i="30"/>
  <c r="AC308" i="30"/>
  <c r="Y308" i="30"/>
  <c r="U308" i="30"/>
  <c r="Q308" i="30"/>
  <c r="M308" i="30"/>
  <c r="IE297" i="30"/>
  <c r="IA297" i="30"/>
  <c r="HW297" i="30"/>
  <c r="HS297" i="30"/>
  <c r="HO297" i="30"/>
  <c r="HK297" i="30"/>
  <c r="HG297" i="30"/>
  <c r="HC297" i="30"/>
  <c r="GY297" i="30"/>
  <c r="GU297" i="30"/>
  <c r="GQ297" i="30"/>
  <c r="GM297" i="30"/>
  <c r="GI297" i="30"/>
  <c r="GE297" i="30"/>
  <c r="GA297" i="30"/>
  <c r="FW297" i="30"/>
  <c r="FS297" i="30"/>
  <c r="FO297" i="30"/>
  <c r="FK297" i="30"/>
  <c r="FG297" i="30"/>
  <c r="FC297" i="30"/>
  <c r="EY297" i="30"/>
  <c r="EU297" i="30"/>
  <c r="EQ297" i="30"/>
  <c r="EM297" i="30"/>
  <c r="EI297" i="30"/>
  <c r="EE297" i="30"/>
  <c r="EA297" i="30"/>
  <c r="DW297" i="30"/>
  <c r="DS297" i="30"/>
  <c r="DO297" i="30"/>
  <c r="DK297" i="30"/>
  <c r="DG297" i="30"/>
  <c r="DC297" i="30"/>
  <c r="CY297" i="30"/>
  <c r="CU297" i="30"/>
  <c r="CQ297" i="30"/>
  <c r="CM297" i="30"/>
  <c r="CI297" i="30"/>
  <c r="CE297" i="30"/>
  <c r="CA297" i="30"/>
  <c r="BW297" i="30"/>
  <c r="BS297" i="30"/>
  <c r="BO297" i="30"/>
  <c r="BK297" i="30"/>
  <c r="BG297" i="30"/>
  <c r="BC297" i="30"/>
  <c r="AY297" i="30"/>
  <c r="AU297" i="30"/>
  <c r="AQ297" i="30"/>
  <c r="AM297" i="30"/>
  <c r="AI297" i="30"/>
  <c r="AE297" i="30"/>
  <c r="AA297" i="30"/>
  <c r="W297" i="30"/>
  <c r="S297" i="30"/>
  <c r="O297" i="30"/>
  <c r="K297" i="30"/>
  <c r="IF297" i="30"/>
  <c r="IB297" i="30"/>
  <c r="HX297" i="30"/>
  <c r="HT297" i="30"/>
  <c r="HP297" i="30"/>
  <c r="HL297" i="30"/>
  <c r="HH297" i="30"/>
  <c r="HD297" i="30"/>
  <c r="GZ297" i="30"/>
  <c r="GV297" i="30"/>
  <c r="GR297" i="30"/>
  <c r="GN297" i="30"/>
  <c r="GJ297" i="30"/>
  <c r="GF297" i="30"/>
  <c r="GB297" i="30"/>
  <c r="FX297" i="30"/>
  <c r="FT297" i="30"/>
  <c r="FP297" i="30"/>
  <c r="FL297" i="30"/>
  <c r="FH297" i="30"/>
  <c r="FD297" i="30"/>
  <c r="EZ297" i="30"/>
  <c r="EV297" i="30"/>
  <c r="ER297" i="30"/>
  <c r="EN297" i="30"/>
  <c r="EJ297" i="30"/>
  <c r="EF297" i="30"/>
  <c r="EB297" i="30"/>
  <c r="DX297" i="30"/>
  <c r="DT297" i="30"/>
  <c r="DP297" i="30"/>
  <c r="DL297" i="30"/>
  <c r="DH297" i="30"/>
  <c r="DD297" i="30"/>
  <c r="CZ297" i="30"/>
  <c r="CV297" i="30"/>
  <c r="CR297" i="30"/>
  <c r="CN297" i="30"/>
  <c r="CJ297" i="30"/>
  <c r="CF297" i="30"/>
  <c r="CB297" i="30"/>
  <c r="BX297" i="30"/>
  <c r="BT297" i="30"/>
  <c r="BP297" i="30"/>
  <c r="BL297" i="30"/>
  <c r="BH297" i="30"/>
  <c r="BD297" i="30"/>
  <c r="AZ297" i="30"/>
  <c r="AV297" i="30"/>
  <c r="AR297" i="30"/>
  <c r="AN297" i="30"/>
  <c r="AJ297" i="30"/>
  <c r="AF297" i="30"/>
  <c r="AB297" i="30"/>
  <c r="X297" i="30"/>
  <c r="T297" i="30"/>
  <c r="P297" i="30"/>
  <c r="L297" i="30"/>
  <c r="IG297" i="30"/>
  <c r="IC297" i="30"/>
  <c r="HY297" i="30"/>
  <c r="HU297" i="30"/>
  <c r="HQ297" i="30"/>
  <c r="HM297" i="30"/>
  <c r="HI297" i="30"/>
  <c r="HE297" i="30"/>
  <c r="HA297" i="30"/>
  <c r="GW297" i="30"/>
  <c r="GS297" i="30"/>
  <c r="GO297" i="30"/>
  <c r="GK297" i="30"/>
  <c r="GG297" i="30"/>
  <c r="GC297" i="30"/>
  <c r="FY297" i="30"/>
  <c r="FU297" i="30"/>
  <c r="FQ297" i="30"/>
  <c r="FM297" i="30"/>
  <c r="FI297" i="30"/>
  <c r="FE297" i="30"/>
  <c r="FA297" i="30"/>
  <c r="EW297" i="30"/>
  <c r="ES297" i="30"/>
  <c r="EO297" i="30"/>
  <c r="EK297" i="30"/>
  <c r="EG297" i="30"/>
  <c r="EC297" i="30"/>
  <c r="DY297" i="30"/>
  <c r="DU297" i="30"/>
  <c r="DQ297" i="30"/>
  <c r="DM297" i="30"/>
  <c r="DI297" i="30"/>
  <c r="DE297" i="30"/>
  <c r="DA297" i="30"/>
  <c r="CW297" i="30"/>
  <c r="CS297" i="30"/>
  <c r="CO297" i="30"/>
  <c r="CK297" i="30"/>
  <c r="CG297" i="30"/>
  <c r="CC297" i="30"/>
  <c r="BY297" i="30"/>
  <c r="BU297" i="30"/>
  <c r="BQ297" i="30"/>
  <c r="BM297" i="30"/>
  <c r="BI297" i="30"/>
  <c r="BE297" i="30"/>
  <c r="BA297" i="30"/>
  <c r="AW297" i="30"/>
  <c r="AS297" i="30"/>
  <c r="AO297" i="30"/>
  <c r="AK297" i="30"/>
  <c r="AG297" i="30"/>
  <c r="AC297" i="30"/>
  <c r="Y297" i="30"/>
  <c r="U297" i="30"/>
  <c r="Q297" i="30"/>
  <c r="M297" i="30"/>
  <c r="ID297" i="30"/>
  <c r="HZ297" i="30"/>
  <c r="HV297" i="30"/>
  <c r="HR297" i="30"/>
  <c r="HN297" i="30"/>
  <c r="HJ297" i="30"/>
  <c r="HF297" i="30"/>
  <c r="HB297" i="30"/>
  <c r="GX297" i="30"/>
  <c r="GT297" i="30"/>
  <c r="GP297" i="30"/>
  <c r="GL297" i="30"/>
  <c r="GH297" i="30"/>
  <c r="GD297" i="30"/>
  <c r="FZ297" i="30"/>
  <c r="FV297" i="30"/>
  <c r="FR297" i="30"/>
  <c r="FN297" i="30"/>
  <c r="FJ297" i="30"/>
  <c r="FF297" i="30"/>
  <c r="FB297" i="30"/>
  <c r="EX297" i="30"/>
  <c r="ET297" i="30"/>
  <c r="EP297" i="30"/>
  <c r="EL297" i="30"/>
  <c r="EH297" i="30"/>
  <c r="ED297" i="30"/>
  <c r="DZ297" i="30"/>
  <c r="DV297" i="30"/>
  <c r="DR297" i="30"/>
  <c r="DN297" i="30"/>
  <c r="DJ297" i="30"/>
  <c r="DF297" i="30"/>
  <c r="DB297" i="30"/>
  <c r="CX297" i="30"/>
  <c r="CT297" i="30"/>
  <c r="CP297" i="30"/>
  <c r="CL297" i="30"/>
  <c r="CH297" i="30"/>
  <c r="CD297" i="30"/>
  <c r="BZ297" i="30"/>
  <c r="BV297" i="30"/>
  <c r="BR297" i="30"/>
  <c r="BN297" i="30"/>
  <c r="BJ297" i="30"/>
  <c r="BF297" i="30"/>
  <c r="BB297" i="30"/>
  <c r="AX297" i="30"/>
  <c r="AT297" i="30"/>
  <c r="AP297" i="30"/>
  <c r="AL297" i="30"/>
  <c r="AH297" i="30"/>
  <c r="AD297" i="30"/>
  <c r="Z297" i="30"/>
  <c r="V297" i="30"/>
  <c r="R297" i="30"/>
  <c r="N297" i="30"/>
  <c r="IE313" i="30"/>
  <c r="IA313" i="30"/>
  <c r="HW313" i="30"/>
  <c r="HS313" i="30"/>
  <c r="HO313" i="30"/>
  <c r="HK313" i="30"/>
  <c r="HG313" i="30"/>
  <c r="HC313" i="30"/>
  <c r="GY313" i="30"/>
  <c r="GU313" i="30"/>
  <c r="GQ313" i="30"/>
  <c r="GM313" i="30"/>
  <c r="GI313" i="30"/>
  <c r="GE313" i="30"/>
  <c r="GA313" i="30"/>
  <c r="FW313" i="30"/>
  <c r="FS313" i="30"/>
  <c r="FO313" i="30"/>
  <c r="FK313" i="30"/>
  <c r="FG313" i="30"/>
  <c r="FC313" i="30"/>
  <c r="EY313" i="30"/>
  <c r="EU313" i="30"/>
  <c r="EQ313" i="30"/>
  <c r="EM313" i="30"/>
  <c r="EI313" i="30"/>
  <c r="EE313" i="30"/>
  <c r="EA313" i="30"/>
  <c r="DW313" i="30"/>
  <c r="DS313" i="30"/>
  <c r="DO313" i="30"/>
  <c r="DK313" i="30"/>
  <c r="DG313" i="30"/>
  <c r="DC313" i="30"/>
  <c r="CY313" i="30"/>
  <c r="CU313" i="30"/>
  <c r="CQ313" i="30"/>
  <c r="CM313" i="30"/>
  <c r="CI313" i="30"/>
  <c r="CE313" i="30"/>
  <c r="CA313" i="30"/>
  <c r="BW313" i="30"/>
  <c r="BS313" i="30"/>
  <c r="BO313" i="30"/>
  <c r="BK313" i="30"/>
  <c r="BG313" i="30"/>
  <c r="BC313" i="30"/>
  <c r="AY313" i="30"/>
  <c r="AU313" i="30"/>
  <c r="AQ313" i="30"/>
  <c r="AM313" i="30"/>
  <c r="AI313" i="30"/>
  <c r="AE313" i="30"/>
  <c r="AA313" i="30"/>
  <c r="W313" i="30"/>
  <c r="S313" i="30"/>
  <c r="O313" i="30"/>
  <c r="K313" i="30"/>
  <c r="IF313" i="30"/>
  <c r="IB313" i="30"/>
  <c r="HX313" i="30"/>
  <c r="HT313" i="30"/>
  <c r="HP313" i="30"/>
  <c r="HL313" i="30"/>
  <c r="HH313" i="30"/>
  <c r="HD313" i="30"/>
  <c r="GZ313" i="30"/>
  <c r="GV313" i="30"/>
  <c r="GR313" i="30"/>
  <c r="GN313" i="30"/>
  <c r="GJ313" i="30"/>
  <c r="GF313" i="30"/>
  <c r="GB313" i="30"/>
  <c r="FX313" i="30"/>
  <c r="FT313" i="30"/>
  <c r="FP313" i="30"/>
  <c r="FL313" i="30"/>
  <c r="FH313" i="30"/>
  <c r="FD313" i="30"/>
  <c r="EZ313" i="30"/>
  <c r="EV313" i="30"/>
  <c r="ER313" i="30"/>
  <c r="EN313" i="30"/>
  <c r="EJ313" i="30"/>
  <c r="EF313" i="30"/>
  <c r="EB313" i="30"/>
  <c r="DX313" i="30"/>
  <c r="DT313" i="30"/>
  <c r="DP313" i="30"/>
  <c r="DL313" i="30"/>
  <c r="DH313" i="30"/>
  <c r="DD313" i="30"/>
  <c r="CZ313" i="30"/>
  <c r="CV313" i="30"/>
  <c r="CR313" i="30"/>
  <c r="CN313" i="30"/>
  <c r="CJ313" i="30"/>
  <c r="CF313" i="30"/>
  <c r="CB313" i="30"/>
  <c r="BX313" i="30"/>
  <c r="BT313" i="30"/>
  <c r="BP313" i="30"/>
  <c r="BL313" i="30"/>
  <c r="BH313" i="30"/>
  <c r="BD313" i="30"/>
  <c r="AZ313" i="30"/>
  <c r="AV313" i="30"/>
  <c r="AR313" i="30"/>
  <c r="AN313" i="30"/>
  <c r="AJ313" i="30"/>
  <c r="AF313" i="30"/>
  <c r="AB313" i="30"/>
  <c r="X313" i="30"/>
  <c r="T313" i="30"/>
  <c r="P313" i="30"/>
  <c r="L313" i="30"/>
  <c r="IG313" i="30"/>
  <c r="IC313" i="30"/>
  <c r="HY313" i="30"/>
  <c r="HU313" i="30"/>
  <c r="HQ313" i="30"/>
  <c r="HM313" i="30"/>
  <c r="HI313" i="30"/>
  <c r="HE313" i="30"/>
  <c r="HA313" i="30"/>
  <c r="GW313" i="30"/>
  <c r="GS313" i="30"/>
  <c r="GO313" i="30"/>
  <c r="GK313" i="30"/>
  <c r="GG313" i="30"/>
  <c r="GC313" i="30"/>
  <c r="FY313" i="30"/>
  <c r="FU313" i="30"/>
  <c r="FQ313" i="30"/>
  <c r="FM313" i="30"/>
  <c r="FI313" i="30"/>
  <c r="FE313" i="30"/>
  <c r="FA313" i="30"/>
  <c r="EW313" i="30"/>
  <c r="ES313" i="30"/>
  <c r="EO313" i="30"/>
  <c r="EK313" i="30"/>
  <c r="EG313" i="30"/>
  <c r="EC313" i="30"/>
  <c r="DY313" i="30"/>
  <c r="DU313" i="30"/>
  <c r="DQ313" i="30"/>
  <c r="DM313" i="30"/>
  <c r="DI313" i="30"/>
  <c r="DE313" i="30"/>
  <c r="DA313" i="30"/>
  <c r="CW313" i="30"/>
  <c r="CS313" i="30"/>
  <c r="CO313" i="30"/>
  <c r="CK313" i="30"/>
  <c r="CG313" i="30"/>
  <c r="CC313" i="30"/>
  <c r="BY313" i="30"/>
  <c r="BU313" i="30"/>
  <c r="BQ313" i="30"/>
  <c r="BM313" i="30"/>
  <c r="BI313" i="30"/>
  <c r="BE313" i="30"/>
  <c r="BA313" i="30"/>
  <c r="AW313" i="30"/>
  <c r="AS313" i="30"/>
  <c r="AO313" i="30"/>
  <c r="AK313" i="30"/>
  <c r="AG313" i="30"/>
  <c r="AC313" i="30"/>
  <c r="Y313" i="30"/>
  <c r="U313" i="30"/>
  <c r="Q313" i="30"/>
  <c r="M313" i="30"/>
  <c r="ID313" i="30"/>
  <c r="HZ313" i="30"/>
  <c r="HV313" i="30"/>
  <c r="HR313" i="30"/>
  <c r="HN313" i="30"/>
  <c r="HJ313" i="30"/>
  <c r="HF313" i="30"/>
  <c r="HB313" i="30"/>
  <c r="GX313" i="30"/>
  <c r="GT313" i="30"/>
  <c r="GP313" i="30"/>
  <c r="GL313" i="30"/>
  <c r="GH313" i="30"/>
  <c r="GD313" i="30"/>
  <c r="FZ313" i="30"/>
  <c r="FV313" i="30"/>
  <c r="FR313" i="30"/>
  <c r="FN313" i="30"/>
  <c r="FJ313" i="30"/>
  <c r="FF313" i="30"/>
  <c r="FB313" i="30"/>
  <c r="EX313" i="30"/>
  <c r="ET313" i="30"/>
  <c r="EP313" i="30"/>
  <c r="EL313" i="30"/>
  <c r="EH313" i="30"/>
  <c r="ED313" i="30"/>
  <c r="DZ313" i="30"/>
  <c r="DV313" i="30"/>
  <c r="DR313" i="30"/>
  <c r="DN313" i="30"/>
  <c r="DJ313" i="30"/>
  <c r="DF313" i="30"/>
  <c r="DB313" i="30"/>
  <c r="CX313" i="30"/>
  <c r="CT313" i="30"/>
  <c r="CP313" i="30"/>
  <c r="CL313" i="30"/>
  <c r="CH313" i="30"/>
  <c r="CD313" i="30"/>
  <c r="BZ313" i="30"/>
  <c r="BV313" i="30"/>
  <c r="BR313" i="30"/>
  <c r="BN313" i="30"/>
  <c r="BJ313" i="30"/>
  <c r="BF313" i="30"/>
  <c r="BB313" i="30"/>
  <c r="AX313" i="30"/>
  <c r="AT313" i="30"/>
  <c r="AP313" i="30"/>
  <c r="AL313" i="30"/>
  <c r="AH313" i="30"/>
  <c r="AD313" i="30"/>
  <c r="Z313" i="30"/>
  <c r="V313" i="30"/>
  <c r="R313" i="30"/>
  <c r="N313" i="30"/>
  <c r="IF302" i="30"/>
  <c r="IB302" i="30"/>
  <c r="HX302" i="30"/>
  <c r="HT302" i="30"/>
  <c r="HP302" i="30"/>
  <c r="HL302" i="30"/>
  <c r="HH302" i="30"/>
  <c r="HD302" i="30"/>
  <c r="GZ302" i="30"/>
  <c r="GV302" i="30"/>
  <c r="GR302" i="30"/>
  <c r="GN302" i="30"/>
  <c r="GJ302" i="30"/>
  <c r="GF302" i="30"/>
  <c r="GB302" i="30"/>
  <c r="FX302" i="30"/>
  <c r="FT302" i="30"/>
  <c r="FP302" i="30"/>
  <c r="FL302" i="30"/>
  <c r="FH302" i="30"/>
  <c r="FD302" i="30"/>
  <c r="EZ302" i="30"/>
  <c r="EV302" i="30"/>
  <c r="ER302" i="30"/>
  <c r="EN302" i="30"/>
  <c r="EJ302" i="30"/>
  <c r="EF302" i="30"/>
  <c r="EB302" i="30"/>
  <c r="DX302" i="30"/>
  <c r="DT302" i="30"/>
  <c r="DP302" i="30"/>
  <c r="DL302" i="30"/>
  <c r="DH302" i="30"/>
  <c r="DD302" i="30"/>
  <c r="CZ302" i="30"/>
  <c r="CV302" i="30"/>
  <c r="CR302" i="30"/>
  <c r="CN302" i="30"/>
  <c r="CJ302" i="30"/>
  <c r="CF302" i="30"/>
  <c r="CB302" i="30"/>
  <c r="BX302" i="30"/>
  <c r="BT302" i="30"/>
  <c r="BP302" i="30"/>
  <c r="BL302" i="30"/>
  <c r="BH302" i="30"/>
  <c r="BD302" i="30"/>
  <c r="AZ302" i="30"/>
  <c r="AV302" i="30"/>
  <c r="AR302" i="30"/>
  <c r="AN302" i="30"/>
  <c r="AJ302" i="30"/>
  <c r="AF302" i="30"/>
  <c r="AB302" i="30"/>
  <c r="X302" i="30"/>
  <c r="T302" i="30"/>
  <c r="P302" i="30"/>
  <c r="L302" i="30"/>
  <c r="IG302" i="30"/>
  <c r="IC302" i="30"/>
  <c r="HY302" i="30"/>
  <c r="HU302" i="30"/>
  <c r="HQ302" i="30"/>
  <c r="HM302" i="30"/>
  <c r="HI302" i="30"/>
  <c r="HE302" i="30"/>
  <c r="HA302" i="30"/>
  <c r="GW302" i="30"/>
  <c r="GS302" i="30"/>
  <c r="GO302" i="30"/>
  <c r="GK302" i="30"/>
  <c r="GG302" i="30"/>
  <c r="GC302" i="30"/>
  <c r="FY302" i="30"/>
  <c r="FU302" i="30"/>
  <c r="FQ302" i="30"/>
  <c r="FM302" i="30"/>
  <c r="FI302" i="30"/>
  <c r="FE302" i="30"/>
  <c r="FA302" i="30"/>
  <c r="EW302" i="30"/>
  <c r="ES302" i="30"/>
  <c r="EO302" i="30"/>
  <c r="EK302" i="30"/>
  <c r="EG302" i="30"/>
  <c r="EC302" i="30"/>
  <c r="DY302" i="30"/>
  <c r="DU302" i="30"/>
  <c r="DQ302" i="30"/>
  <c r="DM302" i="30"/>
  <c r="DI302" i="30"/>
  <c r="DE302" i="30"/>
  <c r="DA302" i="30"/>
  <c r="CW302" i="30"/>
  <c r="CS302" i="30"/>
  <c r="CO302" i="30"/>
  <c r="CK302" i="30"/>
  <c r="CG302" i="30"/>
  <c r="CC302" i="30"/>
  <c r="BY302" i="30"/>
  <c r="BU302" i="30"/>
  <c r="BQ302" i="30"/>
  <c r="BM302" i="30"/>
  <c r="BI302" i="30"/>
  <c r="BE302" i="30"/>
  <c r="BA302" i="30"/>
  <c r="AW302" i="30"/>
  <c r="AS302" i="30"/>
  <c r="AO302" i="30"/>
  <c r="AK302" i="30"/>
  <c r="AG302" i="30"/>
  <c r="AC302" i="30"/>
  <c r="Y302" i="30"/>
  <c r="U302" i="30"/>
  <c r="Q302" i="30"/>
  <c r="M302" i="30"/>
  <c r="ID302" i="30"/>
  <c r="HZ302" i="30"/>
  <c r="HV302" i="30"/>
  <c r="HR302" i="30"/>
  <c r="HN302" i="30"/>
  <c r="HJ302" i="30"/>
  <c r="HF302" i="30"/>
  <c r="HB302" i="30"/>
  <c r="GX302" i="30"/>
  <c r="GT302" i="30"/>
  <c r="GP302" i="30"/>
  <c r="GL302" i="30"/>
  <c r="GH302" i="30"/>
  <c r="GD302" i="30"/>
  <c r="FZ302" i="30"/>
  <c r="FV302" i="30"/>
  <c r="FR302" i="30"/>
  <c r="FN302" i="30"/>
  <c r="FJ302" i="30"/>
  <c r="FF302" i="30"/>
  <c r="FB302" i="30"/>
  <c r="EX302" i="30"/>
  <c r="ET302" i="30"/>
  <c r="EP302" i="30"/>
  <c r="EL302" i="30"/>
  <c r="EH302" i="30"/>
  <c r="ED302" i="30"/>
  <c r="DZ302" i="30"/>
  <c r="DV302" i="30"/>
  <c r="DR302" i="30"/>
  <c r="DN302" i="30"/>
  <c r="DJ302" i="30"/>
  <c r="DF302" i="30"/>
  <c r="DB302" i="30"/>
  <c r="CX302" i="30"/>
  <c r="CT302" i="30"/>
  <c r="CP302" i="30"/>
  <c r="CL302" i="30"/>
  <c r="CH302" i="30"/>
  <c r="CD302" i="30"/>
  <c r="BZ302" i="30"/>
  <c r="BV302" i="30"/>
  <c r="BR302" i="30"/>
  <c r="BN302" i="30"/>
  <c r="BJ302" i="30"/>
  <c r="BF302" i="30"/>
  <c r="BB302" i="30"/>
  <c r="AX302" i="30"/>
  <c r="AT302" i="30"/>
  <c r="AP302" i="30"/>
  <c r="AL302" i="30"/>
  <c r="AH302" i="30"/>
  <c r="AD302" i="30"/>
  <c r="Z302" i="30"/>
  <c r="V302" i="30"/>
  <c r="R302" i="30"/>
  <c r="N302" i="30"/>
  <c r="IE302" i="30"/>
  <c r="IA302" i="30"/>
  <c r="HW302" i="30"/>
  <c r="HS302" i="30"/>
  <c r="HO302" i="30"/>
  <c r="HK302" i="30"/>
  <c r="HG302" i="30"/>
  <c r="HC302" i="30"/>
  <c r="GY302" i="30"/>
  <c r="GU302" i="30"/>
  <c r="GQ302" i="30"/>
  <c r="GM302" i="30"/>
  <c r="GI302" i="30"/>
  <c r="GE302" i="30"/>
  <c r="GA302" i="30"/>
  <c r="FW302" i="30"/>
  <c r="FS302" i="30"/>
  <c r="FO302" i="30"/>
  <c r="FK302" i="30"/>
  <c r="FG302" i="30"/>
  <c r="FC302" i="30"/>
  <c r="EY302" i="30"/>
  <c r="EU302" i="30"/>
  <c r="EQ302" i="30"/>
  <c r="EM302" i="30"/>
  <c r="EI302" i="30"/>
  <c r="EE302" i="30"/>
  <c r="EA302" i="30"/>
  <c r="DW302" i="30"/>
  <c r="DS302" i="30"/>
  <c r="DO302" i="30"/>
  <c r="DK302" i="30"/>
  <c r="DG302" i="30"/>
  <c r="DC302" i="30"/>
  <c r="CY302" i="30"/>
  <c r="CU302" i="30"/>
  <c r="CQ302" i="30"/>
  <c r="CM302" i="30"/>
  <c r="CI302" i="30"/>
  <c r="CE302" i="30"/>
  <c r="CA302" i="30"/>
  <c r="BW302" i="30"/>
  <c r="BS302" i="30"/>
  <c r="BO302" i="30"/>
  <c r="BK302" i="30"/>
  <c r="BG302" i="30"/>
  <c r="BC302" i="30"/>
  <c r="AY302" i="30"/>
  <c r="AU302" i="30"/>
  <c r="AQ302" i="30"/>
  <c r="AM302" i="30"/>
  <c r="AI302" i="30"/>
  <c r="AE302" i="30"/>
  <c r="AA302" i="30"/>
  <c r="W302" i="30"/>
  <c r="S302" i="30"/>
  <c r="O302" i="30"/>
  <c r="K302" i="30"/>
  <c r="DD315" i="30"/>
  <c r="CZ315" i="30"/>
  <c r="CV315" i="30"/>
  <c r="CR315" i="30"/>
  <c r="CN315" i="30"/>
  <c r="CJ315" i="30"/>
  <c r="CF315" i="30"/>
  <c r="CB315" i="30"/>
  <c r="BX315" i="30"/>
  <c r="BT315" i="30"/>
  <c r="BP315" i="30"/>
  <c r="BL315" i="30"/>
  <c r="BH315" i="30"/>
  <c r="BD315" i="30"/>
  <c r="AZ315" i="30"/>
  <c r="AV315" i="30"/>
  <c r="AR315" i="30"/>
  <c r="AN315" i="30"/>
  <c r="AJ315" i="30"/>
  <c r="AF315" i="30"/>
  <c r="AB315" i="30"/>
  <c r="X315" i="30"/>
  <c r="T315" i="30"/>
  <c r="P315" i="30"/>
  <c r="L315" i="30"/>
  <c r="DE315" i="30"/>
  <c r="DA315" i="30"/>
  <c r="CW315" i="30"/>
  <c r="CS315" i="30"/>
  <c r="CO315" i="30"/>
  <c r="CK315" i="30"/>
  <c r="CG315" i="30"/>
  <c r="CC315" i="30"/>
  <c r="BY315" i="30"/>
  <c r="BU315" i="30"/>
  <c r="BQ315" i="30"/>
  <c r="BM315" i="30"/>
  <c r="BI315" i="30"/>
  <c r="BE315" i="30"/>
  <c r="BA315" i="30"/>
  <c r="AW315" i="30"/>
  <c r="AS315" i="30"/>
  <c r="AO315" i="30"/>
  <c r="AK315" i="30"/>
  <c r="AG315" i="30"/>
  <c r="AC315" i="30"/>
  <c r="Y315" i="30"/>
  <c r="U315" i="30"/>
  <c r="Q315" i="30"/>
  <c r="M315" i="30"/>
  <c r="DF315" i="30"/>
  <c r="DB315" i="30"/>
  <c r="CX315" i="30"/>
  <c r="CT315" i="30"/>
  <c r="CP315" i="30"/>
  <c r="CL315" i="30"/>
  <c r="CH315" i="30"/>
  <c r="CD315" i="30"/>
  <c r="BZ315" i="30"/>
  <c r="BV315" i="30"/>
  <c r="BR315" i="30"/>
  <c r="BN315" i="30"/>
  <c r="BJ315" i="30"/>
  <c r="BF315" i="30"/>
  <c r="BB315" i="30"/>
  <c r="AX315" i="30"/>
  <c r="AT315" i="30"/>
  <c r="AP315" i="30"/>
  <c r="AL315" i="30"/>
  <c r="AH315" i="30"/>
  <c r="AD315" i="30"/>
  <c r="Z315" i="30"/>
  <c r="V315" i="30"/>
  <c r="R315" i="30"/>
  <c r="N315" i="30"/>
  <c r="DC315" i="30"/>
  <c r="CY315" i="30"/>
  <c r="CU315" i="30"/>
  <c r="CQ315" i="30"/>
  <c r="CM315" i="30"/>
  <c r="CI315" i="30"/>
  <c r="CE315" i="30"/>
  <c r="CA315" i="30"/>
  <c r="BW315" i="30"/>
  <c r="BS315" i="30"/>
  <c r="BO315" i="30"/>
  <c r="BK315" i="30"/>
  <c r="BG315" i="30"/>
  <c r="BC315" i="30"/>
  <c r="AY315" i="30"/>
  <c r="AU315" i="30"/>
  <c r="AQ315" i="30"/>
  <c r="AM315" i="30"/>
  <c r="AI315" i="30"/>
  <c r="AE315" i="30"/>
  <c r="AA315" i="30"/>
  <c r="W315" i="30"/>
  <c r="S315" i="30"/>
  <c r="O315" i="30"/>
  <c r="K315" i="30"/>
  <c r="DD319" i="30"/>
  <c r="CZ319" i="30"/>
  <c r="CV319" i="30"/>
  <c r="CR319" i="30"/>
  <c r="CN319" i="30"/>
  <c r="CJ319" i="30"/>
  <c r="CF319" i="30"/>
  <c r="CB319" i="30"/>
  <c r="BX319" i="30"/>
  <c r="BT319" i="30"/>
  <c r="BP319" i="30"/>
  <c r="BL319" i="30"/>
  <c r="BH319" i="30"/>
  <c r="BD319" i="30"/>
  <c r="AZ319" i="30"/>
  <c r="AV319" i="30"/>
  <c r="AR319" i="30"/>
  <c r="AN319" i="30"/>
  <c r="AJ319" i="30"/>
  <c r="AF319" i="30"/>
  <c r="AB319" i="30"/>
  <c r="X319" i="30"/>
  <c r="T319" i="30"/>
  <c r="P319" i="30"/>
  <c r="L319" i="30"/>
  <c r="DE319" i="30"/>
  <c r="DA319" i="30"/>
  <c r="CW319" i="30"/>
  <c r="CS319" i="30"/>
  <c r="CO319" i="30"/>
  <c r="CK319" i="30"/>
  <c r="CG319" i="30"/>
  <c r="CC319" i="30"/>
  <c r="BY319" i="30"/>
  <c r="BU319" i="30"/>
  <c r="BQ319" i="30"/>
  <c r="BM319" i="30"/>
  <c r="BI319" i="30"/>
  <c r="BE319" i="30"/>
  <c r="BA319" i="30"/>
  <c r="AW319" i="30"/>
  <c r="AS319" i="30"/>
  <c r="AO319" i="30"/>
  <c r="AK319" i="30"/>
  <c r="AG319" i="30"/>
  <c r="AC319" i="30"/>
  <c r="Y319" i="30"/>
  <c r="U319" i="30"/>
  <c r="Q319" i="30"/>
  <c r="M319" i="30"/>
  <c r="DF319" i="30"/>
  <c r="DB319" i="30"/>
  <c r="CX319" i="30"/>
  <c r="CT319" i="30"/>
  <c r="CP319" i="30"/>
  <c r="CL319" i="30"/>
  <c r="CH319" i="30"/>
  <c r="CD319" i="30"/>
  <c r="BZ319" i="30"/>
  <c r="BV319" i="30"/>
  <c r="BR319" i="30"/>
  <c r="BN319" i="30"/>
  <c r="BJ319" i="30"/>
  <c r="BF319" i="30"/>
  <c r="BB319" i="30"/>
  <c r="AX319" i="30"/>
  <c r="AT319" i="30"/>
  <c r="AP319" i="30"/>
  <c r="AL319" i="30"/>
  <c r="AH319" i="30"/>
  <c r="AD319" i="30"/>
  <c r="Z319" i="30"/>
  <c r="V319" i="30"/>
  <c r="R319" i="30"/>
  <c r="N319" i="30"/>
  <c r="DC319" i="30"/>
  <c r="CY319" i="30"/>
  <c r="CU319" i="30"/>
  <c r="CQ319" i="30"/>
  <c r="CM319" i="30"/>
  <c r="CI319" i="30"/>
  <c r="CE319" i="30"/>
  <c r="CA319" i="30"/>
  <c r="BW319" i="30"/>
  <c r="BS319" i="30"/>
  <c r="BO319" i="30"/>
  <c r="BK319" i="30"/>
  <c r="BG319" i="30"/>
  <c r="BC319" i="30"/>
  <c r="AY319" i="30"/>
  <c r="AU319" i="30"/>
  <c r="AQ319" i="30"/>
  <c r="AM319" i="30"/>
  <c r="AI319" i="30"/>
  <c r="AE319" i="30"/>
  <c r="AA319" i="30"/>
  <c r="W319" i="30"/>
  <c r="S319" i="30"/>
  <c r="O319" i="30"/>
  <c r="K319" i="30"/>
  <c r="DD323" i="30"/>
  <c r="CZ323" i="30"/>
  <c r="CV323" i="30"/>
  <c r="CR323" i="30"/>
  <c r="CN323" i="30"/>
  <c r="CJ323" i="30"/>
  <c r="CF323" i="30"/>
  <c r="CB323" i="30"/>
  <c r="BX323" i="30"/>
  <c r="BT323" i="30"/>
  <c r="BP323" i="30"/>
  <c r="BL323" i="30"/>
  <c r="BH323" i="30"/>
  <c r="BD323" i="30"/>
  <c r="AZ323" i="30"/>
  <c r="AV323" i="30"/>
  <c r="AR323" i="30"/>
  <c r="AN323" i="30"/>
  <c r="AJ323" i="30"/>
  <c r="AF323" i="30"/>
  <c r="AB323" i="30"/>
  <c r="X323" i="30"/>
  <c r="T323" i="30"/>
  <c r="P323" i="30"/>
  <c r="L323" i="30"/>
  <c r="DE323" i="30"/>
  <c r="DA323" i="30"/>
  <c r="CW323" i="30"/>
  <c r="CS323" i="30"/>
  <c r="CO323" i="30"/>
  <c r="CK323" i="30"/>
  <c r="CG323" i="30"/>
  <c r="CC323" i="30"/>
  <c r="BY323" i="30"/>
  <c r="BU323" i="30"/>
  <c r="BQ323" i="30"/>
  <c r="BM323" i="30"/>
  <c r="BI323" i="30"/>
  <c r="BE323" i="30"/>
  <c r="BA323" i="30"/>
  <c r="AW323" i="30"/>
  <c r="AS323" i="30"/>
  <c r="AO323" i="30"/>
  <c r="AK323" i="30"/>
  <c r="AG323" i="30"/>
  <c r="AC323" i="30"/>
  <c r="Y323" i="30"/>
  <c r="U323" i="30"/>
  <c r="Q323" i="30"/>
  <c r="M323" i="30"/>
  <c r="DF323" i="30"/>
  <c r="DB323" i="30"/>
  <c r="CX323" i="30"/>
  <c r="CT323" i="30"/>
  <c r="CP323" i="30"/>
  <c r="CL323" i="30"/>
  <c r="CH323" i="30"/>
  <c r="CD323" i="30"/>
  <c r="BZ323" i="30"/>
  <c r="BV323" i="30"/>
  <c r="BR323" i="30"/>
  <c r="BN323" i="30"/>
  <c r="BJ323" i="30"/>
  <c r="BF323" i="30"/>
  <c r="BB323" i="30"/>
  <c r="AX323" i="30"/>
  <c r="AT323" i="30"/>
  <c r="AP323" i="30"/>
  <c r="AL323" i="30"/>
  <c r="AH323" i="30"/>
  <c r="AD323" i="30"/>
  <c r="Z323" i="30"/>
  <c r="V323" i="30"/>
  <c r="R323" i="30"/>
  <c r="N323" i="30"/>
  <c r="DC323" i="30"/>
  <c r="CY323" i="30"/>
  <c r="CU323" i="30"/>
  <c r="CQ323" i="30"/>
  <c r="CM323" i="30"/>
  <c r="CI323" i="30"/>
  <c r="CE323" i="30"/>
  <c r="CA323" i="30"/>
  <c r="BW323" i="30"/>
  <c r="BS323" i="30"/>
  <c r="BO323" i="30"/>
  <c r="BK323" i="30"/>
  <c r="BG323" i="30"/>
  <c r="BC323" i="30"/>
  <c r="AY323" i="30"/>
  <c r="AU323" i="30"/>
  <c r="AQ323" i="30"/>
  <c r="AM323" i="30"/>
  <c r="AI323" i="30"/>
  <c r="AE323" i="30"/>
  <c r="AA323" i="30"/>
  <c r="W323" i="30"/>
  <c r="S323" i="30"/>
  <c r="O323" i="30"/>
  <c r="K323" i="30"/>
  <c r="DD327" i="30"/>
  <c r="CZ327" i="30"/>
  <c r="CV327" i="30"/>
  <c r="CR327" i="30"/>
  <c r="CN327" i="30"/>
  <c r="CJ327" i="30"/>
  <c r="CF327" i="30"/>
  <c r="CB327" i="30"/>
  <c r="BX327" i="30"/>
  <c r="BT327" i="30"/>
  <c r="BP327" i="30"/>
  <c r="BL327" i="30"/>
  <c r="BH327" i="30"/>
  <c r="BD327" i="30"/>
  <c r="AZ327" i="30"/>
  <c r="AV327" i="30"/>
  <c r="AR327" i="30"/>
  <c r="AN327" i="30"/>
  <c r="AJ327" i="30"/>
  <c r="AF327" i="30"/>
  <c r="AB327" i="30"/>
  <c r="X327" i="30"/>
  <c r="T327" i="30"/>
  <c r="P327" i="30"/>
  <c r="L327" i="30"/>
  <c r="DE327" i="30"/>
  <c r="DA327" i="30"/>
  <c r="CW327" i="30"/>
  <c r="CS327" i="30"/>
  <c r="CO327" i="30"/>
  <c r="CK327" i="30"/>
  <c r="CG327" i="30"/>
  <c r="CC327" i="30"/>
  <c r="BY327" i="30"/>
  <c r="BU327" i="30"/>
  <c r="BQ327" i="30"/>
  <c r="BM327" i="30"/>
  <c r="BI327" i="30"/>
  <c r="BE327" i="30"/>
  <c r="BA327" i="30"/>
  <c r="AW327" i="30"/>
  <c r="AS327" i="30"/>
  <c r="AO327" i="30"/>
  <c r="AK327" i="30"/>
  <c r="AG327" i="30"/>
  <c r="AC327" i="30"/>
  <c r="Y327" i="30"/>
  <c r="U327" i="30"/>
  <c r="Q327" i="30"/>
  <c r="M327" i="30"/>
  <c r="DF327" i="30"/>
  <c r="DB327" i="30"/>
  <c r="CX327" i="30"/>
  <c r="CT327" i="30"/>
  <c r="CP327" i="30"/>
  <c r="CL327" i="30"/>
  <c r="CH327" i="30"/>
  <c r="CD327" i="30"/>
  <c r="BZ327" i="30"/>
  <c r="BV327" i="30"/>
  <c r="BR327" i="30"/>
  <c r="BN327" i="30"/>
  <c r="BJ327" i="30"/>
  <c r="BF327" i="30"/>
  <c r="BB327" i="30"/>
  <c r="AX327" i="30"/>
  <c r="AT327" i="30"/>
  <c r="AP327" i="30"/>
  <c r="AL327" i="30"/>
  <c r="AH327" i="30"/>
  <c r="AD327" i="30"/>
  <c r="Z327" i="30"/>
  <c r="V327" i="30"/>
  <c r="R327" i="30"/>
  <c r="N327" i="30"/>
  <c r="DC327" i="30"/>
  <c r="CY327" i="30"/>
  <c r="CU327" i="30"/>
  <c r="CQ327" i="30"/>
  <c r="CM327" i="30"/>
  <c r="CI327" i="30"/>
  <c r="CE327" i="30"/>
  <c r="CA327" i="30"/>
  <c r="BW327" i="30"/>
  <c r="BS327" i="30"/>
  <c r="BO327" i="30"/>
  <c r="BK327" i="30"/>
  <c r="BG327" i="30"/>
  <c r="BC327" i="30"/>
  <c r="AY327" i="30"/>
  <c r="AU327" i="30"/>
  <c r="AQ327" i="30"/>
  <c r="AM327" i="30"/>
  <c r="AI327" i="30"/>
  <c r="AE327" i="30"/>
  <c r="AA327" i="30"/>
  <c r="W327" i="30"/>
  <c r="S327" i="30"/>
  <c r="O327" i="30"/>
  <c r="K327" i="30"/>
  <c r="DF331" i="30"/>
  <c r="DB331" i="30"/>
  <c r="CX331" i="30"/>
  <c r="CT331" i="30"/>
  <c r="CP331" i="30"/>
  <c r="CL331" i="30"/>
  <c r="CH331" i="30"/>
  <c r="CD331" i="30"/>
  <c r="BZ331" i="30"/>
  <c r="BV331" i="30"/>
  <c r="BR331" i="30"/>
  <c r="BN331" i="30"/>
  <c r="BJ331" i="30"/>
  <c r="BF331" i="30"/>
  <c r="BB331" i="30"/>
  <c r="AX331" i="30"/>
  <c r="AT331" i="30"/>
  <c r="AP331" i="30"/>
  <c r="AL331" i="30"/>
  <c r="AH331" i="30"/>
  <c r="AD331" i="30"/>
  <c r="Z331" i="30"/>
  <c r="V331" i="30"/>
  <c r="R331" i="30"/>
  <c r="N331" i="30"/>
  <c r="DD331" i="30"/>
  <c r="CZ331" i="30"/>
  <c r="CV331" i="30"/>
  <c r="CR331" i="30"/>
  <c r="CN331" i="30"/>
  <c r="CJ331" i="30"/>
  <c r="CF331" i="30"/>
  <c r="CB331" i="30"/>
  <c r="BX331" i="30"/>
  <c r="BT331" i="30"/>
  <c r="BP331" i="30"/>
  <c r="BL331" i="30"/>
  <c r="BH331" i="30"/>
  <c r="BD331" i="30"/>
  <c r="AZ331" i="30"/>
  <c r="AV331" i="30"/>
  <c r="AR331" i="30"/>
  <c r="AN331" i="30"/>
  <c r="AJ331" i="30"/>
  <c r="AF331" i="30"/>
  <c r="AB331" i="30"/>
  <c r="X331" i="30"/>
  <c r="T331" i="30"/>
  <c r="P331" i="30"/>
  <c r="L331" i="30"/>
  <c r="CY331" i="30"/>
  <c r="CQ331" i="30"/>
  <c r="CI331" i="30"/>
  <c r="CA331" i="30"/>
  <c r="BS331" i="30"/>
  <c r="BK331" i="30"/>
  <c r="BC331" i="30"/>
  <c r="AU331" i="30"/>
  <c r="AM331" i="30"/>
  <c r="AE331" i="30"/>
  <c r="W331" i="30"/>
  <c r="O331" i="30"/>
  <c r="DA331" i="30"/>
  <c r="CS331" i="30"/>
  <c r="CK331" i="30"/>
  <c r="CC331" i="30"/>
  <c r="BU331" i="30"/>
  <c r="BM331" i="30"/>
  <c r="BE331" i="30"/>
  <c r="AW331" i="30"/>
  <c r="AO331" i="30"/>
  <c r="AG331" i="30"/>
  <c r="Y331" i="30"/>
  <c r="Q331" i="30"/>
  <c r="DC331" i="30"/>
  <c r="CU331" i="30"/>
  <c r="CM331" i="30"/>
  <c r="CE331" i="30"/>
  <c r="BW331" i="30"/>
  <c r="BO331" i="30"/>
  <c r="BG331" i="30"/>
  <c r="AY331" i="30"/>
  <c r="AQ331" i="30"/>
  <c r="AI331" i="30"/>
  <c r="AA331" i="30"/>
  <c r="S331" i="30"/>
  <c r="K331" i="30"/>
  <c r="DE331" i="30"/>
  <c r="CW331" i="30"/>
  <c r="CO331" i="30"/>
  <c r="CG331" i="30"/>
  <c r="BY331" i="30"/>
  <c r="BQ331" i="30"/>
  <c r="BI331" i="30"/>
  <c r="BA331" i="30"/>
  <c r="AS331" i="30"/>
  <c r="AK331" i="30"/>
  <c r="AC331" i="30"/>
  <c r="U331" i="30"/>
  <c r="M331" i="30"/>
  <c r="IG291" i="30"/>
  <c r="IC291" i="30"/>
  <c r="HY291" i="30"/>
  <c r="HU291" i="30"/>
  <c r="HQ291" i="30"/>
  <c r="HM291" i="30"/>
  <c r="HI291" i="30"/>
  <c r="HE291" i="30"/>
  <c r="HA291" i="30"/>
  <c r="GW291" i="30"/>
  <c r="GS291" i="30"/>
  <c r="GO291" i="30"/>
  <c r="GK291" i="30"/>
  <c r="GG291" i="30"/>
  <c r="GC291" i="30"/>
  <c r="FY291" i="30"/>
  <c r="FU291" i="30"/>
  <c r="FQ291" i="30"/>
  <c r="FM291" i="30"/>
  <c r="FI291" i="30"/>
  <c r="FE291" i="30"/>
  <c r="FA291" i="30"/>
  <c r="EW291" i="30"/>
  <c r="ES291" i="30"/>
  <c r="EO291" i="30"/>
  <c r="EK291" i="30"/>
  <c r="EG291" i="30"/>
  <c r="EC291" i="30"/>
  <c r="DY291" i="30"/>
  <c r="DU291" i="30"/>
  <c r="DQ291" i="30"/>
  <c r="DM291" i="30"/>
  <c r="DI291" i="30"/>
  <c r="DE291" i="30"/>
  <c r="DA291" i="30"/>
  <c r="CW291" i="30"/>
  <c r="CS291" i="30"/>
  <c r="CO291" i="30"/>
  <c r="CK291" i="30"/>
  <c r="CG291" i="30"/>
  <c r="CC291" i="30"/>
  <c r="BY291" i="30"/>
  <c r="BU291" i="30"/>
  <c r="BQ291" i="30"/>
  <c r="BM291" i="30"/>
  <c r="BI291" i="30"/>
  <c r="BE291" i="30"/>
  <c r="BA291" i="30"/>
  <c r="AW291" i="30"/>
  <c r="AS291" i="30"/>
  <c r="AO291" i="30"/>
  <c r="AK291" i="30"/>
  <c r="AG291" i="30"/>
  <c r="AC291" i="30"/>
  <c r="Y291" i="30"/>
  <c r="U291" i="30"/>
  <c r="Q291" i="30"/>
  <c r="M291" i="30"/>
  <c r="ID291" i="30"/>
  <c r="HZ291" i="30"/>
  <c r="HV291" i="30"/>
  <c r="HR291" i="30"/>
  <c r="HN291" i="30"/>
  <c r="HJ291" i="30"/>
  <c r="HF291" i="30"/>
  <c r="HB291" i="30"/>
  <c r="GX291" i="30"/>
  <c r="GT291" i="30"/>
  <c r="GP291" i="30"/>
  <c r="GL291" i="30"/>
  <c r="GH291" i="30"/>
  <c r="GD291" i="30"/>
  <c r="FZ291" i="30"/>
  <c r="FV291" i="30"/>
  <c r="FR291" i="30"/>
  <c r="FN291" i="30"/>
  <c r="FJ291" i="30"/>
  <c r="FF291" i="30"/>
  <c r="FB291" i="30"/>
  <c r="EX291" i="30"/>
  <c r="ET291" i="30"/>
  <c r="EP291" i="30"/>
  <c r="EL291" i="30"/>
  <c r="EH291" i="30"/>
  <c r="ED291" i="30"/>
  <c r="DZ291" i="30"/>
  <c r="DV291" i="30"/>
  <c r="DR291" i="30"/>
  <c r="DN291" i="30"/>
  <c r="DJ291" i="30"/>
  <c r="DF291" i="30"/>
  <c r="DB291" i="30"/>
  <c r="CX291" i="30"/>
  <c r="CT291" i="30"/>
  <c r="CP291" i="30"/>
  <c r="CL291" i="30"/>
  <c r="CH291" i="30"/>
  <c r="CD291" i="30"/>
  <c r="BZ291" i="30"/>
  <c r="BV291" i="30"/>
  <c r="BR291" i="30"/>
  <c r="BN291" i="30"/>
  <c r="BJ291" i="30"/>
  <c r="BF291" i="30"/>
  <c r="BB291" i="30"/>
  <c r="AX291" i="30"/>
  <c r="AT291" i="30"/>
  <c r="AP291" i="30"/>
  <c r="AL291" i="30"/>
  <c r="AH291" i="30"/>
  <c r="AD291" i="30"/>
  <c r="Z291" i="30"/>
  <c r="V291" i="30"/>
  <c r="R291" i="30"/>
  <c r="N291" i="30"/>
  <c r="IE291" i="30"/>
  <c r="IA291" i="30"/>
  <c r="HW291" i="30"/>
  <c r="HS291" i="30"/>
  <c r="HO291" i="30"/>
  <c r="HK291" i="30"/>
  <c r="HG291" i="30"/>
  <c r="HC291" i="30"/>
  <c r="GY291" i="30"/>
  <c r="GU291" i="30"/>
  <c r="GQ291" i="30"/>
  <c r="GM291" i="30"/>
  <c r="GI291" i="30"/>
  <c r="GE291" i="30"/>
  <c r="GA291" i="30"/>
  <c r="FW291" i="30"/>
  <c r="FS291" i="30"/>
  <c r="FO291" i="30"/>
  <c r="FK291" i="30"/>
  <c r="FG291" i="30"/>
  <c r="FC291" i="30"/>
  <c r="EY291" i="30"/>
  <c r="EU291" i="30"/>
  <c r="EQ291" i="30"/>
  <c r="EM291" i="30"/>
  <c r="EI291" i="30"/>
  <c r="EE291" i="30"/>
  <c r="EA291" i="30"/>
  <c r="DW291" i="30"/>
  <c r="DS291" i="30"/>
  <c r="DO291" i="30"/>
  <c r="DK291" i="30"/>
  <c r="DG291" i="30"/>
  <c r="DC291" i="30"/>
  <c r="CY291" i="30"/>
  <c r="CU291" i="30"/>
  <c r="CQ291" i="30"/>
  <c r="CM291" i="30"/>
  <c r="CI291" i="30"/>
  <c r="CE291" i="30"/>
  <c r="CA291" i="30"/>
  <c r="BW291" i="30"/>
  <c r="BS291" i="30"/>
  <c r="BO291" i="30"/>
  <c r="BK291" i="30"/>
  <c r="BG291" i="30"/>
  <c r="BC291" i="30"/>
  <c r="AY291" i="30"/>
  <c r="AU291" i="30"/>
  <c r="AQ291" i="30"/>
  <c r="AM291" i="30"/>
  <c r="AI291" i="30"/>
  <c r="AE291" i="30"/>
  <c r="AA291" i="30"/>
  <c r="W291" i="30"/>
  <c r="S291" i="30"/>
  <c r="O291" i="30"/>
  <c r="K291" i="30"/>
  <c r="IF291" i="30"/>
  <c r="IB291" i="30"/>
  <c r="HX291" i="30"/>
  <c r="HT291" i="30"/>
  <c r="HP291" i="30"/>
  <c r="HL291" i="30"/>
  <c r="HH291" i="30"/>
  <c r="HD291" i="30"/>
  <c r="GZ291" i="30"/>
  <c r="GV291" i="30"/>
  <c r="GR291" i="30"/>
  <c r="GN291" i="30"/>
  <c r="GJ291" i="30"/>
  <c r="GF291" i="30"/>
  <c r="GB291" i="30"/>
  <c r="FX291" i="30"/>
  <c r="FT291" i="30"/>
  <c r="FP291" i="30"/>
  <c r="FL291" i="30"/>
  <c r="FH291" i="30"/>
  <c r="FD291" i="30"/>
  <c r="EZ291" i="30"/>
  <c r="EV291" i="30"/>
  <c r="ER291" i="30"/>
  <c r="EN291" i="30"/>
  <c r="EJ291" i="30"/>
  <c r="EF291" i="30"/>
  <c r="EB291" i="30"/>
  <c r="DX291" i="30"/>
  <c r="DT291" i="30"/>
  <c r="DP291" i="30"/>
  <c r="DL291" i="30"/>
  <c r="DH291" i="30"/>
  <c r="DD291" i="30"/>
  <c r="CZ291" i="30"/>
  <c r="CV291" i="30"/>
  <c r="CR291" i="30"/>
  <c r="CN291" i="30"/>
  <c r="CJ291" i="30"/>
  <c r="CF291" i="30"/>
  <c r="CB291" i="30"/>
  <c r="BX291" i="30"/>
  <c r="BT291" i="30"/>
  <c r="BP291" i="30"/>
  <c r="BL291" i="30"/>
  <c r="BH291" i="30"/>
  <c r="BD291" i="30"/>
  <c r="AZ291" i="30"/>
  <c r="AV291" i="30"/>
  <c r="AR291" i="30"/>
  <c r="AN291" i="30"/>
  <c r="AJ291" i="30"/>
  <c r="AF291" i="30"/>
  <c r="AB291" i="30"/>
  <c r="X291" i="30"/>
  <c r="T291" i="30"/>
  <c r="P291" i="30"/>
  <c r="L291" i="30"/>
  <c r="IG307" i="30"/>
  <c r="IC307" i="30"/>
  <c r="HY307" i="30"/>
  <c r="HU307" i="30"/>
  <c r="HQ307" i="30"/>
  <c r="HM307" i="30"/>
  <c r="HI307" i="30"/>
  <c r="HE307" i="30"/>
  <c r="HA307" i="30"/>
  <c r="GW307" i="30"/>
  <c r="GS307" i="30"/>
  <c r="GO307" i="30"/>
  <c r="GK307" i="30"/>
  <c r="GG307" i="30"/>
  <c r="GC307" i="30"/>
  <c r="FY307" i="30"/>
  <c r="FU307" i="30"/>
  <c r="FQ307" i="30"/>
  <c r="FM307" i="30"/>
  <c r="FI307" i="30"/>
  <c r="FE307" i="30"/>
  <c r="FA307" i="30"/>
  <c r="EW307" i="30"/>
  <c r="ES307" i="30"/>
  <c r="EO307" i="30"/>
  <c r="EK307" i="30"/>
  <c r="EG307" i="30"/>
  <c r="EC307" i="30"/>
  <c r="DY307" i="30"/>
  <c r="DU307" i="30"/>
  <c r="DQ307" i="30"/>
  <c r="DM307" i="30"/>
  <c r="DI307" i="30"/>
  <c r="DE307" i="30"/>
  <c r="DA307" i="30"/>
  <c r="CW307" i="30"/>
  <c r="CS307" i="30"/>
  <c r="CO307" i="30"/>
  <c r="CK307" i="30"/>
  <c r="CG307" i="30"/>
  <c r="CC307" i="30"/>
  <c r="BY307" i="30"/>
  <c r="BU307" i="30"/>
  <c r="BQ307" i="30"/>
  <c r="BM307" i="30"/>
  <c r="BI307" i="30"/>
  <c r="BE307" i="30"/>
  <c r="BA307" i="30"/>
  <c r="AW307" i="30"/>
  <c r="AS307" i="30"/>
  <c r="AO307" i="30"/>
  <c r="AK307" i="30"/>
  <c r="AG307" i="30"/>
  <c r="AC307" i="30"/>
  <c r="Y307" i="30"/>
  <c r="U307" i="30"/>
  <c r="Q307" i="30"/>
  <c r="M307" i="30"/>
  <c r="ID307" i="30"/>
  <c r="HZ307" i="30"/>
  <c r="HV307" i="30"/>
  <c r="HR307" i="30"/>
  <c r="HN307" i="30"/>
  <c r="HJ307" i="30"/>
  <c r="HF307" i="30"/>
  <c r="HB307" i="30"/>
  <c r="GX307" i="30"/>
  <c r="GT307" i="30"/>
  <c r="GP307" i="30"/>
  <c r="GL307" i="30"/>
  <c r="GH307" i="30"/>
  <c r="GD307" i="30"/>
  <c r="FZ307" i="30"/>
  <c r="FV307" i="30"/>
  <c r="FR307" i="30"/>
  <c r="FN307" i="30"/>
  <c r="FJ307" i="30"/>
  <c r="FF307" i="30"/>
  <c r="FB307" i="30"/>
  <c r="EX307" i="30"/>
  <c r="ET307" i="30"/>
  <c r="EP307" i="30"/>
  <c r="EL307" i="30"/>
  <c r="EH307" i="30"/>
  <c r="ED307" i="30"/>
  <c r="DZ307" i="30"/>
  <c r="DV307" i="30"/>
  <c r="DR307" i="30"/>
  <c r="DN307" i="30"/>
  <c r="DJ307" i="30"/>
  <c r="DF307" i="30"/>
  <c r="DB307" i="30"/>
  <c r="CX307" i="30"/>
  <c r="CT307" i="30"/>
  <c r="CP307" i="30"/>
  <c r="CL307" i="30"/>
  <c r="CH307" i="30"/>
  <c r="CD307" i="30"/>
  <c r="BZ307" i="30"/>
  <c r="BV307" i="30"/>
  <c r="BR307" i="30"/>
  <c r="BN307" i="30"/>
  <c r="BJ307" i="30"/>
  <c r="BF307" i="30"/>
  <c r="BB307" i="30"/>
  <c r="AX307" i="30"/>
  <c r="AT307" i="30"/>
  <c r="AP307" i="30"/>
  <c r="AL307" i="30"/>
  <c r="AH307" i="30"/>
  <c r="AD307" i="30"/>
  <c r="Z307" i="30"/>
  <c r="V307" i="30"/>
  <c r="R307" i="30"/>
  <c r="N307" i="30"/>
  <c r="IE307" i="30"/>
  <c r="IA307" i="30"/>
  <c r="HW307" i="30"/>
  <c r="HS307" i="30"/>
  <c r="HO307" i="30"/>
  <c r="HK307" i="30"/>
  <c r="HG307" i="30"/>
  <c r="HC307" i="30"/>
  <c r="GY307" i="30"/>
  <c r="GU307" i="30"/>
  <c r="GQ307" i="30"/>
  <c r="GM307" i="30"/>
  <c r="GI307" i="30"/>
  <c r="GE307" i="30"/>
  <c r="GA307" i="30"/>
  <c r="FW307" i="30"/>
  <c r="FS307" i="30"/>
  <c r="FO307" i="30"/>
  <c r="FK307" i="30"/>
  <c r="FG307" i="30"/>
  <c r="FC307" i="30"/>
  <c r="EY307" i="30"/>
  <c r="EU307" i="30"/>
  <c r="EQ307" i="30"/>
  <c r="EM307" i="30"/>
  <c r="EI307" i="30"/>
  <c r="EE307" i="30"/>
  <c r="EA307" i="30"/>
  <c r="DW307" i="30"/>
  <c r="DS307" i="30"/>
  <c r="DO307" i="30"/>
  <c r="DK307" i="30"/>
  <c r="DG307" i="30"/>
  <c r="DC307" i="30"/>
  <c r="CY307" i="30"/>
  <c r="CU307" i="30"/>
  <c r="CQ307" i="30"/>
  <c r="CM307" i="30"/>
  <c r="CI307" i="30"/>
  <c r="CE307" i="30"/>
  <c r="CA307" i="30"/>
  <c r="BW307" i="30"/>
  <c r="BS307" i="30"/>
  <c r="BO307" i="30"/>
  <c r="BK307" i="30"/>
  <c r="BG307" i="30"/>
  <c r="BC307" i="30"/>
  <c r="AY307" i="30"/>
  <c r="AU307" i="30"/>
  <c r="AQ307" i="30"/>
  <c r="AM307" i="30"/>
  <c r="AI307" i="30"/>
  <c r="AE307" i="30"/>
  <c r="AA307" i="30"/>
  <c r="W307" i="30"/>
  <c r="S307" i="30"/>
  <c r="O307" i="30"/>
  <c r="K307" i="30"/>
  <c r="IF307" i="30"/>
  <c r="IB307" i="30"/>
  <c r="HX307" i="30"/>
  <c r="HT307" i="30"/>
  <c r="HP307" i="30"/>
  <c r="HL307" i="30"/>
  <c r="HH307" i="30"/>
  <c r="HD307" i="30"/>
  <c r="GZ307" i="30"/>
  <c r="GV307" i="30"/>
  <c r="GR307" i="30"/>
  <c r="GN307" i="30"/>
  <c r="GJ307" i="30"/>
  <c r="GF307" i="30"/>
  <c r="GB307" i="30"/>
  <c r="FX307" i="30"/>
  <c r="FT307" i="30"/>
  <c r="FP307" i="30"/>
  <c r="FL307" i="30"/>
  <c r="FH307" i="30"/>
  <c r="FD307" i="30"/>
  <c r="EZ307" i="30"/>
  <c r="EV307" i="30"/>
  <c r="ER307" i="30"/>
  <c r="EN307" i="30"/>
  <c r="EJ307" i="30"/>
  <c r="EF307" i="30"/>
  <c r="EB307" i="30"/>
  <c r="DX307" i="30"/>
  <c r="DT307" i="30"/>
  <c r="DP307" i="30"/>
  <c r="DL307" i="30"/>
  <c r="DH307" i="30"/>
  <c r="DD307" i="30"/>
  <c r="CZ307" i="30"/>
  <c r="CV307" i="30"/>
  <c r="CR307" i="30"/>
  <c r="CN307" i="30"/>
  <c r="CJ307" i="30"/>
  <c r="CF307" i="30"/>
  <c r="CB307" i="30"/>
  <c r="BX307" i="30"/>
  <c r="BT307" i="30"/>
  <c r="BP307" i="30"/>
  <c r="BL307" i="30"/>
  <c r="BH307" i="30"/>
  <c r="BD307" i="30"/>
  <c r="AZ307" i="30"/>
  <c r="AV307" i="30"/>
  <c r="AR307" i="30"/>
  <c r="AN307" i="30"/>
  <c r="AJ307" i="30"/>
  <c r="AF307" i="30"/>
  <c r="AB307" i="30"/>
  <c r="X307" i="30"/>
  <c r="T307" i="30"/>
  <c r="P307" i="30"/>
  <c r="L307" i="30"/>
  <c r="DE336" i="30"/>
  <c r="DA336" i="30"/>
  <c r="CW336" i="30"/>
  <c r="CS336" i="30"/>
  <c r="CO336" i="30"/>
  <c r="CK336" i="30"/>
  <c r="CG336" i="30"/>
  <c r="CC336" i="30"/>
  <c r="BY336" i="30"/>
  <c r="BU336" i="30"/>
  <c r="BQ336" i="30"/>
  <c r="BM336" i="30"/>
  <c r="BI336" i="30"/>
  <c r="BE336" i="30"/>
  <c r="BA336" i="30"/>
  <c r="AW336" i="30"/>
  <c r="AS336" i="30"/>
  <c r="AO336" i="30"/>
  <c r="AK336" i="30"/>
  <c r="AG336" i="30"/>
  <c r="AC336" i="30"/>
  <c r="Y336" i="30"/>
  <c r="U336" i="30"/>
  <c r="Q336" i="30"/>
  <c r="M336" i="30"/>
  <c r="DF336" i="30"/>
  <c r="DB336" i="30"/>
  <c r="CX336" i="30"/>
  <c r="CT336" i="30"/>
  <c r="CP336" i="30"/>
  <c r="CL336" i="30"/>
  <c r="CH336" i="30"/>
  <c r="CD336" i="30"/>
  <c r="BZ336" i="30"/>
  <c r="BV336" i="30"/>
  <c r="BR336" i="30"/>
  <c r="BN336" i="30"/>
  <c r="BJ336" i="30"/>
  <c r="BF336" i="30"/>
  <c r="BB336" i="30"/>
  <c r="AX336" i="30"/>
  <c r="AT336" i="30"/>
  <c r="AP336" i="30"/>
  <c r="AL336" i="30"/>
  <c r="AH336" i="30"/>
  <c r="AD336" i="30"/>
  <c r="Z336" i="30"/>
  <c r="V336" i="30"/>
  <c r="R336" i="30"/>
  <c r="N336" i="30"/>
  <c r="DC336" i="30"/>
  <c r="CY336" i="30"/>
  <c r="CU336" i="30"/>
  <c r="CQ336" i="30"/>
  <c r="CM336" i="30"/>
  <c r="CI336" i="30"/>
  <c r="CE336" i="30"/>
  <c r="CA336" i="30"/>
  <c r="BW336" i="30"/>
  <c r="BS336" i="30"/>
  <c r="BO336" i="30"/>
  <c r="BK336" i="30"/>
  <c r="BG336" i="30"/>
  <c r="BC336" i="30"/>
  <c r="AY336" i="30"/>
  <c r="AU336" i="30"/>
  <c r="AQ336" i="30"/>
  <c r="AM336" i="30"/>
  <c r="AI336" i="30"/>
  <c r="AE336" i="30"/>
  <c r="AA336" i="30"/>
  <c r="W336" i="30"/>
  <c r="S336" i="30"/>
  <c r="O336" i="30"/>
  <c r="K336" i="30"/>
  <c r="DD336" i="30"/>
  <c r="CZ336" i="30"/>
  <c r="CV336" i="30"/>
  <c r="CR336" i="30"/>
  <c r="CN336" i="30"/>
  <c r="CJ336" i="30"/>
  <c r="CF336" i="30"/>
  <c r="CB336" i="30"/>
  <c r="BX336" i="30"/>
  <c r="BT336" i="30"/>
  <c r="BP336" i="30"/>
  <c r="BL336" i="30"/>
  <c r="BH336" i="30"/>
  <c r="BD336" i="30"/>
  <c r="AZ336" i="30"/>
  <c r="AV336" i="30"/>
  <c r="AR336" i="30"/>
  <c r="AN336" i="30"/>
  <c r="AJ336" i="30"/>
  <c r="AF336" i="30"/>
  <c r="AB336" i="30"/>
  <c r="X336" i="30"/>
  <c r="T336" i="30"/>
  <c r="P336" i="30"/>
  <c r="L336" i="30"/>
  <c r="DE340" i="30"/>
  <c r="DA340" i="30"/>
  <c r="CW340" i="30"/>
  <c r="CS340" i="30"/>
  <c r="CO340" i="30"/>
  <c r="CK340" i="30"/>
  <c r="CG340" i="30"/>
  <c r="CC340" i="30"/>
  <c r="BY340" i="30"/>
  <c r="BU340" i="30"/>
  <c r="BQ340" i="30"/>
  <c r="BM340" i="30"/>
  <c r="BI340" i="30"/>
  <c r="BE340" i="30"/>
  <c r="BA340" i="30"/>
  <c r="AW340" i="30"/>
  <c r="AS340" i="30"/>
  <c r="AO340" i="30"/>
  <c r="AK340" i="30"/>
  <c r="AG340" i="30"/>
  <c r="AC340" i="30"/>
  <c r="Y340" i="30"/>
  <c r="U340" i="30"/>
  <c r="Q340" i="30"/>
  <c r="M340" i="30"/>
  <c r="DF340" i="30"/>
  <c r="DB340" i="30"/>
  <c r="CX340" i="30"/>
  <c r="CT340" i="30"/>
  <c r="CP340" i="30"/>
  <c r="CL340" i="30"/>
  <c r="CH340" i="30"/>
  <c r="CD340" i="30"/>
  <c r="BZ340" i="30"/>
  <c r="BV340" i="30"/>
  <c r="BR340" i="30"/>
  <c r="BN340" i="30"/>
  <c r="BJ340" i="30"/>
  <c r="BF340" i="30"/>
  <c r="BB340" i="30"/>
  <c r="AX340" i="30"/>
  <c r="AT340" i="30"/>
  <c r="AP340" i="30"/>
  <c r="AL340" i="30"/>
  <c r="AH340" i="30"/>
  <c r="AD340" i="30"/>
  <c r="Z340" i="30"/>
  <c r="V340" i="30"/>
  <c r="R340" i="30"/>
  <c r="N340" i="30"/>
  <c r="DC340" i="30"/>
  <c r="CY340" i="30"/>
  <c r="CU340" i="30"/>
  <c r="CQ340" i="30"/>
  <c r="CM340" i="30"/>
  <c r="CI340" i="30"/>
  <c r="CE340" i="30"/>
  <c r="CA340" i="30"/>
  <c r="BW340" i="30"/>
  <c r="BS340" i="30"/>
  <c r="BO340" i="30"/>
  <c r="BK340" i="30"/>
  <c r="BG340" i="30"/>
  <c r="BC340" i="30"/>
  <c r="AY340" i="30"/>
  <c r="AU340" i="30"/>
  <c r="AQ340" i="30"/>
  <c r="AM340" i="30"/>
  <c r="AI340" i="30"/>
  <c r="AE340" i="30"/>
  <c r="AA340" i="30"/>
  <c r="W340" i="30"/>
  <c r="S340" i="30"/>
  <c r="O340" i="30"/>
  <c r="K340" i="30"/>
  <c r="DD340" i="30"/>
  <c r="CZ340" i="30"/>
  <c r="CV340" i="30"/>
  <c r="CR340" i="30"/>
  <c r="CN340" i="30"/>
  <c r="CJ340" i="30"/>
  <c r="CF340" i="30"/>
  <c r="CB340" i="30"/>
  <c r="BX340" i="30"/>
  <c r="BT340" i="30"/>
  <c r="BP340" i="30"/>
  <c r="BL340" i="30"/>
  <c r="BH340" i="30"/>
  <c r="BD340" i="30"/>
  <c r="AZ340" i="30"/>
  <c r="AV340" i="30"/>
  <c r="AR340" i="30"/>
  <c r="AN340" i="30"/>
  <c r="AJ340" i="30"/>
  <c r="AF340" i="30"/>
  <c r="AB340" i="30"/>
  <c r="X340" i="30"/>
  <c r="T340" i="30"/>
  <c r="P340" i="30"/>
  <c r="L340" i="30"/>
  <c r="DE344" i="30"/>
  <c r="DA344" i="30"/>
  <c r="CW344" i="30"/>
  <c r="CS344" i="30"/>
  <c r="CO344" i="30"/>
  <c r="CK344" i="30"/>
  <c r="CG344" i="30"/>
  <c r="CC344" i="30"/>
  <c r="BY344" i="30"/>
  <c r="BU344" i="30"/>
  <c r="BQ344" i="30"/>
  <c r="BM344" i="30"/>
  <c r="BI344" i="30"/>
  <c r="BE344" i="30"/>
  <c r="BA344" i="30"/>
  <c r="AW344" i="30"/>
  <c r="AS344" i="30"/>
  <c r="AO344" i="30"/>
  <c r="AK344" i="30"/>
  <c r="AG344" i="30"/>
  <c r="AC344" i="30"/>
  <c r="Y344" i="30"/>
  <c r="U344" i="30"/>
  <c r="Q344" i="30"/>
  <c r="M344" i="30"/>
  <c r="DF344" i="30"/>
  <c r="DB344" i="30"/>
  <c r="CX344" i="30"/>
  <c r="CT344" i="30"/>
  <c r="CP344" i="30"/>
  <c r="CL344" i="30"/>
  <c r="CH344" i="30"/>
  <c r="CD344" i="30"/>
  <c r="BZ344" i="30"/>
  <c r="BV344" i="30"/>
  <c r="BR344" i="30"/>
  <c r="BN344" i="30"/>
  <c r="BJ344" i="30"/>
  <c r="BF344" i="30"/>
  <c r="BB344" i="30"/>
  <c r="AX344" i="30"/>
  <c r="AT344" i="30"/>
  <c r="AP344" i="30"/>
  <c r="AL344" i="30"/>
  <c r="AH344" i="30"/>
  <c r="AD344" i="30"/>
  <c r="Z344" i="30"/>
  <c r="V344" i="30"/>
  <c r="R344" i="30"/>
  <c r="N344" i="30"/>
  <c r="DC344" i="30"/>
  <c r="CY344" i="30"/>
  <c r="CU344" i="30"/>
  <c r="CQ344" i="30"/>
  <c r="CM344" i="30"/>
  <c r="CI344" i="30"/>
  <c r="CE344" i="30"/>
  <c r="CA344" i="30"/>
  <c r="BW344" i="30"/>
  <c r="BS344" i="30"/>
  <c r="BO344" i="30"/>
  <c r="BK344" i="30"/>
  <c r="BG344" i="30"/>
  <c r="BC344" i="30"/>
  <c r="AY344" i="30"/>
  <c r="AU344" i="30"/>
  <c r="AQ344" i="30"/>
  <c r="AM344" i="30"/>
  <c r="AI344" i="30"/>
  <c r="AE344" i="30"/>
  <c r="AA344" i="30"/>
  <c r="W344" i="30"/>
  <c r="S344" i="30"/>
  <c r="O344" i="30"/>
  <c r="K344" i="30"/>
  <c r="DD344" i="30"/>
  <c r="CZ344" i="30"/>
  <c r="CV344" i="30"/>
  <c r="CR344" i="30"/>
  <c r="CN344" i="30"/>
  <c r="CJ344" i="30"/>
  <c r="CF344" i="30"/>
  <c r="CB344" i="30"/>
  <c r="BX344" i="30"/>
  <c r="BT344" i="30"/>
  <c r="BP344" i="30"/>
  <c r="BL344" i="30"/>
  <c r="BH344" i="30"/>
  <c r="BD344" i="30"/>
  <c r="AZ344" i="30"/>
  <c r="AV344" i="30"/>
  <c r="AR344" i="30"/>
  <c r="AN344" i="30"/>
  <c r="AJ344" i="30"/>
  <c r="AF344" i="30"/>
  <c r="AB344" i="30"/>
  <c r="X344" i="30"/>
  <c r="T344" i="30"/>
  <c r="P344" i="30"/>
  <c r="L344" i="30"/>
  <c r="DE348" i="30"/>
  <c r="DA348" i="30"/>
  <c r="CW348" i="30"/>
  <c r="CS348" i="30"/>
  <c r="CO348" i="30"/>
  <c r="CK348" i="30"/>
  <c r="CG348" i="30"/>
  <c r="CC348" i="30"/>
  <c r="BY348" i="30"/>
  <c r="BU348" i="30"/>
  <c r="BQ348" i="30"/>
  <c r="BM348" i="30"/>
  <c r="BI348" i="30"/>
  <c r="BE348" i="30"/>
  <c r="BA348" i="30"/>
  <c r="AW348" i="30"/>
  <c r="AS348" i="30"/>
  <c r="AO348" i="30"/>
  <c r="AK348" i="30"/>
  <c r="AG348" i="30"/>
  <c r="AC348" i="30"/>
  <c r="Y348" i="30"/>
  <c r="U348" i="30"/>
  <c r="Q348" i="30"/>
  <c r="M348" i="30"/>
  <c r="DF348" i="30"/>
  <c r="DB348" i="30"/>
  <c r="CX348" i="30"/>
  <c r="CT348" i="30"/>
  <c r="CP348" i="30"/>
  <c r="CL348" i="30"/>
  <c r="CH348" i="30"/>
  <c r="CD348" i="30"/>
  <c r="BZ348" i="30"/>
  <c r="BV348" i="30"/>
  <c r="BR348" i="30"/>
  <c r="BN348" i="30"/>
  <c r="BJ348" i="30"/>
  <c r="BF348" i="30"/>
  <c r="BB348" i="30"/>
  <c r="AX348" i="30"/>
  <c r="AT348" i="30"/>
  <c r="AP348" i="30"/>
  <c r="AL348" i="30"/>
  <c r="AH348" i="30"/>
  <c r="AD348" i="30"/>
  <c r="Z348" i="30"/>
  <c r="V348" i="30"/>
  <c r="R348" i="30"/>
  <c r="N348" i="30"/>
  <c r="DC348" i="30"/>
  <c r="CY348" i="30"/>
  <c r="CU348" i="30"/>
  <c r="CQ348" i="30"/>
  <c r="CM348" i="30"/>
  <c r="CI348" i="30"/>
  <c r="CE348" i="30"/>
  <c r="CA348" i="30"/>
  <c r="BW348" i="30"/>
  <c r="BS348" i="30"/>
  <c r="BO348" i="30"/>
  <c r="BK348" i="30"/>
  <c r="BG348" i="30"/>
  <c r="BC348" i="30"/>
  <c r="AY348" i="30"/>
  <c r="AU348" i="30"/>
  <c r="AQ348" i="30"/>
  <c r="AM348" i="30"/>
  <c r="AI348" i="30"/>
  <c r="AE348" i="30"/>
  <c r="AA348" i="30"/>
  <c r="W348" i="30"/>
  <c r="S348" i="30"/>
  <c r="O348" i="30"/>
  <c r="K348" i="30"/>
  <c r="DD348" i="30"/>
  <c r="CZ348" i="30"/>
  <c r="CV348" i="30"/>
  <c r="CR348" i="30"/>
  <c r="CN348" i="30"/>
  <c r="CJ348" i="30"/>
  <c r="CF348" i="30"/>
  <c r="CB348" i="30"/>
  <c r="BX348" i="30"/>
  <c r="BT348" i="30"/>
  <c r="BP348" i="30"/>
  <c r="BL348" i="30"/>
  <c r="BH348" i="30"/>
  <c r="BD348" i="30"/>
  <c r="AZ348" i="30"/>
  <c r="AV348" i="30"/>
  <c r="AR348" i="30"/>
  <c r="AN348" i="30"/>
  <c r="AJ348" i="30"/>
  <c r="AF348" i="30"/>
  <c r="AB348" i="30"/>
  <c r="X348" i="30"/>
  <c r="T348" i="30"/>
  <c r="P348" i="30"/>
  <c r="L348" i="30"/>
  <c r="DE352" i="30"/>
  <c r="DA352" i="30"/>
  <c r="CW352" i="30"/>
  <c r="CS352" i="30"/>
  <c r="CO352" i="30"/>
  <c r="CK352" i="30"/>
  <c r="CG352" i="30"/>
  <c r="CC352" i="30"/>
  <c r="BY352" i="30"/>
  <c r="BU352" i="30"/>
  <c r="BQ352" i="30"/>
  <c r="BM352" i="30"/>
  <c r="BI352" i="30"/>
  <c r="BE352" i="30"/>
  <c r="BA352" i="30"/>
  <c r="AW352" i="30"/>
  <c r="AS352" i="30"/>
  <c r="AO352" i="30"/>
  <c r="AK352" i="30"/>
  <c r="AG352" i="30"/>
  <c r="AC352" i="30"/>
  <c r="Y352" i="30"/>
  <c r="U352" i="30"/>
  <c r="Q352" i="30"/>
  <c r="M352" i="30"/>
  <c r="DF352" i="30"/>
  <c r="DB352" i="30"/>
  <c r="CX352" i="30"/>
  <c r="CT352" i="30"/>
  <c r="CP352" i="30"/>
  <c r="CL352" i="30"/>
  <c r="CH352" i="30"/>
  <c r="CD352" i="30"/>
  <c r="BZ352" i="30"/>
  <c r="BV352" i="30"/>
  <c r="BR352" i="30"/>
  <c r="BN352" i="30"/>
  <c r="BJ352" i="30"/>
  <c r="BF352" i="30"/>
  <c r="BB352" i="30"/>
  <c r="AX352" i="30"/>
  <c r="AT352" i="30"/>
  <c r="AP352" i="30"/>
  <c r="AL352" i="30"/>
  <c r="AH352" i="30"/>
  <c r="AD352" i="30"/>
  <c r="Z352" i="30"/>
  <c r="V352" i="30"/>
  <c r="R352" i="30"/>
  <c r="N352" i="30"/>
  <c r="DC352" i="30"/>
  <c r="CY352" i="30"/>
  <c r="CU352" i="30"/>
  <c r="CQ352" i="30"/>
  <c r="CM352" i="30"/>
  <c r="CI352" i="30"/>
  <c r="CE352" i="30"/>
  <c r="CA352" i="30"/>
  <c r="BW352" i="30"/>
  <c r="BS352" i="30"/>
  <c r="BO352" i="30"/>
  <c r="BK352" i="30"/>
  <c r="BG352" i="30"/>
  <c r="BC352" i="30"/>
  <c r="AY352" i="30"/>
  <c r="AU352" i="30"/>
  <c r="AQ352" i="30"/>
  <c r="AM352" i="30"/>
  <c r="AI352" i="30"/>
  <c r="AE352" i="30"/>
  <c r="AA352" i="30"/>
  <c r="W352" i="30"/>
  <c r="S352" i="30"/>
  <c r="O352" i="30"/>
  <c r="K352" i="30"/>
  <c r="DD352" i="30"/>
  <c r="CZ352" i="30"/>
  <c r="CV352" i="30"/>
  <c r="CR352" i="30"/>
  <c r="CN352" i="30"/>
  <c r="CJ352" i="30"/>
  <c r="CF352" i="30"/>
  <c r="CB352" i="30"/>
  <c r="BX352" i="30"/>
  <c r="BT352" i="30"/>
  <c r="BP352" i="30"/>
  <c r="BL352" i="30"/>
  <c r="BH352" i="30"/>
  <c r="BD352" i="30"/>
  <c r="AZ352" i="30"/>
  <c r="AV352" i="30"/>
  <c r="AR352" i="30"/>
  <c r="AN352" i="30"/>
  <c r="AJ352" i="30"/>
  <c r="AF352" i="30"/>
  <c r="AB352" i="30"/>
  <c r="X352" i="30"/>
  <c r="T352" i="30"/>
  <c r="P352" i="30"/>
  <c r="L352" i="30"/>
  <c r="DE356" i="30"/>
  <c r="DA356" i="30"/>
  <c r="CW356" i="30"/>
  <c r="CS356" i="30"/>
  <c r="CO356" i="30"/>
  <c r="CK356" i="30"/>
  <c r="CG356" i="30"/>
  <c r="CC356" i="30"/>
  <c r="BY356" i="30"/>
  <c r="BU356" i="30"/>
  <c r="BQ356" i="30"/>
  <c r="BM356" i="30"/>
  <c r="BI356" i="30"/>
  <c r="BE356" i="30"/>
  <c r="BA356" i="30"/>
  <c r="AW356" i="30"/>
  <c r="AS356" i="30"/>
  <c r="AO356" i="30"/>
  <c r="AK356" i="30"/>
  <c r="AG356" i="30"/>
  <c r="AC356" i="30"/>
  <c r="Y356" i="30"/>
  <c r="U356" i="30"/>
  <c r="Q356" i="30"/>
  <c r="M356" i="30"/>
  <c r="DF356" i="30"/>
  <c r="DB356" i="30"/>
  <c r="CX356" i="30"/>
  <c r="CT356" i="30"/>
  <c r="CP356" i="30"/>
  <c r="CL356" i="30"/>
  <c r="CH356" i="30"/>
  <c r="CD356" i="30"/>
  <c r="BZ356" i="30"/>
  <c r="BV356" i="30"/>
  <c r="BR356" i="30"/>
  <c r="BN356" i="30"/>
  <c r="BJ356" i="30"/>
  <c r="BF356" i="30"/>
  <c r="BB356" i="30"/>
  <c r="AX356" i="30"/>
  <c r="AT356" i="30"/>
  <c r="AP356" i="30"/>
  <c r="AL356" i="30"/>
  <c r="AH356" i="30"/>
  <c r="AD356" i="30"/>
  <c r="Z356" i="30"/>
  <c r="V356" i="30"/>
  <c r="R356" i="30"/>
  <c r="N356" i="30"/>
  <c r="DC356" i="30"/>
  <c r="CY356" i="30"/>
  <c r="CU356" i="30"/>
  <c r="CQ356" i="30"/>
  <c r="CM356" i="30"/>
  <c r="CI356" i="30"/>
  <c r="CE356" i="30"/>
  <c r="CA356" i="30"/>
  <c r="BW356" i="30"/>
  <c r="BS356" i="30"/>
  <c r="BO356" i="30"/>
  <c r="BK356" i="30"/>
  <c r="BG356" i="30"/>
  <c r="BC356" i="30"/>
  <c r="AY356" i="30"/>
  <c r="AU356" i="30"/>
  <c r="AQ356" i="30"/>
  <c r="AM356" i="30"/>
  <c r="AI356" i="30"/>
  <c r="AE356" i="30"/>
  <c r="AA356" i="30"/>
  <c r="W356" i="30"/>
  <c r="S356" i="30"/>
  <c r="O356" i="30"/>
  <c r="K356" i="30"/>
  <c r="DD356" i="30"/>
  <c r="CZ356" i="30"/>
  <c r="CV356" i="30"/>
  <c r="CR356" i="30"/>
  <c r="CN356" i="30"/>
  <c r="CJ356" i="30"/>
  <c r="CF356" i="30"/>
  <c r="CB356" i="30"/>
  <c r="BX356" i="30"/>
  <c r="BT356" i="30"/>
  <c r="BP356" i="30"/>
  <c r="BL356" i="30"/>
  <c r="BH356" i="30"/>
  <c r="BD356" i="30"/>
  <c r="AZ356" i="30"/>
  <c r="AV356" i="30"/>
  <c r="AR356" i="30"/>
  <c r="AN356" i="30"/>
  <c r="AJ356" i="30"/>
  <c r="AF356" i="30"/>
  <c r="AB356" i="30"/>
  <c r="X356" i="30"/>
  <c r="T356" i="30"/>
  <c r="P356" i="30"/>
  <c r="L356" i="30"/>
  <c r="DE360" i="30"/>
  <c r="DA360" i="30"/>
  <c r="CW360" i="30"/>
  <c r="CS360" i="30"/>
  <c r="CO360" i="30"/>
  <c r="CK360" i="30"/>
  <c r="CG360" i="30"/>
  <c r="CC360" i="30"/>
  <c r="BY360" i="30"/>
  <c r="BU360" i="30"/>
  <c r="BQ360" i="30"/>
  <c r="BM360" i="30"/>
  <c r="BI360" i="30"/>
  <c r="BE360" i="30"/>
  <c r="BA360" i="30"/>
  <c r="AW360" i="30"/>
  <c r="AS360" i="30"/>
  <c r="AO360" i="30"/>
  <c r="AK360" i="30"/>
  <c r="AG360" i="30"/>
  <c r="AC360" i="30"/>
  <c r="Y360" i="30"/>
  <c r="U360" i="30"/>
  <c r="Q360" i="30"/>
  <c r="M360" i="30"/>
  <c r="DF360" i="30"/>
  <c r="DB360" i="30"/>
  <c r="CX360" i="30"/>
  <c r="CT360" i="30"/>
  <c r="CP360" i="30"/>
  <c r="CL360" i="30"/>
  <c r="CH360" i="30"/>
  <c r="CD360" i="30"/>
  <c r="BZ360" i="30"/>
  <c r="BV360" i="30"/>
  <c r="BR360" i="30"/>
  <c r="BN360" i="30"/>
  <c r="BJ360" i="30"/>
  <c r="BF360" i="30"/>
  <c r="BB360" i="30"/>
  <c r="AX360" i="30"/>
  <c r="AT360" i="30"/>
  <c r="AP360" i="30"/>
  <c r="AL360" i="30"/>
  <c r="AH360" i="30"/>
  <c r="AD360" i="30"/>
  <c r="Z360" i="30"/>
  <c r="V360" i="30"/>
  <c r="R360" i="30"/>
  <c r="N360" i="30"/>
  <c r="DC360" i="30"/>
  <c r="CY360" i="30"/>
  <c r="CU360" i="30"/>
  <c r="CQ360" i="30"/>
  <c r="CM360" i="30"/>
  <c r="CI360" i="30"/>
  <c r="CE360" i="30"/>
  <c r="CA360" i="30"/>
  <c r="BW360" i="30"/>
  <c r="BS360" i="30"/>
  <c r="BO360" i="30"/>
  <c r="BK360" i="30"/>
  <c r="BG360" i="30"/>
  <c r="BC360" i="30"/>
  <c r="AY360" i="30"/>
  <c r="AU360" i="30"/>
  <c r="AQ360" i="30"/>
  <c r="AM360" i="30"/>
  <c r="AI360" i="30"/>
  <c r="AE360" i="30"/>
  <c r="AA360" i="30"/>
  <c r="W360" i="30"/>
  <c r="S360" i="30"/>
  <c r="O360" i="30"/>
  <c r="K360" i="30"/>
  <c r="DD360" i="30"/>
  <c r="CZ360" i="30"/>
  <c r="CV360" i="30"/>
  <c r="CR360" i="30"/>
  <c r="CN360" i="30"/>
  <c r="CJ360" i="30"/>
  <c r="CF360" i="30"/>
  <c r="CB360" i="30"/>
  <c r="BX360" i="30"/>
  <c r="BT360" i="30"/>
  <c r="BP360" i="30"/>
  <c r="BL360" i="30"/>
  <c r="BH360" i="30"/>
  <c r="BD360" i="30"/>
  <c r="AZ360" i="30"/>
  <c r="AV360" i="30"/>
  <c r="AR360" i="30"/>
  <c r="AN360" i="30"/>
  <c r="AJ360" i="30"/>
  <c r="AF360" i="30"/>
  <c r="AB360" i="30"/>
  <c r="X360" i="30"/>
  <c r="T360" i="30"/>
  <c r="P360" i="30"/>
  <c r="L360" i="30"/>
  <c r="DE364" i="30"/>
  <c r="DA364" i="30"/>
  <c r="CW364" i="30"/>
  <c r="CS364" i="30"/>
  <c r="CO364" i="30"/>
  <c r="CK364" i="30"/>
  <c r="CG364" i="30"/>
  <c r="CC364" i="30"/>
  <c r="BY364" i="30"/>
  <c r="BU364" i="30"/>
  <c r="BQ364" i="30"/>
  <c r="BM364" i="30"/>
  <c r="BI364" i="30"/>
  <c r="BE364" i="30"/>
  <c r="BA364" i="30"/>
  <c r="AW364" i="30"/>
  <c r="AS364" i="30"/>
  <c r="AO364" i="30"/>
  <c r="AK364" i="30"/>
  <c r="AG364" i="30"/>
  <c r="AC364" i="30"/>
  <c r="Y364" i="30"/>
  <c r="U364" i="30"/>
  <c r="Q364" i="30"/>
  <c r="M364" i="30"/>
  <c r="DF364" i="30"/>
  <c r="DB364" i="30"/>
  <c r="CX364" i="30"/>
  <c r="CT364" i="30"/>
  <c r="CP364" i="30"/>
  <c r="CL364" i="30"/>
  <c r="CH364" i="30"/>
  <c r="CD364" i="30"/>
  <c r="BZ364" i="30"/>
  <c r="BV364" i="30"/>
  <c r="BR364" i="30"/>
  <c r="BN364" i="30"/>
  <c r="BJ364" i="30"/>
  <c r="BF364" i="30"/>
  <c r="BB364" i="30"/>
  <c r="AX364" i="30"/>
  <c r="AT364" i="30"/>
  <c r="AP364" i="30"/>
  <c r="AL364" i="30"/>
  <c r="AH364" i="30"/>
  <c r="AD364" i="30"/>
  <c r="Z364" i="30"/>
  <c r="V364" i="30"/>
  <c r="R364" i="30"/>
  <c r="N364" i="30"/>
  <c r="DC364" i="30"/>
  <c r="CY364" i="30"/>
  <c r="CU364" i="30"/>
  <c r="CQ364" i="30"/>
  <c r="CM364" i="30"/>
  <c r="CI364" i="30"/>
  <c r="CE364" i="30"/>
  <c r="CA364" i="30"/>
  <c r="BW364" i="30"/>
  <c r="BS364" i="30"/>
  <c r="BO364" i="30"/>
  <c r="BK364" i="30"/>
  <c r="BG364" i="30"/>
  <c r="BC364" i="30"/>
  <c r="AY364" i="30"/>
  <c r="AU364" i="30"/>
  <c r="AQ364" i="30"/>
  <c r="AM364" i="30"/>
  <c r="AI364" i="30"/>
  <c r="AE364" i="30"/>
  <c r="AA364" i="30"/>
  <c r="W364" i="30"/>
  <c r="S364" i="30"/>
  <c r="O364" i="30"/>
  <c r="K364" i="30"/>
  <c r="DD364" i="30"/>
  <c r="CZ364" i="30"/>
  <c r="CV364" i="30"/>
  <c r="CR364" i="30"/>
  <c r="CN364" i="30"/>
  <c r="CJ364" i="30"/>
  <c r="CF364" i="30"/>
  <c r="CB364" i="30"/>
  <c r="BX364" i="30"/>
  <c r="BT364" i="30"/>
  <c r="BP364" i="30"/>
  <c r="BL364" i="30"/>
  <c r="BH364" i="30"/>
  <c r="BD364" i="30"/>
  <c r="AZ364" i="30"/>
  <c r="AV364" i="30"/>
  <c r="AR364" i="30"/>
  <c r="AN364" i="30"/>
  <c r="AJ364" i="30"/>
  <c r="AF364" i="30"/>
  <c r="AB364" i="30"/>
  <c r="X364" i="30"/>
  <c r="T364" i="30"/>
  <c r="P364" i="30"/>
  <c r="L364" i="30"/>
  <c r="DE368" i="30"/>
  <c r="DA368" i="30"/>
  <c r="CW368" i="30"/>
  <c r="CS368" i="30"/>
  <c r="CO368" i="30"/>
  <c r="CK368" i="30"/>
  <c r="CG368" i="30"/>
  <c r="CC368" i="30"/>
  <c r="BY368" i="30"/>
  <c r="BU368" i="30"/>
  <c r="BQ368" i="30"/>
  <c r="BM368" i="30"/>
  <c r="BI368" i="30"/>
  <c r="BE368" i="30"/>
  <c r="BA368" i="30"/>
  <c r="AW368" i="30"/>
  <c r="AS368" i="30"/>
  <c r="AO368" i="30"/>
  <c r="AK368" i="30"/>
  <c r="AG368" i="30"/>
  <c r="AC368" i="30"/>
  <c r="Y368" i="30"/>
  <c r="U368" i="30"/>
  <c r="Q368" i="30"/>
  <c r="M368" i="30"/>
  <c r="DF368" i="30"/>
  <c r="DB368" i="30"/>
  <c r="CX368" i="30"/>
  <c r="CT368" i="30"/>
  <c r="CP368" i="30"/>
  <c r="CL368" i="30"/>
  <c r="CH368" i="30"/>
  <c r="CD368" i="30"/>
  <c r="BZ368" i="30"/>
  <c r="BV368" i="30"/>
  <c r="BR368" i="30"/>
  <c r="BN368" i="30"/>
  <c r="BJ368" i="30"/>
  <c r="BF368" i="30"/>
  <c r="BB368" i="30"/>
  <c r="AX368" i="30"/>
  <c r="AT368" i="30"/>
  <c r="AP368" i="30"/>
  <c r="AL368" i="30"/>
  <c r="AH368" i="30"/>
  <c r="AD368" i="30"/>
  <c r="Z368" i="30"/>
  <c r="V368" i="30"/>
  <c r="R368" i="30"/>
  <c r="N368" i="30"/>
  <c r="DC368" i="30"/>
  <c r="CY368" i="30"/>
  <c r="CU368" i="30"/>
  <c r="CQ368" i="30"/>
  <c r="CM368" i="30"/>
  <c r="CI368" i="30"/>
  <c r="CE368" i="30"/>
  <c r="CA368" i="30"/>
  <c r="BW368" i="30"/>
  <c r="BS368" i="30"/>
  <c r="BO368" i="30"/>
  <c r="BK368" i="30"/>
  <c r="BG368" i="30"/>
  <c r="BC368" i="30"/>
  <c r="AY368" i="30"/>
  <c r="AU368" i="30"/>
  <c r="AQ368" i="30"/>
  <c r="AM368" i="30"/>
  <c r="AI368" i="30"/>
  <c r="AE368" i="30"/>
  <c r="AA368" i="30"/>
  <c r="W368" i="30"/>
  <c r="S368" i="30"/>
  <c r="O368" i="30"/>
  <c r="K368" i="30"/>
  <c r="DD368" i="30"/>
  <c r="CZ368" i="30"/>
  <c r="CV368" i="30"/>
  <c r="CR368" i="30"/>
  <c r="CN368" i="30"/>
  <c r="CJ368" i="30"/>
  <c r="CF368" i="30"/>
  <c r="CB368" i="30"/>
  <c r="BX368" i="30"/>
  <c r="BT368" i="30"/>
  <c r="BP368" i="30"/>
  <c r="BL368" i="30"/>
  <c r="BH368" i="30"/>
  <c r="BD368" i="30"/>
  <c r="AZ368" i="30"/>
  <c r="AV368" i="30"/>
  <c r="AR368" i="30"/>
  <c r="AN368" i="30"/>
  <c r="AJ368" i="30"/>
  <c r="AF368" i="30"/>
  <c r="AB368" i="30"/>
  <c r="X368" i="30"/>
  <c r="T368" i="30"/>
  <c r="P368" i="30"/>
  <c r="L368" i="30"/>
  <c r="DD373" i="30"/>
  <c r="CZ373" i="30"/>
  <c r="CV373" i="30"/>
  <c r="CR373" i="30"/>
  <c r="CN373" i="30"/>
  <c r="CJ373" i="30"/>
  <c r="CF373" i="30"/>
  <c r="CB373" i="30"/>
  <c r="BX373" i="30"/>
  <c r="BT373" i="30"/>
  <c r="BP373" i="30"/>
  <c r="BL373" i="30"/>
  <c r="BH373" i="30"/>
  <c r="BD373" i="30"/>
  <c r="AZ373" i="30"/>
  <c r="AV373" i="30"/>
  <c r="AR373" i="30"/>
  <c r="AN373" i="30"/>
  <c r="AJ373" i="30"/>
  <c r="AF373" i="30"/>
  <c r="AB373" i="30"/>
  <c r="X373" i="30"/>
  <c r="T373" i="30"/>
  <c r="P373" i="30"/>
  <c r="L373" i="30"/>
  <c r="DE373" i="30"/>
  <c r="DA373" i="30"/>
  <c r="CW373" i="30"/>
  <c r="CS373" i="30"/>
  <c r="CO373" i="30"/>
  <c r="CK373" i="30"/>
  <c r="CG373" i="30"/>
  <c r="CC373" i="30"/>
  <c r="BY373" i="30"/>
  <c r="BU373" i="30"/>
  <c r="BQ373" i="30"/>
  <c r="BM373" i="30"/>
  <c r="BI373" i="30"/>
  <c r="BE373" i="30"/>
  <c r="BA373" i="30"/>
  <c r="AW373" i="30"/>
  <c r="AS373" i="30"/>
  <c r="AO373" i="30"/>
  <c r="AK373" i="30"/>
  <c r="AG373" i="30"/>
  <c r="AC373" i="30"/>
  <c r="Y373" i="30"/>
  <c r="U373" i="30"/>
  <c r="Q373" i="30"/>
  <c r="M373" i="30"/>
  <c r="DF373" i="30"/>
  <c r="DB373" i="30"/>
  <c r="CX373" i="30"/>
  <c r="CT373" i="30"/>
  <c r="CP373" i="30"/>
  <c r="CL373" i="30"/>
  <c r="CH373" i="30"/>
  <c r="CD373" i="30"/>
  <c r="BZ373" i="30"/>
  <c r="BV373" i="30"/>
  <c r="BR373" i="30"/>
  <c r="BN373" i="30"/>
  <c r="BJ373" i="30"/>
  <c r="BF373" i="30"/>
  <c r="BB373" i="30"/>
  <c r="AX373" i="30"/>
  <c r="AT373" i="30"/>
  <c r="AP373" i="30"/>
  <c r="AL373" i="30"/>
  <c r="AH373" i="30"/>
  <c r="AD373" i="30"/>
  <c r="Z373" i="30"/>
  <c r="V373" i="30"/>
  <c r="R373" i="30"/>
  <c r="N373" i="30"/>
  <c r="DC373" i="30"/>
  <c r="CY373" i="30"/>
  <c r="CU373" i="30"/>
  <c r="CQ373" i="30"/>
  <c r="CM373" i="30"/>
  <c r="CI373" i="30"/>
  <c r="CE373" i="30"/>
  <c r="CA373" i="30"/>
  <c r="BW373" i="30"/>
  <c r="BS373" i="30"/>
  <c r="BO373" i="30"/>
  <c r="BK373" i="30"/>
  <c r="BG373" i="30"/>
  <c r="BC373" i="30"/>
  <c r="AY373" i="30"/>
  <c r="AU373" i="30"/>
  <c r="AQ373" i="30"/>
  <c r="AM373" i="30"/>
  <c r="AI373" i="30"/>
  <c r="AE373" i="30"/>
  <c r="AA373" i="30"/>
  <c r="W373" i="30"/>
  <c r="S373" i="30"/>
  <c r="O373" i="30"/>
  <c r="K373" i="30"/>
  <c r="DD377" i="30"/>
  <c r="CZ377" i="30"/>
  <c r="CV377" i="30"/>
  <c r="CR377" i="30"/>
  <c r="CN377" i="30"/>
  <c r="CJ377" i="30"/>
  <c r="CF377" i="30"/>
  <c r="CB377" i="30"/>
  <c r="BX377" i="30"/>
  <c r="BT377" i="30"/>
  <c r="BP377" i="30"/>
  <c r="BL377" i="30"/>
  <c r="BH377" i="30"/>
  <c r="BD377" i="30"/>
  <c r="AZ377" i="30"/>
  <c r="AV377" i="30"/>
  <c r="AR377" i="30"/>
  <c r="AN377" i="30"/>
  <c r="AJ377" i="30"/>
  <c r="AF377" i="30"/>
  <c r="AB377" i="30"/>
  <c r="X377" i="30"/>
  <c r="T377" i="30"/>
  <c r="P377" i="30"/>
  <c r="L377" i="30"/>
  <c r="DE377" i="30"/>
  <c r="DA377" i="30"/>
  <c r="CW377" i="30"/>
  <c r="CS377" i="30"/>
  <c r="CO377" i="30"/>
  <c r="CK377" i="30"/>
  <c r="CG377" i="30"/>
  <c r="CC377" i="30"/>
  <c r="BY377" i="30"/>
  <c r="BU377" i="30"/>
  <c r="BQ377" i="30"/>
  <c r="BM377" i="30"/>
  <c r="BI377" i="30"/>
  <c r="BE377" i="30"/>
  <c r="BA377" i="30"/>
  <c r="AW377" i="30"/>
  <c r="AS377" i="30"/>
  <c r="AO377" i="30"/>
  <c r="AK377" i="30"/>
  <c r="AG377" i="30"/>
  <c r="AC377" i="30"/>
  <c r="Y377" i="30"/>
  <c r="U377" i="30"/>
  <c r="Q377" i="30"/>
  <c r="M377" i="30"/>
  <c r="DF377" i="30"/>
  <c r="DB377" i="30"/>
  <c r="CX377" i="30"/>
  <c r="CT377" i="30"/>
  <c r="CP377" i="30"/>
  <c r="CL377" i="30"/>
  <c r="CH377" i="30"/>
  <c r="CD377" i="30"/>
  <c r="BZ377" i="30"/>
  <c r="BV377" i="30"/>
  <c r="BR377" i="30"/>
  <c r="BN377" i="30"/>
  <c r="BJ377" i="30"/>
  <c r="BF377" i="30"/>
  <c r="BB377" i="30"/>
  <c r="AX377" i="30"/>
  <c r="AT377" i="30"/>
  <c r="AP377" i="30"/>
  <c r="AL377" i="30"/>
  <c r="AH377" i="30"/>
  <c r="AD377" i="30"/>
  <c r="Z377" i="30"/>
  <c r="V377" i="30"/>
  <c r="R377" i="30"/>
  <c r="N377" i="30"/>
  <c r="DC377" i="30"/>
  <c r="CY377" i="30"/>
  <c r="CU377" i="30"/>
  <c r="CQ377" i="30"/>
  <c r="CM377" i="30"/>
  <c r="CI377" i="30"/>
  <c r="CE377" i="30"/>
  <c r="CA377" i="30"/>
  <c r="BW377" i="30"/>
  <c r="BS377" i="30"/>
  <c r="BO377" i="30"/>
  <c r="BK377" i="30"/>
  <c r="BG377" i="30"/>
  <c r="BC377" i="30"/>
  <c r="AY377" i="30"/>
  <c r="AU377" i="30"/>
  <c r="AQ377" i="30"/>
  <c r="AM377" i="30"/>
  <c r="AI377" i="30"/>
  <c r="AE377" i="30"/>
  <c r="AA377" i="30"/>
  <c r="W377" i="30"/>
  <c r="S377" i="30"/>
  <c r="O377" i="30"/>
  <c r="K377" i="30"/>
  <c r="DD381" i="30"/>
  <c r="CZ381" i="30"/>
  <c r="CV381" i="30"/>
  <c r="CR381" i="30"/>
  <c r="CN381" i="30"/>
  <c r="CJ381" i="30"/>
  <c r="CF381" i="30"/>
  <c r="CB381" i="30"/>
  <c r="BX381" i="30"/>
  <c r="BT381" i="30"/>
  <c r="BP381" i="30"/>
  <c r="BL381" i="30"/>
  <c r="BH381" i="30"/>
  <c r="BD381" i="30"/>
  <c r="AZ381" i="30"/>
  <c r="AV381" i="30"/>
  <c r="AR381" i="30"/>
  <c r="AN381" i="30"/>
  <c r="AJ381" i="30"/>
  <c r="AF381" i="30"/>
  <c r="AB381" i="30"/>
  <c r="X381" i="30"/>
  <c r="T381" i="30"/>
  <c r="P381" i="30"/>
  <c r="L381" i="30"/>
  <c r="DE381" i="30"/>
  <c r="DA381" i="30"/>
  <c r="CW381" i="30"/>
  <c r="CS381" i="30"/>
  <c r="CO381" i="30"/>
  <c r="CK381" i="30"/>
  <c r="CG381" i="30"/>
  <c r="CC381" i="30"/>
  <c r="BY381" i="30"/>
  <c r="BU381" i="30"/>
  <c r="BQ381" i="30"/>
  <c r="BM381" i="30"/>
  <c r="BI381" i="30"/>
  <c r="BE381" i="30"/>
  <c r="BA381" i="30"/>
  <c r="AW381" i="30"/>
  <c r="AS381" i="30"/>
  <c r="AO381" i="30"/>
  <c r="AK381" i="30"/>
  <c r="AG381" i="30"/>
  <c r="AC381" i="30"/>
  <c r="Y381" i="30"/>
  <c r="U381" i="30"/>
  <c r="Q381" i="30"/>
  <c r="M381" i="30"/>
  <c r="DF381" i="30"/>
  <c r="DB381" i="30"/>
  <c r="CX381" i="30"/>
  <c r="CT381" i="30"/>
  <c r="CP381" i="30"/>
  <c r="CL381" i="30"/>
  <c r="CH381" i="30"/>
  <c r="CD381" i="30"/>
  <c r="BZ381" i="30"/>
  <c r="BV381" i="30"/>
  <c r="BR381" i="30"/>
  <c r="BN381" i="30"/>
  <c r="BJ381" i="30"/>
  <c r="BF381" i="30"/>
  <c r="BB381" i="30"/>
  <c r="AX381" i="30"/>
  <c r="AT381" i="30"/>
  <c r="AP381" i="30"/>
  <c r="AL381" i="30"/>
  <c r="AH381" i="30"/>
  <c r="AD381" i="30"/>
  <c r="Z381" i="30"/>
  <c r="V381" i="30"/>
  <c r="R381" i="30"/>
  <c r="N381" i="30"/>
  <c r="DC381" i="30"/>
  <c r="CY381" i="30"/>
  <c r="CU381" i="30"/>
  <c r="CQ381" i="30"/>
  <c r="CM381" i="30"/>
  <c r="CI381" i="30"/>
  <c r="CE381" i="30"/>
  <c r="CA381" i="30"/>
  <c r="BW381" i="30"/>
  <c r="BS381" i="30"/>
  <c r="BO381" i="30"/>
  <c r="BK381" i="30"/>
  <c r="BG381" i="30"/>
  <c r="BC381" i="30"/>
  <c r="AY381" i="30"/>
  <c r="AU381" i="30"/>
  <c r="AQ381" i="30"/>
  <c r="AM381" i="30"/>
  <c r="AI381" i="30"/>
  <c r="AE381" i="30"/>
  <c r="AA381" i="30"/>
  <c r="W381" i="30"/>
  <c r="S381" i="30"/>
  <c r="O381" i="30"/>
  <c r="K381" i="30"/>
  <c r="DD385" i="30"/>
  <c r="CZ385" i="30"/>
  <c r="CV385" i="30"/>
  <c r="CR385" i="30"/>
  <c r="CN385" i="30"/>
  <c r="CJ385" i="30"/>
  <c r="CF385" i="30"/>
  <c r="CB385" i="30"/>
  <c r="BX385" i="30"/>
  <c r="BT385" i="30"/>
  <c r="BP385" i="30"/>
  <c r="BL385" i="30"/>
  <c r="BH385" i="30"/>
  <c r="BD385" i="30"/>
  <c r="AZ385" i="30"/>
  <c r="AV385" i="30"/>
  <c r="AR385" i="30"/>
  <c r="AN385" i="30"/>
  <c r="AJ385" i="30"/>
  <c r="AF385" i="30"/>
  <c r="AB385" i="30"/>
  <c r="X385" i="30"/>
  <c r="T385" i="30"/>
  <c r="P385" i="30"/>
  <c r="L385" i="30"/>
  <c r="DE385" i="30"/>
  <c r="DA385" i="30"/>
  <c r="CW385" i="30"/>
  <c r="CS385" i="30"/>
  <c r="CO385" i="30"/>
  <c r="CK385" i="30"/>
  <c r="CG385" i="30"/>
  <c r="CC385" i="30"/>
  <c r="BY385" i="30"/>
  <c r="BU385" i="30"/>
  <c r="BQ385" i="30"/>
  <c r="BM385" i="30"/>
  <c r="BI385" i="30"/>
  <c r="BE385" i="30"/>
  <c r="BA385" i="30"/>
  <c r="AW385" i="30"/>
  <c r="AS385" i="30"/>
  <c r="AO385" i="30"/>
  <c r="AK385" i="30"/>
  <c r="AG385" i="30"/>
  <c r="AC385" i="30"/>
  <c r="Y385" i="30"/>
  <c r="U385" i="30"/>
  <c r="Q385" i="30"/>
  <c r="M385" i="30"/>
  <c r="DF385" i="30"/>
  <c r="DB385" i="30"/>
  <c r="CX385" i="30"/>
  <c r="CT385" i="30"/>
  <c r="CP385" i="30"/>
  <c r="CL385" i="30"/>
  <c r="CH385" i="30"/>
  <c r="CD385" i="30"/>
  <c r="BZ385" i="30"/>
  <c r="BV385" i="30"/>
  <c r="BR385" i="30"/>
  <c r="BN385" i="30"/>
  <c r="BJ385" i="30"/>
  <c r="BF385" i="30"/>
  <c r="BB385" i="30"/>
  <c r="AX385" i="30"/>
  <c r="AT385" i="30"/>
  <c r="AP385" i="30"/>
  <c r="AL385" i="30"/>
  <c r="AH385" i="30"/>
  <c r="AD385" i="30"/>
  <c r="Z385" i="30"/>
  <c r="V385" i="30"/>
  <c r="R385" i="30"/>
  <c r="N385" i="30"/>
  <c r="DC385" i="30"/>
  <c r="CY385" i="30"/>
  <c r="CU385" i="30"/>
  <c r="CQ385" i="30"/>
  <c r="CM385" i="30"/>
  <c r="CI385" i="30"/>
  <c r="CE385" i="30"/>
  <c r="CA385" i="30"/>
  <c r="BW385" i="30"/>
  <c r="BS385" i="30"/>
  <c r="BO385" i="30"/>
  <c r="BK385" i="30"/>
  <c r="BG385" i="30"/>
  <c r="BC385" i="30"/>
  <c r="AY385" i="30"/>
  <c r="AU385" i="30"/>
  <c r="AQ385" i="30"/>
  <c r="AM385" i="30"/>
  <c r="AI385" i="30"/>
  <c r="AE385" i="30"/>
  <c r="AA385" i="30"/>
  <c r="W385" i="30"/>
  <c r="S385" i="30"/>
  <c r="O385" i="30"/>
  <c r="K385" i="30"/>
  <c r="DD389" i="30"/>
  <c r="CZ389" i="30"/>
  <c r="CV389" i="30"/>
  <c r="CR389" i="30"/>
  <c r="CN389" i="30"/>
  <c r="CJ389" i="30"/>
  <c r="CF389" i="30"/>
  <c r="CB389" i="30"/>
  <c r="BX389" i="30"/>
  <c r="BT389" i="30"/>
  <c r="BP389" i="30"/>
  <c r="BL389" i="30"/>
  <c r="BH389" i="30"/>
  <c r="BD389" i="30"/>
  <c r="AZ389" i="30"/>
  <c r="AV389" i="30"/>
  <c r="AR389" i="30"/>
  <c r="AN389" i="30"/>
  <c r="AJ389" i="30"/>
  <c r="AF389" i="30"/>
  <c r="AB389" i="30"/>
  <c r="X389" i="30"/>
  <c r="T389" i="30"/>
  <c r="P389" i="30"/>
  <c r="L389" i="30"/>
  <c r="DE389" i="30"/>
  <c r="DA389" i="30"/>
  <c r="CW389" i="30"/>
  <c r="CS389" i="30"/>
  <c r="CO389" i="30"/>
  <c r="CK389" i="30"/>
  <c r="CG389" i="30"/>
  <c r="CC389" i="30"/>
  <c r="BY389" i="30"/>
  <c r="BU389" i="30"/>
  <c r="BQ389" i="30"/>
  <c r="BM389" i="30"/>
  <c r="BI389" i="30"/>
  <c r="BE389" i="30"/>
  <c r="BA389" i="30"/>
  <c r="AW389" i="30"/>
  <c r="AS389" i="30"/>
  <c r="AO389" i="30"/>
  <c r="AK389" i="30"/>
  <c r="AG389" i="30"/>
  <c r="AC389" i="30"/>
  <c r="Y389" i="30"/>
  <c r="U389" i="30"/>
  <c r="Q389" i="30"/>
  <c r="M389" i="30"/>
  <c r="DF389" i="30"/>
  <c r="DB389" i="30"/>
  <c r="CX389" i="30"/>
  <c r="CT389" i="30"/>
  <c r="CP389" i="30"/>
  <c r="CL389" i="30"/>
  <c r="CH389" i="30"/>
  <c r="CD389" i="30"/>
  <c r="BZ389" i="30"/>
  <c r="BV389" i="30"/>
  <c r="BR389" i="30"/>
  <c r="BN389" i="30"/>
  <c r="BJ389" i="30"/>
  <c r="BF389" i="30"/>
  <c r="BB389" i="30"/>
  <c r="AX389" i="30"/>
  <c r="AT389" i="30"/>
  <c r="AP389" i="30"/>
  <c r="AL389" i="30"/>
  <c r="AH389" i="30"/>
  <c r="AD389" i="30"/>
  <c r="Z389" i="30"/>
  <c r="V389" i="30"/>
  <c r="R389" i="30"/>
  <c r="N389" i="30"/>
  <c r="DC389" i="30"/>
  <c r="CY389" i="30"/>
  <c r="CU389" i="30"/>
  <c r="CQ389" i="30"/>
  <c r="CM389" i="30"/>
  <c r="CI389" i="30"/>
  <c r="CE389" i="30"/>
  <c r="CA389" i="30"/>
  <c r="BW389" i="30"/>
  <c r="BS389" i="30"/>
  <c r="BO389" i="30"/>
  <c r="BK389" i="30"/>
  <c r="BG389" i="30"/>
  <c r="BC389" i="30"/>
  <c r="AY389" i="30"/>
  <c r="AU389" i="30"/>
  <c r="AQ389" i="30"/>
  <c r="AM389" i="30"/>
  <c r="AI389" i="30"/>
  <c r="AE389" i="30"/>
  <c r="AA389" i="30"/>
  <c r="W389" i="30"/>
  <c r="S389" i="30"/>
  <c r="O389" i="30"/>
  <c r="K389" i="30"/>
  <c r="DD393" i="30"/>
  <c r="CZ393" i="30"/>
  <c r="CV393" i="30"/>
  <c r="CR393" i="30"/>
  <c r="CN393" i="30"/>
  <c r="CJ393" i="30"/>
  <c r="CF393" i="30"/>
  <c r="CB393" i="30"/>
  <c r="BX393" i="30"/>
  <c r="BT393" i="30"/>
  <c r="BP393" i="30"/>
  <c r="BL393" i="30"/>
  <c r="BH393" i="30"/>
  <c r="BD393" i="30"/>
  <c r="AZ393" i="30"/>
  <c r="AV393" i="30"/>
  <c r="AR393" i="30"/>
  <c r="AN393" i="30"/>
  <c r="AJ393" i="30"/>
  <c r="AF393" i="30"/>
  <c r="AB393" i="30"/>
  <c r="X393" i="30"/>
  <c r="T393" i="30"/>
  <c r="P393" i="30"/>
  <c r="L393" i="30"/>
  <c r="DE393" i="30"/>
  <c r="DA393" i="30"/>
  <c r="CW393" i="30"/>
  <c r="CS393" i="30"/>
  <c r="CO393" i="30"/>
  <c r="CK393" i="30"/>
  <c r="CG393" i="30"/>
  <c r="CC393" i="30"/>
  <c r="BY393" i="30"/>
  <c r="BU393" i="30"/>
  <c r="BQ393" i="30"/>
  <c r="BM393" i="30"/>
  <c r="BI393" i="30"/>
  <c r="BE393" i="30"/>
  <c r="BA393" i="30"/>
  <c r="AW393" i="30"/>
  <c r="AS393" i="30"/>
  <c r="AO393" i="30"/>
  <c r="AK393" i="30"/>
  <c r="AG393" i="30"/>
  <c r="AC393" i="30"/>
  <c r="Y393" i="30"/>
  <c r="U393" i="30"/>
  <c r="Q393" i="30"/>
  <c r="M393" i="30"/>
  <c r="DF393" i="30"/>
  <c r="DB393" i="30"/>
  <c r="CX393" i="30"/>
  <c r="CT393" i="30"/>
  <c r="CP393" i="30"/>
  <c r="CL393" i="30"/>
  <c r="CH393" i="30"/>
  <c r="CD393" i="30"/>
  <c r="BZ393" i="30"/>
  <c r="BV393" i="30"/>
  <c r="BR393" i="30"/>
  <c r="BN393" i="30"/>
  <c r="BJ393" i="30"/>
  <c r="BF393" i="30"/>
  <c r="BB393" i="30"/>
  <c r="AX393" i="30"/>
  <c r="AT393" i="30"/>
  <c r="AP393" i="30"/>
  <c r="AL393" i="30"/>
  <c r="AH393" i="30"/>
  <c r="AD393" i="30"/>
  <c r="Z393" i="30"/>
  <c r="V393" i="30"/>
  <c r="R393" i="30"/>
  <c r="N393" i="30"/>
  <c r="DC393" i="30"/>
  <c r="CY393" i="30"/>
  <c r="CU393" i="30"/>
  <c r="CQ393" i="30"/>
  <c r="CM393" i="30"/>
  <c r="CI393" i="30"/>
  <c r="CE393" i="30"/>
  <c r="CA393" i="30"/>
  <c r="BW393" i="30"/>
  <c r="BS393" i="30"/>
  <c r="BO393" i="30"/>
  <c r="BK393" i="30"/>
  <c r="BG393" i="30"/>
  <c r="BC393" i="30"/>
  <c r="AY393" i="30"/>
  <c r="AU393" i="30"/>
  <c r="AQ393" i="30"/>
  <c r="AM393" i="30"/>
  <c r="AI393" i="30"/>
  <c r="AE393" i="30"/>
  <c r="AA393" i="30"/>
  <c r="W393" i="30"/>
  <c r="S393" i="30"/>
  <c r="O393" i="30"/>
  <c r="K393" i="30"/>
  <c r="DD397" i="30"/>
  <c r="CZ397" i="30"/>
  <c r="CV397" i="30"/>
  <c r="CR397" i="30"/>
  <c r="CN397" i="30"/>
  <c r="CJ397" i="30"/>
  <c r="CF397" i="30"/>
  <c r="CB397" i="30"/>
  <c r="BX397" i="30"/>
  <c r="BT397" i="30"/>
  <c r="BP397" i="30"/>
  <c r="BL397" i="30"/>
  <c r="BH397" i="30"/>
  <c r="BD397" i="30"/>
  <c r="AZ397" i="30"/>
  <c r="AV397" i="30"/>
  <c r="AR397" i="30"/>
  <c r="AN397" i="30"/>
  <c r="AJ397" i="30"/>
  <c r="AF397" i="30"/>
  <c r="AB397" i="30"/>
  <c r="X397" i="30"/>
  <c r="T397" i="30"/>
  <c r="P397" i="30"/>
  <c r="L397" i="30"/>
  <c r="DE397" i="30"/>
  <c r="DA397" i="30"/>
  <c r="CW397" i="30"/>
  <c r="CS397" i="30"/>
  <c r="CO397" i="30"/>
  <c r="CK397" i="30"/>
  <c r="CG397" i="30"/>
  <c r="CC397" i="30"/>
  <c r="BY397" i="30"/>
  <c r="BU397" i="30"/>
  <c r="BQ397" i="30"/>
  <c r="BM397" i="30"/>
  <c r="BI397" i="30"/>
  <c r="BE397" i="30"/>
  <c r="BA397" i="30"/>
  <c r="AW397" i="30"/>
  <c r="AS397" i="30"/>
  <c r="AO397" i="30"/>
  <c r="AK397" i="30"/>
  <c r="AG397" i="30"/>
  <c r="AC397" i="30"/>
  <c r="Y397" i="30"/>
  <c r="U397" i="30"/>
  <c r="Q397" i="30"/>
  <c r="M397" i="30"/>
  <c r="DF397" i="30"/>
  <c r="DB397" i="30"/>
  <c r="CX397" i="30"/>
  <c r="CT397" i="30"/>
  <c r="CP397" i="30"/>
  <c r="CL397" i="30"/>
  <c r="CH397" i="30"/>
  <c r="CD397" i="30"/>
  <c r="BZ397" i="30"/>
  <c r="BV397" i="30"/>
  <c r="BR397" i="30"/>
  <c r="BN397" i="30"/>
  <c r="BJ397" i="30"/>
  <c r="BF397" i="30"/>
  <c r="BB397" i="30"/>
  <c r="AX397" i="30"/>
  <c r="AT397" i="30"/>
  <c r="AP397" i="30"/>
  <c r="AL397" i="30"/>
  <c r="AH397" i="30"/>
  <c r="AD397" i="30"/>
  <c r="Z397" i="30"/>
  <c r="V397" i="30"/>
  <c r="R397" i="30"/>
  <c r="N397" i="30"/>
  <c r="DC397" i="30"/>
  <c r="CY397" i="30"/>
  <c r="CU397" i="30"/>
  <c r="CQ397" i="30"/>
  <c r="CM397" i="30"/>
  <c r="CI397" i="30"/>
  <c r="CE397" i="30"/>
  <c r="CA397" i="30"/>
  <c r="BW397" i="30"/>
  <c r="BS397" i="30"/>
  <c r="BO397" i="30"/>
  <c r="BK397" i="30"/>
  <c r="BG397" i="30"/>
  <c r="BC397" i="30"/>
  <c r="AY397" i="30"/>
  <c r="AU397" i="30"/>
  <c r="AQ397" i="30"/>
  <c r="AM397" i="30"/>
  <c r="AI397" i="30"/>
  <c r="AE397" i="30"/>
  <c r="AA397" i="30"/>
  <c r="W397" i="30"/>
  <c r="S397" i="30"/>
  <c r="O397" i="30"/>
  <c r="K397" i="30"/>
  <c r="DD401" i="30"/>
  <c r="CZ401" i="30"/>
  <c r="CV401" i="30"/>
  <c r="CR401" i="30"/>
  <c r="CN401" i="30"/>
  <c r="CJ401" i="30"/>
  <c r="CF401" i="30"/>
  <c r="CB401" i="30"/>
  <c r="BX401" i="30"/>
  <c r="BT401" i="30"/>
  <c r="BP401" i="30"/>
  <c r="BL401" i="30"/>
  <c r="BH401" i="30"/>
  <c r="BD401" i="30"/>
  <c r="AZ401" i="30"/>
  <c r="AV401" i="30"/>
  <c r="AR401" i="30"/>
  <c r="AN401" i="30"/>
  <c r="AJ401" i="30"/>
  <c r="AF401" i="30"/>
  <c r="AB401" i="30"/>
  <c r="X401" i="30"/>
  <c r="T401" i="30"/>
  <c r="P401" i="30"/>
  <c r="L401" i="30"/>
  <c r="DE401" i="30"/>
  <c r="DA401" i="30"/>
  <c r="CW401" i="30"/>
  <c r="CS401" i="30"/>
  <c r="CO401" i="30"/>
  <c r="CK401" i="30"/>
  <c r="CG401" i="30"/>
  <c r="CC401" i="30"/>
  <c r="BY401" i="30"/>
  <c r="BU401" i="30"/>
  <c r="BQ401" i="30"/>
  <c r="BM401" i="30"/>
  <c r="BI401" i="30"/>
  <c r="BE401" i="30"/>
  <c r="BA401" i="30"/>
  <c r="AW401" i="30"/>
  <c r="AS401" i="30"/>
  <c r="AO401" i="30"/>
  <c r="AK401" i="30"/>
  <c r="AG401" i="30"/>
  <c r="AC401" i="30"/>
  <c r="Y401" i="30"/>
  <c r="U401" i="30"/>
  <c r="Q401" i="30"/>
  <c r="M401" i="30"/>
  <c r="DF401" i="30"/>
  <c r="DB401" i="30"/>
  <c r="CX401" i="30"/>
  <c r="CT401" i="30"/>
  <c r="CP401" i="30"/>
  <c r="CL401" i="30"/>
  <c r="CH401" i="30"/>
  <c r="CD401" i="30"/>
  <c r="BZ401" i="30"/>
  <c r="BV401" i="30"/>
  <c r="BR401" i="30"/>
  <c r="BN401" i="30"/>
  <c r="BJ401" i="30"/>
  <c r="BF401" i="30"/>
  <c r="BB401" i="30"/>
  <c r="AX401" i="30"/>
  <c r="AT401" i="30"/>
  <c r="AP401" i="30"/>
  <c r="AL401" i="30"/>
  <c r="AH401" i="30"/>
  <c r="AD401" i="30"/>
  <c r="Z401" i="30"/>
  <c r="V401" i="30"/>
  <c r="R401" i="30"/>
  <c r="N401" i="30"/>
  <c r="DC401" i="30"/>
  <c r="CY401" i="30"/>
  <c r="CU401" i="30"/>
  <c r="CQ401" i="30"/>
  <c r="CM401" i="30"/>
  <c r="CI401" i="30"/>
  <c r="CE401" i="30"/>
  <c r="CA401" i="30"/>
  <c r="BW401" i="30"/>
  <c r="BS401" i="30"/>
  <c r="BO401" i="30"/>
  <c r="BK401" i="30"/>
  <c r="BG401" i="30"/>
  <c r="BC401" i="30"/>
  <c r="AY401" i="30"/>
  <c r="AU401" i="30"/>
  <c r="AQ401" i="30"/>
  <c r="AM401" i="30"/>
  <c r="AI401" i="30"/>
  <c r="AE401" i="30"/>
  <c r="AA401" i="30"/>
  <c r="W401" i="30"/>
  <c r="S401" i="30"/>
  <c r="O401" i="30"/>
  <c r="K401" i="30"/>
  <c r="DD405" i="30"/>
  <c r="CZ405" i="30"/>
  <c r="CV405" i="30"/>
  <c r="CR405" i="30"/>
  <c r="CN405" i="30"/>
  <c r="CJ405" i="30"/>
  <c r="CF405" i="30"/>
  <c r="CB405" i="30"/>
  <c r="BX405" i="30"/>
  <c r="BT405" i="30"/>
  <c r="BP405" i="30"/>
  <c r="BL405" i="30"/>
  <c r="BH405" i="30"/>
  <c r="BD405" i="30"/>
  <c r="AZ405" i="30"/>
  <c r="AV405" i="30"/>
  <c r="AR405" i="30"/>
  <c r="AN405" i="30"/>
  <c r="AJ405" i="30"/>
  <c r="AF405" i="30"/>
  <c r="AB405" i="30"/>
  <c r="X405" i="30"/>
  <c r="T405" i="30"/>
  <c r="P405" i="30"/>
  <c r="L405" i="30"/>
  <c r="DE405" i="30"/>
  <c r="DA405" i="30"/>
  <c r="CW405" i="30"/>
  <c r="CS405" i="30"/>
  <c r="CO405" i="30"/>
  <c r="CK405" i="30"/>
  <c r="CG405" i="30"/>
  <c r="CC405" i="30"/>
  <c r="BY405" i="30"/>
  <c r="BU405" i="30"/>
  <c r="BQ405" i="30"/>
  <c r="BM405" i="30"/>
  <c r="BI405" i="30"/>
  <c r="BE405" i="30"/>
  <c r="BA405" i="30"/>
  <c r="AW405" i="30"/>
  <c r="AS405" i="30"/>
  <c r="AO405" i="30"/>
  <c r="AK405" i="30"/>
  <c r="AG405" i="30"/>
  <c r="AC405" i="30"/>
  <c r="Y405" i="30"/>
  <c r="U405" i="30"/>
  <c r="Q405" i="30"/>
  <c r="M405" i="30"/>
  <c r="DF405" i="30"/>
  <c r="DB405" i="30"/>
  <c r="CX405" i="30"/>
  <c r="CT405" i="30"/>
  <c r="CP405" i="30"/>
  <c r="CL405" i="30"/>
  <c r="CH405" i="30"/>
  <c r="CD405" i="30"/>
  <c r="BZ405" i="30"/>
  <c r="BV405" i="30"/>
  <c r="BR405" i="30"/>
  <c r="BN405" i="30"/>
  <c r="BJ405" i="30"/>
  <c r="BF405" i="30"/>
  <c r="BB405" i="30"/>
  <c r="AX405" i="30"/>
  <c r="AT405" i="30"/>
  <c r="AP405" i="30"/>
  <c r="AL405" i="30"/>
  <c r="AH405" i="30"/>
  <c r="AD405" i="30"/>
  <c r="Z405" i="30"/>
  <c r="V405" i="30"/>
  <c r="R405" i="30"/>
  <c r="N405" i="30"/>
  <c r="DC405" i="30"/>
  <c r="CY405" i="30"/>
  <c r="CU405" i="30"/>
  <c r="CQ405" i="30"/>
  <c r="CM405" i="30"/>
  <c r="CI405" i="30"/>
  <c r="CE405" i="30"/>
  <c r="CA405" i="30"/>
  <c r="BW405" i="30"/>
  <c r="BS405" i="30"/>
  <c r="BO405" i="30"/>
  <c r="BK405" i="30"/>
  <c r="BG405" i="30"/>
  <c r="BC405" i="30"/>
  <c r="AY405" i="30"/>
  <c r="AU405" i="30"/>
  <c r="AQ405" i="30"/>
  <c r="AM405" i="30"/>
  <c r="AI405" i="30"/>
  <c r="AE405" i="30"/>
  <c r="AA405" i="30"/>
  <c r="W405" i="30"/>
  <c r="S405" i="30"/>
  <c r="O405" i="30"/>
  <c r="K405" i="30"/>
  <c r="DD409" i="30"/>
  <c r="CZ409" i="30"/>
  <c r="CV409" i="30"/>
  <c r="CR409" i="30"/>
  <c r="CN409" i="30"/>
  <c r="CJ409" i="30"/>
  <c r="CF409" i="30"/>
  <c r="CB409" i="30"/>
  <c r="BX409" i="30"/>
  <c r="BT409" i="30"/>
  <c r="BP409" i="30"/>
  <c r="BL409" i="30"/>
  <c r="BH409" i="30"/>
  <c r="BD409" i="30"/>
  <c r="AZ409" i="30"/>
  <c r="AV409" i="30"/>
  <c r="AR409" i="30"/>
  <c r="AN409" i="30"/>
  <c r="AJ409" i="30"/>
  <c r="AF409" i="30"/>
  <c r="AB409" i="30"/>
  <c r="X409" i="30"/>
  <c r="T409" i="30"/>
  <c r="P409" i="30"/>
  <c r="L409" i="30"/>
  <c r="DE409" i="30"/>
  <c r="DA409" i="30"/>
  <c r="CW409" i="30"/>
  <c r="CS409" i="30"/>
  <c r="CO409" i="30"/>
  <c r="CK409" i="30"/>
  <c r="CG409" i="30"/>
  <c r="CC409" i="30"/>
  <c r="BY409" i="30"/>
  <c r="BU409" i="30"/>
  <c r="BQ409" i="30"/>
  <c r="BM409" i="30"/>
  <c r="BI409" i="30"/>
  <c r="BE409" i="30"/>
  <c r="BA409" i="30"/>
  <c r="AW409" i="30"/>
  <c r="AS409" i="30"/>
  <c r="AO409" i="30"/>
  <c r="AK409" i="30"/>
  <c r="AG409" i="30"/>
  <c r="AC409" i="30"/>
  <c r="Y409" i="30"/>
  <c r="U409" i="30"/>
  <c r="Q409" i="30"/>
  <c r="M409" i="30"/>
  <c r="DF409" i="30"/>
  <c r="DB409" i="30"/>
  <c r="CX409" i="30"/>
  <c r="CT409" i="30"/>
  <c r="CP409" i="30"/>
  <c r="CL409" i="30"/>
  <c r="CH409" i="30"/>
  <c r="CD409" i="30"/>
  <c r="BZ409" i="30"/>
  <c r="BV409" i="30"/>
  <c r="BR409" i="30"/>
  <c r="BN409" i="30"/>
  <c r="BJ409" i="30"/>
  <c r="BF409" i="30"/>
  <c r="BB409" i="30"/>
  <c r="AX409" i="30"/>
  <c r="AT409" i="30"/>
  <c r="AP409" i="30"/>
  <c r="AL409" i="30"/>
  <c r="AH409" i="30"/>
  <c r="AD409" i="30"/>
  <c r="Z409" i="30"/>
  <c r="V409" i="30"/>
  <c r="R409" i="30"/>
  <c r="N409" i="30"/>
  <c r="DC409" i="30"/>
  <c r="CY409" i="30"/>
  <c r="CU409" i="30"/>
  <c r="CQ409" i="30"/>
  <c r="CM409" i="30"/>
  <c r="CI409" i="30"/>
  <c r="CE409" i="30"/>
  <c r="CA409" i="30"/>
  <c r="BW409" i="30"/>
  <c r="BS409" i="30"/>
  <c r="BO409" i="30"/>
  <c r="BK409" i="30"/>
  <c r="BG409" i="30"/>
  <c r="BC409" i="30"/>
  <c r="AY409" i="30"/>
  <c r="AU409" i="30"/>
  <c r="AQ409" i="30"/>
  <c r="AM409" i="30"/>
  <c r="AI409" i="30"/>
  <c r="AE409" i="30"/>
  <c r="AA409" i="30"/>
  <c r="W409" i="30"/>
  <c r="S409" i="30"/>
  <c r="O409" i="30"/>
  <c r="K409" i="30"/>
  <c r="DD410" i="30"/>
  <c r="CZ410" i="30"/>
  <c r="CV410" i="30"/>
  <c r="CR410" i="30"/>
  <c r="CN410" i="30"/>
  <c r="CJ410" i="30"/>
  <c r="CF410" i="30"/>
  <c r="CB410" i="30"/>
  <c r="BX410" i="30"/>
  <c r="BT410" i="30"/>
  <c r="BP410" i="30"/>
  <c r="BL410" i="30"/>
  <c r="BH410" i="30"/>
  <c r="BD410" i="30"/>
  <c r="AZ410" i="30"/>
  <c r="AV410" i="30"/>
  <c r="AR410" i="30"/>
  <c r="AN410" i="30"/>
  <c r="AJ410" i="30"/>
  <c r="AF410" i="30"/>
  <c r="AB410" i="30"/>
  <c r="X410" i="30"/>
  <c r="T410" i="30"/>
  <c r="P410" i="30"/>
  <c r="L410" i="30"/>
  <c r="DE410" i="30"/>
  <c r="DA410" i="30"/>
  <c r="CW410" i="30"/>
  <c r="CS410" i="30"/>
  <c r="CO410" i="30"/>
  <c r="CK410" i="30"/>
  <c r="CG410" i="30"/>
  <c r="CC410" i="30"/>
  <c r="BY410" i="30"/>
  <c r="BU410" i="30"/>
  <c r="BQ410" i="30"/>
  <c r="BM410" i="30"/>
  <c r="BI410" i="30"/>
  <c r="BE410" i="30"/>
  <c r="BA410" i="30"/>
  <c r="AW410" i="30"/>
  <c r="AS410" i="30"/>
  <c r="AO410" i="30"/>
  <c r="AK410" i="30"/>
  <c r="AG410" i="30"/>
  <c r="AC410" i="30"/>
  <c r="Y410" i="30"/>
  <c r="U410" i="30"/>
  <c r="Q410" i="30"/>
  <c r="M410" i="30"/>
  <c r="DF410" i="30"/>
  <c r="DB410" i="30"/>
  <c r="CX410" i="30"/>
  <c r="CT410" i="30"/>
  <c r="CP410" i="30"/>
  <c r="CL410" i="30"/>
  <c r="CH410" i="30"/>
  <c r="CD410" i="30"/>
  <c r="BZ410" i="30"/>
  <c r="BV410" i="30"/>
  <c r="BR410" i="30"/>
  <c r="BN410" i="30"/>
  <c r="BJ410" i="30"/>
  <c r="BF410" i="30"/>
  <c r="BB410" i="30"/>
  <c r="AX410" i="30"/>
  <c r="AT410" i="30"/>
  <c r="AP410" i="30"/>
  <c r="AL410" i="30"/>
  <c r="AH410" i="30"/>
  <c r="AD410" i="30"/>
  <c r="Z410" i="30"/>
  <c r="V410" i="30"/>
  <c r="R410" i="30"/>
  <c r="N410" i="30"/>
  <c r="DC410" i="30"/>
  <c r="CY410" i="30"/>
  <c r="CU410" i="30"/>
  <c r="CQ410" i="30"/>
  <c r="CM410" i="30"/>
  <c r="CI410" i="30"/>
  <c r="CE410" i="30"/>
  <c r="CA410" i="30"/>
  <c r="BW410" i="30"/>
  <c r="BS410" i="30"/>
  <c r="BO410" i="30"/>
  <c r="BK410" i="30"/>
  <c r="BG410" i="30"/>
  <c r="BC410" i="30"/>
  <c r="AY410" i="30"/>
  <c r="AU410" i="30"/>
  <c r="AQ410" i="30"/>
  <c r="AM410" i="30"/>
  <c r="AI410" i="30"/>
  <c r="AE410" i="30"/>
  <c r="AA410" i="30"/>
  <c r="W410" i="30"/>
  <c r="S410" i="30"/>
  <c r="O410" i="30"/>
  <c r="K410" i="30"/>
  <c r="DD414" i="30"/>
  <c r="CZ414" i="30"/>
  <c r="CV414" i="30"/>
  <c r="CR414" i="30"/>
  <c r="CN414" i="30"/>
  <c r="CJ414" i="30"/>
  <c r="CF414" i="30"/>
  <c r="CB414" i="30"/>
  <c r="BX414" i="30"/>
  <c r="BT414" i="30"/>
  <c r="BP414" i="30"/>
  <c r="BL414" i="30"/>
  <c r="BH414" i="30"/>
  <c r="BD414" i="30"/>
  <c r="AZ414" i="30"/>
  <c r="AV414" i="30"/>
  <c r="AR414" i="30"/>
  <c r="AN414" i="30"/>
  <c r="AJ414" i="30"/>
  <c r="AF414" i="30"/>
  <c r="AB414" i="30"/>
  <c r="X414" i="30"/>
  <c r="T414" i="30"/>
  <c r="P414" i="30"/>
  <c r="L414" i="30"/>
  <c r="DE414" i="30"/>
  <c r="DA414" i="30"/>
  <c r="CW414" i="30"/>
  <c r="CS414" i="30"/>
  <c r="CO414" i="30"/>
  <c r="CK414" i="30"/>
  <c r="CG414" i="30"/>
  <c r="CC414" i="30"/>
  <c r="BY414" i="30"/>
  <c r="BU414" i="30"/>
  <c r="BQ414" i="30"/>
  <c r="BM414" i="30"/>
  <c r="BI414" i="30"/>
  <c r="BE414" i="30"/>
  <c r="BA414" i="30"/>
  <c r="AW414" i="30"/>
  <c r="AS414" i="30"/>
  <c r="AO414" i="30"/>
  <c r="AK414" i="30"/>
  <c r="AG414" i="30"/>
  <c r="AC414" i="30"/>
  <c r="Y414" i="30"/>
  <c r="U414" i="30"/>
  <c r="Q414" i="30"/>
  <c r="M414" i="30"/>
  <c r="DF414" i="30"/>
  <c r="DB414" i="30"/>
  <c r="CX414" i="30"/>
  <c r="CT414" i="30"/>
  <c r="CP414" i="30"/>
  <c r="CL414" i="30"/>
  <c r="CH414" i="30"/>
  <c r="CD414" i="30"/>
  <c r="BZ414" i="30"/>
  <c r="BV414" i="30"/>
  <c r="BR414" i="30"/>
  <c r="BN414" i="30"/>
  <c r="BJ414" i="30"/>
  <c r="BF414" i="30"/>
  <c r="BB414" i="30"/>
  <c r="AX414" i="30"/>
  <c r="AT414" i="30"/>
  <c r="AP414" i="30"/>
  <c r="AL414" i="30"/>
  <c r="AH414" i="30"/>
  <c r="AD414" i="30"/>
  <c r="Z414" i="30"/>
  <c r="V414" i="30"/>
  <c r="R414" i="30"/>
  <c r="N414" i="30"/>
  <c r="DC414" i="30"/>
  <c r="CY414" i="30"/>
  <c r="CU414" i="30"/>
  <c r="CQ414" i="30"/>
  <c r="CM414" i="30"/>
  <c r="CI414" i="30"/>
  <c r="CE414" i="30"/>
  <c r="CA414" i="30"/>
  <c r="BW414" i="30"/>
  <c r="BS414" i="30"/>
  <c r="BO414" i="30"/>
  <c r="BK414" i="30"/>
  <c r="BG414" i="30"/>
  <c r="BC414" i="30"/>
  <c r="AY414" i="30"/>
  <c r="AU414" i="30"/>
  <c r="AQ414" i="30"/>
  <c r="AM414" i="30"/>
  <c r="AI414" i="30"/>
  <c r="AE414" i="30"/>
  <c r="AA414" i="30"/>
  <c r="W414" i="30"/>
  <c r="S414" i="30"/>
  <c r="O414" i="30"/>
  <c r="K414" i="30"/>
  <c r="DD418" i="30"/>
  <c r="CZ418" i="30"/>
  <c r="CV418" i="30"/>
  <c r="CR418" i="30"/>
  <c r="CN418" i="30"/>
  <c r="CJ418" i="30"/>
  <c r="CF418" i="30"/>
  <c r="CB418" i="30"/>
  <c r="BX418" i="30"/>
  <c r="BT418" i="30"/>
  <c r="BP418" i="30"/>
  <c r="BL418" i="30"/>
  <c r="BH418" i="30"/>
  <c r="BD418" i="30"/>
  <c r="AZ418" i="30"/>
  <c r="AV418" i="30"/>
  <c r="AR418" i="30"/>
  <c r="AN418" i="30"/>
  <c r="AJ418" i="30"/>
  <c r="AF418" i="30"/>
  <c r="AB418" i="30"/>
  <c r="X418" i="30"/>
  <c r="T418" i="30"/>
  <c r="P418" i="30"/>
  <c r="L418" i="30"/>
  <c r="DE418" i="30"/>
  <c r="DA418" i="30"/>
  <c r="CW418" i="30"/>
  <c r="CS418" i="30"/>
  <c r="CO418" i="30"/>
  <c r="CK418" i="30"/>
  <c r="CG418" i="30"/>
  <c r="CC418" i="30"/>
  <c r="BY418" i="30"/>
  <c r="BU418" i="30"/>
  <c r="BQ418" i="30"/>
  <c r="BM418" i="30"/>
  <c r="BI418" i="30"/>
  <c r="BE418" i="30"/>
  <c r="BA418" i="30"/>
  <c r="AW418" i="30"/>
  <c r="AS418" i="30"/>
  <c r="AO418" i="30"/>
  <c r="AK418" i="30"/>
  <c r="AG418" i="30"/>
  <c r="AC418" i="30"/>
  <c r="Y418" i="30"/>
  <c r="U418" i="30"/>
  <c r="Q418" i="30"/>
  <c r="M418" i="30"/>
  <c r="DF418" i="30"/>
  <c r="DB418" i="30"/>
  <c r="CX418" i="30"/>
  <c r="CT418" i="30"/>
  <c r="CP418" i="30"/>
  <c r="CL418" i="30"/>
  <c r="CH418" i="30"/>
  <c r="CD418" i="30"/>
  <c r="BZ418" i="30"/>
  <c r="BV418" i="30"/>
  <c r="BR418" i="30"/>
  <c r="BN418" i="30"/>
  <c r="BJ418" i="30"/>
  <c r="BF418" i="30"/>
  <c r="BB418" i="30"/>
  <c r="AX418" i="30"/>
  <c r="AT418" i="30"/>
  <c r="AP418" i="30"/>
  <c r="AL418" i="30"/>
  <c r="AH418" i="30"/>
  <c r="AD418" i="30"/>
  <c r="Z418" i="30"/>
  <c r="V418" i="30"/>
  <c r="R418" i="30"/>
  <c r="N418" i="30"/>
  <c r="DC418" i="30"/>
  <c r="CY418" i="30"/>
  <c r="CU418" i="30"/>
  <c r="CQ418" i="30"/>
  <c r="CM418" i="30"/>
  <c r="CI418" i="30"/>
  <c r="CE418" i="30"/>
  <c r="CA418" i="30"/>
  <c r="BW418" i="30"/>
  <c r="BS418" i="30"/>
  <c r="BO418" i="30"/>
  <c r="BK418" i="30"/>
  <c r="BG418" i="30"/>
  <c r="BC418" i="30"/>
  <c r="AY418" i="30"/>
  <c r="AU418" i="30"/>
  <c r="AQ418" i="30"/>
  <c r="AM418" i="30"/>
  <c r="AI418" i="30"/>
  <c r="AE418" i="30"/>
  <c r="AA418" i="30"/>
  <c r="W418" i="30"/>
  <c r="S418" i="30"/>
  <c r="O418" i="30"/>
  <c r="K418" i="30"/>
  <c r="DD422" i="30"/>
  <c r="CZ422" i="30"/>
  <c r="CV422" i="30"/>
  <c r="CR422" i="30"/>
  <c r="CN422" i="30"/>
  <c r="CJ422" i="30"/>
  <c r="CF422" i="30"/>
  <c r="CB422" i="30"/>
  <c r="BX422" i="30"/>
  <c r="BT422" i="30"/>
  <c r="BP422" i="30"/>
  <c r="BL422" i="30"/>
  <c r="BH422" i="30"/>
  <c r="BD422" i="30"/>
  <c r="AZ422" i="30"/>
  <c r="AV422" i="30"/>
  <c r="AR422" i="30"/>
  <c r="AN422" i="30"/>
  <c r="AJ422" i="30"/>
  <c r="AF422" i="30"/>
  <c r="AB422" i="30"/>
  <c r="X422" i="30"/>
  <c r="T422" i="30"/>
  <c r="P422" i="30"/>
  <c r="L422" i="30"/>
  <c r="DE422" i="30"/>
  <c r="DA422" i="30"/>
  <c r="CW422" i="30"/>
  <c r="CS422" i="30"/>
  <c r="CO422" i="30"/>
  <c r="CK422" i="30"/>
  <c r="CG422" i="30"/>
  <c r="CC422" i="30"/>
  <c r="BY422" i="30"/>
  <c r="BU422" i="30"/>
  <c r="BQ422" i="30"/>
  <c r="BM422" i="30"/>
  <c r="BI422" i="30"/>
  <c r="BE422" i="30"/>
  <c r="BA422" i="30"/>
  <c r="AW422" i="30"/>
  <c r="AS422" i="30"/>
  <c r="AO422" i="30"/>
  <c r="AK422" i="30"/>
  <c r="AG422" i="30"/>
  <c r="AC422" i="30"/>
  <c r="Y422" i="30"/>
  <c r="U422" i="30"/>
  <c r="Q422" i="30"/>
  <c r="M422" i="30"/>
  <c r="DF422" i="30"/>
  <c r="DB422" i="30"/>
  <c r="CX422" i="30"/>
  <c r="CT422" i="30"/>
  <c r="CP422" i="30"/>
  <c r="CL422" i="30"/>
  <c r="CH422" i="30"/>
  <c r="CD422" i="30"/>
  <c r="BZ422" i="30"/>
  <c r="BV422" i="30"/>
  <c r="BR422" i="30"/>
  <c r="BN422" i="30"/>
  <c r="BJ422" i="30"/>
  <c r="BF422" i="30"/>
  <c r="BB422" i="30"/>
  <c r="AX422" i="30"/>
  <c r="AT422" i="30"/>
  <c r="AP422" i="30"/>
  <c r="AL422" i="30"/>
  <c r="AH422" i="30"/>
  <c r="AD422" i="30"/>
  <c r="Z422" i="30"/>
  <c r="V422" i="30"/>
  <c r="R422" i="30"/>
  <c r="N422" i="30"/>
  <c r="DC422" i="30"/>
  <c r="CY422" i="30"/>
  <c r="CU422" i="30"/>
  <c r="CQ422" i="30"/>
  <c r="CM422" i="30"/>
  <c r="CI422" i="30"/>
  <c r="CE422" i="30"/>
  <c r="CA422" i="30"/>
  <c r="BW422" i="30"/>
  <c r="BS422" i="30"/>
  <c r="BO422" i="30"/>
  <c r="BK422" i="30"/>
  <c r="BG422" i="30"/>
  <c r="BC422" i="30"/>
  <c r="AY422" i="30"/>
  <c r="AU422" i="30"/>
  <c r="AQ422" i="30"/>
  <c r="AM422" i="30"/>
  <c r="AI422" i="30"/>
  <c r="AE422" i="30"/>
  <c r="AA422" i="30"/>
  <c r="W422" i="30"/>
  <c r="S422" i="30"/>
  <c r="O422" i="30"/>
  <c r="K422" i="30"/>
  <c r="DC426" i="30"/>
  <c r="CY426" i="30"/>
  <c r="CU426" i="30"/>
  <c r="CQ426" i="30"/>
  <c r="CM426" i="30"/>
  <c r="CI426" i="30"/>
  <c r="CE426" i="30"/>
  <c r="CA426" i="30"/>
  <c r="BW426" i="30"/>
  <c r="BS426" i="30"/>
  <c r="BO426" i="30"/>
  <c r="BK426" i="30"/>
  <c r="BG426" i="30"/>
  <c r="BC426" i="30"/>
  <c r="AY426" i="30"/>
  <c r="AU426" i="30"/>
  <c r="AQ426" i="30"/>
  <c r="AM426" i="30"/>
  <c r="AI426" i="30"/>
  <c r="AE426" i="30"/>
  <c r="AA426" i="30"/>
  <c r="W426" i="30"/>
  <c r="S426" i="30"/>
  <c r="O426" i="30"/>
  <c r="K426" i="30"/>
  <c r="DD426" i="30"/>
  <c r="CZ426" i="30"/>
  <c r="CV426" i="30"/>
  <c r="CR426" i="30"/>
  <c r="CN426" i="30"/>
  <c r="CJ426" i="30"/>
  <c r="CF426" i="30"/>
  <c r="CB426" i="30"/>
  <c r="BX426" i="30"/>
  <c r="BT426" i="30"/>
  <c r="BP426" i="30"/>
  <c r="BL426" i="30"/>
  <c r="BH426" i="30"/>
  <c r="BD426" i="30"/>
  <c r="AZ426" i="30"/>
  <c r="AV426" i="30"/>
  <c r="AR426" i="30"/>
  <c r="AN426" i="30"/>
  <c r="AJ426" i="30"/>
  <c r="AF426" i="30"/>
  <c r="AB426" i="30"/>
  <c r="X426" i="30"/>
  <c r="T426" i="30"/>
  <c r="P426" i="30"/>
  <c r="L426" i="30"/>
  <c r="DF426" i="30"/>
  <c r="CX426" i="30"/>
  <c r="CP426" i="30"/>
  <c r="CH426" i="30"/>
  <c r="BZ426" i="30"/>
  <c r="BR426" i="30"/>
  <c r="BJ426" i="30"/>
  <c r="BB426" i="30"/>
  <c r="AT426" i="30"/>
  <c r="AL426" i="30"/>
  <c r="AD426" i="30"/>
  <c r="V426" i="30"/>
  <c r="N426" i="30"/>
  <c r="DA426" i="30"/>
  <c r="CS426" i="30"/>
  <c r="CK426" i="30"/>
  <c r="CC426" i="30"/>
  <c r="BU426" i="30"/>
  <c r="BM426" i="30"/>
  <c r="BE426" i="30"/>
  <c r="AW426" i="30"/>
  <c r="AO426" i="30"/>
  <c r="AG426" i="30"/>
  <c r="Y426" i="30"/>
  <c r="Q426" i="30"/>
  <c r="DB426" i="30"/>
  <c r="CT426" i="30"/>
  <c r="CL426" i="30"/>
  <c r="CD426" i="30"/>
  <c r="BV426" i="30"/>
  <c r="BN426" i="30"/>
  <c r="BF426" i="30"/>
  <c r="AX426" i="30"/>
  <c r="AP426" i="30"/>
  <c r="AH426" i="30"/>
  <c r="Z426" i="30"/>
  <c r="R426" i="30"/>
  <c r="DE426" i="30"/>
  <c r="CW426" i="30"/>
  <c r="CO426" i="30"/>
  <c r="CG426" i="30"/>
  <c r="BY426" i="30"/>
  <c r="BQ426" i="30"/>
  <c r="BI426" i="30"/>
  <c r="BA426" i="30"/>
  <c r="AS426" i="30"/>
  <c r="AK426" i="30"/>
  <c r="AC426" i="30"/>
  <c r="U426" i="30"/>
  <c r="M426" i="30"/>
  <c r="DE433" i="30"/>
  <c r="DA433" i="30"/>
  <c r="CW433" i="30"/>
  <c r="CS433" i="30"/>
  <c r="CO433" i="30"/>
  <c r="CK433" i="30"/>
  <c r="CG433" i="30"/>
  <c r="CC433" i="30"/>
  <c r="BY433" i="30"/>
  <c r="BU433" i="30"/>
  <c r="BQ433" i="30"/>
  <c r="BM433" i="30"/>
  <c r="BI433" i="30"/>
  <c r="BE433" i="30"/>
  <c r="BA433" i="30"/>
  <c r="AW433" i="30"/>
  <c r="AS433" i="30"/>
  <c r="AO433" i="30"/>
  <c r="AK433" i="30"/>
  <c r="AG433" i="30"/>
  <c r="AC433" i="30"/>
  <c r="Y433" i="30"/>
  <c r="U433" i="30"/>
  <c r="Q433" i="30"/>
  <c r="M433" i="30"/>
  <c r="DF433" i="30"/>
  <c r="DB433" i="30"/>
  <c r="CX433" i="30"/>
  <c r="CT433" i="30"/>
  <c r="CP433" i="30"/>
  <c r="CL433" i="30"/>
  <c r="CH433" i="30"/>
  <c r="CD433" i="30"/>
  <c r="BZ433" i="30"/>
  <c r="BV433" i="30"/>
  <c r="BR433" i="30"/>
  <c r="BN433" i="30"/>
  <c r="BJ433" i="30"/>
  <c r="BF433" i="30"/>
  <c r="BB433" i="30"/>
  <c r="AX433" i="30"/>
  <c r="AT433" i="30"/>
  <c r="AP433" i="30"/>
  <c r="AL433" i="30"/>
  <c r="AH433" i="30"/>
  <c r="AD433" i="30"/>
  <c r="Z433" i="30"/>
  <c r="V433" i="30"/>
  <c r="R433" i="30"/>
  <c r="N433" i="30"/>
  <c r="DC433" i="30"/>
  <c r="CY433" i="30"/>
  <c r="CU433" i="30"/>
  <c r="CQ433" i="30"/>
  <c r="CM433" i="30"/>
  <c r="CI433" i="30"/>
  <c r="CE433" i="30"/>
  <c r="CA433" i="30"/>
  <c r="BW433" i="30"/>
  <c r="BS433" i="30"/>
  <c r="BO433" i="30"/>
  <c r="BK433" i="30"/>
  <c r="BG433" i="30"/>
  <c r="BC433" i="30"/>
  <c r="AY433" i="30"/>
  <c r="AU433" i="30"/>
  <c r="AQ433" i="30"/>
  <c r="AM433" i="30"/>
  <c r="AI433" i="30"/>
  <c r="AE433" i="30"/>
  <c r="AA433" i="30"/>
  <c r="W433" i="30"/>
  <c r="S433" i="30"/>
  <c r="O433" i="30"/>
  <c r="K433" i="30"/>
  <c r="DD433" i="30"/>
  <c r="CZ433" i="30"/>
  <c r="CV433" i="30"/>
  <c r="CR433" i="30"/>
  <c r="CN433" i="30"/>
  <c r="CJ433" i="30"/>
  <c r="CF433" i="30"/>
  <c r="CB433" i="30"/>
  <c r="BX433" i="30"/>
  <c r="BT433" i="30"/>
  <c r="BP433" i="30"/>
  <c r="BL433" i="30"/>
  <c r="BH433" i="30"/>
  <c r="BD433" i="30"/>
  <c r="AZ433" i="30"/>
  <c r="AV433" i="30"/>
  <c r="AR433" i="30"/>
  <c r="AN433" i="30"/>
  <c r="AJ433" i="30"/>
  <c r="AF433" i="30"/>
  <c r="AB433" i="30"/>
  <c r="X433" i="30"/>
  <c r="T433" i="30"/>
  <c r="P433" i="30"/>
  <c r="L433" i="30"/>
  <c r="DE437" i="30"/>
  <c r="DA437" i="30"/>
  <c r="CW437" i="30"/>
  <c r="CS437" i="30"/>
  <c r="CO437" i="30"/>
  <c r="CK437" i="30"/>
  <c r="CG437" i="30"/>
  <c r="CC437" i="30"/>
  <c r="BY437" i="30"/>
  <c r="BU437" i="30"/>
  <c r="BQ437" i="30"/>
  <c r="BM437" i="30"/>
  <c r="BI437" i="30"/>
  <c r="BE437" i="30"/>
  <c r="BA437" i="30"/>
  <c r="AW437" i="30"/>
  <c r="AS437" i="30"/>
  <c r="AO437" i="30"/>
  <c r="AK437" i="30"/>
  <c r="AG437" i="30"/>
  <c r="AC437" i="30"/>
  <c r="Y437" i="30"/>
  <c r="U437" i="30"/>
  <c r="Q437" i="30"/>
  <c r="M437" i="30"/>
  <c r="DF437" i="30"/>
  <c r="DB437" i="30"/>
  <c r="CX437" i="30"/>
  <c r="CT437" i="30"/>
  <c r="CP437" i="30"/>
  <c r="CL437" i="30"/>
  <c r="CH437" i="30"/>
  <c r="CD437" i="30"/>
  <c r="BZ437" i="30"/>
  <c r="BV437" i="30"/>
  <c r="BR437" i="30"/>
  <c r="BN437" i="30"/>
  <c r="BJ437" i="30"/>
  <c r="BF437" i="30"/>
  <c r="BB437" i="30"/>
  <c r="AX437" i="30"/>
  <c r="AT437" i="30"/>
  <c r="AP437" i="30"/>
  <c r="AL437" i="30"/>
  <c r="AH437" i="30"/>
  <c r="AD437" i="30"/>
  <c r="Z437" i="30"/>
  <c r="V437" i="30"/>
  <c r="R437" i="30"/>
  <c r="N437" i="30"/>
  <c r="DC437" i="30"/>
  <c r="CY437" i="30"/>
  <c r="CU437" i="30"/>
  <c r="CQ437" i="30"/>
  <c r="CM437" i="30"/>
  <c r="CI437" i="30"/>
  <c r="CE437" i="30"/>
  <c r="CA437" i="30"/>
  <c r="BW437" i="30"/>
  <c r="BS437" i="30"/>
  <c r="BO437" i="30"/>
  <c r="BK437" i="30"/>
  <c r="BG437" i="30"/>
  <c r="BC437" i="30"/>
  <c r="AY437" i="30"/>
  <c r="AU437" i="30"/>
  <c r="AQ437" i="30"/>
  <c r="AM437" i="30"/>
  <c r="AI437" i="30"/>
  <c r="AE437" i="30"/>
  <c r="AA437" i="30"/>
  <c r="W437" i="30"/>
  <c r="S437" i="30"/>
  <c r="O437" i="30"/>
  <c r="K437" i="30"/>
  <c r="DD437" i="30"/>
  <c r="CZ437" i="30"/>
  <c r="CV437" i="30"/>
  <c r="CR437" i="30"/>
  <c r="CN437" i="30"/>
  <c r="CJ437" i="30"/>
  <c r="CF437" i="30"/>
  <c r="CB437" i="30"/>
  <c r="BX437" i="30"/>
  <c r="BT437" i="30"/>
  <c r="BP437" i="30"/>
  <c r="BL437" i="30"/>
  <c r="BH437" i="30"/>
  <c r="BD437" i="30"/>
  <c r="AZ437" i="30"/>
  <c r="AV437" i="30"/>
  <c r="AR437" i="30"/>
  <c r="AN437" i="30"/>
  <c r="AJ437" i="30"/>
  <c r="AF437" i="30"/>
  <c r="AB437" i="30"/>
  <c r="X437" i="30"/>
  <c r="T437" i="30"/>
  <c r="P437" i="30"/>
  <c r="L437" i="30"/>
  <c r="DE441" i="30"/>
  <c r="DA441" i="30"/>
  <c r="CW441" i="30"/>
  <c r="CS441" i="30"/>
  <c r="CO441" i="30"/>
  <c r="CK441" i="30"/>
  <c r="CG441" i="30"/>
  <c r="CC441" i="30"/>
  <c r="BY441" i="30"/>
  <c r="BU441" i="30"/>
  <c r="BQ441" i="30"/>
  <c r="BM441" i="30"/>
  <c r="BI441" i="30"/>
  <c r="BE441" i="30"/>
  <c r="BA441" i="30"/>
  <c r="AW441" i="30"/>
  <c r="AS441" i="30"/>
  <c r="AO441" i="30"/>
  <c r="AK441" i="30"/>
  <c r="AG441" i="30"/>
  <c r="AC441" i="30"/>
  <c r="Y441" i="30"/>
  <c r="U441" i="30"/>
  <c r="Q441" i="30"/>
  <c r="M441" i="30"/>
  <c r="DF441" i="30"/>
  <c r="DB441" i="30"/>
  <c r="CX441" i="30"/>
  <c r="CT441" i="30"/>
  <c r="CP441" i="30"/>
  <c r="CL441" i="30"/>
  <c r="CH441" i="30"/>
  <c r="CD441" i="30"/>
  <c r="BZ441" i="30"/>
  <c r="BV441" i="30"/>
  <c r="BR441" i="30"/>
  <c r="BN441" i="30"/>
  <c r="BJ441" i="30"/>
  <c r="BF441" i="30"/>
  <c r="BB441" i="30"/>
  <c r="AX441" i="30"/>
  <c r="AT441" i="30"/>
  <c r="AP441" i="30"/>
  <c r="AL441" i="30"/>
  <c r="AH441" i="30"/>
  <c r="AD441" i="30"/>
  <c r="Z441" i="30"/>
  <c r="V441" i="30"/>
  <c r="R441" i="30"/>
  <c r="N441" i="30"/>
  <c r="DC441" i="30"/>
  <c r="CY441" i="30"/>
  <c r="CU441" i="30"/>
  <c r="CQ441" i="30"/>
  <c r="CM441" i="30"/>
  <c r="CI441" i="30"/>
  <c r="CE441" i="30"/>
  <c r="CA441" i="30"/>
  <c r="BW441" i="30"/>
  <c r="BS441" i="30"/>
  <c r="BO441" i="30"/>
  <c r="BK441" i="30"/>
  <c r="BG441" i="30"/>
  <c r="BC441" i="30"/>
  <c r="AY441" i="30"/>
  <c r="AU441" i="30"/>
  <c r="AQ441" i="30"/>
  <c r="AM441" i="30"/>
  <c r="AI441" i="30"/>
  <c r="AE441" i="30"/>
  <c r="AA441" i="30"/>
  <c r="W441" i="30"/>
  <c r="S441" i="30"/>
  <c r="O441" i="30"/>
  <c r="K441" i="30"/>
  <c r="DD441" i="30"/>
  <c r="CZ441" i="30"/>
  <c r="CV441" i="30"/>
  <c r="CR441" i="30"/>
  <c r="CN441" i="30"/>
  <c r="CJ441" i="30"/>
  <c r="CF441" i="30"/>
  <c r="CB441" i="30"/>
  <c r="BX441" i="30"/>
  <c r="BT441" i="30"/>
  <c r="BP441" i="30"/>
  <c r="BL441" i="30"/>
  <c r="BH441" i="30"/>
  <c r="BD441" i="30"/>
  <c r="AZ441" i="30"/>
  <c r="AV441" i="30"/>
  <c r="AR441" i="30"/>
  <c r="AN441" i="30"/>
  <c r="AJ441" i="30"/>
  <c r="AF441" i="30"/>
  <c r="AB441" i="30"/>
  <c r="X441" i="30"/>
  <c r="T441" i="30"/>
  <c r="P441" i="30"/>
  <c r="L441" i="30"/>
  <c r="DE445" i="30"/>
  <c r="DA445" i="30"/>
  <c r="CW445" i="30"/>
  <c r="CS445" i="30"/>
  <c r="CO445" i="30"/>
  <c r="CK445" i="30"/>
  <c r="CG445" i="30"/>
  <c r="CC445" i="30"/>
  <c r="BY445" i="30"/>
  <c r="BU445" i="30"/>
  <c r="BQ445" i="30"/>
  <c r="BM445" i="30"/>
  <c r="BI445" i="30"/>
  <c r="BE445" i="30"/>
  <c r="BA445" i="30"/>
  <c r="AW445" i="30"/>
  <c r="AS445" i="30"/>
  <c r="AO445" i="30"/>
  <c r="AK445" i="30"/>
  <c r="AG445" i="30"/>
  <c r="AC445" i="30"/>
  <c r="Y445" i="30"/>
  <c r="U445" i="30"/>
  <c r="Q445" i="30"/>
  <c r="M445" i="30"/>
  <c r="DF445" i="30"/>
  <c r="DB445" i="30"/>
  <c r="CX445" i="30"/>
  <c r="CT445" i="30"/>
  <c r="CP445" i="30"/>
  <c r="CL445" i="30"/>
  <c r="CH445" i="30"/>
  <c r="CD445" i="30"/>
  <c r="BZ445" i="30"/>
  <c r="BV445" i="30"/>
  <c r="BR445" i="30"/>
  <c r="BN445" i="30"/>
  <c r="BJ445" i="30"/>
  <c r="BF445" i="30"/>
  <c r="BB445" i="30"/>
  <c r="AX445" i="30"/>
  <c r="AT445" i="30"/>
  <c r="AP445" i="30"/>
  <c r="AL445" i="30"/>
  <c r="AH445" i="30"/>
  <c r="AD445" i="30"/>
  <c r="Z445" i="30"/>
  <c r="V445" i="30"/>
  <c r="R445" i="30"/>
  <c r="N445" i="30"/>
  <c r="DC445" i="30"/>
  <c r="CY445" i="30"/>
  <c r="CU445" i="30"/>
  <c r="CQ445" i="30"/>
  <c r="CM445" i="30"/>
  <c r="CI445" i="30"/>
  <c r="CE445" i="30"/>
  <c r="CA445" i="30"/>
  <c r="BW445" i="30"/>
  <c r="BS445" i="30"/>
  <c r="BO445" i="30"/>
  <c r="BK445" i="30"/>
  <c r="BG445" i="30"/>
  <c r="BC445" i="30"/>
  <c r="AY445" i="30"/>
  <c r="AU445" i="30"/>
  <c r="AQ445" i="30"/>
  <c r="AM445" i="30"/>
  <c r="AI445" i="30"/>
  <c r="AE445" i="30"/>
  <c r="AA445" i="30"/>
  <c r="W445" i="30"/>
  <c r="S445" i="30"/>
  <c r="O445" i="30"/>
  <c r="K445" i="30"/>
  <c r="DD445" i="30"/>
  <c r="CZ445" i="30"/>
  <c r="CV445" i="30"/>
  <c r="CR445" i="30"/>
  <c r="CN445" i="30"/>
  <c r="CJ445" i="30"/>
  <c r="CF445" i="30"/>
  <c r="CB445" i="30"/>
  <c r="BX445" i="30"/>
  <c r="BT445" i="30"/>
  <c r="BP445" i="30"/>
  <c r="BL445" i="30"/>
  <c r="BH445" i="30"/>
  <c r="BD445" i="30"/>
  <c r="AZ445" i="30"/>
  <c r="AV445" i="30"/>
  <c r="AR445" i="30"/>
  <c r="AN445" i="30"/>
  <c r="AJ445" i="30"/>
  <c r="AF445" i="30"/>
  <c r="AB445" i="30"/>
  <c r="X445" i="30"/>
  <c r="T445" i="30"/>
  <c r="P445" i="30"/>
  <c r="L445" i="30"/>
  <c r="DD449" i="30"/>
  <c r="CZ449" i="30"/>
  <c r="CV449" i="30"/>
  <c r="CR449" i="30"/>
  <c r="CN449" i="30"/>
  <c r="CJ449" i="30"/>
  <c r="CF449" i="30"/>
  <c r="CB449" i="30"/>
  <c r="BX449" i="30"/>
  <c r="BT449" i="30"/>
  <c r="BP449" i="30"/>
  <c r="BL449" i="30"/>
  <c r="BH449" i="30"/>
  <c r="BD449" i="30"/>
  <c r="AZ449" i="30"/>
  <c r="AV449" i="30"/>
  <c r="AR449" i="30"/>
  <c r="AN449" i="30"/>
  <c r="AJ449" i="30"/>
  <c r="AF449" i="30"/>
  <c r="AB449" i="30"/>
  <c r="X449" i="30"/>
  <c r="T449" i="30"/>
  <c r="P449" i="30"/>
  <c r="L449" i="30"/>
  <c r="DE449" i="30"/>
  <c r="DA449" i="30"/>
  <c r="CW449" i="30"/>
  <c r="CS449" i="30"/>
  <c r="CO449" i="30"/>
  <c r="CK449" i="30"/>
  <c r="CG449" i="30"/>
  <c r="CC449" i="30"/>
  <c r="BY449" i="30"/>
  <c r="BU449" i="30"/>
  <c r="BQ449" i="30"/>
  <c r="BM449" i="30"/>
  <c r="BI449" i="30"/>
  <c r="BE449" i="30"/>
  <c r="BA449" i="30"/>
  <c r="AW449" i="30"/>
  <c r="AS449" i="30"/>
  <c r="AO449" i="30"/>
  <c r="AK449" i="30"/>
  <c r="AG449" i="30"/>
  <c r="AC449" i="30"/>
  <c r="Y449" i="30"/>
  <c r="U449" i="30"/>
  <c r="Q449" i="30"/>
  <c r="M449" i="30"/>
  <c r="DF449" i="30"/>
  <c r="CX449" i="30"/>
  <c r="CP449" i="30"/>
  <c r="CH449" i="30"/>
  <c r="BZ449" i="30"/>
  <c r="BR449" i="30"/>
  <c r="BJ449" i="30"/>
  <c r="BB449" i="30"/>
  <c r="AT449" i="30"/>
  <c r="AL449" i="30"/>
  <c r="AD449" i="30"/>
  <c r="V449" i="30"/>
  <c r="N449" i="30"/>
  <c r="CY449" i="30"/>
  <c r="CQ449" i="30"/>
  <c r="CI449" i="30"/>
  <c r="CA449" i="30"/>
  <c r="BS449" i="30"/>
  <c r="BK449" i="30"/>
  <c r="BC449" i="30"/>
  <c r="AU449" i="30"/>
  <c r="AM449" i="30"/>
  <c r="AE449" i="30"/>
  <c r="W449" i="30"/>
  <c r="O449" i="30"/>
  <c r="DB449" i="30"/>
  <c r="CT449" i="30"/>
  <c r="CL449" i="30"/>
  <c r="CD449" i="30"/>
  <c r="BV449" i="30"/>
  <c r="BN449" i="30"/>
  <c r="BF449" i="30"/>
  <c r="AX449" i="30"/>
  <c r="AP449" i="30"/>
  <c r="AH449" i="30"/>
  <c r="Z449" i="30"/>
  <c r="R449" i="30"/>
  <c r="DC449" i="30"/>
  <c r="CU449" i="30"/>
  <c r="CM449" i="30"/>
  <c r="CE449" i="30"/>
  <c r="BW449" i="30"/>
  <c r="BO449" i="30"/>
  <c r="BG449" i="30"/>
  <c r="AY449" i="30"/>
  <c r="AQ449" i="30"/>
  <c r="AI449" i="30"/>
  <c r="AA449" i="30"/>
  <c r="S449" i="30"/>
  <c r="K449" i="30"/>
  <c r="DF453" i="30"/>
  <c r="DD453" i="30"/>
  <c r="CZ453" i="30"/>
  <c r="CV453" i="30"/>
  <c r="CR453" i="30"/>
  <c r="CN453" i="30"/>
  <c r="CJ453" i="30"/>
  <c r="CF453" i="30"/>
  <c r="CB453" i="30"/>
  <c r="BX453" i="30"/>
  <c r="BT453" i="30"/>
  <c r="BP453" i="30"/>
  <c r="BL453" i="30"/>
  <c r="BH453" i="30"/>
  <c r="BD453" i="30"/>
  <c r="AZ453" i="30"/>
  <c r="AV453" i="30"/>
  <c r="AR453" i="30"/>
  <c r="AN453" i="30"/>
  <c r="AJ453" i="30"/>
  <c r="AF453" i="30"/>
  <c r="AB453" i="30"/>
  <c r="X453" i="30"/>
  <c r="T453" i="30"/>
  <c r="P453" i="30"/>
  <c r="L453" i="30"/>
  <c r="DE453" i="30"/>
  <c r="DA453" i="30"/>
  <c r="CW453" i="30"/>
  <c r="CS453" i="30"/>
  <c r="CO453" i="30"/>
  <c r="CK453" i="30"/>
  <c r="CG453" i="30"/>
  <c r="CC453" i="30"/>
  <c r="BY453" i="30"/>
  <c r="BU453" i="30"/>
  <c r="BQ453" i="30"/>
  <c r="BM453" i="30"/>
  <c r="BI453" i="30"/>
  <c r="BE453" i="30"/>
  <c r="BA453" i="30"/>
  <c r="AW453" i="30"/>
  <c r="AS453" i="30"/>
  <c r="AO453" i="30"/>
  <c r="AK453" i="30"/>
  <c r="AG453" i="30"/>
  <c r="AC453" i="30"/>
  <c r="Y453" i="30"/>
  <c r="U453" i="30"/>
  <c r="Q453" i="30"/>
  <c r="M453" i="30"/>
  <c r="CX453" i="30"/>
  <c r="CP453" i="30"/>
  <c r="CH453" i="30"/>
  <c r="BZ453" i="30"/>
  <c r="BR453" i="30"/>
  <c r="BJ453" i="30"/>
  <c r="BB453" i="30"/>
  <c r="AT453" i="30"/>
  <c r="AL453" i="30"/>
  <c r="AD453" i="30"/>
  <c r="V453" i="30"/>
  <c r="N453" i="30"/>
  <c r="CY453" i="30"/>
  <c r="CQ453" i="30"/>
  <c r="CI453" i="30"/>
  <c r="CA453" i="30"/>
  <c r="BS453" i="30"/>
  <c r="BK453" i="30"/>
  <c r="BC453" i="30"/>
  <c r="AU453" i="30"/>
  <c r="AM453" i="30"/>
  <c r="AE453" i="30"/>
  <c r="W453" i="30"/>
  <c r="O453" i="30"/>
  <c r="DB453" i="30"/>
  <c r="CT453" i="30"/>
  <c r="CL453" i="30"/>
  <c r="CD453" i="30"/>
  <c r="BV453" i="30"/>
  <c r="BN453" i="30"/>
  <c r="BF453" i="30"/>
  <c r="AX453" i="30"/>
  <c r="AP453" i="30"/>
  <c r="AH453" i="30"/>
  <c r="Z453" i="30"/>
  <c r="R453" i="30"/>
  <c r="DC453" i="30"/>
  <c r="CU453" i="30"/>
  <c r="CM453" i="30"/>
  <c r="CE453" i="30"/>
  <c r="BW453" i="30"/>
  <c r="BO453" i="30"/>
  <c r="BG453" i="30"/>
  <c r="AY453" i="30"/>
  <c r="AQ453" i="30"/>
  <c r="AI453" i="30"/>
  <c r="AA453" i="30"/>
  <c r="S453" i="30"/>
  <c r="K453" i="30"/>
  <c r="DF457" i="30"/>
  <c r="DB457" i="30"/>
  <c r="CX457" i="30"/>
  <c r="CT457" i="30"/>
  <c r="CP457" i="30"/>
  <c r="CL457" i="30"/>
  <c r="CH457" i="30"/>
  <c r="CD457" i="30"/>
  <c r="BZ457" i="30"/>
  <c r="BV457" i="30"/>
  <c r="BR457" i="30"/>
  <c r="BN457" i="30"/>
  <c r="BJ457" i="30"/>
  <c r="BF457" i="30"/>
  <c r="BB457" i="30"/>
  <c r="AX457" i="30"/>
  <c r="AT457" i="30"/>
  <c r="AP457" i="30"/>
  <c r="AL457" i="30"/>
  <c r="AH457" i="30"/>
  <c r="AD457" i="30"/>
  <c r="Z457" i="30"/>
  <c r="V457" i="30"/>
  <c r="R457" i="30"/>
  <c r="N457" i="30"/>
  <c r="DC457" i="30"/>
  <c r="CY457" i="30"/>
  <c r="CU457" i="30"/>
  <c r="CQ457" i="30"/>
  <c r="CM457" i="30"/>
  <c r="CI457" i="30"/>
  <c r="CE457" i="30"/>
  <c r="CA457" i="30"/>
  <c r="BW457" i="30"/>
  <c r="BS457" i="30"/>
  <c r="BO457" i="30"/>
  <c r="BK457" i="30"/>
  <c r="BG457" i="30"/>
  <c r="BC457" i="30"/>
  <c r="AY457" i="30"/>
  <c r="AU457" i="30"/>
  <c r="AQ457" i="30"/>
  <c r="AM457" i="30"/>
  <c r="AI457" i="30"/>
  <c r="AE457" i="30"/>
  <c r="AA457" i="30"/>
  <c r="W457" i="30"/>
  <c r="S457" i="30"/>
  <c r="O457" i="30"/>
  <c r="K457" i="30"/>
  <c r="DD457" i="30"/>
  <c r="CZ457" i="30"/>
  <c r="CV457" i="30"/>
  <c r="CR457" i="30"/>
  <c r="CN457" i="30"/>
  <c r="CJ457" i="30"/>
  <c r="CF457" i="30"/>
  <c r="CB457" i="30"/>
  <c r="BX457" i="30"/>
  <c r="BT457" i="30"/>
  <c r="BP457" i="30"/>
  <c r="BL457" i="30"/>
  <c r="BH457" i="30"/>
  <c r="BD457" i="30"/>
  <c r="AZ457" i="30"/>
  <c r="AV457" i="30"/>
  <c r="AR457" i="30"/>
  <c r="AN457" i="30"/>
  <c r="AJ457" i="30"/>
  <c r="AF457" i="30"/>
  <c r="AB457" i="30"/>
  <c r="X457" i="30"/>
  <c r="T457" i="30"/>
  <c r="P457" i="30"/>
  <c r="L457" i="30"/>
  <c r="DE457" i="30"/>
  <c r="DA457" i="30"/>
  <c r="CW457" i="30"/>
  <c r="CS457" i="30"/>
  <c r="CO457" i="30"/>
  <c r="CK457" i="30"/>
  <c r="CG457" i="30"/>
  <c r="CC457" i="30"/>
  <c r="BY457" i="30"/>
  <c r="BU457" i="30"/>
  <c r="BQ457" i="30"/>
  <c r="BM457" i="30"/>
  <c r="BI457" i="30"/>
  <c r="BE457" i="30"/>
  <c r="BA457" i="30"/>
  <c r="AW457" i="30"/>
  <c r="AS457" i="30"/>
  <c r="AO457" i="30"/>
  <c r="AK457" i="30"/>
  <c r="AG457" i="30"/>
  <c r="AC457" i="30"/>
  <c r="Y457" i="30"/>
  <c r="U457" i="30"/>
  <c r="Q457" i="30"/>
  <c r="M457" i="30"/>
  <c r="DF461" i="30"/>
  <c r="DB461" i="30"/>
  <c r="CX461" i="30"/>
  <c r="CT461" i="30"/>
  <c r="CP461" i="30"/>
  <c r="CL461" i="30"/>
  <c r="CH461" i="30"/>
  <c r="CD461" i="30"/>
  <c r="BZ461" i="30"/>
  <c r="BV461" i="30"/>
  <c r="BR461" i="30"/>
  <c r="BN461" i="30"/>
  <c r="BJ461" i="30"/>
  <c r="BF461" i="30"/>
  <c r="BB461" i="30"/>
  <c r="AX461" i="30"/>
  <c r="AT461" i="30"/>
  <c r="AP461" i="30"/>
  <c r="AL461" i="30"/>
  <c r="AH461" i="30"/>
  <c r="AD461" i="30"/>
  <c r="Z461" i="30"/>
  <c r="V461" i="30"/>
  <c r="R461" i="30"/>
  <c r="N461" i="30"/>
  <c r="DC461" i="30"/>
  <c r="CY461" i="30"/>
  <c r="CU461" i="30"/>
  <c r="CQ461" i="30"/>
  <c r="CM461" i="30"/>
  <c r="CI461" i="30"/>
  <c r="CE461" i="30"/>
  <c r="CA461" i="30"/>
  <c r="BW461" i="30"/>
  <c r="BS461" i="30"/>
  <c r="BO461" i="30"/>
  <c r="BK461" i="30"/>
  <c r="BG461" i="30"/>
  <c r="BC461" i="30"/>
  <c r="AY461" i="30"/>
  <c r="AU461" i="30"/>
  <c r="AQ461" i="30"/>
  <c r="AM461" i="30"/>
  <c r="AI461" i="30"/>
  <c r="AE461" i="30"/>
  <c r="AA461" i="30"/>
  <c r="W461" i="30"/>
  <c r="S461" i="30"/>
  <c r="O461" i="30"/>
  <c r="K461" i="30"/>
  <c r="DD461" i="30"/>
  <c r="CZ461" i="30"/>
  <c r="CV461" i="30"/>
  <c r="CR461" i="30"/>
  <c r="CN461" i="30"/>
  <c r="CJ461" i="30"/>
  <c r="CF461" i="30"/>
  <c r="CB461" i="30"/>
  <c r="BX461" i="30"/>
  <c r="BT461" i="30"/>
  <c r="BP461" i="30"/>
  <c r="BL461" i="30"/>
  <c r="BH461" i="30"/>
  <c r="BD461" i="30"/>
  <c r="AZ461" i="30"/>
  <c r="AV461" i="30"/>
  <c r="AR461" i="30"/>
  <c r="AN461" i="30"/>
  <c r="AJ461" i="30"/>
  <c r="AF461" i="30"/>
  <c r="AB461" i="30"/>
  <c r="X461" i="30"/>
  <c r="T461" i="30"/>
  <c r="P461" i="30"/>
  <c r="L461" i="30"/>
  <c r="DE461" i="30"/>
  <c r="DA461" i="30"/>
  <c r="CW461" i="30"/>
  <c r="CS461" i="30"/>
  <c r="CO461" i="30"/>
  <c r="CK461" i="30"/>
  <c r="CG461" i="30"/>
  <c r="CC461" i="30"/>
  <c r="BY461" i="30"/>
  <c r="BU461" i="30"/>
  <c r="BQ461" i="30"/>
  <c r="BM461" i="30"/>
  <c r="BI461" i="30"/>
  <c r="BE461" i="30"/>
  <c r="BA461" i="30"/>
  <c r="AW461" i="30"/>
  <c r="AS461" i="30"/>
  <c r="AO461" i="30"/>
  <c r="AK461" i="30"/>
  <c r="AG461" i="30"/>
  <c r="AC461" i="30"/>
  <c r="Y461" i="30"/>
  <c r="U461" i="30"/>
  <c r="Q461" i="30"/>
  <c r="M461" i="30"/>
  <c r="DF465" i="30"/>
  <c r="DB465" i="30"/>
  <c r="CX465" i="30"/>
  <c r="DC465" i="30"/>
  <c r="CY465" i="30"/>
  <c r="CU465" i="30"/>
  <c r="CQ465" i="30"/>
  <c r="DD465" i="30"/>
  <c r="CV465" i="30"/>
  <c r="CP465" i="30"/>
  <c r="CL465" i="30"/>
  <c r="CH465" i="30"/>
  <c r="CD465" i="30"/>
  <c r="BZ465" i="30"/>
  <c r="BV465" i="30"/>
  <c r="BR465" i="30"/>
  <c r="BN465" i="30"/>
  <c r="BJ465" i="30"/>
  <c r="BF465" i="30"/>
  <c r="BB465" i="30"/>
  <c r="AX465" i="30"/>
  <c r="AT465" i="30"/>
  <c r="AP465" i="30"/>
  <c r="AL465" i="30"/>
  <c r="AH465" i="30"/>
  <c r="AD465" i="30"/>
  <c r="Z465" i="30"/>
  <c r="V465" i="30"/>
  <c r="R465" i="30"/>
  <c r="N465" i="30"/>
  <c r="DE465" i="30"/>
  <c r="CW465" i="30"/>
  <c r="CR465" i="30"/>
  <c r="CM465" i="30"/>
  <c r="CI465" i="30"/>
  <c r="CE465" i="30"/>
  <c r="CA465" i="30"/>
  <c r="BW465" i="30"/>
  <c r="BS465" i="30"/>
  <c r="BO465" i="30"/>
  <c r="BK465" i="30"/>
  <c r="BG465" i="30"/>
  <c r="BC465" i="30"/>
  <c r="AY465" i="30"/>
  <c r="AU465" i="30"/>
  <c r="AQ465" i="30"/>
  <c r="AM465" i="30"/>
  <c r="AI465" i="30"/>
  <c r="AE465" i="30"/>
  <c r="AA465" i="30"/>
  <c r="W465" i="30"/>
  <c r="S465" i="30"/>
  <c r="O465" i="30"/>
  <c r="K465" i="30"/>
  <c r="CZ465" i="30"/>
  <c r="CS465" i="30"/>
  <c r="CN465" i="30"/>
  <c r="CJ465" i="30"/>
  <c r="CF465" i="30"/>
  <c r="CB465" i="30"/>
  <c r="BX465" i="30"/>
  <c r="BT465" i="30"/>
  <c r="BP465" i="30"/>
  <c r="BL465" i="30"/>
  <c r="BH465" i="30"/>
  <c r="BD465" i="30"/>
  <c r="AZ465" i="30"/>
  <c r="AV465" i="30"/>
  <c r="AR465" i="30"/>
  <c r="AN465" i="30"/>
  <c r="AJ465" i="30"/>
  <c r="AF465" i="30"/>
  <c r="AB465" i="30"/>
  <c r="X465" i="30"/>
  <c r="T465" i="30"/>
  <c r="P465" i="30"/>
  <c r="L465" i="30"/>
  <c r="DA465" i="30"/>
  <c r="CT465" i="30"/>
  <c r="CO465" i="30"/>
  <c r="CK465" i="30"/>
  <c r="CG465" i="30"/>
  <c r="CC465" i="30"/>
  <c r="BY465" i="30"/>
  <c r="BU465" i="30"/>
  <c r="BQ465" i="30"/>
  <c r="BM465" i="30"/>
  <c r="BI465" i="30"/>
  <c r="BE465" i="30"/>
  <c r="BA465" i="30"/>
  <c r="AW465" i="30"/>
  <c r="AS465" i="30"/>
  <c r="AO465" i="30"/>
  <c r="AK465" i="30"/>
  <c r="AG465" i="30"/>
  <c r="AC465" i="30"/>
  <c r="Y465" i="30"/>
  <c r="U465" i="30"/>
  <c r="Q465" i="30"/>
  <c r="M465" i="30"/>
  <c r="DF466" i="30"/>
  <c r="DB466" i="30"/>
  <c r="CX466" i="30"/>
  <c r="CT466" i="30"/>
  <c r="CP466" i="30"/>
  <c r="CL466" i="30"/>
  <c r="CH466" i="30"/>
  <c r="CD466" i="30"/>
  <c r="BZ466" i="30"/>
  <c r="BV466" i="30"/>
  <c r="BR466" i="30"/>
  <c r="BN466" i="30"/>
  <c r="BJ466" i="30"/>
  <c r="BF466" i="30"/>
  <c r="BB466" i="30"/>
  <c r="AX466" i="30"/>
  <c r="AT466" i="30"/>
  <c r="AP466" i="30"/>
  <c r="AL466" i="30"/>
  <c r="AH466" i="30"/>
  <c r="AD466" i="30"/>
  <c r="Z466" i="30"/>
  <c r="V466" i="30"/>
  <c r="R466" i="30"/>
  <c r="N466" i="30"/>
  <c r="DC466" i="30"/>
  <c r="CY466" i="30"/>
  <c r="CU466" i="30"/>
  <c r="CQ466" i="30"/>
  <c r="CM466" i="30"/>
  <c r="CI466" i="30"/>
  <c r="CE466" i="30"/>
  <c r="CA466" i="30"/>
  <c r="BW466" i="30"/>
  <c r="BS466" i="30"/>
  <c r="BO466" i="30"/>
  <c r="BK466" i="30"/>
  <c r="BG466" i="30"/>
  <c r="BC466" i="30"/>
  <c r="AY466" i="30"/>
  <c r="AU466" i="30"/>
  <c r="AQ466" i="30"/>
  <c r="AM466" i="30"/>
  <c r="AI466" i="30"/>
  <c r="AE466" i="30"/>
  <c r="AA466" i="30"/>
  <c r="W466" i="30"/>
  <c r="S466" i="30"/>
  <c r="O466" i="30"/>
  <c r="K466" i="30"/>
  <c r="DA466" i="30"/>
  <c r="CS466" i="30"/>
  <c r="CK466" i="30"/>
  <c r="CC466" i="30"/>
  <c r="BU466" i="30"/>
  <c r="BM466" i="30"/>
  <c r="BE466" i="30"/>
  <c r="AW466" i="30"/>
  <c r="AO466" i="30"/>
  <c r="AG466" i="30"/>
  <c r="Y466" i="30"/>
  <c r="Q466" i="30"/>
  <c r="DD466" i="30"/>
  <c r="CV466" i="30"/>
  <c r="CN466" i="30"/>
  <c r="CF466" i="30"/>
  <c r="BX466" i="30"/>
  <c r="BP466" i="30"/>
  <c r="BH466" i="30"/>
  <c r="AZ466" i="30"/>
  <c r="AR466" i="30"/>
  <c r="AJ466" i="30"/>
  <c r="AB466" i="30"/>
  <c r="T466" i="30"/>
  <c r="L466" i="30"/>
  <c r="DE466" i="30"/>
  <c r="CW466" i="30"/>
  <c r="CO466" i="30"/>
  <c r="CG466" i="30"/>
  <c r="BY466" i="30"/>
  <c r="BQ466" i="30"/>
  <c r="BI466" i="30"/>
  <c r="BA466" i="30"/>
  <c r="AS466" i="30"/>
  <c r="AK466" i="30"/>
  <c r="AC466" i="30"/>
  <c r="U466" i="30"/>
  <c r="M466" i="30"/>
  <c r="CZ466" i="30"/>
  <c r="CR466" i="30"/>
  <c r="CJ466" i="30"/>
  <c r="CB466" i="30"/>
  <c r="BT466" i="30"/>
  <c r="BL466" i="30"/>
  <c r="BD466" i="30"/>
  <c r="AV466" i="30"/>
  <c r="AN466" i="30"/>
  <c r="AF466" i="30"/>
  <c r="X466" i="30"/>
  <c r="P466" i="30"/>
  <c r="DD473" i="30"/>
  <c r="CZ473" i="30"/>
  <c r="CV473" i="30"/>
  <c r="CR473" i="30"/>
  <c r="CN473" i="30"/>
  <c r="CJ473" i="30"/>
  <c r="CF473" i="30"/>
  <c r="CB473" i="30"/>
  <c r="BX473" i="30"/>
  <c r="BT473" i="30"/>
  <c r="BP473" i="30"/>
  <c r="BL473" i="30"/>
  <c r="BH473" i="30"/>
  <c r="BD473" i="30"/>
  <c r="AZ473" i="30"/>
  <c r="AV473" i="30"/>
  <c r="AR473" i="30"/>
  <c r="AN473" i="30"/>
  <c r="AJ473" i="30"/>
  <c r="AF473" i="30"/>
  <c r="AB473" i="30"/>
  <c r="X473" i="30"/>
  <c r="T473" i="30"/>
  <c r="P473" i="30"/>
  <c r="L473" i="30"/>
  <c r="DE473" i="30"/>
  <c r="DA473" i="30"/>
  <c r="CW473" i="30"/>
  <c r="CS473" i="30"/>
  <c r="CO473" i="30"/>
  <c r="CK473" i="30"/>
  <c r="CG473" i="30"/>
  <c r="CC473" i="30"/>
  <c r="BY473" i="30"/>
  <c r="BU473" i="30"/>
  <c r="BQ473" i="30"/>
  <c r="BM473" i="30"/>
  <c r="BI473" i="30"/>
  <c r="BE473" i="30"/>
  <c r="BA473" i="30"/>
  <c r="AW473" i="30"/>
  <c r="AS473" i="30"/>
  <c r="AO473" i="30"/>
  <c r="AK473" i="30"/>
  <c r="AG473" i="30"/>
  <c r="AC473" i="30"/>
  <c r="Y473" i="30"/>
  <c r="U473" i="30"/>
  <c r="Q473" i="30"/>
  <c r="M473" i="30"/>
  <c r="DF473" i="30"/>
  <c r="DB473" i="30"/>
  <c r="CX473" i="30"/>
  <c r="CT473" i="30"/>
  <c r="CP473" i="30"/>
  <c r="CL473" i="30"/>
  <c r="CH473" i="30"/>
  <c r="CD473" i="30"/>
  <c r="BZ473" i="30"/>
  <c r="BV473" i="30"/>
  <c r="BR473" i="30"/>
  <c r="BN473" i="30"/>
  <c r="BJ473" i="30"/>
  <c r="BF473" i="30"/>
  <c r="BB473" i="30"/>
  <c r="AX473" i="30"/>
  <c r="AT473" i="30"/>
  <c r="AP473" i="30"/>
  <c r="AL473" i="30"/>
  <c r="AH473" i="30"/>
  <c r="AD473" i="30"/>
  <c r="Z473" i="30"/>
  <c r="V473" i="30"/>
  <c r="R473" i="30"/>
  <c r="N473" i="30"/>
  <c r="DC473" i="30"/>
  <c r="CY473" i="30"/>
  <c r="CU473" i="30"/>
  <c r="CQ473" i="30"/>
  <c r="CM473" i="30"/>
  <c r="CI473" i="30"/>
  <c r="CE473" i="30"/>
  <c r="CA473" i="30"/>
  <c r="BW473" i="30"/>
  <c r="BS473" i="30"/>
  <c r="BO473" i="30"/>
  <c r="BK473" i="30"/>
  <c r="BG473" i="30"/>
  <c r="BC473" i="30"/>
  <c r="AY473" i="30"/>
  <c r="AU473" i="30"/>
  <c r="AQ473" i="30"/>
  <c r="AM473" i="30"/>
  <c r="AI473" i="30"/>
  <c r="AE473" i="30"/>
  <c r="AA473" i="30"/>
  <c r="W473" i="30"/>
  <c r="S473" i="30"/>
  <c r="O473" i="30"/>
  <c r="K473" i="30"/>
  <c r="DD477" i="30"/>
  <c r="CZ477" i="30"/>
  <c r="CV477" i="30"/>
  <c r="CR477" i="30"/>
  <c r="CN477" i="30"/>
  <c r="CJ477" i="30"/>
  <c r="CF477" i="30"/>
  <c r="CB477" i="30"/>
  <c r="BX477" i="30"/>
  <c r="BT477" i="30"/>
  <c r="BP477" i="30"/>
  <c r="BL477" i="30"/>
  <c r="BH477" i="30"/>
  <c r="BD477" i="30"/>
  <c r="AZ477" i="30"/>
  <c r="AV477" i="30"/>
  <c r="AR477" i="30"/>
  <c r="AN477" i="30"/>
  <c r="AJ477" i="30"/>
  <c r="AF477" i="30"/>
  <c r="AB477" i="30"/>
  <c r="X477" i="30"/>
  <c r="T477" i="30"/>
  <c r="P477" i="30"/>
  <c r="L477" i="30"/>
  <c r="DE477" i="30"/>
  <c r="DA477" i="30"/>
  <c r="CW477" i="30"/>
  <c r="CS477" i="30"/>
  <c r="CO477" i="30"/>
  <c r="CK477" i="30"/>
  <c r="CG477" i="30"/>
  <c r="CC477" i="30"/>
  <c r="BY477" i="30"/>
  <c r="BU477" i="30"/>
  <c r="BQ477" i="30"/>
  <c r="BM477" i="30"/>
  <c r="BI477" i="30"/>
  <c r="BE477" i="30"/>
  <c r="BA477" i="30"/>
  <c r="AW477" i="30"/>
  <c r="AS477" i="30"/>
  <c r="AO477" i="30"/>
  <c r="AK477" i="30"/>
  <c r="AG477" i="30"/>
  <c r="AC477" i="30"/>
  <c r="Y477" i="30"/>
  <c r="U477" i="30"/>
  <c r="Q477" i="30"/>
  <c r="M477" i="30"/>
  <c r="DF477" i="30"/>
  <c r="DB477" i="30"/>
  <c r="CX477" i="30"/>
  <c r="CT477" i="30"/>
  <c r="CP477" i="30"/>
  <c r="CL477" i="30"/>
  <c r="CH477" i="30"/>
  <c r="CD477" i="30"/>
  <c r="BZ477" i="30"/>
  <c r="BV477" i="30"/>
  <c r="BR477" i="30"/>
  <c r="BN477" i="30"/>
  <c r="BJ477" i="30"/>
  <c r="BF477" i="30"/>
  <c r="BB477" i="30"/>
  <c r="AX477" i="30"/>
  <c r="AT477" i="30"/>
  <c r="AP477" i="30"/>
  <c r="AL477" i="30"/>
  <c r="AH477" i="30"/>
  <c r="AD477" i="30"/>
  <c r="Z477" i="30"/>
  <c r="V477" i="30"/>
  <c r="R477" i="30"/>
  <c r="N477" i="30"/>
  <c r="DC477" i="30"/>
  <c r="CY477" i="30"/>
  <c r="CU477" i="30"/>
  <c r="CQ477" i="30"/>
  <c r="CM477" i="30"/>
  <c r="CI477" i="30"/>
  <c r="CE477" i="30"/>
  <c r="CA477" i="30"/>
  <c r="BW477" i="30"/>
  <c r="BS477" i="30"/>
  <c r="BO477" i="30"/>
  <c r="BK477" i="30"/>
  <c r="BG477" i="30"/>
  <c r="BC477" i="30"/>
  <c r="AY477" i="30"/>
  <c r="AU477" i="30"/>
  <c r="AQ477" i="30"/>
  <c r="AM477" i="30"/>
  <c r="AI477" i="30"/>
  <c r="AE477" i="30"/>
  <c r="AA477" i="30"/>
  <c r="W477" i="30"/>
  <c r="S477" i="30"/>
  <c r="O477" i="30"/>
  <c r="K477" i="30"/>
  <c r="DD481" i="30"/>
  <c r="CZ481" i="30"/>
  <c r="CV481" i="30"/>
  <c r="CR481" i="30"/>
  <c r="CN481" i="30"/>
  <c r="CJ481" i="30"/>
  <c r="CF481" i="30"/>
  <c r="CB481" i="30"/>
  <c r="BX481" i="30"/>
  <c r="BT481" i="30"/>
  <c r="BP481" i="30"/>
  <c r="BL481" i="30"/>
  <c r="BH481" i="30"/>
  <c r="BD481" i="30"/>
  <c r="AZ481" i="30"/>
  <c r="AV481" i="30"/>
  <c r="AR481" i="30"/>
  <c r="AN481" i="30"/>
  <c r="AJ481" i="30"/>
  <c r="AF481" i="30"/>
  <c r="AB481" i="30"/>
  <c r="X481" i="30"/>
  <c r="T481" i="30"/>
  <c r="P481" i="30"/>
  <c r="L481" i="30"/>
  <c r="DE481" i="30"/>
  <c r="DA481" i="30"/>
  <c r="CW481" i="30"/>
  <c r="CS481" i="30"/>
  <c r="CO481" i="30"/>
  <c r="CK481" i="30"/>
  <c r="CG481" i="30"/>
  <c r="CC481" i="30"/>
  <c r="BY481" i="30"/>
  <c r="BU481" i="30"/>
  <c r="BQ481" i="30"/>
  <c r="BM481" i="30"/>
  <c r="BI481" i="30"/>
  <c r="BE481" i="30"/>
  <c r="BA481" i="30"/>
  <c r="AW481" i="30"/>
  <c r="AS481" i="30"/>
  <c r="AO481" i="30"/>
  <c r="AK481" i="30"/>
  <c r="AG481" i="30"/>
  <c r="AC481" i="30"/>
  <c r="Y481" i="30"/>
  <c r="U481" i="30"/>
  <c r="Q481" i="30"/>
  <c r="M481" i="30"/>
  <c r="DF481" i="30"/>
  <c r="DB481" i="30"/>
  <c r="CX481" i="30"/>
  <c r="CT481" i="30"/>
  <c r="CP481" i="30"/>
  <c r="CL481" i="30"/>
  <c r="CH481" i="30"/>
  <c r="CD481" i="30"/>
  <c r="BZ481" i="30"/>
  <c r="BV481" i="30"/>
  <c r="BR481" i="30"/>
  <c r="BN481" i="30"/>
  <c r="BJ481" i="30"/>
  <c r="BF481" i="30"/>
  <c r="BB481" i="30"/>
  <c r="AX481" i="30"/>
  <c r="AT481" i="30"/>
  <c r="AP481" i="30"/>
  <c r="AL481" i="30"/>
  <c r="AH481" i="30"/>
  <c r="AD481" i="30"/>
  <c r="Z481" i="30"/>
  <c r="V481" i="30"/>
  <c r="R481" i="30"/>
  <c r="N481" i="30"/>
  <c r="DC481" i="30"/>
  <c r="CY481" i="30"/>
  <c r="CU481" i="30"/>
  <c r="CQ481" i="30"/>
  <c r="CM481" i="30"/>
  <c r="CI481" i="30"/>
  <c r="CE481" i="30"/>
  <c r="CA481" i="30"/>
  <c r="BW481" i="30"/>
  <c r="BS481" i="30"/>
  <c r="BO481" i="30"/>
  <c r="BK481" i="30"/>
  <c r="BG481" i="30"/>
  <c r="BC481" i="30"/>
  <c r="AY481" i="30"/>
  <c r="AU481" i="30"/>
  <c r="AQ481" i="30"/>
  <c r="AM481" i="30"/>
  <c r="AI481" i="30"/>
  <c r="AE481" i="30"/>
  <c r="AA481" i="30"/>
  <c r="W481" i="30"/>
  <c r="S481" i="30"/>
  <c r="O481" i="30"/>
  <c r="K481" i="30"/>
  <c r="DF485" i="30"/>
  <c r="DB485" i="30"/>
  <c r="CX485" i="30"/>
  <c r="CT485" i="30"/>
  <c r="CP485" i="30"/>
  <c r="CL485" i="30"/>
  <c r="CH485" i="30"/>
  <c r="CD485" i="30"/>
  <c r="BZ485" i="30"/>
  <c r="BV485" i="30"/>
  <c r="BR485" i="30"/>
  <c r="BN485" i="30"/>
  <c r="BJ485" i="30"/>
  <c r="BF485" i="30"/>
  <c r="BB485" i="30"/>
  <c r="AX485" i="30"/>
  <c r="AT485" i="30"/>
  <c r="AP485" i="30"/>
  <c r="AL485" i="30"/>
  <c r="AH485" i="30"/>
  <c r="DC485" i="30"/>
  <c r="CY485" i="30"/>
  <c r="CU485" i="30"/>
  <c r="CQ485" i="30"/>
  <c r="CM485" i="30"/>
  <c r="CI485" i="30"/>
  <c r="CE485" i="30"/>
  <c r="CA485" i="30"/>
  <c r="DD485" i="30"/>
  <c r="CZ485" i="30"/>
  <c r="CV485" i="30"/>
  <c r="CR485" i="30"/>
  <c r="CN485" i="30"/>
  <c r="CJ485" i="30"/>
  <c r="CF485" i="30"/>
  <c r="CB485" i="30"/>
  <c r="BX485" i="30"/>
  <c r="BT485" i="30"/>
  <c r="BP485" i="30"/>
  <c r="BL485" i="30"/>
  <c r="BH485" i="30"/>
  <c r="BD485" i="30"/>
  <c r="AZ485" i="30"/>
  <c r="AV485" i="30"/>
  <c r="AR485" i="30"/>
  <c r="AN485" i="30"/>
  <c r="AJ485" i="30"/>
  <c r="CS485" i="30"/>
  <c r="CC485" i="30"/>
  <c r="BS485" i="30"/>
  <c r="BK485" i="30"/>
  <c r="BC485" i="30"/>
  <c r="AU485" i="30"/>
  <c r="AM485" i="30"/>
  <c r="AF485" i="30"/>
  <c r="AB485" i="30"/>
  <c r="X485" i="30"/>
  <c r="T485" i="30"/>
  <c r="P485" i="30"/>
  <c r="L485" i="30"/>
  <c r="CW485" i="30"/>
  <c r="CG485" i="30"/>
  <c r="BU485" i="30"/>
  <c r="BM485" i="30"/>
  <c r="BE485" i="30"/>
  <c r="AW485" i="30"/>
  <c r="AO485" i="30"/>
  <c r="AG485" i="30"/>
  <c r="AC485" i="30"/>
  <c r="Y485" i="30"/>
  <c r="U485" i="30"/>
  <c r="Q485" i="30"/>
  <c r="M485" i="30"/>
  <c r="DA485" i="30"/>
  <c r="CK485" i="30"/>
  <c r="BW485" i="30"/>
  <c r="BO485" i="30"/>
  <c r="BG485" i="30"/>
  <c r="AY485" i="30"/>
  <c r="AQ485" i="30"/>
  <c r="AI485" i="30"/>
  <c r="AD485" i="30"/>
  <c r="Z485" i="30"/>
  <c r="V485" i="30"/>
  <c r="R485" i="30"/>
  <c r="N485" i="30"/>
  <c r="DE485" i="30"/>
  <c r="CO485" i="30"/>
  <c r="BY485" i="30"/>
  <c r="BQ485" i="30"/>
  <c r="BI485" i="30"/>
  <c r="BA485" i="30"/>
  <c r="AS485" i="30"/>
  <c r="AK485" i="30"/>
  <c r="AE485" i="30"/>
  <c r="AA485" i="30"/>
  <c r="W485" i="30"/>
  <c r="S485" i="30"/>
  <c r="O485" i="30"/>
  <c r="K485" i="30"/>
  <c r="DE488" i="30"/>
  <c r="DA488" i="30"/>
  <c r="CW488" i="30"/>
  <c r="CS488" i="30"/>
  <c r="CO488" i="30"/>
  <c r="CK488" i="30"/>
  <c r="CG488" i="30"/>
  <c r="CC488" i="30"/>
  <c r="BY488" i="30"/>
  <c r="BU488" i="30"/>
  <c r="BQ488" i="30"/>
  <c r="BM488" i="30"/>
  <c r="BI488" i="30"/>
  <c r="BE488" i="30"/>
  <c r="BA488" i="30"/>
  <c r="AW488" i="30"/>
  <c r="AS488" i="30"/>
  <c r="AO488" i="30"/>
  <c r="AK488" i="30"/>
  <c r="AG488" i="30"/>
  <c r="AC488" i="30"/>
  <c r="Y488" i="30"/>
  <c r="U488" i="30"/>
  <c r="Q488" i="30"/>
  <c r="M488" i="30"/>
  <c r="DF488" i="30"/>
  <c r="DB488" i="30"/>
  <c r="CX488" i="30"/>
  <c r="CT488" i="30"/>
  <c r="CP488" i="30"/>
  <c r="CL488" i="30"/>
  <c r="CH488" i="30"/>
  <c r="CD488" i="30"/>
  <c r="BZ488" i="30"/>
  <c r="BV488" i="30"/>
  <c r="BR488" i="30"/>
  <c r="BN488" i="30"/>
  <c r="BJ488" i="30"/>
  <c r="BF488" i="30"/>
  <c r="BB488" i="30"/>
  <c r="AX488" i="30"/>
  <c r="AT488" i="30"/>
  <c r="AP488" i="30"/>
  <c r="AL488" i="30"/>
  <c r="AH488" i="30"/>
  <c r="AD488" i="30"/>
  <c r="Z488" i="30"/>
  <c r="V488" i="30"/>
  <c r="R488" i="30"/>
  <c r="N488" i="30"/>
  <c r="DC488" i="30"/>
  <c r="CY488" i="30"/>
  <c r="CU488" i="30"/>
  <c r="CQ488" i="30"/>
  <c r="CM488" i="30"/>
  <c r="CI488" i="30"/>
  <c r="CE488" i="30"/>
  <c r="CA488" i="30"/>
  <c r="BW488" i="30"/>
  <c r="BS488" i="30"/>
  <c r="BO488" i="30"/>
  <c r="BK488" i="30"/>
  <c r="BG488" i="30"/>
  <c r="BC488" i="30"/>
  <c r="AY488" i="30"/>
  <c r="AU488" i="30"/>
  <c r="AQ488" i="30"/>
  <c r="AM488" i="30"/>
  <c r="AI488" i="30"/>
  <c r="AE488" i="30"/>
  <c r="AA488" i="30"/>
  <c r="W488" i="30"/>
  <c r="S488" i="30"/>
  <c r="O488" i="30"/>
  <c r="K488" i="30"/>
  <c r="DD488" i="30"/>
  <c r="CZ488" i="30"/>
  <c r="CV488" i="30"/>
  <c r="CR488" i="30"/>
  <c r="CN488" i="30"/>
  <c r="CJ488" i="30"/>
  <c r="CF488" i="30"/>
  <c r="CB488" i="30"/>
  <c r="BX488" i="30"/>
  <c r="BT488" i="30"/>
  <c r="BP488" i="30"/>
  <c r="BL488" i="30"/>
  <c r="BH488" i="30"/>
  <c r="BD488" i="30"/>
  <c r="AZ488" i="30"/>
  <c r="AV488" i="30"/>
  <c r="AR488" i="30"/>
  <c r="AN488" i="30"/>
  <c r="AJ488" i="30"/>
  <c r="AF488" i="30"/>
  <c r="AB488" i="30"/>
  <c r="X488" i="30"/>
  <c r="T488" i="30"/>
  <c r="P488" i="30"/>
  <c r="L488" i="30"/>
  <c r="DE492" i="30"/>
  <c r="DA492" i="30"/>
  <c r="CW492" i="30"/>
  <c r="CS492" i="30"/>
  <c r="CO492" i="30"/>
  <c r="CK492" i="30"/>
  <c r="CG492" i="30"/>
  <c r="CC492" i="30"/>
  <c r="BY492" i="30"/>
  <c r="BU492" i="30"/>
  <c r="BQ492" i="30"/>
  <c r="BM492" i="30"/>
  <c r="BI492" i="30"/>
  <c r="BE492" i="30"/>
  <c r="BA492" i="30"/>
  <c r="AW492" i="30"/>
  <c r="AS492" i="30"/>
  <c r="AO492" i="30"/>
  <c r="AK492" i="30"/>
  <c r="AG492" i="30"/>
  <c r="AC492" i="30"/>
  <c r="Y492" i="30"/>
  <c r="U492" i="30"/>
  <c r="Q492" i="30"/>
  <c r="M492" i="30"/>
  <c r="DF492" i="30"/>
  <c r="DB492" i="30"/>
  <c r="CX492" i="30"/>
  <c r="CT492" i="30"/>
  <c r="CP492" i="30"/>
  <c r="CL492" i="30"/>
  <c r="CH492" i="30"/>
  <c r="CD492" i="30"/>
  <c r="BZ492" i="30"/>
  <c r="BV492" i="30"/>
  <c r="BR492" i="30"/>
  <c r="BN492" i="30"/>
  <c r="BJ492" i="30"/>
  <c r="BF492" i="30"/>
  <c r="BB492" i="30"/>
  <c r="AX492" i="30"/>
  <c r="AT492" i="30"/>
  <c r="AP492" i="30"/>
  <c r="AL492" i="30"/>
  <c r="AH492" i="30"/>
  <c r="AD492" i="30"/>
  <c r="Z492" i="30"/>
  <c r="V492" i="30"/>
  <c r="R492" i="30"/>
  <c r="N492" i="30"/>
  <c r="DC492" i="30"/>
  <c r="CY492" i="30"/>
  <c r="CU492" i="30"/>
  <c r="CQ492" i="30"/>
  <c r="CM492" i="30"/>
  <c r="CI492" i="30"/>
  <c r="CE492" i="30"/>
  <c r="CA492" i="30"/>
  <c r="BW492" i="30"/>
  <c r="BS492" i="30"/>
  <c r="BO492" i="30"/>
  <c r="BK492" i="30"/>
  <c r="BG492" i="30"/>
  <c r="BC492" i="30"/>
  <c r="AY492" i="30"/>
  <c r="AU492" i="30"/>
  <c r="AQ492" i="30"/>
  <c r="AM492" i="30"/>
  <c r="AI492" i="30"/>
  <c r="AE492" i="30"/>
  <c r="AA492" i="30"/>
  <c r="W492" i="30"/>
  <c r="S492" i="30"/>
  <c r="O492" i="30"/>
  <c r="K492" i="30"/>
  <c r="DD492" i="30"/>
  <c r="CZ492" i="30"/>
  <c r="CV492" i="30"/>
  <c r="CR492" i="30"/>
  <c r="CN492" i="30"/>
  <c r="CJ492" i="30"/>
  <c r="CF492" i="30"/>
  <c r="CB492" i="30"/>
  <c r="BX492" i="30"/>
  <c r="BT492" i="30"/>
  <c r="BP492" i="30"/>
  <c r="BL492" i="30"/>
  <c r="BH492" i="30"/>
  <c r="BD492" i="30"/>
  <c r="AZ492" i="30"/>
  <c r="AV492" i="30"/>
  <c r="AR492" i="30"/>
  <c r="AN492" i="30"/>
  <c r="AJ492" i="30"/>
  <c r="AF492" i="30"/>
  <c r="AB492" i="30"/>
  <c r="X492" i="30"/>
  <c r="T492" i="30"/>
  <c r="P492" i="30"/>
  <c r="L492" i="30"/>
  <c r="DD497" i="30"/>
  <c r="CZ497" i="30"/>
  <c r="CV497" i="30"/>
  <c r="CR497" i="30"/>
  <c r="CN497" i="30"/>
  <c r="CJ497" i="30"/>
  <c r="CF497" i="30"/>
  <c r="CB497" i="30"/>
  <c r="BX497" i="30"/>
  <c r="BT497" i="30"/>
  <c r="BP497" i="30"/>
  <c r="BL497" i="30"/>
  <c r="BH497" i="30"/>
  <c r="BD497" i="30"/>
  <c r="AZ497" i="30"/>
  <c r="AV497" i="30"/>
  <c r="AR497" i="30"/>
  <c r="AN497" i="30"/>
  <c r="AJ497" i="30"/>
  <c r="AF497" i="30"/>
  <c r="AB497" i="30"/>
  <c r="X497" i="30"/>
  <c r="T497" i="30"/>
  <c r="P497" i="30"/>
  <c r="L497" i="30"/>
  <c r="DE497" i="30"/>
  <c r="DA497" i="30"/>
  <c r="CW497" i="30"/>
  <c r="CS497" i="30"/>
  <c r="CO497" i="30"/>
  <c r="CK497" i="30"/>
  <c r="CG497" i="30"/>
  <c r="CC497" i="30"/>
  <c r="BY497" i="30"/>
  <c r="BU497" i="30"/>
  <c r="BQ497" i="30"/>
  <c r="BM497" i="30"/>
  <c r="BI497" i="30"/>
  <c r="BE497" i="30"/>
  <c r="BA497" i="30"/>
  <c r="AW497" i="30"/>
  <c r="AS497" i="30"/>
  <c r="AO497" i="30"/>
  <c r="AK497" i="30"/>
  <c r="AG497" i="30"/>
  <c r="AC497" i="30"/>
  <c r="Y497" i="30"/>
  <c r="U497" i="30"/>
  <c r="Q497" i="30"/>
  <c r="M497" i="30"/>
  <c r="DF497" i="30"/>
  <c r="DB497" i="30"/>
  <c r="CX497" i="30"/>
  <c r="CT497" i="30"/>
  <c r="CP497" i="30"/>
  <c r="CL497" i="30"/>
  <c r="CH497" i="30"/>
  <c r="CD497" i="30"/>
  <c r="BZ497" i="30"/>
  <c r="BV497" i="30"/>
  <c r="BR497" i="30"/>
  <c r="BN497" i="30"/>
  <c r="BJ497" i="30"/>
  <c r="BF497" i="30"/>
  <c r="BB497" i="30"/>
  <c r="AX497" i="30"/>
  <c r="AT497" i="30"/>
  <c r="AP497" i="30"/>
  <c r="AL497" i="30"/>
  <c r="AH497" i="30"/>
  <c r="AD497" i="30"/>
  <c r="Z497" i="30"/>
  <c r="V497" i="30"/>
  <c r="R497" i="30"/>
  <c r="N497" i="30"/>
  <c r="DC497" i="30"/>
  <c r="CY497" i="30"/>
  <c r="CU497" i="30"/>
  <c r="CQ497" i="30"/>
  <c r="CM497" i="30"/>
  <c r="CI497" i="30"/>
  <c r="CE497" i="30"/>
  <c r="CA497" i="30"/>
  <c r="BW497" i="30"/>
  <c r="BS497" i="30"/>
  <c r="BO497" i="30"/>
  <c r="BK497" i="30"/>
  <c r="BG497" i="30"/>
  <c r="BC497" i="30"/>
  <c r="AY497" i="30"/>
  <c r="AU497" i="30"/>
  <c r="AQ497" i="30"/>
  <c r="AM497" i="30"/>
  <c r="AI497" i="30"/>
  <c r="AE497" i="30"/>
  <c r="AA497" i="30"/>
  <c r="W497" i="30"/>
  <c r="S497" i="30"/>
  <c r="O497" i="30"/>
  <c r="K497" i="30"/>
  <c r="DD501" i="30"/>
  <c r="CZ501" i="30"/>
  <c r="CV501" i="30"/>
  <c r="CR501" i="30"/>
  <c r="CN501" i="30"/>
  <c r="CJ501" i="30"/>
  <c r="CF501" i="30"/>
  <c r="CB501" i="30"/>
  <c r="BX501" i="30"/>
  <c r="BT501" i="30"/>
  <c r="BP501" i="30"/>
  <c r="BL501" i="30"/>
  <c r="BH501" i="30"/>
  <c r="BD501" i="30"/>
  <c r="AZ501" i="30"/>
  <c r="AV501" i="30"/>
  <c r="AR501" i="30"/>
  <c r="AN501" i="30"/>
  <c r="AJ501" i="30"/>
  <c r="AF501" i="30"/>
  <c r="AB501" i="30"/>
  <c r="X501" i="30"/>
  <c r="T501" i="30"/>
  <c r="P501" i="30"/>
  <c r="L501" i="30"/>
  <c r="DE501" i="30"/>
  <c r="DA501" i="30"/>
  <c r="CW501" i="30"/>
  <c r="CS501" i="30"/>
  <c r="CO501" i="30"/>
  <c r="CK501" i="30"/>
  <c r="CG501" i="30"/>
  <c r="CC501" i="30"/>
  <c r="BY501" i="30"/>
  <c r="BU501" i="30"/>
  <c r="BQ501" i="30"/>
  <c r="BM501" i="30"/>
  <c r="BI501" i="30"/>
  <c r="BE501" i="30"/>
  <c r="BA501" i="30"/>
  <c r="AW501" i="30"/>
  <c r="AS501" i="30"/>
  <c r="AO501" i="30"/>
  <c r="AK501" i="30"/>
  <c r="AG501" i="30"/>
  <c r="AC501" i="30"/>
  <c r="Y501" i="30"/>
  <c r="U501" i="30"/>
  <c r="Q501" i="30"/>
  <c r="M501" i="30"/>
  <c r="DF501" i="30"/>
  <c r="DB501" i="30"/>
  <c r="CX501" i="30"/>
  <c r="CT501" i="30"/>
  <c r="CP501" i="30"/>
  <c r="CL501" i="30"/>
  <c r="CH501" i="30"/>
  <c r="CD501" i="30"/>
  <c r="BZ501" i="30"/>
  <c r="BV501" i="30"/>
  <c r="BR501" i="30"/>
  <c r="BN501" i="30"/>
  <c r="BJ501" i="30"/>
  <c r="BF501" i="30"/>
  <c r="BB501" i="30"/>
  <c r="AX501" i="30"/>
  <c r="AT501" i="30"/>
  <c r="AP501" i="30"/>
  <c r="AL501" i="30"/>
  <c r="AH501" i="30"/>
  <c r="AD501" i="30"/>
  <c r="Z501" i="30"/>
  <c r="V501" i="30"/>
  <c r="R501" i="30"/>
  <c r="N501" i="30"/>
  <c r="DC501" i="30"/>
  <c r="CY501" i="30"/>
  <c r="CU501" i="30"/>
  <c r="CQ501" i="30"/>
  <c r="CM501" i="30"/>
  <c r="CI501" i="30"/>
  <c r="CE501" i="30"/>
  <c r="CA501" i="30"/>
  <c r="BW501" i="30"/>
  <c r="BS501" i="30"/>
  <c r="BO501" i="30"/>
  <c r="BK501" i="30"/>
  <c r="BG501" i="30"/>
  <c r="BC501" i="30"/>
  <c r="AY501" i="30"/>
  <c r="AU501" i="30"/>
  <c r="AQ501" i="30"/>
  <c r="AM501" i="30"/>
  <c r="AI501" i="30"/>
  <c r="AE501" i="30"/>
  <c r="AA501" i="30"/>
  <c r="W501" i="30"/>
  <c r="S501" i="30"/>
  <c r="O501" i="30"/>
  <c r="K501" i="30"/>
  <c r="DC505" i="30"/>
  <c r="CY505" i="30"/>
  <c r="CU505" i="30"/>
  <c r="CQ505" i="30"/>
  <c r="CM505" i="30"/>
  <c r="CI505" i="30"/>
  <c r="CE505" i="30"/>
  <c r="CA505" i="30"/>
  <c r="BW505" i="30"/>
  <c r="BS505" i="30"/>
  <c r="BO505" i="30"/>
  <c r="BK505" i="30"/>
  <c r="BG505" i="30"/>
  <c r="BC505" i="30"/>
  <c r="AY505" i="30"/>
  <c r="AU505" i="30"/>
  <c r="AQ505" i="30"/>
  <c r="AM505" i="30"/>
  <c r="AI505" i="30"/>
  <c r="AE505" i="30"/>
  <c r="AA505" i="30"/>
  <c r="W505" i="30"/>
  <c r="S505" i="30"/>
  <c r="O505" i="30"/>
  <c r="K505" i="30"/>
  <c r="DD505" i="30"/>
  <c r="CZ505" i="30"/>
  <c r="CV505" i="30"/>
  <c r="CR505" i="30"/>
  <c r="CN505" i="30"/>
  <c r="CJ505" i="30"/>
  <c r="CF505" i="30"/>
  <c r="CB505" i="30"/>
  <c r="BX505" i="30"/>
  <c r="BT505" i="30"/>
  <c r="BP505" i="30"/>
  <c r="BL505" i="30"/>
  <c r="BH505" i="30"/>
  <c r="BD505" i="30"/>
  <c r="AZ505" i="30"/>
  <c r="AV505" i="30"/>
  <c r="AR505" i="30"/>
  <c r="AN505" i="30"/>
  <c r="AJ505" i="30"/>
  <c r="AF505" i="30"/>
  <c r="AB505" i="30"/>
  <c r="X505" i="30"/>
  <c r="T505" i="30"/>
  <c r="P505" i="30"/>
  <c r="L505" i="30"/>
  <c r="DE505" i="30"/>
  <c r="DA505" i="30"/>
  <c r="CW505" i="30"/>
  <c r="CS505" i="30"/>
  <c r="CO505" i="30"/>
  <c r="CK505" i="30"/>
  <c r="CG505" i="30"/>
  <c r="CC505" i="30"/>
  <c r="BY505" i="30"/>
  <c r="BU505" i="30"/>
  <c r="BQ505" i="30"/>
  <c r="BM505" i="30"/>
  <c r="BI505" i="30"/>
  <c r="BE505" i="30"/>
  <c r="BA505" i="30"/>
  <c r="AW505" i="30"/>
  <c r="AS505" i="30"/>
  <c r="AO505" i="30"/>
  <c r="AK505" i="30"/>
  <c r="AG505" i="30"/>
  <c r="AC505" i="30"/>
  <c r="Y505" i="30"/>
  <c r="U505" i="30"/>
  <c r="Q505" i="30"/>
  <c r="M505" i="30"/>
  <c r="DF505" i="30"/>
  <c r="DB505" i="30"/>
  <c r="CX505" i="30"/>
  <c r="CT505" i="30"/>
  <c r="CP505" i="30"/>
  <c r="CL505" i="30"/>
  <c r="CH505" i="30"/>
  <c r="CD505" i="30"/>
  <c r="BZ505" i="30"/>
  <c r="BV505" i="30"/>
  <c r="BR505" i="30"/>
  <c r="BN505" i="30"/>
  <c r="BJ505" i="30"/>
  <c r="BF505" i="30"/>
  <c r="BB505" i="30"/>
  <c r="AX505" i="30"/>
  <c r="AT505" i="30"/>
  <c r="AP505" i="30"/>
  <c r="AL505" i="30"/>
  <c r="AH505" i="30"/>
  <c r="AD505" i="30"/>
  <c r="Z505" i="30"/>
  <c r="V505" i="30"/>
  <c r="R505" i="30"/>
  <c r="N505" i="30"/>
  <c r="DC509" i="30"/>
  <c r="CY509" i="30"/>
  <c r="CU509" i="30"/>
  <c r="CQ509" i="30"/>
  <c r="CM509" i="30"/>
  <c r="CI509" i="30"/>
  <c r="CE509" i="30"/>
  <c r="CA509" i="30"/>
  <c r="BW509" i="30"/>
  <c r="BS509" i="30"/>
  <c r="BO509" i="30"/>
  <c r="BK509" i="30"/>
  <c r="BG509" i="30"/>
  <c r="BC509" i="30"/>
  <c r="AY509" i="30"/>
  <c r="AU509" i="30"/>
  <c r="AQ509" i="30"/>
  <c r="AM509" i="30"/>
  <c r="AI509" i="30"/>
  <c r="AE509" i="30"/>
  <c r="AA509" i="30"/>
  <c r="W509" i="30"/>
  <c r="S509" i="30"/>
  <c r="O509" i="30"/>
  <c r="K509" i="30"/>
  <c r="DD509" i="30"/>
  <c r="CZ509" i="30"/>
  <c r="CV509" i="30"/>
  <c r="CR509" i="30"/>
  <c r="CN509" i="30"/>
  <c r="CJ509" i="30"/>
  <c r="CF509" i="30"/>
  <c r="CB509" i="30"/>
  <c r="BX509" i="30"/>
  <c r="BT509" i="30"/>
  <c r="BP509" i="30"/>
  <c r="BL509" i="30"/>
  <c r="BH509" i="30"/>
  <c r="BD509" i="30"/>
  <c r="AZ509" i="30"/>
  <c r="AV509" i="30"/>
  <c r="AR509" i="30"/>
  <c r="AN509" i="30"/>
  <c r="AJ509" i="30"/>
  <c r="AF509" i="30"/>
  <c r="AB509" i="30"/>
  <c r="X509" i="30"/>
  <c r="T509" i="30"/>
  <c r="P509" i="30"/>
  <c r="L509" i="30"/>
  <c r="DE509" i="30"/>
  <c r="DA509" i="30"/>
  <c r="CW509" i="30"/>
  <c r="CS509" i="30"/>
  <c r="CO509" i="30"/>
  <c r="CK509" i="30"/>
  <c r="CG509" i="30"/>
  <c r="CC509" i="30"/>
  <c r="BY509" i="30"/>
  <c r="BU509" i="30"/>
  <c r="BQ509" i="30"/>
  <c r="BM509" i="30"/>
  <c r="BI509" i="30"/>
  <c r="BE509" i="30"/>
  <c r="BA509" i="30"/>
  <c r="AW509" i="30"/>
  <c r="AS509" i="30"/>
  <c r="AO509" i="30"/>
  <c r="AK509" i="30"/>
  <c r="AG509" i="30"/>
  <c r="AC509" i="30"/>
  <c r="Y509" i="30"/>
  <c r="U509" i="30"/>
  <c r="Q509" i="30"/>
  <c r="M509" i="30"/>
  <c r="DF509" i="30"/>
  <c r="DB509" i="30"/>
  <c r="CX509" i="30"/>
  <c r="CT509" i="30"/>
  <c r="CP509" i="30"/>
  <c r="CL509" i="30"/>
  <c r="CH509" i="30"/>
  <c r="CD509" i="30"/>
  <c r="BZ509" i="30"/>
  <c r="BV509" i="30"/>
  <c r="BR509" i="30"/>
  <c r="BN509" i="30"/>
  <c r="BJ509" i="30"/>
  <c r="BF509" i="30"/>
  <c r="BB509" i="30"/>
  <c r="AX509" i="30"/>
  <c r="AT509" i="30"/>
  <c r="AP509" i="30"/>
  <c r="AL509" i="30"/>
  <c r="AH509" i="30"/>
  <c r="AD509" i="30"/>
  <c r="Z509" i="30"/>
  <c r="V509" i="30"/>
  <c r="R509" i="30"/>
  <c r="N509" i="30"/>
  <c r="DC513" i="30"/>
  <c r="CY513" i="30"/>
  <c r="CU513" i="30"/>
  <c r="CQ513" i="30"/>
  <c r="CM513" i="30"/>
  <c r="CI513" i="30"/>
  <c r="CE513" i="30"/>
  <c r="CA513" i="30"/>
  <c r="BW513" i="30"/>
  <c r="BS513" i="30"/>
  <c r="BO513" i="30"/>
  <c r="BK513" i="30"/>
  <c r="BG513" i="30"/>
  <c r="BC513" i="30"/>
  <c r="AY513" i="30"/>
  <c r="AU513" i="30"/>
  <c r="AQ513" i="30"/>
  <c r="AM513" i="30"/>
  <c r="AI513" i="30"/>
  <c r="AE513" i="30"/>
  <c r="AA513" i="30"/>
  <c r="W513" i="30"/>
  <c r="S513" i="30"/>
  <c r="O513" i="30"/>
  <c r="K513" i="30"/>
  <c r="DD513" i="30"/>
  <c r="CZ513" i="30"/>
  <c r="CV513" i="30"/>
  <c r="CR513" i="30"/>
  <c r="CN513" i="30"/>
  <c r="CJ513" i="30"/>
  <c r="CF513" i="30"/>
  <c r="CB513" i="30"/>
  <c r="BX513" i="30"/>
  <c r="BT513" i="30"/>
  <c r="BP513" i="30"/>
  <c r="BL513" i="30"/>
  <c r="BH513" i="30"/>
  <c r="BD513" i="30"/>
  <c r="AZ513" i="30"/>
  <c r="AV513" i="30"/>
  <c r="AR513" i="30"/>
  <c r="AN513" i="30"/>
  <c r="AJ513" i="30"/>
  <c r="AF513" i="30"/>
  <c r="AB513" i="30"/>
  <c r="X513" i="30"/>
  <c r="T513" i="30"/>
  <c r="P513" i="30"/>
  <c r="L513" i="30"/>
  <c r="DE513" i="30"/>
  <c r="DA513" i="30"/>
  <c r="CW513" i="30"/>
  <c r="CS513" i="30"/>
  <c r="CO513" i="30"/>
  <c r="CK513" i="30"/>
  <c r="CG513" i="30"/>
  <c r="CC513" i="30"/>
  <c r="BY513" i="30"/>
  <c r="BU513" i="30"/>
  <c r="BQ513" i="30"/>
  <c r="BM513" i="30"/>
  <c r="BI513" i="30"/>
  <c r="BE513" i="30"/>
  <c r="BA513" i="30"/>
  <c r="AW513" i="30"/>
  <c r="AS513" i="30"/>
  <c r="AO513" i="30"/>
  <c r="AK513" i="30"/>
  <c r="AG513" i="30"/>
  <c r="AC513" i="30"/>
  <c r="Y513" i="30"/>
  <c r="U513" i="30"/>
  <c r="Q513" i="30"/>
  <c r="M513" i="30"/>
  <c r="DF513" i="30"/>
  <c r="DB513" i="30"/>
  <c r="CX513" i="30"/>
  <c r="CT513" i="30"/>
  <c r="CP513" i="30"/>
  <c r="CL513" i="30"/>
  <c r="CH513" i="30"/>
  <c r="CD513" i="30"/>
  <c r="BZ513" i="30"/>
  <c r="BV513" i="30"/>
  <c r="BR513" i="30"/>
  <c r="BN513" i="30"/>
  <c r="BJ513" i="30"/>
  <c r="BF513" i="30"/>
  <c r="BB513" i="30"/>
  <c r="AX513" i="30"/>
  <c r="AT513" i="30"/>
  <c r="AP513" i="30"/>
  <c r="AL513" i="30"/>
  <c r="AH513" i="30"/>
  <c r="AD513" i="30"/>
  <c r="Z513" i="30"/>
  <c r="V513" i="30"/>
  <c r="R513" i="30"/>
  <c r="N513" i="30"/>
  <c r="IF51" i="30"/>
  <c r="IB51" i="30"/>
  <c r="HX51" i="30"/>
  <c r="HT51" i="30"/>
  <c r="HP51" i="30"/>
  <c r="HL51" i="30"/>
  <c r="HH51" i="30"/>
  <c r="HD51" i="30"/>
  <c r="GZ51" i="30"/>
  <c r="GV51" i="30"/>
  <c r="GR51" i="30"/>
  <c r="GN51" i="30"/>
  <c r="GJ51" i="30"/>
  <c r="GF51" i="30"/>
  <c r="GB51" i="30"/>
  <c r="FX51" i="30"/>
  <c r="FT51" i="30"/>
  <c r="FP51" i="30"/>
  <c r="FL51" i="30"/>
  <c r="FH51" i="30"/>
  <c r="FD51" i="30"/>
  <c r="EZ51" i="30"/>
  <c r="EV51" i="30"/>
  <c r="ER51" i="30"/>
  <c r="EN51" i="30"/>
  <c r="EJ51" i="30"/>
  <c r="EF51" i="30"/>
  <c r="EB51" i="30"/>
  <c r="DX51" i="30"/>
  <c r="DT51" i="30"/>
  <c r="DP51" i="30"/>
  <c r="DL51" i="30"/>
  <c r="DH51" i="30"/>
  <c r="DD51" i="30"/>
  <c r="CZ51" i="30"/>
  <c r="CV51" i="30"/>
  <c r="CR51" i="30"/>
  <c r="CN51" i="30"/>
  <c r="CJ51" i="30"/>
  <c r="CF51" i="30"/>
  <c r="CB51" i="30"/>
  <c r="BX51" i="30"/>
  <c r="BT51" i="30"/>
  <c r="BP51" i="30"/>
  <c r="BL51" i="30"/>
  <c r="BH51" i="30"/>
  <c r="BD51" i="30"/>
  <c r="AZ51" i="30"/>
  <c r="AV51" i="30"/>
  <c r="AR51" i="30"/>
  <c r="AN51" i="30"/>
  <c r="AJ51" i="30"/>
  <c r="AF51" i="30"/>
  <c r="AB51" i="30"/>
  <c r="X51" i="30"/>
  <c r="T51" i="30"/>
  <c r="P51" i="30"/>
  <c r="L51" i="30"/>
  <c r="IG51" i="30"/>
  <c r="IC51" i="30"/>
  <c r="HY51" i="30"/>
  <c r="HU51" i="30"/>
  <c r="HQ51" i="30"/>
  <c r="HM51" i="30"/>
  <c r="HI51" i="30"/>
  <c r="HE51" i="30"/>
  <c r="HA51" i="30"/>
  <c r="GW51" i="30"/>
  <c r="GS51" i="30"/>
  <c r="GO51" i="30"/>
  <c r="GK51" i="30"/>
  <c r="GG51" i="30"/>
  <c r="GC51" i="30"/>
  <c r="FY51" i="30"/>
  <c r="FU51" i="30"/>
  <c r="FQ51" i="30"/>
  <c r="FM51" i="30"/>
  <c r="FI51" i="30"/>
  <c r="FE51" i="30"/>
  <c r="FA51" i="30"/>
  <c r="EW51" i="30"/>
  <c r="ES51" i="30"/>
  <c r="EO51" i="30"/>
  <c r="EK51" i="30"/>
  <c r="EG51" i="30"/>
  <c r="EC51" i="30"/>
  <c r="DY51" i="30"/>
  <c r="DU51" i="30"/>
  <c r="DQ51" i="30"/>
  <c r="DM51" i="30"/>
  <c r="DI51" i="30"/>
  <c r="DE51" i="30"/>
  <c r="DA51" i="30"/>
  <c r="CW51" i="30"/>
  <c r="CS51" i="30"/>
  <c r="CO51" i="30"/>
  <c r="CK51" i="30"/>
  <c r="CG51" i="30"/>
  <c r="CC51" i="30"/>
  <c r="BY51" i="30"/>
  <c r="BU51" i="30"/>
  <c r="BQ51" i="30"/>
  <c r="BM51" i="30"/>
  <c r="BI51" i="30"/>
  <c r="BE51" i="30"/>
  <c r="BA51" i="30"/>
  <c r="AW51" i="30"/>
  <c r="AS51" i="30"/>
  <c r="AO51" i="30"/>
  <c r="AK51" i="30"/>
  <c r="AG51" i="30"/>
  <c r="AC51" i="30"/>
  <c r="Y51" i="30"/>
  <c r="U51" i="30"/>
  <c r="Q51" i="30"/>
  <c r="M51" i="30"/>
  <c r="ID51" i="30"/>
  <c r="HZ51" i="30"/>
  <c r="HV51" i="30"/>
  <c r="HR51" i="30"/>
  <c r="HN51" i="30"/>
  <c r="HJ51" i="30"/>
  <c r="HF51" i="30"/>
  <c r="HB51" i="30"/>
  <c r="GX51" i="30"/>
  <c r="GT51" i="30"/>
  <c r="GP51" i="30"/>
  <c r="GL51" i="30"/>
  <c r="GH51" i="30"/>
  <c r="GD51" i="30"/>
  <c r="FZ51" i="30"/>
  <c r="FV51" i="30"/>
  <c r="FR51" i="30"/>
  <c r="FN51" i="30"/>
  <c r="FJ51" i="30"/>
  <c r="FF51" i="30"/>
  <c r="FB51" i="30"/>
  <c r="EX51" i="30"/>
  <c r="ET51" i="30"/>
  <c r="EP51" i="30"/>
  <c r="EL51" i="30"/>
  <c r="EH51" i="30"/>
  <c r="ED51" i="30"/>
  <c r="DZ51" i="30"/>
  <c r="DV51" i="30"/>
  <c r="DR51" i="30"/>
  <c r="DN51" i="30"/>
  <c r="DJ51" i="30"/>
  <c r="DF51" i="30"/>
  <c r="DB51" i="30"/>
  <c r="CX51" i="30"/>
  <c r="CT51" i="30"/>
  <c r="CP51" i="30"/>
  <c r="CL51" i="30"/>
  <c r="CH51" i="30"/>
  <c r="CD51" i="30"/>
  <c r="BZ51" i="30"/>
  <c r="BV51" i="30"/>
  <c r="BR51" i="30"/>
  <c r="BN51" i="30"/>
  <c r="BJ51" i="30"/>
  <c r="BF51" i="30"/>
  <c r="BB51" i="30"/>
  <c r="AX51" i="30"/>
  <c r="AT51" i="30"/>
  <c r="AP51" i="30"/>
  <c r="AL51" i="30"/>
  <c r="AH51" i="30"/>
  <c r="AD51" i="30"/>
  <c r="Z51" i="30"/>
  <c r="V51" i="30"/>
  <c r="R51" i="30"/>
  <c r="N51" i="30"/>
  <c r="IE51" i="30"/>
  <c r="IA51" i="30"/>
  <c r="HW51" i="30"/>
  <c r="HS51" i="30"/>
  <c r="HO51" i="30"/>
  <c r="HK51" i="30"/>
  <c r="HG51" i="30"/>
  <c r="HC51" i="30"/>
  <c r="GY51" i="30"/>
  <c r="GU51" i="30"/>
  <c r="GQ51" i="30"/>
  <c r="GM51" i="30"/>
  <c r="GI51" i="30"/>
  <c r="GE51" i="30"/>
  <c r="GA51" i="30"/>
  <c r="FW51" i="30"/>
  <c r="FS51" i="30"/>
  <c r="FO51" i="30"/>
  <c r="FK51" i="30"/>
  <c r="FG51" i="30"/>
  <c r="FC51" i="30"/>
  <c r="EY51" i="30"/>
  <c r="EU51" i="30"/>
  <c r="EQ51" i="30"/>
  <c r="EM51" i="30"/>
  <c r="EI51" i="30"/>
  <c r="EE51" i="30"/>
  <c r="EA51" i="30"/>
  <c r="DW51" i="30"/>
  <c r="DS51" i="30"/>
  <c r="DO51" i="30"/>
  <c r="DK51" i="30"/>
  <c r="DG51" i="30"/>
  <c r="DC51" i="30"/>
  <c r="CY51" i="30"/>
  <c r="CU51" i="30"/>
  <c r="CQ51" i="30"/>
  <c r="CM51" i="30"/>
  <c r="CI51" i="30"/>
  <c r="CE51" i="30"/>
  <c r="CA51" i="30"/>
  <c r="BW51" i="30"/>
  <c r="BS51" i="30"/>
  <c r="BO51" i="30"/>
  <c r="BK51" i="30"/>
  <c r="BG51" i="30"/>
  <c r="BC51" i="30"/>
  <c r="AY51" i="30"/>
  <c r="AU51" i="30"/>
  <c r="AQ51" i="30"/>
  <c r="AM51" i="30"/>
  <c r="AI51" i="30"/>
  <c r="AE51" i="30"/>
  <c r="AA51" i="30"/>
  <c r="W51" i="30"/>
  <c r="S51" i="30"/>
  <c r="O51" i="30"/>
  <c r="K51" i="30"/>
  <c r="ID97" i="30"/>
  <c r="HZ97" i="30"/>
  <c r="HV97" i="30"/>
  <c r="HR97" i="30"/>
  <c r="HN97" i="30"/>
  <c r="HJ97" i="30"/>
  <c r="HF97" i="30"/>
  <c r="HB97" i="30"/>
  <c r="GX97" i="30"/>
  <c r="GT97" i="30"/>
  <c r="GP97" i="30"/>
  <c r="GL97" i="30"/>
  <c r="GH97" i="30"/>
  <c r="GD97" i="30"/>
  <c r="FZ97" i="30"/>
  <c r="FV97" i="30"/>
  <c r="FR97" i="30"/>
  <c r="FN97" i="30"/>
  <c r="FJ97" i="30"/>
  <c r="FF97" i="30"/>
  <c r="FB97" i="30"/>
  <c r="EX97" i="30"/>
  <c r="ET97" i="30"/>
  <c r="EP97" i="30"/>
  <c r="EL97" i="30"/>
  <c r="EH97" i="30"/>
  <c r="ED97" i="30"/>
  <c r="DZ97" i="30"/>
  <c r="DV97" i="30"/>
  <c r="DR97" i="30"/>
  <c r="DN97" i="30"/>
  <c r="DJ97" i="30"/>
  <c r="DF97" i="30"/>
  <c r="DB97" i="30"/>
  <c r="CX97" i="30"/>
  <c r="CT97" i="30"/>
  <c r="CP97" i="30"/>
  <c r="CL97" i="30"/>
  <c r="CH97" i="30"/>
  <c r="CD97" i="30"/>
  <c r="BZ97" i="30"/>
  <c r="BV97" i="30"/>
  <c r="BR97" i="30"/>
  <c r="BN97" i="30"/>
  <c r="BJ97" i="30"/>
  <c r="BF97" i="30"/>
  <c r="BB97" i="30"/>
  <c r="AX97" i="30"/>
  <c r="AT97" i="30"/>
  <c r="AP97" i="30"/>
  <c r="AL97" i="30"/>
  <c r="AH97" i="30"/>
  <c r="AD97" i="30"/>
  <c r="Z97" i="30"/>
  <c r="V97" i="30"/>
  <c r="R97" i="30"/>
  <c r="N97" i="30"/>
  <c r="IE97" i="30"/>
  <c r="IA97" i="30"/>
  <c r="HW97" i="30"/>
  <c r="HS97" i="30"/>
  <c r="HO97" i="30"/>
  <c r="HK97" i="30"/>
  <c r="HG97" i="30"/>
  <c r="HC97" i="30"/>
  <c r="GY97" i="30"/>
  <c r="GU97" i="30"/>
  <c r="GQ97" i="30"/>
  <c r="GM97" i="30"/>
  <c r="GI97" i="30"/>
  <c r="GE97" i="30"/>
  <c r="GA97" i="30"/>
  <c r="FW97" i="30"/>
  <c r="FS97" i="30"/>
  <c r="FO97" i="30"/>
  <c r="FK97" i="30"/>
  <c r="FG97" i="30"/>
  <c r="FC97" i="30"/>
  <c r="EY97" i="30"/>
  <c r="EU97" i="30"/>
  <c r="EQ97" i="30"/>
  <c r="EM97" i="30"/>
  <c r="EI97" i="30"/>
  <c r="EE97" i="30"/>
  <c r="EA97" i="30"/>
  <c r="DW97" i="30"/>
  <c r="DS97" i="30"/>
  <c r="DO97" i="30"/>
  <c r="DK97" i="30"/>
  <c r="DG97" i="30"/>
  <c r="DC97" i="30"/>
  <c r="CY97" i="30"/>
  <c r="CU97" i="30"/>
  <c r="CQ97" i="30"/>
  <c r="CM97" i="30"/>
  <c r="CI97" i="30"/>
  <c r="CE97" i="30"/>
  <c r="CA97" i="30"/>
  <c r="BW97" i="30"/>
  <c r="BS97" i="30"/>
  <c r="BO97" i="30"/>
  <c r="BK97" i="30"/>
  <c r="BG97" i="30"/>
  <c r="BC97" i="30"/>
  <c r="AY97" i="30"/>
  <c r="AU97" i="30"/>
  <c r="AQ97" i="30"/>
  <c r="AM97" i="30"/>
  <c r="AI97" i="30"/>
  <c r="AE97" i="30"/>
  <c r="AA97" i="30"/>
  <c r="W97" i="30"/>
  <c r="S97" i="30"/>
  <c r="O97" i="30"/>
  <c r="K97" i="30"/>
  <c r="IF97" i="30"/>
  <c r="IB97" i="30"/>
  <c r="HX97" i="30"/>
  <c r="HT97" i="30"/>
  <c r="HP97" i="30"/>
  <c r="HL97" i="30"/>
  <c r="HH97" i="30"/>
  <c r="HD97" i="30"/>
  <c r="GZ97" i="30"/>
  <c r="GV97" i="30"/>
  <c r="GR97" i="30"/>
  <c r="GN97" i="30"/>
  <c r="GJ97" i="30"/>
  <c r="GF97" i="30"/>
  <c r="GB97" i="30"/>
  <c r="FX97" i="30"/>
  <c r="FT97" i="30"/>
  <c r="FP97" i="30"/>
  <c r="FL97" i="30"/>
  <c r="FH97" i="30"/>
  <c r="FD97" i="30"/>
  <c r="EZ97" i="30"/>
  <c r="EV97" i="30"/>
  <c r="ER97" i="30"/>
  <c r="EN97" i="30"/>
  <c r="EJ97" i="30"/>
  <c r="EF97" i="30"/>
  <c r="EB97" i="30"/>
  <c r="DX97" i="30"/>
  <c r="DT97" i="30"/>
  <c r="DP97" i="30"/>
  <c r="DL97" i="30"/>
  <c r="DH97" i="30"/>
  <c r="DD97" i="30"/>
  <c r="CZ97" i="30"/>
  <c r="CV97" i="30"/>
  <c r="CR97" i="30"/>
  <c r="CN97" i="30"/>
  <c r="CJ97" i="30"/>
  <c r="CF97" i="30"/>
  <c r="CB97" i="30"/>
  <c r="BX97" i="30"/>
  <c r="BT97" i="30"/>
  <c r="BP97" i="30"/>
  <c r="BL97" i="30"/>
  <c r="BH97" i="30"/>
  <c r="BD97" i="30"/>
  <c r="AZ97" i="30"/>
  <c r="AV97" i="30"/>
  <c r="AR97" i="30"/>
  <c r="AN97" i="30"/>
  <c r="AJ97" i="30"/>
  <c r="AF97" i="30"/>
  <c r="AB97" i="30"/>
  <c r="X97" i="30"/>
  <c r="T97" i="30"/>
  <c r="P97" i="30"/>
  <c r="L97" i="30"/>
  <c r="IG97" i="30"/>
  <c r="IC97" i="30"/>
  <c r="HY97" i="30"/>
  <c r="HU97" i="30"/>
  <c r="HQ97" i="30"/>
  <c r="HM97" i="30"/>
  <c r="HI97" i="30"/>
  <c r="HE97" i="30"/>
  <c r="HA97" i="30"/>
  <c r="GW97" i="30"/>
  <c r="GS97" i="30"/>
  <c r="GO97" i="30"/>
  <c r="GK97" i="30"/>
  <c r="GG97" i="30"/>
  <c r="GC97" i="30"/>
  <c r="FY97" i="30"/>
  <c r="FU97" i="30"/>
  <c r="FQ97" i="30"/>
  <c r="FM97" i="30"/>
  <c r="FI97" i="30"/>
  <c r="FE97" i="30"/>
  <c r="FA97" i="30"/>
  <c r="EW97" i="30"/>
  <c r="ES97" i="30"/>
  <c r="EO97" i="30"/>
  <c r="EK97" i="30"/>
  <c r="EG97" i="30"/>
  <c r="EC97" i="30"/>
  <c r="DY97" i="30"/>
  <c r="DU97" i="30"/>
  <c r="DQ97" i="30"/>
  <c r="DM97" i="30"/>
  <c r="DI97" i="30"/>
  <c r="DE97" i="30"/>
  <c r="DA97" i="30"/>
  <c r="CW97" i="30"/>
  <c r="CS97" i="30"/>
  <c r="CO97" i="30"/>
  <c r="CK97" i="30"/>
  <c r="CG97" i="30"/>
  <c r="CC97" i="30"/>
  <c r="BY97" i="30"/>
  <c r="BU97" i="30"/>
  <c r="BQ97" i="30"/>
  <c r="BM97" i="30"/>
  <c r="BI97" i="30"/>
  <c r="BE97" i="30"/>
  <c r="BA97" i="30"/>
  <c r="AW97" i="30"/>
  <c r="AS97" i="30"/>
  <c r="AO97" i="30"/>
  <c r="AK97" i="30"/>
  <c r="AG97" i="30"/>
  <c r="AC97" i="30"/>
  <c r="Y97" i="30"/>
  <c r="U97" i="30"/>
  <c r="Q97" i="30"/>
  <c r="M97" i="30"/>
  <c r="IE126" i="30"/>
  <c r="IA126" i="30"/>
  <c r="HW126" i="30"/>
  <c r="HS126" i="30"/>
  <c r="HO126" i="30"/>
  <c r="HK126" i="30"/>
  <c r="HG126" i="30"/>
  <c r="HC126" i="30"/>
  <c r="GY126" i="30"/>
  <c r="GU126" i="30"/>
  <c r="GQ126" i="30"/>
  <c r="GM126" i="30"/>
  <c r="GI126" i="30"/>
  <c r="GE126" i="30"/>
  <c r="GA126" i="30"/>
  <c r="FW126" i="30"/>
  <c r="FS126" i="30"/>
  <c r="FO126" i="30"/>
  <c r="FK126" i="30"/>
  <c r="FG126" i="30"/>
  <c r="FC126" i="30"/>
  <c r="EY126" i="30"/>
  <c r="EU126" i="30"/>
  <c r="EQ126" i="30"/>
  <c r="EM126" i="30"/>
  <c r="EI126" i="30"/>
  <c r="EE126" i="30"/>
  <c r="EA126" i="30"/>
  <c r="DW126" i="30"/>
  <c r="DS126" i="30"/>
  <c r="DO126" i="30"/>
  <c r="DK126" i="30"/>
  <c r="DG126" i="30"/>
  <c r="DC126" i="30"/>
  <c r="CY126" i="30"/>
  <c r="CU126" i="30"/>
  <c r="CQ126" i="30"/>
  <c r="CM126" i="30"/>
  <c r="CI126" i="30"/>
  <c r="CE126" i="30"/>
  <c r="CA126" i="30"/>
  <c r="BW126" i="30"/>
  <c r="BS126" i="30"/>
  <c r="BO126" i="30"/>
  <c r="BK126" i="30"/>
  <c r="BG126" i="30"/>
  <c r="BC126" i="30"/>
  <c r="AY126" i="30"/>
  <c r="AU126" i="30"/>
  <c r="AQ126" i="30"/>
  <c r="AM126" i="30"/>
  <c r="AI126" i="30"/>
  <c r="AE126" i="30"/>
  <c r="AA126" i="30"/>
  <c r="W126" i="30"/>
  <c r="S126" i="30"/>
  <c r="O126" i="30"/>
  <c r="K126" i="30"/>
  <c r="IF126" i="30"/>
  <c r="IB126" i="30"/>
  <c r="HX126" i="30"/>
  <c r="HT126" i="30"/>
  <c r="HP126" i="30"/>
  <c r="HL126" i="30"/>
  <c r="HH126" i="30"/>
  <c r="HD126" i="30"/>
  <c r="GZ126" i="30"/>
  <c r="GV126" i="30"/>
  <c r="GR126" i="30"/>
  <c r="GN126" i="30"/>
  <c r="GJ126" i="30"/>
  <c r="GF126" i="30"/>
  <c r="GB126" i="30"/>
  <c r="FX126" i="30"/>
  <c r="FT126" i="30"/>
  <c r="FP126" i="30"/>
  <c r="FL126" i="30"/>
  <c r="FH126" i="30"/>
  <c r="FD126" i="30"/>
  <c r="EZ126" i="30"/>
  <c r="EV126" i="30"/>
  <c r="ER126" i="30"/>
  <c r="EN126" i="30"/>
  <c r="EJ126" i="30"/>
  <c r="EF126" i="30"/>
  <c r="EB126" i="30"/>
  <c r="DX126" i="30"/>
  <c r="DT126" i="30"/>
  <c r="DP126" i="30"/>
  <c r="DL126" i="30"/>
  <c r="DH126" i="30"/>
  <c r="DD126" i="30"/>
  <c r="CZ126" i="30"/>
  <c r="CV126" i="30"/>
  <c r="CR126" i="30"/>
  <c r="CN126" i="30"/>
  <c r="CJ126" i="30"/>
  <c r="CF126" i="30"/>
  <c r="CB126" i="30"/>
  <c r="BX126" i="30"/>
  <c r="BT126" i="30"/>
  <c r="BP126" i="30"/>
  <c r="BL126" i="30"/>
  <c r="BH126" i="30"/>
  <c r="BD126" i="30"/>
  <c r="AZ126" i="30"/>
  <c r="AV126" i="30"/>
  <c r="AR126" i="30"/>
  <c r="AN126" i="30"/>
  <c r="AJ126" i="30"/>
  <c r="AF126" i="30"/>
  <c r="AB126" i="30"/>
  <c r="X126" i="30"/>
  <c r="T126" i="30"/>
  <c r="P126" i="30"/>
  <c r="L126" i="30"/>
  <c r="IG126" i="30"/>
  <c r="IC126" i="30"/>
  <c r="HY126" i="30"/>
  <c r="HU126" i="30"/>
  <c r="HQ126" i="30"/>
  <c r="HM126" i="30"/>
  <c r="HI126" i="30"/>
  <c r="HE126" i="30"/>
  <c r="HA126" i="30"/>
  <c r="GW126" i="30"/>
  <c r="GS126" i="30"/>
  <c r="GO126" i="30"/>
  <c r="GK126" i="30"/>
  <c r="GG126" i="30"/>
  <c r="GC126" i="30"/>
  <c r="FY126" i="30"/>
  <c r="FU126" i="30"/>
  <c r="FQ126" i="30"/>
  <c r="FM126" i="30"/>
  <c r="FI126" i="30"/>
  <c r="FE126" i="30"/>
  <c r="FA126" i="30"/>
  <c r="EW126" i="30"/>
  <c r="ES126" i="30"/>
  <c r="EO126" i="30"/>
  <c r="EK126" i="30"/>
  <c r="EG126" i="30"/>
  <c r="EC126" i="30"/>
  <c r="DY126" i="30"/>
  <c r="DU126" i="30"/>
  <c r="DQ126" i="30"/>
  <c r="DM126" i="30"/>
  <c r="DI126" i="30"/>
  <c r="DE126" i="30"/>
  <c r="DA126" i="30"/>
  <c r="CW126" i="30"/>
  <c r="CS126" i="30"/>
  <c r="CO126" i="30"/>
  <c r="CK126" i="30"/>
  <c r="CG126" i="30"/>
  <c r="CC126" i="30"/>
  <c r="BY126" i="30"/>
  <c r="BU126" i="30"/>
  <c r="BQ126" i="30"/>
  <c r="BM126" i="30"/>
  <c r="BI126" i="30"/>
  <c r="BE126" i="30"/>
  <c r="BA126" i="30"/>
  <c r="AW126" i="30"/>
  <c r="AS126" i="30"/>
  <c r="AO126" i="30"/>
  <c r="AK126" i="30"/>
  <c r="AG126" i="30"/>
  <c r="AC126" i="30"/>
  <c r="Y126" i="30"/>
  <c r="U126" i="30"/>
  <c r="Q126" i="30"/>
  <c r="M126" i="30"/>
  <c r="ID126" i="30"/>
  <c r="HZ126" i="30"/>
  <c r="HV126" i="30"/>
  <c r="HR126" i="30"/>
  <c r="HN126" i="30"/>
  <c r="HJ126" i="30"/>
  <c r="HF126" i="30"/>
  <c r="HB126" i="30"/>
  <c r="GX126" i="30"/>
  <c r="GT126" i="30"/>
  <c r="GP126" i="30"/>
  <c r="GL126" i="30"/>
  <c r="GH126" i="30"/>
  <c r="GD126" i="30"/>
  <c r="FZ126" i="30"/>
  <c r="FV126" i="30"/>
  <c r="FR126" i="30"/>
  <c r="FN126" i="30"/>
  <c r="FJ126" i="30"/>
  <c r="FF126" i="30"/>
  <c r="FB126" i="30"/>
  <c r="EX126" i="30"/>
  <c r="ET126" i="30"/>
  <c r="EP126" i="30"/>
  <c r="EL126" i="30"/>
  <c r="EH126" i="30"/>
  <c r="ED126" i="30"/>
  <c r="DZ126" i="30"/>
  <c r="DV126" i="30"/>
  <c r="DR126" i="30"/>
  <c r="DN126" i="30"/>
  <c r="DJ126" i="30"/>
  <c r="DF126" i="30"/>
  <c r="DB126" i="30"/>
  <c r="CX126" i="30"/>
  <c r="CT126" i="30"/>
  <c r="CP126" i="30"/>
  <c r="CL126" i="30"/>
  <c r="CH126" i="30"/>
  <c r="CD126" i="30"/>
  <c r="BZ126" i="30"/>
  <c r="BV126" i="30"/>
  <c r="BR126" i="30"/>
  <c r="BN126" i="30"/>
  <c r="BJ126" i="30"/>
  <c r="BF126" i="30"/>
  <c r="BB126" i="30"/>
  <c r="AX126" i="30"/>
  <c r="AT126" i="30"/>
  <c r="AP126" i="30"/>
  <c r="AL126" i="30"/>
  <c r="AH126" i="30"/>
  <c r="AD126" i="30"/>
  <c r="Z126" i="30"/>
  <c r="V126" i="30"/>
  <c r="R126" i="30"/>
  <c r="N126" i="30"/>
  <c r="IF147" i="30"/>
  <c r="IB147" i="30"/>
  <c r="HX147" i="30"/>
  <c r="HT147" i="30"/>
  <c r="HP147" i="30"/>
  <c r="HL147" i="30"/>
  <c r="HH147" i="30"/>
  <c r="HD147" i="30"/>
  <c r="GZ147" i="30"/>
  <c r="GV147" i="30"/>
  <c r="GR147" i="30"/>
  <c r="GN147" i="30"/>
  <c r="GJ147" i="30"/>
  <c r="GF147" i="30"/>
  <c r="GB147" i="30"/>
  <c r="FX147" i="30"/>
  <c r="FT147" i="30"/>
  <c r="FP147" i="30"/>
  <c r="FL147" i="30"/>
  <c r="FH147" i="30"/>
  <c r="FD147" i="30"/>
  <c r="EZ147" i="30"/>
  <c r="EV147" i="30"/>
  <c r="ER147" i="30"/>
  <c r="EN147" i="30"/>
  <c r="EJ147" i="30"/>
  <c r="EF147" i="30"/>
  <c r="EB147" i="30"/>
  <c r="DX147" i="30"/>
  <c r="DT147" i="30"/>
  <c r="DP147" i="30"/>
  <c r="DL147" i="30"/>
  <c r="DH147" i="30"/>
  <c r="DD147" i="30"/>
  <c r="CZ147" i="30"/>
  <c r="CV147" i="30"/>
  <c r="CR147" i="30"/>
  <c r="CN147" i="30"/>
  <c r="CJ147" i="30"/>
  <c r="CF147" i="30"/>
  <c r="CB147" i="30"/>
  <c r="BX147" i="30"/>
  <c r="BT147" i="30"/>
  <c r="BP147" i="30"/>
  <c r="BL147" i="30"/>
  <c r="BH147" i="30"/>
  <c r="BD147" i="30"/>
  <c r="AZ147" i="30"/>
  <c r="AV147" i="30"/>
  <c r="AR147" i="30"/>
  <c r="AN147" i="30"/>
  <c r="AJ147" i="30"/>
  <c r="AF147" i="30"/>
  <c r="AB147" i="30"/>
  <c r="X147" i="30"/>
  <c r="T147" i="30"/>
  <c r="P147" i="30"/>
  <c r="L147" i="30"/>
  <c r="IG147" i="30"/>
  <c r="IC147" i="30"/>
  <c r="HY147" i="30"/>
  <c r="HU147" i="30"/>
  <c r="HQ147" i="30"/>
  <c r="HM147" i="30"/>
  <c r="HI147" i="30"/>
  <c r="HE147" i="30"/>
  <c r="HA147" i="30"/>
  <c r="GW147" i="30"/>
  <c r="GS147" i="30"/>
  <c r="GO147" i="30"/>
  <c r="GK147" i="30"/>
  <c r="GG147" i="30"/>
  <c r="GC147" i="30"/>
  <c r="FY147" i="30"/>
  <c r="FU147" i="30"/>
  <c r="FQ147" i="30"/>
  <c r="FM147" i="30"/>
  <c r="FI147" i="30"/>
  <c r="FE147" i="30"/>
  <c r="FA147" i="30"/>
  <c r="EW147" i="30"/>
  <c r="ES147" i="30"/>
  <c r="EO147" i="30"/>
  <c r="EK147" i="30"/>
  <c r="EG147" i="30"/>
  <c r="EC147" i="30"/>
  <c r="DY147" i="30"/>
  <c r="DU147" i="30"/>
  <c r="DQ147" i="30"/>
  <c r="DM147" i="30"/>
  <c r="DI147" i="30"/>
  <c r="DE147" i="30"/>
  <c r="DA147" i="30"/>
  <c r="CW147" i="30"/>
  <c r="CS147" i="30"/>
  <c r="CO147" i="30"/>
  <c r="CK147" i="30"/>
  <c r="CG147" i="30"/>
  <c r="CC147" i="30"/>
  <c r="BY147" i="30"/>
  <c r="BU147" i="30"/>
  <c r="BQ147" i="30"/>
  <c r="BM147" i="30"/>
  <c r="BI147" i="30"/>
  <c r="BE147" i="30"/>
  <c r="BA147" i="30"/>
  <c r="AW147" i="30"/>
  <c r="AS147" i="30"/>
  <c r="AO147" i="30"/>
  <c r="AK147" i="30"/>
  <c r="AG147" i="30"/>
  <c r="AC147" i="30"/>
  <c r="Y147" i="30"/>
  <c r="U147" i="30"/>
  <c r="Q147" i="30"/>
  <c r="M147" i="30"/>
  <c r="ID147" i="30"/>
  <c r="HZ147" i="30"/>
  <c r="HV147" i="30"/>
  <c r="HR147" i="30"/>
  <c r="HN147" i="30"/>
  <c r="HJ147" i="30"/>
  <c r="HF147" i="30"/>
  <c r="HB147" i="30"/>
  <c r="GX147" i="30"/>
  <c r="GT147" i="30"/>
  <c r="GP147" i="30"/>
  <c r="GL147" i="30"/>
  <c r="GH147" i="30"/>
  <c r="GD147" i="30"/>
  <c r="FZ147" i="30"/>
  <c r="FV147" i="30"/>
  <c r="FR147" i="30"/>
  <c r="FN147" i="30"/>
  <c r="FJ147" i="30"/>
  <c r="FF147" i="30"/>
  <c r="FB147" i="30"/>
  <c r="EX147" i="30"/>
  <c r="ET147" i="30"/>
  <c r="EP147" i="30"/>
  <c r="EL147" i="30"/>
  <c r="EH147" i="30"/>
  <c r="ED147" i="30"/>
  <c r="DZ147" i="30"/>
  <c r="DV147" i="30"/>
  <c r="DR147" i="30"/>
  <c r="DN147" i="30"/>
  <c r="DJ147" i="30"/>
  <c r="DF147" i="30"/>
  <c r="DB147" i="30"/>
  <c r="CX147" i="30"/>
  <c r="CT147" i="30"/>
  <c r="CP147" i="30"/>
  <c r="CL147" i="30"/>
  <c r="CH147" i="30"/>
  <c r="CD147" i="30"/>
  <c r="BZ147" i="30"/>
  <c r="BV147" i="30"/>
  <c r="BR147" i="30"/>
  <c r="BN147" i="30"/>
  <c r="BJ147" i="30"/>
  <c r="BF147" i="30"/>
  <c r="BB147" i="30"/>
  <c r="AX147" i="30"/>
  <c r="AT147" i="30"/>
  <c r="AP147" i="30"/>
  <c r="AL147" i="30"/>
  <c r="AH147" i="30"/>
  <c r="AD147" i="30"/>
  <c r="Z147" i="30"/>
  <c r="V147" i="30"/>
  <c r="R147" i="30"/>
  <c r="N147" i="30"/>
  <c r="IE147" i="30"/>
  <c r="IA147" i="30"/>
  <c r="HW147" i="30"/>
  <c r="HS147" i="30"/>
  <c r="HO147" i="30"/>
  <c r="HK147" i="30"/>
  <c r="HG147" i="30"/>
  <c r="HC147" i="30"/>
  <c r="GY147" i="30"/>
  <c r="GU147" i="30"/>
  <c r="GQ147" i="30"/>
  <c r="GM147" i="30"/>
  <c r="GI147" i="30"/>
  <c r="GE147" i="30"/>
  <c r="GA147" i="30"/>
  <c r="FW147" i="30"/>
  <c r="FS147" i="30"/>
  <c r="FO147" i="30"/>
  <c r="FK147" i="30"/>
  <c r="FG147" i="30"/>
  <c r="FC147" i="30"/>
  <c r="EY147" i="30"/>
  <c r="EU147" i="30"/>
  <c r="EQ147" i="30"/>
  <c r="EM147" i="30"/>
  <c r="EI147" i="30"/>
  <c r="EE147" i="30"/>
  <c r="EA147" i="30"/>
  <c r="DW147" i="30"/>
  <c r="DS147" i="30"/>
  <c r="DO147" i="30"/>
  <c r="DK147" i="30"/>
  <c r="DG147" i="30"/>
  <c r="DC147" i="30"/>
  <c r="CY147" i="30"/>
  <c r="CU147" i="30"/>
  <c r="CQ147" i="30"/>
  <c r="CM147" i="30"/>
  <c r="CI147" i="30"/>
  <c r="CE147" i="30"/>
  <c r="CA147" i="30"/>
  <c r="BW147" i="30"/>
  <c r="BS147" i="30"/>
  <c r="BO147" i="30"/>
  <c r="BK147" i="30"/>
  <c r="BG147" i="30"/>
  <c r="BC147" i="30"/>
  <c r="AY147" i="30"/>
  <c r="AU147" i="30"/>
  <c r="AQ147" i="30"/>
  <c r="AM147" i="30"/>
  <c r="AI147" i="30"/>
  <c r="AE147" i="30"/>
  <c r="AA147" i="30"/>
  <c r="W147" i="30"/>
  <c r="S147" i="30"/>
  <c r="O147" i="30"/>
  <c r="K147" i="30"/>
  <c r="ID170" i="30"/>
  <c r="HZ170" i="30"/>
  <c r="HV170" i="30"/>
  <c r="HR170" i="30"/>
  <c r="HN170" i="30"/>
  <c r="HJ170" i="30"/>
  <c r="HF170" i="30"/>
  <c r="HB170" i="30"/>
  <c r="GX170" i="30"/>
  <c r="GT170" i="30"/>
  <c r="GP170" i="30"/>
  <c r="GL170" i="30"/>
  <c r="GH170" i="30"/>
  <c r="GD170" i="30"/>
  <c r="FZ170" i="30"/>
  <c r="FV170" i="30"/>
  <c r="FR170" i="30"/>
  <c r="FN170" i="30"/>
  <c r="FJ170" i="30"/>
  <c r="FF170" i="30"/>
  <c r="FB170" i="30"/>
  <c r="EX170" i="30"/>
  <c r="ET170" i="30"/>
  <c r="EP170" i="30"/>
  <c r="EL170" i="30"/>
  <c r="EH170" i="30"/>
  <c r="ED170" i="30"/>
  <c r="DZ170" i="30"/>
  <c r="DV170" i="30"/>
  <c r="DR170" i="30"/>
  <c r="DN170" i="30"/>
  <c r="DJ170" i="30"/>
  <c r="DF170" i="30"/>
  <c r="DB170" i="30"/>
  <c r="CX170" i="30"/>
  <c r="CT170" i="30"/>
  <c r="CP170" i="30"/>
  <c r="CL170" i="30"/>
  <c r="CH170" i="30"/>
  <c r="CD170" i="30"/>
  <c r="BZ170" i="30"/>
  <c r="BV170" i="30"/>
  <c r="BR170" i="30"/>
  <c r="BN170" i="30"/>
  <c r="BJ170" i="30"/>
  <c r="BF170" i="30"/>
  <c r="BB170" i="30"/>
  <c r="AX170" i="30"/>
  <c r="AT170" i="30"/>
  <c r="AP170" i="30"/>
  <c r="AL170" i="30"/>
  <c r="AH170" i="30"/>
  <c r="AD170" i="30"/>
  <c r="Z170" i="30"/>
  <c r="V170" i="30"/>
  <c r="R170" i="30"/>
  <c r="N170" i="30"/>
  <c r="IE170" i="30"/>
  <c r="IA170" i="30"/>
  <c r="HW170" i="30"/>
  <c r="HS170" i="30"/>
  <c r="HO170" i="30"/>
  <c r="HK170" i="30"/>
  <c r="HG170" i="30"/>
  <c r="HC170" i="30"/>
  <c r="GY170" i="30"/>
  <c r="GU170" i="30"/>
  <c r="GQ170" i="30"/>
  <c r="GM170" i="30"/>
  <c r="GI170" i="30"/>
  <c r="GE170" i="30"/>
  <c r="GA170" i="30"/>
  <c r="FW170" i="30"/>
  <c r="FS170" i="30"/>
  <c r="FO170" i="30"/>
  <c r="FK170" i="30"/>
  <c r="FG170" i="30"/>
  <c r="FC170" i="30"/>
  <c r="EY170" i="30"/>
  <c r="EU170" i="30"/>
  <c r="EQ170" i="30"/>
  <c r="EM170" i="30"/>
  <c r="EI170" i="30"/>
  <c r="EE170" i="30"/>
  <c r="EA170" i="30"/>
  <c r="DW170" i="30"/>
  <c r="DS170" i="30"/>
  <c r="DO170" i="30"/>
  <c r="DK170" i="30"/>
  <c r="DG170" i="30"/>
  <c r="DC170" i="30"/>
  <c r="CY170" i="30"/>
  <c r="CU170" i="30"/>
  <c r="CQ170" i="30"/>
  <c r="CM170" i="30"/>
  <c r="CI170" i="30"/>
  <c r="CE170" i="30"/>
  <c r="CA170" i="30"/>
  <c r="BW170" i="30"/>
  <c r="BS170" i="30"/>
  <c r="BO170" i="30"/>
  <c r="BK170" i="30"/>
  <c r="BG170" i="30"/>
  <c r="BC170" i="30"/>
  <c r="AY170" i="30"/>
  <c r="AU170" i="30"/>
  <c r="AQ170" i="30"/>
  <c r="AM170" i="30"/>
  <c r="AI170" i="30"/>
  <c r="AE170" i="30"/>
  <c r="AA170" i="30"/>
  <c r="W170" i="30"/>
  <c r="S170" i="30"/>
  <c r="O170" i="30"/>
  <c r="K170" i="30"/>
  <c r="IF170" i="30"/>
  <c r="IB170" i="30"/>
  <c r="HX170" i="30"/>
  <c r="HT170" i="30"/>
  <c r="HP170" i="30"/>
  <c r="HL170" i="30"/>
  <c r="HH170" i="30"/>
  <c r="HD170" i="30"/>
  <c r="GZ170" i="30"/>
  <c r="GV170" i="30"/>
  <c r="GR170" i="30"/>
  <c r="GN170" i="30"/>
  <c r="GJ170" i="30"/>
  <c r="GF170" i="30"/>
  <c r="GB170" i="30"/>
  <c r="FX170" i="30"/>
  <c r="FT170" i="30"/>
  <c r="FP170" i="30"/>
  <c r="FL170" i="30"/>
  <c r="FH170" i="30"/>
  <c r="FD170" i="30"/>
  <c r="EZ170" i="30"/>
  <c r="EV170" i="30"/>
  <c r="ER170" i="30"/>
  <c r="EN170" i="30"/>
  <c r="EJ170" i="30"/>
  <c r="EF170" i="30"/>
  <c r="EB170" i="30"/>
  <c r="DX170" i="30"/>
  <c r="DT170" i="30"/>
  <c r="DP170" i="30"/>
  <c r="DL170" i="30"/>
  <c r="DH170" i="30"/>
  <c r="DD170" i="30"/>
  <c r="CZ170" i="30"/>
  <c r="CV170" i="30"/>
  <c r="CR170" i="30"/>
  <c r="CN170" i="30"/>
  <c r="CJ170" i="30"/>
  <c r="CF170" i="30"/>
  <c r="CB170" i="30"/>
  <c r="BX170" i="30"/>
  <c r="BT170" i="30"/>
  <c r="BP170" i="30"/>
  <c r="BL170" i="30"/>
  <c r="BH170" i="30"/>
  <c r="BD170" i="30"/>
  <c r="AZ170" i="30"/>
  <c r="AV170" i="30"/>
  <c r="AR170" i="30"/>
  <c r="AN170" i="30"/>
  <c r="AJ170" i="30"/>
  <c r="AF170" i="30"/>
  <c r="AB170" i="30"/>
  <c r="X170" i="30"/>
  <c r="T170" i="30"/>
  <c r="P170" i="30"/>
  <c r="L170" i="30"/>
  <c r="IG170" i="30"/>
  <c r="IC170" i="30"/>
  <c r="HY170" i="30"/>
  <c r="HU170" i="30"/>
  <c r="HQ170" i="30"/>
  <c r="HM170" i="30"/>
  <c r="HI170" i="30"/>
  <c r="HE170" i="30"/>
  <c r="HA170" i="30"/>
  <c r="GW170" i="30"/>
  <c r="GS170" i="30"/>
  <c r="GO170" i="30"/>
  <c r="GK170" i="30"/>
  <c r="GG170" i="30"/>
  <c r="GC170" i="30"/>
  <c r="FY170" i="30"/>
  <c r="FU170" i="30"/>
  <c r="FQ170" i="30"/>
  <c r="FM170" i="30"/>
  <c r="FI170" i="30"/>
  <c r="FE170" i="30"/>
  <c r="FA170" i="30"/>
  <c r="EW170" i="30"/>
  <c r="ES170" i="30"/>
  <c r="EO170" i="30"/>
  <c r="EK170" i="30"/>
  <c r="EG170" i="30"/>
  <c r="EC170" i="30"/>
  <c r="DY170" i="30"/>
  <c r="DU170" i="30"/>
  <c r="DQ170" i="30"/>
  <c r="DM170" i="30"/>
  <c r="DI170" i="30"/>
  <c r="DE170" i="30"/>
  <c r="DA170" i="30"/>
  <c r="CW170" i="30"/>
  <c r="CS170" i="30"/>
  <c r="CO170" i="30"/>
  <c r="CK170" i="30"/>
  <c r="CG170" i="30"/>
  <c r="CC170" i="30"/>
  <c r="BY170" i="30"/>
  <c r="BU170" i="30"/>
  <c r="BQ170" i="30"/>
  <c r="BM170" i="30"/>
  <c r="BI170" i="30"/>
  <c r="BE170" i="30"/>
  <c r="BA170" i="30"/>
  <c r="AW170" i="30"/>
  <c r="AS170" i="30"/>
  <c r="AO170" i="30"/>
  <c r="AK170" i="30"/>
  <c r="AG170" i="30"/>
  <c r="AC170" i="30"/>
  <c r="Y170" i="30"/>
  <c r="U170" i="30"/>
  <c r="Q170" i="30"/>
  <c r="M170" i="30"/>
  <c r="IE203" i="30"/>
  <c r="IA203" i="30"/>
  <c r="HW203" i="30"/>
  <c r="HS203" i="30"/>
  <c r="HO203" i="30"/>
  <c r="HK203" i="30"/>
  <c r="HG203" i="30"/>
  <c r="HC203" i="30"/>
  <c r="GY203" i="30"/>
  <c r="GU203" i="30"/>
  <c r="GQ203" i="30"/>
  <c r="GM203" i="30"/>
  <c r="GI203" i="30"/>
  <c r="GE203" i="30"/>
  <c r="GA203" i="30"/>
  <c r="FW203" i="30"/>
  <c r="FS203" i="30"/>
  <c r="FO203" i="30"/>
  <c r="FK203" i="30"/>
  <c r="FG203" i="30"/>
  <c r="FC203" i="30"/>
  <c r="EY203" i="30"/>
  <c r="EU203" i="30"/>
  <c r="EQ203" i="30"/>
  <c r="EM203" i="30"/>
  <c r="EI203" i="30"/>
  <c r="EE203" i="30"/>
  <c r="EA203" i="30"/>
  <c r="DW203" i="30"/>
  <c r="DS203" i="30"/>
  <c r="DO203" i="30"/>
  <c r="DK203" i="30"/>
  <c r="DG203" i="30"/>
  <c r="DC203" i="30"/>
  <c r="CY203" i="30"/>
  <c r="CU203" i="30"/>
  <c r="CQ203" i="30"/>
  <c r="CM203" i="30"/>
  <c r="CI203" i="30"/>
  <c r="CE203" i="30"/>
  <c r="CA203" i="30"/>
  <c r="BW203" i="30"/>
  <c r="BS203" i="30"/>
  <c r="BO203" i="30"/>
  <c r="BK203" i="30"/>
  <c r="BG203" i="30"/>
  <c r="BC203" i="30"/>
  <c r="AY203" i="30"/>
  <c r="AU203" i="30"/>
  <c r="AQ203" i="30"/>
  <c r="AM203" i="30"/>
  <c r="AI203" i="30"/>
  <c r="AE203" i="30"/>
  <c r="AA203" i="30"/>
  <c r="W203" i="30"/>
  <c r="S203" i="30"/>
  <c r="O203" i="30"/>
  <c r="K203" i="30"/>
  <c r="IF203" i="30"/>
  <c r="IB203" i="30"/>
  <c r="HX203" i="30"/>
  <c r="HT203" i="30"/>
  <c r="HP203" i="30"/>
  <c r="HL203" i="30"/>
  <c r="HH203" i="30"/>
  <c r="HD203" i="30"/>
  <c r="GZ203" i="30"/>
  <c r="GV203" i="30"/>
  <c r="GR203" i="30"/>
  <c r="GN203" i="30"/>
  <c r="GJ203" i="30"/>
  <c r="GF203" i="30"/>
  <c r="GB203" i="30"/>
  <c r="FX203" i="30"/>
  <c r="FT203" i="30"/>
  <c r="FP203" i="30"/>
  <c r="FL203" i="30"/>
  <c r="FH203" i="30"/>
  <c r="FD203" i="30"/>
  <c r="EZ203" i="30"/>
  <c r="EV203" i="30"/>
  <c r="ER203" i="30"/>
  <c r="EN203" i="30"/>
  <c r="EJ203" i="30"/>
  <c r="EF203" i="30"/>
  <c r="EB203" i="30"/>
  <c r="DX203" i="30"/>
  <c r="DT203" i="30"/>
  <c r="DP203" i="30"/>
  <c r="DL203" i="30"/>
  <c r="DH203" i="30"/>
  <c r="DD203" i="30"/>
  <c r="CZ203" i="30"/>
  <c r="CV203" i="30"/>
  <c r="CR203" i="30"/>
  <c r="CN203" i="30"/>
  <c r="CJ203" i="30"/>
  <c r="CF203" i="30"/>
  <c r="CB203" i="30"/>
  <c r="BX203" i="30"/>
  <c r="BT203" i="30"/>
  <c r="BP203" i="30"/>
  <c r="BL203" i="30"/>
  <c r="BH203" i="30"/>
  <c r="BD203" i="30"/>
  <c r="AZ203" i="30"/>
  <c r="AV203" i="30"/>
  <c r="AR203" i="30"/>
  <c r="AN203" i="30"/>
  <c r="AJ203" i="30"/>
  <c r="AF203" i="30"/>
  <c r="AB203" i="30"/>
  <c r="X203" i="30"/>
  <c r="T203" i="30"/>
  <c r="P203" i="30"/>
  <c r="L203" i="30"/>
  <c r="IG203" i="30"/>
  <c r="IC203" i="30"/>
  <c r="HY203" i="30"/>
  <c r="HU203" i="30"/>
  <c r="HQ203" i="30"/>
  <c r="HM203" i="30"/>
  <c r="HI203" i="30"/>
  <c r="HE203" i="30"/>
  <c r="HA203" i="30"/>
  <c r="GW203" i="30"/>
  <c r="GS203" i="30"/>
  <c r="GO203" i="30"/>
  <c r="GK203" i="30"/>
  <c r="GG203" i="30"/>
  <c r="GC203" i="30"/>
  <c r="FY203" i="30"/>
  <c r="FU203" i="30"/>
  <c r="FQ203" i="30"/>
  <c r="FM203" i="30"/>
  <c r="FI203" i="30"/>
  <c r="FE203" i="30"/>
  <c r="FA203" i="30"/>
  <c r="EW203" i="30"/>
  <c r="ES203" i="30"/>
  <c r="EO203" i="30"/>
  <c r="EK203" i="30"/>
  <c r="EG203" i="30"/>
  <c r="EC203" i="30"/>
  <c r="DY203" i="30"/>
  <c r="DU203" i="30"/>
  <c r="DQ203" i="30"/>
  <c r="DM203" i="30"/>
  <c r="DI203" i="30"/>
  <c r="DE203" i="30"/>
  <c r="DA203" i="30"/>
  <c r="CW203" i="30"/>
  <c r="CS203" i="30"/>
  <c r="CO203" i="30"/>
  <c r="CK203" i="30"/>
  <c r="CG203" i="30"/>
  <c r="CC203" i="30"/>
  <c r="BY203" i="30"/>
  <c r="BU203" i="30"/>
  <c r="BQ203" i="30"/>
  <c r="BM203" i="30"/>
  <c r="BI203" i="30"/>
  <c r="BE203" i="30"/>
  <c r="BA203" i="30"/>
  <c r="AW203" i="30"/>
  <c r="AS203" i="30"/>
  <c r="AO203" i="30"/>
  <c r="AK203" i="30"/>
  <c r="AG203" i="30"/>
  <c r="AC203" i="30"/>
  <c r="Y203" i="30"/>
  <c r="U203" i="30"/>
  <c r="Q203" i="30"/>
  <c r="M203" i="30"/>
  <c r="ID203" i="30"/>
  <c r="HZ203" i="30"/>
  <c r="HV203" i="30"/>
  <c r="HR203" i="30"/>
  <c r="HN203" i="30"/>
  <c r="HJ203" i="30"/>
  <c r="HF203" i="30"/>
  <c r="HB203" i="30"/>
  <c r="GX203" i="30"/>
  <c r="GT203" i="30"/>
  <c r="GP203" i="30"/>
  <c r="GL203" i="30"/>
  <c r="GH203" i="30"/>
  <c r="GD203" i="30"/>
  <c r="FZ203" i="30"/>
  <c r="FV203" i="30"/>
  <c r="FR203" i="30"/>
  <c r="FN203" i="30"/>
  <c r="FJ203" i="30"/>
  <c r="FF203" i="30"/>
  <c r="FB203" i="30"/>
  <c r="EX203" i="30"/>
  <c r="ET203" i="30"/>
  <c r="EP203" i="30"/>
  <c r="EL203" i="30"/>
  <c r="EH203" i="30"/>
  <c r="ED203" i="30"/>
  <c r="DZ203" i="30"/>
  <c r="DV203" i="30"/>
  <c r="DR203" i="30"/>
  <c r="DN203" i="30"/>
  <c r="DJ203" i="30"/>
  <c r="DF203" i="30"/>
  <c r="DB203" i="30"/>
  <c r="CX203" i="30"/>
  <c r="CT203" i="30"/>
  <c r="CP203" i="30"/>
  <c r="CL203" i="30"/>
  <c r="CH203" i="30"/>
  <c r="CD203" i="30"/>
  <c r="BZ203" i="30"/>
  <c r="BV203" i="30"/>
  <c r="BR203" i="30"/>
  <c r="BN203" i="30"/>
  <c r="BJ203" i="30"/>
  <c r="BF203" i="30"/>
  <c r="BB203" i="30"/>
  <c r="AX203" i="30"/>
  <c r="AT203" i="30"/>
  <c r="AP203" i="30"/>
  <c r="AL203" i="30"/>
  <c r="AH203" i="30"/>
  <c r="AD203" i="30"/>
  <c r="Z203" i="30"/>
  <c r="V203" i="30"/>
  <c r="R203" i="30"/>
  <c r="N203" i="30"/>
  <c r="IF212" i="30"/>
  <c r="IB212" i="30"/>
  <c r="HX212" i="30"/>
  <c r="HT212" i="30"/>
  <c r="HP212" i="30"/>
  <c r="HL212" i="30"/>
  <c r="HH212" i="30"/>
  <c r="HD212" i="30"/>
  <c r="GZ212" i="30"/>
  <c r="GV212" i="30"/>
  <c r="GR212" i="30"/>
  <c r="GN212" i="30"/>
  <c r="GJ212" i="30"/>
  <c r="GF212" i="30"/>
  <c r="GB212" i="30"/>
  <c r="FX212" i="30"/>
  <c r="FT212" i="30"/>
  <c r="FP212" i="30"/>
  <c r="FL212" i="30"/>
  <c r="FH212" i="30"/>
  <c r="FD212" i="30"/>
  <c r="EZ212" i="30"/>
  <c r="EV212" i="30"/>
  <c r="ER212" i="30"/>
  <c r="EN212" i="30"/>
  <c r="EJ212" i="30"/>
  <c r="EF212" i="30"/>
  <c r="EB212" i="30"/>
  <c r="DX212" i="30"/>
  <c r="DT212" i="30"/>
  <c r="DP212" i="30"/>
  <c r="DL212" i="30"/>
  <c r="DH212" i="30"/>
  <c r="DD212" i="30"/>
  <c r="CZ212" i="30"/>
  <c r="CV212" i="30"/>
  <c r="CR212" i="30"/>
  <c r="CN212" i="30"/>
  <c r="CJ212" i="30"/>
  <c r="CF212" i="30"/>
  <c r="CB212" i="30"/>
  <c r="BX212" i="30"/>
  <c r="BT212" i="30"/>
  <c r="BP212" i="30"/>
  <c r="BL212" i="30"/>
  <c r="BH212" i="30"/>
  <c r="BD212" i="30"/>
  <c r="AZ212" i="30"/>
  <c r="AV212" i="30"/>
  <c r="AR212" i="30"/>
  <c r="AN212" i="30"/>
  <c r="AJ212" i="30"/>
  <c r="AF212" i="30"/>
  <c r="AB212" i="30"/>
  <c r="X212" i="30"/>
  <c r="T212" i="30"/>
  <c r="P212" i="30"/>
  <c r="L212" i="30"/>
  <c r="IG212" i="30"/>
  <c r="IC212" i="30"/>
  <c r="HY212" i="30"/>
  <c r="HU212" i="30"/>
  <c r="HQ212" i="30"/>
  <c r="HM212" i="30"/>
  <c r="HI212" i="30"/>
  <c r="HE212" i="30"/>
  <c r="HA212" i="30"/>
  <c r="GW212" i="30"/>
  <c r="GS212" i="30"/>
  <c r="GO212" i="30"/>
  <c r="GK212" i="30"/>
  <c r="GG212" i="30"/>
  <c r="GC212" i="30"/>
  <c r="FY212" i="30"/>
  <c r="FU212" i="30"/>
  <c r="FQ212" i="30"/>
  <c r="FM212" i="30"/>
  <c r="FI212" i="30"/>
  <c r="FE212" i="30"/>
  <c r="FA212" i="30"/>
  <c r="EW212" i="30"/>
  <c r="ES212" i="30"/>
  <c r="EO212" i="30"/>
  <c r="EK212" i="30"/>
  <c r="EG212" i="30"/>
  <c r="EC212" i="30"/>
  <c r="DY212" i="30"/>
  <c r="DU212" i="30"/>
  <c r="DQ212" i="30"/>
  <c r="DM212" i="30"/>
  <c r="DI212" i="30"/>
  <c r="DE212" i="30"/>
  <c r="DA212" i="30"/>
  <c r="CW212" i="30"/>
  <c r="CS212" i="30"/>
  <c r="CO212" i="30"/>
  <c r="CK212" i="30"/>
  <c r="CG212" i="30"/>
  <c r="CC212" i="30"/>
  <c r="BY212" i="30"/>
  <c r="BU212" i="30"/>
  <c r="BQ212" i="30"/>
  <c r="BM212" i="30"/>
  <c r="BI212" i="30"/>
  <c r="BE212" i="30"/>
  <c r="BA212" i="30"/>
  <c r="AW212" i="30"/>
  <c r="AS212" i="30"/>
  <c r="AO212" i="30"/>
  <c r="AK212" i="30"/>
  <c r="AG212" i="30"/>
  <c r="AC212" i="30"/>
  <c r="Y212" i="30"/>
  <c r="U212" i="30"/>
  <c r="Q212" i="30"/>
  <c r="M212" i="30"/>
  <c r="ID212" i="30"/>
  <c r="HZ212" i="30"/>
  <c r="HV212" i="30"/>
  <c r="HR212" i="30"/>
  <c r="HN212" i="30"/>
  <c r="HJ212" i="30"/>
  <c r="HF212" i="30"/>
  <c r="HB212" i="30"/>
  <c r="GX212" i="30"/>
  <c r="GT212" i="30"/>
  <c r="GP212" i="30"/>
  <c r="GL212" i="30"/>
  <c r="GH212" i="30"/>
  <c r="GD212" i="30"/>
  <c r="FZ212" i="30"/>
  <c r="FV212" i="30"/>
  <c r="FR212" i="30"/>
  <c r="FN212" i="30"/>
  <c r="FJ212" i="30"/>
  <c r="FF212" i="30"/>
  <c r="FB212" i="30"/>
  <c r="EX212" i="30"/>
  <c r="ET212" i="30"/>
  <c r="EP212" i="30"/>
  <c r="EL212" i="30"/>
  <c r="EH212" i="30"/>
  <c r="ED212" i="30"/>
  <c r="DZ212" i="30"/>
  <c r="DV212" i="30"/>
  <c r="DR212" i="30"/>
  <c r="DN212" i="30"/>
  <c r="DJ212" i="30"/>
  <c r="DF212" i="30"/>
  <c r="DB212" i="30"/>
  <c r="CX212" i="30"/>
  <c r="CT212" i="30"/>
  <c r="CP212" i="30"/>
  <c r="CL212" i="30"/>
  <c r="CH212" i="30"/>
  <c r="CD212" i="30"/>
  <c r="BZ212" i="30"/>
  <c r="BV212" i="30"/>
  <c r="BR212" i="30"/>
  <c r="BN212" i="30"/>
  <c r="BJ212" i="30"/>
  <c r="BF212" i="30"/>
  <c r="BB212" i="30"/>
  <c r="AX212" i="30"/>
  <c r="AT212" i="30"/>
  <c r="AP212" i="30"/>
  <c r="AL212" i="30"/>
  <c r="AH212" i="30"/>
  <c r="AD212" i="30"/>
  <c r="Z212" i="30"/>
  <c r="V212" i="30"/>
  <c r="R212" i="30"/>
  <c r="N212" i="30"/>
  <c r="IE212" i="30"/>
  <c r="IA212" i="30"/>
  <c r="HW212" i="30"/>
  <c r="HS212" i="30"/>
  <c r="HO212" i="30"/>
  <c r="HK212" i="30"/>
  <c r="HG212" i="30"/>
  <c r="HC212" i="30"/>
  <c r="GY212" i="30"/>
  <c r="GU212" i="30"/>
  <c r="GQ212" i="30"/>
  <c r="GM212" i="30"/>
  <c r="GI212" i="30"/>
  <c r="GE212" i="30"/>
  <c r="GA212" i="30"/>
  <c r="FW212" i="30"/>
  <c r="FS212" i="30"/>
  <c r="FO212" i="30"/>
  <c r="FK212" i="30"/>
  <c r="FG212" i="30"/>
  <c r="FC212" i="30"/>
  <c r="EY212" i="30"/>
  <c r="EU212" i="30"/>
  <c r="EQ212" i="30"/>
  <c r="EM212" i="30"/>
  <c r="EI212" i="30"/>
  <c r="EE212" i="30"/>
  <c r="EA212" i="30"/>
  <c r="DW212" i="30"/>
  <c r="DS212" i="30"/>
  <c r="DO212" i="30"/>
  <c r="DK212" i="30"/>
  <c r="DG212" i="30"/>
  <c r="DC212" i="30"/>
  <c r="CY212" i="30"/>
  <c r="CU212" i="30"/>
  <c r="CQ212" i="30"/>
  <c r="CM212" i="30"/>
  <c r="CI212" i="30"/>
  <c r="CE212" i="30"/>
  <c r="CA212" i="30"/>
  <c r="BW212" i="30"/>
  <c r="BS212" i="30"/>
  <c r="BO212" i="30"/>
  <c r="BK212" i="30"/>
  <c r="BG212" i="30"/>
  <c r="BC212" i="30"/>
  <c r="AY212" i="30"/>
  <c r="AU212" i="30"/>
  <c r="AQ212" i="30"/>
  <c r="AM212" i="30"/>
  <c r="AI212" i="30"/>
  <c r="AE212" i="30"/>
  <c r="AA212" i="30"/>
  <c r="W212" i="30"/>
  <c r="S212" i="30"/>
  <c r="O212" i="30"/>
  <c r="K212" i="30"/>
  <c r="IG193" i="30"/>
  <c r="IC193" i="30"/>
  <c r="HY193" i="30"/>
  <c r="HU193" i="30"/>
  <c r="HQ193" i="30"/>
  <c r="HM193" i="30"/>
  <c r="HI193" i="30"/>
  <c r="HE193" i="30"/>
  <c r="HA193" i="30"/>
  <c r="GW193" i="30"/>
  <c r="GS193" i="30"/>
  <c r="GO193" i="30"/>
  <c r="GK193" i="30"/>
  <c r="GG193" i="30"/>
  <c r="GC193" i="30"/>
  <c r="FY193" i="30"/>
  <c r="FU193" i="30"/>
  <c r="FQ193" i="30"/>
  <c r="FM193" i="30"/>
  <c r="FI193" i="30"/>
  <c r="FE193" i="30"/>
  <c r="FA193" i="30"/>
  <c r="EW193" i="30"/>
  <c r="ES193" i="30"/>
  <c r="EO193" i="30"/>
  <c r="EK193" i="30"/>
  <c r="EG193" i="30"/>
  <c r="EC193" i="30"/>
  <c r="DY193" i="30"/>
  <c r="DU193" i="30"/>
  <c r="DQ193" i="30"/>
  <c r="DM193" i="30"/>
  <c r="DI193" i="30"/>
  <c r="DE193" i="30"/>
  <c r="DA193" i="30"/>
  <c r="CW193" i="30"/>
  <c r="CS193" i="30"/>
  <c r="CO193" i="30"/>
  <c r="CK193" i="30"/>
  <c r="CG193" i="30"/>
  <c r="CC193" i="30"/>
  <c r="BY193" i="30"/>
  <c r="BU193" i="30"/>
  <c r="BQ193" i="30"/>
  <c r="BM193" i="30"/>
  <c r="BI193" i="30"/>
  <c r="BE193" i="30"/>
  <c r="BA193" i="30"/>
  <c r="AW193" i="30"/>
  <c r="AS193" i="30"/>
  <c r="AO193" i="30"/>
  <c r="AK193" i="30"/>
  <c r="AG193" i="30"/>
  <c r="AC193" i="30"/>
  <c r="Y193" i="30"/>
  <c r="U193" i="30"/>
  <c r="Q193" i="30"/>
  <c r="M193" i="30"/>
  <c r="ID193" i="30"/>
  <c r="HZ193" i="30"/>
  <c r="HV193" i="30"/>
  <c r="HR193" i="30"/>
  <c r="HN193" i="30"/>
  <c r="HJ193" i="30"/>
  <c r="HF193" i="30"/>
  <c r="HB193" i="30"/>
  <c r="GX193" i="30"/>
  <c r="GT193" i="30"/>
  <c r="GP193" i="30"/>
  <c r="GL193" i="30"/>
  <c r="GH193" i="30"/>
  <c r="GD193" i="30"/>
  <c r="FZ193" i="30"/>
  <c r="FV193" i="30"/>
  <c r="FR193" i="30"/>
  <c r="FN193" i="30"/>
  <c r="FJ193" i="30"/>
  <c r="FF193" i="30"/>
  <c r="FB193" i="30"/>
  <c r="EX193" i="30"/>
  <c r="ET193" i="30"/>
  <c r="EP193" i="30"/>
  <c r="EL193" i="30"/>
  <c r="EH193" i="30"/>
  <c r="ED193" i="30"/>
  <c r="DZ193" i="30"/>
  <c r="DV193" i="30"/>
  <c r="DR193" i="30"/>
  <c r="DN193" i="30"/>
  <c r="DJ193" i="30"/>
  <c r="DF193" i="30"/>
  <c r="DB193" i="30"/>
  <c r="CX193" i="30"/>
  <c r="CT193" i="30"/>
  <c r="CP193" i="30"/>
  <c r="CL193" i="30"/>
  <c r="CH193" i="30"/>
  <c r="CD193" i="30"/>
  <c r="BZ193" i="30"/>
  <c r="BV193" i="30"/>
  <c r="BR193" i="30"/>
  <c r="BN193" i="30"/>
  <c r="BJ193" i="30"/>
  <c r="BF193" i="30"/>
  <c r="BB193" i="30"/>
  <c r="AX193" i="30"/>
  <c r="AT193" i="30"/>
  <c r="AP193" i="30"/>
  <c r="AL193" i="30"/>
  <c r="AH193" i="30"/>
  <c r="AD193" i="30"/>
  <c r="Z193" i="30"/>
  <c r="V193" i="30"/>
  <c r="R193" i="30"/>
  <c r="N193" i="30"/>
  <c r="IE193" i="30"/>
  <c r="IA193" i="30"/>
  <c r="HW193" i="30"/>
  <c r="HS193" i="30"/>
  <c r="HO193" i="30"/>
  <c r="HK193" i="30"/>
  <c r="HG193" i="30"/>
  <c r="HC193" i="30"/>
  <c r="GY193" i="30"/>
  <c r="GU193" i="30"/>
  <c r="GQ193" i="30"/>
  <c r="GM193" i="30"/>
  <c r="GI193" i="30"/>
  <c r="GE193" i="30"/>
  <c r="GA193" i="30"/>
  <c r="FW193" i="30"/>
  <c r="FS193" i="30"/>
  <c r="FO193" i="30"/>
  <c r="FK193" i="30"/>
  <c r="FG193" i="30"/>
  <c r="FC193" i="30"/>
  <c r="EY193" i="30"/>
  <c r="EU193" i="30"/>
  <c r="EQ193" i="30"/>
  <c r="EM193" i="30"/>
  <c r="EI193" i="30"/>
  <c r="EE193" i="30"/>
  <c r="EA193" i="30"/>
  <c r="DW193" i="30"/>
  <c r="DS193" i="30"/>
  <c r="DO193" i="30"/>
  <c r="DK193" i="30"/>
  <c r="DG193" i="30"/>
  <c r="DC193" i="30"/>
  <c r="CY193" i="30"/>
  <c r="CU193" i="30"/>
  <c r="CQ193" i="30"/>
  <c r="CM193" i="30"/>
  <c r="CI193" i="30"/>
  <c r="CE193" i="30"/>
  <c r="CA193" i="30"/>
  <c r="BW193" i="30"/>
  <c r="BS193" i="30"/>
  <c r="BO193" i="30"/>
  <c r="BK193" i="30"/>
  <c r="BG193" i="30"/>
  <c r="BC193" i="30"/>
  <c r="AY193" i="30"/>
  <c r="AU193" i="30"/>
  <c r="AQ193" i="30"/>
  <c r="AM193" i="30"/>
  <c r="AI193" i="30"/>
  <c r="AE193" i="30"/>
  <c r="AA193" i="30"/>
  <c r="W193" i="30"/>
  <c r="S193" i="30"/>
  <c r="O193" i="30"/>
  <c r="K193" i="30"/>
  <c r="IF193" i="30"/>
  <c r="IB193" i="30"/>
  <c r="HX193" i="30"/>
  <c r="HT193" i="30"/>
  <c r="HP193" i="30"/>
  <c r="HL193" i="30"/>
  <c r="HH193" i="30"/>
  <c r="HD193" i="30"/>
  <c r="GZ193" i="30"/>
  <c r="GV193" i="30"/>
  <c r="GR193" i="30"/>
  <c r="GN193" i="30"/>
  <c r="GJ193" i="30"/>
  <c r="GF193" i="30"/>
  <c r="GB193" i="30"/>
  <c r="FX193" i="30"/>
  <c r="FT193" i="30"/>
  <c r="FP193" i="30"/>
  <c r="FL193" i="30"/>
  <c r="FH193" i="30"/>
  <c r="FD193" i="30"/>
  <c r="EZ193" i="30"/>
  <c r="EV193" i="30"/>
  <c r="ER193" i="30"/>
  <c r="EN193" i="30"/>
  <c r="EJ193" i="30"/>
  <c r="EF193" i="30"/>
  <c r="EB193" i="30"/>
  <c r="DX193" i="30"/>
  <c r="DT193" i="30"/>
  <c r="DP193" i="30"/>
  <c r="DL193" i="30"/>
  <c r="DH193" i="30"/>
  <c r="DD193" i="30"/>
  <c r="CZ193" i="30"/>
  <c r="CV193" i="30"/>
  <c r="CR193" i="30"/>
  <c r="CN193" i="30"/>
  <c r="CJ193" i="30"/>
  <c r="CF193" i="30"/>
  <c r="CB193" i="30"/>
  <c r="BX193" i="30"/>
  <c r="BT193" i="30"/>
  <c r="BP193" i="30"/>
  <c r="BL193" i="30"/>
  <c r="BH193" i="30"/>
  <c r="BD193" i="30"/>
  <c r="AZ193" i="30"/>
  <c r="AV193" i="30"/>
  <c r="AR193" i="30"/>
  <c r="AN193" i="30"/>
  <c r="AJ193" i="30"/>
  <c r="AF193" i="30"/>
  <c r="AB193" i="30"/>
  <c r="X193" i="30"/>
  <c r="T193" i="30"/>
  <c r="P193" i="30"/>
  <c r="L193" i="30"/>
  <c r="ID223" i="30"/>
  <c r="HZ223" i="30"/>
  <c r="HV223" i="30"/>
  <c r="HR223" i="30"/>
  <c r="HN223" i="30"/>
  <c r="HJ223" i="30"/>
  <c r="HF223" i="30"/>
  <c r="HB223" i="30"/>
  <c r="GX223" i="30"/>
  <c r="GT223" i="30"/>
  <c r="GP223" i="30"/>
  <c r="GL223" i="30"/>
  <c r="GH223" i="30"/>
  <c r="GD223" i="30"/>
  <c r="FZ223" i="30"/>
  <c r="FV223" i="30"/>
  <c r="FR223" i="30"/>
  <c r="FN223" i="30"/>
  <c r="FJ223" i="30"/>
  <c r="FF223" i="30"/>
  <c r="FB223" i="30"/>
  <c r="EX223" i="30"/>
  <c r="ET223" i="30"/>
  <c r="EP223" i="30"/>
  <c r="EL223" i="30"/>
  <c r="EH223" i="30"/>
  <c r="ED223" i="30"/>
  <c r="DZ223" i="30"/>
  <c r="DV223" i="30"/>
  <c r="DR223" i="30"/>
  <c r="DN223" i="30"/>
  <c r="DJ223" i="30"/>
  <c r="DF223" i="30"/>
  <c r="DB223" i="30"/>
  <c r="CX223" i="30"/>
  <c r="CT223" i="30"/>
  <c r="CP223" i="30"/>
  <c r="CL223" i="30"/>
  <c r="CH223" i="30"/>
  <c r="CD223" i="30"/>
  <c r="BZ223" i="30"/>
  <c r="BV223" i="30"/>
  <c r="BR223" i="30"/>
  <c r="BN223" i="30"/>
  <c r="BJ223" i="30"/>
  <c r="BF223" i="30"/>
  <c r="BB223" i="30"/>
  <c r="AX223" i="30"/>
  <c r="AT223" i="30"/>
  <c r="AP223" i="30"/>
  <c r="AL223" i="30"/>
  <c r="AH223" i="30"/>
  <c r="AD223" i="30"/>
  <c r="Z223" i="30"/>
  <c r="V223" i="30"/>
  <c r="R223" i="30"/>
  <c r="N223" i="30"/>
  <c r="IE223" i="30"/>
  <c r="IA223" i="30"/>
  <c r="HW223" i="30"/>
  <c r="HS223" i="30"/>
  <c r="HO223" i="30"/>
  <c r="HK223" i="30"/>
  <c r="HG223" i="30"/>
  <c r="HC223" i="30"/>
  <c r="GY223" i="30"/>
  <c r="GU223" i="30"/>
  <c r="GQ223" i="30"/>
  <c r="GM223" i="30"/>
  <c r="GI223" i="30"/>
  <c r="GE223" i="30"/>
  <c r="GA223" i="30"/>
  <c r="FW223" i="30"/>
  <c r="FS223" i="30"/>
  <c r="FO223" i="30"/>
  <c r="FK223" i="30"/>
  <c r="FG223" i="30"/>
  <c r="FC223" i="30"/>
  <c r="EY223" i="30"/>
  <c r="EU223" i="30"/>
  <c r="EQ223" i="30"/>
  <c r="EM223" i="30"/>
  <c r="EI223" i="30"/>
  <c r="EE223" i="30"/>
  <c r="EA223" i="30"/>
  <c r="DW223" i="30"/>
  <c r="DS223" i="30"/>
  <c r="DO223" i="30"/>
  <c r="DK223" i="30"/>
  <c r="DG223" i="30"/>
  <c r="DC223" i="30"/>
  <c r="CY223" i="30"/>
  <c r="CU223" i="30"/>
  <c r="CQ223" i="30"/>
  <c r="CM223" i="30"/>
  <c r="CI223" i="30"/>
  <c r="CE223" i="30"/>
  <c r="CA223" i="30"/>
  <c r="BW223" i="30"/>
  <c r="BS223" i="30"/>
  <c r="BO223" i="30"/>
  <c r="BK223" i="30"/>
  <c r="BG223" i="30"/>
  <c r="BC223" i="30"/>
  <c r="AY223" i="30"/>
  <c r="AU223" i="30"/>
  <c r="AQ223" i="30"/>
  <c r="AM223" i="30"/>
  <c r="AI223" i="30"/>
  <c r="AE223" i="30"/>
  <c r="AA223" i="30"/>
  <c r="W223" i="30"/>
  <c r="S223" i="30"/>
  <c r="O223" i="30"/>
  <c r="K223" i="30"/>
  <c r="IF223" i="30"/>
  <c r="IB223" i="30"/>
  <c r="HX223" i="30"/>
  <c r="HT223" i="30"/>
  <c r="HP223" i="30"/>
  <c r="HL223" i="30"/>
  <c r="HH223" i="30"/>
  <c r="HD223" i="30"/>
  <c r="GZ223" i="30"/>
  <c r="GV223" i="30"/>
  <c r="GR223" i="30"/>
  <c r="GN223" i="30"/>
  <c r="GJ223" i="30"/>
  <c r="GF223" i="30"/>
  <c r="GB223" i="30"/>
  <c r="FX223" i="30"/>
  <c r="FT223" i="30"/>
  <c r="FP223" i="30"/>
  <c r="FL223" i="30"/>
  <c r="FH223" i="30"/>
  <c r="FD223" i="30"/>
  <c r="EZ223" i="30"/>
  <c r="EV223" i="30"/>
  <c r="ER223" i="30"/>
  <c r="EN223" i="30"/>
  <c r="EJ223" i="30"/>
  <c r="EF223" i="30"/>
  <c r="EB223" i="30"/>
  <c r="DX223" i="30"/>
  <c r="DT223" i="30"/>
  <c r="DP223" i="30"/>
  <c r="DL223" i="30"/>
  <c r="DH223" i="30"/>
  <c r="DD223" i="30"/>
  <c r="CZ223" i="30"/>
  <c r="CV223" i="30"/>
  <c r="CR223" i="30"/>
  <c r="CN223" i="30"/>
  <c r="CJ223" i="30"/>
  <c r="CF223" i="30"/>
  <c r="CB223" i="30"/>
  <c r="BX223" i="30"/>
  <c r="BT223" i="30"/>
  <c r="BP223" i="30"/>
  <c r="BL223" i="30"/>
  <c r="BH223" i="30"/>
  <c r="BD223" i="30"/>
  <c r="AZ223" i="30"/>
  <c r="AV223" i="30"/>
  <c r="AR223" i="30"/>
  <c r="AN223" i="30"/>
  <c r="AJ223" i="30"/>
  <c r="AF223" i="30"/>
  <c r="AB223" i="30"/>
  <c r="X223" i="30"/>
  <c r="T223" i="30"/>
  <c r="P223" i="30"/>
  <c r="L223" i="30"/>
  <c r="IG223" i="30"/>
  <c r="IC223" i="30"/>
  <c r="HY223" i="30"/>
  <c r="HU223" i="30"/>
  <c r="HQ223" i="30"/>
  <c r="HM223" i="30"/>
  <c r="HI223" i="30"/>
  <c r="HE223" i="30"/>
  <c r="HA223" i="30"/>
  <c r="GW223" i="30"/>
  <c r="GS223" i="30"/>
  <c r="GO223" i="30"/>
  <c r="GK223" i="30"/>
  <c r="GG223" i="30"/>
  <c r="GC223" i="30"/>
  <c r="FY223" i="30"/>
  <c r="FU223" i="30"/>
  <c r="FQ223" i="30"/>
  <c r="FM223" i="30"/>
  <c r="FI223" i="30"/>
  <c r="FE223" i="30"/>
  <c r="FA223" i="30"/>
  <c r="EW223" i="30"/>
  <c r="ES223" i="30"/>
  <c r="EO223" i="30"/>
  <c r="EK223" i="30"/>
  <c r="EG223" i="30"/>
  <c r="EC223" i="30"/>
  <c r="DY223" i="30"/>
  <c r="DU223" i="30"/>
  <c r="DQ223" i="30"/>
  <c r="DM223" i="30"/>
  <c r="DI223" i="30"/>
  <c r="DE223" i="30"/>
  <c r="DA223" i="30"/>
  <c r="CW223" i="30"/>
  <c r="CS223" i="30"/>
  <c r="CO223" i="30"/>
  <c r="CK223" i="30"/>
  <c r="CG223" i="30"/>
  <c r="CC223" i="30"/>
  <c r="BY223" i="30"/>
  <c r="BU223" i="30"/>
  <c r="BQ223" i="30"/>
  <c r="BM223" i="30"/>
  <c r="BI223" i="30"/>
  <c r="BE223" i="30"/>
  <c r="BA223" i="30"/>
  <c r="AW223" i="30"/>
  <c r="AS223" i="30"/>
  <c r="AO223" i="30"/>
  <c r="AK223" i="30"/>
  <c r="AG223" i="30"/>
  <c r="AC223" i="30"/>
  <c r="Y223" i="30"/>
  <c r="U223" i="30"/>
  <c r="Q223" i="30"/>
  <c r="M223" i="30"/>
  <c r="ID239" i="30"/>
  <c r="HZ239" i="30"/>
  <c r="HV239" i="30"/>
  <c r="HR239" i="30"/>
  <c r="HN239" i="30"/>
  <c r="HJ239" i="30"/>
  <c r="HF239" i="30"/>
  <c r="HB239" i="30"/>
  <c r="GX239" i="30"/>
  <c r="GT239" i="30"/>
  <c r="GP239" i="30"/>
  <c r="GL239" i="30"/>
  <c r="GH239" i="30"/>
  <c r="GD239" i="30"/>
  <c r="FZ239" i="30"/>
  <c r="FV239" i="30"/>
  <c r="FR239" i="30"/>
  <c r="FN239" i="30"/>
  <c r="FJ239" i="30"/>
  <c r="FF239" i="30"/>
  <c r="FB239" i="30"/>
  <c r="EX239" i="30"/>
  <c r="ET239" i="30"/>
  <c r="EP239" i="30"/>
  <c r="EL239" i="30"/>
  <c r="EH239" i="30"/>
  <c r="ED239" i="30"/>
  <c r="DZ239" i="30"/>
  <c r="DV239" i="30"/>
  <c r="DR239" i="30"/>
  <c r="DN239" i="30"/>
  <c r="DJ239" i="30"/>
  <c r="DF239" i="30"/>
  <c r="DB239" i="30"/>
  <c r="CX239" i="30"/>
  <c r="CT239" i="30"/>
  <c r="CP239" i="30"/>
  <c r="CL239" i="30"/>
  <c r="CH239" i="30"/>
  <c r="CD239" i="30"/>
  <c r="BZ239" i="30"/>
  <c r="BV239" i="30"/>
  <c r="BR239" i="30"/>
  <c r="BN239" i="30"/>
  <c r="BJ239" i="30"/>
  <c r="BF239" i="30"/>
  <c r="BB239" i="30"/>
  <c r="AX239" i="30"/>
  <c r="AT239" i="30"/>
  <c r="AP239" i="30"/>
  <c r="AL239" i="30"/>
  <c r="AH239" i="30"/>
  <c r="AD239" i="30"/>
  <c r="Z239" i="30"/>
  <c r="V239" i="30"/>
  <c r="R239" i="30"/>
  <c r="N239" i="30"/>
  <c r="IE239" i="30"/>
  <c r="IA239" i="30"/>
  <c r="HW239" i="30"/>
  <c r="HS239" i="30"/>
  <c r="HO239" i="30"/>
  <c r="HK239" i="30"/>
  <c r="HG239" i="30"/>
  <c r="HC239" i="30"/>
  <c r="GY239" i="30"/>
  <c r="GU239" i="30"/>
  <c r="GQ239" i="30"/>
  <c r="GM239" i="30"/>
  <c r="GI239" i="30"/>
  <c r="GE239" i="30"/>
  <c r="GA239" i="30"/>
  <c r="FW239" i="30"/>
  <c r="FS239" i="30"/>
  <c r="FO239" i="30"/>
  <c r="FK239" i="30"/>
  <c r="FG239" i="30"/>
  <c r="FC239" i="30"/>
  <c r="EY239" i="30"/>
  <c r="EU239" i="30"/>
  <c r="EQ239" i="30"/>
  <c r="EM239" i="30"/>
  <c r="EI239" i="30"/>
  <c r="EE239" i="30"/>
  <c r="EA239" i="30"/>
  <c r="DW239" i="30"/>
  <c r="DS239" i="30"/>
  <c r="DO239" i="30"/>
  <c r="DK239" i="30"/>
  <c r="DG239" i="30"/>
  <c r="DC239" i="30"/>
  <c r="CY239" i="30"/>
  <c r="CU239" i="30"/>
  <c r="CQ239" i="30"/>
  <c r="CM239" i="30"/>
  <c r="CI239" i="30"/>
  <c r="CE239" i="30"/>
  <c r="CA239" i="30"/>
  <c r="BW239" i="30"/>
  <c r="BS239" i="30"/>
  <c r="BO239" i="30"/>
  <c r="BK239" i="30"/>
  <c r="BG239" i="30"/>
  <c r="BC239" i="30"/>
  <c r="AY239" i="30"/>
  <c r="AU239" i="30"/>
  <c r="AQ239" i="30"/>
  <c r="AM239" i="30"/>
  <c r="AI239" i="30"/>
  <c r="AE239" i="30"/>
  <c r="AA239" i="30"/>
  <c r="W239" i="30"/>
  <c r="S239" i="30"/>
  <c r="O239" i="30"/>
  <c r="K239" i="30"/>
  <c r="IF239" i="30"/>
  <c r="IB239" i="30"/>
  <c r="HX239" i="30"/>
  <c r="HT239" i="30"/>
  <c r="HP239" i="30"/>
  <c r="HL239" i="30"/>
  <c r="HH239" i="30"/>
  <c r="HD239" i="30"/>
  <c r="GZ239" i="30"/>
  <c r="GV239" i="30"/>
  <c r="GR239" i="30"/>
  <c r="GN239" i="30"/>
  <c r="GJ239" i="30"/>
  <c r="GF239" i="30"/>
  <c r="GB239" i="30"/>
  <c r="FX239" i="30"/>
  <c r="FT239" i="30"/>
  <c r="FP239" i="30"/>
  <c r="FL239" i="30"/>
  <c r="FH239" i="30"/>
  <c r="FD239" i="30"/>
  <c r="EZ239" i="30"/>
  <c r="EV239" i="30"/>
  <c r="ER239" i="30"/>
  <c r="EN239" i="30"/>
  <c r="EJ239" i="30"/>
  <c r="EF239" i="30"/>
  <c r="EB239" i="30"/>
  <c r="DX239" i="30"/>
  <c r="DT239" i="30"/>
  <c r="DP239" i="30"/>
  <c r="DL239" i="30"/>
  <c r="DH239" i="30"/>
  <c r="DD239" i="30"/>
  <c r="CZ239" i="30"/>
  <c r="CV239" i="30"/>
  <c r="CR239" i="30"/>
  <c r="CN239" i="30"/>
  <c r="CJ239" i="30"/>
  <c r="CF239" i="30"/>
  <c r="CB239" i="30"/>
  <c r="BX239" i="30"/>
  <c r="BT239" i="30"/>
  <c r="BP239" i="30"/>
  <c r="BL239" i="30"/>
  <c r="BH239" i="30"/>
  <c r="BD239" i="30"/>
  <c r="AZ239" i="30"/>
  <c r="AV239" i="30"/>
  <c r="AR239" i="30"/>
  <c r="AN239" i="30"/>
  <c r="AJ239" i="30"/>
  <c r="AF239" i="30"/>
  <c r="AB239" i="30"/>
  <c r="X239" i="30"/>
  <c r="T239" i="30"/>
  <c r="P239" i="30"/>
  <c r="L239" i="30"/>
  <c r="IG239" i="30"/>
  <c r="IC239" i="30"/>
  <c r="HY239" i="30"/>
  <c r="HU239" i="30"/>
  <c r="HQ239" i="30"/>
  <c r="HM239" i="30"/>
  <c r="HI239" i="30"/>
  <c r="HE239" i="30"/>
  <c r="HA239" i="30"/>
  <c r="GW239" i="30"/>
  <c r="GS239" i="30"/>
  <c r="GO239" i="30"/>
  <c r="GK239" i="30"/>
  <c r="GG239" i="30"/>
  <c r="GC239" i="30"/>
  <c r="FY239" i="30"/>
  <c r="FU239" i="30"/>
  <c r="FQ239" i="30"/>
  <c r="FM239" i="30"/>
  <c r="FI239" i="30"/>
  <c r="FE239" i="30"/>
  <c r="FA239" i="30"/>
  <c r="EW239" i="30"/>
  <c r="ES239" i="30"/>
  <c r="EO239" i="30"/>
  <c r="EK239" i="30"/>
  <c r="EG239" i="30"/>
  <c r="EC239" i="30"/>
  <c r="DY239" i="30"/>
  <c r="DU239" i="30"/>
  <c r="DQ239" i="30"/>
  <c r="DM239" i="30"/>
  <c r="DI239" i="30"/>
  <c r="DE239" i="30"/>
  <c r="DA239" i="30"/>
  <c r="CW239" i="30"/>
  <c r="CS239" i="30"/>
  <c r="CO239" i="30"/>
  <c r="CK239" i="30"/>
  <c r="CG239" i="30"/>
  <c r="CC239" i="30"/>
  <c r="BY239" i="30"/>
  <c r="BU239" i="30"/>
  <c r="BQ239" i="30"/>
  <c r="BM239" i="30"/>
  <c r="BI239" i="30"/>
  <c r="BE239" i="30"/>
  <c r="BA239" i="30"/>
  <c r="AW239" i="30"/>
  <c r="AS239" i="30"/>
  <c r="AO239" i="30"/>
  <c r="AK239" i="30"/>
  <c r="AG239" i="30"/>
  <c r="AC239" i="30"/>
  <c r="Y239" i="30"/>
  <c r="U239" i="30"/>
  <c r="Q239" i="30"/>
  <c r="M239" i="30"/>
  <c r="IE236" i="30"/>
  <c r="IA236" i="30"/>
  <c r="HW236" i="30"/>
  <c r="HS236" i="30"/>
  <c r="HO236" i="30"/>
  <c r="HK236" i="30"/>
  <c r="HG236" i="30"/>
  <c r="HC236" i="30"/>
  <c r="GY236" i="30"/>
  <c r="GU236" i="30"/>
  <c r="GQ236" i="30"/>
  <c r="GM236" i="30"/>
  <c r="GI236" i="30"/>
  <c r="GE236" i="30"/>
  <c r="GA236" i="30"/>
  <c r="FW236" i="30"/>
  <c r="FS236" i="30"/>
  <c r="FO236" i="30"/>
  <c r="FK236" i="30"/>
  <c r="FG236" i="30"/>
  <c r="FC236" i="30"/>
  <c r="EY236" i="30"/>
  <c r="EU236" i="30"/>
  <c r="EQ236" i="30"/>
  <c r="EM236" i="30"/>
  <c r="EI236" i="30"/>
  <c r="EE236" i="30"/>
  <c r="EA236" i="30"/>
  <c r="DW236" i="30"/>
  <c r="DS236" i="30"/>
  <c r="DO236" i="30"/>
  <c r="DK236" i="30"/>
  <c r="DG236" i="30"/>
  <c r="DC236" i="30"/>
  <c r="CY236" i="30"/>
  <c r="CU236" i="30"/>
  <c r="CQ236" i="30"/>
  <c r="CM236" i="30"/>
  <c r="CI236" i="30"/>
  <c r="CE236" i="30"/>
  <c r="CA236" i="30"/>
  <c r="BW236" i="30"/>
  <c r="BS236" i="30"/>
  <c r="BO236" i="30"/>
  <c r="BK236" i="30"/>
  <c r="BG236" i="30"/>
  <c r="BC236" i="30"/>
  <c r="AY236" i="30"/>
  <c r="AU236" i="30"/>
  <c r="AQ236" i="30"/>
  <c r="AM236" i="30"/>
  <c r="AI236" i="30"/>
  <c r="AE236" i="30"/>
  <c r="AA236" i="30"/>
  <c r="W236" i="30"/>
  <c r="S236" i="30"/>
  <c r="O236" i="30"/>
  <c r="K236" i="30"/>
  <c r="IF236" i="30"/>
  <c r="IB236" i="30"/>
  <c r="HX236" i="30"/>
  <c r="HT236" i="30"/>
  <c r="HP236" i="30"/>
  <c r="HL236" i="30"/>
  <c r="HH236" i="30"/>
  <c r="HD236" i="30"/>
  <c r="GZ236" i="30"/>
  <c r="GV236" i="30"/>
  <c r="GR236" i="30"/>
  <c r="GN236" i="30"/>
  <c r="GJ236" i="30"/>
  <c r="GF236" i="30"/>
  <c r="GB236" i="30"/>
  <c r="FX236" i="30"/>
  <c r="FT236" i="30"/>
  <c r="FP236" i="30"/>
  <c r="FL236" i="30"/>
  <c r="FH236" i="30"/>
  <c r="FD236" i="30"/>
  <c r="EZ236" i="30"/>
  <c r="EV236" i="30"/>
  <c r="ER236" i="30"/>
  <c r="EN236" i="30"/>
  <c r="EJ236" i="30"/>
  <c r="EF236" i="30"/>
  <c r="EB236" i="30"/>
  <c r="DX236" i="30"/>
  <c r="DT236" i="30"/>
  <c r="DP236" i="30"/>
  <c r="DL236" i="30"/>
  <c r="DH236" i="30"/>
  <c r="DD236" i="30"/>
  <c r="CZ236" i="30"/>
  <c r="CV236" i="30"/>
  <c r="CR236" i="30"/>
  <c r="CN236" i="30"/>
  <c r="CJ236" i="30"/>
  <c r="CF236" i="30"/>
  <c r="CB236" i="30"/>
  <c r="BX236" i="30"/>
  <c r="BT236" i="30"/>
  <c r="BP236" i="30"/>
  <c r="BL236" i="30"/>
  <c r="BH236" i="30"/>
  <c r="BD236" i="30"/>
  <c r="AZ236" i="30"/>
  <c r="AV236" i="30"/>
  <c r="AR236" i="30"/>
  <c r="AN236" i="30"/>
  <c r="AJ236" i="30"/>
  <c r="AF236" i="30"/>
  <c r="AB236" i="30"/>
  <c r="X236" i="30"/>
  <c r="T236" i="30"/>
  <c r="P236" i="30"/>
  <c r="L236" i="30"/>
  <c r="IG236" i="30"/>
  <c r="IC236" i="30"/>
  <c r="HY236" i="30"/>
  <c r="HU236" i="30"/>
  <c r="HQ236" i="30"/>
  <c r="HM236" i="30"/>
  <c r="HI236" i="30"/>
  <c r="HE236" i="30"/>
  <c r="HA236" i="30"/>
  <c r="GW236" i="30"/>
  <c r="GS236" i="30"/>
  <c r="GO236" i="30"/>
  <c r="GK236" i="30"/>
  <c r="GG236" i="30"/>
  <c r="GC236" i="30"/>
  <c r="FY236" i="30"/>
  <c r="FU236" i="30"/>
  <c r="FQ236" i="30"/>
  <c r="FM236" i="30"/>
  <c r="FI236" i="30"/>
  <c r="FE236" i="30"/>
  <c r="FA236" i="30"/>
  <c r="EW236" i="30"/>
  <c r="ES236" i="30"/>
  <c r="EO236" i="30"/>
  <c r="EK236" i="30"/>
  <c r="EG236" i="30"/>
  <c r="EC236" i="30"/>
  <c r="DY236" i="30"/>
  <c r="DU236" i="30"/>
  <c r="DQ236" i="30"/>
  <c r="DM236" i="30"/>
  <c r="DI236" i="30"/>
  <c r="DE236" i="30"/>
  <c r="DA236" i="30"/>
  <c r="CW236" i="30"/>
  <c r="CS236" i="30"/>
  <c r="CO236" i="30"/>
  <c r="CK236" i="30"/>
  <c r="CG236" i="30"/>
  <c r="CC236" i="30"/>
  <c r="BY236" i="30"/>
  <c r="BU236" i="30"/>
  <c r="BQ236" i="30"/>
  <c r="BM236" i="30"/>
  <c r="BI236" i="30"/>
  <c r="BE236" i="30"/>
  <c r="BA236" i="30"/>
  <c r="AW236" i="30"/>
  <c r="AS236" i="30"/>
  <c r="AO236" i="30"/>
  <c r="AK236" i="30"/>
  <c r="AG236" i="30"/>
  <c r="AC236" i="30"/>
  <c r="Y236" i="30"/>
  <c r="U236" i="30"/>
  <c r="Q236" i="30"/>
  <c r="M236" i="30"/>
  <c r="ID236" i="30"/>
  <c r="HZ236" i="30"/>
  <c r="HV236" i="30"/>
  <c r="HR236" i="30"/>
  <c r="HN236" i="30"/>
  <c r="HJ236" i="30"/>
  <c r="HF236" i="30"/>
  <c r="HB236" i="30"/>
  <c r="GX236" i="30"/>
  <c r="GT236" i="30"/>
  <c r="GP236" i="30"/>
  <c r="GL236" i="30"/>
  <c r="GH236" i="30"/>
  <c r="GD236" i="30"/>
  <c r="FZ236" i="30"/>
  <c r="FV236" i="30"/>
  <c r="FR236" i="30"/>
  <c r="FN236" i="30"/>
  <c r="FJ236" i="30"/>
  <c r="FF236" i="30"/>
  <c r="FB236" i="30"/>
  <c r="EX236" i="30"/>
  <c r="ET236" i="30"/>
  <c r="EP236" i="30"/>
  <c r="EL236" i="30"/>
  <c r="EH236" i="30"/>
  <c r="ED236" i="30"/>
  <c r="DZ236" i="30"/>
  <c r="DV236" i="30"/>
  <c r="DR236" i="30"/>
  <c r="DN236" i="30"/>
  <c r="DJ236" i="30"/>
  <c r="DF236" i="30"/>
  <c r="DB236" i="30"/>
  <c r="CX236" i="30"/>
  <c r="CT236" i="30"/>
  <c r="CP236" i="30"/>
  <c r="CL236" i="30"/>
  <c r="CH236" i="30"/>
  <c r="CD236" i="30"/>
  <c r="BZ236" i="30"/>
  <c r="BV236" i="30"/>
  <c r="BR236" i="30"/>
  <c r="BN236" i="30"/>
  <c r="BJ236" i="30"/>
  <c r="BF236" i="30"/>
  <c r="BB236" i="30"/>
  <c r="AX236" i="30"/>
  <c r="AT236" i="30"/>
  <c r="AP236" i="30"/>
  <c r="AL236" i="30"/>
  <c r="AH236" i="30"/>
  <c r="AD236" i="30"/>
  <c r="Z236" i="30"/>
  <c r="V236" i="30"/>
  <c r="R236" i="30"/>
  <c r="N236" i="30"/>
  <c r="IG252" i="30"/>
  <c r="IC252" i="30"/>
  <c r="HY252" i="30"/>
  <c r="HU252" i="30"/>
  <c r="HQ252" i="30"/>
  <c r="IE252" i="30"/>
  <c r="IA252" i="30"/>
  <c r="HW252" i="30"/>
  <c r="HS252" i="30"/>
  <c r="HO252" i="30"/>
  <c r="IF252" i="30"/>
  <c r="HX252" i="30"/>
  <c r="HP252" i="30"/>
  <c r="HK252" i="30"/>
  <c r="HG252" i="30"/>
  <c r="HC252" i="30"/>
  <c r="GY252" i="30"/>
  <c r="GU252" i="30"/>
  <c r="GQ252" i="30"/>
  <c r="GM252" i="30"/>
  <c r="GI252" i="30"/>
  <c r="GE252" i="30"/>
  <c r="GA252" i="30"/>
  <c r="FW252" i="30"/>
  <c r="FS252" i="30"/>
  <c r="FO252" i="30"/>
  <c r="FK252" i="30"/>
  <c r="FG252" i="30"/>
  <c r="FC252" i="30"/>
  <c r="EY252" i="30"/>
  <c r="EU252" i="30"/>
  <c r="EQ252" i="30"/>
  <c r="EM252" i="30"/>
  <c r="EI252" i="30"/>
  <c r="EE252" i="30"/>
  <c r="EA252" i="30"/>
  <c r="DW252" i="30"/>
  <c r="DS252" i="30"/>
  <c r="DO252" i="30"/>
  <c r="DK252" i="30"/>
  <c r="DG252" i="30"/>
  <c r="DC252" i="30"/>
  <c r="CY252" i="30"/>
  <c r="CU252" i="30"/>
  <c r="CQ252" i="30"/>
  <c r="CM252" i="30"/>
  <c r="CI252" i="30"/>
  <c r="CE252" i="30"/>
  <c r="CA252" i="30"/>
  <c r="BW252" i="30"/>
  <c r="BS252" i="30"/>
  <c r="BO252" i="30"/>
  <c r="BK252" i="30"/>
  <c r="BG252" i="30"/>
  <c r="BC252" i="30"/>
  <c r="AY252" i="30"/>
  <c r="AU252" i="30"/>
  <c r="AQ252" i="30"/>
  <c r="AM252" i="30"/>
  <c r="AI252" i="30"/>
  <c r="AE252" i="30"/>
  <c r="AA252" i="30"/>
  <c r="W252" i="30"/>
  <c r="S252" i="30"/>
  <c r="O252" i="30"/>
  <c r="K252" i="30"/>
  <c r="HZ252" i="30"/>
  <c r="HR252" i="30"/>
  <c r="HL252" i="30"/>
  <c r="HH252" i="30"/>
  <c r="HD252" i="30"/>
  <c r="GZ252" i="30"/>
  <c r="GV252" i="30"/>
  <c r="GR252" i="30"/>
  <c r="GN252" i="30"/>
  <c r="GJ252" i="30"/>
  <c r="GF252" i="30"/>
  <c r="GB252" i="30"/>
  <c r="FX252" i="30"/>
  <c r="FT252" i="30"/>
  <c r="FP252" i="30"/>
  <c r="FL252" i="30"/>
  <c r="FH252" i="30"/>
  <c r="FD252" i="30"/>
  <c r="EZ252" i="30"/>
  <c r="EV252" i="30"/>
  <c r="ER252" i="30"/>
  <c r="EN252" i="30"/>
  <c r="EJ252" i="30"/>
  <c r="EF252" i="30"/>
  <c r="EB252" i="30"/>
  <c r="DX252" i="30"/>
  <c r="DT252" i="30"/>
  <c r="DP252" i="30"/>
  <c r="DL252" i="30"/>
  <c r="DH252" i="30"/>
  <c r="DD252" i="30"/>
  <c r="CZ252" i="30"/>
  <c r="CV252" i="30"/>
  <c r="CR252" i="30"/>
  <c r="CN252" i="30"/>
  <c r="CJ252" i="30"/>
  <c r="CF252" i="30"/>
  <c r="CB252" i="30"/>
  <c r="BX252" i="30"/>
  <c r="BT252" i="30"/>
  <c r="BP252" i="30"/>
  <c r="BL252" i="30"/>
  <c r="BH252" i="30"/>
  <c r="BD252" i="30"/>
  <c r="AZ252" i="30"/>
  <c r="AV252" i="30"/>
  <c r="AR252" i="30"/>
  <c r="AN252" i="30"/>
  <c r="AJ252" i="30"/>
  <c r="AF252" i="30"/>
  <c r="AB252" i="30"/>
  <c r="X252" i="30"/>
  <c r="T252" i="30"/>
  <c r="P252" i="30"/>
  <c r="L252" i="30"/>
  <c r="IB252" i="30"/>
  <c r="HT252" i="30"/>
  <c r="HM252" i="30"/>
  <c r="HI252" i="30"/>
  <c r="HE252" i="30"/>
  <c r="HA252" i="30"/>
  <c r="GW252" i="30"/>
  <c r="GS252" i="30"/>
  <c r="GO252" i="30"/>
  <c r="GK252" i="30"/>
  <c r="GG252" i="30"/>
  <c r="GC252" i="30"/>
  <c r="FY252" i="30"/>
  <c r="FU252" i="30"/>
  <c r="FQ252" i="30"/>
  <c r="FM252" i="30"/>
  <c r="FI252" i="30"/>
  <c r="FE252" i="30"/>
  <c r="FA252" i="30"/>
  <c r="EW252" i="30"/>
  <c r="ES252" i="30"/>
  <c r="EO252" i="30"/>
  <c r="EK252" i="30"/>
  <c r="EG252" i="30"/>
  <c r="EC252" i="30"/>
  <c r="DY252" i="30"/>
  <c r="DU252" i="30"/>
  <c r="DQ252" i="30"/>
  <c r="DM252" i="30"/>
  <c r="DI252" i="30"/>
  <c r="DE252" i="30"/>
  <c r="DA252" i="30"/>
  <c r="CW252" i="30"/>
  <c r="CS252" i="30"/>
  <c r="CO252" i="30"/>
  <c r="CK252" i="30"/>
  <c r="CG252" i="30"/>
  <c r="CC252" i="30"/>
  <c r="BY252" i="30"/>
  <c r="BU252" i="30"/>
  <c r="BQ252" i="30"/>
  <c r="BM252" i="30"/>
  <c r="BI252" i="30"/>
  <c r="BE252" i="30"/>
  <c r="BA252" i="30"/>
  <c r="AW252" i="30"/>
  <c r="AS252" i="30"/>
  <c r="AO252" i="30"/>
  <c r="AK252" i="30"/>
  <c r="AG252" i="30"/>
  <c r="AC252" i="30"/>
  <c r="Y252" i="30"/>
  <c r="U252" i="30"/>
  <c r="Q252" i="30"/>
  <c r="M252" i="30"/>
  <c r="ID252" i="30"/>
  <c r="HV252" i="30"/>
  <c r="HN252" i="30"/>
  <c r="HJ252" i="30"/>
  <c r="HF252" i="30"/>
  <c r="HB252" i="30"/>
  <c r="GX252" i="30"/>
  <c r="GT252" i="30"/>
  <c r="GP252" i="30"/>
  <c r="GL252" i="30"/>
  <c r="GH252" i="30"/>
  <c r="GD252" i="30"/>
  <c r="FZ252" i="30"/>
  <c r="FV252" i="30"/>
  <c r="FR252" i="30"/>
  <c r="FN252" i="30"/>
  <c r="FJ252" i="30"/>
  <c r="FF252" i="30"/>
  <c r="FB252" i="30"/>
  <c r="EX252" i="30"/>
  <c r="ET252" i="30"/>
  <c r="EP252" i="30"/>
  <c r="EL252" i="30"/>
  <c r="EH252" i="30"/>
  <c r="ED252" i="30"/>
  <c r="DZ252" i="30"/>
  <c r="DV252" i="30"/>
  <c r="DR252" i="30"/>
  <c r="DN252" i="30"/>
  <c r="DJ252" i="30"/>
  <c r="DF252" i="30"/>
  <c r="DB252" i="30"/>
  <c r="CX252" i="30"/>
  <c r="CT252" i="30"/>
  <c r="CP252" i="30"/>
  <c r="CL252" i="30"/>
  <c r="CH252" i="30"/>
  <c r="CD252" i="30"/>
  <c r="BZ252" i="30"/>
  <c r="BV252" i="30"/>
  <c r="BR252" i="30"/>
  <c r="BN252" i="30"/>
  <c r="BJ252" i="30"/>
  <c r="BF252" i="30"/>
  <c r="BB252" i="30"/>
  <c r="AX252" i="30"/>
  <c r="AT252" i="30"/>
  <c r="AP252" i="30"/>
  <c r="AL252" i="30"/>
  <c r="AH252" i="30"/>
  <c r="AD252" i="30"/>
  <c r="Z252" i="30"/>
  <c r="V252" i="30"/>
  <c r="R252" i="30"/>
  <c r="N252" i="30"/>
  <c r="IF225" i="30"/>
  <c r="IB225" i="30"/>
  <c r="HX225" i="30"/>
  <c r="HT225" i="30"/>
  <c r="HP225" i="30"/>
  <c r="HL225" i="30"/>
  <c r="HH225" i="30"/>
  <c r="HD225" i="30"/>
  <c r="GZ225" i="30"/>
  <c r="GV225" i="30"/>
  <c r="GR225" i="30"/>
  <c r="GN225" i="30"/>
  <c r="GJ225" i="30"/>
  <c r="GF225" i="30"/>
  <c r="GB225" i="30"/>
  <c r="FX225" i="30"/>
  <c r="FT225" i="30"/>
  <c r="FP225" i="30"/>
  <c r="FL225" i="30"/>
  <c r="FH225" i="30"/>
  <c r="FD225" i="30"/>
  <c r="EZ225" i="30"/>
  <c r="EV225" i="30"/>
  <c r="ER225" i="30"/>
  <c r="EN225" i="30"/>
  <c r="EJ225" i="30"/>
  <c r="EF225" i="30"/>
  <c r="EB225" i="30"/>
  <c r="DX225" i="30"/>
  <c r="DT225" i="30"/>
  <c r="DP225" i="30"/>
  <c r="DL225" i="30"/>
  <c r="DH225" i="30"/>
  <c r="DD225" i="30"/>
  <c r="CZ225" i="30"/>
  <c r="CV225" i="30"/>
  <c r="CR225" i="30"/>
  <c r="CN225" i="30"/>
  <c r="CJ225" i="30"/>
  <c r="CF225" i="30"/>
  <c r="CB225" i="30"/>
  <c r="BX225" i="30"/>
  <c r="BT225" i="30"/>
  <c r="BP225" i="30"/>
  <c r="BL225" i="30"/>
  <c r="BH225" i="30"/>
  <c r="BD225" i="30"/>
  <c r="AZ225" i="30"/>
  <c r="AV225" i="30"/>
  <c r="AR225" i="30"/>
  <c r="AN225" i="30"/>
  <c r="AJ225" i="30"/>
  <c r="AF225" i="30"/>
  <c r="AB225" i="30"/>
  <c r="X225" i="30"/>
  <c r="T225" i="30"/>
  <c r="P225" i="30"/>
  <c r="L225" i="30"/>
  <c r="IG225" i="30"/>
  <c r="IC225" i="30"/>
  <c r="HY225" i="30"/>
  <c r="HU225" i="30"/>
  <c r="HQ225" i="30"/>
  <c r="HM225" i="30"/>
  <c r="HI225" i="30"/>
  <c r="HE225" i="30"/>
  <c r="HA225" i="30"/>
  <c r="GW225" i="30"/>
  <c r="GS225" i="30"/>
  <c r="GO225" i="30"/>
  <c r="GK225" i="30"/>
  <c r="GG225" i="30"/>
  <c r="GC225" i="30"/>
  <c r="FY225" i="30"/>
  <c r="FU225" i="30"/>
  <c r="FQ225" i="30"/>
  <c r="FM225" i="30"/>
  <c r="FI225" i="30"/>
  <c r="FE225" i="30"/>
  <c r="FA225" i="30"/>
  <c r="EW225" i="30"/>
  <c r="ES225" i="30"/>
  <c r="EO225" i="30"/>
  <c r="EK225" i="30"/>
  <c r="EG225" i="30"/>
  <c r="EC225" i="30"/>
  <c r="DY225" i="30"/>
  <c r="DU225" i="30"/>
  <c r="DQ225" i="30"/>
  <c r="DM225" i="30"/>
  <c r="DI225" i="30"/>
  <c r="DE225" i="30"/>
  <c r="DA225" i="30"/>
  <c r="CW225" i="30"/>
  <c r="CS225" i="30"/>
  <c r="CO225" i="30"/>
  <c r="CK225" i="30"/>
  <c r="CG225" i="30"/>
  <c r="CC225" i="30"/>
  <c r="BY225" i="30"/>
  <c r="BU225" i="30"/>
  <c r="BQ225" i="30"/>
  <c r="BM225" i="30"/>
  <c r="BI225" i="30"/>
  <c r="BE225" i="30"/>
  <c r="BA225" i="30"/>
  <c r="AW225" i="30"/>
  <c r="AS225" i="30"/>
  <c r="AO225" i="30"/>
  <c r="AK225" i="30"/>
  <c r="AG225" i="30"/>
  <c r="AC225" i="30"/>
  <c r="Y225" i="30"/>
  <c r="U225" i="30"/>
  <c r="Q225" i="30"/>
  <c r="M225" i="30"/>
  <c r="ID225" i="30"/>
  <c r="HZ225" i="30"/>
  <c r="HV225" i="30"/>
  <c r="HR225" i="30"/>
  <c r="HN225" i="30"/>
  <c r="HJ225" i="30"/>
  <c r="HF225" i="30"/>
  <c r="HB225" i="30"/>
  <c r="GX225" i="30"/>
  <c r="GT225" i="30"/>
  <c r="GP225" i="30"/>
  <c r="GL225" i="30"/>
  <c r="GH225" i="30"/>
  <c r="GD225" i="30"/>
  <c r="FZ225" i="30"/>
  <c r="FV225" i="30"/>
  <c r="FR225" i="30"/>
  <c r="FN225" i="30"/>
  <c r="FJ225" i="30"/>
  <c r="FF225" i="30"/>
  <c r="FB225" i="30"/>
  <c r="EX225" i="30"/>
  <c r="ET225" i="30"/>
  <c r="EP225" i="30"/>
  <c r="EL225" i="30"/>
  <c r="EH225" i="30"/>
  <c r="ED225" i="30"/>
  <c r="DZ225" i="30"/>
  <c r="DV225" i="30"/>
  <c r="DR225" i="30"/>
  <c r="DN225" i="30"/>
  <c r="DJ225" i="30"/>
  <c r="DF225" i="30"/>
  <c r="DB225" i="30"/>
  <c r="CX225" i="30"/>
  <c r="CT225" i="30"/>
  <c r="CP225" i="30"/>
  <c r="CL225" i="30"/>
  <c r="CH225" i="30"/>
  <c r="CD225" i="30"/>
  <c r="BZ225" i="30"/>
  <c r="BV225" i="30"/>
  <c r="BR225" i="30"/>
  <c r="BN225" i="30"/>
  <c r="BJ225" i="30"/>
  <c r="BF225" i="30"/>
  <c r="BB225" i="30"/>
  <c r="AX225" i="30"/>
  <c r="AT225" i="30"/>
  <c r="AP225" i="30"/>
  <c r="AL225" i="30"/>
  <c r="AH225" i="30"/>
  <c r="AD225" i="30"/>
  <c r="Z225" i="30"/>
  <c r="V225" i="30"/>
  <c r="R225" i="30"/>
  <c r="N225" i="30"/>
  <c r="IE225" i="30"/>
  <c r="IA225" i="30"/>
  <c r="HW225" i="30"/>
  <c r="HS225" i="30"/>
  <c r="HO225" i="30"/>
  <c r="HK225" i="30"/>
  <c r="HG225" i="30"/>
  <c r="HC225" i="30"/>
  <c r="GY225" i="30"/>
  <c r="GU225" i="30"/>
  <c r="GQ225" i="30"/>
  <c r="GM225" i="30"/>
  <c r="GI225" i="30"/>
  <c r="GE225" i="30"/>
  <c r="GA225" i="30"/>
  <c r="FW225" i="30"/>
  <c r="FS225" i="30"/>
  <c r="FO225" i="30"/>
  <c r="FK225" i="30"/>
  <c r="FG225" i="30"/>
  <c r="FC225" i="30"/>
  <c r="EY225" i="30"/>
  <c r="EU225" i="30"/>
  <c r="EQ225" i="30"/>
  <c r="EM225" i="30"/>
  <c r="EI225" i="30"/>
  <c r="EE225" i="30"/>
  <c r="EA225" i="30"/>
  <c r="DW225" i="30"/>
  <c r="DS225" i="30"/>
  <c r="DO225" i="30"/>
  <c r="DK225" i="30"/>
  <c r="DG225" i="30"/>
  <c r="DC225" i="30"/>
  <c r="CY225" i="30"/>
  <c r="CU225" i="30"/>
  <c r="CQ225" i="30"/>
  <c r="CM225" i="30"/>
  <c r="CI225" i="30"/>
  <c r="CE225" i="30"/>
  <c r="CA225" i="30"/>
  <c r="BW225" i="30"/>
  <c r="BS225" i="30"/>
  <c r="BO225" i="30"/>
  <c r="BK225" i="30"/>
  <c r="BG225" i="30"/>
  <c r="BC225" i="30"/>
  <c r="AY225" i="30"/>
  <c r="AU225" i="30"/>
  <c r="AQ225" i="30"/>
  <c r="AM225" i="30"/>
  <c r="AI225" i="30"/>
  <c r="AE225" i="30"/>
  <c r="AA225" i="30"/>
  <c r="W225" i="30"/>
  <c r="S225" i="30"/>
  <c r="O225" i="30"/>
  <c r="K225" i="30"/>
  <c r="IF241" i="30"/>
  <c r="IB241" i="30"/>
  <c r="HX241" i="30"/>
  <c r="HT241" i="30"/>
  <c r="HP241" i="30"/>
  <c r="HL241" i="30"/>
  <c r="HH241" i="30"/>
  <c r="HD241" i="30"/>
  <c r="GZ241" i="30"/>
  <c r="GV241" i="30"/>
  <c r="GR241" i="30"/>
  <c r="GN241" i="30"/>
  <c r="GJ241" i="30"/>
  <c r="GF241" i="30"/>
  <c r="GB241" i="30"/>
  <c r="FX241" i="30"/>
  <c r="FT241" i="30"/>
  <c r="FP241" i="30"/>
  <c r="FL241" i="30"/>
  <c r="FH241" i="30"/>
  <c r="FD241" i="30"/>
  <c r="EZ241" i="30"/>
  <c r="EV241" i="30"/>
  <c r="ER241" i="30"/>
  <c r="EN241" i="30"/>
  <c r="EJ241" i="30"/>
  <c r="EF241" i="30"/>
  <c r="EB241" i="30"/>
  <c r="DX241" i="30"/>
  <c r="DT241" i="30"/>
  <c r="DP241" i="30"/>
  <c r="DL241" i="30"/>
  <c r="DH241" i="30"/>
  <c r="DD241" i="30"/>
  <c r="CZ241" i="30"/>
  <c r="CV241" i="30"/>
  <c r="CR241" i="30"/>
  <c r="CN241" i="30"/>
  <c r="CJ241" i="30"/>
  <c r="CF241" i="30"/>
  <c r="CB241" i="30"/>
  <c r="BX241" i="30"/>
  <c r="BT241" i="30"/>
  <c r="BP241" i="30"/>
  <c r="BL241" i="30"/>
  <c r="BH241" i="30"/>
  <c r="BD241" i="30"/>
  <c r="AZ241" i="30"/>
  <c r="AV241" i="30"/>
  <c r="AR241" i="30"/>
  <c r="AN241" i="30"/>
  <c r="AJ241" i="30"/>
  <c r="AF241" i="30"/>
  <c r="AB241" i="30"/>
  <c r="X241" i="30"/>
  <c r="T241" i="30"/>
  <c r="P241" i="30"/>
  <c r="L241" i="30"/>
  <c r="IG241" i="30"/>
  <c r="IC241" i="30"/>
  <c r="HY241" i="30"/>
  <c r="HU241" i="30"/>
  <c r="HQ241" i="30"/>
  <c r="HM241" i="30"/>
  <c r="HI241" i="30"/>
  <c r="HE241" i="30"/>
  <c r="HA241" i="30"/>
  <c r="GW241" i="30"/>
  <c r="GS241" i="30"/>
  <c r="GO241" i="30"/>
  <c r="GK241" i="30"/>
  <c r="GG241" i="30"/>
  <c r="GC241" i="30"/>
  <c r="FY241" i="30"/>
  <c r="FU241" i="30"/>
  <c r="FQ241" i="30"/>
  <c r="FM241" i="30"/>
  <c r="FI241" i="30"/>
  <c r="FE241" i="30"/>
  <c r="FA241" i="30"/>
  <c r="EW241" i="30"/>
  <c r="ES241" i="30"/>
  <c r="EO241" i="30"/>
  <c r="EK241" i="30"/>
  <c r="EG241" i="30"/>
  <c r="EC241" i="30"/>
  <c r="DY241" i="30"/>
  <c r="DU241" i="30"/>
  <c r="DQ241" i="30"/>
  <c r="DM241" i="30"/>
  <c r="DI241" i="30"/>
  <c r="DE241" i="30"/>
  <c r="DA241" i="30"/>
  <c r="CW241" i="30"/>
  <c r="CS241" i="30"/>
  <c r="CO241" i="30"/>
  <c r="CK241" i="30"/>
  <c r="CG241" i="30"/>
  <c r="CC241" i="30"/>
  <c r="BY241" i="30"/>
  <c r="BU241" i="30"/>
  <c r="BQ241" i="30"/>
  <c r="BM241" i="30"/>
  <c r="BI241" i="30"/>
  <c r="BE241" i="30"/>
  <c r="BA241" i="30"/>
  <c r="AW241" i="30"/>
  <c r="AS241" i="30"/>
  <c r="AO241" i="30"/>
  <c r="AK241" i="30"/>
  <c r="AG241" i="30"/>
  <c r="AC241" i="30"/>
  <c r="Y241" i="30"/>
  <c r="U241" i="30"/>
  <c r="Q241" i="30"/>
  <c r="M241" i="30"/>
  <c r="ID241" i="30"/>
  <c r="HZ241" i="30"/>
  <c r="HV241" i="30"/>
  <c r="HR241" i="30"/>
  <c r="HN241" i="30"/>
  <c r="HJ241" i="30"/>
  <c r="HF241" i="30"/>
  <c r="HB241" i="30"/>
  <c r="GX241" i="30"/>
  <c r="GT241" i="30"/>
  <c r="GP241" i="30"/>
  <c r="GL241" i="30"/>
  <c r="GH241" i="30"/>
  <c r="GD241" i="30"/>
  <c r="FZ241" i="30"/>
  <c r="FV241" i="30"/>
  <c r="FR241" i="30"/>
  <c r="FN241" i="30"/>
  <c r="FJ241" i="30"/>
  <c r="FF241" i="30"/>
  <c r="FB241" i="30"/>
  <c r="EX241" i="30"/>
  <c r="ET241" i="30"/>
  <c r="EP241" i="30"/>
  <c r="EL241" i="30"/>
  <c r="EH241" i="30"/>
  <c r="ED241" i="30"/>
  <c r="DZ241" i="30"/>
  <c r="DV241" i="30"/>
  <c r="DR241" i="30"/>
  <c r="DN241" i="30"/>
  <c r="DJ241" i="30"/>
  <c r="DF241" i="30"/>
  <c r="DB241" i="30"/>
  <c r="CX241" i="30"/>
  <c r="CT241" i="30"/>
  <c r="CP241" i="30"/>
  <c r="CL241" i="30"/>
  <c r="CH241" i="30"/>
  <c r="CD241" i="30"/>
  <c r="BZ241" i="30"/>
  <c r="BV241" i="30"/>
  <c r="BR241" i="30"/>
  <c r="BN241" i="30"/>
  <c r="BJ241" i="30"/>
  <c r="BF241" i="30"/>
  <c r="BB241" i="30"/>
  <c r="AX241" i="30"/>
  <c r="AT241" i="30"/>
  <c r="AP241" i="30"/>
  <c r="AL241" i="30"/>
  <c r="AH241" i="30"/>
  <c r="AD241" i="30"/>
  <c r="Z241" i="30"/>
  <c r="V241" i="30"/>
  <c r="R241" i="30"/>
  <c r="N241" i="30"/>
  <c r="IE241" i="30"/>
  <c r="IA241" i="30"/>
  <c r="HW241" i="30"/>
  <c r="HS241" i="30"/>
  <c r="HO241" i="30"/>
  <c r="HK241" i="30"/>
  <c r="HG241" i="30"/>
  <c r="HC241" i="30"/>
  <c r="GY241" i="30"/>
  <c r="GU241" i="30"/>
  <c r="GQ241" i="30"/>
  <c r="GM241" i="30"/>
  <c r="GI241" i="30"/>
  <c r="GE241" i="30"/>
  <c r="GA241" i="30"/>
  <c r="FW241" i="30"/>
  <c r="FS241" i="30"/>
  <c r="FO241" i="30"/>
  <c r="FK241" i="30"/>
  <c r="FG241" i="30"/>
  <c r="FC241" i="30"/>
  <c r="EY241" i="30"/>
  <c r="EU241" i="30"/>
  <c r="EQ241" i="30"/>
  <c r="EM241" i="30"/>
  <c r="EI241" i="30"/>
  <c r="EE241" i="30"/>
  <c r="EA241" i="30"/>
  <c r="DW241" i="30"/>
  <c r="DS241" i="30"/>
  <c r="DO241" i="30"/>
  <c r="DK241" i="30"/>
  <c r="DG241" i="30"/>
  <c r="DC241" i="30"/>
  <c r="CY241" i="30"/>
  <c r="CU241" i="30"/>
  <c r="CQ241" i="30"/>
  <c r="CM241" i="30"/>
  <c r="CI241" i="30"/>
  <c r="CE241" i="30"/>
  <c r="CA241" i="30"/>
  <c r="BW241" i="30"/>
  <c r="BS241" i="30"/>
  <c r="BO241" i="30"/>
  <c r="BK241" i="30"/>
  <c r="BG241" i="30"/>
  <c r="BC241" i="30"/>
  <c r="AY241" i="30"/>
  <c r="AU241" i="30"/>
  <c r="AQ241" i="30"/>
  <c r="AM241" i="30"/>
  <c r="AI241" i="30"/>
  <c r="AE241" i="30"/>
  <c r="AA241" i="30"/>
  <c r="W241" i="30"/>
  <c r="S241" i="30"/>
  <c r="O241" i="30"/>
  <c r="K241" i="30"/>
  <c r="IG226" i="30"/>
  <c r="IC226" i="30"/>
  <c r="HY226" i="30"/>
  <c r="HU226" i="30"/>
  <c r="HQ226" i="30"/>
  <c r="HM226" i="30"/>
  <c r="HI226" i="30"/>
  <c r="HE226" i="30"/>
  <c r="HA226" i="30"/>
  <c r="GW226" i="30"/>
  <c r="GS226" i="30"/>
  <c r="GO226" i="30"/>
  <c r="GK226" i="30"/>
  <c r="GG226" i="30"/>
  <c r="GC226" i="30"/>
  <c r="FY226" i="30"/>
  <c r="FU226" i="30"/>
  <c r="FQ226" i="30"/>
  <c r="FM226" i="30"/>
  <c r="FI226" i="30"/>
  <c r="FE226" i="30"/>
  <c r="FA226" i="30"/>
  <c r="EW226" i="30"/>
  <c r="ES226" i="30"/>
  <c r="EO226" i="30"/>
  <c r="EK226" i="30"/>
  <c r="EG226" i="30"/>
  <c r="EC226" i="30"/>
  <c r="DY226" i="30"/>
  <c r="DU226" i="30"/>
  <c r="DQ226" i="30"/>
  <c r="DM226" i="30"/>
  <c r="DI226" i="30"/>
  <c r="DE226" i="30"/>
  <c r="DA226" i="30"/>
  <c r="CW226" i="30"/>
  <c r="CS226" i="30"/>
  <c r="CO226" i="30"/>
  <c r="CK226" i="30"/>
  <c r="CG226" i="30"/>
  <c r="CC226" i="30"/>
  <c r="BY226" i="30"/>
  <c r="BU226" i="30"/>
  <c r="BQ226" i="30"/>
  <c r="BM226" i="30"/>
  <c r="BI226" i="30"/>
  <c r="BE226" i="30"/>
  <c r="BA226" i="30"/>
  <c r="AW226" i="30"/>
  <c r="AS226" i="30"/>
  <c r="AO226" i="30"/>
  <c r="AK226" i="30"/>
  <c r="AG226" i="30"/>
  <c r="AC226" i="30"/>
  <c r="Y226" i="30"/>
  <c r="U226" i="30"/>
  <c r="Q226" i="30"/>
  <c r="M226" i="30"/>
  <c r="ID226" i="30"/>
  <c r="HZ226" i="30"/>
  <c r="HV226" i="30"/>
  <c r="HR226" i="30"/>
  <c r="HN226" i="30"/>
  <c r="HJ226" i="30"/>
  <c r="HF226" i="30"/>
  <c r="HB226" i="30"/>
  <c r="GX226" i="30"/>
  <c r="GT226" i="30"/>
  <c r="GP226" i="30"/>
  <c r="GL226" i="30"/>
  <c r="GH226" i="30"/>
  <c r="GD226" i="30"/>
  <c r="FZ226" i="30"/>
  <c r="FV226" i="30"/>
  <c r="FR226" i="30"/>
  <c r="FN226" i="30"/>
  <c r="FJ226" i="30"/>
  <c r="FF226" i="30"/>
  <c r="FB226" i="30"/>
  <c r="EX226" i="30"/>
  <c r="ET226" i="30"/>
  <c r="EP226" i="30"/>
  <c r="EL226" i="30"/>
  <c r="EH226" i="30"/>
  <c r="ED226" i="30"/>
  <c r="DZ226" i="30"/>
  <c r="DV226" i="30"/>
  <c r="DR226" i="30"/>
  <c r="DN226" i="30"/>
  <c r="DJ226" i="30"/>
  <c r="DF226" i="30"/>
  <c r="DB226" i="30"/>
  <c r="CX226" i="30"/>
  <c r="CT226" i="30"/>
  <c r="CP226" i="30"/>
  <c r="CL226" i="30"/>
  <c r="CH226" i="30"/>
  <c r="CD226" i="30"/>
  <c r="BZ226" i="30"/>
  <c r="BV226" i="30"/>
  <c r="BR226" i="30"/>
  <c r="BN226" i="30"/>
  <c r="BJ226" i="30"/>
  <c r="BF226" i="30"/>
  <c r="BB226" i="30"/>
  <c r="AX226" i="30"/>
  <c r="AT226" i="30"/>
  <c r="AP226" i="30"/>
  <c r="AL226" i="30"/>
  <c r="AH226" i="30"/>
  <c r="AD226" i="30"/>
  <c r="Z226" i="30"/>
  <c r="V226" i="30"/>
  <c r="R226" i="30"/>
  <c r="N226" i="30"/>
  <c r="IE226" i="30"/>
  <c r="IA226" i="30"/>
  <c r="HW226" i="30"/>
  <c r="HS226" i="30"/>
  <c r="HO226" i="30"/>
  <c r="HK226" i="30"/>
  <c r="HG226" i="30"/>
  <c r="HC226" i="30"/>
  <c r="GY226" i="30"/>
  <c r="GU226" i="30"/>
  <c r="GQ226" i="30"/>
  <c r="GM226" i="30"/>
  <c r="GI226" i="30"/>
  <c r="GE226" i="30"/>
  <c r="GA226" i="30"/>
  <c r="FW226" i="30"/>
  <c r="FS226" i="30"/>
  <c r="FO226" i="30"/>
  <c r="FK226" i="30"/>
  <c r="FG226" i="30"/>
  <c r="FC226" i="30"/>
  <c r="EY226" i="30"/>
  <c r="EU226" i="30"/>
  <c r="EQ226" i="30"/>
  <c r="EM226" i="30"/>
  <c r="EI226" i="30"/>
  <c r="EE226" i="30"/>
  <c r="EA226" i="30"/>
  <c r="DW226" i="30"/>
  <c r="DS226" i="30"/>
  <c r="DO226" i="30"/>
  <c r="DK226" i="30"/>
  <c r="DG226" i="30"/>
  <c r="DC226" i="30"/>
  <c r="CY226" i="30"/>
  <c r="CU226" i="30"/>
  <c r="CQ226" i="30"/>
  <c r="CM226" i="30"/>
  <c r="CI226" i="30"/>
  <c r="CE226" i="30"/>
  <c r="CA226" i="30"/>
  <c r="BW226" i="30"/>
  <c r="BS226" i="30"/>
  <c r="BO226" i="30"/>
  <c r="BK226" i="30"/>
  <c r="BG226" i="30"/>
  <c r="BC226" i="30"/>
  <c r="AY226" i="30"/>
  <c r="AU226" i="30"/>
  <c r="AQ226" i="30"/>
  <c r="AM226" i="30"/>
  <c r="AI226" i="30"/>
  <c r="AE226" i="30"/>
  <c r="AA226" i="30"/>
  <c r="W226" i="30"/>
  <c r="S226" i="30"/>
  <c r="O226" i="30"/>
  <c r="K226" i="30"/>
  <c r="IF226" i="30"/>
  <c r="IB226" i="30"/>
  <c r="HX226" i="30"/>
  <c r="HT226" i="30"/>
  <c r="HP226" i="30"/>
  <c r="HL226" i="30"/>
  <c r="HH226" i="30"/>
  <c r="HD226" i="30"/>
  <c r="GZ226" i="30"/>
  <c r="GV226" i="30"/>
  <c r="GR226" i="30"/>
  <c r="GN226" i="30"/>
  <c r="GJ226" i="30"/>
  <c r="GF226" i="30"/>
  <c r="GB226" i="30"/>
  <c r="FX226" i="30"/>
  <c r="FT226" i="30"/>
  <c r="FP226" i="30"/>
  <c r="FL226" i="30"/>
  <c r="FH226" i="30"/>
  <c r="FD226" i="30"/>
  <c r="EZ226" i="30"/>
  <c r="EV226" i="30"/>
  <c r="ER226" i="30"/>
  <c r="EN226" i="30"/>
  <c r="EJ226" i="30"/>
  <c r="EF226" i="30"/>
  <c r="EB226" i="30"/>
  <c r="DX226" i="30"/>
  <c r="DT226" i="30"/>
  <c r="DP226" i="30"/>
  <c r="DL226" i="30"/>
  <c r="DH226" i="30"/>
  <c r="DD226" i="30"/>
  <c r="CZ226" i="30"/>
  <c r="CV226" i="30"/>
  <c r="CR226" i="30"/>
  <c r="CN226" i="30"/>
  <c r="CJ226" i="30"/>
  <c r="CF226" i="30"/>
  <c r="CB226" i="30"/>
  <c r="BX226" i="30"/>
  <c r="BT226" i="30"/>
  <c r="BP226" i="30"/>
  <c r="BL226" i="30"/>
  <c r="BH226" i="30"/>
  <c r="BD226" i="30"/>
  <c r="AZ226" i="30"/>
  <c r="AV226" i="30"/>
  <c r="AR226" i="30"/>
  <c r="AN226" i="30"/>
  <c r="AJ226" i="30"/>
  <c r="AF226" i="30"/>
  <c r="AB226" i="30"/>
  <c r="X226" i="30"/>
  <c r="T226" i="30"/>
  <c r="P226" i="30"/>
  <c r="L226" i="30"/>
  <c r="IG242" i="30"/>
  <c r="IC242" i="30"/>
  <c r="HY242" i="30"/>
  <c r="HU242" i="30"/>
  <c r="HQ242" i="30"/>
  <c r="HM242" i="30"/>
  <c r="HI242" i="30"/>
  <c r="HE242" i="30"/>
  <c r="HA242" i="30"/>
  <c r="GW242" i="30"/>
  <c r="GS242" i="30"/>
  <c r="GO242" i="30"/>
  <c r="GK242" i="30"/>
  <c r="GG242" i="30"/>
  <c r="GC242" i="30"/>
  <c r="FY242" i="30"/>
  <c r="FU242" i="30"/>
  <c r="FQ242" i="30"/>
  <c r="FM242" i="30"/>
  <c r="FI242" i="30"/>
  <c r="FE242" i="30"/>
  <c r="FA242" i="30"/>
  <c r="EW242" i="30"/>
  <c r="ES242" i="30"/>
  <c r="EO242" i="30"/>
  <c r="EK242" i="30"/>
  <c r="EG242" i="30"/>
  <c r="EC242" i="30"/>
  <c r="DY242" i="30"/>
  <c r="DU242" i="30"/>
  <c r="DQ242" i="30"/>
  <c r="DM242" i="30"/>
  <c r="DI242" i="30"/>
  <c r="DE242" i="30"/>
  <c r="DA242" i="30"/>
  <c r="CW242" i="30"/>
  <c r="CS242" i="30"/>
  <c r="CO242" i="30"/>
  <c r="CK242" i="30"/>
  <c r="CG242" i="30"/>
  <c r="CC242" i="30"/>
  <c r="BY242" i="30"/>
  <c r="BU242" i="30"/>
  <c r="BQ242" i="30"/>
  <c r="BM242" i="30"/>
  <c r="BI242" i="30"/>
  <c r="BE242" i="30"/>
  <c r="BA242" i="30"/>
  <c r="AW242" i="30"/>
  <c r="AS242" i="30"/>
  <c r="AO242" i="30"/>
  <c r="AK242" i="30"/>
  <c r="AG242" i="30"/>
  <c r="AC242" i="30"/>
  <c r="Y242" i="30"/>
  <c r="U242" i="30"/>
  <c r="Q242" i="30"/>
  <c r="M242" i="30"/>
  <c r="ID242" i="30"/>
  <c r="HZ242" i="30"/>
  <c r="HV242" i="30"/>
  <c r="HR242" i="30"/>
  <c r="HN242" i="30"/>
  <c r="HJ242" i="30"/>
  <c r="HF242" i="30"/>
  <c r="HB242" i="30"/>
  <c r="GX242" i="30"/>
  <c r="GT242" i="30"/>
  <c r="GP242" i="30"/>
  <c r="GL242" i="30"/>
  <c r="GH242" i="30"/>
  <c r="GD242" i="30"/>
  <c r="FZ242" i="30"/>
  <c r="FV242" i="30"/>
  <c r="FR242" i="30"/>
  <c r="FN242" i="30"/>
  <c r="FJ242" i="30"/>
  <c r="FF242" i="30"/>
  <c r="FB242" i="30"/>
  <c r="EX242" i="30"/>
  <c r="ET242" i="30"/>
  <c r="EP242" i="30"/>
  <c r="EL242" i="30"/>
  <c r="EH242" i="30"/>
  <c r="ED242" i="30"/>
  <c r="DZ242" i="30"/>
  <c r="DV242" i="30"/>
  <c r="DR242" i="30"/>
  <c r="DN242" i="30"/>
  <c r="DJ242" i="30"/>
  <c r="DF242" i="30"/>
  <c r="DB242" i="30"/>
  <c r="CX242" i="30"/>
  <c r="CT242" i="30"/>
  <c r="CP242" i="30"/>
  <c r="CL242" i="30"/>
  <c r="CH242" i="30"/>
  <c r="CD242" i="30"/>
  <c r="BZ242" i="30"/>
  <c r="BV242" i="30"/>
  <c r="BR242" i="30"/>
  <c r="BN242" i="30"/>
  <c r="BJ242" i="30"/>
  <c r="BF242" i="30"/>
  <c r="BB242" i="30"/>
  <c r="AX242" i="30"/>
  <c r="AT242" i="30"/>
  <c r="AP242" i="30"/>
  <c r="AL242" i="30"/>
  <c r="AH242" i="30"/>
  <c r="AD242" i="30"/>
  <c r="Z242" i="30"/>
  <c r="V242" i="30"/>
  <c r="R242" i="30"/>
  <c r="N242" i="30"/>
  <c r="IE242" i="30"/>
  <c r="IA242" i="30"/>
  <c r="HW242" i="30"/>
  <c r="HS242" i="30"/>
  <c r="HO242" i="30"/>
  <c r="HK242" i="30"/>
  <c r="HG242" i="30"/>
  <c r="HC242" i="30"/>
  <c r="GY242" i="30"/>
  <c r="GU242" i="30"/>
  <c r="GQ242" i="30"/>
  <c r="GM242" i="30"/>
  <c r="GI242" i="30"/>
  <c r="GE242" i="30"/>
  <c r="GA242" i="30"/>
  <c r="FW242" i="30"/>
  <c r="FS242" i="30"/>
  <c r="FO242" i="30"/>
  <c r="FK242" i="30"/>
  <c r="FG242" i="30"/>
  <c r="FC242" i="30"/>
  <c r="EY242" i="30"/>
  <c r="EU242" i="30"/>
  <c r="EQ242" i="30"/>
  <c r="EM242" i="30"/>
  <c r="EI242" i="30"/>
  <c r="EE242" i="30"/>
  <c r="EA242" i="30"/>
  <c r="DW242" i="30"/>
  <c r="DS242" i="30"/>
  <c r="DO242" i="30"/>
  <c r="DK242" i="30"/>
  <c r="DG242" i="30"/>
  <c r="DC242" i="30"/>
  <c r="CY242" i="30"/>
  <c r="CU242" i="30"/>
  <c r="CQ242" i="30"/>
  <c r="CM242" i="30"/>
  <c r="CI242" i="30"/>
  <c r="CE242" i="30"/>
  <c r="CA242" i="30"/>
  <c r="BW242" i="30"/>
  <c r="BS242" i="30"/>
  <c r="BO242" i="30"/>
  <c r="BK242" i="30"/>
  <c r="BG242" i="30"/>
  <c r="BC242" i="30"/>
  <c r="AY242" i="30"/>
  <c r="AU242" i="30"/>
  <c r="AQ242" i="30"/>
  <c r="AM242" i="30"/>
  <c r="AI242" i="30"/>
  <c r="AE242" i="30"/>
  <c r="AA242" i="30"/>
  <c r="W242" i="30"/>
  <c r="S242" i="30"/>
  <c r="O242" i="30"/>
  <c r="K242" i="30"/>
  <c r="IF242" i="30"/>
  <c r="IB242" i="30"/>
  <c r="HX242" i="30"/>
  <c r="HT242" i="30"/>
  <c r="HP242" i="30"/>
  <c r="HL242" i="30"/>
  <c r="HH242" i="30"/>
  <c r="HD242" i="30"/>
  <c r="GZ242" i="30"/>
  <c r="GV242" i="30"/>
  <c r="GR242" i="30"/>
  <c r="GN242" i="30"/>
  <c r="GJ242" i="30"/>
  <c r="GF242" i="30"/>
  <c r="GB242" i="30"/>
  <c r="FX242" i="30"/>
  <c r="FT242" i="30"/>
  <c r="FP242" i="30"/>
  <c r="FL242" i="30"/>
  <c r="FH242" i="30"/>
  <c r="FD242" i="30"/>
  <c r="EZ242" i="30"/>
  <c r="EV242" i="30"/>
  <c r="ER242" i="30"/>
  <c r="EN242" i="30"/>
  <c r="EJ242" i="30"/>
  <c r="EF242" i="30"/>
  <c r="EB242" i="30"/>
  <c r="DX242" i="30"/>
  <c r="DT242" i="30"/>
  <c r="DP242" i="30"/>
  <c r="DL242" i="30"/>
  <c r="DH242" i="30"/>
  <c r="DD242" i="30"/>
  <c r="CZ242" i="30"/>
  <c r="CV242" i="30"/>
  <c r="CR242" i="30"/>
  <c r="CN242" i="30"/>
  <c r="CJ242" i="30"/>
  <c r="CF242" i="30"/>
  <c r="CB242" i="30"/>
  <c r="BX242" i="30"/>
  <c r="BT242" i="30"/>
  <c r="BP242" i="30"/>
  <c r="BL242" i="30"/>
  <c r="BH242" i="30"/>
  <c r="BD242" i="30"/>
  <c r="AZ242" i="30"/>
  <c r="AV242" i="30"/>
  <c r="AR242" i="30"/>
  <c r="AN242" i="30"/>
  <c r="AJ242" i="30"/>
  <c r="AF242" i="30"/>
  <c r="AB242" i="30"/>
  <c r="X242" i="30"/>
  <c r="T242" i="30"/>
  <c r="P242" i="30"/>
  <c r="L242" i="30"/>
  <c r="ID258" i="30"/>
  <c r="HZ258" i="30"/>
  <c r="HV258" i="30"/>
  <c r="HR258" i="30"/>
  <c r="HN258" i="30"/>
  <c r="HJ258" i="30"/>
  <c r="HF258" i="30"/>
  <c r="HB258" i="30"/>
  <c r="GX258" i="30"/>
  <c r="GT258" i="30"/>
  <c r="GP258" i="30"/>
  <c r="GL258" i="30"/>
  <c r="GH258" i="30"/>
  <c r="GD258" i="30"/>
  <c r="FZ258" i="30"/>
  <c r="FV258" i="30"/>
  <c r="FR258" i="30"/>
  <c r="FN258" i="30"/>
  <c r="FJ258" i="30"/>
  <c r="FF258" i="30"/>
  <c r="FB258" i="30"/>
  <c r="EX258" i="30"/>
  <c r="ET258" i="30"/>
  <c r="EP258" i="30"/>
  <c r="EL258" i="30"/>
  <c r="EH258" i="30"/>
  <c r="ED258" i="30"/>
  <c r="DZ258" i="30"/>
  <c r="DV258" i="30"/>
  <c r="DR258" i="30"/>
  <c r="DN258" i="30"/>
  <c r="DJ258" i="30"/>
  <c r="DF258" i="30"/>
  <c r="DB258" i="30"/>
  <c r="CX258" i="30"/>
  <c r="CT258" i="30"/>
  <c r="CP258" i="30"/>
  <c r="CL258" i="30"/>
  <c r="CH258" i="30"/>
  <c r="CD258" i="30"/>
  <c r="BZ258" i="30"/>
  <c r="BV258" i="30"/>
  <c r="BR258" i="30"/>
  <c r="BN258" i="30"/>
  <c r="BJ258" i="30"/>
  <c r="BF258" i="30"/>
  <c r="BB258" i="30"/>
  <c r="AX258" i="30"/>
  <c r="AT258" i="30"/>
  <c r="AP258" i="30"/>
  <c r="AL258" i="30"/>
  <c r="AH258" i="30"/>
  <c r="AD258" i="30"/>
  <c r="Z258" i="30"/>
  <c r="V258" i="30"/>
  <c r="R258" i="30"/>
  <c r="N258" i="30"/>
  <c r="IE258" i="30"/>
  <c r="IA258" i="30"/>
  <c r="HW258" i="30"/>
  <c r="HS258" i="30"/>
  <c r="HO258" i="30"/>
  <c r="HK258" i="30"/>
  <c r="HG258" i="30"/>
  <c r="HC258" i="30"/>
  <c r="GY258" i="30"/>
  <c r="GU258" i="30"/>
  <c r="GQ258" i="30"/>
  <c r="GM258" i="30"/>
  <c r="GI258" i="30"/>
  <c r="GE258" i="30"/>
  <c r="GA258" i="30"/>
  <c r="FW258" i="30"/>
  <c r="FS258" i="30"/>
  <c r="FO258" i="30"/>
  <c r="FK258" i="30"/>
  <c r="FG258" i="30"/>
  <c r="FC258" i="30"/>
  <c r="EY258" i="30"/>
  <c r="EU258" i="30"/>
  <c r="EQ258" i="30"/>
  <c r="EM258" i="30"/>
  <c r="EI258" i="30"/>
  <c r="EE258" i="30"/>
  <c r="EA258" i="30"/>
  <c r="DW258" i="30"/>
  <c r="DS258" i="30"/>
  <c r="DO258" i="30"/>
  <c r="DK258" i="30"/>
  <c r="DG258" i="30"/>
  <c r="DC258" i="30"/>
  <c r="CY258" i="30"/>
  <c r="CU258" i="30"/>
  <c r="CQ258" i="30"/>
  <c r="CM258" i="30"/>
  <c r="CI258" i="30"/>
  <c r="CE258" i="30"/>
  <c r="CA258" i="30"/>
  <c r="BW258" i="30"/>
  <c r="BS258" i="30"/>
  <c r="BO258" i="30"/>
  <c r="BK258" i="30"/>
  <c r="BG258" i="30"/>
  <c r="BC258" i="30"/>
  <c r="AY258" i="30"/>
  <c r="AU258" i="30"/>
  <c r="AQ258" i="30"/>
  <c r="AM258" i="30"/>
  <c r="AI258" i="30"/>
  <c r="AE258" i="30"/>
  <c r="AA258" i="30"/>
  <c r="W258" i="30"/>
  <c r="S258" i="30"/>
  <c r="O258" i="30"/>
  <c r="K258" i="30"/>
  <c r="IF258" i="30"/>
  <c r="IB258" i="30"/>
  <c r="HX258" i="30"/>
  <c r="HT258" i="30"/>
  <c r="HP258" i="30"/>
  <c r="HL258" i="30"/>
  <c r="HH258" i="30"/>
  <c r="HD258" i="30"/>
  <c r="GZ258" i="30"/>
  <c r="GV258" i="30"/>
  <c r="GR258" i="30"/>
  <c r="GN258" i="30"/>
  <c r="GJ258" i="30"/>
  <c r="GF258" i="30"/>
  <c r="GB258" i="30"/>
  <c r="FX258" i="30"/>
  <c r="FT258" i="30"/>
  <c r="FP258" i="30"/>
  <c r="FL258" i="30"/>
  <c r="FH258" i="30"/>
  <c r="FD258" i="30"/>
  <c r="EZ258" i="30"/>
  <c r="EV258" i="30"/>
  <c r="ER258" i="30"/>
  <c r="EN258" i="30"/>
  <c r="EJ258" i="30"/>
  <c r="EF258" i="30"/>
  <c r="EB258" i="30"/>
  <c r="DX258" i="30"/>
  <c r="DT258" i="30"/>
  <c r="DP258" i="30"/>
  <c r="DL258" i="30"/>
  <c r="DH258" i="30"/>
  <c r="DD258" i="30"/>
  <c r="CZ258" i="30"/>
  <c r="CV258" i="30"/>
  <c r="CR258" i="30"/>
  <c r="CN258" i="30"/>
  <c r="CJ258" i="30"/>
  <c r="CF258" i="30"/>
  <c r="CB258" i="30"/>
  <c r="BX258" i="30"/>
  <c r="BT258" i="30"/>
  <c r="BP258" i="30"/>
  <c r="BL258" i="30"/>
  <c r="BH258" i="30"/>
  <c r="BD258" i="30"/>
  <c r="AZ258" i="30"/>
  <c r="AV258" i="30"/>
  <c r="AR258" i="30"/>
  <c r="AN258" i="30"/>
  <c r="AJ258" i="30"/>
  <c r="AF258" i="30"/>
  <c r="AB258" i="30"/>
  <c r="X258" i="30"/>
  <c r="T258" i="30"/>
  <c r="P258" i="30"/>
  <c r="L258" i="30"/>
  <c r="IG258" i="30"/>
  <c r="IC258" i="30"/>
  <c r="HY258" i="30"/>
  <c r="HU258" i="30"/>
  <c r="HQ258" i="30"/>
  <c r="HM258" i="30"/>
  <c r="HI258" i="30"/>
  <c r="HE258" i="30"/>
  <c r="HA258" i="30"/>
  <c r="GW258" i="30"/>
  <c r="GS258" i="30"/>
  <c r="GO258" i="30"/>
  <c r="GK258" i="30"/>
  <c r="GG258" i="30"/>
  <c r="GC258" i="30"/>
  <c r="FY258" i="30"/>
  <c r="FU258" i="30"/>
  <c r="FQ258" i="30"/>
  <c r="FM258" i="30"/>
  <c r="FI258" i="30"/>
  <c r="FE258" i="30"/>
  <c r="FA258" i="30"/>
  <c r="EW258" i="30"/>
  <c r="ES258" i="30"/>
  <c r="EO258" i="30"/>
  <c r="EK258" i="30"/>
  <c r="EG258" i="30"/>
  <c r="EC258" i="30"/>
  <c r="DY258" i="30"/>
  <c r="DU258" i="30"/>
  <c r="DQ258" i="30"/>
  <c r="DM258" i="30"/>
  <c r="DI258" i="30"/>
  <c r="DE258" i="30"/>
  <c r="DA258" i="30"/>
  <c r="CW258" i="30"/>
  <c r="CS258" i="30"/>
  <c r="CO258" i="30"/>
  <c r="CK258" i="30"/>
  <c r="CG258" i="30"/>
  <c r="CC258" i="30"/>
  <c r="BY258" i="30"/>
  <c r="BU258" i="30"/>
  <c r="BQ258" i="30"/>
  <c r="BM258" i="30"/>
  <c r="BI258" i="30"/>
  <c r="BE258" i="30"/>
  <c r="BA258" i="30"/>
  <c r="AW258" i="30"/>
  <c r="AS258" i="30"/>
  <c r="AO258" i="30"/>
  <c r="AK258" i="30"/>
  <c r="AG258" i="30"/>
  <c r="AC258" i="30"/>
  <c r="Y258" i="30"/>
  <c r="U258" i="30"/>
  <c r="Q258" i="30"/>
  <c r="M258" i="30"/>
  <c r="ID274" i="30"/>
  <c r="HZ274" i="30"/>
  <c r="HV274" i="30"/>
  <c r="HR274" i="30"/>
  <c r="HN274" i="30"/>
  <c r="HJ274" i="30"/>
  <c r="HF274" i="30"/>
  <c r="HB274" i="30"/>
  <c r="GX274" i="30"/>
  <c r="GT274" i="30"/>
  <c r="GP274" i="30"/>
  <c r="GL274" i="30"/>
  <c r="GH274" i="30"/>
  <c r="GD274" i="30"/>
  <c r="FZ274" i="30"/>
  <c r="FV274" i="30"/>
  <c r="FR274" i="30"/>
  <c r="FN274" i="30"/>
  <c r="FJ274" i="30"/>
  <c r="FF274" i="30"/>
  <c r="FB274" i="30"/>
  <c r="EX274" i="30"/>
  <c r="ET274" i="30"/>
  <c r="EP274" i="30"/>
  <c r="EL274" i="30"/>
  <c r="EH274" i="30"/>
  <c r="ED274" i="30"/>
  <c r="DZ274" i="30"/>
  <c r="DV274" i="30"/>
  <c r="DR274" i="30"/>
  <c r="DN274" i="30"/>
  <c r="DJ274" i="30"/>
  <c r="DF274" i="30"/>
  <c r="DB274" i="30"/>
  <c r="CX274" i="30"/>
  <c r="CT274" i="30"/>
  <c r="CP274" i="30"/>
  <c r="CL274" i="30"/>
  <c r="CH274" i="30"/>
  <c r="CD274" i="30"/>
  <c r="BZ274" i="30"/>
  <c r="BV274" i="30"/>
  <c r="BR274" i="30"/>
  <c r="BN274" i="30"/>
  <c r="BJ274" i="30"/>
  <c r="BF274" i="30"/>
  <c r="BB274" i="30"/>
  <c r="AX274" i="30"/>
  <c r="AT274" i="30"/>
  <c r="AP274" i="30"/>
  <c r="AL274" i="30"/>
  <c r="AH274" i="30"/>
  <c r="AD274" i="30"/>
  <c r="Z274" i="30"/>
  <c r="V274" i="30"/>
  <c r="R274" i="30"/>
  <c r="N274" i="30"/>
  <c r="IE274" i="30"/>
  <c r="IA274" i="30"/>
  <c r="HW274" i="30"/>
  <c r="HS274" i="30"/>
  <c r="HO274" i="30"/>
  <c r="HK274" i="30"/>
  <c r="HG274" i="30"/>
  <c r="HC274" i="30"/>
  <c r="GY274" i="30"/>
  <c r="GU274" i="30"/>
  <c r="GQ274" i="30"/>
  <c r="GM274" i="30"/>
  <c r="GI274" i="30"/>
  <c r="GE274" i="30"/>
  <c r="GA274" i="30"/>
  <c r="FW274" i="30"/>
  <c r="FS274" i="30"/>
  <c r="FO274" i="30"/>
  <c r="FK274" i="30"/>
  <c r="FG274" i="30"/>
  <c r="FC274" i="30"/>
  <c r="EY274" i="30"/>
  <c r="EU274" i="30"/>
  <c r="EQ274" i="30"/>
  <c r="EM274" i="30"/>
  <c r="EI274" i="30"/>
  <c r="EE274" i="30"/>
  <c r="EA274" i="30"/>
  <c r="DW274" i="30"/>
  <c r="DS274" i="30"/>
  <c r="DO274" i="30"/>
  <c r="DK274" i="30"/>
  <c r="DG274" i="30"/>
  <c r="DC274" i="30"/>
  <c r="CY274" i="30"/>
  <c r="CU274" i="30"/>
  <c r="CQ274" i="30"/>
  <c r="CM274" i="30"/>
  <c r="CI274" i="30"/>
  <c r="CE274" i="30"/>
  <c r="CA274" i="30"/>
  <c r="BW274" i="30"/>
  <c r="BS274" i="30"/>
  <c r="BO274" i="30"/>
  <c r="BK274" i="30"/>
  <c r="BG274" i="30"/>
  <c r="BC274" i="30"/>
  <c r="AY274" i="30"/>
  <c r="AU274" i="30"/>
  <c r="AQ274" i="30"/>
  <c r="AM274" i="30"/>
  <c r="AI274" i="30"/>
  <c r="AE274" i="30"/>
  <c r="AA274" i="30"/>
  <c r="W274" i="30"/>
  <c r="S274" i="30"/>
  <c r="O274" i="30"/>
  <c r="K274" i="30"/>
  <c r="IF274" i="30"/>
  <c r="IB274" i="30"/>
  <c r="HX274" i="30"/>
  <c r="HT274" i="30"/>
  <c r="HP274" i="30"/>
  <c r="HL274" i="30"/>
  <c r="HH274" i="30"/>
  <c r="HD274" i="30"/>
  <c r="GZ274" i="30"/>
  <c r="GV274" i="30"/>
  <c r="GR274" i="30"/>
  <c r="GN274" i="30"/>
  <c r="GJ274" i="30"/>
  <c r="GF274" i="30"/>
  <c r="GB274" i="30"/>
  <c r="FX274" i="30"/>
  <c r="FT274" i="30"/>
  <c r="FP274" i="30"/>
  <c r="FL274" i="30"/>
  <c r="FH274" i="30"/>
  <c r="FD274" i="30"/>
  <c r="EZ274" i="30"/>
  <c r="EV274" i="30"/>
  <c r="ER274" i="30"/>
  <c r="EN274" i="30"/>
  <c r="EJ274" i="30"/>
  <c r="EF274" i="30"/>
  <c r="EB274" i="30"/>
  <c r="DX274" i="30"/>
  <c r="DT274" i="30"/>
  <c r="DP274" i="30"/>
  <c r="DL274" i="30"/>
  <c r="DH274" i="30"/>
  <c r="DD274" i="30"/>
  <c r="CZ274" i="30"/>
  <c r="CV274" i="30"/>
  <c r="CR274" i="30"/>
  <c r="CN274" i="30"/>
  <c r="CJ274" i="30"/>
  <c r="CF274" i="30"/>
  <c r="CB274" i="30"/>
  <c r="BX274" i="30"/>
  <c r="BT274" i="30"/>
  <c r="BP274" i="30"/>
  <c r="BL274" i="30"/>
  <c r="BH274" i="30"/>
  <c r="BD274" i="30"/>
  <c r="AZ274" i="30"/>
  <c r="AV274" i="30"/>
  <c r="AR274" i="30"/>
  <c r="AN274" i="30"/>
  <c r="AJ274" i="30"/>
  <c r="AF274" i="30"/>
  <c r="AB274" i="30"/>
  <c r="X274" i="30"/>
  <c r="T274" i="30"/>
  <c r="P274" i="30"/>
  <c r="L274" i="30"/>
  <c r="IG274" i="30"/>
  <c r="IC274" i="30"/>
  <c r="HY274" i="30"/>
  <c r="HU274" i="30"/>
  <c r="HQ274" i="30"/>
  <c r="HM274" i="30"/>
  <c r="HI274" i="30"/>
  <c r="HE274" i="30"/>
  <c r="HA274" i="30"/>
  <c r="GW274" i="30"/>
  <c r="GS274" i="30"/>
  <c r="GO274" i="30"/>
  <c r="GK274" i="30"/>
  <c r="GG274" i="30"/>
  <c r="GC274" i="30"/>
  <c r="FY274" i="30"/>
  <c r="FU274" i="30"/>
  <c r="FQ274" i="30"/>
  <c r="FM274" i="30"/>
  <c r="FI274" i="30"/>
  <c r="FE274" i="30"/>
  <c r="FA274" i="30"/>
  <c r="EW274" i="30"/>
  <c r="ES274" i="30"/>
  <c r="EO274" i="30"/>
  <c r="EK274" i="30"/>
  <c r="EG274" i="30"/>
  <c r="EC274" i="30"/>
  <c r="DY274" i="30"/>
  <c r="DU274" i="30"/>
  <c r="DQ274" i="30"/>
  <c r="DM274" i="30"/>
  <c r="DI274" i="30"/>
  <c r="DE274" i="30"/>
  <c r="DA274" i="30"/>
  <c r="CW274" i="30"/>
  <c r="CS274" i="30"/>
  <c r="CO274" i="30"/>
  <c r="CK274" i="30"/>
  <c r="CG274" i="30"/>
  <c r="CC274" i="30"/>
  <c r="BY274" i="30"/>
  <c r="BU274" i="30"/>
  <c r="BQ274" i="30"/>
  <c r="BM274" i="30"/>
  <c r="BI274" i="30"/>
  <c r="BE274" i="30"/>
  <c r="BA274" i="30"/>
  <c r="AW274" i="30"/>
  <c r="AS274" i="30"/>
  <c r="AO274" i="30"/>
  <c r="AK274" i="30"/>
  <c r="AG274" i="30"/>
  <c r="AC274" i="30"/>
  <c r="Y274" i="30"/>
  <c r="U274" i="30"/>
  <c r="Q274" i="30"/>
  <c r="M274" i="30"/>
  <c r="IE259" i="30"/>
  <c r="IA259" i="30"/>
  <c r="HW259" i="30"/>
  <c r="HS259" i="30"/>
  <c r="HO259" i="30"/>
  <c r="HK259" i="30"/>
  <c r="HG259" i="30"/>
  <c r="HC259" i="30"/>
  <c r="GY259" i="30"/>
  <c r="GU259" i="30"/>
  <c r="GQ259" i="30"/>
  <c r="GM259" i="30"/>
  <c r="GI259" i="30"/>
  <c r="GE259" i="30"/>
  <c r="GA259" i="30"/>
  <c r="FW259" i="30"/>
  <c r="FS259" i="30"/>
  <c r="FO259" i="30"/>
  <c r="FK259" i="30"/>
  <c r="FG259" i="30"/>
  <c r="FC259" i="30"/>
  <c r="EY259" i="30"/>
  <c r="EU259" i="30"/>
  <c r="EQ259" i="30"/>
  <c r="EM259" i="30"/>
  <c r="EI259" i="30"/>
  <c r="EE259" i="30"/>
  <c r="EA259" i="30"/>
  <c r="DW259" i="30"/>
  <c r="DS259" i="30"/>
  <c r="DO259" i="30"/>
  <c r="DK259" i="30"/>
  <c r="DG259" i="30"/>
  <c r="DC259" i="30"/>
  <c r="CY259" i="30"/>
  <c r="CU259" i="30"/>
  <c r="CQ259" i="30"/>
  <c r="CM259" i="30"/>
  <c r="CI259" i="30"/>
  <c r="CE259" i="30"/>
  <c r="CA259" i="30"/>
  <c r="BW259" i="30"/>
  <c r="BS259" i="30"/>
  <c r="BO259" i="30"/>
  <c r="BK259" i="30"/>
  <c r="BG259" i="30"/>
  <c r="BC259" i="30"/>
  <c r="AY259" i="30"/>
  <c r="AU259" i="30"/>
  <c r="AQ259" i="30"/>
  <c r="AM259" i="30"/>
  <c r="AI259" i="30"/>
  <c r="AE259" i="30"/>
  <c r="AA259" i="30"/>
  <c r="W259" i="30"/>
  <c r="S259" i="30"/>
  <c r="O259" i="30"/>
  <c r="K259" i="30"/>
  <c r="IF259" i="30"/>
  <c r="IB259" i="30"/>
  <c r="HX259" i="30"/>
  <c r="HT259" i="30"/>
  <c r="HP259" i="30"/>
  <c r="HL259" i="30"/>
  <c r="HH259" i="30"/>
  <c r="HD259" i="30"/>
  <c r="GZ259" i="30"/>
  <c r="GV259" i="30"/>
  <c r="GR259" i="30"/>
  <c r="GN259" i="30"/>
  <c r="GJ259" i="30"/>
  <c r="GF259" i="30"/>
  <c r="GB259" i="30"/>
  <c r="FX259" i="30"/>
  <c r="FT259" i="30"/>
  <c r="FP259" i="30"/>
  <c r="FL259" i="30"/>
  <c r="FH259" i="30"/>
  <c r="FD259" i="30"/>
  <c r="EZ259" i="30"/>
  <c r="EV259" i="30"/>
  <c r="ER259" i="30"/>
  <c r="EN259" i="30"/>
  <c r="EJ259" i="30"/>
  <c r="EF259" i="30"/>
  <c r="EB259" i="30"/>
  <c r="DX259" i="30"/>
  <c r="DT259" i="30"/>
  <c r="DP259" i="30"/>
  <c r="DL259" i="30"/>
  <c r="DH259" i="30"/>
  <c r="DD259" i="30"/>
  <c r="CZ259" i="30"/>
  <c r="CV259" i="30"/>
  <c r="CR259" i="30"/>
  <c r="CN259" i="30"/>
  <c r="CJ259" i="30"/>
  <c r="CF259" i="30"/>
  <c r="CB259" i="30"/>
  <c r="BX259" i="30"/>
  <c r="BT259" i="30"/>
  <c r="BP259" i="30"/>
  <c r="BL259" i="30"/>
  <c r="BH259" i="30"/>
  <c r="BD259" i="30"/>
  <c r="AZ259" i="30"/>
  <c r="AV259" i="30"/>
  <c r="AR259" i="30"/>
  <c r="AN259" i="30"/>
  <c r="AJ259" i="30"/>
  <c r="AF259" i="30"/>
  <c r="AB259" i="30"/>
  <c r="X259" i="30"/>
  <c r="T259" i="30"/>
  <c r="P259" i="30"/>
  <c r="L259" i="30"/>
  <c r="IG259" i="30"/>
  <c r="IC259" i="30"/>
  <c r="HY259" i="30"/>
  <c r="HU259" i="30"/>
  <c r="HQ259" i="30"/>
  <c r="HM259" i="30"/>
  <c r="HI259" i="30"/>
  <c r="HE259" i="30"/>
  <c r="HA259" i="30"/>
  <c r="GW259" i="30"/>
  <c r="GS259" i="30"/>
  <c r="GO259" i="30"/>
  <c r="GK259" i="30"/>
  <c r="GG259" i="30"/>
  <c r="GC259" i="30"/>
  <c r="FY259" i="30"/>
  <c r="FU259" i="30"/>
  <c r="FQ259" i="30"/>
  <c r="FM259" i="30"/>
  <c r="FI259" i="30"/>
  <c r="FE259" i="30"/>
  <c r="FA259" i="30"/>
  <c r="EW259" i="30"/>
  <c r="ES259" i="30"/>
  <c r="EO259" i="30"/>
  <c r="EK259" i="30"/>
  <c r="EG259" i="30"/>
  <c r="EC259" i="30"/>
  <c r="DY259" i="30"/>
  <c r="DU259" i="30"/>
  <c r="DQ259" i="30"/>
  <c r="DM259" i="30"/>
  <c r="DI259" i="30"/>
  <c r="DE259" i="30"/>
  <c r="DA259" i="30"/>
  <c r="CW259" i="30"/>
  <c r="CS259" i="30"/>
  <c r="CO259" i="30"/>
  <c r="CK259" i="30"/>
  <c r="CG259" i="30"/>
  <c r="CC259" i="30"/>
  <c r="BY259" i="30"/>
  <c r="BU259" i="30"/>
  <c r="BQ259" i="30"/>
  <c r="BM259" i="30"/>
  <c r="BI259" i="30"/>
  <c r="BE259" i="30"/>
  <c r="BA259" i="30"/>
  <c r="AW259" i="30"/>
  <c r="AS259" i="30"/>
  <c r="AO259" i="30"/>
  <c r="AK259" i="30"/>
  <c r="AG259" i="30"/>
  <c r="AC259" i="30"/>
  <c r="Y259" i="30"/>
  <c r="U259" i="30"/>
  <c r="Q259" i="30"/>
  <c r="M259" i="30"/>
  <c r="ID259" i="30"/>
  <c r="HZ259" i="30"/>
  <c r="HV259" i="30"/>
  <c r="HR259" i="30"/>
  <c r="HN259" i="30"/>
  <c r="HJ259" i="30"/>
  <c r="HF259" i="30"/>
  <c r="HB259" i="30"/>
  <c r="GX259" i="30"/>
  <c r="GT259" i="30"/>
  <c r="GP259" i="30"/>
  <c r="GL259" i="30"/>
  <c r="GH259" i="30"/>
  <c r="GD259" i="30"/>
  <c r="FZ259" i="30"/>
  <c r="FV259" i="30"/>
  <c r="FR259" i="30"/>
  <c r="FN259" i="30"/>
  <c r="FJ259" i="30"/>
  <c r="FF259" i="30"/>
  <c r="FB259" i="30"/>
  <c r="EX259" i="30"/>
  <c r="ET259" i="30"/>
  <c r="EP259" i="30"/>
  <c r="EL259" i="30"/>
  <c r="EH259" i="30"/>
  <c r="ED259" i="30"/>
  <c r="DZ259" i="30"/>
  <c r="DV259" i="30"/>
  <c r="DR259" i="30"/>
  <c r="DN259" i="30"/>
  <c r="DJ259" i="30"/>
  <c r="DF259" i="30"/>
  <c r="DB259" i="30"/>
  <c r="CX259" i="30"/>
  <c r="CT259" i="30"/>
  <c r="CP259" i="30"/>
  <c r="CL259" i="30"/>
  <c r="CH259" i="30"/>
  <c r="CD259" i="30"/>
  <c r="BZ259" i="30"/>
  <c r="BV259" i="30"/>
  <c r="BR259" i="30"/>
  <c r="BN259" i="30"/>
  <c r="BJ259" i="30"/>
  <c r="BF259" i="30"/>
  <c r="BB259" i="30"/>
  <c r="AX259" i="30"/>
  <c r="AT259" i="30"/>
  <c r="AP259" i="30"/>
  <c r="AL259" i="30"/>
  <c r="AH259" i="30"/>
  <c r="AD259" i="30"/>
  <c r="Z259" i="30"/>
  <c r="V259" i="30"/>
  <c r="R259" i="30"/>
  <c r="N259" i="30"/>
  <c r="IE275" i="30"/>
  <c r="IA275" i="30"/>
  <c r="HW275" i="30"/>
  <c r="HS275" i="30"/>
  <c r="HO275" i="30"/>
  <c r="HK275" i="30"/>
  <c r="HG275" i="30"/>
  <c r="HC275" i="30"/>
  <c r="GY275" i="30"/>
  <c r="GU275" i="30"/>
  <c r="GQ275" i="30"/>
  <c r="GM275" i="30"/>
  <c r="GI275" i="30"/>
  <c r="GE275" i="30"/>
  <c r="GA275" i="30"/>
  <c r="FW275" i="30"/>
  <c r="FS275" i="30"/>
  <c r="FO275" i="30"/>
  <c r="FK275" i="30"/>
  <c r="FG275" i="30"/>
  <c r="FC275" i="30"/>
  <c r="EY275" i="30"/>
  <c r="EU275" i="30"/>
  <c r="EQ275" i="30"/>
  <c r="EM275" i="30"/>
  <c r="EI275" i="30"/>
  <c r="EE275" i="30"/>
  <c r="EA275" i="30"/>
  <c r="DW275" i="30"/>
  <c r="DS275" i="30"/>
  <c r="DO275" i="30"/>
  <c r="DK275" i="30"/>
  <c r="DG275" i="30"/>
  <c r="DC275" i="30"/>
  <c r="CY275" i="30"/>
  <c r="CU275" i="30"/>
  <c r="CQ275" i="30"/>
  <c r="CM275" i="30"/>
  <c r="CI275" i="30"/>
  <c r="CE275" i="30"/>
  <c r="CA275" i="30"/>
  <c r="BW275" i="30"/>
  <c r="BS275" i="30"/>
  <c r="BO275" i="30"/>
  <c r="BK275" i="30"/>
  <c r="BG275" i="30"/>
  <c r="BC275" i="30"/>
  <c r="AY275" i="30"/>
  <c r="AU275" i="30"/>
  <c r="AQ275" i="30"/>
  <c r="AM275" i="30"/>
  <c r="AI275" i="30"/>
  <c r="AE275" i="30"/>
  <c r="AA275" i="30"/>
  <c r="W275" i="30"/>
  <c r="S275" i="30"/>
  <c r="O275" i="30"/>
  <c r="K275" i="30"/>
  <c r="IF275" i="30"/>
  <c r="IB275" i="30"/>
  <c r="HX275" i="30"/>
  <c r="HT275" i="30"/>
  <c r="HP275" i="30"/>
  <c r="HL275" i="30"/>
  <c r="HH275" i="30"/>
  <c r="HD275" i="30"/>
  <c r="GZ275" i="30"/>
  <c r="GV275" i="30"/>
  <c r="GR275" i="30"/>
  <c r="GN275" i="30"/>
  <c r="GJ275" i="30"/>
  <c r="GF275" i="30"/>
  <c r="GB275" i="30"/>
  <c r="FX275" i="30"/>
  <c r="FT275" i="30"/>
  <c r="FP275" i="30"/>
  <c r="FL275" i="30"/>
  <c r="FH275" i="30"/>
  <c r="FD275" i="30"/>
  <c r="EZ275" i="30"/>
  <c r="EV275" i="30"/>
  <c r="ER275" i="30"/>
  <c r="EN275" i="30"/>
  <c r="EJ275" i="30"/>
  <c r="EF275" i="30"/>
  <c r="EB275" i="30"/>
  <c r="DX275" i="30"/>
  <c r="DT275" i="30"/>
  <c r="DP275" i="30"/>
  <c r="DL275" i="30"/>
  <c r="DH275" i="30"/>
  <c r="DD275" i="30"/>
  <c r="CZ275" i="30"/>
  <c r="CV275" i="30"/>
  <c r="CR275" i="30"/>
  <c r="CN275" i="30"/>
  <c r="CJ275" i="30"/>
  <c r="CF275" i="30"/>
  <c r="CB275" i="30"/>
  <c r="BX275" i="30"/>
  <c r="BT275" i="30"/>
  <c r="BP275" i="30"/>
  <c r="BL275" i="30"/>
  <c r="BH275" i="30"/>
  <c r="BD275" i="30"/>
  <c r="AZ275" i="30"/>
  <c r="AV275" i="30"/>
  <c r="AR275" i="30"/>
  <c r="AN275" i="30"/>
  <c r="AJ275" i="30"/>
  <c r="AF275" i="30"/>
  <c r="AB275" i="30"/>
  <c r="X275" i="30"/>
  <c r="T275" i="30"/>
  <c r="P275" i="30"/>
  <c r="L275" i="30"/>
  <c r="IG275" i="30"/>
  <c r="IC275" i="30"/>
  <c r="HY275" i="30"/>
  <c r="HU275" i="30"/>
  <c r="HQ275" i="30"/>
  <c r="HM275" i="30"/>
  <c r="HI275" i="30"/>
  <c r="HE275" i="30"/>
  <c r="HA275" i="30"/>
  <c r="GW275" i="30"/>
  <c r="GS275" i="30"/>
  <c r="GO275" i="30"/>
  <c r="GK275" i="30"/>
  <c r="GG275" i="30"/>
  <c r="GC275" i="30"/>
  <c r="FY275" i="30"/>
  <c r="FU275" i="30"/>
  <c r="FQ275" i="30"/>
  <c r="FM275" i="30"/>
  <c r="FI275" i="30"/>
  <c r="FE275" i="30"/>
  <c r="FA275" i="30"/>
  <c r="EW275" i="30"/>
  <c r="ES275" i="30"/>
  <c r="EO275" i="30"/>
  <c r="EK275" i="30"/>
  <c r="EG275" i="30"/>
  <c r="EC275" i="30"/>
  <c r="DY275" i="30"/>
  <c r="DU275" i="30"/>
  <c r="DQ275" i="30"/>
  <c r="DM275" i="30"/>
  <c r="DI275" i="30"/>
  <c r="DE275" i="30"/>
  <c r="DA275" i="30"/>
  <c r="CW275" i="30"/>
  <c r="CS275" i="30"/>
  <c r="CO275" i="30"/>
  <c r="CK275" i="30"/>
  <c r="CG275" i="30"/>
  <c r="CC275" i="30"/>
  <c r="BY275" i="30"/>
  <c r="BU275" i="30"/>
  <c r="BQ275" i="30"/>
  <c r="BM275" i="30"/>
  <c r="BI275" i="30"/>
  <c r="BE275" i="30"/>
  <c r="BA275" i="30"/>
  <c r="AW275" i="30"/>
  <c r="AS275" i="30"/>
  <c r="AO275" i="30"/>
  <c r="AK275" i="30"/>
  <c r="AG275" i="30"/>
  <c r="AC275" i="30"/>
  <c r="Y275" i="30"/>
  <c r="U275" i="30"/>
  <c r="Q275" i="30"/>
  <c r="M275" i="30"/>
  <c r="ID275" i="30"/>
  <c r="HZ275" i="30"/>
  <c r="HV275" i="30"/>
  <c r="HR275" i="30"/>
  <c r="HN275" i="30"/>
  <c r="HJ275" i="30"/>
  <c r="HF275" i="30"/>
  <c r="HB275" i="30"/>
  <c r="GX275" i="30"/>
  <c r="GT275" i="30"/>
  <c r="GP275" i="30"/>
  <c r="GL275" i="30"/>
  <c r="GH275" i="30"/>
  <c r="GD275" i="30"/>
  <c r="FZ275" i="30"/>
  <c r="FV275" i="30"/>
  <c r="FR275" i="30"/>
  <c r="FN275" i="30"/>
  <c r="FJ275" i="30"/>
  <c r="FF275" i="30"/>
  <c r="FB275" i="30"/>
  <c r="EX275" i="30"/>
  <c r="ET275" i="30"/>
  <c r="EP275" i="30"/>
  <c r="EL275" i="30"/>
  <c r="EH275" i="30"/>
  <c r="ED275" i="30"/>
  <c r="DZ275" i="30"/>
  <c r="DV275" i="30"/>
  <c r="DR275" i="30"/>
  <c r="DN275" i="30"/>
  <c r="DJ275" i="30"/>
  <c r="DF275" i="30"/>
  <c r="DB275" i="30"/>
  <c r="CX275" i="30"/>
  <c r="CT275" i="30"/>
  <c r="CP275" i="30"/>
  <c r="CL275" i="30"/>
  <c r="CH275" i="30"/>
  <c r="CD275" i="30"/>
  <c r="BZ275" i="30"/>
  <c r="BV275" i="30"/>
  <c r="BR275" i="30"/>
  <c r="BN275" i="30"/>
  <c r="BJ275" i="30"/>
  <c r="BF275" i="30"/>
  <c r="BB275" i="30"/>
  <c r="AX275" i="30"/>
  <c r="AT275" i="30"/>
  <c r="AP275" i="30"/>
  <c r="AL275" i="30"/>
  <c r="AH275" i="30"/>
  <c r="AD275" i="30"/>
  <c r="Z275" i="30"/>
  <c r="V275" i="30"/>
  <c r="R275" i="30"/>
  <c r="N275" i="30"/>
  <c r="IF256" i="30"/>
  <c r="IB256" i="30"/>
  <c r="HX256" i="30"/>
  <c r="HT256" i="30"/>
  <c r="HP256" i="30"/>
  <c r="HL256" i="30"/>
  <c r="HH256" i="30"/>
  <c r="HD256" i="30"/>
  <c r="GZ256" i="30"/>
  <c r="GV256" i="30"/>
  <c r="GR256" i="30"/>
  <c r="GN256" i="30"/>
  <c r="GJ256" i="30"/>
  <c r="GF256" i="30"/>
  <c r="GB256" i="30"/>
  <c r="FX256" i="30"/>
  <c r="FT256" i="30"/>
  <c r="FP256" i="30"/>
  <c r="FL256" i="30"/>
  <c r="FH256" i="30"/>
  <c r="FD256" i="30"/>
  <c r="EZ256" i="30"/>
  <c r="EV256" i="30"/>
  <c r="ER256" i="30"/>
  <c r="EN256" i="30"/>
  <c r="EJ256" i="30"/>
  <c r="EF256" i="30"/>
  <c r="EB256" i="30"/>
  <c r="DX256" i="30"/>
  <c r="DT256" i="30"/>
  <c r="DP256" i="30"/>
  <c r="DL256" i="30"/>
  <c r="DH256" i="30"/>
  <c r="DD256" i="30"/>
  <c r="CZ256" i="30"/>
  <c r="CV256" i="30"/>
  <c r="CR256" i="30"/>
  <c r="CN256" i="30"/>
  <c r="CJ256" i="30"/>
  <c r="CF256" i="30"/>
  <c r="CB256" i="30"/>
  <c r="BX256" i="30"/>
  <c r="BT256" i="30"/>
  <c r="BP256" i="30"/>
  <c r="BL256" i="30"/>
  <c r="BH256" i="30"/>
  <c r="BD256" i="30"/>
  <c r="AZ256" i="30"/>
  <c r="AV256" i="30"/>
  <c r="AR256" i="30"/>
  <c r="AN256" i="30"/>
  <c r="AJ256" i="30"/>
  <c r="AF256" i="30"/>
  <c r="AB256" i="30"/>
  <c r="X256" i="30"/>
  <c r="T256" i="30"/>
  <c r="P256" i="30"/>
  <c r="L256" i="30"/>
  <c r="IG256" i="30"/>
  <c r="IC256" i="30"/>
  <c r="HY256" i="30"/>
  <c r="HU256" i="30"/>
  <c r="HQ256" i="30"/>
  <c r="HM256" i="30"/>
  <c r="HI256" i="30"/>
  <c r="HE256" i="30"/>
  <c r="HA256" i="30"/>
  <c r="GW256" i="30"/>
  <c r="GS256" i="30"/>
  <c r="GO256" i="30"/>
  <c r="GK256" i="30"/>
  <c r="GG256" i="30"/>
  <c r="GC256" i="30"/>
  <c r="FY256" i="30"/>
  <c r="FU256" i="30"/>
  <c r="FQ256" i="30"/>
  <c r="FM256" i="30"/>
  <c r="FI256" i="30"/>
  <c r="FE256" i="30"/>
  <c r="FA256" i="30"/>
  <c r="EW256" i="30"/>
  <c r="ES256" i="30"/>
  <c r="EO256" i="30"/>
  <c r="EK256" i="30"/>
  <c r="EG256" i="30"/>
  <c r="EC256" i="30"/>
  <c r="DY256" i="30"/>
  <c r="DU256" i="30"/>
  <c r="DQ256" i="30"/>
  <c r="DM256" i="30"/>
  <c r="DI256" i="30"/>
  <c r="DE256" i="30"/>
  <c r="DA256" i="30"/>
  <c r="CW256" i="30"/>
  <c r="CS256" i="30"/>
  <c r="CO256" i="30"/>
  <c r="CK256" i="30"/>
  <c r="CG256" i="30"/>
  <c r="CC256" i="30"/>
  <c r="BY256" i="30"/>
  <c r="BU256" i="30"/>
  <c r="BQ256" i="30"/>
  <c r="BM256" i="30"/>
  <c r="BI256" i="30"/>
  <c r="BE256" i="30"/>
  <c r="BA256" i="30"/>
  <c r="AW256" i="30"/>
  <c r="AS256" i="30"/>
  <c r="AO256" i="30"/>
  <c r="AK256" i="30"/>
  <c r="AG256" i="30"/>
  <c r="AC256" i="30"/>
  <c r="Y256" i="30"/>
  <c r="U256" i="30"/>
  <c r="Q256" i="30"/>
  <c r="M256" i="30"/>
  <c r="ID256" i="30"/>
  <c r="HZ256" i="30"/>
  <c r="HV256" i="30"/>
  <c r="HR256" i="30"/>
  <c r="HN256" i="30"/>
  <c r="HJ256" i="30"/>
  <c r="HF256" i="30"/>
  <c r="HB256" i="30"/>
  <c r="GX256" i="30"/>
  <c r="GT256" i="30"/>
  <c r="GP256" i="30"/>
  <c r="GL256" i="30"/>
  <c r="GH256" i="30"/>
  <c r="GD256" i="30"/>
  <c r="FZ256" i="30"/>
  <c r="FV256" i="30"/>
  <c r="FR256" i="30"/>
  <c r="FN256" i="30"/>
  <c r="FJ256" i="30"/>
  <c r="FF256" i="30"/>
  <c r="FB256" i="30"/>
  <c r="EX256" i="30"/>
  <c r="ET256" i="30"/>
  <c r="EP256" i="30"/>
  <c r="EL256" i="30"/>
  <c r="EH256" i="30"/>
  <c r="ED256" i="30"/>
  <c r="DZ256" i="30"/>
  <c r="DV256" i="30"/>
  <c r="DR256" i="30"/>
  <c r="DN256" i="30"/>
  <c r="DJ256" i="30"/>
  <c r="DF256" i="30"/>
  <c r="DB256" i="30"/>
  <c r="CX256" i="30"/>
  <c r="CT256" i="30"/>
  <c r="CP256" i="30"/>
  <c r="CL256" i="30"/>
  <c r="CH256" i="30"/>
  <c r="CD256" i="30"/>
  <c r="BZ256" i="30"/>
  <c r="BV256" i="30"/>
  <c r="BR256" i="30"/>
  <c r="BN256" i="30"/>
  <c r="BJ256" i="30"/>
  <c r="BF256" i="30"/>
  <c r="BB256" i="30"/>
  <c r="AX256" i="30"/>
  <c r="AT256" i="30"/>
  <c r="AP256" i="30"/>
  <c r="AL256" i="30"/>
  <c r="AH256" i="30"/>
  <c r="AD256" i="30"/>
  <c r="Z256" i="30"/>
  <c r="V256" i="30"/>
  <c r="R256" i="30"/>
  <c r="N256" i="30"/>
  <c r="IE256" i="30"/>
  <c r="IA256" i="30"/>
  <c r="HW256" i="30"/>
  <c r="HS256" i="30"/>
  <c r="HO256" i="30"/>
  <c r="HK256" i="30"/>
  <c r="HG256" i="30"/>
  <c r="HC256" i="30"/>
  <c r="GY256" i="30"/>
  <c r="GU256" i="30"/>
  <c r="GQ256" i="30"/>
  <c r="GM256" i="30"/>
  <c r="GI256" i="30"/>
  <c r="GE256" i="30"/>
  <c r="GA256" i="30"/>
  <c r="FW256" i="30"/>
  <c r="FS256" i="30"/>
  <c r="FO256" i="30"/>
  <c r="FK256" i="30"/>
  <c r="FG256" i="30"/>
  <c r="FC256" i="30"/>
  <c r="EY256" i="30"/>
  <c r="EU256" i="30"/>
  <c r="EQ256" i="30"/>
  <c r="EM256" i="30"/>
  <c r="EI256" i="30"/>
  <c r="EE256" i="30"/>
  <c r="EA256" i="30"/>
  <c r="DW256" i="30"/>
  <c r="DS256" i="30"/>
  <c r="DO256" i="30"/>
  <c r="DK256" i="30"/>
  <c r="DG256" i="30"/>
  <c r="DC256" i="30"/>
  <c r="CY256" i="30"/>
  <c r="CU256" i="30"/>
  <c r="CQ256" i="30"/>
  <c r="CM256" i="30"/>
  <c r="CI256" i="30"/>
  <c r="CE256" i="30"/>
  <c r="CA256" i="30"/>
  <c r="BW256" i="30"/>
  <c r="BS256" i="30"/>
  <c r="BO256" i="30"/>
  <c r="BK256" i="30"/>
  <c r="BG256" i="30"/>
  <c r="BC256" i="30"/>
  <c r="AY256" i="30"/>
  <c r="AU256" i="30"/>
  <c r="AQ256" i="30"/>
  <c r="AM256" i="30"/>
  <c r="AI256" i="30"/>
  <c r="AE256" i="30"/>
  <c r="AA256" i="30"/>
  <c r="W256" i="30"/>
  <c r="S256" i="30"/>
  <c r="O256" i="30"/>
  <c r="K256" i="30"/>
  <c r="IF272" i="30"/>
  <c r="IB272" i="30"/>
  <c r="HX272" i="30"/>
  <c r="HT272" i="30"/>
  <c r="HP272" i="30"/>
  <c r="HL272" i="30"/>
  <c r="HH272" i="30"/>
  <c r="HD272" i="30"/>
  <c r="GZ272" i="30"/>
  <c r="GV272" i="30"/>
  <c r="GR272" i="30"/>
  <c r="GN272" i="30"/>
  <c r="GJ272" i="30"/>
  <c r="GF272" i="30"/>
  <c r="GB272" i="30"/>
  <c r="FX272" i="30"/>
  <c r="FT272" i="30"/>
  <c r="FP272" i="30"/>
  <c r="FL272" i="30"/>
  <c r="FH272" i="30"/>
  <c r="FD272" i="30"/>
  <c r="EZ272" i="30"/>
  <c r="EV272" i="30"/>
  <c r="ER272" i="30"/>
  <c r="EN272" i="30"/>
  <c r="EJ272" i="30"/>
  <c r="EF272" i="30"/>
  <c r="EB272" i="30"/>
  <c r="DX272" i="30"/>
  <c r="DT272" i="30"/>
  <c r="DP272" i="30"/>
  <c r="DL272" i="30"/>
  <c r="DH272" i="30"/>
  <c r="DD272" i="30"/>
  <c r="CZ272" i="30"/>
  <c r="CV272" i="30"/>
  <c r="CR272" i="30"/>
  <c r="CN272" i="30"/>
  <c r="CJ272" i="30"/>
  <c r="CF272" i="30"/>
  <c r="CB272" i="30"/>
  <c r="BX272" i="30"/>
  <c r="BT272" i="30"/>
  <c r="BP272" i="30"/>
  <c r="BL272" i="30"/>
  <c r="BH272" i="30"/>
  <c r="BD272" i="30"/>
  <c r="AZ272" i="30"/>
  <c r="AV272" i="30"/>
  <c r="AR272" i="30"/>
  <c r="AN272" i="30"/>
  <c r="AJ272" i="30"/>
  <c r="AF272" i="30"/>
  <c r="AB272" i="30"/>
  <c r="X272" i="30"/>
  <c r="T272" i="30"/>
  <c r="P272" i="30"/>
  <c r="L272" i="30"/>
  <c r="IG272" i="30"/>
  <c r="IC272" i="30"/>
  <c r="HY272" i="30"/>
  <c r="HU272" i="30"/>
  <c r="HQ272" i="30"/>
  <c r="HM272" i="30"/>
  <c r="HI272" i="30"/>
  <c r="HE272" i="30"/>
  <c r="HA272" i="30"/>
  <c r="GW272" i="30"/>
  <c r="GS272" i="30"/>
  <c r="GO272" i="30"/>
  <c r="GK272" i="30"/>
  <c r="GG272" i="30"/>
  <c r="GC272" i="30"/>
  <c r="FY272" i="30"/>
  <c r="FU272" i="30"/>
  <c r="FQ272" i="30"/>
  <c r="FM272" i="30"/>
  <c r="FI272" i="30"/>
  <c r="FE272" i="30"/>
  <c r="FA272" i="30"/>
  <c r="EW272" i="30"/>
  <c r="ES272" i="30"/>
  <c r="EO272" i="30"/>
  <c r="EK272" i="30"/>
  <c r="EG272" i="30"/>
  <c r="EC272" i="30"/>
  <c r="DY272" i="30"/>
  <c r="DU272" i="30"/>
  <c r="DQ272" i="30"/>
  <c r="DM272" i="30"/>
  <c r="DI272" i="30"/>
  <c r="DE272" i="30"/>
  <c r="DA272" i="30"/>
  <c r="CW272" i="30"/>
  <c r="CS272" i="30"/>
  <c r="CO272" i="30"/>
  <c r="CK272" i="30"/>
  <c r="CG272" i="30"/>
  <c r="CC272" i="30"/>
  <c r="BY272" i="30"/>
  <c r="BU272" i="30"/>
  <c r="BQ272" i="30"/>
  <c r="BM272" i="30"/>
  <c r="BI272" i="30"/>
  <c r="BE272" i="30"/>
  <c r="BA272" i="30"/>
  <c r="AW272" i="30"/>
  <c r="AS272" i="30"/>
  <c r="AO272" i="30"/>
  <c r="AK272" i="30"/>
  <c r="AG272" i="30"/>
  <c r="AC272" i="30"/>
  <c r="Y272" i="30"/>
  <c r="U272" i="30"/>
  <c r="Q272" i="30"/>
  <c r="M272" i="30"/>
  <c r="ID272" i="30"/>
  <c r="HZ272" i="30"/>
  <c r="HV272" i="30"/>
  <c r="HR272" i="30"/>
  <c r="HN272" i="30"/>
  <c r="HJ272" i="30"/>
  <c r="HF272" i="30"/>
  <c r="HB272" i="30"/>
  <c r="GX272" i="30"/>
  <c r="GT272" i="30"/>
  <c r="GP272" i="30"/>
  <c r="GL272" i="30"/>
  <c r="GH272" i="30"/>
  <c r="GD272" i="30"/>
  <c r="FZ272" i="30"/>
  <c r="FV272" i="30"/>
  <c r="FR272" i="30"/>
  <c r="FN272" i="30"/>
  <c r="FJ272" i="30"/>
  <c r="FF272" i="30"/>
  <c r="FB272" i="30"/>
  <c r="EX272" i="30"/>
  <c r="ET272" i="30"/>
  <c r="EP272" i="30"/>
  <c r="EL272" i="30"/>
  <c r="EH272" i="30"/>
  <c r="ED272" i="30"/>
  <c r="DZ272" i="30"/>
  <c r="DV272" i="30"/>
  <c r="DR272" i="30"/>
  <c r="DN272" i="30"/>
  <c r="DJ272" i="30"/>
  <c r="DF272" i="30"/>
  <c r="DB272" i="30"/>
  <c r="CX272" i="30"/>
  <c r="CT272" i="30"/>
  <c r="CP272" i="30"/>
  <c r="CL272" i="30"/>
  <c r="CH272" i="30"/>
  <c r="CD272" i="30"/>
  <c r="BZ272" i="30"/>
  <c r="BV272" i="30"/>
  <c r="BR272" i="30"/>
  <c r="BN272" i="30"/>
  <c r="BJ272" i="30"/>
  <c r="BF272" i="30"/>
  <c r="BB272" i="30"/>
  <c r="AX272" i="30"/>
  <c r="AT272" i="30"/>
  <c r="AP272" i="30"/>
  <c r="AL272" i="30"/>
  <c r="AH272" i="30"/>
  <c r="AD272" i="30"/>
  <c r="Z272" i="30"/>
  <c r="V272" i="30"/>
  <c r="R272" i="30"/>
  <c r="N272" i="30"/>
  <c r="IE272" i="30"/>
  <c r="IA272" i="30"/>
  <c r="HW272" i="30"/>
  <c r="HS272" i="30"/>
  <c r="HO272" i="30"/>
  <c r="HK272" i="30"/>
  <c r="HG272" i="30"/>
  <c r="HC272" i="30"/>
  <c r="GY272" i="30"/>
  <c r="GU272" i="30"/>
  <c r="GQ272" i="30"/>
  <c r="GM272" i="30"/>
  <c r="GI272" i="30"/>
  <c r="GE272" i="30"/>
  <c r="GA272" i="30"/>
  <c r="FW272" i="30"/>
  <c r="FS272" i="30"/>
  <c r="FO272" i="30"/>
  <c r="FK272" i="30"/>
  <c r="FG272" i="30"/>
  <c r="FC272" i="30"/>
  <c r="EY272" i="30"/>
  <c r="EU272" i="30"/>
  <c r="EQ272" i="30"/>
  <c r="EM272" i="30"/>
  <c r="EI272" i="30"/>
  <c r="EE272" i="30"/>
  <c r="EA272" i="30"/>
  <c r="DW272" i="30"/>
  <c r="DS272" i="30"/>
  <c r="DO272" i="30"/>
  <c r="DK272" i="30"/>
  <c r="DG272" i="30"/>
  <c r="DC272" i="30"/>
  <c r="CY272" i="30"/>
  <c r="CU272" i="30"/>
  <c r="CQ272" i="30"/>
  <c r="CM272" i="30"/>
  <c r="CI272" i="30"/>
  <c r="CE272" i="30"/>
  <c r="CA272" i="30"/>
  <c r="BW272" i="30"/>
  <c r="BS272" i="30"/>
  <c r="BO272" i="30"/>
  <c r="BK272" i="30"/>
  <c r="BG272" i="30"/>
  <c r="BC272" i="30"/>
  <c r="AY272" i="30"/>
  <c r="AU272" i="30"/>
  <c r="AQ272" i="30"/>
  <c r="AM272" i="30"/>
  <c r="AI272" i="30"/>
  <c r="AE272" i="30"/>
  <c r="AA272" i="30"/>
  <c r="W272" i="30"/>
  <c r="S272" i="30"/>
  <c r="O272" i="30"/>
  <c r="K272" i="30"/>
  <c r="IG257" i="30"/>
  <c r="IC257" i="30"/>
  <c r="HY257" i="30"/>
  <c r="HU257" i="30"/>
  <c r="HQ257" i="30"/>
  <c r="HM257" i="30"/>
  <c r="HI257" i="30"/>
  <c r="HE257" i="30"/>
  <c r="HA257" i="30"/>
  <c r="GW257" i="30"/>
  <c r="GS257" i="30"/>
  <c r="GO257" i="30"/>
  <c r="GK257" i="30"/>
  <c r="GG257" i="30"/>
  <c r="GC257" i="30"/>
  <c r="FY257" i="30"/>
  <c r="FU257" i="30"/>
  <c r="FQ257" i="30"/>
  <c r="FM257" i="30"/>
  <c r="FI257" i="30"/>
  <c r="FE257" i="30"/>
  <c r="FA257" i="30"/>
  <c r="EW257" i="30"/>
  <c r="ES257" i="30"/>
  <c r="EO257" i="30"/>
  <c r="EK257" i="30"/>
  <c r="EG257" i="30"/>
  <c r="EC257" i="30"/>
  <c r="DY257" i="30"/>
  <c r="DU257" i="30"/>
  <c r="DQ257" i="30"/>
  <c r="DM257" i="30"/>
  <c r="DI257" i="30"/>
  <c r="DE257" i="30"/>
  <c r="DA257" i="30"/>
  <c r="CW257" i="30"/>
  <c r="CS257" i="30"/>
  <c r="CO257" i="30"/>
  <c r="CK257" i="30"/>
  <c r="CG257" i="30"/>
  <c r="CC257" i="30"/>
  <c r="BY257" i="30"/>
  <c r="BU257" i="30"/>
  <c r="BQ257" i="30"/>
  <c r="BM257" i="30"/>
  <c r="BI257" i="30"/>
  <c r="BE257" i="30"/>
  <c r="BA257" i="30"/>
  <c r="AW257" i="30"/>
  <c r="AS257" i="30"/>
  <c r="AO257" i="30"/>
  <c r="AK257" i="30"/>
  <c r="AG257" i="30"/>
  <c r="AC257" i="30"/>
  <c r="Y257" i="30"/>
  <c r="U257" i="30"/>
  <c r="Q257" i="30"/>
  <c r="M257" i="30"/>
  <c r="ID257" i="30"/>
  <c r="HZ257" i="30"/>
  <c r="HV257" i="30"/>
  <c r="HR257" i="30"/>
  <c r="HN257" i="30"/>
  <c r="HJ257" i="30"/>
  <c r="HF257" i="30"/>
  <c r="HB257" i="30"/>
  <c r="GX257" i="30"/>
  <c r="GT257" i="30"/>
  <c r="GP257" i="30"/>
  <c r="GL257" i="30"/>
  <c r="GH257" i="30"/>
  <c r="GD257" i="30"/>
  <c r="FZ257" i="30"/>
  <c r="FV257" i="30"/>
  <c r="FR257" i="30"/>
  <c r="FN257" i="30"/>
  <c r="FJ257" i="30"/>
  <c r="FF257" i="30"/>
  <c r="FB257" i="30"/>
  <c r="EX257" i="30"/>
  <c r="ET257" i="30"/>
  <c r="EP257" i="30"/>
  <c r="EL257" i="30"/>
  <c r="EH257" i="30"/>
  <c r="ED257" i="30"/>
  <c r="DZ257" i="30"/>
  <c r="DV257" i="30"/>
  <c r="DR257" i="30"/>
  <c r="DN257" i="30"/>
  <c r="DJ257" i="30"/>
  <c r="DF257" i="30"/>
  <c r="DB257" i="30"/>
  <c r="CX257" i="30"/>
  <c r="CT257" i="30"/>
  <c r="CP257" i="30"/>
  <c r="CL257" i="30"/>
  <c r="CH257" i="30"/>
  <c r="CD257" i="30"/>
  <c r="BZ257" i="30"/>
  <c r="BV257" i="30"/>
  <c r="BR257" i="30"/>
  <c r="BN257" i="30"/>
  <c r="BJ257" i="30"/>
  <c r="BF257" i="30"/>
  <c r="BB257" i="30"/>
  <c r="AX257" i="30"/>
  <c r="AT257" i="30"/>
  <c r="AP257" i="30"/>
  <c r="AL257" i="30"/>
  <c r="AH257" i="30"/>
  <c r="AD257" i="30"/>
  <c r="Z257" i="30"/>
  <c r="V257" i="30"/>
  <c r="R257" i="30"/>
  <c r="N257" i="30"/>
  <c r="IE257" i="30"/>
  <c r="IA257" i="30"/>
  <c r="HW257" i="30"/>
  <c r="HS257" i="30"/>
  <c r="HO257" i="30"/>
  <c r="HK257" i="30"/>
  <c r="HG257" i="30"/>
  <c r="HC257" i="30"/>
  <c r="GY257" i="30"/>
  <c r="GU257" i="30"/>
  <c r="GQ257" i="30"/>
  <c r="GM257" i="30"/>
  <c r="GI257" i="30"/>
  <c r="GE257" i="30"/>
  <c r="GA257" i="30"/>
  <c r="FW257" i="30"/>
  <c r="FS257" i="30"/>
  <c r="FO257" i="30"/>
  <c r="FK257" i="30"/>
  <c r="FG257" i="30"/>
  <c r="FC257" i="30"/>
  <c r="EY257" i="30"/>
  <c r="EU257" i="30"/>
  <c r="EQ257" i="30"/>
  <c r="EM257" i="30"/>
  <c r="EI257" i="30"/>
  <c r="EE257" i="30"/>
  <c r="EA257" i="30"/>
  <c r="DW257" i="30"/>
  <c r="DS257" i="30"/>
  <c r="DO257" i="30"/>
  <c r="DK257" i="30"/>
  <c r="DG257" i="30"/>
  <c r="DC257" i="30"/>
  <c r="CY257" i="30"/>
  <c r="CU257" i="30"/>
  <c r="CQ257" i="30"/>
  <c r="CM257" i="30"/>
  <c r="CI257" i="30"/>
  <c r="CE257" i="30"/>
  <c r="CA257" i="30"/>
  <c r="BW257" i="30"/>
  <c r="BS257" i="30"/>
  <c r="BO257" i="30"/>
  <c r="BK257" i="30"/>
  <c r="BG257" i="30"/>
  <c r="BC257" i="30"/>
  <c r="AY257" i="30"/>
  <c r="AU257" i="30"/>
  <c r="AQ257" i="30"/>
  <c r="AM257" i="30"/>
  <c r="AI257" i="30"/>
  <c r="AE257" i="30"/>
  <c r="AA257" i="30"/>
  <c r="W257" i="30"/>
  <c r="S257" i="30"/>
  <c r="O257" i="30"/>
  <c r="K257" i="30"/>
  <c r="IF257" i="30"/>
  <c r="IB257" i="30"/>
  <c r="HX257" i="30"/>
  <c r="HT257" i="30"/>
  <c r="HP257" i="30"/>
  <c r="HL257" i="30"/>
  <c r="HH257" i="30"/>
  <c r="HD257" i="30"/>
  <c r="GZ257" i="30"/>
  <c r="GV257" i="30"/>
  <c r="GR257" i="30"/>
  <c r="GN257" i="30"/>
  <c r="GJ257" i="30"/>
  <c r="GF257" i="30"/>
  <c r="GB257" i="30"/>
  <c r="FX257" i="30"/>
  <c r="FT257" i="30"/>
  <c r="FP257" i="30"/>
  <c r="FL257" i="30"/>
  <c r="FH257" i="30"/>
  <c r="FD257" i="30"/>
  <c r="EZ257" i="30"/>
  <c r="EV257" i="30"/>
  <c r="ER257" i="30"/>
  <c r="EN257" i="30"/>
  <c r="EJ257" i="30"/>
  <c r="EF257" i="30"/>
  <c r="EB257" i="30"/>
  <c r="DX257" i="30"/>
  <c r="DT257" i="30"/>
  <c r="DP257" i="30"/>
  <c r="DL257" i="30"/>
  <c r="DH257" i="30"/>
  <c r="DD257" i="30"/>
  <c r="CZ257" i="30"/>
  <c r="CV257" i="30"/>
  <c r="CR257" i="30"/>
  <c r="CN257" i="30"/>
  <c r="CJ257" i="30"/>
  <c r="CF257" i="30"/>
  <c r="CB257" i="30"/>
  <c r="BX257" i="30"/>
  <c r="BT257" i="30"/>
  <c r="BP257" i="30"/>
  <c r="BL257" i="30"/>
  <c r="BH257" i="30"/>
  <c r="BD257" i="30"/>
  <c r="AZ257" i="30"/>
  <c r="AV257" i="30"/>
  <c r="AR257" i="30"/>
  <c r="AN257" i="30"/>
  <c r="AJ257" i="30"/>
  <c r="AF257" i="30"/>
  <c r="AB257" i="30"/>
  <c r="X257" i="30"/>
  <c r="T257" i="30"/>
  <c r="P257" i="30"/>
  <c r="L257" i="30"/>
  <c r="ID288" i="30"/>
  <c r="HZ288" i="30"/>
  <c r="HV288" i="30"/>
  <c r="HR288" i="30"/>
  <c r="HN288" i="30"/>
  <c r="HJ288" i="30"/>
  <c r="HF288" i="30"/>
  <c r="HB288" i="30"/>
  <c r="GX288" i="30"/>
  <c r="GT288" i="30"/>
  <c r="GP288" i="30"/>
  <c r="GL288" i="30"/>
  <c r="GH288" i="30"/>
  <c r="GD288" i="30"/>
  <c r="FZ288" i="30"/>
  <c r="FV288" i="30"/>
  <c r="FR288" i="30"/>
  <c r="FN288" i="30"/>
  <c r="FJ288" i="30"/>
  <c r="FF288" i="30"/>
  <c r="FB288" i="30"/>
  <c r="EX288" i="30"/>
  <c r="ET288" i="30"/>
  <c r="EP288" i="30"/>
  <c r="IE288" i="30"/>
  <c r="IA288" i="30"/>
  <c r="HW288" i="30"/>
  <c r="HS288" i="30"/>
  <c r="HO288" i="30"/>
  <c r="HK288" i="30"/>
  <c r="HG288" i="30"/>
  <c r="HC288" i="30"/>
  <c r="GY288" i="30"/>
  <c r="GU288" i="30"/>
  <c r="GQ288" i="30"/>
  <c r="GM288" i="30"/>
  <c r="GI288" i="30"/>
  <c r="GE288" i="30"/>
  <c r="GA288" i="30"/>
  <c r="FW288" i="30"/>
  <c r="FS288" i="30"/>
  <c r="FO288" i="30"/>
  <c r="FK288" i="30"/>
  <c r="FG288" i="30"/>
  <c r="FC288" i="30"/>
  <c r="EY288" i="30"/>
  <c r="EU288" i="30"/>
  <c r="EQ288" i="30"/>
  <c r="EM288" i="30"/>
  <c r="EI288" i="30"/>
  <c r="EE288" i="30"/>
  <c r="EA288" i="30"/>
  <c r="DW288" i="30"/>
  <c r="DS288" i="30"/>
  <c r="DO288" i="30"/>
  <c r="DK288" i="30"/>
  <c r="DG288" i="30"/>
  <c r="DC288" i="30"/>
  <c r="CY288" i="30"/>
  <c r="CU288" i="30"/>
  <c r="CQ288" i="30"/>
  <c r="CM288" i="30"/>
  <c r="CI288" i="30"/>
  <c r="CE288" i="30"/>
  <c r="CA288" i="30"/>
  <c r="BW288" i="30"/>
  <c r="BS288" i="30"/>
  <c r="BO288" i="30"/>
  <c r="BK288" i="30"/>
  <c r="BG288" i="30"/>
  <c r="BC288" i="30"/>
  <c r="AY288" i="30"/>
  <c r="AU288" i="30"/>
  <c r="AQ288" i="30"/>
  <c r="AM288" i="30"/>
  <c r="AI288" i="30"/>
  <c r="AE288" i="30"/>
  <c r="AA288" i="30"/>
  <c r="W288" i="30"/>
  <c r="S288" i="30"/>
  <c r="O288" i="30"/>
  <c r="K288" i="30"/>
  <c r="IF288" i="30"/>
  <c r="IB288" i="30"/>
  <c r="HX288" i="30"/>
  <c r="HT288" i="30"/>
  <c r="HP288" i="30"/>
  <c r="HL288" i="30"/>
  <c r="HH288" i="30"/>
  <c r="HD288" i="30"/>
  <c r="GZ288" i="30"/>
  <c r="GV288" i="30"/>
  <c r="GR288" i="30"/>
  <c r="GN288" i="30"/>
  <c r="GJ288" i="30"/>
  <c r="GF288" i="30"/>
  <c r="GB288" i="30"/>
  <c r="FX288" i="30"/>
  <c r="FT288" i="30"/>
  <c r="FP288" i="30"/>
  <c r="FL288" i="30"/>
  <c r="FH288" i="30"/>
  <c r="FD288" i="30"/>
  <c r="EZ288" i="30"/>
  <c r="EV288" i="30"/>
  <c r="IG288" i="30"/>
  <c r="IC288" i="30"/>
  <c r="HY288" i="30"/>
  <c r="HU288" i="30"/>
  <c r="HQ288" i="30"/>
  <c r="HM288" i="30"/>
  <c r="HI288" i="30"/>
  <c r="HE288" i="30"/>
  <c r="HA288" i="30"/>
  <c r="GW288" i="30"/>
  <c r="GS288" i="30"/>
  <c r="GO288" i="30"/>
  <c r="GK288" i="30"/>
  <c r="GG288" i="30"/>
  <c r="GC288" i="30"/>
  <c r="FY288" i="30"/>
  <c r="FU288" i="30"/>
  <c r="FQ288" i="30"/>
  <c r="FM288" i="30"/>
  <c r="FI288" i="30"/>
  <c r="FE288" i="30"/>
  <c r="FA288" i="30"/>
  <c r="EW288" i="30"/>
  <c r="ES288" i="30"/>
  <c r="EO288" i="30"/>
  <c r="EK288" i="30"/>
  <c r="EG288" i="30"/>
  <c r="EC288" i="30"/>
  <c r="DY288" i="30"/>
  <c r="DU288" i="30"/>
  <c r="DQ288" i="30"/>
  <c r="DM288" i="30"/>
  <c r="DI288" i="30"/>
  <c r="DE288" i="30"/>
  <c r="DA288" i="30"/>
  <c r="CW288" i="30"/>
  <c r="CS288" i="30"/>
  <c r="CO288" i="30"/>
  <c r="CK288" i="30"/>
  <c r="CG288" i="30"/>
  <c r="CC288" i="30"/>
  <c r="BY288" i="30"/>
  <c r="BU288" i="30"/>
  <c r="BQ288" i="30"/>
  <c r="BM288" i="30"/>
  <c r="BI288" i="30"/>
  <c r="BE288" i="30"/>
  <c r="BA288" i="30"/>
  <c r="AW288" i="30"/>
  <c r="AS288" i="30"/>
  <c r="AO288" i="30"/>
  <c r="AK288" i="30"/>
  <c r="AG288" i="30"/>
  <c r="AC288" i="30"/>
  <c r="Y288" i="30"/>
  <c r="U288" i="30"/>
  <c r="Q288" i="30"/>
  <c r="M288" i="30"/>
  <c r="EN288" i="30"/>
  <c r="EF288" i="30"/>
  <c r="DX288" i="30"/>
  <c r="DP288" i="30"/>
  <c r="DH288" i="30"/>
  <c r="CZ288" i="30"/>
  <c r="CR288" i="30"/>
  <c r="CJ288" i="30"/>
  <c r="CB288" i="30"/>
  <c r="BT288" i="30"/>
  <c r="BL288" i="30"/>
  <c r="BD288" i="30"/>
  <c r="AV288" i="30"/>
  <c r="AN288" i="30"/>
  <c r="AF288" i="30"/>
  <c r="X288" i="30"/>
  <c r="P288" i="30"/>
  <c r="ER288" i="30"/>
  <c r="EH288" i="30"/>
  <c r="DZ288" i="30"/>
  <c r="DR288" i="30"/>
  <c r="DJ288" i="30"/>
  <c r="DB288" i="30"/>
  <c r="CT288" i="30"/>
  <c r="CL288" i="30"/>
  <c r="CD288" i="30"/>
  <c r="BV288" i="30"/>
  <c r="BN288" i="30"/>
  <c r="BF288" i="30"/>
  <c r="AX288" i="30"/>
  <c r="AP288" i="30"/>
  <c r="AH288" i="30"/>
  <c r="Z288" i="30"/>
  <c r="R288" i="30"/>
  <c r="EJ288" i="30"/>
  <c r="EB288" i="30"/>
  <c r="DT288" i="30"/>
  <c r="DL288" i="30"/>
  <c r="DD288" i="30"/>
  <c r="CV288" i="30"/>
  <c r="CN288" i="30"/>
  <c r="CF288" i="30"/>
  <c r="BX288" i="30"/>
  <c r="BP288" i="30"/>
  <c r="BH288" i="30"/>
  <c r="AZ288" i="30"/>
  <c r="AR288" i="30"/>
  <c r="AJ288" i="30"/>
  <c r="AB288" i="30"/>
  <c r="T288" i="30"/>
  <c r="L288" i="30"/>
  <c r="EL288" i="30"/>
  <c r="ED288" i="30"/>
  <c r="DV288" i="30"/>
  <c r="DN288" i="30"/>
  <c r="DF288" i="30"/>
  <c r="CX288" i="30"/>
  <c r="CP288" i="30"/>
  <c r="CH288" i="30"/>
  <c r="BZ288" i="30"/>
  <c r="BR288" i="30"/>
  <c r="BJ288" i="30"/>
  <c r="BB288" i="30"/>
  <c r="AT288" i="30"/>
  <c r="AL288" i="30"/>
  <c r="AD288" i="30"/>
  <c r="V288" i="30"/>
  <c r="N288" i="30"/>
  <c r="ID304" i="30"/>
  <c r="HZ304" i="30"/>
  <c r="HV304" i="30"/>
  <c r="HR304" i="30"/>
  <c r="HN304" i="30"/>
  <c r="HJ304" i="30"/>
  <c r="HF304" i="30"/>
  <c r="HB304" i="30"/>
  <c r="GX304" i="30"/>
  <c r="GT304" i="30"/>
  <c r="GP304" i="30"/>
  <c r="GL304" i="30"/>
  <c r="GH304" i="30"/>
  <c r="GD304" i="30"/>
  <c r="FZ304" i="30"/>
  <c r="FV304" i="30"/>
  <c r="FR304" i="30"/>
  <c r="FN304" i="30"/>
  <c r="FJ304" i="30"/>
  <c r="FF304" i="30"/>
  <c r="FB304" i="30"/>
  <c r="EX304" i="30"/>
  <c r="ET304" i="30"/>
  <c r="EP304" i="30"/>
  <c r="EL304" i="30"/>
  <c r="EH304" i="30"/>
  <c r="ED304" i="30"/>
  <c r="DZ304" i="30"/>
  <c r="DV304" i="30"/>
  <c r="DR304" i="30"/>
  <c r="DN304" i="30"/>
  <c r="DJ304" i="30"/>
  <c r="DF304" i="30"/>
  <c r="DB304" i="30"/>
  <c r="CX304" i="30"/>
  <c r="CT304" i="30"/>
  <c r="CP304" i="30"/>
  <c r="CL304" i="30"/>
  <c r="CH304" i="30"/>
  <c r="CD304" i="30"/>
  <c r="BZ304" i="30"/>
  <c r="BV304" i="30"/>
  <c r="BR304" i="30"/>
  <c r="BN304" i="30"/>
  <c r="BJ304" i="30"/>
  <c r="BF304" i="30"/>
  <c r="BB304" i="30"/>
  <c r="AX304" i="30"/>
  <c r="AT304" i="30"/>
  <c r="AP304" i="30"/>
  <c r="AL304" i="30"/>
  <c r="AH304" i="30"/>
  <c r="AD304" i="30"/>
  <c r="Z304" i="30"/>
  <c r="V304" i="30"/>
  <c r="R304" i="30"/>
  <c r="N304" i="30"/>
  <c r="IE304" i="30"/>
  <c r="IA304" i="30"/>
  <c r="HW304" i="30"/>
  <c r="HS304" i="30"/>
  <c r="HO304" i="30"/>
  <c r="HK304" i="30"/>
  <c r="HG304" i="30"/>
  <c r="HC304" i="30"/>
  <c r="GY304" i="30"/>
  <c r="GU304" i="30"/>
  <c r="GQ304" i="30"/>
  <c r="GM304" i="30"/>
  <c r="GI304" i="30"/>
  <c r="GE304" i="30"/>
  <c r="GA304" i="30"/>
  <c r="FW304" i="30"/>
  <c r="FS304" i="30"/>
  <c r="FO304" i="30"/>
  <c r="FK304" i="30"/>
  <c r="FG304" i="30"/>
  <c r="FC304" i="30"/>
  <c r="EY304" i="30"/>
  <c r="EU304" i="30"/>
  <c r="EQ304" i="30"/>
  <c r="EM304" i="30"/>
  <c r="EI304" i="30"/>
  <c r="EE304" i="30"/>
  <c r="EA304" i="30"/>
  <c r="DW304" i="30"/>
  <c r="DS304" i="30"/>
  <c r="DO304" i="30"/>
  <c r="DK304" i="30"/>
  <c r="DG304" i="30"/>
  <c r="DC304" i="30"/>
  <c r="CY304" i="30"/>
  <c r="CU304" i="30"/>
  <c r="CQ304" i="30"/>
  <c r="CM304" i="30"/>
  <c r="CI304" i="30"/>
  <c r="CE304" i="30"/>
  <c r="CA304" i="30"/>
  <c r="BW304" i="30"/>
  <c r="BS304" i="30"/>
  <c r="BO304" i="30"/>
  <c r="BK304" i="30"/>
  <c r="BG304" i="30"/>
  <c r="BC304" i="30"/>
  <c r="AY304" i="30"/>
  <c r="AU304" i="30"/>
  <c r="AQ304" i="30"/>
  <c r="AM304" i="30"/>
  <c r="AI304" i="30"/>
  <c r="AE304" i="30"/>
  <c r="AA304" i="30"/>
  <c r="W304" i="30"/>
  <c r="S304" i="30"/>
  <c r="O304" i="30"/>
  <c r="K304" i="30"/>
  <c r="IF304" i="30"/>
  <c r="IB304" i="30"/>
  <c r="HX304" i="30"/>
  <c r="HT304" i="30"/>
  <c r="HP304" i="30"/>
  <c r="HL304" i="30"/>
  <c r="HH304" i="30"/>
  <c r="HD304" i="30"/>
  <c r="GZ304" i="30"/>
  <c r="GV304" i="30"/>
  <c r="GR304" i="30"/>
  <c r="GN304" i="30"/>
  <c r="GJ304" i="30"/>
  <c r="GF304" i="30"/>
  <c r="GB304" i="30"/>
  <c r="FX304" i="30"/>
  <c r="FT304" i="30"/>
  <c r="FP304" i="30"/>
  <c r="FL304" i="30"/>
  <c r="FH304" i="30"/>
  <c r="FD304" i="30"/>
  <c r="EZ304" i="30"/>
  <c r="EV304" i="30"/>
  <c r="ER304" i="30"/>
  <c r="EN304" i="30"/>
  <c r="EJ304" i="30"/>
  <c r="EF304" i="30"/>
  <c r="EB304" i="30"/>
  <c r="DX304" i="30"/>
  <c r="DT304" i="30"/>
  <c r="DP304" i="30"/>
  <c r="DL304" i="30"/>
  <c r="DH304" i="30"/>
  <c r="DD304" i="30"/>
  <c r="CZ304" i="30"/>
  <c r="CV304" i="30"/>
  <c r="CR304" i="30"/>
  <c r="CN304" i="30"/>
  <c r="CJ304" i="30"/>
  <c r="CF304" i="30"/>
  <c r="CB304" i="30"/>
  <c r="BX304" i="30"/>
  <c r="BT304" i="30"/>
  <c r="BP304" i="30"/>
  <c r="BL304" i="30"/>
  <c r="BH304" i="30"/>
  <c r="BD304" i="30"/>
  <c r="AZ304" i="30"/>
  <c r="AV304" i="30"/>
  <c r="AR304" i="30"/>
  <c r="AN304" i="30"/>
  <c r="AJ304" i="30"/>
  <c r="AF304" i="30"/>
  <c r="AB304" i="30"/>
  <c r="X304" i="30"/>
  <c r="T304" i="30"/>
  <c r="P304" i="30"/>
  <c r="L304" i="30"/>
  <c r="IG304" i="30"/>
  <c r="IC304" i="30"/>
  <c r="HY304" i="30"/>
  <c r="HU304" i="30"/>
  <c r="HQ304" i="30"/>
  <c r="HM304" i="30"/>
  <c r="HI304" i="30"/>
  <c r="HE304" i="30"/>
  <c r="HA304" i="30"/>
  <c r="GW304" i="30"/>
  <c r="GS304" i="30"/>
  <c r="GO304" i="30"/>
  <c r="GK304" i="30"/>
  <c r="GG304" i="30"/>
  <c r="GC304" i="30"/>
  <c r="FY304" i="30"/>
  <c r="FU304" i="30"/>
  <c r="FQ304" i="30"/>
  <c r="FM304" i="30"/>
  <c r="FI304" i="30"/>
  <c r="FE304" i="30"/>
  <c r="FA304" i="30"/>
  <c r="EW304" i="30"/>
  <c r="ES304" i="30"/>
  <c r="EO304" i="30"/>
  <c r="EK304" i="30"/>
  <c r="EG304" i="30"/>
  <c r="EC304" i="30"/>
  <c r="DY304" i="30"/>
  <c r="DU304" i="30"/>
  <c r="DQ304" i="30"/>
  <c r="DM304" i="30"/>
  <c r="DI304" i="30"/>
  <c r="DE304" i="30"/>
  <c r="DA304" i="30"/>
  <c r="CW304" i="30"/>
  <c r="CS304" i="30"/>
  <c r="CO304" i="30"/>
  <c r="CK304" i="30"/>
  <c r="CG304" i="30"/>
  <c r="CC304" i="30"/>
  <c r="BY304" i="30"/>
  <c r="BU304" i="30"/>
  <c r="BQ304" i="30"/>
  <c r="BM304" i="30"/>
  <c r="BI304" i="30"/>
  <c r="BE304" i="30"/>
  <c r="BA304" i="30"/>
  <c r="AW304" i="30"/>
  <c r="AS304" i="30"/>
  <c r="AO304" i="30"/>
  <c r="AK304" i="30"/>
  <c r="AG304" i="30"/>
  <c r="AC304" i="30"/>
  <c r="Y304" i="30"/>
  <c r="U304" i="30"/>
  <c r="Q304" i="30"/>
  <c r="M304" i="30"/>
  <c r="IE293" i="30"/>
  <c r="IA293" i="30"/>
  <c r="HW293" i="30"/>
  <c r="HS293" i="30"/>
  <c r="HO293" i="30"/>
  <c r="HK293" i="30"/>
  <c r="HG293" i="30"/>
  <c r="HC293" i="30"/>
  <c r="GY293" i="30"/>
  <c r="GU293" i="30"/>
  <c r="GQ293" i="30"/>
  <c r="GM293" i="30"/>
  <c r="GI293" i="30"/>
  <c r="GE293" i="30"/>
  <c r="GA293" i="30"/>
  <c r="FW293" i="30"/>
  <c r="FS293" i="30"/>
  <c r="FO293" i="30"/>
  <c r="FK293" i="30"/>
  <c r="FG293" i="30"/>
  <c r="FC293" i="30"/>
  <c r="EY293" i="30"/>
  <c r="EU293" i="30"/>
  <c r="EQ293" i="30"/>
  <c r="EM293" i="30"/>
  <c r="EI293" i="30"/>
  <c r="EE293" i="30"/>
  <c r="EA293" i="30"/>
  <c r="DW293" i="30"/>
  <c r="DS293" i="30"/>
  <c r="DO293" i="30"/>
  <c r="DK293" i="30"/>
  <c r="DG293" i="30"/>
  <c r="DC293" i="30"/>
  <c r="CY293" i="30"/>
  <c r="CU293" i="30"/>
  <c r="CQ293" i="30"/>
  <c r="CM293" i="30"/>
  <c r="CI293" i="30"/>
  <c r="CE293" i="30"/>
  <c r="CA293" i="30"/>
  <c r="BW293" i="30"/>
  <c r="BS293" i="30"/>
  <c r="BO293" i="30"/>
  <c r="BK293" i="30"/>
  <c r="BG293" i="30"/>
  <c r="BC293" i="30"/>
  <c r="AY293" i="30"/>
  <c r="AU293" i="30"/>
  <c r="AQ293" i="30"/>
  <c r="AM293" i="30"/>
  <c r="AI293" i="30"/>
  <c r="AE293" i="30"/>
  <c r="AA293" i="30"/>
  <c r="W293" i="30"/>
  <c r="S293" i="30"/>
  <c r="O293" i="30"/>
  <c r="K293" i="30"/>
  <c r="IF293" i="30"/>
  <c r="IB293" i="30"/>
  <c r="HX293" i="30"/>
  <c r="HT293" i="30"/>
  <c r="HP293" i="30"/>
  <c r="HL293" i="30"/>
  <c r="HH293" i="30"/>
  <c r="HD293" i="30"/>
  <c r="GZ293" i="30"/>
  <c r="GV293" i="30"/>
  <c r="GR293" i="30"/>
  <c r="GN293" i="30"/>
  <c r="GJ293" i="30"/>
  <c r="GF293" i="30"/>
  <c r="GB293" i="30"/>
  <c r="FX293" i="30"/>
  <c r="FT293" i="30"/>
  <c r="FP293" i="30"/>
  <c r="FL293" i="30"/>
  <c r="FH293" i="30"/>
  <c r="FD293" i="30"/>
  <c r="EZ293" i="30"/>
  <c r="EV293" i="30"/>
  <c r="ER293" i="30"/>
  <c r="EN293" i="30"/>
  <c r="EJ293" i="30"/>
  <c r="EF293" i="30"/>
  <c r="EB293" i="30"/>
  <c r="DX293" i="30"/>
  <c r="DT293" i="30"/>
  <c r="DP293" i="30"/>
  <c r="DL293" i="30"/>
  <c r="DH293" i="30"/>
  <c r="DD293" i="30"/>
  <c r="CZ293" i="30"/>
  <c r="CV293" i="30"/>
  <c r="CR293" i="30"/>
  <c r="CN293" i="30"/>
  <c r="CJ293" i="30"/>
  <c r="CF293" i="30"/>
  <c r="CB293" i="30"/>
  <c r="BX293" i="30"/>
  <c r="BT293" i="30"/>
  <c r="BP293" i="30"/>
  <c r="BL293" i="30"/>
  <c r="BH293" i="30"/>
  <c r="BD293" i="30"/>
  <c r="AZ293" i="30"/>
  <c r="AV293" i="30"/>
  <c r="AR293" i="30"/>
  <c r="AN293" i="30"/>
  <c r="AJ293" i="30"/>
  <c r="AF293" i="30"/>
  <c r="AB293" i="30"/>
  <c r="X293" i="30"/>
  <c r="T293" i="30"/>
  <c r="P293" i="30"/>
  <c r="L293" i="30"/>
  <c r="IG293" i="30"/>
  <c r="IC293" i="30"/>
  <c r="HY293" i="30"/>
  <c r="HU293" i="30"/>
  <c r="HQ293" i="30"/>
  <c r="HM293" i="30"/>
  <c r="HI293" i="30"/>
  <c r="HE293" i="30"/>
  <c r="HA293" i="30"/>
  <c r="GW293" i="30"/>
  <c r="GS293" i="30"/>
  <c r="GO293" i="30"/>
  <c r="GK293" i="30"/>
  <c r="GG293" i="30"/>
  <c r="GC293" i="30"/>
  <c r="FY293" i="30"/>
  <c r="FU293" i="30"/>
  <c r="FQ293" i="30"/>
  <c r="FM293" i="30"/>
  <c r="FI293" i="30"/>
  <c r="FE293" i="30"/>
  <c r="FA293" i="30"/>
  <c r="EW293" i="30"/>
  <c r="ES293" i="30"/>
  <c r="EO293" i="30"/>
  <c r="EK293" i="30"/>
  <c r="EG293" i="30"/>
  <c r="EC293" i="30"/>
  <c r="DY293" i="30"/>
  <c r="DU293" i="30"/>
  <c r="DQ293" i="30"/>
  <c r="DM293" i="30"/>
  <c r="DI293" i="30"/>
  <c r="DE293" i="30"/>
  <c r="DA293" i="30"/>
  <c r="CW293" i="30"/>
  <c r="CS293" i="30"/>
  <c r="CO293" i="30"/>
  <c r="CK293" i="30"/>
  <c r="CG293" i="30"/>
  <c r="CC293" i="30"/>
  <c r="BY293" i="30"/>
  <c r="BU293" i="30"/>
  <c r="BQ293" i="30"/>
  <c r="BM293" i="30"/>
  <c r="BI293" i="30"/>
  <c r="BE293" i="30"/>
  <c r="BA293" i="30"/>
  <c r="AW293" i="30"/>
  <c r="AS293" i="30"/>
  <c r="AO293" i="30"/>
  <c r="AK293" i="30"/>
  <c r="AG293" i="30"/>
  <c r="AC293" i="30"/>
  <c r="Y293" i="30"/>
  <c r="U293" i="30"/>
  <c r="Q293" i="30"/>
  <c r="M293" i="30"/>
  <c r="ID293" i="30"/>
  <c r="HZ293" i="30"/>
  <c r="HV293" i="30"/>
  <c r="HR293" i="30"/>
  <c r="HN293" i="30"/>
  <c r="HJ293" i="30"/>
  <c r="HF293" i="30"/>
  <c r="HB293" i="30"/>
  <c r="GX293" i="30"/>
  <c r="GT293" i="30"/>
  <c r="GP293" i="30"/>
  <c r="GL293" i="30"/>
  <c r="GH293" i="30"/>
  <c r="GD293" i="30"/>
  <c r="FZ293" i="30"/>
  <c r="FV293" i="30"/>
  <c r="FR293" i="30"/>
  <c r="FN293" i="30"/>
  <c r="FJ293" i="30"/>
  <c r="FF293" i="30"/>
  <c r="FB293" i="30"/>
  <c r="EX293" i="30"/>
  <c r="ET293" i="30"/>
  <c r="EP293" i="30"/>
  <c r="EL293" i="30"/>
  <c r="EH293" i="30"/>
  <c r="ED293" i="30"/>
  <c r="DZ293" i="30"/>
  <c r="DV293" i="30"/>
  <c r="DR293" i="30"/>
  <c r="DN293" i="30"/>
  <c r="DJ293" i="30"/>
  <c r="DF293" i="30"/>
  <c r="DB293" i="30"/>
  <c r="CX293" i="30"/>
  <c r="CT293" i="30"/>
  <c r="CP293" i="30"/>
  <c r="CL293" i="30"/>
  <c r="CH293" i="30"/>
  <c r="CD293" i="30"/>
  <c r="BZ293" i="30"/>
  <c r="BV293" i="30"/>
  <c r="BR293" i="30"/>
  <c r="BN293" i="30"/>
  <c r="BJ293" i="30"/>
  <c r="BF293" i="30"/>
  <c r="BB293" i="30"/>
  <c r="AX293" i="30"/>
  <c r="AT293" i="30"/>
  <c r="AP293" i="30"/>
  <c r="AL293" i="30"/>
  <c r="AH293" i="30"/>
  <c r="AD293" i="30"/>
  <c r="Z293" i="30"/>
  <c r="V293" i="30"/>
  <c r="R293" i="30"/>
  <c r="N293" i="30"/>
  <c r="IE309" i="30"/>
  <c r="IA309" i="30"/>
  <c r="HW309" i="30"/>
  <c r="HS309" i="30"/>
  <c r="HO309" i="30"/>
  <c r="HK309" i="30"/>
  <c r="HG309" i="30"/>
  <c r="HC309" i="30"/>
  <c r="GY309" i="30"/>
  <c r="GU309" i="30"/>
  <c r="GQ309" i="30"/>
  <c r="GM309" i="30"/>
  <c r="GI309" i="30"/>
  <c r="GE309" i="30"/>
  <c r="GA309" i="30"/>
  <c r="FW309" i="30"/>
  <c r="FS309" i="30"/>
  <c r="FO309" i="30"/>
  <c r="FK309" i="30"/>
  <c r="FG309" i="30"/>
  <c r="FC309" i="30"/>
  <c r="EY309" i="30"/>
  <c r="EU309" i="30"/>
  <c r="EQ309" i="30"/>
  <c r="EM309" i="30"/>
  <c r="EI309" i="30"/>
  <c r="EE309" i="30"/>
  <c r="EA309" i="30"/>
  <c r="DW309" i="30"/>
  <c r="DS309" i="30"/>
  <c r="DO309" i="30"/>
  <c r="DK309" i="30"/>
  <c r="DG309" i="30"/>
  <c r="DC309" i="30"/>
  <c r="CY309" i="30"/>
  <c r="CU309" i="30"/>
  <c r="CQ309" i="30"/>
  <c r="CM309" i="30"/>
  <c r="CI309" i="30"/>
  <c r="CE309" i="30"/>
  <c r="CA309" i="30"/>
  <c r="BW309" i="30"/>
  <c r="BS309" i="30"/>
  <c r="BO309" i="30"/>
  <c r="BK309" i="30"/>
  <c r="BG309" i="30"/>
  <c r="BC309" i="30"/>
  <c r="AY309" i="30"/>
  <c r="AU309" i="30"/>
  <c r="AQ309" i="30"/>
  <c r="AM309" i="30"/>
  <c r="AI309" i="30"/>
  <c r="AE309" i="30"/>
  <c r="AA309" i="30"/>
  <c r="W309" i="30"/>
  <c r="S309" i="30"/>
  <c r="O309" i="30"/>
  <c r="K309" i="30"/>
  <c r="IF309" i="30"/>
  <c r="IB309" i="30"/>
  <c r="HX309" i="30"/>
  <c r="HT309" i="30"/>
  <c r="HP309" i="30"/>
  <c r="HL309" i="30"/>
  <c r="HH309" i="30"/>
  <c r="HD309" i="30"/>
  <c r="GZ309" i="30"/>
  <c r="GV309" i="30"/>
  <c r="GR309" i="30"/>
  <c r="GN309" i="30"/>
  <c r="GJ309" i="30"/>
  <c r="GF309" i="30"/>
  <c r="GB309" i="30"/>
  <c r="FX309" i="30"/>
  <c r="FT309" i="30"/>
  <c r="FP309" i="30"/>
  <c r="FL309" i="30"/>
  <c r="FH309" i="30"/>
  <c r="FD309" i="30"/>
  <c r="EZ309" i="30"/>
  <c r="EV309" i="30"/>
  <c r="ER309" i="30"/>
  <c r="EN309" i="30"/>
  <c r="EJ309" i="30"/>
  <c r="EF309" i="30"/>
  <c r="EB309" i="30"/>
  <c r="DX309" i="30"/>
  <c r="DT309" i="30"/>
  <c r="DP309" i="30"/>
  <c r="DL309" i="30"/>
  <c r="DH309" i="30"/>
  <c r="DD309" i="30"/>
  <c r="CZ309" i="30"/>
  <c r="CV309" i="30"/>
  <c r="CR309" i="30"/>
  <c r="CN309" i="30"/>
  <c r="CJ309" i="30"/>
  <c r="CF309" i="30"/>
  <c r="CB309" i="30"/>
  <c r="BX309" i="30"/>
  <c r="BT309" i="30"/>
  <c r="BP309" i="30"/>
  <c r="BL309" i="30"/>
  <c r="BH309" i="30"/>
  <c r="BD309" i="30"/>
  <c r="AZ309" i="30"/>
  <c r="AV309" i="30"/>
  <c r="AR309" i="30"/>
  <c r="AN309" i="30"/>
  <c r="AJ309" i="30"/>
  <c r="AF309" i="30"/>
  <c r="AB309" i="30"/>
  <c r="X309" i="30"/>
  <c r="T309" i="30"/>
  <c r="P309" i="30"/>
  <c r="L309" i="30"/>
  <c r="IG309" i="30"/>
  <c r="IC309" i="30"/>
  <c r="HY309" i="30"/>
  <c r="HU309" i="30"/>
  <c r="HQ309" i="30"/>
  <c r="HM309" i="30"/>
  <c r="HI309" i="30"/>
  <c r="HE309" i="30"/>
  <c r="HA309" i="30"/>
  <c r="GW309" i="30"/>
  <c r="GS309" i="30"/>
  <c r="GO309" i="30"/>
  <c r="GK309" i="30"/>
  <c r="GG309" i="30"/>
  <c r="GC309" i="30"/>
  <c r="FY309" i="30"/>
  <c r="FU309" i="30"/>
  <c r="FQ309" i="30"/>
  <c r="FM309" i="30"/>
  <c r="FI309" i="30"/>
  <c r="FE309" i="30"/>
  <c r="FA309" i="30"/>
  <c r="EW309" i="30"/>
  <c r="ES309" i="30"/>
  <c r="EO309" i="30"/>
  <c r="EK309" i="30"/>
  <c r="EG309" i="30"/>
  <c r="EC309" i="30"/>
  <c r="DY309" i="30"/>
  <c r="DU309" i="30"/>
  <c r="DQ309" i="30"/>
  <c r="DM309" i="30"/>
  <c r="DI309" i="30"/>
  <c r="DE309" i="30"/>
  <c r="DA309" i="30"/>
  <c r="CW309" i="30"/>
  <c r="CS309" i="30"/>
  <c r="CO309" i="30"/>
  <c r="CK309" i="30"/>
  <c r="CG309" i="30"/>
  <c r="CC309" i="30"/>
  <c r="BY309" i="30"/>
  <c r="BU309" i="30"/>
  <c r="BQ309" i="30"/>
  <c r="BM309" i="30"/>
  <c r="BI309" i="30"/>
  <c r="BE309" i="30"/>
  <c r="BA309" i="30"/>
  <c r="AW309" i="30"/>
  <c r="AS309" i="30"/>
  <c r="AO309" i="30"/>
  <c r="AK309" i="30"/>
  <c r="AG309" i="30"/>
  <c r="AC309" i="30"/>
  <c r="Y309" i="30"/>
  <c r="U309" i="30"/>
  <c r="Q309" i="30"/>
  <c r="M309" i="30"/>
  <c r="ID309" i="30"/>
  <c r="HZ309" i="30"/>
  <c r="HV309" i="30"/>
  <c r="HR309" i="30"/>
  <c r="HN309" i="30"/>
  <c r="HJ309" i="30"/>
  <c r="HF309" i="30"/>
  <c r="HB309" i="30"/>
  <c r="GX309" i="30"/>
  <c r="GT309" i="30"/>
  <c r="GP309" i="30"/>
  <c r="GL309" i="30"/>
  <c r="GH309" i="30"/>
  <c r="GD309" i="30"/>
  <c r="FZ309" i="30"/>
  <c r="FV309" i="30"/>
  <c r="FR309" i="30"/>
  <c r="FN309" i="30"/>
  <c r="FJ309" i="30"/>
  <c r="FF309" i="30"/>
  <c r="FB309" i="30"/>
  <c r="EX309" i="30"/>
  <c r="ET309" i="30"/>
  <c r="EP309" i="30"/>
  <c r="EL309" i="30"/>
  <c r="EH309" i="30"/>
  <c r="ED309" i="30"/>
  <c r="DZ309" i="30"/>
  <c r="DV309" i="30"/>
  <c r="DR309" i="30"/>
  <c r="DN309" i="30"/>
  <c r="DJ309" i="30"/>
  <c r="DF309" i="30"/>
  <c r="DB309" i="30"/>
  <c r="CX309" i="30"/>
  <c r="CT309" i="30"/>
  <c r="CP309" i="30"/>
  <c r="CL309" i="30"/>
  <c r="CH309" i="30"/>
  <c r="CD309" i="30"/>
  <c r="BZ309" i="30"/>
  <c r="BV309" i="30"/>
  <c r="BR309" i="30"/>
  <c r="BN309" i="30"/>
  <c r="BJ309" i="30"/>
  <c r="BF309" i="30"/>
  <c r="BB309" i="30"/>
  <c r="AX309" i="30"/>
  <c r="AT309" i="30"/>
  <c r="AP309" i="30"/>
  <c r="AL309" i="30"/>
  <c r="AH309" i="30"/>
  <c r="AD309" i="30"/>
  <c r="Z309" i="30"/>
  <c r="V309" i="30"/>
  <c r="R309" i="30"/>
  <c r="N309" i="30"/>
  <c r="IF298" i="30"/>
  <c r="IB298" i="30"/>
  <c r="HX298" i="30"/>
  <c r="HT298" i="30"/>
  <c r="HP298" i="30"/>
  <c r="HL298" i="30"/>
  <c r="HH298" i="30"/>
  <c r="HD298" i="30"/>
  <c r="GZ298" i="30"/>
  <c r="GV298" i="30"/>
  <c r="GR298" i="30"/>
  <c r="GN298" i="30"/>
  <c r="GJ298" i="30"/>
  <c r="GF298" i="30"/>
  <c r="GB298" i="30"/>
  <c r="FX298" i="30"/>
  <c r="FT298" i="30"/>
  <c r="FP298" i="30"/>
  <c r="FL298" i="30"/>
  <c r="FH298" i="30"/>
  <c r="FD298" i="30"/>
  <c r="EZ298" i="30"/>
  <c r="EV298" i="30"/>
  <c r="ER298" i="30"/>
  <c r="EN298" i="30"/>
  <c r="EJ298" i="30"/>
  <c r="EF298" i="30"/>
  <c r="EB298" i="30"/>
  <c r="DX298" i="30"/>
  <c r="DT298" i="30"/>
  <c r="DP298" i="30"/>
  <c r="DL298" i="30"/>
  <c r="DH298" i="30"/>
  <c r="DD298" i="30"/>
  <c r="CZ298" i="30"/>
  <c r="CV298" i="30"/>
  <c r="CR298" i="30"/>
  <c r="CN298" i="30"/>
  <c r="CJ298" i="30"/>
  <c r="CF298" i="30"/>
  <c r="CB298" i="30"/>
  <c r="BX298" i="30"/>
  <c r="BT298" i="30"/>
  <c r="BP298" i="30"/>
  <c r="BL298" i="30"/>
  <c r="BH298" i="30"/>
  <c r="BD298" i="30"/>
  <c r="AZ298" i="30"/>
  <c r="AV298" i="30"/>
  <c r="AR298" i="30"/>
  <c r="AN298" i="30"/>
  <c r="AJ298" i="30"/>
  <c r="AF298" i="30"/>
  <c r="AB298" i="30"/>
  <c r="X298" i="30"/>
  <c r="T298" i="30"/>
  <c r="P298" i="30"/>
  <c r="L298" i="30"/>
  <c r="IG298" i="30"/>
  <c r="IC298" i="30"/>
  <c r="HY298" i="30"/>
  <c r="HU298" i="30"/>
  <c r="HQ298" i="30"/>
  <c r="HM298" i="30"/>
  <c r="HI298" i="30"/>
  <c r="HE298" i="30"/>
  <c r="HA298" i="30"/>
  <c r="GW298" i="30"/>
  <c r="GS298" i="30"/>
  <c r="GO298" i="30"/>
  <c r="GK298" i="30"/>
  <c r="GG298" i="30"/>
  <c r="GC298" i="30"/>
  <c r="FY298" i="30"/>
  <c r="FU298" i="30"/>
  <c r="FQ298" i="30"/>
  <c r="FM298" i="30"/>
  <c r="FI298" i="30"/>
  <c r="FE298" i="30"/>
  <c r="FA298" i="30"/>
  <c r="EW298" i="30"/>
  <c r="ES298" i="30"/>
  <c r="EO298" i="30"/>
  <c r="EK298" i="30"/>
  <c r="EG298" i="30"/>
  <c r="EC298" i="30"/>
  <c r="DY298" i="30"/>
  <c r="DU298" i="30"/>
  <c r="DQ298" i="30"/>
  <c r="DM298" i="30"/>
  <c r="DI298" i="30"/>
  <c r="DE298" i="30"/>
  <c r="DA298" i="30"/>
  <c r="CW298" i="30"/>
  <c r="CS298" i="30"/>
  <c r="CO298" i="30"/>
  <c r="CK298" i="30"/>
  <c r="CG298" i="30"/>
  <c r="CC298" i="30"/>
  <c r="BY298" i="30"/>
  <c r="BU298" i="30"/>
  <c r="BQ298" i="30"/>
  <c r="BM298" i="30"/>
  <c r="BI298" i="30"/>
  <c r="BE298" i="30"/>
  <c r="BA298" i="30"/>
  <c r="AW298" i="30"/>
  <c r="AS298" i="30"/>
  <c r="AO298" i="30"/>
  <c r="AK298" i="30"/>
  <c r="AG298" i="30"/>
  <c r="AC298" i="30"/>
  <c r="Y298" i="30"/>
  <c r="U298" i="30"/>
  <c r="Q298" i="30"/>
  <c r="M298" i="30"/>
  <c r="ID298" i="30"/>
  <c r="HZ298" i="30"/>
  <c r="HV298" i="30"/>
  <c r="HR298" i="30"/>
  <c r="HN298" i="30"/>
  <c r="HJ298" i="30"/>
  <c r="HF298" i="30"/>
  <c r="HB298" i="30"/>
  <c r="GX298" i="30"/>
  <c r="GT298" i="30"/>
  <c r="GP298" i="30"/>
  <c r="GL298" i="30"/>
  <c r="GH298" i="30"/>
  <c r="GD298" i="30"/>
  <c r="FZ298" i="30"/>
  <c r="FV298" i="30"/>
  <c r="FR298" i="30"/>
  <c r="FN298" i="30"/>
  <c r="FJ298" i="30"/>
  <c r="FF298" i="30"/>
  <c r="FB298" i="30"/>
  <c r="EX298" i="30"/>
  <c r="ET298" i="30"/>
  <c r="EP298" i="30"/>
  <c r="EL298" i="30"/>
  <c r="EH298" i="30"/>
  <c r="ED298" i="30"/>
  <c r="DZ298" i="30"/>
  <c r="DV298" i="30"/>
  <c r="DR298" i="30"/>
  <c r="DN298" i="30"/>
  <c r="DJ298" i="30"/>
  <c r="DF298" i="30"/>
  <c r="DB298" i="30"/>
  <c r="CX298" i="30"/>
  <c r="CT298" i="30"/>
  <c r="CP298" i="30"/>
  <c r="CL298" i="30"/>
  <c r="CH298" i="30"/>
  <c r="CD298" i="30"/>
  <c r="BZ298" i="30"/>
  <c r="BV298" i="30"/>
  <c r="BR298" i="30"/>
  <c r="BN298" i="30"/>
  <c r="BJ298" i="30"/>
  <c r="BF298" i="30"/>
  <c r="BB298" i="30"/>
  <c r="AX298" i="30"/>
  <c r="AT298" i="30"/>
  <c r="AP298" i="30"/>
  <c r="AL298" i="30"/>
  <c r="AH298" i="30"/>
  <c r="AD298" i="30"/>
  <c r="Z298" i="30"/>
  <c r="V298" i="30"/>
  <c r="R298" i="30"/>
  <c r="N298" i="30"/>
  <c r="IE298" i="30"/>
  <c r="IA298" i="30"/>
  <c r="HW298" i="30"/>
  <c r="HS298" i="30"/>
  <c r="HO298" i="30"/>
  <c r="HK298" i="30"/>
  <c r="HG298" i="30"/>
  <c r="HC298" i="30"/>
  <c r="GY298" i="30"/>
  <c r="GU298" i="30"/>
  <c r="GQ298" i="30"/>
  <c r="GM298" i="30"/>
  <c r="GI298" i="30"/>
  <c r="GE298" i="30"/>
  <c r="GA298" i="30"/>
  <c r="FW298" i="30"/>
  <c r="FS298" i="30"/>
  <c r="FO298" i="30"/>
  <c r="FK298" i="30"/>
  <c r="FG298" i="30"/>
  <c r="FC298" i="30"/>
  <c r="EY298" i="30"/>
  <c r="EU298" i="30"/>
  <c r="EQ298" i="30"/>
  <c r="EM298" i="30"/>
  <c r="EI298" i="30"/>
  <c r="EE298" i="30"/>
  <c r="EA298" i="30"/>
  <c r="DW298" i="30"/>
  <c r="DS298" i="30"/>
  <c r="DO298" i="30"/>
  <c r="DK298" i="30"/>
  <c r="DG298" i="30"/>
  <c r="DC298" i="30"/>
  <c r="CY298" i="30"/>
  <c r="CU298" i="30"/>
  <c r="CQ298" i="30"/>
  <c r="CM298" i="30"/>
  <c r="CI298" i="30"/>
  <c r="CE298" i="30"/>
  <c r="CA298" i="30"/>
  <c r="BW298" i="30"/>
  <c r="BS298" i="30"/>
  <c r="BO298" i="30"/>
  <c r="BK298" i="30"/>
  <c r="BG298" i="30"/>
  <c r="BC298" i="30"/>
  <c r="AY298" i="30"/>
  <c r="AU298" i="30"/>
  <c r="AQ298" i="30"/>
  <c r="AM298" i="30"/>
  <c r="AI298" i="30"/>
  <c r="AE298" i="30"/>
  <c r="AA298" i="30"/>
  <c r="W298" i="30"/>
  <c r="S298" i="30"/>
  <c r="O298" i="30"/>
  <c r="K298" i="30"/>
  <c r="DD314" i="30"/>
  <c r="CZ314" i="30"/>
  <c r="CV314" i="30"/>
  <c r="CR314" i="30"/>
  <c r="CN314" i="30"/>
  <c r="CJ314" i="30"/>
  <c r="CF314" i="30"/>
  <c r="CB314" i="30"/>
  <c r="BX314" i="30"/>
  <c r="BT314" i="30"/>
  <c r="BP314" i="30"/>
  <c r="BL314" i="30"/>
  <c r="BH314" i="30"/>
  <c r="BD314" i="30"/>
  <c r="AZ314" i="30"/>
  <c r="AV314" i="30"/>
  <c r="AR314" i="30"/>
  <c r="AN314" i="30"/>
  <c r="AJ314" i="30"/>
  <c r="AF314" i="30"/>
  <c r="AB314" i="30"/>
  <c r="X314" i="30"/>
  <c r="T314" i="30"/>
  <c r="P314" i="30"/>
  <c r="L314" i="30"/>
  <c r="DE314" i="30"/>
  <c r="DA314" i="30"/>
  <c r="CW314" i="30"/>
  <c r="CS314" i="30"/>
  <c r="CO314" i="30"/>
  <c r="CK314" i="30"/>
  <c r="CG314" i="30"/>
  <c r="CC314" i="30"/>
  <c r="BY314" i="30"/>
  <c r="BU314" i="30"/>
  <c r="BQ314" i="30"/>
  <c r="BM314" i="30"/>
  <c r="BI314" i="30"/>
  <c r="BE314" i="30"/>
  <c r="BA314" i="30"/>
  <c r="AW314" i="30"/>
  <c r="AS314" i="30"/>
  <c r="AO314" i="30"/>
  <c r="AK314" i="30"/>
  <c r="AG314" i="30"/>
  <c r="AC314" i="30"/>
  <c r="Y314" i="30"/>
  <c r="U314" i="30"/>
  <c r="Q314" i="30"/>
  <c r="M314" i="30"/>
  <c r="DF314" i="30"/>
  <c r="DB314" i="30"/>
  <c r="CX314" i="30"/>
  <c r="CT314" i="30"/>
  <c r="CP314" i="30"/>
  <c r="CL314" i="30"/>
  <c r="CH314" i="30"/>
  <c r="CD314" i="30"/>
  <c r="BZ314" i="30"/>
  <c r="BV314" i="30"/>
  <c r="BR314" i="30"/>
  <c r="BN314" i="30"/>
  <c r="BJ314" i="30"/>
  <c r="BF314" i="30"/>
  <c r="BB314" i="30"/>
  <c r="AX314" i="30"/>
  <c r="AT314" i="30"/>
  <c r="AP314" i="30"/>
  <c r="AL314" i="30"/>
  <c r="AH314" i="30"/>
  <c r="AD314" i="30"/>
  <c r="Z314" i="30"/>
  <c r="V314" i="30"/>
  <c r="R314" i="30"/>
  <c r="N314" i="30"/>
  <c r="DC314" i="30"/>
  <c r="CY314" i="30"/>
  <c r="CU314" i="30"/>
  <c r="CQ314" i="30"/>
  <c r="CM314" i="30"/>
  <c r="CI314" i="30"/>
  <c r="CE314" i="30"/>
  <c r="CA314" i="30"/>
  <c r="BW314" i="30"/>
  <c r="BS314" i="30"/>
  <c r="BO314" i="30"/>
  <c r="BK314" i="30"/>
  <c r="BG314" i="30"/>
  <c r="BC314" i="30"/>
  <c r="AY314" i="30"/>
  <c r="AU314" i="30"/>
  <c r="AQ314" i="30"/>
  <c r="AM314" i="30"/>
  <c r="AI314" i="30"/>
  <c r="AE314" i="30"/>
  <c r="AA314" i="30"/>
  <c r="W314" i="30"/>
  <c r="S314" i="30"/>
  <c r="O314" i="30"/>
  <c r="K314" i="30"/>
  <c r="DD318" i="30"/>
  <c r="CZ318" i="30"/>
  <c r="CV318" i="30"/>
  <c r="CR318" i="30"/>
  <c r="CN318" i="30"/>
  <c r="CJ318" i="30"/>
  <c r="CF318" i="30"/>
  <c r="CB318" i="30"/>
  <c r="BX318" i="30"/>
  <c r="BT318" i="30"/>
  <c r="BP318" i="30"/>
  <c r="BL318" i="30"/>
  <c r="BH318" i="30"/>
  <c r="BD318" i="30"/>
  <c r="AZ318" i="30"/>
  <c r="AV318" i="30"/>
  <c r="AR318" i="30"/>
  <c r="AN318" i="30"/>
  <c r="AJ318" i="30"/>
  <c r="AF318" i="30"/>
  <c r="AB318" i="30"/>
  <c r="X318" i="30"/>
  <c r="T318" i="30"/>
  <c r="P318" i="30"/>
  <c r="L318" i="30"/>
  <c r="DE318" i="30"/>
  <c r="DA318" i="30"/>
  <c r="CW318" i="30"/>
  <c r="CS318" i="30"/>
  <c r="CO318" i="30"/>
  <c r="CK318" i="30"/>
  <c r="CG318" i="30"/>
  <c r="CC318" i="30"/>
  <c r="BY318" i="30"/>
  <c r="BU318" i="30"/>
  <c r="BQ318" i="30"/>
  <c r="BM318" i="30"/>
  <c r="BI318" i="30"/>
  <c r="BE318" i="30"/>
  <c r="BA318" i="30"/>
  <c r="AW318" i="30"/>
  <c r="AS318" i="30"/>
  <c r="AO318" i="30"/>
  <c r="AK318" i="30"/>
  <c r="AG318" i="30"/>
  <c r="AC318" i="30"/>
  <c r="Y318" i="30"/>
  <c r="U318" i="30"/>
  <c r="Q318" i="30"/>
  <c r="M318" i="30"/>
  <c r="DF318" i="30"/>
  <c r="DB318" i="30"/>
  <c r="CX318" i="30"/>
  <c r="CT318" i="30"/>
  <c r="CP318" i="30"/>
  <c r="CL318" i="30"/>
  <c r="CH318" i="30"/>
  <c r="CD318" i="30"/>
  <c r="BZ318" i="30"/>
  <c r="BV318" i="30"/>
  <c r="BR318" i="30"/>
  <c r="BN318" i="30"/>
  <c r="BJ318" i="30"/>
  <c r="BF318" i="30"/>
  <c r="BB318" i="30"/>
  <c r="AX318" i="30"/>
  <c r="AT318" i="30"/>
  <c r="AP318" i="30"/>
  <c r="AL318" i="30"/>
  <c r="AH318" i="30"/>
  <c r="AD318" i="30"/>
  <c r="Z318" i="30"/>
  <c r="V318" i="30"/>
  <c r="R318" i="30"/>
  <c r="N318" i="30"/>
  <c r="DC318" i="30"/>
  <c r="CY318" i="30"/>
  <c r="CU318" i="30"/>
  <c r="CQ318" i="30"/>
  <c r="CM318" i="30"/>
  <c r="CI318" i="30"/>
  <c r="CE318" i="30"/>
  <c r="CA318" i="30"/>
  <c r="BW318" i="30"/>
  <c r="BS318" i="30"/>
  <c r="BO318" i="30"/>
  <c r="BK318" i="30"/>
  <c r="BG318" i="30"/>
  <c r="BC318" i="30"/>
  <c r="AY318" i="30"/>
  <c r="AU318" i="30"/>
  <c r="AQ318" i="30"/>
  <c r="AM318" i="30"/>
  <c r="AI318" i="30"/>
  <c r="AE318" i="30"/>
  <c r="AA318" i="30"/>
  <c r="W318" i="30"/>
  <c r="S318" i="30"/>
  <c r="O318" i="30"/>
  <c r="K318" i="30"/>
  <c r="DD322" i="30"/>
  <c r="CZ322" i="30"/>
  <c r="CV322" i="30"/>
  <c r="CR322" i="30"/>
  <c r="CN322" i="30"/>
  <c r="CJ322" i="30"/>
  <c r="CF322" i="30"/>
  <c r="CB322" i="30"/>
  <c r="BX322" i="30"/>
  <c r="BT322" i="30"/>
  <c r="BP322" i="30"/>
  <c r="BL322" i="30"/>
  <c r="BH322" i="30"/>
  <c r="BD322" i="30"/>
  <c r="AZ322" i="30"/>
  <c r="AV322" i="30"/>
  <c r="AR322" i="30"/>
  <c r="AN322" i="30"/>
  <c r="AJ322" i="30"/>
  <c r="AF322" i="30"/>
  <c r="AB322" i="30"/>
  <c r="X322" i="30"/>
  <c r="T322" i="30"/>
  <c r="P322" i="30"/>
  <c r="L322" i="30"/>
  <c r="DE322" i="30"/>
  <c r="DA322" i="30"/>
  <c r="CW322" i="30"/>
  <c r="CS322" i="30"/>
  <c r="CO322" i="30"/>
  <c r="CK322" i="30"/>
  <c r="CG322" i="30"/>
  <c r="CC322" i="30"/>
  <c r="BY322" i="30"/>
  <c r="BU322" i="30"/>
  <c r="BQ322" i="30"/>
  <c r="BM322" i="30"/>
  <c r="BI322" i="30"/>
  <c r="BE322" i="30"/>
  <c r="BA322" i="30"/>
  <c r="AW322" i="30"/>
  <c r="AS322" i="30"/>
  <c r="AO322" i="30"/>
  <c r="AK322" i="30"/>
  <c r="AG322" i="30"/>
  <c r="AC322" i="30"/>
  <c r="Y322" i="30"/>
  <c r="U322" i="30"/>
  <c r="Q322" i="30"/>
  <c r="M322" i="30"/>
  <c r="DF322" i="30"/>
  <c r="DB322" i="30"/>
  <c r="CX322" i="30"/>
  <c r="CT322" i="30"/>
  <c r="CP322" i="30"/>
  <c r="CL322" i="30"/>
  <c r="CH322" i="30"/>
  <c r="CD322" i="30"/>
  <c r="BZ322" i="30"/>
  <c r="BV322" i="30"/>
  <c r="BR322" i="30"/>
  <c r="BN322" i="30"/>
  <c r="BJ322" i="30"/>
  <c r="BF322" i="30"/>
  <c r="BB322" i="30"/>
  <c r="AX322" i="30"/>
  <c r="AT322" i="30"/>
  <c r="AP322" i="30"/>
  <c r="AL322" i="30"/>
  <c r="AH322" i="30"/>
  <c r="AD322" i="30"/>
  <c r="Z322" i="30"/>
  <c r="V322" i="30"/>
  <c r="R322" i="30"/>
  <c r="N322" i="30"/>
  <c r="DC322" i="30"/>
  <c r="CY322" i="30"/>
  <c r="CU322" i="30"/>
  <c r="CQ322" i="30"/>
  <c r="CM322" i="30"/>
  <c r="CI322" i="30"/>
  <c r="CE322" i="30"/>
  <c r="CA322" i="30"/>
  <c r="BW322" i="30"/>
  <c r="BS322" i="30"/>
  <c r="BO322" i="30"/>
  <c r="BK322" i="30"/>
  <c r="BG322" i="30"/>
  <c r="BC322" i="30"/>
  <c r="AY322" i="30"/>
  <c r="AU322" i="30"/>
  <c r="AQ322" i="30"/>
  <c r="AM322" i="30"/>
  <c r="AI322" i="30"/>
  <c r="AE322" i="30"/>
  <c r="AA322" i="30"/>
  <c r="W322" i="30"/>
  <c r="S322" i="30"/>
  <c r="O322" i="30"/>
  <c r="K322" i="30"/>
  <c r="DD326" i="30"/>
  <c r="CZ326" i="30"/>
  <c r="CV326" i="30"/>
  <c r="CR326" i="30"/>
  <c r="CN326" i="30"/>
  <c r="CJ326" i="30"/>
  <c r="CF326" i="30"/>
  <c r="CB326" i="30"/>
  <c r="BX326" i="30"/>
  <c r="BT326" i="30"/>
  <c r="BP326" i="30"/>
  <c r="BL326" i="30"/>
  <c r="BH326" i="30"/>
  <c r="BD326" i="30"/>
  <c r="AZ326" i="30"/>
  <c r="AV326" i="30"/>
  <c r="AR326" i="30"/>
  <c r="AN326" i="30"/>
  <c r="AJ326" i="30"/>
  <c r="AF326" i="30"/>
  <c r="AB326" i="30"/>
  <c r="X326" i="30"/>
  <c r="T326" i="30"/>
  <c r="P326" i="30"/>
  <c r="L326" i="30"/>
  <c r="DE326" i="30"/>
  <c r="DA326" i="30"/>
  <c r="CW326" i="30"/>
  <c r="CS326" i="30"/>
  <c r="CO326" i="30"/>
  <c r="CK326" i="30"/>
  <c r="CG326" i="30"/>
  <c r="CC326" i="30"/>
  <c r="BY326" i="30"/>
  <c r="BU326" i="30"/>
  <c r="BQ326" i="30"/>
  <c r="BM326" i="30"/>
  <c r="BI326" i="30"/>
  <c r="BE326" i="30"/>
  <c r="BA326" i="30"/>
  <c r="AW326" i="30"/>
  <c r="AS326" i="30"/>
  <c r="AO326" i="30"/>
  <c r="AK326" i="30"/>
  <c r="AG326" i="30"/>
  <c r="AC326" i="30"/>
  <c r="Y326" i="30"/>
  <c r="U326" i="30"/>
  <c r="Q326" i="30"/>
  <c r="M326" i="30"/>
  <c r="DF326" i="30"/>
  <c r="DB326" i="30"/>
  <c r="CX326" i="30"/>
  <c r="CT326" i="30"/>
  <c r="CP326" i="30"/>
  <c r="CL326" i="30"/>
  <c r="CH326" i="30"/>
  <c r="CD326" i="30"/>
  <c r="BZ326" i="30"/>
  <c r="BV326" i="30"/>
  <c r="BR326" i="30"/>
  <c r="BN326" i="30"/>
  <c r="BJ326" i="30"/>
  <c r="BF326" i="30"/>
  <c r="BB326" i="30"/>
  <c r="AX326" i="30"/>
  <c r="AT326" i="30"/>
  <c r="AP326" i="30"/>
  <c r="AL326" i="30"/>
  <c r="AH326" i="30"/>
  <c r="AD326" i="30"/>
  <c r="Z326" i="30"/>
  <c r="V326" i="30"/>
  <c r="R326" i="30"/>
  <c r="N326" i="30"/>
  <c r="DC326" i="30"/>
  <c r="CY326" i="30"/>
  <c r="CU326" i="30"/>
  <c r="CQ326" i="30"/>
  <c r="CM326" i="30"/>
  <c r="CI326" i="30"/>
  <c r="CE326" i="30"/>
  <c r="CA326" i="30"/>
  <c r="BW326" i="30"/>
  <c r="BS326" i="30"/>
  <c r="BO326" i="30"/>
  <c r="BK326" i="30"/>
  <c r="BG326" i="30"/>
  <c r="BC326" i="30"/>
  <c r="AY326" i="30"/>
  <c r="AU326" i="30"/>
  <c r="AQ326" i="30"/>
  <c r="AM326" i="30"/>
  <c r="AI326" i="30"/>
  <c r="AE326" i="30"/>
  <c r="AA326" i="30"/>
  <c r="W326" i="30"/>
  <c r="S326" i="30"/>
  <c r="O326" i="30"/>
  <c r="K326" i="30"/>
  <c r="DF330" i="30"/>
  <c r="DB330" i="30"/>
  <c r="CX330" i="30"/>
  <c r="CT330" i="30"/>
  <c r="CP330" i="30"/>
  <c r="CL330" i="30"/>
  <c r="CH330" i="30"/>
  <c r="CD330" i="30"/>
  <c r="BZ330" i="30"/>
  <c r="BV330" i="30"/>
  <c r="BR330" i="30"/>
  <c r="BN330" i="30"/>
  <c r="BJ330" i="30"/>
  <c r="BF330" i="30"/>
  <c r="DD330" i="30"/>
  <c r="CZ330" i="30"/>
  <c r="CV330" i="30"/>
  <c r="CR330" i="30"/>
  <c r="CN330" i="30"/>
  <c r="CJ330" i="30"/>
  <c r="CF330" i="30"/>
  <c r="CB330" i="30"/>
  <c r="BX330" i="30"/>
  <c r="BT330" i="30"/>
  <c r="BP330" i="30"/>
  <c r="BL330" i="30"/>
  <c r="BH330" i="30"/>
  <c r="CY330" i="30"/>
  <c r="CQ330" i="30"/>
  <c r="CI330" i="30"/>
  <c r="CA330" i="30"/>
  <c r="BS330" i="30"/>
  <c r="BK330" i="30"/>
  <c r="BD330" i="30"/>
  <c r="AZ330" i="30"/>
  <c r="AV330" i="30"/>
  <c r="AR330" i="30"/>
  <c r="AN330" i="30"/>
  <c r="AJ330" i="30"/>
  <c r="AF330" i="30"/>
  <c r="AB330" i="30"/>
  <c r="X330" i="30"/>
  <c r="T330" i="30"/>
  <c r="P330" i="30"/>
  <c r="L330" i="30"/>
  <c r="DA330" i="30"/>
  <c r="CS330" i="30"/>
  <c r="CK330" i="30"/>
  <c r="CC330" i="30"/>
  <c r="BU330" i="30"/>
  <c r="BM330" i="30"/>
  <c r="BE330" i="30"/>
  <c r="BA330" i="30"/>
  <c r="AW330" i="30"/>
  <c r="AS330" i="30"/>
  <c r="AO330" i="30"/>
  <c r="AK330" i="30"/>
  <c r="AG330" i="30"/>
  <c r="AC330" i="30"/>
  <c r="Y330" i="30"/>
  <c r="U330" i="30"/>
  <c r="Q330" i="30"/>
  <c r="M330" i="30"/>
  <c r="DC330" i="30"/>
  <c r="CU330" i="30"/>
  <c r="CM330" i="30"/>
  <c r="CE330" i="30"/>
  <c r="BW330" i="30"/>
  <c r="BO330" i="30"/>
  <c r="BG330" i="30"/>
  <c r="BB330" i="30"/>
  <c r="AX330" i="30"/>
  <c r="AT330" i="30"/>
  <c r="AP330" i="30"/>
  <c r="AL330" i="30"/>
  <c r="AH330" i="30"/>
  <c r="AD330" i="30"/>
  <c r="Z330" i="30"/>
  <c r="V330" i="30"/>
  <c r="R330" i="30"/>
  <c r="N330" i="30"/>
  <c r="DE330" i="30"/>
  <c r="CW330" i="30"/>
  <c r="CO330" i="30"/>
  <c r="CG330" i="30"/>
  <c r="BY330" i="30"/>
  <c r="BQ330" i="30"/>
  <c r="BI330" i="30"/>
  <c r="BC330" i="30"/>
  <c r="AY330" i="30"/>
  <c r="AU330" i="30"/>
  <c r="AQ330" i="30"/>
  <c r="AM330" i="30"/>
  <c r="AI330" i="30"/>
  <c r="AE330" i="30"/>
  <c r="AA330" i="30"/>
  <c r="W330" i="30"/>
  <c r="S330" i="30"/>
  <c r="O330" i="30"/>
  <c r="K330" i="30"/>
  <c r="DE334" i="30"/>
  <c r="DA334" i="30"/>
  <c r="CW334" i="30"/>
  <c r="CS334" i="30"/>
  <c r="CO334" i="30"/>
  <c r="CK334" i="30"/>
  <c r="DF334" i="30"/>
  <c r="DB334" i="30"/>
  <c r="CX334" i="30"/>
  <c r="CT334" i="30"/>
  <c r="CP334" i="30"/>
  <c r="CL334" i="30"/>
  <c r="CH334" i="30"/>
  <c r="CD334" i="30"/>
  <c r="BZ334" i="30"/>
  <c r="BV334" i="30"/>
  <c r="BR334" i="30"/>
  <c r="BN334" i="30"/>
  <c r="BJ334" i="30"/>
  <c r="BF334" i="30"/>
  <c r="BB334" i="30"/>
  <c r="AX334" i="30"/>
  <c r="AT334" i="30"/>
  <c r="AP334" i="30"/>
  <c r="AL334" i="30"/>
  <c r="AH334" i="30"/>
  <c r="AD334" i="30"/>
  <c r="Z334" i="30"/>
  <c r="V334" i="30"/>
  <c r="R334" i="30"/>
  <c r="N334" i="30"/>
  <c r="DC334" i="30"/>
  <c r="CY334" i="30"/>
  <c r="CU334" i="30"/>
  <c r="CQ334" i="30"/>
  <c r="CM334" i="30"/>
  <c r="DD334" i="30"/>
  <c r="CZ334" i="30"/>
  <c r="CV334" i="30"/>
  <c r="CR334" i="30"/>
  <c r="CN334" i="30"/>
  <c r="CJ334" i="30"/>
  <c r="CF334" i="30"/>
  <c r="CB334" i="30"/>
  <c r="BX334" i="30"/>
  <c r="BT334" i="30"/>
  <c r="BP334" i="30"/>
  <c r="BL334" i="30"/>
  <c r="BH334" i="30"/>
  <c r="BD334" i="30"/>
  <c r="AZ334" i="30"/>
  <c r="AV334" i="30"/>
  <c r="AR334" i="30"/>
  <c r="AN334" i="30"/>
  <c r="AJ334" i="30"/>
  <c r="AF334" i="30"/>
  <c r="AB334" i="30"/>
  <c r="X334" i="30"/>
  <c r="T334" i="30"/>
  <c r="P334" i="30"/>
  <c r="L334" i="30"/>
  <c r="CI334" i="30"/>
  <c r="CA334" i="30"/>
  <c r="BS334" i="30"/>
  <c r="BK334" i="30"/>
  <c r="BC334" i="30"/>
  <c r="AU334" i="30"/>
  <c r="AM334" i="30"/>
  <c r="AE334" i="30"/>
  <c r="W334" i="30"/>
  <c r="O334" i="30"/>
  <c r="CC334" i="30"/>
  <c r="BU334" i="30"/>
  <c r="BM334" i="30"/>
  <c r="BE334" i="30"/>
  <c r="AW334" i="30"/>
  <c r="AO334" i="30"/>
  <c r="AG334" i="30"/>
  <c r="Y334" i="30"/>
  <c r="Q334" i="30"/>
  <c r="CE334" i="30"/>
  <c r="BW334" i="30"/>
  <c r="BO334" i="30"/>
  <c r="BG334" i="30"/>
  <c r="AY334" i="30"/>
  <c r="AQ334" i="30"/>
  <c r="AI334" i="30"/>
  <c r="AA334" i="30"/>
  <c r="S334" i="30"/>
  <c r="K334" i="30"/>
  <c r="CG334" i="30"/>
  <c r="BY334" i="30"/>
  <c r="BQ334" i="30"/>
  <c r="BI334" i="30"/>
  <c r="BA334" i="30"/>
  <c r="AS334" i="30"/>
  <c r="AK334" i="30"/>
  <c r="AC334" i="30"/>
  <c r="U334" i="30"/>
  <c r="M334" i="30"/>
  <c r="IG303" i="30"/>
  <c r="IC303" i="30"/>
  <c r="HY303" i="30"/>
  <c r="HU303" i="30"/>
  <c r="HQ303" i="30"/>
  <c r="HM303" i="30"/>
  <c r="HI303" i="30"/>
  <c r="HE303" i="30"/>
  <c r="HA303" i="30"/>
  <c r="GW303" i="30"/>
  <c r="GS303" i="30"/>
  <c r="GO303" i="30"/>
  <c r="GK303" i="30"/>
  <c r="GG303" i="30"/>
  <c r="GC303" i="30"/>
  <c r="FY303" i="30"/>
  <c r="FU303" i="30"/>
  <c r="FQ303" i="30"/>
  <c r="FM303" i="30"/>
  <c r="FI303" i="30"/>
  <c r="FE303" i="30"/>
  <c r="FA303" i="30"/>
  <c r="EW303" i="30"/>
  <c r="ES303" i="30"/>
  <c r="EO303" i="30"/>
  <c r="EK303" i="30"/>
  <c r="EG303" i="30"/>
  <c r="EC303" i="30"/>
  <c r="DY303" i="30"/>
  <c r="DU303" i="30"/>
  <c r="DQ303" i="30"/>
  <c r="DM303" i="30"/>
  <c r="DI303" i="30"/>
  <c r="DE303" i="30"/>
  <c r="DA303" i="30"/>
  <c r="CW303" i="30"/>
  <c r="CS303" i="30"/>
  <c r="CO303" i="30"/>
  <c r="CK303" i="30"/>
  <c r="CG303" i="30"/>
  <c r="CC303" i="30"/>
  <c r="BY303" i="30"/>
  <c r="BU303" i="30"/>
  <c r="BQ303" i="30"/>
  <c r="BM303" i="30"/>
  <c r="BI303" i="30"/>
  <c r="BE303" i="30"/>
  <c r="BA303" i="30"/>
  <c r="AW303" i="30"/>
  <c r="AS303" i="30"/>
  <c r="AO303" i="30"/>
  <c r="AK303" i="30"/>
  <c r="AG303" i="30"/>
  <c r="AC303" i="30"/>
  <c r="Y303" i="30"/>
  <c r="U303" i="30"/>
  <c r="Q303" i="30"/>
  <c r="M303" i="30"/>
  <c r="ID303" i="30"/>
  <c r="HZ303" i="30"/>
  <c r="HV303" i="30"/>
  <c r="HR303" i="30"/>
  <c r="HN303" i="30"/>
  <c r="HJ303" i="30"/>
  <c r="HF303" i="30"/>
  <c r="HB303" i="30"/>
  <c r="GX303" i="30"/>
  <c r="GT303" i="30"/>
  <c r="GP303" i="30"/>
  <c r="GL303" i="30"/>
  <c r="GH303" i="30"/>
  <c r="GD303" i="30"/>
  <c r="FZ303" i="30"/>
  <c r="FV303" i="30"/>
  <c r="FR303" i="30"/>
  <c r="FN303" i="30"/>
  <c r="FJ303" i="30"/>
  <c r="FF303" i="30"/>
  <c r="FB303" i="30"/>
  <c r="EX303" i="30"/>
  <c r="ET303" i="30"/>
  <c r="EP303" i="30"/>
  <c r="EL303" i="30"/>
  <c r="EH303" i="30"/>
  <c r="ED303" i="30"/>
  <c r="DZ303" i="30"/>
  <c r="DV303" i="30"/>
  <c r="DR303" i="30"/>
  <c r="DN303" i="30"/>
  <c r="DJ303" i="30"/>
  <c r="DF303" i="30"/>
  <c r="DB303" i="30"/>
  <c r="CX303" i="30"/>
  <c r="CT303" i="30"/>
  <c r="CP303" i="30"/>
  <c r="CL303" i="30"/>
  <c r="CH303" i="30"/>
  <c r="CD303" i="30"/>
  <c r="BZ303" i="30"/>
  <c r="BV303" i="30"/>
  <c r="BR303" i="30"/>
  <c r="BN303" i="30"/>
  <c r="BJ303" i="30"/>
  <c r="BF303" i="30"/>
  <c r="BB303" i="30"/>
  <c r="AX303" i="30"/>
  <c r="AT303" i="30"/>
  <c r="AP303" i="30"/>
  <c r="AL303" i="30"/>
  <c r="AH303" i="30"/>
  <c r="AD303" i="30"/>
  <c r="Z303" i="30"/>
  <c r="V303" i="30"/>
  <c r="R303" i="30"/>
  <c r="N303" i="30"/>
  <c r="IE303" i="30"/>
  <c r="IA303" i="30"/>
  <c r="HW303" i="30"/>
  <c r="HS303" i="30"/>
  <c r="HO303" i="30"/>
  <c r="HK303" i="30"/>
  <c r="HG303" i="30"/>
  <c r="HC303" i="30"/>
  <c r="GY303" i="30"/>
  <c r="GU303" i="30"/>
  <c r="GQ303" i="30"/>
  <c r="GM303" i="30"/>
  <c r="GI303" i="30"/>
  <c r="GE303" i="30"/>
  <c r="GA303" i="30"/>
  <c r="FW303" i="30"/>
  <c r="FS303" i="30"/>
  <c r="FO303" i="30"/>
  <c r="FK303" i="30"/>
  <c r="FG303" i="30"/>
  <c r="FC303" i="30"/>
  <c r="EY303" i="30"/>
  <c r="EU303" i="30"/>
  <c r="EQ303" i="30"/>
  <c r="EM303" i="30"/>
  <c r="EI303" i="30"/>
  <c r="EE303" i="30"/>
  <c r="EA303" i="30"/>
  <c r="DW303" i="30"/>
  <c r="DS303" i="30"/>
  <c r="DO303" i="30"/>
  <c r="DK303" i="30"/>
  <c r="DG303" i="30"/>
  <c r="DC303" i="30"/>
  <c r="CY303" i="30"/>
  <c r="CU303" i="30"/>
  <c r="CQ303" i="30"/>
  <c r="CM303" i="30"/>
  <c r="CI303" i="30"/>
  <c r="CE303" i="30"/>
  <c r="CA303" i="30"/>
  <c r="BW303" i="30"/>
  <c r="BS303" i="30"/>
  <c r="BO303" i="30"/>
  <c r="BK303" i="30"/>
  <c r="BG303" i="30"/>
  <c r="BC303" i="30"/>
  <c r="AY303" i="30"/>
  <c r="AU303" i="30"/>
  <c r="AQ303" i="30"/>
  <c r="AM303" i="30"/>
  <c r="AI303" i="30"/>
  <c r="AE303" i="30"/>
  <c r="AA303" i="30"/>
  <c r="W303" i="30"/>
  <c r="S303" i="30"/>
  <c r="O303" i="30"/>
  <c r="K303" i="30"/>
  <c r="IF303" i="30"/>
  <c r="IB303" i="30"/>
  <c r="HX303" i="30"/>
  <c r="HT303" i="30"/>
  <c r="HP303" i="30"/>
  <c r="HL303" i="30"/>
  <c r="HH303" i="30"/>
  <c r="HD303" i="30"/>
  <c r="GZ303" i="30"/>
  <c r="GV303" i="30"/>
  <c r="GR303" i="30"/>
  <c r="GN303" i="30"/>
  <c r="GJ303" i="30"/>
  <c r="GF303" i="30"/>
  <c r="GB303" i="30"/>
  <c r="FX303" i="30"/>
  <c r="FT303" i="30"/>
  <c r="FP303" i="30"/>
  <c r="FL303" i="30"/>
  <c r="FH303" i="30"/>
  <c r="FD303" i="30"/>
  <c r="EZ303" i="30"/>
  <c r="EV303" i="30"/>
  <c r="ER303" i="30"/>
  <c r="EN303" i="30"/>
  <c r="EJ303" i="30"/>
  <c r="EF303" i="30"/>
  <c r="EB303" i="30"/>
  <c r="DX303" i="30"/>
  <c r="DT303" i="30"/>
  <c r="DP303" i="30"/>
  <c r="DL303" i="30"/>
  <c r="DH303" i="30"/>
  <c r="DD303" i="30"/>
  <c r="CZ303" i="30"/>
  <c r="CV303" i="30"/>
  <c r="CR303" i="30"/>
  <c r="CN303" i="30"/>
  <c r="CJ303" i="30"/>
  <c r="CF303" i="30"/>
  <c r="CB303" i="30"/>
  <c r="BX303" i="30"/>
  <c r="BT303" i="30"/>
  <c r="BP303" i="30"/>
  <c r="BL303" i="30"/>
  <c r="BH303" i="30"/>
  <c r="BD303" i="30"/>
  <c r="AZ303" i="30"/>
  <c r="AV303" i="30"/>
  <c r="AR303" i="30"/>
  <c r="AN303" i="30"/>
  <c r="AJ303" i="30"/>
  <c r="AF303" i="30"/>
  <c r="AB303" i="30"/>
  <c r="X303" i="30"/>
  <c r="T303" i="30"/>
  <c r="P303" i="30"/>
  <c r="L303" i="30"/>
  <c r="DE335" i="30"/>
  <c r="DA335" i="30"/>
  <c r="CW335" i="30"/>
  <c r="CS335" i="30"/>
  <c r="CO335" i="30"/>
  <c r="CK335" i="30"/>
  <c r="CG335" i="30"/>
  <c r="CC335" i="30"/>
  <c r="BY335" i="30"/>
  <c r="BU335" i="30"/>
  <c r="BQ335" i="30"/>
  <c r="BM335" i="30"/>
  <c r="BI335" i="30"/>
  <c r="BE335" i="30"/>
  <c r="BA335" i="30"/>
  <c r="AW335" i="30"/>
  <c r="AS335" i="30"/>
  <c r="AO335" i="30"/>
  <c r="AK335" i="30"/>
  <c r="AG335" i="30"/>
  <c r="AC335" i="30"/>
  <c r="Y335" i="30"/>
  <c r="U335" i="30"/>
  <c r="Q335" i="30"/>
  <c r="M335" i="30"/>
  <c r="DF335" i="30"/>
  <c r="DB335" i="30"/>
  <c r="CX335" i="30"/>
  <c r="CT335" i="30"/>
  <c r="CP335" i="30"/>
  <c r="CL335" i="30"/>
  <c r="CH335" i="30"/>
  <c r="CD335" i="30"/>
  <c r="BZ335" i="30"/>
  <c r="BV335" i="30"/>
  <c r="BR335" i="30"/>
  <c r="BN335" i="30"/>
  <c r="BJ335" i="30"/>
  <c r="BF335" i="30"/>
  <c r="BB335" i="30"/>
  <c r="AX335" i="30"/>
  <c r="AT335" i="30"/>
  <c r="AP335" i="30"/>
  <c r="AL335" i="30"/>
  <c r="AH335" i="30"/>
  <c r="AD335" i="30"/>
  <c r="Z335" i="30"/>
  <c r="V335" i="30"/>
  <c r="R335" i="30"/>
  <c r="N335" i="30"/>
  <c r="DC335" i="30"/>
  <c r="CY335" i="30"/>
  <c r="CU335" i="30"/>
  <c r="CQ335" i="30"/>
  <c r="CM335" i="30"/>
  <c r="CI335" i="30"/>
  <c r="CE335" i="30"/>
  <c r="CA335" i="30"/>
  <c r="BW335" i="30"/>
  <c r="BS335" i="30"/>
  <c r="BO335" i="30"/>
  <c r="BK335" i="30"/>
  <c r="BG335" i="30"/>
  <c r="BC335" i="30"/>
  <c r="AY335" i="30"/>
  <c r="AU335" i="30"/>
  <c r="AQ335" i="30"/>
  <c r="AM335" i="30"/>
  <c r="AI335" i="30"/>
  <c r="AE335" i="30"/>
  <c r="AA335" i="30"/>
  <c r="W335" i="30"/>
  <c r="S335" i="30"/>
  <c r="O335" i="30"/>
  <c r="K335" i="30"/>
  <c r="DD335" i="30"/>
  <c r="CZ335" i="30"/>
  <c r="CV335" i="30"/>
  <c r="CR335" i="30"/>
  <c r="CN335" i="30"/>
  <c r="CJ335" i="30"/>
  <c r="CF335" i="30"/>
  <c r="CB335" i="30"/>
  <c r="BX335" i="30"/>
  <c r="BT335" i="30"/>
  <c r="BP335" i="30"/>
  <c r="BL335" i="30"/>
  <c r="BH335" i="30"/>
  <c r="BD335" i="30"/>
  <c r="AZ335" i="30"/>
  <c r="AV335" i="30"/>
  <c r="AR335" i="30"/>
  <c r="AN335" i="30"/>
  <c r="AJ335" i="30"/>
  <c r="AF335" i="30"/>
  <c r="AB335" i="30"/>
  <c r="X335" i="30"/>
  <c r="T335" i="30"/>
  <c r="P335" i="30"/>
  <c r="L335" i="30"/>
  <c r="DE339" i="30"/>
  <c r="DA339" i="30"/>
  <c r="CW339" i="30"/>
  <c r="CS339" i="30"/>
  <c r="CO339" i="30"/>
  <c r="CK339" i="30"/>
  <c r="CG339" i="30"/>
  <c r="CC339" i="30"/>
  <c r="BY339" i="30"/>
  <c r="BU339" i="30"/>
  <c r="BQ339" i="30"/>
  <c r="BM339" i="30"/>
  <c r="BI339" i="30"/>
  <c r="BE339" i="30"/>
  <c r="BA339" i="30"/>
  <c r="AW339" i="30"/>
  <c r="AS339" i="30"/>
  <c r="AO339" i="30"/>
  <c r="AK339" i="30"/>
  <c r="AG339" i="30"/>
  <c r="AC339" i="30"/>
  <c r="Y339" i="30"/>
  <c r="U339" i="30"/>
  <c r="Q339" i="30"/>
  <c r="M339" i="30"/>
  <c r="DF339" i="30"/>
  <c r="DB339" i="30"/>
  <c r="CX339" i="30"/>
  <c r="CT339" i="30"/>
  <c r="CP339" i="30"/>
  <c r="CL339" i="30"/>
  <c r="CH339" i="30"/>
  <c r="CD339" i="30"/>
  <c r="BZ339" i="30"/>
  <c r="BV339" i="30"/>
  <c r="BR339" i="30"/>
  <c r="BN339" i="30"/>
  <c r="BJ339" i="30"/>
  <c r="BF339" i="30"/>
  <c r="BB339" i="30"/>
  <c r="AX339" i="30"/>
  <c r="AT339" i="30"/>
  <c r="AP339" i="30"/>
  <c r="AL339" i="30"/>
  <c r="AH339" i="30"/>
  <c r="AD339" i="30"/>
  <c r="Z339" i="30"/>
  <c r="V339" i="30"/>
  <c r="R339" i="30"/>
  <c r="N339" i="30"/>
  <c r="DC339" i="30"/>
  <c r="CY339" i="30"/>
  <c r="CU339" i="30"/>
  <c r="CQ339" i="30"/>
  <c r="CM339" i="30"/>
  <c r="CI339" i="30"/>
  <c r="CE339" i="30"/>
  <c r="CA339" i="30"/>
  <c r="BW339" i="30"/>
  <c r="BS339" i="30"/>
  <c r="BO339" i="30"/>
  <c r="BK339" i="30"/>
  <c r="BG339" i="30"/>
  <c r="BC339" i="30"/>
  <c r="AY339" i="30"/>
  <c r="AU339" i="30"/>
  <c r="AQ339" i="30"/>
  <c r="AM339" i="30"/>
  <c r="AI339" i="30"/>
  <c r="AE339" i="30"/>
  <c r="AA339" i="30"/>
  <c r="W339" i="30"/>
  <c r="S339" i="30"/>
  <c r="O339" i="30"/>
  <c r="K339" i="30"/>
  <c r="DD339" i="30"/>
  <c r="CZ339" i="30"/>
  <c r="CV339" i="30"/>
  <c r="CR339" i="30"/>
  <c r="CN339" i="30"/>
  <c r="CJ339" i="30"/>
  <c r="CF339" i="30"/>
  <c r="CB339" i="30"/>
  <c r="BX339" i="30"/>
  <c r="BT339" i="30"/>
  <c r="BP339" i="30"/>
  <c r="BL339" i="30"/>
  <c r="BH339" i="30"/>
  <c r="BD339" i="30"/>
  <c r="AZ339" i="30"/>
  <c r="AV339" i="30"/>
  <c r="AR339" i="30"/>
  <c r="AN339" i="30"/>
  <c r="AJ339" i="30"/>
  <c r="AF339" i="30"/>
  <c r="AB339" i="30"/>
  <c r="X339" i="30"/>
  <c r="T339" i="30"/>
  <c r="P339" i="30"/>
  <c r="L339" i="30"/>
  <c r="DE343" i="30"/>
  <c r="DA343" i="30"/>
  <c r="CW343" i="30"/>
  <c r="CS343" i="30"/>
  <c r="CO343" i="30"/>
  <c r="CK343" i="30"/>
  <c r="CG343" i="30"/>
  <c r="CC343" i="30"/>
  <c r="BY343" i="30"/>
  <c r="BU343" i="30"/>
  <c r="BQ343" i="30"/>
  <c r="BM343" i="30"/>
  <c r="BI343" i="30"/>
  <c r="BE343" i="30"/>
  <c r="BA343" i="30"/>
  <c r="AW343" i="30"/>
  <c r="AS343" i="30"/>
  <c r="AO343" i="30"/>
  <c r="AK343" i="30"/>
  <c r="AG343" i="30"/>
  <c r="AC343" i="30"/>
  <c r="Y343" i="30"/>
  <c r="U343" i="30"/>
  <c r="Q343" i="30"/>
  <c r="M343" i="30"/>
  <c r="DF343" i="30"/>
  <c r="DB343" i="30"/>
  <c r="CX343" i="30"/>
  <c r="CT343" i="30"/>
  <c r="CP343" i="30"/>
  <c r="CL343" i="30"/>
  <c r="CH343" i="30"/>
  <c r="CD343" i="30"/>
  <c r="BZ343" i="30"/>
  <c r="BV343" i="30"/>
  <c r="BR343" i="30"/>
  <c r="BN343" i="30"/>
  <c r="BJ343" i="30"/>
  <c r="BF343" i="30"/>
  <c r="BB343" i="30"/>
  <c r="AX343" i="30"/>
  <c r="AT343" i="30"/>
  <c r="AP343" i="30"/>
  <c r="AL343" i="30"/>
  <c r="AH343" i="30"/>
  <c r="AD343" i="30"/>
  <c r="Z343" i="30"/>
  <c r="V343" i="30"/>
  <c r="R343" i="30"/>
  <c r="N343" i="30"/>
  <c r="DC343" i="30"/>
  <c r="CY343" i="30"/>
  <c r="CU343" i="30"/>
  <c r="CQ343" i="30"/>
  <c r="CM343" i="30"/>
  <c r="CI343" i="30"/>
  <c r="CE343" i="30"/>
  <c r="CA343" i="30"/>
  <c r="BW343" i="30"/>
  <c r="BS343" i="30"/>
  <c r="BO343" i="30"/>
  <c r="BK343" i="30"/>
  <c r="BG343" i="30"/>
  <c r="BC343" i="30"/>
  <c r="AY343" i="30"/>
  <c r="AU343" i="30"/>
  <c r="AQ343" i="30"/>
  <c r="AM343" i="30"/>
  <c r="AI343" i="30"/>
  <c r="AE343" i="30"/>
  <c r="AA343" i="30"/>
  <c r="W343" i="30"/>
  <c r="S343" i="30"/>
  <c r="O343" i="30"/>
  <c r="K343" i="30"/>
  <c r="DD343" i="30"/>
  <c r="CZ343" i="30"/>
  <c r="CV343" i="30"/>
  <c r="CR343" i="30"/>
  <c r="CN343" i="30"/>
  <c r="CJ343" i="30"/>
  <c r="CF343" i="30"/>
  <c r="CB343" i="30"/>
  <c r="BX343" i="30"/>
  <c r="BT343" i="30"/>
  <c r="BP343" i="30"/>
  <c r="BL343" i="30"/>
  <c r="BH343" i="30"/>
  <c r="BD343" i="30"/>
  <c r="AZ343" i="30"/>
  <c r="AV343" i="30"/>
  <c r="AR343" i="30"/>
  <c r="AN343" i="30"/>
  <c r="AJ343" i="30"/>
  <c r="AF343" i="30"/>
  <c r="AB343" i="30"/>
  <c r="X343" i="30"/>
  <c r="T343" i="30"/>
  <c r="P343" i="30"/>
  <c r="L343" i="30"/>
  <c r="DE347" i="30"/>
  <c r="DA347" i="30"/>
  <c r="CW347" i="30"/>
  <c r="CS347" i="30"/>
  <c r="CO347" i="30"/>
  <c r="CK347" i="30"/>
  <c r="CG347" i="30"/>
  <c r="CC347" i="30"/>
  <c r="BY347" i="30"/>
  <c r="BU347" i="30"/>
  <c r="BQ347" i="30"/>
  <c r="BM347" i="30"/>
  <c r="BI347" i="30"/>
  <c r="BE347" i="30"/>
  <c r="BA347" i="30"/>
  <c r="AW347" i="30"/>
  <c r="AS347" i="30"/>
  <c r="AO347" i="30"/>
  <c r="AK347" i="30"/>
  <c r="AG347" i="30"/>
  <c r="AC347" i="30"/>
  <c r="Y347" i="30"/>
  <c r="U347" i="30"/>
  <c r="Q347" i="30"/>
  <c r="M347" i="30"/>
  <c r="DF347" i="30"/>
  <c r="DB347" i="30"/>
  <c r="CX347" i="30"/>
  <c r="CT347" i="30"/>
  <c r="CP347" i="30"/>
  <c r="CL347" i="30"/>
  <c r="CH347" i="30"/>
  <c r="CD347" i="30"/>
  <c r="BZ347" i="30"/>
  <c r="BV347" i="30"/>
  <c r="BR347" i="30"/>
  <c r="BN347" i="30"/>
  <c r="BJ347" i="30"/>
  <c r="BF347" i="30"/>
  <c r="BB347" i="30"/>
  <c r="AX347" i="30"/>
  <c r="AT347" i="30"/>
  <c r="AP347" i="30"/>
  <c r="AL347" i="30"/>
  <c r="AH347" i="30"/>
  <c r="AD347" i="30"/>
  <c r="Z347" i="30"/>
  <c r="V347" i="30"/>
  <c r="R347" i="30"/>
  <c r="N347" i="30"/>
  <c r="DC347" i="30"/>
  <c r="CY347" i="30"/>
  <c r="CU347" i="30"/>
  <c r="CQ347" i="30"/>
  <c r="CM347" i="30"/>
  <c r="CI347" i="30"/>
  <c r="CE347" i="30"/>
  <c r="CA347" i="30"/>
  <c r="BW347" i="30"/>
  <c r="BS347" i="30"/>
  <c r="BO347" i="30"/>
  <c r="BK347" i="30"/>
  <c r="BG347" i="30"/>
  <c r="BC347" i="30"/>
  <c r="AY347" i="30"/>
  <c r="AU347" i="30"/>
  <c r="AQ347" i="30"/>
  <c r="AM347" i="30"/>
  <c r="AI347" i="30"/>
  <c r="AE347" i="30"/>
  <c r="AA347" i="30"/>
  <c r="W347" i="30"/>
  <c r="S347" i="30"/>
  <c r="O347" i="30"/>
  <c r="K347" i="30"/>
  <c r="DD347" i="30"/>
  <c r="CZ347" i="30"/>
  <c r="CV347" i="30"/>
  <c r="CR347" i="30"/>
  <c r="CN347" i="30"/>
  <c r="CJ347" i="30"/>
  <c r="CF347" i="30"/>
  <c r="CB347" i="30"/>
  <c r="BX347" i="30"/>
  <c r="BT347" i="30"/>
  <c r="BP347" i="30"/>
  <c r="BL347" i="30"/>
  <c r="BH347" i="30"/>
  <c r="BD347" i="30"/>
  <c r="AZ347" i="30"/>
  <c r="AV347" i="30"/>
  <c r="AR347" i="30"/>
  <c r="AN347" i="30"/>
  <c r="AJ347" i="30"/>
  <c r="AF347" i="30"/>
  <c r="AB347" i="30"/>
  <c r="X347" i="30"/>
  <c r="T347" i="30"/>
  <c r="P347" i="30"/>
  <c r="L347" i="30"/>
  <c r="DE351" i="30"/>
  <c r="DA351" i="30"/>
  <c r="CW351" i="30"/>
  <c r="CS351" i="30"/>
  <c r="CO351" i="30"/>
  <c r="CK351" i="30"/>
  <c r="CG351" i="30"/>
  <c r="CC351" i="30"/>
  <c r="BY351" i="30"/>
  <c r="BU351" i="30"/>
  <c r="BQ351" i="30"/>
  <c r="BM351" i="30"/>
  <c r="BI351" i="30"/>
  <c r="BE351" i="30"/>
  <c r="BA351" i="30"/>
  <c r="AW351" i="30"/>
  <c r="AS351" i="30"/>
  <c r="AO351" i="30"/>
  <c r="AK351" i="30"/>
  <c r="AG351" i="30"/>
  <c r="AC351" i="30"/>
  <c r="Y351" i="30"/>
  <c r="U351" i="30"/>
  <c r="Q351" i="30"/>
  <c r="M351" i="30"/>
  <c r="DF351" i="30"/>
  <c r="DB351" i="30"/>
  <c r="CX351" i="30"/>
  <c r="CT351" i="30"/>
  <c r="CP351" i="30"/>
  <c r="CL351" i="30"/>
  <c r="CH351" i="30"/>
  <c r="CD351" i="30"/>
  <c r="BZ351" i="30"/>
  <c r="BV351" i="30"/>
  <c r="BR351" i="30"/>
  <c r="BN351" i="30"/>
  <c r="BJ351" i="30"/>
  <c r="BF351" i="30"/>
  <c r="BB351" i="30"/>
  <c r="AX351" i="30"/>
  <c r="AT351" i="30"/>
  <c r="AP351" i="30"/>
  <c r="AL351" i="30"/>
  <c r="AH351" i="30"/>
  <c r="AD351" i="30"/>
  <c r="Z351" i="30"/>
  <c r="V351" i="30"/>
  <c r="R351" i="30"/>
  <c r="N351" i="30"/>
  <c r="DC351" i="30"/>
  <c r="CY351" i="30"/>
  <c r="CU351" i="30"/>
  <c r="CQ351" i="30"/>
  <c r="CM351" i="30"/>
  <c r="CI351" i="30"/>
  <c r="CE351" i="30"/>
  <c r="CA351" i="30"/>
  <c r="BW351" i="30"/>
  <c r="BS351" i="30"/>
  <c r="BO351" i="30"/>
  <c r="BK351" i="30"/>
  <c r="BG351" i="30"/>
  <c r="BC351" i="30"/>
  <c r="AY351" i="30"/>
  <c r="AU351" i="30"/>
  <c r="AQ351" i="30"/>
  <c r="AM351" i="30"/>
  <c r="AI351" i="30"/>
  <c r="AE351" i="30"/>
  <c r="AA351" i="30"/>
  <c r="W351" i="30"/>
  <c r="S351" i="30"/>
  <c r="O351" i="30"/>
  <c r="K351" i="30"/>
  <c r="DD351" i="30"/>
  <c r="CZ351" i="30"/>
  <c r="CV351" i="30"/>
  <c r="CR351" i="30"/>
  <c r="CN351" i="30"/>
  <c r="CJ351" i="30"/>
  <c r="CF351" i="30"/>
  <c r="CB351" i="30"/>
  <c r="BX351" i="30"/>
  <c r="BT351" i="30"/>
  <c r="BP351" i="30"/>
  <c r="BL351" i="30"/>
  <c r="BH351" i="30"/>
  <c r="BD351" i="30"/>
  <c r="AZ351" i="30"/>
  <c r="AV351" i="30"/>
  <c r="AR351" i="30"/>
  <c r="AN351" i="30"/>
  <c r="AJ351" i="30"/>
  <c r="AF351" i="30"/>
  <c r="AB351" i="30"/>
  <c r="X351" i="30"/>
  <c r="T351" i="30"/>
  <c r="P351" i="30"/>
  <c r="L351" i="30"/>
  <c r="DE355" i="30"/>
  <c r="DA355" i="30"/>
  <c r="CW355" i="30"/>
  <c r="CS355" i="30"/>
  <c r="CO355" i="30"/>
  <c r="CK355" i="30"/>
  <c r="CG355" i="30"/>
  <c r="CC355" i="30"/>
  <c r="BY355" i="30"/>
  <c r="BU355" i="30"/>
  <c r="BQ355" i="30"/>
  <c r="BM355" i="30"/>
  <c r="BI355" i="30"/>
  <c r="BE355" i="30"/>
  <c r="BA355" i="30"/>
  <c r="AW355" i="30"/>
  <c r="AS355" i="30"/>
  <c r="AO355" i="30"/>
  <c r="AK355" i="30"/>
  <c r="AG355" i="30"/>
  <c r="AC355" i="30"/>
  <c r="Y355" i="30"/>
  <c r="U355" i="30"/>
  <c r="Q355" i="30"/>
  <c r="M355" i="30"/>
  <c r="DF355" i="30"/>
  <c r="DB355" i="30"/>
  <c r="CX355" i="30"/>
  <c r="CT355" i="30"/>
  <c r="CP355" i="30"/>
  <c r="CL355" i="30"/>
  <c r="CH355" i="30"/>
  <c r="CD355" i="30"/>
  <c r="BZ355" i="30"/>
  <c r="BV355" i="30"/>
  <c r="BR355" i="30"/>
  <c r="BN355" i="30"/>
  <c r="BJ355" i="30"/>
  <c r="BF355" i="30"/>
  <c r="BB355" i="30"/>
  <c r="AX355" i="30"/>
  <c r="AT355" i="30"/>
  <c r="AP355" i="30"/>
  <c r="AL355" i="30"/>
  <c r="AH355" i="30"/>
  <c r="AD355" i="30"/>
  <c r="Z355" i="30"/>
  <c r="V355" i="30"/>
  <c r="R355" i="30"/>
  <c r="N355" i="30"/>
  <c r="DC355" i="30"/>
  <c r="CY355" i="30"/>
  <c r="CU355" i="30"/>
  <c r="CQ355" i="30"/>
  <c r="CM355" i="30"/>
  <c r="CI355" i="30"/>
  <c r="CE355" i="30"/>
  <c r="CA355" i="30"/>
  <c r="BW355" i="30"/>
  <c r="BS355" i="30"/>
  <c r="BO355" i="30"/>
  <c r="BK355" i="30"/>
  <c r="BG355" i="30"/>
  <c r="BC355" i="30"/>
  <c r="AY355" i="30"/>
  <c r="AU355" i="30"/>
  <c r="AQ355" i="30"/>
  <c r="AM355" i="30"/>
  <c r="AI355" i="30"/>
  <c r="AE355" i="30"/>
  <c r="AA355" i="30"/>
  <c r="W355" i="30"/>
  <c r="S355" i="30"/>
  <c r="O355" i="30"/>
  <c r="K355" i="30"/>
  <c r="DD355" i="30"/>
  <c r="CZ355" i="30"/>
  <c r="CV355" i="30"/>
  <c r="CR355" i="30"/>
  <c r="CN355" i="30"/>
  <c r="CJ355" i="30"/>
  <c r="CF355" i="30"/>
  <c r="CB355" i="30"/>
  <c r="BX355" i="30"/>
  <c r="BT355" i="30"/>
  <c r="BP355" i="30"/>
  <c r="BL355" i="30"/>
  <c r="BH355" i="30"/>
  <c r="BD355" i="30"/>
  <c r="AZ355" i="30"/>
  <c r="AV355" i="30"/>
  <c r="AR355" i="30"/>
  <c r="AN355" i="30"/>
  <c r="AJ355" i="30"/>
  <c r="AF355" i="30"/>
  <c r="AB355" i="30"/>
  <c r="X355" i="30"/>
  <c r="T355" i="30"/>
  <c r="P355" i="30"/>
  <c r="L355" i="30"/>
  <c r="DE359" i="30"/>
  <c r="DA359" i="30"/>
  <c r="CW359" i="30"/>
  <c r="CS359" i="30"/>
  <c r="CO359" i="30"/>
  <c r="CK359" i="30"/>
  <c r="CG359" i="30"/>
  <c r="CC359" i="30"/>
  <c r="BY359" i="30"/>
  <c r="BU359" i="30"/>
  <c r="BQ359" i="30"/>
  <c r="BM359" i="30"/>
  <c r="BI359" i="30"/>
  <c r="BE359" i="30"/>
  <c r="BA359" i="30"/>
  <c r="AW359" i="30"/>
  <c r="AS359" i="30"/>
  <c r="AO359" i="30"/>
  <c r="AK359" i="30"/>
  <c r="AG359" i="30"/>
  <c r="AC359" i="30"/>
  <c r="Y359" i="30"/>
  <c r="U359" i="30"/>
  <c r="Q359" i="30"/>
  <c r="M359" i="30"/>
  <c r="DF359" i="30"/>
  <c r="DB359" i="30"/>
  <c r="CX359" i="30"/>
  <c r="CT359" i="30"/>
  <c r="CP359" i="30"/>
  <c r="CL359" i="30"/>
  <c r="CH359" i="30"/>
  <c r="CD359" i="30"/>
  <c r="BZ359" i="30"/>
  <c r="BV359" i="30"/>
  <c r="BR359" i="30"/>
  <c r="BN359" i="30"/>
  <c r="BJ359" i="30"/>
  <c r="BF359" i="30"/>
  <c r="BB359" i="30"/>
  <c r="AX359" i="30"/>
  <c r="AT359" i="30"/>
  <c r="AP359" i="30"/>
  <c r="AL359" i="30"/>
  <c r="AH359" i="30"/>
  <c r="AD359" i="30"/>
  <c r="Z359" i="30"/>
  <c r="V359" i="30"/>
  <c r="R359" i="30"/>
  <c r="N359" i="30"/>
  <c r="DC359" i="30"/>
  <c r="CY359" i="30"/>
  <c r="CU359" i="30"/>
  <c r="CQ359" i="30"/>
  <c r="CM359" i="30"/>
  <c r="CI359" i="30"/>
  <c r="CE359" i="30"/>
  <c r="CA359" i="30"/>
  <c r="BW359" i="30"/>
  <c r="BS359" i="30"/>
  <c r="BO359" i="30"/>
  <c r="BK359" i="30"/>
  <c r="BG359" i="30"/>
  <c r="BC359" i="30"/>
  <c r="AY359" i="30"/>
  <c r="AU359" i="30"/>
  <c r="AQ359" i="30"/>
  <c r="AM359" i="30"/>
  <c r="AI359" i="30"/>
  <c r="AE359" i="30"/>
  <c r="AA359" i="30"/>
  <c r="W359" i="30"/>
  <c r="S359" i="30"/>
  <c r="O359" i="30"/>
  <c r="K359" i="30"/>
  <c r="DD359" i="30"/>
  <c r="CZ359" i="30"/>
  <c r="CV359" i="30"/>
  <c r="CR359" i="30"/>
  <c r="CN359" i="30"/>
  <c r="CJ359" i="30"/>
  <c r="CF359" i="30"/>
  <c r="CB359" i="30"/>
  <c r="BX359" i="30"/>
  <c r="BT359" i="30"/>
  <c r="BP359" i="30"/>
  <c r="BL359" i="30"/>
  <c r="BH359" i="30"/>
  <c r="BD359" i="30"/>
  <c r="AZ359" i="30"/>
  <c r="AV359" i="30"/>
  <c r="AR359" i="30"/>
  <c r="AN359" i="30"/>
  <c r="AJ359" i="30"/>
  <c r="AF359" i="30"/>
  <c r="AB359" i="30"/>
  <c r="X359" i="30"/>
  <c r="T359" i="30"/>
  <c r="P359" i="30"/>
  <c r="L359" i="30"/>
  <c r="DE363" i="30"/>
  <c r="DA363" i="30"/>
  <c r="CW363" i="30"/>
  <c r="CS363" i="30"/>
  <c r="CO363" i="30"/>
  <c r="CK363" i="30"/>
  <c r="CG363" i="30"/>
  <c r="CC363" i="30"/>
  <c r="BY363" i="30"/>
  <c r="BU363" i="30"/>
  <c r="BQ363" i="30"/>
  <c r="BM363" i="30"/>
  <c r="BI363" i="30"/>
  <c r="BE363" i="30"/>
  <c r="BA363" i="30"/>
  <c r="AW363" i="30"/>
  <c r="AS363" i="30"/>
  <c r="AO363" i="30"/>
  <c r="AK363" i="30"/>
  <c r="AG363" i="30"/>
  <c r="AC363" i="30"/>
  <c r="Y363" i="30"/>
  <c r="U363" i="30"/>
  <c r="Q363" i="30"/>
  <c r="M363" i="30"/>
  <c r="DF363" i="30"/>
  <c r="DB363" i="30"/>
  <c r="CX363" i="30"/>
  <c r="CT363" i="30"/>
  <c r="CP363" i="30"/>
  <c r="CL363" i="30"/>
  <c r="CH363" i="30"/>
  <c r="CD363" i="30"/>
  <c r="BZ363" i="30"/>
  <c r="BV363" i="30"/>
  <c r="BR363" i="30"/>
  <c r="BN363" i="30"/>
  <c r="BJ363" i="30"/>
  <c r="BF363" i="30"/>
  <c r="BB363" i="30"/>
  <c r="AX363" i="30"/>
  <c r="AT363" i="30"/>
  <c r="AP363" i="30"/>
  <c r="AL363" i="30"/>
  <c r="AH363" i="30"/>
  <c r="AD363" i="30"/>
  <c r="Z363" i="30"/>
  <c r="V363" i="30"/>
  <c r="R363" i="30"/>
  <c r="N363" i="30"/>
  <c r="DC363" i="30"/>
  <c r="CY363" i="30"/>
  <c r="CU363" i="30"/>
  <c r="CQ363" i="30"/>
  <c r="CM363" i="30"/>
  <c r="CI363" i="30"/>
  <c r="CE363" i="30"/>
  <c r="CA363" i="30"/>
  <c r="BW363" i="30"/>
  <c r="BS363" i="30"/>
  <c r="BO363" i="30"/>
  <c r="BK363" i="30"/>
  <c r="BG363" i="30"/>
  <c r="BC363" i="30"/>
  <c r="AY363" i="30"/>
  <c r="AU363" i="30"/>
  <c r="AQ363" i="30"/>
  <c r="AM363" i="30"/>
  <c r="AI363" i="30"/>
  <c r="AE363" i="30"/>
  <c r="AA363" i="30"/>
  <c r="W363" i="30"/>
  <c r="S363" i="30"/>
  <c r="O363" i="30"/>
  <c r="K363" i="30"/>
  <c r="DD363" i="30"/>
  <c r="CZ363" i="30"/>
  <c r="CV363" i="30"/>
  <c r="CR363" i="30"/>
  <c r="CN363" i="30"/>
  <c r="CJ363" i="30"/>
  <c r="CF363" i="30"/>
  <c r="CB363" i="30"/>
  <c r="BX363" i="30"/>
  <c r="BT363" i="30"/>
  <c r="BP363" i="30"/>
  <c r="BL363" i="30"/>
  <c r="BH363" i="30"/>
  <c r="BD363" i="30"/>
  <c r="AZ363" i="30"/>
  <c r="AV363" i="30"/>
  <c r="AR363" i="30"/>
  <c r="AN363" i="30"/>
  <c r="AJ363" i="30"/>
  <c r="AF363" i="30"/>
  <c r="AB363" i="30"/>
  <c r="X363" i="30"/>
  <c r="T363" i="30"/>
  <c r="P363" i="30"/>
  <c r="L363" i="30"/>
  <c r="DE367" i="30"/>
  <c r="DA367" i="30"/>
  <c r="CW367" i="30"/>
  <c r="CS367" i="30"/>
  <c r="CO367" i="30"/>
  <c r="CK367" i="30"/>
  <c r="CG367" i="30"/>
  <c r="CC367" i="30"/>
  <c r="BY367" i="30"/>
  <c r="BU367" i="30"/>
  <c r="BQ367" i="30"/>
  <c r="BM367" i="30"/>
  <c r="BI367" i="30"/>
  <c r="BE367" i="30"/>
  <c r="BA367" i="30"/>
  <c r="AW367" i="30"/>
  <c r="AS367" i="30"/>
  <c r="AO367" i="30"/>
  <c r="AK367" i="30"/>
  <c r="AG367" i="30"/>
  <c r="AC367" i="30"/>
  <c r="Y367" i="30"/>
  <c r="U367" i="30"/>
  <c r="Q367" i="30"/>
  <c r="M367" i="30"/>
  <c r="DF367" i="30"/>
  <c r="DB367" i="30"/>
  <c r="CX367" i="30"/>
  <c r="CT367" i="30"/>
  <c r="CP367" i="30"/>
  <c r="CL367" i="30"/>
  <c r="CH367" i="30"/>
  <c r="CD367" i="30"/>
  <c r="BZ367" i="30"/>
  <c r="BV367" i="30"/>
  <c r="BR367" i="30"/>
  <c r="BN367" i="30"/>
  <c r="BJ367" i="30"/>
  <c r="BF367" i="30"/>
  <c r="BB367" i="30"/>
  <c r="AX367" i="30"/>
  <c r="AT367" i="30"/>
  <c r="AP367" i="30"/>
  <c r="AL367" i="30"/>
  <c r="AH367" i="30"/>
  <c r="AD367" i="30"/>
  <c r="Z367" i="30"/>
  <c r="V367" i="30"/>
  <c r="R367" i="30"/>
  <c r="N367" i="30"/>
  <c r="DC367" i="30"/>
  <c r="CY367" i="30"/>
  <c r="CU367" i="30"/>
  <c r="CQ367" i="30"/>
  <c r="CM367" i="30"/>
  <c r="CI367" i="30"/>
  <c r="CE367" i="30"/>
  <c r="CA367" i="30"/>
  <c r="BW367" i="30"/>
  <c r="BS367" i="30"/>
  <c r="BO367" i="30"/>
  <c r="BK367" i="30"/>
  <c r="BG367" i="30"/>
  <c r="BC367" i="30"/>
  <c r="AY367" i="30"/>
  <c r="AU367" i="30"/>
  <c r="AQ367" i="30"/>
  <c r="AM367" i="30"/>
  <c r="AI367" i="30"/>
  <c r="AE367" i="30"/>
  <c r="AA367" i="30"/>
  <c r="W367" i="30"/>
  <c r="S367" i="30"/>
  <c r="O367" i="30"/>
  <c r="K367" i="30"/>
  <c r="DD367" i="30"/>
  <c r="CZ367" i="30"/>
  <c r="CV367" i="30"/>
  <c r="CR367" i="30"/>
  <c r="CN367" i="30"/>
  <c r="CJ367" i="30"/>
  <c r="CF367" i="30"/>
  <c r="CB367" i="30"/>
  <c r="BX367" i="30"/>
  <c r="BT367" i="30"/>
  <c r="BP367" i="30"/>
  <c r="BL367" i="30"/>
  <c r="BH367" i="30"/>
  <c r="BD367" i="30"/>
  <c r="AZ367" i="30"/>
  <c r="AV367" i="30"/>
  <c r="AR367" i="30"/>
  <c r="AN367" i="30"/>
  <c r="AJ367" i="30"/>
  <c r="AF367" i="30"/>
  <c r="AB367" i="30"/>
  <c r="X367" i="30"/>
  <c r="T367" i="30"/>
  <c r="P367" i="30"/>
  <c r="L367" i="30"/>
  <c r="DD372" i="30"/>
  <c r="CZ372" i="30"/>
  <c r="CV372" i="30"/>
  <c r="CR372" i="30"/>
  <c r="CN372" i="30"/>
  <c r="CJ372" i="30"/>
  <c r="CF372" i="30"/>
  <c r="CB372" i="30"/>
  <c r="BX372" i="30"/>
  <c r="BT372" i="30"/>
  <c r="BP372" i="30"/>
  <c r="BL372" i="30"/>
  <c r="BH372" i="30"/>
  <c r="BD372" i="30"/>
  <c r="AZ372" i="30"/>
  <c r="AV372" i="30"/>
  <c r="AR372" i="30"/>
  <c r="AN372" i="30"/>
  <c r="AJ372" i="30"/>
  <c r="AF372" i="30"/>
  <c r="AB372" i="30"/>
  <c r="X372" i="30"/>
  <c r="T372" i="30"/>
  <c r="P372" i="30"/>
  <c r="L372" i="30"/>
  <c r="DE372" i="30"/>
  <c r="DA372" i="30"/>
  <c r="CW372" i="30"/>
  <c r="CS372" i="30"/>
  <c r="CO372" i="30"/>
  <c r="CK372" i="30"/>
  <c r="CG372" i="30"/>
  <c r="CC372" i="30"/>
  <c r="BY372" i="30"/>
  <c r="BU372" i="30"/>
  <c r="BQ372" i="30"/>
  <c r="BM372" i="30"/>
  <c r="BI372" i="30"/>
  <c r="BE372" i="30"/>
  <c r="BA372" i="30"/>
  <c r="AW372" i="30"/>
  <c r="AS372" i="30"/>
  <c r="AO372" i="30"/>
  <c r="AK372" i="30"/>
  <c r="AG372" i="30"/>
  <c r="AC372" i="30"/>
  <c r="Y372" i="30"/>
  <c r="U372" i="30"/>
  <c r="Q372" i="30"/>
  <c r="M372" i="30"/>
  <c r="DF372" i="30"/>
  <c r="DB372" i="30"/>
  <c r="CX372" i="30"/>
  <c r="CT372" i="30"/>
  <c r="CP372" i="30"/>
  <c r="CL372" i="30"/>
  <c r="CH372" i="30"/>
  <c r="CD372" i="30"/>
  <c r="BZ372" i="30"/>
  <c r="BV372" i="30"/>
  <c r="BR372" i="30"/>
  <c r="BN372" i="30"/>
  <c r="BJ372" i="30"/>
  <c r="BF372" i="30"/>
  <c r="BB372" i="30"/>
  <c r="AX372" i="30"/>
  <c r="AT372" i="30"/>
  <c r="AP372" i="30"/>
  <c r="AL372" i="30"/>
  <c r="AH372" i="30"/>
  <c r="AD372" i="30"/>
  <c r="Z372" i="30"/>
  <c r="V372" i="30"/>
  <c r="R372" i="30"/>
  <c r="N372" i="30"/>
  <c r="DC372" i="30"/>
  <c r="CY372" i="30"/>
  <c r="CU372" i="30"/>
  <c r="CQ372" i="30"/>
  <c r="CM372" i="30"/>
  <c r="CI372" i="30"/>
  <c r="CE372" i="30"/>
  <c r="CA372" i="30"/>
  <c r="BW372" i="30"/>
  <c r="BS372" i="30"/>
  <c r="BO372" i="30"/>
  <c r="BK372" i="30"/>
  <c r="BG372" i="30"/>
  <c r="BC372" i="30"/>
  <c r="AY372" i="30"/>
  <c r="AU372" i="30"/>
  <c r="AQ372" i="30"/>
  <c r="AM372" i="30"/>
  <c r="AI372" i="30"/>
  <c r="AE372" i="30"/>
  <c r="AA372" i="30"/>
  <c r="W372" i="30"/>
  <c r="S372" i="30"/>
  <c r="O372" i="30"/>
  <c r="K372" i="30"/>
  <c r="DD376" i="30"/>
  <c r="CZ376" i="30"/>
  <c r="CV376" i="30"/>
  <c r="CR376" i="30"/>
  <c r="CN376" i="30"/>
  <c r="CJ376" i="30"/>
  <c r="CF376" i="30"/>
  <c r="CB376" i="30"/>
  <c r="BX376" i="30"/>
  <c r="BT376" i="30"/>
  <c r="BP376" i="30"/>
  <c r="BL376" i="30"/>
  <c r="BH376" i="30"/>
  <c r="BD376" i="30"/>
  <c r="AZ376" i="30"/>
  <c r="AV376" i="30"/>
  <c r="AR376" i="30"/>
  <c r="AN376" i="30"/>
  <c r="AJ376" i="30"/>
  <c r="AF376" i="30"/>
  <c r="AB376" i="30"/>
  <c r="X376" i="30"/>
  <c r="T376" i="30"/>
  <c r="P376" i="30"/>
  <c r="L376" i="30"/>
  <c r="DE376" i="30"/>
  <c r="DA376" i="30"/>
  <c r="CW376" i="30"/>
  <c r="CS376" i="30"/>
  <c r="CO376" i="30"/>
  <c r="CK376" i="30"/>
  <c r="CG376" i="30"/>
  <c r="CC376" i="30"/>
  <c r="BY376" i="30"/>
  <c r="BU376" i="30"/>
  <c r="BQ376" i="30"/>
  <c r="BM376" i="30"/>
  <c r="BI376" i="30"/>
  <c r="BE376" i="30"/>
  <c r="BA376" i="30"/>
  <c r="AW376" i="30"/>
  <c r="AS376" i="30"/>
  <c r="AO376" i="30"/>
  <c r="AK376" i="30"/>
  <c r="AG376" i="30"/>
  <c r="AC376" i="30"/>
  <c r="Y376" i="30"/>
  <c r="U376" i="30"/>
  <c r="Q376" i="30"/>
  <c r="M376" i="30"/>
  <c r="DF376" i="30"/>
  <c r="DB376" i="30"/>
  <c r="CX376" i="30"/>
  <c r="CT376" i="30"/>
  <c r="CP376" i="30"/>
  <c r="CL376" i="30"/>
  <c r="CH376" i="30"/>
  <c r="CD376" i="30"/>
  <c r="BZ376" i="30"/>
  <c r="BV376" i="30"/>
  <c r="BR376" i="30"/>
  <c r="BN376" i="30"/>
  <c r="BJ376" i="30"/>
  <c r="BF376" i="30"/>
  <c r="BB376" i="30"/>
  <c r="AX376" i="30"/>
  <c r="AT376" i="30"/>
  <c r="AP376" i="30"/>
  <c r="AL376" i="30"/>
  <c r="AH376" i="30"/>
  <c r="AD376" i="30"/>
  <c r="Z376" i="30"/>
  <c r="V376" i="30"/>
  <c r="R376" i="30"/>
  <c r="N376" i="30"/>
  <c r="DC376" i="30"/>
  <c r="CY376" i="30"/>
  <c r="CU376" i="30"/>
  <c r="CQ376" i="30"/>
  <c r="CM376" i="30"/>
  <c r="CI376" i="30"/>
  <c r="CE376" i="30"/>
  <c r="CA376" i="30"/>
  <c r="BW376" i="30"/>
  <c r="BS376" i="30"/>
  <c r="BO376" i="30"/>
  <c r="BK376" i="30"/>
  <c r="BG376" i="30"/>
  <c r="BC376" i="30"/>
  <c r="AY376" i="30"/>
  <c r="AU376" i="30"/>
  <c r="AQ376" i="30"/>
  <c r="AM376" i="30"/>
  <c r="AI376" i="30"/>
  <c r="AE376" i="30"/>
  <c r="AA376" i="30"/>
  <c r="W376" i="30"/>
  <c r="S376" i="30"/>
  <c r="O376" i="30"/>
  <c r="K376" i="30"/>
  <c r="DD380" i="30"/>
  <c r="CZ380" i="30"/>
  <c r="CV380" i="30"/>
  <c r="CR380" i="30"/>
  <c r="CN380" i="30"/>
  <c r="CJ380" i="30"/>
  <c r="CF380" i="30"/>
  <c r="CB380" i="30"/>
  <c r="BX380" i="30"/>
  <c r="BT380" i="30"/>
  <c r="BP380" i="30"/>
  <c r="BL380" i="30"/>
  <c r="BH380" i="30"/>
  <c r="BD380" i="30"/>
  <c r="AZ380" i="30"/>
  <c r="AV380" i="30"/>
  <c r="AR380" i="30"/>
  <c r="AN380" i="30"/>
  <c r="AJ380" i="30"/>
  <c r="AF380" i="30"/>
  <c r="AB380" i="30"/>
  <c r="X380" i="30"/>
  <c r="T380" i="30"/>
  <c r="P380" i="30"/>
  <c r="L380" i="30"/>
  <c r="DE380" i="30"/>
  <c r="DA380" i="30"/>
  <c r="CW380" i="30"/>
  <c r="CS380" i="30"/>
  <c r="CO380" i="30"/>
  <c r="CK380" i="30"/>
  <c r="CG380" i="30"/>
  <c r="CC380" i="30"/>
  <c r="BY380" i="30"/>
  <c r="BU380" i="30"/>
  <c r="BQ380" i="30"/>
  <c r="BM380" i="30"/>
  <c r="BI380" i="30"/>
  <c r="BE380" i="30"/>
  <c r="BA380" i="30"/>
  <c r="AW380" i="30"/>
  <c r="AS380" i="30"/>
  <c r="AO380" i="30"/>
  <c r="AK380" i="30"/>
  <c r="AG380" i="30"/>
  <c r="AC380" i="30"/>
  <c r="Y380" i="30"/>
  <c r="U380" i="30"/>
  <c r="Q380" i="30"/>
  <c r="M380" i="30"/>
  <c r="DF380" i="30"/>
  <c r="DB380" i="30"/>
  <c r="CX380" i="30"/>
  <c r="CT380" i="30"/>
  <c r="CP380" i="30"/>
  <c r="CL380" i="30"/>
  <c r="CH380" i="30"/>
  <c r="CD380" i="30"/>
  <c r="BZ380" i="30"/>
  <c r="BV380" i="30"/>
  <c r="BR380" i="30"/>
  <c r="BN380" i="30"/>
  <c r="BJ380" i="30"/>
  <c r="BF380" i="30"/>
  <c r="BB380" i="30"/>
  <c r="AX380" i="30"/>
  <c r="AT380" i="30"/>
  <c r="AP380" i="30"/>
  <c r="AL380" i="30"/>
  <c r="AH380" i="30"/>
  <c r="AD380" i="30"/>
  <c r="Z380" i="30"/>
  <c r="V380" i="30"/>
  <c r="R380" i="30"/>
  <c r="N380" i="30"/>
  <c r="DC380" i="30"/>
  <c r="CY380" i="30"/>
  <c r="CU380" i="30"/>
  <c r="CQ380" i="30"/>
  <c r="CM380" i="30"/>
  <c r="CI380" i="30"/>
  <c r="CE380" i="30"/>
  <c r="CA380" i="30"/>
  <c r="BW380" i="30"/>
  <c r="BS380" i="30"/>
  <c r="BO380" i="30"/>
  <c r="BK380" i="30"/>
  <c r="BG380" i="30"/>
  <c r="BC380" i="30"/>
  <c r="AY380" i="30"/>
  <c r="AU380" i="30"/>
  <c r="AQ380" i="30"/>
  <c r="AM380" i="30"/>
  <c r="AI380" i="30"/>
  <c r="AE380" i="30"/>
  <c r="AA380" i="30"/>
  <c r="W380" i="30"/>
  <c r="S380" i="30"/>
  <c r="O380" i="30"/>
  <c r="K380" i="30"/>
  <c r="DD384" i="30"/>
  <c r="CZ384" i="30"/>
  <c r="CV384" i="30"/>
  <c r="CR384" i="30"/>
  <c r="CN384" i="30"/>
  <c r="CJ384" i="30"/>
  <c r="CF384" i="30"/>
  <c r="CB384" i="30"/>
  <c r="BX384" i="30"/>
  <c r="BT384" i="30"/>
  <c r="BP384" i="30"/>
  <c r="BL384" i="30"/>
  <c r="BH384" i="30"/>
  <c r="BD384" i="30"/>
  <c r="AZ384" i="30"/>
  <c r="AV384" i="30"/>
  <c r="AR384" i="30"/>
  <c r="AN384" i="30"/>
  <c r="AJ384" i="30"/>
  <c r="AF384" i="30"/>
  <c r="AB384" i="30"/>
  <c r="X384" i="30"/>
  <c r="T384" i="30"/>
  <c r="P384" i="30"/>
  <c r="L384" i="30"/>
  <c r="DE384" i="30"/>
  <c r="DA384" i="30"/>
  <c r="CW384" i="30"/>
  <c r="CS384" i="30"/>
  <c r="CO384" i="30"/>
  <c r="CK384" i="30"/>
  <c r="CG384" i="30"/>
  <c r="CC384" i="30"/>
  <c r="BY384" i="30"/>
  <c r="BU384" i="30"/>
  <c r="BQ384" i="30"/>
  <c r="BM384" i="30"/>
  <c r="BI384" i="30"/>
  <c r="BE384" i="30"/>
  <c r="BA384" i="30"/>
  <c r="AW384" i="30"/>
  <c r="AS384" i="30"/>
  <c r="AO384" i="30"/>
  <c r="AK384" i="30"/>
  <c r="AG384" i="30"/>
  <c r="AC384" i="30"/>
  <c r="Y384" i="30"/>
  <c r="U384" i="30"/>
  <c r="Q384" i="30"/>
  <c r="M384" i="30"/>
  <c r="DF384" i="30"/>
  <c r="DB384" i="30"/>
  <c r="CX384" i="30"/>
  <c r="CT384" i="30"/>
  <c r="CP384" i="30"/>
  <c r="CL384" i="30"/>
  <c r="CH384" i="30"/>
  <c r="CD384" i="30"/>
  <c r="BZ384" i="30"/>
  <c r="BV384" i="30"/>
  <c r="BR384" i="30"/>
  <c r="BN384" i="30"/>
  <c r="BJ384" i="30"/>
  <c r="BF384" i="30"/>
  <c r="BB384" i="30"/>
  <c r="AX384" i="30"/>
  <c r="AT384" i="30"/>
  <c r="AP384" i="30"/>
  <c r="AL384" i="30"/>
  <c r="AH384" i="30"/>
  <c r="AD384" i="30"/>
  <c r="Z384" i="30"/>
  <c r="V384" i="30"/>
  <c r="R384" i="30"/>
  <c r="N384" i="30"/>
  <c r="DC384" i="30"/>
  <c r="CY384" i="30"/>
  <c r="CU384" i="30"/>
  <c r="CQ384" i="30"/>
  <c r="CM384" i="30"/>
  <c r="CI384" i="30"/>
  <c r="CE384" i="30"/>
  <c r="CA384" i="30"/>
  <c r="BW384" i="30"/>
  <c r="BS384" i="30"/>
  <c r="BO384" i="30"/>
  <c r="BK384" i="30"/>
  <c r="BG384" i="30"/>
  <c r="BC384" i="30"/>
  <c r="AY384" i="30"/>
  <c r="AU384" i="30"/>
  <c r="AQ384" i="30"/>
  <c r="AM384" i="30"/>
  <c r="AI384" i="30"/>
  <c r="AE384" i="30"/>
  <c r="AA384" i="30"/>
  <c r="W384" i="30"/>
  <c r="S384" i="30"/>
  <c r="O384" i="30"/>
  <c r="K384" i="30"/>
  <c r="DD388" i="30"/>
  <c r="CZ388" i="30"/>
  <c r="CV388" i="30"/>
  <c r="CR388" i="30"/>
  <c r="CN388" i="30"/>
  <c r="CJ388" i="30"/>
  <c r="CF388" i="30"/>
  <c r="CB388" i="30"/>
  <c r="BX388" i="30"/>
  <c r="BT388" i="30"/>
  <c r="BP388" i="30"/>
  <c r="BL388" i="30"/>
  <c r="BH388" i="30"/>
  <c r="BD388" i="30"/>
  <c r="AZ388" i="30"/>
  <c r="AV388" i="30"/>
  <c r="AR388" i="30"/>
  <c r="AN388" i="30"/>
  <c r="AJ388" i="30"/>
  <c r="AF388" i="30"/>
  <c r="AB388" i="30"/>
  <c r="X388" i="30"/>
  <c r="T388" i="30"/>
  <c r="P388" i="30"/>
  <c r="L388" i="30"/>
  <c r="DE388" i="30"/>
  <c r="DA388" i="30"/>
  <c r="CW388" i="30"/>
  <c r="CS388" i="30"/>
  <c r="CO388" i="30"/>
  <c r="CK388" i="30"/>
  <c r="CG388" i="30"/>
  <c r="CC388" i="30"/>
  <c r="BY388" i="30"/>
  <c r="BU388" i="30"/>
  <c r="BQ388" i="30"/>
  <c r="BM388" i="30"/>
  <c r="BI388" i="30"/>
  <c r="BE388" i="30"/>
  <c r="BA388" i="30"/>
  <c r="AW388" i="30"/>
  <c r="AS388" i="30"/>
  <c r="AO388" i="30"/>
  <c r="AK388" i="30"/>
  <c r="AG388" i="30"/>
  <c r="AC388" i="30"/>
  <c r="Y388" i="30"/>
  <c r="U388" i="30"/>
  <c r="Q388" i="30"/>
  <c r="M388" i="30"/>
  <c r="DF388" i="30"/>
  <c r="DB388" i="30"/>
  <c r="CX388" i="30"/>
  <c r="CT388" i="30"/>
  <c r="CP388" i="30"/>
  <c r="CL388" i="30"/>
  <c r="CH388" i="30"/>
  <c r="CD388" i="30"/>
  <c r="BZ388" i="30"/>
  <c r="BV388" i="30"/>
  <c r="BR388" i="30"/>
  <c r="BN388" i="30"/>
  <c r="BJ388" i="30"/>
  <c r="BF388" i="30"/>
  <c r="BB388" i="30"/>
  <c r="AX388" i="30"/>
  <c r="AT388" i="30"/>
  <c r="AP388" i="30"/>
  <c r="AL388" i="30"/>
  <c r="AH388" i="30"/>
  <c r="AD388" i="30"/>
  <c r="Z388" i="30"/>
  <c r="V388" i="30"/>
  <c r="R388" i="30"/>
  <c r="N388" i="30"/>
  <c r="DC388" i="30"/>
  <c r="CY388" i="30"/>
  <c r="CU388" i="30"/>
  <c r="CQ388" i="30"/>
  <c r="CM388" i="30"/>
  <c r="CI388" i="30"/>
  <c r="CE388" i="30"/>
  <c r="CA388" i="30"/>
  <c r="BW388" i="30"/>
  <c r="BS388" i="30"/>
  <c r="BO388" i="30"/>
  <c r="BK388" i="30"/>
  <c r="BG388" i="30"/>
  <c r="BC388" i="30"/>
  <c r="AY388" i="30"/>
  <c r="AU388" i="30"/>
  <c r="AQ388" i="30"/>
  <c r="AM388" i="30"/>
  <c r="AI388" i="30"/>
  <c r="AE388" i="30"/>
  <c r="AA388" i="30"/>
  <c r="W388" i="30"/>
  <c r="S388" i="30"/>
  <c r="O388" i="30"/>
  <c r="K388" i="30"/>
  <c r="DD392" i="30"/>
  <c r="CZ392" i="30"/>
  <c r="CV392" i="30"/>
  <c r="CR392" i="30"/>
  <c r="CN392" i="30"/>
  <c r="CJ392" i="30"/>
  <c r="CF392" i="30"/>
  <c r="CB392" i="30"/>
  <c r="BX392" i="30"/>
  <c r="BT392" i="30"/>
  <c r="BP392" i="30"/>
  <c r="BL392" i="30"/>
  <c r="BH392" i="30"/>
  <c r="BD392" i="30"/>
  <c r="AZ392" i="30"/>
  <c r="AV392" i="30"/>
  <c r="AR392" i="30"/>
  <c r="AN392" i="30"/>
  <c r="AJ392" i="30"/>
  <c r="AF392" i="30"/>
  <c r="AB392" i="30"/>
  <c r="X392" i="30"/>
  <c r="T392" i="30"/>
  <c r="P392" i="30"/>
  <c r="L392" i="30"/>
  <c r="DE392" i="30"/>
  <c r="DA392" i="30"/>
  <c r="CW392" i="30"/>
  <c r="CS392" i="30"/>
  <c r="CO392" i="30"/>
  <c r="CK392" i="30"/>
  <c r="CG392" i="30"/>
  <c r="CC392" i="30"/>
  <c r="BY392" i="30"/>
  <c r="BU392" i="30"/>
  <c r="BQ392" i="30"/>
  <c r="BM392" i="30"/>
  <c r="BI392" i="30"/>
  <c r="BE392" i="30"/>
  <c r="BA392" i="30"/>
  <c r="AW392" i="30"/>
  <c r="AS392" i="30"/>
  <c r="AO392" i="30"/>
  <c r="AK392" i="30"/>
  <c r="AG392" i="30"/>
  <c r="AC392" i="30"/>
  <c r="Y392" i="30"/>
  <c r="U392" i="30"/>
  <c r="Q392" i="30"/>
  <c r="M392" i="30"/>
  <c r="DF392" i="30"/>
  <c r="DB392" i="30"/>
  <c r="CX392" i="30"/>
  <c r="CT392" i="30"/>
  <c r="CP392" i="30"/>
  <c r="CL392" i="30"/>
  <c r="CH392" i="30"/>
  <c r="CD392" i="30"/>
  <c r="BZ392" i="30"/>
  <c r="BV392" i="30"/>
  <c r="BR392" i="30"/>
  <c r="BN392" i="30"/>
  <c r="BJ392" i="30"/>
  <c r="BF392" i="30"/>
  <c r="BB392" i="30"/>
  <c r="AX392" i="30"/>
  <c r="AT392" i="30"/>
  <c r="AP392" i="30"/>
  <c r="AL392" i="30"/>
  <c r="AH392" i="30"/>
  <c r="AD392" i="30"/>
  <c r="Z392" i="30"/>
  <c r="V392" i="30"/>
  <c r="R392" i="30"/>
  <c r="N392" i="30"/>
  <c r="DC392" i="30"/>
  <c r="CY392" i="30"/>
  <c r="CU392" i="30"/>
  <c r="CQ392" i="30"/>
  <c r="CM392" i="30"/>
  <c r="CI392" i="30"/>
  <c r="CE392" i="30"/>
  <c r="CA392" i="30"/>
  <c r="BW392" i="30"/>
  <c r="BS392" i="30"/>
  <c r="BO392" i="30"/>
  <c r="BK392" i="30"/>
  <c r="BG392" i="30"/>
  <c r="BC392" i="30"/>
  <c r="AY392" i="30"/>
  <c r="AU392" i="30"/>
  <c r="AQ392" i="30"/>
  <c r="AM392" i="30"/>
  <c r="AI392" i="30"/>
  <c r="AE392" i="30"/>
  <c r="AA392" i="30"/>
  <c r="W392" i="30"/>
  <c r="S392" i="30"/>
  <c r="O392" i="30"/>
  <c r="K392" i="30"/>
  <c r="DD396" i="30"/>
  <c r="CZ396" i="30"/>
  <c r="CV396" i="30"/>
  <c r="CR396" i="30"/>
  <c r="CN396" i="30"/>
  <c r="CJ396" i="30"/>
  <c r="CF396" i="30"/>
  <c r="CB396" i="30"/>
  <c r="BX396" i="30"/>
  <c r="BT396" i="30"/>
  <c r="BP396" i="30"/>
  <c r="BL396" i="30"/>
  <c r="BH396" i="30"/>
  <c r="BD396" i="30"/>
  <c r="AZ396" i="30"/>
  <c r="AV396" i="30"/>
  <c r="AR396" i="30"/>
  <c r="AN396" i="30"/>
  <c r="AJ396" i="30"/>
  <c r="AF396" i="30"/>
  <c r="AB396" i="30"/>
  <c r="X396" i="30"/>
  <c r="T396" i="30"/>
  <c r="P396" i="30"/>
  <c r="L396" i="30"/>
  <c r="DE396" i="30"/>
  <c r="DA396" i="30"/>
  <c r="CW396" i="30"/>
  <c r="CS396" i="30"/>
  <c r="CO396" i="30"/>
  <c r="CK396" i="30"/>
  <c r="CG396" i="30"/>
  <c r="CC396" i="30"/>
  <c r="BY396" i="30"/>
  <c r="BU396" i="30"/>
  <c r="BQ396" i="30"/>
  <c r="BM396" i="30"/>
  <c r="BI396" i="30"/>
  <c r="BE396" i="30"/>
  <c r="BA396" i="30"/>
  <c r="AW396" i="30"/>
  <c r="AS396" i="30"/>
  <c r="AO396" i="30"/>
  <c r="AK396" i="30"/>
  <c r="AG396" i="30"/>
  <c r="AC396" i="30"/>
  <c r="Y396" i="30"/>
  <c r="U396" i="30"/>
  <c r="Q396" i="30"/>
  <c r="M396" i="30"/>
  <c r="DF396" i="30"/>
  <c r="DB396" i="30"/>
  <c r="CX396" i="30"/>
  <c r="CT396" i="30"/>
  <c r="CP396" i="30"/>
  <c r="CL396" i="30"/>
  <c r="CH396" i="30"/>
  <c r="CD396" i="30"/>
  <c r="BZ396" i="30"/>
  <c r="BV396" i="30"/>
  <c r="BR396" i="30"/>
  <c r="BN396" i="30"/>
  <c r="BJ396" i="30"/>
  <c r="BF396" i="30"/>
  <c r="BB396" i="30"/>
  <c r="AX396" i="30"/>
  <c r="AT396" i="30"/>
  <c r="AP396" i="30"/>
  <c r="AL396" i="30"/>
  <c r="AH396" i="30"/>
  <c r="AD396" i="30"/>
  <c r="Z396" i="30"/>
  <c r="V396" i="30"/>
  <c r="R396" i="30"/>
  <c r="N396" i="30"/>
  <c r="DC396" i="30"/>
  <c r="CY396" i="30"/>
  <c r="CU396" i="30"/>
  <c r="CQ396" i="30"/>
  <c r="CM396" i="30"/>
  <c r="CI396" i="30"/>
  <c r="CE396" i="30"/>
  <c r="CA396" i="30"/>
  <c r="BW396" i="30"/>
  <c r="BS396" i="30"/>
  <c r="BO396" i="30"/>
  <c r="BK396" i="30"/>
  <c r="BG396" i="30"/>
  <c r="BC396" i="30"/>
  <c r="AY396" i="30"/>
  <c r="AU396" i="30"/>
  <c r="AQ396" i="30"/>
  <c r="AM396" i="30"/>
  <c r="AI396" i="30"/>
  <c r="AE396" i="30"/>
  <c r="AA396" i="30"/>
  <c r="W396" i="30"/>
  <c r="S396" i="30"/>
  <c r="O396" i="30"/>
  <c r="K396" i="30"/>
  <c r="DD400" i="30"/>
  <c r="CZ400" i="30"/>
  <c r="CV400" i="30"/>
  <c r="CR400" i="30"/>
  <c r="CN400" i="30"/>
  <c r="CJ400" i="30"/>
  <c r="CF400" i="30"/>
  <c r="CB400" i="30"/>
  <c r="BX400" i="30"/>
  <c r="BT400" i="30"/>
  <c r="BP400" i="30"/>
  <c r="BL400" i="30"/>
  <c r="BH400" i="30"/>
  <c r="BD400" i="30"/>
  <c r="AZ400" i="30"/>
  <c r="AV400" i="30"/>
  <c r="AR400" i="30"/>
  <c r="AN400" i="30"/>
  <c r="AJ400" i="30"/>
  <c r="AF400" i="30"/>
  <c r="AB400" i="30"/>
  <c r="X400" i="30"/>
  <c r="T400" i="30"/>
  <c r="P400" i="30"/>
  <c r="L400" i="30"/>
  <c r="DE400" i="30"/>
  <c r="DA400" i="30"/>
  <c r="CW400" i="30"/>
  <c r="CS400" i="30"/>
  <c r="CO400" i="30"/>
  <c r="CK400" i="30"/>
  <c r="CG400" i="30"/>
  <c r="CC400" i="30"/>
  <c r="BY400" i="30"/>
  <c r="BU400" i="30"/>
  <c r="BQ400" i="30"/>
  <c r="BM400" i="30"/>
  <c r="BI400" i="30"/>
  <c r="BE400" i="30"/>
  <c r="BA400" i="30"/>
  <c r="AW400" i="30"/>
  <c r="AS400" i="30"/>
  <c r="AO400" i="30"/>
  <c r="AK400" i="30"/>
  <c r="AG400" i="30"/>
  <c r="AC400" i="30"/>
  <c r="Y400" i="30"/>
  <c r="U400" i="30"/>
  <c r="Q400" i="30"/>
  <c r="M400" i="30"/>
  <c r="DF400" i="30"/>
  <c r="DB400" i="30"/>
  <c r="CX400" i="30"/>
  <c r="CT400" i="30"/>
  <c r="CP400" i="30"/>
  <c r="CL400" i="30"/>
  <c r="CH400" i="30"/>
  <c r="CD400" i="30"/>
  <c r="BZ400" i="30"/>
  <c r="BV400" i="30"/>
  <c r="BR400" i="30"/>
  <c r="BN400" i="30"/>
  <c r="BJ400" i="30"/>
  <c r="BF400" i="30"/>
  <c r="BB400" i="30"/>
  <c r="AX400" i="30"/>
  <c r="AT400" i="30"/>
  <c r="AP400" i="30"/>
  <c r="AL400" i="30"/>
  <c r="AH400" i="30"/>
  <c r="AD400" i="30"/>
  <c r="Z400" i="30"/>
  <c r="V400" i="30"/>
  <c r="R400" i="30"/>
  <c r="N400" i="30"/>
  <c r="DC400" i="30"/>
  <c r="CY400" i="30"/>
  <c r="CU400" i="30"/>
  <c r="CQ400" i="30"/>
  <c r="CM400" i="30"/>
  <c r="CI400" i="30"/>
  <c r="CE400" i="30"/>
  <c r="CA400" i="30"/>
  <c r="BW400" i="30"/>
  <c r="BS400" i="30"/>
  <c r="BO400" i="30"/>
  <c r="BK400" i="30"/>
  <c r="BG400" i="30"/>
  <c r="BC400" i="30"/>
  <c r="AY400" i="30"/>
  <c r="AU400" i="30"/>
  <c r="AQ400" i="30"/>
  <c r="AM400" i="30"/>
  <c r="AI400" i="30"/>
  <c r="AE400" i="30"/>
  <c r="AA400" i="30"/>
  <c r="W400" i="30"/>
  <c r="S400" i="30"/>
  <c r="O400" i="30"/>
  <c r="K400" i="30"/>
  <c r="DD404" i="30"/>
  <c r="CZ404" i="30"/>
  <c r="CV404" i="30"/>
  <c r="CR404" i="30"/>
  <c r="CN404" i="30"/>
  <c r="CJ404" i="30"/>
  <c r="CF404" i="30"/>
  <c r="CB404" i="30"/>
  <c r="BX404" i="30"/>
  <c r="BT404" i="30"/>
  <c r="BP404" i="30"/>
  <c r="BL404" i="30"/>
  <c r="BH404" i="30"/>
  <c r="BD404" i="30"/>
  <c r="AZ404" i="30"/>
  <c r="AV404" i="30"/>
  <c r="AR404" i="30"/>
  <c r="AN404" i="30"/>
  <c r="AJ404" i="30"/>
  <c r="AF404" i="30"/>
  <c r="AB404" i="30"/>
  <c r="X404" i="30"/>
  <c r="T404" i="30"/>
  <c r="P404" i="30"/>
  <c r="L404" i="30"/>
  <c r="DE404" i="30"/>
  <c r="DA404" i="30"/>
  <c r="CW404" i="30"/>
  <c r="CS404" i="30"/>
  <c r="CO404" i="30"/>
  <c r="CK404" i="30"/>
  <c r="CG404" i="30"/>
  <c r="CC404" i="30"/>
  <c r="BY404" i="30"/>
  <c r="BU404" i="30"/>
  <c r="BQ404" i="30"/>
  <c r="BM404" i="30"/>
  <c r="BI404" i="30"/>
  <c r="BE404" i="30"/>
  <c r="BA404" i="30"/>
  <c r="AW404" i="30"/>
  <c r="AS404" i="30"/>
  <c r="AO404" i="30"/>
  <c r="AK404" i="30"/>
  <c r="AG404" i="30"/>
  <c r="AC404" i="30"/>
  <c r="Y404" i="30"/>
  <c r="U404" i="30"/>
  <c r="Q404" i="30"/>
  <c r="M404" i="30"/>
  <c r="DF404" i="30"/>
  <c r="DB404" i="30"/>
  <c r="CX404" i="30"/>
  <c r="CT404" i="30"/>
  <c r="CP404" i="30"/>
  <c r="CL404" i="30"/>
  <c r="CH404" i="30"/>
  <c r="CD404" i="30"/>
  <c r="BZ404" i="30"/>
  <c r="BV404" i="30"/>
  <c r="BR404" i="30"/>
  <c r="BN404" i="30"/>
  <c r="BJ404" i="30"/>
  <c r="BF404" i="30"/>
  <c r="BB404" i="30"/>
  <c r="AX404" i="30"/>
  <c r="AT404" i="30"/>
  <c r="AP404" i="30"/>
  <c r="AL404" i="30"/>
  <c r="AH404" i="30"/>
  <c r="AD404" i="30"/>
  <c r="Z404" i="30"/>
  <c r="V404" i="30"/>
  <c r="R404" i="30"/>
  <c r="N404" i="30"/>
  <c r="DC404" i="30"/>
  <c r="CY404" i="30"/>
  <c r="CU404" i="30"/>
  <c r="CQ404" i="30"/>
  <c r="CM404" i="30"/>
  <c r="CI404" i="30"/>
  <c r="CE404" i="30"/>
  <c r="CA404" i="30"/>
  <c r="BW404" i="30"/>
  <c r="BS404" i="30"/>
  <c r="BO404" i="30"/>
  <c r="BK404" i="30"/>
  <c r="BG404" i="30"/>
  <c r="BC404" i="30"/>
  <c r="AY404" i="30"/>
  <c r="AU404" i="30"/>
  <c r="AQ404" i="30"/>
  <c r="AM404" i="30"/>
  <c r="AI404" i="30"/>
  <c r="AE404" i="30"/>
  <c r="AA404" i="30"/>
  <c r="W404" i="30"/>
  <c r="S404" i="30"/>
  <c r="O404" i="30"/>
  <c r="K404" i="30"/>
  <c r="DD408" i="30"/>
  <c r="CZ408" i="30"/>
  <c r="CV408" i="30"/>
  <c r="CR408" i="30"/>
  <c r="CN408" i="30"/>
  <c r="CJ408" i="30"/>
  <c r="CF408" i="30"/>
  <c r="CB408" i="30"/>
  <c r="BX408" i="30"/>
  <c r="BT408" i="30"/>
  <c r="BP408" i="30"/>
  <c r="BL408" i="30"/>
  <c r="BH408" i="30"/>
  <c r="BD408" i="30"/>
  <c r="AZ408" i="30"/>
  <c r="AV408" i="30"/>
  <c r="AR408" i="30"/>
  <c r="AN408" i="30"/>
  <c r="AJ408" i="30"/>
  <c r="AF408" i="30"/>
  <c r="AB408" i="30"/>
  <c r="X408" i="30"/>
  <c r="T408" i="30"/>
  <c r="P408" i="30"/>
  <c r="L408" i="30"/>
  <c r="DE408" i="30"/>
  <c r="DA408" i="30"/>
  <c r="CW408" i="30"/>
  <c r="CS408" i="30"/>
  <c r="CO408" i="30"/>
  <c r="CK408" i="30"/>
  <c r="CG408" i="30"/>
  <c r="CC408" i="30"/>
  <c r="BY408" i="30"/>
  <c r="BU408" i="30"/>
  <c r="BQ408" i="30"/>
  <c r="BM408" i="30"/>
  <c r="BI408" i="30"/>
  <c r="BE408" i="30"/>
  <c r="BA408" i="30"/>
  <c r="AW408" i="30"/>
  <c r="AS408" i="30"/>
  <c r="AO408" i="30"/>
  <c r="AK408" i="30"/>
  <c r="AG408" i="30"/>
  <c r="AC408" i="30"/>
  <c r="Y408" i="30"/>
  <c r="U408" i="30"/>
  <c r="Q408" i="30"/>
  <c r="M408" i="30"/>
  <c r="DF408" i="30"/>
  <c r="DB408" i="30"/>
  <c r="CX408" i="30"/>
  <c r="CT408" i="30"/>
  <c r="CP408" i="30"/>
  <c r="CL408" i="30"/>
  <c r="CH408" i="30"/>
  <c r="CD408" i="30"/>
  <c r="BZ408" i="30"/>
  <c r="BV408" i="30"/>
  <c r="BR408" i="30"/>
  <c r="BN408" i="30"/>
  <c r="BJ408" i="30"/>
  <c r="BF408" i="30"/>
  <c r="BB408" i="30"/>
  <c r="AX408" i="30"/>
  <c r="AT408" i="30"/>
  <c r="AP408" i="30"/>
  <c r="AL408" i="30"/>
  <c r="AH408" i="30"/>
  <c r="AD408" i="30"/>
  <c r="Z408" i="30"/>
  <c r="V408" i="30"/>
  <c r="R408" i="30"/>
  <c r="N408" i="30"/>
  <c r="DC408" i="30"/>
  <c r="CY408" i="30"/>
  <c r="CU408" i="30"/>
  <c r="CQ408" i="30"/>
  <c r="CM408" i="30"/>
  <c r="CI408" i="30"/>
  <c r="CE408" i="30"/>
  <c r="CA408" i="30"/>
  <c r="BW408" i="30"/>
  <c r="BS408" i="30"/>
  <c r="BO408" i="30"/>
  <c r="BK408" i="30"/>
  <c r="BG408" i="30"/>
  <c r="BC408" i="30"/>
  <c r="AY408" i="30"/>
  <c r="AU408" i="30"/>
  <c r="AQ408" i="30"/>
  <c r="AM408" i="30"/>
  <c r="AI408" i="30"/>
  <c r="AE408" i="30"/>
  <c r="AA408" i="30"/>
  <c r="W408" i="30"/>
  <c r="S408" i="30"/>
  <c r="O408" i="30"/>
  <c r="K408" i="30"/>
  <c r="DE431" i="30"/>
  <c r="DA431" i="30"/>
  <c r="CW431" i="30"/>
  <c r="CS431" i="30"/>
  <c r="CO431" i="30"/>
  <c r="CK431" i="30"/>
  <c r="CG431" i="30"/>
  <c r="CC431" i="30"/>
  <c r="BY431" i="30"/>
  <c r="BU431" i="30"/>
  <c r="BQ431" i="30"/>
  <c r="BM431" i="30"/>
  <c r="BI431" i="30"/>
  <c r="DF431" i="30"/>
  <c r="DB431" i="30"/>
  <c r="CX431" i="30"/>
  <c r="CT431" i="30"/>
  <c r="CP431" i="30"/>
  <c r="CL431" i="30"/>
  <c r="CH431" i="30"/>
  <c r="CD431" i="30"/>
  <c r="BZ431" i="30"/>
  <c r="BV431" i="30"/>
  <c r="BR431" i="30"/>
  <c r="BN431" i="30"/>
  <c r="BJ431" i="30"/>
  <c r="BF431" i="30"/>
  <c r="DC431" i="30"/>
  <c r="CY431" i="30"/>
  <c r="CU431" i="30"/>
  <c r="CQ431" i="30"/>
  <c r="CM431" i="30"/>
  <c r="CI431" i="30"/>
  <c r="CE431" i="30"/>
  <c r="CA431" i="30"/>
  <c r="BW431" i="30"/>
  <c r="BS431" i="30"/>
  <c r="BO431" i="30"/>
  <c r="BK431" i="30"/>
  <c r="BG431" i="30"/>
  <c r="BC431" i="30"/>
  <c r="AY431" i="30"/>
  <c r="AU431" i="30"/>
  <c r="AQ431" i="30"/>
  <c r="AM431" i="30"/>
  <c r="AI431" i="30"/>
  <c r="AE431" i="30"/>
  <c r="AA431" i="30"/>
  <c r="W431" i="30"/>
  <c r="S431" i="30"/>
  <c r="O431" i="30"/>
  <c r="K431" i="30"/>
  <c r="DD431" i="30"/>
  <c r="CZ431" i="30"/>
  <c r="CV431" i="30"/>
  <c r="CR431" i="30"/>
  <c r="CN431" i="30"/>
  <c r="CJ431" i="30"/>
  <c r="CF431" i="30"/>
  <c r="CB431" i="30"/>
  <c r="BX431" i="30"/>
  <c r="BT431" i="30"/>
  <c r="BP431" i="30"/>
  <c r="BL431" i="30"/>
  <c r="BH431" i="30"/>
  <c r="BD431" i="30"/>
  <c r="AZ431" i="30"/>
  <c r="AV431" i="30"/>
  <c r="AR431" i="30"/>
  <c r="AN431" i="30"/>
  <c r="AJ431" i="30"/>
  <c r="AF431" i="30"/>
  <c r="AB431" i="30"/>
  <c r="X431" i="30"/>
  <c r="T431" i="30"/>
  <c r="P431" i="30"/>
  <c r="L431" i="30"/>
  <c r="BA431" i="30"/>
  <c r="AS431" i="30"/>
  <c r="AK431" i="30"/>
  <c r="AC431" i="30"/>
  <c r="U431" i="30"/>
  <c r="M431" i="30"/>
  <c r="BB431" i="30"/>
  <c r="AT431" i="30"/>
  <c r="AL431" i="30"/>
  <c r="AD431" i="30"/>
  <c r="V431" i="30"/>
  <c r="N431" i="30"/>
  <c r="BE431" i="30"/>
  <c r="AW431" i="30"/>
  <c r="AO431" i="30"/>
  <c r="AG431" i="30"/>
  <c r="Y431" i="30"/>
  <c r="Q431" i="30"/>
  <c r="AX431" i="30"/>
  <c r="AP431" i="30"/>
  <c r="AH431" i="30"/>
  <c r="Z431" i="30"/>
  <c r="R431" i="30"/>
  <c r="DD413" i="30"/>
  <c r="CZ413" i="30"/>
  <c r="CV413" i="30"/>
  <c r="CR413" i="30"/>
  <c r="CN413" i="30"/>
  <c r="CJ413" i="30"/>
  <c r="CF413" i="30"/>
  <c r="CB413" i="30"/>
  <c r="BX413" i="30"/>
  <c r="BT413" i="30"/>
  <c r="BP413" i="30"/>
  <c r="BL413" i="30"/>
  <c r="BH413" i="30"/>
  <c r="BD413" i="30"/>
  <c r="AZ413" i="30"/>
  <c r="AV413" i="30"/>
  <c r="AR413" i="30"/>
  <c r="AN413" i="30"/>
  <c r="AJ413" i="30"/>
  <c r="AF413" i="30"/>
  <c r="AB413" i="30"/>
  <c r="X413" i="30"/>
  <c r="T413" i="30"/>
  <c r="P413" i="30"/>
  <c r="L413" i="30"/>
  <c r="DE413" i="30"/>
  <c r="DA413" i="30"/>
  <c r="CW413" i="30"/>
  <c r="CS413" i="30"/>
  <c r="CO413" i="30"/>
  <c r="CK413" i="30"/>
  <c r="CG413" i="30"/>
  <c r="CC413" i="30"/>
  <c r="BY413" i="30"/>
  <c r="BU413" i="30"/>
  <c r="BQ413" i="30"/>
  <c r="BM413" i="30"/>
  <c r="BI413" i="30"/>
  <c r="BE413" i="30"/>
  <c r="BA413" i="30"/>
  <c r="AW413" i="30"/>
  <c r="AS413" i="30"/>
  <c r="AO413" i="30"/>
  <c r="AK413" i="30"/>
  <c r="AG413" i="30"/>
  <c r="AC413" i="30"/>
  <c r="Y413" i="30"/>
  <c r="U413" i="30"/>
  <c r="Q413" i="30"/>
  <c r="M413" i="30"/>
  <c r="DF413" i="30"/>
  <c r="DB413" i="30"/>
  <c r="CX413" i="30"/>
  <c r="CT413" i="30"/>
  <c r="CP413" i="30"/>
  <c r="CL413" i="30"/>
  <c r="CH413" i="30"/>
  <c r="CD413" i="30"/>
  <c r="BZ413" i="30"/>
  <c r="BV413" i="30"/>
  <c r="BR413" i="30"/>
  <c r="BN413" i="30"/>
  <c r="BJ413" i="30"/>
  <c r="BF413" i="30"/>
  <c r="BB413" i="30"/>
  <c r="AX413" i="30"/>
  <c r="AT413" i="30"/>
  <c r="AP413" i="30"/>
  <c r="AL413" i="30"/>
  <c r="AH413" i="30"/>
  <c r="AD413" i="30"/>
  <c r="Z413" i="30"/>
  <c r="V413" i="30"/>
  <c r="R413" i="30"/>
  <c r="N413" i="30"/>
  <c r="DC413" i="30"/>
  <c r="CY413" i="30"/>
  <c r="CU413" i="30"/>
  <c r="CQ413" i="30"/>
  <c r="CM413" i="30"/>
  <c r="CI413" i="30"/>
  <c r="CE413" i="30"/>
  <c r="CA413" i="30"/>
  <c r="BW413" i="30"/>
  <c r="BS413" i="30"/>
  <c r="BO413" i="30"/>
  <c r="BK413" i="30"/>
  <c r="BG413" i="30"/>
  <c r="BC413" i="30"/>
  <c r="AY413" i="30"/>
  <c r="AU413" i="30"/>
  <c r="AQ413" i="30"/>
  <c r="AM413" i="30"/>
  <c r="AI413" i="30"/>
  <c r="AE413" i="30"/>
  <c r="AA413" i="30"/>
  <c r="W413" i="30"/>
  <c r="S413" i="30"/>
  <c r="O413" i="30"/>
  <c r="K413" i="30"/>
  <c r="DD417" i="30"/>
  <c r="CZ417" i="30"/>
  <c r="CV417" i="30"/>
  <c r="CR417" i="30"/>
  <c r="CN417" i="30"/>
  <c r="CJ417" i="30"/>
  <c r="CF417" i="30"/>
  <c r="CB417" i="30"/>
  <c r="BX417" i="30"/>
  <c r="BT417" i="30"/>
  <c r="BP417" i="30"/>
  <c r="BL417" i="30"/>
  <c r="BH417" i="30"/>
  <c r="BD417" i="30"/>
  <c r="AZ417" i="30"/>
  <c r="AV417" i="30"/>
  <c r="AR417" i="30"/>
  <c r="AN417" i="30"/>
  <c r="AJ417" i="30"/>
  <c r="AF417" i="30"/>
  <c r="AB417" i="30"/>
  <c r="X417" i="30"/>
  <c r="T417" i="30"/>
  <c r="P417" i="30"/>
  <c r="L417" i="30"/>
  <c r="DE417" i="30"/>
  <c r="DA417" i="30"/>
  <c r="CW417" i="30"/>
  <c r="CS417" i="30"/>
  <c r="CO417" i="30"/>
  <c r="CK417" i="30"/>
  <c r="CG417" i="30"/>
  <c r="CC417" i="30"/>
  <c r="BY417" i="30"/>
  <c r="BU417" i="30"/>
  <c r="BQ417" i="30"/>
  <c r="BM417" i="30"/>
  <c r="BI417" i="30"/>
  <c r="BE417" i="30"/>
  <c r="BA417" i="30"/>
  <c r="AW417" i="30"/>
  <c r="AS417" i="30"/>
  <c r="AO417" i="30"/>
  <c r="AK417" i="30"/>
  <c r="AG417" i="30"/>
  <c r="AC417" i="30"/>
  <c r="Y417" i="30"/>
  <c r="U417" i="30"/>
  <c r="Q417" i="30"/>
  <c r="M417" i="30"/>
  <c r="DF417" i="30"/>
  <c r="DB417" i="30"/>
  <c r="CX417" i="30"/>
  <c r="CT417" i="30"/>
  <c r="CP417" i="30"/>
  <c r="CL417" i="30"/>
  <c r="CH417" i="30"/>
  <c r="CD417" i="30"/>
  <c r="BZ417" i="30"/>
  <c r="BV417" i="30"/>
  <c r="BR417" i="30"/>
  <c r="BN417" i="30"/>
  <c r="BJ417" i="30"/>
  <c r="BF417" i="30"/>
  <c r="BB417" i="30"/>
  <c r="AX417" i="30"/>
  <c r="AT417" i="30"/>
  <c r="AP417" i="30"/>
  <c r="AL417" i="30"/>
  <c r="AH417" i="30"/>
  <c r="AD417" i="30"/>
  <c r="Z417" i="30"/>
  <c r="V417" i="30"/>
  <c r="R417" i="30"/>
  <c r="N417" i="30"/>
  <c r="DC417" i="30"/>
  <c r="CY417" i="30"/>
  <c r="CU417" i="30"/>
  <c r="CQ417" i="30"/>
  <c r="CM417" i="30"/>
  <c r="CI417" i="30"/>
  <c r="CE417" i="30"/>
  <c r="CA417" i="30"/>
  <c r="BW417" i="30"/>
  <c r="BS417" i="30"/>
  <c r="BO417" i="30"/>
  <c r="BK417" i="30"/>
  <c r="BG417" i="30"/>
  <c r="BC417" i="30"/>
  <c r="AY417" i="30"/>
  <c r="AU417" i="30"/>
  <c r="AQ417" i="30"/>
  <c r="AM417" i="30"/>
  <c r="AI417" i="30"/>
  <c r="AE417" i="30"/>
  <c r="AA417" i="30"/>
  <c r="W417" i="30"/>
  <c r="S417" i="30"/>
  <c r="O417" i="30"/>
  <c r="K417" i="30"/>
  <c r="DD421" i="30"/>
  <c r="CZ421" i="30"/>
  <c r="CV421" i="30"/>
  <c r="CR421" i="30"/>
  <c r="CN421" i="30"/>
  <c r="CJ421" i="30"/>
  <c r="CF421" i="30"/>
  <c r="CB421" i="30"/>
  <c r="BX421" i="30"/>
  <c r="BT421" i="30"/>
  <c r="BP421" i="30"/>
  <c r="BL421" i="30"/>
  <c r="BH421" i="30"/>
  <c r="BD421" i="30"/>
  <c r="AZ421" i="30"/>
  <c r="AV421" i="30"/>
  <c r="AR421" i="30"/>
  <c r="AN421" i="30"/>
  <c r="AJ421" i="30"/>
  <c r="AF421" i="30"/>
  <c r="AB421" i="30"/>
  <c r="X421" i="30"/>
  <c r="T421" i="30"/>
  <c r="P421" i="30"/>
  <c r="L421" i="30"/>
  <c r="DE421" i="30"/>
  <c r="DA421" i="30"/>
  <c r="CW421" i="30"/>
  <c r="CS421" i="30"/>
  <c r="CO421" i="30"/>
  <c r="CK421" i="30"/>
  <c r="CG421" i="30"/>
  <c r="CC421" i="30"/>
  <c r="BY421" i="30"/>
  <c r="BU421" i="30"/>
  <c r="BQ421" i="30"/>
  <c r="BM421" i="30"/>
  <c r="BI421" i="30"/>
  <c r="BE421" i="30"/>
  <c r="BA421" i="30"/>
  <c r="AW421" i="30"/>
  <c r="AS421" i="30"/>
  <c r="AO421" i="30"/>
  <c r="AK421" i="30"/>
  <c r="AG421" i="30"/>
  <c r="AC421" i="30"/>
  <c r="Y421" i="30"/>
  <c r="U421" i="30"/>
  <c r="Q421" i="30"/>
  <c r="M421" i="30"/>
  <c r="DF421" i="30"/>
  <c r="DB421" i="30"/>
  <c r="CX421" i="30"/>
  <c r="CT421" i="30"/>
  <c r="CP421" i="30"/>
  <c r="CL421" i="30"/>
  <c r="CH421" i="30"/>
  <c r="CD421" i="30"/>
  <c r="BZ421" i="30"/>
  <c r="BV421" i="30"/>
  <c r="BR421" i="30"/>
  <c r="BN421" i="30"/>
  <c r="BJ421" i="30"/>
  <c r="BF421" i="30"/>
  <c r="BB421" i="30"/>
  <c r="AX421" i="30"/>
  <c r="AT421" i="30"/>
  <c r="AP421" i="30"/>
  <c r="AL421" i="30"/>
  <c r="AH421" i="30"/>
  <c r="AD421" i="30"/>
  <c r="Z421" i="30"/>
  <c r="V421" i="30"/>
  <c r="R421" i="30"/>
  <c r="N421" i="30"/>
  <c r="DC421" i="30"/>
  <c r="CY421" i="30"/>
  <c r="CU421" i="30"/>
  <c r="CQ421" i="30"/>
  <c r="CM421" i="30"/>
  <c r="CI421" i="30"/>
  <c r="CE421" i="30"/>
  <c r="CA421" i="30"/>
  <c r="BW421" i="30"/>
  <c r="BS421" i="30"/>
  <c r="BO421" i="30"/>
  <c r="BK421" i="30"/>
  <c r="BG421" i="30"/>
  <c r="BC421" i="30"/>
  <c r="AY421" i="30"/>
  <c r="AU421" i="30"/>
  <c r="AQ421" i="30"/>
  <c r="AM421" i="30"/>
  <c r="AI421" i="30"/>
  <c r="AE421" i="30"/>
  <c r="AA421" i="30"/>
  <c r="W421" i="30"/>
  <c r="S421" i="30"/>
  <c r="O421" i="30"/>
  <c r="K421" i="30"/>
  <c r="DD425" i="30"/>
  <c r="CZ425" i="30"/>
  <c r="CV425" i="30"/>
  <c r="CR425" i="30"/>
  <c r="CN425" i="30"/>
  <c r="CJ425" i="30"/>
  <c r="CF425" i="30"/>
  <c r="CB425" i="30"/>
  <c r="BX425" i="30"/>
  <c r="BT425" i="30"/>
  <c r="BP425" i="30"/>
  <c r="BL425" i="30"/>
  <c r="BH425" i="30"/>
  <c r="BD425" i="30"/>
  <c r="AZ425" i="30"/>
  <c r="AV425" i="30"/>
  <c r="AR425" i="30"/>
  <c r="AN425" i="30"/>
  <c r="AJ425" i="30"/>
  <c r="AF425" i="30"/>
  <c r="AB425" i="30"/>
  <c r="X425" i="30"/>
  <c r="T425" i="30"/>
  <c r="P425" i="30"/>
  <c r="L425" i="30"/>
  <c r="DE425" i="30"/>
  <c r="DA425" i="30"/>
  <c r="CW425" i="30"/>
  <c r="CS425" i="30"/>
  <c r="CO425" i="30"/>
  <c r="CK425" i="30"/>
  <c r="CG425" i="30"/>
  <c r="CC425" i="30"/>
  <c r="BY425" i="30"/>
  <c r="BU425" i="30"/>
  <c r="BQ425" i="30"/>
  <c r="BM425" i="30"/>
  <c r="BI425" i="30"/>
  <c r="BE425" i="30"/>
  <c r="BA425" i="30"/>
  <c r="AW425" i="30"/>
  <c r="AS425" i="30"/>
  <c r="AO425" i="30"/>
  <c r="AK425" i="30"/>
  <c r="AG425" i="30"/>
  <c r="AC425" i="30"/>
  <c r="Y425" i="30"/>
  <c r="U425" i="30"/>
  <c r="Q425" i="30"/>
  <c r="M425" i="30"/>
  <c r="DF425" i="30"/>
  <c r="DB425" i="30"/>
  <c r="CX425" i="30"/>
  <c r="CT425" i="30"/>
  <c r="CP425" i="30"/>
  <c r="CL425" i="30"/>
  <c r="CH425" i="30"/>
  <c r="CD425" i="30"/>
  <c r="BZ425" i="30"/>
  <c r="BV425" i="30"/>
  <c r="BR425" i="30"/>
  <c r="BN425" i="30"/>
  <c r="BJ425" i="30"/>
  <c r="BF425" i="30"/>
  <c r="BB425" i="30"/>
  <c r="AX425" i="30"/>
  <c r="AT425" i="30"/>
  <c r="AP425" i="30"/>
  <c r="AL425" i="30"/>
  <c r="AH425" i="30"/>
  <c r="AD425" i="30"/>
  <c r="Z425" i="30"/>
  <c r="V425" i="30"/>
  <c r="R425" i="30"/>
  <c r="N425" i="30"/>
  <c r="DC425" i="30"/>
  <c r="CY425" i="30"/>
  <c r="CU425" i="30"/>
  <c r="CQ425" i="30"/>
  <c r="CM425" i="30"/>
  <c r="CI425" i="30"/>
  <c r="CE425" i="30"/>
  <c r="CA425" i="30"/>
  <c r="BW425" i="30"/>
  <c r="BS425" i="30"/>
  <c r="BO425" i="30"/>
  <c r="BK425" i="30"/>
  <c r="BG425" i="30"/>
  <c r="BC425" i="30"/>
  <c r="AY425" i="30"/>
  <c r="AU425" i="30"/>
  <c r="AQ425" i="30"/>
  <c r="AM425" i="30"/>
  <c r="AI425" i="30"/>
  <c r="AE425" i="30"/>
  <c r="AA425" i="30"/>
  <c r="W425" i="30"/>
  <c r="S425" i="30"/>
  <c r="O425" i="30"/>
  <c r="K425" i="30"/>
  <c r="DE432" i="30"/>
  <c r="DA432" i="30"/>
  <c r="CW432" i="30"/>
  <c r="CS432" i="30"/>
  <c r="CO432" i="30"/>
  <c r="CK432" i="30"/>
  <c r="CG432" i="30"/>
  <c r="CC432" i="30"/>
  <c r="BY432" i="30"/>
  <c r="BU432" i="30"/>
  <c r="BQ432" i="30"/>
  <c r="BM432" i="30"/>
  <c r="BI432" i="30"/>
  <c r="BE432" i="30"/>
  <c r="BA432" i="30"/>
  <c r="AW432" i="30"/>
  <c r="AS432" i="30"/>
  <c r="AO432" i="30"/>
  <c r="AK432" i="30"/>
  <c r="AG432" i="30"/>
  <c r="AC432" i="30"/>
  <c r="Y432" i="30"/>
  <c r="U432" i="30"/>
  <c r="Q432" i="30"/>
  <c r="M432" i="30"/>
  <c r="DF432" i="30"/>
  <c r="DB432" i="30"/>
  <c r="CX432" i="30"/>
  <c r="CT432" i="30"/>
  <c r="CP432" i="30"/>
  <c r="CL432" i="30"/>
  <c r="CH432" i="30"/>
  <c r="CD432" i="30"/>
  <c r="BZ432" i="30"/>
  <c r="BV432" i="30"/>
  <c r="BR432" i="30"/>
  <c r="BN432" i="30"/>
  <c r="BJ432" i="30"/>
  <c r="BF432" i="30"/>
  <c r="BB432" i="30"/>
  <c r="AX432" i="30"/>
  <c r="AT432" i="30"/>
  <c r="AP432" i="30"/>
  <c r="AL432" i="30"/>
  <c r="AH432" i="30"/>
  <c r="AD432" i="30"/>
  <c r="Z432" i="30"/>
  <c r="V432" i="30"/>
  <c r="R432" i="30"/>
  <c r="N432" i="30"/>
  <c r="DC432" i="30"/>
  <c r="CY432" i="30"/>
  <c r="CU432" i="30"/>
  <c r="CQ432" i="30"/>
  <c r="CM432" i="30"/>
  <c r="CI432" i="30"/>
  <c r="CE432" i="30"/>
  <c r="CA432" i="30"/>
  <c r="BW432" i="30"/>
  <c r="BS432" i="30"/>
  <c r="BO432" i="30"/>
  <c r="BK432" i="30"/>
  <c r="BG432" i="30"/>
  <c r="BC432" i="30"/>
  <c r="AY432" i="30"/>
  <c r="AU432" i="30"/>
  <c r="AQ432" i="30"/>
  <c r="AM432" i="30"/>
  <c r="AI432" i="30"/>
  <c r="AE432" i="30"/>
  <c r="AA432" i="30"/>
  <c r="W432" i="30"/>
  <c r="S432" i="30"/>
  <c r="O432" i="30"/>
  <c r="K432" i="30"/>
  <c r="DD432" i="30"/>
  <c r="CZ432" i="30"/>
  <c r="CV432" i="30"/>
  <c r="CR432" i="30"/>
  <c r="CN432" i="30"/>
  <c r="CJ432" i="30"/>
  <c r="CF432" i="30"/>
  <c r="CB432" i="30"/>
  <c r="BX432" i="30"/>
  <c r="BT432" i="30"/>
  <c r="BP432" i="30"/>
  <c r="BL432" i="30"/>
  <c r="BH432" i="30"/>
  <c r="BD432" i="30"/>
  <c r="AZ432" i="30"/>
  <c r="AV432" i="30"/>
  <c r="AR432" i="30"/>
  <c r="AN432" i="30"/>
  <c r="AJ432" i="30"/>
  <c r="AF432" i="30"/>
  <c r="AB432" i="30"/>
  <c r="X432" i="30"/>
  <c r="T432" i="30"/>
  <c r="P432" i="30"/>
  <c r="L432" i="30"/>
  <c r="DE436" i="30"/>
  <c r="DA436" i="30"/>
  <c r="CW436" i="30"/>
  <c r="CS436" i="30"/>
  <c r="CO436" i="30"/>
  <c r="CK436" i="30"/>
  <c r="CG436" i="30"/>
  <c r="CC436" i="30"/>
  <c r="BY436" i="30"/>
  <c r="BU436" i="30"/>
  <c r="BQ436" i="30"/>
  <c r="BM436" i="30"/>
  <c r="BI436" i="30"/>
  <c r="BE436" i="30"/>
  <c r="BA436" i="30"/>
  <c r="AW436" i="30"/>
  <c r="AS436" i="30"/>
  <c r="AO436" i="30"/>
  <c r="AK436" i="30"/>
  <c r="AG436" i="30"/>
  <c r="AC436" i="30"/>
  <c r="Y436" i="30"/>
  <c r="U436" i="30"/>
  <c r="Q436" i="30"/>
  <c r="M436" i="30"/>
  <c r="DF436" i="30"/>
  <c r="DB436" i="30"/>
  <c r="CX436" i="30"/>
  <c r="CT436" i="30"/>
  <c r="CP436" i="30"/>
  <c r="CL436" i="30"/>
  <c r="CH436" i="30"/>
  <c r="CD436" i="30"/>
  <c r="BZ436" i="30"/>
  <c r="BV436" i="30"/>
  <c r="BR436" i="30"/>
  <c r="BN436" i="30"/>
  <c r="BJ436" i="30"/>
  <c r="BF436" i="30"/>
  <c r="BB436" i="30"/>
  <c r="AX436" i="30"/>
  <c r="AT436" i="30"/>
  <c r="AP436" i="30"/>
  <c r="AL436" i="30"/>
  <c r="AH436" i="30"/>
  <c r="AD436" i="30"/>
  <c r="Z436" i="30"/>
  <c r="V436" i="30"/>
  <c r="R436" i="30"/>
  <c r="N436" i="30"/>
  <c r="DC436" i="30"/>
  <c r="CY436" i="30"/>
  <c r="CU436" i="30"/>
  <c r="CQ436" i="30"/>
  <c r="CM436" i="30"/>
  <c r="CI436" i="30"/>
  <c r="CE436" i="30"/>
  <c r="CA436" i="30"/>
  <c r="BW436" i="30"/>
  <c r="BS436" i="30"/>
  <c r="BO436" i="30"/>
  <c r="BK436" i="30"/>
  <c r="BG436" i="30"/>
  <c r="BC436" i="30"/>
  <c r="AY436" i="30"/>
  <c r="AU436" i="30"/>
  <c r="AQ436" i="30"/>
  <c r="AM436" i="30"/>
  <c r="AI436" i="30"/>
  <c r="AE436" i="30"/>
  <c r="AA436" i="30"/>
  <c r="W436" i="30"/>
  <c r="S436" i="30"/>
  <c r="O436" i="30"/>
  <c r="K436" i="30"/>
  <c r="DD436" i="30"/>
  <c r="CZ436" i="30"/>
  <c r="CV436" i="30"/>
  <c r="CR436" i="30"/>
  <c r="CN436" i="30"/>
  <c r="CJ436" i="30"/>
  <c r="CF436" i="30"/>
  <c r="CB436" i="30"/>
  <c r="BX436" i="30"/>
  <c r="BT436" i="30"/>
  <c r="BP436" i="30"/>
  <c r="BL436" i="30"/>
  <c r="BH436" i="30"/>
  <c r="BD436" i="30"/>
  <c r="AZ436" i="30"/>
  <c r="AV436" i="30"/>
  <c r="AR436" i="30"/>
  <c r="AN436" i="30"/>
  <c r="AJ436" i="30"/>
  <c r="AF436" i="30"/>
  <c r="AB436" i="30"/>
  <c r="X436" i="30"/>
  <c r="T436" i="30"/>
  <c r="P436" i="30"/>
  <c r="L436" i="30"/>
  <c r="DE440" i="30"/>
  <c r="DA440" i="30"/>
  <c r="CW440" i="30"/>
  <c r="CS440" i="30"/>
  <c r="CO440" i="30"/>
  <c r="CK440" i="30"/>
  <c r="CG440" i="30"/>
  <c r="CC440" i="30"/>
  <c r="BY440" i="30"/>
  <c r="BU440" i="30"/>
  <c r="BQ440" i="30"/>
  <c r="BM440" i="30"/>
  <c r="BI440" i="30"/>
  <c r="BE440" i="30"/>
  <c r="BA440" i="30"/>
  <c r="AW440" i="30"/>
  <c r="AS440" i="30"/>
  <c r="AO440" i="30"/>
  <c r="AK440" i="30"/>
  <c r="AG440" i="30"/>
  <c r="AC440" i="30"/>
  <c r="Y440" i="30"/>
  <c r="U440" i="30"/>
  <c r="Q440" i="30"/>
  <c r="M440" i="30"/>
  <c r="DF440" i="30"/>
  <c r="DB440" i="30"/>
  <c r="CX440" i="30"/>
  <c r="CT440" i="30"/>
  <c r="CP440" i="30"/>
  <c r="CL440" i="30"/>
  <c r="CH440" i="30"/>
  <c r="CD440" i="30"/>
  <c r="BZ440" i="30"/>
  <c r="BV440" i="30"/>
  <c r="BR440" i="30"/>
  <c r="BN440" i="30"/>
  <c r="BJ440" i="30"/>
  <c r="BF440" i="30"/>
  <c r="BB440" i="30"/>
  <c r="AX440" i="30"/>
  <c r="AT440" i="30"/>
  <c r="AP440" i="30"/>
  <c r="AL440" i="30"/>
  <c r="AH440" i="30"/>
  <c r="AD440" i="30"/>
  <c r="Z440" i="30"/>
  <c r="V440" i="30"/>
  <c r="R440" i="30"/>
  <c r="N440" i="30"/>
  <c r="DC440" i="30"/>
  <c r="CY440" i="30"/>
  <c r="CU440" i="30"/>
  <c r="CQ440" i="30"/>
  <c r="CM440" i="30"/>
  <c r="CI440" i="30"/>
  <c r="CE440" i="30"/>
  <c r="CA440" i="30"/>
  <c r="BW440" i="30"/>
  <c r="BS440" i="30"/>
  <c r="BO440" i="30"/>
  <c r="BK440" i="30"/>
  <c r="BG440" i="30"/>
  <c r="BC440" i="30"/>
  <c r="AY440" i="30"/>
  <c r="AU440" i="30"/>
  <c r="AQ440" i="30"/>
  <c r="AM440" i="30"/>
  <c r="AI440" i="30"/>
  <c r="AE440" i="30"/>
  <c r="AA440" i="30"/>
  <c r="W440" i="30"/>
  <c r="S440" i="30"/>
  <c r="O440" i="30"/>
  <c r="K440" i="30"/>
  <c r="DD440" i="30"/>
  <c r="CZ440" i="30"/>
  <c r="CV440" i="30"/>
  <c r="CR440" i="30"/>
  <c r="CN440" i="30"/>
  <c r="CJ440" i="30"/>
  <c r="CF440" i="30"/>
  <c r="CB440" i="30"/>
  <c r="BX440" i="30"/>
  <c r="BT440" i="30"/>
  <c r="BP440" i="30"/>
  <c r="BL440" i="30"/>
  <c r="BH440" i="30"/>
  <c r="BD440" i="30"/>
  <c r="AZ440" i="30"/>
  <c r="AV440" i="30"/>
  <c r="AR440" i="30"/>
  <c r="AN440" i="30"/>
  <c r="AJ440" i="30"/>
  <c r="AF440" i="30"/>
  <c r="AB440" i="30"/>
  <c r="X440" i="30"/>
  <c r="T440" i="30"/>
  <c r="P440" i="30"/>
  <c r="L440" i="30"/>
  <c r="DE444" i="30"/>
  <c r="DA444" i="30"/>
  <c r="CW444" i="30"/>
  <c r="CS444" i="30"/>
  <c r="CO444" i="30"/>
  <c r="CK444" i="30"/>
  <c r="CG444" i="30"/>
  <c r="CC444" i="30"/>
  <c r="BY444" i="30"/>
  <c r="BU444" i="30"/>
  <c r="BQ444" i="30"/>
  <c r="BM444" i="30"/>
  <c r="BI444" i="30"/>
  <c r="BE444" i="30"/>
  <c r="BA444" i="30"/>
  <c r="AW444" i="30"/>
  <c r="AS444" i="30"/>
  <c r="AO444" i="30"/>
  <c r="AK444" i="30"/>
  <c r="AG444" i="30"/>
  <c r="AC444" i="30"/>
  <c r="Y444" i="30"/>
  <c r="U444" i="30"/>
  <c r="Q444" i="30"/>
  <c r="M444" i="30"/>
  <c r="DF444" i="30"/>
  <c r="DB444" i="30"/>
  <c r="CX444" i="30"/>
  <c r="CT444" i="30"/>
  <c r="CP444" i="30"/>
  <c r="CL444" i="30"/>
  <c r="CH444" i="30"/>
  <c r="CD444" i="30"/>
  <c r="BZ444" i="30"/>
  <c r="BV444" i="30"/>
  <c r="BR444" i="30"/>
  <c r="BN444" i="30"/>
  <c r="BJ444" i="30"/>
  <c r="BF444" i="30"/>
  <c r="BB444" i="30"/>
  <c r="AX444" i="30"/>
  <c r="AT444" i="30"/>
  <c r="AP444" i="30"/>
  <c r="AL444" i="30"/>
  <c r="AH444" i="30"/>
  <c r="AD444" i="30"/>
  <c r="Z444" i="30"/>
  <c r="V444" i="30"/>
  <c r="R444" i="30"/>
  <c r="N444" i="30"/>
  <c r="DC444" i="30"/>
  <c r="CY444" i="30"/>
  <c r="CU444" i="30"/>
  <c r="CQ444" i="30"/>
  <c r="CM444" i="30"/>
  <c r="CI444" i="30"/>
  <c r="CE444" i="30"/>
  <c r="CA444" i="30"/>
  <c r="BW444" i="30"/>
  <c r="BS444" i="30"/>
  <c r="BO444" i="30"/>
  <c r="BK444" i="30"/>
  <c r="BG444" i="30"/>
  <c r="BC444" i="30"/>
  <c r="AY444" i="30"/>
  <c r="AU444" i="30"/>
  <c r="AQ444" i="30"/>
  <c r="AM444" i="30"/>
  <c r="AI444" i="30"/>
  <c r="AE444" i="30"/>
  <c r="AA444" i="30"/>
  <c r="W444" i="30"/>
  <c r="S444" i="30"/>
  <c r="O444" i="30"/>
  <c r="K444" i="30"/>
  <c r="DD444" i="30"/>
  <c r="CZ444" i="30"/>
  <c r="CV444" i="30"/>
  <c r="CR444" i="30"/>
  <c r="CN444" i="30"/>
  <c r="CJ444" i="30"/>
  <c r="CF444" i="30"/>
  <c r="CB444" i="30"/>
  <c r="BX444" i="30"/>
  <c r="BT444" i="30"/>
  <c r="BP444" i="30"/>
  <c r="BL444" i="30"/>
  <c r="BH444" i="30"/>
  <c r="BD444" i="30"/>
  <c r="AZ444" i="30"/>
  <c r="AV444" i="30"/>
  <c r="AR444" i="30"/>
  <c r="AN444" i="30"/>
  <c r="AJ444" i="30"/>
  <c r="AF444" i="30"/>
  <c r="AB444" i="30"/>
  <c r="X444" i="30"/>
  <c r="T444" i="30"/>
  <c r="P444" i="30"/>
  <c r="L444" i="30"/>
  <c r="DD448" i="30"/>
  <c r="CZ448" i="30"/>
  <c r="CV448" i="30"/>
  <c r="CR448" i="30"/>
  <c r="CN448" i="30"/>
  <c r="CJ448" i="30"/>
  <c r="CF448" i="30"/>
  <c r="CB448" i="30"/>
  <c r="BX448" i="30"/>
  <c r="BT448" i="30"/>
  <c r="BP448" i="30"/>
  <c r="BL448" i="30"/>
  <c r="BH448" i="30"/>
  <c r="BD448" i="30"/>
  <c r="AZ448" i="30"/>
  <c r="DE448" i="30"/>
  <c r="DA448" i="30"/>
  <c r="CW448" i="30"/>
  <c r="CS448" i="30"/>
  <c r="CO448" i="30"/>
  <c r="CK448" i="30"/>
  <c r="CG448" i="30"/>
  <c r="CC448" i="30"/>
  <c r="BY448" i="30"/>
  <c r="BU448" i="30"/>
  <c r="BQ448" i="30"/>
  <c r="BM448" i="30"/>
  <c r="BI448" i="30"/>
  <c r="BE448" i="30"/>
  <c r="DF448" i="30"/>
  <c r="CX448" i="30"/>
  <c r="CP448" i="30"/>
  <c r="CH448" i="30"/>
  <c r="BZ448" i="30"/>
  <c r="BR448" i="30"/>
  <c r="BJ448" i="30"/>
  <c r="BB448" i="30"/>
  <c r="AW448" i="30"/>
  <c r="AS448" i="30"/>
  <c r="AO448" i="30"/>
  <c r="AK448" i="30"/>
  <c r="AG448" i="30"/>
  <c r="AC448" i="30"/>
  <c r="Y448" i="30"/>
  <c r="U448" i="30"/>
  <c r="Q448" i="30"/>
  <c r="M448" i="30"/>
  <c r="CY448" i="30"/>
  <c r="CQ448" i="30"/>
  <c r="CI448" i="30"/>
  <c r="CA448" i="30"/>
  <c r="BS448" i="30"/>
  <c r="BK448" i="30"/>
  <c r="BC448" i="30"/>
  <c r="AX448" i="30"/>
  <c r="AT448" i="30"/>
  <c r="AP448" i="30"/>
  <c r="AL448" i="30"/>
  <c r="AH448" i="30"/>
  <c r="AD448" i="30"/>
  <c r="Z448" i="30"/>
  <c r="V448" i="30"/>
  <c r="R448" i="30"/>
  <c r="N448" i="30"/>
  <c r="DB448" i="30"/>
  <c r="CT448" i="30"/>
  <c r="CL448" i="30"/>
  <c r="CD448" i="30"/>
  <c r="BV448" i="30"/>
  <c r="BN448" i="30"/>
  <c r="BF448" i="30"/>
  <c r="AY448" i="30"/>
  <c r="AU448" i="30"/>
  <c r="AQ448" i="30"/>
  <c r="AM448" i="30"/>
  <c r="AI448" i="30"/>
  <c r="AE448" i="30"/>
  <c r="AA448" i="30"/>
  <c r="W448" i="30"/>
  <c r="S448" i="30"/>
  <c r="O448" i="30"/>
  <c r="K448" i="30"/>
  <c r="DC448" i="30"/>
  <c r="CU448" i="30"/>
  <c r="CM448" i="30"/>
  <c r="CE448" i="30"/>
  <c r="BW448" i="30"/>
  <c r="BO448" i="30"/>
  <c r="BG448" i="30"/>
  <c r="BA448" i="30"/>
  <c r="AV448" i="30"/>
  <c r="AR448" i="30"/>
  <c r="AN448" i="30"/>
  <c r="AJ448" i="30"/>
  <c r="AF448" i="30"/>
  <c r="AB448" i="30"/>
  <c r="X448" i="30"/>
  <c r="T448" i="30"/>
  <c r="P448" i="30"/>
  <c r="L448" i="30"/>
  <c r="DD452" i="30"/>
  <c r="CZ452" i="30"/>
  <c r="CV452" i="30"/>
  <c r="CR452" i="30"/>
  <c r="CN452" i="30"/>
  <c r="CJ452" i="30"/>
  <c r="CF452" i="30"/>
  <c r="CB452" i="30"/>
  <c r="BX452" i="30"/>
  <c r="BT452" i="30"/>
  <c r="BP452" i="30"/>
  <c r="BL452" i="30"/>
  <c r="BH452" i="30"/>
  <c r="BD452" i="30"/>
  <c r="AZ452" i="30"/>
  <c r="AV452" i="30"/>
  <c r="AR452" i="30"/>
  <c r="AN452" i="30"/>
  <c r="AJ452" i="30"/>
  <c r="AF452" i="30"/>
  <c r="AB452" i="30"/>
  <c r="X452" i="30"/>
  <c r="T452" i="30"/>
  <c r="P452" i="30"/>
  <c r="L452" i="30"/>
  <c r="DE452" i="30"/>
  <c r="DA452" i="30"/>
  <c r="CW452" i="30"/>
  <c r="CS452" i="30"/>
  <c r="CO452" i="30"/>
  <c r="CK452" i="30"/>
  <c r="CG452" i="30"/>
  <c r="CC452" i="30"/>
  <c r="BY452" i="30"/>
  <c r="BU452" i="30"/>
  <c r="BQ452" i="30"/>
  <c r="BM452" i="30"/>
  <c r="BI452" i="30"/>
  <c r="BE452" i="30"/>
  <c r="BA452" i="30"/>
  <c r="AW452" i="30"/>
  <c r="AS452" i="30"/>
  <c r="AO452" i="30"/>
  <c r="AK452" i="30"/>
  <c r="AG452" i="30"/>
  <c r="AC452" i="30"/>
  <c r="Y452" i="30"/>
  <c r="U452" i="30"/>
  <c r="Q452" i="30"/>
  <c r="M452" i="30"/>
  <c r="DF452" i="30"/>
  <c r="CX452" i="30"/>
  <c r="CP452" i="30"/>
  <c r="CH452" i="30"/>
  <c r="BZ452" i="30"/>
  <c r="BR452" i="30"/>
  <c r="BJ452" i="30"/>
  <c r="BB452" i="30"/>
  <c r="AT452" i="30"/>
  <c r="AL452" i="30"/>
  <c r="AD452" i="30"/>
  <c r="V452" i="30"/>
  <c r="N452" i="30"/>
  <c r="CY452" i="30"/>
  <c r="CQ452" i="30"/>
  <c r="CI452" i="30"/>
  <c r="CA452" i="30"/>
  <c r="BS452" i="30"/>
  <c r="BK452" i="30"/>
  <c r="BC452" i="30"/>
  <c r="AU452" i="30"/>
  <c r="AM452" i="30"/>
  <c r="AE452" i="30"/>
  <c r="W452" i="30"/>
  <c r="O452" i="30"/>
  <c r="DB452" i="30"/>
  <c r="CT452" i="30"/>
  <c r="CL452" i="30"/>
  <c r="CD452" i="30"/>
  <c r="BV452" i="30"/>
  <c r="BN452" i="30"/>
  <c r="BF452" i="30"/>
  <c r="AX452" i="30"/>
  <c r="AP452" i="30"/>
  <c r="AH452" i="30"/>
  <c r="Z452" i="30"/>
  <c r="R452" i="30"/>
  <c r="DC452" i="30"/>
  <c r="CU452" i="30"/>
  <c r="CM452" i="30"/>
  <c r="CE452" i="30"/>
  <c r="BW452" i="30"/>
  <c r="BO452" i="30"/>
  <c r="BG452" i="30"/>
  <c r="AY452" i="30"/>
  <c r="AQ452" i="30"/>
  <c r="AI452" i="30"/>
  <c r="AA452" i="30"/>
  <c r="S452" i="30"/>
  <c r="K452" i="30"/>
  <c r="DF456" i="30"/>
  <c r="DB456" i="30"/>
  <c r="CX456" i="30"/>
  <c r="CT456" i="30"/>
  <c r="CP456" i="30"/>
  <c r="CL456" i="30"/>
  <c r="CH456" i="30"/>
  <c r="CD456" i="30"/>
  <c r="BZ456" i="30"/>
  <c r="BV456" i="30"/>
  <c r="BR456" i="30"/>
  <c r="BN456" i="30"/>
  <c r="BJ456" i="30"/>
  <c r="BF456" i="30"/>
  <c r="BB456" i="30"/>
  <c r="AX456" i="30"/>
  <c r="AT456" i="30"/>
  <c r="AP456" i="30"/>
  <c r="AL456" i="30"/>
  <c r="AH456" i="30"/>
  <c r="AD456" i="30"/>
  <c r="Z456" i="30"/>
  <c r="V456" i="30"/>
  <c r="R456" i="30"/>
  <c r="N456" i="30"/>
  <c r="DC456" i="30"/>
  <c r="CY456" i="30"/>
  <c r="CU456" i="30"/>
  <c r="CQ456" i="30"/>
  <c r="CM456" i="30"/>
  <c r="CI456" i="30"/>
  <c r="CE456" i="30"/>
  <c r="CA456" i="30"/>
  <c r="BW456" i="30"/>
  <c r="BS456" i="30"/>
  <c r="BO456" i="30"/>
  <c r="BK456" i="30"/>
  <c r="BG456" i="30"/>
  <c r="BC456" i="30"/>
  <c r="AY456" i="30"/>
  <c r="AU456" i="30"/>
  <c r="AQ456" i="30"/>
  <c r="AM456" i="30"/>
  <c r="AI456" i="30"/>
  <c r="AE456" i="30"/>
  <c r="AA456" i="30"/>
  <c r="W456" i="30"/>
  <c r="S456" i="30"/>
  <c r="O456" i="30"/>
  <c r="K456" i="30"/>
  <c r="DD456" i="30"/>
  <c r="CZ456" i="30"/>
  <c r="CV456" i="30"/>
  <c r="CR456" i="30"/>
  <c r="CN456" i="30"/>
  <c r="CJ456" i="30"/>
  <c r="CF456" i="30"/>
  <c r="CB456" i="30"/>
  <c r="BX456" i="30"/>
  <c r="BT456" i="30"/>
  <c r="BP456" i="30"/>
  <c r="BL456" i="30"/>
  <c r="BH456" i="30"/>
  <c r="BD456" i="30"/>
  <c r="AZ456" i="30"/>
  <c r="AV456" i="30"/>
  <c r="AR456" i="30"/>
  <c r="AN456" i="30"/>
  <c r="AJ456" i="30"/>
  <c r="AF456" i="30"/>
  <c r="AB456" i="30"/>
  <c r="X456" i="30"/>
  <c r="T456" i="30"/>
  <c r="P456" i="30"/>
  <c r="L456" i="30"/>
  <c r="DE456" i="30"/>
  <c r="DA456" i="30"/>
  <c r="CW456" i="30"/>
  <c r="CS456" i="30"/>
  <c r="CO456" i="30"/>
  <c r="CK456" i="30"/>
  <c r="CG456" i="30"/>
  <c r="CC456" i="30"/>
  <c r="BY456" i="30"/>
  <c r="BU456" i="30"/>
  <c r="BQ456" i="30"/>
  <c r="BM456" i="30"/>
  <c r="BI456" i="30"/>
  <c r="BE456" i="30"/>
  <c r="BA456" i="30"/>
  <c r="AW456" i="30"/>
  <c r="AS456" i="30"/>
  <c r="AO456" i="30"/>
  <c r="AK456" i="30"/>
  <c r="AG456" i="30"/>
  <c r="AC456" i="30"/>
  <c r="Y456" i="30"/>
  <c r="U456" i="30"/>
  <c r="Q456" i="30"/>
  <c r="M456" i="30"/>
  <c r="DF460" i="30"/>
  <c r="DB460" i="30"/>
  <c r="CX460" i="30"/>
  <c r="CT460" i="30"/>
  <c r="CP460" i="30"/>
  <c r="CL460" i="30"/>
  <c r="CH460" i="30"/>
  <c r="CD460" i="30"/>
  <c r="BZ460" i="30"/>
  <c r="BV460" i="30"/>
  <c r="BR460" i="30"/>
  <c r="BN460" i="30"/>
  <c r="BJ460" i="30"/>
  <c r="BF460" i="30"/>
  <c r="BB460" i="30"/>
  <c r="AX460" i="30"/>
  <c r="AT460" i="30"/>
  <c r="AP460" i="30"/>
  <c r="AL460" i="30"/>
  <c r="AH460" i="30"/>
  <c r="AD460" i="30"/>
  <c r="Z460" i="30"/>
  <c r="V460" i="30"/>
  <c r="R460" i="30"/>
  <c r="N460" i="30"/>
  <c r="DC460" i="30"/>
  <c r="CY460" i="30"/>
  <c r="CU460" i="30"/>
  <c r="CQ460" i="30"/>
  <c r="CM460" i="30"/>
  <c r="CI460" i="30"/>
  <c r="CE460" i="30"/>
  <c r="CA460" i="30"/>
  <c r="BW460" i="30"/>
  <c r="BS460" i="30"/>
  <c r="BO460" i="30"/>
  <c r="BK460" i="30"/>
  <c r="BG460" i="30"/>
  <c r="BC460" i="30"/>
  <c r="AY460" i="30"/>
  <c r="AU460" i="30"/>
  <c r="AQ460" i="30"/>
  <c r="AM460" i="30"/>
  <c r="AI460" i="30"/>
  <c r="AE460" i="30"/>
  <c r="AA460" i="30"/>
  <c r="W460" i="30"/>
  <c r="S460" i="30"/>
  <c r="O460" i="30"/>
  <c r="K460" i="30"/>
  <c r="DD460" i="30"/>
  <c r="CZ460" i="30"/>
  <c r="CV460" i="30"/>
  <c r="CR460" i="30"/>
  <c r="CN460" i="30"/>
  <c r="CJ460" i="30"/>
  <c r="CF460" i="30"/>
  <c r="CB460" i="30"/>
  <c r="BX460" i="30"/>
  <c r="BT460" i="30"/>
  <c r="BP460" i="30"/>
  <c r="BL460" i="30"/>
  <c r="BH460" i="30"/>
  <c r="BD460" i="30"/>
  <c r="AZ460" i="30"/>
  <c r="AV460" i="30"/>
  <c r="AR460" i="30"/>
  <c r="AN460" i="30"/>
  <c r="AJ460" i="30"/>
  <c r="AF460" i="30"/>
  <c r="AB460" i="30"/>
  <c r="X460" i="30"/>
  <c r="T460" i="30"/>
  <c r="P460" i="30"/>
  <c r="L460" i="30"/>
  <c r="DE460" i="30"/>
  <c r="DA460" i="30"/>
  <c r="CW460" i="30"/>
  <c r="CS460" i="30"/>
  <c r="CO460" i="30"/>
  <c r="CK460" i="30"/>
  <c r="CG460" i="30"/>
  <c r="CC460" i="30"/>
  <c r="BY460" i="30"/>
  <c r="BU460" i="30"/>
  <c r="BQ460" i="30"/>
  <c r="BM460" i="30"/>
  <c r="BI460" i="30"/>
  <c r="BE460" i="30"/>
  <c r="BA460" i="30"/>
  <c r="AW460" i="30"/>
  <c r="AS460" i="30"/>
  <c r="AO460" i="30"/>
  <c r="AK460" i="30"/>
  <c r="AG460" i="30"/>
  <c r="AC460" i="30"/>
  <c r="Y460" i="30"/>
  <c r="U460" i="30"/>
  <c r="Q460" i="30"/>
  <c r="M460" i="30"/>
  <c r="DF464" i="30"/>
  <c r="DB464" i="30"/>
  <c r="CX464" i="30"/>
  <c r="CT464" i="30"/>
  <c r="CP464" i="30"/>
  <c r="CL464" i="30"/>
  <c r="CH464" i="30"/>
  <c r="CD464" i="30"/>
  <c r="BZ464" i="30"/>
  <c r="BV464" i="30"/>
  <c r="BR464" i="30"/>
  <c r="BN464" i="30"/>
  <c r="BJ464" i="30"/>
  <c r="BF464" i="30"/>
  <c r="BB464" i="30"/>
  <c r="AX464" i="30"/>
  <c r="AT464" i="30"/>
  <c r="AP464" i="30"/>
  <c r="AL464" i="30"/>
  <c r="AH464" i="30"/>
  <c r="AD464" i="30"/>
  <c r="Z464" i="30"/>
  <c r="V464" i="30"/>
  <c r="R464" i="30"/>
  <c r="N464" i="30"/>
  <c r="DC464" i="30"/>
  <c r="CY464" i="30"/>
  <c r="CU464" i="30"/>
  <c r="CQ464" i="30"/>
  <c r="CM464" i="30"/>
  <c r="CI464" i="30"/>
  <c r="CE464" i="30"/>
  <c r="CA464" i="30"/>
  <c r="BW464" i="30"/>
  <c r="BS464" i="30"/>
  <c r="BO464" i="30"/>
  <c r="BK464" i="30"/>
  <c r="BG464" i="30"/>
  <c r="BC464" i="30"/>
  <c r="AY464" i="30"/>
  <c r="AU464" i="30"/>
  <c r="AQ464" i="30"/>
  <c r="AM464" i="30"/>
  <c r="AI464" i="30"/>
  <c r="AE464" i="30"/>
  <c r="AA464" i="30"/>
  <c r="W464" i="30"/>
  <c r="S464" i="30"/>
  <c r="O464" i="30"/>
  <c r="K464" i="30"/>
  <c r="DD464" i="30"/>
  <c r="CZ464" i="30"/>
  <c r="CV464" i="30"/>
  <c r="CR464" i="30"/>
  <c r="CN464" i="30"/>
  <c r="CJ464" i="30"/>
  <c r="CF464" i="30"/>
  <c r="CB464" i="30"/>
  <c r="BX464" i="30"/>
  <c r="BT464" i="30"/>
  <c r="BP464" i="30"/>
  <c r="BL464" i="30"/>
  <c r="BH464" i="30"/>
  <c r="BD464" i="30"/>
  <c r="AZ464" i="30"/>
  <c r="AV464" i="30"/>
  <c r="AR464" i="30"/>
  <c r="AN464" i="30"/>
  <c r="AJ464" i="30"/>
  <c r="AF464" i="30"/>
  <c r="AB464" i="30"/>
  <c r="X464" i="30"/>
  <c r="T464" i="30"/>
  <c r="P464" i="30"/>
  <c r="L464" i="30"/>
  <c r="DE464" i="30"/>
  <c r="DA464" i="30"/>
  <c r="CW464" i="30"/>
  <c r="CS464" i="30"/>
  <c r="CO464" i="30"/>
  <c r="CK464" i="30"/>
  <c r="CG464" i="30"/>
  <c r="CC464" i="30"/>
  <c r="BY464" i="30"/>
  <c r="BU464" i="30"/>
  <c r="BQ464" i="30"/>
  <c r="BM464" i="30"/>
  <c r="BI464" i="30"/>
  <c r="BE464" i="30"/>
  <c r="BA464" i="30"/>
  <c r="AW464" i="30"/>
  <c r="AS464" i="30"/>
  <c r="AO464" i="30"/>
  <c r="AK464" i="30"/>
  <c r="AG464" i="30"/>
  <c r="AC464" i="30"/>
  <c r="Y464" i="30"/>
  <c r="U464" i="30"/>
  <c r="Q464" i="30"/>
  <c r="M464" i="30"/>
  <c r="DF467" i="30"/>
  <c r="DB467" i="30"/>
  <c r="CX467" i="30"/>
  <c r="CT467" i="30"/>
  <c r="CP467" i="30"/>
  <c r="CL467" i="30"/>
  <c r="CH467" i="30"/>
  <c r="CD467" i="30"/>
  <c r="BZ467" i="30"/>
  <c r="BV467" i="30"/>
  <c r="BR467" i="30"/>
  <c r="BN467" i="30"/>
  <c r="BJ467" i="30"/>
  <c r="BF467" i="30"/>
  <c r="BB467" i="30"/>
  <c r="AX467" i="30"/>
  <c r="AT467" i="30"/>
  <c r="AP467" i="30"/>
  <c r="AL467" i="30"/>
  <c r="AH467" i="30"/>
  <c r="AD467" i="30"/>
  <c r="Z467" i="30"/>
  <c r="V467" i="30"/>
  <c r="R467" i="30"/>
  <c r="N467" i="30"/>
  <c r="DC467" i="30"/>
  <c r="CY467" i="30"/>
  <c r="CU467" i="30"/>
  <c r="CQ467" i="30"/>
  <c r="CM467" i="30"/>
  <c r="CI467" i="30"/>
  <c r="CE467" i="30"/>
  <c r="CA467" i="30"/>
  <c r="BW467" i="30"/>
  <c r="BS467" i="30"/>
  <c r="BO467" i="30"/>
  <c r="BK467" i="30"/>
  <c r="BG467" i="30"/>
  <c r="BC467" i="30"/>
  <c r="AY467" i="30"/>
  <c r="AU467" i="30"/>
  <c r="AQ467" i="30"/>
  <c r="AM467" i="30"/>
  <c r="AI467" i="30"/>
  <c r="AE467" i="30"/>
  <c r="AA467" i="30"/>
  <c r="W467" i="30"/>
  <c r="S467" i="30"/>
  <c r="O467" i="30"/>
  <c r="K467" i="30"/>
  <c r="CZ467" i="30"/>
  <c r="CR467" i="30"/>
  <c r="CJ467" i="30"/>
  <c r="CB467" i="30"/>
  <c r="BT467" i="30"/>
  <c r="BL467" i="30"/>
  <c r="BD467" i="30"/>
  <c r="AV467" i="30"/>
  <c r="AN467" i="30"/>
  <c r="AF467" i="30"/>
  <c r="X467" i="30"/>
  <c r="P467" i="30"/>
  <c r="DA467" i="30"/>
  <c r="CS467" i="30"/>
  <c r="CK467" i="30"/>
  <c r="CC467" i="30"/>
  <c r="BU467" i="30"/>
  <c r="BM467" i="30"/>
  <c r="BE467" i="30"/>
  <c r="AW467" i="30"/>
  <c r="AO467" i="30"/>
  <c r="AG467" i="30"/>
  <c r="Y467" i="30"/>
  <c r="Q467" i="30"/>
  <c r="DD467" i="30"/>
  <c r="CV467" i="30"/>
  <c r="CN467" i="30"/>
  <c r="CF467" i="30"/>
  <c r="BX467" i="30"/>
  <c r="BP467" i="30"/>
  <c r="BH467" i="30"/>
  <c r="AZ467" i="30"/>
  <c r="AR467" i="30"/>
  <c r="AJ467" i="30"/>
  <c r="AB467" i="30"/>
  <c r="T467" i="30"/>
  <c r="L467" i="30"/>
  <c r="DE467" i="30"/>
  <c r="CW467" i="30"/>
  <c r="CO467" i="30"/>
  <c r="CG467" i="30"/>
  <c r="BY467" i="30"/>
  <c r="BQ467" i="30"/>
  <c r="BI467" i="30"/>
  <c r="BA467" i="30"/>
  <c r="AS467" i="30"/>
  <c r="AK467" i="30"/>
  <c r="AC467" i="30"/>
  <c r="U467" i="30"/>
  <c r="M467" i="30"/>
  <c r="DD472" i="30"/>
  <c r="CZ472" i="30"/>
  <c r="CV472" i="30"/>
  <c r="CR472" i="30"/>
  <c r="CN472" i="30"/>
  <c r="CJ472" i="30"/>
  <c r="CF472" i="30"/>
  <c r="CB472" i="30"/>
  <c r="BX472" i="30"/>
  <c r="BT472" i="30"/>
  <c r="BP472" i="30"/>
  <c r="BL472" i="30"/>
  <c r="BH472" i="30"/>
  <c r="BD472" i="30"/>
  <c r="AZ472" i="30"/>
  <c r="AV472" i="30"/>
  <c r="AR472" i="30"/>
  <c r="AN472" i="30"/>
  <c r="AJ472" i="30"/>
  <c r="AF472" i="30"/>
  <c r="AB472" i="30"/>
  <c r="X472" i="30"/>
  <c r="T472" i="30"/>
  <c r="P472" i="30"/>
  <c r="L472" i="30"/>
  <c r="DE472" i="30"/>
  <c r="DA472" i="30"/>
  <c r="CW472" i="30"/>
  <c r="CS472" i="30"/>
  <c r="CO472" i="30"/>
  <c r="CK472" i="30"/>
  <c r="CG472" i="30"/>
  <c r="CC472" i="30"/>
  <c r="BY472" i="30"/>
  <c r="BU472" i="30"/>
  <c r="BQ472" i="30"/>
  <c r="BM472" i="30"/>
  <c r="BI472" i="30"/>
  <c r="BE472" i="30"/>
  <c r="BA472" i="30"/>
  <c r="AW472" i="30"/>
  <c r="AS472" i="30"/>
  <c r="AO472" i="30"/>
  <c r="AK472" i="30"/>
  <c r="AG472" i="30"/>
  <c r="AC472" i="30"/>
  <c r="Y472" i="30"/>
  <c r="U472" i="30"/>
  <c r="Q472" i="30"/>
  <c r="M472" i="30"/>
  <c r="DF472" i="30"/>
  <c r="DB472" i="30"/>
  <c r="CX472" i="30"/>
  <c r="CT472" i="30"/>
  <c r="CP472" i="30"/>
  <c r="CL472" i="30"/>
  <c r="CH472" i="30"/>
  <c r="CD472" i="30"/>
  <c r="BZ472" i="30"/>
  <c r="BV472" i="30"/>
  <c r="BR472" i="30"/>
  <c r="BN472" i="30"/>
  <c r="BJ472" i="30"/>
  <c r="BF472" i="30"/>
  <c r="BB472" i="30"/>
  <c r="AX472" i="30"/>
  <c r="AT472" i="30"/>
  <c r="AP472" i="30"/>
  <c r="AL472" i="30"/>
  <c r="AH472" i="30"/>
  <c r="AD472" i="30"/>
  <c r="Z472" i="30"/>
  <c r="V472" i="30"/>
  <c r="R472" i="30"/>
  <c r="N472" i="30"/>
  <c r="DC472" i="30"/>
  <c r="CY472" i="30"/>
  <c r="CU472" i="30"/>
  <c r="CQ472" i="30"/>
  <c r="CM472" i="30"/>
  <c r="CI472" i="30"/>
  <c r="CE472" i="30"/>
  <c r="CA472" i="30"/>
  <c r="BW472" i="30"/>
  <c r="BS472" i="30"/>
  <c r="BO472" i="30"/>
  <c r="BK472" i="30"/>
  <c r="BG472" i="30"/>
  <c r="BC472" i="30"/>
  <c r="AY472" i="30"/>
  <c r="AU472" i="30"/>
  <c r="AQ472" i="30"/>
  <c r="AM472" i="30"/>
  <c r="AI472" i="30"/>
  <c r="AE472" i="30"/>
  <c r="AA472" i="30"/>
  <c r="W472" i="30"/>
  <c r="S472" i="30"/>
  <c r="O472" i="30"/>
  <c r="K472" i="30"/>
  <c r="DD476" i="30"/>
  <c r="CZ476" i="30"/>
  <c r="CV476" i="30"/>
  <c r="CR476" i="30"/>
  <c r="CN476" i="30"/>
  <c r="CJ476" i="30"/>
  <c r="CF476" i="30"/>
  <c r="CB476" i="30"/>
  <c r="BX476" i="30"/>
  <c r="BT476" i="30"/>
  <c r="BP476" i="30"/>
  <c r="BL476" i="30"/>
  <c r="BH476" i="30"/>
  <c r="BD476" i="30"/>
  <c r="AZ476" i="30"/>
  <c r="AV476" i="30"/>
  <c r="AR476" i="30"/>
  <c r="AN476" i="30"/>
  <c r="AJ476" i="30"/>
  <c r="AF476" i="30"/>
  <c r="AB476" i="30"/>
  <c r="X476" i="30"/>
  <c r="T476" i="30"/>
  <c r="P476" i="30"/>
  <c r="L476" i="30"/>
  <c r="DE476" i="30"/>
  <c r="DA476" i="30"/>
  <c r="CW476" i="30"/>
  <c r="CS476" i="30"/>
  <c r="CO476" i="30"/>
  <c r="CK476" i="30"/>
  <c r="CG476" i="30"/>
  <c r="CC476" i="30"/>
  <c r="BY476" i="30"/>
  <c r="BU476" i="30"/>
  <c r="BQ476" i="30"/>
  <c r="BM476" i="30"/>
  <c r="BI476" i="30"/>
  <c r="BE476" i="30"/>
  <c r="BA476" i="30"/>
  <c r="AW476" i="30"/>
  <c r="AS476" i="30"/>
  <c r="AO476" i="30"/>
  <c r="AK476" i="30"/>
  <c r="AG476" i="30"/>
  <c r="AC476" i="30"/>
  <c r="Y476" i="30"/>
  <c r="U476" i="30"/>
  <c r="Q476" i="30"/>
  <c r="M476" i="30"/>
  <c r="DF476" i="30"/>
  <c r="DB476" i="30"/>
  <c r="CX476" i="30"/>
  <c r="CT476" i="30"/>
  <c r="CP476" i="30"/>
  <c r="CL476" i="30"/>
  <c r="CH476" i="30"/>
  <c r="CD476" i="30"/>
  <c r="BZ476" i="30"/>
  <c r="BV476" i="30"/>
  <c r="BR476" i="30"/>
  <c r="BN476" i="30"/>
  <c r="BJ476" i="30"/>
  <c r="BF476" i="30"/>
  <c r="BB476" i="30"/>
  <c r="AX476" i="30"/>
  <c r="AT476" i="30"/>
  <c r="AP476" i="30"/>
  <c r="AL476" i="30"/>
  <c r="AH476" i="30"/>
  <c r="AD476" i="30"/>
  <c r="Z476" i="30"/>
  <c r="V476" i="30"/>
  <c r="R476" i="30"/>
  <c r="N476" i="30"/>
  <c r="DC476" i="30"/>
  <c r="CY476" i="30"/>
  <c r="CU476" i="30"/>
  <c r="CQ476" i="30"/>
  <c r="CM476" i="30"/>
  <c r="CI476" i="30"/>
  <c r="CE476" i="30"/>
  <c r="CA476" i="30"/>
  <c r="BW476" i="30"/>
  <c r="BS476" i="30"/>
  <c r="BO476" i="30"/>
  <c r="BK476" i="30"/>
  <c r="BG476" i="30"/>
  <c r="BC476" i="30"/>
  <c r="AY476" i="30"/>
  <c r="AU476" i="30"/>
  <c r="AQ476" i="30"/>
  <c r="AM476" i="30"/>
  <c r="AI476" i="30"/>
  <c r="AE476" i="30"/>
  <c r="AA476" i="30"/>
  <c r="W476" i="30"/>
  <c r="S476" i="30"/>
  <c r="O476" i="30"/>
  <c r="K476" i="30"/>
  <c r="DD480" i="30"/>
  <c r="CZ480" i="30"/>
  <c r="CV480" i="30"/>
  <c r="CR480" i="30"/>
  <c r="CN480" i="30"/>
  <c r="CJ480" i="30"/>
  <c r="CF480" i="30"/>
  <c r="CB480" i="30"/>
  <c r="BX480" i="30"/>
  <c r="BT480" i="30"/>
  <c r="BP480" i="30"/>
  <c r="BL480" i="30"/>
  <c r="BH480" i="30"/>
  <c r="BD480" i="30"/>
  <c r="AZ480" i="30"/>
  <c r="AV480" i="30"/>
  <c r="AR480" i="30"/>
  <c r="AN480" i="30"/>
  <c r="AJ480" i="30"/>
  <c r="AF480" i="30"/>
  <c r="AB480" i="30"/>
  <c r="X480" i="30"/>
  <c r="T480" i="30"/>
  <c r="P480" i="30"/>
  <c r="L480" i="30"/>
  <c r="DE480" i="30"/>
  <c r="DA480" i="30"/>
  <c r="CW480" i="30"/>
  <c r="CS480" i="30"/>
  <c r="CO480" i="30"/>
  <c r="CK480" i="30"/>
  <c r="CG480" i="30"/>
  <c r="CC480" i="30"/>
  <c r="BY480" i="30"/>
  <c r="BU480" i="30"/>
  <c r="BQ480" i="30"/>
  <c r="BM480" i="30"/>
  <c r="BI480" i="30"/>
  <c r="BE480" i="30"/>
  <c r="BA480" i="30"/>
  <c r="AW480" i="30"/>
  <c r="AS480" i="30"/>
  <c r="AO480" i="30"/>
  <c r="AK480" i="30"/>
  <c r="AG480" i="30"/>
  <c r="AC480" i="30"/>
  <c r="Y480" i="30"/>
  <c r="U480" i="30"/>
  <c r="Q480" i="30"/>
  <c r="M480" i="30"/>
  <c r="DF480" i="30"/>
  <c r="DB480" i="30"/>
  <c r="CX480" i="30"/>
  <c r="CT480" i="30"/>
  <c r="CP480" i="30"/>
  <c r="CL480" i="30"/>
  <c r="CH480" i="30"/>
  <c r="CD480" i="30"/>
  <c r="BZ480" i="30"/>
  <c r="BV480" i="30"/>
  <c r="BR480" i="30"/>
  <c r="BN480" i="30"/>
  <c r="BJ480" i="30"/>
  <c r="BF480" i="30"/>
  <c r="BB480" i="30"/>
  <c r="AX480" i="30"/>
  <c r="AT480" i="30"/>
  <c r="AP480" i="30"/>
  <c r="AL480" i="30"/>
  <c r="AH480" i="30"/>
  <c r="AD480" i="30"/>
  <c r="Z480" i="30"/>
  <c r="V480" i="30"/>
  <c r="R480" i="30"/>
  <c r="N480" i="30"/>
  <c r="DC480" i="30"/>
  <c r="CY480" i="30"/>
  <c r="CU480" i="30"/>
  <c r="CQ480" i="30"/>
  <c r="CM480" i="30"/>
  <c r="CI480" i="30"/>
  <c r="CE480" i="30"/>
  <c r="CA480" i="30"/>
  <c r="BW480" i="30"/>
  <c r="BS480" i="30"/>
  <c r="BO480" i="30"/>
  <c r="BK480" i="30"/>
  <c r="BG480" i="30"/>
  <c r="BC480" i="30"/>
  <c r="AY480" i="30"/>
  <c r="AU480" i="30"/>
  <c r="AQ480" i="30"/>
  <c r="AM480" i="30"/>
  <c r="AI480" i="30"/>
  <c r="AE480" i="30"/>
  <c r="AA480" i="30"/>
  <c r="W480" i="30"/>
  <c r="S480" i="30"/>
  <c r="O480" i="30"/>
  <c r="K480" i="30"/>
  <c r="DD484" i="30"/>
  <c r="CZ484" i="30"/>
  <c r="CV484" i="30"/>
  <c r="CR484" i="30"/>
  <c r="CN484" i="30"/>
  <c r="CJ484" i="30"/>
  <c r="CF484" i="30"/>
  <c r="CB484" i="30"/>
  <c r="BX484" i="30"/>
  <c r="BT484" i="30"/>
  <c r="BP484" i="30"/>
  <c r="BL484" i="30"/>
  <c r="BH484" i="30"/>
  <c r="BD484" i="30"/>
  <c r="AZ484" i="30"/>
  <c r="AV484" i="30"/>
  <c r="AR484" i="30"/>
  <c r="AN484" i="30"/>
  <c r="AJ484" i="30"/>
  <c r="AF484" i="30"/>
  <c r="AB484" i="30"/>
  <c r="X484" i="30"/>
  <c r="T484" i="30"/>
  <c r="P484" i="30"/>
  <c r="L484" i="30"/>
  <c r="DE484" i="30"/>
  <c r="DA484" i="30"/>
  <c r="CW484" i="30"/>
  <c r="CS484" i="30"/>
  <c r="CO484" i="30"/>
  <c r="CK484" i="30"/>
  <c r="CG484" i="30"/>
  <c r="CC484" i="30"/>
  <c r="BY484" i="30"/>
  <c r="BU484" i="30"/>
  <c r="BQ484" i="30"/>
  <c r="BM484" i="30"/>
  <c r="BI484" i="30"/>
  <c r="BE484" i="30"/>
  <c r="BA484" i="30"/>
  <c r="AW484" i="30"/>
  <c r="AS484" i="30"/>
  <c r="AO484" i="30"/>
  <c r="AK484" i="30"/>
  <c r="AG484" i="30"/>
  <c r="AC484" i="30"/>
  <c r="Y484" i="30"/>
  <c r="U484" i="30"/>
  <c r="Q484" i="30"/>
  <c r="M484" i="30"/>
  <c r="DF484" i="30"/>
  <c r="DB484" i="30"/>
  <c r="CX484" i="30"/>
  <c r="CT484" i="30"/>
  <c r="CP484" i="30"/>
  <c r="CL484" i="30"/>
  <c r="CH484" i="30"/>
  <c r="CD484" i="30"/>
  <c r="BZ484" i="30"/>
  <c r="BV484" i="30"/>
  <c r="BR484" i="30"/>
  <c r="BN484" i="30"/>
  <c r="BJ484" i="30"/>
  <c r="BF484" i="30"/>
  <c r="BB484" i="30"/>
  <c r="AX484" i="30"/>
  <c r="AT484" i="30"/>
  <c r="AP484" i="30"/>
  <c r="AL484" i="30"/>
  <c r="AH484" i="30"/>
  <c r="AD484" i="30"/>
  <c r="Z484" i="30"/>
  <c r="V484" i="30"/>
  <c r="R484" i="30"/>
  <c r="N484" i="30"/>
  <c r="DC484" i="30"/>
  <c r="CY484" i="30"/>
  <c r="CU484" i="30"/>
  <c r="CQ484" i="30"/>
  <c r="CM484" i="30"/>
  <c r="CI484" i="30"/>
  <c r="CE484" i="30"/>
  <c r="CA484" i="30"/>
  <c r="BW484" i="30"/>
  <c r="BS484" i="30"/>
  <c r="BO484" i="30"/>
  <c r="BK484" i="30"/>
  <c r="BG484" i="30"/>
  <c r="BC484" i="30"/>
  <c r="AY484" i="30"/>
  <c r="AU484" i="30"/>
  <c r="AQ484" i="30"/>
  <c r="AM484" i="30"/>
  <c r="AI484" i="30"/>
  <c r="AE484" i="30"/>
  <c r="AA484" i="30"/>
  <c r="W484" i="30"/>
  <c r="S484" i="30"/>
  <c r="O484" i="30"/>
  <c r="K484" i="30"/>
  <c r="DE487" i="30"/>
  <c r="DA487" i="30"/>
  <c r="CW487" i="30"/>
  <c r="CS487" i="30"/>
  <c r="CO487" i="30"/>
  <c r="CK487" i="30"/>
  <c r="CG487" i="30"/>
  <c r="CC487" i="30"/>
  <c r="BY487" i="30"/>
  <c r="BU487" i="30"/>
  <c r="BQ487" i="30"/>
  <c r="BM487" i="30"/>
  <c r="BI487" i="30"/>
  <c r="BE487" i="30"/>
  <c r="BA487" i="30"/>
  <c r="AW487" i="30"/>
  <c r="AS487" i="30"/>
  <c r="AO487" i="30"/>
  <c r="AK487" i="30"/>
  <c r="AG487" i="30"/>
  <c r="AC487" i="30"/>
  <c r="Y487" i="30"/>
  <c r="U487" i="30"/>
  <c r="Q487" i="30"/>
  <c r="M487" i="30"/>
  <c r="DF487" i="30"/>
  <c r="DB487" i="30"/>
  <c r="CX487" i="30"/>
  <c r="CT487" i="30"/>
  <c r="CP487" i="30"/>
  <c r="CL487" i="30"/>
  <c r="CH487" i="30"/>
  <c r="CD487" i="30"/>
  <c r="BZ487" i="30"/>
  <c r="BV487" i="30"/>
  <c r="BR487" i="30"/>
  <c r="BN487" i="30"/>
  <c r="BJ487" i="30"/>
  <c r="BF487" i="30"/>
  <c r="BB487" i="30"/>
  <c r="AX487" i="30"/>
  <c r="AT487" i="30"/>
  <c r="AP487" i="30"/>
  <c r="AL487" i="30"/>
  <c r="AH487" i="30"/>
  <c r="AD487" i="30"/>
  <c r="Z487" i="30"/>
  <c r="V487" i="30"/>
  <c r="R487" i="30"/>
  <c r="N487" i="30"/>
  <c r="DC487" i="30"/>
  <c r="CY487" i="30"/>
  <c r="CU487" i="30"/>
  <c r="CQ487" i="30"/>
  <c r="CM487" i="30"/>
  <c r="CI487" i="30"/>
  <c r="CE487" i="30"/>
  <c r="CA487" i="30"/>
  <c r="BW487" i="30"/>
  <c r="BS487" i="30"/>
  <c r="BO487" i="30"/>
  <c r="BK487" i="30"/>
  <c r="BG487" i="30"/>
  <c r="BC487" i="30"/>
  <c r="AY487" i="30"/>
  <c r="AU487" i="30"/>
  <c r="AQ487" i="30"/>
  <c r="AM487" i="30"/>
  <c r="AI487" i="30"/>
  <c r="AE487" i="30"/>
  <c r="AA487" i="30"/>
  <c r="W487" i="30"/>
  <c r="S487" i="30"/>
  <c r="O487" i="30"/>
  <c r="K487" i="30"/>
  <c r="DD487" i="30"/>
  <c r="CZ487" i="30"/>
  <c r="CV487" i="30"/>
  <c r="CR487" i="30"/>
  <c r="CN487" i="30"/>
  <c r="CJ487" i="30"/>
  <c r="CF487" i="30"/>
  <c r="CB487" i="30"/>
  <c r="BX487" i="30"/>
  <c r="BT487" i="30"/>
  <c r="BP487" i="30"/>
  <c r="BL487" i="30"/>
  <c r="BH487" i="30"/>
  <c r="BD487" i="30"/>
  <c r="AZ487" i="30"/>
  <c r="AV487" i="30"/>
  <c r="AR487" i="30"/>
  <c r="AN487" i="30"/>
  <c r="AJ487" i="30"/>
  <c r="AF487" i="30"/>
  <c r="AB487" i="30"/>
  <c r="X487" i="30"/>
  <c r="T487" i="30"/>
  <c r="P487" i="30"/>
  <c r="L487" i="30"/>
  <c r="DE491" i="30"/>
  <c r="DA491" i="30"/>
  <c r="CW491" i="30"/>
  <c r="CS491" i="30"/>
  <c r="CO491" i="30"/>
  <c r="CK491" i="30"/>
  <c r="CG491" i="30"/>
  <c r="CC491" i="30"/>
  <c r="BY491" i="30"/>
  <c r="BU491" i="30"/>
  <c r="BQ491" i="30"/>
  <c r="BM491" i="30"/>
  <c r="BI491" i="30"/>
  <c r="BE491" i="30"/>
  <c r="BA491" i="30"/>
  <c r="AW491" i="30"/>
  <c r="AS491" i="30"/>
  <c r="AO491" i="30"/>
  <c r="AK491" i="30"/>
  <c r="AG491" i="30"/>
  <c r="AC491" i="30"/>
  <c r="Y491" i="30"/>
  <c r="U491" i="30"/>
  <c r="Q491" i="30"/>
  <c r="M491" i="30"/>
  <c r="DF491" i="30"/>
  <c r="DB491" i="30"/>
  <c r="CX491" i="30"/>
  <c r="CT491" i="30"/>
  <c r="CP491" i="30"/>
  <c r="CL491" i="30"/>
  <c r="CH491" i="30"/>
  <c r="CD491" i="30"/>
  <c r="BZ491" i="30"/>
  <c r="BV491" i="30"/>
  <c r="BR491" i="30"/>
  <c r="BN491" i="30"/>
  <c r="BJ491" i="30"/>
  <c r="BF491" i="30"/>
  <c r="BB491" i="30"/>
  <c r="AX491" i="30"/>
  <c r="AT491" i="30"/>
  <c r="AP491" i="30"/>
  <c r="AL491" i="30"/>
  <c r="AH491" i="30"/>
  <c r="AD491" i="30"/>
  <c r="Z491" i="30"/>
  <c r="V491" i="30"/>
  <c r="R491" i="30"/>
  <c r="N491" i="30"/>
  <c r="DC491" i="30"/>
  <c r="CY491" i="30"/>
  <c r="CU491" i="30"/>
  <c r="CQ491" i="30"/>
  <c r="CM491" i="30"/>
  <c r="CI491" i="30"/>
  <c r="CE491" i="30"/>
  <c r="CA491" i="30"/>
  <c r="BW491" i="30"/>
  <c r="BS491" i="30"/>
  <c r="BO491" i="30"/>
  <c r="BK491" i="30"/>
  <c r="BG491" i="30"/>
  <c r="BC491" i="30"/>
  <c r="AY491" i="30"/>
  <c r="AU491" i="30"/>
  <c r="AQ491" i="30"/>
  <c r="AM491" i="30"/>
  <c r="AI491" i="30"/>
  <c r="AE491" i="30"/>
  <c r="AA491" i="30"/>
  <c r="W491" i="30"/>
  <c r="S491" i="30"/>
  <c r="O491" i="30"/>
  <c r="K491" i="30"/>
  <c r="DD491" i="30"/>
  <c r="CZ491" i="30"/>
  <c r="CV491" i="30"/>
  <c r="CR491" i="30"/>
  <c r="CN491" i="30"/>
  <c r="CJ491" i="30"/>
  <c r="CF491" i="30"/>
  <c r="CB491" i="30"/>
  <c r="BX491" i="30"/>
  <c r="BT491" i="30"/>
  <c r="BP491" i="30"/>
  <c r="BL491" i="30"/>
  <c r="BH491" i="30"/>
  <c r="BD491" i="30"/>
  <c r="AZ491" i="30"/>
  <c r="AV491" i="30"/>
  <c r="AR491" i="30"/>
  <c r="AN491" i="30"/>
  <c r="AJ491" i="30"/>
  <c r="AF491" i="30"/>
  <c r="AB491" i="30"/>
  <c r="X491" i="30"/>
  <c r="T491" i="30"/>
  <c r="P491" i="30"/>
  <c r="L491" i="30"/>
  <c r="DD496" i="30"/>
  <c r="CZ496" i="30"/>
  <c r="CV496" i="30"/>
  <c r="CR496" i="30"/>
  <c r="CN496" i="30"/>
  <c r="CJ496" i="30"/>
  <c r="CF496" i="30"/>
  <c r="CB496" i="30"/>
  <c r="BX496" i="30"/>
  <c r="BT496" i="30"/>
  <c r="BP496" i="30"/>
  <c r="BL496" i="30"/>
  <c r="BH496" i="30"/>
  <c r="BD496" i="30"/>
  <c r="AZ496" i="30"/>
  <c r="AV496" i="30"/>
  <c r="AR496" i="30"/>
  <c r="AN496" i="30"/>
  <c r="AJ496" i="30"/>
  <c r="AF496" i="30"/>
  <c r="AB496" i="30"/>
  <c r="X496" i="30"/>
  <c r="T496" i="30"/>
  <c r="P496" i="30"/>
  <c r="L496" i="30"/>
  <c r="DE496" i="30"/>
  <c r="DA496" i="30"/>
  <c r="CW496" i="30"/>
  <c r="CS496" i="30"/>
  <c r="CO496" i="30"/>
  <c r="CK496" i="30"/>
  <c r="CG496" i="30"/>
  <c r="CC496" i="30"/>
  <c r="BY496" i="30"/>
  <c r="BU496" i="30"/>
  <c r="BQ496" i="30"/>
  <c r="BM496" i="30"/>
  <c r="BI496" i="30"/>
  <c r="BE496" i="30"/>
  <c r="BA496" i="30"/>
  <c r="AW496" i="30"/>
  <c r="AS496" i="30"/>
  <c r="AO496" i="30"/>
  <c r="AK496" i="30"/>
  <c r="AG496" i="30"/>
  <c r="AC496" i="30"/>
  <c r="Y496" i="30"/>
  <c r="U496" i="30"/>
  <c r="Q496" i="30"/>
  <c r="M496" i="30"/>
  <c r="DF496" i="30"/>
  <c r="DB496" i="30"/>
  <c r="CX496" i="30"/>
  <c r="CT496" i="30"/>
  <c r="CP496" i="30"/>
  <c r="CL496" i="30"/>
  <c r="CH496" i="30"/>
  <c r="CD496" i="30"/>
  <c r="BZ496" i="30"/>
  <c r="BV496" i="30"/>
  <c r="BR496" i="30"/>
  <c r="BN496" i="30"/>
  <c r="BJ496" i="30"/>
  <c r="BF496" i="30"/>
  <c r="BB496" i="30"/>
  <c r="AX496" i="30"/>
  <c r="AT496" i="30"/>
  <c r="AP496" i="30"/>
  <c r="AL496" i="30"/>
  <c r="AH496" i="30"/>
  <c r="AD496" i="30"/>
  <c r="Z496" i="30"/>
  <c r="DC496" i="30"/>
  <c r="CY496" i="30"/>
  <c r="CU496" i="30"/>
  <c r="CQ496" i="30"/>
  <c r="CM496" i="30"/>
  <c r="CI496" i="30"/>
  <c r="CE496" i="30"/>
  <c r="CA496" i="30"/>
  <c r="BW496" i="30"/>
  <c r="BS496" i="30"/>
  <c r="BO496" i="30"/>
  <c r="BK496" i="30"/>
  <c r="BG496" i="30"/>
  <c r="BC496" i="30"/>
  <c r="AY496" i="30"/>
  <c r="AU496" i="30"/>
  <c r="AQ496" i="30"/>
  <c r="AM496" i="30"/>
  <c r="AI496" i="30"/>
  <c r="AE496" i="30"/>
  <c r="AA496" i="30"/>
  <c r="W496" i="30"/>
  <c r="S496" i="30"/>
  <c r="O496" i="30"/>
  <c r="K496" i="30"/>
  <c r="N496" i="30"/>
  <c r="R496" i="30"/>
  <c r="V496" i="30"/>
  <c r="DD500" i="30"/>
  <c r="CZ500" i="30"/>
  <c r="CV500" i="30"/>
  <c r="CR500" i="30"/>
  <c r="CN500" i="30"/>
  <c r="CJ500" i="30"/>
  <c r="CF500" i="30"/>
  <c r="CB500" i="30"/>
  <c r="BX500" i="30"/>
  <c r="BT500" i="30"/>
  <c r="BP500" i="30"/>
  <c r="BL500" i="30"/>
  <c r="BH500" i="30"/>
  <c r="BD500" i="30"/>
  <c r="AZ500" i="30"/>
  <c r="AV500" i="30"/>
  <c r="AR500" i="30"/>
  <c r="AN500" i="30"/>
  <c r="AJ500" i="30"/>
  <c r="AF500" i="30"/>
  <c r="AB500" i="30"/>
  <c r="X500" i="30"/>
  <c r="T500" i="30"/>
  <c r="P500" i="30"/>
  <c r="L500" i="30"/>
  <c r="DE500" i="30"/>
  <c r="DA500" i="30"/>
  <c r="CW500" i="30"/>
  <c r="CS500" i="30"/>
  <c r="CO500" i="30"/>
  <c r="CK500" i="30"/>
  <c r="CG500" i="30"/>
  <c r="CC500" i="30"/>
  <c r="BY500" i="30"/>
  <c r="BU500" i="30"/>
  <c r="BQ500" i="30"/>
  <c r="BM500" i="30"/>
  <c r="BI500" i="30"/>
  <c r="BE500" i="30"/>
  <c r="BA500" i="30"/>
  <c r="AW500" i="30"/>
  <c r="AS500" i="30"/>
  <c r="AO500" i="30"/>
  <c r="AK500" i="30"/>
  <c r="AG500" i="30"/>
  <c r="AC500" i="30"/>
  <c r="Y500" i="30"/>
  <c r="U500" i="30"/>
  <c r="Q500" i="30"/>
  <c r="M500" i="30"/>
  <c r="DF500" i="30"/>
  <c r="DB500" i="30"/>
  <c r="CX500" i="30"/>
  <c r="CT500" i="30"/>
  <c r="CP500" i="30"/>
  <c r="CL500" i="30"/>
  <c r="CH500" i="30"/>
  <c r="CD500" i="30"/>
  <c r="BZ500" i="30"/>
  <c r="BV500" i="30"/>
  <c r="BR500" i="30"/>
  <c r="BN500" i="30"/>
  <c r="BJ500" i="30"/>
  <c r="BF500" i="30"/>
  <c r="BB500" i="30"/>
  <c r="AX500" i="30"/>
  <c r="AT500" i="30"/>
  <c r="AP500" i="30"/>
  <c r="AL500" i="30"/>
  <c r="AH500" i="30"/>
  <c r="AD500" i="30"/>
  <c r="Z500" i="30"/>
  <c r="V500" i="30"/>
  <c r="R500" i="30"/>
  <c r="N500" i="30"/>
  <c r="DC500" i="30"/>
  <c r="CY500" i="30"/>
  <c r="CU500" i="30"/>
  <c r="CQ500" i="30"/>
  <c r="CM500" i="30"/>
  <c r="CI500" i="30"/>
  <c r="CE500" i="30"/>
  <c r="CA500" i="30"/>
  <c r="BW500" i="30"/>
  <c r="BS500" i="30"/>
  <c r="BO500" i="30"/>
  <c r="BK500" i="30"/>
  <c r="BG500" i="30"/>
  <c r="BC500" i="30"/>
  <c r="AY500" i="30"/>
  <c r="AU500" i="30"/>
  <c r="AQ500" i="30"/>
  <c r="AM500" i="30"/>
  <c r="AI500" i="30"/>
  <c r="AE500" i="30"/>
  <c r="AA500" i="30"/>
  <c r="W500" i="30"/>
  <c r="S500" i="30"/>
  <c r="O500" i="30"/>
  <c r="K500" i="30"/>
  <c r="DC504" i="30"/>
  <c r="CY504" i="30"/>
  <c r="CU504" i="30"/>
  <c r="CQ504" i="30"/>
  <c r="CM504" i="30"/>
  <c r="CI504" i="30"/>
  <c r="CE504" i="30"/>
  <c r="CA504" i="30"/>
  <c r="BW504" i="30"/>
  <c r="DD504" i="30"/>
  <c r="CZ504" i="30"/>
  <c r="CV504" i="30"/>
  <c r="CR504" i="30"/>
  <c r="CN504" i="30"/>
  <c r="CJ504" i="30"/>
  <c r="CF504" i="30"/>
  <c r="CB504" i="30"/>
  <c r="BX504" i="30"/>
  <c r="BT504" i="30"/>
  <c r="BP504" i="30"/>
  <c r="BL504" i="30"/>
  <c r="BH504" i="30"/>
  <c r="BD504" i="30"/>
  <c r="AZ504" i="30"/>
  <c r="AV504" i="30"/>
  <c r="AR504" i="30"/>
  <c r="AN504" i="30"/>
  <c r="AJ504" i="30"/>
  <c r="AF504" i="30"/>
  <c r="AB504" i="30"/>
  <c r="X504" i="30"/>
  <c r="DE504" i="30"/>
  <c r="DA504" i="30"/>
  <c r="CW504" i="30"/>
  <c r="CS504" i="30"/>
  <c r="CO504" i="30"/>
  <c r="CK504" i="30"/>
  <c r="CG504" i="30"/>
  <c r="CC504" i="30"/>
  <c r="BY504" i="30"/>
  <c r="BU504" i="30"/>
  <c r="BQ504" i="30"/>
  <c r="BM504" i="30"/>
  <c r="BI504" i="30"/>
  <c r="BE504" i="30"/>
  <c r="BA504" i="30"/>
  <c r="AW504" i="30"/>
  <c r="AS504" i="30"/>
  <c r="AO504" i="30"/>
  <c r="AK504" i="30"/>
  <c r="AG504" i="30"/>
  <c r="AC504" i="30"/>
  <c r="Y504" i="30"/>
  <c r="DF504" i="30"/>
  <c r="DB504" i="30"/>
  <c r="CX504" i="30"/>
  <c r="CT504" i="30"/>
  <c r="CP504" i="30"/>
  <c r="CL504" i="30"/>
  <c r="CH504" i="30"/>
  <c r="CD504" i="30"/>
  <c r="BZ504" i="30"/>
  <c r="BV504" i="30"/>
  <c r="BR504" i="30"/>
  <c r="BN504" i="30"/>
  <c r="BJ504" i="30"/>
  <c r="BF504" i="30"/>
  <c r="BB504" i="30"/>
  <c r="BK504" i="30"/>
  <c r="AX504" i="30"/>
  <c r="AP504" i="30"/>
  <c r="AH504" i="30"/>
  <c r="Z504" i="30"/>
  <c r="T504" i="30"/>
  <c r="P504" i="30"/>
  <c r="L504" i="30"/>
  <c r="BO504" i="30"/>
  <c r="AY504" i="30"/>
  <c r="AQ504" i="30"/>
  <c r="AI504" i="30"/>
  <c r="AA504" i="30"/>
  <c r="U504" i="30"/>
  <c r="Q504" i="30"/>
  <c r="M504" i="30"/>
  <c r="BS504" i="30"/>
  <c r="BC504" i="30"/>
  <c r="AT504" i="30"/>
  <c r="AL504" i="30"/>
  <c r="AD504" i="30"/>
  <c r="V504" i="30"/>
  <c r="R504" i="30"/>
  <c r="N504" i="30"/>
  <c r="BG504" i="30"/>
  <c r="AU504" i="30"/>
  <c r="AM504" i="30"/>
  <c r="AE504" i="30"/>
  <c r="W504" i="30"/>
  <c r="S504" i="30"/>
  <c r="O504" i="30"/>
  <c r="K504" i="30"/>
  <c r="DC508" i="30"/>
  <c r="CY508" i="30"/>
  <c r="CU508" i="30"/>
  <c r="CQ508" i="30"/>
  <c r="CM508" i="30"/>
  <c r="CI508" i="30"/>
  <c r="CE508" i="30"/>
  <c r="CA508" i="30"/>
  <c r="BW508" i="30"/>
  <c r="BS508" i="30"/>
  <c r="BO508" i="30"/>
  <c r="BK508" i="30"/>
  <c r="BG508" i="30"/>
  <c r="BC508" i="30"/>
  <c r="AY508" i="30"/>
  <c r="AU508" i="30"/>
  <c r="AQ508" i="30"/>
  <c r="AM508" i="30"/>
  <c r="AI508" i="30"/>
  <c r="AE508" i="30"/>
  <c r="AA508" i="30"/>
  <c r="W508" i="30"/>
  <c r="S508" i="30"/>
  <c r="O508" i="30"/>
  <c r="K508" i="30"/>
  <c r="DD508" i="30"/>
  <c r="CZ508" i="30"/>
  <c r="CV508" i="30"/>
  <c r="CR508" i="30"/>
  <c r="CN508" i="30"/>
  <c r="CJ508" i="30"/>
  <c r="CF508" i="30"/>
  <c r="CB508" i="30"/>
  <c r="BX508" i="30"/>
  <c r="BT508" i="30"/>
  <c r="BP508" i="30"/>
  <c r="BL508" i="30"/>
  <c r="BH508" i="30"/>
  <c r="BD508" i="30"/>
  <c r="AZ508" i="30"/>
  <c r="AV508" i="30"/>
  <c r="AR508" i="30"/>
  <c r="AN508" i="30"/>
  <c r="AJ508" i="30"/>
  <c r="AF508" i="30"/>
  <c r="AB508" i="30"/>
  <c r="X508" i="30"/>
  <c r="T508" i="30"/>
  <c r="P508" i="30"/>
  <c r="L508" i="30"/>
  <c r="DE508" i="30"/>
  <c r="DA508" i="30"/>
  <c r="CW508" i="30"/>
  <c r="CS508" i="30"/>
  <c r="CO508" i="30"/>
  <c r="CK508" i="30"/>
  <c r="CG508" i="30"/>
  <c r="CC508" i="30"/>
  <c r="BY508" i="30"/>
  <c r="BU508" i="30"/>
  <c r="BQ508" i="30"/>
  <c r="BM508" i="30"/>
  <c r="BI508" i="30"/>
  <c r="BE508" i="30"/>
  <c r="BA508" i="30"/>
  <c r="AW508" i="30"/>
  <c r="AS508" i="30"/>
  <c r="AO508" i="30"/>
  <c r="AK508" i="30"/>
  <c r="AG508" i="30"/>
  <c r="AC508" i="30"/>
  <c r="Y508" i="30"/>
  <c r="U508" i="30"/>
  <c r="Q508" i="30"/>
  <c r="M508" i="30"/>
  <c r="DF508" i="30"/>
  <c r="DB508" i="30"/>
  <c r="CX508" i="30"/>
  <c r="CT508" i="30"/>
  <c r="CP508" i="30"/>
  <c r="CL508" i="30"/>
  <c r="CH508" i="30"/>
  <c r="CD508" i="30"/>
  <c r="BZ508" i="30"/>
  <c r="BV508" i="30"/>
  <c r="BR508" i="30"/>
  <c r="BN508" i="30"/>
  <c r="BJ508" i="30"/>
  <c r="BF508" i="30"/>
  <c r="BB508" i="30"/>
  <c r="AX508" i="30"/>
  <c r="AT508" i="30"/>
  <c r="AP508" i="30"/>
  <c r="AL508" i="30"/>
  <c r="AH508" i="30"/>
  <c r="AD508" i="30"/>
  <c r="Z508" i="30"/>
  <c r="V508" i="30"/>
  <c r="R508" i="30"/>
  <c r="N508" i="30"/>
  <c r="DC512" i="30"/>
  <c r="CY512" i="30"/>
  <c r="CU512" i="30"/>
  <c r="CQ512" i="30"/>
  <c r="CM512" i="30"/>
  <c r="CI512" i="30"/>
  <c r="CE512" i="30"/>
  <c r="CA512" i="30"/>
  <c r="BW512" i="30"/>
  <c r="BS512" i="30"/>
  <c r="BO512" i="30"/>
  <c r="BK512" i="30"/>
  <c r="BG512" i="30"/>
  <c r="BC512" i="30"/>
  <c r="AY512" i="30"/>
  <c r="AU512" i="30"/>
  <c r="AQ512" i="30"/>
  <c r="AM512" i="30"/>
  <c r="AI512" i="30"/>
  <c r="AE512" i="30"/>
  <c r="AA512" i="30"/>
  <c r="W512" i="30"/>
  <c r="S512" i="30"/>
  <c r="O512" i="30"/>
  <c r="K512" i="30"/>
  <c r="DD512" i="30"/>
  <c r="CZ512" i="30"/>
  <c r="CV512" i="30"/>
  <c r="CR512" i="30"/>
  <c r="CN512" i="30"/>
  <c r="CJ512" i="30"/>
  <c r="CF512" i="30"/>
  <c r="CB512" i="30"/>
  <c r="BX512" i="30"/>
  <c r="BT512" i="30"/>
  <c r="BP512" i="30"/>
  <c r="BL512" i="30"/>
  <c r="BH512" i="30"/>
  <c r="BD512" i="30"/>
  <c r="AZ512" i="30"/>
  <c r="AV512" i="30"/>
  <c r="AR512" i="30"/>
  <c r="AN512" i="30"/>
  <c r="AJ512" i="30"/>
  <c r="AF512" i="30"/>
  <c r="AB512" i="30"/>
  <c r="X512" i="30"/>
  <c r="T512" i="30"/>
  <c r="P512" i="30"/>
  <c r="L512" i="30"/>
  <c r="DE512" i="30"/>
  <c r="DA512" i="30"/>
  <c r="CW512" i="30"/>
  <c r="CS512" i="30"/>
  <c r="CO512" i="30"/>
  <c r="CK512" i="30"/>
  <c r="CG512" i="30"/>
  <c r="CC512" i="30"/>
  <c r="BY512" i="30"/>
  <c r="BU512" i="30"/>
  <c r="BQ512" i="30"/>
  <c r="BM512" i="30"/>
  <c r="BI512" i="30"/>
  <c r="BE512" i="30"/>
  <c r="BA512" i="30"/>
  <c r="AW512" i="30"/>
  <c r="AS512" i="30"/>
  <c r="AO512" i="30"/>
  <c r="AK512" i="30"/>
  <c r="AG512" i="30"/>
  <c r="AC512" i="30"/>
  <c r="Y512" i="30"/>
  <c r="U512" i="30"/>
  <c r="Q512" i="30"/>
  <c r="M512" i="30"/>
  <c r="DF512" i="30"/>
  <c r="DB512" i="30"/>
  <c r="CX512" i="30"/>
  <c r="CT512" i="30"/>
  <c r="CP512" i="30"/>
  <c r="CL512" i="30"/>
  <c r="CH512" i="30"/>
  <c r="CD512" i="30"/>
  <c r="BZ512" i="30"/>
  <c r="BV512" i="30"/>
  <c r="BR512" i="30"/>
  <c r="BN512" i="30"/>
  <c r="BJ512" i="30"/>
  <c r="BF512" i="30"/>
  <c r="BB512" i="30"/>
  <c r="AX512" i="30"/>
  <c r="AT512" i="30"/>
  <c r="AP512" i="30"/>
  <c r="AL512" i="30"/>
  <c r="AH512" i="30"/>
  <c r="AD512" i="30"/>
  <c r="Z512" i="30"/>
  <c r="V512" i="30"/>
  <c r="R512" i="30"/>
  <c r="N512" i="30"/>
  <c r="X15" i="29"/>
  <c r="D9" i="29"/>
  <c r="C13" i="29"/>
  <c r="Z2" i="29"/>
  <c r="Z3" i="29"/>
  <c r="Y3" i="29"/>
  <c r="Y2" i="29"/>
  <c r="IL62" i="30" l="1"/>
  <c r="IL58" i="30"/>
  <c r="IL91" i="30"/>
  <c r="IL47" i="30"/>
  <c r="IL33" i="30"/>
  <c r="IL19" i="30"/>
  <c r="IO91" i="30"/>
  <c r="IL55" i="30"/>
  <c r="IL36" i="30"/>
  <c r="IL81" i="30"/>
  <c r="IL96" i="30"/>
  <c r="IL37" i="30"/>
  <c r="IO19" i="30"/>
  <c r="IL103" i="30"/>
  <c r="IL77" i="30"/>
  <c r="IL35" i="30"/>
  <c r="IL14" i="30"/>
  <c r="IM14" i="30" s="1"/>
  <c r="IP14" i="30" s="1"/>
  <c r="IL94" i="30"/>
  <c r="IL98" i="30"/>
  <c r="IL48" i="30"/>
  <c r="IM48" i="30" s="1"/>
  <c r="IP48" i="30" s="1"/>
  <c r="IL28" i="30"/>
  <c r="IL102" i="30"/>
  <c r="IL99" i="30"/>
  <c r="IL57" i="30"/>
  <c r="IL75" i="30"/>
  <c r="IL59" i="30"/>
  <c r="IL95" i="30"/>
  <c r="IL51" i="30"/>
  <c r="IO34" i="30"/>
  <c r="IL49" i="30"/>
  <c r="IO58" i="30"/>
  <c r="IO103" i="30"/>
  <c r="IL76" i="30"/>
  <c r="IL54" i="30"/>
  <c r="IL97" i="30"/>
  <c r="IL80" i="30"/>
  <c r="IL34" i="30"/>
  <c r="IL44" i="30"/>
  <c r="IL50" i="30"/>
  <c r="IL73" i="30"/>
  <c r="IO78" i="30"/>
  <c r="IL21" i="30"/>
  <c r="IL100" i="30"/>
  <c r="IL72" i="30"/>
  <c r="IL52" i="30"/>
  <c r="IO48" i="30"/>
  <c r="IL61" i="30"/>
  <c r="IL27" i="30"/>
  <c r="IL60" i="30"/>
  <c r="IL56" i="30"/>
  <c r="IL90" i="30"/>
  <c r="IM91" i="30" s="1"/>
  <c r="IP91" i="30" s="1"/>
  <c r="IL113" i="30"/>
  <c r="IL65" i="30"/>
  <c r="IL69" i="30"/>
  <c r="IL86" i="30"/>
  <c r="IL108" i="30"/>
  <c r="IL110" i="30"/>
  <c r="IL38" i="30"/>
  <c r="IL22" i="30"/>
  <c r="IL24" i="30"/>
  <c r="IM34" i="30"/>
  <c r="IP34" i="30" s="1"/>
  <c r="IL45" i="30"/>
  <c r="IO97" i="30"/>
  <c r="IL32" i="30"/>
  <c r="IL25" i="30"/>
  <c r="IL43" i="30"/>
  <c r="IL29" i="30"/>
  <c r="IL40" i="30"/>
  <c r="IL70" i="30"/>
  <c r="IL89" i="30"/>
  <c r="IL17" i="30"/>
  <c r="IL26" i="30"/>
  <c r="IL104" i="30"/>
  <c r="IO43" i="30"/>
  <c r="IL16" i="30"/>
  <c r="IL18" i="30"/>
  <c r="IL107" i="30"/>
  <c r="IL109" i="30"/>
  <c r="IL84" i="30"/>
  <c r="IL15" i="30"/>
  <c r="IL79" i="30"/>
  <c r="IL114" i="30"/>
  <c r="IL74" i="30"/>
  <c r="IL42" i="30"/>
  <c r="IL39" i="30"/>
  <c r="IL64" i="30"/>
  <c r="IL112" i="30"/>
  <c r="IL78" i="30"/>
  <c r="IL63" i="30"/>
  <c r="IL111" i="30"/>
  <c r="IL88" i="30"/>
  <c r="IL20" i="30"/>
  <c r="IL46" i="30"/>
  <c r="IM47" i="30" s="1"/>
  <c r="IP47" i="30" s="1"/>
  <c r="IO14" i="30"/>
  <c r="IL85" i="30"/>
  <c r="IL30" i="30"/>
  <c r="IL93" i="30"/>
  <c r="IL83" i="30"/>
  <c r="IL67" i="30"/>
  <c r="IO94" i="30"/>
  <c r="IL66" i="30"/>
  <c r="IL101" i="30"/>
  <c r="IM102" i="30" s="1"/>
  <c r="IP102" i="30" s="1"/>
  <c r="IL68" i="30"/>
  <c r="IL105" i="30"/>
  <c r="IL87" i="30"/>
  <c r="IL41" i="30"/>
  <c r="IL53" i="30"/>
  <c r="IL82" i="30"/>
  <c r="IL92" i="30"/>
  <c r="IL31" i="30"/>
  <c r="IL106" i="30"/>
  <c r="IL23" i="30"/>
  <c r="IL71" i="30"/>
  <c r="U13" i="29"/>
  <c r="I31" i="30"/>
  <c r="I180" i="30"/>
  <c r="I83" i="30"/>
  <c r="I35" i="30"/>
  <c r="I143" i="30"/>
  <c r="I151" i="30"/>
  <c r="I192" i="30"/>
  <c r="I330" i="30"/>
  <c r="I326" i="30"/>
  <c r="I322" i="30"/>
  <c r="I318" i="30"/>
  <c r="I314" i="30"/>
  <c r="I298" i="30"/>
  <c r="I147" i="30"/>
  <c r="I501" i="30"/>
  <c r="I497" i="30"/>
  <c r="I485" i="30"/>
  <c r="I481" i="30"/>
  <c r="I477" i="30"/>
  <c r="I473" i="30"/>
  <c r="I453" i="30"/>
  <c r="I449" i="30"/>
  <c r="I422" i="30"/>
  <c r="I418" i="30"/>
  <c r="I414" i="30"/>
  <c r="I410" i="30"/>
  <c r="I409" i="30"/>
  <c r="I405" i="30"/>
  <c r="I401" i="30"/>
  <c r="I397" i="30"/>
  <c r="I393" i="30"/>
  <c r="I389" i="30"/>
  <c r="I385" i="30"/>
  <c r="I381" i="30"/>
  <c r="I377" i="30"/>
  <c r="I373" i="30"/>
  <c r="I496" i="30"/>
  <c r="I329" i="30"/>
  <c r="I325" i="30"/>
  <c r="I321" i="30"/>
  <c r="I317" i="30"/>
  <c r="I310" i="30"/>
  <c r="I268" i="30"/>
  <c r="I237" i="30"/>
  <c r="I216" i="30"/>
  <c r="I152" i="30"/>
  <c r="I103" i="30"/>
  <c r="I290" i="30"/>
  <c r="I255" i="30"/>
  <c r="I172" i="30"/>
  <c r="I123" i="30"/>
  <c r="I75" i="30"/>
  <c r="I508" i="30"/>
  <c r="I309" i="30"/>
  <c r="I259" i="30"/>
  <c r="I236" i="30"/>
  <c r="I126" i="30"/>
  <c r="I224" i="30"/>
  <c r="I181" i="30"/>
  <c r="I207" i="30"/>
  <c r="I158" i="30"/>
  <c r="I128" i="30"/>
  <c r="I98" i="30"/>
  <c r="I117" i="30"/>
  <c r="I45" i="30"/>
  <c r="I493" i="30"/>
  <c r="I489" i="30"/>
  <c r="I470" i="30"/>
  <c r="I446" i="30"/>
  <c r="I442" i="30"/>
  <c r="I438" i="30"/>
  <c r="I434" i="30"/>
  <c r="I365" i="30"/>
  <c r="I361" i="30"/>
  <c r="I357" i="30"/>
  <c r="I353" i="30"/>
  <c r="I349" i="30"/>
  <c r="I345" i="30"/>
  <c r="I341" i="30"/>
  <c r="I337" i="30"/>
  <c r="I295" i="30"/>
  <c r="I301" i="30"/>
  <c r="I267" i="30"/>
  <c r="I244" i="30"/>
  <c r="I231" i="30"/>
  <c r="I201" i="30"/>
  <c r="I163" i="30"/>
  <c r="I178" i="30"/>
  <c r="I84" i="30"/>
  <c r="I118" i="30"/>
  <c r="I137" i="30"/>
  <c r="I40" i="30"/>
  <c r="I62" i="30"/>
  <c r="I17" i="30"/>
  <c r="I57" i="30"/>
  <c r="I20" i="30"/>
  <c r="I26" i="30"/>
  <c r="I511" i="30"/>
  <c r="I507" i="30"/>
  <c r="I495" i="30"/>
  <c r="I429" i="30"/>
  <c r="I427" i="30"/>
  <c r="I370" i="30"/>
  <c r="I300" i="30"/>
  <c r="I269" i="30"/>
  <c r="I270" i="30"/>
  <c r="I254" i="30"/>
  <c r="I238" i="30"/>
  <c r="I251" i="30"/>
  <c r="I157" i="30"/>
  <c r="I183" i="30"/>
  <c r="I198" i="30"/>
  <c r="I104" i="30"/>
  <c r="I138" i="30"/>
  <c r="I93" i="30"/>
  <c r="I60" i="30"/>
  <c r="I18" i="30"/>
  <c r="I37" i="30"/>
  <c r="I273" i="30"/>
  <c r="I161" i="30"/>
  <c r="I155" i="30"/>
  <c r="I154" i="30"/>
  <c r="I124" i="30"/>
  <c r="I142" i="30"/>
  <c r="I145" i="30"/>
  <c r="I81" i="30"/>
  <c r="I16" i="30"/>
  <c r="I73" i="30"/>
  <c r="I52" i="30"/>
  <c r="I467" i="30"/>
  <c r="I464" i="30"/>
  <c r="I460" i="30"/>
  <c r="I456" i="30"/>
  <c r="I448" i="30"/>
  <c r="I303" i="30"/>
  <c r="I293" i="30"/>
  <c r="I212" i="30"/>
  <c r="I203" i="30"/>
  <c r="I513" i="30"/>
  <c r="I509" i="30"/>
  <c r="I505" i="30"/>
  <c r="I426" i="30"/>
  <c r="I331" i="30"/>
  <c r="I308" i="30"/>
  <c r="I277" i="30"/>
  <c r="I276" i="30"/>
  <c r="I278" i="30"/>
  <c r="I246" i="30"/>
  <c r="I245" i="30"/>
  <c r="I165" i="30"/>
  <c r="I200" i="30"/>
  <c r="I191" i="30"/>
  <c r="I206" i="30"/>
  <c r="I112" i="30"/>
  <c r="I87" i="30"/>
  <c r="I146" i="30"/>
  <c r="I82" i="30"/>
  <c r="I101" i="30"/>
  <c r="I68" i="30"/>
  <c r="I71" i="30"/>
  <c r="I502" i="30"/>
  <c r="I498" i="30"/>
  <c r="I486" i="30"/>
  <c r="I482" i="30"/>
  <c r="I478" i="30"/>
  <c r="I474" i="30"/>
  <c r="I450" i="30"/>
  <c r="I423" i="30"/>
  <c r="I419" i="30"/>
  <c r="I415" i="30"/>
  <c r="I411" i="30"/>
  <c r="I406" i="30"/>
  <c r="I402" i="30"/>
  <c r="I398" i="30"/>
  <c r="I394" i="30"/>
  <c r="I390" i="30"/>
  <c r="I386" i="30"/>
  <c r="I382" i="30"/>
  <c r="I378" i="30"/>
  <c r="I374" i="30"/>
  <c r="I228" i="30"/>
  <c r="I185" i="30"/>
  <c r="I156" i="30"/>
  <c r="I211" i="30"/>
  <c r="I162" i="30"/>
  <c r="I132" i="30"/>
  <c r="I107" i="30"/>
  <c r="I102" i="30"/>
  <c r="I121" i="30"/>
  <c r="I24" i="30"/>
  <c r="I59" i="30"/>
  <c r="I46" i="30"/>
  <c r="I65" i="30"/>
  <c r="I54" i="30"/>
  <c r="I25" i="30"/>
  <c r="I468" i="30"/>
  <c r="I463" i="30"/>
  <c r="I459" i="30"/>
  <c r="I455" i="30"/>
  <c r="I299" i="30"/>
  <c r="I294" i="30"/>
  <c r="I305" i="30"/>
  <c r="I271" i="30"/>
  <c r="I222" i="30"/>
  <c r="I221" i="30"/>
  <c r="I248" i="30"/>
  <c r="I235" i="30"/>
  <c r="I205" i="30"/>
  <c r="I176" i="30"/>
  <c r="I167" i="30"/>
  <c r="I182" i="30"/>
  <c r="I88" i="30"/>
  <c r="I127" i="30"/>
  <c r="I122" i="30"/>
  <c r="I141" i="30"/>
  <c r="I44" i="30"/>
  <c r="I79" i="30"/>
  <c r="I15" i="30"/>
  <c r="I66" i="30"/>
  <c r="I21" i="30"/>
  <c r="I164" i="30"/>
  <c r="I108" i="30"/>
  <c r="I131" i="30"/>
  <c r="I110" i="30"/>
  <c r="I129" i="30"/>
  <c r="I19" i="30"/>
  <c r="I70" i="30"/>
  <c r="I41" i="30"/>
  <c r="I77" i="30"/>
  <c r="I512" i="30"/>
  <c r="I491" i="30"/>
  <c r="I487" i="30"/>
  <c r="I444" i="30"/>
  <c r="I440" i="30"/>
  <c r="I436" i="30"/>
  <c r="I432" i="30"/>
  <c r="I367" i="30"/>
  <c r="I363" i="30"/>
  <c r="I359" i="30"/>
  <c r="I355" i="30"/>
  <c r="I351" i="30"/>
  <c r="I347" i="30"/>
  <c r="I343" i="30"/>
  <c r="I339" i="30"/>
  <c r="I335" i="30"/>
  <c r="I334" i="30"/>
  <c r="I272" i="30"/>
  <c r="I274" i="30"/>
  <c r="I242" i="30"/>
  <c r="I241" i="30"/>
  <c r="I239" i="30"/>
  <c r="I193" i="30"/>
  <c r="I97" i="30"/>
  <c r="I466" i="30"/>
  <c r="I465" i="30"/>
  <c r="I461" i="30"/>
  <c r="I457" i="30"/>
  <c r="I307" i="30"/>
  <c r="I327" i="30"/>
  <c r="I323" i="30"/>
  <c r="I319" i="30"/>
  <c r="I315" i="30"/>
  <c r="I302" i="30"/>
  <c r="I313" i="30"/>
  <c r="I292" i="30"/>
  <c r="I261" i="30"/>
  <c r="I260" i="30"/>
  <c r="I279" i="30"/>
  <c r="I262" i="30"/>
  <c r="I230" i="30"/>
  <c r="I229" i="30"/>
  <c r="I243" i="30"/>
  <c r="I213" i="30"/>
  <c r="I184" i="30"/>
  <c r="I175" i="30"/>
  <c r="I190" i="30"/>
  <c r="I96" i="30"/>
  <c r="I80" i="30"/>
  <c r="I135" i="30"/>
  <c r="I130" i="30"/>
  <c r="I85" i="30"/>
  <c r="I36" i="30"/>
  <c r="I55" i="30"/>
  <c r="I58" i="30"/>
  <c r="I510" i="30"/>
  <c r="I506" i="30"/>
  <c r="I430" i="30"/>
  <c r="I428" i="30"/>
  <c r="I332" i="30"/>
  <c r="I312" i="30"/>
  <c r="I281" i="30"/>
  <c r="I280" i="30"/>
  <c r="I282" i="30"/>
  <c r="I250" i="30"/>
  <c r="I249" i="30"/>
  <c r="I169" i="30"/>
  <c r="I204" i="30"/>
  <c r="I195" i="30"/>
  <c r="I210" i="30"/>
  <c r="I116" i="30"/>
  <c r="I91" i="30"/>
  <c r="I86" i="30"/>
  <c r="I105" i="30"/>
  <c r="I72" i="30"/>
  <c r="I43" i="30"/>
  <c r="I30" i="30"/>
  <c r="I49" i="30"/>
  <c r="I22" i="30"/>
  <c r="I61" i="30"/>
  <c r="I490" i="30"/>
  <c r="I447" i="30"/>
  <c r="I443" i="30"/>
  <c r="I439" i="30"/>
  <c r="I435" i="30"/>
  <c r="I366" i="30"/>
  <c r="I362" i="30"/>
  <c r="I358" i="30"/>
  <c r="I354" i="30"/>
  <c r="I350" i="30"/>
  <c r="I346" i="30"/>
  <c r="I342" i="30"/>
  <c r="I338" i="30"/>
  <c r="I289" i="30"/>
  <c r="I287" i="30"/>
  <c r="I232" i="30"/>
  <c r="I219" i="30"/>
  <c r="I189" i="30"/>
  <c r="I160" i="30"/>
  <c r="I215" i="30"/>
  <c r="I166" i="30"/>
  <c r="I150" i="30"/>
  <c r="I136" i="30"/>
  <c r="I111" i="30"/>
  <c r="I106" i="30"/>
  <c r="I125" i="30"/>
  <c r="I28" i="30"/>
  <c r="I63" i="30"/>
  <c r="I50" i="30"/>
  <c r="I69" i="30"/>
  <c r="I220" i="30"/>
  <c r="I209" i="30"/>
  <c r="I218" i="30"/>
  <c r="I187" i="30"/>
  <c r="I202" i="30"/>
  <c r="I92" i="30"/>
  <c r="I115" i="30"/>
  <c r="I94" i="30"/>
  <c r="I113" i="30"/>
  <c r="I64" i="30"/>
  <c r="I38" i="30"/>
  <c r="I29" i="30"/>
  <c r="I504" i="30"/>
  <c r="I500" i="30"/>
  <c r="I484" i="30"/>
  <c r="I480" i="30"/>
  <c r="I476" i="30"/>
  <c r="I472" i="30"/>
  <c r="I452" i="30"/>
  <c r="I425" i="30"/>
  <c r="I421" i="30"/>
  <c r="I417" i="30"/>
  <c r="I413" i="30"/>
  <c r="I431" i="30"/>
  <c r="I408" i="30"/>
  <c r="I404" i="30"/>
  <c r="I400" i="30"/>
  <c r="I396" i="30"/>
  <c r="I392" i="30"/>
  <c r="I388" i="30"/>
  <c r="I384" i="30"/>
  <c r="I380" i="30"/>
  <c r="I376" i="30"/>
  <c r="I372" i="30"/>
  <c r="I304" i="30"/>
  <c r="I288" i="30"/>
  <c r="I257" i="30"/>
  <c r="I256" i="30"/>
  <c r="I275" i="30"/>
  <c r="I258" i="30"/>
  <c r="I226" i="30"/>
  <c r="I225" i="30"/>
  <c r="I252" i="30"/>
  <c r="I223" i="30"/>
  <c r="I170" i="30"/>
  <c r="I51" i="30"/>
  <c r="I492" i="30"/>
  <c r="I488" i="30"/>
  <c r="I445" i="30"/>
  <c r="I441" i="30"/>
  <c r="I437" i="30"/>
  <c r="I433" i="30"/>
  <c r="I368" i="30"/>
  <c r="I364" i="30"/>
  <c r="I360" i="30"/>
  <c r="I356" i="30"/>
  <c r="I352" i="30"/>
  <c r="I348" i="30"/>
  <c r="I344" i="30"/>
  <c r="I340" i="30"/>
  <c r="I336" i="30"/>
  <c r="I291" i="30"/>
  <c r="I297" i="30"/>
  <c r="I263" i="30"/>
  <c r="I253" i="30"/>
  <c r="I240" i="30"/>
  <c r="I227" i="30"/>
  <c r="I197" i="30"/>
  <c r="I168" i="30"/>
  <c r="I159" i="30"/>
  <c r="I174" i="30"/>
  <c r="I144" i="30"/>
  <c r="I119" i="30"/>
  <c r="I114" i="30"/>
  <c r="I133" i="30"/>
  <c r="I469" i="30"/>
  <c r="I462" i="30"/>
  <c r="I458" i="30"/>
  <c r="I454" i="30"/>
  <c r="I369" i="30"/>
  <c r="I311" i="30"/>
  <c r="I328" i="30"/>
  <c r="I324" i="30"/>
  <c r="I320" i="30"/>
  <c r="I316" i="30"/>
  <c r="I306" i="30"/>
  <c r="I296" i="30"/>
  <c r="I265" i="30"/>
  <c r="I264" i="30"/>
  <c r="I283" i="30"/>
  <c r="I266" i="30"/>
  <c r="I234" i="30"/>
  <c r="I233" i="30"/>
  <c r="I247" i="30"/>
  <c r="I217" i="30"/>
  <c r="I153" i="30"/>
  <c r="I188" i="30"/>
  <c r="I179" i="30"/>
  <c r="I194" i="30"/>
  <c r="I148" i="30"/>
  <c r="I100" i="30"/>
  <c r="I139" i="30"/>
  <c r="I149" i="30"/>
  <c r="I134" i="30"/>
  <c r="I89" i="30"/>
  <c r="I56" i="30"/>
  <c r="I27" i="30"/>
  <c r="I78" i="30"/>
  <c r="I14" i="30"/>
  <c r="I33" i="30"/>
  <c r="I32" i="30"/>
  <c r="I39" i="30"/>
  <c r="I74" i="30"/>
  <c r="I503" i="30"/>
  <c r="I499" i="30"/>
  <c r="I494" i="30"/>
  <c r="I483" i="30"/>
  <c r="I479" i="30"/>
  <c r="I475" i="30"/>
  <c r="I471" i="30"/>
  <c r="I451" i="30"/>
  <c r="I424" i="30"/>
  <c r="I420" i="30"/>
  <c r="I416" i="30"/>
  <c r="I412" i="30"/>
  <c r="I407" i="30"/>
  <c r="I403" i="30"/>
  <c r="I399" i="30"/>
  <c r="I395" i="30"/>
  <c r="I391" i="30"/>
  <c r="I387" i="30"/>
  <c r="I383" i="30"/>
  <c r="I379" i="30"/>
  <c r="I375" i="30"/>
  <c r="I371" i="30"/>
  <c r="I333" i="30"/>
  <c r="I285" i="30"/>
  <c r="I284" i="30"/>
  <c r="I286" i="30"/>
  <c r="I173" i="30"/>
  <c r="I208" i="30"/>
  <c r="I199" i="30"/>
  <c r="I214" i="30"/>
  <c r="I120" i="30"/>
  <c r="I95" i="30"/>
  <c r="I90" i="30"/>
  <c r="I109" i="30"/>
  <c r="I76" i="30"/>
  <c r="I47" i="30"/>
  <c r="I34" i="30"/>
  <c r="I53" i="30"/>
  <c r="I177" i="30"/>
  <c r="I196" i="30"/>
  <c r="I171" i="30"/>
  <c r="I186" i="30"/>
  <c r="I140" i="30"/>
  <c r="I99" i="30"/>
  <c r="I48" i="30"/>
  <c r="I67" i="30"/>
  <c r="I23" i="30"/>
  <c r="I42" i="30"/>
  <c r="X2" i="29"/>
  <c r="X3" i="29"/>
  <c r="Y8" i="29"/>
  <c r="W15" i="29"/>
  <c r="Z8" i="29"/>
  <c r="Z4" i="29" s="1"/>
  <c r="Z5" i="29" s="1"/>
  <c r="Y4" i="29"/>
  <c r="Y5" i="29" s="1"/>
  <c r="IM76" i="30" l="1"/>
  <c r="IP76" i="30" s="1"/>
  <c r="IM92" i="30"/>
  <c r="IP92" i="30" s="1"/>
  <c r="IM20" i="30"/>
  <c r="IP20" i="30" s="1"/>
  <c r="IM19" i="30"/>
  <c r="IP19" i="30" s="1"/>
  <c r="IM45" i="30"/>
  <c r="IP45" i="30" s="1"/>
  <c r="IM59" i="30"/>
  <c r="IP59" i="30" s="1"/>
  <c r="IM63" i="30"/>
  <c r="IP63" i="30" s="1"/>
  <c r="IM33" i="30"/>
  <c r="IP33" i="30" s="1"/>
  <c r="IM100" i="30"/>
  <c r="IP100" i="30" s="1"/>
  <c r="IM62" i="30"/>
  <c r="IP62" i="30" s="1"/>
  <c r="IM44" i="30"/>
  <c r="IP44" i="30" s="1"/>
  <c r="IM68" i="30"/>
  <c r="IP68" i="30" s="1"/>
  <c r="IM97" i="30"/>
  <c r="IP97" i="30" s="1"/>
  <c r="IM37" i="30"/>
  <c r="IP37" i="30" s="1"/>
  <c r="IM82" i="30"/>
  <c r="IP82" i="30" s="1"/>
  <c r="IM36" i="30"/>
  <c r="IP36" i="30" s="1"/>
  <c r="IM81" i="30"/>
  <c r="IP81" i="30" s="1"/>
  <c r="IM99" i="30"/>
  <c r="IP99" i="30" s="1"/>
  <c r="IM78" i="30"/>
  <c r="IP78" i="30" s="1"/>
  <c r="IM56" i="30"/>
  <c r="IP56" i="30" s="1"/>
  <c r="IM55" i="30"/>
  <c r="IP55" i="30" s="1"/>
  <c r="IM38" i="30"/>
  <c r="IP38" i="30" s="1"/>
  <c r="IM103" i="30"/>
  <c r="IP103" i="30" s="1"/>
  <c r="IM94" i="30"/>
  <c r="IP94" i="30" s="1"/>
  <c r="IM104" i="30"/>
  <c r="IP104" i="30" s="1"/>
  <c r="IM95" i="30"/>
  <c r="IP95" i="30" s="1"/>
  <c r="IM49" i="30"/>
  <c r="IP49" i="30" s="1"/>
  <c r="IM35" i="30"/>
  <c r="IP35" i="30" s="1"/>
  <c r="IM60" i="30"/>
  <c r="IP60" i="30" s="1"/>
  <c r="IM77" i="30"/>
  <c r="IP77" i="30" s="1"/>
  <c r="IM29" i="30"/>
  <c r="IP29" i="30" s="1"/>
  <c r="IM15" i="30"/>
  <c r="IP15" i="30" s="1"/>
  <c r="IM17" i="30"/>
  <c r="IP17" i="30" s="1"/>
  <c r="IM28" i="30"/>
  <c r="IP28" i="30" s="1"/>
  <c r="IM111" i="30"/>
  <c r="IP111" i="30" s="1"/>
  <c r="IM65" i="30"/>
  <c r="IP65" i="30" s="1"/>
  <c r="IM25" i="30"/>
  <c r="IP25" i="30" s="1"/>
  <c r="IM54" i="30"/>
  <c r="IP54" i="30" s="1"/>
  <c r="IM22" i="30"/>
  <c r="IP22" i="30" s="1"/>
  <c r="IM50" i="30"/>
  <c r="IP50" i="30" s="1"/>
  <c r="IM113" i="30"/>
  <c r="IP113" i="30" s="1"/>
  <c r="IM73" i="30"/>
  <c r="IP73" i="30" s="1"/>
  <c r="IM52" i="30"/>
  <c r="IP52" i="30" s="1"/>
  <c r="IM57" i="30"/>
  <c r="IP57" i="30" s="1"/>
  <c r="IM27" i="30"/>
  <c r="IP27" i="30" s="1"/>
  <c r="IM74" i="30"/>
  <c r="IP74" i="30" s="1"/>
  <c r="IM58" i="30"/>
  <c r="IP58" i="30" s="1"/>
  <c r="IM114" i="30"/>
  <c r="IP114" i="30" s="1"/>
  <c r="IM110" i="30"/>
  <c r="IP110" i="30" s="1"/>
  <c r="IM75" i="30"/>
  <c r="IP75" i="30" s="1"/>
  <c r="IM24" i="30"/>
  <c r="IP24" i="30" s="1"/>
  <c r="IM80" i="30"/>
  <c r="IP80" i="30" s="1"/>
  <c r="IM108" i="30"/>
  <c r="IP108" i="30" s="1"/>
  <c r="IM84" i="30"/>
  <c r="IP84" i="30" s="1"/>
  <c r="IM16" i="30"/>
  <c r="IP16" i="30" s="1"/>
  <c r="IM112" i="30"/>
  <c r="IP112" i="30" s="1"/>
  <c r="IM96" i="30"/>
  <c r="IP96" i="30" s="1"/>
  <c r="IM51" i="30"/>
  <c r="IP51" i="30" s="1"/>
  <c r="IM109" i="30"/>
  <c r="IP109" i="30" s="1"/>
  <c r="IM31" i="30"/>
  <c r="IP31" i="30" s="1"/>
  <c r="IM101" i="30"/>
  <c r="IP101" i="30" s="1"/>
  <c r="IM61" i="30"/>
  <c r="IP61" i="30" s="1"/>
  <c r="IM21" i="30"/>
  <c r="IP21" i="30" s="1"/>
  <c r="IM79" i="30"/>
  <c r="IP79" i="30" s="1"/>
  <c r="IM71" i="30"/>
  <c r="IP71" i="30" s="1"/>
  <c r="IM86" i="30"/>
  <c r="IP86" i="30" s="1"/>
  <c r="IM43" i="30"/>
  <c r="IP43" i="30" s="1"/>
  <c r="IM98" i="30"/>
  <c r="IP98" i="30" s="1"/>
  <c r="IM87" i="30"/>
  <c r="IP87" i="30" s="1"/>
  <c r="IM107" i="30"/>
  <c r="IP107" i="30" s="1"/>
  <c r="IM105" i="30"/>
  <c r="IP105" i="30" s="1"/>
  <c r="IM90" i="30"/>
  <c r="IP90" i="30" s="1"/>
  <c r="IM30" i="30"/>
  <c r="IP30" i="30" s="1"/>
  <c r="IM89" i="30"/>
  <c r="IP89" i="30" s="1"/>
  <c r="IM64" i="30"/>
  <c r="IP64" i="30" s="1"/>
  <c r="IM26" i="30"/>
  <c r="IP26" i="30" s="1"/>
  <c r="IM40" i="30"/>
  <c r="IP40" i="30" s="1"/>
  <c r="IM85" i="30"/>
  <c r="IP85" i="30" s="1"/>
  <c r="IM69" i="30"/>
  <c r="IP69" i="30" s="1"/>
  <c r="IM39" i="30"/>
  <c r="IP39" i="30" s="1"/>
  <c r="IM42" i="30"/>
  <c r="IP42" i="30" s="1"/>
  <c r="IM41" i="30"/>
  <c r="IP41" i="30" s="1"/>
  <c r="IM18" i="30"/>
  <c r="IP18" i="30" s="1"/>
  <c r="IM70" i="30"/>
  <c r="IP70" i="30" s="1"/>
  <c r="IM93" i="30"/>
  <c r="IP93" i="30" s="1"/>
  <c r="IM67" i="30"/>
  <c r="IP67" i="30" s="1"/>
  <c r="IM83" i="30"/>
  <c r="IP83" i="30" s="1"/>
  <c r="IM72" i="30"/>
  <c r="IP72" i="30" s="1"/>
  <c r="IM53" i="30"/>
  <c r="IP53" i="30" s="1"/>
  <c r="IM66" i="30"/>
  <c r="IP66" i="30" s="1"/>
  <c r="IM46" i="30"/>
  <c r="IP46" i="30" s="1"/>
  <c r="IM88" i="30"/>
  <c r="IP88" i="30" s="1"/>
  <c r="IM32" i="30"/>
  <c r="IP32" i="30" s="1"/>
  <c r="IM23" i="30"/>
  <c r="IP23" i="30" s="1"/>
  <c r="IM106" i="30"/>
  <c r="IP106" i="30" s="1"/>
  <c r="X8" i="29"/>
  <c r="X4" i="29" s="1"/>
  <c r="X5" i="29" s="1"/>
  <c r="X1" i="29" s="1"/>
  <c r="T13" i="29"/>
  <c r="V15" i="29"/>
  <c r="W3" i="29"/>
  <c r="U15" i="29"/>
  <c r="W2" i="29"/>
  <c r="Z6" i="29"/>
  <c r="Z7" i="29" s="1"/>
  <c r="Z9" i="29" s="1"/>
  <c r="Y1" i="29"/>
  <c r="Y6" i="29"/>
  <c r="Y7" i="29" s="1"/>
  <c r="Y9" i="29" s="1"/>
  <c r="G66" i="28"/>
  <c r="G64" i="28"/>
  <c r="G63" i="28"/>
  <c r="G62" i="28"/>
  <c r="G61" i="28"/>
  <c r="G60" i="28"/>
  <c r="G59" i="28"/>
  <c r="X6" i="29" l="1"/>
  <c r="X7" i="29" s="1"/>
  <c r="X9" i="29" s="1"/>
  <c r="V2" i="29"/>
  <c r="W8" i="29"/>
  <c r="W4" i="29" s="1"/>
  <c r="W5" i="29" s="1"/>
  <c r="W1" i="29" s="1"/>
  <c r="V3" i="29"/>
  <c r="B3" i="28"/>
  <c r="V8" i="29" l="1"/>
  <c r="V4" i="29" s="1"/>
  <c r="V5" i="29" s="1"/>
  <c r="V6" i="29" s="1"/>
  <c r="V7" i="29" s="1"/>
  <c r="V9" i="29" s="1"/>
  <c r="U2" i="29"/>
  <c r="U3" i="29"/>
  <c r="T15" i="29"/>
  <c r="W6" i="29"/>
  <c r="W7" i="29" s="1"/>
  <c r="W9" i="29" s="1"/>
  <c r="U8" i="29" l="1"/>
  <c r="U4" i="29" s="1"/>
  <c r="U5" i="29" s="1"/>
  <c r="U6" i="29" s="1"/>
  <c r="U7" i="29" s="1"/>
  <c r="U9" i="29" s="1"/>
  <c r="V1" i="29"/>
  <c r="T2" i="29"/>
  <c r="T3" i="29"/>
  <c r="T8" i="29" s="1"/>
  <c r="T4" i="29" s="1"/>
  <c r="T5" i="29" s="1"/>
  <c r="T6" i="29" s="1"/>
  <c r="T7" i="29" s="1"/>
  <c r="T9" i="29" s="1"/>
  <c r="Z5" i="25"/>
  <c r="B22" i="28"/>
  <c r="B21" i="28"/>
  <c r="P3" i="28"/>
  <c r="B4" i="28"/>
  <c r="N48" i="3"/>
  <c r="M48" i="3"/>
  <c r="M49" i="3" s="1"/>
  <c r="M50" i="3" s="1"/>
  <c r="E6" i="15"/>
  <c r="F6" i="15"/>
  <c r="U1" i="29" l="1"/>
  <c r="Z2" i="25"/>
  <c r="T1" i="29"/>
  <c r="N49" i="3"/>
  <c r="N50" i="3" s="1"/>
  <c r="E7" i="13"/>
  <c r="E6" i="13"/>
  <c r="U28" i="25" l="1"/>
  <c r="U27" i="25"/>
  <c r="U25" i="25"/>
  <c r="U23" i="25"/>
  <c r="U21" i="25"/>
  <c r="U19" i="25"/>
  <c r="U17" i="25"/>
  <c r="U15" i="25"/>
  <c r="U13" i="25"/>
  <c r="U11" i="25"/>
  <c r="U9" i="25"/>
  <c r="U7" i="25"/>
  <c r="E13" i="3"/>
  <c r="D13" i="3"/>
  <c r="C25" i="4"/>
  <c r="U5" i="25" l="1"/>
  <c r="AC6" i="25"/>
  <c r="U26" i="25"/>
  <c r="U24" i="25"/>
  <c r="U22" i="25"/>
  <c r="U20" i="25"/>
  <c r="U18" i="25"/>
  <c r="U16" i="25"/>
  <c r="U14" i="25"/>
  <c r="U12" i="25"/>
  <c r="U10" i="25"/>
  <c r="U8" i="25"/>
  <c r="U6" i="25"/>
  <c r="E4" i="16"/>
  <c r="AC7" i="25" l="1"/>
  <c r="AC2" i="25" s="1"/>
  <c r="K4" i="16"/>
  <c r="I4" i="16"/>
  <c r="L4" i="16"/>
  <c r="J4" i="16"/>
  <c r="L3" i="1"/>
  <c r="K3" i="1"/>
  <c r="Y9" i="15"/>
  <c r="AD43" i="3" s="1"/>
  <c r="X9" i="15"/>
  <c r="AC43" i="3" s="1"/>
  <c r="Y8" i="15"/>
  <c r="AK43" i="3" s="1"/>
  <c r="X8" i="15"/>
  <c r="AJ43" i="3" s="1"/>
  <c r="N9" i="15"/>
  <c r="N8" i="15"/>
  <c r="N7" i="15"/>
  <c r="M9" i="15"/>
  <c r="M8" i="15"/>
  <c r="M7" i="15"/>
  <c r="L9" i="15"/>
  <c r="L8" i="15"/>
  <c r="L7" i="15"/>
  <c r="N6" i="15"/>
  <c r="M6" i="15"/>
  <c r="L6" i="15"/>
  <c r="G41" i="2"/>
  <c r="V27" i="25" l="1"/>
  <c r="V28" i="25"/>
  <c r="V25" i="25"/>
  <c r="V26" i="25"/>
  <c r="V23" i="25"/>
  <c r="V24" i="25"/>
  <c r="V21" i="25"/>
  <c r="V22" i="25"/>
  <c r="V19" i="25"/>
  <c r="V20" i="25"/>
  <c r="V17" i="25"/>
  <c r="V18" i="25"/>
  <c r="V15" i="25"/>
  <c r="V16" i="25"/>
  <c r="V13" i="25"/>
  <c r="V14" i="25"/>
  <c r="V11" i="25"/>
  <c r="V12" i="25"/>
  <c r="V9" i="25"/>
  <c r="V10" i="25"/>
  <c r="V7" i="25"/>
  <c r="V8" i="25"/>
  <c r="V5" i="25"/>
  <c r="V6" i="25"/>
  <c r="AB9" i="13"/>
  <c r="N9" i="13"/>
  <c r="AC6" i="13"/>
  <c r="AK41" i="3" s="1"/>
  <c r="O13" i="13"/>
  <c r="AD8" i="13"/>
  <c r="M7" i="13"/>
  <c r="AD7" i="13"/>
  <c r="AE41" i="3" s="1"/>
  <c r="M11" i="13"/>
  <c r="U41" i="3" s="1"/>
  <c r="N13" i="13"/>
  <c r="L13" i="13"/>
  <c r="AB6" i="13"/>
  <c r="AJ41" i="3" s="1"/>
  <c r="AC9" i="13"/>
  <c r="M9" i="13"/>
  <c r="M13" i="13"/>
  <c r="N11" i="13"/>
  <c r="V41" i="3" s="1"/>
  <c r="O11" i="13"/>
  <c r="X41" i="3" s="1"/>
  <c r="S7" i="13"/>
  <c r="AB7" i="13"/>
  <c r="AC41" i="3" s="1"/>
  <c r="AC8" i="13"/>
  <c r="AD9" i="13"/>
  <c r="L9" i="13"/>
  <c r="AB8" i="13"/>
  <c r="L7" i="13"/>
  <c r="L11" i="13"/>
  <c r="T41" i="3" s="1"/>
  <c r="N7" i="13"/>
  <c r="O10" i="13"/>
  <c r="H41" i="3" s="1"/>
  <c r="S6" i="13"/>
  <c r="AD6" i="13"/>
  <c r="AL41" i="3" s="1"/>
  <c r="AC7" i="13"/>
  <c r="AD41" i="3" s="1"/>
  <c r="AC8" i="25" l="1"/>
  <c r="AL44" i="3"/>
  <c r="AL45" i="3" s="1"/>
  <c r="AK44" i="3"/>
  <c r="AK45" i="3" s="1"/>
  <c r="AJ44" i="3"/>
  <c r="AJ45" i="3" s="1"/>
  <c r="D41" i="2"/>
  <c r="D28" i="2"/>
  <c r="D15" i="2"/>
  <c r="AC5" i="25" l="1"/>
  <c r="K39" i="1"/>
  <c r="AA9" i="13"/>
  <c r="AA8" i="13"/>
  <c r="AA7" i="13"/>
  <c r="AE40" i="3" s="1"/>
  <c r="AA6" i="13"/>
  <c r="AL40" i="3" s="1"/>
  <c r="Z9" i="13"/>
  <c r="Z8" i="13"/>
  <c r="Z7" i="13"/>
  <c r="AD40" i="3" s="1"/>
  <c r="Z6" i="13"/>
  <c r="AK40" i="3" s="1"/>
  <c r="Y9" i="13"/>
  <c r="Y8" i="13"/>
  <c r="Y7" i="13"/>
  <c r="AC40" i="3" s="1"/>
  <c r="Y6" i="13"/>
  <c r="AJ40" i="3" s="1"/>
  <c r="K13" i="13"/>
  <c r="K11" i="13"/>
  <c r="X40" i="3" s="1"/>
  <c r="K10" i="13"/>
  <c r="H40" i="3" s="1"/>
  <c r="J13" i="13"/>
  <c r="J11" i="13"/>
  <c r="V40" i="3" s="1"/>
  <c r="J9" i="13"/>
  <c r="J7" i="13"/>
  <c r="I13" i="13"/>
  <c r="I11" i="13"/>
  <c r="U40" i="3" s="1"/>
  <c r="I9" i="13"/>
  <c r="I7" i="13"/>
  <c r="H13" i="13"/>
  <c r="H11" i="13"/>
  <c r="T40" i="3" s="1"/>
  <c r="H9" i="13"/>
  <c r="H7" i="13"/>
  <c r="R7" i="13"/>
  <c r="W40" i="3" s="1"/>
  <c r="R6" i="13"/>
  <c r="AC9" i="25" l="1"/>
  <c r="AC10" i="25" s="1"/>
  <c r="AC3" i="25" s="1"/>
  <c r="L39" i="1"/>
  <c r="E19" i="9"/>
  <c r="C51" i="2"/>
  <c r="C52" i="2"/>
  <c r="C48" i="1"/>
  <c r="C47" i="1"/>
  <c r="I48" i="1"/>
  <c r="I47" i="1"/>
  <c r="O88" i="2"/>
  <c r="O87" i="2"/>
  <c r="AN10" i="2"/>
  <c r="AN11" i="2"/>
  <c r="N11" i="2"/>
  <c r="N10" i="2"/>
  <c r="T69" i="2"/>
  <c r="T68" i="2"/>
  <c r="Q69" i="2"/>
  <c r="Q68" i="2"/>
  <c r="N69" i="2"/>
  <c r="N68" i="2"/>
  <c r="P48" i="2"/>
  <c r="P47" i="2"/>
  <c r="N48" i="2"/>
  <c r="N47" i="2"/>
  <c r="E40" i="2"/>
  <c r="H40" i="2" s="1"/>
  <c r="D40" i="2"/>
  <c r="G40" i="2" s="1"/>
  <c r="AM72" i="2"/>
  <c r="AT69" i="2"/>
  <c r="AQ69" i="2"/>
  <c r="AT68" i="2"/>
  <c r="AQ68" i="2"/>
  <c r="AN69" i="2"/>
  <c r="AN68" i="2"/>
  <c r="AS45" i="2"/>
  <c r="AQ45" i="2"/>
  <c r="AR48" i="2"/>
  <c r="AR47" i="2"/>
  <c r="AP48" i="2"/>
  <c r="AP47" i="2"/>
  <c r="AN48" i="2"/>
  <c r="AN47" i="2"/>
  <c r="O12" i="2"/>
  <c r="H6" i="1" s="1"/>
  <c r="AA12" i="2"/>
  <c r="E27" i="2" s="1"/>
  <c r="AG69" i="2"/>
  <c r="AD69" i="2"/>
  <c r="AG68" i="2"/>
  <c r="AD68" i="2"/>
  <c r="AA69" i="2"/>
  <c r="AA68" i="2"/>
  <c r="AE48" i="2"/>
  <c r="AE47" i="2"/>
  <c r="AC48" i="2"/>
  <c r="AC47" i="2"/>
  <c r="AA48" i="2"/>
  <c r="AA47" i="2"/>
  <c r="M30" i="2"/>
  <c r="M29" i="2"/>
  <c r="V83" i="2"/>
  <c r="V81" i="2"/>
  <c r="V80" i="2"/>
  <c r="V78" i="2"/>
  <c r="V77" i="2"/>
  <c r="V76" i="2"/>
  <c r="V75" i="2"/>
  <c r="V74" i="2"/>
  <c r="V73" i="2"/>
  <c r="V72" i="2"/>
  <c r="V71" i="2"/>
  <c r="S83" i="2"/>
  <c r="S81" i="2"/>
  <c r="S80" i="2"/>
  <c r="S72" i="2"/>
  <c r="S73" i="2"/>
  <c r="S74" i="2"/>
  <c r="S75" i="2"/>
  <c r="S76" i="2"/>
  <c r="S77" i="2"/>
  <c r="S78" i="2"/>
  <c r="S71" i="2"/>
  <c r="P82" i="2"/>
  <c r="P81" i="2"/>
  <c r="P79" i="2"/>
  <c r="P78" i="2"/>
  <c r="P77" i="2"/>
  <c r="P76" i="2"/>
  <c r="P75" i="2"/>
  <c r="P74" i="2"/>
  <c r="P73" i="2"/>
  <c r="P71" i="2"/>
  <c r="Q45" i="2"/>
  <c r="D26" i="3"/>
  <c r="B28" i="28"/>
  <c r="C50" i="2" l="1"/>
  <c r="E20" i="9"/>
  <c r="E39" i="1"/>
  <c r="J6" i="1"/>
  <c r="E38" i="1"/>
  <c r="E16" i="9"/>
  <c r="F19" i="9"/>
  <c r="E9" i="9"/>
  <c r="E11" i="1"/>
  <c r="F11" i="1" s="1"/>
  <c r="E19" i="1"/>
  <c r="E20" i="1" s="1"/>
  <c r="C20" i="1" s="1"/>
  <c r="K20" i="1" s="1"/>
  <c r="E16" i="1"/>
  <c r="F16" i="1" s="1"/>
  <c r="E35" i="1"/>
  <c r="E17" i="1"/>
  <c r="F17" i="1" s="1"/>
  <c r="E10" i="1"/>
  <c r="F10" i="1" s="1"/>
  <c r="E14" i="1"/>
  <c r="F14" i="1" s="1"/>
  <c r="E9" i="1"/>
  <c r="F9" i="1" s="1"/>
  <c r="E13" i="1"/>
  <c r="F13" i="1" s="1"/>
  <c r="E12" i="1"/>
  <c r="F12" i="1" s="1"/>
  <c r="E28" i="1"/>
  <c r="AB41" i="2"/>
  <c r="S85" i="2"/>
  <c r="D27" i="2"/>
  <c r="P85" i="2"/>
  <c r="V84" i="2"/>
  <c r="P84" i="2"/>
  <c r="AS35" i="2"/>
  <c r="U58" i="2"/>
  <c r="V58" i="2" s="1"/>
  <c r="E8" i="2" s="1"/>
  <c r="M11" i="1" s="1"/>
  <c r="N11" i="1" s="1"/>
  <c r="AU60" i="2"/>
  <c r="AV60" i="2" s="1"/>
  <c r="V85" i="2"/>
  <c r="S84" i="2"/>
  <c r="F39" i="1" l="1"/>
  <c r="M39" i="1"/>
  <c r="N39" i="1" s="1"/>
  <c r="K20" i="9"/>
  <c r="F20" i="9"/>
  <c r="I38" i="1"/>
  <c r="F16" i="9"/>
  <c r="F9" i="9"/>
  <c r="F38" i="1"/>
  <c r="F19" i="1"/>
  <c r="F35" i="1"/>
  <c r="F28" i="1"/>
  <c r="U60" i="2"/>
  <c r="V60" i="2" s="1"/>
  <c r="AU62" i="2"/>
  <c r="AV62" i="2" s="1"/>
  <c r="O81" i="2"/>
  <c r="AH83" i="2"/>
  <c r="AI83" i="2" s="1"/>
  <c r="AB38" i="2"/>
  <c r="AB39" i="2"/>
  <c r="O40" i="2"/>
  <c r="AE76" i="2"/>
  <c r="AF76" i="2" s="1"/>
  <c r="AE77" i="2"/>
  <c r="AF77" i="2" s="1"/>
  <c r="AH64" i="2"/>
  <c r="AI64" i="2" s="1"/>
  <c r="AO74" i="2"/>
  <c r="AP74" i="2" s="1"/>
  <c r="AO35" i="2"/>
  <c r="AF39" i="2"/>
  <c r="O82" i="2"/>
  <c r="AO82" i="2"/>
  <c r="AP82" i="2" s="1"/>
  <c r="AO38" i="2"/>
  <c r="AF40" i="2"/>
  <c r="R71" i="2"/>
  <c r="AU57" i="2"/>
  <c r="AV57" i="2" s="1"/>
  <c r="S45" i="2"/>
  <c r="AH55" i="2"/>
  <c r="AI55" i="2" s="1"/>
  <c r="AO64" i="2"/>
  <c r="AP64" i="2" s="1"/>
  <c r="Q36" i="2"/>
  <c r="AO60" i="2"/>
  <c r="AP60" i="2" s="1"/>
  <c r="AD43" i="2"/>
  <c r="R75" i="2"/>
  <c r="AE59" i="2"/>
  <c r="AF59" i="2" s="1"/>
  <c r="D22" i="2" s="1"/>
  <c r="AR75" i="2"/>
  <c r="AS75" i="2" s="1"/>
  <c r="AS37" i="2"/>
  <c r="AE56" i="2"/>
  <c r="AF56" i="2" s="1"/>
  <c r="AR76" i="2"/>
  <c r="AS76" i="2" s="1"/>
  <c r="AS38" i="2"/>
  <c r="AE57" i="2"/>
  <c r="AF57" i="2" s="1"/>
  <c r="AR72" i="2"/>
  <c r="AS72" i="2" s="1"/>
  <c r="AE54" i="2"/>
  <c r="AF54" i="2" s="1"/>
  <c r="AR56" i="2"/>
  <c r="AS56" i="2" s="1"/>
  <c r="AO81" i="2"/>
  <c r="AP81" i="2" s="1"/>
  <c r="AF38" i="2"/>
  <c r="AR71" i="2"/>
  <c r="R58" i="2"/>
  <c r="S58" i="2" s="1"/>
  <c r="D8" i="2" s="1"/>
  <c r="K11" i="1" s="1"/>
  <c r="L11" i="1" s="1"/>
  <c r="AO75" i="2"/>
  <c r="AP75" i="2" s="1"/>
  <c r="AO40" i="2"/>
  <c r="AR78" i="2"/>
  <c r="AS78" i="2" s="1"/>
  <c r="AR53" i="2"/>
  <c r="AS53" i="2" s="1"/>
  <c r="AH62" i="2"/>
  <c r="AI62" i="2" s="1"/>
  <c r="Q37" i="2"/>
  <c r="R55" i="2"/>
  <c r="S55" i="2" s="1"/>
  <c r="AR54" i="2"/>
  <c r="AS54" i="2" s="1"/>
  <c r="AH63" i="2"/>
  <c r="AI63" i="2" s="1"/>
  <c r="Q38" i="2"/>
  <c r="R56" i="2"/>
  <c r="S56" i="2" s="1"/>
  <c r="AE73" i="2"/>
  <c r="AF73" i="2" s="1"/>
  <c r="U56" i="2"/>
  <c r="V56" i="2" s="1"/>
  <c r="O60" i="2"/>
  <c r="P60" i="2" s="1"/>
  <c r="AH60" i="2"/>
  <c r="AI60" i="2" s="1"/>
  <c r="R54" i="2"/>
  <c r="S54" i="2" s="1"/>
  <c r="Q39" i="2"/>
  <c r="S41" i="2"/>
  <c r="AB64" i="2"/>
  <c r="AC64" i="2" s="1"/>
  <c r="AU72" i="2"/>
  <c r="AV72" i="2" s="1"/>
  <c r="AR58" i="2"/>
  <c r="AS58" i="2" s="1"/>
  <c r="AO41" i="2"/>
  <c r="AB71" i="2"/>
  <c r="AF45" i="2"/>
  <c r="Q43" i="2"/>
  <c r="R77" i="2"/>
  <c r="R63" i="2"/>
  <c r="S63" i="2" s="1"/>
  <c r="AU73" i="2"/>
  <c r="AV73" i="2" s="1"/>
  <c r="AR62" i="2"/>
  <c r="AS62" i="2" s="1"/>
  <c r="AO43" i="2"/>
  <c r="AB73" i="2"/>
  <c r="AC73" i="2" s="1"/>
  <c r="AB53" i="2"/>
  <c r="AC53" i="2" s="1"/>
  <c r="C19" i="2" s="1"/>
  <c r="S35" i="2"/>
  <c r="R81" i="2"/>
  <c r="R65" i="2"/>
  <c r="S65" i="2" s="1"/>
  <c r="AR59" i="2"/>
  <c r="AS59" i="2" s="1"/>
  <c r="D35" i="2" s="1"/>
  <c r="G35" i="2" s="1"/>
  <c r="AH71" i="2"/>
  <c r="AD36" i="2"/>
  <c r="U67" i="2"/>
  <c r="V67" i="2" s="1"/>
  <c r="AB79" i="2"/>
  <c r="AC79" i="2" s="1"/>
  <c r="S59" i="2"/>
  <c r="D9" i="2" s="1"/>
  <c r="K12" i="1" s="1"/>
  <c r="L12" i="1" s="1"/>
  <c r="AR65" i="2"/>
  <c r="AS65" i="2" s="1"/>
  <c r="AB75" i="2"/>
  <c r="AC75" i="2" s="1"/>
  <c r="S37" i="2"/>
  <c r="R67" i="2"/>
  <c r="S67" i="2" s="1"/>
  <c r="AU53" i="2"/>
  <c r="AV53" i="2" s="1"/>
  <c r="AB40" i="2"/>
  <c r="U62" i="2"/>
  <c r="V62" i="2" s="1"/>
  <c r="AH56" i="2"/>
  <c r="AI56" i="2" s="1"/>
  <c r="O61" i="2"/>
  <c r="P61" i="2" s="1"/>
  <c r="AB81" i="2"/>
  <c r="AC81" i="2" s="1"/>
  <c r="AR57" i="2"/>
  <c r="AS57" i="2" s="1"/>
  <c r="Q42" i="2"/>
  <c r="D13" i="2" s="1"/>
  <c r="K17" i="1" s="1"/>
  <c r="L17" i="1" s="1"/>
  <c r="AU54" i="2"/>
  <c r="AV54" i="2" s="1"/>
  <c r="O53" i="2"/>
  <c r="P53" i="2" s="1"/>
  <c r="C6" i="2" s="1"/>
  <c r="AU71" i="2"/>
  <c r="AU76" i="2"/>
  <c r="AV76" i="2" s="1"/>
  <c r="AU63" i="2"/>
  <c r="AV63" i="2" s="1"/>
  <c r="AR66" i="2"/>
  <c r="AS66" i="2" s="1"/>
  <c r="AO57" i="2"/>
  <c r="AP57" i="2" s="1"/>
  <c r="AQ36" i="2"/>
  <c r="AH73" i="2"/>
  <c r="AI73" i="2" s="1"/>
  <c r="AB77" i="2"/>
  <c r="AC77" i="2" s="1"/>
  <c r="AH53" i="2"/>
  <c r="AI53" i="2" s="1"/>
  <c r="AB59" i="2"/>
  <c r="AC59" i="2" s="1"/>
  <c r="C22" i="2" s="1"/>
  <c r="AD38" i="2"/>
  <c r="S38" i="2"/>
  <c r="O38" i="2"/>
  <c r="O71" i="2"/>
  <c r="AU81" i="2"/>
  <c r="AV81" i="2" s="1"/>
  <c r="AU77" i="2"/>
  <c r="AV77" i="2" s="1"/>
  <c r="AO71" i="2"/>
  <c r="AR67" i="2"/>
  <c r="AS67" i="2" s="1"/>
  <c r="AO59" i="2"/>
  <c r="AP59" i="2" s="1"/>
  <c r="C35" i="2" s="1"/>
  <c r="F35" i="2" s="1"/>
  <c r="AQ37" i="2"/>
  <c r="AH75" i="2"/>
  <c r="AI75" i="2" s="1"/>
  <c r="AB78" i="2"/>
  <c r="AC78" i="2" s="1"/>
  <c r="AH54" i="2"/>
  <c r="AI54" i="2" s="1"/>
  <c r="AB60" i="2"/>
  <c r="AC60" i="2" s="1"/>
  <c r="AD39" i="2"/>
  <c r="S39" i="2"/>
  <c r="O39" i="2"/>
  <c r="O73" i="2"/>
  <c r="S57" i="2"/>
  <c r="D7" i="2" s="1"/>
  <c r="O59" i="2"/>
  <c r="P59" i="2" s="1"/>
  <c r="C9" i="2" s="1"/>
  <c r="I12" i="1" s="1"/>
  <c r="J12" i="1" s="1"/>
  <c r="AO79" i="2"/>
  <c r="AP79" i="2" s="1"/>
  <c r="AO61" i="2"/>
  <c r="AP61" i="2" s="1"/>
  <c r="AH81" i="2"/>
  <c r="AI81" i="2" s="1"/>
  <c r="AH59" i="2"/>
  <c r="AI59" i="2" s="1"/>
  <c r="E22" i="2" s="1"/>
  <c r="AF37" i="2"/>
  <c r="Q35" i="2"/>
  <c r="O78" i="2"/>
  <c r="P67" i="2"/>
  <c r="C11" i="2" s="1"/>
  <c r="AH76" i="2"/>
  <c r="AI76" i="2" s="1"/>
  <c r="AD42" i="2"/>
  <c r="O74" i="2"/>
  <c r="AR73" i="2"/>
  <c r="AS73" i="2" s="1"/>
  <c r="AU58" i="2"/>
  <c r="AV58" i="2" s="1"/>
  <c r="AS36" i="2"/>
  <c r="AE75" i="2"/>
  <c r="AF75" i="2" s="1"/>
  <c r="AE55" i="2"/>
  <c r="AF55" i="2" s="1"/>
  <c r="AB35" i="2"/>
  <c r="U57" i="2"/>
  <c r="V57" i="2" s="1"/>
  <c r="E7" i="2" s="1"/>
  <c r="AR77" i="2"/>
  <c r="AS77" i="2" s="1"/>
  <c r="AU64" i="2"/>
  <c r="AV64" i="2" s="1"/>
  <c r="AO39" i="2"/>
  <c r="AF42" i="2"/>
  <c r="R74" i="2"/>
  <c r="AH77" i="2"/>
  <c r="AI77" i="2" s="1"/>
  <c r="AQ39" i="2"/>
  <c r="AR74" i="2"/>
  <c r="AS74" i="2" s="1"/>
  <c r="AF43" i="2"/>
  <c r="U63" i="2"/>
  <c r="V63" i="2" s="1"/>
  <c r="AS40" i="2"/>
  <c r="AU65" i="2"/>
  <c r="AV65" i="2" s="1"/>
  <c r="AR80" i="2"/>
  <c r="AS80" i="2" s="1"/>
  <c r="AU67" i="2"/>
  <c r="AV67" i="2" s="1"/>
  <c r="AS41" i="2"/>
  <c r="AE81" i="2"/>
  <c r="AF81" i="2" s="1"/>
  <c r="AE62" i="2"/>
  <c r="AF62" i="2" s="1"/>
  <c r="AB43" i="2"/>
  <c r="U64" i="2"/>
  <c r="V64" i="2" s="1"/>
  <c r="AR81" i="2"/>
  <c r="AS81" i="2" s="1"/>
  <c r="AR55" i="2"/>
  <c r="AS55" i="2" s="1"/>
  <c r="AS42" i="2"/>
  <c r="AE83" i="2"/>
  <c r="AF83" i="2" s="1"/>
  <c r="AE63" i="2"/>
  <c r="AF63" i="2" s="1"/>
  <c r="AB44" i="2"/>
  <c r="U65" i="2"/>
  <c r="V65" i="2" s="1"/>
  <c r="AR82" i="2"/>
  <c r="AS82" i="2" s="1"/>
  <c r="AS43" i="2"/>
  <c r="AE65" i="2"/>
  <c r="AF65" i="2" s="1"/>
  <c r="U77" i="2"/>
  <c r="O57" i="2"/>
  <c r="P57" i="2" s="1"/>
  <c r="C7" i="2" s="1"/>
  <c r="S40" i="2"/>
  <c r="AU75" i="2"/>
  <c r="AV75" i="2" s="1"/>
  <c r="AQ35" i="2"/>
  <c r="AB58" i="2"/>
  <c r="AC58" i="2" s="1"/>
  <c r="AU78" i="2"/>
  <c r="AV78" i="2" s="1"/>
  <c r="AE78" i="2"/>
  <c r="AF78" i="2" s="1"/>
  <c r="AE80" i="2"/>
  <c r="AF80" i="2" s="1"/>
  <c r="AU82" i="2"/>
  <c r="AV82" i="2" s="1"/>
  <c r="AO77" i="2"/>
  <c r="AP77" i="2" s="1"/>
  <c r="AU55" i="2"/>
  <c r="AV55" i="2" s="1"/>
  <c r="AO67" i="2"/>
  <c r="AP67" i="2" s="1"/>
  <c r="C37" i="2" s="1"/>
  <c r="F37" i="2" s="1"/>
  <c r="AQ42" i="2"/>
  <c r="AH78" i="2"/>
  <c r="AI78" i="2" s="1"/>
  <c r="AE71" i="2"/>
  <c r="AH57" i="2"/>
  <c r="AI57" i="2" s="1"/>
  <c r="AB67" i="2"/>
  <c r="AC67" i="2" s="1"/>
  <c r="C24" i="2" s="1"/>
  <c r="AD45" i="2"/>
  <c r="S42" i="2"/>
  <c r="O43" i="2"/>
  <c r="O76" i="2"/>
  <c r="U54" i="2"/>
  <c r="V54" i="2" s="1"/>
  <c r="O63" i="2"/>
  <c r="P63" i="2" s="1"/>
  <c r="AU83" i="2"/>
  <c r="AV83" i="2" s="1"/>
  <c r="AO78" i="2"/>
  <c r="AP78" i="2" s="1"/>
  <c r="AU56" i="2"/>
  <c r="AV56" i="2" s="1"/>
  <c r="AO58" i="2"/>
  <c r="AP58" i="2" s="1"/>
  <c r="AQ43" i="2"/>
  <c r="AH80" i="2"/>
  <c r="AI80" i="2" s="1"/>
  <c r="AE72" i="2"/>
  <c r="AF72" i="2" s="1"/>
  <c r="AH58" i="2"/>
  <c r="AI58" i="2" s="1"/>
  <c r="AE53" i="2"/>
  <c r="AF53" i="2" s="1"/>
  <c r="AF36" i="2"/>
  <c r="S43" i="2"/>
  <c r="O44" i="2"/>
  <c r="O77" i="2"/>
  <c r="U55" i="2"/>
  <c r="V55" i="2" s="1"/>
  <c r="O64" i="2"/>
  <c r="P64" i="2" s="1"/>
  <c r="AU74" i="2"/>
  <c r="AV74" i="2" s="1"/>
  <c r="AR63" i="2"/>
  <c r="AS63" i="2" s="1"/>
  <c r="AO44" i="2"/>
  <c r="AB74" i="2"/>
  <c r="AC74" i="2" s="1"/>
  <c r="AB57" i="2"/>
  <c r="AC57" i="2" s="1"/>
  <c r="S36" i="2"/>
  <c r="R66" i="2"/>
  <c r="S66" i="2" s="1"/>
  <c r="AQ38" i="2"/>
  <c r="AB61" i="2"/>
  <c r="AC61" i="2" s="1"/>
  <c r="AR83" i="2"/>
  <c r="AS83" i="2" s="1"/>
  <c r="AU59" i="2"/>
  <c r="AV59" i="2" s="1"/>
  <c r="E35" i="2" s="1"/>
  <c r="H35" i="2" s="1"/>
  <c r="AO53" i="2"/>
  <c r="AP53" i="2" s="1"/>
  <c r="C32" i="2" s="1"/>
  <c r="F32" i="2" s="1"/>
  <c r="AH72" i="2"/>
  <c r="AI72" i="2" s="1"/>
  <c r="AE66" i="2"/>
  <c r="AF66" i="2" s="1"/>
  <c r="AD37" i="2"/>
  <c r="O35" i="2"/>
  <c r="V59" i="2"/>
  <c r="E9" i="2" s="1"/>
  <c r="M12" i="1" s="1"/>
  <c r="N12" i="1" s="1"/>
  <c r="O58" i="2"/>
  <c r="P58" i="2" s="1"/>
  <c r="C8" i="2" s="1"/>
  <c r="I11" i="1" s="1"/>
  <c r="J11" i="1" s="1"/>
  <c r="AO73" i="2"/>
  <c r="AP73" i="2" s="1"/>
  <c r="AS39" i="2"/>
  <c r="AE58" i="2"/>
  <c r="AF58" i="2" s="1"/>
  <c r="AO63" i="2"/>
  <c r="AP63" i="2" s="1"/>
  <c r="O41" i="2"/>
  <c r="AU80" i="2"/>
  <c r="AV80" i="2" s="1"/>
  <c r="U53" i="2"/>
  <c r="V53" i="2" s="1"/>
  <c r="AH65" i="2"/>
  <c r="AI65" i="2" s="1"/>
  <c r="E24" i="2" s="1"/>
  <c r="R62" i="2"/>
  <c r="S62" i="2" s="1"/>
  <c r="D10" i="2" l="1"/>
  <c r="K10" i="1"/>
  <c r="L10" i="1"/>
  <c r="M10" i="1"/>
  <c r="N10" i="1" s="1"/>
  <c r="I9" i="1"/>
  <c r="J9" i="1" s="1"/>
  <c r="K13" i="1"/>
  <c r="L13" i="1" s="1"/>
  <c r="I10" i="1"/>
  <c r="J10" i="1" s="1"/>
  <c r="I28" i="1"/>
  <c r="J28" i="1" s="1"/>
  <c r="I9" i="9"/>
  <c r="I14" i="1"/>
  <c r="J14" i="1" s="1"/>
  <c r="L20" i="9"/>
  <c r="L20" i="1"/>
  <c r="J9" i="9"/>
  <c r="J38" i="1"/>
  <c r="F20" i="1"/>
  <c r="D20" i="1" s="1"/>
  <c r="E11" i="2"/>
  <c r="D6" i="2"/>
  <c r="M26" i="2"/>
  <c r="C12" i="2"/>
  <c r="AC71" i="2"/>
  <c r="AB84" i="2"/>
  <c r="AB85" i="2"/>
  <c r="AS71" i="2"/>
  <c r="AS85" i="2" s="1"/>
  <c r="AR85" i="2"/>
  <c r="E12" i="2"/>
  <c r="E10" i="2"/>
  <c r="E13" i="2"/>
  <c r="M17" i="1" s="1"/>
  <c r="N17" i="1" s="1"/>
  <c r="D12" i="2"/>
  <c r="D11" i="2"/>
  <c r="C13" i="2"/>
  <c r="I17" i="1" s="1"/>
  <c r="J17" i="1" s="1"/>
  <c r="AI71" i="2"/>
  <c r="E20" i="2" s="1"/>
  <c r="AH84" i="2"/>
  <c r="AH85" i="2"/>
  <c r="AF71" i="2"/>
  <c r="AE85" i="2"/>
  <c r="AE84" i="2"/>
  <c r="AP71" i="2"/>
  <c r="AP85" i="2" s="1"/>
  <c r="AO85" i="2"/>
  <c r="AV71" i="2"/>
  <c r="AV85" i="2" s="1"/>
  <c r="AU85" i="2"/>
  <c r="E6" i="2"/>
  <c r="D37" i="2"/>
  <c r="G37" i="2" s="1"/>
  <c r="D26" i="2"/>
  <c r="C25" i="2"/>
  <c r="AV68" i="2"/>
  <c r="AO48" i="2"/>
  <c r="U85" i="2"/>
  <c r="V68" i="2"/>
  <c r="V87" i="2" s="1"/>
  <c r="E34" i="2"/>
  <c r="H34" i="2" s="1"/>
  <c r="C23" i="2"/>
  <c r="S88" i="2"/>
  <c r="D36" i="2"/>
  <c r="G36" i="2" s="1"/>
  <c r="E23" i="2"/>
  <c r="E32" i="2"/>
  <c r="H32" i="2" s="1"/>
  <c r="D25" i="2"/>
  <c r="AU84" i="2"/>
  <c r="Q48" i="2"/>
  <c r="M28" i="2" s="1"/>
  <c r="AF48" i="2"/>
  <c r="Z30" i="2" s="1"/>
  <c r="AD47" i="2"/>
  <c r="Z27" i="2" s="1"/>
  <c r="E21" i="2"/>
  <c r="U69" i="2"/>
  <c r="V69" i="2"/>
  <c r="V88" i="2" s="1"/>
  <c r="U68" i="2"/>
  <c r="R85" i="2"/>
  <c r="D19" i="2"/>
  <c r="E19" i="2"/>
  <c r="C21" i="2"/>
  <c r="AF69" i="2"/>
  <c r="E25" i="2"/>
  <c r="AR69" i="2"/>
  <c r="AB48" i="2"/>
  <c r="Z26" i="2" s="1"/>
  <c r="AQ48" i="2"/>
  <c r="AC69" i="2"/>
  <c r="O29" i="2"/>
  <c r="AS69" i="2"/>
  <c r="E37" i="2"/>
  <c r="H37" i="2" s="1"/>
  <c r="E39" i="2"/>
  <c r="H39" i="2" s="1"/>
  <c r="E26" i="2"/>
  <c r="D21" i="2"/>
  <c r="AC68" i="2"/>
  <c r="P88" i="2"/>
  <c r="AB47" i="2"/>
  <c r="Z25" i="2" s="1"/>
  <c r="D24" i="2"/>
  <c r="C34" i="2"/>
  <c r="F34" i="2" s="1"/>
  <c r="O47" i="2"/>
  <c r="M25" i="2" s="1"/>
  <c r="AF68" i="2"/>
  <c r="AO47" i="2"/>
  <c r="AS47" i="2"/>
  <c r="C36" i="2"/>
  <c r="F36" i="2" s="1"/>
  <c r="E36" i="2"/>
  <c r="H36" i="2" s="1"/>
  <c r="C10" i="2"/>
  <c r="AV69" i="2"/>
  <c r="AD48" i="2"/>
  <c r="Z28" i="2" s="1"/>
  <c r="O27" i="2"/>
  <c r="C39" i="2"/>
  <c r="F39" i="2" s="1"/>
  <c r="O85" i="2"/>
  <c r="AI68" i="2"/>
  <c r="AO68" i="2"/>
  <c r="AE68" i="2"/>
  <c r="AB68" i="2"/>
  <c r="Q47" i="2"/>
  <c r="M27" i="2" s="1"/>
  <c r="AH68" i="2"/>
  <c r="C38" i="2"/>
  <c r="F38" i="2" s="1"/>
  <c r="D39" i="2"/>
  <c r="G39" i="2" s="1"/>
  <c r="C26" i="2"/>
  <c r="AP69" i="2"/>
  <c r="AR84" i="2"/>
  <c r="AE69" i="2"/>
  <c r="D32" i="2"/>
  <c r="G32" i="2" s="1"/>
  <c r="AF47" i="2"/>
  <c r="Z29" i="2" s="1"/>
  <c r="P87" i="2"/>
  <c r="AO69" i="2"/>
  <c r="AU69" i="2"/>
  <c r="AR68" i="2"/>
  <c r="D38" i="2"/>
  <c r="G38" i="2" s="1"/>
  <c r="R68" i="2"/>
  <c r="N26" i="2"/>
  <c r="D23" i="2"/>
  <c r="D34" i="2"/>
  <c r="G34" i="2" s="1"/>
  <c r="AI69" i="2"/>
  <c r="N25" i="2"/>
  <c r="AS48" i="2"/>
  <c r="AO84" i="2"/>
  <c r="AP68" i="2"/>
  <c r="R69" i="2"/>
  <c r="AU68" i="2"/>
  <c r="AB69" i="2"/>
  <c r="AH69" i="2"/>
  <c r="O26" i="2"/>
  <c r="E38" i="2"/>
  <c r="H38" i="2" s="1"/>
  <c r="AQ47" i="2"/>
  <c r="AS68" i="2"/>
  <c r="C8" i="24"/>
  <c r="C7" i="24"/>
  <c r="B26" i="28" s="1"/>
  <c r="K16" i="1" l="1"/>
  <c r="L16" i="1" s="1"/>
  <c r="K16" i="9"/>
  <c r="K35" i="1"/>
  <c r="L35" i="1" s="1"/>
  <c r="M14" i="1"/>
  <c r="N14" i="1" s="1"/>
  <c r="I13" i="1"/>
  <c r="J13" i="1" s="1"/>
  <c r="I16" i="1"/>
  <c r="J16" i="1" s="1"/>
  <c r="I16" i="9"/>
  <c r="J16" i="9" s="1"/>
  <c r="I35" i="1"/>
  <c r="J35" i="1" s="1"/>
  <c r="M13" i="1"/>
  <c r="N13" i="1" s="1"/>
  <c r="M9" i="1"/>
  <c r="N9" i="1" s="1"/>
  <c r="M28" i="1"/>
  <c r="N28" i="1" s="1"/>
  <c r="K14" i="1"/>
  <c r="L14" i="1"/>
  <c r="M16" i="1"/>
  <c r="M35" i="1"/>
  <c r="N35" i="1" s="1"/>
  <c r="K9" i="1"/>
  <c r="L9" i="1" s="1"/>
  <c r="K9" i="9"/>
  <c r="L9" i="9" s="1"/>
  <c r="K28" i="1"/>
  <c r="L28" i="1" s="1"/>
  <c r="L16" i="9"/>
  <c r="B27" i="28"/>
  <c r="P17" i="1"/>
  <c r="AV88" i="2"/>
  <c r="AV84" i="2"/>
  <c r="AV87" i="2" s="1"/>
  <c r="AR88" i="2"/>
  <c r="D33" i="2"/>
  <c r="G33" i="2" s="1"/>
  <c r="AR87" i="2"/>
  <c r="AP88" i="2"/>
  <c r="AO87" i="2"/>
  <c r="AS84" i="2"/>
  <c r="AS87" i="2" s="1"/>
  <c r="C33" i="2"/>
  <c r="F33" i="2" s="1"/>
  <c r="AU88" i="2"/>
  <c r="AS88" i="2"/>
  <c r="AP84" i="2"/>
  <c r="AP87" i="2" s="1"/>
  <c r="N30" i="2"/>
  <c r="U88" i="2"/>
  <c r="AF85" i="2"/>
  <c r="AF88" i="2" s="1"/>
  <c r="AF84" i="2"/>
  <c r="AF87" i="2" s="1"/>
  <c r="AC85" i="2"/>
  <c r="AC88" i="2" s="1"/>
  <c r="AC84" i="2"/>
  <c r="AC87" i="2" s="1"/>
  <c r="AA26" i="2"/>
  <c r="AB88" i="2"/>
  <c r="AI85" i="2"/>
  <c r="AI88" i="2" s="1"/>
  <c r="AI84" i="2"/>
  <c r="AI87" i="2" s="1"/>
  <c r="AA30" i="2"/>
  <c r="AH88" i="2"/>
  <c r="N27" i="2"/>
  <c r="P27" i="2" s="1"/>
  <c r="R87" i="2"/>
  <c r="AA28" i="2"/>
  <c r="AE88" i="2"/>
  <c r="AA25" i="2"/>
  <c r="AB87" i="2"/>
  <c r="AB26" i="2" s="1"/>
  <c r="N29" i="2"/>
  <c r="P29" i="2" s="1"/>
  <c r="U87" i="2"/>
  <c r="AO88" i="2"/>
  <c r="E33" i="2"/>
  <c r="H33" i="2" s="1"/>
  <c r="AA29" i="2"/>
  <c r="AH87" i="2"/>
  <c r="AB29" i="2" s="1"/>
  <c r="AA27" i="2"/>
  <c r="AE87" i="2"/>
  <c r="AB27" i="2" s="1"/>
  <c r="N28" i="2"/>
  <c r="R88" i="2"/>
  <c r="C20" i="2"/>
  <c r="D20" i="2"/>
  <c r="AU87" i="2"/>
  <c r="J7" i="24"/>
  <c r="O30" i="2"/>
  <c r="O28" i="2"/>
  <c r="P26" i="2"/>
  <c r="O25" i="2"/>
  <c r="P25" i="2" s="1"/>
  <c r="Q14" i="1" l="1"/>
  <c r="N16" i="1"/>
  <c r="T17" i="1" s="1"/>
  <c r="S17" i="1"/>
  <c r="T14" i="1"/>
  <c r="S14" i="1"/>
  <c r="R14" i="1"/>
  <c r="P14" i="1"/>
  <c r="R17" i="1"/>
  <c r="Q17" i="1"/>
  <c r="AB25" i="2"/>
  <c r="AC27" i="2"/>
  <c r="AC29" i="2"/>
  <c r="AB30" i="2"/>
  <c r="AC30" i="2" s="1"/>
  <c r="AC26" i="2"/>
  <c r="AB28" i="2"/>
  <c r="AC28" i="2" s="1"/>
  <c r="P28" i="2"/>
  <c r="P30" i="2"/>
  <c r="AC25" i="2"/>
  <c r="AB12" i="2"/>
  <c r="Y19" i="15"/>
  <c r="Z19" i="15"/>
  <c r="Y20" i="15"/>
  <c r="Z20" i="15"/>
  <c r="Y21" i="15"/>
  <c r="Z21" i="15"/>
  <c r="Y22" i="15"/>
  <c r="Z22" i="15"/>
  <c r="Y23" i="15"/>
  <c r="Z23" i="15"/>
  <c r="Y24" i="15"/>
  <c r="Z24" i="15"/>
  <c r="Y25" i="15"/>
  <c r="Z25" i="15"/>
  <c r="Y26" i="15"/>
  <c r="Z26" i="15"/>
  <c r="Y27" i="15"/>
  <c r="Z27" i="15"/>
  <c r="Y28" i="15"/>
  <c r="Z28" i="15"/>
  <c r="Y29" i="15"/>
  <c r="Z29" i="15"/>
  <c r="Y30" i="15"/>
  <c r="Z30" i="15"/>
  <c r="Y31" i="15"/>
  <c r="Z31" i="15"/>
  <c r="Y32" i="15"/>
  <c r="Z32" i="15"/>
  <c r="Y33" i="15"/>
  <c r="Z33" i="15"/>
  <c r="Y34" i="15"/>
  <c r="Z34" i="15"/>
  <c r="Y35" i="15"/>
  <c r="Z35" i="15"/>
  <c r="Y36" i="15"/>
  <c r="Z36" i="15"/>
  <c r="Y37" i="15"/>
  <c r="Z37" i="15"/>
  <c r="Y38" i="15"/>
  <c r="Z38" i="15"/>
  <c r="Y39" i="15"/>
  <c r="Z39" i="15"/>
  <c r="Y40" i="15"/>
  <c r="Z40" i="15"/>
  <c r="Y41" i="15"/>
  <c r="Z41" i="15"/>
  <c r="Y42" i="15"/>
  <c r="Z42" i="15"/>
  <c r="Y43" i="15"/>
  <c r="Z43" i="15"/>
  <c r="Y44" i="15"/>
  <c r="Z44" i="15"/>
  <c r="Y45" i="15"/>
  <c r="Z45" i="15"/>
  <c r="Y46" i="15"/>
  <c r="Z46" i="15"/>
  <c r="Y47" i="15"/>
  <c r="Z47" i="15"/>
  <c r="Z18" i="15"/>
  <c r="Y18" i="15"/>
  <c r="J22" i="1" l="1"/>
  <c r="Z8" i="15"/>
  <c r="AL43" i="3" s="1"/>
  <c r="Z9" i="15"/>
  <c r="AE43" i="3" s="1"/>
  <c r="M44" i="3"/>
  <c r="N44" i="3" l="1"/>
  <c r="W9" i="15"/>
  <c r="AE42" i="3" s="1"/>
  <c r="V9" i="15"/>
  <c r="AD42" i="3" s="1"/>
  <c r="U9" i="15"/>
  <c r="AC42" i="3" s="1"/>
  <c r="W8" i="15"/>
  <c r="AL42" i="3" s="1"/>
  <c r="AL46" i="3" s="1"/>
  <c r="V8" i="15"/>
  <c r="AK42" i="3" s="1"/>
  <c r="AK46" i="3" s="1"/>
  <c r="AK47" i="3" s="1"/>
  <c r="U8" i="15"/>
  <c r="AJ42" i="3" s="1"/>
  <c r="AJ46" i="3" s="1"/>
  <c r="AJ47" i="3" s="1"/>
  <c r="AL47" i="3" l="1"/>
  <c r="AD46" i="3"/>
  <c r="AD47" i="3" s="1"/>
  <c r="AC46" i="3"/>
  <c r="AC47" i="3" s="1"/>
  <c r="AE46" i="3"/>
  <c r="AE47" i="3" s="1"/>
  <c r="E20" i="4" l="1"/>
  <c r="H6" i="15"/>
  <c r="D17" i="9"/>
  <c r="C17" i="9"/>
  <c r="D11" i="9"/>
  <c r="D12" i="9"/>
  <c r="D13" i="9"/>
  <c r="D14" i="9"/>
  <c r="D10" i="9"/>
  <c r="C11" i="9"/>
  <c r="C12" i="9"/>
  <c r="C13" i="9"/>
  <c r="C14" i="9"/>
  <c r="C10" i="9"/>
  <c r="D36" i="1"/>
  <c r="C36" i="1"/>
  <c r="D30" i="1"/>
  <c r="D31" i="1"/>
  <c r="D32" i="1"/>
  <c r="D33" i="1"/>
  <c r="D29" i="1"/>
  <c r="C30" i="1"/>
  <c r="C31" i="1"/>
  <c r="C32" i="1"/>
  <c r="C33" i="1"/>
  <c r="C29" i="1"/>
  <c r="J7" i="15"/>
  <c r="J9" i="15"/>
  <c r="I9" i="15"/>
  <c r="H9" i="15"/>
  <c r="I7" i="15"/>
  <c r="H7" i="15"/>
  <c r="E17" i="9" l="1"/>
  <c r="E36" i="1"/>
  <c r="E29" i="1"/>
  <c r="E31" i="1"/>
  <c r="E32" i="1"/>
  <c r="E30" i="1"/>
  <c r="E33" i="1"/>
  <c r="E13" i="9"/>
  <c r="E10" i="9"/>
  <c r="E11" i="9"/>
  <c r="E12" i="9"/>
  <c r="E14" i="9"/>
  <c r="J48" i="1"/>
  <c r="K48" i="1" s="1"/>
  <c r="D48" i="1"/>
  <c r="E48" i="1" s="1"/>
  <c r="F44" i="3"/>
  <c r="F45" i="3" s="1"/>
  <c r="J8" i="15"/>
  <c r="I8" i="15"/>
  <c r="H8" i="15"/>
  <c r="J6" i="15"/>
  <c r="I6" i="15"/>
  <c r="R47" i="15"/>
  <c r="Q47" i="15"/>
  <c r="J47" i="15"/>
  <c r="I47" i="15"/>
  <c r="R46" i="15"/>
  <c r="Q46" i="15"/>
  <c r="J46" i="15"/>
  <c r="I46" i="15"/>
  <c r="R45" i="15"/>
  <c r="Q45" i="15"/>
  <c r="J45" i="15"/>
  <c r="I45" i="15"/>
  <c r="R44" i="15"/>
  <c r="Q44" i="15"/>
  <c r="J44" i="15"/>
  <c r="I44" i="15"/>
  <c r="R43" i="15"/>
  <c r="Q43" i="15"/>
  <c r="J43" i="15"/>
  <c r="I43" i="15"/>
  <c r="R42" i="15"/>
  <c r="Q42" i="15"/>
  <c r="J42" i="15"/>
  <c r="I42" i="15"/>
  <c r="R41" i="15"/>
  <c r="Q41" i="15"/>
  <c r="J41" i="15"/>
  <c r="I41" i="15"/>
  <c r="R40" i="15"/>
  <c r="Q40" i="15"/>
  <c r="J40" i="15"/>
  <c r="I40" i="15"/>
  <c r="R39" i="15"/>
  <c r="Q39" i="15"/>
  <c r="J39" i="15"/>
  <c r="I39" i="15"/>
  <c r="R38" i="15"/>
  <c r="Q38" i="15"/>
  <c r="J38" i="15"/>
  <c r="I38" i="15"/>
  <c r="R37" i="15"/>
  <c r="Q37" i="15"/>
  <c r="J37" i="15"/>
  <c r="I37" i="15"/>
  <c r="R36" i="15"/>
  <c r="Q36" i="15"/>
  <c r="J36" i="15"/>
  <c r="I36" i="15"/>
  <c r="R35" i="15"/>
  <c r="Q35" i="15"/>
  <c r="J35" i="15"/>
  <c r="I35" i="15"/>
  <c r="R34" i="15"/>
  <c r="Q34" i="15"/>
  <c r="J34" i="15"/>
  <c r="I34" i="15"/>
  <c r="R33" i="15"/>
  <c r="Q33" i="15"/>
  <c r="J33" i="15"/>
  <c r="I33" i="15"/>
  <c r="R32" i="15"/>
  <c r="Q32" i="15"/>
  <c r="J32" i="15"/>
  <c r="I32" i="15"/>
  <c r="R31" i="15"/>
  <c r="Q31" i="15"/>
  <c r="J31" i="15"/>
  <c r="I31" i="15"/>
  <c r="R30" i="15"/>
  <c r="Q30" i="15"/>
  <c r="J30" i="15"/>
  <c r="I30" i="15"/>
  <c r="R29" i="15"/>
  <c r="Q29" i="15"/>
  <c r="J29" i="15"/>
  <c r="I29" i="15"/>
  <c r="R28" i="15"/>
  <c r="Q28" i="15"/>
  <c r="J28" i="15"/>
  <c r="I28" i="15"/>
  <c r="R27" i="15"/>
  <c r="Q27" i="15"/>
  <c r="J27" i="15"/>
  <c r="I27" i="15"/>
  <c r="R26" i="15"/>
  <c r="Q26" i="15"/>
  <c r="J26" i="15"/>
  <c r="I26" i="15"/>
  <c r="R25" i="15"/>
  <c r="Q25" i="15"/>
  <c r="J25" i="15"/>
  <c r="I25" i="15"/>
  <c r="R24" i="15"/>
  <c r="Q24" i="15"/>
  <c r="J24" i="15"/>
  <c r="I24" i="15"/>
  <c r="R23" i="15"/>
  <c r="Q23" i="15"/>
  <c r="J23" i="15"/>
  <c r="I23" i="15"/>
  <c r="R22" i="15"/>
  <c r="Q22" i="15"/>
  <c r="J22" i="15"/>
  <c r="O6" i="15" s="1"/>
  <c r="I22" i="15"/>
  <c r="R21" i="15"/>
  <c r="Q21" i="15"/>
  <c r="J21" i="15"/>
  <c r="I21" i="15"/>
  <c r="R20" i="15"/>
  <c r="Q20" i="15"/>
  <c r="J20" i="15"/>
  <c r="I20" i="15"/>
  <c r="R19" i="15"/>
  <c r="Q19" i="15"/>
  <c r="J19" i="15"/>
  <c r="I19" i="15"/>
  <c r="R18" i="15"/>
  <c r="Q18" i="15"/>
  <c r="J18" i="15"/>
  <c r="I18" i="15"/>
  <c r="O8" i="15" l="1"/>
  <c r="K10" i="9"/>
  <c r="I10" i="9"/>
  <c r="M32" i="1"/>
  <c r="K32" i="1"/>
  <c r="I32" i="1"/>
  <c r="K17" i="9"/>
  <c r="I17" i="9"/>
  <c r="K11" i="9"/>
  <c r="I11" i="9"/>
  <c r="M30" i="1"/>
  <c r="K30" i="1"/>
  <c r="I30" i="1"/>
  <c r="K36" i="1"/>
  <c r="I36" i="1"/>
  <c r="M36" i="1"/>
  <c r="K12" i="9"/>
  <c r="I12" i="9"/>
  <c r="M33" i="1"/>
  <c r="K33" i="1"/>
  <c r="I33" i="1"/>
  <c r="M29" i="1"/>
  <c r="K29" i="1"/>
  <c r="I29" i="1"/>
  <c r="K14" i="9"/>
  <c r="I14" i="9"/>
  <c r="K13" i="9"/>
  <c r="I13" i="9"/>
  <c r="K31" i="1"/>
  <c r="I31" i="1"/>
  <c r="M31" i="1"/>
  <c r="Q36" i="1"/>
  <c r="S36" i="1"/>
  <c r="F17" i="9"/>
  <c r="F10" i="9"/>
  <c r="F11" i="9"/>
  <c r="F12" i="9"/>
  <c r="F14" i="9"/>
  <c r="F13" i="9"/>
  <c r="K7" i="15"/>
  <c r="O7" i="15"/>
  <c r="K9" i="15"/>
  <c r="O9" i="15"/>
  <c r="F30" i="1"/>
  <c r="F36" i="1"/>
  <c r="F29" i="1"/>
  <c r="F33" i="1"/>
  <c r="F32" i="1"/>
  <c r="F31" i="1"/>
  <c r="K8" i="15"/>
  <c r="K6" i="15"/>
  <c r="G44" i="3"/>
  <c r="G45" i="3" s="1"/>
  <c r="H44" i="3"/>
  <c r="H45" i="3" s="1"/>
  <c r="D44" i="3"/>
  <c r="D45" i="3" s="1"/>
  <c r="E44" i="3"/>
  <c r="E45" i="3" s="1"/>
  <c r="L29" i="1" l="1"/>
  <c r="J29" i="1"/>
  <c r="N29" i="1"/>
  <c r="L17" i="9"/>
  <c r="J17" i="9"/>
  <c r="L33" i="1"/>
  <c r="J33" i="1"/>
  <c r="N33" i="1"/>
  <c r="L13" i="9"/>
  <c r="J13" i="9"/>
  <c r="L10" i="9"/>
  <c r="J10" i="9"/>
  <c r="N32" i="1"/>
  <c r="L32" i="1"/>
  <c r="J32" i="1"/>
  <c r="N30" i="1"/>
  <c r="L30" i="1"/>
  <c r="J30" i="1"/>
  <c r="L11" i="9"/>
  <c r="J11" i="9"/>
  <c r="L14" i="9"/>
  <c r="J14" i="9"/>
  <c r="N31" i="1"/>
  <c r="L31" i="1"/>
  <c r="J31" i="1"/>
  <c r="N36" i="1"/>
  <c r="L36" i="1"/>
  <c r="P36" i="1" s="1"/>
  <c r="J36" i="1"/>
  <c r="R36" i="1" s="1"/>
  <c r="L12" i="9"/>
  <c r="J12" i="9"/>
  <c r="T36" i="1"/>
  <c r="S33" i="1"/>
  <c r="AK50" i="3"/>
  <c r="Q33" i="1"/>
  <c r="E19" i="4"/>
  <c r="J22" i="9" l="1"/>
  <c r="T33" i="1"/>
  <c r="P33" i="1"/>
  <c r="R33" i="1"/>
  <c r="AK51" i="3"/>
  <c r="BP1020" i="13"/>
  <c r="BN1020" i="13"/>
  <c r="BL1020" i="13"/>
  <c r="BH1020" i="13"/>
  <c r="BF1020" i="13"/>
  <c r="BD1020" i="13"/>
  <c r="BA1020" i="13"/>
  <c r="AZ1020" i="13"/>
  <c r="AX1020" i="13"/>
  <c r="AV1020" i="13"/>
  <c r="AS1020" i="13"/>
  <c r="AR1020" i="13"/>
  <c r="AP1020" i="13"/>
  <c r="AN1020" i="13"/>
  <c r="BP1019" i="13"/>
  <c r="BN1019" i="13"/>
  <c r="BL1019" i="13"/>
  <c r="BH1019" i="13"/>
  <c r="BF1019" i="13"/>
  <c r="BD1019" i="13"/>
  <c r="BA1019" i="13"/>
  <c r="AZ1019" i="13"/>
  <c r="AX1019" i="13"/>
  <c r="AV1019" i="13"/>
  <c r="AS1019" i="13"/>
  <c r="AR1019" i="13"/>
  <c r="AP1019" i="13"/>
  <c r="AN1019" i="13"/>
  <c r="BP1018" i="13"/>
  <c r="BN1018" i="13"/>
  <c r="BL1018" i="13"/>
  <c r="BH1018" i="13"/>
  <c r="BF1018" i="13"/>
  <c r="BD1018" i="13"/>
  <c r="BA1018" i="13"/>
  <c r="AZ1018" i="13"/>
  <c r="AX1018" i="13"/>
  <c r="AV1018" i="13"/>
  <c r="AS1018" i="13"/>
  <c r="AR1018" i="13"/>
  <c r="AP1018" i="13"/>
  <c r="AN1018" i="13"/>
  <c r="BP1017" i="13"/>
  <c r="BN1017" i="13"/>
  <c r="BL1017" i="13"/>
  <c r="BH1017" i="13"/>
  <c r="BF1017" i="13"/>
  <c r="BD1017" i="13"/>
  <c r="BA1017" i="13"/>
  <c r="AZ1017" i="13"/>
  <c r="AX1017" i="13"/>
  <c r="AV1017" i="13"/>
  <c r="AS1017" i="13"/>
  <c r="AR1017" i="13"/>
  <c r="AP1017" i="13"/>
  <c r="AN1017" i="13"/>
  <c r="BP1016" i="13"/>
  <c r="BN1016" i="13"/>
  <c r="BL1016" i="13"/>
  <c r="BH1016" i="13"/>
  <c r="BF1016" i="13"/>
  <c r="BD1016" i="13"/>
  <c r="BA1016" i="13"/>
  <c r="AZ1016" i="13"/>
  <c r="AX1016" i="13"/>
  <c r="AV1016" i="13"/>
  <c r="AS1016" i="13"/>
  <c r="AR1016" i="13"/>
  <c r="AP1016" i="13"/>
  <c r="AN1016" i="13"/>
  <c r="BP1015" i="13"/>
  <c r="BN1015" i="13"/>
  <c r="BL1015" i="13"/>
  <c r="BH1015" i="13"/>
  <c r="BF1015" i="13"/>
  <c r="BD1015" i="13"/>
  <c r="BA1015" i="13"/>
  <c r="AZ1015" i="13"/>
  <c r="AX1015" i="13"/>
  <c r="AV1015" i="13"/>
  <c r="AS1015" i="13"/>
  <c r="AR1015" i="13"/>
  <c r="AP1015" i="13"/>
  <c r="AN1015" i="13"/>
  <c r="BP1014" i="13"/>
  <c r="BN1014" i="13"/>
  <c r="BL1014" i="13"/>
  <c r="BH1014" i="13"/>
  <c r="BF1014" i="13"/>
  <c r="BD1014" i="13"/>
  <c r="BA1014" i="13"/>
  <c r="AZ1014" i="13"/>
  <c r="AX1014" i="13"/>
  <c r="AV1014" i="13"/>
  <c r="AS1014" i="13"/>
  <c r="AR1014" i="13"/>
  <c r="AP1014" i="13"/>
  <c r="AN1014" i="13"/>
  <c r="BP1013" i="13"/>
  <c r="BN1013" i="13"/>
  <c r="BL1013" i="13"/>
  <c r="BH1013" i="13"/>
  <c r="BF1013" i="13"/>
  <c r="BD1013" i="13"/>
  <c r="BA1013" i="13"/>
  <c r="AZ1013" i="13"/>
  <c r="AX1013" i="13"/>
  <c r="AV1013" i="13"/>
  <c r="AS1013" i="13"/>
  <c r="AR1013" i="13"/>
  <c r="AP1013" i="13"/>
  <c r="AN1013" i="13"/>
  <c r="BP1012" i="13"/>
  <c r="BN1012" i="13"/>
  <c r="BL1012" i="13"/>
  <c r="BH1012" i="13"/>
  <c r="BF1012" i="13"/>
  <c r="BD1012" i="13"/>
  <c r="BA1012" i="13"/>
  <c r="AZ1012" i="13"/>
  <c r="AX1012" i="13"/>
  <c r="AV1012" i="13"/>
  <c r="AS1012" i="13"/>
  <c r="AR1012" i="13"/>
  <c r="AP1012" i="13"/>
  <c r="AN1012" i="13"/>
  <c r="BP1011" i="13"/>
  <c r="BN1011" i="13"/>
  <c r="BL1011" i="13"/>
  <c r="BH1011" i="13"/>
  <c r="BF1011" i="13"/>
  <c r="BD1011" i="13"/>
  <c r="BA1011" i="13"/>
  <c r="AZ1011" i="13"/>
  <c r="AX1011" i="13"/>
  <c r="AV1011" i="13"/>
  <c r="AS1011" i="13"/>
  <c r="AR1011" i="13"/>
  <c r="AP1011" i="13"/>
  <c r="AN1011" i="13"/>
  <c r="BP1010" i="13"/>
  <c r="BN1010" i="13"/>
  <c r="BL1010" i="13"/>
  <c r="BH1010" i="13"/>
  <c r="BF1010" i="13"/>
  <c r="BD1010" i="13"/>
  <c r="BA1010" i="13"/>
  <c r="AZ1010" i="13"/>
  <c r="AX1010" i="13"/>
  <c r="AV1010" i="13"/>
  <c r="AS1010" i="13"/>
  <c r="AR1010" i="13"/>
  <c r="AP1010" i="13"/>
  <c r="AN1010" i="13"/>
  <c r="BP1009" i="13"/>
  <c r="BN1009" i="13"/>
  <c r="BL1009" i="13"/>
  <c r="BH1009" i="13"/>
  <c r="BF1009" i="13"/>
  <c r="BD1009" i="13"/>
  <c r="BA1009" i="13"/>
  <c r="AZ1009" i="13"/>
  <c r="AX1009" i="13"/>
  <c r="AV1009" i="13"/>
  <c r="AS1009" i="13"/>
  <c r="AR1009" i="13"/>
  <c r="AP1009" i="13"/>
  <c r="AN1009" i="13"/>
  <c r="BP1008" i="13"/>
  <c r="BN1008" i="13"/>
  <c r="BL1008" i="13"/>
  <c r="BH1008" i="13"/>
  <c r="BF1008" i="13"/>
  <c r="BD1008" i="13"/>
  <c r="BA1008" i="13"/>
  <c r="AZ1008" i="13"/>
  <c r="AX1008" i="13"/>
  <c r="AV1008" i="13"/>
  <c r="AS1008" i="13"/>
  <c r="AR1008" i="13"/>
  <c r="AP1008" i="13"/>
  <c r="AN1008" i="13"/>
  <c r="BP1007" i="13"/>
  <c r="BN1007" i="13"/>
  <c r="BL1007" i="13"/>
  <c r="BH1007" i="13"/>
  <c r="BF1007" i="13"/>
  <c r="BD1007" i="13"/>
  <c r="BA1007" i="13"/>
  <c r="AZ1007" i="13"/>
  <c r="AX1007" i="13"/>
  <c r="AV1007" i="13"/>
  <c r="AS1007" i="13"/>
  <c r="AR1007" i="13"/>
  <c r="AP1007" i="13"/>
  <c r="AN1007" i="13"/>
  <c r="BP1006" i="13"/>
  <c r="BN1006" i="13"/>
  <c r="BL1006" i="13"/>
  <c r="BH1006" i="13"/>
  <c r="BF1006" i="13"/>
  <c r="BD1006" i="13"/>
  <c r="BA1006" i="13"/>
  <c r="AZ1006" i="13"/>
  <c r="AX1006" i="13"/>
  <c r="AV1006" i="13"/>
  <c r="AS1006" i="13"/>
  <c r="AR1006" i="13"/>
  <c r="AP1006" i="13"/>
  <c r="AN1006" i="13"/>
  <c r="BP1005" i="13"/>
  <c r="BN1005" i="13"/>
  <c r="BL1005" i="13"/>
  <c r="BH1005" i="13"/>
  <c r="BF1005" i="13"/>
  <c r="BD1005" i="13"/>
  <c r="BA1005" i="13"/>
  <c r="AZ1005" i="13"/>
  <c r="AX1005" i="13"/>
  <c r="AV1005" i="13"/>
  <c r="AS1005" i="13"/>
  <c r="AR1005" i="13"/>
  <c r="AP1005" i="13"/>
  <c r="AN1005" i="13"/>
  <c r="BP1004" i="13"/>
  <c r="BN1004" i="13"/>
  <c r="BL1004" i="13"/>
  <c r="BH1004" i="13"/>
  <c r="BF1004" i="13"/>
  <c r="BD1004" i="13"/>
  <c r="BA1004" i="13"/>
  <c r="AZ1004" i="13"/>
  <c r="AX1004" i="13"/>
  <c r="AV1004" i="13"/>
  <c r="AS1004" i="13"/>
  <c r="AR1004" i="13"/>
  <c r="AP1004" i="13"/>
  <c r="AN1004" i="13"/>
  <c r="BP1003" i="13"/>
  <c r="BN1003" i="13"/>
  <c r="BL1003" i="13"/>
  <c r="BH1003" i="13"/>
  <c r="BF1003" i="13"/>
  <c r="BD1003" i="13"/>
  <c r="BA1003" i="13"/>
  <c r="AZ1003" i="13"/>
  <c r="AX1003" i="13"/>
  <c r="AV1003" i="13"/>
  <c r="AS1003" i="13"/>
  <c r="AR1003" i="13"/>
  <c r="AP1003" i="13"/>
  <c r="AN1003" i="13"/>
  <c r="BP1002" i="13"/>
  <c r="BN1002" i="13"/>
  <c r="BL1002" i="13"/>
  <c r="BH1002" i="13"/>
  <c r="BF1002" i="13"/>
  <c r="BD1002" i="13"/>
  <c r="BA1002" i="13"/>
  <c r="AZ1002" i="13"/>
  <c r="AX1002" i="13"/>
  <c r="AV1002" i="13"/>
  <c r="AS1002" i="13"/>
  <c r="AR1002" i="13"/>
  <c r="AP1002" i="13"/>
  <c r="AN1002" i="13"/>
  <c r="BP1001" i="13"/>
  <c r="BN1001" i="13"/>
  <c r="BL1001" i="13"/>
  <c r="BH1001" i="13"/>
  <c r="BF1001" i="13"/>
  <c r="BD1001" i="13"/>
  <c r="BA1001" i="13"/>
  <c r="AZ1001" i="13"/>
  <c r="AX1001" i="13"/>
  <c r="AV1001" i="13"/>
  <c r="AS1001" i="13"/>
  <c r="AR1001" i="13"/>
  <c r="AP1001" i="13"/>
  <c r="AN1001" i="13"/>
  <c r="BP1000" i="13"/>
  <c r="BN1000" i="13"/>
  <c r="BL1000" i="13"/>
  <c r="BH1000" i="13"/>
  <c r="BF1000" i="13"/>
  <c r="BD1000" i="13"/>
  <c r="BA1000" i="13"/>
  <c r="AZ1000" i="13"/>
  <c r="AX1000" i="13"/>
  <c r="AV1000" i="13"/>
  <c r="AS1000" i="13"/>
  <c r="AR1000" i="13"/>
  <c r="AP1000" i="13"/>
  <c r="AN1000" i="13"/>
  <c r="BP999" i="13"/>
  <c r="BN999" i="13"/>
  <c r="BL999" i="13"/>
  <c r="BH999" i="13"/>
  <c r="BF999" i="13"/>
  <c r="BD999" i="13"/>
  <c r="BA999" i="13"/>
  <c r="AZ999" i="13"/>
  <c r="AX999" i="13"/>
  <c r="AV999" i="13"/>
  <c r="AS999" i="13"/>
  <c r="AR999" i="13"/>
  <c r="AP999" i="13"/>
  <c r="AN999" i="13"/>
  <c r="BP998" i="13"/>
  <c r="BN998" i="13"/>
  <c r="BL998" i="13"/>
  <c r="BH998" i="13"/>
  <c r="BF998" i="13"/>
  <c r="BD998" i="13"/>
  <c r="BA998" i="13"/>
  <c r="AZ998" i="13"/>
  <c r="AX998" i="13"/>
  <c r="AV998" i="13"/>
  <c r="AS998" i="13"/>
  <c r="AR998" i="13"/>
  <c r="AP998" i="13"/>
  <c r="AN998" i="13"/>
  <c r="BP997" i="13"/>
  <c r="BN997" i="13"/>
  <c r="BL997" i="13"/>
  <c r="BH997" i="13"/>
  <c r="BF997" i="13"/>
  <c r="BD997" i="13"/>
  <c r="BA997" i="13"/>
  <c r="AZ997" i="13"/>
  <c r="AX997" i="13"/>
  <c r="AV997" i="13"/>
  <c r="AS997" i="13"/>
  <c r="AR997" i="13"/>
  <c r="AP997" i="13"/>
  <c r="AN997" i="13"/>
  <c r="BP996" i="13"/>
  <c r="BN996" i="13"/>
  <c r="BL996" i="13"/>
  <c r="BH996" i="13"/>
  <c r="BF996" i="13"/>
  <c r="BD996" i="13"/>
  <c r="BA996" i="13"/>
  <c r="AZ996" i="13"/>
  <c r="AX996" i="13"/>
  <c r="AV996" i="13"/>
  <c r="AS996" i="13"/>
  <c r="AR996" i="13"/>
  <c r="AP996" i="13"/>
  <c r="AN996" i="13"/>
  <c r="BP995" i="13"/>
  <c r="BN995" i="13"/>
  <c r="BL995" i="13"/>
  <c r="BH995" i="13"/>
  <c r="BF995" i="13"/>
  <c r="BD995" i="13"/>
  <c r="BA995" i="13"/>
  <c r="AZ995" i="13"/>
  <c r="AX995" i="13"/>
  <c r="AV995" i="13"/>
  <c r="AS995" i="13"/>
  <c r="AR995" i="13"/>
  <c r="AP995" i="13"/>
  <c r="AN995" i="13"/>
  <c r="BP994" i="13"/>
  <c r="BN994" i="13"/>
  <c r="BL994" i="13"/>
  <c r="BH994" i="13"/>
  <c r="BF994" i="13"/>
  <c r="BD994" i="13"/>
  <c r="BA994" i="13"/>
  <c r="AZ994" i="13"/>
  <c r="AX994" i="13"/>
  <c r="AV994" i="13"/>
  <c r="AS994" i="13"/>
  <c r="AR994" i="13"/>
  <c r="AP994" i="13"/>
  <c r="AN994" i="13"/>
  <c r="BP993" i="13"/>
  <c r="BN993" i="13"/>
  <c r="BL993" i="13"/>
  <c r="BH993" i="13"/>
  <c r="BF993" i="13"/>
  <c r="BD993" i="13"/>
  <c r="BA993" i="13"/>
  <c r="AZ993" i="13"/>
  <c r="AX993" i="13"/>
  <c r="AV993" i="13"/>
  <c r="AS993" i="13"/>
  <c r="AR993" i="13"/>
  <c r="AP993" i="13"/>
  <c r="AN993" i="13"/>
  <c r="BP992" i="13"/>
  <c r="BN992" i="13"/>
  <c r="BL992" i="13"/>
  <c r="BH992" i="13"/>
  <c r="BF992" i="13"/>
  <c r="BD992" i="13"/>
  <c r="BA992" i="13"/>
  <c r="AZ992" i="13"/>
  <c r="AX992" i="13"/>
  <c r="AV992" i="13"/>
  <c r="AS992" i="13"/>
  <c r="AR992" i="13"/>
  <c r="AP992" i="13"/>
  <c r="AN992" i="13"/>
  <c r="BP991" i="13"/>
  <c r="BN991" i="13"/>
  <c r="BL991" i="13"/>
  <c r="BH991" i="13"/>
  <c r="BF991" i="13"/>
  <c r="BD991" i="13"/>
  <c r="BA991" i="13"/>
  <c r="AZ991" i="13"/>
  <c r="AX991" i="13"/>
  <c r="AV991" i="13"/>
  <c r="AS991" i="13"/>
  <c r="AR991" i="13"/>
  <c r="AP991" i="13"/>
  <c r="AN991" i="13"/>
  <c r="BP990" i="13"/>
  <c r="BN990" i="13"/>
  <c r="BL990" i="13"/>
  <c r="BH990" i="13"/>
  <c r="BF990" i="13"/>
  <c r="BD990" i="13"/>
  <c r="BA990" i="13"/>
  <c r="AZ990" i="13"/>
  <c r="AX990" i="13"/>
  <c r="AV990" i="13"/>
  <c r="AS990" i="13"/>
  <c r="AR990" i="13"/>
  <c r="AP990" i="13"/>
  <c r="AN990" i="13"/>
  <c r="BP989" i="13"/>
  <c r="BN989" i="13"/>
  <c r="BL989" i="13"/>
  <c r="BH989" i="13"/>
  <c r="BF989" i="13"/>
  <c r="BD989" i="13"/>
  <c r="BA989" i="13"/>
  <c r="AZ989" i="13"/>
  <c r="AX989" i="13"/>
  <c r="AV989" i="13"/>
  <c r="AS989" i="13"/>
  <c r="AR989" i="13"/>
  <c r="AP989" i="13"/>
  <c r="AN989" i="13"/>
  <c r="BP988" i="13"/>
  <c r="BN988" i="13"/>
  <c r="BL988" i="13"/>
  <c r="BH988" i="13"/>
  <c r="BF988" i="13"/>
  <c r="BD988" i="13"/>
  <c r="BA988" i="13"/>
  <c r="AZ988" i="13"/>
  <c r="AX988" i="13"/>
  <c r="AV988" i="13"/>
  <c r="AS988" i="13"/>
  <c r="AR988" i="13"/>
  <c r="AP988" i="13"/>
  <c r="AN988" i="13"/>
  <c r="BP987" i="13"/>
  <c r="BN987" i="13"/>
  <c r="BL987" i="13"/>
  <c r="BH987" i="13"/>
  <c r="BF987" i="13"/>
  <c r="BD987" i="13"/>
  <c r="BA987" i="13"/>
  <c r="AZ987" i="13"/>
  <c r="AX987" i="13"/>
  <c r="AV987" i="13"/>
  <c r="AS987" i="13"/>
  <c r="AR987" i="13"/>
  <c r="AP987" i="13"/>
  <c r="AN987" i="13"/>
  <c r="BP986" i="13"/>
  <c r="BN986" i="13"/>
  <c r="BL986" i="13"/>
  <c r="BH986" i="13"/>
  <c r="BF986" i="13"/>
  <c r="BD986" i="13"/>
  <c r="BA986" i="13"/>
  <c r="AZ986" i="13"/>
  <c r="AX986" i="13"/>
  <c r="AV986" i="13"/>
  <c r="AS986" i="13"/>
  <c r="AR986" i="13"/>
  <c r="AP986" i="13"/>
  <c r="AN986" i="13"/>
  <c r="BP985" i="13"/>
  <c r="BN985" i="13"/>
  <c r="BL985" i="13"/>
  <c r="BH985" i="13"/>
  <c r="BF985" i="13"/>
  <c r="BD985" i="13"/>
  <c r="BA985" i="13"/>
  <c r="AZ985" i="13"/>
  <c r="AX985" i="13"/>
  <c r="AV985" i="13"/>
  <c r="AS985" i="13"/>
  <c r="AR985" i="13"/>
  <c r="AP985" i="13"/>
  <c r="AN985" i="13"/>
  <c r="BP984" i="13"/>
  <c r="BN984" i="13"/>
  <c r="BL984" i="13"/>
  <c r="BH984" i="13"/>
  <c r="BF984" i="13"/>
  <c r="BD984" i="13"/>
  <c r="BA984" i="13"/>
  <c r="AZ984" i="13"/>
  <c r="AX984" i="13"/>
  <c r="AV984" i="13"/>
  <c r="AS984" i="13"/>
  <c r="AR984" i="13"/>
  <c r="AP984" i="13"/>
  <c r="AN984" i="13"/>
  <c r="BP983" i="13"/>
  <c r="BN983" i="13"/>
  <c r="BL983" i="13"/>
  <c r="BH983" i="13"/>
  <c r="BF983" i="13"/>
  <c r="BD983" i="13"/>
  <c r="BA983" i="13"/>
  <c r="AZ983" i="13"/>
  <c r="AX983" i="13"/>
  <c r="AV983" i="13"/>
  <c r="AS983" i="13"/>
  <c r="AR983" i="13"/>
  <c r="AP983" i="13"/>
  <c r="AN983" i="13"/>
  <c r="BP982" i="13"/>
  <c r="BN982" i="13"/>
  <c r="BL982" i="13"/>
  <c r="BH982" i="13"/>
  <c r="BF982" i="13"/>
  <c r="BD982" i="13"/>
  <c r="BA982" i="13"/>
  <c r="AZ982" i="13"/>
  <c r="AX982" i="13"/>
  <c r="AV982" i="13"/>
  <c r="AS982" i="13"/>
  <c r="AR982" i="13"/>
  <c r="AP982" i="13"/>
  <c r="AN982" i="13"/>
  <c r="BP981" i="13"/>
  <c r="BN981" i="13"/>
  <c r="BL981" i="13"/>
  <c r="BH981" i="13"/>
  <c r="BF981" i="13"/>
  <c r="BD981" i="13"/>
  <c r="BA981" i="13"/>
  <c r="AZ981" i="13"/>
  <c r="AX981" i="13"/>
  <c r="AV981" i="13"/>
  <c r="AS981" i="13"/>
  <c r="AR981" i="13"/>
  <c r="AP981" i="13"/>
  <c r="AN981" i="13"/>
  <c r="BP980" i="13"/>
  <c r="BN980" i="13"/>
  <c r="BL980" i="13"/>
  <c r="BH980" i="13"/>
  <c r="BF980" i="13"/>
  <c r="BD980" i="13"/>
  <c r="BA980" i="13"/>
  <c r="AZ980" i="13"/>
  <c r="AX980" i="13"/>
  <c r="AV980" i="13"/>
  <c r="AS980" i="13"/>
  <c r="AR980" i="13"/>
  <c r="AP980" i="13"/>
  <c r="AN980" i="13"/>
  <c r="BP979" i="13"/>
  <c r="BN979" i="13"/>
  <c r="BL979" i="13"/>
  <c r="BH979" i="13"/>
  <c r="BF979" i="13"/>
  <c r="BD979" i="13"/>
  <c r="BA979" i="13"/>
  <c r="AZ979" i="13"/>
  <c r="AX979" i="13"/>
  <c r="AV979" i="13"/>
  <c r="AS979" i="13"/>
  <c r="AR979" i="13"/>
  <c r="AP979" i="13"/>
  <c r="AN979" i="13"/>
  <c r="BP978" i="13"/>
  <c r="BN978" i="13"/>
  <c r="BL978" i="13"/>
  <c r="BH978" i="13"/>
  <c r="BF978" i="13"/>
  <c r="BD978" i="13"/>
  <c r="BA978" i="13"/>
  <c r="AZ978" i="13"/>
  <c r="AX978" i="13"/>
  <c r="AV978" i="13"/>
  <c r="AS978" i="13"/>
  <c r="AR978" i="13"/>
  <c r="AP978" i="13"/>
  <c r="AN978" i="13"/>
  <c r="BP977" i="13"/>
  <c r="BN977" i="13"/>
  <c r="BL977" i="13"/>
  <c r="BH977" i="13"/>
  <c r="BF977" i="13"/>
  <c r="BD977" i="13"/>
  <c r="BA977" i="13"/>
  <c r="AZ977" i="13"/>
  <c r="AX977" i="13"/>
  <c r="AV977" i="13"/>
  <c r="AS977" i="13"/>
  <c r="AR977" i="13"/>
  <c r="AP977" i="13"/>
  <c r="AN977" i="13"/>
  <c r="BP976" i="13"/>
  <c r="BN976" i="13"/>
  <c r="BL976" i="13"/>
  <c r="BH976" i="13"/>
  <c r="BF976" i="13"/>
  <c r="BD976" i="13"/>
  <c r="BA976" i="13"/>
  <c r="AZ976" i="13"/>
  <c r="AX976" i="13"/>
  <c r="AV976" i="13"/>
  <c r="AS976" i="13"/>
  <c r="AR976" i="13"/>
  <c r="AP976" i="13"/>
  <c r="AN976" i="13"/>
  <c r="BP975" i="13"/>
  <c r="BN975" i="13"/>
  <c r="BL975" i="13"/>
  <c r="BH975" i="13"/>
  <c r="BF975" i="13"/>
  <c r="BD975" i="13"/>
  <c r="BA975" i="13"/>
  <c r="AZ975" i="13"/>
  <c r="AX975" i="13"/>
  <c r="AV975" i="13"/>
  <c r="AS975" i="13"/>
  <c r="AR975" i="13"/>
  <c r="AP975" i="13"/>
  <c r="AN975" i="13"/>
  <c r="BP974" i="13"/>
  <c r="BN974" i="13"/>
  <c r="BL974" i="13"/>
  <c r="BH974" i="13"/>
  <c r="BF974" i="13"/>
  <c r="BD974" i="13"/>
  <c r="BA974" i="13"/>
  <c r="AZ974" i="13"/>
  <c r="AX974" i="13"/>
  <c r="AV974" i="13"/>
  <c r="AS974" i="13"/>
  <c r="AR974" i="13"/>
  <c r="AP974" i="13"/>
  <c r="AN974" i="13"/>
  <c r="BP973" i="13"/>
  <c r="BN973" i="13"/>
  <c r="BL973" i="13"/>
  <c r="BH973" i="13"/>
  <c r="BF973" i="13"/>
  <c r="BD973" i="13"/>
  <c r="BA973" i="13"/>
  <c r="AZ973" i="13"/>
  <c r="AX973" i="13"/>
  <c r="AV973" i="13"/>
  <c r="AS973" i="13"/>
  <c r="AR973" i="13"/>
  <c r="AP973" i="13"/>
  <c r="AN973" i="13"/>
  <c r="BP972" i="13"/>
  <c r="BN972" i="13"/>
  <c r="BL972" i="13"/>
  <c r="BH972" i="13"/>
  <c r="BF972" i="13"/>
  <c r="BD972" i="13"/>
  <c r="BA972" i="13"/>
  <c r="AZ972" i="13"/>
  <c r="AX972" i="13"/>
  <c r="AV972" i="13"/>
  <c r="AS972" i="13"/>
  <c r="AR972" i="13"/>
  <c r="AP972" i="13"/>
  <c r="AN972" i="13"/>
  <c r="BP971" i="13"/>
  <c r="BN971" i="13"/>
  <c r="BL971" i="13"/>
  <c r="BH971" i="13"/>
  <c r="BF971" i="13"/>
  <c r="BD971" i="13"/>
  <c r="BA971" i="13"/>
  <c r="AZ971" i="13"/>
  <c r="AX971" i="13"/>
  <c r="AV971" i="13"/>
  <c r="AS971" i="13"/>
  <c r="AR971" i="13"/>
  <c r="AP971" i="13"/>
  <c r="AN971" i="13"/>
  <c r="BP970" i="13"/>
  <c r="BN970" i="13"/>
  <c r="BL970" i="13"/>
  <c r="BH970" i="13"/>
  <c r="BF970" i="13"/>
  <c r="BD970" i="13"/>
  <c r="BA970" i="13"/>
  <c r="AZ970" i="13"/>
  <c r="AX970" i="13"/>
  <c r="AV970" i="13"/>
  <c r="AS970" i="13"/>
  <c r="AR970" i="13"/>
  <c r="AP970" i="13"/>
  <c r="AN970" i="13"/>
  <c r="BP969" i="13"/>
  <c r="BN969" i="13"/>
  <c r="BL969" i="13"/>
  <c r="BH969" i="13"/>
  <c r="BF969" i="13"/>
  <c r="BD969" i="13"/>
  <c r="BA969" i="13"/>
  <c r="AZ969" i="13"/>
  <c r="AX969" i="13"/>
  <c r="AV969" i="13"/>
  <c r="AS969" i="13"/>
  <c r="AR969" i="13"/>
  <c r="AP969" i="13"/>
  <c r="AN969" i="13"/>
  <c r="BP968" i="13"/>
  <c r="BN968" i="13"/>
  <c r="BL968" i="13"/>
  <c r="BH968" i="13"/>
  <c r="BF968" i="13"/>
  <c r="BD968" i="13"/>
  <c r="BA968" i="13"/>
  <c r="AZ968" i="13"/>
  <c r="AX968" i="13"/>
  <c r="AV968" i="13"/>
  <c r="AS968" i="13"/>
  <c r="AR968" i="13"/>
  <c r="AP968" i="13"/>
  <c r="AN968" i="13"/>
  <c r="BP967" i="13"/>
  <c r="BN967" i="13"/>
  <c r="BL967" i="13"/>
  <c r="BH967" i="13"/>
  <c r="BF967" i="13"/>
  <c r="BD967" i="13"/>
  <c r="BA967" i="13"/>
  <c r="AZ967" i="13"/>
  <c r="AX967" i="13"/>
  <c r="AV967" i="13"/>
  <c r="AS967" i="13"/>
  <c r="AR967" i="13"/>
  <c r="AP967" i="13"/>
  <c r="AN967" i="13"/>
  <c r="BP966" i="13"/>
  <c r="BN966" i="13"/>
  <c r="BL966" i="13"/>
  <c r="BH966" i="13"/>
  <c r="BF966" i="13"/>
  <c r="BD966" i="13"/>
  <c r="BA966" i="13"/>
  <c r="AZ966" i="13"/>
  <c r="AX966" i="13"/>
  <c r="AV966" i="13"/>
  <c r="AS966" i="13"/>
  <c r="AR966" i="13"/>
  <c r="AP966" i="13"/>
  <c r="AN966" i="13"/>
  <c r="BP965" i="13"/>
  <c r="BN965" i="13"/>
  <c r="BL965" i="13"/>
  <c r="BH965" i="13"/>
  <c r="BF965" i="13"/>
  <c r="BD965" i="13"/>
  <c r="BA965" i="13"/>
  <c r="AZ965" i="13"/>
  <c r="AX965" i="13"/>
  <c r="AV965" i="13"/>
  <c r="AS965" i="13"/>
  <c r="AR965" i="13"/>
  <c r="AP965" i="13"/>
  <c r="AN965" i="13"/>
  <c r="BP964" i="13"/>
  <c r="BN964" i="13"/>
  <c r="BL964" i="13"/>
  <c r="BH964" i="13"/>
  <c r="BF964" i="13"/>
  <c r="BD964" i="13"/>
  <c r="BA964" i="13"/>
  <c r="AZ964" i="13"/>
  <c r="AX964" i="13"/>
  <c r="AV964" i="13"/>
  <c r="AS964" i="13"/>
  <c r="AR964" i="13"/>
  <c r="AP964" i="13"/>
  <c r="AN964" i="13"/>
  <c r="BP963" i="13"/>
  <c r="BN963" i="13"/>
  <c r="BL963" i="13"/>
  <c r="BH963" i="13"/>
  <c r="BF963" i="13"/>
  <c r="BD963" i="13"/>
  <c r="BA963" i="13"/>
  <c r="AZ963" i="13"/>
  <c r="AX963" i="13"/>
  <c r="AV963" i="13"/>
  <c r="AS963" i="13"/>
  <c r="AR963" i="13"/>
  <c r="AP963" i="13"/>
  <c r="AN963" i="13"/>
  <c r="BP962" i="13"/>
  <c r="BN962" i="13"/>
  <c r="BL962" i="13"/>
  <c r="BH962" i="13"/>
  <c r="BF962" i="13"/>
  <c r="BD962" i="13"/>
  <c r="BA962" i="13"/>
  <c r="AZ962" i="13"/>
  <c r="AX962" i="13"/>
  <c r="AV962" i="13"/>
  <c r="AS962" i="13"/>
  <c r="AR962" i="13"/>
  <c r="AP962" i="13"/>
  <c r="AN962" i="13"/>
  <c r="BP961" i="13"/>
  <c r="BN961" i="13"/>
  <c r="BL961" i="13"/>
  <c r="BH961" i="13"/>
  <c r="BF961" i="13"/>
  <c r="BD961" i="13"/>
  <c r="BA961" i="13"/>
  <c r="AZ961" i="13"/>
  <c r="AX961" i="13"/>
  <c r="AV961" i="13"/>
  <c r="AS961" i="13"/>
  <c r="AR961" i="13"/>
  <c r="AP961" i="13"/>
  <c r="AN961" i="13"/>
  <c r="BP960" i="13"/>
  <c r="BN960" i="13"/>
  <c r="BL960" i="13"/>
  <c r="BH960" i="13"/>
  <c r="BF960" i="13"/>
  <c r="BD960" i="13"/>
  <c r="BA960" i="13"/>
  <c r="AZ960" i="13"/>
  <c r="AX960" i="13"/>
  <c r="AV960" i="13"/>
  <c r="AS960" i="13"/>
  <c r="AR960" i="13"/>
  <c r="AP960" i="13"/>
  <c r="AN960" i="13"/>
  <c r="BP959" i="13"/>
  <c r="BN959" i="13"/>
  <c r="BL959" i="13"/>
  <c r="BH959" i="13"/>
  <c r="BF959" i="13"/>
  <c r="BD959" i="13"/>
  <c r="BA959" i="13"/>
  <c r="AZ959" i="13"/>
  <c r="AX959" i="13"/>
  <c r="AV959" i="13"/>
  <c r="AS959" i="13"/>
  <c r="AR959" i="13"/>
  <c r="AP959" i="13"/>
  <c r="AN959" i="13"/>
  <c r="BP958" i="13"/>
  <c r="BN958" i="13"/>
  <c r="BL958" i="13"/>
  <c r="BH958" i="13"/>
  <c r="BF958" i="13"/>
  <c r="BD958" i="13"/>
  <c r="BA958" i="13"/>
  <c r="AZ958" i="13"/>
  <c r="AX958" i="13"/>
  <c r="AV958" i="13"/>
  <c r="AS958" i="13"/>
  <c r="AR958" i="13"/>
  <c r="AP958" i="13"/>
  <c r="AN958" i="13"/>
  <c r="BP957" i="13"/>
  <c r="BN957" i="13"/>
  <c r="BL957" i="13"/>
  <c r="BH957" i="13"/>
  <c r="BF957" i="13"/>
  <c r="BD957" i="13"/>
  <c r="BA957" i="13"/>
  <c r="AZ957" i="13"/>
  <c r="AX957" i="13"/>
  <c r="AV957" i="13"/>
  <c r="AS957" i="13"/>
  <c r="AR957" i="13"/>
  <c r="AP957" i="13"/>
  <c r="AN957" i="13"/>
  <c r="BP956" i="13"/>
  <c r="BN956" i="13"/>
  <c r="BL956" i="13"/>
  <c r="BH956" i="13"/>
  <c r="BF956" i="13"/>
  <c r="BD956" i="13"/>
  <c r="BA956" i="13"/>
  <c r="AZ956" i="13"/>
  <c r="AX956" i="13"/>
  <c r="AV956" i="13"/>
  <c r="AS956" i="13"/>
  <c r="AR956" i="13"/>
  <c r="AP956" i="13"/>
  <c r="AN956" i="13"/>
  <c r="BP955" i="13"/>
  <c r="BN955" i="13"/>
  <c r="BL955" i="13"/>
  <c r="BH955" i="13"/>
  <c r="BF955" i="13"/>
  <c r="BD955" i="13"/>
  <c r="BA955" i="13"/>
  <c r="AZ955" i="13"/>
  <c r="AX955" i="13"/>
  <c r="AV955" i="13"/>
  <c r="AS955" i="13"/>
  <c r="AR955" i="13"/>
  <c r="AP955" i="13"/>
  <c r="AN955" i="13"/>
  <c r="BP954" i="13"/>
  <c r="BN954" i="13"/>
  <c r="BL954" i="13"/>
  <c r="BH954" i="13"/>
  <c r="BF954" i="13"/>
  <c r="BD954" i="13"/>
  <c r="BA954" i="13"/>
  <c r="AZ954" i="13"/>
  <c r="AX954" i="13"/>
  <c r="AV954" i="13"/>
  <c r="AS954" i="13"/>
  <c r="AR954" i="13"/>
  <c r="AP954" i="13"/>
  <c r="AN954" i="13"/>
  <c r="BP953" i="13"/>
  <c r="BN953" i="13"/>
  <c r="BL953" i="13"/>
  <c r="BH953" i="13"/>
  <c r="BF953" i="13"/>
  <c r="BD953" i="13"/>
  <c r="BA953" i="13"/>
  <c r="AZ953" i="13"/>
  <c r="AX953" i="13"/>
  <c r="AV953" i="13"/>
  <c r="AS953" i="13"/>
  <c r="AR953" i="13"/>
  <c r="AP953" i="13"/>
  <c r="AN953" i="13"/>
  <c r="BP952" i="13"/>
  <c r="BN952" i="13"/>
  <c r="BL952" i="13"/>
  <c r="BH952" i="13"/>
  <c r="BF952" i="13"/>
  <c r="BD952" i="13"/>
  <c r="BA952" i="13"/>
  <c r="AZ952" i="13"/>
  <c r="AX952" i="13"/>
  <c r="AV952" i="13"/>
  <c r="AS952" i="13"/>
  <c r="AR952" i="13"/>
  <c r="AP952" i="13"/>
  <c r="AN952" i="13"/>
  <c r="BP951" i="13"/>
  <c r="BN951" i="13"/>
  <c r="BL951" i="13"/>
  <c r="BH951" i="13"/>
  <c r="BF951" i="13"/>
  <c r="BD951" i="13"/>
  <c r="BA951" i="13"/>
  <c r="AZ951" i="13"/>
  <c r="AX951" i="13"/>
  <c r="AV951" i="13"/>
  <c r="AS951" i="13"/>
  <c r="AR951" i="13"/>
  <c r="AP951" i="13"/>
  <c r="AN951" i="13"/>
  <c r="BP950" i="13"/>
  <c r="BN950" i="13"/>
  <c r="BL950" i="13"/>
  <c r="BH950" i="13"/>
  <c r="BF950" i="13"/>
  <c r="BD950" i="13"/>
  <c r="BA950" i="13"/>
  <c r="AZ950" i="13"/>
  <c r="AX950" i="13"/>
  <c r="AV950" i="13"/>
  <c r="AS950" i="13"/>
  <c r="AR950" i="13"/>
  <c r="AP950" i="13"/>
  <c r="AN950" i="13"/>
  <c r="BP949" i="13"/>
  <c r="BN949" i="13"/>
  <c r="BL949" i="13"/>
  <c r="BH949" i="13"/>
  <c r="BF949" i="13"/>
  <c r="BD949" i="13"/>
  <c r="BA949" i="13"/>
  <c r="AZ949" i="13"/>
  <c r="AX949" i="13"/>
  <c r="AV949" i="13"/>
  <c r="AS949" i="13"/>
  <c r="AR949" i="13"/>
  <c r="AP949" i="13"/>
  <c r="AN949" i="13"/>
  <c r="BP948" i="13"/>
  <c r="BN948" i="13"/>
  <c r="BL948" i="13"/>
  <c r="BH948" i="13"/>
  <c r="BF948" i="13"/>
  <c r="BD948" i="13"/>
  <c r="BA948" i="13"/>
  <c r="AZ948" i="13"/>
  <c r="AX948" i="13"/>
  <c r="AV948" i="13"/>
  <c r="AS948" i="13"/>
  <c r="AR948" i="13"/>
  <c r="AP948" i="13"/>
  <c r="AN948" i="13"/>
  <c r="BP947" i="13"/>
  <c r="BN947" i="13"/>
  <c r="BL947" i="13"/>
  <c r="BH947" i="13"/>
  <c r="BF947" i="13"/>
  <c r="BD947" i="13"/>
  <c r="BA947" i="13"/>
  <c r="AZ947" i="13"/>
  <c r="AX947" i="13"/>
  <c r="AV947" i="13"/>
  <c r="AS947" i="13"/>
  <c r="AR947" i="13"/>
  <c r="AP947" i="13"/>
  <c r="AN947" i="13"/>
  <c r="BP946" i="13"/>
  <c r="BN946" i="13"/>
  <c r="BL946" i="13"/>
  <c r="BH946" i="13"/>
  <c r="BF946" i="13"/>
  <c r="BD946" i="13"/>
  <c r="BA946" i="13"/>
  <c r="AZ946" i="13"/>
  <c r="AX946" i="13"/>
  <c r="AV946" i="13"/>
  <c r="AS946" i="13"/>
  <c r="AR946" i="13"/>
  <c r="AP946" i="13"/>
  <c r="AN946" i="13"/>
  <c r="BP945" i="13"/>
  <c r="BN945" i="13"/>
  <c r="BL945" i="13"/>
  <c r="BH945" i="13"/>
  <c r="BF945" i="13"/>
  <c r="BD945" i="13"/>
  <c r="BA945" i="13"/>
  <c r="AZ945" i="13"/>
  <c r="AX945" i="13"/>
  <c r="AV945" i="13"/>
  <c r="AS945" i="13"/>
  <c r="AR945" i="13"/>
  <c r="AP945" i="13"/>
  <c r="AN945" i="13"/>
  <c r="BP944" i="13"/>
  <c r="BN944" i="13"/>
  <c r="BL944" i="13"/>
  <c r="BH944" i="13"/>
  <c r="BF944" i="13"/>
  <c r="BD944" i="13"/>
  <c r="BA944" i="13"/>
  <c r="AZ944" i="13"/>
  <c r="AX944" i="13"/>
  <c r="AV944" i="13"/>
  <c r="AS944" i="13"/>
  <c r="AR944" i="13"/>
  <c r="AP944" i="13"/>
  <c r="AN944" i="13"/>
  <c r="BP943" i="13"/>
  <c r="BN943" i="13"/>
  <c r="BL943" i="13"/>
  <c r="BH943" i="13"/>
  <c r="BF943" i="13"/>
  <c r="BD943" i="13"/>
  <c r="BA943" i="13"/>
  <c r="AZ943" i="13"/>
  <c r="AX943" i="13"/>
  <c r="AV943" i="13"/>
  <c r="AS943" i="13"/>
  <c r="AR943" i="13"/>
  <c r="AP943" i="13"/>
  <c r="AN943" i="13"/>
  <c r="BP942" i="13"/>
  <c r="BN942" i="13"/>
  <c r="BL942" i="13"/>
  <c r="BH942" i="13"/>
  <c r="BF942" i="13"/>
  <c r="BD942" i="13"/>
  <c r="BA942" i="13"/>
  <c r="AZ942" i="13"/>
  <c r="AX942" i="13"/>
  <c r="AV942" i="13"/>
  <c r="AS942" i="13"/>
  <c r="AR942" i="13"/>
  <c r="AP942" i="13"/>
  <c r="AN942" i="13"/>
  <c r="BP941" i="13"/>
  <c r="BN941" i="13"/>
  <c r="BL941" i="13"/>
  <c r="BH941" i="13"/>
  <c r="BF941" i="13"/>
  <c r="BD941" i="13"/>
  <c r="BA941" i="13"/>
  <c r="AZ941" i="13"/>
  <c r="AX941" i="13"/>
  <c r="AV941" i="13"/>
  <c r="AS941" i="13"/>
  <c r="AR941" i="13"/>
  <c r="AP941" i="13"/>
  <c r="AN941" i="13"/>
  <c r="BP940" i="13"/>
  <c r="BN940" i="13"/>
  <c r="BL940" i="13"/>
  <c r="BH940" i="13"/>
  <c r="BF940" i="13"/>
  <c r="BD940" i="13"/>
  <c r="BA940" i="13"/>
  <c r="AZ940" i="13"/>
  <c r="AX940" i="13"/>
  <c r="AV940" i="13"/>
  <c r="AS940" i="13"/>
  <c r="AR940" i="13"/>
  <c r="AP940" i="13"/>
  <c r="AN940" i="13"/>
  <c r="BP939" i="13"/>
  <c r="BN939" i="13"/>
  <c r="BL939" i="13"/>
  <c r="BH939" i="13"/>
  <c r="BF939" i="13"/>
  <c r="BD939" i="13"/>
  <c r="BA939" i="13"/>
  <c r="AZ939" i="13"/>
  <c r="AX939" i="13"/>
  <c r="AV939" i="13"/>
  <c r="AS939" i="13"/>
  <c r="AR939" i="13"/>
  <c r="AP939" i="13"/>
  <c r="AN939" i="13"/>
  <c r="BP938" i="13"/>
  <c r="BN938" i="13"/>
  <c r="BL938" i="13"/>
  <c r="BH938" i="13"/>
  <c r="BF938" i="13"/>
  <c r="BD938" i="13"/>
  <c r="BA938" i="13"/>
  <c r="AZ938" i="13"/>
  <c r="AX938" i="13"/>
  <c r="AV938" i="13"/>
  <c r="AS938" i="13"/>
  <c r="AR938" i="13"/>
  <c r="AP938" i="13"/>
  <c r="AN938" i="13"/>
  <c r="BP937" i="13"/>
  <c r="BN937" i="13"/>
  <c r="BL937" i="13"/>
  <c r="BH937" i="13"/>
  <c r="BF937" i="13"/>
  <c r="BD937" i="13"/>
  <c r="BA937" i="13"/>
  <c r="AZ937" i="13"/>
  <c r="AX937" i="13"/>
  <c r="AV937" i="13"/>
  <c r="AS937" i="13"/>
  <c r="AR937" i="13"/>
  <c r="AP937" i="13"/>
  <c r="AN937" i="13"/>
  <c r="BP936" i="13"/>
  <c r="BN936" i="13"/>
  <c r="BL936" i="13"/>
  <c r="BH936" i="13"/>
  <c r="BF936" i="13"/>
  <c r="BD936" i="13"/>
  <c r="BA936" i="13"/>
  <c r="AZ936" i="13"/>
  <c r="AX936" i="13"/>
  <c r="AV936" i="13"/>
  <c r="AS936" i="13"/>
  <c r="AR936" i="13"/>
  <c r="AP936" i="13"/>
  <c r="AN936" i="13"/>
  <c r="BP935" i="13"/>
  <c r="BN935" i="13"/>
  <c r="BL935" i="13"/>
  <c r="BH935" i="13"/>
  <c r="BF935" i="13"/>
  <c r="BD935" i="13"/>
  <c r="BA935" i="13"/>
  <c r="AZ935" i="13"/>
  <c r="AX935" i="13"/>
  <c r="AV935" i="13"/>
  <c r="AS935" i="13"/>
  <c r="AR935" i="13"/>
  <c r="AP935" i="13"/>
  <c r="AN935" i="13"/>
  <c r="BP934" i="13"/>
  <c r="BN934" i="13"/>
  <c r="BL934" i="13"/>
  <c r="BH934" i="13"/>
  <c r="BF934" i="13"/>
  <c r="BD934" i="13"/>
  <c r="BA934" i="13"/>
  <c r="AZ934" i="13"/>
  <c r="AX934" i="13"/>
  <c r="AV934" i="13"/>
  <c r="AS934" i="13"/>
  <c r="AR934" i="13"/>
  <c r="AP934" i="13"/>
  <c r="AN934" i="13"/>
  <c r="BP933" i="13"/>
  <c r="BN933" i="13"/>
  <c r="BL933" i="13"/>
  <c r="BH933" i="13"/>
  <c r="BF933" i="13"/>
  <c r="BD933" i="13"/>
  <c r="BA933" i="13"/>
  <c r="AZ933" i="13"/>
  <c r="AX933" i="13"/>
  <c r="AV933" i="13"/>
  <c r="AS933" i="13"/>
  <c r="AR933" i="13"/>
  <c r="AP933" i="13"/>
  <c r="AN933" i="13"/>
  <c r="BP932" i="13"/>
  <c r="BN932" i="13"/>
  <c r="BL932" i="13"/>
  <c r="BH932" i="13"/>
  <c r="BF932" i="13"/>
  <c r="BD932" i="13"/>
  <c r="BA932" i="13"/>
  <c r="AZ932" i="13"/>
  <c r="AX932" i="13"/>
  <c r="AV932" i="13"/>
  <c r="AS932" i="13"/>
  <c r="AR932" i="13"/>
  <c r="AP932" i="13"/>
  <c r="AN932" i="13"/>
  <c r="BP931" i="13"/>
  <c r="BN931" i="13"/>
  <c r="BL931" i="13"/>
  <c r="BH931" i="13"/>
  <c r="BF931" i="13"/>
  <c r="BD931" i="13"/>
  <c r="BA931" i="13"/>
  <c r="AZ931" i="13"/>
  <c r="AX931" i="13"/>
  <c r="AV931" i="13"/>
  <c r="AS931" i="13"/>
  <c r="AR931" i="13"/>
  <c r="AP931" i="13"/>
  <c r="AN931" i="13"/>
  <c r="BP930" i="13"/>
  <c r="BN930" i="13"/>
  <c r="BL930" i="13"/>
  <c r="BH930" i="13"/>
  <c r="BF930" i="13"/>
  <c r="BD930" i="13"/>
  <c r="BA930" i="13"/>
  <c r="AZ930" i="13"/>
  <c r="AX930" i="13"/>
  <c r="AV930" i="13"/>
  <c r="AS930" i="13"/>
  <c r="AR930" i="13"/>
  <c r="AP930" i="13"/>
  <c r="AN930" i="13"/>
  <c r="BP929" i="13"/>
  <c r="BN929" i="13"/>
  <c r="BL929" i="13"/>
  <c r="BH929" i="13"/>
  <c r="BF929" i="13"/>
  <c r="BD929" i="13"/>
  <c r="BA929" i="13"/>
  <c r="AZ929" i="13"/>
  <c r="AX929" i="13"/>
  <c r="AV929" i="13"/>
  <c r="AS929" i="13"/>
  <c r="AR929" i="13"/>
  <c r="AP929" i="13"/>
  <c r="AN929" i="13"/>
  <c r="BP928" i="13"/>
  <c r="BN928" i="13"/>
  <c r="BL928" i="13"/>
  <c r="BH928" i="13"/>
  <c r="BF928" i="13"/>
  <c r="BD928" i="13"/>
  <c r="BA928" i="13"/>
  <c r="AZ928" i="13"/>
  <c r="AX928" i="13"/>
  <c r="AV928" i="13"/>
  <c r="AS928" i="13"/>
  <c r="AR928" i="13"/>
  <c r="AP928" i="13"/>
  <c r="AN928" i="13"/>
  <c r="BP927" i="13"/>
  <c r="BN927" i="13"/>
  <c r="BL927" i="13"/>
  <c r="BH927" i="13"/>
  <c r="BF927" i="13"/>
  <c r="BD927" i="13"/>
  <c r="BA927" i="13"/>
  <c r="AZ927" i="13"/>
  <c r="AX927" i="13"/>
  <c r="AV927" i="13"/>
  <c r="AS927" i="13"/>
  <c r="AR927" i="13"/>
  <c r="AP927" i="13"/>
  <c r="AN927" i="13"/>
  <c r="BP926" i="13"/>
  <c r="BN926" i="13"/>
  <c r="BL926" i="13"/>
  <c r="BH926" i="13"/>
  <c r="BF926" i="13"/>
  <c r="BD926" i="13"/>
  <c r="BA926" i="13"/>
  <c r="AZ926" i="13"/>
  <c r="AX926" i="13"/>
  <c r="AV926" i="13"/>
  <c r="AS926" i="13"/>
  <c r="AR926" i="13"/>
  <c r="AP926" i="13"/>
  <c r="AN926" i="13"/>
  <c r="BP925" i="13"/>
  <c r="BN925" i="13"/>
  <c r="BL925" i="13"/>
  <c r="BH925" i="13"/>
  <c r="BF925" i="13"/>
  <c r="BD925" i="13"/>
  <c r="BA925" i="13"/>
  <c r="AZ925" i="13"/>
  <c r="AX925" i="13"/>
  <c r="AV925" i="13"/>
  <c r="AS925" i="13"/>
  <c r="AR925" i="13"/>
  <c r="AP925" i="13"/>
  <c r="AN925" i="13"/>
  <c r="BP924" i="13"/>
  <c r="BN924" i="13"/>
  <c r="BL924" i="13"/>
  <c r="BH924" i="13"/>
  <c r="BF924" i="13"/>
  <c r="BD924" i="13"/>
  <c r="BA924" i="13"/>
  <c r="AZ924" i="13"/>
  <c r="AX924" i="13"/>
  <c r="AV924" i="13"/>
  <c r="AS924" i="13"/>
  <c r="AR924" i="13"/>
  <c r="AP924" i="13"/>
  <c r="AN924" i="13"/>
  <c r="BP923" i="13"/>
  <c r="BN923" i="13"/>
  <c r="BL923" i="13"/>
  <c r="BH923" i="13"/>
  <c r="BF923" i="13"/>
  <c r="BD923" i="13"/>
  <c r="BA923" i="13"/>
  <c r="AZ923" i="13"/>
  <c r="AX923" i="13"/>
  <c r="AV923" i="13"/>
  <c r="AS923" i="13"/>
  <c r="AR923" i="13"/>
  <c r="AP923" i="13"/>
  <c r="AN923" i="13"/>
  <c r="BP922" i="13"/>
  <c r="BN922" i="13"/>
  <c r="BL922" i="13"/>
  <c r="BH922" i="13"/>
  <c r="BF922" i="13"/>
  <c r="BD922" i="13"/>
  <c r="BA922" i="13"/>
  <c r="AZ922" i="13"/>
  <c r="AX922" i="13"/>
  <c r="AV922" i="13"/>
  <c r="AS922" i="13"/>
  <c r="AR922" i="13"/>
  <c r="AP922" i="13"/>
  <c r="AN922" i="13"/>
  <c r="BP921" i="13"/>
  <c r="BN921" i="13"/>
  <c r="BL921" i="13"/>
  <c r="BH921" i="13"/>
  <c r="BF921" i="13"/>
  <c r="BD921" i="13"/>
  <c r="BA921" i="13"/>
  <c r="AZ921" i="13"/>
  <c r="AX921" i="13"/>
  <c r="AV921" i="13"/>
  <c r="AS921" i="13"/>
  <c r="AR921" i="13"/>
  <c r="AP921" i="13"/>
  <c r="AN921" i="13"/>
  <c r="BP920" i="13"/>
  <c r="BN920" i="13"/>
  <c r="BL920" i="13"/>
  <c r="BH920" i="13"/>
  <c r="BF920" i="13"/>
  <c r="BD920" i="13"/>
  <c r="BA920" i="13"/>
  <c r="AZ920" i="13"/>
  <c r="AX920" i="13"/>
  <c r="AV920" i="13"/>
  <c r="AS920" i="13"/>
  <c r="AR920" i="13"/>
  <c r="AP920" i="13"/>
  <c r="AN920" i="13"/>
  <c r="BP919" i="13"/>
  <c r="BN919" i="13"/>
  <c r="BL919" i="13"/>
  <c r="BH919" i="13"/>
  <c r="BF919" i="13"/>
  <c r="BD919" i="13"/>
  <c r="BA919" i="13"/>
  <c r="AZ919" i="13"/>
  <c r="AX919" i="13"/>
  <c r="AV919" i="13"/>
  <c r="AS919" i="13"/>
  <c r="AR919" i="13"/>
  <c r="AP919" i="13"/>
  <c r="AN919" i="13"/>
  <c r="BP918" i="13"/>
  <c r="BN918" i="13"/>
  <c r="BL918" i="13"/>
  <c r="BH918" i="13"/>
  <c r="BF918" i="13"/>
  <c r="BD918" i="13"/>
  <c r="BA918" i="13"/>
  <c r="AZ918" i="13"/>
  <c r="AX918" i="13"/>
  <c r="AV918" i="13"/>
  <c r="AS918" i="13"/>
  <c r="AR918" i="13"/>
  <c r="AP918" i="13"/>
  <c r="AN918" i="13"/>
  <c r="BP917" i="13"/>
  <c r="BN917" i="13"/>
  <c r="BL917" i="13"/>
  <c r="BH917" i="13"/>
  <c r="BF917" i="13"/>
  <c r="BD917" i="13"/>
  <c r="BA917" i="13"/>
  <c r="AZ917" i="13"/>
  <c r="AX917" i="13"/>
  <c r="AV917" i="13"/>
  <c r="AS917" i="13"/>
  <c r="AR917" i="13"/>
  <c r="AP917" i="13"/>
  <c r="AN917" i="13"/>
  <c r="BP916" i="13"/>
  <c r="BN916" i="13"/>
  <c r="BL916" i="13"/>
  <c r="BH916" i="13"/>
  <c r="BF916" i="13"/>
  <c r="BD916" i="13"/>
  <c r="BA916" i="13"/>
  <c r="AZ916" i="13"/>
  <c r="AX916" i="13"/>
  <c r="AV916" i="13"/>
  <c r="AS916" i="13"/>
  <c r="AR916" i="13"/>
  <c r="AP916" i="13"/>
  <c r="AN916" i="13"/>
  <c r="BP915" i="13"/>
  <c r="BN915" i="13"/>
  <c r="BL915" i="13"/>
  <c r="BH915" i="13"/>
  <c r="BF915" i="13"/>
  <c r="BD915" i="13"/>
  <c r="BA915" i="13"/>
  <c r="AZ915" i="13"/>
  <c r="AX915" i="13"/>
  <c r="AV915" i="13"/>
  <c r="AS915" i="13"/>
  <c r="AR915" i="13"/>
  <c r="AP915" i="13"/>
  <c r="AN915" i="13"/>
  <c r="BP914" i="13"/>
  <c r="BN914" i="13"/>
  <c r="BL914" i="13"/>
  <c r="BH914" i="13"/>
  <c r="BF914" i="13"/>
  <c r="BD914" i="13"/>
  <c r="BA914" i="13"/>
  <c r="AZ914" i="13"/>
  <c r="AX914" i="13"/>
  <c r="AV914" i="13"/>
  <c r="AS914" i="13"/>
  <c r="AR914" i="13"/>
  <c r="AP914" i="13"/>
  <c r="AN914" i="13"/>
  <c r="BP913" i="13"/>
  <c r="BN913" i="13"/>
  <c r="BL913" i="13"/>
  <c r="BH913" i="13"/>
  <c r="BF913" i="13"/>
  <c r="BD913" i="13"/>
  <c r="BA913" i="13"/>
  <c r="AZ913" i="13"/>
  <c r="AX913" i="13"/>
  <c r="AV913" i="13"/>
  <c r="AS913" i="13"/>
  <c r="AR913" i="13"/>
  <c r="AP913" i="13"/>
  <c r="AN913" i="13"/>
  <c r="BP912" i="13"/>
  <c r="BN912" i="13"/>
  <c r="BL912" i="13"/>
  <c r="BH912" i="13"/>
  <c r="BF912" i="13"/>
  <c r="BD912" i="13"/>
  <c r="BA912" i="13"/>
  <c r="AZ912" i="13"/>
  <c r="AX912" i="13"/>
  <c r="AV912" i="13"/>
  <c r="AS912" i="13"/>
  <c r="AR912" i="13"/>
  <c r="AP912" i="13"/>
  <c r="AN912" i="13"/>
  <c r="BP911" i="13"/>
  <c r="BN911" i="13"/>
  <c r="BL911" i="13"/>
  <c r="BH911" i="13"/>
  <c r="BF911" i="13"/>
  <c r="BD911" i="13"/>
  <c r="BA911" i="13"/>
  <c r="AZ911" i="13"/>
  <c r="AX911" i="13"/>
  <c r="AV911" i="13"/>
  <c r="AS911" i="13"/>
  <c r="AR911" i="13"/>
  <c r="AP911" i="13"/>
  <c r="AN911" i="13"/>
  <c r="BP910" i="13"/>
  <c r="BN910" i="13"/>
  <c r="BL910" i="13"/>
  <c r="BH910" i="13"/>
  <c r="BF910" i="13"/>
  <c r="BD910" i="13"/>
  <c r="BA910" i="13"/>
  <c r="AZ910" i="13"/>
  <c r="AX910" i="13"/>
  <c r="AV910" i="13"/>
  <c r="AS910" i="13"/>
  <c r="AR910" i="13"/>
  <c r="AP910" i="13"/>
  <c r="AN910" i="13"/>
  <c r="BP909" i="13"/>
  <c r="BN909" i="13"/>
  <c r="BL909" i="13"/>
  <c r="BH909" i="13"/>
  <c r="BF909" i="13"/>
  <c r="BD909" i="13"/>
  <c r="BA909" i="13"/>
  <c r="AZ909" i="13"/>
  <c r="AX909" i="13"/>
  <c r="AV909" i="13"/>
  <c r="AS909" i="13"/>
  <c r="AR909" i="13"/>
  <c r="AP909" i="13"/>
  <c r="AN909" i="13"/>
  <c r="BP908" i="13"/>
  <c r="BN908" i="13"/>
  <c r="BL908" i="13"/>
  <c r="BH908" i="13"/>
  <c r="BF908" i="13"/>
  <c r="BD908" i="13"/>
  <c r="BA908" i="13"/>
  <c r="AZ908" i="13"/>
  <c r="AX908" i="13"/>
  <c r="AV908" i="13"/>
  <c r="AS908" i="13"/>
  <c r="AR908" i="13"/>
  <c r="AP908" i="13"/>
  <c r="AN908" i="13"/>
  <c r="BP907" i="13"/>
  <c r="BN907" i="13"/>
  <c r="BL907" i="13"/>
  <c r="BH907" i="13"/>
  <c r="BF907" i="13"/>
  <c r="BD907" i="13"/>
  <c r="BA907" i="13"/>
  <c r="AZ907" i="13"/>
  <c r="AX907" i="13"/>
  <c r="AV907" i="13"/>
  <c r="AS907" i="13"/>
  <c r="AR907" i="13"/>
  <c r="AP907" i="13"/>
  <c r="AN907" i="13"/>
  <c r="BP906" i="13"/>
  <c r="BN906" i="13"/>
  <c r="BL906" i="13"/>
  <c r="BH906" i="13"/>
  <c r="BF906" i="13"/>
  <c r="BD906" i="13"/>
  <c r="BA906" i="13"/>
  <c r="AZ906" i="13"/>
  <c r="AX906" i="13"/>
  <c r="AV906" i="13"/>
  <c r="AS906" i="13"/>
  <c r="AR906" i="13"/>
  <c r="AP906" i="13"/>
  <c r="AN906" i="13"/>
  <c r="BP905" i="13"/>
  <c r="BN905" i="13"/>
  <c r="BL905" i="13"/>
  <c r="BH905" i="13"/>
  <c r="BF905" i="13"/>
  <c r="BD905" i="13"/>
  <c r="BA905" i="13"/>
  <c r="AZ905" i="13"/>
  <c r="AX905" i="13"/>
  <c r="AV905" i="13"/>
  <c r="AS905" i="13"/>
  <c r="AR905" i="13"/>
  <c r="AP905" i="13"/>
  <c r="AN905" i="13"/>
  <c r="BP904" i="13"/>
  <c r="BN904" i="13"/>
  <c r="BL904" i="13"/>
  <c r="BH904" i="13"/>
  <c r="BF904" i="13"/>
  <c r="BD904" i="13"/>
  <c r="BA904" i="13"/>
  <c r="AZ904" i="13"/>
  <c r="AX904" i="13"/>
  <c r="AV904" i="13"/>
  <c r="AS904" i="13"/>
  <c r="AR904" i="13"/>
  <c r="AP904" i="13"/>
  <c r="AN904" i="13"/>
  <c r="BP903" i="13"/>
  <c r="BN903" i="13"/>
  <c r="BL903" i="13"/>
  <c r="BH903" i="13"/>
  <c r="BF903" i="13"/>
  <c r="BD903" i="13"/>
  <c r="BA903" i="13"/>
  <c r="AZ903" i="13"/>
  <c r="AX903" i="13"/>
  <c r="AV903" i="13"/>
  <c r="AS903" i="13"/>
  <c r="AR903" i="13"/>
  <c r="AP903" i="13"/>
  <c r="AN903" i="13"/>
  <c r="BP902" i="13"/>
  <c r="BN902" i="13"/>
  <c r="BL902" i="13"/>
  <c r="BH902" i="13"/>
  <c r="BF902" i="13"/>
  <c r="BD902" i="13"/>
  <c r="BA902" i="13"/>
  <c r="AZ902" i="13"/>
  <c r="AX902" i="13"/>
  <c r="AV902" i="13"/>
  <c r="AS902" i="13"/>
  <c r="AR902" i="13"/>
  <c r="AP902" i="13"/>
  <c r="AN902" i="13"/>
  <c r="BP901" i="13"/>
  <c r="BN901" i="13"/>
  <c r="BL901" i="13"/>
  <c r="BH901" i="13"/>
  <c r="BF901" i="13"/>
  <c r="BD901" i="13"/>
  <c r="BA901" i="13"/>
  <c r="AZ901" i="13"/>
  <c r="AX901" i="13"/>
  <c r="AV901" i="13"/>
  <c r="AS901" i="13"/>
  <c r="AR901" i="13"/>
  <c r="AP901" i="13"/>
  <c r="AN901" i="13"/>
  <c r="BP900" i="13"/>
  <c r="BN900" i="13"/>
  <c r="BL900" i="13"/>
  <c r="BH900" i="13"/>
  <c r="BF900" i="13"/>
  <c r="BD900" i="13"/>
  <c r="BA900" i="13"/>
  <c r="AZ900" i="13"/>
  <c r="AX900" i="13"/>
  <c r="AV900" i="13"/>
  <c r="AS900" i="13"/>
  <c r="AR900" i="13"/>
  <c r="AP900" i="13"/>
  <c r="AN900" i="13"/>
  <c r="BP899" i="13"/>
  <c r="BN899" i="13"/>
  <c r="BL899" i="13"/>
  <c r="BH899" i="13"/>
  <c r="BF899" i="13"/>
  <c r="BD899" i="13"/>
  <c r="BA899" i="13"/>
  <c r="AZ899" i="13"/>
  <c r="AX899" i="13"/>
  <c r="AV899" i="13"/>
  <c r="AS899" i="13"/>
  <c r="AR899" i="13"/>
  <c r="AP899" i="13"/>
  <c r="AN899" i="13"/>
  <c r="BP898" i="13"/>
  <c r="BN898" i="13"/>
  <c r="BL898" i="13"/>
  <c r="BH898" i="13"/>
  <c r="BF898" i="13"/>
  <c r="BD898" i="13"/>
  <c r="BA898" i="13"/>
  <c r="AZ898" i="13"/>
  <c r="AX898" i="13"/>
  <c r="AV898" i="13"/>
  <c r="AS898" i="13"/>
  <c r="AR898" i="13"/>
  <c r="AP898" i="13"/>
  <c r="AN898" i="13"/>
  <c r="BP897" i="13"/>
  <c r="BN897" i="13"/>
  <c r="BL897" i="13"/>
  <c r="BH897" i="13"/>
  <c r="BF897" i="13"/>
  <c r="BD897" i="13"/>
  <c r="BA897" i="13"/>
  <c r="AZ897" i="13"/>
  <c r="AX897" i="13"/>
  <c r="AV897" i="13"/>
  <c r="AS897" i="13"/>
  <c r="AR897" i="13"/>
  <c r="AP897" i="13"/>
  <c r="AN897" i="13"/>
  <c r="BP896" i="13"/>
  <c r="BN896" i="13"/>
  <c r="BL896" i="13"/>
  <c r="BH896" i="13"/>
  <c r="BF896" i="13"/>
  <c r="BD896" i="13"/>
  <c r="BA896" i="13"/>
  <c r="AZ896" i="13"/>
  <c r="AX896" i="13"/>
  <c r="AV896" i="13"/>
  <c r="AS896" i="13"/>
  <c r="AR896" i="13"/>
  <c r="AP896" i="13"/>
  <c r="AN896" i="13"/>
  <c r="BP895" i="13"/>
  <c r="BN895" i="13"/>
  <c r="BL895" i="13"/>
  <c r="BH895" i="13"/>
  <c r="BF895" i="13"/>
  <c r="BD895" i="13"/>
  <c r="BA895" i="13"/>
  <c r="AZ895" i="13"/>
  <c r="AX895" i="13"/>
  <c r="AV895" i="13"/>
  <c r="AS895" i="13"/>
  <c r="AR895" i="13"/>
  <c r="AP895" i="13"/>
  <c r="AN895" i="13"/>
  <c r="BP894" i="13"/>
  <c r="BN894" i="13"/>
  <c r="BL894" i="13"/>
  <c r="BH894" i="13"/>
  <c r="BF894" i="13"/>
  <c r="BD894" i="13"/>
  <c r="BA894" i="13"/>
  <c r="AZ894" i="13"/>
  <c r="AX894" i="13"/>
  <c r="AV894" i="13"/>
  <c r="AS894" i="13"/>
  <c r="AR894" i="13"/>
  <c r="AP894" i="13"/>
  <c r="AN894" i="13"/>
  <c r="BP893" i="13"/>
  <c r="BN893" i="13"/>
  <c r="BL893" i="13"/>
  <c r="BH893" i="13"/>
  <c r="BF893" i="13"/>
  <c r="BD893" i="13"/>
  <c r="BA893" i="13"/>
  <c r="AZ893" i="13"/>
  <c r="AX893" i="13"/>
  <c r="AV893" i="13"/>
  <c r="AS893" i="13"/>
  <c r="AR893" i="13"/>
  <c r="AP893" i="13"/>
  <c r="AN893" i="13"/>
  <c r="BP892" i="13"/>
  <c r="BN892" i="13"/>
  <c r="BL892" i="13"/>
  <c r="BH892" i="13"/>
  <c r="BF892" i="13"/>
  <c r="BD892" i="13"/>
  <c r="BA892" i="13"/>
  <c r="AZ892" i="13"/>
  <c r="AX892" i="13"/>
  <c r="AV892" i="13"/>
  <c r="AS892" i="13"/>
  <c r="AR892" i="13"/>
  <c r="AP892" i="13"/>
  <c r="AN892" i="13"/>
  <c r="BP891" i="13"/>
  <c r="BN891" i="13"/>
  <c r="BL891" i="13"/>
  <c r="BH891" i="13"/>
  <c r="BF891" i="13"/>
  <c r="BD891" i="13"/>
  <c r="BA891" i="13"/>
  <c r="AZ891" i="13"/>
  <c r="AX891" i="13"/>
  <c r="AV891" i="13"/>
  <c r="AS891" i="13"/>
  <c r="AR891" i="13"/>
  <c r="AP891" i="13"/>
  <c r="AN891" i="13"/>
  <c r="BP890" i="13"/>
  <c r="BN890" i="13"/>
  <c r="BL890" i="13"/>
  <c r="BH890" i="13"/>
  <c r="BF890" i="13"/>
  <c r="BD890" i="13"/>
  <c r="BA890" i="13"/>
  <c r="AZ890" i="13"/>
  <c r="AX890" i="13"/>
  <c r="AV890" i="13"/>
  <c r="AS890" i="13"/>
  <c r="AR890" i="13"/>
  <c r="AP890" i="13"/>
  <c r="AN890" i="13"/>
  <c r="BP889" i="13"/>
  <c r="BN889" i="13"/>
  <c r="BL889" i="13"/>
  <c r="BH889" i="13"/>
  <c r="BF889" i="13"/>
  <c r="BD889" i="13"/>
  <c r="BA889" i="13"/>
  <c r="AZ889" i="13"/>
  <c r="AX889" i="13"/>
  <c r="AV889" i="13"/>
  <c r="AS889" i="13"/>
  <c r="AR889" i="13"/>
  <c r="AP889" i="13"/>
  <c r="AN889" i="13"/>
  <c r="BP888" i="13"/>
  <c r="BN888" i="13"/>
  <c r="BL888" i="13"/>
  <c r="BH888" i="13"/>
  <c r="BF888" i="13"/>
  <c r="BD888" i="13"/>
  <c r="BA888" i="13"/>
  <c r="AZ888" i="13"/>
  <c r="AX888" i="13"/>
  <c r="AV888" i="13"/>
  <c r="AS888" i="13"/>
  <c r="AR888" i="13"/>
  <c r="AP888" i="13"/>
  <c r="AN888" i="13"/>
  <c r="BP887" i="13"/>
  <c r="BN887" i="13"/>
  <c r="BL887" i="13"/>
  <c r="BH887" i="13"/>
  <c r="BF887" i="13"/>
  <c r="BD887" i="13"/>
  <c r="BA887" i="13"/>
  <c r="AZ887" i="13"/>
  <c r="AX887" i="13"/>
  <c r="AV887" i="13"/>
  <c r="AS887" i="13"/>
  <c r="AR887" i="13"/>
  <c r="AP887" i="13"/>
  <c r="AN887" i="13"/>
  <c r="BP886" i="13"/>
  <c r="BN886" i="13"/>
  <c r="BL886" i="13"/>
  <c r="BH886" i="13"/>
  <c r="BF886" i="13"/>
  <c r="BD886" i="13"/>
  <c r="BA886" i="13"/>
  <c r="AZ886" i="13"/>
  <c r="AX886" i="13"/>
  <c r="AV886" i="13"/>
  <c r="AS886" i="13"/>
  <c r="AR886" i="13"/>
  <c r="AP886" i="13"/>
  <c r="AN886" i="13"/>
  <c r="BP885" i="13"/>
  <c r="BN885" i="13"/>
  <c r="BL885" i="13"/>
  <c r="BH885" i="13"/>
  <c r="BF885" i="13"/>
  <c r="BD885" i="13"/>
  <c r="BA885" i="13"/>
  <c r="AZ885" i="13"/>
  <c r="AX885" i="13"/>
  <c r="AV885" i="13"/>
  <c r="AS885" i="13"/>
  <c r="AR885" i="13"/>
  <c r="AP885" i="13"/>
  <c r="AN885" i="13"/>
  <c r="BP884" i="13"/>
  <c r="BN884" i="13"/>
  <c r="BL884" i="13"/>
  <c r="BH884" i="13"/>
  <c r="BF884" i="13"/>
  <c r="BD884" i="13"/>
  <c r="BA884" i="13"/>
  <c r="AZ884" i="13"/>
  <c r="AX884" i="13"/>
  <c r="AV884" i="13"/>
  <c r="AS884" i="13"/>
  <c r="AR884" i="13"/>
  <c r="AP884" i="13"/>
  <c r="AN884" i="13"/>
  <c r="BP883" i="13"/>
  <c r="BN883" i="13"/>
  <c r="BL883" i="13"/>
  <c r="BH883" i="13"/>
  <c r="BF883" i="13"/>
  <c r="BD883" i="13"/>
  <c r="BA883" i="13"/>
  <c r="AZ883" i="13"/>
  <c r="AX883" i="13"/>
  <c r="AV883" i="13"/>
  <c r="AS883" i="13"/>
  <c r="AR883" i="13"/>
  <c r="AP883" i="13"/>
  <c r="AN883" i="13"/>
  <c r="BP882" i="13"/>
  <c r="BN882" i="13"/>
  <c r="BL882" i="13"/>
  <c r="BH882" i="13"/>
  <c r="BF882" i="13"/>
  <c r="BD882" i="13"/>
  <c r="BA882" i="13"/>
  <c r="AZ882" i="13"/>
  <c r="AX882" i="13"/>
  <c r="AV882" i="13"/>
  <c r="AS882" i="13"/>
  <c r="AR882" i="13"/>
  <c r="AP882" i="13"/>
  <c r="AN882" i="13"/>
  <c r="BP881" i="13"/>
  <c r="BN881" i="13"/>
  <c r="BL881" i="13"/>
  <c r="BH881" i="13"/>
  <c r="BF881" i="13"/>
  <c r="BD881" i="13"/>
  <c r="BA881" i="13"/>
  <c r="AZ881" i="13"/>
  <c r="AX881" i="13"/>
  <c r="AV881" i="13"/>
  <c r="AS881" i="13"/>
  <c r="AR881" i="13"/>
  <c r="AP881" i="13"/>
  <c r="AN881" i="13"/>
  <c r="BP880" i="13"/>
  <c r="BN880" i="13"/>
  <c r="BL880" i="13"/>
  <c r="BH880" i="13"/>
  <c r="BF880" i="13"/>
  <c r="BD880" i="13"/>
  <c r="BA880" i="13"/>
  <c r="AZ880" i="13"/>
  <c r="AX880" i="13"/>
  <c r="AV880" i="13"/>
  <c r="AS880" i="13"/>
  <c r="AR880" i="13"/>
  <c r="AP880" i="13"/>
  <c r="AN880" i="13"/>
  <c r="BP879" i="13"/>
  <c r="BN879" i="13"/>
  <c r="BL879" i="13"/>
  <c r="BH879" i="13"/>
  <c r="BF879" i="13"/>
  <c r="BD879" i="13"/>
  <c r="BA879" i="13"/>
  <c r="AZ879" i="13"/>
  <c r="AX879" i="13"/>
  <c r="AV879" i="13"/>
  <c r="AS879" i="13"/>
  <c r="AR879" i="13"/>
  <c r="AP879" i="13"/>
  <c r="AN879" i="13"/>
  <c r="BP878" i="13"/>
  <c r="BN878" i="13"/>
  <c r="BL878" i="13"/>
  <c r="BH878" i="13"/>
  <c r="BF878" i="13"/>
  <c r="BD878" i="13"/>
  <c r="BA878" i="13"/>
  <c r="AZ878" i="13"/>
  <c r="AX878" i="13"/>
  <c r="AV878" i="13"/>
  <c r="AS878" i="13"/>
  <c r="AR878" i="13"/>
  <c r="AP878" i="13"/>
  <c r="AN878" i="13"/>
  <c r="BP877" i="13"/>
  <c r="BN877" i="13"/>
  <c r="BL877" i="13"/>
  <c r="BH877" i="13"/>
  <c r="BF877" i="13"/>
  <c r="BD877" i="13"/>
  <c r="BA877" i="13"/>
  <c r="AZ877" i="13"/>
  <c r="AX877" i="13"/>
  <c r="AV877" i="13"/>
  <c r="AS877" i="13"/>
  <c r="AR877" i="13"/>
  <c r="AP877" i="13"/>
  <c r="AN877" i="13"/>
  <c r="BP876" i="13"/>
  <c r="BN876" i="13"/>
  <c r="BL876" i="13"/>
  <c r="BH876" i="13"/>
  <c r="BF876" i="13"/>
  <c r="BD876" i="13"/>
  <c r="BA876" i="13"/>
  <c r="AZ876" i="13"/>
  <c r="AX876" i="13"/>
  <c r="AV876" i="13"/>
  <c r="AS876" i="13"/>
  <c r="AR876" i="13"/>
  <c r="AP876" i="13"/>
  <c r="AN876" i="13"/>
  <c r="BP875" i="13"/>
  <c r="BN875" i="13"/>
  <c r="BL875" i="13"/>
  <c r="BH875" i="13"/>
  <c r="BF875" i="13"/>
  <c r="BD875" i="13"/>
  <c r="BA875" i="13"/>
  <c r="AZ875" i="13"/>
  <c r="AX875" i="13"/>
  <c r="AV875" i="13"/>
  <c r="AS875" i="13"/>
  <c r="AR875" i="13"/>
  <c r="AP875" i="13"/>
  <c r="AN875" i="13"/>
  <c r="BP874" i="13"/>
  <c r="BN874" i="13"/>
  <c r="BL874" i="13"/>
  <c r="BH874" i="13"/>
  <c r="BF874" i="13"/>
  <c r="BD874" i="13"/>
  <c r="BA874" i="13"/>
  <c r="AZ874" i="13"/>
  <c r="AX874" i="13"/>
  <c r="AV874" i="13"/>
  <c r="AS874" i="13"/>
  <c r="AR874" i="13"/>
  <c r="AP874" i="13"/>
  <c r="AN874" i="13"/>
  <c r="BP873" i="13"/>
  <c r="BN873" i="13"/>
  <c r="BL873" i="13"/>
  <c r="BH873" i="13"/>
  <c r="BF873" i="13"/>
  <c r="BD873" i="13"/>
  <c r="BA873" i="13"/>
  <c r="AZ873" i="13"/>
  <c r="AX873" i="13"/>
  <c r="AV873" i="13"/>
  <c r="AS873" i="13"/>
  <c r="AR873" i="13"/>
  <c r="AP873" i="13"/>
  <c r="AN873" i="13"/>
  <c r="BP872" i="13"/>
  <c r="BN872" i="13"/>
  <c r="BL872" i="13"/>
  <c r="BH872" i="13"/>
  <c r="BF872" i="13"/>
  <c r="BD872" i="13"/>
  <c r="BA872" i="13"/>
  <c r="AZ872" i="13"/>
  <c r="AX872" i="13"/>
  <c r="AV872" i="13"/>
  <c r="AS872" i="13"/>
  <c r="AR872" i="13"/>
  <c r="AP872" i="13"/>
  <c r="AN872" i="13"/>
  <c r="BP871" i="13"/>
  <c r="BN871" i="13"/>
  <c r="BL871" i="13"/>
  <c r="BH871" i="13"/>
  <c r="BF871" i="13"/>
  <c r="BD871" i="13"/>
  <c r="BA871" i="13"/>
  <c r="AZ871" i="13"/>
  <c r="AX871" i="13"/>
  <c r="AV871" i="13"/>
  <c r="AS871" i="13"/>
  <c r="AR871" i="13"/>
  <c r="AP871" i="13"/>
  <c r="AN871" i="13"/>
  <c r="BP870" i="13"/>
  <c r="BN870" i="13"/>
  <c r="BL870" i="13"/>
  <c r="BH870" i="13"/>
  <c r="BF870" i="13"/>
  <c r="BD870" i="13"/>
  <c r="BA870" i="13"/>
  <c r="AZ870" i="13"/>
  <c r="AX870" i="13"/>
  <c r="AV870" i="13"/>
  <c r="AS870" i="13"/>
  <c r="AR870" i="13"/>
  <c r="AP870" i="13"/>
  <c r="AN870" i="13"/>
  <c r="BP869" i="13"/>
  <c r="BN869" i="13"/>
  <c r="BL869" i="13"/>
  <c r="BH869" i="13"/>
  <c r="BF869" i="13"/>
  <c r="BD869" i="13"/>
  <c r="BA869" i="13"/>
  <c r="AZ869" i="13"/>
  <c r="AX869" i="13"/>
  <c r="AV869" i="13"/>
  <c r="AS869" i="13"/>
  <c r="AR869" i="13"/>
  <c r="AP869" i="13"/>
  <c r="AN869" i="13"/>
  <c r="BP868" i="13"/>
  <c r="BN868" i="13"/>
  <c r="BL868" i="13"/>
  <c r="BH868" i="13"/>
  <c r="BF868" i="13"/>
  <c r="BD868" i="13"/>
  <c r="BA868" i="13"/>
  <c r="AZ868" i="13"/>
  <c r="AX868" i="13"/>
  <c r="AV868" i="13"/>
  <c r="AS868" i="13"/>
  <c r="AR868" i="13"/>
  <c r="AP868" i="13"/>
  <c r="AN868" i="13"/>
  <c r="BP867" i="13"/>
  <c r="BN867" i="13"/>
  <c r="BL867" i="13"/>
  <c r="BH867" i="13"/>
  <c r="BF867" i="13"/>
  <c r="BD867" i="13"/>
  <c r="BA867" i="13"/>
  <c r="AZ867" i="13"/>
  <c r="AX867" i="13"/>
  <c r="AV867" i="13"/>
  <c r="AS867" i="13"/>
  <c r="AR867" i="13"/>
  <c r="AP867" i="13"/>
  <c r="AN867" i="13"/>
  <c r="BP866" i="13"/>
  <c r="BN866" i="13"/>
  <c r="BL866" i="13"/>
  <c r="BH866" i="13"/>
  <c r="BF866" i="13"/>
  <c r="BD866" i="13"/>
  <c r="BA866" i="13"/>
  <c r="AZ866" i="13"/>
  <c r="AX866" i="13"/>
  <c r="AV866" i="13"/>
  <c r="AS866" i="13"/>
  <c r="AR866" i="13"/>
  <c r="AP866" i="13"/>
  <c r="AN866" i="13"/>
  <c r="BP865" i="13"/>
  <c r="BN865" i="13"/>
  <c r="BL865" i="13"/>
  <c r="BH865" i="13"/>
  <c r="BF865" i="13"/>
  <c r="BD865" i="13"/>
  <c r="BA865" i="13"/>
  <c r="AZ865" i="13"/>
  <c r="AX865" i="13"/>
  <c r="AV865" i="13"/>
  <c r="AS865" i="13"/>
  <c r="AR865" i="13"/>
  <c r="AP865" i="13"/>
  <c r="AN865" i="13"/>
  <c r="BP864" i="13"/>
  <c r="BN864" i="13"/>
  <c r="BL864" i="13"/>
  <c r="BH864" i="13"/>
  <c r="BF864" i="13"/>
  <c r="BD864" i="13"/>
  <c r="BA864" i="13"/>
  <c r="AZ864" i="13"/>
  <c r="AX864" i="13"/>
  <c r="AV864" i="13"/>
  <c r="AS864" i="13"/>
  <c r="AR864" i="13"/>
  <c r="AP864" i="13"/>
  <c r="AN864" i="13"/>
  <c r="BP863" i="13"/>
  <c r="BN863" i="13"/>
  <c r="BL863" i="13"/>
  <c r="BH863" i="13"/>
  <c r="BF863" i="13"/>
  <c r="BD863" i="13"/>
  <c r="BA863" i="13"/>
  <c r="AZ863" i="13"/>
  <c r="AX863" i="13"/>
  <c r="AV863" i="13"/>
  <c r="AS863" i="13"/>
  <c r="AR863" i="13"/>
  <c r="AP863" i="13"/>
  <c r="AN863" i="13"/>
  <c r="BP862" i="13"/>
  <c r="BN862" i="13"/>
  <c r="BL862" i="13"/>
  <c r="BH862" i="13"/>
  <c r="BF862" i="13"/>
  <c r="BD862" i="13"/>
  <c r="BA862" i="13"/>
  <c r="AZ862" i="13"/>
  <c r="AX862" i="13"/>
  <c r="AV862" i="13"/>
  <c r="AS862" i="13"/>
  <c r="AR862" i="13"/>
  <c r="AP862" i="13"/>
  <c r="AN862" i="13"/>
  <c r="BP861" i="13"/>
  <c r="BN861" i="13"/>
  <c r="BL861" i="13"/>
  <c r="BH861" i="13"/>
  <c r="BF861" i="13"/>
  <c r="BD861" i="13"/>
  <c r="BA861" i="13"/>
  <c r="AZ861" i="13"/>
  <c r="AX861" i="13"/>
  <c r="AV861" i="13"/>
  <c r="AS861" i="13"/>
  <c r="AR861" i="13"/>
  <c r="AP861" i="13"/>
  <c r="AN861" i="13"/>
  <c r="BP860" i="13"/>
  <c r="BN860" i="13"/>
  <c r="BL860" i="13"/>
  <c r="BH860" i="13"/>
  <c r="BF860" i="13"/>
  <c r="BD860" i="13"/>
  <c r="BA860" i="13"/>
  <c r="AZ860" i="13"/>
  <c r="AX860" i="13"/>
  <c r="AV860" i="13"/>
  <c r="AS860" i="13"/>
  <c r="AR860" i="13"/>
  <c r="AP860" i="13"/>
  <c r="AN860" i="13"/>
  <c r="BP859" i="13"/>
  <c r="BN859" i="13"/>
  <c r="BL859" i="13"/>
  <c r="BH859" i="13"/>
  <c r="BF859" i="13"/>
  <c r="BD859" i="13"/>
  <c r="BA859" i="13"/>
  <c r="AZ859" i="13"/>
  <c r="AX859" i="13"/>
  <c r="AV859" i="13"/>
  <c r="AS859" i="13"/>
  <c r="AR859" i="13"/>
  <c r="AP859" i="13"/>
  <c r="AN859" i="13"/>
  <c r="BP858" i="13"/>
  <c r="BN858" i="13"/>
  <c r="BL858" i="13"/>
  <c r="BH858" i="13"/>
  <c r="BF858" i="13"/>
  <c r="BD858" i="13"/>
  <c r="BA858" i="13"/>
  <c r="AZ858" i="13"/>
  <c r="AX858" i="13"/>
  <c r="AV858" i="13"/>
  <c r="AS858" i="13"/>
  <c r="AR858" i="13"/>
  <c r="AP858" i="13"/>
  <c r="AN858" i="13"/>
  <c r="BP857" i="13"/>
  <c r="BN857" i="13"/>
  <c r="BL857" i="13"/>
  <c r="BH857" i="13"/>
  <c r="BF857" i="13"/>
  <c r="BD857" i="13"/>
  <c r="BA857" i="13"/>
  <c r="AZ857" i="13"/>
  <c r="AX857" i="13"/>
  <c r="AV857" i="13"/>
  <c r="AS857" i="13"/>
  <c r="AR857" i="13"/>
  <c r="AP857" i="13"/>
  <c r="AN857" i="13"/>
  <c r="BP856" i="13"/>
  <c r="BN856" i="13"/>
  <c r="BL856" i="13"/>
  <c r="BH856" i="13"/>
  <c r="BF856" i="13"/>
  <c r="BD856" i="13"/>
  <c r="BA856" i="13"/>
  <c r="AZ856" i="13"/>
  <c r="AX856" i="13"/>
  <c r="AV856" i="13"/>
  <c r="AS856" i="13"/>
  <c r="AR856" i="13"/>
  <c r="AP856" i="13"/>
  <c r="AN856" i="13"/>
  <c r="BP855" i="13"/>
  <c r="BN855" i="13"/>
  <c r="BL855" i="13"/>
  <c r="BH855" i="13"/>
  <c r="BF855" i="13"/>
  <c r="BD855" i="13"/>
  <c r="BA855" i="13"/>
  <c r="AZ855" i="13"/>
  <c r="AX855" i="13"/>
  <c r="AV855" i="13"/>
  <c r="AS855" i="13"/>
  <c r="AR855" i="13"/>
  <c r="AP855" i="13"/>
  <c r="AN855" i="13"/>
  <c r="BP854" i="13"/>
  <c r="BN854" i="13"/>
  <c r="BL854" i="13"/>
  <c r="BH854" i="13"/>
  <c r="BF854" i="13"/>
  <c r="BD854" i="13"/>
  <c r="BA854" i="13"/>
  <c r="AZ854" i="13"/>
  <c r="AX854" i="13"/>
  <c r="AV854" i="13"/>
  <c r="AS854" i="13"/>
  <c r="AR854" i="13"/>
  <c r="AP854" i="13"/>
  <c r="AN854" i="13"/>
  <c r="BP853" i="13"/>
  <c r="BN853" i="13"/>
  <c r="BL853" i="13"/>
  <c r="BH853" i="13"/>
  <c r="BF853" i="13"/>
  <c r="BD853" i="13"/>
  <c r="BA853" i="13"/>
  <c r="AZ853" i="13"/>
  <c r="AX853" i="13"/>
  <c r="AV853" i="13"/>
  <c r="AS853" i="13"/>
  <c r="AR853" i="13"/>
  <c r="AP853" i="13"/>
  <c r="AN853" i="13"/>
  <c r="BP852" i="13"/>
  <c r="BN852" i="13"/>
  <c r="BL852" i="13"/>
  <c r="BH852" i="13"/>
  <c r="BF852" i="13"/>
  <c r="BD852" i="13"/>
  <c r="BA852" i="13"/>
  <c r="AZ852" i="13"/>
  <c r="AX852" i="13"/>
  <c r="AV852" i="13"/>
  <c r="AS852" i="13"/>
  <c r="AR852" i="13"/>
  <c r="AP852" i="13"/>
  <c r="AN852" i="13"/>
  <c r="BP851" i="13"/>
  <c r="BN851" i="13"/>
  <c r="BL851" i="13"/>
  <c r="BH851" i="13"/>
  <c r="BF851" i="13"/>
  <c r="BD851" i="13"/>
  <c r="BA851" i="13"/>
  <c r="AZ851" i="13"/>
  <c r="AX851" i="13"/>
  <c r="AV851" i="13"/>
  <c r="AS851" i="13"/>
  <c r="AR851" i="13"/>
  <c r="AP851" i="13"/>
  <c r="AN851" i="13"/>
  <c r="BP850" i="13"/>
  <c r="BN850" i="13"/>
  <c r="BL850" i="13"/>
  <c r="BH850" i="13"/>
  <c r="BF850" i="13"/>
  <c r="BD850" i="13"/>
  <c r="BA850" i="13"/>
  <c r="AZ850" i="13"/>
  <c r="AX850" i="13"/>
  <c r="AV850" i="13"/>
  <c r="AS850" i="13"/>
  <c r="AR850" i="13"/>
  <c r="AP850" i="13"/>
  <c r="AN850" i="13"/>
  <c r="BP849" i="13"/>
  <c r="BN849" i="13"/>
  <c r="BL849" i="13"/>
  <c r="BH849" i="13"/>
  <c r="BF849" i="13"/>
  <c r="BD849" i="13"/>
  <c r="BA849" i="13"/>
  <c r="AZ849" i="13"/>
  <c r="AX849" i="13"/>
  <c r="AV849" i="13"/>
  <c r="AS849" i="13"/>
  <c r="AR849" i="13"/>
  <c r="AP849" i="13"/>
  <c r="AN849" i="13"/>
  <c r="BP848" i="13"/>
  <c r="BN848" i="13"/>
  <c r="BL848" i="13"/>
  <c r="BH848" i="13"/>
  <c r="BF848" i="13"/>
  <c r="BD848" i="13"/>
  <c r="BA848" i="13"/>
  <c r="AZ848" i="13"/>
  <c r="AX848" i="13"/>
  <c r="AV848" i="13"/>
  <c r="AS848" i="13"/>
  <c r="AR848" i="13"/>
  <c r="AP848" i="13"/>
  <c r="AN848" i="13"/>
  <c r="BP847" i="13"/>
  <c r="BN847" i="13"/>
  <c r="BL847" i="13"/>
  <c r="BH847" i="13"/>
  <c r="BF847" i="13"/>
  <c r="BD847" i="13"/>
  <c r="BA847" i="13"/>
  <c r="AZ847" i="13"/>
  <c r="AX847" i="13"/>
  <c r="AV847" i="13"/>
  <c r="AS847" i="13"/>
  <c r="AR847" i="13"/>
  <c r="AP847" i="13"/>
  <c r="AN847" i="13"/>
  <c r="BP846" i="13"/>
  <c r="BN846" i="13"/>
  <c r="BL846" i="13"/>
  <c r="BH846" i="13"/>
  <c r="BF846" i="13"/>
  <c r="BD846" i="13"/>
  <c r="BA846" i="13"/>
  <c r="AZ846" i="13"/>
  <c r="AX846" i="13"/>
  <c r="AV846" i="13"/>
  <c r="AS846" i="13"/>
  <c r="AR846" i="13"/>
  <c r="AP846" i="13"/>
  <c r="AN846" i="13"/>
  <c r="BP845" i="13"/>
  <c r="BN845" i="13"/>
  <c r="BL845" i="13"/>
  <c r="BH845" i="13"/>
  <c r="BF845" i="13"/>
  <c r="BD845" i="13"/>
  <c r="BA845" i="13"/>
  <c r="AZ845" i="13"/>
  <c r="AX845" i="13"/>
  <c r="AV845" i="13"/>
  <c r="AS845" i="13"/>
  <c r="AR845" i="13"/>
  <c r="AP845" i="13"/>
  <c r="AN845" i="13"/>
  <c r="BP844" i="13"/>
  <c r="BN844" i="13"/>
  <c r="BL844" i="13"/>
  <c r="BH844" i="13"/>
  <c r="BF844" i="13"/>
  <c r="BD844" i="13"/>
  <c r="BA844" i="13"/>
  <c r="AZ844" i="13"/>
  <c r="AX844" i="13"/>
  <c r="AV844" i="13"/>
  <c r="AS844" i="13"/>
  <c r="AR844" i="13"/>
  <c r="AP844" i="13"/>
  <c r="AN844" i="13"/>
  <c r="BP843" i="13"/>
  <c r="BN843" i="13"/>
  <c r="BL843" i="13"/>
  <c r="BH843" i="13"/>
  <c r="BF843" i="13"/>
  <c r="BD843" i="13"/>
  <c r="BA843" i="13"/>
  <c r="AZ843" i="13"/>
  <c r="AX843" i="13"/>
  <c r="AV843" i="13"/>
  <c r="AS843" i="13"/>
  <c r="AR843" i="13"/>
  <c r="AP843" i="13"/>
  <c r="AN843" i="13"/>
  <c r="BP842" i="13"/>
  <c r="BN842" i="13"/>
  <c r="BL842" i="13"/>
  <c r="BH842" i="13"/>
  <c r="BF842" i="13"/>
  <c r="BD842" i="13"/>
  <c r="BA842" i="13"/>
  <c r="AZ842" i="13"/>
  <c r="AX842" i="13"/>
  <c r="AV842" i="13"/>
  <c r="AS842" i="13"/>
  <c r="AR842" i="13"/>
  <c r="AP842" i="13"/>
  <c r="AN842" i="13"/>
  <c r="BP841" i="13"/>
  <c r="BN841" i="13"/>
  <c r="BL841" i="13"/>
  <c r="BH841" i="13"/>
  <c r="BF841" i="13"/>
  <c r="BD841" i="13"/>
  <c r="BA841" i="13"/>
  <c r="AZ841" i="13"/>
  <c r="AX841" i="13"/>
  <c r="AV841" i="13"/>
  <c r="AS841" i="13"/>
  <c r="AR841" i="13"/>
  <c r="AP841" i="13"/>
  <c r="AN841" i="13"/>
  <c r="BP840" i="13"/>
  <c r="BN840" i="13"/>
  <c r="BL840" i="13"/>
  <c r="BH840" i="13"/>
  <c r="BF840" i="13"/>
  <c r="BD840" i="13"/>
  <c r="BA840" i="13"/>
  <c r="AZ840" i="13"/>
  <c r="AX840" i="13"/>
  <c r="AV840" i="13"/>
  <c r="AS840" i="13"/>
  <c r="AR840" i="13"/>
  <c r="AP840" i="13"/>
  <c r="AN840" i="13"/>
  <c r="BP839" i="13"/>
  <c r="BN839" i="13"/>
  <c r="BL839" i="13"/>
  <c r="BH839" i="13"/>
  <c r="BF839" i="13"/>
  <c r="BD839" i="13"/>
  <c r="BA839" i="13"/>
  <c r="AZ839" i="13"/>
  <c r="AX839" i="13"/>
  <c r="AV839" i="13"/>
  <c r="AS839" i="13"/>
  <c r="AR839" i="13"/>
  <c r="AP839" i="13"/>
  <c r="AN839" i="13"/>
  <c r="BP838" i="13"/>
  <c r="BN838" i="13"/>
  <c r="BL838" i="13"/>
  <c r="BH838" i="13"/>
  <c r="BF838" i="13"/>
  <c r="BD838" i="13"/>
  <c r="BA838" i="13"/>
  <c r="AZ838" i="13"/>
  <c r="AX838" i="13"/>
  <c r="AV838" i="13"/>
  <c r="AS838" i="13"/>
  <c r="AR838" i="13"/>
  <c r="AP838" i="13"/>
  <c r="AN838" i="13"/>
  <c r="BP837" i="13"/>
  <c r="BN837" i="13"/>
  <c r="BL837" i="13"/>
  <c r="BH837" i="13"/>
  <c r="BF837" i="13"/>
  <c r="BD837" i="13"/>
  <c r="BA837" i="13"/>
  <c r="AZ837" i="13"/>
  <c r="AX837" i="13"/>
  <c r="AV837" i="13"/>
  <c r="AS837" i="13"/>
  <c r="AR837" i="13"/>
  <c r="AP837" i="13"/>
  <c r="AN837" i="13"/>
  <c r="BP836" i="13"/>
  <c r="BN836" i="13"/>
  <c r="BL836" i="13"/>
  <c r="BH836" i="13"/>
  <c r="BF836" i="13"/>
  <c r="BD836" i="13"/>
  <c r="BA836" i="13"/>
  <c r="AZ836" i="13"/>
  <c r="AX836" i="13"/>
  <c r="AV836" i="13"/>
  <c r="AS836" i="13"/>
  <c r="AR836" i="13"/>
  <c r="AP836" i="13"/>
  <c r="AN836" i="13"/>
  <c r="BP835" i="13"/>
  <c r="BN835" i="13"/>
  <c r="BL835" i="13"/>
  <c r="BH835" i="13"/>
  <c r="BF835" i="13"/>
  <c r="BD835" i="13"/>
  <c r="BA835" i="13"/>
  <c r="AZ835" i="13"/>
  <c r="AX835" i="13"/>
  <c r="AV835" i="13"/>
  <c r="AS835" i="13"/>
  <c r="AR835" i="13"/>
  <c r="AP835" i="13"/>
  <c r="AN835" i="13"/>
  <c r="BP834" i="13"/>
  <c r="BN834" i="13"/>
  <c r="BL834" i="13"/>
  <c r="BH834" i="13"/>
  <c r="BF834" i="13"/>
  <c r="BD834" i="13"/>
  <c r="BA834" i="13"/>
  <c r="AZ834" i="13"/>
  <c r="AX834" i="13"/>
  <c r="AV834" i="13"/>
  <c r="AS834" i="13"/>
  <c r="AR834" i="13"/>
  <c r="AP834" i="13"/>
  <c r="AN834" i="13"/>
  <c r="BP833" i="13"/>
  <c r="BN833" i="13"/>
  <c r="BL833" i="13"/>
  <c r="BH833" i="13"/>
  <c r="BF833" i="13"/>
  <c r="BD833" i="13"/>
  <c r="BA833" i="13"/>
  <c r="AZ833" i="13"/>
  <c r="AX833" i="13"/>
  <c r="AV833" i="13"/>
  <c r="AS833" i="13"/>
  <c r="AR833" i="13"/>
  <c r="AP833" i="13"/>
  <c r="AN833" i="13"/>
  <c r="BP832" i="13"/>
  <c r="BN832" i="13"/>
  <c r="BL832" i="13"/>
  <c r="BH832" i="13"/>
  <c r="BF832" i="13"/>
  <c r="BD832" i="13"/>
  <c r="BA832" i="13"/>
  <c r="AZ832" i="13"/>
  <c r="AX832" i="13"/>
  <c r="AV832" i="13"/>
  <c r="AS832" i="13"/>
  <c r="AR832" i="13"/>
  <c r="AP832" i="13"/>
  <c r="AN832" i="13"/>
  <c r="BP831" i="13"/>
  <c r="BN831" i="13"/>
  <c r="BL831" i="13"/>
  <c r="BH831" i="13"/>
  <c r="BF831" i="13"/>
  <c r="BD831" i="13"/>
  <c r="BA831" i="13"/>
  <c r="AZ831" i="13"/>
  <c r="AX831" i="13"/>
  <c r="AV831" i="13"/>
  <c r="AS831" i="13"/>
  <c r="AR831" i="13"/>
  <c r="AP831" i="13"/>
  <c r="AN831" i="13"/>
  <c r="BP830" i="13"/>
  <c r="BN830" i="13"/>
  <c r="BL830" i="13"/>
  <c r="BH830" i="13"/>
  <c r="BF830" i="13"/>
  <c r="BD830" i="13"/>
  <c r="BA830" i="13"/>
  <c r="AZ830" i="13"/>
  <c r="AX830" i="13"/>
  <c r="AV830" i="13"/>
  <c r="AS830" i="13"/>
  <c r="AR830" i="13"/>
  <c r="AP830" i="13"/>
  <c r="AN830" i="13"/>
  <c r="BP829" i="13"/>
  <c r="BN829" i="13"/>
  <c r="BL829" i="13"/>
  <c r="BH829" i="13"/>
  <c r="BF829" i="13"/>
  <c r="BD829" i="13"/>
  <c r="BA829" i="13"/>
  <c r="AZ829" i="13"/>
  <c r="AX829" i="13"/>
  <c r="AV829" i="13"/>
  <c r="AS829" i="13"/>
  <c r="AR829" i="13"/>
  <c r="AP829" i="13"/>
  <c r="AN829" i="13"/>
  <c r="BP828" i="13"/>
  <c r="BN828" i="13"/>
  <c r="BL828" i="13"/>
  <c r="BH828" i="13"/>
  <c r="BF828" i="13"/>
  <c r="BD828" i="13"/>
  <c r="BA828" i="13"/>
  <c r="AZ828" i="13"/>
  <c r="AX828" i="13"/>
  <c r="AV828" i="13"/>
  <c r="AS828" i="13"/>
  <c r="AR828" i="13"/>
  <c r="AP828" i="13"/>
  <c r="AN828" i="13"/>
  <c r="BP827" i="13"/>
  <c r="BN827" i="13"/>
  <c r="BL827" i="13"/>
  <c r="BH827" i="13"/>
  <c r="BF827" i="13"/>
  <c r="BD827" i="13"/>
  <c r="BA827" i="13"/>
  <c r="AZ827" i="13"/>
  <c r="AX827" i="13"/>
  <c r="AV827" i="13"/>
  <c r="AS827" i="13"/>
  <c r="AR827" i="13"/>
  <c r="AP827" i="13"/>
  <c r="AN827" i="13"/>
  <c r="BP826" i="13"/>
  <c r="BN826" i="13"/>
  <c r="BL826" i="13"/>
  <c r="BH826" i="13"/>
  <c r="BF826" i="13"/>
  <c r="BD826" i="13"/>
  <c r="BA826" i="13"/>
  <c r="AZ826" i="13"/>
  <c r="AX826" i="13"/>
  <c r="AV826" i="13"/>
  <c r="AS826" i="13"/>
  <c r="AR826" i="13"/>
  <c r="AP826" i="13"/>
  <c r="AN826" i="13"/>
  <c r="BP825" i="13"/>
  <c r="BN825" i="13"/>
  <c r="BL825" i="13"/>
  <c r="BH825" i="13"/>
  <c r="BF825" i="13"/>
  <c r="BD825" i="13"/>
  <c r="BA825" i="13"/>
  <c r="AZ825" i="13"/>
  <c r="AX825" i="13"/>
  <c r="AV825" i="13"/>
  <c r="AS825" i="13"/>
  <c r="AR825" i="13"/>
  <c r="AP825" i="13"/>
  <c r="AN825" i="13"/>
  <c r="BP824" i="13"/>
  <c r="BN824" i="13"/>
  <c r="BL824" i="13"/>
  <c r="BH824" i="13"/>
  <c r="BF824" i="13"/>
  <c r="BD824" i="13"/>
  <c r="BA824" i="13"/>
  <c r="AZ824" i="13"/>
  <c r="AX824" i="13"/>
  <c r="AV824" i="13"/>
  <c r="AS824" i="13"/>
  <c r="AR824" i="13"/>
  <c r="AP824" i="13"/>
  <c r="AN824" i="13"/>
  <c r="BP823" i="13"/>
  <c r="BN823" i="13"/>
  <c r="BL823" i="13"/>
  <c r="BH823" i="13"/>
  <c r="BF823" i="13"/>
  <c r="BD823" i="13"/>
  <c r="BA823" i="13"/>
  <c r="AZ823" i="13"/>
  <c r="AX823" i="13"/>
  <c r="AV823" i="13"/>
  <c r="AS823" i="13"/>
  <c r="AR823" i="13"/>
  <c r="AP823" i="13"/>
  <c r="AN823" i="13"/>
  <c r="BP822" i="13"/>
  <c r="BN822" i="13"/>
  <c r="BL822" i="13"/>
  <c r="BH822" i="13"/>
  <c r="BF822" i="13"/>
  <c r="BD822" i="13"/>
  <c r="BA822" i="13"/>
  <c r="AZ822" i="13"/>
  <c r="AX822" i="13"/>
  <c r="AV822" i="13"/>
  <c r="AS822" i="13"/>
  <c r="AR822" i="13"/>
  <c r="AP822" i="13"/>
  <c r="AN822" i="13"/>
  <c r="BP821" i="13"/>
  <c r="BN821" i="13"/>
  <c r="BL821" i="13"/>
  <c r="BH821" i="13"/>
  <c r="BF821" i="13"/>
  <c r="BD821" i="13"/>
  <c r="BA821" i="13"/>
  <c r="AZ821" i="13"/>
  <c r="AX821" i="13"/>
  <c r="AV821" i="13"/>
  <c r="AS821" i="13"/>
  <c r="AR821" i="13"/>
  <c r="AP821" i="13"/>
  <c r="AN821" i="13"/>
  <c r="BP820" i="13"/>
  <c r="BN820" i="13"/>
  <c r="BL820" i="13"/>
  <c r="BH820" i="13"/>
  <c r="BF820" i="13"/>
  <c r="BD820" i="13"/>
  <c r="BA820" i="13"/>
  <c r="AZ820" i="13"/>
  <c r="AX820" i="13"/>
  <c r="AV820" i="13"/>
  <c r="AS820" i="13"/>
  <c r="AR820" i="13"/>
  <c r="AP820" i="13"/>
  <c r="AN820" i="13"/>
  <c r="BP819" i="13"/>
  <c r="BN819" i="13"/>
  <c r="BL819" i="13"/>
  <c r="BH819" i="13"/>
  <c r="BF819" i="13"/>
  <c r="BD819" i="13"/>
  <c r="BA819" i="13"/>
  <c r="AZ819" i="13"/>
  <c r="AX819" i="13"/>
  <c r="AV819" i="13"/>
  <c r="AS819" i="13"/>
  <c r="AR819" i="13"/>
  <c r="AP819" i="13"/>
  <c r="AN819" i="13"/>
  <c r="BP818" i="13"/>
  <c r="BN818" i="13"/>
  <c r="BL818" i="13"/>
  <c r="BH818" i="13"/>
  <c r="BF818" i="13"/>
  <c r="BD818" i="13"/>
  <c r="BA818" i="13"/>
  <c r="AZ818" i="13"/>
  <c r="AX818" i="13"/>
  <c r="AV818" i="13"/>
  <c r="AS818" i="13"/>
  <c r="AR818" i="13"/>
  <c r="AP818" i="13"/>
  <c r="AN818" i="13"/>
  <c r="BP817" i="13"/>
  <c r="BN817" i="13"/>
  <c r="BL817" i="13"/>
  <c r="BH817" i="13"/>
  <c r="BF817" i="13"/>
  <c r="BD817" i="13"/>
  <c r="BA817" i="13"/>
  <c r="AZ817" i="13"/>
  <c r="AX817" i="13"/>
  <c r="AV817" i="13"/>
  <c r="AS817" i="13"/>
  <c r="AR817" i="13"/>
  <c r="AP817" i="13"/>
  <c r="AN817" i="13"/>
  <c r="BP816" i="13"/>
  <c r="BN816" i="13"/>
  <c r="BL816" i="13"/>
  <c r="BH816" i="13"/>
  <c r="BF816" i="13"/>
  <c r="BD816" i="13"/>
  <c r="BA816" i="13"/>
  <c r="AZ816" i="13"/>
  <c r="AX816" i="13"/>
  <c r="AV816" i="13"/>
  <c r="AS816" i="13"/>
  <c r="AR816" i="13"/>
  <c r="AP816" i="13"/>
  <c r="AN816" i="13"/>
  <c r="BP815" i="13"/>
  <c r="BN815" i="13"/>
  <c r="BL815" i="13"/>
  <c r="BH815" i="13"/>
  <c r="BF815" i="13"/>
  <c r="BD815" i="13"/>
  <c r="BA815" i="13"/>
  <c r="AZ815" i="13"/>
  <c r="AX815" i="13"/>
  <c r="AV815" i="13"/>
  <c r="AS815" i="13"/>
  <c r="AR815" i="13"/>
  <c r="AP815" i="13"/>
  <c r="AN815" i="13"/>
  <c r="BP814" i="13"/>
  <c r="BN814" i="13"/>
  <c r="BL814" i="13"/>
  <c r="BH814" i="13"/>
  <c r="BF814" i="13"/>
  <c r="BD814" i="13"/>
  <c r="BA814" i="13"/>
  <c r="AZ814" i="13"/>
  <c r="AX814" i="13"/>
  <c r="AV814" i="13"/>
  <c r="AS814" i="13"/>
  <c r="AR814" i="13"/>
  <c r="AP814" i="13"/>
  <c r="AN814" i="13"/>
  <c r="BP813" i="13"/>
  <c r="BN813" i="13"/>
  <c r="BL813" i="13"/>
  <c r="BH813" i="13"/>
  <c r="BF813" i="13"/>
  <c r="BD813" i="13"/>
  <c r="BA813" i="13"/>
  <c r="AZ813" i="13"/>
  <c r="AX813" i="13"/>
  <c r="AV813" i="13"/>
  <c r="AS813" i="13"/>
  <c r="AR813" i="13"/>
  <c r="AP813" i="13"/>
  <c r="AN813" i="13"/>
  <c r="BP812" i="13"/>
  <c r="BN812" i="13"/>
  <c r="BL812" i="13"/>
  <c r="BH812" i="13"/>
  <c r="BF812" i="13"/>
  <c r="BD812" i="13"/>
  <c r="BA812" i="13"/>
  <c r="AZ812" i="13"/>
  <c r="AX812" i="13"/>
  <c r="AV812" i="13"/>
  <c r="AS812" i="13"/>
  <c r="AR812" i="13"/>
  <c r="AP812" i="13"/>
  <c r="AN812" i="13"/>
  <c r="BP811" i="13"/>
  <c r="BN811" i="13"/>
  <c r="BL811" i="13"/>
  <c r="BH811" i="13"/>
  <c r="BF811" i="13"/>
  <c r="BD811" i="13"/>
  <c r="BA811" i="13"/>
  <c r="AZ811" i="13"/>
  <c r="AX811" i="13"/>
  <c r="AV811" i="13"/>
  <c r="AS811" i="13"/>
  <c r="AR811" i="13"/>
  <c r="AP811" i="13"/>
  <c r="AN811" i="13"/>
  <c r="BP810" i="13"/>
  <c r="BN810" i="13"/>
  <c r="BL810" i="13"/>
  <c r="BH810" i="13"/>
  <c r="BF810" i="13"/>
  <c r="BD810" i="13"/>
  <c r="BA810" i="13"/>
  <c r="AZ810" i="13"/>
  <c r="AX810" i="13"/>
  <c r="AV810" i="13"/>
  <c r="AS810" i="13"/>
  <c r="AR810" i="13"/>
  <c r="AP810" i="13"/>
  <c r="AN810" i="13"/>
  <c r="BP809" i="13"/>
  <c r="BN809" i="13"/>
  <c r="BL809" i="13"/>
  <c r="BH809" i="13"/>
  <c r="BF809" i="13"/>
  <c r="BD809" i="13"/>
  <c r="BA809" i="13"/>
  <c r="AZ809" i="13"/>
  <c r="AX809" i="13"/>
  <c r="AV809" i="13"/>
  <c r="AS809" i="13"/>
  <c r="AR809" i="13"/>
  <c r="AP809" i="13"/>
  <c r="AN809" i="13"/>
  <c r="BP808" i="13"/>
  <c r="BN808" i="13"/>
  <c r="BL808" i="13"/>
  <c r="BH808" i="13"/>
  <c r="BF808" i="13"/>
  <c r="BD808" i="13"/>
  <c r="BA808" i="13"/>
  <c r="AZ808" i="13"/>
  <c r="AX808" i="13"/>
  <c r="AV808" i="13"/>
  <c r="AS808" i="13"/>
  <c r="AR808" i="13"/>
  <c r="AP808" i="13"/>
  <c r="AN808" i="13"/>
  <c r="BP807" i="13"/>
  <c r="BN807" i="13"/>
  <c r="BL807" i="13"/>
  <c r="BH807" i="13"/>
  <c r="BF807" i="13"/>
  <c r="BD807" i="13"/>
  <c r="BA807" i="13"/>
  <c r="AZ807" i="13"/>
  <c r="AX807" i="13"/>
  <c r="AV807" i="13"/>
  <c r="AS807" i="13"/>
  <c r="AR807" i="13"/>
  <c r="AP807" i="13"/>
  <c r="AN807" i="13"/>
  <c r="BP806" i="13"/>
  <c r="BN806" i="13"/>
  <c r="BL806" i="13"/>
  <c r="BH806" i="13"/>
  <c r="BF806" i="13"/>
  <c r="BD806" i="13"/>
  <c r="BA806" i="13"/>
  <c r="AZ806" i="13"/>
  <c r="AX806" i="13"/>
  <c r="AV806" i="13"/>
  <c r="AS806" i="13"/>
  <c r="AR806" i="13"/>
  <c r="AP806" i="13"/>
  <c r="AN806" i="13"/>
  <c r="BP805" i="13"/>
  <c r="BN805" i="13"/>
  <c r="BL805" i="13"/>
  <c r="BH805" i="13"/>
  <c r="BF805" i="13"/>
  <c r="BD805" i="13"/>
  <c r="BA805" i="13"/>
  <c r="AZ805" i="13"/>
  <c r="AX805" i="13"/>
  <c r="AV805" i="13"/>
  <c r="AS805" i="13"/>
  <c r="AR805" i="13"/>
  <c r="AP805" i="13"/>
  <c r="AN805" i="13"/>
  <c r="BP804" i="13"/>
  <c r="BN804" i="13"/>
  <c r="BL804" i="13"/>
  <c r="BH804" i="13"/>
  <c r="BF804" i="13"/>
  <c r="BD804" i="13"/>
  <c r="BA804" i="13"/>
  <c r="AZ804" i="13"/>
  <c r="AX804" i="13"/>
  <c r="AV804" i="13"/>
  <c r="AS804" i="13"/>
  <c r="AR804" i="13"/>
  <c r="AP804" i="13"/>
  <c r="AN804" i="13"/>
  <c r="BP803" i="13"/>
  <c r="BN803" i="13"/>
  <c r="BL803" i="13"/>
  <c r="BH803" i="13"/>
  <c r="BF803" i="13"/>
  <c r="BD803" i="13"/>
  <c r="BA803" i="13"/>
  <c r="AZ803" i="13"/>
  <c r="AX803" i="13"/>
  <c r="AV803" i="13"/>
  <c r="AS803" i="13"/>
  <c r="AR803" i="13"/>
  <c r="AP803" i="13"/>
  <c r="AN803" i="13"/>
  <c r="BP802" i="13"/>
  <c r="BN802" i="13"/>
  <c r="BL802" i="13"/>
  <c r="BH802" i="13"/>
  <c r="BF802" i="13"/>
  <c r="BD802" i="13"/>
  <c r="BA802" i="13"/>
  <c r="AZ802" i="13"/>
  <c r="AX802" i="13"/>
  <c r="AV802" i="13"/>
  <c r="AS802" i="13"/>
  <c r="AR802" i="13"/>
  <c r="AP802" i="13"/>
  <c r="AN802" i="13"/>
  <c r="BP801" i="13"/>
  <c r="BN801" i="13"/>
  <c r="BL801" i="13"/>
  <c r="BH801" i="13"/>
  <c r="BF801" i="13"/>
  <c r="BD801" i="13"/>
  <c r="BA801" i="13"/>
  <c r="AZ801" i="13"/>
  <c r="AX801" i="13"/>
  <c r="AV801" i="13"/>
  <c r="AS801" i="13"/>
  <c r="AR801" i="13"/>
  <c r="AP801" i="13"/>
  <c r="AN801" i="13"/>
  <c r="BP800" i="13"/>
  <c r="BN800" i="13"/>
  <c r="BL800" i="13"/>
  <c r="BH800" i="13"/>
  <c r="BF800" i="13"/>
  <c r="BD800" i="13"/>
  <c r="BA800" i="13"/>
  <c r="AZ800" i="13"/>
  <c r="AX800" i="13"/>
  <c r="AV800" i="13"/>
  <c r="AS800" i="13"/>
  <c r="AR800" i="13"/>
  <c r="AP800" i="13"/>
  <c r="AN800" i="13"/>
  <c r="BP799" i="13"/>
  <c r="BN799" i="13"/>
  <c r="BL799" i="13"/>
  <c r="BH799" i="13"/>
  <c r="BF799" i="13"/>
  <c r="BD799" i="13"/>
  <c r="BA799" i="13"/>
  <c r="AZ799" i="13"/>
  <c r="AX799" i="13"/>
  <c r="AV799" i="13"/>
  <c r="AS799" i="13"/>
  <c r="AR799" i="13"/>
  <c r="AP799" i="13"/>
  <c r="AN799" i="13"/>
  <c r="BP798" i="13"/>
  <c r="BN798" i="13"/>
  <c r="BL798" i="13"/>
  <c r="BH798" i="13"/>
  <c r="BF798" i="13"/>
  <c r="BD798" i="13"/>
  <c r="BA798" i="13"/>
  <c r="AZ798" i="13"/>
  <c r="AX798" i="13"/>
  <c r="AV798" i="13"/>
  <c r="AS798" i="13"/>
  <c r="AR798" i="13"/>
  <c r="AP798" i="13"/>
  <c r="AN798" i="13"/>
  <c r="BP797" i="13"/>
  <c r="BN797" i="13"/>
  <c r="BL797" i="13"/>
  <c r="BH797" i="13"/>
  <c r="BF797" i="13"/>
  <c r="BD797" i="13"/>
  <c r="BA797" i="13"/>
  <c r="AZ797" i="13"/>
  <c r="AX797" i="13"/>
  <c r="AV797" i="13"/>
  <c r="AS797" i="13"/>
  <c r="AR797" i="13"/>
  <c r="AP797" i="13"/>
  <c r="AN797" i="13"/>
  <c r="BP796" i="13"/>
  <c r="BN796" i="13"/>
  <c r="BL796" i="13"/>
  <c r="BH796" i="13"/>
  <c r="BF796" i="13"/>
  <c r="BD796" i="13"/>
  <c r="BA796" i="13"/>
  <c r="AZ796" i="13"/>
  <c r="AX796" i="13"/>
  <c r="AV796" i="13"/>
  <c r="AS796" i="13"/>
  <c r="AR796" i="13"/>
  <c r="AP796" i="13"/>
  <c r="AN796" i="13"/>
  <c r="BP795" i="13"/>
  <c r="BN795" i="13"/>
  <c r="BL795" i="13"/>
  <c r="BH795" i="13"/>
  <c r="BF795" i="13"/>
  <c r="BD795" i="13"/>
  <c r="BA795" i="13"/>
  <c r="AZ795" i="13"/>
  <c r="AX795" i="13"/>
  <c r="AV795" i="13"/>
  <c r="AS795" i="13"/>
  <c r="AR795" i="13"/>
  <c r="AP795" i="13"/>
  <c r="AN795" i="13"/>
  <c r="BP794" i="13"/>
  <c r="BN794" i="13"/>
  <c r="BL794" i="13"/>
  <c r="BH794" i="13"/>
  <c r="BF794" i="13"/>
  <c r="BD794" i="13"/>
  <c r="BA794" i="13"/>
  <c r="AZ794" i="13"/>
  <c r="AX794" i="13"/>
  <c r="AV794" i="13"/>
  <c r="AS794" i="13"/>
  <c r="AR794" i="13"/>
  <c r="AP794" i="13"/>
  <c r="AN794" i="13"/>
  <c r="BP793" i="13"/>
  <c r="BN793" i="13"/>
  <c r="BL793" i="13"/>
  <c r="BH793" i="13"/>
  <c r="BF793" i="13"/>
  <c r="BD793" i="13"/>
  <c r="BA793" i="13"/>
  <c r="AZ793" i="13"/>
  <c r="AX793" i="13"/>
  <c r="AV793" i="13"/>
  <c r="AS793" i="13"/>
  <c r="AR793" i="13"/>
  <c r="AP793" i="13"/>
  <c r="AN793" i="13"/>
  <c r="BP792" i="13"/>
  <c r="BN792" i="13"/>
  <c r="BL792" i="13"/>
  <c r="BH792" i="13"/>
  <c r="BF792" i="13"/>
  <c r="BD792" i="13"/>
  <c r="BA792" i="13"/>
  <c r="AZ792" i="13"/>
  <c r="AX792" i="13"/>
  <c r="AV792" i="13"/>
  <c r="AS792" i="13"/>
  <c r="AR792" i="13"/>
  <c r="AP792" i="13"/>
  <c r="AN792" i="13"/>
  <c r="BP791" i="13"/>
  <c r="BN791" i="13"/>
  <c r="BL791" i="13"/>
  <c r="BH791" i="13"/>
  <c r="BF791" i="13"/>
  <c r="BD791" i="13"/>
  <c r="BA791" i="13"/>
  <c r="AZ791" i="13"/>
  <c r="AX791" i="13"/>
  <c r="AV791" i="13"/>
  <c r="AS791" i="13"/>
  <c r="AR791" i="13"/>
  <c r="AP791" i="13"/>
  <c r="AN791" i="13"/>
  <c r="BP790" i="13"/>
  <c r="BN790" i="13"/>
  <c r="BL790" i="13"/>
  <c r="BH790" i="13"/>
  <c r="BF790" i="13"/>
  <c r="BD790" i="13"/>
  <c r="BA790" i="13"/>
  <c r="AZ790" i="13"/>
  <c r="AX790" i="13"/>
  <c r="AV790" i="13"/>
  <c r="AS790" i="13"/>
  <c r="AR790" i="13"/>
  <c r="AP790" i="13"/>
  <c r="AN790" i="13"/>
  <c r="BP789" i="13"/>
  <c r="BN789" i="13"/>
  <c r="BL789" i="13"/>
  <c r="BH789" i="13"/>
  <c r="BF789" i="13"/>
  <c r="BD789" i="13"/>
  <c r="BA789" i="13"/>
  <c r="AZ789" i="13"/>
  <c r="AX789" i="13"/>
  <c r="AV789" i="13"/>
  <c r="AS789" i="13"/>
  <c r="AR789" i="13"/>
  <c r="AP789" i="13"/>
  <c r="AN789" i="13"/>
  <c r="BP788" i="13"/>
  <c r="BN788" i="13"/>
  <c r="BL788" i="13"/>
  <c r="BH788" i="13"/>
  <c r="BF788" i="13"/>
  <c r="BD788" i="13"/>
  <c r="BA788" i="13"/>
  <c r="AZ788" i="13"/>
  <c r="AX788" i="13"/>
  <c r="AV788" i="13"/>
  <c r="AS788" i="13"/>
  <c r="AR788" i="13"/>
  <c r="AP788" i="13"/>
  <c r="AN788" i="13"/>
  <c r="BP787" i="13"/>
  <c r="BN787" i="13"/>
  <c r="BL787" i="13"/>
  <c r="BH787" i="13"/>
  <c r="BF787" i="13"/>
  <c r="BD787" i="13"/>
  <c r="BA787" i="13"/>
  <c r="AZ787" i="13"/>
  <c r="AX787" i="13"/>
  <c r="AV787" i="13"/>
  <c r="AS787" i="13"/>
  <c r="AR787" i="13"/>
  <c r="AP787" i="13"/>
  <c r="AN787" i="13"/>
  <c r="BP786" i="13"/>
  <c r="BN786" i="13"/>
  <c r="BL786" i="13"/>
  <c r="BH786" i="13"/>
  <c r="BF786" i="13"/>
  <c r="BD786" i="13"/>
  <c r="BA786" i="13"/>
  <c r="AZ786" i="13"/>
  <c r="AX786" i="13"/>
  <c r="AV786" i="13"/>
  <c r="AS786" i="13"/>
  <c r="AR786" i="13"/>
  <c r="AP786" i="13"/>
  <c r="AN786" i="13"/>
  <c r="BP785" i="13"/>
  <c r="BN785" i="13"/>
  <c r="BL785" i="13"/>
  <c r="BH785" i="13"/>
  <c r="BF785" i="13"/>
  <c r="BD785" i="13"/>
  <c r="BA785" i="13"/>
  <c r="AZ785" i="13"/>
  <c r="AX785" i="13"/>
  <c r="AV785" i="13"/>
  <c r="AS785" i="13"/>
  <c r="AR785" i="13"/>
  <c r="AP785" i="13"/>
  <c r="AN785" i="13"/>
  <c r="BP784" i="13"/>
  <c r="BN784" i="13"/>
  <c r="BL784" i="13"/>
  <c r="BH784" i="13"/>
  <c r="BF784" i="13"/>
  <c r="BD784" i="13"/>
  <c r="BA784" i="13"/>
  <c r="AZ784" i="13"/>
  <c r="AX784" i="13"/>
  <c r="AV784" i="13"/>
  <c r="AS784" i="13"/>
  <c r="AR784" i="13"/>
  <c r="AP784" i="13"/>
  <c r="AN784" i="13"/>
  <c r="BP783" i="13"/>
  <c r="BN783" i="13"/>
  <c r="BL783" i="13"/>
  <c r="BH783" i="13"/>
  <c r="BF783" i="13"/>
  <c r="BD783" i="13"/>
  <c r="BA783" i="13"/>
  <c r="AZ783" i="13"/>
  <c r="AX783" i="13"/>
  <c r="AV783" i="13"/>
  <c r="AS783" i="13"/>
  <c r="AR783" i="13"/>
  <c r="AP783" i="13"/>
  <c r="AN783" i="13"/>
  <c r="BP782" i="13"/>
  <c r="BN782" i="13"/>
  <c r="BL782" i="13"/>
  <c r="BH782" i="13"/>
  <c r="BF782" i="13"/>
  <c r="BD782" i="13"/>
  <c r="BA782" i="13"/>
  <c r="AZ782" i="13"/>
  <c r="AX782" i="13"/>
  <c r="AV782" i="13"/>
  <c r="AS782" i="13"/>
  <c r="AR782" i="13"/>
  <c r="AP782" i="13"/>
  <c r="AN782" i="13"/>
  <c r="BP781" i="13"/>
  <c r="BN781" i="13"/>
  <c r="BL781" i="13"/>
  <c r="BH781" i="13"/>
  <c r="BF781" i="13"/>
  <c r="BD781" i="13"/>
  <c r="BA781" i="13"/>
  <c r="AZ781" i="13"/>
  <c r="AX781" i="13"/>
  <c r="AV781" i="13"/>
  <c r="AS781" i="13"/>
  <c r="AR781" i="13"/>
  <c r="AP781" i="13"/>
  <c r="AN781" i="13"/>
  <c r="BP780" i="13"/>
  <c r="BN780" i="13"/>
  <c r="BL780" i="13"/>
  <c r="BH780" i="13"/>
  <c r="BF780" i="13"/>
  <c r="BD780" i="13"/>
  <c r="BA780" i="13"/>
  <c r="AZ780" i="13"/>
  <c r="AX780" i="13"/>
  <c r="AV780" i="13"/>
  <c r="AS780" i="13"/>
  <c r="AR780" i="13"/>
  <c r="AP780" i="13"/>
  <c r="AN780" i="13"/>
  <c r="BP779" i="13"/>
  <c r="BN779" i="13"/>
  <c r="BL779" i="13"/>
  <c r="BH779" i="13"/>
  <c r="BF779" i="13"/>
  <c r="BD779" i="13"/>
  <c r="BA779" i="13"/>
  <c r="AZ779" i="13"/>
  <c r="AX779" i="13"/>
  <c r="AV779" i="13"/>
  <c r="AS779" i="13"/>
  <c r="AR779" i="13"/>
  <c r="AP779" i="13"/>
  <c r="AN779" i="13"/>
  <c r="BP778" i="13"/>
  <c r="BN778" i="13"/>
  <c r="BL778" i="13"/>
  <c r="BH778" i="13"/>
  <c r="BF778" i="13"/>
  <c r="BD778" i="13"/>
  <c r="BA778" i="13"/>
  <c r="AZ778" i="13"/>
  <c r="AX778" i="13"/>
  <c r="AV778" i="13"/>
  <c r="AS778" i="13"/>
  <c r="AR778" i="13"/>
  <c r="AP778" i="13"/>
  <c r="AN778" i="13"/>
  <c r="BP777" i="13"/>
  <c r="BN777" i="13"/>
  <c r="BL777" i="13"/>
  <c r="BH777" i="13"/>
  <c r="BF777" i="13"/>
  <c r="BD777" i="13"/>
  <c r="BA777" i="13"/>
  <c r="AZ777" i="13"/>
  <c r="AX777" i="13"/>
  <c r="AV777" i="13"/>
  <c r="AS777" i="13"/>
  <c r="AR777" i="13"/>
  <c r="AP777" i="13"/>
  <c r="AN777" i="13"/>
  <c r="BP776" i="13"/>
  <c r="BN776" i="13"/>
  <c r="BL776" i="13"/>
  <c r="BH776" i="13"/>
  <c r="BF776" i="13"/>
  <c r="BD776" i="13"/>
  <c r="BA776" i="13"/>
  <c r="AZ776" i="13"/>
  <c r="AX776" i="13"/>
  <c r="AV776" i="13"/>
  <c r="AS776" i="13"/>
  <c r="AR776" i="13"/>
  <c r="AP776" i="13"/>
  <c r="AN776" i="13"/>
  <c r="BP775" i="13"/>
  <c r="BN775" i="13"/>
  <c r="BL775" i="13"/>
  <c r="BH775" i="13"/>
  <c r="BF775" i="13"/>
  <c r="BD775" i="13"/>
  <c r="BA775" i="13"/>
  <c r="AZ775" i="13"/>
  <c r="AX775" i="13"/>
  <c r="AV775" i="13"/>
  <c r="AS775" i="13"/>
  <c r="AR775" i="13"/>
  <c r="AP775" i="13"/>
  <c r="AN775" i="13"/>
  <c r="BP774" i="13"/>
  <c r="BN774" i="13"/>
  <c r="BL774" i="13"/>
  <c r="BH774" i="13"/>
  <c r="BF774" i="13"/>
  <c r="BD774" i="13"/>
  <c r="BA774" i="13"/>
  <c r="AZ774" i="13"/>
  <c r="AX774" i="13"/>
  <c r="AV774" i="13"/>
  <c r="AS774" i="13"/>
  <c r="AR774" i="13"/>
  <c r="AP774" i="13"/>
  <c r="AN774" i="13"/>
  <c r="BP773" i="13"/>
  <c r="BN773" i="13"/>
  <c r="BL773" i="13"/>
  <c r="BH773" i="13"/>
  <c r="BF773" i="13"/>
  <c r="BD773" i="13"/>
  <c r="BA773" i="13"/>
  <c r="AZ773" i="13"/>
  <c r="AX773" i="13"/>
  <c r="AV773" i="13"/>
  <c r="AS773" i="13"/>
  <c r="AR773" i="13"/>
  <c r="AP773" i="13"/>
  <c r="AN773" i="13"/>
  <c r="BP772" i="13"/>
  <c r="BN772" i="13"/>
  <c r="BL772" i="13"/>
  <c r="BH772" i="13"/>
  <c r="BF772" i="13"/>
  <c r="BD772" i="13"/>
  <c r="BA772" i="13"/>
  <c r="AZ772" i="13"/>
  <c r="AX772" i="13"/>
  <c r="AV772" i="13"/>
  <c r="AS772" i="13"/>
  <c r="AR772" i="13"/>
  <c r="AP772" i="13"/>
  <c r="AN772" i="13"/>
  <c r="BP771" i="13"/>
  <c r="BN771" i="13"/>
  <c r="BL771" i="13"/>
  <c r="BH771" i="13"/>
  <c r="BF771" i="13"/>
  <c r="BD771" i="13"/>
  <c r="BA771" i="13"/>
  <c r="AZ771" i="13"/>
  <c r="AX771" i="13"/>
  <c r="AV771" i="13"/>
  <c r="AS771" i="13"/>
  <c r="AR771" i="13"/>
  <c r="AP771" i="13"/>
  <c r="AN771" i="13"/>
  <c r="BP770" i="13"/>
  <c r="BN770" i="13"/>
  <c r="BL770" i="13"/>
  <c r="BH770" i="13"/>
  <c r="BF770" i="13"/>
  <c r="BD770" i="13"/>
  <c r="BA770" i="13"/>
  <c r="AZ770" i="13"/>
  <c r="AX770" i="13"/>
  <c r="AV770" i="13"/>
  <c r="AS770" i="13"/>
  <c r="AR770" i="13"/>
  <c r="AP770" i="13"/>
  <c r="AN770" i="13"/>
  <c r="BP769" i="13"/>
  <c r="BN769" i="13"/>
  <c r="BL769" i="13"/>
  <c r="BH769" i="13"/>
  <c r="BF769" i="13"/>
  <c r="BD769" i="13"/>
  <c r="BA769" i="13"/>
  <c r="AZ769" i="13"/>
  <c r="AX769" i="13"/>
  <c r="AV769" i="13"/>
  <c r="AS769" i="13"/>
  <c r="AR769" i="13"/>
  <c r="AP769" i="13"/>
  <c r="AN769" i="13"/>
  <c r="BP768" i="13"/>
  <c r="BN768" i="13"/>
  <c r="BL768" i="13"/>
  <c r="BH768" i="13"/>
  <c r="BF768" i="13"/>
  <c r="BD768" i="13"/>
  <c r="BA768" i="13"/>
  <c r="AZ768" i="13"/>
  <c r="AX768" i="13"/>
  <c r="AV768" i="13"/>
  <c r="AS768" i="13"/>
  <c r="AR768" i="13"/>
  <c r="AP768" i="13"/>
  <c r="AN768" i="13"/>
  <c r="BP767" i="13"/>
  <c r="BN767" i="13"/>
  <c r="BL767" i="13"/>
  <c r="BH767" i="13"/>
  <c r="BF767" i="13"/>
  <c r="BD767" i="13"/>
  <c r="BA767" i="13"/>
  <c r="AZ767" i="13"/>
  <c r="AX767" i="13"/>
  <c r="AV767" i="13"/>
  <c r="AS767" i="13"/>
  <c r="AR767" i="13"/>
  <c r="AP767" i="13"/>
  <c r="AN767" i="13"/>
  <c r="BP766" i="13"/>
  <c r="BN766" i="13"/>
  <c r="BL766" i="13"/>
  <c r="BH766" i="13"/>
  <c r="BF766" i="13"/>
  <c r="BD766" i="13"/>
  <c r="BA766" i="13"/>
  <c r="AZ766" i="13"/>
  <c r="AX766" i="13"/>
  <c r="AV766" i="13"/>
  <c r="AS766" i="13"/>
  <c r="AR766" i="13"/>
  <c r="AP766" i="13"/>
  <c r="AN766" i="13"/>
  <c r="BP765" i="13"/>
  <c r="BN765" i="13"/>
  <c r="BL765" i="13"/>
  <c r="BH765" i="13"/>
  <c r="BF765" i="13"/>
  <c r="BD765" i="13"/>
  <c r="BA765" i="13"/>
  <c r="AZ765" i="13"/>
  <c r="AX765" i="13"/>
  <c r="AV765" i="13"/>
  <c r="AS765" i="13"/>
  <c r="AR765" i="13"/>
  <c r="AP765" i="13"/>
  <c r="AN765" i="13"/>
  <c r="BP764" i="13"/>
  <c r="BN764" i="13"/>
  <c r="BL764" i="13"/>
  <c r="BH764" i="13"/>
  <c r="BF764" i="13"/>
  <c r="BD764" i="13"/>
  <c r="BA764" i="13"/>
  <c r="AZ764" i="13"/>
  <c r="AX764" i="13"/>
  <c r="AV764" i="13"/>
  <c r="AS764" i="13"/>
  <c r="AR764" i="13"/>
  <c r="AP764" i="13"/>
  <c r="AN764" i="13"/>
  <c r="BP763" i="13"/>
  <c r="BN763" i="13"/>
  <c r="BL763" i="13"/>
  <c r="BH763" i="13"/>
  <c r="BF763" i="13"/>
  <c r="BD763" i="13"/>
  <c r="BA763" i="13"/>
  <c r="AZ763" i="13"/>
  <c r="AX763" i="13"/>
  <c r="AV763" i="13"/>
  <c r="AS763" i="13"/>
  <c r="AR763" i="13"/>
  <c r="AP763" i="13"/>
  <c r="AN763" i="13"/>
  <c r="BP762" i="13"/>
  <c r="BN762" i="13"/>
  <c r="BL762" i="13"/>
  <c r="BH762" i="13"/>
  <c r="BF762" i="13"/>
  <c r="BD762" i="13"/>
  <c r="BA762" i="13"/>
  <c r="AZ762" i="13"/>
  <c r="AX762" i="13"/>
  <c r="AV762" i="13"/>
  <c r="AS762" i="13"/>
  <c r="AR762" i="13"/>
  <c r="AP762" i="13"/>
  <c r="AN762" i="13"/>
  <c r="BP761" i="13"/>
  <c r="BN761" i="13"/>
  <c r="BL761" i="13"/>
  <c r="BH761" i="13"/>
  <c r="BF761" i="13"/>
  <c r="BD761" i="13"/>
  <c r="BA761" i="13"/>
  <c r="AZ761" i="13"/>
  <c r="AX761" i="13"/>
  <c r="AV761" i="13"/>
  <c r="AS761" i="13"/>
  <c r="AR761" i="13"/>
  <c r="AP761" i="13"/>
  <c r="AN761" i="13"/>
  <c r="BP760" i="13"/>
  <c r="BN760" i="13"/>
  <c r="BL760" i="13"/>
  <c r="BH760" i="13"/>
  <c r="BF760" i="13"/>
  <c r="BD760" i="13"/>
  <c r="BA760" i="13"/>
  <c r="AZ760" i="13"/>
  <c r="AX760" i="13"/>
  <c r="AV760" i="13"/>
  <c r="AS760" i="13"/>
  <c r="AR760" i="13"/>
  <c r="AP760" i="13"/>
  <c r="AN760" i="13"/>
  <c r="BP759" i="13"/>
  <c r="BN759" i="13"/>
  <c r="BL759" i="13"/>
  <c r="BH759" i="13"/>
  <c r="BF759" i="13"/>
  <c r="BD759" i="13"/>
  <c r="BA759" i="13"/>
  <c r="AZ759" i="13"/>
  <c r="AX759" i="13"/>
  <c r="AV759" i="13"/>
  <c r="AS759" i="13"/>
  <c r="AR759" i="13"/>
  <c r="AP759" i="13"/>
  <c r="AN759" i="13"/>
  <c r="BP758" i="13"/>
  <c r="BN758" i="13"/>
  <c r="BL758" i="13"/>
  <c r="BH758" i="13"/>
  <c r="BF758" i="13"/>
  <c r="BD758" i="13"/>
  <c r="BA758" i="13"/>
  <c r="AZ758" i="13"/>
  <c r="AX758" i="13"/>
  <c r="AV758" i="13"/>
  <c r="AS758" i="13"/>
  <c r="AR758" i="13"/>
  <c r="AP758" i="13"/>
  <c r="AN758" i="13"/>
  <c r="BP757" i="13"/>
  <c r="BN757" i="13"/>
  <c r="BL757" i="13"/>
  <c r="BH757" i="13"/>
  <c r="BF757" i="13"/>
  <c r="BD757" i="13"/>
  <c r="BA757" i="13"/>
  <c r="AZ757" i="13"/>
  <c r="AX757" i="13"/>
  <c r="AV757" i="13"/>
  <c r="AS757" i="13"/>
  <c r="AR757" i="13"/>
  <c r="AP757" i="13"/>
  <c r="AN757" i="13"/>
  <c r="BP756" i="13"/>
  <c r="BN756" i="13"/>
  <c r="BL756" i="13"/>
  <c r="BH756" i="13"/>
  <c r="BF756" i="13"/>
  <c r="BD756" i="13"/>
  <c r="BA756" i="13"/>
  <c r="AZ756" i="13"/>
  <c r="AX756" i="13"/>
  <c r="AV756" i="13"/>
  <c r="AS756" i="13"/>
  <c r="AR756" i="13"/>
  <c r="AP756" i="13"/>
  <c r="AN756" i="13"/>
  <c r="BP755" i="13"/>
  <c r="BN755" i="13"/>
  <c r="BL755" i="13"/>
  <c r="BH755" i="13"/>
  <c r="BF755" i="13"/>
  <c r="BD755" i="13"/>
  <c r="BA755" i="13"/>
  <c r="AZ755" i="13"/>
  <c r="AX755" i="13"/>
  <c r="AV755" i="13"/>
  <c r="AS755" i="13"/>
  <c r="AR755" i="13"/>
  <c r="AP755" i="13"/>
  <c r="AN755" i="13"/>
  <c r="BP754" i="13"/>
  <c r="BN754" i="13"/>
  <c r="BL754" i="13"/>
  <c r="BH754" i="13"/>
  <c r="BF754" i="13"/>
  <c r="BD754" i="13"/>
  <c r="BA754" i="13"/>
  <c r="AZ754" i="13"/>
  <c r="AX754" i="13"/>
  <c r="AV754" i="13"/>
  <c r="AS754" i="13"/>
  <c r="AR754" i="13"/>
  <c r="AP754" i="13"/>
  <c r="AN754" i="13"/>
  <c r="BP753" i="13"/>
  <c r="BN753" i="13"/>
  <c r="BL753" i="13"/>
  <c r="BH753" i="13"/>
  <c r="BF753" i="13"/>
  <c r="BD753" i="13"/>
  <c r="BA753" i="13"/>
  <c r="AZ753" i="13"/>
  <c r="AX753" i="13"/>
  <c r="AV753" i="13"/>
  <c r="AS753" i="13"/>
  <c r="AR753" i="13"/>
  <c r="AP753" i="13"/>
  <c r="AN753" i="13"/>
  <c r="BP752" i="13"/>
  <c r="BN752" i="13"/>
  <c r="BL752" i="13"/>
  <c r="BH752" i="13"/>
  <c r="BF752" i="13"/>
  <c r="BD752" i="13"/>
  <c r="BA752" i="13"/>
  <c r="AZ752" i="13"/>
  <c r="AX752" i="13"/>
  <c r="AV752" i="13"/>
  <c r="AS752" i="13"/>
  <c r="AR752" i="13"/>
  <c r="AP752" i="13"/>
  <c r="AN752" i="13"/>
  <c r="BP751" i="13"/>
  <c r="BN751" i="13"/>
  <c r="BL751" i="13"/>
  <c r="BH751" i="13"/>
  <c r="BF751" i="13"/>
  <c r="BD751" i="13"/>
  <c r="BA751" i="13"/>
  <c r="AZ751" i="13"/>
  <c r="AX751" i="13"/>
  <c r="AV751" i="13"/>
  <c r="AS751" i="13"/>
  <c r="AR751" i="13"/>
  <c r="AP751" i="13"/>
  <c r="AN751" i="13"/>
  <c r="BP750" i="13"/>
  <c r="BN750" i="13"/>
  <c r="BL750" i="13"/>
  <c r="BH750" i="13"/>
  <c r="BF750" i="13"/>
  <c r="BD750" i="13"/>
  <c r="BA750" i="13"/>
  <c r="AZ750" i="13"/>
  <c r="AX750" i="13"/>
  <c r="AV750" i="13"/>
  <c r="AS750" i="13"/>
  <c r="AR750" i="13"/>
  <c r="AP750" i="13"/>
  <c r="AN750" i="13"/>
  <c r="BP749" i="13"/>
  <c r="BN749" i="13"/>
  <c r="BL749" i="13"/>
  <c r="BH749" i="13"/>
  <c r="BF749" i="13"/>
  <c r="BD749" i="13"/>
  <c r="BA749" i="13"/>
  <c r="AZ749" i="13"/>
  <c r="AX749" i="13"/>
  <c r="AV749" i="13"/>
  <c r="AS749" i="13"/>
  <c r="AR749" i="13"/>
  <c r="AP749" i="13"/>
  <c r="AN749" i="13"/>
  <c r="BP748" i="13"/>
  <c r="BN748" i="13"/>
  <c r="BL748" i="13"/>
  <c r="BH748" i="13"/>
  <c r="BF748" i="13"/>
  <c r="BD748" i="13"/>
  <c r="BA748" i="13"/>
  <c r="AZ748" i="13"/>
  <c r="AX748" i="13"/>
  <c r="AV748" i="13"/>
  <c r="AS748" i="13"/>
  <c r="AR748" i="13"/>
  <c r="AP748" i="13"/>
  <c r="AN748" i="13"/>
  <c r="BP747" i="13"/>
  <c r="BN747" i="13"/>
  <c r="BL747" i="13"/>
  <c r="BH747" i="13"/>
  <c r="BF747" i="13"/>
  <c r="BD747" i="13"/>
  <c r="BA747" i="13"/>
  <c r="AZ747" i="13"/>
  <c r="AX747" i="13"/>
  <c r="AV747" i="13"/>
  <c r="AS747" i="13"/>
  <c r="AR747" i="13"/>
  <c r="AP747" i="13"/>
  <c r="AN747" i="13"/>
  <c r="BP746" i="13"/>
  <c r="BN746" i="13"/>
  <c r="BL746" i="13"/>
  <c r="BH746" i="13"/>
  <c r="BF746" i="13"/>
  <c r="BD746" i="13"/>
  <c r="BA746" i="13"/>
  <c r="AZ746" i="13"/>
  <c r="AX746" i="13"/>
  <c r="AV746" i="13"/>
  <c r="AS746" i="13"/>
  <c r="AR746" i="13"/>
  <c r="AP746" i="13"/>
  <c r="AN746" i="13"/>
  <c r="BP745" i="13"/>
  <c r="BN745" i="13"/>
  <c r="BL745" i="13"/>
  <c r="BH745" i="13"/>
  <c r="BF745" i="13"/>
  <c r="BD745" i="13"/>
  <c r="BA745" i="13"/>
  <c r="AZ745" i="13"/>
  <c r="AX745" i="13"/>
  <c r="AV745" i="13"/>
  <c r="AS745" i="13"/>
  <c r="AR745" i="13"/>
  <c r="AP745" i="13"/>
  <c r="AN745" i="13"/>
  <c r="BP744" i="13"/>
  <c r="BN744" i="13"/>
  <c r="BL744" i="13"/>
  <c r="BH744" i="13"/>
  <c r="BF744" i="13"/>
  <c r="BD744" i="13"/>
  <c r="BA744" i="13"/>
  <c r="AZ744" i="13"/>
  <c r="AX744" i="13"/>
  <c r="AV744" i="13"/>
  <c r="AS744" i="13"/>
  <c r="AR744" i="13"/>
  <c r="AP744" i="13"/>
  <c r="AN744" i="13"/>
  <c r="BP743" i="13"/>
  <c r="BN743" i="13"/>
  <c r="BL743" i="13"/>
  <c r="BH743" i="13"/>
  <c r="BF743" i="13"/>
  <c r="BD743" i="13"/>
  <c r="BA743" i="13"/>
  <c r="AZ743" i="13"/>
  <c r="AX743" i="13"/>
  <c r="AV743" i="13"/>
  <c r="AS743" i="13"/>
  <c r="AR743" i="13"/>
  <c r="AP743" i="13"/>
  <c r="AN743" i="13"/>
  <c r="BP742" i="13"/>
  <c r="BN742" i="13"/>
  <c r="BL742" i="13"/>
  <c r="BH742" i="13"/>
  <c r="BF742" i="13"/>
  <c r="BD742" i="13"/>
  <c r="BA742" i="13"/>
  <c r="AZ742" i="13"/>
  <c r="AX742" i="13"/>
  <c r="AV742" i="13"/>
  <c r="AS742" i="13"/>
  <c r="AR742" i="13"/>
  <c r="AP742" i="13"/>
  <c r="AN742" i="13"/>
  <c r="BP741" i="13"/>
  <c r="BN741" i="13"/>
  <c r="BL741" i="13"/>
  <c r="BH741" i="13"/>
  <c r="BF741" i="13"/>
  <c r="BD741" i="13"/>
  <c r="BA741" i="13"/>
  <c r="AZ741" i="13"/>
  <c r="AX741" i="13"/>
  <c r="AV741" i="13"/>
  <c r="AS741" i="13"/>
  <c r="AR741" i="13"/>
  <c r="AP741" i="13"/>
  <c r="AN741" i="13"/>
  <c r="BP740" i="13"/>
  <c r="BN740" i="13"/>
  <c r="BL740" i="13"/>
  <c r="BH740" i="13"/>
  <c r="BF740" i="13"/>
  <c r="BD740" i="13"/>
  <c r="BA740" i="13"/>
  <c r="AZ740" i="13"/>
  <c r="AX740" i="13"/>
  <c r="AV740" i="13"/>
  <c r="AS740" i="13"/>
  <c r="AR740" i="13"/>
  <c r="AP740" i="13"/>
  <c r="AN740" i="13"/>
  <c r="BP739" i="13"/>
  <c r="BN739" i="13"/>
  <c r="BL739" i="13"/>
  <c r="BH739" i="13"/>
  <c r="BF739" i="13"/>
  <c r="BD739" i="13"/>
  <c r="BA739" i="13"/>
  <c r="AZ739" i="13"/>
  <c r="AX739" i="13"/>
  <c r="AV739" i="13"/>
  <c r="AS739" i="13"/>
  <c r="AR739" i="13"/>
  <c r="AP739" i="13"/>
  <c r="AN739" i="13"/>
  <c r="BP738" i="13"/>
  <c r="BN738" i="13"/>
  <c r="BL738" i="13"/>
  <c r="BH738" i="13"/>
  <c r="BF738" i="13"/>
  <c r="BD738" i="13"/>
  <c r="BA738" i="13"/>
  <c r="AZ738" i="13"/>
  <c r="AX738" i="13"/>
  <c r="AV738" i="13"/>
  <c r="AS738" i="13"/>
  <c r="AR738" i="13"/>
  <c r="AP738" i="13"/>
  <c r="AN738" i="13"/>
  <c r="BP737" i="13"/>
  <c r="BN737" i="13"/>
  <c r="BL737" i="13"/>
  <c r="BH737" i="13"/>
  <c r="BF737" i="13"/>
  <c r="BD737" i="13"/>
  <c r="BA737" i="13"/>
  <c r="AZ737" i="13"/>
  <c r="AX737" i="13"/>
  <c r="AV737" i="13"/>
  <c r="AS737" i="13"/>
  <c r="AR737" i="13"/>
  <c r="AP737" i="13"/>
  <c r="AN737" i="13"/>
  <c r="BP736" i="13"/>
  <c r="BN736" i="13"/>
  <c r="BL736" i="13"/>
  <c r="BH736" i="13"/>
  <c r="BF736" i="13"/>
  <c r="BD736" i="13"/>
  <c r="BA736" i="13"/>
  <c r="AZ736" i="13"/>
  <c r="AX736" i="13"/>
  <c r="AV736" i="13"/>
  <c r="AS736" i="13"/>
  <c r="AR736" i="13"/>
  <c r="AP736" i="13"/>
  <c r="AN736" i="13"/>
  <c r="BP735" i="13"/>
  <c r="BN735" i="13"/>
  <c r="BL735" i="13"/>
  <c r="BH735" i="13"/>
  <c r="BF735" i="13"/>
  <c r="BD735" i="13"/>
  <c r="BA735" i="13"/>
  <c r="AZ735" i="13"/>
  <c r="AX735" i="13"/>
  <c r="AV735" i="13"/>
  <c r="AS735" i="13"/>
  <c r="AR735" i="13"/>
  <c r="AP735" i="13"/>
  <c r="AN735" i="13"/>
  <c r="BP734" i="13"/>
  <c r="BN734" i="13"/>
  <c r="BL734" i="13"/>
  <c r="BH734" i="13"/>
  <c r="BF734" i="13"/>
  <c r="BD734" i="13"/>
  <c r="BA734" i="13"/>
  <c r="AZ734" i="13"/>
  <c r="AX734" i="13"/>
  <c r="AV734" i="13"/>
  <c r="AS734" i="13"/>
  <c r="AR734" i="13"/>
  <c r="AP734" i="13"/>
  <c r="AN734" i="13"/>
  <c r="BP733" i="13"/>
  <c r="BN733" i="13"/>
  <c r="BL733" i="13"/>
  <c r="BH733" i="13"/>
  <c r="BF733" i="13"/>
  <c r="BD733" i="13"/>
  <c r="BA733" i="13"/>
  <c r="AZ733" i="13"/>
  <c r="AX733" i="13"/>
  <c r="AV733" i="13"/>
  <c r="AS733" i="13"/>
  <c r="AR733" i="13"/>
  <c r="AP733" i="13"/>
  <c r="AN733" i="13"/>
  <c r="BP732" i="13"/>
  <c r="BN732" i="13"/>
  <c r="BL732" i="13"/>
  <c r="BH732" i="13"/>
  <c r="BF732" i="13"/>
  <c r="BD732" i="13"/>
  <c r="BA732" i="13"/>
  <c r="AZ732" i="13"/>
  <c r="AX732" i="13"/>
  <c r="AV732" i="13"/>
  <c r="AS732" i="13"/>
  <c r="AR732" i="13"/>
  <c r="AP732" i="13"/>
  <c r="AN732" i="13"/>
  <c r="BP731" i="13"/>
  <c r="BN731" i="13"/>
  <c r="BL731" i="13"/>
  <c r="BH731" i="13"/>
  <c r="BF731" i="13"/>
  <c r="BD731" i="13"/>
  <c r="BA731" i="13"/>
  <c r="AZ731" i="13"/>
  <c r="AX731" i="13"/>
  <c r="AV731" i="13"/>
  <c r="AS731" i="13"/>
  <c r="AR731" i="13"/>
  <c r="AP731" i="13"/>
  <c r="AN731" i="13"/>
  <c r="BP730" i="13"/>
  <c r="BN730" i="13"/>
  <c r="BL730" i="13"/>
  <c r="BH730" i="13"/>
  <c r="BF730" i="13"/>
  <c r="BD730" i="13"/>
  <c r="BA730" i="13"/>
  <c r="AZ730" i="13"/>
  <c r="AX730" i="13"/>
  <c r="AV730" i="13"/>
  <c r="AS730" i="13"/>
  <c r="AR730" i="13"/>
  <c r="AP730" i="13"/>
  <c r="AN730" i="13"/>
  <c r="BP729" i="13"/>
  <c r="BN729" i="13"/>
  <c r="BL729" i="13"/>
  <c r="BH729" i="13"/>
  <c r="BF729" i="13"/>
  <c r="BD729" i="13"/>
  <c r="BA729" i="13"/>
  <c r="AZ729" i="13"/>
  <c r="AX729" i="13"/>
  <c r="AV729" i="13"/>
  <c r="AS729" i="13"/>
  <c r="AR729" i="13"/>
  <c r="AP729" i="13"/>
  <c r="AN729" i="13"/>
  <c r="BP728" i="13"/>
  <c r="BN728" i="13"/>
  <c r="BL728" i="13"/>
  <c r="BH728" i="13"/>
  <c r="BF728" i="13"/>
  <c r="BD728" i="13"/>
  <c r="BA728" i="13"/>
  <c r="AZ728" i="13"/>
  <c r="AX728" i="13"/>
  <c r="AV728" i="13"/>
  <c r="AS728" i="13"/>
  <c r="AR728" i="13"/>
  <c r="AP728" i="13"/>
  <c r="AN728" i="13"/>
  <c r="BP727" i="13"/>
  <c r="BN727" i="13"/>
  <c r="BL727" i="13"/>
  <c r="BH727" i="13"/>
  <c r="BF727" i="13"/>
  <c r="BD727" i="13"/>
  <c r="BA727" i="13"/>
  <c r="AZ727" i="13"/>
  <c r="AX727" i="13"/>
  <c r="AV727" i="13"/>
  <c r="AS727" i="13"/>
  <c r="AR727" i="13"/>
  <c r="AP727" i="13"/>
  <c r="AN727" i="13"/>
  <c r="BP726" i="13"/>
  <c r="BN726" i="13"/>
  <c r="BL726" i="13"/>
  <c r="BH726" i="13"/>
  <c r="BF726" i="13"/>
  <c r="BD726" i="13"/>
  <c r="BA726" i="13"/>
  <c r="AZ726" i="13"/>
  <c r="AX726" i="13"/>
  <c r="AV726" i="13"/>
  <c r="AS726" i="13"/>
  <c r="AR726" i="13"/>
  <c r="AP726" i="13"/>
  <c r="AN726" i="13"/>
  <c r="BP725" i="13"/>
  <c r="BN725" i="13"/>
  <c r="BL725" i="13"/>
  <c r="BH725" i="13"/>
  <c r="BF725" i="13"/>
  <c r="BD725" i="13"/>
  <c r="BA725" i="13"/>
  <c r="AZ725" i="13"/>
  <c r="AX725" i="13"/>
  <c r="AV725" i="13"/>
  <c r="AS725" i="13"/>
  <c r="AR725" i="13"/>
  <c r="AP725" i="13"/>
  <c r="AN725" i="13"/>
  <c r="BP724" i="13"/>
  <c r="BN724" i="13"/>
  <c r="BL724" i="13"/>
  <c r="BH724" i="13"/>
  <c r="BF724" i="13"/>
  <c r="BD724" i="13"/>
  <c r="BA724" i="13"/>
  <c r="AZ724" i="13"/>
  <c r="AX724" i="13"/>
  <c r="AV724" i="13"/>
  <c r="AS724" i="13"/>
  <c r="AR724" i="13"/>
  <c r="AP724" i="13"/>
  <c r="AN724" i="13"/>
  <c r="BP723" i="13"/>
  <c r="BN723" i="13"/>
  <c r="BL723" i="13"/>
  <c r="BH723" i="13"/>
  <c r="BF723" i="13"/>
  <c r="BD723" i="13"/>
  <c r="BA723" i="13"/>
  <c r="AZ723" i="13"/>
  <c r="AX723" i="13"/>
  <c r="AV723" i="13"/>
  <c r="AS723" i="13"/>
  <c r="AR723" i="13"/>
  <c r="AP723" i="13"/>
  <c r="AN723" i="13"/>
  <c r="BP722" i="13"/>
  <c r="BN722" i="13"/>
  <c r="BL722" i="13"/>
  <c r="BH722" i="13"/>
  <c r="BF722" i="13"/>
  <c r="BD722" i="13"/>
  <c r="BA722" i="13"/>
  <c r="AZ722" i="13"/>
  <c r="AX722" i="13"/>
  <c r="AV722" i="13"/>
  <c r="AS722" i="13"/>
  <c r="AR722" i="13"/>
  <c r="AP722" i="13"/>
  <c r="AN722" i="13"/>
  <c r="BP721" i="13"/>
  <c r="BN721" i="13"/>
  <c r="BL721" i="13"/>
  <c r="BH721" i="13"/>
  <c r="BF721" i="13"/>
  <c r="BD721" i="13"/>
  <c r="BA721" i="13"/>
  <c r="AZ721" i="13"/>
  <c r="AX721" i="13"/>
  <c r="AV721" i="13"/>
  <c r="AS721" i="13"/>
  <c r="AR721" i="13"/>
  <c r="AP721" i="13"/>
  <c r="AN721" i="13"/>
  <c r="BP720" i="13"/>
  <c r="BN720" i="13"/>
  <c r="BL720" i="13"/>
  <c r="BH720" i="13"/>
  <c r="BF720" i="13"/>
  <c r="BD720" i="13"/>
  <c r="BA720" i="13"/>
  <c r="AZ720" i="13"/>
  <c r="AX720" i="13"/>
  <c r="AV720" i="13"/>
  <c r="AS720" i="13"/>
  <c r="AR720" i="13"/>
  <c r="AP720" i="13"/>
  <c r="AN720" i="13"/>
  <c r="BP719" i="13"/>
  <c r="BN719" i="13"/>
  <c r="BL719" i="13"/>
  <c r="BH719" i="13"/>
  <c r="BF719" i="13"/>
  <c r="BD719" i="13"/>
  <c r="BA719" i="13"/>
  <c r="AZ719" i="13"/>
  <c r="AX719" i="13"/>
  <c r="AV719" i="13"/>
  <c r="AS719" i="13"/>
  <c r="AR719" i="13"/>
  <c r="AP719" i="13"/>
  <c r="AN719" i="13"/>
  <c r="BP718" i="13"/>
  <c r="BN718" i="13"/>
  <c r="BL718" i="13"/>
  <c r="BH718" i="13"/>
  <c r="BF718" i="13"/>
  <c r="BD718" i="13"/>
  <c r="BA718" i="13"/>
  <c r="AZ718" i="13"/>
  <c r="AX718" i="13"/>
  <c r="AV718" i="13"/>
  <c r="AS718" i="13"/>
  <c r="AR718" i="13"/>
  <c r="AP718" i="13"/>
  <c r="AN718" i="13"/>
  <c r="BP717" i="13"/>
  <c r="BN717" i="13"/>
  <c r="BL717" i="13"/>
  <c r="BH717" i="13"/>
  <c r="BF717" i="13"/>
  <c r="BD717" i="13"/>
  <c r="BA717" i="13"/>
  <c r="AZ717" i="13"/>
  <c r="AX717" i="13"/>
  <c r="AV717" i="13"/>
  <c r="AS717" i="13"/>
  <c r="AR717" i="13"/>
  <c r="AP717" i="13"/>
  <c r="AN717" i="13"/>
  <c r="BP716" i="13"/>
  <c r="BN716" i="13"/>
  <c r="BL716" i="13"/>
  <c r="BH716" i="13"/>
  <c r="BF716" i="13"/>
  <c r="BD716" i="13"/>
  <c r="BA716" i="13"/>
  <c r="AZ716" i="13"/>
  <c r="AX716" i="13"/>
  <c r="AV716" i="13"/>
  <c r="AS716" i="13"/>
  <c r="AR716" i="13"/>
  <c r="AP716" i="13"/>
  <c r="AN716" i="13"/>
  <c r="BP715" i="13"/>
  <c r="BN715" i="13"/>
  <c r="BL715" i="13"/>
  <c r="BH715" i="13"/>
  <c r="BF715" i="13"/>
  <c r="BD715" i="13"/>
  <c r="BA715" i="13"/>
  <c r="AZ715" i="13"/>
  <c r="AX715" i="13"/>
  <c r="AV715" i="13"/>
  <c r="AS715" i="13"/>
  <c r="AR715" i="13"/>
  <c r="AP715" i="13"/>
  <c r="AN715" i="13"/>
  <c r="BP714" i="13"/>
  <c r="BN714" i="13"/>
  <c r="BL714" i="13"/>
  <c r="BH714" i="13"/>
  <c r="BF714" i="13"/>
  <c r="BD714" i="13"/>
  <c r="BA714" i="13"/>
  <c r="AZ714" i="13"/>
  <c r="AX714" i="13"/>
  <c r="AV714" i="13"/>
  <c r="AS714" i="13"/>
  <c r="AR714" i="13"/>
  <c r="AP714" i="13"/>
  <c r="AN714" i="13"/>
  <c r="BP713" i="13"/>
  <c r="BN713" i="13"/>
  <c r="BL713" i="13"/>
  <c r="BH713" i="13"/>
  <c r="BF713" i="13"/>
  <c r="BD713" i="13"/>
  <c r="BA713" i="13"/>
  <c r="AZ713" i="13"/>
  <c r="AX713" i="13"/>
  <c r="AV713" i="13"/>
  <c r="AS713" i="13"/>
  <c r="AR713" i="13"/>
  <c r="AP713" i="13"/>
  <c r="AN713" i="13"/>
  <c r="BP712" i="13"/>
  <c r="BN712" i="13"/>
  <c r="BL712" i="13"/>
  <c r="BH712" i="13"/>
  <c r="BF712" i="13"/>
  <c r="BD712" i="13"/>
  <c r="BA712" i="13"/>
  <c r="AZ712" i="13"/>
  <c r="AX712" i="13"/>
  <c r="AV712" i="13"/>
  <c r="AS712" i="13"/>
  <c r="AR712" i="13"/>
  <c r="AP712" i="13"/>
  <c r="AN712" i="13"/>
  <c r="BP711" i="13"/>
  <c r="BN711" i="13"/>
  <c r="BL711" i="13"/>
  <c r="BH711" i="13"/>
  <c r="BF711" i="13"/>
  <c r="BD711" i="13"/>
  <c r="BA711" i="13"/>
  <c r="AZ711" i="13"/>
  <c r="AX711" i="13"/>
  <c r="AV711" i="13"/>
  <c r="AS711" i="13"/>
  <c r="AR711" i="13"/>
  <c r="AP711" i="13"/>
  <c r="AN711" i="13"/>
  <c r="BP710" i="13"/>
  <c r="BN710" i="13"/>
  <c r="BL710" i="13"/>
  <c r="BH710" i="13"/>
  <c r="BF710" i="13"/>
  <c r="BD710" i="13"/>
  <c r="BA710" i="13"/>
  <c r="AZ710" i="13"/>
  <c r="AX710" i="13"/>
  <c r="AV710" i="13"/>
  <c r="AS710" i="13"/>
  <c r="AR710" i="13"/>
  <c r="AP710" i="13"/>
  <c r="AN710" i="13"/>
  <c r="BP709" i="13"/>
  <c r="BN709" i="13"/>
  <c r="BL709" i="13"/>
  <c r="BH709" i="13"/>
  <c r="BF709" i="13"/>
  <c r="BD709" i="13"/>
  <c r="BA709" i="13"/>
  <c r="AZ709" i="13"/>
  <c r="AX709" i="13"/>
  <c r="AV709" i="13"/>
  <c r="AS709" i="13"/>
  <c r="AR709" i="13"/>
  <c r="AP709" i="13"/>
  <c r="AN709" i="13"/>
  <c r="BP708" i="13"/>
  <c r="BN708" i="13"/>
  <c r="BL708" i="13"/>
  <c r="BH708" i="13"/>
  <c r="BF708" i="13"/>
  <c r="BD708" i="13"/>
  <c r="BA708" i="13"/>
  <c r="AZ708" i="13"/>
  <c r="AX708" i="13"/>
  <c r="AV708" i="13"/>
  <c r="AS708" i="13"/>
  <c r="AR708" i="13"/>
  <c r="AP708" i="13"/>
  <c r="AN708" i="13"/>
  <c r="BP707" i="13"/>
  <c r="BN707" i="13"/>
  <c r="BL707" i="13"/>
  <c r="BH707" i="13"/>
  <c r="BF707" i="13"/>
  <c r="BD707" i="13"/>
  <c r="BA707" i="13"/>
  <c r="AZ707" i="13"/>
  <c r="AX707" i="13"/>
  <c r="AV707" i="13"/>
  <c r="AS707" i="13"/>
  <c r="AR707" i="13"/>
  <c r="AP707" i="13"/>
  <c r="AN707" i="13"/>
  <c r="BP706" i="13"/>
  <c r="BN706" i="13"/>
  <c r="BL706" i="13"/>
  <c r="BH706" i="13"/>
  <c r="BF706" i="13"/>
  <c r="BD706" i="13"/>
  <c r="BA706" i="13"/>
  <c r="AZ706" i="13"/>
  <c r="AX706" i="13"/>
  <c r="AV706" i="13"/>
  <c r="AS706" i="13"/>
  <c r="AR706" i="13"/>
  <c r="AP706" i="13"/>
  <c r="AN706" i="13"/>
  <c r="BP705" i="13"/>
  <c r="BN705" i="13"/>
  <c r="BL705" i="13"/>
  <c r="BH705" i="13"/>
  <c r="BF705" i="13"/>
  <c r="BD705" i="13"/>
  <c r="BA705" i="13"/>
  <c r="AZ705" i="13"/>
  <c r="AX705" i="13"/>
  <c r="AV705" i="13"/>
  <c r="AS705" i="13"/>
  <c r="AR705" i="13"/>
  <c r="AP705" i="13"/>
  <c r="AN705" i="13"/>
  <c r="BP704" i="13"/>
  <c r="BN704" i="13"/>
  <c r="BL704" i="13"/>
  <c r="BH704" i="13"/>
  <c r="BF704" i="13"/>
  <c r="BD704" i="13"/>
  <c r="BA704" i="13"/>
  <c r="AZ704" i="13"/>
  <c r="AX704" i="13"/>
  <c r="AV704" i="13"/>
  <c r="AS704" i="13"/>
  <c r="AR704" i="13"/>
  <c r="AP704" i="13"/>
  <c r="AN704" i="13"/>
  <c r="BP703" i="13"/>
  <c r="BN703" i="13"/>
  <c r="BL703" i="13"/>
  <c r="BH703" i="13"/>
  <c r="BF703" i="13"/>
  <c r="BD703" i="13"/>
  <c r="BA703" i="13"/>
  <c r="AZ703" i="13"/>
  <c r="AX703" i="13"/>
  <c r="AV703" i="13"/>
  <c r="AS703" i="13"/>
  <c r="AR703" i="13"/>
  <c r="AP703" i="13"/>
  <c r="AN703" i="13"/>
  <c r="BP702" i="13"/>
  <c r="BN702" i="13"/>
  <c r="BL702" i="13"/>
  <c r="BH702" i="13"/>
  <c r="BF702" i="13"/>
  <c r="BD702" i="13"/>
  <c r="BA702" i="13"/>
  <c r="AZ702" i="13"/>
  <c r="AX702" i="13"/>
  <c r="AV702" i="13"/>
  <c r="AS702" i="13"/>
  <c r="AR702" i="13"/>
  <c r="AP702" i="13"/>
  <c r="AN702" i="13"/>
  <c r="BP701" i="13"/>
  <c r="BN701" i="13"/>
  <c r="BL701" i="13"/>
  <c r="BH701" i="13"/>
  <c r="BF701" i="13"/>
  <c r="BD701" i="13"/>
  <c r="BA701" i="13"/>
  <c r="AZ701" i="13"/>
  <c r="AX701" i="13"/>
  <c r="AV701" i="13"/>
  <c r="AS701" i="13"/>
  <c r="AR701" i="13"/>
  <c r="AP701" i="13"/>
  <c r="AN701" i="13"/>
  <c r="BP700" i="13"/>
  <c r="BN700" i="13"/>
  <c r="BL700" i="13"/>
  <c r="BH700" i="13"/>
  <c r="BF700" i="13"/>
  <c r="BD700" i="13"/>
  <c r="BA700" i="13"/>
  <c r="AZ700" i="13"/>
  <c r="AX700" i="13"/>
  <c r="AV700" i="13"/>
  <c r="AS700" i="13"/>
  <c r="AR700" i="13"/>
  <c r="AP700" i="13"/>
  <c r="AN700" i="13"/>
  <c r="BP699" i="13"/>
  <c r="BN699" i="13"/>
  <c r="BL699" i="13"/>
  <c r="BH699" i="13"/>
  <c r="BF699" i="13"/>
  <c r="BD699" i="13"/>
  <c r="BA699" i="13"/>
  <c r="AZ699" i="13"/>
  <c r="AX699" i="13"/>
  <c r="AV699" i="13"/>
  <c r="AS699" i="13"/>
  <c r="AR699" i="13"/>
  <c r="AP699" i="13"/>
  <c r="AN699" i="13"/>
  <c r="BP698" i="13"/>
  <c r="BN698" i="13"/>
  <c r="BL698" i="13"/>
  <c r="BH698" i="13"/>
  <c r="BF698" i="13"/>
  <c r="BD698" i="13"/>
  <c r="BA698" i="13"/>
  <c r="AZ698" i="13"/>
  <c r="AX698" i="13"/>
  <c r="AV698" i="13"/>
  <c r="AS698" i="13"/>
  <c r="AR698" i="13"/>
  <c r="AP698" i="13"/>
  <c r="AN698" i="13"/>
  <c r="BP697" i="13"/>
  <c r="BN697" i="13"/>
  <c r="BL697" i="13"/>
  <c r="BH697" i="13"/>
  <c r="BF697" i="13"/>
  <c r="BD697" i="13"/>
  <c r="BA697" i="13"/>
  <c r="AZ697" i="13"/>
  <c r="AX697" i="13"/>
  <c r="AV697" i="13"/>
  <c r="AS697" i="13"/>
  <c r="AR697" i="13"/>
  <c r="AP697" i="13"/>
  <c r="AN697" i="13"/>
  <c r="BP696" i="13"/>
  <c r="BN696" i="13"/>
  <c r="BL696" i="13"/>
  <c r="BH696" i="13"/>
  <c r="BF696" i="13"/>
  <c r="BD696" i="13"/>
  <c r="BA696" i="13"/>
  <c r="AZ696" i="13"/>
  <c r="AX696" i="13"/>
  <c r="AV696" i="13"/>
  <c r="AS696" i="13"/>
  <c r="AR696" i="13"/>
  <c r="AP696" i="13"/>
  <c r="AN696" i="13"/>
  <c r="BP695" i="13"/>
  <c r="BN695" i="13"/>
  <c r="BL695" i="13"/>
  <c r="BH695" i="13"/>
  <c r="BF695" i="13"/>
  <c r="BD695" i="13"/>
  <c r="BA695" i="13"/>
  <c r="AZ695" i="13"/>
  <c r="AX695" i="13"/>
  <c r="AV695" i="13"/>
  <c r="AS695" i="13"/>
  <c r="AR695" i="13"/>
  <c r="AP695" i="13"/>
  <c r="AN695" i="13"/>
  <c r="BP694" i="13"/>
  <c r="BN694" i="13"/>
  <c r="BL694" i="13"/>
  <c r="BH694" i="13"/>
  <c r="BF694" i="13"/>
  <c r="BD694" i="13"/>
  <c r="BA694" i="13"/>
  <c r="AZ694" i="13"/>
  <c r="AX694" i="13"/>
  <c r="AV694" i="13"/>
  <c r="AS694" i="13"/>
  <c r="AR694" i="13"/>
  <c r="AP694" i="13"/>
  <c r="AN694" i="13"/>
  <c r="BP693" i="13"/>
  <c r="BN693" i="13"/>
  <c r="BL693" i="13"/>
  <c r="BH693" i="13"/>
  <c r="BF693" i="13"/>
  <c r="BD693" i="13"/>
  <c r="BA693" i="13"/>
  <c r="AZ693" i="13"/>
  <c r="AX693" i="13"/>
  <c r="AV693" i="13"/>
  <c r="AS693" i="13"/>
  <c r="AR693" i="13"/>
  <c r="AP693" i="13"/>
  <c r="AN693" i="13"/>
  <c r="BP692" i="13"/>
  <c r="BN692" i="13"/>
  <c r="BL692" i="13"/>
  <c r="BH692" i="13"/>
  <c r="BF692" i="13"/>
  <c r="BD692" i="13"/>
  <c r="BA692" i="13"/>
  <c r="AZ692" i="13"/>
  <c r="AX692" i="13"/>
  <c r="AV692" i="13"/>
  <c r="AS692" i="13"/>
  <c r="AR692" i="13"/>
  <c r="AP692" i="13"/>
  <c r="AN692" i="13"/>
  <c r="BP691" i="13"/>
  <c r="BN691" i="13"/>
  <c r="BL691" i="13"/>
  <c r="BH691" i="13"/>
  <c r="BF691" i="13"/>
  <c r="BD691" i="13"/>
  <c r="BA691" i="13"/>
  <c r="AZ691" i="13"/>
  <c r="AX691" i="13"/>
  <c r="AV691" i="13"/>
  <c r="AS691" i="13"/>
  <c r="AR691" i="13"/>
  <c r="AP691" i="13"/>
  <c r="AN691" i="13"/>
  <c r="BP690" i="13"/>
  <c r="BN690" i="13"/>
  <c r="BL690" i="13"/>
  <c r="BH690" i="13"/>
  <c r="BF690" i="13"/>
  <c r="BD690" i="13"/>
  <c r="BA690" i="13"/>
  <c r="AZ690" i="13"/>
  <c r="AX690" i="13"/>
  <c r="AV690" i="13"/>
  <c r="AS690" i="13"/>
  <c r="AR690" i="13"/>
  <c r="AP690" i="13"/>
  <c r="AN690" i="13"/>
  <c r="BP689" i="13"/>
  <c r="BN689" i="13"/>
  <c r="BL689" i="13"/>
  <c r="BH689" i="13"/>
  <c r="BF689" i="13"/>
  <c r="BD689" i="13"/>
  <c r="BA689" i="13"/>
  <c r="AZ689" i="13"/>
  <c r="AX689" i="13"/>
  <c r="AV689" i="13"/>
  <c r="AS689" i="13"/>
  <c r="AR689" i="13"/>
  <c r="AP689" i="13"/>
  <c r="AN689" i="13"/>
  <c r="BP688" i="13"/>
  <c r="BN688" i="13"/>
  <c r="BL688" i="13"/>
  <c r="BH688" i="13"/>
  <c r="BF688" i="13"/>
  <c r="BD688" i="13"/>
  <c r="BA688" i="13"/>
  <c r="AZ688" i="13"/>
  <c r="AX688" i="13"/>
  <c r="AV688" i="13"/>
  <c r="AS688" i="13"/>
  <c r="AR688" i="13"/>
  <c r="AP688" i="13"/>
  <c r="AN688" i="13"/>
  <c r="BP687" i="13"/>
  <c r="BN687" i="13"/>
  <c r="BL687" i="13"/>
  <c r="BH687" i="13"/>
  <c r="BF687" i="13"/>
  <c r="BD687" i="13"/>
  <c r="BA687" i="13"/>
  <c r="AZ687" i="13"/>
  <c r="AX687" i="13"/>
  <c r="AV687" i="13"/>
  <c r="AS687" i="13"/>
  <c r="AR687" i="13"/>
  <c r="AP687" i="13"/>
  <c r="AN687" i="13"/>
  <c r="BP686" i="13"/>
  <c r="BN686" i="13"/>
  <c r="BL686" i="13"/>
  <c r="BH686" i="13"/>
  <c r="BF686" i="13"/>
  <c r="BD686" i="13"/>
  <c r="BA686" i="13"/>
  <c r="AZ686" i="13"/>
  <c r="AX686" i="13"/>
  <c r="AV686" i="13"/>
  <c r="AS686" i="13"/>
  <c r="AR686" i="13"/>
  <c r="AP686" i="13"/>
  <c r="AN686" i="13"/>
  <c r="BP685" i="13"/>
  <c r="BN685" i="13"/>
  <c r="BL685" i="13"/>
  <c r="BH685" i="13"/>
  <c r="BF685" i="13"/>
  <c r="BD685" i="13"/>
  <c r="BA685" i="13"/>
  <c r="AZ685" i="13"/>
  <c r="AX685" i="13"/>
  <c r="AV685" i="13"/>
  <c r="AS685" i="13"/>
  <c r="AR685" i="13"/>
  <c r="AP685" i="13"/>
  <c r="AN685" i="13"/>
  <c r="BP684" i="13"/>
  <c r="BN684" i="13"/>
  <c r="BL684" i="13"/>
  <c r="BH684" i="13"/>
  <c r="BF684" i="13"/>
  <c r="BD684" i="13"/>
  <c r="BA684" i="13"/>
  <c r="AZ684" i="13"/>
  <c r="AX684" i="13"/>
  <c r="AV684" i="13"/>
  <c r="AS684" i="13"/>
  <c r="AR684" i="13"/>
  <c r="AP684" i="13"/>
  <c r="AN684" i="13"/>
  <c r="BP683" i="13"/>
  <c r="BN683" i="13"/>
  <c r="BL683" i="13"/>
  <c r="BH683" i="13"/>
  <c r="BF683" i="13"/>
  <c r="BD683" i="13"/>
  <c r="BA683" i="13"/>
  <c r="AZ683" i="13"/>
  <c r="AX683" i="13"/>
  <c r="AV683" i="13"/>
  <c r="AS683" i="13"/>
  <c r="AR683" i="13"/>
  <c r="AP683" i="13"/>
  <c r="AN683" i="13"/>
  <c r="BP682" i="13"/>
  <c r="BN682" i="13"/>
  <c r="BL682" i="13"/>
  <c r="BH682" i="13"/>
  <c r="BF682" i="13"/>
  <c r="BD682" i="13"/>
  <c r="BA682" i="13"/>
  <c r="AZ682" i="13"/>
  <c r="AX682" i="13"/>
  <c r="AV682" i="13"/>
  <c r="AS682" i="13"/>
  <c r="AR682" i="13"/>
  <c r="AP682" i="13"/>
  <c r="AN682" i="13"/>
  <c r="BP681" i="13"/>
  <c r="BN681" i="13"/>
  <c r="BL681" i="13"/>
  <c r="BH681" i="13"/>
  <c r="BF681" i="13"/>
  <c r="BD681" i="13"/>
  <c r="BA681" i="13"/>
  <c r="AZ681" i="13"/>
  <c r="AX681" i="13"/>
  <c r="AV681" i="13"/>
  <c r="AS681" i="13"/>
  <c r="AR681" i="13"/>
  <c r="AP681" i="13"/>
  <c r="AN681" i="13"/>
  <c r="BP680" i="13"/>
  <c r="BN680" i="13"/>
  <c r="BL680" i="13"/>
  <c r="BH680" i="13"/>
  <c r="BF680" i="13"/>
  <c r="BD680" i="13"/>
  <c r="BA680" i="13"/>
  <c r="AZ680" i="13"/>
  <c r="AX680" i="13"/>
  <c r="AV680" i="13"/>
  <c r="AS680" i="13"/>
  <c r="AR680" i="13"/>
  <c r="AP680" i="13"/>
  <c r="AN680" i="13"/>
  <c r="BP679" i="13"/>
  <c r="BN679" i="13"/>
  <c r="BL679" i="13"/>
  <c r="BH679" i="13"/>
  <c r="BF679" i="13"/>
  <c r="BD679" i="13"/>
  <c r="BA679" i="13"/>
  <c r="AZ679" i="13"/>
  <c r="AX679" i="13"/>
  <c r="AV679" i="13"/>
  <c r="AS679" i="13"/>
  <c r="AR679" i="13"/>
  <c r="AP679" i="13"/>
  <c r="AN679" i="13"/>
  <c r="BP678" i="13"/>
  <c r="BN678" i="13"/>
  <c r="BL678" i="13"/>
  <c r="BH678" i="13"/>
  <c r="BF678" i="13"/>
  <c r="BD678" i="13"/>
  <c r="BA678" i="13"/>
  <c r="AZ678" i="13"/>
  <c r="AX678" i="13"/>
  <c r="AV678" i="13"/>
  <c r="AS678" i="13"/>
  <c r="AR678" i="13"/>
  <c r="AP678" i="13"/>
  <c r="AN678" i="13"/>
  <c r="BP677" i="13"/>
  <c r="BN677" i="13"/>
  <c r="BL677" i="13"/>
  <c r="BH677" i="13"/>
  <c r="BF677" i="13"/>
  <c r="BD677" i="13"/>
  <c r="BA677" i="13"/>
  <c r="AZ677" i="13"/>
  <c r="AX677" i="13"/>
  <c r="AV677" i="13"/>
  <c r="AS677" i="13"/>
  <c r="AR677" i="13"/>
  <c r="AP677" i="13"/>
  <c r="AN677" i="13"/>
  <c r="BP676" i="13"/>
  <c r="BN676" i="13"/>
  <c r="BL676" i="13"/>
  <c r="BH676" i="13"/>
  <c r="BF676" i="13"/>
  <c r="BD676" i="13"/>
  <c r="BA676" i="13"/>
  <c r="AZ676" i="13"/>
  <c r="AX676" i="13"/>
  <c r="AV676" i="13"/>
  <c r="AS676" i="13"/>
  <c r="AR676" i="13"/>
  <c r="AP676" i="13"/>
  <c r="AN676" i="13"/>
  <c r="BP675" i="13"/>
  <c r="BN675" i="13"/>
  <c r="BL675" i="13"/>
  <c r="BH675" i="13"/>
  <c r="BF675" i="13"/>
  <c r="BD675" i="13"/>
  <c r="BA675" i="13"/>
  <c r="AZ675" i="13"/>
  <c r="AX675" i="13"/>
  <c r="AV675" i="13"/>
  <c r="AS675" i="13"/>
  <c r="AR675" i="13"/>
  <c r="AP675" i="13"/>
  <c r="AN675" i="13"/>
  <c r="BP674" i="13"/>
  <c r="BN674" i="13"/>
  <c r="BL674" i="13"/>
  <c r="BH674" i="13"/>
  <c r="BF674" i="13"/>
  <c r="BD674" i="13"/>
  <c r="BA674" i="13"/>
  <c r="AZ674" i="13"/>
  <c r="AX674" i="13"/>
  <c r="AV674" i="13"/>
  <c r="AS674" i="13"/>
  <c r="AR674" i="13"/>
  <c r="AP674" i="13"/>
  <c r="AN674" i="13"/>
  <c r="BP673" i="13"/>
  <c r="BN673" i="13"/>
  <c r="BL673" i="13"/>
  <c r="BH673" i="13"/>
  <c r="BF673" i="13"/>
  <c r="BD673" i="13"/>
  <c r="BA673" i="13"/>
  <c r="AZ673" i="13"/>
  <c r="AX673" i="13"/>
  <c r="AV673" i="13"/>
  <c r="AS673" i="13"/>
  <c r="AR673" i="13"/>
  <c r="AP673" i="13"/>
  <c r="AN673" i="13"/>
  <c r="BP672" i="13"/>
  <c r="BN672" i="13"/>
  <c r="BL672" i="13"/>
  <c r="BH672" i="13"/>
  <c r="BF672" i="13"/>
  <c r="BD672" i="13"/>
  <c r="BA672" i="13"/>
  <c r="AZ672" i="13"/>
  <c r="AX672" i="13"/>
  <c r="AV672" i="13"/>
  <c r="AS672" i="13"/>
  <c r="AR672" i="13"/>
  <c r="AP672" i="13"/>
  <c r="AN672" i="13"/>
  <c r="BP671" i="13"/>
  <c r="BN671" i="13"/>
  <c r="BL671" i="13"/>
  <c r="BH671" i="13"/>
  <c r="BF671" i="13"/>
  <c r="BD671" i="13"/>
  <c r="BA671" i="13"/>
  <c r="AZ671" i="13"/>
  <c r="AX671" i="13"/>
  <c r="AV671" i="13"/>
  <c r="AS671" i="13"/>
  <c r="AR671" i="13"/>
  <c r="AP671" i="13"/>
  <c r="AN671" i="13"/>
  <c r="BP670" i="13"/>
  <c r="BN670" i="13"/>
  <c r="BL670" i="13"/>
  <c r="BH670" i="13"/>
  <c r="BF670" i="13"/>
  <c r="BD670" i="13"/>
  <c r="BA670" i="13"/>
  <c r="AZ670" i="13"/>
  <c r="AX670" i="13"/>
  <c r="AV670" i="13"/>
  <c r="AS670" i="13"/>
  <c r="AR670" i="13"/>
  <c r="AP670" i="13"/>
  <c r="AN670" i="13"/>
  <c r="BP669" i="13"/>
  <c r="BN669" i="13"/>
  <c r="BL669" i="13"/>
  <c r="BH669" i="13"/>
  <c r="BF669" i="13"/>
  <c r="BD669" i="13"/>
  <c r="BA669" i="13"/>
  <c r="AZ669" i="13"/>
  <c r="AX669" i="13"/>
  <c r="AV669" i="13"/>
  <c r="AS669" i="13"/>
  <c r="AR669" i="13"/>
  <c r="AP669" i="13"/>
  <c r="AN669" i="13"/>
  <c r="BP668" i="13"/>
  <c r="BN668" i="13"/>
  <c r="BL668" i="13"/>
  <c r="BH668" i="13"/>
  <c r="BF668" i="13"/>
  <c r="BD668" i="13"/>
  <c r="BA668" i="13"/>
  <c r="AZ668" i="13"/>
  <c r="AX668" i="13"/>
  <c r="AV668" i="13"/>
  <c r="AS668" i="13"/>
  <c r="AR668" i="13"/>
  <c r="AP668" i="13"/>
  <c r="AN668" i="13"/>
  <c r="BP667" i="13"/>
  <c r="BN667" i="13"/>
  <c r="BL667" i="13"/>
  <c r="BH667" i="13"/>
  <c r="BF667" i="13"/>
  <c r="BD667" i="13"/>
  <c r="BA667" i="13"/>
  <c r="AZ667" i="13"/>
  <c r="AX667" i="13"/>
  <c r="AV667" i="13"/>
  <c r="AS667" i="13"/>
  <c r="AR667" i="13"/>
  <c r="AP667" i="13"/>
  <c r="AN667" i="13"/>
  <c r="BP666" i="13"/>
  <c r="BN666" i="13"/>
  <c r="BL666" i="13"/>
  <c r="BH666" i="13"/>
  <c r="BF666" i="13"/>
  <c r="BD666" i="13"/>
  <c r="BA666" i="13"/>
  <c r="AZ666" i="13"/>
  <c r="AX666" i="13"/>
  <c r="AV666" i="13"/>
  <c r="AS666" i="13"/>
  <c r="AR666" i="13"/>
  <c r="AP666" i="13"/>
  <c r="AN666" i="13"/>
  <c r="BP665" i="13"/>
  <c r="BN665" i="13"/>
  <c r="BL665" i="13"/>
  <c r="BH665" i="13"/>
  <c r="BF665" i="13"/>
  <c r="BD665" i="13"/>
  <c r="BA665" i="13"/>
  <c r="AZ665" i="13"/>
  <c r="AX665" i="13"/>
  <c r="AV665" i="13"/>
  <c r="AS665" i="13"/>
  <c r="AR665" i="13"/>
  <c r="AP665" i="13"/>
  <c r="AN665" i="13"/>
  <c r="BP664" i="13"/>
  <c r="BN664" i="13"/>
  <c r="BL664" i="13"/>
  <c r="BH664" i="13"/>
  <c r="BF664" i="13"/>
  <c r="BD664" i="13"/>
  <c r="BA664" i="13"/>
  <c r="AZ664" i="13"/>
  <c r="AX664" i="13"/>
  <c r="AV664" i="13"/>
  <c r="AS664" i="13"/>
  <c r="AR664" i="13"/>
  <c r="AP664" i="13"/>
  <c r="AN664" i="13"/>
  <c r="BP663" i="13"/>
  <c r="BN663" i="13"/>
  <c r="BL663" i="13"/>
  <c r="BH663" i="13"/>
  <c r="BF663" i="13"/>
  <c r="BD663" i="13"/>
  <c r="BA663" i="13"/>
  <c r="AZ663" i="13"/>
  <c r="AX663" i="13"/>
  <c r="AV663" i="13"/>
  <c r="AS663" i="13"/>
  <c r="AR663" i="13"/>
  <c r="AP663" i="13"/>
  <c r="AN663" i="13"/>
  <c r="BP662" i="13"/>
  <c r="BN662" i="13"/>
  <c r="BL662" i="13"/>
  <c r="BH662" i="13"/>
  <c r="BF662" i="13"/>
  <c r="BD662" i="13"/>
  <c r="BA662" i="13"/>
  <c r="AZ662" i="13"/>
  <c r="AX662" i="13"/>
  <c r="AV662" i="13"/>
  <c r="AS662" i="13"/>
  <c r="AR662" i="13"/>
  <c r="AP662" i="13"/>
  <c r="AN662" i="13"/>
  <c r="BP661" i="13"/>
  <c r="BN661" i="13"/>
  <c r="BL661" i="13"/>
  <c r="BH661" i="13"/>
  <c r="BF661" i="13"/>
  <c r="BD661" i="13"/>
  <c r="BA661" i="13"/>
  <c r="AZ661" i="13"/>
  <c r="AX661" i="13"/>
  <c r="AV661" i="13"/>
  <c r="AS661" i="13"/>
  <c r="AR661" i="13"/>
  <c r="AP661" i="13"/>
  <c r="AN661" i="13"/>
  <c r="BP660" i="13"/>
  <c r="BN660" i="13"/>
  <c r="BL660" i="13"/>
  <c r="BH660" i="13"/>
  <c r="BF660" i="13"/>
  <c r="BD660" i="13"/>
  <c r="BA660" i="13"/>
  <c r="AZ660" i="13"/>
  <c r="AX660" i="13"/>
  <c r="AV660" i="13"/>
  <c r="AS660" i="13"/>
  <c r="AR660" i="13"/>
  <c r="AP660" i="13"/>
  <c r="AN660" i="13"/>
  <c r="BP659" i="13"/>
  <c r="BN659" i="13"/>
  <c r="BL659" i="13"/>
  <c r="BH659" i="13"/>
  <c r="BF659" i="13"/>
  <c r="BD659" i="13"/>
  <c r="BA659" i="13"/>
  <c r="AZ659" i="13"/>
  <c r="AX659" i="13"/>
  <c r="AV659" i="13"/>
  <c r="AS659" i="13"/>
  <c r="AR659" i="13"/>
  <c r="AP659" i="13"/>
  <c r="AN659" i="13"/>
  <c r="BP658" i="13"/>
  <c r="BN658" i="13"/>
  <c r="BL658" i="13"/>
  <c r="BH658" i="13"/>
  <c r="BF658" i="13"/>
  <c r="BD658" i="13"/>
  <c r="BA658" i="13"/>
  <c r="AZ658" i="13"/>
  <c r="AX658" i="13"/>
  <c r="AV658" i="13"/>
  <c r="AS658" i="13"/>
  <c r="AR658" i="13"/>
  <c r="AP658" i="13"/>
  <c r="AN658" i="13"/>
  <c r="BP657" i="13"/>
  <c r="BN657" i="13"/>
  <c r="BL657" i="13"/>
  <c r="BH657" i="13"/>
  <c r="BF657" i="13"/>
  <c r="BD657" i="13"/>
  <c r="BA657" i="13"/>
  <c r="AZ657" i="13"/>
  <c r="AX657" i="13"/>
  <c r="AV657" i="13"/>
  <c r="AS657" i="13"/>
  <c r="AR657" i="13"/>
  <c r="AP657" i="13"/>
  <c r="AN657" i="13"/>
  <c r="BP656" i="13"/>
  <c r="BN656" i="13"/>
  <c r="BL656" i="13"/>
  <c r="BH656" i="13"/>
  <c r="BF656" i="13"/>
  <c r="BD656" i="13"/>
  <c r="BA656" i="13"/>
  <c r="AZ656" i="13"/>
  <c r="AX656" i="13"/>
  <c r="AV656" i="13"/>
  <c r="AS656" i="13"/>
  <c r="AR656" i="13"/>
  <c r="AP656" i="13"/>
  <c r="AN656" i="13"/>
  <c r="BP655" i="13"/>
  <c r="BN655" i="13"/>
  <c r="BL655" i="13"/>
  <c r="BH655" i="13"/>
  <c r="BF655" i="13"/>
  <c r="BD655" i="13"/>
  <c r="BA655" i="13"/>
  <c r="AZ655" i="13"/>
  <c r="AX655" i="13"/>
  <c r="AV655" i="13"/>
  <c r="AS655" i="13"/>
  <c r="AR655" i="13"/>
  <c r="AP655" i="13"/>
  <c r="AN655" i="13"/>
  <c r="BP654" i="13"/>
  <c r="BN654" i="13"/>
  <c r="BL654" i="13"/>
  <c r="BH654" i="13"/>
  <c r="BF654" i="13"/>
  <c r="BD654" i="13"/>
  <c r="BA654" i="13"/>
  <c r="AZ654" i="13"/>
  <c r="AX654" i="13"/>
  <c r="AV654" i="13"/>
  <c r="AS654" i="13"/>
  <c r="AR654" i="13"/>
  <c r="AP654" i="13"/>
  <c r="AN654" i="13"/>
  <c r="BP653" i="13"/>
  <c r="BN653" i="13"/>
  <c r="BL653" i="13"/>
  <c r="BH653" i="13"/>
  <c r="BF653" i="13"/>
  <c r="BD653" i="13"/>
  <c r="BA653" i="13"/>
  <c r="AZ653" i="13"/>
  <c r="AX653" i="13"/>
  <c r="AV653" i="13"/>
  <c r="AS653" i="13"/>
  <c r="AR653" i="13"/>
  <c r="AP653" i="13"/>
  <c r="AN653" i="13"/>
  <c r="BP652" i="13"/>
  <c r="BN652" i="13"/>
  <c r="BL652" i="13"/>
  <c r="BH652" i="13"/>
  <c r="BF652" i="13"/>
  <c r="BD652" i="13"/>
  <c r="BA652" i="13"/>
  <c r="AZ652" i="13"/>
  <c r="AX652" i="13"/>
  <c r="AV652" i="13"/>
  <c r="AS652" i="13"/>
  <c r="AR652" i="13"/>
  <c r="AP652" i="13"/>
  <c r="AN652" i="13"/>
  <c r="BP651" i="13"/>
  <c r="BN651" i="13"/>
  <c r="BL651" i="13"/>
  <c r="BH651" i="13"/>
  <c r="BF651" i="13"/>
  <c r="BD651" i="13"/>
  <c r="BA651" i="13"/>
  <c r="AZ651" i="13"/>
  <c r="AX651" i="13"/>
  <c r="AV651" i="13"/>
  <c r="AS651" i="13"/>
  <c r="AR651" i="13"/>
  <c r="AP651" i="13"/>
  <c r="AN651" i="13"/>
  <c r="BP650" i="13"/>
  <c r="BN650" i="13"/>
  <c r="BL650" i="13"/>
  <c r="BH650" i="13"/>
  <c r="BF650" i="13"/>
  <c r="BD650" i="13"/>
  <c r="BA650" i="13"/>
  <c r="AZ650" i="13"/>
  <c r="AX650" i="13"/>
  <c r="AV650" i="13"/>
  <c r="AS650" i="13"/>
  <c r="AR650" i="13"/>
  <c r="AP650" i="13"/>
  <c r="AN650" i="13"/>
  <c r="BP649" i="13"/>
  <c r="BN649" i="13"/>
  <c r="BL649" i="13"/>
  <c r="BH649" i="13"/>
  <c r="BF649" i="13"/>
  <c r="BD649" i="13"/>
  <c r="BA649" i="13"/>
  <c r="AZ649" i="13"/>
  <c r="AX649" i="13"/>
  <c r="AV649" i="13"/>
  <c r="AS649" i="13"/>
  <c r="AR649" i="13"/>
  <c r="AP649" i="13"/>
  <c r="AN649" i="13"/>
  <c r="BP648" i="13"/>
  <c r="BN648" i="13"/>
  <c r="BL648" i="13"/>
  <c r="BH648" i="13"/>
  <c r="BF648" i="13"/>
  <c r="BD648" i="13"/>
  <c r="BA648" i="13"/>
  <c r="AZ648" i="13"/>
  <c r="AX648" i="13"/>
  <c r="AV648" i="13"/>
  <c r="AS648" i="13"/>
  <c r="AR648" i="13"/>
  <c r="AP648" i="13"/>
  <c r="AN648" i="13"/>
  <c r="BP647" i="13"/>
  <c r="BN647" i="13"/>
  <c r="BL647" i="13"/>
  <c r="BH647" i="13"/>
  <c r="BF647" i="13"/>
  <c r="BD647" i="13"/>
  <c r="BA647" i="13"/>
  <c r="AZ647" i="13"/>
  <c r="AX647" i="13"/>
  <c r="AV647" i="13"/>
  <c r="AS647" i="13"/>
  <c r="AR647" i="13"/>
  <c r="AP647" i="13"/>
  <c r="AN647" i="13"/>
  <c r="BP646" i="13"/>
  <c r="BN646" i="13"/>
  <c r="BL646" i="13"/>
  <c r="BH646" i="13"/>
  <c r="BF646" i="13"/>
  <c r="BD646" i="13"/>
  <c r="BA646" i="13"/>
  <c r="AZ646" i="13"/>
  <c r="AX646" i="13"/>
  <c r="AV646" i="13"/>
  <c r="AS646" i="13"/>
  <c r="AR646" i="13"/>
  <c r="AP646" i="13"/>
  <c r="AN646" i="13"/>
  <c r="BP645" i="13"/>
  <c r="BN645" i="13"/>
  <c r="BL645" i="13"/>
  <c r="BH645" i="13"/>
  <c r="BF645" i="13"/>
  <c r="BD645" i="13"/>
  <c r="BA645" i="13"/>
  <c r="AZ645" i="13"/>
  <c r="AX645" i="13"/>
  <c r="AV645" i="13"/>
  <c r="AS645" i="13"/>
  <c r="AR645" i="13"/>
  <c r="AP645" i="13"/>
  <c r="AN645" i="13"/>
  <c r="BP644" i="13"/>
  <c r="BN644" i="13"/>
  <c r="BL644" i="13"/>
  <c r="BH644" i="13"/>
  <c r="BF644" i="13"/>
  <c r="BD644" i="13"/>
  <c r="BA644" i="13"/>
  <c r="AZ644" i="13"/>
  <c r="AX644" i="13"/>
  <c r="AV644" i="13"/>
  <c r="AS644" i="13"/>
  <c r="AR644" i="13"/>
  <c r="AP644" i="13"/>
  <c r="AN644" i="13"/>
  <c r="BP643" i="13"/>
  <c r="BN643" i="13"/>
  <c r="BL643" i="13"/>
  <c r="BH643" i="13"/>
  <c r="BF643" i="13"/>
  <c r="BD643" i="13"/>
  <c r="BA643" i="13"/>
  <c r="AZ643" i="13"/>
  <c r="AX643" i="13"/>
  <c r="AV643" i="13"/>
  <c r="AS643" i="13"/>
  <c r="AR643" i="13"/>
  <c r="AP643" i="13"/>
  <c r="AN643" i="13"/>
  <c r="BP642" i="13"/>
  <c r="BN642" i="13"/>
  <c r="BL642" i="13"/>
  <c r="BH642" i="13"/>
  <c r="BF642" i="13"/>
  <c r="BD642" i="13"/>
  <c r="BA642" i="13"/>
  <c r="AZ642" i="13"/>
  <c r="AX642" i="13"/>
  <c r="AV642" i="13"/>
  <c r="AS642" i="13"/>
  <c r="AR642" i="13"/>
  <c r="AP642" i="13"/>
  <c r="AN642" i="13"/>
  <c r="BP641" i="13"/>
  <c r="BN641" i="13"/>
  <c r="BL641" i="13"/>
  <c r="BH641" i="13"/>
  <c r="BF641" i="13"/>
  <c r="BD641" i="13"/>
  <c r="BA641" i="13"/>
  <c r="AZ641" i="13"/>
  <c r="AX641" i="13"/>
  <c r="AV641" i="13"/>
  <c r="AS641" i="13"/>
  <c r="AR641" i="13"/>
  <c r="AP641" i="13"/>
  <c r="AN641" i="13"/>
  <c r="BP640" i="13"/>
  <c r="BN640" i="13"/>
  <c r="BL640" i="13"/>
  <c r="BH640" i="13"/>
  <c r="BF640" i="13"/>
  <c r="BD640" i="13"/>
  <c r="BA640" i="13"/>
  <c r="AZ640" i="13"/>
  <c r="AX640" i="13"/>
  <c r="AV640" i="13"/>
  <c r="AS640" i="13"/>
  <c r="AR640" i="13"/>
  <c r="AP640" i="13"/>
  <c r="AN640" i="13"/>
  <c r="BP639" i="13"/>
  <c r="BN639" i="13"/>
  <c r="BL639" i="13"/>
  <c r="BH639" i="13"/>
  <c r="BF639" i="13"/>
  <c r="BD639" i="13"/>
  <c r="BA639" i="13"/>
  <c r="AZ639" i="13"/>
  <c r="AX639" i="13"/>
  <c r="AV639" i="13"/>
  <c r="AS639" i="13"/>
  <c r="AR639" i="13"/>
  <c r="AP639" i="13"/>
  <c r="AN639" i="13"/>
  <c r="BP638" i="13"/>
  <c r="BN638" i="13"/>
  <c r="BL638" i="13"/>
  <c r="BH638" i="13"/>
  <c r="BF638" i="13"/>
  <c r="BD638" i="13"/>
  <c r="BA638" i="13"/>
  <c r="AZ638" i="13"/>
  <c r="AX638" i="13"/>
  <c r="AV638" i="13"/>
  <c r="AS638" i="13"/>
  <c r="AR638" i="13"/>
  <c r="AP638" i="13"/>
  <c r="AN638" i="13"/>
  <c r="BP637" i="13"/>
  <c r="BN637" i="13"/>
  <c r="BL637" i="13"/>
  <c r="BH637" i="13"/>
  <c r="BF637" i="13"/>
  <c r="BD637" i="13"/>
  <c r="BA637" i="13"/>
  <c r="AZ637" i="13"/>
  <c r="AX637" i="13"/>
  <c r="AV637" i="13"/>
  <c r="AS637" i="13"/>
  <c r="AR637" i="13"/>
  <c r="AP637" i="13"/>
  <c r="AN637" i="13"/>
  <c r="BP636" i="13"/>
  <c r="BN636" i="13"/>
  <c r="BL636" i="13"/>
  <c r="BH636" i="13"/>
  <c r="BF636" i="13"/>
  <c r="BD636" i="13"/>
  <c r="BA636" i="13"/>
  <c r="AZ636" i="13"/>
  <c r="AX636" i="13"/>
  <c r="AV636" i="13"/>
  <c r="AS636" i="13"/>
  <c r="AR636" i="13"/>
  <c r="AP636" i="13"/>
  <c r="AN636" i="13"/>
  <c r="BP635" i="13"/>
  <c r="BN635" i="13"/>
  <c r="BL635" i="13"/>
  <c r="BH635" i="13"/>
  <c r="BF635" i="13"/>
  <c r="BD635" i="13"/>
  <c r="BA635" i="13"/>
  <c r="AZ635" i="13"/>
  <c r="AX635" i="13"/>
  <c r="AV635" i="13"/>
  <c r="AS635" i="13"/>
  <c r="AR635" i="13"/>
  <c r="AP635" i="13"/>
  <c r="AN635" i="13"/>
  <c r="BP634" i="13"/>
  <c r="BN634" i="13"/>
  <c r="BL634" i="13"/>
  <c r="BH634" i="13"/>
  <c r="BF634" i="13"/>
  <c r="BD634" i="13"/>
  <c r="BA634" i="13"/>
  <c r="AZ634" i="13"/>
  <c r="AX634" i="13"/>
  <c r="AV634" i="13"/>
  <c r="AS634" i="13"/>
  <c r="AR634" i="13"/>
  <c r="AP634" i="13"/>
  <c r="AN634" i="13"/>
  <c r="BP633" i="13"/>
  <c r="BN633" i="13"/>
  <c r="BL633" i="13"/>
  <c r="BH633" i="13"/>
  <c r="BF633" i="13"/>
  <c r="BD633" i="13"/>
  <c r="BA633" i="13"/>
  <c r="AZ633" i="13"/>
  <c r="AX633" i="13"/>
  <c r="AV633" i="13"/>
  <c r="AS633" i="13"/>
  <c r="AR633" i="13"/>
  <c r="AP633" i="13"/>
  <c r="AN633" i="13"/>
  <c r="BP632" i="13"/>
  <c r="BN632" i="13"/>
  <c r="BL632" i="13"/>
  <c r="BH632" i="13"/>
  <c r="BF632" i="13"/>
  <c r="BD632" i="13"/>
  <c r="BA632" i="13"/>
  <c r="AZ632" i="13"/>
  <c r="AX632" i="13"/>
  <c r="AV632" i="13"/>
  <c r="AS632" i="13"/>
  <c r="AR632" i="13"/>
  <c r="AP632" i="13"/>
  <c r="AN632" i="13"/>
  <c r="BP631" i="13"/>
  <c r="BN631" i="13"/>
  <c r="BL631" i="13"/>
  <c r="BH631" i="13"/>
  <c r="BF631" i="13"/>
  <c r="BD631" i="13"/>
  <c r="BA631" i="13"/>
  <c r="AZ631" i="13"/>
  <c r="AX631" i="13"/>
  <c r="AV631" i="13"/>
  <c r="AS631" i="13"/>
  <c r="AR631" i="13"/>
  <c r="AP631" i="13"/>
  <c r="AN631" i="13"/>
  <c r="BP630" i="13"/>
  <c r="BN630" i="13"/>
  <c r="BL630" i="13"/>
  <c r="BH630" i="13"/>
  <c r="BF630" i="13"/>
  <c r="BD630" i="13"/>
  <c r="BA630" i="13"/>
  <c r="AZ630" i="13"/>
  <c r="AX630" i="13"/>
  <c r="AV630" i="13"/>
  <c r="AS630" i="13"/>
  <c r="AR630" i="13"/>
  <c r="AP630" i="13"/>
  <c r="AN630" i="13"/>
  <c r="BP629" i="13"/>
  <c r="BN629" i="13"/>
  <c r="BL629" i="13"/>
  <c r="BH629" i="13"/>
  <c r="BF629" i="13"/>
  <c r="BD629" i="13"/>
  <c r="BA629" i="13"/>
  <c r="AZ629" i="13"/>
  <c r="AX629" i="13"/>
  <c r="AV629" i="13"/>
  <c r="AS629" i="13"/>
  <c r="AR629" i="13"/>
  <c r="AP629" i="13"/>
  <c r="AN629" i="13"/>
  <c r="BP628" i="13"/>
  <c r="BN628" i="13"/>
  <c r="BL628" i="13"/>
  <c r="BH628" i="13"/>
  <c r="BF628" i="13"/>
  <c r="BD628" i="13"/>
  <c r="BA628" i="13"/>
  <c r="AZ628" i="13"/>
  <c r="AX628" i="13"/>
  <c r="AV628" i="13"/>
  <c r="AS628" i="13"/>
  <c r="AR628" i="13"/>
  <c r="AP628" i="13"/>
  <c r="AN628" i="13"/>
  <c r="BP627" i="13"/>
  <c r="BN627" i="13"/>
  <c r="BL627" i="13"/>
  <c r="BH627" i="13"/>
  <c r="BF627" i="13"/>
  <c r="BD627" i="13"/>
  <c r="BA627" i="13"/>
  <c r="AZ627" i="13"/>
  <c r="AX627" i="13"/>
  <c r="AV627" i="13"/>
  <c r="AS627" i="13"/>
  <c r="AR627" i="13"/>
  <c r="AP627" i="13"/>
  <c r="AN627" i="13"/>
  <c r="BP626" i="13"/>
  <c r="BN626" i="13"/>
  <c r="BL626" i="13"/>
  <c r="BH626" i="13"/>
  <c r="BF626" i="13"/>
  <c r="BD626" i="13"/>
  <c r="BA626" i="13"/>
  <c r="AZ626" i="13"/>
  <c r="AX626" i="13"/>
  <c r="AV626" i="13"/>
  <c r="AS626" i="13"/>
  <c r="AR626" i="13"/>
  <c r="AP626" i="13"/>
  <c r="AN626" i="13"/>
  <c r="BP625" i="13"/>
  <c r="BN625" i="13"/>
  <c r="BL625" i="13"/>
  <c r="BH625" i="13"/>
  <c r="BF625" i="13"/>
  <c r="BD625" i="13"/>
  <c r="BA625" i="13"/>
  <c r="AZ625" i="13"/>
  <c r="AX625" i="13"/>
  <c r="AV625" i="13"/>
  <c r="AS625" i="13"/>
  <c r="AR625" i="13"/>
  <c r="AP625" i="13"/>
  <c r="AN625" i="13"/>
  <c r="BP624" i="13"/>
  <c r="BN624" i="13"/>
  <c r="BL624" i="13"/>
  <c r="BH624" i="13"/>
  <c r="BF624" i="13"/>
  <c r="BD624" i="13"/>
  <c r="BA624" i="13"/>
  <c r="AZ624" i="13"/>
  <c r="AX624" i="13"/>
  <c r="AV624" i="13"/>
  <c r="AS624" i="13"/>
  <c r="AR624" i="13"/>
  <c r="AP624" i="13"/>
  <c r="AN624" i="13"/>
  <c r="BP623" i="13"/>
  <c r="BN623" i="13"/>
  <c r="BL623" i="13"/>
  <c r="BH623" i="13"/>
  <c r="BF623" i="13"/>
  <c r="BD623" i="13"/>
  <c r="BA623" i="13"/>
  <c r="AZ623" i="13"/>
  <c r="AX623" i="13"/>
  <c r="AV623" i="13"/>
  <c r="AS623" i="13"/>
  <c r="AR623" i="13"/>
  <c r="AP623" i="13"/>
  <c r="AN623" i="13"/>
  <c r="BP622" i="13"/>
  <c r="BN622" i="13"/>
  <c r="BL622" i="13"/>
  <c r="BH622" i="13"/>
  <c r="BF622" i="13"/>
  <c r="BD622" i="13"/>
  <c r="BA622" i="13"/>
  <c r="AZ622" i="13"/>
  <c r="AX622" i="13"/>
  <c r="AV622" i="13"/>
  <c r="AS622" i="13"/>
  <c r="AR622" i="13"/>
  <c r="AP622" i="13"/>
  <c r="AN622" i="13"/>
  <c r="BP621" i="13"/>
  <c r="BN621" i="13"/>
  <c r="BL621" i="13"/>
  <c r="BH621" i="13"/>
  <c r="BF621" i="13"/>
  <c r="BD621" i="13"/>
  <c r="BA621" i="13"/>
  <c r="AZ621" i="13"/>
  <c r="AX621" i="13"/>
  <c r="AV621" i="13"/>
  <c r="AS621" i="13"/>
  <c r="AR621" i="13"/>
  <c r="AP621" i="13"/>
  <c r="AN621" i="13"/>
  <c r="BP620" i="13"/>
  <c r="BN620" i="13"/>
  <c r="BL620" i="13"/>
  <c r="BH620" i="13"/>
  <c r="BF620" i="13"/>
  <c r="BD620" i="13"/>
  <c r="BA620" i="13"/>
  <c r="AZ620" i="13"/>
  <c r="AX620" i="13"/>
  <c r="AV620" i="13"/>
  <c r="AS620" i="13"/>
  <c r="AR620" i="13"/>
  <c r="AP620" i="13"/>
  <c r="AN620" i="13"/>
  <c r="BP619" i="13"/>
  <c r="BN619" i="13"/>
  <c r="BL619" i="13"/>
  <c r="BH619" i="13"/>
  <c r="BF619" i="13"/>
  <c r="BD619" i="13"/>
  <c r="BA619" i="13"/>
  <c r="AZ619" i="13"/>
  <c r="AX619" i="13"/>
  <c r="AV619" i="13"/>
  <c r="AS619" i="13"/>
  <c r="AR619" i="13"/>
  <c r="AP619" i="13"/>
  <c r="AN619" i="13"/>
  <c r="BP618" i="13"/>
  <c r="BN618" i="13"/>
  <c r="BL618" i="13"/>
  <c r="BH618" i="13"/>
  <c r="BF618" i="13"/>
  <c r="BD618" i="13"/>
  <c r="BA618" i="13"/>
  <c r="AZ618" i="13"/>
  <c r="AX618" i="13"/>
  <c r="AV618" i="13"/>
  <c r="AS618" i="13"/>
  <c r="AR618" i="13"/>
  <c r="AP618" i="13"/>
  <c r="AN618" i="13"/>
  <c r="BP617" i="13"/>
  <c r="BN617" i="13"/>
  <c r="BL617" i="13"/>
  <c r="BH617" i="13"/>
  <c r="BF617" i="13"/>
  <c r="BD617" i="13"/>
  <c r="BA617" i="13"/>
  <c r="AZ617" i="13"/>
  <c r="AX617" i="13"/>
  <c r="AV617" i="13"/>
  <c r="AS617" i="13"/>
  <c r="AR617" i="13"/>
  <c r="AP617" i="13"/>
  <c r="AN617" i="13"/>
  <c r="BP616" i="13"/>
  <c r="BN616" i="13"/>
  <c r="BL616" i="13"/>
  <c r="BH616" i="13"/>
  <c r="BF616" i="13"/>
  <c r="BD616" i="13"/>
  <c r="BA616" i="13"/>
  <c r="AZ616" i="13"/>
  <c r="AX616" i="13"/>
  <c r="AV616" i="13"/>
  <c r="AS616" i="13"/>
  <c r="AR616" i="13"/>
  <c r="AP616" i="13"/>
  <c r="AN616" i="13"/>
  <c r="BP615" i="13"/>
  <c r="BN615" i="13"/>
  <c r="BL615" i="13"/>
  <c r="BH615" i="13"/>
  <c r="BF615" i="13"/>
  <c r="BD615" i="13"/>
  <c r="BA615" i="13"/>
  <c r="AZ615" i="13"/>
  <c r="AX615" i="13"/>
  <c r="AV615" i="13"/>
  <c r="AS615" i="13"/>
  <c r="AR615" i="13"/>
  <c r="AP615" i="13"/>
  <c r="AN615" i="13"/>
  <c r="BP614" i="13"/>
  <c r="BN614" i="13"/>
  <c r="BL614" i="13"/>
  <c r="BH614" i="13"/>
  <c r="BF614" i="13"/>
  <c r="BD614" i="13"/>
  <c r="BA614" i="13"/>
  <c r="AZ614" i="13"/>
  <c r="AX614" i="13"/>
  <c r="AV614" i="13"/>
  <c r="AS614" i="13"/>
  <c r="AR614" i="13"/>
  <c r="AP614" i="13"/>
  <c r="AN614" i="13"/>
  <c r="BP613" i="13"/>
  <c r="BN613" i="13"/>
  <c r="BL613" i="13"/>
  <c r="BH613" i="13"/>
  <c r="BF613" i="13"/>
  <c r="BD613" i="13"/>
  <c r="BA613" i="13"/>
  <c r="AZ613" i="13"/>
  <c r="AX613" i="13"/>
  <c r="AV613" i="13"/>
  <c r="AS613" i="13"/>
  <c r="AR613" i="13"/>
  <c r="AP613" i="13"/>
  <c r="AN613" i="13"/>
  <c r="BP612" i="13"/>
  <c r="BN612" i="13"/>
  <c r="BL612" i="13"/>
  <c r="BH612" i="13"/>
  <c r="BF612" i="13"/>
  <c r="BD612" i="13"/>
  <c r="BA612" i="13"/>
  <c r="AZ612" i="13"/>
  <c r="AX612" i="13"/>
  <c r="AV612" i="13"/>
  <c r="AS612" i="13"/>
  <c r="AR612" i="13"/>
  <c r="AP612" i="13"/>
  <c r="AN612" i="13"/>
  <c r="BP611" i="13"/>
  <c r="BN611" i="13"/>
  <c r="BL611" i="13"/>
  <c r="BH611" i="13"/>
  <c r="BF611" i="13"/>
  <c r="BD611" i="13"/>
  <c r="BA611" i="13"/>
  <c r="AZ611" i="13"/>
  <c r="AX611" i="13"/>
  <c r="AV611" i="13"/>
  <c r="AS611" i="13"/>
  <c r="AR611" i="13"/>
  <c r="AP611" i="13"/>
  <c r="AN611" i="13"/>
  <c r="BP610" i="13"/>
  <c r="BN610" i="13"/>
  <c r="BL610" i="13"/>
  <c r="BH610" i="13"/>
  <c r="BF610" i="13"/>
  <c r="BD610" i="13"/>
  <c r="BA610" i="13"/>
  <c r="AZ610" i="13"/>
  <c r="AX610" i="13"/>
  <c r="AV610" i="13"/>
  <c r="AS610" i="13"/>
  <c r="AR610" i="13"/>
  <c r="AP610" i="13"/>
  <c r="AN610" i="13"/>
  <c r="BP609" i="13"/>
  <c r="BN609" i="13"/>
  <c r="BL609" i="13"/>
  <c r="BH609" i="13"/>
  <c r="BF609" i="13"/>
  <c r="BD609" i="13"/>
  <c r="BA609" i="13"/>
  <c r="AZ609" i="13"/>
  <c r="AX609" i="13"/>
  <c r="AV609" i="13"/>
  <c r="AS609" i="13"/>
  <c r="AR609" i="13"/>
  <c r="AP609" i="13"/>
  <c r="AN609" i="13"/>
  <c r="BP608" i="13"/>
  <c r="BN608" i="13"/>
  <c r="BL608" i="13"/>
  <c r="BH608" i="13"/>
  <c r="BF608" i="13"/>
  <c r="BD608" i="13"/>
  <c r="BA608" i="13"/>
  <c r="AZ608" i="13"/>
  <c r="AX608" i="13"/>
  <c r="AV608" i="13"/>
  <c r="AS608" i="13"/>
  <c r="AR608" i="13"/>
  <c r="AP608" i="13"/>
  <c r="AN608" i="13"/>
  <c r="BP607" i="13"/>
  <c r="BN607" i="13"/>
  <c r="BL607" i="13"/>
  <c r="BH607" i="13"/>
  <c r="BF607" i="13"/>
  <c r="BD607" i="13"/>
  <c r="BA607" i="13"/>
  <c r="AZ607" i="13"/>
  <c r="AX607" i="13"/>
  <c r="AV607" i="13"/>
  <c r="AS607" i="13"/>
  <c r="AR607" i="13"/>
  <c r="AP607" i="13"/>
  <c r="AN607" i="13"/>
  <c r="BP606" i="13"/>
  <c r="BN606" i="13"/>
  <c r="BL606" i="13"/>
  <c r="BH606" i="13"/>
  <c r="BF606" i="13"/>
  <c r="BD606" i="13"/>
  <c r="BA606" i="13"/>
  <c r="AZ606" i="13"/>
  <c r="AX606" i="13"/>
  <c r="AV606" i="13"/>
  <c r="AS606" i="13"/>
  <c r="AR606" i="13"/>
  <c r="AP606" i="13"/>
  <c r="AN606" i="13"/>
  <c r="BP605" i="13"/>
  <c r="BN605" i="13"/>
  <c r="BL605" i="13"/>
  <c r="BH605" i="13"/>
  <c r="BF605" i="13"/>
  <c r="BD605" i="13"/>
  <c r="BA605" i="13"/>
  <c r="AZ605" i="13"/>
  <c r="AX605" i="13"/>
  <c r="AV605" i="13"/>
  <c r="AS605" i="13"/>
  <c r="AR605" i="13"/>
  <c r="AP605" i="13"/>
  <c r="AN605" i="13"/>
  <c r="BP604" i="13"/>
  <c r="BN604" i="13"/>
  <c r="BL604" i="13"/>
  <c r="BH604" i="13"/>
  <c r="BF604" i="13"/>
  <c r="BD604" i="13"/>
  <c r="BA604" i="13"/>
  <c r="AZ604" i="13"/>
  <c r="AX604" i="13"/>
  <c r="AV604" i="13"/>
  <c r="AS604" i="13"/>
  <c r="AR604" i="13"/>
  <c r="AP604" i="13"/>
  <c r="AN604" i="13"/>
  <c r="BP603" i="13"/>
  <c r="BN603" i="13"/>
  <c r="BL603" i="13"/>
  <c r="BH603" i="13"/>
  <c r="BF603" i="13"/>
  <c r="BD603" i="13"/>
  <c r="BA603" i="13"/>
  <c r="AZ603" i="13"/>
  <c r="AX603" i="13"/>
  <c r="AV603" i="13"/>
  <c r="AS603" i="13"/>
  <c r="AR603" i="13"/>
  <c r="AP603" i="13"/>
  <c r="AN603" i="13"/>
  <c r="BP602" i="13"/>
  <c r="BN602" i="13"/>
  <c r="BL602" i="13"/>
  <c r="BH602" i="13"/>
  <c r="BF602" i="13"/>
  <c r="BD602" i="13"/>
  <c r="BA602" i="13"/>
  <c r="AZ602" i="13"/>
  <c r="AX602" i="13"/>
  <c r="AV602" i="13"/>
  <c r="AS602" i="13"/>
  <c r="AR602" i="13"/>
  <c r="AP602" i="13"/>
  <c r="AN602" i="13"/>
  <c r="BP601" i="13"/>
  <c r="BN601" i="13"/>
  <c r="BL601" i="13"/>
  <c r="BH601" i="13"/>
  <c r="BF601" i="13"/>
  <c r="BD601" i="13"/>
  <c r="BA601" i="13"/>
  <c r="AZ601" i="13"/>
  <c r="AX601" i="13"/>
  <c r="AV601" i="13"/>
  <c r="AS601" i="13"/>
  <c r="AR601" i="13"/>
  <c r="AP601" i="13"/>
  <c r="AN601" i="13"/>
  <c r="BP600" i="13"/>
  <c r="BN600" i="13"/>
  <c r="BL600" i="13"/>
  <c r="BH600" i="13"/>
  <c r="BF600" i="13"/>
  <c r="BD600" i="13"/>
  <c r="BA600" i="13"/>
  <c r="AZ600" i="13"/>
  <c r="AX600" i="13"/>
  <c r="AV600" i="13"/>
  <c r="AS600" i="13"/>
  <c r="AR600" i="13"/>
  <c r="AP600" i="13"/>
  <c r="AN600" i="13"/>
  <c r="BP599" i="13"/>
  <c r="BN599" i="13"/>
  <c r="BL599" i="13"/>
  <c r="BH599" i="13"/>
  <c r="BF599" i="13"/>
  <c r="BD599" i="13"/>
  <c r="BA599" i="13"/>
  <c r="AZ599" i="13"/>
  <c r="AX599" i="13"/>
  <c r="AV599" i="13"/>
  <c r="AS599" i="13"/>
  <c r="AR599" i="13"/>
  <c r="AP599" i="13"/>
  <c r="AN599" i="13"/>
  <c r="BP598" i="13"/>
  <c r="BN598" i="13"/>
  <c r="BL598" i="13"/>
  <c r="BH598" i="13"/>
  <c r="BF598" i="13"/>
  <c r="BD598" i="13"/>
  <c r="BA598" i="13"/>
  <c r="AZ598" i="13"/>
  <c r="AX598" i="13"/>
  <c r="AV598" i="13"/>
  <c r="AS598" i="13"/>
  <c r="AR598" i="13"/>
  <c r="AP598" i="13"/>
  <c r="AN598" i="13"/>
  <c r="BP597" i="13"/>
  <c r="BN597" i="13"/>
  <c r="BL597" i="13"/>
  <c r="BH597" i="13"/>
  <c r="BF597" i="13"/>
  <c r="BD597" i="13"/>
  <c r="BA597" i="13"/>
  <c r="AZ597" i="13"/>
  <c r="AX597" i="13"/>
  <c r="AV597" i="13"/>
  <c r="AS597" i="13"/>
  <c r="AR597" i="13"/>
  <c r="AP597" i="13"/>
  <c r="AN597" i="13"/>
  <c r="BP596" i="13"/>
  <c r="BN596" i="13"/>
  <c r="BL596" i="13"/>
  <c r="BH596" i="13"/>
  <c r="BF596" i="13"/>
  <c r="BD596" i="13"/>
  <c r="BA596" i="13"/>
  <c r="AZ596" i="13"/>
  <c r="AX596" i="13"/>
  <c r="AV596" i="13"/>
  <c r="AS596" i="13"/>
  <c r="AR596" i="13"/>
  <c r="AP596" i="13"/>
  <c r="AN596" i="13"/>
  <c r="BP595" i="13"/>
  <c r="BN595" i="13"/>
  <c r="BL595" i="13"/>
  <c r="BH595" i="13"/>
  <c r="BF595" i="13"/>
  <c r="BD595" i="13"/>
  <c r="BA595" i="13"/>
  <c r="AZ595" i="13"/>
  <c r="AX595" i="13"/>
  <c r="AV595" i="13"/>
  <c r="AS595" i="13"/>
  <c r="AR595" i="13"/>
  <c r="AP595" i="13"/>
  <c r="AN595" i="13"/>
  <c r="BP594" i="13"/>
  <c r="BN594" i="13"/>
  <c r="BL594" i="13"/>
  <c r="BH594" i="13"/>
  <c r="BF594" i="13"/>
  <c r="BD594" i="13"/>
  <c r="BA594" i="13"/>
  <c r="AZ594" i="13"/>
  <c r="AX594" i="13"/>
  <c r="AV594" i="13"/>
  <c r="AS594" i="13"/>
  <c r="AR594" i="13"/>
  <c r="AP594" i="13"/>
  <c r="AN594" i="13"/>
  <c r="BP593" i="13"/>
  <c r="BN593" i="13"/>
  <c r="BL593" i="13"/>
  <c r="BH593" i="13"/>
  <c r="BF593" i="13"/>
  <c r="BD593" i="13"/>
  <c r="BA593" i="13"/>
  <c r="AZ593" i="13"/>
  <c r="AX593" i="13"/>
  <c r="AV593" i="13"/>
  <c r="AS593" i="13"/>
  <c r="AR593" i="13"/>
  <c r="AP593" i="13"/>
  <c r="AN593" i="13"/>
  <c r="BP592" i="13"/>
  <c r="BN592" i="13"/>
  <c r="BL592" i="13"/>
  <c r="BH592" i="13"/>
  <c r="BF592" i="13"/>
  <c r="BD592" i="13"/>
  <c r="BA592" i="13"/>
  <c r="AZ592" i="13"/>
  <c r="AX592" i="13"/>
  <c r="AV592" i="13"/>
  <c r="AS592" i="13"/>
  <c r="AR592" i="13"/>
  <c r="AP592" i="13"/>
  <c r="AN592" i="13"/>
  <c r="BP591" i="13"/>
  <c r="BN591" i="13"/>
  <c r="BL591" i="13"/>
  <c r="BH591" i="13"/>
  <c r="BF591" i="13"/>
  <c r="BD591" i="13"/>
  <c r="BA591" i="13"/>
  <c r="AZ591" i="13"/>
  <c r="AX591" i="13"/>
  <c r="AV591" i="13"/>
  <c r="AS591" i="13"/>
  <c r="AR591" i="13"/>
  <c r="AP591" i="13"/>
  <c r="AN591" i="13"/>
  <c r="BP590" i="13"/>
  <c r="BN590" i="13"/>
  <c r="BL590" i="13"/>
  <c r="BH590" i="13"/>
  <c r="BF590" i="13"/>
  <c r="BD590" i="13"/>
  <c r="BA590" i="13"/>
  <c r="AZ590" i="13"/>
  <c r="AX590" i="13"/>
  <c r="AV590" i="13"/>
  <c r="AS590" i="13"/>
  <c r="AR590" i="13"/>
  <c r="AP590" i="13"/>
  <c r="AN590" i="13"/>
  <c r="BP589" i="13"/>
  <c r="BN589" i="13"/>
  <c r="BL589" i="13"/>
  <c r="BH589" i="13"/>
  <c r="BF589" i="13"/>
  <c r="BD589" i="13"/>
  <c r="BA589" i="13"/>
  <c r="AZ589" i="13"/>
  <c r="AX589" i="13"/>
  <c r="AV589" i="13"/>
  <c r="AS589" i="13"/>
  <c r="AR589" i="13"/>
  <c r="AP589" i="13"/>
  <c r="AN589" i="13"/>
  <c r="BP588" i="13"/>
  <c r="BN588" i="13"/>
  <c r="BL588" i="13"/>
  <c r="BH588" i="13"/>
  <c r="BF588" i="13"/>
  <c r="BD588" i="13"/>
  <c r="BA588" i="13"/>
  <c r="AZ588" i="13"/>
  <c r="AX588" i="13"/>
  <c r="AV588" i="13"/>
  <c r="AS588" i="13"/>
  <c r="AR588" i="13"/>
  <c r="AP588" i="13"/>
  <c r="AN588" i="13"/>
  <c r="BP587" i="13"/>
  <c r="BN587" i="13"/>
  <c r="BL587" i="13"/>
  <c r="BH587" i="13"/>
  <c r="BF587" i="13"/>
  <c r="BD587" i="13"/>
  <c r="BA587" i="13"/>
  <c r="AZ587" i="13"/>
  <c r="AX587" i="13"/>
  <c r="AV587" i="13"/>
  <c r="AS587" i="13"/>
  <c r="AR587" i="13"/>
  <c r="AP587" i="13"/>
  <c r="AN587" i="13"/>
  <c r="BP586" i="13"/>
  <c r="BN586" i="13"/>
  <c r="BL586" i="13"/>
  <c r="BH586" i="13"/>
  <c r="BF586" i="13"/>
  <c r="BD586" i="13"/>
  <c r="BA586" i="13"/>
  <c r="AZ586" i="13"/>
  <c r="AX586" i="13"/>
  <c r="AV586" i="13"/>
  <c r="AS586" i="13"/>
  <c r="AR586" i="13"/>
  <c r="AP586" i="13"/>
  <c r="AN586" i="13"/>
  <c r="BP585" i="13"/>
  <c r="BN585" i="13"/>
  <c r="BL585" i="13"/>
  <c r="BH585" i="13"/>
  <c r="BF585" i="13"/>
  <c r="BD585" i="13"/>
  <c r="BA585" i="13"/>
  <c r="AZ585" i="13"/>
  <c r="AX585" i="13"/>
  <c r="AV585" i="13"/>
  <c r="AS585" i="13"/>
  <c r="AR585" i="13"/>
  <c r="AP585" i="13"/>
  <c r="AN585" i="13"/>
  <c r="BP584" i="13"/>
  <c r="BN584" i="13"/>
  <c r="BL584" i="13"/>
  <c r="BH584" i="13"/>
  <c r="BF584" i="13"/>
  <c r="BD584" i="13"/>
  <c r="BA584" i="13"/>
  <c r="AZ584" i="13"/>
  <c r="AX584" i="13"/>
  <c r="AV584" i="13"/>
  <c r="AS584" i="13"/>
  <c r="AR584" i="13"/>
  <c r="AP584" i="13"/>
  <c r="AN584" i="13"/>
  <c r="BP583" i="13"/>
  <c r="BN583" i="13"/>
  <c r="BL583" i="13"/>
  <c r="BH583" i="13"/>
  <c r="BF583" i="13"/>
  <c r="BD583" i="13"/>
  <c r="BA583" i="13"/>
  <c r="AZ583" i="13"/>
  <c r="AX583" i="13"/>
  <c r="AV583" i="13"/>
  <c r="AS583" i="13"/>
  <c r="AR583" i="13"/>
  <c r="AP583" i="13"/>
  <c r="AN583" i="13"/>
  <c r="BP582" i="13"/>
  <c r="BN582" i="13"/>
  <c r="BL582" i="13"/>
  <c r="BH582" i="13"/>
  <c r="BF582" i="13"/>
  <c r="BD582" i="13"/>
  <c r="BA582" i="13"/>
  <c r="AZ582" i="13"/>
  <c r="AX582" i="13"/>
  <c r="AV582" i="13"/>
  <c r="AS582" i="13"/>
  <c r="AR582" i="13"/>
  <c r="AP582" i="13"/>
  <c r="AN582" i="13"/>
  <c r="BP581" i="13"/>
  <c r="BN581" i="13"/>
  <c r="BL581" i="13"/>
  <c r="BH581" i="13"/>
  <c r="BF581" i="13"/>
  <c r="BD581" i="13"/>
  <c r="BA581" i="13"/>
  <c r="AZ581" i="13"/>
  <c r="AX581" i="13"/>
  <c r="AV581" i="13"/>
  <c r="AS581" i="13"/>
  <c r="AR581" i="13"/>
  <c r="AP581" i="13"/>
  <c r="AN581" i="13"/>
  <c r="BP580" i="13"/>
  <c r="BN580" i="13"/>
  <c r="BL580" i="13"/>
  <c r="BH580" i="13"/>
  <c r="BF580" i="13"/>
  <c r="BD580" i="13"/>
  <c r="BA580" i="13"/>
  <c r="AZ580" i="13"/>
  <c r="AX580" i="13"/>
  <c r="AV580" i="13"/>
  <c r="AS580" i="13"/>
  <c r="AR580" i="13"/>
  <c r="AP580" i="13"/>
  <c r="AN580" i="13"/>
  <c r="BP579" i="13"/>
  <c r="BN579" i="13"/>
  <c r="BL579" i="13"/>
  <c r="BH579" i="13"/>
  <c r="BF579" i="13"/>
  <c r="BD579" i="13"/>
  <c r="BA579" i="13"/>
  <c r="AZ579" i="13"/>
  <c r="AX579" i="13"/>
  <c r="AV579" i="13"/>
  <c r="AS579" i="13"/>
  <c r="AR579" i="13"/>
  <c r="AP579" i="13"/>
  <c r="AN579" i="13"/>
  <c r="BP578" i="13"/>
  <c r="BN578" i="13"/>
  <c r="BL578" i="13"/>
  <c r="BH578" i="13"/>
  <c r="BF578" i="13"/>
  <c r="BD578" i="13"/>
  <c r="BA578" i="13"/>
  <c r="AZ578" i="13"/>
  <c r="AX578" i="13"/>
  <c r="AV578" i="13"/>
  <c r="AS578" i="13"/>
  <c r="AR578" i="13"/>
  <c r="AP578" i="13"/>
  <c r="AN578" i="13"/>
  <c r="BP577" i="13"/>
  <c r="BN577" i="13"/>
  <c r="BL577" i="13"/>
  <c r="BH577" i="13"/>
  <c r="BF577" i="13"/>
  <c r="BD577" i="13"/>
  <c r="BA577" i="13"/>
  <c r="AZ577" i="13"/>
  <c r="AX577" i="13"/>
  <c r="AV577" i="13"/>
  <c r="AS577" i="13"/>
  <c r="AR577" i="13"/>
  <c r="AP577" i="13"/>
  <c r="AN577" i="13"/>
  <c r="BP576" i="13"/>
  <c r="BN576" i="13"/>
  <c r="BL576" i="13"/>
  <c r="BH576" i="13"/>
  <c r="BF576" i="13"/>
  <c r="BD576" i="13"/>
  <c r="BA576" i="13"/>
  <c r="AZ576" i="13"/>
  <c r="AX576" i="13"/>
  <c r="AV576" i="13"/>
  <c r="AS576" i="13"/>
  <c r="AR576" i="13"/>
  <c r="AP576" i="13"/>
  <c r="AN576" i="13"/>
  <c r="BP575" i="13"/>
  <c r="BN575" i="13"/>
  <c r="BL575" i="13"/>
  <c r="BH575" i="13"/>
  <c r="BF575" i="13"/>
  <c r="BD575" i="13"/>
  <c r="BA575" i="13"/>
  <c r="AZ575" i="13"/>
  <c r="AX575" i="13"/>
  <c r="AV575" i="13"/>
  <c r="AS575" i="13"/>
  <c r="AR575" i="13"/>
  <c r="AP575" i="13"/>
  <c r="AN575" i="13"/>
  <c r="BP574" i="13"/>
  <c r="BN574" i="13"/>
  <c r="BL574" i="13"/>
  <c r="BH574" i="13"/>
  <c r="BF574" i="13"/>
  <c r="BD574" i="13"/>
  <c r="BA574" i="13"/>
  <c r="AZ574" i="13"/>
  <c r="AX574" i="13"/>
  <c r="AV574" i="13"/>
  <c r="AS574" i="13"/>
  <c r="AR574" i="13"/>
  <c r="AP574" i="13"/>
  <c r="AN574" i="13"/>
  <c r="BP573" i="13"/>
  <c r="BN573" i="13"/>
  <c r="BL573" i="13"/>
  <c r="BH573" i="13"/>
  <c r="BF573" i="13"/>
  <c r="BD573" i="13"/>
  <c r="BA573" i="13"/>
  <c r="AZ573" i="13"/>
  <c r="AX573" i="13"/>
  <c r="AV573" i="13"/>
  <c r="AS573" i="13"/>
  <c r="AR573" i="13"/>
  <c r="AP573" i="13"/>
  <c r="AN573" i="13"/>
  <c r="BP572" i="13"/>
  <c r="BN572" i="13"/>
  <c r="BL572" i="13"/>
  <c r="BH572" i="13"/>
  <c r="BF572" i="13"/>
  <c r="BD572" i="13"/>
  <c r="BA572" i="13"/>
  <c r="AZ572" i="13"/>
  <c r="AX572" i="13"/>
  <c r="AV572" i="13"/>
  <c r="AS572" i="13"/>
  <c r="AR572" i="13"/>
  <c r="AP572" i="13"/>
  <c r="AN572" i="13"/>
  <c r="BP571" i="13"/>
  <c r="BN571" i="13"/>
  <c r="BL571" i="13"/>
  <c r="BH571" i="13"/>
  <c r="BF571" i="13"/>
  <c r="BD571" i="13"/>
  <c r="BA571" i="13"/>
  <c r="AZ571" i="13"/>
  <c r="AX571" i="13"/>
  <c r="AV571" i="13"/>
  <c r="AS571" i="13"/>
  <c r="AR571" i="13"/>
  <c r="AP571" i="13"/>
  <c r="AN571" i="13"/>
  <c r="BP570" i="13"/>
  <c r="BN570" i="13"/>
  <c r="BL570" i="13"/>
  <c r="BH570" i="13"/>
  <c r="BF570" i="13"/>
  <c r="BD570" i="13"/>
  <c r="BA570" i="13"/>
  <c r="AZ570" i="13"/>
  <c r="AX570" i="13"/>
  <c r="AV570" i="13"/>
  <c r="AS570" i="13"/>
  <c r="AR570" i="13"/>
  <c r="AP570" i="13"/>
  <c r="AN570" i="13"/>
  <c r="BP569" i="13"/>
  <c r="BN569" i="13"/>
  <c r="BL569" i="13"/>
  <c r="BH569" i="13"/>
  <c r="BF569" i="13"/>
  <c r="BD569" i="13"/>
  <c r="BA569" i="13"/>
  <c r="AZ569" i="13"/>
  <c r="AX569" i="13"/>
  <c r="AV569" i="13"/>
  <c r="AS569" i="13"/>
  <c r="AR569" i="13"/>
  <c r="AP569" i="13"/>
  <c r="AN569" i="13"/>
  <c r="BP568" i="13"/>
  <c r="BN568" i="13"/>
  <c r="BL568" i="13"/>
  <c r="BH568" i="13"/>
  <c r="BF568" i="13"/>
  <c r="BD568" i="13"/>
  <c r="BA568" i="13"/>
  <c r="AZ568" i="13"/>
  <c r="AX568" i="13"/>
  <c r="AV568" i="13"/>
  <c r="AS568" i="13"/>
  <c r="AR568" i="13"/>
  <c r="AP568" i="13"/>
  <c r="AN568" i="13"/>
  <c r="BP567" i="13"/>
  <c r="BN567" i="13"/>
  <c r="BL567" i="13"/>
  <c r="BH567" i="13"/>
  <c r="BF567" i="13"/>
  <c r="BD567" i="13"/>
  <c r="BA567" i="13"/>
  <c r="AZ567" i="13"/>
  <c r="AX567" i="13"/>
  <c r="AV567" i="13"/>
  <c r="AS567" i="13"/>
  <c r="AR567" i="13"/>
  <c r="AP567" i="13"/>
  <c r="AN567" i="13"/>
  <c r="BP566" i="13"/>
  <c r="BN566" i="13"/>
  <c r="BL566" i="13"/>
  <c r="BH566" i="13"/>
  <c r="BF566" i="13"/>
  <c r="BD566" i="13"/>
  <c r="BA566" i="13"/>
  <c r="AZ566" i="13"/>
  <c r="AX566" i="13"/>
  <c r="AV566" i="13"/>
  <c r="AS566" i="13"/>
  <c r="AR566" i="13"/>
  <c r="AP566" i="13"/>
  <c r="AN566" i="13"/>
  <c r="BP565" i="13"/>
  <c r="BN565" i="13"/>
  <c r="BL565" i="13"/>
  <c r="BH565" i="13"/>
  <c r="BF565" i="13"/>
  <c r="BD565" i="13"/>
  <c r="BA565" i="13"/>
  <c r="AZ565" i="13"/>
  <c r="AX565" i="13"/>
  <c r="AV565" i="13"/>
  <c r="AS565" i="13"/>
  <c r="AR565" i="13"/>
  <c r="AP565" i="13"/>
  <c r="AN565" i="13"/>
  <c r="BP564" i="13"/>
  <c r="BN564" i="13"/>
  <c r="BL564" i="13"/>
  <c r="BH564" i="13"/>
  <c r="BF564" i="13"/>
  <c r="BD564" i="13"/>
  <c r="BA564" i="13"/>
  <c r="AZ564" i="13"/>
  <c r="AX564" i="13"/>
  <c r="AV564" i="13"/>
  <c r="AS564" i="13"/>
  <c r="AR564" i="13"/>
  <c r="AP564" i="13"/>
  <c r="AN564" i="13"/>
  <c r="BP563" i="13"/>
  <c r="BN563" i="13"/>
  <c r="BL563" i="13"/>
  <c r="BH563" i="13"/>
  <c r="BF563" i="13"/>
  <c r="BD563" i="13"/>
  <c r="BA563" i="13"/>
  <c r="AZ563" i="13"/>
  <c r="AX563" i="13"/>
  <c r="AV563" i="13"/>
  <c r="AS563" i="13"/>
  <c r="AR563" i="13"/>
  <c r="AP563" i="13"/>
  <c r="AN563" i="13"/>
  <c r="BP562" i="13"/>
  <c r="BN562" i="13"/>
  <c r="BL562" i="13"/>
  <c r="BH562" i="13"/>
  <c r="BF562" i="13"/>
  <c r="BD562" i="13"/>
  <c r="BA562" i="13"/>
  <c r="AZ562" i="13"/>
  <c r="AX562" i="13"/>
  <c r="AV562" i="13"/>
  <c r="AS562" i="13"/>
  <c r="AR562" i="13"/>
  <c r="AP562" i="13"/>
  <c r="AN562" i="13"/>
  <c r="BP561" i="13"/>
  <c r="BN561" i="13"/>
  <c r="BL561" i="13"/>
  <c r="BH561" i="13"/>
  <c r="BF561" i="13"/>
  <c r="BD561" i="13"/>
  <c r="BA561" i="13"/>
  <c r="AZ561" i="13"/>
  <c r="AX561" i="13"/>
  <c r="AV561" i="13"/>
  <c r="AS561" i="13"/>
  <c r="AR561" i="13"/>
  <c r="AP561" i="13"/>
  <c r="AN561" i="13"/>
  <c r="BP560" i="13"/>
  <c r="BN560" i="13"/>
  <c r="BL560" i="13"/>
  <c r="BH560" i="13"/>
  <c r="BF560" i="13"/>
  <c r="BD560" i="13"/>
  <c r="BA560" i="13"/>
  <c r="AZ560" i="13"/>
  <c r="AX560" i="13"/>
  <c r="AV560" i="13"/>
  <c r="AS560" i="13"/>
  <c r="AR560" i="13"/>
  <c r="AP560" i="13"/>
  <c r="AN560" i="13"/>
  <c r="BP559" i="13"/>
  <c r="BN559" i="13"/>
  <c r="BL559" i="13"/>
  <c r="BH559" i="13"/>
  <c r="BF559" i="13"/>
  <c r="BD559" i="13"/>
  <c r="BA559" i="13"/>
  <c r="AZ559" i="13"/>
  <c r="AX559" i="13"/>
  <c r="AV559" i="13"/>
  <c r="AS559" i="13"/>
  <c r="AR559" i="13"/>
  <c r="AP559" i="13"/>
  <c r="AN559" i="13"/>
  <c r="BP558" i="13"/>
  <c r="BN558" i="13"/>
  <c r="BL558" i="13"/>
  <c r="BH558" i="13"/>
  <c r="BF558" i="13"/>
  <c r="BD558" i="13"/>
  <c r="BA558" i="13"/>
  <c r="AZ558" i="13"/>
  <c r="AX558" i="13"/>
  <c r="AV558" i="13"/>
  <c r="AS558" i="13"/>
  <c r="AR558" i="13"/>
  <c r="AP558" i="13"/>
  <c r="AN558" i="13"/>
  <c r="BP557" i="13"/>
  <c r="BN557" i="13"/>
  <c r="BL557" i="13"/>
  <c r="BH557" i="13"/>
  <c r="BF557" i="13"/>
  <c r="BD557" i="13"/>
  <c r="BA557" i="13"/>
  <c r="AZ557" i="13"/>
  <c r="AX557" i="13"/>
  <c r="AV557" i="13"/>
  <c r="AS557" i="13"/>
  <c r="AR557" i="13"/>
  <c r="AP557" i="13"/>
  <c r="AN557" i="13"/>
  <c r="BP556" i="13"/>
  <c r="BN556" i="13"/>
  <c r="BL556" i="13"/>
  <c r="BH556" i="13"/>
  <c r="BF556" i="13"/>
  <c r="BD556" i="13"/>
  <c r="BA556" i="13"/>
  <c r="AZ556" i="13"/>
  <c r="AX556" i="13"/>
  <c r="AV556" i="13"/>
  <c r="AS556" i="13"/>
  <c r="AR556" i="13"/>
  <c r="AP556" i="13"/>
  <c r="AN556" i="13"/>
  <c r="BP555" i="13"/>
  <c r="BN555" i="13"/>
  <c r="BL555" i="13"/>
  <c r="BH555" i="13"/>
  <c r="BF555" i="13"/>
  <c r="BD555" i="13"/>
  <c r="BA555" i="13"/>
  <c r="AZ555" i="13"/>
  <c r="AX555" i="13"/>
  <c r="AV555" i="13"/>
  <c r="AS555" i="13"/>
  <c r="AR555" i="13"/>
  <c r="AP555" i="13"/>
  <c r="AN555" i="13"/>
  <c r="BP554" i="13"/>
  <c r="BN554" i="13"/>
  <c r="BL554" i="13"/>
  <c r="BH554" i="13"/>
  <c r="BF554" i="13"/>
  <c r="BD554" i="13"/>
  <c r="BA554" i="13"/>
  <c r="AZ554" i="13"/>
  <c r="AX554" i="13"/>
  <c r="AV554" i="13"/>
  <c r="AS554" i="13"/>
  <c r="AR554" i="13"/>
  <c r="AP554" i="13"/>
  <c r="AN554" i="13"/>
  <c r="BP553" i="13"/>
  <c r="BN553" i="13"/>
  <c r="BL553" i="13"/>
  <c r="BH553" i="13"/>
  <c r="BF553" i="13"/>
  <c r="BD553" i="13"/>
  <c r="BA553" i="13"/>
  <c r="AZ553" i="13"/>
  <c r="AX553" i="13"/>
  <c r="AV553" i="13"/>
  <c r="AS553" i="13"/>
  <c r="AR553" i="13"/>
  <c r="AP553" i="13"/>
  <c r="AN553" i="13"/>
  <c r="BP552" i="13"/>
  <c r="BN552" i="13"/>
  <c r="BL552" i="13"/>
  <c r="BH552" i="13"/>
  <c r="BF552" i="13"/>
  <c r="BD552" i="13"/>
  <c r="BA552" i="13"/>
  <c r="AZ552" i="13"/>
  <c r="AX552" i="13"/>
  <c r="AV552" i="13"/>
  <c r="AS552" i="13"/>
  <c r="AR552" i="13"/>
  <c r="AP552" i="13"/>
  <c r="AN552" i="13"/>
  <c r="BP551" i="13"/>
  <c r="BN551" i="13"/>
  <c r="BL551" i="13"/>
  <c r="BH551" i="13"/>
  <c r="BF551" i="13"/>
  <c r="BD551" i="13"/>
  <c r="BA551" i="13"/>
  <c r="AZ551" i="13"/>
  <c r="AX551" i="13"/>
  <c r="AV551" i="13"/>
  <c r="AS551" i="13"/>
  <c r="AR551" i="13"/>
  <c r="AP551" i="13"/>
  <c r="AN551" i="13"/>
  <c r="BP550" i="13"/>
  <c r="BN550" i="13"/>
  <c r="BL550" i="13"/>
  <c r="BH550" i="13"/>
  <c r="BF550" i="13"/>
  <c r="BD550" i="13"/>
  <c r="BA550" i="13"/>
  <c r="AZ550" i="13"/>
  <c r="AX550" i="13"/>
  <c r="AV550" i="13"/>
  <c r="AS550" i="13"/>
  <c r="AR550" i="13"/>
  <c r="AP550" i="13"/>
  <c r="AN550" i="13"/>
  <c r="BP549" i="13"/>
  <c r="BN549" i="13"/>
  <c r="BL549" i="13"/>
  <c r="BH549" i="13"/>
  <c r="BF549" i="13"/>
  <c r="BD549" i="13"/>
  <c r="BA549" i="13"/>
  <c r="AZ549" i="13"/>
  <c r="AX549" i="13"/>
  <c r="AV549" i="13"/>
  <c r="AS549" i="13"/>
  <c r="AR549" i="13"/>
  <c r="AP549" i="13"/>
  <c r="AN549" i="13"/>
  <c r="BP548" i="13"/>
  <c r="BN548" i="13"/>
  <c r="BL548" i="13"/>
  <c r="BH548" i="13"/>
  <c r="BF548" i="13"/>
  <c r="BD548" i="13"/>
  <c r="BA548" i="13"/>
  <c r="AZ548" i="13"/>
  <c r="AX548" i="13"/>
  <c r="AV548" i="13"/>
  <c r="AS548" i="13"/>
  <c r="AR548" i="13"/>
  <c r="AP548" i="13"/>
  <c r="AN548" i="13"/>
  <c r="BP547" i="13"/>
  <c r="BN547" i="13"/>
  <c r="BL547" i="13"/>
  <c r="BH547" i="13"/>
  <c r="BF547" i="13"/>
  <c r="BD547" i="13"/>
  <c r="BA547" i="13"/>
  <c r="AZ547" i="13"/>
  <c r="AX547" i="13"/>
  <c r="AV547" i="13"/>
  <c r="AS547" i="13"/>
  <c r="AR547" i="13"/>
  <c r="AP547" i="13"/>
  <c r="AN547" i="13"/>
  <c r="BP546" i="13"/>
  <c r="BN546" i="13"/>
  <c r="BL546" i="13"/>
  <c r="BH546" i="13"/>
  <c r="BF546" i="13"/>
  <c r="BD546" i="13"/>
  <c r="BA546" i="13"/>
  <c r="AZ546" i="13"/>
  <c r="AX546" i="13"/>
  <c r="AV546" i="13"/>
  <c r="AS546" i="13"/>
  <c r="AR546" i="13"/>
  <c r="AP546" i="13"/>
  <c r="AN546" i="13"/>
  <c r="BP545" i="13"/>
  <c r="BN545" i="13"/>
  <c r="BL545" i="13"/>
  <c r="BH545" i="13"/>
  <c r="BF545" i="13"/>
  <c r="BD545" i="13"/>
  <c r="BA545" i="13"/>
  <c r="AZ545" i="13"/>
  <c r="AX545" i="13"/>
  <c r="AV545" i="13"/>
  <c r="AS545" i="13"/>
  <c r="AR545" i="13"/>
  <c r="AP545" i="13"/>
  <c r="AN545" i="13"/>
  <c r="BP544" i="13"/>
  <c r="BN544" i="13"/>
  <c r="BL544" i="13"/>
  <c r="BH544" i="13"/>
  <c r="BF544" i="13"/>
  <c r="BD544" i="13"/>
  <c r="BA544" i="13"/>
  <c r="AZ544" i="13"/>
  <c r="AX544" i="13"/>
  <c r="AV544" i="13"/>
  <c r="AS544" i="13"/>
  <c r="AR544" i="13"/>
  <c r="AP544" i="13"/>
  <c r="AN544" i="13"/>
  <c r="BP543" i="13"/>
  <c r="BN543" i="13"/>
  <c r="BL543" i="13"/>
  <c r="BH543" i="13"/>
  <c r="BF543" i="13"/>
  <c r="BD543" i="13"/>
  <c r="BA543" i="13"/>
  <c r="AZ543" i="13"/>
  <c r="AX543" i="13"/>
  <c r="AV543" i="13"/>
  <c r="AS543" i="13"/>
  <c r="AR543" i="13"/>
  <c r="AP543" i="13"/>
  <c r="AN543" i="13"/>
  <c r="BP542" i="13"/>
  <c r="BN542" i="13"/>
  <c r="BL542" i="13"/>
  <c r="BH542" i="13"/>
  <c r="BF542" i="13"/>
  <c r="BD542" i="13"/>
  <c r="BA542" i="13"/>
  <c r="AZ542" i="13"/>
  <c r="AX542" i="13"/>
  <c r="AV542" i="13"/>
  <c r="AS542" i="13"/>
  <c r="AR542" i="13"/>
  <c r="AP542" i="13"/>
  <c r="AN542" i="13"/>
  <c r="BP541" i="13"/>
  <c r="BN541" i="13"/>
  <c r="BL541" i="13"/>
  <c r="BH541" i="13"/>
  <c r="BF541" i="13"/>
  <c r="BD541" i="13"/>
  <c r="BA541" i="13"/>
  <c r="AZ541" i="13"/>
  <c r="AX541" i="13"/>
  <c r="AV541" i="13"/>
  <c r="AS541" i="13"/>
  <c r="AR541" i="13"/>
  <c r="AP541" i="13"/>
  <c r="AN541" i="13"/>
  <c r="BP540" i="13"/>
  <c r="BN540" i="13"/>
  <c r="BL540" i="13"/>
  <c r="BH540" i="13"/>
  <c r="BF540" i="13"/>
  <c r="BD540" i="13"/>
  <c r="BA540" i="13"/>
  <c r="AZ540" i="13"/>
  <c r="AX540" i="13"/>
  <c r="AV540" i="13"/>
  <c r="AS540" i="13"/>
  <c r="AR540" i="13"/>
  <c r="AP540" i="13"/>
  <c r="AN540" i="13"/>
  <c r="BP539" i="13"/>
  <c r="BN539" i="13"/>
  <c r="BL539" i="13"/>
  <c r="BH539" i="13"/>
  <c r="BF539" i="13"/>
  <c r="BD539" i="13"/>
  <c r="BA539" i="13"/>
  <c r="AZ539" i="13"/>
  <c r="AX539" i="13"/>
  <c r="AV539" i="13"/>
  <c r="AS539" i="13"/>
  <c r="AR539" i="13"/>
  <c r="AP539" i="13"/>
  <c r="AN539" i="13"/>
  <c r="BP538" i="13"/>
  <c r="BN538" i="13"/>
  <c r="BL538" i="13"/>
  <c r="BH538" i="13"/>
  <c r="BF538" i="13"/>
  <c r="BD538" i="13"/>
  <c r="BA538" i="13"/>
  <c r="AZ538" i="13"/>
  <c r="AX538" i="13"/>
  <c r="AV538" i="13"/>
  <c r="AS538" i="13"/>
  <c r="AR538" i="13"/>
  <c r="AP538" i="13"/>
  <c r="AN538" i="13"/>
  <c r="BP537" i="13"/>
  <c r="BN537" i="13"/>
  <c r="BL537" i="13"/>
  <c r="BH537" i="13"/>
  <c r="BF537" i="13"/>
  <c r="BD537" i="13"/>
  <c r="BA537" i="13"/>
  <c r="AZ537" i="13"/>
  <c r="AX537" i="13"/>
  <c r="AV537" i="13"/>
  <c r="AS537" i="13"/>
  <c r="AR537" i="13"/>
  <c r="AP537" i="13"/>
  <c r="AN537" i="13"/>
  <c r="BP536" i="13"/>
  <c r="BN536" i="13"/>
  <c r="BL536" i="13"/>
  <c r="BH536" i="13"/>
  <c r="BF536" i="13"/>
  <c r="BD536" i="13"/>
  <c r="BA536" i="13"/>
  <c r="AZ536" i="13"/>
  <c r="AX536" i="13"/>
  <c r="AV536" i="13"/>
  <c r="AS536" i="13"/>
  <c r="AR536" i="13"/>
  <c r="AP536" i="13"/>
  <c r="AN536" i="13"/>
  <c r="BP535" i="13"/>
  <c r="BN535" i="13"/>
  <c r="BL535" i="13"/>
  <c r="BH535" i="13"/>
  <c r="BF535" i="13"/>
  <c r="BD535" i="13"/>
  <c r="BA535" i="13"/>
  <c r="AZ535" i="13"/>
  <c r="AX535" i="13"/>
  <c r="AV535" i="13"/>
  <c r="AS535" i="13"/>
  <c r="AR535" i="13"/>
  <c r="AP535" i="13"/>
  <c r="AN535" i="13"/>
  <c r="BP534" i="13"/>
  <c r="BN534" i="13"/>
  <c r="BL534" i="13"/>
  <c r="BH534" i="13"/>
  <c r="BF534" i="13"/>
  <c r="BD534" i="13"/>
  <c r="BA534" i="13"/>
  <c r="AZ534" i="13"/>
  <c r="AX534" i="13"/>
  <c r="AV534" i="13"/>
  <c r="AS534" i="13"/>
  <c r="AR534" i="13"/>
  <c r="AP534" i="13"/>
  <c r="AN534" i="13"/>
  <c r="BP533" i="13"/>
  <c r="BN533" i="13"/>
  <c r="BL533" i="13"/>
  <c r="BH533" i="13"/>
  <c r="BF533" i="13"/>
  <c r="BD533" i="13"/>
  <c r="BA533" i="13"/>
  <c r="AZ533" i="13"/>
  <c r="AX533" i="13"/>
  <c r="AV533" i="13"/>
  <c r="AS533" i="13"/>
  <c r="AR533" i="13"/>
  <c r="AP533" i="13"/>
  <c r="AN533" i="13"/>
  <c r="BP532" i="13"/>
  <c r="BN532" i="13"/>
  <c r="BL532" i="13"/>
  <c r="BH532" i="13"/>
  <c r="BF532" i="13"/>
  <c r="BD532" i="13"/>
  <c r="BA532" i="13"/>
  <c r="AZ532" i="13"/>
  <c r="AX532" i="13"/>
  <c r="AV532" i="13"/>
  <c r="AS532" i="13"/>
  <c r="AR532" i="13"/>
  <c r="AP532" i="13"/>
  <c r="AN532" i="13"/>
  <c r="BP531" i="13"/>
  <c r="BN531" i="13"/>
  <c r="BL531" i="13"/>
  <c r="BH531" i="13"/>
  <c r="BF531" i="13"/>
  <c r="BD531" i="13"/>
  <c r="BA531" i="13"/>
  <c r="AZ531" i="13"/>
  <c r="AX531" i="13"/>
  <c r="AV531" i="13"/>
  <c r="AS531" i="13"/>
  <c r="AR531" i="13"/>
  <c r="AP531" i="13"/>
  <c r="AN531" i="13"/>
  <c r="BP530" i="13"/>
  <c r="BN530" i="13"/>
  <c r="BL530" i="13"/>
  <c r="BH530" i="13"/>
  <c r="BF530" i="13"/>
  <c r="BD530" i="13"/>
  <c r="BA530" i="13"/>
  <c r="AZ530" i="13"/>
  <c r="AX530" i="13"/>
  <c r="AV530" i="13"/>
  <c r="AS530" i="13"/>
  <c r="AR530" i="13"/>
  <c r="AP530" i="13"/>
  <c r="AN530" i="13"/>
  <c r="BP529" i="13"/>
  <c r="BN529" i="13"/>
  <c r="BL529" i="13"/>
  <c r="BH529" i="13"/>
  <c r="BF529" i="13"/>
  <c r="BD529" i="13"/>
  <c r="BA529" i="13"/>
  <c r="AZ529" i="13"/>
  <c r="AX529" i="13"/>
  <c r="AV529" i="13"/>
  <c r="AS529" i="13"/>
  <c r="AR529" i="13"/>
  <c r="AP529" i="13"/>
  <c r="AN529" i="13"/>
  <c r="BP528" i="13"/>
  <c r="BN528" i="13"/>
  <c r="BL528" i="13"/>
  <c r="BH528" i="13"/>
  <c r="BF528" i="13"/>
  <c r="BD528" i="13"/>
  <c r="BA528" i="13"/>
  <c r="AZ528" i="13"/>
  <c r="AX528" i="13"/>
  <c r="AV528" i="13"/>
  <c r="AS528" i="13"/>
  <c r="AR528" i="13"/>
  <c r="AP528" i="13"/>
  <c r="AN528" i="13"/>
  <c r="BP527" i="13"/>
  <c r="BN527" i="13"/>
  <c r="BL527" i="13"/>
  <c r="BH527" i="13"/>
  <c r="BF527" i="13"/>
  <c r="BD527" i="13"/>
  <c r="BA527" i="13"/>
  <c r="AZ527" i="13"/>
  <c r="AX527" i="13"/>
  <c r="AV527" i="13"/>
  <c r="AS527" i="13"/>
  <c r="AR527" i="13"/>
  <c r="AP527" i="13"/>
  <c r="AN527" i="13"/>
  <c r="BP526" i="13"/>
  <c r="BN526" i="13"/>
  <c r="BL526" i="13"/>
  <c r="BH526" i="13"/>
  <c r="BF526" i="13"/>
  <c r="BD526" i="13"/>
  <c r="BA526" i="13"/>
  <c r="AZ526" i="13"/>
  <c r="AX526" i="13"/>
  <c r="AV526" i="13"/>
  <c r="AS526" i="13"/>
  <c r="AR526" i="13"/>
  <c r="AP526" i="13"/>
  <c r="AN526" i="13"/>
  <c r="BP525" i="13"/>
  <c r="BN525" i="13"/>
  <c r="BL525" i="13"/>
  <c r="BH525" i="13"/>
  <c r="BF525" i="13"/>
  <c r="BD525" i="13"/>
  <c r="BA525" i="13"/>
  <c r="AZ525" i="13"/>
  <c r="AX525" i="13"/>
  <c r="AV525" i="13"/>
  <c r="AS525" i="13"/>
  <c r="AR525" i="13"/>
  <c r="AP525" i="13"/>
  <c r="AN525" i="13"/>
  <c r="BP524" i="13"/>
  <c r="BN524" i="13"/>
  <c r="BL524" i="13"/>
  <c r="BH524" i="13"/>
  <c r="BF524" i="13"/>
  <c r="BD524" i="13"/>
  <c r="BA524" i="13"/>
  <c r="AZ524" i="13"/>
  <c r="AX524" i="13"/>
  <c r="AV524" i="13"/>
  <c r="AS524" i="13"/>
  <c r="AR524" i="13"/>
  <c r="AP524" i="13"/>
  <c r="AN524" i="13"/>
  <c r="BP523" i="13"/>
  <c r="BN523" i="13"/>
  <c r="BL523" i="13"/>
  <c r="BH523" i="13"/>
  <c r="BF523" i="13"/>
  <c r="BD523" i="13"/>
  <c r="BA523" i="13"/>
  <c r="AZ523" i="13"/>
  <c r="AX523" i="13"/>
  <c r="AV523" i="13"/>
  <c r="AS523" i="13"/>
  <c r="AR523" i="13"/>
  <c r="AP523" i="13"/>
  <c r="AN523" i="13"/>
  <c r="BP522" i="13"/>
  <c r="BN522" i="13"/>
  <c r="BL522" i="13"/>
  <c r="BH522" i="13"/>
  <c r="BF522" i="13"/>
  <c r="BD522" i="13"/>
  <c r="BA522" i="13"/>
  <c r="AZ522" i="13"/>
  <c r="AX522" i="13"/>
  <c r="AV522" i="13"/>
  <c r="AS522" i="13"/>
  <c r="AR522" i="13"/>
  <c r="AP522" i="13"/>
  <c r="AN522" i="13"/>
  <c r="BP521" i="13"/>
  <c r="BN521" i="13"/>
  <c r="BL521" i="13"/>
  <c r="BH521" i="13"/>
  <c r="BF521" i="13"/>
  <c r="BD521" i="13"/>
  <c r="BA521" i="13"/>
  <c r="AZ521" i="13"/>
  <c r="AX521" i="13"/>
  <c r="AV521" i="13"/>
  <c r="AS521" i="13"/>
  <c r="AR521" i="13"/>
  <c r="AP521" i="13"/>
  <c r="AN521" i="13"/>
  <c r="BP520" i="13"/>
  <c r="BN520" i="13"/>
  <c r="BL520" i="13"/>
  <c r="BH520" i="13"/>
  <c r="BF520" i="13"/>
  <c r="BD520" i="13"/>
  <c r="BA520" i="13"/>
  <c r="AZ520" i="13"/>
  <c r="AX520" i="13"/>
  <c r="AV520" i="13"/>
  <c r="AS520" i="13"/>
  <c r="AR520" i="13"/>
  <c r="AP520" i="13"/>
  <c r="AN520" i="13"/>
  <c r="BP519" i="13"/>
  <c r="BN519" i="13"/>
  <c r="BL519" i="13"/>
  <c r="BH519" i="13"/>
  <c r="BF519" i="13"/>
  <c r="BD519" i="13"/>
  <c r="BA519" i="13"/>
  <c r="AZ519" i="13"/>
  <c r="AX519" i="13"/>
  <c r="AV519" i="13"/>
  <c r="AS519" i="13"/>
  <c r="AR519" i="13"/>
  <c r="AP519" i="13"/>
  <c r="AN519" i="13"/>
  <c r="BP518" i="13"/>
  <c r="BN518" i="13"/>
  <c r="BL518" i="13"/>
  <c r="BH518" i="13"/>
  <c r="BF518" i="13"/>
  <c r="BD518" i="13"/>
  <c r="BA518" i="13"/>
  <c r="AZ518" i="13"/>
  <c r="AX518" i="13"/>
  <c r="AV518" i="13"/>
  <c r="AS518" i="13"/>
  <c r="AR518" i="13"/>
  <c r="AP518" i="13"/>
  <c r="AN518" i="13"/>
  <c r="BP517" i="13"/>
  <c r="BN517" i="13"/>
  <c r="BL517" i="13"/>
  <c r="BH517" i="13"/>
  <c r="BF517" i="13"/>
  <c r="BD517" i="13"/>
  <c r="BA517" i="13"/>
  <c r="AZ517" i="13"/>
  <c r="AX517" i="13"/>
  <c r="AV517" i="13"/>
  <c r="AS517" i="13"/>
  <c r="AR517" i="13"/>
  <c r="AP517" i="13"/>
  <c r="AN517" i="13"/>
  <c r="BP516" i="13"/>
  <c r="BN516" i="13"/>
  <c r="BL516" i="13"/>
  <c r="BH516" i="13"/>
  <c r="BF516" i="13"/>
  <c r="BD516" i="13"/>
  <c r="BA516" i="13"/>
  <c r="AZ516" i="13"/>
  <c r="AX516" i="13"/>
  <c r="AV516" i="13"/>
  <c r="AS516" i="13"/>
  <c r="AR516" i="13"/>
  <c r="AP516" i="13"/>
  <c r="AN516" i="13"/>
  <c r="BP515" i="13"/>
  <c r="BN515" i="13"/>
  <c r="BL515" i="13"/>
  <c r="BH515" i="13"/>
  <c r="BF515" i="13"/>
  <c r="BD515" i="13"/>
  <c r="BA515" i="13"/>
  <c r="AZ515" i="13"/>
  <c r="AX515" i="13"/>
  <c r="AV515" i="13"/>
  <c r="AS515" i="13"/>
  <c r="AR515" i="13"/>
  <c r="AP515" i="13"/>
  <c r="AN515" i="13"/>
  <c r="BP514" i="13"/>
  <c r="BN514" i="13"/>
  <c r="BL514" i="13"/>
  <c r="BH514" i="13"/>
  <c r="BF514" i="13"/>
  <c r="BD514" i="13"/>
  <c r="BA514" i="13"/>
  <c r="AZ514" i="13"/>
  <c r="AX514" i="13"/>
  <c r="AV514" i="13"/>
  <c r="AS514" i="13"/>
  <c r="AR514" i="13"/>
  <c r="AP514" i="13"/>
  <c r="AN514" i="13"/>
  <c r="BP513" i="13"/>
  <c r="BN513" i="13"/>
  <c r="BL513" i="13"/>
  <c r="BH513" i="13"/>
  <c r="BF513" i="13"/>
  <c r="BD513" i="13"/>
  <c r="BA513" i="13"/>
  <c r="AZ513" i="13"/>
  <c r="AX513" i="13"/>
  <c r="AV513" i="13"/>
  <c r="AS513" i="13"/>
  <c r="AR513" i="13"/>
  <c r="AP513" i="13"/>
  <c r="AN513" i="13"/>
  <c r="BP512" i="13"/>
  <c r="BN512" i="13"/>
  <c r="BL512" i="13"/>
  <c r="BH512" i="13"/>
  <c r="BF512" i="13"/>
  <c r="BD512" i="13"/>
  <c r="BA512" i="13"/>
  <c r="AZ512" i="13"/>
  <c r="AX512" i="13"/>
  <c r="AV512" i="13"/>
  <c r="AS512" i="13"/>
  <c r="AR512" i="13"/>
  <c r="AP512" i="13"/>
  <c r="AN512" i="13"/>
  <c r="BP511" i="13"/>
  <c r="BN511" i="13"/>
  <c r="BL511" i="13"/>
  <c r="BH511" i="13"/>
  <c r="BF511" i="13"/>
  <c r="BD511" i="13"/>
  <c r="BA511" i="13"/>
  <c r="AZ511" i="13"/>
  <c r="AX511" i="13"/>
  <c r="AV511" i="13"/>
  <c r="AS511" i="13"/>
  <c r="AR511" i="13"/>
  <c r="AP511" i="13"/>
  <c r="AN511" i="13"/>
  <c r="BP510" i="13"/>
  <c r="BN510" i="13"/>
  <c r="BL510" i="13"/>
  <c r="BH510" i="13"/>
  <c r="BF510" i="13"/>
  <c r="BD510" i="13"/>
  <c r="BA510" i="13"/>
  <c r="AZ510" i="13"/>
  <c r="AX510" i="13"/>
  <c r="AV510" i="13"/>
  <c r="AS510" i="13"/>
  <c r="AR510" i="13"/>
  <c r="AP510" i="13"/>
  <c r="AN510" i="13"/>
  <c r="BP509" i="13"/>
  <c r="BN509" i="13"/>
  <c r="BL509" i="13"/>
  <c r="BH509" i="13"/>
  <c r="BF509" i="13"/>
  <c r="BD509" i="13"/>
  <c r="BA509" i="13"/>
  <c r="AZ509" i="13"/>
  <c r="AX509" i="13"/>
  <c r="AV509" i="13"/>
  <c r="AS509" i="13"/>
  <c r="AR509" i="13"/>
  <c r="AP509" i="13"/>
  <c r="AN509" i="13"/>
  <c r="BP508" i="13"/>
  <c r="BN508" i="13"/>
  <c r="BL508" i="13"/>
  <c r="BH508" i="13"/>
  <c r="BF508" i="13"/>
  <c r="BD508" i="13"/>
  <c r="BA508" i="13"/>
  <c r="AZ508" i="13"/>
  <c r="AX508" i="13"/>
  <c r="AV508" i="13"/>
  <c r="AS508" i="13"/>
  <c r="AR508" i="13"/>
  <c r="AP508" i="13"/>
  <c r="AN508" i="13"/>
  <c r="BP507" i="13"/>
  <c r="BN507" i="13"/>
  <c r="BL507" i="13"/>
  <c r="BH507" i="13"/>
  <c r="BF507" i="13"/>
  <c r="BD507" i="13"/>
  <c r="BA507" i="13"/>
  <c r="AZ507" i="13"/>
  <c r="AX507" i="13"/>
  <c r="AV507" i="13"/>
  <c r="AS507" i="13"/>
  <c r="AR507" i="13"/>
  <c r="AP507" i="13"/>
  <c r="AN507" i="13"/>
  <c r="BP506" i="13"/>
  <c r="BN506" i="13"/>
  <c r="BL506" i="13"/>
  <c r="BH506" i="13"/>
  <c r="BF506" i="13"/>
  <c r="BD506" i="13"/>
  <c r="BA506" i="13"/>
  <c r="AZ506" i="13"/>
  <c r="AX506" i="13"/>
  <c r="AV506" i="13"/>
  <c r="AS506" i="13"/>
  <c r="AR506" i="13"/>
  <c r="AP506" i="13"/>
  <c r="AN506" i="13"/>
  <c r="BP505" i="13"/>
  <c r="BN505" i="13"/>
  <c r="BL505" i="13"/>
  <c r="BH505" i="13"/>
  <c r="BF505" i="13"/>
  <c r="BD505" i="13"/>
  <c r="BA505" i="13"/>
  <c r="AZ505" i="13"/>
  <c r="AX505" i="13"/>
  <c r="AV505" i="13"/>
  <c r="AS505" i="13"/>
  <c r="AR505" i="13"/>
  <c r="AP505" i="13"/>
  <c r="AN505" i="13"/>
  <c r="BP504" i="13"/>
  <c r="BN504" i="13"/>
  <c r="BL504" i="13"/>
  <c r="BH504" i="13"/>
  <c r="BF504" i="13"/>
  <c r="BD504" i="13"/>
  <c r="BA504" i="13"/>
  <c r="AZ504" i="13"/>
  <c r="AX504" i="13"/>
  <c r="AV504" i="13"/>
  <c r="AS504" i="13"/>
  <c r="AR504" i="13"/>
  <c r="AP504" i="13"/>
  <c r="AN504" i="13"/>
  <c r="BP503" i="13"/>
  <c r="BN503" i="13"/>
  <c r="BL503" i="13"/>
  <c r="BH503" i="13"/>
  <c r="BF503" i="13"/>
  <c r="BD503" i="13"/>
  <c r="BA503" i="13"/>
  <c r="AZ503" i="13"/>
  <c r="AX503" i="13"/>
  <c r="AV503" i="13"/>
  <c r="AS503" i="13"/>
  <c r="AR503" i="13"/>
  <c r="AP503" i="13"/>
  <c r="AN503" i="13"/>
  <c r="BP502" i="13"/>
  <c r="BN502" i="13"/>
  <c r="BL502" i="13"/>
  <c r="BH502" i="13"/>
  <c r="BF502" i="13"/>
  <c r="BD502" i="13"/>
  <c r="BA502" i="13"/>
  <c r="AZ502" i="13"/>
  <c r="AX502" i="13"/>
  <c r="AV502" i="13"/>
  <c r="AS502" i="13"/>
  <c r="AR502" i="13"/>
  <c r="AP502" i="13"/>
  <c r="AN502" i="13"/>
  <c r="BP501" i="13"/>
  <c r="BN501" i="13"/>
  <c r="BL501" i="13"/>
  <c r="BH501" i="13"/>
  <c r="BF501" i="13"/>
  <c r="BD501" i="13"/>
  <c r="BA501" i="13"/>
  <c r="AZ501" i="13"/>
  <c r="AX501" i="13"/>
  <c r="AV501" i="13"/>
  <c r="AS501" i="13"/>
  <c r="AR501" i="13"/>
  <c r="AP501" i="13"/>
  <c r="AN501" i="13"/>
  <c r="BP500" i="13"/>
  <c r="BN500" i="13"/>
  <c r="BL500" i="13"/>
  <c r="BH500" i="13"/>
  <c r="BF500" i="13"/>
  <c r="BD500" i="13"/>
  <c r="BA500" i="13"/>
  <c r="AZ500" i="13"/>
  <c r="AX500" i="13"/>
  <c r="AV500" i="13"/>
  <c r="AS500" i="13"/>
  <c r="AR500" i="13"/>
  <c r="AP500" i="13"/>
  <c r="AN500" i="13"/>
  <c r="BP499" i="13"/>
  <c r="BN499" i="13"/>
  <c r="BL499" i="13"/>
  <c r="BH499" i="13"/>
  <c r="BF499" i="13"/>
  <c r="BD499" i="13"/>
  <c r="BA499" i="13"/>
  <c r="AZ499" i="13"/>
  <c r="AX499" i="13"/>
  <c r="AV499" i="13"/>
  <c r="AS499" i="13"/>
  <c r="AR499" i="13"/>
  <c r="AP499" i="13"/>
  <c r="AN499" i="13"/>
  <c r="BP498" i="13"/>
  <c r="BN498" i="13"/>
  <c r="BL498" i="13"/>
  <c r="BH498" i="13"/>
  <c r="BF498" i="13"/>
  <c r="BD498" i="13"/>
  <c r="BA498" i="13"/>
  <c r="AZ498" i="13"/>
  <c r="AX498" i="13"/>
  <c r="AV498" i="13"/>
  <c r="AS498" i="13"/>
  <c r="AR498" i="13"/>
  <c r="AP498" i="13"/>
  <c r="AN498" i="13"/>
  <c r="BP497" i="13"/>
  <c r="BN497" i="13"/>
  <c r="BL497" i="13"/>
  <c r="BH497" i="13"/>
  <c r="BF497" i="13"/>
  <c r="BD497" i="13"/>
  <c r="BA497" i="13"/>
  <c r="AZ497" i="13"/>
  <c r="AX497" i="13"/>
  <c r="AV497" i="13"/>
  <c r="AS497" i="13"/>
  <c r="AR497" i="13"/>
  <c r="AP497" i="13"/>
  <c r="AN497" i="13"/>
  <c r="BP496" i="13"/>
  <c r="BN496" i="13"/>
  <c r="BL496" i="13"/>
  <c r="BH496" i="13"/>
  <c r="BF496" i="13"/>
  <c r="BD496" i="13"/>
  <c r="BA496" i="13"/>
  <c r="AZ496" i="13"/>
  <c r="AX496" i="13"/>
  <c r="AV496" i="13"/>
  <c r="AS496" i="13"/>
  <c r="AR496" i="13"/>
  <c r="AP496" i="13"/>
  <c r="AN496" i="13"/>
  <c r="BP495" i="13"/>
  <c r="BN495" i="13"/>
  <c r="BL495" i="13"/>
  <c r="BH495" i="13"/>
  <c r="BF495" i="13"/>
  <c r="BD495" i="13"/>
  <c r="BA495" i="13"/>
  <c r="AZ495" i="13"/>
  <c r="AX495" i="13"/>
  <c r="AV495" i="13"/>
  <c r="AS495" i="13"/>
  <c r="AR495" i="13"/>
  <c r="AP495" i="13"/>
  <c r="AN495" i="13"/>
  <c r="BP494" i="13"/>
  <c r="BN494" i="13"/>
  <c r="BL494" i="13"/>
  <c r="BH494" i="13"/>
  <c r="BF494" i="13"/>
  <c r="BD494" i="13"/>
  <c r="BA494" i="13"/>
  <c r="AZ494" i="13"/>
  <c r="AX494" i="13"/>
  <c r="AV494" i="13"/>
  <c r="AS494" i="13"/>
  <c r="AR494" i="13"/>
  <c r="AP494" i="13"/>
  <c r="AN494" i="13"/>
  <c r="BP493" i="13"/>
  <c r="BN493" i="13"/>
  <c r="BL493" i="13"/>
  <c r="BH493" i="13"/>
  <c r="BF493" i="13"/>
  <c r="BD493" i="13"/>
  <c r="BA493" i="13"/>
  <c r="AZ493" i="13"/>
  <c r="AX493" i="13"/>
  <c r="AV493" i="13"/>
  <c r="AS493" i="13"/>
  <c r="AR493" i="13"/>
  <c r="AP493" i="13"/>
  <c r="AN493" i="13"/>
  <c r="BP492" i="13"/>
  <c r="BN492" i="13"/>
  <c r="BL492" i="13"/>
  <c r="BH492" i="13"/>
  <c r="BF492" i="13"/>
  <c r="BD492" i="13"/>
  <c r="BA492" i="13"/>
  <c r="AZ492" i="13"/>
  <c r="AX492" i="13"/>
  <c r="AV492" i="13"/>
  <c r="AS492" i="13"/>
  <c r="AR492" i="13"/>
  <c r="AP492" i="13"/>
  <c r="AN492" i="13"/>
  <c r="BP491" i="13"/>
  <c r="BN491" i="13"/>
  <c r="BL491" i="13"/>
  <c r="BH491" i="13"/>
  <c r="BF491" i="13"/>
  <c r="BD491" i="13"/>
  <c r="BA491" i="13"/>
  <c r="AZ491" i="13"/>
  <c r="AX491" i="13"/>
  <c r="AV491" i="13"/>
  <c r="AS491" i="13"/>
  <c r="AR491" i="13"/>
  <c r="AP491" i="13"/>
  <c r="AN491" i="13"/>
  <c r="BP490" i="13"/>
  <c r="BN490" i="13"/>
  <c r="BL490" i="13"/>
  <c r="BH490" i="13"/>
  <c r="BF490" i="13"/>
  <c r="BD490" i="13"/>
  <c r="BA490" i="13"/>
  <c r="AZ490" i="13"/>
  <c r="AX490" i="13"/>
  <c r="AV490" i="13"/>
  <c r="AS490" i="13"/>
  <c r="AR490" i="13"/>
  <c r="AP490" i="13"/>
  <c r="AN490" i="13"/>
  <c r="BP489" i="13"/>
  <c r="BN489" i="13"/>
  <c r="BL489" i="13"/>
  <c r="BH489" i="13"/>
  <c r="BF489" i="13"/>
  <c r="BD489" i="13"/>
  <c r="BA489" i="13"/>
  <c r="AZ489" i="13"/>
  <c r="AX489" i="13"/>
  <c r="AV489" i="13"/>
  <c r="AS489" i="13"/>
  <c r="AR489" i="13"/>
  <c r="AP489" i="13"/>
  <c r="AN489" i="13"/>
  <c r="BP488" i="13"/>
  <c r="BN488" i="13"/>
  <c r="BL488" i="13"/>
  <c r="BH488" i="13"/>
  <c r="BF488" i="13"/>
  <c r="BD488" i="13"/>
  <c r="BA488" i="13"/>
  <c r="AZ488" i="13"/>
  <c r="AX488" i="13"/>
  <c r="AV488" i="13"/>
  <c r="AS488" i="13"/>
  <c r="AR488" i="13"/>
  <c r="AP488" i="13"/>
  <c r="AN488" i="13"/>
  <c r="BP487" i="13"/>
  <c r="BN487" i="13"/>
  <c r="BL487" i="13"/>
  <c r="BH487" i="13"/>
  <c r="BF487" i="13"/>
  <c r="BD487" i="13"/>
  <c r="BA487" i="13"/>
  <c r="AZ487" i="13"/>
  <c r="AX487" i="13"/>
  <c r="AV487" i="13"/>
  <c r="AS487" i="13"/>
  <c r="AR487" i="13"/>
  <c r="AP487" i="13"/>
  <c r="AN487" i="13"/>
  <c r="BP486" i="13"/>
  <c r="BN486" i="13"/>
  <c r="BL486" i="13"/>
  <c r="BH486" i="13"/>
  <c r="BF486" i="13"/>
  <c r="BD486" i="13"/>
  <c r="BA486" i="13"/>
  <c r="AZ486" i="13"/>
  <c r="AX486" i="13"/>
  <c r="AV486" i="13"/>
  <c r="AS486" i="13"/>
  <c r="AR486" i="13"/>
  <c r="AP486" i="13"/>
  <c r="AN486" i="13"/>
  <c r="BP485" i="13"/>
  <c r="BN485" i="13"/>
  <c r="BL485" i="13"/>
  <c r="BH485" i="13"/>
  <c r="BF485" i="13"/>
  <c r="BD485" i="13"/>
  <c r="BA485" i="13"/>
  <c r="AZ485" i="13"/>
  <c r="AX485" i="13"/>
  <c r="AV485" i="13"/>
  <c r="AS485" i="13"/>
  <c r="AR485" i="13"/>
  <c r="AP485" i="13"/>
  <c r="AN485" i="13"/>
  <c r="BP484" i="13"/>
  <c r="BN484" i="13"/>
  <c r="BL484" i="13"/>
  <c r="BH484" i="13"/>
  <c r="BF484" i="13"/>
  <c r="BD484" i="13"/>
  <c r="BA484" i="13"/>
  <c r="AZ484" i="13"/>
  <c r="AX484" i="13"/>
  <c r="AV484" i="13"/>
  <c r="AS484" i="13"/>
  <c r="AR484" i="13"/>
  <c r="AP484" i="13"/>
  <c r="AN484" i="13"/>
  <c r="BP483" i="13"/>
  <c r="BN483" i="13"/>
  <c r="BL483" i="13"/>
  <c r="BH483" i="13"/>
  <c r="BF483" i="13"/>
  <c r="BD483" i="13"/>
  <c r="BA483" i="13"/>
  <c r="AZ483" i="13"/>
  <c r="AX483" i="13"/>
  <c r="AV483" i="13"/>
  <c r="AS483" i="13"/>
  <c r="AR483" i="13"/>
  <c r="AP483" i="13"/>
  <c r="AN483" i="13"/>
  <c r="BP482" i="13"/>
  <c r="BN482" i="13"/>
  <c r="BL482" i="13"/>
  <c r="BH482" i="13"/>
  <c r="BF482" i="13"/>
  <c r="BD482" i="13"/>
  <c r="BA482" i="13"/>
  <c r="AZ482" i="13"/>
  <c r="AX482" i="13"/>
  <c r="AV482" i="13"/>
  <c r="AS482" i="13"/>
  <c r="AR482" i="13"/>
  <c r="AP482" i="13"/>
  <c r="AN482" i="13"/>
  <c r="BP481" i="13"/>
  <c r="BN481" i="13"/>
  <c r="BL481" i="13"/>
  <c r="BH481" i="13"/>
  <c r="BF481" i="13"/>
  <c r="BD481" i="13"/>
  <c r="BA481" i="13"/>
  <c r="AZ481" i="13"/>
  <c r="AX481" i="13"/>
  <c r="AV481" i="13"/>
  <c r="AS481" i="13"/>
  <c r="AR481" i="13"/>
  <c r="AP481" i="13"/>
  <c r="AN481" i="13"/>
  <c r="BP480" i="13"/>
  <c r="BN480" i="13"/>
  <c r="BL480" i="13"/>
  <c r="BH480" i="13"/>
  <c r="BF480" i="13"/>
  <c r="BD480" i="13"/>
  <c r="BA480" i="13"/>
  <c r="AZ480" i="13"/>
  <c r="AX480" i="13"/>
  <c r="AV480" i="13"/>
  <c r="AS480" i="13"/>
  <c r="AR480" i="13"/>
  <c r="AP480" i="13"/>
  <c r="AN480" i="13"/>
  <c r="BP479" i="13"/>
  <c r="BN479" i="13"/>
  <c r="BL479" i="13"/>
  <c r="BH479" i="13"/>
  <c r="BF479" i="13"/>
  <c r="BD479" i="13"/>
  <c r="BA479" i="13"/>
  <c r="AZ479" i="13"/>
  <c r="AX479" i="13"/>
  <c r="AV479" i="13"/>
  <c r="AS479" i="13"/>
  <c r="AR479" i="13"/>
  <c r="AP479" i="13"/>
  <c r="AN479" i="13"/>
  <c r="BP478" i="13"/>
  <c r="BN478" i="13"/>
  <c r="BL478" i="13"/>
  <c r="BH478" i="13"/>
  <c r="BF478" i="13"/>
  <c r="BD478" i="13"/>
  <c r="BA478" i="13"/>
  <c r="AZ478" i="13"/>
  <c r="AX478" i="13"/>
  <c r="AV478" i="13"/>
  <c r="AS478" i="13"/>
  <c r="AR478" i="13"/>
  <c r="AP478" i="13"/>
  <c r="AN478" i="13"/>
  <c r="BP477" i="13"/>
  <c r="BN477" i="13"/>
  <c r="BL477" i="13"/>
  <c r="BH477" i="13"/>
  <c r="BF477" i="13"/>
  <c r="BD477" i="13"/>
  <c r="BA477" i="13"/>
  <c r="AZ477" i="13"/>
  <c r="AX477" i="13"/>
  <c r="AV477" i="13"/>
  <c r="AS477" i="13"/>
  <c r="AR477" i="13"/>
  <c r="AP477" i="13"/>
  <c r="AN477" i="13"/>
  <c r="BP476" i="13"/>
  <c r="BN476" i="13"/>
  <c r="BL476" i="13"/>
  <c r="BH476" i="13"/>
  <c r="BF476" i="13"/>
  <c r="BD476" i="13"/>
  <c r="BA476" i="13"/>
  <c r="AZ476" i="13"/>
  <c r="AX476" i="13"/>
  <c r="AV476" i="13"/>
  <c r="AS476" i="13"/>
  <c r="AR476" i="13"/>
  <c r="AP476" i="13"/>
  <c r="AN476" i="13"/>
  <c r="BP475" i="13"/>
  <c r="BN475" i="13"/>
  <c r="BL475" i="13"/>
  <c r="BH475" i="13"/>
  <c r="BF475" i="13"/>
  <c r="BD475" i="13"/>
  <c r="BA475" i="13"/>
  <c r="AZ475" i="13"/>
  <c r="AX475" i="13"/>
  <c r="AV475" i="13"/>
  <c r="AS475" i="13"/>
  <c r="AR475" i="13"/>
  <c r="AP475" i="13"/>
  <c r="AN475" i="13"/>
  <c r="BP474" i="13"/>
  <c r="BN474" i="13"/>
  <c r="BL474" i="13"/>
  <c r="BH474" i="13"/>
  <c r="BF474" i="13"/>
  <c r="BD474" i="13"/>
  <c r="BA474" i="13"/>
  <c r="AZ474" i="13"/>
  <c r="AX474" i="13"/>
  <c r="AV474" i="13"/>
  <c r="AS474" i="13"/>
  <c r="AR474" i="13"/>
  <c r="AP474" i="13"/>
  <c r="AN474" i="13"/>
  <c r="BP473" i="13"/>
  <c r="BN473" i="13"/>
  <c r="BL473" i="13"/>
  <c r="BH473" i="13"/>
  <c r="BF473" i="13"/>
  <c r="BD473" i="13"/>
  <c r="BA473" i="13"/>
  <c r="AZ473" i="13"/>
  <c r="AX473" i="13"/>
  <c r="AV473" i="13"/>
  <c r="AS473" i="13"/>
  <c r="AR473" i="13"/>
  <c r="AP473" i="13"/>
  <c r="AN473" i="13"/>
  <c r="BP472" i="13"/>
  <c r="BN472" i="13"/>
  <c r="BL472" i="13"/>
  <c r="BH472" i="13"/>
  <c r="BF472" i="13"/>
  <c r="BD472" i="13"/>
  <c r="BA472" i="13"/>
  <c r="AZ472" i="13"/>
  <c r="AX472" i="13"/>
  <c r="AV472" i="13"/>
  <c r="AS472" i="13"/>
  <c r="AR472" i="13"/>
  <c r="AP472" i="13"/>
  <c r="AN472" i="13"/>
  <c r="BP471" i="13"/>
  <c r="BN471" i="13"/>
  <c r="BL471" i="13"/>
  <c r="BH471" i="13"/>
  <c r="BF471" i="13"/>
  <c r="BD471" i="13"/>
  <c r="BA471" i="13"/>
  <c r="AZ471" i="13"/>
  <c r="AX471" i="13"/>
  <c r="AV471" i="13"/>
  <c r="AS471" i="13"/>
  <c r="AR471" i="13"/>
  <c r="AP471" i="13"/>
  <c r="AN471" i="13"/>
  <c r="BP470" i="13"/>
  <c r="BN470" i="13"/>
  <c r="BL470" i="13"/>
  <c r="BH470" i="13"/>
  <c r="BF470" i="13"/>
  <c r="BD470" i="13"/>
  <c r="BA470" i="13"/>
  <c r="AZ470" i="13"/>
  <c r="AX470" i="13"/>
  <c r="AV470" i="13"/>
  <c r="AS470" i="13"/>
  <c r="AR470" i="13"/>
  <c r="AP470" i="13"/>
  <c r="AN470" i="13"/>
  <c r="BP469" i="13"/>
  <c r="BN469" i="13"/>
  <c r="BL469" i="13"/>
  <c r="BH469" i="13"/>
  <c r="BF469" i="13"/>
  <c r="BD469" i="13"/>
  <c r="BA469" i="13"/>
  <c r="AZ469" i="13"/>
  <c r="AX469" i="13"/>
  <c r="AV469" i="13"/>
  <c r="AS469" i="13"/>
  <c r="AR469" i="13"/>
  <c r="AP469" i="13"/>
  <c r="AN469" i="13"/>
  <c r="BP468" i="13"/>
  <c r="BN468" i="13"/>
  <c r="BL468" i="13"/>
  <c r="BH468" i="13"/>
  <c r="BF468" i="13"/>
  <c r="BD468" i="13"/>
  <c r="BA468" i="13"/>
  <c r="AZ468" i="13"/>
  <c r="AX468" i="13"/>
  <c r="AV468" i="13"/>
  <c r="AS468" i="13"/>
  <c r="AR468" i="13"/>
  <c r="AP468" i="13"/>
  <c r="AN468" i="13"/>
  <c r="BP467" i="13"/>
  <c r="BN467" i="13"/>
  <c r="BL467" i="13"/>
  <c r="BH467" i="13"/>
  <c r="BF467" i="13"/>
  <c r="BD467" i="13"/>
  <c r="BA467" i="13"/>
  <c r="AZ467" i="13"/>
  <c r="AX467" i="13"/>
  <c r="AV467" i="13"/>
  <c r="AS467" i="13"/>
  <c r="AR467" i="13"/>
  <c r="AP467" i="13"/>
  <c r="AN467" i="13"/>
  <c r="BP466" i="13"/>
  <c r="BN466" i="13"/>
  <c r="BL466" i="13"/>
  <c r="BH466" i="13"/>
  <c r="BF466" i="13"/>
  <c r="BD466" i="13"/>
  <c r="BA466" i="13"/>
  <c r="AZ466" i="13"/>
  <c r="AX466" i="13"/>
  <c r="AV466" i="13"/>
  <c r="AS466" i="13"/>
  <c r="AR466" i="13"/>
  <c r="AP466" i="13"/>
  <c r="AN466" i="13"/>
  <c r="BP465" i="13"/>
  <c r="BN465" i="13"/>
  <c r="BL465" i="13"/>
  <c r="BH465" i="13"/>
  <c r="BF465" i="13"/>
  <c r="BD465" i="13"/>
  <c r="BA465" i="13"/>
  <c r="AZ465" i="13"/>
  <c r="AX465" i="13"/>
  <c r="AV465" i="13"/>
  <c r="AS465" i="13"/>
  <c r="AR465" i="13"/>
  <c r="AP465" i="13"/>
  <c r="AN465" i="13"/>
  <c r="BP464" i="13"/>
  <c r="BN464" i="13"/>
  <c r="BL464" i="13"/>
  <c r="BH464" i="13"/>
  <c r="BF464" i="13"/>
  <c r="BD464" i="13"/>
  <c r="BA464" i="13"/>
  <c r="AZ464" i="13"/>
  <c r="AX464" i="13"/>
  <c r="AV464" i="13"/>
  <c r="AS464" i="13"/>
  <c r="AR464" i="13"/>
  <c r="AP464" i="13"/>
  <c r="AN464" i="13"/>
  <c r="BP463" i="13"/>
  <c r="BN463" i="13"/>
  <c r="BL463" i="13"/>
  <c r="BH463" i="13"/>
  <c r="BF463" i="13"/>
  <c r="BD463" i="13"/>
  <c r="BA463" i="13"/>
  <c r="AZ463" i="13"/>
  <c r="AX463" i="13"/>
  <c r="AV463" i="13"/>
  <c r="AS463" i="13"/>
  <c r="AR463" i="13"/>
  <c r="AP463" i="13"/>
  <c r="AN463" i="13"/>
  <c r="BP462" i="13"/>
  <c r="BN462" i="13"/>
  <c r="BL462" i="13"/>
  <c r="BH462" i="13"/>
  <c r="BF462" i="13"/>
  <c r="BD462" i="13"/>
  <c r="BA462" i="13"/>
  <c r="AZ462" i="13"/>
  <c r="AX462" i="13"/>
  <c r="AV462" i="13"/>
  <c r="AS462" i="13"/>
  <c r="AR462" i="13"/>
  <c r="AP462" i="13"/>
  <c r="AN462" i="13"/>
  <c r="BP461" i="13"/>
  <c r="BN461" i="13"/>
  <c r="BL461" i="13"/>
  <c r="BH461" i="13"/>
  <c r="BF461" i="13"/>
  <c r="BD461" i="13"/>
  <c r="BA461" i="13"/>
  <c r="AZ461" i="13"/>
  <c r="AX461" i="13"/>
  <c r="AV461" i="13"/>
  <c r="AS461" i="13"/>
  <c r="AR461" i="13"/>
  <c r="AP461" i="13"/>
  <c r="AN461" i="13"/>
  <c r="BP460" i="13"/>
  <c r="BN460" i="13"/>
  <c r="BL460" i="13"/>
  <c r="BH460" i="13"/>
  <c r="BF460" i="13"/>
  <c r="BD460" i="13"/>
  <c r="BA460" i="13"/>
  <c r="AZ460" i="13"/>
  <c r="AX460" i="13"/>
  <c r="AV460" i="13"/>
  <c r="AS460" i="13"/>
  <c r="AR460" i="13"/>
  <c r="AP460" i="13"/>
  <c r="AN460" i="13"/>
  <c r="BP459" i="13"/>
  <c r="BN459" i="13"/>
  <c r="BL459" i="13"/>
  <c r="BH459" i="13"/>
  <c r="BF459" i="13"/>
  <c r="BD459" i="13"/>
  <c r="BA459" i="13"/>
  <c r="AZ459" i="13"/>
  <c r="AX459" i="13"/>
  <c r="AV459" i="13"/>
  <c r="AS459" i="13"/>
  <c r="AR459" i="13"/>
  <c r="AP459" i="13"/>
  <c r="AN459" i="13"/>
  <c r="BP458" i="13"/>
  <c r="BN458" i="13"/>
  <c r="BL458" i="13"/>
  <c r="BH458" i="13"/>
  <c r="BF458" i="13"/>
  <c r="BD458" i="13"/>
  <c r="BA458" i="13"/>
  <c r="AZ458" i="13"/>
  <c r="AX458" i="13"/>
  <c r="AV458" i="13"/>
  <c r="AS458" i="13"/>
  <c r="AR458" i="13"/>
  <c r="AP458" i="13"/>
  <c r="AN458" i="13"/>
  <c r="BP457" i="13"/>
  <c r="BN457" i="13"/>
  <c r="BL457" i="13"/>
  <c r="BH457" i="13"/>
  <c r="BF457" i="13"/>
  <c r="BD457" i="13"/>
  <c r="BA457" i="13"/>
  <c r="AZ457" i="13"/>
  <c r="AX457" i="13"/>
  <c r="AV457" i="13"/>
  <c r="AS457" i="13"/>
  <c r="AR457" i="13"/>
  <c r="AP457" i="13"/>
  <c r="AN457" i="13"/>
  <c r="BP456" i="13"/>
  <c r="BN456" i="13"/>
  <c r="BL456" i="13"/>
  <c r="BH456" i="13"/>
  <c r="BF456" i="13"/>
  <c r="BD456" i="13"/>
  <c r="BA456" i="13"/>
  <c r="AZ456" i="13"/>
  <c r="AX456" i="13"/>
  <c r="AV456" i="13"/>
  <c r="AS456" i="13"/>
  <c r="AR456" i="13"/>
  <c r="AP456" i="13"/>
  <c r="AN456" i="13"/>
  <c r="BP455" i="13"/>
  <c r="BN455" i="13"/>
  <c r="BL455" i="13"/>
  <c r="BH455" i="13"/>
  <c r="BF455" i="13"/>
  <c r="BD455" i="13"/>
  <c r="BA455" i="13"/>
  <c r="AZ455" i="13"/>
  <c r="AX455" i="13"/>
  <c r="AV455" i="13"/>
  <c r="AS455" i="13"/>
  <c r="AR455" i="13"/>
  <c r="AP455" i="13"/>
  <c r="AN455" i="13"/>
  <c r="BP454" i="13"/>
  <c r="BN454" i="13"/>
  <c r="BL454" i="13"/>
  <c r="BH454" i="13"/>
  <c r="BF454" i="13"/>
  <c r="BD454" i="13"/>
  <c r="BA454" i="13"/>
  <c r="AZ454" i="13"/>
  <c r="AX454" i="13"/>
  <c r="AV454" i="13"/>
  <c r="AS454" i="13"/>
  <c r="AR454" i="13"/>
  <c r="AP454" i="13"/>
  <c r="AN454" i="13"/>
  <c r="BP453" i="13"/>
  <c r="BN453" i="13"/>
  <c r="BL453" i="13"/>
  <c r="BH453" i="13"/>
  <c r="BF453" i="13"/>
  <c r="BD453" i="13"/>
  <c r="BA453" i="13"/>
  <c r="AZ453" i="13"/>
  <c r="AX453" i="13"/>
  <c r="AV453" i="13"/>
  <c r="AS453" i="13"/>
  <c r="AR453" i="13"/>
  <c r="AP453" i="13"/>
  <c r="AN453" i="13"/>
  <c r="BP452" i="13"/>
  <c r="BN452" i="13"/>
  <c r="BL452" i="13"/>
  <c r="BH452" i="13"/>
  <c r="BF452" i="13"/>
  <c r="BD452" i="13"/>
  <c r="BA452" i="13"/>
  <c r="AZ452" i="13"/>
  <c r="AX452" i="13"/>
  <c r="AV452" i="13"/>
  <c r="AS452" i="13"/>
  <c r="AR452" i="13"/>
  <c r="AP452" i="13"/>
  <c r="AN452" i="13"/>
  <c r="BP451" i="13"/>
  <c r="BN451" i="13"/>
  <c r="BL451" i="13"/>
  <c r="BH451" i="13"/>
  <c r="BF451" i="13"/>
  <c r="BD451" i="13"/>
  <c r="BA451" i="13"/>
  <c r="AZ451" i="13"/>
  <c r="AX451" i="13"/>
  <c r="AV451" i="13"/>
  <c r="AS451" i="13"/>
  <c r="AR451" i="13"/>
  <c r="AP451" i="13"/>
  <c r="AN451" i="13"/>
  <c r="BP450" i="13"/>
  <c r="BN450" i="13"/>
  <c r="BL450" i="13"/>
  <c r="BH450" i="13"/>
  <c r="BF450" i="13"/>
  <c r="BD450" i="13"/>
  <c r="BA450" i="13"/>
  <c r="AZ450" i="13"/>
  <c r="AX450" i="13"/>
  <c r="AV450" i="13"/>
  <c r="AS450" i="13"/>
  <c r="AR450" i="13"/>
  <c r="AP450" i="13"/>
  <c r="AN450" i="13"/>
  <c r="BP449" i="13"/>
  <c r="BN449" i="13"/>
  <c r="BL449" i="13"/>
  <c r="BH449" i="13"/>
  <c r="BF449" i="13"/>
  <c r="BD449" i="13"/>
  <c r="BA449" i="13"/>
  <c r="AZ449" i="13"/>
  <c r="AX449" i="13"/>
  <c r="AV449" i="13"/>
  <c r="AS449" i="13"/>
  <c r="AR449" i="13"/>
  <c r="AP449" i="13"/>
  <c r="AN449" i="13"/>
  <c r="BP448" i="13"/>
  <c r="BN448" i="13"/>
  <c r="BL448" i="13"/>
  <c r="BH448" i="13"/>
  <c r="BF448" i="13"/>
  <c r="BD448" i="13"/>
  <c r="BA448" i="13"/>
  <c r="AZ448" i="13"/>
  <c r="AX448" i="13"/>
  <c r="AV448" i="13"/>
  <c r="AS448" i="13"/>
  <c r="AR448" i="13"/>
  <c r="AP448" i="13"/>
  <c r="AN448" i="13"/>
  <c r="BP447" i="13"/>
  <c r="BN447" i="13"/>
  <c r="BL447" i="13"/>
  <c r="BH447" i="13"/>
  <c r="BF447" i="13"/>
  <c r="BD447" i="13"/>
  <c r="BA447" i="13"/>
  <c r="AZ447" i="13"/>
  <c r="AX447" i="13"/>
  <c r="AV447" i="13"/>
  <c r="AS447" i="13"/>
  <c r="AR447" i="13"/>
  <c r="AP447" i="13"/>
  <c r="AN447" i="13"/>
  <c r="BP446" i="13"/>
  <c r="BN446" i="13"/>
  <c r="BL446" i="13"/>
  <c r="BH446" i="13"/>
  <c r="BF446" i="13"/>
  <c r="BD446" i="13"/>
  <c r="BA446" i="13"/>
  <c r="AZ446" i="13"/>
  <c r="AX446" i="13"/>
  <c r="AV446" i="13"/>
  <c r="AS446" i="13"/>
  <c r="AR446" i="13"/>
  <c r="AP446" i="13"/>
  <c r="AN446" i="13"/>
  <c r="BP445" i="13"/>
  <c r="BN445" i="13"/>
  <c r="BL445" i="13"/>
  <c r="BH445" i="13"/>
  <c r="BF445" i="13"/>
  <c r="BD445" i="13"/>
  <c r="BA445" i="13"/>
  <c r="AZ445" i="13"/>
  <c r="AX445" i="13"/>
  <c r="AV445" i="13"/>
  <c r="AS445" i="13"/>
  <c r="AR445" i="13"/>
  <c r="AP445" i="13"/>
  <c r="AN445" i="13"/>
  <c r="BP444" i="13"/>
  <c r="BN444" i="13"/>
  <c r="BL444" i="13"/>
  <c r="BH444" i="13"/>
  <c r="BF444" i="13"/>
  <c r="BD444" i="13"/>
  <c r="BA444" i="13"/>
  <c r="AZ444" i="13"/>
  <c r="AX444" i="13"/>
  <c r="AV444" i="13"/>
  <c r="AS444" i="13"/>
  <c r="AR444" i="13"/>
  <c r="AP444" i="13"/>
  <c r="AN444" i="13"/>
  <c r="BP443" i="13"/>
  <c r="BN443" i="13"/>
  <c r="BL443" i="13"/>
  <c r="BH443" i="13"/>
  <c r="BF443" i="13"/>
  <c r="BD443" i="13"/>
  <c r="BA443" i="13"/>
  <c r="AZ443" i="13"/>
  <c r="AX443" i="13"/>
  <c r="AV443" i="13"/>
  <c r="AS443" i="13"/>
  <c r="AR443" i="13"/>
  <c r="AP443" i="13"/>
  <c r="AN443" i="13"/>
  <c r="BP442" i="13"/>
  <c r="BN442" i="13"/>
  <c r="BL442" i="13"/>
  <c r="BH442" i="13"/>
  <c r="BF442" i="13"/>
  <c r="BD442" i="13"/>
  <c r="BA442" i="13"/>
  <c r="AZ442" i="13"/>
  <c r="AX442" i="13"/>
  <c r="AV442" i="13"/>
  <c r="AS442" i="13"/>
  <c r="AR442" i="13"/>
  <c r="AP442" i="13"/>
  <c r="AN442" i="13"/>
  <c r="BP441" i="13"/>
  <c r="BN441" i="13"/>
  <c r="BL441" i="13"/>
  <c r="BH441" i="13"/>
  <c r="BF441" i="13"/>
  <c r="BD441" i="13"/>
  <c r="BA441" i="13"/>
  <c r="AZ441" i="13"/>
  <c r="AX441" i="13"/>
  <c r="AV441" i="13"/>
  <c r="AS441" i="13"/>
  <c r="AR441" i="13"/>
  <c r="AP441" i="13"/>
  <c r="AN441" i="13"/>
  <c r="BP440" i="13"/>
  <c r="BN440" i="13"/>
  <c r="BL440" i="13"/>
  <c r="BH440" i="13"/>
  <c r="BF440" i="13"/>
  <c r="BD440" i="13"/>
  <c r="BA440" i="13"/>
  <c r="AZ440" i="13"/>
  <c r="AX440" i="13"/>
  <c r="AV440" i="13"/>
  <c r="AS440" i="13"/>
  <c r="AR440" i="13"/>
  <c r="AP440" i="13"/>
  <c r="AN440" i="13"/>
  <c r="BP439" i="13"/>
  <c r="BN439" i="13"/>
  <c r="BL439" i="13"/>
  <c r="BH439" i="13"/>
  <c r="BF439" i="13"/>
  <c r="BD439" i="13"/>
  <c r="BA439" i="13"/>
  <c r="AZ439" i="13"/>
  <c r="AX439" i="13"/>
  <c r="AV439" i="13"/>
  <c r="AS439" i="13"/>
  <c r="AR439" i="13"/>
  <c r="AP439" i="13"/>
  <c r="AN439" i="13"/>
  <c r="BP438" i="13"/>
  <c r="BN438" i="13"/>
  <c r="BL438" i="13"/>
  <c r="BH438" i="13"/>
  <c r="BF438" i="13"/>
  <c r="BD438" i="13"/>
  <c r="BA438" i="13"/>
  <c r="AZ438" i="13"/>
  <c r="AX438" i="13"/>
  <c r="AV438" i="13"/>
  <c r="AS438" i="13"/>
  <c r="AR438" i="13"/>
  <c r="AP438" i="13"/>
  <c r="AN438" i="13"/>
  <c r="BP437" i="13"/>
  <c r="BN437" i="13"/>
  <c r="BL437" i="13"/>
  <c r="BH437" i="13"/>
  <c r="BF437" i="13"/>
  <c r="BD437" i="13"/>
  <c r="BA437" i="13"/>
  <c r="AZ437" i="13"/>
  <c r="AX437" i="13"/>
  <c r="AV437" i="13"/>
  <c r="AS437" i="13"/>
  <c r="AR437" i="13"/>
  <c r="AP437" i="13"/>
  <c r="AN437" i="13"/>
  <c r="BP436" i="13"/>
  <c r="BN436" i="13"/>
  <c r="BL436" i="13"/>
  <c r="BH436" i="13"/>
  <c r="BF436" i="13"/>
  <c r="BD436" i="13"/>
  <c r="BA436" i="13"/>
  <c r="AZ436" i="13"/>
  <c r="AX436" i="13"/>
  <c r="AV436" i="13"/>
  <c r="AS436" i="13"/>
  <c r="AR436" i="13"/>
  <c r="AP436" i="13"/>
  <c r="AN436" i="13"/>
  <c r="BP435" i="13"/>
  <c r="BN435" i="13"/>
  <c r="BL435" i="13"/>
  <c r="BH435" i="13"/>
  <c r="BF435" i="13"/>
  <c r="BD435" i="13"/>
  <c r="BA435" i="13"/>
  <c r="AZ435" i="13"/>
  <c r="AX435" i="13"/>
  <c r="AV435" i="13"/>
  <c r="AS435" i="13"/>
  <c r="AR435" i="13"/>
  <c r="AP435" i="13"/>
  <c r="AN435" i="13"/>
  <c r="BP434" i="13"/>
  <c r="BN434" i="13"/>
  <c r="BL434" i="13"/>
  <c r="BH434" i="13"/>
  <c r="BF434" i="13"/>
  <c r="BD434" i="13"/>
  <c r="BA434" i="13"/>
  <c r="AZ434" i="13"/>
  <c r="AX434" i="13"/>
  <c r="AV434" i="13"/>
  <c r="AS434" i="13"/>
  <c r="AR434" i="13"/>
  <c r="AP434" i="13"/>
  <c r="AN434" i="13"/>
  <c r="BP433" i="13"/>
  <c r="BN433" i="13"/>
  <c r="BL433" i="13"/>
  <c r="BH433" i="13"/>
  <c r="BF433" i="13"/>
  <c r="BD433" i="13"/>
  <c r="BA433" i="13"/>
  <c r="AZ433" i="13"/>
  <c r="AX433" i="13"/>
  <c r="AV433" i="13"/>
  <c r="AS433" i="13"/>
  <c r="AR433" i="13"/>
  <c r="AP433" i="13"/>
  <c r="AN433" i="13"/>
  <c r="BP432" i="13"/>
  <c r="BN432" i="13"/>
  <c r="BL432" i="13"/>
  <c r="BH432" i="13"/>
  <c r="BF432" i="13"/>
  <c r="BD432" i="13"/>
  <c r="BA432" i="13"/>
  <c r="AZ432" i="13"/>
  <c r="AX432" i="13"/>
  <c r="AV432" i="13"/>
  <c r="AS432" i="13"/>
  <c r="AR432" i="13"/>
  <c r="AP432" i="13"/>
  <c r="AN432" i="13"/>
  <c r="BP431" i="13"/>
  <c r="BN431" i="13"/>
  <c r="BL431" i="13"/>
  <c r="BH431" i="13"/>
  <c r="BF431" i="13"/>
  <c r="BD431" i="13"/>
  <c r="BA431" i="13"/>
  <c r="AZ431" i="13"/>
  <c r="AX431" i="13"/>
  <c r="AV431" i="13"/>
  <c r="AS431" i="13"/>
  <c r="AR431" i="13"/>
  <c r="AP431" i="13"/>
  <c r="AN431" i="13"/>
  <c r="BP430" i="13"/>
  <c r="BN430" i="13"/>
  <c r="BL430" i="13"/>
  <c r="BH430" i="13"/>
  <c r="BF430" i="13"/>
  <c r="BD430" i="13"/>
  <c r="BA430" i="13"/>
  <c r="AZ430" i="13"/>
  <c r="AX430" i="13"/>
  <c r="AV430" i="13"/>
  <c r="AS430" i="13"/>
  <c r="AR430" i="13"/>
  <c r="AP430" i="13"/>
  <c r="AN430" i="13"/>
  <c r="BP429" i="13"/>
  <c r="BN429" i="13"/>
  <c r="BL429" i="13"/>
  <c r="BH429" i="13"/>
  <c r="BF429" i="13"/>
  <c r="BD429" i="13"/>
  <c r="BA429" i="13"/>
  <c r="AZ429" i="13"/>
  <c r="AX429" i="13"/>
  <c r="AV429" i="13"/>
  <c r="AS429" i="13"/>
  <c r="AR429" i="13"/>
  <c r="AP429" i="13"/>
  <c r="AN429" i="13"/>
  <c r="BP428" i="13"/>
  <c r="BN428" i="13"/>
  <c r="BL428" i="13"/>
  <c r="BH428" i="13"/>
  <c r="BF428" i="13"/>
  <c r="BD428" i="13"/>
  <c r="BA428" i="13"/>
  <c r="AZ428" i="13"/>
  <c r="AX428" i="13"/>
  <c r="AV428" i="13"/>
  <c r="AS428" i="13"/>
  <c r="AR428" i="13"/>
  <c r="AP428" i="13"/>
  <c r="AN428" i="13"/>
  <c r="BP427" i="13"/>
  <c r="BN427" i="13"/>
  <c r="BL427" i="13"/>
  <c r="BH427" i="13"/>
  <c r="BF427" i="13"/>
  <c r="BD427" i="13"/>
  <c r="BA427" i="13"/>
  <c r="AZ427" i="13"/>
  <c r="AX427" i="13"/>
  <c r="AV427" i="13"/>
  <c r="AS427" i="13"/>
  <c r="AR427" i="13"/>
  <c r="AP427" i="13"/>
  <c r="AN427" i="13"/>
  <c r="BP426" i="13"/>
  <c r="BN426" i="13"/>
  <c r="BL426" i="13"/>
  <c r="BH426" i="13"/>
  <c r="BF426" i="13"/>
  <c r="BD426" i="13"/>
  <c r="BA426" i="13"/>
  <c r="AZ426" i="13"/>
  <c r="AX426" i="13"/>
  <c r="AV426" i="13"/>
  <c r="AS426" i="13"/>
  <c r="AR426" i="13"/>
  <c r="AP426" i="13"/>
  <c r="AN426" i="13"/>
  <c r="BP425" i="13"/>
  <c r="BN425" i="13"/>
  <c r="BL425" i="13"/>
  <c r="BH425" i="13"/>
  <c r="BF425" i="13"/>
  <c r="BD425" i="13"/>
  <c r="BA425" i="13"/>
  <c r="AZ425" i="13"/>
  <c r="AX425" i="13"/>
  <c r="AV425" i="13"/>
  <c r="AS425" i="13"/>
  <c r="AR425" i="13"/>
  <c r="AP425" i="13"/>
  <c r="AN425" i="13"/>
  <c r="BP424" i="13"/>
  <c r="BN424" i="13"/>
  <c r="BL424" i="13"/>
  <c r="BH424" i="13"/>
  <c r="BF424" i="13"/>
  <c r="BD424" i="13"/>
  <c r="BA424" i="13"/>
  <c r="AZ424" i="13"/>
  <c r="AX424" i="13"/>
  <c r="AV424" i="13"/>
  <c r="AS424" i="13"/>
  <c r="AR424" i="13"/>
  <c r="AP424" i="13"/>
  <c r="AN424" i="13"/>
  <c r="BP423" i="13"/>
  <c r="BN423" i="13"/>
  <c r="BL423" i="13"/>
  <c r="BH423" i="13"/>
  <c r="BF423" i="13"/>
  <c r="BD423" i="13"/>
  <c r="BA423" i="13"/>
  <c r="AZ423" i="13"/>
  <c r="AX423" i="13"/>
  <c r="AV423" i="13"/>
  <c r="AS423" i="13"/>
  <c r="AR423" i="13"/>
  <c r="AP423" i="13"/>
  <c r="AN423" i="13"/>
  <c r="BP422" i="13"/>
  <c r="BN422" i="13"/>
  <c r="BL422" i="13"/>
  <c r="BH422" i="13"/>
  <c r="BF422" i="13"/>
  <c r="BD422" i="13"/>
  <c r="BA422" i="13"/>
  <c r="AZ422" i="13"/>
  <c r="AX422" i="13"/>
  <c r="AV422" i="13"/>
  <c r="AS422" i="13"/>
  <c r="AR422" i="13"/>
  <c r="AP422" i="13"/>
  <c r="AN422" i="13"/>
  <c r="BP421" i="13"/>
  <c r="BN421" i="13"/>
  <c r="BL421" i="13"/>
  <c r="BH421" i="13"/>
  <c r="BF421" i="13"/>
  <c r="BD421" i="13"/>
  <c r="BA421" i="13"/>
  <c r="AZ421" i="13"/>
  <c r="AX421" i="13"/>
  <c r="AV421" i="13"/>
  <c r="AS421" i="13"/>
  <c r="AR421" i="13"/>
  <c r="AP421" i="13"/>
  <c r="AN421" i="13"/>
  <c r="BP420" i="13"/>
  <c r="BN420" i="13"/>
  <c r="BL420" i="13"/>
  <c r="BH420" i="13"/>
  <c r="BF420" i="13"/>
  <c r="BD420" i="13"/>
  <c r="BA420" i="13"/>
  <c r="AZ420" i="13"/>
  <c r="AX420" i="13"/>
  <c r="AV420" i="13"/>
  <c r="AS420" i="13"/>
  <c r="AR420" i="13"/>
  <c r="AP420" i="13"/>
  <c r="AN420" i="13"/>
  <c r="BP419" i="13"/>
  <c r="BN419" i="13"/>
  <c r="BL419" i="13"/>
  <c r="BH419" i="13"/>
  <c r="BF419" i="13"/>
  <c r="BD419" i="13"/>
  <c r="BA419" i="13"/>
  <c r="AZ419" i="13"/>
  <c r="AX419" i="13"/>
  <c r="AV419" i="13"/>
  <c r="AS419" i="13"/>
  <c r="AR419" i="13"/>
  <c r="AP419" i="13"/>
  <c r="AN419" i="13"/>
  <c r="BP418" i="13"/>
  <c r="BN418" i="13"/>
  <c r="BL418" i="13"/>
  <c r="BH418" i="13"/>
  <c r="BF418" i="13"/>
  <c r="BD418" i="13"/>
  <c r="BA418" i="13"/>
  <c r="AZ418" i="13"/>
  <c r="AX418" i="13"/>
  <c r="AV418" i="13"/>
  <c r="AS418" i="13"/>
  <c r="AR418" i="13"/>
  <c r="AP418" i="13"/>
  <c r="AN418" i="13"/>
  <c r="BP417" i="13"/>
  <c r="BN417" i="13"/>
  <c r="BL417" i="13"/>
  <c r="BH417" i="13"/>
  <c r="BF417" i="13"/>
  <c r="BD417" i="13"/>
  <c r="BA417" i="13"/>
  <c r="AZ417" i="13"/>
  <c r="AX417" i="13"/>
  <c r="AV417" i="13"/>
  <c r="AS417" i="13"/>
  <c r="AR417" i="13"/>
  <c r="AP417" i="13"/>
  <c r="AN417" i="13"/>
  <c r="BP416" i="13"/>
  <c r="BN416" i="13"/>
  <c r="BL416" i="13"/>
  <c r="BH416" i="13"/>
  <c r="BF416" i="13"/>
  <c r="BD416" i="13"/>
  <c r="BA416" i="13"/>
  <c r="AZ416" i="13"/>
  <c r="AX416" i="13"/>
  <c r="AV416" i="13"/>
  <c r="AS416" i="13"/>
  <c r="AR416" i="13"/>
  <c r="AP416" i="13"/>
  <c r="AN416" i="13"/>
  <c r="BP415" i="13"/>
  <c r="BN415" i="13"/>
  <c r="BL415" i="13"/>
  <c r="BH415" i="13"/>
  <c r="BF415" i="13"/>
  <c r="BD415" i="13"/>
  <c r="BA415" i="13"/>
  <c r="AZ415" i="13"/>
  <c r="AX415" i="13"/>
  <c r="AV415" i="13"/>
  <c r="AS415" i="13"/>
  <c r="AR415" i="13"/>
  <c r="AP415" i="13"/>
  <c r="AN415" i="13"/>
  <c r="BP414" i="13"/>
  <c r="BN414" i="13"/>
  <c r="BL414" i="13"/>
  <c r="BH414" i="13"/>
  <c r="BF414" i="13"/>
  <c r="BD414" i="13"/>
  <c r="BA414" i="13"/>
  <c r="AZ414" i="13"/>
  <c r="AX414" i="13"/>
  <c r="AV414" i="13"/>
  <c r="AS414" i="13"/>
  <c r="AR414" i="13"/>
  <c r="AP414" i="13"/>
  <c r="AN414" i="13"/>
  <c r="BP413" i="13"/>
  <c r="BN413" i="13"/>
  <c r="BL413" i="13"/>
  <c r="BH413" i="13"/>
  <c r="BF413" i="13"/>
  <c r="BD413" i="13"/>
  <c r="BA413" i="13"/>
  <c r="AZ413" i="13"/>
  <c r="AX413" i="13"/>
  <c r="AV413" i="13"/>
  <c r="AS413" i="13"/>
  <c r="AR413" i="13"/>
  <c r="AP413" i="13"/>
  <c r="AN413" i="13"/>
  <c r="BP412" i="13"/>
  <c r="BN412" i="13"/>
  <c r="BL412" i="13"/>
  <c r="BH412" i="13"/>
  <c r="BF412" i="13"/>
  <c r="BD412" i="13"/>
  <c r="BA412" i="13"/>
  <c r="AZ412" i="13"/>
  <c r="AX412" i="13"/>
  <c r="AV412" i="13"/>
  <c r="AS412" i="13"/>
  <c r="AR412" i="13"/>
  <c r="AP412" i="13"/>
  <c r="AN412" i="13"/>
  <c r="BP411" i="13"/>
  <c r="BN411" i="13"/>
  <c r="BL411" i="13"/>
  <c r="BH411" i="13"/>
  <c r="BF411" i="13"/>
  <c r="BD411" i="13"/>
  <c r="BA411" i="13"/>
  <c r="AZ411" i="13"/>
  <c r="AX411" i="13"/>
  <c r="AV411" i="13"/>
  <c r="AS411" i="13"/>
  <c r="AR411" i="13"/>
  <c r="AP411" i="13"/>
  <c r="AN411" i="13"/>
  <c r="BP410" i="13"/>
  <c r="BN410" i="13"/>
  <c r="BL410" i="13"/>
  <c r="BH410" i="13"/>
  <c r="BF410" i="13"/>
  <c r="BD410" i="13"/>
  <c r="BA410" i="13"/>
  <c r="AZ410" i="13"/>
  <c r="AX410" i="13"/>
  <c r="AV410" i="13"/>
  <c r="AS410" i="13"/>
  <c r="AR410" i="13"/>
  <c r="AP410" i="13"/>
  <c r="AN410" i="13"/>
  <c r="BP409" i="13"/>
  <c r="BN409" i="13"/>
  <c r="BL409" i="13"/>
  <c r="BH409" i="13"/>
  <c r="BF409" i="13"/>
  <c r="BD409" i="13"/>
  <c r="BA409" i="13"/>
  <c r="AZ409" i="13"/>
  <c r="AX409" i="13"/>
  <c r="AV409" i="13"/>
  <c r="AS409" i="13"/>
  <c r="AR409" i="13"/>
  <c r="AP409" i="13"/>
  <c r="AN409" i="13"/>
  <c r="BP408" i="13"/>
  <c r="BN408" i="13"/>
  <c r="BL408" i="13"/>
  <c r="BH408" i="13"/>
  <c r="BF408" i="13"/>
  <c r="BD408" i="13"/>
  <c r="BA408" i="13"/>
  <c r="AZ408" i="13"/>
  <c r="AX408" i="13"/>
  <c r="AV408" i="13"/>
  <c r="AS408" i="13"/>
  <c r="AR408" i="13"/>
  <c r="AP408" i="13"/>
  <c r="AN408" i="13"/>
  <c r="BP407" i="13"/>
  <c r="BN407" i="13"/>
  <c r="BL407" i="13"/>
  <c r="BH407" i="13"/>
  <c r="BF407" i="13"/>
  <c r="BD407" i="13"/>
  <c r="BA407" i="13"/>
  <c r="AZ407" i="13"/>
  <c r="AX407" i="13"/>
  <c r="AV407" i="13"/>
  <c r="AS407" i="13"/>
  <c r="AR407" i="13"/>
  <c r="AP407" i="13"/>
  <c r="AN407" i="13"/>
  <c r="BP406" i="13"/>
  <c r="BN406" i="13"/>
  <c r="BL406" i="13"/>
  <c r="BH406" i="13"/>
  <c r="BF406" i="13"/>
  <c r="BD406" i="13"/>
  <c r="BA406" i="13"/>
  <c r="AZ406" i="13"/>
  <c r="AX406" i="13"/>
  <c r="AV406" i="13"/>
  <c r="AS406" i="13"/>
  <c r="AR406" i="13"/>
  <c r="AP406" i="13"/>
  <c r="AN406" i="13"/>
  <c r="BP405" i="13"/>
  <c r="BN405" i="13"/>
  <c r="BL405" i="13"/>
  <c r="BH405" i="13"/>
  <c r="BF405" i="13"/>
  <c r="BD405" i="13"/>
  <c r="BA405" i="13"/>
  <c r="AZ405" i="13"/>
  <c r="AX405" i="13"/>
  <c r="AV405" i="13"/>
  <c r="AS405" i="13"/>
  <c r="AR405" i="13"/>
  <c r="AP405" i="13"/>
  <c r="AN405" i="13"/>
  <c r="BP404" i="13"/>
  <c r="BN404" i="13"/>
  <c r="BL404" i="13"/>
  <c r="BH404" i="13"/>
  <c r="BF404" i="13"/>
  <c r="BD404" i="13"/>
  <c r="BA404" i="13"/>
  <c r="AZ404" i="13"/>
  <c r="AX404" i="13"/>
  <c r="AV404" i="13"/>
  <c r="AS404" i="13"/>
  <c r="AR404" i="13"/>
  <c r="AP404" i="13"/>
  <c r="AN404" i="13"/>
  <c r="BP403" i="13"/>
  <c r="BN403" i="13"/>
  <c r="BL403" i="13"/>
  <c r="BH403" i="13"/>
  <c r="BF403" i="13"/>
  <c r="BD403" i="13"/>
  <c r="BA403" i="13"/>
  <c r="AZ403" i="13"/>
  <c r="AX403" i="13"/>
  <c r="AV403" i="13"/>
  <c r="AS403" i="13"/>
  <c r="AR403" i="13"/>
  <c r="AP403" i="13"/>
  <c r="AN403" i="13"/>
  <c r="BP402" i="13"/>
  <c r="BN402" i="13"/>
  <c r="BL402" i="13"/>
  <c r="BH402" i="13"/>
  <c r="BF402" i="13"/>
  <c r="BD402" i="13"/>
  <c r="BA402" i="13"/>
  <c r="AZ402" i="13"/>
  <c r="AX402" i="13"/>
  <c r="AV402" i="13"/>
  <c r="AS402" i="13"/>
  <c r="AR402" i="13"/>
  <c r="AP402" i="13"/>
  <c r="AN402" i="13"/>
  <c r="BP401" i="13"/>
  <c r="BN401" i="13"/>
  <c r="BL401" i="13"/>
  <c r="BH401" i="13"/>
  <c r="BF401" i="13"/>
  <c r="BD401" i="13"/>
  <c r="BA401" i="13"/>
  <c r="AZ401" i="13"/>
  <c r="AX401" i="13"/>
  <c r="AV401" i="13"/>
  <c r="AS401" i="13"/>
  <c r="AR401" i="13"/>
  <c r="AP401" i="13"/>
  <c r="AN401" i="13"/>
  <c r="BP400" i="13"/>
  <c r="BN400" i="13"/>
  <c r="BL400" i="13"/>
  <c r="BH400" i="13"/>
  <c r="BF400" i="13"/>
  <c r="BD400" i="13"/>
  <c r="BA400" i="13"/>
  <c r="AZ400" i="13"/>
  <c r="AX400" i="13"/>
  <c r="AV400" i="13"/>
  <c r="AS400" i="13"/>
  <c r="AR400" i="13"/>
  <c r="AP400" i="13"/>
  <c r="AN400" i="13"/>
  <c r="BP399" i="13"/>
  <c r="BN399" i="13"/>
  <c r="BL399" i="13"/>
  <c r="BH399" i="13"/>
  <c r="BF399" i="13"/>
  <c r="BD399" i="13"/>
  <c r="BA399" i="13"/>
  <c r="AZ399" i="13"/>
  <c r="AX399" i="13"/>
  <c r="AV399" i="13"/>
  <c r="AS399" i="13"/>
  <c r="AR399" i="13"/>
  <c r="AP399" i="13"/>
  <c r="AN399" i="13"/>
  <c r="BP398" i="13"/>
  <c r="BN398" i="13"/>
  <c r="BL398" i="13"/>
  <c r="BH398" i="13"/>
  <c r="BF398" i="13"/>
  <c r="BD398" i="13"/>
  <c r="BA398" i="13"/>
  <c r="AZ398" i="13"/>
  <c r="AX398" i="13"/>
  <c r="AV398" i="13"/>
  <c r="AS398" i="13"/>
  <c r="AR398" i="13"/>
  <c r="AP398" i="13"/>
  <c r="AN398" i="13"/>
  <c r="BP397" i="13"/>
  <c r="BN397" i="13"/>
  <c r="BL397" i="13"/>
  <c r="BH397" i="13"/>
  <c r="BF397" i="13"/>
  <c r="BD397" i="13"/>
  <c r="BA397" i="13"/>
  <c r="AZ397" i="13"/>
  <c r="AX397" i="13"/>
  <c r="AV397" i="13"/>
  <c r="AS397" i="13"/>
  <c r="AR397" i="13"/>
  <c r="AP397" i="13"/>
  <c r="AN397" i="13"/>
  <c r="BP396" i="13"/>
  <c r="BN396" i="13"/>
  <c r="BL396" i="13"/>
  <c r="BH396" i="13"/>
  <c r="BF396" i="13"/>
  <c r="BD396" i="13"/>
  <c r="BA396" i="13"/>
  <c r="AZ396" i="13"/>
  <c r="AX396" i="13"/>
  <c r="AV396" i="13"/>
  <c r="AS396" i="13"/>
  <c r="AR396" i="13"/>
  <c r="AP396" i="13"/>
  <c r="AN396" i="13"/>
  <c r="BP395" i="13"/>
  <c r="BN395" i="13"/>
  <c r="BL395" i="13"/>
  <c r="BH395" i="13"/>
  <c r="BF395" i="13"/>
  <c r="BD395" i="13"/>
  <c r="BA395" i="13"/>
  <c r="AZ395" i="13"/>
  <c r="AX395" i="13"/>
  <c r="AV395" i="13"/>
  <c r="AS395" i="13"/>
  <c r="AR395" i="13"/>
  <c r="AP395" i="13"/>
  <c r="AN395" i="13"/>
  <c r="BP394" i="13"/>
  <c r="BN394" i="13"/>
  <c r="BL394" i="13"/>
  <c r="BH394" i="13"/>
  <c r="BF394" i="13"/>
  <c r="BD394" i="13"/>
  <c r="BA394" i="13"/>
  <c r="AZ394" i="13"/>
  <c r="AX394" i="13"/>
  <c r="AV394" i="13"/>
  <c r="AS394" i="13"/>
  <c r="AR394" i="13"/>
  <c r="AP394" i="13"/>
  <c r="AN394" i="13"/>
  <c r="BP393" i="13"/>
  <c r="BN393" i="13"/>
  <c r="BL393" i="13"/>
  <c r="BH393" i="13"/>
  <c r="BF393" i="13"/>
  <c r="BD393" i="13"/>
  <c r="BA393" i="13"/>
  <c r="AZ393" i="13"/>
  <c r="AX393" i="13"/>
  <c r="AV393" i="13"/>
  <c r="AS393" i="13"/>
  <c r="AR393" i="13"/>
  <c r="AP393" i="13"/>
  <c r="AN393" i="13"/>
  <c r="BP392" i="13"/>
  <c r="BN392" i="13"/>
  <c r="BL392" i="13"/>
  <c r="BH392" i="13"/>
  <c r="BF392" i="13"/>
  <c r="BD392" i="13"/>
  <c r="BA392" i="13"/>
  <c r="AZ392" i="13"/>
  <c r="AX392" i="13"/>
  <c r="AV392" i="13"/>
  <c r="AS392" i="13"/>
  <c r="AR392" i="13"/>
  <c r="AP392" i="13"/>
  <c r="AN392" i="13"/>
  <c r="BP391" i="13"/>
  <c r="BN391" i="13"/>
  <c r="BL391" i="13"/>
  <c r="BH391" i="13"/>
  <c r="BF391" i="13"/>
  <c r="BD391" i="13"/>
  <c r="BA391" i="13"/>
  <c r="AZ391" i="13"/>
  <c r="AX391" i="13"/>
  <c r="AV391" i="13"/>
  <c r="AS391" i="13"/>
  <c r="AR391" i="13"/>
  <c r="AP391" i="13"/>
  <c r="AN391" i="13"/>
  <c r="BP390" i="13"/>
  <c r="BN390" i="13"/>
  <c r="BL390" i="13"/>
  <c r="BH390" i="13"/>
  <c r="BF390" i="13"/>
  <c r="BD390" i="13"/>
  <c r="BA390" i="13"/>
  <c r="AZ390" i="13"/>
  <c r="AX390" i="13"/>
  <c r="AV390" i="13"/>
  <c r="AS390" i="13"/>
  <c r="AR390" i="13"/>
  <c r="AP390" i="13"/>
  <c r="AN390" i="13"/>
  <c r="BP389" i="13"/>
  <c r="BN389" i="13"/>
  <c r="BL389" i="13"/>
  <c r="BH389" i="13"/>
  <c r="BF389" i="13"/>
  <c r="BD389" i="13"/>
  <c r="BA389" i="13"/>
  <c r="AZ389" i="13"/>
  <c r="AX389" i="13"/>
  <c r="AV389" i="13"/>
  <c r="AS389" i="13"/>
  <c r="AR389" i="13"/>
  <c r="AP389" i="13"/>
  <c r="AN389" i="13"/>
  <c r="BP388" i="13"/>
  <c r="BN388" i="13"/>
  <c r="BL388" i="13"/>
  <c r="BH388" i="13"/>
  <c r="BF388" i="13"/>
  <c r="BD388" i="13"/>
  <c r="BA388" i="13"/>
  <c r="AZ388" i="13"/>
  <c r="AX388" i="13"/>
  <c r="AV388" i="13"/>
  <c r="AS388" i="13"/>
  <c r="AR388" i="13"/>
  <c r="AP388" i="13"/>
  <c r="AN388" i="13"/>
  <c r="BP387" i="13"/>
  <c r="BN387" i="13"/>
  <c r="BL387" i="13"/>
  <c r="BH387" i="13"/>
  <c r="BF387" i="13"/>
  <c r="BD387" i="13"/>
  <c r="BA387" i="13"/>
  <c r="AZ387" i="13"/>
  <c r="AX387" i="13"/>
  <c r="AV387" i="13"/>
  <c r="AS387" i="13"/>
  <c r="AR387" i="13"/>
  <c r="AP387" i="13"/>
  <c r="AN387" i="13"/>
  <c r="BP386" i="13"/>
  <c r="BN386" i="13"/>
  <c r="BL386" i="13"/>
  <c r="BH386" i="13"/>
  <c r="BF386" i="13"/>
  <c r="BD386" i="13"/>
  <c r="BA386" i="13"/>
  <c r="AZ386" i="13"/>
  <c r="AX386" i="13"/>
  <c r="AV386" i="13"/>
  <c r="AS386" i="13"/>
  <c r="AR386" i="13"/>
  <c r="AP386" i="13"/>
  <c r="AN386" i="13"/>
  <c r="BP385" i="13"/>
  <c r="BN385" i="13"/>
  <c r="BL385" i="13"/>
  <c r="BH385" i="13"/>
  <c r="BF385" i="13"/>
  <c r="BD385" i="13"/>
  <c r="BA385" i="13"/>
  <c r="AZ385" i="13"/>
  <c r="AX385" i="13"/>
  <c r="AV385" i="13"/>
  <c r="AS385" i="13"/>
  <c r="AR385" i="13"/>
  <c r="AP385" i="13"/>
  <c r="AN385" i="13"/>
  <c r="BP384" i="13"/>
  <c r="BN384" i="13"/>
  <c r="BL384" i="13"/>
  <c r="BH384" i="13"/>
  <c r="BF384" i="13"/>
  <c r="BD384" i="13"/>
  <c r="BA384" i="13"/>
  <c r="AZ384" i="13"/>
  <c r="AX384" i="13"/>
  <c r="AV384" i="13"/>
  <c r="AS384" i="13"/>
  <c r="AR384" i="13"/>
  <c r="AP384" i="13"/>
  <c r="AN384" i="13"/>
  <c r="BP383" i="13"/>
  <c r="BN383" i="13"/>
  <c r="BL383" i="13"/>
  <c r="BH383" i="13"/>
  <c r="BF383" i="13"/>
  <c r="BD383" i="13"/>
  <c r="BA383" i="13"/>
  <c r="AZ383" i="13"/>
  <c r="AX383" i="13"/>
  <c r="AV383" i="13"/>
  <c r="AS383" i="13"/>
  <c r="AR383" i="13"/>
  <c r="AP383" i="13"/>
  <c r="AN383" i="13"/>
  <c r="BP382" i="13"/>
  <c r="BN382" i="13"/>
  <c r="BL382" i="13"/>
  <c r="BH382" i="13"/>
  <c r="BF382" i="13"/>
  <c r="BD382" i="13"/>
  <c r="BA382" i="13"/>
  <c r="AZ382" i="13"/>
  <c r="AX382" i="13"/>
  <c r="AV382" i="13"/>
  <c r="AS382" i="13"/>
  <c r="AR382" i="13"/>
  <c r="AP382" i="13"/>
  <c r="AN382" i="13"/>
  <c r="BP381" i="13"/>
  <c r="BN381" i="13"/>
  <c r="BL381" i="13"/>
  <c r="BH381" i="13"/>
  <c r="BF381" i="13"/>
  <c r="BD381" i="13"/>
  <c r="BA381" i="13"/>
  <c r="AZ381" i="13"/>
  <c r="AX381" i="13"/>
  <c r="AV381" i="13"/>
  <c r="AS381" i="13"/>
  <c r="AR381" i="13"/>
  <c r="AP381" i="13"/>
  <c r="AN381" i="13"/>
  <c r="BP380" i="13"/>
  <c r="BN380" i="13"/>
  <c r="BL380" i="13"/>
  <c r="BH380" i="13"/>
  <c r="BF380" i="13"/>
  <c r="BD380" i="13"/>
  <c r="BA380" i="13"/>
  <c r="AZ380" i="13"/>
  <c r="AX380" i="13"/>
  <c r="AV380" i="13"/>
  <c r="AS380" i="13"/>
  <c r="AR380" i="13"/>
  <c r="AP380" i="13"/>
  <c r="AN380" i="13"/>
  <c r="BP379" i="13"/>
  <c r="BN379" i="13"/>
  <c r="BL379" i="13"/>
  <c r="BH379" i="13"/>
  <c r="BF379" i="13"/>
  <c r="BD379" i="13"/>
  <c r="BA379" i="13"/>
  <c r="AZ379" i="13"/>
  <c r="AX379" i="13"/>
  <c r="AV379" i="13"/>
  <c r="AS379" i="13"/>
  <c r="AR379" i="13"/>
  <c r="AP379" i="13"/>
  <c r="AN379" i="13"/>
  <c r="BP378" i="13"/>
  <c r="BN378" i="13"/>
  <c r="BL378" i="13"/>
  <c r="BH378" i="13"/>
  <c r="BF378" i="13"/>
  <c r="BD378" i="13"/>
  <c r="BA378" i="13"/>
  <c r="AZ378" i="13"/>
  <c r="AX378" i="13"/>
  <c r="AV378" i="13"/>
  <c r="AS378" i="13"/>
  <c r="AR378" i="13"/>
  <c r="AP378" i="13"/>
  <c r="AN378" i="13"/>
  <c r="BP377" i="13"/>
  <c r="BN377" i="13"/>
  <c r="BL377" i="13"/>
  <c r="BH377" i="13"/>
  <c r="BF377" i="13"/>
  <c r="BD377" i="13"/>
  <c r="BA377" i="13"/>
  <c r="AZ377" i="13"/>
  <c r="AX377" i="13"/>
  <c r="AV377" i="13"/>
  <c r="AS377" i="13"/>
  <c r="AR377" i="13"/>
  <c r="AP377" i="13"/>
  <c r="AN377" i="13"/>
  <c r="BP376" i="13"/>
  <c r="BN376" i="13"/>
  <c r="BL376" i="13"/>
  <c r="BH376" i="13"/>
  <c r="BF376" i="13"/>
  <c r="BD376" i="13"/>
  <c r="BA376" i="13"/>
  <c r="AZ376" i="13"/>
  <c r="AX376" i="13"/>
  <c r="AV376" i="13"/>
  <c r="AS376" i="13"/>
  <c r="AR376" i="13"/>
  <c r="AP376" i="13"/>
  <c r="AN376" i="13"/>
  <c r="BP375" i="13"/>
  <c r="BN375" i="13"/>
  <c r="BL375" i="13"/>
  <c r="BH375" i="13"/>
  <c r="BF375" i="13"/>
  <c r="BD375" i="13"/>
  <c r="BA375" i="13"/>
  <c r="AZ375" i="13"/>
  <c r="AX375" i="13"/>
  <c r="AV375" i="13"/>
  <c r="AS375" i="13"/>
  <c r="AR375" i="13"/>
  <c r="AP375" i="13"/>
  <c r="AN375" i="13"/>
  <c r="BP374" i="13"/>
  <c r="BN374" i="13"/>
  <c r="BL374" i="13"/>
  <c r="BH374" i="13"/>
  <c r="BF374" i="13"/>
  <c r="BD374" i="13"/>
  <c r="BA374" i="13"/>
  <c r="AZ374" i="13"/>
  <c r="AX374" i="13"/>
  <c r="AV374" i="13"/>
  <c r="AS374" i="13"/>
  <c r="AR374" i="13"/>
  <c r="AP374" i="13"/>
  <c r="AN374" i="13"/>
  <c r="BP373" i="13"/>
  <c r="BN373" i="13"/>
  <c r="BL373" i="13"/>
  <c r="BH373" i="13"/>
  <c r="BF373" i="13"/>
  <c r="BD373" i="13"/>
  <c r="BA373" i="13"/>
  <c r="AZ373" i="13"/>
  <c r="AX373" i="13"/>
  <c r="AV373" i="13"/>
  <c r="AS373" i="13"/>
  <c r="AR373" i="13"/>
  <c r="AP373" i="13"/>
  <c r="AN373" i="13"/>
  <c r="BP372" i="13"/>
  <c r="BN372" i="13"/>
  <c r="BL372" i="13"/>
  <c r="BH372" i="13"/>
  <c r="BF372" i="13"/>
  <c r="BD372" i="13"/>
  <c r="BA372" i="13"/>
  <c r="AZ372" i="13"/>
  <c r="AX372" i="13"/>
  <c r="AV372" i="13"/>
  <c r="AS372" i="13"/>
  <c r="AR372" i="13"/>
  <c r="AP372" i="13"/>
  <c r="AN372" i="13"/>
  <c r="BP371" i="13"/>
  <c r="BN371" i="13"/>
  <c r="BL371" i="13"/>
  <c r="BH371" i="13"/>
  <c r="BF371" i="13"/>
  <c r="BD371" i="13"/>
  <c r="BA371" i="13"/>
  <c r="AZ371" i="13"/>
  <c r="AX371" i="13"/>
  <c r="AV371" i="13"/>
  <c r="AS371" i="13"/>
  <c r="AR371" i="13"/>
  <c r="AP371" i="13"/>
  <c r="AN371" i="13"/>
  <c r="BP370" i="13"/>
  <c r="BN370" i="13"/>
  <c r="BL370" i="13"/>
  <c r="BH370" i="13"/>
  <c r="BF370" i="13"/>
  <c r="BD370" i="13"/>
  <c r="BA370" i="13"/>
  <c r="AZ370" i="13"/>
  <c r="AX370" i="13"/>
  <c r="AV370" i="13"/>
  <c r="AS370" i="13"/>
  <c r="AR370" i="13"/>
  <c r="AP370" i="13"/>
  <c r="AN370" i="13"/>
  <c r="BP369" i="13"/>
  <c r="BN369" i="13"/>
  <c r="BL369" i="13"/>
  <c r="BH369" i="13"/>
  <c r="BF369" i="13"/>
  <c r="BD369" i="13"/>
  <c r="BA369" i="13"/>
  <c r="AZ369" i="13"/>
  <c r="AX369" i="13"/>
  <c r="AV369" i="13"/>
  <c r="AS369" i="13"/>
  <c r="AR369" i="13"/>
  <c r="AP369" i="13"/>
  <c r="AN369" i="13"/>
  <c r="BP368" i="13"/>
  <c r="BN368" i="13"/>
  <c r="BL368" i="13"/>
  <c r="BH368" i="13"/>
  <c r="BF368" i="13"/>
  <c r="BD368" i="13"/>
  <c r="BA368" i="13"/>
  <c r="AZ368" i="13"/>
  <c r="AX368" i="13"/>
  <c r="AV368" i="13"/>
  <c r="AS368" i="13"/>
  <c r="AR368" i="13"/>
  <c r="AP368" i="13"/>
  <c r="AN368" i="13"/>
  <c r="BP367" i="13"/>
  <c r="BN367" i="13"/>
  <c r="BL367" i="13"/>
  <c r="BH367" i="13"/>
  <c r="BF367" i="13"/>
  <c r="BD367" i="13"/>
  <c r="BA367" i="13"/>
  <c r="AZ367" i="13"/>
  <c r="AX367" i="13"/>
  <c r="AV367" i="13"/>
  <c r="AS367" i="13"/>
  <c r="AR367" i="13"/>
  <c r="AP367" i="13"/>
  <c r="AN367" i="13"/>
  <c r="BP366" i="13"/>
  <c r="BN366" i="13"/>
  <c r="BL366" i="13"/>
  <c r="BH366" i="13"/>
  <c r="BF366" i="13"/>
  <c r="BD366" i="13"/>
  <c r="BA366" i="13"/>
  <c r="AZ366" i="13"/>
  <c r="AX366" i="13"/>
  <c r="AV366" i="13"/>
  <c r="AS366" i="13"/>
  <c r="AR366" i="13"/>
  <c r="AP366" i="13"/>
  <c r="AN366" i="13"/>
  <c r="BP365" i="13"/>
  <c r="BN365" i="13"/>
  <c r="BL365" i="13"/>
  <c r="BH365" i="13"/>
  <c r="BF365" i="13"/>
  <c r="BD365" i="13"/>
  <c r="BA365" i="13"/>
  <c r="AZ365" i="13"/>
  <c r="AX365" i="13"/>
  <c r="AV365" i="13"/>
  <c r="AS365" i="13"/>
  <c r="AR365" i="13"/>
  <c r="AP365" i="13"/>
  <c r="AN365" i="13"/>
  <c r="BP364" i="13"/>
  <c r="BN364" i="13"/>
  <c r="BL364" i="13"/>
  <c r="BH364" i="13"/>
  <c r="BF364" i="13"/>
  <c r="BD364" i="13"/>
  <c r="BA364" i="13"/>
  <c r="AZ364" i="13"/>
  <c r="AX364" i="13"/>
  <c r="AV364" i="13"/>
  <c r="AS364" i="13"/>
  <c r="AR364" i="13"/>
  <c r="AP364" i="13"/>
  <c r="AN364" i="13"/>
  <c r="BP363" i="13"/>
  <c r="BN363" i="13"/>
  <c r="BL363" i="13"/>
  <c r="BH363" i="13"/>
  <c r="BF363" i="13"/>
  <c r="BD363" i="13"/>
  <c r="BA363" i="13"/>
  <c r="AZ363" i="13"/>
  <c r="AX363" i="13"/>
  <c r="AV363" i="13"/>
  <c r="AS363" i="13"/>
  <c r="AR363" i="13"/>
  <c r="AP363" i="13"/>
  <c r="AN363" i="13"/>
  <c r="BP362" i="13"/>
  <c r="BN362" i="13"/>
  <c r="BL362" i="13"/>
  <c r="BH362" i="13"/>
  <c r="BF362" i="13"/>
  <c r="BD362" i="13"/>
  <c r="BA362" i="13"/>
  <c r="AZ362" i="13"/>
  <c r="AX362" i="13"/>
  <c r="AV362" i="13"/>
  <c r="AS362" i="13"/>
  <c r="AR362" i="13"/>
  <c r="AP362" i="13"/>
  <c r="AN362" i="13"/>
  <c r="BP361" i="13"/>
  <c r="BN361" i="13"/>
  <c r="BL361" i="13"/>
  <c r="BH361" i="13"/>
  <c r="BF361" i="13"/>
  <c r="BD361" i="13"/>
  <c r="BA361" i="13"/>
  <c r="AZ361" i="13"/>
  <c r="AX361" i="13"/>
  <c r="AV361" i="13"/>
  <c r="AS361" i="13"/>
  <c r="AR361" i="13"/>
  <c r="AP361" i="13"/>
  <c r="AN361" i="13"/>
  <c r="BP360" i="13"/>
  <c r="BN360" i="13"/>
  <c r="BL360" i="13"/>
  <c r="BH360" i="13"/>
  <c r="BF360" i="13"/>
  <c r="BD360" i="13"/>
  <c r="BA360" i="13"/>
  <c r="AZ360" i="13"/>
  <c r="AX360" i="13"/>
  <c r="AV360" i="13"/>
  <c r="AS360" i="13"/>
  <c r="AR360" i="13"/>
  <c r="AP360" i="13"/>
  <c r="AN360" i="13"/>
  <c r="BP359" i="13"/>
  <c r="BN359" i="13"/>
  <c r="BL359" i="13"/>
  <c r="BH359" i="13"/>
  <c r="BF359" i="13"/>
  <c r="BD359" i="13"/>
  <c r="BA359" i="13"/>
  <c r="AZ359" i="13"/>
  <c r="AX359" i="13"/>
  <c r="AV359" i="13"/>
  <c r="AS359" i="13"/>
  <c r="AR359" i="13"/>
  <c r="AP359" i="13"/>
  <c r="AN359" i="13"/>
  <c r="BP358" i="13"/>
  <c r="BN358" i="13"/>
  <c r="BL358" i="13"/>
  <c r="BH358" i="13"/>
  <c r="BF358" i="13"/>
  <c r="BD358" i="13"/>
  <c r="BA358" i="13"/>
  <c r="AZ358" i="13"/>
  <c r="AX358" i="13"/>
  <c r="AV358" i="13"/>
  <c r="AS358" i="13"/>
  <c r="AR358" i="13"/>
  <c r="AP358" i="13"/>
  <c r="AN358" i="13"/>
  <c r="BP357" i="13"/>
  <c r="BN357" i="13"/>
  <c r="BL357" i="13"/>
  <c r="BH357" i="13"/>
  <c r="BF357" i="13"/>
  <c r="BD357" i="13"/>
  <c r="BA357" i="13"/>
  <c r="AZ357" i="13"/>
  <c r="AX357" i="13"/>
  <c r="AV357" i="13"/>
  <c r="AS357" i="13"/>
  <c r="AR357" i="13"/>
  <c r="AP357" i="13"/>
  <c r="AN357" i="13"/>
  <c r="BP356" i="13"/>
  <c r="BN356" i="13"/>
  <c r="BL356" i="13"/>
  <c r="BH356" i="13"/>
  <c r="BF356" i="13"/>
  <c r="BD356" i="13"/>
  <c r="BA356" i="13"/>
  <c r="AZ356" i="13"/>
  <c r="AX356" i="13"/>
  <c r="AV356" i="13"/>
  <c r="AS356" i="13"/>
  <c r="AR356" i="13"/>
  <c r="AP356" i="13"/>
  <c r="AN356" i="13"/>
  <c r="BP355" i="13"/>
  <c r="BN355" i="13"/>
  <c r="BL355" i="13"/>
  <c r="BH355" i="13"/>
  <c r="BF355" i="13"/>
  <c r="BD355" i="13"/>
  <c r="BA355" i="13"/>
  <c r="AZ355" i="13"/>
  <c r="AX355" i="13"/>
  <c r="AV355" i="13"/>
  <c r="AS355" i="13"/>
  <c r="AR355" i="13"/>
  <c r="AP355" i="13"/>
  <c r="AN355" i="13"/>
  <c r="BP354" i="13"/>
  <c r="BN354" i="13"/>
  <c r="BL354" i="13"/>
  <c r="BH354" i="13"/>
  <c r="BF354" i="13"/>
  <c r="BD354" i="13"/>
  <c r="BA354" i="13"/>
  <c r="AZ354" i="13"/>
  <c r="AX354" i="13"/>
  <c r="AV354" i="13"/>
  <c r="AS354" i="13"/>
  <c r="AR354" i="13"/>
  <c r="AP354" i="13"/>
  <c r="AN354" i="13"/>
  <c r="BP353" i="13"/>
  <c r="BN353" i="13"/>
  <c r="BL353" i="13"/>
  <c r="BH353" i="13"/>
  <c r="BF353" i="13"/>
  <c r="BD353" i="13"/>
  <c r="BA353" i="13"/>
  <c r="AZ353" i="13"/>
  <c r="AX353" i="13"/>
  <c r="AV353" i="13"/>
  <c r="AS353" i="13"/>
  <c r="AR353" i="13"/>
  <c r="AP353" i="13"/>
  <c r="AN353" i="13"/>
  <c r="BP352" i="13"/>
  <c r="BN352" i="13"/>
  <c r="BL352" i="13"/>
  <c r="BH352" i="13"/>
  <c r="BF352" i="13"/>
  <c r="BD352" i="13"/>
  <c r="BA352" i="13"/>
  <c r="AZ352" i="13"/>
  <c r="AX352" i="13"/>
  <c r="AV352" i="13"/>
  <c r="AS352" i="13"/>
  <c r="AR352" i="13"/>
  <c r="AP352" i="13"/>
  <c r="AN352" i="13"/>
  <c r="BP351" i="13"/>
  <c r="BN351" i="13"/>
  <c r="BL351" i="13"/>
  <c r="BH351" i="13"/>
  <c r="BF351" i="13"/>
  <c r="BD351" i="13"/>
  <c r="BA351" i="13"/>
  <c r="AZ351" i="13"/>
  <c r="AX351" i="13"/>
  <c r="AV351" i="13"/>
  <c r="AS351" i="13"/>
  <c r="AR351" i="13"/>
  <c r="AP351" i="13"/>
  <c r="AN351" i="13"/>
  <c r="BP350" i="13"/>
  <c r="BN350" i="13"/>
  <c r="BL350" i="13"/>
  <c r="BH350" i="13"/>
  <c r="BF350" i="13"/>
  <c r="BD350" i="13"/>
  <c r="BA350" i="13"/>
  <c r="AZ350" i="13"/>
  <c r="AX350" i="13"/>
  <c r="AV350" i="13"/>
  <c r="AS350" i="13"/>
  <c r="AR350" i="13"/>
  <c r="AP350" i="13"/>
  <c r="AN350" i="13"/>
  <c r="BP349" i="13"/>
  <c r="BN349" i="13"/>
  <c r="BL349" i="13"/>
  <c r="BH349" i="13"/>
  <c r="BF349" i="13"/>
  <c r="BD349" i="13"/>
  <c r="BA349" i="13"/>
  <c r="AZ349" i="13"/>
  <c r="AX349" i="13"/>
  <c r="AV349" i="13"/>
  <c r="AS349" i="13"/>
  <c r="AR349" i="13"/>
  <c r="AP349" i="13"/>
  <c r="AN349" i="13"/>
  <c r="BP348" i="13"/>
  <c r="BN348" i="13"/>
  <c r="BL348" i="13"/>
  <c r="BH348" i="13"/>
  <c r="BF348" i="13"/>
  <c r="BD348" i="13"/>
  <c r="BA348" i="13"/>
  <c r="AZ348" i="13"/>
  <c r="AX348" i="13"/>
  <c r="AV348" i="13"/>
  <c r="AS348" i="13"/>
  <c r="AR348" i="13"/>
  <c r="AP348" i="13"/>
  <c r="AN348" i="13"/>
  <c r="BP347" i="13"/>
  <c r="BN347" i="13"/>
  <c r="BL347" i="13"/>
  <c r="BH347" i="13"/>
  <c r="BF347" i="13"/>
  <c r="BD347" i="13"/>
  <c r="BA347" i="13"/>
  <c r="AZ347" i="13"/>
  <c r="AX347" i="13"/>
  <c r="AV347" i="13"/>
  <c r="AS347" i="13"/>
  <c r="AR347" i="13"/>
  <c r="AP347" i="13"/>
  <c r="AN347" i="13"/>
  <c r="BP346" i="13"/>
  <c r="BN346" i="13"/>
  <c r="BL346" i="13"/>
  <c r="BH346" i="13"/>
  <c r="BF346" i="13"/>
  <c r="BD346" i="13"/>
  <c r="BA346" i="13"/>
  <c r="AZ346" i="13"/>
  <c r="AX346" i="13"/>
  <c r="AV346" i="13"/>
  <c r="AS346" i="13"/>
  <c r="AR346" i="13"/>
  <c r="AP346" i="13"/>
  <c r="AN346" i="13"/>
  <c r="BP345" i="13"/>
  <c r="BN345" i="13"/>
  <c r="BL345" i="13"/>
  <c r="BH345" i="13"/>
  <c r="BF345" i="13"/>
  <c r="BD345" i="13"/>
  <c r="BA345" i="13"/>
  <c r="AZ345" i="13"/>
  <c r="AX345" i="13"/>
  <c r="AV345" i="13"/>
  <c r="AS345" i="13"/>
  <c r="AR345" i="13"/>
  <c r="AP345" i="13"/>
  <c r="AN345" i="13"/>
  <c r="BP344" i="13"/>
  <c r="BN344" i="13"/>
  <c r="BL344" i="13"/>
  <c r="BH344" i="13"/>
  <c r="BF344" i="13"/>
  <c r="BD344" i="13"/>
  <c r="BA344" i="13"/>
  <c r="AZ344" i="13"/>
  <c r="AX344" i="13"/>
  <c r="AV344" i="13"/>
  <c r="AS344" i="13"/>
  <c r="AR344" i="13"/>
  <c r="AP344" i="13"/>
  <c r="AN344" i="13"/>
  <c r="BP343" i="13"/>
  <c r="BN343" i="13"/>
  <c r="BL343" i="13"/>
  <c r="BH343" i="13"/>
  <c r="BF343" i="13"/>
  <c r="BD343" i="13"/>
  <c r="BA343" i="13"/>
  <c r="AZ343" i="13"/>
  <c r="AX343" i="13"/>
  <c r="AV343" i="13"/>
  <c r="AS343" i="13"/>
  <c r="AR343" i="13"/>
  <c r="AP343" i="13"/>
  <c r="AN343" i="13"/>
  <c r="BP342" i="13"/>
  <c r="BN342" i="13"/>
  <c r="BL342" i="13"/>
  <c r="BH342" i="13"/>
  <c r="BF342" i="13"/>
  <c r="BD342" i="13"/>
  <c r="BA342" i="13"/>
  <c r="AZ342" i="13"/>
  <c r="AX342" i="13"/>
  <c r="AV342" i="13"/>
  <c r="AS342" i="13"/>
  <c r="AR342" i="13"/>
  <c r="AP342" i="13"/>
  <c r="AN342" i="13"/>
  <c r="BP341" i="13"/>
  <c r="BN341" i="13"/>
  <c r="BL341" i="13"/>
  <c r="BH341" i="13"/>
  <c r="BF341" i="13"/>
  <c r="BD341" i="13"/>
  <c r="BA341" i="13"/>
  <c r="AZ341" i="13"/>
  <c r="AX341" i="13"/>
  <c r="AV341" i="13"/>
  <c r="AS341" i="13"/>
  <c r="AR341" i="13"/>
  <c r="AP341" i="13"/>
  <c r="AN341" i="13"/>
  <c r="BP340" i="13"/>
  <c r="BN340" i="13"/>
  <c r="BL340" i="13"/>
  <c r="BH340" i="13"/>
  <c r="BF340" i="13"/>
  <c r="BD340" i="13"/>
  <c r="BA340" i="13"/>
  <c r="AZ340" i="13"/>
  <c r="AX340" i="13"/>
  <c r="AV340" i="13"/>
  <c r="AS340" i="13"/>
  <c r="AR340" i="13"/>
  <c r="AP340" i="13"/>
  <c r="AN340" i="13"/>
  <c r="BP339" i="13"/>
  <c r="BN339" i="13"/>
  <c r="BL339" i="13"/>
  <c r="BH339" i="13"/>
  <c r="BF339" i="13"/>
  <c r="BD339" i="13"/>
  <c r="BA339" i="13"/>
  <c r="AZ339" i="13"/>
  <c r="AX339" i="13"/>
  <c r="AV339" i="13"/>
  <c r="AS339" i="13"/>
  <c r="AR339" i="13"/>
  <c r="AP339" i="13"/>
  <c r="AN339" i="13"/>
  <c r="BP338" i="13"/>
  <c r="BN338" i="13"/>
  <c r="BL338" i="13"/>
  <c r="BH338" i="13"/>
  <c r="BF338" i="13"/>
  <c r="BD338" i="13"/>
  <c r="BA338" i="13"/>
  <c r="AZ338" i="13"/>
  <c r="AX338" i="13"/>
  <c r="AV338" i="13"/>
  <c r="AS338" i="13"/>
  <c r="AR338" i="13"/>
  <c r="AP338" i="13"/>
  <c r="AN338" i="13"/>
  <c r="BP337" i="13"/>
  <c r="BN337" i="13"/>
  <c r="BL337" i="13"/>
  <c r="BH337" i="13"/>
  <c r="BF337" i="13"/>
  <c r="BD337" i="13"/>
  <c r="BA337" i="13"/>
  <c r="AZ337" i="13"/>
  <c r="AX337" i="13"/>
  <c r="AV337" i="13"/>
  <c r="AS337" i="13"/>
  <c r="AR337" i="13"/>
  <c r="AP337" i="13"/>
  <c r="AN337" i="13"/>
  <c r="BP336" i="13"/>
  <c r="BN336" i="13"/>
  <c r="BL336" i="13"/>
  <c r="BH336" i="13"/>
  <c r="BF336" i="13"/>
  <c r="BD336" i="13"/>
  <c r="BA336" i="13"/>
  <c r="AZ336" i="13"/>
  <c r="AX336" i="13"/>
  <c r="AV336" i="13"/>
  <c r="AS336" i="13"/>
  <c r="AR336" i="13"/>
  <c r="AP336" i="13"/>
  <c r="AN336" i="13"/>
  <c r="BP335" i="13"/>
  <c r="BN335" i="13"/>
  <c r="BL335" i="13"/>
  <c r="BH335" i="13"/>
  <c r="BF335" i="13"/>
  <c r="BD335" i="13"/>
  <c r="BA335" i="13"/>
  <c r="AZ335" i="13"/>
  <c r="AX335" i="13"/>
  <c r="AV335" i="13"/>
  <c r="AS335" i="13"/>
  <c r="AR335" i="13"/>
  <c r="AP335" i="13"/>
  <c r="AN335" i="13"/>
  <c r="BP334" i="13"/>
  <c r="BN334" i="13"/>
  <c r="BL334" i="13"/>
  <c r="BH334" i="13"/>
  <c r="BF334" i="13"/>
  <c r="BD334" i="13"/>
  <c r="BA334" i="13"/>
  <c r="AZ334" i="13"/>
  <c r="AX334" i="13"/>
  <c r="AV334" i="13"/>
  <c r="AS334" i="13"/>
  <c r="AR334" i="13"/>
  <c r="AP334" i="13"/>
  <c r="AN334" i="13"/>
  <c r="BP333" i="13"/>
  <c r="BN333" i="13"/>
  <c r="BL333" i="13"/>
  <c r="BH333" i="13"/>
  <c r="BF333" i="13"/>
  <c r="BD333" i="13"/>
  <c r="BA333" i="13"/>
  <c r="AZ333" i="13"/>
  <c r="AX333" i="13"/>
  <c r="AV333" i="13"/>
  <c r="AS333" i="13"/>
  <c r="AR333" i="13"/>
  <c r="AP333" i="13"/>
  <c r="AN333" i="13"/>
  <c r="BP332" i="13"/>
  <c r="BN332" i="13"/>
  <c r="BL332" i="13"/>
  <c r="BH332" i="13"/>
  <c r="BF332" i="13"/>
  <c r="BD332" i="13"/>
  <c r="BA332" i="13"/>
  <c r="AZ332" i="13"/>
  <c r="AX332" i="13"/>
  <c r="AV332" i="13"/>
  <c r="AS332" i="13"/>
  <c r="AR332" i="13"/>
  <c r="AP332" i="13"/>
  <c r="AN332" i="13"/>
  <c r="BP331" i="13"/>
  <c r="BN331" i="13"/>
  <c r="BL331" i="13"/>
  <c r="BH331" i="13"/>
  <c r="BF331" i="13"/>
  <c r="BD331" i="13"/>
  <c r="BA331" i="13"/>
  <c r="AZ331" i="13"/>
  <c r="AX331" i="13"/>
  <c r="AV331" i="13"/>
  <c r="AS331" i="13"/>
  <c r="AR331" i="13"/>
  <c r="AP331" i="13"/>
  <c r="AN331" i="13"/>
  <c r="BP330" i="13"/>
  <c r="BN330" i="13"/>
  <c r="BL330" i="13"/>
  <c r="BH330" i="13"/>
  <c r="BF330" i="13"/>
  <c r="BD330" i="13"/>
  <c r="BA330" i="13"/>
  <c r="AZ330" i="13"/>
  <c r="AX330" i="13"/>
  <c r="AV330" i="13"/>
  <c r="AS330" i="13"/>
  <c r="AR330" i="13"/>
  <c r="AP330" i="13"/>
  <c r="AN330" i="13"/>
  <c r="BP329" i="13"/>
  <c r="BN329" i="13"/>
  <c r="BL329" i="13"/>
  <c r="BH329" i="13"/>
  <c r="BF329" i="13"/>
  <c r="BD329" i="13"/>
  <c r="BA329" i="13"/>
  <c r="AZ329" i="13"/>
  <c r="AX329" i="13"/>
  <c r="AV329" i="13"/>
  <c r="AS329" i="13"/>
  <c r="AR329" i="13"/>
  <c r="AP329" i="13"/>
  <c r="AN329" i="13"/>
  <c r="BP328" i="13"/>
  <c r="BN328" i="13"/>
  <c r="BL328" i="13"/>
  <c r="BH328" i="13"/>
  <c r="BF328" i="13"/>
  <c r="BD328" i="13"/>
  <c r="BA328" i="13"/>
  <c r="AZ328" i="13"/>
  <c r="AX328" i="13"/>
  <c r="AV328" i="13"/>
  <c r="AS328" i="13"/>
  <c r="AR328" i="13"/>
  <c r="AP328" i="13"/>
  <c r="AN328" i="13"/>
  <c r="BP327" i="13"/>
  <c r="BN327" i="13"/>
  <c r="BL327" i="13"/>
  <c r="BH327" i="13"/>
  <c r="BF327" i="13"/>
  <c r="BD327" i="13"/>
  <c r="BA327" i="13"/>
  <c r="AZ327" i="13"/>
  <c r="AX327" i="13"/>
  <c r="AV327" i="13"/>
  <c r="AS327" i="13"/>
  <c r="AR327" i="13"/>
  <c r="AP327" i="13"/>
  <c r="AN327" i="13"/>
  <c r="BP326" i="13"/>
  <c r="BN326" i="13"/>
  <c r="BL326" i="13"/>
  <c r="BH326" i="13"/>
  <c r="BF326" i="13"/>
  <c r="BD326" i="13"/>
  <c r="BA326" i="13"/>
  <c r="AZ326" i="13"/>
  <c r="AX326" i="13"/>
  <c r="AV326" i="13"/>
  <c r="AS326" i="13"/>
  <c r="AR326" i="13"/>
  <c r="AP326" i="13"/>
  <c r="AN326" i="13"/>
  <c r="BP325" i="13"/>
  <c r="BN325" i="13"/>
  <c r="BL325" i="13"/>
  <c r="BH325" i="13"/>
  <c r="BF325" i="13"/>
  <c r="BD325" i="13"/>
  <c r="BA325" i="13"/>
  <c r="AZ325" i="13"/>
  <c r="AX325" i="13"/>
  <c r="AV325" i="13"/>
  <c r="AS325" i="13"/>
  <c r="AR325" i="13"/>
  <c r="AP325" i="13"/>
  <c r="AN325" i="13"/>
  <c r="BP324" i="13"/>
  <c r="BN324" i="13"/>
  <c r="BL324" i="13"/>
  <c r="BH324" i="13"/>
  <c r="BF324" i="13"/>
  <c r="BD324" i="13"/>
  <c r="BA324" i="13"/>
  <c r="AZ324" i="13"/>
  <c r="AX324" i="13"/>
  <c r="AV324" i="13"/>
  <c r="AS324" i="13"/>
  <c r="AR324" i="13"/>
  <c r="AP324" i="13"/>
  <c r="AN324" i="13"/>
  <c r="BP323" i="13"/>
  <c r="BN323" i="13"/>
  <c r="BL323" i="13"/>
  <c r="BH323" i="13"/>
  <c r="BF323" i="13"/>
  <c r="BD323" i="13"/>
  <c r="BA323" i="13"/>
  <c r="AZ323" i="13"/>
  <c r="AX323" i="13"/>
  <c r="AV323" i="13"/>
  <c r="AS323" i="13"/>
  <c r="AR323" i="13"/>
  <c r="AP323" i="13"/>
  <c r="AN323" i="13"/>
  <c r="BP322" i="13"/>
  <c r="BN322" i="13"/>
  <c r="BL322" i="13"/>
  <c r="BH322" i="13"/>
  <c r="BF322" i="13"/>
  <c r="BD322" i="13"/>
  <c r="BA322" i="13"/>
  <c r="AZ322" i="13"/>
  <c r="AX322" i="13"/>
  <c r="AV322" i="13"/>
  <c r="AS322" i="13"/>
  <c r="AR322" i="13"/>
  <c r="AP322" i="13"/>
  <c r="AN322" i="13"/>
  <c r="BP321" i="13"/>
  <c r="BN321" i="13"/>
  <c r="BL321" i="13"/>
  <c r="BH321" i="13"/>
  <c r="BF321" i="13"/>
  <c r="BD321" i="13"/>
  <c r="BA321" i="13"/>
  <c r="AZ321" i="13"/>
  <c r="AX321" i="13"/>
  <c r="AV321" i="13"/>
  <c r="AS321" i="13"/>
  <c r="AR321" i="13"/>
  <c r="AP321" i="13"/>
  <c r="AN321" i="13"/>
  <c r="BP320" i="13"/>
  <c r="BN320" i="13"/>
  <c r="BL320" i="13"/>
  <c r="BH320" i="13"/>
  <c r="BF320" i="13"/>
  <c r="BD320" i="13"/>
  <c r="BA320" i="13"/>
  <c r="AZ320" i="13"/>
  <c r="AX320" i="13"/>
  <c r="AV320" i="13"/>
  <c r="AS320" i="13"/>
  <c r="AR320" i="13"/>
  <c r="AP320" i="13"/>
  <c r="AN320" i="13"/>
  <c r="BP319" i="13"/>
  <c r="BN319" i="13"/>
  <c r="BL319" i="13"/>
  <c r="BH319" i="13"/>
  <c r="BF319" i="13"/>
  <c r="BD319" i="13"/>
  <c r="BA319" i="13"/>
  <c r="AZ319" i="13"/>
  <c r="AX319" i="13"/>
  <c r="AV319" i="13"/>
  <c r="AS319" i="13"/>
  <c r="AR319" i="13"/>
  <c r="AP319" i="13"/>
  <c r="AN319" i="13"/>
  <c r="BP318" i="13"/>
  <c r="BN318" i="13"/>
  <c r="BL318" i="13"/>
  <c r="BH318" i="13"/>
  <c r="BF318" i="13"/>
  <c r="BD318" i="13"/>
  <c r="BA318" i="13"/>
  <c r="AZ318" i="13"/>
  <c r="AX318" i="13"/>
  <c r="AV318" i="13"/>
  <c r="AS318" i="13"/>
  <c r="AR318" i="13"/>
  <c r="AP318" i="13"/>
  <c r="AN318" i="13"/>
  <c r="BP317" i="13"/>
  <c r="BN317" i="13"/>
  <c r="BL317" i="13"/>
  <c r="BH317" i="13"/>
  <c r="BF317" i="13"/>
  <c r="BD317" i="13"/>
  <c r="BA317" i="13"/>
  <c r="AZ317" i="13"/>
  <c r="AX317" i="13"/>
  <c r="AV317" i="13"/>
  <c r="AS317" i="13"/>
  <c r="AR317" i="13"/>
  <c r="AP317" i="13"/>
  <c r="AN317" i="13"/>
  <c r="BP316" i="13"/>
  <c r="BN316" i="13"/>
  <c r="BL316" i="13"/>
  <c r="BH316" i="13"/>
  <c r="BF316" i="13"/>
  <c r="BD316" i="13"/>
  <c r="BA316" i="13"/>
  <c r="AZ316" i="13"/>
  <c r="AX316" i="13"/>
  <c r="AV316" i="13"/>
  <c r="AS316" i="13"/>
  <c r="AR316" i="13"/>
  <c r="AP316" i="13"/>
  <c r="AN316" i="13"/>
  <c r="BP315" i="13"/>
  <c r="BN315" i="13"/>
  <c r="BL315" i="13"/>
  <c r="BH315" i="13"/>
  <c r="BF315" i="13"/>
  <c r="BD315" i="13"/>
  <c r="BA315" i="13"/>
  <c r="AZ315" i="13"/>
  <c r="AX315" i="13"/>
  <c r="AV315" i="13"/>
  <c r="AS315" i="13"/>
  <c r="AR315" i="13"/>
  <c r="AP315" i="13"/>
  <c r="AN315" i="13"/>
  <c r="BP314" i="13"/>
  <c r="BN314" i="13"/>
  <c r="BL314" i="13"/>
  <c r="BH314" i="13"/>
  <c r="BF314" i="13"/>
  <c r="BD314" i="13"/>
  <c r="BA314" i="13"/>
  <c r="AZ314" i="13"/>
  <c r="AX314" i="13"/>
  <c r="AV314" i="13"/>
  <c r="AS314" i="13"/>
  <c r="AR314" i="13"/>
  <c r="AP314" i="13"/>
  <c r="AN314" i="13"/>
  <c r="BP313" i="13"/>
  <c r="BN313" i="13"/>
  <c r="BL313" i="13"/>
  <c r="BH313" i="13"/>
  <c r="BF313" i="13"/>
  <c r="BD313" i="13"/>
  <c r="BA313" i="13"/>
  <c r="AZ313" i="13"/>
  <c r="AX313" i="13"/>
  <c r="AV313" i="13"/>
  <c r="AS313" i="13"/>
  <c r="AR313" i="13"/>
  <c r="AP313" i="13"/>
  <c r="AN313" i="13"/>
  <c r="BP312" i="13"/>
  <c r="BN312" i="13"/>
  <c r="BL312" i="13"/>
  <c r="BH312" i="13"/>
  <c r="BF312" i="13"/>
  <c r="BD312" i="13"/>
  <c r="BA312" i="13"/>
  <c r="AZ312" i="13"/>
  <c r="AX312" i="13"/>
  <c r="AV312" i="13"/>
  <c r="AS312" i="13"/>
  <c r="AR312" i="13"/>
  <c r="AP312" i="13"/>
  <c r="AN312" i="13"/>
  <c r="BP311" i="13"/>
  <c r="BN311" i="13"/>
  <c r="BL311" i="13"/>
  <c r="BH311" i="13"/>
  <c r="BF311" i="13"/>
  <c r="BD311" i="13"/>
  <c r="BA311" i="13"/>
  <c r="AZ311" i="13"/>
  <c r="AX311" i="13"/>
  <c r="AV311" i="13"/>
  <c r="AS311" i="13"/>
  <c r="AR311" i="13"/>
  <c r="AP311" i="13"/>
  <c r="AN311" i="13"/>
  <c r="BP310" i="13"/>
  <c r="BN310" i="13"/>
  <c r="BL310" i="13"/>
  <c r="BH310" i="13"/>
  <c r="BF310" i="13"/>
  <c r="BD310" i="13"/>
  <c r="BA310" i="13"/>
  <c r="AZ310" i="13"/>
  <c r="AX310" i="13"/>
  <c r="AV310" i="13"/>
  <c r="AS310" i="13"/>
  <c r="AR310" i="13"/>
  <c r="AP310" i="13"/>
  <c r="AN310" i="13"/>
  <c r="BP309" i="13"/>
  <c r="BN309" i="13"/>
  <c r="BL309" i="13"/>
  <c r="BH309" i="13"/>
  <c r="BF309" i="13"/>
  <c r="BD309" i="13"/>
  <c r="BA309" i="13"/>
  <c r="AZ309" i="13"/>
  <c r="AX309" i="13"/>
  <c r="AV309" i="13"/>
  <c r="AS309" i="13"/>
  <c r="AR309" i="13"/>
  <c r="AP309" i="13"/>
  <c r="AN309" i="13"/>
  <c r="BP308" i="13"/>
  <c r="BN308" i="13"/>
  <c r="BL308" i="13"/>
  <c r="BH308" i="13"/>
  <c r="BF308" i="13"/>
  <c r="BD308" i="13"/>
  <c r="BA308" i="13"/>
  <c r="AZ308" i="13"/>
  <c r="AX308" i="13"/>
  <c r="AV308" i="13"/>
  <c r="AS308" i="13"/>
  <c r="AR308" i="13"/>
  <c r="AP308" i="13"/>
  <c r="AN308" i="13"/>
  <c r="BP307" i="13"/>
  <c r="BN307" i="13"/>
  <c r="BL307" i="13"/>
  <c r="BH307" i="13"/>
  <c r="BF307" i="13"/>
  <c r="BD307" i="13"/>
  <c r="BA307" i="13"/>
  <c r="AZ307" i="13"/>
  <c r="AX307" i="13"/>
  <c r="AV307" i="13"/>
  <c r="AS307" i="13"/>
  <c r="AR307" i="13"/>
  <c r="AP307" i="13"/>
  <c r="AN307" i="13"/>
  <c r="BP306" i="13"/>
  <c r="BN306" i="13"/>
  <c r="BL306" i="13"/>
  <c r="BH306" i="13"/>
  <c r="BF306" i="13"/>
  <c r="BD306" i="13"/>
  <c r="BA306" i="13"/>
  <c r="AZ306" i="13"/>
  <c r="AX306" i="13"/>
  <c r="AV306" i="13"/>
  <c r="AS306" i="13"/>
  <c r="AR306" i="13"/>
  <c r="AP306" i="13"/>
  <c r="AN306" i="13"/>
  <c r="BP305" i="13"/>
  <c r="BN305" i="13"/>
  <c r="BL305" i="13"/>
  <c r="BH305" i="13"/>
  <c r="BF305" i="13"/>
  <c r="BD305" i="13"/>
  <c r="BA305" i="13"/>
  <c r="AZ305" i="13"/>
  <c r="AX305" i="13"/>
  <c r="AV305" i="13"/>
  <c r="AS305" i="13"/>
  <c r="AR305" i="13"/>
  <c r="AP305" i="13"/>
  <c r="AN305" i="13"/>
  <c r="BP304" i="13"/>
  <c r="BN304" i="13"/>
  <c r="BL304" i="13"/>
  <c r="BH304" i="13"/>
  <c r="BF304" i="13"/>
  <c r="BD304" i="13"/>
  <c r="BA304" i="13"/>
  <c r="AZ304" i="13"/>
  <c r="AX304" i="13"/>
  <c r="AV304" i="13"/>
  <c r="AS304" i="13"/>
  <c r="AR304" i="13"/>
  <c r="AP304" i="13"/>
  <c r="AN304" i="13"/>
  <c r="BP303" i="13"/>
  <c r="BN303" i="13"/>
  <c r="BL303" i="13"/>
  <c r="BH303" i="13"/>
  <c r="BF303" i="13"/>
  <c r="BD303" i="13"/>
  <c r="BA303" i="13"/>
  <c r="AZ303" i="13"/>
  <c r="AX303" i="13"/>
  <c r="AV303" i="13"/>
  <c r="AS303" i="13"/>
  <c r="AR303" i="13"/>
  <c r="AP303" i="13"/>
  <c r="AN303" i="13"/>
  <c r="BP302" i="13"/>
  <c r="BN302" i="13"/>
  <c r="BL302" i="13"/>
  <c r="BH302" i="13"/>
  <c r="BF302" i="13"/>
  <c r="BD302" i="13"/>
  <c r="BA302" i="13"/>
  <c r="AZ302" i="13"/>
  <c r="AX302" i="13"/>
  <c r="AV302" i="13"/>
  <c r="AS302" i="13"/>
  <c r="AR302" i="13"/>
  <c r="AP302" i="13"/>
  <c r="AN302" i="13"/>
  <c r="BP301" i="13"/>
  <c r="BN301" i="13"/>
  <c r="BL301" i="13"/>
  <c r="BH301" i="13"/>
  <c r="BF301" i="13"/>
  <c r="BD301" i="13"/>
  <c r="BA301" i="13"/>
  <c r="AZ301" i="13"/>
  <c r="AX301" i="13"/>
  <c r="AV301" i="13"/>
  <c r="AS301" i="13"/>
  <c r="AR301" i="13"/>
  <c r="AP301" i="13"/>
  <c r="AN301" i="13"/>
  <c r="BP300" i="13"/>
  <c r="BN300" i="13"/>
  <c r="BL300" i="13"/>
  <c r="BH300" i="13"/>
  <c r="BF300" i="13"/>
  <c r="BD300" i="13"/>
  <c r="BA300" i="13"/>
  <c r="AZ300" i="13"/>
  <c r="AX300" i="13"/>
  <c r="AV300" i="13"/>
  <c r="AS300" i="13"/>
  <c r="AR300" i="13"/>
  <c r="AP300" i="13"/>
  <c r="AN300" i="13"/>
  <c r="BP299" i="13"/>
  <c r="BN299" i="13"/>
  <c r="BL299" i="13"/>
  <c r="BH299" i="13"/>
  <c r="BF299" i="13"/>
  <c r="BD299" i="13"/>
  <c r="BA299" i="13"/>
  <c r="AZ299" i="13"/>
  <c r="AX299" i="13"/>
  <c r="AV299" i="13"/>
  <c r="AS299" i="13"/>
  <c r="AR299" i="13"/>
  <c r="AP299" i="13"/>
  <c r="AN299" i="13"/>
  <c r="BP298" i="13"/>
  <c r="BN298" i="13"/>
  <c r="BL298" i="13"/>
  <c r="BH298" i="13"/>
  <c r="BF298" i="13"/>
  <c r="BD298" i="13"/>
  <c r="BA298" i="13"/>
  <c r="AZ298" i="13"/>
  <c r="AX298" i="13"/>
  <c r="AV298" i="13"/>
  <c r="AS298" i="13"/>
  <c r="AR298" i="13"/>
  <c r="AP298" i="13"/>
  <c r="AN298" i="13"/>
  <c r="BP297" i="13"/>
  <c r="BN297" i="13"/>
  <c r="BL297" i="13"/>
  <c r="BH297" i="13"/>
  <c r="BF297" i="13"/>
  <c r="BD297" i="13"/>
  <c r="BA297" i="13"/>
  <c r="AZ297" i="13"/>
  <c r="AX297" i="13"/>
  <c r="AV297" i="13"/>
  <c r="AS297" i="13"/>
  <c r="AR297" i="13"/>
  <c r="AP297" i="13"/>
  <c r="AN297" i="13"/>
  <c r="BP296" i="13"/>
  <c r="BN296" i="13"/>
  <c r="BL296" i="13"/>
  <c r="BH296" i="13"/>
  <c r="BF296" i="13"/>
  <c r="BD296" i="13"/>
  <c r="BA296" i="13"/>
  <c r="AZ296" i="13"/>
  <c r="AX296" i="13"/>
  <c r="AV296" i="13"/>
  <c r="AS296" i="13"/>
  <c r="AR296" i="13"/>
  <c r="AP296" i="13"/>
  <c r="AN296" i="13"/>
  <c r="BP295" i="13"/>
  <c r="BN295" i="13"/>
  <c r="BL295" i="13"/>
  <c r="BH295" i="13"/>
  <c r="BF295" i="13"/>
  <c r="BD295" i="13"/>
  <c r="BA295" i="13"/>
  <c r="AZ295" i="13"/>
  <c r="AX295" i="13"/>
  <c r="AV295" i="13"/>
  <c r="AS295" i="13"/>
  <c r="AR295" i="13"/>
  <c r="AP295" i="13"/>
  <c r="AN295" i="13"/>
  <c r="BP294" i="13"/>
  <c r="BN294" i="13"/>
  <c r="BL294" i="13"/>
  <c r="BH294" i="13"/>
  <c r="BF294" i="13"/>
  <c r="BD294" i="13"/>
  <c r="BA294" i="13"/>
  <c r="AZ294" i="13"/>
  <c r="AX294" i="13"/>
  <c r="AV294" i="13"/>
  <c r="AS294" i="13"/>
  <c r="AR294" i="13"/>
  <c r="AP294" i="13"/>
  <c r="AN294" i="13"/>
  <c r="BP293" i="13"/>
  <c r="BN293" i="13"/>
  <c r="BL293" i="13"/>
  <c r="BH293" i="13"/>
  <c r="BF293" i="13"/>
  <c r="BD293" i="13"/>
  <c r="BA293" i="13"/>
  <c r="AZ293" i="13"/>
  <c r="AX293" i="13"/>
  <c r="AV293" i="13"/>
  <c r="AS293" i="13"/>
  <c r="AR293" i="13"/>
  <c r="AP293" i="13"/>
  <c r="AN293" i="13"/>
  <c r="BP292" i="13"/>
  <c r="BN292" i="13"/>
  <c r="BL292" i="13"/>
  <c r="BH292" i="13"/>
  <c r="BF292" i="13"/>
  <c r="BD292" i="13"/>
  <c r="BA292" i="13"/>
  <c r="AZ292" i="13"/>
  <c r="AX292" i="13"/>
  <c r="AV292" i="13"/>
  <c r="AS292" i="13"/>
  <c r="AR292" i="13"/>
  <c r="AP292" i="13"/>
  <c r="AN292" i="13"/>
  <c r="BP291" i="13"/>
  <c r="BN291" i="13"/>
  <c r="BL291" i="13"/>
  <c r="BH291" i="13"/>
  <c r="BF291" i="13"/>
  <c r="BD291" i="13"/>
  <c r="BA291" i="13"/>
  <c r="AZ291" i="13"/>
  <c r="AX291" i="13"/>
  <c r="AV291" i="13"/>
  <c r="AS291" i="13"/>
  <c r="AR291" i="13"/>
  <c r="AP291" i="13"/>
  <c r="AN291" i="13"/>
  <c r="BP290" i="13"/>
  <c r="BN290" i="13"/>
  <c r="BL290" i="13"/>
  <c r="BH290" i="13"/>
  <c r="BF290" i="13"/>
  <c r="BD290" i="13"/>
  <c r="BA290" i="13"/>
  <c r="AZ290" i="13"/>
  <c r="AX290" i="13"/>
  <c r="AV290" i="13"/>
  <c r="AS290" i="13"/>
  <c r="AR290" i="13"/>
  <c r="AP290" i="13"/>
  <c r="AN290" i="13"/>
  <c r="BP289" i="13"/>
  <c r="BN289" i="13"/>
  <c r="BL289" i="13"/>
  <c r="BH289" i="13"/>
  <c r="BF289" i="13"/>
  <c r="BD289" i="13"/>
  <c r="BA289" i="13"/>
  <c r="AZ289" i="13"/>
  <c r="AX289" i="13"/>
  <c r="AV289" i="13"/>
  <c r="AS289" i="13"/>
  <c r="AR289" i="13"/>
  <c r="AP289" i="13"/>
  <c r="AN289" i="13"/>
  <c r="BP288" i="13"/>
  <c r="BN288" i="13"/>
  <c r="BL288" i="13"/>
  <c r="BH288" i="13"/>
  <c r="BF288" i="13"/>
  <c r="BD288" i="13"/>
  <c r="BA288" i="13"/>
  <c r="AZ288" i="13"/>
  <c r="AX288" i="13"/>
  <c r="AV288" i="13"/>
  <c r="AS288" i="13"/>
  <c r="AR288" i="13"/>
  <c r="AP288" i="13"/>
  <c r="AN288" i="13"/>
  <c r="BP287" i="13"/>
  <c r="BN287" i="13"/>
  <c r="BL287" i="13"/>
  <c r="BH287" i="13"/>
  <c r="BF287" i="13"/>
  <c r="BD287" i="13"/>
  <c r="BA287" i="13"/>
  <c r="AZ287" i="13"/>
  <c r="AX287" i="13"/>
  <c r="AV287" i="13"/>
  <c r="AS287" i="13"/>
  <c r="AR287" i="13"/>
  <c r="AP287" i="13"/>
  <c r="AN287" i="13"/>
  <c r="BP286" i="13"/>
  <c r="BN286" i="13"/>
  <c r="BL286" i="13"/>
  <c r="BH286" i="13"/>
  <c r="BF286" i="13"/>
  <c r="BD286" i="13"/>
  <c r="BA286" i="13"/>
  <c r="AZ286" i="13"/>
  <c r="AX286" i="13"/>
  <c r="AV286" i="13"/>
  <c r="AS286" i="13"/>
  <c r="AR286" i="13"/>
  <c r="AP286" i="13"/>
  <c r="AN286" i="13"/>
  <c r="BP285" i="13"/>
  <c r="BN285" i="13"/>
  <c r="BL285" i="13"/>
  <c r="BH285" i="13"/>
  <c r="BF285" i="13"/>
  <c r="BD285" i="13"/>
  <c r="BA285" i="13"/>
  <c r="AZ285" i="13"/>
  <c r="AX285" i="13"/>
  <c r="AV285" i="13"/>
  <c r="AS285" i="13"/>
  <c r="AR285" i="13"/>
  <c r="AP285" i="13"/>
  <c r="AN285" i="13"/>
  <c r="BP284" i="13"/>
  <c r="BN284" i="13"/>
  <c r="BL284" i="13"/>
  <c r="BH284" i="13"/>
  <c r="BF284" i="13"/>
  <c r="BD284" i="13"/>
  <c r="BA284" i="13"/>
  <c r="AZ284" i="13"/>
  <c r="AX284" i="13"/>
  <c r="AV284" i="13"/>
  <c r="AS284" i="13"/>
  <c r="AR284" i="13"/>
  <c r="AP284" i="13"/>
  <c r="AN284" i="13"/>
  <c r="BP283" i="13"/>
  <c r="BN283" i="13"/>
  <c r="BL283" i="13"/>
  <c r="BH283" i="13"/>
  <c r="BF283" i="13"/>
  <c r="BD283" i="13"/>
  <c r="BA283" i="13"/>
  <c r="AZ283" i="13"/>
  <c r="AX283" i="13"/>
  <c r="AV283" i="13"/>
  <c r="AS283" i="13"/>
  <c r="AR283" i="13"/>
  <c r="AP283" i="13"/>
  <c r="AN283" i="13"/>
  <c r="BP282" i="13"/>
  <c r="BN282" i="13"/>
  <c r="BL282" i="13"/>
  <c r="BH282" i="13"/>
  <c r="BF282" i="13"/>
  <c r="BD282" i="13"/>
  <c r="BA282" i="13"/>
  <c r="AZ282" i="13"/>
  <c r="AX282" i="13"/>
  <c r="AV282" i="13"/>
  <c r="AS282" i="13"/>
  <c r="AR282" i="13"/>
  <c r="AP282" i="13"/>
  <c r="AN282" i="13"/>
  <c r="BP281" i="13"/>
  <c r="BN281" i="13"/>
  <c r="BL281" i="13"/>
  <c r="BH281" i="13"/>
  <c r="BF281" i="13"/>
  <c r="BD281" i="13"/>
  <c r="BA281" i="13"/>
  <c r="AZ281" i="13"/>
  <c r="AX281" i="13"/>
  <c r="AV281" i="13"/>
  <c r="AS281" i="13"/>
  <c r="AR281" i="13"/>
  <c r="AP281" i="13"/>
  <c r="AN281" i="13"/>
  <c r="BP280" i="13"/>
  <c r="BN280" i="13"/>
  <c r="BL280" i="13"/>
  <c r="BH280" i="13"/>
  <c r="BF280" i="13"/>
  <c r="BD280" i="13"/>
  <c r="BA280" i="13"/>
  <c r="AZ280" i="13"/>
  <c r="AX280" i="13"/>
  <c r="AV280" i="13"/>
  <c r="AS280" i="13"/>
  <c r="AR280" i="13"/>
  <c r="AP280" i="13"/>
  <c r="AN280" i="13"/>
  <c r="BP279" i="13"/>
  <c r="BN279" i="13"/>
  <c r="BL279" i="13"/>
  <c r="BH279" i="13"/>
  <c r="BF279" i="13"/>
  <c r="BD279" i="13"/>
  <c r="BA279" i="13"/>
  <c r="AZ279" i="13"/>
  <c r="AX279" i="13"/>
  <c r="AV279" i="13"/>
  <c r="AS279" i="13"/>
  <c r="AR279" i="13"/>
  <c r="AP279" i="13"/>
  <c r="AN279" i="13"/>
  <c r="BP278" i="13"/>
  <c r="BN278" i="13"/>
  <c r="BL278" i="13"/>
  <c r="BH278" i="13"/>
  <c r="BF278" i="13"/>
  <c r="BD278" i="13"/>
  <c r="BA278" i="13"/>
  <c r="AZ278" i="13"/>
  <c r="AX278" i="13"/>
  <c r="AV278" i="13"/>
  <c r="AS278" i="13"/>
  <c r="AR278" i="13"/>
  <c r="AP278" i="13"/>
  <c r="AN278" i="13"/>
  <c r="BP277" i="13"/>
  <c r="BN277" i="13"/>
  <c r="BL277" i="13"/>
  <c r="BH277" i="13"/>
  <c r="BF277" i="13"/>
  <c r="BD277" i="13"/>
  <c r="BA277" i="13"/>
  <c r="AZ277" i="13"/>
  <c r="AX277" i="13"/>
  <c r="AV277" i="13"/>
  <c r="AS277" i="13"/>
  <c r="AR277" i="13"/>
  <c r="AP277" i="13"/>
  <c r="AN277" i="13"/>
  <c r="BP276" i="13"/>
  <c r="BN276" i="13"/>
  <c r="BL276" i="13"/>
  <c r="BH276" i="13"/>
  <c r="BF276" i="13"/>
  <c r="BD276" i="13"/>
  <c r="BA276" i="13"/>
  <c r="AZ276" i="13"/>
  <c r="AX276" i="13"/>
  <c r="AV276" i="13"/>
  <c r="AS276" i="13"/>
  <c r="AR276" i="13"/>
  <c r="AP276" i="13"/>
  <c r="AN276" i="13"/>
  <c r="BP275" i="13"/>
  <c r="BN275" i="13"/>
  <c r="BL275" i="13"/>
  <c r="BH275" i="13"/>
  <c r="BF275" i="13"/>
  <c r="BD275" i="13"/>
  <c r="BA275" i="13"/>
  <c r="AZ275" i="13"/>
  <c r="AX275" i="13"/>
  <c r="AV275" i="13"/>
  <c r="AS275" i="13"/>
  <c r="AR275" i="13"/>
  <c r="AP275" i="13"/>
  <c r="AN275" i="13"/>
  <c r="BP274" i="13"/>
  <c r="BN274" i="13"/>
  <c r="BL274" i="13"/>
  <c r="BH274" i="13"/>
  <c r="BF274" i="13"/>
  <c r="BD274" i="13"/>
  <c r="BA274" i="13"/>
  <c r="AZ274" i="13"/>
  <c r="AX274" i="13"/>
  <c r="AV274" i="13"/>
  <c r="AS274" i="13"/>
  <c r="AR274" i="13"/>
  <c r="AP274" i="13"/>
  <c r="AN274" i="13"/>
  <c r="BP273" i="13"/>
  <c r="BN273" i="13"/>
  <c r="BL273" i="13"/>
  <c r="BH273" i="13"/>
  <c r="BF273" i="13"/>
  <c r="BD273" i="13"/>
  <c r="BA273" i="13"/>
  <c r="AZ273" i="13"/>
  <c r="AX273" i="13"/>
  <c r="AV273" i="13"/>
  <c r="AS273" i="13"/>
  <c r="AR273" i="13"/>
  <c r="AP273" i="13"/>
  <c r="AN273" i="13"/>
  <c r="BP272" i="13"/>
  <c r="BN272" i="13"/>
  <c r="BL272" i="13"/>
  <c r="BH272" i="13"/>
  <c r="BF272" i="13"/>
  <c r="BD272" i="13"/>
  <c r="BA272" i="13"/>
  <c r="AZ272" i="13"/>
  <c r="AX272" i="13"/>
  <c r="AV272" i="13"/>
  <c r="AS272" i="13"/>
  <c r="AR272" i="13"/>
  <c r="AP272" i="13"/>
  <c r="AN272" i="13"/>
  <c r="BP271" i="13"/>
  <c r="BN271" i="13"/>
  <c r="BL271" i="13"/>
  <c r="BH271" i="13"/>
  <c r="BF271" i="13"/>
  <c r="BD271" i="13"/>
  <c r="BA271" i="13"/>
  <c r="AZ271" i="13"/>
  <c r="AX271" i="13"/>
  <c r="AV271" i="13"/>
  <c r="AS271" i="13"/>
  <c r="AR271" i="13"/>
  <c r="AP271" i="13"/>
  <c r="AN271" i="13"/>
  <c r="BP270" i="13"/>
  <c r="BN270" i="13"/>
  <c r="BL270" i="13"/>
  <c r="BH270" i="13"/>
  <c r="BF270" i="13"/>
  <c r="BD270" i="13"/>
  <c r="BA270" i="13"/>
  <c r="AZ270" i="13"/>
  <c r="AX270" i="13"/>
  <c r="AV270" i="13"/>
  <c r="AS270" i="13"/>
  <c r="AR270" i="13"/>
  <c r="AP270" i="13"/>
  <c r="AN270" i="13"/>
  <c r="BP269" i="13"/>
  <c r="BN269" i="13"/>
  <c r="BL269" i="13"/>
  <c r="BH269" i="13"/>
  <c r="BF269" i="13"/>
  <c r="BD269" i="13"/>
  <c r="BA269" i="13"/>
  <c r="AZ269" i="13"/>
  <c r="AX269" i="13"/>
  <c r="AV269" i="13"/>
  <c r="AS269" i="13"/>
  <c r="AR269" i="13"/>
  <c r="AP269" i="13"/>
  <c r="AN269" i="13"/>
  <c r="BP268" i="13"/>
  <c r="BN268" i="13"/>
  <c r="BL268" i="13"/>
  <c r="BH268" i="13"/>
  <c r="BF268" i="13"/>
  <c r="BD268" i="13"/>
  <c r="BA268" i="13"/>
  <c r="AZ268" i="13"/>
  <c r="AX268" i="13"/>
  <c r="AV268" i="13"/>
  <c r="AS268" i="13"/>
  <c r="AR268" i="13"/>
  <c r="AP268" i="13"/>
  <c r="AN268" i="13"/>
  <c r="BP267" i="13"/>
  <c r="BN267" i="13"/>
  <c r="BL267" i="13"/>
  <c r="BH267" i="13"/>
  <c r="BF267" i="13"/>
  <c r="BD267" i="13"/>
  <c r="BA267" i="13"/>
  <c r="AZ267" i="13"/>
  <c r="AX267" i="13"/>
  <c r="AV267" i="13"/>
  <c r="AS267" i="13"/>
  <c r="AR267" i="13"/>
  <c r="AP267" i="13"/>
  <c r="AN267" i="13"/>
  <c r="BP266" i="13"/>
  <c r="BN266" i="13"/>
  <c r="BL266" i="13"/>
  <c r="BH266" i="13"/>
  <c r="BF266" i="13"/>
  <c r="BD266" i="13"/>
  <c r="BA266" i="13"/>
  <c r="AZ266" i="13"/>
  <c r="AX266" i="13"/>
  <c r="AV266" i="13"/>
  <c r="AS266" i="13"/>
  <c r="AR266" i="13"/>
  <c r="AP266" i="13"/>
  <c r="AN266" i="13"/>
  <c r="BP265" i="13"/>
  <c r="BN265" i="13"/>
  <c r="BL265" i="13"/>
  <c r="BH265" i="13"/>
  <c r="BF265" i="13"/>
  <c r="BD265" i="13"/>
  <c r="BA265" i="13"/>
  <c r="AZ265" i="13"/>
  <c r="AX265" i="13"/>
  <c r="AV265" i="13"/>
  <c r="AS265" i="13"/>
  <c r="AR265" i="13"/>
  <c r="AP265" i="13"/>
  <c r="AN265" i="13"/>
  <c r="BP264" i="13"/>
  <c r="BN264" i="13"/>
  <c r="BL264" i="13"/>
  <c r="BH264" i="13"/>
  <c r="BF264" i="13"/>
  <c r="BD264" i="13"/>
  <c r="BA264" i="13"/>
  <c r="AZ264" i="13"/>
  <c r="AX264" i="13"/>
  <c r="AV264" i="13"/>
  <c r="AS264" i="13"/>
  <c r="AR264" i="13"/>
  <c r="AP264" i="13"/>
  <c r="AN264" i="13"/>
  <c r="BP263" i="13"/>
  <c r="BN263" i="13"/>
  <c r="BL263" i="13"/>
  <c r="BH263" i="13"/>
  <c r="BF263" i="13"/>
  <c r="BD263" i="13"/>
  <c r="BA263" i="13"/>
  <c r="AZ263" i="13"/>
  <c r="AX263" i="13"/>
  <c r="AV263" i="13"/>
  <c r="AS263" i="13"/>
  <c r="AR263" i="13"/>
  <c r="AP263" i="13"/>
  <c r="AN263" i="13"/>
  <c r="BP262" i="13"/>
  <c r="BN262" i="13"/>
  <c r="BL262" i="13"/>
  <c r="BH262" i="13"/>
  <c r="BF262" i="13"/>
  <c r="BD262" i="13"/>
  <c r="BA262" i="13"/>
  <c r="AZ262" i="13"/>
  <c r="AX262" i="13"/>
  <c r="AV262" i="13"/>
  <c r="AS262" i="13"/>
  <c r="AR262" i="13"/>
  <c r="AP262" i="13"/>
  <c r="AN262" i="13"/>
  <c r="BP261" i="13"/>
  <c r="BN261" i="13"/>
  <c r="BL261" i="13"/>
  <c r="BH261" i="13"/>
  <c r="BF261" i="13"/>
  <c r="BD261" i="13"/>
  <c r="BA261" i="13"/>
  <c r="AZ261" i="13"/>
  <c r="AX261" i="13"/>
  <c r="AV261" i="13"/>
  <c r="AS261" i="13"/>
  <c r="AR261" i="13"/>
  <c r="AP261" i="13"/>
  <c r="AN261" i="13"/>
  <c r="BP260" i="13"/>
  <c r="BN260" i="13"/>
  <c r="BL260" i="13"/>
  <c r="BH260" i="13"/>
  <c r="BF260" i="13"/>
  <c r="BD260" i="13"/>
  <c r="BA260" i="13"/>
  <c r="AZ260" i="13"/>
  <c r="AX260" i="13"/>
  <c r="AV260" i="13"/>
  <c r="AS260" i="13"/>
  <c r="AR260" i="13"/>
  <c r="AP260" i="13"/>
  <c r="AN260" i="13"/>
  <c r="BP259" i="13"/>
  <c r="BN259" i="13"/>
  <c r="BL259" i="13"/>
  <c r="BH259" i="13"/>
  <c r="BF259" i="13"/>
  <c r="BD259" i="13"/>
  <c r="BA259" i="13"/>
  <c r="AZ259" i="13"/>
  <c r="AX259" i="13"/>
  <c r="AV259" i="13"/>
  <c r="AS259" i="13"/>
  <c r="AR259" i="13"/>
  <c r="AP259" i="13"/>
  <c r="AN259" i="13"/>
  <c r="BP258" i="13"/>
  <c r="BN258" i="13"/>
  <c r="BL258" i="13"/>
  <c r="BH258" i="13"/>
  <c r="BF258" i="13"/>
  <c r="BD258" i="13"/>
  <c r="BA258" i="13"/>
  <c r="AZ258" i="13"/>
  <c r="AX258" i="13"/>
  <c r="AV258" i="13"/>
  <c r="AS258" i="13"/>
  <c r="AR258" i="13"/>
  <c r="AP258" i="13"/>
  <c r="AN258" i="13"/>
  <c r="BP257" i="13"/>
  <c r="BN257" i="13"/>
  <c r="BL257" i="13"/>
  <c r="BH257" i="13"/>
  <c r="BF257" i="13"/>
  <c r="BD257" i="13"/>
  <c r="BA257" i="13"/>
  <c r="AZ257" i="13"/>
  <c r="AX257" i="13"/>
  <c r="AV257" i="13"/>
  <c r="AS257" i="13"/>
  <c r="AR257" i="13"/>
  <c r="AP257" i="13"/>
  <c r="AN257" i="13"/>
  <c r="BP256" i="13"/>
  <c r="BN256" i="13"/>
  <c r="BL256" i="13"/>
  <c r="BH256" i="13"/>
  <c r="BF256" i="13"/>
  <c r="BD256" i="13"/>
  <c r="BA256" i="13"/>
  <c r="AZ256" i="13"/>
  <c r="AX256" i="13"/>
  <c r="AV256" i="13"/>
  <c r="AS256" i="13"/>
  <c r="AR256" i="13"/>
  <c r="AP256" i="13"/>
  <c r="AN256" i="13"/>
  <c r="BP255" i="13"/>
  <c r="BN255" i="13"/>
  <c r="BL255" i="13"/>
  <c r="BH255" i="13"/>
  <c r="BF255" i="13"/>
  <c r="BD255" i="13"/>
  <c r="BA255" i="13"/>
  <c r="AZ255" i="13"/>
  <c r="AX255" i="13"/>
  <c r="AV255" i="13"/>
  <c r="AS255" i="13"/>
  <c r="AR255" i="13"/>
  <c r="AP255" i="13"/>
  <c r="AN255" i="13"/>
  <c r="BP254" i="13"/>
  <c r="BN254" i="13"/>
  <c r="BL254" i="13"/>
  <c r="BH254" i="13"/>
  <c r="BF254" i="13"/>
  <c r="BD254" i="13"/>
  <c r="BA254" i="13"/>
  <c r="AZ254" i="13"/>
  <c r="AX254" i="13"/>
  <c r="AV254" i="13"/>
  <c r="AS254" i="13"/>
  <c r="AR254" i="13"/>
  <c r="AP254" i="13"/>
  <c r="AN254" i="13"/>
  <c r="BP253" i="13"/>
  <c r="BN253" i="13"/>
  <c r="BL253" i="13"/>
  <c r="BH253" i="13"/>
  <c r="BF253" i="13"/>
  <c r="BD253" i="13"/>
  <c r="BA253" i="13"/>
  <c r="AZ253" i="13"/>
  <c r="AX253" i="13"/>
  <c r="AV253" i="13"/>
  <c r="AS253" i="13"/>
  <c r="AR253" i="13"/>
  <c r="AP253" i="13"/>
  <c r="AN253" i="13"/>
  <c r="BP252" i="13"/>
  <c r="BN252" i="13"/>
  <c r="BL252" i="13"/>
  <c r="BH252" i="13"/>
  <c r="BF252" i="13"/>
  <c r="BD252" i="13"/>
  <c r="BA252" i="13"/>
  <c r="AZ252" i="13"/>
  <c r="AX252" i="13"/>
  <c r="AV252" i="13"/>
  <c r="AS252" i="13"/>
  <c r="AR252" i="13"/>
  <c r="AP252" i="13"/>
  <c r="AN252" i="13"/>
  <c r="BP251" i="13"/>
  <c r="BN251" i="13"/>
  <c r="BL251" i="13"/>
  <c r="BH251" i="13"/>
  <c r="BF251" i="13"/>
  <c r="BD251" i="13"/>
  <c r="BA251" i="13"/>
  <c r="AZ251" i="13"/>
  <c r="AX251" i="13"/>
  <c r="AV251" i="13"/>
  <c r="AS251" i="13"/>
  <c r="AR251" i="13"/>
  <c r="AP251" i="13"/>
  <c r="AN251" i="13"/>
  <c r="BP250" i="13"/>
  <c r="BN250" i="13"/>
  <c r="BL250" i="13"/>
  <c r="BH250" i="13"/>
  <c r="BF250" i="13"/>
  <c r="BD250" i="13"/>
  <c r="BA250" i="13"/>
  <c r="AZ250" i="13"/>
  <c r="AX250" i="13"/>
  <c r="AV250" i="13"/>
  <c r="AS250" i="13"/>
  <c r="AR250" i="13"/>
  <c r="AP250" i="13"/>
  <c r="AN250" i="13"/>
  <c r="BP249" i="13"/>
  <c r="BN249" i="13"/>
  <c r="BL249" i="13"/>
  <c r="BH249" i="13"/>
  <c r="BF249" i="13"/>
  <c r="BD249" i="13"/>
  <c r="BA249" i="13"/>
  <c r="AZ249" i="13"/>
  <c r="AX249" i="13"/>
  <c r="AV249" i="13"/>
  <c r="AS249" i="13"/>
  <c r="AR249" i="13"/>
  <c r="AP249" i="13"/>
  <c r="AN249" i="13"/>
  <c r="BP248" i="13"/>
  <c r="BN248" i="13"/>
  <c r="BL248" i="13"/>
  <c r="BH248" i="13"/>
  <c r="BF248" i="13"/>
  <c r="BD248" i="13"/>
  <c r="BA248" i="13"/>
  <c r="AZ248" i="13"/>
  <c r="AX248" i="13"/>
  <c r="AV248" i="13"/>
  <c r="AS248" i="13"/>
  <c r="AR248" i="13"/>
  <c r="AP248" i="13"/>
  <c r="AN248" i="13"/>
  <c r="BP247" i="13"/>
  <c r="BN247" i="13"/>
  <c r="BL247" i="13"/>
  <c r="BH247" i="13"/>
  <c r="BF247" i="13"/>
  <c r="BD247" i="13"/>
  <c r="BA247" i="13"/>
  <c r="AZ247" i="13"/>
  <c r="AX247" i="13"/>
  <c r="AV247" i="13"/>
  <c r="AS247" i="13"/>
  <c r="AR247" i="13"/>
  <c r="AP247" i="13"/>
  <c r="AN247" i="13"/>
  <c r="BP246" i="13"/>
  <c r="BN246" i="13"/>
  <c r="BL246" i="13"/>
  <c r="BH246" i="13"/>
  <c r="BF246" i="13"/>
  <c r="BD246" i="13"/>
  <c r="BA246" i="13"/>
  <c r="AZ246" i="13"/>
  <c r="AX246" i="13"/>
  <c r="AV246" i="13"/>
  <c r="AS246" i="13"/>
  <c r="AR246" i="13"/>
  <c r="AP246" i="13"/>
  <c r="AN246" i="13"/>
  <c r="BP245" i="13"/>
  <c r="BN245" i="13"/>
  <c r="BL245" i="13"/>
  <c r="BH245" i="13"/>
  <c r="BF245" i="13"/>
  <c r="BD245" i="13"/>
  <c r="BA245" i="13"/>
  <c r="AZ245" i="13"/>
  <c r="AX245" i="13"/>
  <c r="AV245" i="13"/>
  <c r="AS245" i="13"/>
  <c r="AR245" i="13"/>
  <c r="AP245" i="13"/>
  <c r="AN245" i="13"/>
  <c r="BP244" i="13"/>
  <c r="BN244" i="13"/>
  <c r="BL244" i="13"/>
  <c r="BH244" i="13"/>
  <c r="BF244" i="13"/>
  <c r="BD244" i="13"/>
  <c r="BA244" i="13"/>
  <c r="AZ244" i="13"/>
  <c r="AX244" i="13"/>
  <c r="AV244" i="13"/>
  <c r="AS244" i="13"/>
  <c r="AR244" i="13"/>
  <c r="AP244" i="13"/>
  <c r="AN244" i="13"/>
  <c r="BP243" i="13"/>
  <c r="BN243" i="13"/>
  <c r="BL243" i="13"/>
  <c r="BH243" i="13"/>
  <c r="BF243" i="13"/>
  <c r="BD243" i="13"/>
  <c r="BA243" i="13"/>
  <c r="AZ243" i="13"/>
  <c r="AX243" i="13"/>
  <c r="AV243" i="13"/>
  <c r="AS243" i="13"/>
  <c r="AR243" i="13"/>
  <c r="AP243" i="13"/>
  <c r="AN243" i="13"/>
  <c r="BP242" i="13"/>
  <c r="BN242" i="13"/>
  <c r="BL242" i="13"/>
  <c r="BH242" i="13"/>
  <c r="BF242" i="13"/>
  <c r="BD242" i="13"/>
  <c r="BA242" i="13"/>
  <c r="AZ242" i="13"/>
  <c r="AX242" i="13"/>
  <c r="AV242" i="13"/>
  <c r="AS242" i="13"/>
  <c r="AR242" i="13"/>
  <c r="AP242" i="13"/>
  <c r="AN242" i="13"/>
  <c r="BP241" i="13"/>
  <c r="BN241" i="13"/>
  <c r="BL241" i="13"/>
  <c r="BH241" i="13"/>
  <c r="BF241" i="13"/>
  <c r="BD241" i="13"/>
  <c r="BA241" i="13"/>
  <c r="AZ241" i="13"/>
  <c r="AX241" i="13"/>
  <c r="AV241" i="13"/>
  <c r="AS241" i="13"/>
  <c r="AR241" i="13"/>
  <c r="AP241" i="13"/>
  <c r="AN241" i="13"/>
  <c r="BP240" i="13"/>
  <c r="BN240" i="13"/>
  <c r="BL240" i="13"/>
  <c r="BH240" i="13"/>
  <c r="BF240" i="13"/>
  <c r="BD240" i="13"/>
  <c r="BA240" i="13"/>
  <c r="AZ240" i="13"/>
  <c r="AX240" i="13"/>
  <c r="AV240" i="13"/>
  <c r="AS240" i="13"/>
  <c r="AR240" i="13"/>
  <c r="AP240" i="13"/>
  <c r="AN240" i="13"/>
  <c r="BP239" i="13"/>
  <c r="BN239" i="13"/>
  <c r="BL239" i="13"/>
  <c r="BH239" i="13"/>
  <c r="BF239" i="13"/>
  <c r="BD239" i="13"/>
  <c r="BA239" i="13"/>
  <c r="AZ239" i="13"/>
  <c r="AX239" i="13"/>
  <c r="AV239" i="13"/>
  <c r="AS239" i="13"/>
  <c r="AR239" i="13"/>
  <c r="AP239" i="13"/>
  <c r="AN239" i="13"/>
  <c r="BP238" i="13"/>
  <c r="BN238" i="13"/>
  <c r="BL238" i="13"/>
  <c r="BH238" i="13"/>
  <c r="BF238" i="13"/>
  <c r="BD238" i="13"/>
  <c r="BA238" i="13"/>
  <c r="AZ238" i="13"/>
  <c r="AX238" i="13"/>
  <c r="AV238" i="13"/>
  <c r="AS238" i="13"/>
  <c r="AR238" i="13"/>
  <c r="AP238" i="13"/>
  <c r="AN238" i="13"/>
  <c r="BP237" i="13"/>
  <c r="BN237" i="13"/>
  <c r="BL237" i="13"/>
  <c r="BH237" i="13"/>
  <c r="BF237" i="13"/>
  <c r="BD237" i="13"/>
  <c r="BA237" i="13"/>
  <c r="AZ237" i="13"/>
  <c r="AX237" i="13"/>
  <c r="AV237" i="13"/>
  <c r="AS237" i="13"/>
  <c r="AR237" i="13"/>
  <c r="AP237" i="13"/>
  <c r="AN237" i="13"/>
  <c r="BP236" i="13"/>
  <c r="BN236" i="13"/>
  <c r="BL236" i="13"/>
  <c r="BH236" i="13"/>
  <c r="BF236" i="13"/>
  <c r="BD236" i="13"/>
  <c r="BA236" i="13"/>
  <c r="AZ236" i="13"/>
  <c r="AX236" i="13"/>
  <c r="AV236" i="13"/>
  <c r="AS236" i="13"/>
  <c r="AR236" i="13"/>
  <c r="AP236" i="13"/>
  <c r="AN236" i="13"/>
  <c r="BP235" i="13"/>
  <c r="BN235" i="13"/>
  <c r="BL235" i="13"/>
  <c r="BH235" i="13"/>
  <c r="BF235" i="13"/>
  <c r="BD235" i="13"/>
  <c r="BA235" i="13"/>
  <c r="AZ235" i="13"/>
  <c r="AX235" i="13"/>
  <c r="AV235" i="13"/>
  <c r="AS235" i="13"/>
  <c r="AR235" i="13"/>
  <c r="AP235" i="13"/>
  <c r="AN235" i="13"/>
  <c r="BP234" i="13"/>
  <c r="BN234" i="13"/>
  <c r="BL234" i="13"/>
  <c r="BH234" i="13"/>
  <c r="BF234" i="13"/>
  <c r="BD234" i="13"/>
  <c r="BA234" i="13"/>
  <c r="AZ234" i="13"/>
  <c r="AX234" i="13"/>
  <c r="AV234" i="13"/>
  <c r="AS234" i="13"/>
  <c r="AR234" i="13"/>
  <c r="AP234" i="13"/>
  <c r="AN234" i="13"/>
  <c r="BP233" i="13"/>
  <c r="BN233" i="13"/>
  <c r="BL233" i="13"/>
  <c r="BH233" i="13"/>
  <c r="BF233" i="13"/>
  <c r="BD233" i="13"/>
  <c r="BA233" i="13"/>
  <c r="AZ233" i="13"/>
  <c r="AX233" i="13"/>
  <c r="AV233" i="13"/>
  <c r="AS233" i="13"/>
  <c r="AR233" i="13"/>
  <c r="AP233" i="13"/>
  <c r="AN233" i="13"/>
  <c r="BP232" i="13"/>
  <c r="BN232" i="13"/>
  <c r="BL232" i="13"/>
  <c r="BH232" i="13"/>
  <c r="BF232" i="13"/>
  <c r="BD232" i="13"/>
  <c r="BA232" i="13"/>
  <c r="AZ232" i="13"/>
  <c r="AX232" i="13"/>
  <c r="AV232" i="13"/>
  <c r="AS232" i="13"/>
  <c r="AR232" i="13"/>
  <c r="AP232" i="13"/>
  <c r="AN232" i="13"/>
  <c r="BP231" i="13"/>
  <c r="BN231" i="13"/>
  <c r="BL231" i="13"/>
  <c r="BH231" i="13"/>
  <c r="BF231" i="13"/>
  <c r="BD231" i="13"/>
  <c r="BA231" i="13"/>
  <c r="AZ231" i="13"/>
  <c r="AX231" i="13"/>
  <c r="AV231" i="13"/>
  <c r="AS231" i="13"/>
  <c r="AR231" i="13"/>
  <c r="AP231" i="13"/>
  <c r="AN231" i="13"/>
  <c r="BP230" i="13"/>
  <c r="BN230" i="13"/>
  <c r="BL230" i="13"/>
  <c r="BH230" i="13"/>
  <c r="BF230" i="13"/>
  <c r="BD230" i="13"/>
  <c r="BA230" i="13"/>
  <c r="AZ230" i="13"/>
  <c r="AX230" i="13"/>
  <c r="AV230" i="13"/>
  <c r="AS230" i="13"/>
  <c r="AR230" i="13"/>
  <c r="AP230" i="13"/>
  <c r="AN230" i="13"/>
  <c r="BP229" i="13"/>
  <c r="BN229" i="13"/>
  <c r="BL229" i="13"/>
  <c r="BH229" i="13"/>
  <c r="BF229" i="13"/>
  <c r="BD229" i="13"/>
  <c r="BA229" i="13"/>
  <c r="AZ229" i="13"/>
  <c r="AX229" i="13"/>
  <c r="AV229" i="13"/>
  <c r="AS229" i="13"/>
  <c r="AR229" i="13"/>
  <c r="AP229" i="13"/>
  <c r="AN229" i="13"/>
  <c r="BP228" i="13"/>
  <c r="BN228" i="13"/>
  <c r="BL228" i="13"/>
  <c r="BH228" i="13"/>
  <c r="BF228" i="13"/>
  <c r="BD228" i="13"/>
  <c r="BA228" i="13"/>
  <c r="AZ228" i="13"/>
  <c r="AX228" i="13"/>
  <c r="AV228" i="13"/>
  <c r="AS228" i="13"/>
  <c r="AR228" i="13"/>
  <c r="AP228" i="13"/>
  <c r="AN228" i="13"/>
  <c r="BP227" i="13"/>
  <c r="BN227" i="13"/>
  <c r="BL227" i="13"/>
  <c r="BH227" i="13"/>
  <c r="BF227" i="13"/>
  <c r="BD227" i="13"/>
  <c r="BA227" i="13"/>
  <c r="AZ227" i="13"/>
  <c r="AX227" i="13"/>
  <c r="AV227" i="13"/>
  <c r="AS227" i="13"/>
  <c r="AR227" i="13"/>
  <c r="AP227" i="13"/>
  <c r="AN227" i="13"/>
  <c r="BP226" i="13"/>
  <c r="BN226" i="13"/>
  <c r="BL226" i="13"/>
  <c r="BH226" i="13"/>
  <c r="BF226" i="13"/>
  <c r="BD226" i="13"/>
  <c r="BA226" i="13"/>
  <c r="AZ226" i="13"/>
  <c r="AX226" i="13"/>
  <c r="AV226" i="13"/>
  <c r="AS226" i="13"/>
  <c r="AR226" i="13"/>
  <c r="AP226" i="13"/>
  <c r="AN226" i="13"/>
  <c r="BP225" i="13"/>
  <c r="BN225" i="13"/>
  <c r="BL225" i="13"/>
  <c r="BH225" i="13"/>
  <c r="BF225" i="13"/>
  <c r="BD225" i="13"/>
  <c r="BA225" i="13"/>
  <c r="AZ225" i="13"/>
  <c r="AX225" i="13"/>
  <c r="AV225" i="13"/>
  <c r="AS225" i="13"/>
  <c r="AR225" i="13"/>
  <c r="AP225" i="13"/>
  <c r="AN225" i="13"/>
  <c r="BP224" i="13"/>
  <c r="BN224" i="13"/>
  <c r="BL224" i="13"/>
  <c r="BH224" i="13"/>
  <c r="BF224" i="13"/>
  <c r="BD224" i="13"/>
  <c r="BA224" i="13"/>
  <c r="AZ224" i="13"/>
  <c r="AX224" i="13"/>
  <c r="AV224" i="13"/>
  <c r="AS224" i="13"/>
  <c r="AR224" i="13"/>
  <c r="AP224" i="13"/>
  <c r="AN224" i="13"/>
  <c r="BP223" i="13"/>
  <c r="BN223" i="13"/>
  <c r="BL223" i="13"/>
  <c r="BH223" i="13"/>
  <c r="BF223" i="13"/>
  <c r="BD223" i="13"/>
  <c r="BA223" i="13"/>
  <c r="AZ223" i="13"/>
  <c r="AX223" i="13"/>
  <c r="AV223" i="13"/>
  <c r="AS223" i="13"/>
  <c r="AR223" i="13"/>
  <c r="AP223" i="13"/>
  <c r="AN223" i="13"/>
  <c r="BP222" i="13"/>
  <c r="BN222" i="13"/>
  <c r="BL222" i="13"/>
  <c r="BH222" i="13"/>
  <c r="BF222" i="13"/>
  <c r="BD222" i="13"/>
  <c r="BA222" i="13"/>
  <c r="AZ222" i="13"/>
  <c r="AX222" i="13"/>
  <c r="AV222" i="13"/>
  <c r="AS222" i="13"/>
  <c r="AR222" i="13"/>
  <c r="AP222" i="13"/>
  <c r="AN222" i="13"/>
  <c r="BP221" i="13"/>
  <c r="BN221" i="13"/>
  <c r="BL221" i="13"/>
  <c r="BH221" i="13"/>
  <c r="BF221" i="13"/>
  <c r="BD221" i="13"/>
  <c r="BA221" i="13"/>
  <c r="AZ221" i="13"/>
  <c r="AX221" i="13"/>
  <c r="AV221" i="13"/>
  <c r="AS221" i="13"/>
  <c r="AR221" i="13"/>
  <c r="AP221" i="13"/>
  <c r="AN221" i="13"/>
  <c r="BP220" i="13"/>
  <c r="BN220" i="13"/>
  <c r="BL220" i="13"/>
  <c r="BH220" i="13"/>
  <c r="BF220" i="13"/>
  <c r="BD220" i="13"/>
  <c r="BA220" i="13"/>
  <c r="AZ220" i="13"/>
  <c r="AX220" i="13"/>
  <c r="AV220" i="13"/>
  <c r="AS220" i="13"/>
  <c r="AR220" i="13"/>
  <c r="AP220" i="13"/>
  <c r="AN220" i="13"/>
  <c r="BP219" i="13"/>
  <c r="BN219" i="13"/>
  <c r="BL219" i="13"/>
  <c r="BH219" i="13"/>
  <c r="BF219" i="13"/>
  <c r="BD219" i="13"/>
  <c r="BA219" i="13"/>
  <c r="AZ219" i="13"/>
  <c r="AX219" i="13"/>
  <c r="AV219" i="13"/>
  <c r="AS219" i="13"/>
  <c r="AR219" i="13"/>
  <c r="AP219" i="13"/>
  <c r="AN219" i="13"/>
  <c r="BP218" i="13"/>
  <c r="BN218" i="13"/>
  <c r="BL218" i="13"/>
  <c r="BH218" i="13"/>
  <c r="BF218" i="13"/>
  <c r="BD218" i="13"/>
  <c r="BA218" i="13"/>
  <c r="AZ218" i="13"/>
  <c r="AX218" i="13"/>
  <c r="AV218" i="13"/>
  <c r="AS218" i="13"/>
  <c r="AR218" i="13"/>
  <c r="AP218" i="13"/>
  <c r="AN218" i="13"/>
  <c r="BP217" i="13"/>
  <c r="BN217" i="13"/>
  <c r="BL217" i="13"/>
  <c r="BH217" i="13"/>
  <c r="BF217" i="13"/>
  <c r="BD217" i="13"/>
  <c r="BA217" i="13"/>
  <c r="AZ217" i="13"/>
  <c r="AX217" i="13"/>
  <c r="AV217" i="13"/>
  <c r="AS217" i="13"/>
  <c r="AR217" i="13"/>
  <c r="AP217" i="13"/>
  <c r="AN217" i="13"/>
  <c r="BP216" i="13"/>
  <c r="BN216" i="13"/>
  <c r="BL216" i="13"/>
  <c r="BH216" i="13"/>
  <c r="BF216" i="13"/>
  <c r="BD216" i="13"/>
  <c r="BA216" i="13"/>
  <c r="AZ216" i="13"/>
  <c r="AX216" i="13"/>
  <c r="AV216" i="13"/>
  <c r="AS216" i="13"/>
  <c r="AR216" i="13"/>
  <c r="AP216" i="13"/>
  <c r="AN216" i="13"/>
  <c r="BP215" i="13"/>
  <c r="BN215" i="13"/>
  <c r="BL215" i="13"/>
  <c r="BH215" i="13"/>
  <c r="BF215" i="13"/>
  <c r="BD215" i="13"/>
  <c r="BA215" i="13"/>
  <c r="AZ215" i="13"/>
  <c r="AX215" i="13"/>
  <c r="AV215" i="13"/>
  <c r="AS215" i="13"/>
  <c r="AR215" i="13"/>
  <c r="AP215" i="13"/>
  <c r="AN215" i="13"/>
  <c r="BP214" i="13"/>
  <c r="BN214" i="13"/>
  <c r="BL214" i="13"/>
  <c r="BH214" i="13"/>
  <c r="BF214" i="13"/>
  <c r="BD214" i="13"/>
  <c r="BA214" i="13"/>
  <c r="AZ214" i="13"/>
  <c r="AX214" i="13"/>
  <c r="AV214" i="13"/>
  <c r="AS214" i="13"/>
  <c r="AR214" i="13"/>
  <c r="AP214" i="13"/>
  <c r="AN214" i="13"/>
  <c r="BP213" i="13"/>
  <c r="BN213" i="13"/>
  <c r="BL213" i="13"/>
  <c r="BH213" i="13"/>
  <c r="BF213" i="13"/>
  <c r="BD213" i="13"/>
  <c r="BA213" i="13"/>
  <c r="AZ213" i="13"/>
  <c r="AX213" i="13"/>
  <c r="AV213" i="13"/>
  <c r="AS213" i="13"/>
  <c r="AR213" i="13"/>
  <c r="AP213" i="13"/>
  <c r="AN213" i="13"/>
  <c r="BP212" i="13"/>
  <c r="BN212" i="13"/>
  <c r="BL212" i="13"/>
  <c r="BH212" i="13"/>
  <c r="BF212" i="13"/>
  <c r="BD212" i="13"/>
  <c r="BA212" i="13"/>
  <c r="AZ212" i="13"/>
  <c r="AX212" i="13"/>
  <c r="AV212" i="13"/>
  <c r="AS212" i="13"/>
  <c r="AR212" i="13"/>
  <c r="AP212" i="13"/>
  <c r="AN212" i="13"/>
  <c r="BP211" i="13"/>
  <c r="BN211" i="13"/>
  <c r="BL211" i="13"/>
  <c r="BH211" i="13"/>
  <c r="BF211" i="13"/>
  <c r="BD211" i="13"/>
  <c r="BA211" i="13"/>
  <c r="AZ211" i="13"/>
  <c r="AX211" i="13"/>
  <c r="AV211" i="13"/>
  <c r="AS211" i="13"/>
  <c r="AR211" i="13"/>
  <c r="AP211" i="13"/>
  <c r="AN211" i="13"/>
  <c r="BP210" i="13"/>
  <c r="BN210" i="13"/>
  <c r="BL210" i="13"/>
  <c r="BH210" i="13"/>
  <c r="BF210" i="13"/>
  <c r="BD210" i="13"/>
  <c r="BA210" i="13"/>
  <c r="AZ210" i="13"/>
  <c r="AX210" i="13"/>
  <c r="AV210" i="13"/>
  <c r="AS210" i="13"/>
  <c r="AR210" i="13"/>
  <c r="AP210" i="13"/>
  <c r="AN210" i="13"/>
  <c r="BP209" i="13"/>
  <c r="BN209" i="13"/>
  <c r="BL209" i="13"/>
  <c r="BH209" i="13"/>
  <c r="BF209" i="13"/>
  <c r="BD209" i="13"/>
  <c r="BA209" i="13"/>
  <c r="AZ209" i="13"/>
  <c r="AX209" i="13"/>
  <c r="AV209" i="13"/>
  <c r="AS209" i="13"/>
  <c r="AR209" i="13"/>
  <c r="AP209" i="13"/>
  <c r="AN209" i="13"/>
  <c r="BP208" i="13"/>
  <c r="BN208" i="13"/>
  <c r="BL208" i="13"/>
  <c r="BH208" i="13"/>
  <c r="BF208" i="13"/>
  <c r="BD208" i="13"/>
  <c r="BA208" i="13"/>
  <c r="AZ208" i="13"/>
  <c r="AX208" i="13"/>
  <c r="AV208" i="13"/>
  <c r="AS208" i="13"/>
  <c r="AR208" i="13"/>
  <c r="AP208" i="13"/>
  <c r="AN208" i="13"/>
  <c r="BP207" i="13"/>
  <c r="BN207" i="13"/>
  <c r="BL207" i="13"/>
  <c r="BH207" i="13"/>
  <c r="BF207" i="13"/>
  <c r="BD207" i="13"/>
  <c r="BA207" i="13"/>
  <c r="AZ207" i="13"/>
  <c r="AX207" i="13"/>
  <c r="AV207" i="13"/>
  <c r="AS207" i="13"/>
  <c r="AR207" i="13"/>
  <c r="AP207" i="13"/>
  <c r="AN207" i="13"/>
  <c r="BP206" i="13"/>
  <c r="BN206" i="13"/>
  <c r="BL206" i="13"/>
  <c r="BH206" i="13"/>
  <c r="BF206" i="13"/>
  <c r="BD206" i="13"/>
  <c r="BA206" i="13"/>
  <c r="AZ206" i="13"/>
  <c r="AX206" i="13"/>
  <c r="AV206" i="13"/>
  <c r="AS206" i="13"/>
  <c r="AR206" i="13"/>
  <c r="AP206" i="13"/>
  <c r="AN206" i="13"/>
  <c r="BP205" i="13"/>
  <c r="BN205" i="13"/>
  <c r="BL205" i="13"/>
  <c r="BH205" i="13"/>
  <c r="BF205" i="13"/>
  <c r="BD205" i="13"/>
  <c r="BA205" i="13"/>
  <c r="AZ205" i="13"/>
  <c r="AX205" i="13"/>
  <c r="AV205" i="13"/>
  <c r="AS205" i="13"/>
  <c r="AR205" i="13"/>
  <c r="AP205" i="13"/>
  <c r="AN205" i="13"/>
  <c r="BP204" i="13"/>
  <c r="BN204" i="13"/>
  <c r="BL204" i="13"/>
  <c r="BH204" i="13"/>
  <c r="BF204" i="13"/>
  <c r="BD204" i="13"/>
  <c r="BA204" i="13"/>
  <c r="AZ204" i="13"/>
  <c r="AX204" i="13"/>
  <c r="AV204" i="13"/>
  <c r="AS204" i="13"/>
  <c r="AR204" i="13"/>
  <c r="AP204" i="13"/>
  <c r="AN204" i="13"/>
  <c r="BP203" i="13"/>
  <c r="BN203" i="13"/>
  <c r="BL203" i="13"/>
  <c r="BH203" i="13"/>
  <c r="BF203" i="13"/>
  <c r="BD203" i="13"/>
  <c r="BA203" i="13"/>
  <c r="AZ203" i="13"/>
  <c r="AX203" i="13"/>
  <c r="AV203" i="13"/>
  <c r="AS203" i="13"/>
  <c r="AR203" i="13"/>
  <c r="AP203" i="13"/>
  <c r="AN203" i="13"/>
  <c r="BP202" i="13"/>
  <c r="BN202" i="13"/>
  <c r="BL202" i="13"/>
  <c r="BH202" i="13"/>
  <c r="BF202" i="13"/>
  <c r="BD202" i="13"/>
  <c r="BA202" i="13"/>
  <c r="AZ202" i="13"/>
  <c r="AX202" i="13"/>
  <c r="AV202" i="13"/>
  <c r="AS202" i="13"/>
  <c r="AR202" i="13"/>
  <c r="AP202" i="13"/>
  <c r="AN202" i="13"/>
  <c r="BP201" i="13"/>
  <c r="BN201" i="13"/>
  <c r="BL201" i="13"/>
  <c r="BH201" i="13"/>
  <c r="BF201" i="13"/>
  <c r="BD201" i="13"/>
  <c r="BA201" i="13"/>
  <c r="AZ201" i="13"/>
  <c r="AX201" i="13"/>
  <c r="AV201" i="13"/>
  <c r="AS201" i="13"/>
  <c r="AR201" i="13"/>
  <c r="AP201" i="13"/>
  <c r="AN201" i="13"/>
  <c r="BP200" i="13"/>
  <c r="BN200" i="13"/>
  <c r="BL200" i="13"/>
  <c r="BH200" i="13"/>
  <c r="BF200" i="13"/>
  <c r="BD200" i="13"/>
  <c r="BA200" i="13"/>
  <c r="AZ200" i="13"/>
  <c r="AX200" i="13"/>
  <c r="AV200" i="13"/>
  <c r="AS200" i="13"/>
  <c r="AR200" i="13"/>
  <c r="AP200" i="13"/>
  <c r="AN200" i="13"/>
  <c r="H6" i="13" s="1"/>
  <c r="BP199" i="13"/>
  <c r="BN199" i="13"/>
  <c r="BL199" i="13"/>
  <c r="BH199" i="13"/>
  <c r="BF199" i="13"/>
  <c r="BD199" i="13"/>
  <c r="BA199" i="13"/>
  <c r="AZ199" i="13"/>
  <c r="AX199" i="13"/>
  <c r="AV199" i="13"/>
  <c r="AS199" i="13"/>
  <c r="AR199" i="13"/>
  <c r="AP199" i="13"/>
  <c r="AN199" i="13"/>
  <c r="BP198" i="13"/>
  <c r="BN198" i="13"/>
  <c r="BL198" i="13"/>
  <c r="BH198" i="13"/>
  <c r="BF198" i="13"/>
  <c r="BD198" i="13"/>
  <c r="BA198" i="13"/>
  <c r="AZ198" i="13"/>
  <c r="AX198" i="13"/>
  <c r="AV198" i="13"/>
  <c r="AS198" i="13"/>
  <c r="AR198" i="13"/>
  <c r="AP198" i="13"/>
  <c r="AN198" i="13"/>
  <c r="BP197" i="13"/>
  <c r="BN197" i="13"/>
  <c r="BL197" i="13"/>
  <c r="BH197" i="13"/>
  <c r="BF197" i="13"/>
  <c r="BD197" i="13"/>
  <c r="BA197" i="13"/>
  <c r="AZ197" i="13"/>
  <c r="AX197" i="13"/>
  <c r="AV197" i="13"/>
  <c r="AS197" i="13"/>
  <c r="AR197" i="13"/>
  <c r="AP197" i="13"/>
  <c r="AN197" i="13"/>
  <c r="BP196" i="13"/>
  <c r="BN196" i="13"/>
  <c r="BL196" i="13"/>
  <c r="BH196" i="13"/>
  <c r="BF196" i="13"/>
  <c r="BD196" i="13"/>
  <c r="BA196" i="13"/>
  <c r="AZ196" i="13"/>
  <c r="AX196" i="13"/>
  <c r="AV196" i="13"/>
  <c r="AS196" i="13"/>
  <c r="AR196" i="13"/>
  <c r="AP196" i="13"/>
  <c r="AN196" i="13"/>
  <c r="BP195" i="13"/>
  <c r="BN195" i="13"/>
  <c r="BL195" i="13"/>
  <c r="BH195" i="13"/>
  <c r="BF195" i="13"/>
  <c r="BD195" i="13"/>
  <c r="BA195" i="13"/>
  <c r="AZ195" i="13"/>
  <c r="AX195" i="13"/>
  <c r="AV195" i="13"/>
  <c r="AS195" i="13"/>
  <c r="AR195" i="13"/>
  <c r="AP195" i="13"/>
  <c r="AN195" i="13"/>
  <c r="BP194" i="13"/>
  <c r="BN194" i="13"/>
  <c r="BL194" i="13"/>
  <c r="BH194" i="13"/>
  <c r="BF194" i="13"/>
  <c r="BD194" i="13"/>
  <c r="BA194" i="13"/>
  <c r="AZ194" i="13"/>
  <c r="AX194" i="13"/>
  <c r="AV194" i="13"/>
  <c r="AS194" i="13"/>
  <c r="AR194" i="13"/>
  <c r="AP194" i="13"/>
  <c r="AN194" i="13"/>
  <c r="BP193" i="13"/>
  <c r="BN193" i="13"/>
  <c r="BL193" i="13"/>
  <c r="BH193" i="13"/>
  <c r="BF193" i="13"/>
  <c r="BD193" i="13"/>
  <c r="BA193" i="13"/>
  <c r="AZ193" i="13"/>
  <c r="AX193" i="13"/>
  <c r="AV193" i="13"/>
  <c r="AS193" i="13"/>
  <c r="AR193" i="13"/>
  <c r="AP193" i="13"/>
  <c r="AN193" i="13"/>
  <c r="BP192" i="13"/>
  <c r="BN192" i="13"/>
  <c r="BL192" i="13"/>
  <c r="BH192" i="13"/>
  <c r="BF192" i="13"/>
  <c r="BD192" i="13"/>
  <c r="BA192" i="13"/>
  <c r="AZ192" i="13"/>
  <c r="AX192" i="13"/>
  <c r="AV192" i="13"/>
  <c r="AS192" i="13"/>
  <c r="AR192" i="13"/>
  <c r="AP192" i="13"/>
  <c r="AN192" i="13"/>
  <c r="BP191" i="13"/>
  <c r="BN191" i="13"/>
  <c r="BL191" i="13"/>
  <c r="BH191" i="13"/>
  <c r="BF191" i="13"/>
  <c r="BD191" i="13"/>
  <c r="BA191" i="13"/>
  <c r="AZ191" i="13"/>
  <c r="AX191" i="13"/>
  <c r="AV191" i="13"/>
  <c r="AS191" i="13"/>
  <c r="AR191" i="13"/>
  <c r="AP191" i="13"/>
  <c r="AN191" i="13"/>
  <c r="BP190" i="13"/>
  <c r="BN190" i="13"/>
  <c r="BL190" i="13"/>
  <c r="BH190" i="13"/>
  <c r="BF190" i="13"/>
  <c r="BD190" i="13"/>
  <c r="BA190" i="13"/>
  <c r="AZ190" i="13"/>
  <c r="AX190" i="13"/>
  <c r="AV190" i="13"/>
  <c r="AS190" i="13"/>
  <c r="AR190" i="13"/>
  <c r="AP190" i="13"/>
  <c r="AN190" i="13"/>
  <c r="BP189" i="13"/>
  <c r="BN189" i="13"/>
  <c r="BL189" i="13"/>
  <c r="BH189" i="13"/>
  <c r="BF189" i="13"/>
  <c r="BD189" i="13"/>
  <c r="BA189" i="13"/>
  <c r="AZ189" i="13"/>
  <c r="AX189" i="13"/>
  <c r="AV189" i="13"/>
  <c r="AS189" i="13"/>
  <c r="AR189" i="13"/>
  <c r="AP189" i="13"/>
  <c r="AN189" i="13"/>
  <c r="BP188" i="13"/>
  <c r="BN188" i="13"/>
  <c r="BL188" i="13"/>
  <c r="BH188" i="13"/>
  <c r="BF188" i="13"/>
  <c r="BD188" i="13"/>
  <c r="BA188" i="13"/>
  <c r="AZ188" i="13"/>
  <c r="AX188" i="13"/>
  <c r="AV188" i="13"/>
  <c r="AS188" i="13"/>
  <c r="AR188" i="13"/>
  <c r="AP188" i="13"/>
  <c r="AN188" i="13"/>
  <c r="BP187" i="13"/>
  <c r="BN187" i="13"/>
  <c r="BL187" i="13"/>
  <c r="BH187" i="13"/>
  <c r="BF187" i="13"/>
  <c r="BD187" i="13"/>
  <c r="BA187" i="13"/>
  <c r="AZ187" i="13"/>
  <c r="AX187" i="13"/>
  <c r="AV187" i="13"/>
  <c r="AS187" i="13"/>
  <c r="AR187" i="13"/>
  <c r="AP187" i="13"/>
  <c r="AN187" i="13"/>
  <c r="BP186" i="13"/>
  <c r="BN186" i="13"/>
  <c r="BL186" i="13"/>
  <c r="BH186" i="13"/>
  <c r="BF186" i="13"/>
  <c r="BD186" i="13"/>
  <c r="BA186" i="13"/>
  <c r="AZ186" i="13"/>
  <c r="AX186" i="13"/>
  <c r="AV186" i="13"/>
  <c r="AS186" i="13"/>
  <c r="AR186" i="13"/>
  <c r="AP186" i="13"/>
  <c r="AN186" i="13"/>
  <c r="BP185" i="13"/>
  <c r="BN185" i="13"/>
  <c r="BL185" i="13"/>
  <c r="BH185" i="13"/>
  <c r="BF185" i="13"/>
  <c r="BD185" i="13"/>
  <c r="BA185" i="13"/>
  <c r="AZ185" i="13"/>
  <c r="AX185" i="13"/>
  <c r="AV185" i="13"/>
  <c r="AS185" i="13"/>
  <c r="AR185" i="13"/>
  <c r="AP185" i="13"/>
  <c r="AN185" i="13"/>
  <c r="BP184" i="13"/>
  <c r="BN184" i="13"/>
  <c r="BL184" i="13"/>
  <c r="BH184" i="13"/>
  <c r="BF184" i="13"/>
  <c r="BD184" i="13"/>
  <c r="BA184" i="13"/>
  <c r="AZ184" i="13"/>
  <c r="AX184" i="13"/>
  <c r="AV184" i="13"/>
  <c r="AS184" i="13"/>
  <c r="AR184" i="13"/>
  <c r="AP184" i="13"/>
  <c r="AN184" i="13"/>
  <c r="BP183" i="13"/>
  <c r="BN183" i="13"/>
  <c r="BL183" i="13"/>
  <c r="BH183" i="13"/>
  <c r="BF183" i="13"/>
  <c r="BD183" i="13"/>
  <c r="BA183" i="13"/>
  <c r="AZ183" i="13"/>
  <c r="AX183" i="13"/>
  <c r="AV183" i="13"/>
  <c r="AS183" i="13"/>
  <c r="AR183" i="13"/>
  <c r="AP183" i="13"/>
  <c r="AN183" i="13"/>
  <c r="BP182" i="13"/>
  <c r="BN182" i="13"/>
  <c r="BL182" i="13"/>
  <c r="BH182" i="13"/>
  <c r="BF182" i="13"/>
  <c r="BD182" i="13"/>
  <c r="BA182" i="13"/>
  <c r="AZ182" i="13"/>
  <c r="AX182" i="13"/>
  <c r="AV182" i="13"/>
  <c r="AS182" i="13"/>
  <c r="AR182" i="13"/>
  <c r="AP182" i="13"/>
  <c r="AN182" i="13"/>
  <c r="BP181" i="13"/>
  <c r="BN181" i="13"/>
  <c r="BL181" i="13"/>
  <c r="BH181" i="13"/>
  <c r="BF181" i="13"/>
  <c r="BD181" i="13"/>
  <c r="BA181" i="13"/>
  <c r="AZ181" i="13"/>
  <c r="AX181" i="13"/>
  <c r="AV181" i="13"/>
  <c r="AS181" i="13"/>
  <c r="AR181" i="13"/>
  <c r="AP181" i="13"/>
  <c r="AN181" i="13"/>
  <c r="BP180" i="13"/>
  <c r="BN180" i="13"/>
  <c r="BL180" i="13"/>
  <c r="BH180" i="13"/>
  <c r="BF180" i="13"/>
  <c r="BD180" i="13"/>
  <c r="BA180" i="13"/>
  <c r="AZ180" i="13"/>
  <c r="AX180" i="13"/>
  <c r="AV180" i="13"/>
  <c r="AS180" i="13"/>
  <c r="AR180" i="13"/>
  <c r="AP180" i="13"/>
  <c r="AN180" i="13"/>
  <c r="BP179" i="13"/>
  <c r="BN179" i="13"/>
  <c r="BL179" i="13"/>
  <c r="BH179" i="13"/>
  <c r="BF179" i="13"/>
  <c r="BD179" i="13"/>
  <c r="BA179" i="13"/>
  <c r="AZ179" i="13"/>
  <c r="AX179" i="13"/>
  <c r="AV179" i="13"/>
  <c r="AS179" i="13"/>
  <c r="AR179" i="13"/>
  <c r="AP179" i="13"/>
  <c r="AN179" i="13"/>
  <c r="BP178" i="13"/>
  <c r="BN178" i="13"/>
  <c r="BL178" i="13"/>
  <c r="BH178" i="13"/>
  <c r="BF178" i="13"/>
  <c r="BD178" i="13"/>
  <c r="BA178" i="13"/>
  <c r="AZ178" i="13"/>
  <c r="AX178" i="13"/>
  <c r="AV178" i="13"/>
  <c r="AS178" i="13"/>
  <c r="AR178" i="13"/>
  <c r="AP178" i="13"/>
  <c r="AN178" i="13"/>
  <c r="BP177" i="13"/>
  <c r="BN177" i="13"/>
  <c r="BL177" i="13"/>
  <c r="BH177" i="13"/>
  <c r="BF177" i="13"/>
  <c r="BD177" i="13"/>
  <c r="BA177" i="13"/>
  <c r="AZ177" i="13"/>
  <c r="AX177" i="13"/>
  <c r="AV177" i="13"/>
  <c r="AS177" i="13"/>
  <c r="AR177" i="13"/>
  <c r="AP177" i="13"/>
  <c r="AN177" i="13"/>
  <c r="BP176" i="13"/>
  <c r="BN176" i="13"/>
  <c r="BL176" i="13"/>
  <c r="BH176" i="13"/>
  <c r="BF176" i="13"/>
  <c r="BD176" i="13"/>
  <c r="BA176" i="13"/>
  <c r="AZ176" i="13"/>
  <c r="AX176" i="13"/>
  <c r="AV176" i="13"/>
  <c r="AS176" i="13"/>
  <c r="AR176" i="13"/>
  <c r="AP176" i="13"/>
  <c r="AN176" i="13"/>
  <c r="BP175" i="13"/>
  <c r="BN175" i="13"/>
  <c r="BL175" i="13"/>
  <c r="BH175" i="13"/>
  <c r="BF175" i="13"/>
  <c r="BD175" i="13"/>
  <c r="BA175" i="13"/>
  <c r="AZ175" i="13"/>
  <c r="AX175" i="13"/>
  <c r="AV175" i="13"/>
  <c r="AS175" i="13"/>
  <c r="AR175" i="13"/>
  <c r="AP175" i="13"/>
  <c r="AN175" i="13"/>
  <c r="BP174" i="13"/>
  <c r="BN174" i="13"/>
  <c r="BL174" i="13"/>
  <c r="BH174" i="13"/>
  <c r="BF174" i="13"/>
  <c r="BD174" i="13"/>
  <c r="BA174" i="13"/>
  <c r="AZ174" i="13"/>
  <c r="AX174" i="13"/>
  <c r="AV174" i="13"/>
  <c r="AS174" i="13"/>
  <c r="AR174" i="13"/>
  <c r="AP174" i="13"/>
  <c r="AN174" i="13"/>
  <c r="BP173" i="13"/>
  <c r="BN173" i="13"/>
  <c r="BL173" i="13"/>
  <c r="BH173" i="13"/>
  <c r="BF173" i="13"/>
  <c r="BD173" i="13"/>
  <c r="BA173" i="13"/>
  <c r="AZ173" i="13"/>
  <c r="AX173" i="13"/>
  <c r="AV173" i="13"/>
  <c r="AS173" i="13"/>
  <c r="AR173" i="13"/>
  <c r="AP173" i="13"/>
  <c r="AN173" i="13"/>
  <c r="BP172" i="13"/>
  <c r="BN172" i="13"/>
  <c r="BL172" i="13"/>
  <c r="BH172" i="13"/>
  <c r="BF172" i="13"/>
  <c r="BD172" i="13"/>
  <c r="BA172" i="13"/>
  <c r="AZ172" i="13"/>
  <c r="AX172" i="13"/>
  <c r="AV172" i="13"/>
  <c r="AS172" i="13"/>
  <c r="AR172" i="13"/>
  <c r="AP172" i="13"/>
  <c r="AN172" i="13"/>
  <c r="BP171" i="13"/>
  <c r="BN171" i="13"/>
  <c r="BL171" i="13"/>
  <c r="BH171" i="13"/>
  <c r="BF171" i="13"/>
  <c r="BD171" i="13"/>
  <c r="BA171" i="13"/>
  <c r="AZ171" i="13"/>
  <c r="AX171" i="13"/>
  <c r="AV171" i="13"/>
  <c r="AS171" i="13"/>
  <c r="AR171" i="13"/>
  <c r="AP171" i="13"/>
  <c r="AN171" i="13"/>
  <c r="BP170" i="13"/>
  <c r="BN170" i="13"/>
  <c r="BL170" i="13"/>
  <c r="BH170" i="13"/>
  <c r="BF170" i="13"/>
  <c r="BD170" i="13"/>
  <c r="BA170" i="13"/>
  <c r="AZ170" i="13"/>
  <c r="AX170" i="13"/>
  <c r="AV170" i="13"/>
  <c r="AS170" i="13"/>
  <c r="AR170" i="13"/>
  <c r="AP170" i="13"/>
  <c r="AN170" i="13"/>
  <c r="BP169" i="13"/>
  <c r="BN169" i="13"/>
  <c r="BL169" i="13"/>
  <c r="BH169" i="13"/>
  <c r="BF169" i="13"/>
  <c r="BD169" i="13"/>
  <c r="BA169" i="13"/>
  <c r="AZ169" i="13"/>
  <c r="AX169" i="13"/>
  <c r="AV169" i="13"/>
  <c r="AS169" i="13"/>
  <c r="AR169" i="13"/>
  <c r="AP169" i="13"/>
  <c r="AN169" i="13"/>
  <c r="BP168" i="13"/>
  <c r="BN168" i="13"/>
  <c r="BL168" i="13"/>
  <c r="BH168" i="13"/>
  <c r="BF168" i="13"/>
  <c r="BD168" i="13"/>
  <c r="BA168" i="13"/>
  <c r="AZ168" i="13"/>
  <c r="AX168" i="13"/>
  <c r="AV168" i="13"/>
  <c r="AS168" i="13"/>
  <c r="AR168" i="13"/>
  <c r="AP168" i="13"/>
  <c r="AN168" i="13"/>
  <c r="BP167" i="13"/>
  <c r="BN167" i="13"/>
  <c r="BL167" i="13"/>
  <c r="BH167" i="13"/>
  <c r="BF167" i="13"/>
  <c r="BD167" i="13"/>
  <c r="BA167" i="13"/>
  <c r="AZ167" i="13"/>
  <c r="AX167" i="13"/>
  <c r="AV167" i="13"/>
  <c r="AS167" i="13"/>
  <c r="AR167" i="13"/>
  <c r="AP167" i="13"/>
  <c r="AN167" i="13"/>
  <c r="BP166" i="13"/>
  <c r="BN166" i="13"/>
  <c r="BL166" i="13"/>
  <c r="BH166" i="13"/>
  <c r="BF166" i="13"/>
  <c r="BD166" i="13"/>
  <c r="BA166" i="13"/>
  <c r="AZ166" i="13"/>
  <c r="AX166" i="13"/>
  <c r="AV166" i="13"/>
  <c r="AS166" i="13"/>
  <c r="AR166" i="13"/>
  <c r="AP166" i="13"/>
  <c r="AN166" i="13"/>
  <c r="BP165" i="13"/>
  <c r="BN165" i="13"/>
  <c r="BL165" i="13"/>
  <c r="BH165" i="13"/>
  <c r="BF165" i="13"/>
  <c r="BD165" i="13"/>
  <c r="BA165" i="13"/>
  <c r="AZ165" i="13"/>
  <c r="AX165" i="13"/>
  <c r="AV165" i="13"/>
  <c r="AS165" i="13"/>
  <c r="AR165" i="13"/>
  <c r="AP165" i="13"/>
  <c r="AN165" i="13"/>
  <c r="BP164" i="13"/>
  <c r="BN164" i="13"/>
  <c r="BL164" i="13"/>
  <c r="BH164" i="13"/>
  <c r="BF164" i="13"/>
  <c r="BD164" i="13"/>
  <c r="BA164" i="13"/>
  <c r="AZ164" i="13"/>
  <c r="AX164" i="13"/>
  <c r="AV164" i="13"/>
  <c r="AS164" i="13"/>
  <c r="AR164" i="13"/>
  <c r="AP164" i="13"/>
  <c r="AN164" i="13"/>
  <c r="BP163" i="13"/>
  <c r="BN163" i="13"/>
  <c r="BL163" i="13"/>
  <c r="BH163" i="13"/>
  <c r="BF163" i="13"/>
  <c r="BD163" i="13"/>
  <c r="BA163" i="13"/>
  <c r="AZ163" i="13"/>
  <c r="AX163" i="13"/>
  <c r="AV163" i="13"/>
  <c r="AS163" i="13"/>
  <c r="AR163" i="13"/>
  <c r="AP163" i="13"/>
  <c r="AN163" i="13"/>
  <c r="BP162" i="13"/>
  <c r="BN162" i="13"/>
  <c r="BL162" i="13"/>
  <c r="BH162" i="13"/>
  <c r="BF162" i="13"/>
  <c r="BD162" i="13"/>
  <c r="BA162" i="13"/>
  <c r="AZ162" i="13"/>
  <c r="AX162" i="13"/>
  <c r="AV162" i="13"/>
  <c r="AS162" i="13"/>
  <c r="AR162" i="13"/>
  <c r="AP162" i="13"/>
  <c r="AN162" i="13"/>
  <c r="BP161" i="13"/>
  <c r="BN161" i="13"/>
  <c r="BL161" i="13"/>
  <c r="BH161" i="13"/>
  <c r="BF161" i="13"/>
  <c r="BD161" i="13"/>
  <c r="BA161" i="13"/>
  <c r="AZ161" i="13"/>
  <c r="AX161" i="13"/>
  <c r="AV161" i="13"/>
  <c r="AS161" i="13"/>
  <c r="AR161" i="13"/>
  <c r="AP161" i="13"/>
  <c r="AN161" i="13"/>
  <c r="BP160" i="13"/>
  <c r="BN160" i="13"/>
  <c r="BL160" i="13"/>
  <c r="BH160" i="13"/>
  <c r="BF160" i="13"/>
  <c r="BD160" i="13"/>
  <c r="BA160" i="13"/>
  <c r="AZ160" i="13"/>
  <c r="AX160" i="13"/>
  <c r="AV160" i="13"/>
  <c r="AS160" i="13"/>
  <c r="AR160" i="13"/>
  <c r="AP160" i="13"/>
  <c r="AN160" i="13"/>
  <c r="BP159" i="13"/>
  <c r="BN159" i="13"/>
  <c r="BL159" i="13"/>
  <c r="BH159" i="13"/>
  <c r="BF159" i="13"/>
  <c r="BD159" i="13"/>
  <c r="BA159" i="13"/>
  <c r="AZ159" i="13"/>
  <c r="AX159" i="13"/>
  <c r="AV159" i="13"/>
  <c r="AS159" i="13"/>
  <c r="AR159" i="13"/>
  <c r="AP159" i="13"/>
  <c r="AN159" i="13"/>
  <c r="BP158" i="13"/>
  <c r="BN158" i="13"/>
  <c r="BL158" i="13"/>
  <c r="BH158" i="13"/>
  <c r="BF158" i="13"/>
  <c r="BD158" i="13"/>
  <c r="BA158" i="13"/>
  <c r="AZ158" i="13"/>
  <c r="AX158" i="13"/>
  <c r="AV158" i="13"/>
  <c r="AS158" i="13"/>
  <c r="AR158" i="13"/>
  <c r="AP158" i="13"/>
  <c r="AN158" i="13"/>
  <c r="BP157" i="13"/>
  <c r="BN157" i="13"/>
  <c r="BL157" i="13"/>
  <c r="BH157" i="13"/>
  <c r="BF157" i="13"/>
  <c r="BD157" i="13"/>
  <c r="BA157" i="13"/>
  <c r="AZ157" i="13"/>
  <c r="AX157" i="13"/>
  <c r="AV157" i="13"/>
  <c r="AS157" i="13"/>
  <c r="AR157" i="13"/>
  <c r="AP157" i="13"/>
  <c r="AN157" i="13"/>
  <c r="BP156" i="13"/>
  <c r="BN156" i="13"/>
  <c r="BL156" i="13"/>
  <c r="BH156" i="13"/>
  <c r="BF156" i="13"/>
  <c r="BD156" i="13"/>
  <c r="BA156" i="13"/>
  <c r="AZ156" i="13"/>
  <c r="AX156" i="13"/>
  <c r="AV156" i="13"/>
  <c r="AS156" i="13"/>
  <c r="AR156" i="13"/>
  <c r="AP156" i="13"/>
  <c r="AN156" i="13"/>
  <c r="BP155" i="13"/>
  <c r="BN155" i="13"/>
  <c r="BL155" i="13"/>
  <c r="BH155" i="13"/>
  <c r="BF155" i="13"/>
  <c r="BD155" i="13"/>
  <c r="BA155" i="13"/>
  <c r="AZ155" i="13"/>
  <c r="AX155" i="13"/>
  <c r="AV155" i="13"/>
  <c r="AS155" i="13"/>
  <c r="AR155" i="13"/>
  <c r="AP155" i="13"/>
  <c r="AN155" i="13"/>
  <c r="BP154" i="13"/>
  <c r="BN154" i="13"/>
  <c r="BL154" i="13"/>
  <c r="BH154" i="13"/>
  <c r="BF154" i="13"/>
  <c r="BD154" i="13"/>
  <c r="BA154" i="13"/>
  <c r="AZ154" i="13"/>
  <c r="AX154" i="13"/>
  <c r="AV154" i="13"/>
  <c r="AS154" i="13"/>
  <c r="AR154" i="13"/>
  <c r="AP154" i="13"/>
  <c r="AN154" i="13"/>
  <c r="BP153" i="13"/>
  <c r="BN153" i="13"/>
  <c r="BL153" i="13"/>
  <c r="BH153" i="13"/>
  <c r="BF153" i="13"/>
  <c r="BD153" i="13"/>
  <c r="BA153" i="13"/>
  <c r="AZ153" i="13"/>
  <c r="AX153" i="13"/>
  <c r="AV153" i="13"/>
  <c r="AS153" i="13"/>
  <c r="AR153" i="13"/>
  <c r="AP153" i="13"/>
  <c r="AN153" i="13"/>
  <c r="BP152" i="13"/>
  <c r="BN152" i="13"/>
  <c r="BL152" i="13"/>
  <c r="BH152" i="13"/>
  <c r="BF152" i="13"/>
  <c r="BD152" i="13"/>
  <c r="BA152" i="13"/>
  <c r="AZ152" i="13"/>
  <c r="AX152" i="13"/>
  <c r="AV152" i="13"/>
  <c r="AS152" i="13"/>
  <c r="AR152" i="13"/>
  <c r="AP152" i="13"/>
  <c r="AN152" i="13"/>
  <c r="BP151" i="13"/>
  <c r="BN151" i="13"/>
  <c r="BL151" i="13"/>
  <c r="BH151" i="13"/>
  <c r="BF151" i="13"/>
  <c r="BD151" i="13"/>
  <c r="BA151" i="13"/>
  <c r="AZ151" i="13"/>
  <c r="AX151" i="13"/>
  <c r="AV151" i="13"/>
  <c r="AS151" i="13"/>
  <c r="AR151" i="13"/>
  <c r="AP151" i="13"/>
  <c r="AN151" i="13"/>
  <c r="BP150" i="13"/>
  <c r="BN150" i="13"/>
  <c r="BL150" i="13"/>
  <c r="BH150" i="13"/>
  <c r="BF150" i="13"/>
  <c r="BD150" i="13"/>
  <c r="BA150" i="13"/>
  <c r="AZ150" i="13"/>
  <c r="AX150" i="13"/>
  <c r="AV150" i="13"/>
  <c r="AS150" i="13"/>
  <c r="AR150" i="13"/>
  <c r="AP150" i="13"/>
  <c r="AN150" i="13"/>
  <c r="BP149" i="13"/>
  <c r="BN149" i="13"/>
  <c r="BL149" i="13"/>
  <c r="BH149" i="13"/>
  <c r="BF149" i="13"/>
  <c r="BD149" i="13"/>
  <c r="BA149" i="13"/>
  <c r="AZ149" i="13"/>
  <c r="AX149" i="13"/>
  <c r="AV149" i="13"/>
  <c r="AS149" i="13"/>
  <c r="AR149" i="13"/>
  <c r="AP149" i="13"/>
  <c r="AN149" i="13"/>
  <c r="BP148" i="13"/>
  <c r="BN148" i="13"/>
  <c r="BL148" i="13"/>
  <c r="BH148" i="13"/>
  <c r="BF148" i="13"/>
  <c r="BD148" i="13"/>
  <c r="BA148" i="13"/>
  <c r="AZ148" i="13"/>
  <c r="AX148" i="13"/>
  <c r="AV148" i="13"/>
  <c r="AS148" i="13"/>
  <c r="AR148" i="13"/>
  <c r="AP148" i="13"/>
  <c r="AN148" i="13"/>
  <c r="BP147" i="13"/>
  <c r="BN147" i="13"/>
  <c r="BL147" i="13"/>
  <c r="BH147" i="13"/>
  <c r="BF147" i="13"/>
  <c r="BD147" i="13"/>
  <c r="BA147" i="13"/>
  <c r="AZ147" i="13"/>
  <c r="AX147" i="13"/>
  <c r="AV147" i="13"/>
  <c r="AS147" i="13"/>
  <c r="AR147" i="13"/>
  <c r="AP147" i="13"/>
  <c r="AN147" i="13"/>
  <c r="BP146" i="13"/>
  <c r="BN146" i="13"/>
  <c r="BL146" i="13"/>
  <c r="BH146" i="13"/>
  <c r="BF146" i="13"/>
  <c r="BD146" i="13"/>
  <c r="BA146" i="13"/>
  <c r="AZ146" i="13"/>
  <c r="AX146" i="13"/>
  <c r="AV146" i="13"/>
  <c r="AS146" i="13"/>
  <c r="AR146" i="13"/>
  <c r="AP146" i="13"/>
  <c r="AN146" i="13"/>
  <c r="BP145" i="13"/>
  <c r="BN145" i="13"/>
  <c r="BL145" i="13"/>
  <c r="BH145" i="13"/>
  <c r="BF145" i="13"/>
  <c r="BD145" i="13"/>
  <c r="BA145" i="13"/>
  <c r="AZ145" i="13"/>
  <c r="AX145" i="13"/>
  <c r="AV145" i="13"/>
  <c r="AS145" i="13"/>
  <c r="AR145" i="13"/>
  <c r="AP145" i="13"/>
  <c r="AN145" i="13"/>
  <c r="BP144" i="13"/>
  <c r="BN144" i="13"/>
  <c r="BL144" i="13"/>
  <c r="BH144" i="13"/>
  <c r="BF144" i="13"/>
  <c r="BD144" i="13"/>
  <c r="BA144" i="13"/>
  <c r="AZ144" i="13"/>
  <c r="AX144" i="13"/>
  <c r="AV144" i="13"/>
  <c r="AS144" i="13"/>
  <c r="AR144" i="13"/>
  <c r="AP144" i="13"/>
  <c r="AN144" i="13"/>
  <c r="BP143" i="13"/>
  <c r="BN143" i="13"/>
  <c r="BL143" i="13"/>
  <c r="BH143" i="13"/>
  <c r="BF143" i="13"/>
  <c r="BD143" i="13"/>
  <c r="BA143" i="13"/>
  <c r="AZ143" i="13"/>
  <c r="AX143" i="13"/>
  <c r="AV143" i="13"/>
  <c r="AS143" i="13"/>
  <c r="AR143" i="13"/>
  <c r="AP143" i="13"/>
  <c r="AN143" i="13"/>
  <c r="BP142" i="13"/>
  <c r="BN142" i="13"/>
  <c r="BL142" i="13"/>
  <c r="BH142" i="13"/>
  <c r="BF142" i="13"/>
  <c r="BD142" i="13"/>
  <c r="BA142" i="13"/>
  <c r="AZ142" i="13"/>
  <c r="AX142" i="13"/>
  <c r="AV142" i="13"/>
  <c r="AS142" i="13"/>
  <c r="AR142" i="13"/>
  <c r="AP142" i="13"/>
  <c r="AN142" i="13"/>
  <c r="BP141" i="13"/>
  <c r="BN141" i="13"/>
  <c r="BL141" i="13"/>
  <c r="BH141" i="13"/>
  <c r="BF141" i="13"/>
  <c r="BD141" i="13"/>
  <c r="BA141" i="13"/>
  <c r="AZ141" i="13"/>
  <c r="AX141" i="13"/>
  <c r="AV141" i="13"/>
  <c r="AS141" i="13"/>
  <c r="AR141" i="13"/>
  <c r="AP141" i="13"/>
  <c r="AN141" i="13"/>
  <c r="BP140" i="13"/>
  <c r="BN140" i="13"/>
  <c r="BL140" i="13"/>
  <c r="BH140" i="13"/>
  <c r="BF140" i="13"/>
  <c r="BD140" i="13"/>
  <c r="BA140" i="13"/>
  <c r="AZ140" i="13"/>
  <c r="AX140" i="13"/>
  <c r="AV140" i="13"/>
  <c r="AS140" i="13"/>
  <c r="AR140" i="13"/>
  <c r="AP140" i="13"/>
  <c r="AN140" i="13"/>
  <c r="BP139" i="13"/>
  <c r="BN139" i="13"/>
  <c r="BL139" i="13"/>
  <c r="BH139" i="13"/>
  <c r="BF139" i="13"/>
  <c r="BD139" i="13"/>
  <c r="BA139" i="13"/>
  <c r="AZ139" i="13"/>
  <c r="AX139" i="13"/>
  <c r="AV139" i="13"/>
  <c r="AS139" i="13"/>
  <c r="AR139" i="13"/>
  <c r="AP139" i="13"/>
  <c r="AN139" i="13"/>
  <c r="BP138" i="13"/>
  <c r="BN138" i="13"/>
  <c r="BL138" i="13"/>
  <c r="BH138" i="13"/>
  <c r="BF138" i="13"/>
  <c r="BD138" i="13"/>
  <c r="BA138" i="13"/>
  <c r="AZ138" i="13"/>
  <c r="AX138" i="13"/>
  <c r="AV138" i="13"/>
  <c r="AS138" i="13"/>
  <c r="AR138" i="13"/>
  <c r="AP138" i="13"/>
  <c r="AN138" i="13"/>
  <c r="BP137" i="13"/>
  <c r="BN137" i="13"/>
  <c r="BL137" i="13"/>
  <c r="BH137" i="13"/>
  <c r="BF137" i="13"/>
  <c r="BD137" i="13"/>
  <c r="BA137" i="13"/>
  <c r="AZ137" i="13"/>
  <c r="AX137" i="13"/>
  <c r="AV137" i="13"/>
  <c r="AS137" i="13"/>
  <c r="AR137" i="13"/>
  <c r="AP137" i="13"/>
  <c r="AN137" i="13"/>
  <c r="BP136" i="13"/>
  <c r="BN136" i="13"/>
  <c r="BL136" i="13"/>
  <c r="BH136" i="13"/>
  <c r="BF136" i="13"/>
  <c r="BD136" i="13"/>
  <c r="BA136" i="13"/>
  <c r="AZ136" i="13"/>
  <c r="AX136" i="13"/>
  <c r="AV136" i="13"/>
  <c r="AS136" i="13"/>
  <c r="AR136" i="13"/>
  <c r="AP136" i="13"/>
  <c r="AN136" i="13"/>
  <c r="BP135" i="13"/>
  <c r="BN135" i="13"/>
  <c r="BL135" i="13"/>
  <c r="BH135" i="13"/>
  <c r="BF135" i="13"/>
  <c r="BD135" i="13"/>
  <c r="BA135" i="13"/>
  <c r="AZ135" i="13"/>
  <c r="AX135" i="13"/>
  <c r="AV135" i="13"/>
  <c r="AS135" i="13"/>
  <c r="AR135" i="13"/>
  <c r="AP135" i="13"/>
  <c r="AN135" i="13"/>
  <c r="BP134" i="13"/>
  <c r="BN134" i="13"/>
  <c r="BL134" i="13"/>
  <c r="BH134" i="13"/>
  <c r="BF134" i="13"/>
  <c r="BD134" i="13"/>
  <c r="BA134" i="13"/>
  <c r="AZ134" i="13"/>
  <c r="AX134" i="13"/>
  <c r="AV134" i="13"/>
  <c r="AS134" i="13"/>
  <c r="AR134" i="13"/>
  <c r="AP134" i="13"/>
  <c r="AN134" i="13"/>
  <c r="BP133" i="13"/>
  <c r="BN133" i="13"/>
  <c r="BL133" i="13"/>
  <c r="BH133" i="13"/>
  <c r="BF133" i="13"/>
  <c r="BD133" i="13"/>
  <c r="BA133" i="13"/>
  <c r="AZ133" i="13"/>
  <c r="AX133" i="13"/>
  <c r="AV133" i="13"/>
  <c r="AS133" i="13"/>
  <c r="AR133" i="13"/>
  <c r="AP133" i="13"/>
  <c r="AN133" i="13"/>
  <c r="BP132" i="13"/>
  <c r="BN132" i="13"/>
  <c r="BL132" i="13"/>
  <c r="BH132" i="13"/>
  <c r="BF132" i="13"/>
  <c r="BD132" i="13"/>
  <c r="BA132" i="13"/>
  <c r="AZ132" i="13"/>
  <c r="AX132" i="13"/>
  <c r="AV132" i="13"/>
  <c r="AS132" i="13"/>
  <c r="AR132" i="13"/>
  <c r="AP132" i="13"/>
  <c r="AN132" i="13"/>
  <c r="BP131" i="13"/>
  <c r="BN131" i="13"/>
  <c r="BL131" i="13"/>
  <c r="BH131" i="13"/>
  <c r="BF131" i="13"/>
  <c r="BD131" i="13"/>
  <c r="BA131" i="13"/>
  <c r="AZ131" i="13"/>
  <c r="AX131" i="13"/>
  <c r="AV131" i="13"/>
  <c r="AS131" i="13"/>
  <c r="AR131" i="13"/>
  <c r="AP131" i="13"/>
  <c r="AN131" i="13"/>
  <c r="BP130" i="13"/>
  <c r="BN130" i="13"/>
  <c r="BL130" i="13"/>
  <c r="BH130" i="13"/>
  <c r="BF130" i="13"/>
  <c r="BD130" i="13"/>
  <c r="BA130" i="13"/>
  <c r="AZ130" i="13"/>
  <c r="AX130" i="13"/>
  <c r="AV130" i="13"/>
  <c r="AS130" i="13"/>
  <c r="AR130" i="13"/>
  <c r="AP130" i="13"/>
  <c r="AN130" i="13"/>
  <c r="BP129" i="13"/>
  <c r="BN129" i="13"/>
  <c r="BL129" i="13"/>
  <c r="BH129" i="13"/>
  <c r="BF129" i="13"/>
  <c r="BD129" i="13"/>
  <c r="BA129" i="13"/>
  <c r="AZ129" i="13"/>
  <c r="AX129" i="13"/>
  <c r="AV129" i="13"/>
  <c r="AS129" i="13"/>
  <c r="AR129" i="13"/>
  <c r="AP129" i="13"/>
  <c r="AN129" i="13"/>
  <c r="BP128" i="13"/>
  <c r="BN128" i="13"/>
  <c r="BL128" i="13"/>
  <c r="BH128" i="13"/>
  <c r="BF128" i="13"/>
  <c r="BD128" i="13"/>
  <c r="BA128" i="13"/>
  <c r="AZ128" i="13"/>
  <c r="AX128" i="13"/>
  <c r="AV128" i="13"/>
  <c r="AS128" i="13"/>
  <c r="AR128" i="13"/>
  <c r="AP128" i="13"/>
  <c r="AN128" i="13"/>
  <c r="BP127" i="13"/>
  <c r="BN127" i="13"/>
  <c r="BL127" i="13"/>
  <c r="BH127" i="13"/>
  <c r="BF127" i="13"/>
  <c r="BD127" i="13"/>
  <c r="BA127" i="13"/>
  <c r="AZ127" i="13"/>
  <c r="AX127" i="13"/>
  <c r="AV127" i="13"/>
  <c r="AS127" i="13"/>
  <c r="AR127" i="13"/>
  <c r="AP127" i="13"/>
  <c r="AN127" i="13"/>
  <c r="BP126" i="13"/>
  <c r="BN126" i="13"/>
  <c r="BL126" i="13"/>
  <c r="BH126" i="13"/>
  <c r="BF126" i="13"/>
  <c r="BD126" i="13"/>
  <c r="BA126" i="13"/>
  <c r="AZ126" i="13"/>
  <c r="AX126" i="13"/>
  <c r="AV126" i="13"/>
  <c r="AS126" i="13"/>
  <c r="AR126" i="13"/>
  <c r="AP126" i="13"/>
  <c r="AN126" i="13"/>
  <c r="BP125" i="13"/>
  <c r="BN125" i="13"/>
  <c r="BL125" i="13"/>
  <c r="BH125" i="13"/>
  <c r="BF125" i="13"/>
  <c r="BD125" i="13"/>
  <c r="BA125" i="13"/>
  <c r="AZ125" i="13"/>
  <c r="AX125" i="13"/>
  <c r="AV125" i="13"/>
  <c r="AS125" i="13"/>
  <c r="AR125" i="13"/>
  <c r="AP125" i="13"/>
  <c r="AN125" i="13"/>
  <c r="BP124" i="13"/>
  <c r="BN124" i="13"/>
  <c r="BL124" i="13"/>
  <c r="BH124" i="13"/>
  <c r="BF124" i="13"/>
  <c r="BD124" i="13"/>
  <c r="BA124" i="13"/>
  <c r="AZ124" i="13"/>
  <c r="AX124" i="13"/>
  <c r="AV124" i="13"/>
  <c r="AS124" i="13"/>
  <c r="AR124" i="13"/>
  <c r="AP124" i="13"/>
  <c r="AN124" i="13"/>
  <c r="BP123" i="13"/>
  <c r="BN123" i="13"/>
  <c r="BL123" i="13"/>
  <c r="BH123" i="13"/>
  <c r="BF123" i="13"/>
  <c r="BD123" i="13"/>
  <c r="BA123" i="13"/>
  <c r="AZ123" i="13"/>
  <c r="AX123" i="13"/>
  <c r="AV123" i="13"/>
  <c r="AS123" i="13"/>
  <c r="AR123" i="13"/>
  <c r="AP123" i="13"/>
  <c r="AN123" i="13"/>
  <c r="BP122" i="13"/>
  <c r="BN122" i="13"/>
  <c r="BL122" i="13"/>
  <c r="BR122" i="13" s="1"/>
  <c r="BH122" i="13"/>
  <c r="BF122" i="13"/>
  <c r="BD122" i="13"/>
  <c r="BA122" i="13"/>
  <c r="AZ122" i="13"/>
  <c r="AX122" i="13"/>
  <c r="AV122" i="13"/>
  <c r="AS122" i="13"/>
  <c r="AR122" i="13"/>
  <c r="AP122" i="13"/>
  <c r="AN122" i="13"/>
  <c r="BP121" i="13"/>
  <c r="BN121" i="13"/>
  <c r="BL121" i="13"/>
  <c r="BH121" i="13"/>
  <c r="BF121" i="13"/>
  <c r="BD121" i="13"/>
  <c r="BA121" i="13"/>
  <c r="AZ121" i="13"/>
  <c r="AX121" i="13"/>
  <c r="AV121" i="13"/>
  <c r="AS121" i="13"/>
  <c r="AR121" i="13"/>
  <c r="AP121" i="13"/>
  <c r="AN121" i="13"/>
  <c r="BP120" i="13"/>
  <c r="BN120" i="13"/>
  <c r="BL120" i="13"/>
  <c r="BH120" i="13"/>
  <c r="BF120" i="13"/>
  <c r="BD120" i="13"/>
  <c r="BA120" i="13"/>
  <c r="AZ120" i="13"/>
  <c r="AX120" i="13"/>
  <c r="AV120" i="13"/>
  <c r="AS120" i="13"/>
  <c r="AR120" i="13"/>
  <c r="AP120" i="13"/>
  <c r="AN120" i="13"/>
  <c r="BP119" i="13"/>
  <c r="BN119" i="13"/>
  <c r="BL119" i="13"/>
  <c r="BH119" i="13"/>
  <c r="BF119" i="13"/>
  <c r="BD119" i="13"/>
  <c r="BA119" i="13"/>
  <c r="AZ119" i="13"/>
  <c r="AX119" i="13"/>
  <c r="AV119" i="13"/>
  <c r="AS119" i="13"/>
  <c r="AR119" i="13"/>
  <c r="AP119" i="13"/>
  <c r="AN119" i="13"/>
  <c r="BP118" i="13"/>
  <c r="BN118" i="13"/>
  <c r="BL118" i="13"/>
  <c r="BH118" i="13"/>
  <c r="BF118" i="13"/>
  <c r="BD118" i="13"/>
  <c r="BA118" i="13"/>
  <c r="AZ118" i="13"/>
  <c r="AX118" i="13"/>
  <c r="AV118" i="13"/>
  <c r="AS118" i="13"/>
  <c r="AR118" i="13"/>
  <c r="AP118" i="13"/>
  <c r="AN118" i="13"/>
  <c r="BP117" i="13"/>
  <c r="BN117" i="13"/>
  <c r="BL117" i="13"/>
  <c r="BH117" i="13"/>
  <c r="BF117" i="13"/>
  <c r="BD117" i="13"/>
  <c r="BA117" i="13"/>
  <c r="AZ117" i="13"/>
  <c r="AX117" i="13"/>
  <c r="AV117" i="13"/>
  <c r="AS117" i="13"/>
  <c r="AR117" i="13"/>
  <c r="AP117" i="13"/>
  <c r="AN117" i="13"/>
  <c r="BP116" i="13"/>
  <c r="BN116" i="13"/>
  <c r="BL116" i="13"/>
  <c r="BH116" i="13"/>
  <c r="BF116" i="13"/>
  <c r="BD116" i="13"/>
  <c r="BA116" i="13"/>
  <c r="AZ116" i="13"/>
  <c r="AX116" i="13"/>
  <c r="AV116" i="13"/>
  <c r="AS116" i="13"/>
  <c r="AR116" i="13"/>
  <c r="AP116" i="13"/>
  <c r="AN116" i="13"/>
  <c r="BP115" i="13"/>
  <c r="BN115" i="13"/>
  <c r="BL115" i="13"/>
  <c r="BH115" i="13"/>
  <c r="BF115" i="13"/>
  <c r="BD115" i="13"/>
  <c r="BA115" i="13"/>
  <c r="AZ115" i="13"/>
  <c r="AX115" i="13"/>
  <c r="AV115" i="13"/>
  <c r="AS115" i="13"/>
  <c r="AR115" i="13"/>
  <c r="AP115" i="13"/>
  <c r="AN115" i="13"/>
  <c r="BP114" i="13"/>
  <c r="BN114" i="13"/>
  <c r="BL114" i="13"/>
  <c r="BH114" i="13"/>
  <c r="BF114" i="13"/>
  <c r="BD114" i="13"/>
  <c r="BA114" i="13"/>
  <c r="AZ114" i="13"/>
  <c r="AX114" i="13"/>
  <c r="AV114" i="13"/>
  <c r="AS114" i="13"/>
  <c r="AR114" i="13"/>
  <c r="AP114" i="13"/>
  <c r="AN114" i="13"/>
  <c r="BP113" i="13"/>
  <c r="BN113" i="13"/>
  <c r="BL113" i="13"/>
  <c r="BH113" i="13"/>
  <c r="BF113" i="13"/>
  <c r="BD113" i="13"/>
  <c r="BA113" i="13"/>
  <c r="AZ113" i="13"/>
  <c r="AX113" i="13"/>
  <c r="AV113" i="13"/>
  <c r="AS113" i="13"/>
  <c r="AR113" i="13"/>
  <c r="AP113" i="13"/>
  <c r="AN113" i="13"/>
  <c r="BP112" i="13"/>
  <c r="BN112" i="13"/>
  <c r="BL112" i="13"/>
  <c r="BH112" i="13"/>
  <c r="BF112" i="13"/>
  <c r="BD112" i="13"/>
  <c r="BA112" i="13"/>
  <c r="AZ112" i="13"/>
  <c r="AX112" i="13"/>
  <c r="AV112" i="13"/>
  <c r="AS112" i="13"/>
  <c r="AR112" i="13"/>
  <c r="AP112" i="13"/>
  <c r="AN112" i="13"/>
  <c r="BP111" i="13"/>
  <c r="BN111" i="13"/>
  <c r="BL111" i="13"/>
  <c r="BH111" i="13"/>
  <c r="BF111" i="13"/>
  <c r="BD111" i="13"/>
  <c r="BA111" i="13"/>
  <c r="AZ111" i="13"/>
  <c r="AX111" i="13"/>
  <c r="AV111" i="13"/>
  <c r="AS111" i="13"/>
  <c r="AR111" i="13"/>
  <c r="AP111" i="13"/>
  <c r="AN111" i="13"/>
  <c r="BP110" i="13"/>
  <c r="BN110" i="13"/>
  <c r="BL110" i="13"/>
  <c r="BH110" i="13"/>
  <c r="BF110" i="13"/>
  <c r="BD110" i="13"/>
  <c r="BA110" i="13"/>
  <c r="AZ110" i="13"/>
  <c r="AX110" i="13"/>
  <c r="AV110" i="13"/>
  <c r="AS110" i="13"/>
  <c r="AR110" i="13"/>
  <c r="AP110" i="13"/>
  <c r="AN110" i="13"/>
  <c r="BP109" i="13"/>
  <c r="BN109" i="13"/>
  <c r="BL109" i="13"/>
  <c r="BH109" i="13"/>
  <c r="BF109" i="13"/>
  <c r="BD109" i="13"/>
  <c r="BA109" i="13"/>
  <c r="AZ109" i="13"/>
  <c r="AX109" i="13"/>
  <c r="AV109" i="13"/>
  <c r="AS109" i="13"/>
  <c r="AR109" i="13"/>
  <c r="AP109" i="13"/>
  <c r="AN109" i="13"/>
  <c r="BP108" i="13"/>
  <c r="BN108" i="13"/>
  <c r="BL108" i="13"/>
  <c r="BH108" i="13"/>
  <c r="BF108" i="13"/>
  <c r="BD108" i="13"/>
  <c r="BA108" i="13"/>
  <c r="AZ108" i="13"/>
  <c r="AX108" i="13"/>
  <c r="AV108" i="13"/>
  <c r="AS108" i="13"/>
  <c r="AR108" i="13"/>
  <c r="AP108" i="13"/>
  <c r="AN108" i="13"/>
  <c r="BP107" i="13"/>
  <c r="BN107" i="13"/>
  <c r="BL107" i="13"/>
  <c r="BH107" i="13"/>
  <c r="BF107" i="13"/>
  <c r="BD107" i="13"/>
  <c r="BA107" i="13"/>
  <c r="AZ107" i="13"/>
  <c r="AX107" i="13"/>
  <c r="AV107" i="13"/>
  <c r="AS107" i="13"/>
  <c r="AR107" i="13"/>
  <c r="AP107" i="13"/>
  <c r="AN107" i="13"/>
  <c r="BP106" i="13"/>
  <c r="BN106" i="13"/>
  <c r="BL106" i="13"/>
  <c r="BH106" i="13"/>
  <c r="BF106" i="13"/>
  <c r="BD106" i="13"/>
  <c r="BA106" i="13"/>
  <c r="AZ106" i="13"/>
  <c r="AX106" i="13"/>
  <c r="AV106" i="13"/>
  <c r="AS106" i="13"/>
  <c r="AR106" i="13"/>
  <c r="AP106" i="13"/>
  <c r="AN106" i="13"/>
  <c r="BP105" i="13"/>
  <c r="BN105" i="13"/>
  <c r="BL105" i="13"/>
  <c r="BH105" i="13"/>
  <c r="BF105" i="13"/>
  <c r="BD105" i="13"/>
  <c r="BA105" i="13"/>
  <c r="AZ105" i="13"/>
  <c r="AX105" i="13"/>
  <c r="AV105" i="13"/>
  <c r="AS105" i="13"/>
  <c r="AR105" i="13"/>
  <c r="AP105" i="13"/>
  <c r="AN105" i="13"/>
  <c r="BP104" i="13"/>
  <c r="BN104" i="13"/>
  <c r="BL104" i="13"/>
  <c r="BH104" i="13"/>
  <c r="BF104" i="13"/>
  <c r="BD104" i="13"/>
  <c r="BA104" i="13"/>
  <c r="AZ104" i="13"/>
  <c r="AX104" i="13"/>
  <c r="AV104" i="13"/>
  <c r="AS104" i="13"/>
  <c r="AR104" i="13"/>
  <c r="AP104" i="13"/>
  <c r="AN104" i="13"/>
  <c r="BP103" i="13"/>
  <c r="BN103" i="13"/>
  <c r="BL103" i="13"/>
  <c r="BH103" i="13"/>
  <c r="BF103" i="13"/>
  <c r="BD103" i="13"/>
  <c r="BA103" i="13"/>
  <c r="AZ103" i="13"/>
  <c r="AX103" i="13"/>
  <c r="AV103" i="13"/>
  <c r="AS103" i="13"/>
  <c r="AR103" i="13"/>
  <c r="AP103" i="13"/>
  <c r="AN103" i="13"/>
  <c r="BP102" i="13"/>
  <c r="BN102" i="13"/>
  <c r="BL102" i="13"/>
  <c r="BH102" i="13"/>
  <c r="BF102" i="13"/>
  <c r="BD102" i="13"/>
  <c r="BA102" i="13"/>
  <c r="AZ102" i="13"/>
  <c r="AX102" i="13"/>
  <c r="AV102" i="13"/>
  <c r="AS102" i="13"/>
  <c r="AR102" i="13"/>
  <c r="AP102" i="13"/>
  <c r="AN102" i="13"/>
  <c r="BP101" i="13"/>
  <c r="BN101" i="13"/>
  <c r="BL101" i="13"/>
  <c r="BH101" i="13"/>
  <c r="BF101" i="13"/>
  <c r="BD101" i="13"/>
  <c r="BA101" i="13"/>
  <c r="AZ101" i="13"/>
  <c r="AX101" i="13"/>
  <c r="AV101" i="13"/>
  <c r="AS101" i="13"/>
  <c r="AR101" i="13"/>
  <c r="AP101" i="13"/>
  <c r="AN101" i="13"/>
  <c r="BP100" i="13"/>
  <c r="BN100" i="13"/>
  <c r="BL100" i="13"/>
  <c r="BH100" i="13"/>
  <c r="BF100" i="13"/>
  <c r="BD100" i="13"/>
  <c r="BA100" i="13"/>
  <c r="AZ100" i="13"/>
  <c r="AX100" i="13"/>
  <c r="AV100" i="13"/>
  <c r="AS100" i="13"/>
  <c r="AR100" i="13"/>
  <c r="AP100" i="13"/>
  <c r="AN100" i="13"/>
  <c r="BP99" i="13"/>
  <c r="BN99" i="13"/>
  <c r="BL99" i="13"/>
  <c r="BH99" i="13"/>
  <c r="BF99" i="13"/>
  <c r="BD99" i="13"/>
  <c r="BA99" i="13"/>
  <c r="AZ99" i="13"/>
  <c r="AX99" i="13"/>
  <c r="AV99" i="13"/>
  <c r="AS99" i="13"/>
  <c r="AR99" i="13"/>
  <c r="AP99" i="13"/>
  <c r="AN99" i="13"/>
  <c r="BP98" i="13"/>
  <c r="BN98" i="13"/>
  <c r="BL98" i="13"/>
  <c r="BH98" i="13"/>
  <c r="BF98" i="13"/>
  <c r="BD98" i="13"/>
  <c r="BA98" i="13"/>
  <c r="AZ98" i="13"/>
  <c r="AX98" i="13"/>
  <c r="AV98" i="13"/>
  <c r="AS98" i="13"/>
  <c r="AR98" i="13"/>
  <c r="AP98" i="13"/>
  <c r="AN98" i="13"/>
  <c r="BP97" i="13"/>
  <c r="BN97" i="13"/>
  <c r="BL97" i="13"/>
  <c r="BH97" i="13"/>
  <c r="BF97" i="13"/>
  <c r="BD97" i="13"/>
  <c r="BA97" i="13"/>
  <c r="AZ97" i="13"/>
  <c r="AX97" i="13"/>
  <c r="AV97" i="13"/>
  <c r="AS97" i="13"/>
  <c r="AR97" i="13"/>
  <c r="AP97" i="13"/>
  <c r="AN97" i="13"/>
  <c r="BP96" i="13"/>
  <c r="BN96" i="13"/>
  <c r="BL96" i="13"/>
  <c r="BH96" i="13"/>
  <c r="BF96" i="13"/>
  <c r="BD96" i="13"/>
  <c r="BA96" i="13"/>
  <c r="AZ96" i="13"/>
  <c r="AX96" i="13"/>
  <c r="AV96" i="13"/>
  <c r="AS96" i="13"/>
  <c r="AR96" i="13"/>
  <c r="AP96" i="13"/>
  <c r="AN96" i="13"/>
  <c r="BP95" i="13"/>
  <c r="BN95" i="13"/>
  <c r="BL95" i="13"/>
  <c r="BH95" i="13"/>
  <c r="BF95" i="13"/>
  <c r="BD95" i="13"/>
  <c r="BA95" i="13"/>
  <c r="AZ95" i="13"/>
  <c r="AX95" i="13"/>
  <c r="AV95" i="13"/>
  <c r="AS95" i="13"/>
  <c r="AR95" i="13"/>
  <c r="AP95" i="13"/>
  <c r="AN95" i="13"/>
  <c r="BP94" i="13"/>
  <c r="BN94" i="13"/>
  <c r="BL94" i="13"/>
  <c r="BH94" i="13"/>
  <c r="BF94" i="13"/>
  <c r="BD94" i="13"/>
  <c r="BA94" i="13"/>
  <c r="AZ94" i="13"/>
  <c r="AX94" i="13"/>
  <c r="AV94" i="13"/>
  <c r="AS94" i="13"/>
  <c r="AR94" i="13"/>
  <c r="AP94" i="13"/>
  <c r="AN94" i="13"/>
  <c r="BP93" i="13"/>
  <c r="BN93" i="13"/>
  <c r="BL93" i="13"/>
  <c r="BH93" i="13"/>
  <c r="BF93" i="13"/>
  <c r="BD93" i="13"/>
  <c r="BA93" i="13"/>
  <c r="AZ93" i="13"/>
  <c r="AX93" i="13"/>
  <c r="AV93" i="13"/>
  <c r="AS93" i="13"/>
  <c r="AR93" i="13"/>
  <c r="AP93" i="13"/>
  <c r="AN93" i="13"/>
  <c r="BP92" i="13"/>
  <c r="BN92" i="13"/>
  <c r="BL92" i="13"/>
  <c r="BH92" i="13"/>
  <c r="BF92" i="13"/>
  <c r="BD92" i="13"/>
  <c r="BA92" i="13"/>
  <c r="AZ92" i="13"/>
  <c r="AX92" i="13"/>
  <c r="AV92" i="13"/>
  <c r="AS92" i="13"/>
  <c r="AR92" i="13"/>
  <c r="AP92" i="13"/>
  <c r="AN92" i="13"/>
  <c r="BP91" i="13"/>
  <c r="BN91" i="13"/>
  <c r="BL91" i="13"/>
  <c r="BH91" i="13"/>
  <c r="BF91" i="13"/>
  <c r="BD91" i="13"/>
  <c r="BA91" i="13"/>
  <c r="AZ91" i="13"/>
  <c r="AX91" i="13"/>
  <c r="AV91" i="13"/>
  <c r="AS91" i="13"/>
  <c r="AR91" i="13"/>
  <c r="AP91" i="13"/>
  <c r="AN91" i="13"/>
  <c r="BP90" i="13"/>
  <c r="BN90" i="13"/>
  <c r="BL90" i="13"/>
  <c r="BH90" i="13"/>
  <c r="BF90" i="13"/>
  <c r="BD90" i="13"/>
  <c r="BA90" i="13"/>
  <c r="AZ90" i="13"/>
  <c r="AX90" i="13"/>
  <c r="AV90" i="13"/>
  <c r="AS90" i="13"/>
  <c r="AR90" i="13"/>
  <c r="AP90" i="13"/>
  <c r="AN90" i="13"/>
  <c r="BP89" i="13"/>
  <c r="BN89" i="13"/>
  <c r="BL89" i="13"/>
  <c r="BH89" i="13"/>
  <c r="BF89" i="13"/>
  <c r="BD89" i="13"/>
  <c r="BA89" i="13"/>
  <c r="AZ89" i="13"/>
  <c r="AX89" i="13"/>
  <c r="AV89" i="13"/>
  <c r="AS89" i="13"/>
  <c r="AR89" i="13"/>
  <c r="AP89" i="13"/>
  <c r="AN89" i="13"/>
  <c r="BP88" i="13"/>
  <c r="BN88" i="13"/>
  <c r="BL88" i="13"/>
  <c r="BH88" i="13"/>
  <c r="BF88" i="13"/>
  <c r="BD88" i="13"/>
  <c r="BA88" i="13"/>
  <c r="AZ88" i="13"/>
  <c r="AX88" i="13"/>
  <c r="AV88" i="13"/>
  <c r="AS88" i="13"/>
  <c r="AR88" i="13"/>
  <c r="AP88" i="13"/>
  <c r="AN88" i="13"/>
  <c r="BP87" i="13"/>
  <c r="BN87" i="13"/>
  <c r="BL87" i="13"/>
  <c r="BH87" i="13"/>
  <c r="BF87" i="13"/>
  <c r="BD87" i="13"/>
  <c r="BA87" i="13"/>
  <c r="AZ87" i="13"/>
  <c r="AX87" i="13"/>
  <c r="AV87" i="13"/>
  <c r="AS87" i="13"/>
  <c r="AR87" i="13"/>
  <c r="AP87" i="13"/>
  <c r="AN87" i="13"/>
  <c r="BP86" i="13"/>
  <c r="BN86" i="13"/>
  <c r="BL86" i="13"/>
  <c r="BH86" i="13"/>
  <c r="BF86" i="13"/>
  <c r="BD86" i="13"/>
  <c r="BA86" i="13"/>
  <c r="AZ86" i="13"/>
  <c r="AX86" i="13"/>
  <c r="AV86" i="13"/>
  <c r="AS86" i="13"/>
  <c r="AR86" i="13"/>
  <c r="AP86" i="13"/>
  <c r="AN86" i="13"/>
  <c r="BP85" i="13"/>
  <c r="BN85" i="13"/>
  <c r="BL85" i="13"/>
  <c r="BH85" i="13"/>
  <c r="BF85" i="13"/>
  <c r="BD85" i="13"/>
  <c r="BA85" i="13"/>
  <c r="AZ85" i="13"/>
  <c r="AX85" i="13"/>
  <c r="AV85" i="13"/>
  <c r="AS85" i="13"/>
  <c r="AR85" i="13"/>
  <c r="AP85" i="13"/>
  <c r="AN85" i="13"/>
  <c r="BP84" i="13"/>
  <c r="BN84" i="13"/>
  <c r="BL84" i="13"/>
  <c r="BH84" i="13"/>
  <c r="BF84" i="13"/>
  <c r="BD84" i="13"/>
  <c r="BA84" i="13"/>
  <c r="AZ84" i="13"/>
  <c r="AX84" i="13"/>
  <c r="AV84" i="13"/>
  <c r="AS84" i="13"/>
  <c r="AR84" i="13"/>
  <c r="AP84" i="13"/>
  <c r="AN84" i="13"/>
  <c r="BP83" i="13"/>
  <c r="BN83" i="13"/>
  <c r="BL83" i="13"/>
  <c r="BH83" i="13"/>
  <c r="BF83" i="13"/>
  <c r="BD83" i="13"/>
  <c r="BA83" i="13"/>
  <c r="AZ83" i="13"/>
  <c r="AX83" i="13"/>
  <c r="AV83" i="13"/>
  <c r="AS83" i="13"/>
  <c r="AR83" i="13"/>
  <c r="AP83" i="13"/>
  <c r="AN83" i="13"/>
  <c r="BP82" i="13"/>
  <c r="BN82" i="13"/>
  <c r="BL82" i="13"/>
  <c r="BH82" i="13"/>
  <c r="BF82" i="13"/>
  <c r="BD82" i="13"/>
  <c r="BA82" i="13"/>
  <c r="AZ82" i="13"/>
  <c r="AX82" i="13"/>
  <c r="AV82" i="13"/>
  <c r="AS82" i="13"/>
  <c r="AR82" i="13"/>
  <c r="AP82" i="13"/>
  <c r="AN82" i="13"/>
  <c r="BP81" i="13"/>
  <c r="BN81" i="13"/>
  <c r="BL81" i="13"/>
  <c r="BH81" i="13"/>
  <c r="BF81" i="13"/>
  <c r="BD81" i="13"/>
  <c r="BA81" i="13"/>
  <c r="AZ81" i="13"/>
  <c r="AX81" i="13"/>
  <c r="AV81" i="13"/>
  <c r="AS81" i="13"/>
  <c r="AR81" i="13"/>
  <c r="AP81" i="13"/>
  <c r="AN81" i="13"/>
  <c r="BP80" i="13"/>
  <c r="BN80" i="13"/>
  <c r="BL80" i="13"/>
  <c r="BH80" i="13"/>
  <c r="BF80" i="13"/>
  <c r="BD80" i="13"/>
  <c r="BA80" i="13"/>
  <c r="AZ80" i="13"/>
  <c r="AX80" i="13"/>
  <c r="AV80" i="13"/>
  <c r="AS80" i="13"/>
  <c r="AR80" i="13"/>
  <c r="AP80" i="13"/>
  <c r="AN80" i="13"/>
  <c r="BP79" i="13"/>
  <c r="BN79" i="13"/>
  <c r="BL79" i="13"/>
  <c r="BH79" i="13"/>
  <c r="BF79" i="13"/>
  <c r="BD79" i="13"/>
  <c r="BA79" i="13"/>
  <c r="AZ79" i="13"/>
  <c r="AX79" i="13"/>
  <c r="AV79" i="13"/>
  <c r="AS79" i="13"/>
  <c r="AR79" i="13"/>
  <c r="AP79" i="13"/>
  <c r="AN79" i="13"/>
  <c r="BP78" i="13"/>
  <c r="BN78" i="13"/>
  <c r="BL78" i="13"/>
  <c r="BH78" i="13"/>
  <c r="BF78" i="13"/>
  <c r="BD78" i="13"/>
  <c r="BA78" i="13"/>
  <c r="AZ78" i="13"/>
  <c r="AX78" i="13"/>
  <c r="AV78" i="13"/>
  <c r="AS78" i="13"/>
  <c r="AR78" i="13"/>
  <c r="AP78" i="13"/>
  <c r="AN78" i="13"/>
  <c r="BP77" i="13"/>
  <c r="BN77" i="13"/>
  <c r="BL77" i="13"/>
  <c r="BH77" i="13"/>
  <c r="BF77" i="13"/>
  <c r="BD77" i="13"/>
  <c r="BA77" i="13"/>
  <c r="AZ77" i="13"/>
  <c r="AX77" i="13"/>
  <c r="AV77" i="13"/>
  <c r="AS77" i="13"/>
  <c r="AR77" i="13"/>
  <c r="AP77" i="13"/>
  <c r="AN77" i="13"/>
  <c r="BP76" i="13"/>
  <c r="BN76" i="13"/>
  <c r="BL76" i="13"/>
  <c r="BH76" i="13"/>
  <c r="BF76" i="13"/>
  <c r="BD76" i="13"/>
  <c r="BA76" i="13"/>
  <c r="AZ76" i="13"/>
  <c r="AX76" i="13"/>
  <c r="AV76" i="13"/>
  <c r="AS76" i="13"/>
  <c r="AR76" i="13"/>
  <c r="AP76" i="13"/>
  <c r="AN76" i="13"/>
  <c r="BP75" i="13"/>
  <c r="BN75" i="13"/>
  <c r="BL75" i="13"/>
  <c r="BH75" i="13"/>
  <c r="BF75" i="13"/>
  <c r="BD75" i="13"/>
  <c r="BA75" i="13"/>
  <c r="AZ75" i="13"/>
  <c r="AX75" i="13"/>
  <c r="AV75" i="13"/>
  <c r="AS75" i="13"/>
  <c r="AR75" i="13"/>
  <c r="AP75" i="13"/>
  <c r="AN75" i="13"/>
  <c r="BP74" i="13"/>
  <c r="BN74" i="13"/>
  <c r="BL74" i="13"/>
  <c r="BH74" i="13"/>
  <c r="BF74" i="13"/>
  <c r="BD74" i="13"/>
  <c r="BA74" i="13"/>
  <c r="AZ74" i="13"/>
  <c r="AX74" i="13"/>
  <c r="AV74" i="13"/>
  <c r="AS74" i="13"/>
  <c r="AR74" i="13"/>
  <c r="AP74" i="13"/>
  <c r="AN74" i="13"/>
  <c r="BP73" i="13"/>
  <c r="BN73" i="13"/>
  <c r="BL73" i="13"/>
  <c r="BH73" i="13"/>
  <c r="BF73" i="13"/>
  <c r="BD73" i="13"/>
  <c r="BA73" i="13"/>
  <c r="AZ73" i="13"/>
  <c r="AX73" i="13"/>
  <c r="AV73" i="13"/>
  <c r="AS73" i="13"/>
  <c r="AR73" i="13"/>
  <c r="AP73" i="13"/>
  <c r="AN73" i="13"/>
  <c r="BP72" i="13"/>
  <c r="BN72" i="13"/>
  <c r="BL72" i="13"/>
  <c r="BH72" i="13"/>
  <c r="BF72" i="13"/>
  <c r="BD72" i="13"/>
  <c r="BA72" i="13"/>
  <c r="AZ72" i="13"/>
  <c r="AX72" i="13"/>
  <c r="AV72" i="13"/>
  <c r="AS72" i="13"/>
  <c r="AR72" i="13"/>
  <c r="AP72" i="13"/>
  <c r="AN72" i="13"/>
  <c r="BP71" i="13"/>
  <c r="BN71" i="13"/>
  <c r="BL71" i="13"/>
  <c r="BH71" i="13"/>
  <c r="BF71" i="13"/>
  <c r="BD71" i="13"/>
  <c r="BA71" i="13"/>
  <c r="AZ71" i="13"/>
  <c r="AX71" i="13"/>
  <c r="AV71" i="13"/>
  <c r="AS71" i="13"/>
  <c r="AR71" i="13"/>
  <c r="AP71" i="13"/>
  <c r="AN71" i="13"/>
  <c r="BP70" i="13"/>
  <c r="BN70" i="13"/>
  <c r="BL70" i="13"/>
  <c r="BH70" i="13"/>
  <c r="BF70" i="13"/>
  <c r="BD70" i="13"/>
  <c r="BA70" i="13"/>
  <c r="AZ70" i="13"/>
  <c r="AX70" i="13"/>
  <c r="AV70" i="13"/>
  <c r="AS70" i="13"/>
  <c r="AR70" i="13"/>
  <c r="AP70" i="13"/>
  <c r="AN70" i="13"/>
  <c r="BP69" i="13"/>
  <c r="BN69" i="13"/>
  <c r="BL69" i="13"/>
  <c r="BH69" i="13"/>
  <c r="BF69" i="13"/>
  <c r="BD69" i="13"/>
  <c r="BA69" i="13"/>
  <c r="AZ69" i="13"/>
  <c r="AX69" i="13"/>
  <c r="AV69" i="13"/>
  <c r="AS69" i="13"/>
  <c r="AR69" i="13"/>
  <c r="AP69" i="13"/>
  <c r="AN69" i="13"/>
  <c r="BP68" i="13"/>
  <c r="BN68" i="13"/>
  <c r="BL68" i="13"/>
  <c r="BH68" i="13"/>
  <c r="BF68" i="13"/>
  <c r="BD68" i="13"/>
  <c r="BA68" i="13"/>
  <c r="AZ68" i="13"/>
  <c r="AX68" i="13"/>
  <c r="AV68" i="13"/>
  <c r="AS68" i="13"/>
  <c r="AR68" i="13"/>
  <c r="AP68" i="13"/>
  <c r="AN68" i="13"/>
  <c r="BP67" i="13"/>
  <c r="BN67" i="13"/>
  <c r="BL67" i="13"/>
  <c r="BH67" i="13"/>
  <c r="BF67" i="13"/>
  <c r="BD67" i="13"/>
  <c r="BA67" i="13"/>
  <c r="AZ67" i="13"/>
  <c r="AX67" i="13"/>
  <c r="AV67" i="13"/>
  <c r="AS67" i="13"/>
  <c r="AR67" i="13"/>
  <c r="AP67" i="13"/>
  <c r="AN67" i="13"/>
  <c r="BP66" i="13"/>
  <c r="BN66" i="13"/>
  <c r="BL66" i="13"/>
  <c r="BH66" i="13"/>
  <c r="BF66" i="13"/>
  <c r="BD66" i="13"/>
  <c r="BA66" i="13"/>
  <c r="AZ66" i="13"/>
  <c r="AX66" i="13"/>
  <c r="AV66" i="13"/>
  <c r="AS66" i="13"/>
  <c r="AR66" i="13"/>
  <c r="AP66" i="13"/>
  <c r="AN66" i="13"/>
  <c r="BP65" i="13"/>
  <c r="BN65" i="13"/>
  <c r="BL65" i="13"/>
  <c r="BH65" i="13"/>
  <c r="BF65" i="13"/>
  <c r="BD65" i="13"/>
  <c r="BA65" i="13"/>
  <c r="AZ65" i="13"/>
  <c r="AX65" i="13"/>
  <c r="AV65" i="13"/>
  <c r="AS65" i="13"/>
  <c r="AR65" i="13"/>
  <c r="AP65" i="13"/>
  <c r="AN65" i="13"/>
  <c r="Q65" i="13"/>
  <c r="P65" i="13"/>
  <c r="N65" i="13"/>
  <c r="L65" i="13"/>
  <c r="BP64" i="13"/>
  <c r="BN64" i="13"/>
  <c r="BL64" i="13"/>
  <c r="BH64" i="13"/>
  <c r="BF64" i="13"/>
  <c r="BD64" i="13"/>
  <c r="BA64" i="13"/>
  <c r="AZ64" i="13"/>
  <c r="AX64" i="13"/>
  <c r="AV64" i="13"/>
  <c r="AS64" i="13"/>
  <c r="AR64" i="13"/>
  <c r="AP64" i="13"/>
  <c r="AN64" i="13"/>
  <c r="Q64" i="13"/>
  <c r="P64" i="13"/>
  <c r="N64" i="13"/>
  <c r="L64" i="13"/>
  <c r="BP63" i="13"/>
  <c r="BN63" i="13"/>
  <c r="BL63" i="13"/>
  <c r="BH63" i="13"/>
  <c r="BF63" i="13"/>
  <c r="BD63" i="13"/>
  <c r="BA63" i="13"/>
  <c r="AZ63" i="13"/>
  <c r="AX63" i="13"/>
  <c r="AV63" i="13"/>
  <c r="AS63" i="13"/>
  <c r="AR63" i="13"/>
  <c r="AP63" i="13"/>
  <c r="AN63" i="13"/>
  <c r="Q63" i="13"/>
  <c r="P63" i="13"/>
  <c r="N63" i="13"/>
  <c r="L63" i="13"/>
  <c r="BP62" i="13"/>
  <c r="BN62" i="13"/>
  <c r="BL62" i="13"/>
  <c r="BH62" i="13"/>
  <c r="BF62" i="13"/>
  <c r="BD62" i="13"/>
  <c r="BA62" i="13"/>
  <c r="AZ62" i="13"/>
  <c r="AX62" i="13"/>
  <c r="AV62" i="13"/>
  <c r="AS62" i="13"/>
  <c r="AR62" i="13"/>
  <c r="AP62" i="13"/>
  <c r="AN62" i="13"/>
  <c r="Q62" i="13"/>
  <c r="P62" i="13"/>
  <c r="N62" i="13"/>
  <c r="L62" i="13"/>
  <c r="BP61" i="13"/>
  <c r="BN61" i="13"/>
  <c r="BL61" i="13"/>
  <c r="BH61" i="13"/>
  <c r="BF61" i="13"/>
  <c r="BD61" i="13"/>
  <c r="BA61" i="13"/>
  <c r="AZ61" i="13"/>
  <c r="AX61" i="13"/>
  <c r="AV61" i="13"/>
  <c r="AS61" i="13"/>
  <c r="AR61" i="13"/>
  <c r="AP61" i="13"/>
  <c r="AN61" i="13"/>
  <c r="Q61" i="13"/>
  <c r="P61" i="13"/>
  <c r="N61" i="13"/>
  <c r="L61" i="13"/>
  <c r="I61" i="13"/>
  <c r="F61" i="13"/>
  <c r="D61" i="13"/>
  <c r="BP60" i="13"/>
  <c r="BN60" i="13"/>
  <c r="BL60" i="13"/>
  <c r="BH60" i="13"/>
  <c r="BF60" i="13"/>
  <c r="BD60" i="13"/>
  <c r="BA60" i="13"/>
  <c r="AZ60" i="13"/>
  <c r="AX60" i="13"/>
  <c r="AV60" i="13"/>
  <c r="AS60" i="13"/>
  <c r="AR60" i="13"/>
  <c r="AP60" i="13"/>
  <c r="AN60" i="13"/>
  <c r="Q60" i="13"/>
  <c r="P60" i="13"/>
  <c r="N60" i="13"/>
  <c r="L60" i="13"/>
  <c r="I60" i="13"/>
  <c r="F60" i="13"/>
  <c r="D60" i="13"/>
  <c r="BP59" i="13"/>
  <c r="BN59" i="13"/>
  <c r="BL59" i="13"/>
  <c r="BH59" i="13"/>
  <c r="BF59" i="13"/>
  <c r="BD59" i="13"/>
  <c r="BA59" i="13"/>
  <c r="AZ59" i="13"/>
  <c r="AX59" i="13"/>
  <c r="AV59" i="13"/>
  <c r="AS59" i="13"/>
  <c r="AR59" i="13"/>
  <c r="AP59" i="13"/>
  <c r="AN59" i="13"/>
  <c r="Q59" i="13"/>
  <c r="P59" i="13"/>
  <c r="N59" i="13"/>
  <c r="L59" i="13"/>
  <c r="I59" i="13"/>
  <c r="F59" i="13"/>
  <c r="D59" i="13"/>
  <c r="BP58" i="13"/>
  <c r="BN58" i="13"/>
  <c r="BL58" i="13"/>
  <c r="BH58" i="13"/>
  <c r="BF58" i="13"/>
  <c r="BD58" i="13"/>
  <c r="BA58" i="13"/>
  <c r="AZ58" i="13"/>
  <c r="AX58" i="13"/>
  <c r="AV58" i="13"/>
  <c r="AS58" i="13"/>
  <c r="AR58" i="13"/>
  <c r="AP58" i="13"/>
  <c r="AN58" i="13"/>
  <c r="I58" i="13"/>
  <c r="F58" i="13"/>
  <c r="D58" i="13"/>
  <c r="BP57" i="13"/>
  <c r="BN57" i="13"/>
  <c r="BL57" i="13"/>
  <c r="BH57" i="13"/>
  <c r="BF57" i="13"/>
  <c r="BD57" i="13"/>
  <c r="BA57" i="13"/>
  <c r="AZ57" i="13"/>
  <c r="AX57" i="13"/>
  <c r="AV57" i="13"/>
  <c r="AS57" i="13"/>
  <c r="AR57" i="13"/>
  <c r="AP57" i="13"/>
  <c r="AN57" i="13"/>
  <c r="Q57" i="13"/>
  <c r="P57" i="13"/>
  <c r="N57" i="13"/>
  <c r="L57" i="13"/>
  <c r="I57" i="13"/>
  <c r="F57" i="13"/>
  <c r="D57" i="13"/>
  <c r="BP56" i="13"/>
  <c r="BN56" i="13"/>
  <c r="BL56" i="13"/>
  <c r="BH56" i="13"/>
  <c r="BF56" i="13"/>
  <c r="BD56" i="13"/>
  <c r="BA56" i="13"/>
  <c r="AZ56" i="13"/>
  <c r="AX56" i="13"/>
  <c r="AV56" i="13"/>
  <c r="AS56" i="13"/>
  <c r="AR56" i="13"/>
  <c r="AP56" i="13"/>
  <c r="AN56" i="13"/>
  <c r="Q56" i="13"/>
  <c r="P56" i="13"/>
  <c r="N56" i="13"/>
  <c r="L56" i="13"/>
  <c r="I56" i="13"/>
  <c r="F56" i="13"/>
  <c r="D56" i="13"/>
  <c r="BP55" i="13"/>
  <c r="BN55" i="13"/>
  <c r="BL55" i="13"/>
  <c r="BH55" i="13"/>
  <c r="BF55" i="13"/>
  <c r="BD55" i="13"/>
  <c r="BA55" i="13"/>
  <c r="AZ55" i="13"/>
  <c r="AX55" i="13"/>
  <c r="AV55" i="13"/>
  <c r="AS55" i="13"/>
  <c r="AR55" i="13"/>
  <c r="AP55" i="13"/>
  <c r="AN55" i="13"/>
  <c r="I55" i="13"/>
  <c r="F55" i="13"/>
  <c r="D55" i="13"/>
  <c r="BP54" i="13"/>
  <c r="BN54" i="13"/>
  <c r="BL54" i="13"/>
  <c r="BH54" i="13"/>
  <c r="BF54" i="13"/>
  <c r="BD54" i="13"/>
  <c r="BA54" i="13"/>
  <c r="AZ54" i="13"/>
  <c r="AX54" i="13"/>
  <c r="AV54" i="13"/>
  <c r="AS54" i="13"/>
  <c r="AR54" i="13"/>
  <c r="AP54" i="13"/>
  <c r="AN54" i="13"/>
  <c r="Q54" i="13"/>
  <c r="P54" i="13"/>
  <c r="N54" i="13"/>
  <c r="L54" i="13"/>
  <c r="BP53" i="13"/>
  <c r="BN53" i="13"/>
  <c r="BL53" i="13"/>
  <c r="BH53" i="13"/>
  <c r="BF53" i="13"/>
  <c r="BD53" i="13"/>
  <c r="BA53" i="13"/>
  <c r="AZ53" i="13"/>
  <c r="AX53" i="13"/>
  <c r="AV53" i="13"/>
  <c r="AS53" i="13"/>
  <c r="AR53" i="13"/>
  <c r="AP53" i="13"/>
  <c r="AN53" i="13"/>
  <c r="Q53" i="13"/>
  <c r="P53" i="13"/>
  <c r="N53" i="13"/>
  <c r="L53" i="13"/>
  <c r="I53" i="13"/>
  <c r="F53" i="13"/>
  <c r="D53" i="13"/>
  <c r="BP52" i="13"/>
  <c r="BN52" i="13"/>
  <c r="BL52" i="13"/>
  <c r="BH52" i="13"/>
  <c r="BF52" i="13"/>
  <c r="BD52" i="13"/>
  <c r="BA52" i="13"/>
  <c r="AZ52" i="13"/>
  <c r="AX52" i="13"/>
  <c r="AV52" i="13"/>
  <c r="AS52" i="13"/>
  <c r="AR52" i="13"/>
  <c r="AP52" i="13"/>
  <c r="AN52" i="13"/>
  <c r="I52" i="13"/>
  <c r="F52" i="13"/>
  <c r="D52" i="13"/>
  <c r="BP51" i="13"/>
  <c r="BN51" i="13"/>
  <c r="BL51" i="13"/>
  <c r="BH51" i="13"/>
  <c r="BF51" i="13"/>
  <c r="BD51" i="13"/>
  <c r="BA51" i="13"/>
  <c r="AZ51" i="13"/>
  <c r="AX51" i="13"/>
  <c r="AV51" i="13"/>
  <c r="AS51" i="13"/>
  <c r="AR51" i="13"/>
  <c r="AP51" i="13"/>
  <c r="AN51" i="13"/>
  <c r="Q51" i="13"/>
  <c r="P51" i="13"/>
  <c r="N51" i="13"/>
  <c r="L51" i="13"/>
  <c r="I51" i="13"/>
  <c r="F51" i="13"/>
  <c r="D51" i="13"/>
  <c r="BP50" i="13"/>
  <c r="BN50" i="13"/>
  <c r="BL50" i="13"/>
  <c r="BH50" i="13"/>
  <c r="BF50" i="13"/>
  <c r="BD50" i="13"/>
  <c r="BA50" i="13"/>
  <c r="AZ50" i="13"/>
  <c r="AX50" i="13"/>
  <c r="AV50" i="13"/>
  <c r="AS50" i="13"/>
  <c r="AR50" i="13"/>
  <c r="AP50" i="13"/>
  <c r="AN50" i="13"/>
  <c r="I50" i="13"/>
  <c r="F50" i="13"/>
  <c r="D50" i="13"/>
  <c r="BP49" i="13"/>
  <c r="BN49" i="13"/>
  <c r="BL49" i="13"/>
  <c r="BH49" i="13"/>
  <c r="BF49" i="13"/>
  <c r="BD49" i="13"/>
  <c r="BA49" i="13"/>
  <c r="AZ49" i="13"/>
  <c r="AX49" i="13"/>
  <c r="AV49" i="13"/>
  <c r="AS49" i="13"/>
  <c r="AR49" i="13"/>
  <c r="AP49" i="13"/>
  <c r="AN49" i="13"/>
  <c r="Q49" i="13"/>
  <c r="P49" i="13"/>
  <c r="N49" i="13"/>
  <c r="L49" i="13"/>
  <c r="I49" i="13"/>
  <c r="F49" i="13"/>
  <c r="D49" i="13"/>
  <c r="BP48" i="13"/>
  <c r="BN48" i="13"/>
  <c r="BL48" i="13"/>
  <c r="BH48" i="13"/>
  <c r="BF48" i="13"/>
  <c r="BD48" i="13"/>
  <c r="BA48" i="13"/>
  <c r="AZ48" i="13"/>
  <c r="AX48" i="13"/>
  <c r="AV48" i="13"/>
  <c r="AS48" i="13"/>
  <c r="AR48" i="13"/>
  <c r="AP48" i="13"/>
  <c r="AN48" i="13"/>
  <c r="AF48" i="13"/>
  <c r="AD48" i="13"/>
  <c r="AB48" i="13"/>
  <c r="X48" i="13"/>
  <c r="V48" i="13"/>
  <c r="T48" i="13"/>
  <c r="Q48" i="13"/>
  <c r="P48" i="13"/>
  <c r="N48" i="13"/>
  <c r="L48" i="13"/>
  <c r="I48" i="13"/>
  <c r="F48" i="13"/>
  <c r="D48" i="13"/>
  <c r="BP47" i="13"/>
  <c r="BN47" i="13"/>
  <c r="BL47" i="13"/>
  <c r="BH47" i="13"/>
  <c r="BF47" i="13"/>
  <c r="BD47" i="13"/>
  <c r="BA47" i="13"/>
  <c r="AZ47" i="13"/>
  <c r="AX47" i="13"/>
  <c r="AV47" i="13"/>
  <c r="AS47" i="13"/>
  <c r="AR47" i="13"/>
  <c r="AP47" i="13"/>
  <c r="AN47" i="13"/>
  <c r="AF47" i="13"/>
  <c r="AD47" i="13"/>
  <c r="AB47" i="13"/>
  <c r="X47" i="13"/>
  <c r="V47" i="13"/>
  <c r="T47" i="13"/>
  <c r="Q47" i="13"/>
  <c r="P47" i="13"/>
  <c r="N47" i="13"/>
  <c r="L47" i="13"/>
  <c r="I47" i="13"/>
  <c r="F47" i="13"/>
  <c r="D47" i="13"/>
  <c r="BP46" i="13"/>
  <c r="BN46" i="13"/>
  <c r="BL46" i="13"/>
  <c r="BH46" i="13"/>
  <c r="BF46" i="13"/>
  <c r="BD46" i="13"/>
  <c r="BA46" i="13"/>
  <c r="AZ46" i="13"/>
  <c r="AX46" i="13"/>
  <c r="AV46" i="13"/>
  <c r="AS46" i="13"/>
  <c r="AR46" i="13"/>
  <c r="AP46" i="13"/>
  <c r="AN46" i="13"/>
  <c r="AF46" i="13"/>
  <c r="AD46" i="13"/>
  <c r="AB46" i="13"/>
  <c r="X46" i="13"/>
  <c r="V46" i="13"/>
  <c r="T46" i="13"/>
  <c r="Q46" i="13"/>
  <c r="P46" i="13"/>
  <c r="N46" i="13"/>
  <c r="L46" i="13"/>
  <c r="I46" i="13"/>
  <c r="F46" i="13"/>
  <c r="D46" i="13"/>
  <c r="BP45" i="13"/>
  <c r="BN45" i="13"/>
  <c r="BL45" i="13"/>
  <c r="BH45" i="13"/>
  <c r="BF45" i="13"/>
  <c r="BD45" i="13"/>
  <c r="BA45" i="13"/>
  <c r="AZ45" i="13"/>
  <c r="AX45" i="13"/>
  <c r="AV45" i="13"/>
  <c r="AS45" i="13"/>
  <c r="AR45" i="13"/>
  <c r="AP45" i="13"/>
  <c r="AN45" i="13"/>
  <c r="I45" i="13"/>
  <c r="F45" i="13"/>
  <c r="D45" i="13"/>
  <c r="BP44" i="13"/>
  <c r="BN44" i="13"/>
  <c r="BL44" i="13"/>
  <c r="BH44" i="13"/>
  <c r="BF44" i="13"/>
  <c r="BD44" i="13"/>
  <c r="BA44" i="13"/>
  <c r="AZ44" i="13"/>
  <c r="AX44" i="13"/>
  <c r="AV44" i="13"/>
  <c r="AS44" i="13"/>
  <c r="AR44" i="13"/>
  <c r="AP44" i="13"/>
  <c r="AN44" i="13"/>
  <c r="AF44" i="13"/>
  <c r="AD44" i="13"/>
  <c r="AB44" i="13"/>
  <c r="X44" i="13"/>
  <c r="V44" i="13"/>
  <c r="T44" i="13"/>
  <c r="Q44" i="13"/>
  <c r="P44" i="13"/>
  <c r="N44" i="13"/>
  <c r="L44" i="13"/>
  <c r="I44" i="13"/>
  <c r="F44" i="13"/>
  <c r="D44" i="13"/>
  <c r="BP43" i="13"/>
  <c r="BN43" i="13"/>
  <c r="BL43" i="13"/>
  <c r="BH43" i="13"/>
  <c r="BF43" i="13"/>
  <c r="BD43" i="13"/>
  <c r="BA43" i="13"/>
  <c r="AZ43" i="13"/>
  <c r="AX43" i="13"/>
  <c r="AV43" i="13"/>
  <c r="AS43" i="13"/>
  <c r="AR43" i="13"/>
  <c r="AP43" i="13"/>
  <c r="AN43" i="13"/>
  <c r="AF43" i="13"/>
  <c r="AD43" i="13"/>
  <c r="AB43" i="13"/>
  <c r="X43" i="13"/>
  <c r="V43" i="13"/>
  <c r="T43" i="13"/>
  <c r="Q43" i="13"/>
  <c r="P43" i="13"/>
  <c r="N43" i="13"/>
  <c r="L43" i="13"/>
  <c r="I43" i="13"/>
  <c r="F43" i="13"/>
  <c r="D43" i="13"/>
  <c r="BP42" i="13"/>
  <c r="BN42" i="13"/>
  <c r="BL42" i="13"/>
  <c r="BH42" i="13"/>
  <c r="BF42" i="13"/>
  <c r="BD42" i="13"/>
  <c r="BA42" i="13"/>
  <c r="AZ42" i="13"/>
  <c r="AX42" i="13"/>
  <c r="AV42" i="13"/>
  <c r="AS42" i="13"/>
  <c r="AR42" i="13"/>
  <c r="AP42" i="13"/>
  <c r="AN42" i="13"/>
  <c r="AF42" i="13"/>
  <c r="AD42" i="13"/>
  <c r="AB42" i="13"/>
  <c r="X42" i="13"/>
  <c r="V42" i="13"/>
  <c r="T42" i="13"/>
  <c r="I42" i="13"/>
  <c r="F42" i="13"/>
  <c r="D42" i="13"/>
  <c r="BP41" i="13"/>
  <c r="BN41" i="13"/>
  <c r="BL41" i="13"/>
  <c r="BH41" i="13"/>
  <c r="BF41" i="13"/>
  <c r="BD41" i="13"/>
  <c r="BA41" i="13"/>
  <c r="AZ41" i="13"/>
  <c r="AX41" i="13"/>
  <c r="AV41" i="13"/>
  <c r="AS41" i="13"/>
  <c r="AR41" i="13"/>
  <c r="AP41" i="13"/>
  <c r="AN41" i="13"/>
  <c r="Q41" i="13"/>
  <c r="P41" i="13"/>
  <c r="N41" i="13"/>
  <c r="L41" i="13"/>
  <c r="BP40" i="13"/>
  <c r="BN40" i="13"/>
  <c r="BL40" i="13"/>
  <c r="BH40" i="13"/>
  <c r="BF40" i="13"/>
  <c r="BD40" i="13"/>
  <c r="BA40" i="13"/>
  <c r="AZ40" i="13"/>
  <c r="AX40" i="13"/>
  <c r="AV40" i="13"/>
  <c r="AS40" i="13"/>
  <c r="AR40" i="13"/>
  <c r="AP40" i="13"/>
  <c r="AN40" i="13"/>
  <c r="AF40" i="13"/>
  <c r="AD40" i="13"/>
  <c r="AB40" i="13"/>
  <c r="X40" i="13"/>
  <c r="V40" i="13"/>
  <c r="T40" i="13"/>
  <c r="Q40" i="13"/>
  <c r="P40" i="13"/>
  <c r="N40" i="13"/>
  <c r="L40" i="13"/>
  <c r="I40" i="13"/>
  <c r="F40" i="13"/>
  <c r="D40" i="13"/>
  <c r="BP39" i="13"/>
  <c r="BN39" i="13"/>
  <c r="BL39" i="13"/>
  <c r="BH39" i="13"/>
  <c r="BF39" i="13"/>
  <c r="BD39" i="13"/>
  <c r="BA39" i="13"/>
  <c r="AZ39" i="13"/>
  <c r="AX39" i="13"/>
  <c r="AV39" i="13"/>
  <c r="AS39" i="13"/>
  <c r="AR39" i="13"/>
  <c r="AP39" i="13"/>
  <c r="AN39" i="13"/>
  <c r="AF39" i="13"/>
  <c r="AD39" i="13"/>
  <c r="AB39" i="13"/>
  <c r="X39" i="13"/>
  <c r="V39" i="13"/>
  <c r="T39" i="13"/>
  <c r="I39" i="13"/>
  <c r="F39" i="13"/>
  <c r="D39" i="13"/>
  <c r="BP38" i="13"/>
  <c r="BN38" i="13"/>
  <c r="BL38" i="13"/>
  <c r="BH38" i="13"/>
  <c r="BF38" i="13"/>
  <c r="BD38" i="13"/>
  <c r="BA38" i="13"/>
  <c r="AZ38" i="13"/>
  <c r="AX38" i="13"/>
  <c r="AV38" i="13"/>
  <c r="AS38" i="13"/>
  <c r="AR38" i="13"/>
  <c r="AP38" i="13"/>
  <c r="AN38" i="13"/>
  <c r="AF38" i="13"/>
  <c r="AD38" i="13"/>
  <c r="AB38" i="13"/>
  <c r="X38" i="13"/>
  <c r="V38" i="13"/>
  <c r="T38" i="13"/>
  <c r="Q38" i="13"/>
  <c r="P38" i="13"/>
  <c r="N38" i="13"/>
  <c r="L38" i="13"/>
  <c r="I38" i="13"/>
  <c r="F38" i="13"/>
  <c r="D38" i="13"/>
  <c r="BP37" i="13"/>
  <c r="BN37" i="13"/>
  <c r="BL37" i="13"/>
  <c r="BH37" i="13"/>
  <c r="BF37" i="13"/>
  <c r="BD37" i="13"/>
  <c r="BA37" i="13"/>
  <c r="AZ37" i="13"/>
  <c r="AX37" i="13"/>
  <c r="AV37" i="13"/>
  <c r="AS37" i="13"/>
  <c r="AR37" i="13"/>
  <c r="AP37" i="13"/>
  <c r="AN37" i="13"/>
  <c r="AF37" i="13"/>
  <c r="AD37" i="13"/>
  <c r="AB37" i="13"/>
  <c r="X37" i="13"/>
  <c r="V37" i="13"/>
  <c r="T37" i="13"/>
  <c r="I37" i="13"/>
  <c r="F37" i="13"/>
  <c r="D37" i="13"/>
  <c r="BP36" i="13"/>
  <c r="BN36" i="13"/>
  <c r="BL36" i="13"/>
  <c r="BH36" i="13"/>
  <c r="BF36" i="13"/>
  <c r="BD36" i="13"/>
  <c r="BA36" i="13"/>
  <c r="AZ36" i="13"/>
  <c r="AX36" i="13"/>
  <c r="AV36" i="13"/>
  <c r="AS36" i="13"/>
  <c r="AR36" i="13"/>
  <c r="AP36" i="13"/>
  <c r="AN36" i="13"/>
  <c r="AF36" i="13"/>
  <c r="AD36" i="13"/>
  <c r="AB36" i="13"/>
  <c r="X36" i="13"/>
  <c r="V36" i="13"/>
  <c r="T36" i="13"/>
  <c r="Q36" i="13"/>
  <c r="P36" i="13"/>
  <c r="N36" i="13"/>
  <c r="L36" i="13"/>
  <c r="I36" i="13"/>
  <c r="F36" i="13"/>
  <c r="D36" i="13"/>
  <c r="BP35" i="13"/>
  <c r="BN35" i="13"/>
  <c r="BL35" i="13"/>
  <c r="BH35" i="13"/>
  <c r="BF35" i="13"/>
  <c r="BD35" i="13"/>
  <c r="BA35" i="13"/>
  <c r="AZ35" i="13"/>
  <c r="AX35" i="13"/>
  <c r="AV35" i="13"/>
  <c r="AS35" i="13"/>
  <c r="AR35" i="13"/>
  <c r="AP35" i="13"/>
  <c r="AN35" i="13"/>
  <c r="AF35" i="13"/>
  <c r="AD35" i="13"/>
  <c r="AB35" i="13"/>
  <c r="X35" i="13"/>
  <c r="V35" i="13"/>
  <c r="T35" i="13"/>
  <c r="Q35" i="13"/>
  <c r="P35" i="13"/>
  <c r="N35" i="13"/>
  <c r="L35" i="13"/>
  <c r="I35" i="13"/>
  <c r="F35" i="13"/>
  <c r="D35" i="13"/>
  <c r="BP34" i="13"/>
  <c r="BN34" i="13"/>
  <c r="BL34" i="13"/>
  <c r="BH34" i="13"/>
  <c r="BF34" i="13"/>
  <c r="BD34" i="13"/>
  <c r="BA34" i="13"/>
  <c r="AZ34" i="13"/>
  <c r="AX34" i="13"/>
  <c r="AV34" i="13"/>
  <c r="AS34" i="13"/>
  <c r="AR34" i="13"/>
  <c r="AP34" i="13"/>
  <c r="AN34" i="13"/>
  <c r="I34" i="13"/>
  <c r="F34" i="13"/>
  <c r="D34" i="13"/>
  <c r="BP33" i="13"/>
  <c r="BN33" i="13"/>
  <c r="BL33" i="13"/>
  <c r="BH33" i="13"/>
  <c r="BF33" i="13"/>
  <c r="BD33" i="13"/>
  <c r="BA33" i="13"/>
  <c r="AZ33" i="13"/>
  <c r="AX33" i="13"/>
  <c r="AV33" i="13"/>
  <c r="AS33" i="13"/>
  <c r="AR33" i="13"/>
  <c r="AP33" i="13"/>
  <c r="AN33" i="13"/>
  <c r="AF33" i="13"/>
  <c r="AD33" i="13"/>
  <c r="AB33" i="13"/>
  <c r="X33" i="13"/>
  <c r="V33" i="13"/>
  <c r="T33" i="13"/>
  <c r="Q33" i="13"/>
  <c r="P33" i="13"/>
  <c r="N33" i="13"/>
  <c r="L33" i="13"/>
  <c r="I33" i="13"/>
  <c r="F33" i="13"/>
  <c r="D33" i="13"/>
  <c r="BP32" i="13"/>
  <c r="BN32" i="13"/>
  <c r="BL32" i="13"/>
  <c r="BH32" i="13"/>
  <c r="BF32" i="13"/>
  <c r="BD32" i="13"/>
  <c r="BA32" i="13"/>
  <c r="AZ32" i="13"/>
  <c r="AX32" i="13"/>
  <c r="AV32" i="13"/>
  <c r="AS32" i="13"/>
  <c r="AR32" i="13"/>
  <c r="AP32" i="13"/>
  <c r="AN32" i="13"/>
  <c r="I32" i="13"/>
  <c r="F32" i="13"/>
  <c r="D32" i="13"/>
  <c r="BP31" i="13"/>
  <c r="BN31" i="13"/>
  <c r="BL31" i="13"/>
  <c r="BH31" i="13"/>
  <c r="BF31" i="13"/>
  <c r="BD31" i="13"/>
  <c r="BA31" i="13"/>
  <c r="AZ31" i="13"/>
  <c r="AX31" i="13"/>
  <c r="AV31" i="13"/>
  <c r="AS31" i="13"/>
  <c r="AR31" i="13"/>
  <c r="AP31" i="13"/>
  <c r="AN31" i="13"/>
  <c r="AF31" i="13"/>
  <c r="AD31" i="13"/>
  <c r="AB31" i="13"/>
  <c r="X31" i="13"/>
  <c r="V31" i="13"/>
  <c r="T31" i="13"/>
  <c r="Q31" i="13"/>
  <c r="P31" i="13"/>
  <c r="N31" i="13"/>
  <c r="L31" i="13"/>
  <c r="I31" i="13"/>
  <c r="F31" i="13"/>
  <c r="D31" i="13"/>
  <c r="BP30" i="13"/>
  <c r="BN30" i="13"/>
  <c r="BL30" i="13"/>
  <c r="BH30" i="13"/>
  <c r="BF30" i="13"/>
  <c r="BD30" i="13"/>
  <c r="BA30" i="13"/>
  <c r="AZ30" i="13"/>
  <c r="AX30" i="13"/>
  <c r="AV30" i="13"/>
  <c r="AS30" i="13"/>
  <c r="AR30" i="13"/>
  <c r="AP30" i="13"/>
  <c r="AN30" i="13"/>
  <c r="I30" i="13"/>
  <c r="F30" i="13"/>
  <c r="D30" i="13"/>
  <c r="BP29" i="13"/>
  <c r="BN29" i="13"/>
  <c r="BL29" i="13"/>
  <c r="BH29" i="13"/>
  <c r="BF29" i="13"/>
  <c r="BD29" i="13"/>
  <c r="BA29" i="13"/>
  <c r="AZ29" i="13"/>
  <c r="AX29" i="13"/>
  <c r="AV29" i="13"/>
  <c r="AS29" i="13"/>
  <c r="AR29" i="13"/>
  <c r="AP29" i="13"/>
  <c r="AN29" i="13"/>
  <c r="AF29" i="13"/>
  <c r="AD29" i="13"/>
  <c r="AB29" i="13"/>
  <c r="X29" i="13"/>
  <c r="V29" i="13"/>
  <c r="T29" i="13"/>
  <c r="Q29" i="13"/>
  <c r="P29" i="13"/>
  <c r="N29" i="13"/>
  <c r="L29" i="13"/>
  <c r="I29" i="13"/>
  <c r="F29" i="13"/>
  <c r="D29" i="13"/>
  <c r="BP28" i="13"/>
  <c r="BN28" i="13"/>
  <c r="BL28" i="13"/>
  <c r="BH28" i="13"/>
  <c r="BF28" i="13"/>
  <c r="BD28" i="13"/>
  <c r="BA28" i="13"/>
  <c r="AZ28" i="13"/>
  <c r="AX28" i="13"/>
  <c r="AV28" i="13"/>
  <c r="AS28" i="13"/>
  <c r="AR28" i="13"/>
  <c r="AP28" i="13"/>
  <c r="AN28" i="13"/>
  <c r="Q28" i="13"/>
  <c r="P28" i="13"/>
  <c r="N28" i="13"/>
  <c r="L28" i="13"/>
  <c r="I28" i="13"/>
  <c r="F28" i="13"/>
  <c r="D28" i="13"/>
  <c r="BP27" i="13"/>
  <c r="BN27" i="13"/>
  <c r="BL27" i="13"/>
  <c r="BH27" i="13"/>
  <c r="BF27" i="13"/>
  <c r="BD27" i="13"/>
  <c r="BA27" i="13"/>
  <c r="AZ27" i="13"/>
  <c r="AX27" i="13"/>
  <c r="AV27" i="13"/>
  <c r="AS27" i="13"/>
  <c r="AR27" i="13"/>
  <c r="AP27" i="13"/>
  <c r="AN27" i="13"/>
  <c r="Q27" i="13"/>
  <c r="P27" i="13"/>
  <c r="N27" i="13"/>
  <c r="L27" i="13"/>
  <c r="BP26" i="13"/>
  <c r="BN26" i="13"/>
  <c r="BL26" i="13"/>
  <c r="BH26" i="13"/>
  <c r="BF26" i="13"/>
  <c r="BD26" i="13"/>
  <c r="BA26" i="13"/>
  <c r="AZ26" i="13"/>
  <c r="AX26" i="13"/>
  <c r="AV26" i="13"/>
  <c r="AS26" i="13"/>
  <c r="AR26" i="13"/>
  <c r="AP26" i="13"/>
  <c r="AN26" i="13"/>
  <c r="AF26" i="13"/>
  <c r="AD26" i="13"/>
  <c r="AB26" i="13"/>
  <c r="X26" i="13"/>
  <c r="V26" i="13"/>
  <c r="T26" i="13"/>
  <c r="Q26" i="13"/>
  <c r="P26" i="13"/>
  <c r="N26" i="13"/>
  <c r="L26" i="13"/>
  <c r="I26" i="13"/>
  <c r="F26" i="13"/>
  <c r="D26" i="13"/>
  <c r="BP25" i="13"/>
  <c r="BN25" i="13"/>
  <c r="BL25" i="13"/>
  <c r="BH25" i="13"/>
  <c r="BF25" i="13"/>
  <c r="BD25" i="13"/>
  <c r="BA25" i="13"/>
  <c r="AZ25" i="13"/>
  <c r="AX25" i="13"/>
  <c r="AV25" i="13"/>
  <c r="AS25" i="13"/>
  <c r="AR25" i="13"/>
  <c r="AP25" i="13"/>
  <c r="AN25" i="13"/>
  <c r="Q25" i="13"/>
  <c r="P25" i="13"/>
  <c r="N25" i="13"/>
  <c r="L25" i="13"/>
  <c r="BP24" i="13"/>
  <c r="BN24" i="13"/>
  <c r="BL24" i="13"/>
  <c r="BH24" i="13"/>
  <c r="BF24" i="13"/>
  <c r="BD24" i="13"/>
  <c r="BA24" i="13"/>
  <c r="AZ24" i="13"/>
  <c r="AX24" i="13"/>
  <c r="AV24" i="13"/>
  <c r="AS24" i="13"/>
  <c r="AR24" i="13"/>
  <c r="AP24" i="13"/>
  <c r="AN24" i="13"/>
  <c r="I24" i="13"/>
  <c r="F24" i="13"/>
  <c r="D24" i="13"/>
  <c r="BP23" i="13"/>
  <c r="BN23" i="13"/>
  <c r="BL23" i="13"/>
  <c r="BH23" i="13"/>
  <c r="BF23" i="13"/>
  <c r="BD23" i="13"/>
  <c r="BA23" i="13"/>
  <c r="AZ23" i="13"/>
  <c r="AX23" i="13"/>
  <c r="AV23" i="13"/>
  <c r="AS23" i="13"/>
  <c r="AR23" i="13"/>
  <c r="AP23" i="13"/>
  <c r="AN23" i="13"/>
  <c r="Q23" i="13"/>
  <c r="P23" i="13"/>
  <c r="N23" i="13"/>
  <c r="L23" i="13"/>
  <c r="BP22" i="13"/>
  <c r="BN22" i="13"/>
  <c r="BL22" i="13"/>
  <c r="BH22" i="13"/>
  <c r="BF22" i="13"/>
  <c r="BD22" i="13"/>
  <c r="BA22" i="13"/>
  <c r="AZ22" i="13"/>
  <c r="AX22" i="13"/>
  <c r="AV22" i="13"/>
  <c r="AS22" i="13"/>
  <c r="AR22" i="13"/>
  <c r="AP22" i="13"/>
  <c r="AN22" i="13"/>
  <c r="Q22" i="13"/>
  <c r="P22" i="13"/>
  <c r="N22" i="13"/>
  <c r="L22" i="13"/>
  <c r="I22" i="13"/>
  <c r="F22" i="13"/>
  <c r="D22" i="13"/>
  <c r="BP21" i="13"/>
  <c r="BN21" i="13"/>
  <c r="BL21" i="13"/>
  <c r="BH21" i="13"/>
  <c r="BF21" i="13"/>
  <c r="BD21" i="13"/>
  <c r="BA21" i="13"/>
  <c r="AZ21" i="13"/>
  <c r="AX21" i="13"/>
  <c r="AV21" i="13"/>
  <c r="AS21" i="13"/>
  <c r="AR21" i="13"/>
  <c r="AP21" i="13"/>
  <c r="AN21" i="13"/>
  <c r="I21" i="13"/>
  <c r="D21" i="13"/>
  <c r="BR100" i="13" l="1"/>
  <c r="BR180" i="13"/>
  <c r="BR304" i="13"/>
  <c r="BR336" i="13"/>
  <c r="BR456" i="13"/>
  <c r="BR488" i="13"/>
  <c r="BR640" i="13"/>
  <c r="BR693" i="13"/>
  <c r="BR721" i="13"/>
  <c r="BR737" i="13"/>
  <c r="BR773" i="13"/>
  <c r="BR873" i="13"/>
  <c r="BR949" i="13"/>
  <c r="AT27" i="13"/>
  <c r="BR39" i="13"/>
  <c r="AT76" i="13"/>
  <c r="AT80" i="13"/>
  <c r="BB116" i="13"/>
  <c r="BB118" i="13"/>
  <c r="BB174" i="13"/>
  <c r="BB176" i="13"/>
  <c r="BB180" i="13"/>
  <c r="BB190" i="13"/>
  <c r="BB192" i="13"/>
  <c r="BB194" i="13"/>
  <c r="BB242" i="13"/>
  <c r="BB244" i="13"/>
  <c r="BB298" i="13"/>
  <c r="BB300" i="13"/>
  <c r="BB316" i="13"/>
  <c r="BB330" i="13"/>
  <c r="BB332" i="13"/>
  <c r="AT476" i="13"/>
  <c r="BB476" i="13"/>
  <c r="AT604" i="13"/>
  <c r="BR690" i="13"/>
  <c r="BB740" i="13"/>
  <c r="AT754" i="13"/>
  <c r="BB754" i="13"/>
  <c r="BB756" i="13"/>
  <c r="AT834" i="13"/>
  <c r="BB834" i="13"/>
  <c r="BB836" i="13"/>
  <c r="AT914" i="13"/>
  <c r="BB914" i="13"/>
  <c r="AT994" i="13"/>
  <c r="BB994" i="13"/>
  <c r="BB996" i="13"/>
  <c r="AT41" i="13"/>
  <c r="BR44" i="13"/>
  <c r="BB67" i="13"/>
  <c r="BR119" i="13"/>
  <c r="AT125" i="13"/>
  <c r="AT127" i="13"/>
  <c r="AT129" i="13"/>
  <c r="AT141" i="13"/>
  <c r="AT143" i="13"/>
  <c r="AT151" i="13"/>
  <c r="AT153" i="13"/>
  <c r="BR177" i="13"/>
  <c r="BR245" i="13"/>
  <c r="BR301" i="13"/>
  <c r="AT323" i="13"/>
  <c r="AT325" i="13"/>
  <c r="AT353" i="13"/>
  <c r="AT365" i="13"/>
  <c r="AT465" i="13"/>
  <c r="BB467" i="13"/>
  <c r="AT481" i="13"/>
  <c r="BB531" i="13"/>
  <c r="AT545" i="13"/>
  <c r="AT677" i="13"/>
  <c r="BB679" i="13"/>
  <c r="AT681" i="13"/>
  <c r="BB681" i="13"/>
  <c r="BB689" i="13"/>
  <c r="AT701" i="13"/>
  <c r="BB701" i="13"/>
  <c r="AT795" i="13"/>
  <c r="AT797" i="13"/>
  <c r="AT907" i="13"/>
  <c r="AT909" i="13"/>
  <c r="BR933" i="13"/>
  <c r="AT971" i="13"/>
  <c r="AT973" i="13"/>
  <c r="BB973" i="13"/>
  <c r="AT975" i="13"/>
  <c r="BR997" i="13"/>
  <c r="BR404" i="13"/>
  <c r="J41" i="1"/>
  <c r="BR23" i="13"/>
  <c r="AT25" i="13"/>
  <c r="BR27" i="13"/>
  <c r="BR31" i="13"/>
  <c r="AT38" i="13"/>
  <c r="BB38" i="13"/>
  <c r="BR41" i="13"/>
  <c r="BB42" i="13"/>
  <c r="BR42" i="13"/>
  <c r="BR68" i="13"/>
  <c r="L6" i="13"/>
  <c r="M6" i="13"/>
  <c r="I6" i="13"/>
  <c r="N6" i="13"/>
  <c r="J6" i="13"/>
  <c r="O7" i="13"/>
  <c r="K7" i="13"/>
  <c r="L8" i="13"/>
  <c r="H8" i="13"/>
  <c r="M8" i="13"/>
  <c r="I8" i="13"/>
  <c r="N8" i="13"/>
  <c r="J8" i="13"/>
  <c r="O9" i="13"/>
  <c r="K9" i="13"/>
  <c r="L10" i="13"/>
  <c r="D41" i="3" s="1"/>
  <c r="H10" i="13"/>
  <c r="D40" i="3" s="1"/>
  <c r="M10" i="13"/>
  <c r="E41" i="3" s="1"/>
  <c r="I10" i="13"/>
  <c r="E40" i="3" s="1"/>
  <c r="N10" i="13"/>
  <c r="F41" i="3" s="1"/>
  <c r="J10" i="13"/>
  <c r="F40" i="3" s="1"/>
  <c r="L12" i="13"/>
  <c r="H12" i="13"/>
  <c r="M12" i="13"/>
  <c r="I12" i="13"/>
  <c r="N12" i="13"/>
  <c r="J12" i="13"/>
  <c r="BR84" i="13"/>
  <c r="BB86" i="13"/>
  <c r="BB88" i="13"/>
  <c r="AT93" i="13"/>
  <c r="AT95" i="13"/>
  <c r="BR116" i="13"/>
  <c r="BB121" i="13"/>
  <c r="BR132" i="13"/>
  <c r="BR135" i="13"/>
  <c r="BB137" i="13"/>
  <c r="AT146" i="13"/>
  <c r="AT148" i="13"/>
  <c r="AT154" i="13"/>
  <c r="BR161" i="13"/>
  <c r="BR174" i="13"/>
  <c r="BB179" i="13"/>
  <c r="BB181" i="13"/>
  <c r="BR181" i="13"/>
  <c r="BB195" i="13"/>
  <c r="BR209" i="13"/>
  <c r="BR211" i="13"/>
  <c r="BR213" i="13"/>
  <c r="BR234" i="13"/>
  <c r="BR242" i="13"/>
  <c r="BR243" i="13"/>
  <c r="AT246" i="13"/>
  <c r="BB247" i="13"/>
  <c r="AT248" i="13"/>
  <c r="BB249" i="13"/>
  <c r="AT254" i="13"/>
  <c r="BB255" i="13"/>
  <c r="BB257" i="13"/>
  <c r="BR261" i="13"/>
  <c r="BR265" i="13"/>
  <c r="BR266" i="13"/>
  <c r="BR269" i="13"/>
  <c r="AT270" i="13"/>
  <c r="BB271" i="13"/>
  <c r="AT272" i="13"/>
  <c r="BB273" i="13"/>
  <c r="AT278" i="13"/>
  <c r="AT286" i="13"/>
  <c r="AT288" i="13"/>
  <c r="BR290" i="13"/>
  <c r="BR298" i="13"/>
  <c r="BB303" i="13"/>
  <c r="BB305" i="13"/>
  <c r="BR315" i="13"/>
  <c r="BR317" i="13"/>
  <c r="AT318" i="13"/>
  <c r="BB319" i="13"/>
  <c r="AT320" i="13"/>
  <c r="BR321" i="13"/>
  <c r="BR329" i="13"/>
  <c r="BR330" i="13"/>
  <c r="BR331" i="13"/>
  <c r="BR333" i="13"/>
  <c r="AT334" i="13"/>
  <c r="BB335" i="13"/>
  <c r="AT336" i="13"/>
  <c r="BR349" i="13"/>
  <c r="BR356" i="13"/>
  <c r="BR361" i="13"/>
  <c r="BR369" i="13"/>
  <c r="AT370" i="13"/>
  <c r="BB370" i="13"/>
  <c r="BB371" i="13"/>
  <c r="AT375" i="13"/>
  <c r="AT376" i="13"/>
  <c r="AT386" i="13"/>
  <c r="BB386" i="13"/>
  <c r="BR420" i="13"/>
  <c r="AT423" i="13"/>
  <c r="BB429" i="13"/>
  <c r="BR429" i="13"/>
  <c r="BB437" i="13"/>
  <c r="AT439" i="13"/>
  <c r="BR448" i="13"/>
  <c r="BR450" i="13"/>
  <c r="BR451" i="13"/>
  <c r="BR452" i="13"/>
  <c r="BB453" i="13"/>
  <c r="AT454" i="13"/>
  <c r="BB454" i="13"/>
  <c r="AT455" i="13"/>
  <c r="BB461" i="13"/>
  <c r="BR461" i="13"/>
  <c r="BR468" i="13"/>
  <c r="BR472" i="13"/>
  <c r="BR474" i="13"/>
  <c r="BR482" i="13"/>
  <c r="BR483" i="13"/>
  <c r="BR484" i="13"/>
  <c r="BB485" i="13"/>
  <c r="AT486" i="13"/>
  <c r="BB486" i="13"/>
  <c r="BB493" i="13"/>
  <c r="BR493" i="13"/>
  <c r="BB501" i="13"/>
  <c r="AT502" i="13"/>
  <c r="BB502" i="13"/>
  <c r="BB509" i="13"/>
  <c r="BB517" i="13"/>
  <c r="AT518" i="13"/>
  <c r="BB518" i="13"/>
  <c r="BR528" i="13"/>
  <c r="BR532" i="13"/>
  <c r="BR544" i="13"/>
  <c r="BR546" i="13"/>
  <c r="BR547" i="13"/>
  <c r="BR548" i="13"/>
  <c r="BR562" i="13"/>
  <c r="BR563" i="13"/>
  <c r="BR564" i="13"/>
  <c r="BB565" i="13"/>
  <c r="AT566" i="13"/>
  <c r="BB566" i="13"/>
  <c r="AT567" i="13"/>
  <c r="BB573" i="13"/>
  <c r="BR573" i="13"/>
  <c r="AT574" i="13"/>
  <c r="AT575" i="13"/>
  <c r="BB581" i="13"/>
  <c r="AT582" i="13"/>
  <c r="AT583" i="13"/>
  <c r="BR592" i="13"/>
  <c r="BR596" i="13"/>
  <c r="BR600" i="13"/>
  <c r="BR602" i="13"/>
  <c r="BR608" i="13"/>
  <c r="BR610" i="13"/>
  <c r="BR611" i="13"/>
  <c r="BR612" i="13"/>
  <c r="BB613" i="13"/>
  <c r="AT614" i="13"/>
  <c r="AT615" i="13"/>
  <c r="BB621" i="13"/>
  <c r="AT622" i="13"/>
  <c r="BB622" i="13"/>
  <c r="AT623" i="13"/>
  <c r="BB629" i="13"/>
  <c r="AT630" i="13"/>
  <c r="BB630" i="13"/>
  <c r="BB637" i="13"/>
  <c r="AT638" i="13"/>
  <c r="BB638" i="13"/>
  <c r="AT639" i="13"/>
  <c r="BB645" i="13"/>
  <c r="BB653" i="13"/>
  <c r="BB661" i="13"/>
  <c r="BR679" i="13"/>
  <c r="BR681" i="13"/>
  <c r="BR683" i="13"/>
  <c r="BR684" i="13"/>
  <c r="BB692" i="13"/>
  <c r="AT693" i="13"/>
  <c r="BB694" i="13"/>
  <c r="BR699" i="13"/>
  <c r="BR707" i="13"/>
  <c r="BR708" i="13"/>
  <c r="BR709" i="13"/>
  <c r="BB711" i="13"/>
  <c r="AT712" i="13"/>
  <c r="BR718" i="13"/>
  <c r="BB719" i="13"/>
  <c r="AT720" i="13"/>
  <c r="AT728" i="13"/>
  <c r="BR734" i="13"/>
  <c r="BB735" i="13"/>
  <c r="AT736" i="13"/>
  <c r="BR740" i="13"/>
  <c r="BR756" i="13"/>
  <c r="BR757" i="13"/>
  <c r="BB759" i="13"/>
  <c r="AT760" i="13"/>
  <c r="BR766" i="13"/>
  <c r="AT768" i="13"/>
  <c r="BR789" i="13"/>
  <c r="BR793" i="13"/>
  <c r="BR795" i="13"/>
  <c r="BR797" i="13"/>
  <c r="BR803" i="13"/>
  <c r="BR804" i="13"/>
  <c r="BR805" i="13"/>
  <c r="BR821" i="13"/>
  <c r="BR828" i="13"/>
  <c r="BR836" i="13"/>
  <c r="BR837" i="13"/>
  <c r="BB839" i="13"/>
  <c r="BB847" i="13"/>
  <c r="AT872" i="13"/>
  <c r="BR878" i="13"/>
  <c r="BB887" i="13"/>
  <c r="AT888" i="13"/>
  <c r="BB895" i="13"/>
  <c r="BR897" i="13"/>
  <c r="BR899" i="13"/>
  <c r="BR907" i="13"/>
  <c r="BR913" i="13"/>
  <c r="BR915" i="13"/>
  <c r="BR916" i="13"/>
  <c r="BR917" i="13"/>
  <c r="BR925" i="13"/>
  <c r="BR929" i="13"/>
  <c r="BR932" i="13"/>
  <c r="BB935" i="13"/>
  <c r="BR958" i="13"/>
  <c r="BR974" i="13"/>
  <c r="BR996" i="13"/>
  <c r="BB999" i="13"/>
  <c r="BR1013" i="13"/>
  <c r="BR1017" i="13"/>
  <c r="BR1019" i="13"/>
  <c r="AJ50" i="3"/>
  <c r="BB22" i="13"/>
  <c r="AT24" i="13"/>
  <c r="BR26" i="13"/>
  <c r="BR28" i="13"/>
  <c r="AT48" i="13"/>
  <c r="BR48" i="13"/>
  <c r="AT54" i="13"/>
  <c r="BB54" i="13"/>
  <c r="AT58" i="13"/>
  <c r="BB58" i="13"/>
  <c r="BR62" i="13"/>
  <c r="BR66" i="13"/>
  <c r="AT77" i="13"/>
  <c r="AT79" i="13"/>
  <c r="BB101" i="13"/>
  <c r="BB103" i="13"/>
  <c r="AT111" i="13"/>
  <c r="AT113" i="13"/>
  <c r="AT115" i="13"/>
  <c r="AT128" i="13"/>
  <c r="BB158" i="13"/>
  <c r="BR158" i="13"/>
  <c r="BB160" i="13"/>
  <c r="BB163" i="13"/>
  <c r="BR164" i="13"/>
  <c r="BR193" i="13"/>
  <c r="AT199" i="13"/>
  <c r="BB266" i="13"/>
  <c r="BB268" i="13"/>
  <c r="BR272" i="13"/>
  <c r="AT326" i="13"/>
  <c r="AT433" i="13"/>
  <c r="BB435" i="13"/>
  <c r="BR435" i="13"/>
  <c r="AT449" i="13"/>
  <c r="BB451" i="13"/>
  <c r="AT519" i="13"/>
  <c r="BB525" i="13"/>
  <c r="BB533" i="13"/>
  <c r="AT535" i="13"/>
  <c r="BB549" i="13"/>
  <c r="AT551" i="13"/>
  <c r="BB557" i="13"/>
  <c r="BR557" i="13"/>
  <c r="AT559" i="13"/>
  <c r="BR579" i="13"/>
  <c r="AT593" i="13"/>
  <c r="BB595" i="13"/>
  <c r="BB611" i="13"/>
  <c r="AT654" i="13"/>
  <c r="BB654" i="13"/>
  <c r="AT674" i="13"/>
  <c r="AT706" i="13"/>
  <c r="BB708" i="13"/>
  <c r="BB751" i="13"/>
  <c r="BR761" i="13"/>
  <c r="AT763" i="13"/>
  <c r="AT765" i="13"/>
  <c r="BB765" i="13"/>
  <c r="BR771" i="13"/>
  <c r="AT776" i="13"/>
  <c r="BR798" i="13"/>
  <c r="AT808" i="13"/>
  <c r="BR814" i="13"/>
  <c r="AT816" i="13"/>
  <c r="BR817" i="13"/>
  <c r="BR833" i="13"/>
  <c r="AT850" i="13"/>
  <c r="BB850" i="13"/>
  <c r="BB852" i="13"/>
  <c r="BR884" i="13"/>
  <c r="AT898" i="13"/>
  <c r="BB898" i="13"/>
  <c r="BB900" i="13"/>
  <c r="BR900" i="13"/>
  <c r="BR937" i="13"/>
  <c r="BB967" i="13"/>
  <c r="AT1019" i="13"/>
  <c r="BB83" i="13"/>
  <c r="BR87" i="13"/>
  <c r="BR88" i="13"/>
  <c r="AT112" i="13"/>
  <c r="AT114" i="13"/>
  <c r="BB132" i="13"/>
  <c r="BB134" i="13"/>
  <c r="BR138" i="13"/>
  <c r="BB139" i="13"/>
  <c r="BB147" i="13"/>
  <c r="BB155" i="13"/>
  <c r="BR165" i="13"/>
  <c r="AT167" i="13"/>
  <c r="BR167" i="13"/>
  <c r="AT169" i="13"/>
  <c r="AT186" i="13"/>
  <c r="AT202" i="13"/>
  <c r="AT204" i="13"/>
  <c r="AT214" i="13"/>
  <c r="AT216" i="13"/>
  <c r="BR217" i="13"/>
  <c r="AT222" i="13"/>
  <c r="AT224" i="13"/>
  <c r="BR225" i="13"/>
  <c r="BR229" i="13"/>
  <c r="BB258" i="13"/>
  <c r="BB260" i="13"/>
  <c r="BB263" i="13"/>
  <c r="BR264" i="13"/>
  <c r="BR281" i="13"/>
  <c r="BR283" i="13"/>
  <c r="BR285" i="13"/>
  <c r="AT291" i="13"/>
  <c r="BR291" i="13"/>
  <c r="BR293" i="13"/>
  <c r="AT302" i="13"/>
  <c r="AT304" i="13"/>
  <c r="AT310" i="13"/>
  <c r="AT312" i="13"/>
  <c r="BB337" i="13"/>
  <c r="BB343" i="13"/>
  <c r="BB345" i="13"/>
  <c r="AT347" i="13"/>
  <c r="AT363" i="13"/>
  <c r="BB363" i="13"/>
  <c r="BR364" i="13"/>
  <c r="AT377" i="13"/>
  <c r="BR377" i="13"/>
  <c r="BR393" i="13"/>
  <c r="BR395" i="13"/>
  <c r="BR401" i="13"/>
  <c r="AT405" i="13"/>
  <c r="BR405" i="13"/>
  <c r="BR409" i="13"/>
  <c r="BR411" i="13"/>
  <c r="AT417" i="13"/>
  <c r="BB419" i="13"/>
  <c r="BR419" i="13"/>
  <c r="BB422" i="13"/>
  <c r="AT430" i="13"/>
  <c r="BB430" i="13"/>
  <c r="AT438" i="13"/>
  <c r="BB438" i="13"/>
  <c r="AT446" i="13"/>
  <c r="BB446" i="13"/>
  <c r="BR458" i="13"/>
  <c r="AT460" i="13"/>
  <c r="BB460" i="13"/>
  <c r="AT464" i="13"/>
  <c r="BB464" i="13"/>
  <c r="BR464" i="13"/>
  <c r="BR466" i="13"/>
  <c r="BB469" i="13"/>
  <c r="AT471" i="13"/>
  <c r="BB477" i="13"/>
  <c r="AT479" i="13"/>
  <c r="BB487" i="13"/>
  <c r="BR491" i="13"/>
  <c r="AT497" i="13"/>
  <c r="BB499" i="13"/>
  <c r="BR499" i="13"/>
  <c r="AT513" i="13"/>
  <c r="BB515" i="13"/>
  <c r="BR515" i="13"/>
  <c r="BB547" i="13"/>
  <c r="BB563" i="13"/>
  <c r="AT590" i="13"/>
  <c r="BB590" i="13"/>
  <c r="AT598" i="13"/>
  <c r="BB598" i="13"/>
  <c r="AT606" i="13"/>
  <c r="BB606" i="13"/>
  <c r="AT620" i="13"/>
  <c r="BB620" i="13"/>
  <c r="BR626" i="13"/>
  <c r="BR628" i="13"/>
  <c r="BR632" i="13"/>
  <c r="BR644" i="13"/>
  <c r="BR648" i="13"/>
  <c r="BR650" i="13"/>
  <c r="AT652" i="13"/>
  <c r="BB652" i="13"/>
  <c r="BR660" i="13"/>
  <c r="BR664" i="13"/>
  <c r="BR666" i="13"/>
  <c r="AT668" i="13"/>
  <c r="BR713" i="13"/>
  <c r="BR715" i="13"/>
  <c r="AT717" i="13"/>
  <c r="BB717" i="13"/>
  <c r="BR725" i="13"/>
  <c r="BR729" i="13"/>
  <c r="BR741" i="13"/>
  <c r="BR769" i="13"/>
  <c r="AT786" i="13"/>
  <c r="BB786" i="13"/>
  <c r="BB788" i="13"/>
  <c r="BR853" i="13"/>
  <c r="BB903" i="13"/>
  <c r="BB919" i="13"/>
  <c r="AT955" i="13"/>
  <c r="BR955" i="13"/>
  <c r="AT957" i="13"/>
  <c r="BB957" i="13"/>
  <c r="BR957" i="13"/>
  <c r="AT959" i="13"/>
  <c r="AT961" i="13"/>
  <c r="BB961" i="13"/>
  <c r="BR961" i="13"/>
  <c r="BR965" i="13"/>
  <c r="BR987" i="13"/>
  <c r="BB70" i="13"/>
  <c r="BR71" i="13"/>
  <c r="BB72" i="13"/>
  <c r="BR72" i="13"/>
  <c r="AT92" i="13"/>
  <c r="AT94" i="13"/>
  <c r="AT96" i="13"/>
  <c r="BB123" i="13"/>
  <c r="BR123" i="13"/>
  <c r="BR141" i="13"/>
  <c r="BR143" i="13"/>
  <c r="BR149" i="13"/>
  <c r="BR151" i="13"/>
  <c r="BR157" i="13"/>
  <c r="BR159" i="13"/>
  <c r="AT162" i="13"/>
  <c r="BR190" i="13"/>
  <c r="BR320" i="13"/>
  <c r="BB327" i="13"/>
  <c r="BR389" i="13"/>
  <c r="BR424" i="13"/>
  <c r="BR434" i="13"/>
  <c r="BR436" i="13"/>
  <c r="BB483" i="13"/>
  <c r="AT526" i="13"/>
  <c r="BB526" i="13"/>
  <c r="AT534" i="13"/>
  <c r="AT550" i="13"/>
  <c r="BB550" i="13"/>
  <c r="AT558" i="13"/>
  <c r="BR568" i="13"/>
  <c r="AT572" i="13"/>
  <c r="BB572" i="13"/>
  <c r="BR576" i="13"/>
  <c r="BR578" i="13"/>
  <c r="BR580" i="13"/>
  <c r="BB673" i="13"/>
  <c r="AT675" i="13"/>
  <c r="BR750" i="13"/>
  <c r="AT752" i="13"/>
  <c r="BR753" i="13"/>
  <c r="AT770" i="13"/>
  <c r="BB770" i="13"/>
  <c r="BB772" i="13"/>
  <c r="BR772" i="13"/>
  <c r="BB775" i="13"/>
  <c r="BB783" i="13"/>
  <c r="BB807" i="13"/>
  <c r="BB815" i="13"/>
  <c r="BR857" i="13"/>
  <c r="AT859" i="13"/>
  <c r="BR859" i="13"/>
  <c r="AT861" i="13"/>
  <c r="BB861" i="13"/>
  <c r="BR861" i="13"/>
  <c r="BR867" i="13"/>
  <c r="BR869" i="13"/>
  <c r="AT875" i="13"/>
  <c r="AT877" i="13"/>
  <c r="BB877" i="13"/>
  <c r="BR877" i="13"/>
  <c r="BR881" i="13"/>
  <c r="BR883" i="13"/>
  <c r="BR885" i="13"/>
  <c r="AT891" i="13"/>
  <c r="AT893" i="13"/>
  <c r="BB893" i="13"/>
  <c r="BR901" i="13"/>
  <c r="BB909" i="13"/>
  <c r="AT976" i="13"/>
  <c r="BR981" i="13"/>
  <c r="AT1010" i="13"/>
  <c r="BB1010" i="13"/>
  <c r="BB1012" i="13"/>
  <c r="BR1020" i="13"/>
  <c r="BR46" i="13"/>
  <c r="AT53" i="13"/>
  <c r="BR196" i="13"/>
  <c r="BB215" i="13"/>
  <c r="AT262" i="13"/>
  <c r="AT264" i="13"/>
  <c r="BB282" i="13"/>
  <c r="BR282" i="13"/>
  <c r="BB284" i="13"/>
  <c r="BB311" i="13"/>
  <c r="AT350" i="13"/>
  <c r="BB350" i="13"/>
  <c r="AT362" i="13"/>
  <c r="BB362" i="13"/>
  <c r="BR396" i="13"/>
  <c r="BB400" i="13"/>
  <c r="BB445" i="13"/>
  <c r="BR467" i="13"/>
  <c r="AT470" i="13"/>
  <c r="BB470" i="13"/>
  <c r="AT478" i="13"/>
  <c r="BB478" i="13"/>
  <c r="AT492" i="13"/>
  <c r="AT496" i="13"/>
  <c r="BR496" i="13"/>
  <c r="BR498" i="13"/>
  <c r="BR500" i="13"/>
  <c r="BR506" i="13"/>
  <c r="AT508" i="13"/>
  <c r="BR512" i="13"/>
  <c r="BR514" i="13"/>
  <c r="BR516" i="13"/>
  <c r="BB589" i="13"/>
  <c r="AT591" i="13"/>
  <c r="BB597" i="13"/>
  <c r="AT599" i="13"/>
  <c r="BB605" i="13"/>
  <c r="BR605" i="13"/>
  <c r="AT607" i="13"/>
  <c r="BR627" i="13"/>
  <c r="AT641" i="13"/>
  <c r="BB643" i="13"/>
  <c r="BR643" i="13"/>
  <c r="BR651" i="13"/>
  <c r="AT657" i="13"/>
  <c r="BB659" i="13"/>
  <c r="BR659" i="13"/>
  <c r="BR667" i="13"/>
  <c r="BR716" i="13"/>
  <c r="BR724" i="13"/>
  <c r="BR732" i="13"/>
  <c r="BB797" i="13"/>
  <c r="AT811" i="13"/>
  <c r="AT813" i="13"/>
  <c r="BR889" i="13"/>
  <c r="AT904" i="13"/>
  <c r="BR918" i="13"/>
  <c r="AT920" i="13"/>
  <c r="BR921" i="13"/>
  <c r="AT934" i="13"/>
  <c r="AT946" i="13"/>
  <c r="BB946" i="13"/>
  <c r="BB948" i="13"/>
  <c r="BR964" i="13"/>
  <c r="AT982" i="13"/>
  <c r="BB982" i="13"/>
  <c r="BB984" i="13"/>
  <c r="BR988" i="13"/>
  <c r="BB21" i="13"/>
  <c r="BB25" i="13"/>
  <c r="AT62" i="13"/>
  <c r="AT64" i="13"/>
  <c r="BB85" i="13"/>
  <c r="BB87" i="13"/>
  <c r="BB99" i="13"/>
  <c r="BB102" i="13"/>
  <c r="BR103" i="13"/>
  <c r="BB104" i="13"/>
  <c r="BR104" i="13"/>
  <c r="BR107" i="13"/>
  <c r="BR126" i="13"/>
  <c r="AT156" i="13"/>
  <c r="BR184" i="13"/>
  <c r="BR199" i="13"/>
  <c r="AT201" i="13"/>
  <c r="BR201" i="13"/>
  <c r="AT203" i="13"/>
  <c r="AT205" i="13"/>
  <c r="BR205" i="13"/>
  <c r="BR218" i="13"/>
  <c r="BB226" i="13"/>
  <c r="BR226" i="13"/>
  <c r="BB228" i="13"/>
  <c r="BB231" i="13"/>
  <c r="BR232" i="13"/>
  <c r="BB233" i="13"/>
  <c r="BB239" i="13"/>
  <c r="BB241" i="13"/>
  <c r="BR249" i="13"/>
  <c r="AT251" i="13"/>
  <c r="BR251" i="13"/>
  <c r="AT253" i="13"/>
  <c r="BR253" i="13"/>
  <c r="BR257" i="13"/>
  <c r="AT259" i="13"/>
  <c r="BR259" i="13"/>
  <c r="BB287" i="13"/>
  <c r="BR288" i="13"/>
  <c r="BB289" i="13"/>
  <c r="BB295" i="13"/>
  <c r="AT307" i="13"/>
  <c r="BR307" i="13"/>
  <c r="AT309" i="13"/>
  <c r="BR309" i="13"/>
  <c r="BR313" i="13"/>
  <c r="AT328" i="13"/>
  <c r="BR338" i="13"/>
  <c r="BB351" i="13"/>
  <c r="AT366" i="13"/>
  <c r="BB366" i="13"/>
  <c r="BR372" i="13"/>
  <c r="AT380" i="13"/>
  <c r="BB380" i="13"/>
  <c r="BR380" i="13"/>
  <c r="BR388" i="13"/>
  <c r="AT391" i="13"/>
  <c r="BB391" i="13"/>
  <c r="BR392" i="13"/>
  <c r="BR399" i="13"/>
  <c r="AT402" i="13"/>
  <c r="BB402" i="13"/>
  <c r="AT408" i="13"/>
  <c r="BB414" i="13"/>
  <c r="BR426" i="13"/>
  <c r="AT428" i="13"/>
  <c r="BB428" i="13"/>
  <c r="BR428" i="13"/>
  <c r="BR445" i="13"/>
  <c r="AT447" i="13"/>
  <c r="BR459" i="13"/>
  <c r="BR490" i="13"/>
  <c r="BB492" i="13"/>
  <c r="BR492" i="13"/>
  <c r="AT503" i="13"/>
  <c r="BR509" i="13"/>
  <c r="AT511" i="13"/>
  <c r="BR523" i="13"/>
  <c r="AT529" i="13"/>
  <c r="BR531" i="13"/>
  <c r="BB534" i="13"/>
  <c r="AT542" i="13"/>
  <c r="BB542" i="13"/>
  <c r="BR552" i="13"/>
  <c r="BR554" i="13"/>
  <c r="AT556" i="13"/>
  <c r="BB556" i="13"/>
  <c r="BR556" i="13"/>
  <c r="BR560" i="13"/>
  <c r="BR587" i="13"/>
  <c r="BR595" i="13"/>
  <c r="BR616" i="13"/>
  <c r="BR618" i="13"/>
  <c r="BR620" i="13"/>
  <c r="BR624" i="13"/>
  <c r="AT631" i="13"/>
  <c r="BR637" i="13"/>
  <c r="AT662" i="13"/>
  <c r="BB662" i="13"/>
  <c r="BB674" i="13"/>
  <c r="BR700" i="13"/>
  <c r="AT731" i="13"/>
  <c r="BR731" i="13"/>
  <c r="AT733" i="13"/>
  <c r="BB733" i="13"/>
  <c r="BR733" i="13"/>
  <c r="BR739" i="13"/>
  <c r="AT744" i="13"/>
  <c r="BR764" i="13"/>
  <c r="AT880" i="13"/>
  <c r="BR892" i="13"/>
  <c r="BB911" i="13"/>
  <c r="BR923" i="13"/>
  <c r="AT928" i="13"/>
  <c r="BB934" i="13"/>
  <c r="BB936" i="13"/>
  <c r="BR948" i="13"/>
  <c r="BB951" i="13"/>
  <c r="BR953" i="13"/>
  <c r="BR971" i="13"/>
  <c r="BR973" i="13"/>
  <c r="AT977" i="13"/>
  <c r="BB977" i="13"/>
  <c r="BR977" i="13"/>
  <c r="BR990" i="13"/>
  <c r="AT992" i="13"/>
  <c r="BB1000" i="13"/>
  <c r="BR1004" i="13"/>
  <c r="BR1012" i="13"/>
  <c r="BB1015" i="13"/>
  <c r="AT30" i="13"/>
  <c r="BB30" i="13"/>
  <c r="AT32" i="13"/>
  <c r="BR32" i="13"/>
  <c r="BB43" i="13"/>
  <c r="AT45" i="13"/>
  <c r="AT51" i="13"/>
  <c r="BR51" i="13"/>
  <c r="AT63" i="13"/>
  <c r="AT65" i="13"/>
  <c r="BB65" i="13"/>
  <c r="BB69" i="13"/>
  <c r="BB71" i="13"/>
  <c r="BR91" i="13"/>
  <c r="BR106" i="13"/>
  <c r="AT108" i="13"/>
  <c r="BR108" i="13"/>
  <c r="AT110" i="13"/>
  <c r="BR125" i="13"/>
  <c r="BR127" i="13"/>
  <c r="AT131" i="13"/>
  <c r="BR131" i="13"/>
  <c r="AT144" i="13"/>
  <c r="BB165" i="13"/>
  <c r="BR168" i="13"/>
  <c r="AT183" i="13"/>
  <c r="BR183" i="13"/>
  <c r="AT185" i="13"/>
  <c r="BR185" i="13"/>
  <c r="AT187" i="13"/>
  <c r="BB210" i="13"/>
  <c r="BB212" i="13"/>
  <c r="BR216" i="13"/>
  <c r="BB217" i="13"/>
  <c r="BB223" i="13"/>
  <c r="BB225" i="13"/>
  <c r="BR233" i="13"/>
  <c r="AT235" i="13"/>
  <c r="BR235" i="13"/>
  <c r="AT237" i="13"/>
  <c r="BR237" i="13"/>
  <c r="AT243" i="13"/>
  <c r="AT256" i="13"/>
  <c r="BB279" i="13"/>
  <c r="BB281" i="13"/>
  <c r="AT293" i="13"/>
  <c r="BR322" i="13"/>
  <c r="BR348" i="13"/>
  <c r="BR353" i="13"/>
  <c r="BB355" i="13"/>
  <c r="BR355" i="13"/>
  <c r="AT358" i="13"/>
  <c r="BB358" i="13"/>
  <c r="BB375" i="13"/>
  <c r="BB387" i="13"/>
  <c r="BR397" i="13"/>
  <c r="AT412" i="13"/>
  <c r="BB412" i="13"/>
  <c r="BR412" i="13"/>
  <c r="BR416" i="13"/>
  <c r="BR418" i="13"/>
  <c r="AT431" i="13"/>
  <c r="BR432" i="13"/>
  <c r="BR443" i="13"/>
  <c r="BR476" i="13"/>
  <c r="BR480" i="13"/>
  <c r="AT495" i="13"/>
  <c r="BR507" i="13"/>
  <c r="BR536" i="13"/>
  <c r="BR538" i="13"/>
  <c r="AT540" i="13"/>
  <c r="BB540" i="13"/>
  <c r="BR540" i="13"/>
  <c r="BR571" i="13"/>
  <c r="AT577" i="13"/>
  <c r="BB579" i="13"/>
  <c r="BB582" i="13"/>
  <c r="BB604" i="13"/>
  <c r="BR604" i="13"/>
  <c r="BR621" i="13"/>
  <c r="BR635" i="13"/>
  <c r="AT646" i="13"/>
  <c r="BB646" i="13"/>
  <c r="BB668" i="13"/>
  <c r="BR668" i="13"/>
  <c r="BR670" i="13"/>
  <c r="AT672" i="13"/>
  <c r="BB672" i="13"/>
  <c r="BR672" i="13"/>
  <c r="BR678" i="13"/>
  <c r="AT697" i="13"/>
  <c r="BB703" i="13"/>
  <c r="BR717" i="13"/>
  <c r="BR723" i="13"/>
  <c r="BR748" i="13"/>
  <c r="BB767" i="13"/>
  <c r="BR777" i="13"/>
  <c r="AT779" i="13"/>
  <c r="BR779" i="13"/>
  <c r="AT781" i="13"/>
  <c r="BB781" i="13"/>
  <c r="BR781" i="13"/>
  <c r="BR787" i="13"/>
  <c r="AT792" i="13"/>
  <c r="AT800" i="13"/>
  <c r="BR801" i="13"/>
  <c r="BR812" i="13"/>
  <c r="AT818" i="13"/>
  <c r="BB818" i="13"/>
  <c r="BB820" i="13"/>
  <c r="BR820" i="13"/>
  <c r="BB823" i="13"/>
  <c r="BB831" i="13"/>
  <c r="BR841" i="13"/>
  <c r="AT843" i="13"/>
  <c r="BR843" i="13"/>
  <c r="AT845" i="13"/>
  <c r="BB845" i="13"/>
  <c r="BR845" i="13"/>
  <c r="BR851" i="13"/>
  <c r="AT856" i="13"/>
  <c r="BR862" i="13"/>
  <c r="AT864" i="13"/>
  <c r="BR865" i="13"/>
  <c r="BR876" i="13"/>
  <c r="AT882" i="13"/>
  <c r="BB882" i="13"/>
  <c r="BB884" i="13"/>
  <c r="BR909" i="13"/>
  <c r="BR33" i="13"/>
  <c r="AT35" i="13"/>
  <c r="BR35" i="13"/>
  <c r="AT50" i="13"/>
  <c r="BR50" i="13"/>
  <c r="BR75" i="13"/>
  <c r="BR90" i="13"/>
  <c r="BR92" i="13"/>
  <c r="BR96" i="13"/>
  <c r="AT109" i="13"/>
  <c r="BR111" i="13"/>
  <c r="BR115" i="13"/>
  <c r="AT130" i="13"/>
  <c r="BB136" i="13"/>
  <c r="BB138" i="13"/>
  <c r="BR148" i="13"/>
  <c r="BB149" i="13"/>
  <c r="BB157" i="13"/>
  <c r="BR169" i="13"/>
  <c r="AT171" i="13"/>
  <c r="AT173" i="13"/>
  <c r="BR173" i="13"/>
  <c r="AT188" i="13"/>
  <c r="BR189" i="13"/>
  <c r="BB196" i="13"/>
  <c r="BB206" i="13"/>
  <c r="BR206" i="13"/>
  <c r="BB208" i="13"/>
  <c r="AT219" i="13"/>
  <c r="BR219" i="13"/>
  <c r="AT221" i="13"/>
  <c r="BR221" i="13"/>
  <c r="BR227" i="13"/>
  <c r="AT230" i="13"/>
  <c r="AT232" i="13"/>
  <c r="AT238" i="13"/>
  <c r="AT240" i="13"/>
  <c r="BR241" i="13"/>
  <c r="BB250" i="13"/>
  <c r="BR250" i="13"/>
  <c r="BR258" i="13"/>
  <c r="BB265" i="13"/>
  <c r="BR273" i="13"/>
  <c r="AT275" i="13"/>
  <c r="BR275" i="13"/>
  <c r="AT277" i="13"/>
  <c r="BR277" i="13"/>
  <c r="BR289" i="13"/>
  <c r="AT294" i="13"/>
  <c r="AT296" i="13"/>
  <c r="BR297" i="13"/>
  <c r="BR306" i="13"/>
  <c r="BB314" i="13"/>
  <c r="BR314" i="13"/>
  <c r="BB321" i="13"/>
  <c r="BB329" i="13"/>
  <c r="AT339" i="13"/>
  <c r="BR339" i="13"/>
  <c r="AT341" i="13"/>
  <c r="BR341" i="13"/>
  <c r="BR351" i="13"/>
  <c r="AT367" i="13"/>
  <c r="BB367" i="13"/>
  <c r="BR368" i="13"/>
  <c r="AT373" i="13"/>
  <c r="BR373" i="13"/>
  <c r="BR379" i="13"/>
  <c r="BR381" i="13"/>
  <c r="BR383" i="13"/>
  <c r="AT385" i="13"/>
  <c r="BR385" i="13"/>
  <c r="AT392" i="13"/>
  <c r="BB403" i="13"/>
  <c r="AT407" i="13"/>
  <c r="BB407" i="13"/>
  <c r="BR413" i="13"/>
  <c r="AT415" i="13"/>
  <c r="BR427" i="13"/>
  <c r="BR460" i="13"/>
  <c r="BR477" i="13"/>
  <c r="AT510" i="13"/>
  <c r="BB510" i="13"/>
  <c r="BR520" i="13"/>
  <c r="BR522" i="13"/>
  <c r="AT524" i="13"/>
  <c r="BB524" i="13"/>
  <c r="BR524" i="13"/>
  <c r="BR530" i="13"/>
  <c r="BB541" i="13"/>
  <c r="BR541" i="13"/>
  <c r="AT543" i="13"/>
  <c r="BR555" i="13"/>
  <c r="AT561" i="13"/>
  <c r="BB574" i="13"/>
  <c r="BR584" i="13"/>
  <c r="BR586" i="13"/>
  <c r="AT588" i="13"/>
  <c r="BB588" i="13"/>
  <c r="BR588" i="13"/>
  <c r="BR594" i="13"/>
  <c r="BR619" i="13"/>
  <c r="AT625" i="13"/>
  <c r="BB627" i="13"/>
  <c r="BR652" i="13"/>
  <c r="BR658" i="13"/>
  <c r="AT663" i="13"/>
  <c r="BR673" i="13"/>
  <c r="BR701" i="13"/>
  <c r="AT738" i="13"/>
  <c r="BB738" i="13"/>
  <c r="BB743" i="13"/>
  <c r="BR763" i="13"/>
  <c r="BR765" i="13"/>
  <c r="BR782" i="13"/>
  <c r="AT784" i="13"/>
  <c r="BR785" i="13"/>
  <c r="BR796" i="13"/>
  <c r="AT802" i="13"/>
  <c r="BB802" i="13"/>
  <c r="BB804" i="13"/>
  <c r="BR825" i="13"/>
  <c r="AT827" i="13"/>
  <c r="BR827" i="13"/>
  <c r="AT829" i="13"/>
  <c r="BB829" i="13"/>
  <c r="BR829" i="13"/>
  <c r="BR835" i="13"/>
  <c r="AT840" i="13"/>
  <c r="BR846" i="13"/>
  <c r="AT848" i="13"/>
  <c r="BR849" i="13"/>
  <c r="BR860" i="13"/>
  <c r="AT866" i="13"/>
  <c r="BB866" i="13"/>
  <c r="BB868" i="13"/>
  <c r="BR868" i="13"/>
  <c r="BB871" i="13"/>
  <c r="BB879" i="13"/>
  <c r="BR891" i="13"/>
  <c r="BR893" i="13"/>
  <c r="BR905" i="13"/>
  <c r="BR910" i="13"/>
  <c r="AT912" i="13"/>
  <c r="AT922" i="13"/>
  <c r="BB922" i="13"/>
  <c r="BB924" i="13"/>
  <c r="BR924" i="13"/>
  <c r="BB927" i="13"/>
  <c r="AT939" i="13"/>
  <c r="BR939" i="13"/>
  <c r="AT941" i="13"/>
  <c r="BB941" i="13"/>
  <c r="BR941" i="13"/>
  <c r="AT943" i="13"/>
  <c r="AT945" i="13"/>
  <c r="BB945" i="13"/>
  <c r="BR945" i="13"/>
  <c r="AT960" i="13"/>
  <c r="AT966" i="13"/>
  <c r="BB966" i="13"/>
  <c r="BB968" i="13"/>
  <c r="AT978" i="13"/>
  <c r="BB978" i="13"/>
  <c r="BB980" i="13"/>
  <c r="BR980" i="13"/>
  <c r="BB983" i="13"/>
  <c r="BR985" i="13"/>
  <c r="AT1003" i="13"/>
  <c r="BR1003" i="13"/>
  <c r="AT1005" i="13"/>
  <c r="BB1005" i="13"/>
  <c r="BR1005" i="13"/>
  <c r="AT1007" i="13"/>
  <c r="AT1009" i="13"/>
  <c r="BR1009" i="13"/>
  <c r="BR1011" i="13"/>
  <c r="AT1016" i="13"/>
  <c r="BR24" i="13"/>
  <c r="BR36" i="13"/>
  <c r="BB37" i="13"/>
  <c r="BR37" i="13"/>
  <c r="BR40" i="13"/>
  <c r="BR52" i="13"/>
  <c r="BR74" i="13"/>
  <c r="BR76" i="13"/>
  <c r="AT78" i="13"/>
  <c r="BR80" i="13"/>
  <c r="BB120" i="13"/>
  <c r="BB122" i="13"/>
  <c r="BR139" i="13"/>
  <c r="BB145" i="13"/>
  <c r="BR153" i="13"/>
  <c r="AT170" i="13"/>
  <c r="AT172" i="13"/>
  <c r="BB178" i="13"/>
  <c r="BB197" i="13"/>
  <c r="BR197" i="13"/>
  <c r="BR200" i="13"/>
  <c r="BR267" i="13"/>
  <c r="AT280" i="13"/>
  <c r="BB313" i="13"/>
  <c r="BR323" i="13"/>
  <c r="BR325" i="13"/>
  <c r="BR337" i="13"/>
  <c r="AT342" i="13"/>
  <c r="AT344" i="13"/>
  <c r="BR347" i="13"/>
  <c r="BB359" i="13"/>
  <c r="BR360" i="13"/>
  <c r="BR365" i="13"/>
  <c r="BR440" i="13"/>
  <c r="BR442" i="13"/>
  <c r="AT444" i="13"/>
  <c r="BB444" i="13"/>
  <c r="BR444" i="13"/>
  <c r="AT463" i="13"/>
  <c r="BR475" i="13"/>
  <c r="AT494" i="13"/>
  <c r="BB494" i="13"/>
  <c r="BR504" i="13"/>
  <c r="BB508" i="13"/>
  <c r="BR508" i="13"/>
  <c r="BR525" i="13"/>
  <c r="AT527" i="13"/>
  <c r="BR539" i="13"/>
  <c r="BB558" i="13"/>
  <c r="BR570" i="13"/>
  <c r="BR572" i="13"/>
  <c r="BR589" i="13"/>
  <c r="BR603" i="13"/>
  <c r="AT609" i="13"/>
  <c r="BB614" i="13"/>
  <c r="BR634" i="13"/>
  <c r="AT636" i="13"/>
  <c r="BB636" i="13"/>
  <c r="BR636" i="13"/>
  <c r="BR642" i="13"/>
  <c r="AT647" i="13"/>
  <c r="BR653" i="13"/>
  <c r="AT655" i="13"/>
  <c r="BR656" i="13"/>
  <c r="BR671" i="13"/>
  <c r="BB685" i="13"/>
  <c r="BR694" i="13"/>
  <c r="BR702" i="13"/>
  <c r="AT704" i="13"/>
  <c r="BR705" i="13"/>
  <c r="AT722" i="13"/>
  <c r="BB722" i="13"/>
  <c r="BB724" i="13"/>
  <c r="BB727" i="13"/>
  <c r="BR745" i="13"/>
  <c r="AT747" i="13"/>
  <c r="BR747" i="13"/>
  <c r="AT749" i="13"/>
  <c r="BB749" i="13"/>
  <c r="BR749" i="13"/>
  <c r="BR755" i="13"/>
  <c r="BR780" i="13"/>
  <c r="BR788" i="13"/>
  <c r="BB791" i="13"/>
  <c r="BB799" i="13"/>
  <c r="BR809" i="13"/>
  <c r="BR811" i="13"/>
  <c r="BB813" i="13"/>
  <c r="BR813" i="13"/>
  <c r="BR819" i="13"/>
  <c r="AT824" i="13"/>
  <c r="BR830" i="13"/>
  <c r="AT832" i="13"/>
  <c r="BR844" i="13"/>
  <c r="BR852" i="13"/>
  <c r="BB855" i="13"/>
  <c r="BB863" i="13"/>
  <c r="BR875" i="13"/>
  <c r="BR894" i="13"/>
  <c r="AT896" i="13"/>
  <c r="BR908" i="13"/>
  <c r="BB916" i="13"/>
  <c r="AT931" i="13"/>
  <c r="BR931" i="13"/>
  <c r="BR942" i="13"/>
  <c r="AT944" i="13"/>
  <c r="AT950" i="13"/>
  <c r="BB950" i="13"/>
  <c r="BB952" i="13"/>
  <c r="AT962" i="13"/>
  <c r="BB962" i="13"/>
  <c r="BB964" i="13"/>
  <c r="BR969" i="13"/>
  <c r="AT987" i="13"/>
  <c r="AT989" i="13"/>
  <c r="BB989" i="13"/>
  <c r="BR989" i="13"/>
  <c r="AT991" i="13"/>
  <c r="AT993" i="13"/>
  <c r="BB993" i="13"/>
  <c r="BR993" i="13"/>
  <c r="BR1001" i="13"/>
  <c r="BR1006" i="13"/>
  <c r="AT1008" i="13"/>
  <c r="BR21" i="13"/>
  <c r="AT23" i="13"/>
  <c r="BB26" i="13"/>
  <c r="AT28" i="13"/>
  <c r="BR29" i="13"/>
  <c r="AT31" i="13"/>
  <c r="AT34" i="13"/>
  <c r="BB34" i="13"/>
  <c r="AT39" i="13"/>
  <c r="BB40" i="13"/>
  <c r="BB44" i="13"/>
  <c r="BR45" i="13"/>
  <c r="AT46" i="13"/>
  <c r="BR47" i="13"/>
  <c r="AT56" i="13"/>
  <c r="BB56" i="13"/>
  <c r="AT60" i="13"/>
  <c r="BB60" i="13"/>
  <c r="BR63" i="13"/>
  <c r="BB64" i="13"/>
  <c r="AT66" i="13"/>
  <c r="BB66" i="13"/>
  <c r="AT68" i="13"/>
  <c r="AT69" i="13"/>
  <c r="AT71" i="13"/>
  <c r="BB73" i="13"/>
  <c r="BR73" i="13"/>
  <c r="BB75" i="13"/>
  <c r="BB78" i="13"/>
  <c r="BR79" i="13"/>
  <c r="BB80" i="13"/>
  <c r="AT82" i="13"/>
  <c r="BR82" i="13"/>
  <c r="AT84" i="13"/>
  <c r="AT85" i="13"/>
  <c r="AT87" i="13"/>
  <c r="BB89" i="13"/>
  <c r="BR89" i="13"/>
  <c r="BB91" i="13"/>
  <c r="BB94" i="13"/>
  <c r="BR95" i="13"/>
  <c r="BB96" i="13"/>
  <c r="AT98" i="13"/>
  <c r="BR98" i="13"/>
  <c r="AT100" i="13"/>
  <c r="AT101" i="13"/>
  <c r="AT103" i="13"/>
  <c r="BB105" i="13"/>
  <c r="BR105" i="13"/>
  <c r="BB107" i="13"/>
  <c r="BB110" i="13"/>
  <c r="BB113" i="13"/>
  <c r="BR114" i="13"/>
  <c r="BB115" i="13"/>
  <c r="AT117" i="13"/>
  <c r="BR117" i="13"/>
  <c r="AT119" i="13"/>
  <c r="AT120" i="13"/>
  <c r="AT122" i="13"/>
  <c r="BB124" i="13"/>
  <c r="BR124" i="13"/>
  <c r="BB126" i="13"/>
  <c r="BB129" i="13"/>
  <c r="BR130" i="13"/>
  <c r="BB131" i="13"/>
  <c r="AT133" i="13"/>
  <c r="BR133" i="13"/>
  <c r="AT135" i="13"/>
  <c r="AT136" i="13"/>
  <c r="AT138" i="13"/>
  <c r="BB140" i="13"/>
  <c r="BR140" i="13"/>
  <c r="BB142" i="13"/>
  <c r="BB150" i="13"/>
  <c r="BR150" i="13"/>
  <c r="BB152" i="13"/>
  <c r="BR156" i="13"/>
  <c r="AT159" i="13"/>
  <c r="AT161" i="13"/>
  <c r="AT164" i="13"/>
  <c r="BB166" i="13"/>
  <c r="BR166" i="13"/>
  <c r="BB168" i="13"/>
  <c r="BB171" i="13"/>
  <c r="BR172" i="13"/>
  <c r="BB173" i="13"/>
  <c r="AT175" i="13"/>
  <c r="BR175" i="13"/>
  <c r="AT177" i="13"/>
  <c r="AT178" i="13"/>
  <c r="AT180" i="13"/>
  <c r="BB182" i="13"/>
  <c r="BR182" i="13"/>
  <c r="BB184" i="13"/>
  <c r="BB187" i="13"/>
  <c r="BR188" i="13"/>
  <c r="BB189" i="13"/>
  <c r="AT191" i="13"/>
  <c r="BR191" i="13"/>
  <c r="AT193" i="13"/>
  <c r="AT194" i="13"/>
  <c r="AT196" i="13"/>
  <c r="BB198" i="13"/>
  <c r="BR198" i="13"/>
  <c r="BB200" i="13"/>
  <c r="BB203" i="13"/>
  <c r="BR204" i="13"/>
  <c r="BB205" i="13"/>
  <c r="AT207" i="13"/>
  <c r="BR207" i="13"/>
  <c r="AT209" i="13"/>
  <c r="AT210" i="13"/>
  <c r="AT212" i="13"/>
  <c r="BB214" i="13"/>
  <c r="BR214" i="13"/>
  <c r="BB216" i="13"/>
  <c r="BB219" i="13"/>
  <c r="BR220" i="13"/>
  <c r="BB221" i="13"/>
  <c r="AT223" i="13"/>
  <c r="BR223" i="13"/>
  <c r="AT225" i="13"/>
  <c r="AT226" i="13"/>
  <c r="AT228" i="13"/>
  <c r="BB230" i="13"/>
  <c r="BR230" i="13"/>
  <c r="BB232" i="13"/>
  <c r="BB235" i="13"/>
  <c r="BR236" i="13"/>
  <c r="BB237" i="13"/>
  <c r="AT239" i="13"/>
  <c r="BR239" i="13"/>
  <c r="AT241" i="13"/>
  <c r="AT242" i="13"/>
  <c r="AT244" i="13"/>
  <c r="BB246" i="13"/>
  <c r="BR246" i="13"/>
  <c r="BB248" i="13"/>
  <c r="BB251" i="13"/>
  <c r="BR252" i="13"/>
  <c r="BB253" i="13"/>
  <c r="AT255" i="13"/>
  <c r="BR255" i="13"/>
  <c r="AT257" i="13"/>
  <c r="AT258" i="13"/>
  <c r="AT260" i="13"/>
  <c r="BB262" i="13"/>
  <c r="BR262" i="13"/>
  <c r="BB264" i="13"/>
  <c r="BB267" i="13"/>
  <c r="BR268" i="13"/>
  <c r="BB269" i="13"/>
  <c r="AT271" i="13"/>
  <c r="BR271" i="13"/>
  <c r="AT273" i="13"/>
  <c r="AT274" i="13"/>
  <c r="AT276" i="13"/>
  <c r="BB278" i="13"/>
  <c r="BR278" i="13"/>
  <c r="BB280" i="13"/>
  <c r="BB283" i="13"/>
  <c r="BR284" i="13"/>
  <c r="BB285" i="13"/>
  <c r="AT287" i="13"/>
  <c r="BR287" i="13"/>
  <c r="AT289" i="13"/>
  <c r="AT290" i="13"/>
  <c r="AT292" i="13"/>
  <c r="BB294" i="13"/>
  <c r="BR294" i="13"/>
  <c r="BB296" i="13"/>
  <c r="BB299" i="13"/>
  <c r="BR300" i="13"/>
  <c r="BR305" i="13"/>
  <c r="AT22" i="13"/>
  <c r="BB24" i="13"/>
  <c r="BB27" i="13"/>
  <c r="BB32" i="13"/>
  <c r="AT33" i="13"/>
  <c r="BB33" i="13"/>
  <c r="BR34" i="13"/>
  <c r="BB35" i="13"/>
  <c r="AT36" i="13"/>
  <c r="BB36" i="13"/>
  <c r="BB50" i="13"/>
  <c r="BR53" i="13"/>
  <c r="BB55" i="13"/>
  <c r="BR56" i="13"/>
  <c r="BB59" i="13"/>
  <c r="BR60" i="13"/>
  <c r="BB62" i="13"/>
  <c r="BR64" i="13"/>
  <c r="AT67" i="13"/>
  <c r="BR69" i="13"/>
  <c r="BB74" i="13"/>
  <c r="BB76" i="13"/>
  <c r="BR78" i="13"/>
  <c r="AT81" i="13"/>
  <c r="AT83" i="13"/>
  <c r="BR85" i="13"/>
  <c r="BB90" i="13"/>
  <c r="BB92" i="13"/>
  <c r="BR94" i="13"/>
  <c r="AT97" i="13"/>
  <c r="AT99" i="13"/>
  <c r="BR101" i="13"/>
  <c r="BB106" i="13"/>
  <c r="BB108" i="13"/>
  <c r="BR110" i="13"/>
  <c r="BB111" i="13"/>
  <c r="BR113" i="13"/>
  <c r="AT116" i="13"/>
  <c r="AT118" i="13"/>
  <c r="BR120" i="13"/>
  <c r="BB125" i="13"/>
  <c r="BB127" i="13"/>
  <c r="BR129" i="13"/>
  <c r="AT132" i="13"/>
  <c r="AT134" i="13"/>
  <c r="BR136" i="13"/>
  <c r="BB141" i="13"/>
  <c r="BR142" i="13"/>
  <c r="BB143" i="13"/>
  <c r="AT145" i="13"/>
  <c r="BR145" i="13"/>
  <c r="BB146" i="13"/>
  <c r="BR146" i="13"/>
  <c r="BB148" i="13"/>
  <c r="BB151" i="13"/>
  <c r="BR152" i="13"/>
  <c r="BB153" i="13"/>
  <c r="AT155" i="13"/>
  <c r="BR155" i="13"/>
  <c r="AT157" i="13"/>
  <c r="AT158" i="13"/>
  <c r="AT160" i="13"/>
  <c r="BB162" i="13"/>
  <c r="BR162" i="13"/>
  <c r="BB164" i="13"/>
  <c r="BB167" i="13"/>
  <c r="BB169" i="13"/>
  <c r="BR171" i="13"/>
  <c r="AT174" i="13"/>
  <c r="AT176" i="13"/>
  <c r="BR178" i="13"/>
  <c r="BB183" i="13"/>
  <c r="BB185" i="13"/>
  <c r="BR187" i="13"/>
  <c r="AT189" i="13"/>
  <c r="AT190" i="13"/>
  <c r="AT192" i="13"/>
  <c r="BR194" i="13"/>
  <c r="BB199" i="13"/>
  <c r="BB201" i="13"/>
  <c r="BR203" i="13"/>
  <c r="AT206" i="13"/>
  <c r="AT208" i="13"/>
  <c r="BR210" i="13"/>
  <c r="BR248" i="13"/>
  <c r="AT267" i="13"/>
  <c r="AT269" i="13"/>
  <c r="BB274" i="13"/>
  <c r="BR274" i="13"/>
  <c r="BB276" i="13"/>
  <c r="BR280" i="13"/>
  <c r="AT283" i="13"/>
  <c r="AT285" i="13"/>
  <c r="BB290" i="13"/>
  <c r="BB292" i="13"/>
  <c r="BR296" i="13"/>
  <c r="BB297" i="13"/>
  <c r="AT299" i="13"/>
  <c r="BR299" i="13"/>
  <c r="AT301" i="13"/>
  <c r="BB211" i="13"/>
  <c r="BR212" i="13"/>
  <c r="BB213" i="13"/>
  <c r="AT215" i="13"/>
  <c r="BR215" i="13"/>
  <c r="AT217" i="13"/>
  <c r="AT218" i="13"/>
  <c r="AT220" i="13"/>
  <c r="BB222" i="13"/>
  <c r="BR222" i="13"/>
  <c r="BB224" i="13"/>
  <c r="BB227" i="13"/>
  <c r="BR228" i="13"/>
  <c r="BB229" i="13"/>
  <c r="AT231" i="13"/>
  <c r="BR231" i="13"/>
  <c r="AT233" i="13"/>
  <c r="AT234" i="13"/>
  <c r="AT236" i="13"/>
  <c r="BB238" i="13"/>
  <c r="BR238" i="13"/>
  <c r="BB240" i="13"/>
  <c r="BB243" i="13"/>
  <c r="BR244" i="13"/>
  <c r="BB245" i="13"/>
  <c r="AT247" i="13"/>
  <c r="BR247" i="13"/>
  <c r="AT249" i="13"/>
  <c r="AT250" i="13"/>
  <c r="AT252" i="13"/>
  <c r="BB254" i="13"/>
  <c r="BR254" i="13"/>
  <c r="BB256" i="13"/>
  <c r="BB259" i="13"/>
  <c r="BR260" i="13"/>
  <c r="BB261" i="13"/>
  <c r="AT263" i="13"/>
  <c r="BR263" i="13"/>
  <c r="AT265" i="13"/>
  <c r="AT266" i="13"/>
  <c r="AT268" i="13"/>
  <c r="BB270" i="13"/>
  <c r="BR270" i="13"/>
  <c r="BB272" i="13"/>
  <c r="BB275" i="13"/>
  <c r="BR276" i="13"/>
  <c r="BB277" i="13"/>
  <c r="AT279" i="13"/>
  <c r="BR279" i="13"/>
  <c r="AT281" i="13"/>
  <c r="AT282" i="13"/>
  <c r="AT284" i="13"/>
  <c r="BB286" i="13"/>
  <c r="BR286" i="13"/>
  <c r="BB288" i="13"/>
  <c r="BB291" i="13"/>
  <c r="BR292" i="13"/>
  <c r="BB293" i="13"/>
  <c r="AT295" i="13"/>
  <c r="BR295" i="13"/>
  <c r="AT297" i="13"/>
  <c r="AT298" i="13"/>
  <c r="AT300" i="13"/>
  <c r="AT21" i="13"/>
  <c r="BR22" i="13"/>
  <c r="BB23" i="13"/>
  <c r="BR25" i="13"/>
  <c r="AT26" i="13"/>
  <c r="BB28" i="13"/>
  <c r="AT29" i="13"/>
  <c r="BB29" i="13"/>
  <c r="BR30" i="13"/>
  <c r="BB31" i="13"/>
  <c r="AT37" i="13"/>
  <c r="BR38" i="13"/>
  <c r="BB39" i="13"/>
  <c r="AT40" i="13"/>
  <c r="AT42" i="13"/>
  <c r="AT43" i="13"/>
  <c r="BR43" i="13"/>
  <c r="AT44" i="13"/>
  <c r="BB45" i="13"/>
  <c r="AT47" i="13"/>
  <c r="BB47" i="13"/>
  <c r="AT49" i="13"/>
  <c r="BR49" i="13"/>
  <c r="AT52" i="13"/>
  <c r="BR54" i="13"/>
  <c r="BB57" i="13"/>
  <c r="BR58" i="13"/>
  <c r="BB61" i="13"/>
  <c r="BB63" i="13"/>
  <c r="BR65" i="13"/>
  <c r="BB68" i="13"/>
  <c r="BR70" i="13"/>
  <c r="AT72" i="13"/>
  <c r="AT73" i="13"/>
  <c r="AT75" i="13"/>
  <c r="BB79" i="13"/>
  <c r="BB82" i="13"/>
  <c r="BR83" i="13"/>
  <c r="BB84" i="13"/>
  <c r="BR86" i="13"/>
  <c r="AT88" i="13"/>
  <c r="AT89" i="13"/>
  <c r="AT91" i="13"/>
  <c r="BB95" i="13"/>
  <c r="BB98" i="13"/>
  <c r="BR99" i="13"/>
  <c r="BB100" i="13"/>
  <c r="BR102" i="13"/>
  <c r="AT104" i="13"/>
  <c r="AT105" i="13"/>
  <c r="AT107" i="13"/>
  <c r="BB109" i="13"/>
  <c r="BR109" i="13"/>
  <c r="BB112" i="13"/>
  <c r="BR112" i="13"/>
  <c r="BB114" i="13"/>
  <c r="BB117" i="13"/>
  <c r="BR118" i="13"/>
  <c r="BB119" i="13"/>
  <c r="AT121" i="13"/>
  <c r="BR121" i="13"/>
  <c r="AT123" i="13"/>
  <c r="AT124" i="13"/>
  <c r="AT126" i="13"/>
  <c r="BB128" i="13"/>
  <c r="BR128" i="13"/>
  <c r="BB130" i="13"/>
  <c r="BB133" i="13"/>
  <c r="BR134" i="13"/>
  <c r="BB135" i="13"/>
  <c r="AT137" i="13"/>
  <c r="BR137" i="13"/>
  <c r="AT139" i="13"/>
  <c r="AT140" i="13"/>
  <c r="AT142" i="13"/>
  <c r="BB144" i="13"/>
  <c r="BR144" i="13"/>
  <c r="AT147" i="13"/>
  <c r="BR147" i="13"/>
  <c r="AT149" i="13"/>
  <c r="AT150" i="13"/>
  <c r="AT152" i="13"/>
  <c r="BB154" i="13"/>
  <c r="BR154" i="13"/>
  <c r="BB156" i="13"/>
  <c r="BB159" i="13"/>
  <c r="BR160" i="13"/>
  <c r="BB161" i="13"/>
  <c r="AT163" i="13"/>
  <c r="BR163" i="13"/>
  <c r="AT165" i="13"/>
  <c r="AT166" i="13"/>
  <c r="AT168" i="13"/>
  <c r="BB170" i="13"/>
  <c r="BR170" i="13"/>
  <c r="BB172" i="13"/>
  <c r="BB175" i="13"/>
  <c r="BR176" i="13"/>
  <c r="BB177" i="13"/>
  <c r="AT179" i="13"/>
  <c r="BR179" i="13"/>
  <c r="AT181" i="13"/>
  <c r="AT182" i="13"/>
  <c r="AT184" i="13"/>
  <c r="BB186" i="13"/>
  <c r="BR186" i="13"/>
  <c r="BB188" i="13"/>
  <c r="BB191" i="13"/>
  <c r="BR192" i="13"/>
  <c r="BB193" i="13"/>
  <c r="AT195" i="13"/>
  <c r="BR195" i="13"/>
  <c r="AT197" i="13"/>
  <c r="AT198" i="13"/>
  <c r="AT200" i="13"/>
  <c r="BB202" i="13"/>
  <c r="BR202" i="13"/>
  <c r="BB204" i="13"/>
  <c r="BB207" i="13"/>
  <c r="BR208" i="13"/>
  <c r="BB209" i="13"/>
  <c r="AT211" i="13"/>
  <c r="AT213" i="13"/>
  <c r="BB218" i="13"/>
  <c r="BB220" i="13"/>
  <c r="BR224" i="13"/>
  <c r="AT227" i="13"/>
  <c r="AT229" i="13"/>
  <c r="BB234" i="13"/>
  <c r="BB236" i="13"/>
  <c r="BR240" i="13"/>
  <c r="AT245" i="13"/>
  <c r="BB252" i="13"/>
  <c r="BR256" i="13"/>
  <c r="AT261" i="13"/>
  <c r="BB301" i="13"/>
  <c r="AT303" i="13"/>
  <c r="BR303" i="13"/>
  <c r="AT305" i="13"/>
  <c r="AT306" i="13"/>
  <c r="AT308" i="13"/>
  <c r="BB310" i="13"/>
  <c r="BR310" i="13"/>
  <c r="BB312" i="13"/>
  <c r="BB315" i="13"/>
  <c r="BR316" i="13"/>
  <c r="BB317" i="13"/>
  <c r="AT319" i="13"/>
  <c r="BR319" i="13"/>
  <c r="AT321" i="13"/>
  <c r="AT322" i="13"/>
  <c r="AT324" i="13"/>
  <c r="BB326" i="13"/>
  <c r="BR326" i="13"/>
  <c r="BB328" i="13"/>
  <c r="BB331" i="13"/>
  <c r="BR332" i="13"/>
  <c r="BB333" i="13"/>
  <c r="AT335" i="13"/>
  <c r="BR335" i="13"/>
  <c r="AT337" i="13"/>
  <c r="AT338" i="13"/>
  <c r="AT340" i="13"/>
  <c r="BB342" i="13"/>
  <c r="BR342" i="13"/>
  <c r="BB344" i="13"/>
  <c r="BB346" i="13"/>
  <c r="AT348" i="13"/>
  <c r="BB348" i="13"/>
  <c r="AT351" i="13"/>
  <c r="AT352" i="13"/>
  <c r="BR358" i="13"/>
  <c r="AT360" i="13"/>
  <c r="BB360" i="13"/>
  <c r="BR363" i="13"/>
  <c r="AT368" i="13"/>
  <c r="BB368" i="13"/>
  <c r="BR371" i="13"/>
  <c r="BB376" i="13"/>
  <c r="BB379" i="13"/>
  <c r="AT381" i="13"/>
  <c r="AT384" i="13"/>
  <c r="AT388" i="13"/>
  <c r="BB388" i="13"/>
  <c r="BR391" i="13"/>
  <c r="AT393" i="13"/>
  <c r="AT394" i="13"/>
  <c r="BB394" i="13"/>
  <c r="AT399" i="13"/>
  <c r="BB399" i="13"/>
  <c r="BR400" i="13"/>
  <c r="BR403" i="13"/>
  <c r="BB408" i="13"/>
  <c r="AT413" i="13"/>
  <c r="BB415" i="13"/>
  <c r="BB418" i="13"/>
  <c r="BR422" i="13"/>
  <c r="AT424" i="13"/>
  <c r="BB424" i="13"/>
  <c r="BB425" i="13"/>
  <c r="BR425" i="13"/>
  <c r="AT427" i="13"/>
  <c r="AT429" i="13"/>
  <c r="BB431" i="13"/>
  <c r="BR431" i="13"/>
  <c r="AT434" i="13"/>
  <c r="BB434" i="13"/>
  <c r="BR438" i="13"/>
  <c r="AT440" i="13"/>
  <c r="BB440" i="13"/>
  <c r="BB441" i="13"/>
  <c r="BR441" i="13"/>
  <c r="AT443" i="13"/>
  <c r="AT445" i="13"/>
  <c r="BB447" i="13"/>
  <c r="BR447" i="13"/>
  <c r="AT450" i="13"/>
  <c r="BB450" i="13"/>
  <c r="BR454" i="13"/>
  <c r="AT456" i="13"/>
  <c r="BB456" i="13"/>
  <c r="BB457" i="13"/>
  <c r="BR457" i="13"/>
  <c r="AT459" i="13"/>
  <c r="AT461" i="13"/>
  <c r="BB463" i="13"/>
  <c r="BR463" i="13"/>
  <c r="AT466" i="13"/>
  <c r="BB466" i="13"/>
  <c r="BR470" i="13"/>
  <c r="AT472" i="13"/>
  <c r="BB472" i="13"/>
  <c r="BB473" i="13"/>
  <c r="BR473" i="13"/>
  <c r="AT475" i="13"/>
  <c r="AT477" i="13"/>
  <c r="BB479" i="13"/>
  <c r="BR479" i="13"/>
  <c r="AT482" i="13"/>
  <c r="BB482" i="13"/>
  <c r="BR486" i="13"/>
  <c r="AT488" i="13"/>
  <c r="BB488" i="13"/>
  <c r="BB489" i="13"/>
  <c r="BR489" i="13"/>
  <c r="AT491" i="13"/>
  <c r="AT493" i="13"/>
  <c r="BB495" i="13"/>
  <c r="BR495" i="13"/>
  <c r="AT498" i="13"/>
  <c r="BB498" i="13"/>
  <c r="BR502" i="13"/>
  <c r="AT504" i="13"/>
  <c r="BB504" i="13"/>
  <c r="BB505" i="13"/>
  <c r="BR505" i="13"/>
  <c r="AT507" i="13"/>
  <c r="AT509" i="13"/>
  <c r="BB511" i="13"/>
  <c r="BR511" i="13"/>
  <c r="AT514" i="13"/>
  <c r="BB514" i="13"/>
  <c r="BR518" i="13"/>
  <c r="AT520" i="13"/>
  <c r="BB520" i="13"/>
  <c r="BB521" i="13"/>
  <c r="BR521" i="13"/>
  <c r="AT523" i="13"/>
  <c r="AT525" i="13"/>
  <c r="BB527" i="13"/>
  <c r="BR527" i="13"/>
  <c r="AT530" i="13"/>
  <c r="BB530" i="13"/>
  <c r="BR534" i="13"/>
  <c r="AT536" i="13"/>
  <c r="BB536" i="13"/>
  <c r="BB537" i="13"/>
  <c r="BR537" i="13"/>
  <c r="AT539" i="13"/>
  <c r="AT541" i="13"/>
  <c r="BB543" i="13"/>
  <c r="BR543" i="13"/>
  <c r="AT546" i="13"/>
  <c r="BB546" i="13"/>
  <c r="BR550" i="13"/>
  <c r="AT552" i="13"/>
  <c r="BB552" i="13"/>
  <c r="BB553" i="13"/>
  <c r="BR553" i="13"/>
  <c r="AT555" i="13"/>
  <c r="AT557" i="13"/>
  <c r="BB559" i="13"/>
  <c r="BR559" i="13"/>
  <c r="AT562" i="13"/>
  <c r="BB562" i="13"/>
  <c r="BR566" i="13"/>
  <c r="AT568" i="13"/>
  <c r="BB568" i="13"/>
  <c r="BB569" i="13"/>
  <c r="BR569" i="13"/>
  <c r="AT571" i="13"/>
  <c r="AT573" i="13"/>
  <c r="BB575" i="13"/>
  <c r="BR575" i="13"/>
  <c r="AT578" i="13"/>
  <c r="BB578" i="13"/>
  <c r="BR582" i="13"/>
  <c r="AT584" i="13"/>
  <c r="BB584" i="13"/>
  <c r="BB585" i="13"/>
  <c r="BR585" i="13"/>
  <c r="AT587" i="13"/>
  <c r="AT589" i="13"/>
  <c r="BB591" i="13"/>
  <c r="BR591" i="13"/>
  <c r="AT594" i="13"/>
  <c r="BB594" i="13"/>
  <c r="BR598" i="13"/>
  <c r="AT600" i="13"/>
  <c r="BB600" i="13"/>
  <c r="BB601" i="13"/>
  <c r="BR601" i="13"/>
  <c r="AT603" i="13"/>
  <c r="AT605" i="13"/>
  <c r="BB607" i="13"/>
  <c r="BR607" i="13"/>
  <c r="AT610" i="13"/>
  <c r="BB610" i="13"/>
  <c r="BR614" i="13"/>
  <c r="AT616" i="13"/>
  <c r="BB616" i="13"/>
  <c r="BB617" i="13"/>
  <c r="BR617" i="13"/>
  <c r="AT619" i="13"/>
  <c r="AT621" i="13"/>
  <c r="BB623" i="13"/>
  <c r="BR623" i="13"/>
  <c r="AT626" i="13"/>
  <c r="BB626" i="13"/>
  <c r="BR630" i="13"/>
  <c r="AT632" i="13"/>
  <c r="BB632" i="13"/>
  <c r="BB633" i="13"/>
  <c r="BR633" i="13"/>
  <c r="AT635" i="13"/>
  <c r="AT637" i="13"/>
  <c r="BB639" i="13"/>
  <c r="BR639" i="13"/>
  <c r="AT642" i="13"/>
  <c r="BB642" i="13"/>
  <c r="BR646" i="13"/>
  <c r="AT648" i="13"/>
  <c r="BB648" i="13"/>
  <c r="BB649" i="13"/>
  <c r="BR649" i="13"/>
  <c r="AT651" i="13"/>
  <c r="AT653" i="13"/>
  <c r="BB655" i="13"/>
  <c r="BR655" i="13"/>
  <c r="AT658" i="13"/>
  <c r="BB658" i="13"/>
  <c r="BR662" i="13"/>
  <c r="AT664" i="13"/>
  <c r="BB664" i="13"/>
  <c r="BB665" i="13"/>
  <c r="BR665" i="13"/>
  <c r="AT667" i="13"/>
  <c r="BB306" i="13"/>
  <c r="BB308" i="13"/>
  <c r="BR312" i="13"/>
  <c r="AT315" i="13"/>
  <c r="AT317" i="13"/>
  <c r="BB322" i="13"/>
  <c r="BB324" i="13"/>
  <c r="BR328" i="13"/>
  <c r="AT331" i="13"/>
  <c r="AT333" i="13"/>
  <c r="BB338" i="13"/>
  <c r="BB340" i="13"/>
  <c r="BR344" i="13"/>
  <c r="BR345" i="13"/>
  <c r="AT349" i="13"/>
  <c r="BB352" i="13"/>
  <c r="BB354" i="13"/>
  <c r="AT356" i="13"/>
  <c r="BB356" i="13"/>
  <c r="AT361" i="13"/>
  <c r="AT369" i="13"/>
  <c r="BR376" i="13"/>
  <c r="BB384" i="13"/>
  <c r="AT389" i="13"/>
  <c r="AT396" i="13"/>
  <c r="BB396" i="13"/>
  <c r="AT401" i="13"/>
  <c r="BR408" i="13"/>
  <c r="BB411" i="13"/>
  <c r="AT420" i="13"/>
  <c r="BB420" i="13"/>
  <c r="BR421" i="13"/>
  <c r="AT425" i="13"/>
  <c r="BB427" i="13"/>
  <c r="AT436" i="13"/>
  <c r="BB436" i="13"/>
  <c r="BR437" i="13"/>
  <c r="AT441" i="13"/>
  <c r="BB443" i="13"/>
  <c r="AT452" i="13"/>
  <c r="BB452" i="13"/>
  <c r="BR453" i="13"/>
  <c r="AT457" i="13"/>
  <c r="BB459" i="13"/>
  <c r="AT462" i="13"/>
  <c r="BB462" i="13"/>
  <c r="AT468" i="13"/>
  <c r="BB468" i="13"/>
  <c r="BR469" i="13"/>
  <c r="AT473" i="13"/>
  <c r="BB475" i="13"/>
  <c r="AT484" i="13"/>
  <c r="BB484" i="13"/>
  <c r="BR485" i="13"/>
  <c r="AT487" i="13"/>
  <c r="AT489" i="13"/>
  <c r="BB491" i="13"/>
  <c r="AT500" i="13"/>
  <c r="BB500" i="13"/>
  <c r="BR501" i="13"/>
  <c r="AT505" i="13"/>
  <c r="BB507" i="13"/>
  <c r="AT516" i="13"/>
  <c r="BB516" i="13"/>
  <c r="BR517" i="13"/>
  <c r="AT521" i="13"/>
  <c r="BB523" i="13"/>
  <c r="AT532" i="13"/>
  <c r="BB532" i="13"/>
  <c r="BR533" i="13"/>
  <c r="AT537" i="13"/>
  <c r="BB539" i="13"/>
  <c r="AT548" i="13"/>
  <c r="BB548" i="13"/>
  <c r="BR549" i="13"/>
  <c r="AT553" i="13"/>
  <c r="BB555" i="13"/>
  <c r="AT564" i="13"/>
  <c r="BB564" i="13"/>
  <c r="BR565" i="13"/>
  <c r="AT569" i="13"/>
  <c r="BB571" i="13"/>
  <c r="AT580" i="13"/>
  <c r="BB580" i="13"/>
  <c r="BR581" i="13"/>
  <c r="AT585" i="13"/>
  <c r="BB587" i="13"/>
  <c r="AT596" i="13"/>
  <c r="BB596" i="13"/>
  <c r="BR597" i="13"/>
  <c r="AT601" i="13"/>
  <c r="BB603" i="13"/>
  <c r="AT612" i="13"/>
  <c r="BB612" i="13"/>
  <c r="BR613" i="13"/>
  <c r="AT617" i="13"/>
  <c r="BB619" i="13"/>
  <c r="AT628" i="13"/>
  <c r="BB628" i="13"/>
  <c r="BR629" i="13"/>
  <c r="AT633" i="13"/>
  <c r="BB635" i="13"/>
  <c r="AT644" i="13"/>
  <c r="BB644" i="13"/>
  <c r="BR645" i="13"/>
  <c r="AT649" i="13"/>
  <c r="BB651" i="13"/>
  <c r="AT660" i="13"/>
  <c r="BB660" i="13"/>
  <c r="BR661" i="13"/>
  <c r="AT665" i="13"/>
  <c r="BB667" i="13"/>
  <c r="AT669" i="13"/>
  <c r="BB671" i="13"/>
  <c r="AT686" i="13"/>
  <c r="BB688" i="13"/>
  <c r="AT690" i="13"/>
  <c r="BB302" i="13"/>
  <c r="BR302" i="13"/>
  <c r="BB304" i="13"/>
  <c r="BB307" i="13"/>
  <c r="BR308" i="13"/>
  <c r="BB309" i="13"/>
  <c r="AT311" i="13"/>
  <c r="BR311" i="13"/>
  <c r="AT313" i="13"/>
  <c r="AT314" i="13"/>
  <c r="AT316" i="13"/>
  <c r="BB318" i="13"/>
  <c r="BR318" i="13"/>
  <c r="BB320" i="13"/>
  <c r="BB323" i="13"/>
  <c r="BR324" i="13"/>
  <c r="BB325" i="13"/>
  <c r="AT327" i="13"/>
  <c r="BR327" i="13"/>
  <c r="AT329" i="13"/>
  <c r="AT330" i="13"/>
  <c r="AT332" i="13"/>
  <c r="BB334" i="13"/>
  <c r="BR334" i="13"/>
  <c r="BB336" i="13"/>
  <c r="BB339" i="13"/>
  <c r="BR340" i="13"/>
  <c r="BB341" i="13"/>
  <c r="AT343" i="13"/>
  <c r="BR343" i="13"/>
  <c r="AT345" i="13"/>
  <c r="BB347" i="13"/>
  <c r="BR350" i="13"/>
  <c r="BR352" i="13"/>
  <c r="BB353" i="13"/>
  <c r="AT355" i="13"/>
  <c r="AT357" i="13"/>
  <c r="BR357" i="13"/>
  <c r="AT359" i="13"/>
  <c r="BR359" i="13"/>
  <c r="AT364" i="13"/>
  <c r="BB364" i="13"/>
  <c r="BR367" i="13"/>
  <c r="AT372" i="13"/>
  <c r="BB372" i="13"/>
  <c r="BR375" i="13"/>
  <c r="AT378" i="13"/>
  <c r="BB378" i="13"/>
  <c r="AT383" i="13"/>
  <c r="BB383" i="13"/>
  <c r="BR384" i="13"/>
  <c r="BR387" i="13"/>
  <c r="BB392" i="13"/>
  <c r="BB395" i="13"/>
  <c r="AT397" i="13"/>
  <c r="AT400" i="13"/>
  <c r="AT404" i="13"/>
  <c r="BB404" i="13"/>
  <c r="AT409" i="13"/>
  <c r="AT410" i="13"/>
  <c r="BB410" i="13"/>
  <c r="BR414" i="13"/>
  <c r="AT416" i="13"/>
  <c r="BB416" i="13"/>
  <c r="BB417" i="13"/>
  <c r="BR417" i="13"/>
  <c r="AT419" i="13"/>
  <c r="AT421" i="13"/>
  <c r="BB423" i="13"/>
  <c r="BR423" i="13"/>
  <c r="AT426" i="13"/>
  <c r="BB426" i="13"/>
  <c r="BR430" i="13"/>
  <c r="AT432" i="13"/>
  <c r="BB432" i="13"/>
  <c r="BB433" i="13"/>
  <c r="BR433" i="13"/>
  <c r="AT435" i="13"/>
  <c r="AT437" i="13"/>
  <c r="BB439" i="13"/>
  <c r="BR439" i="13"/>
  <c r="AT442" i="13"/>
  <c r="BB442" i="13"/>
  <c r="BR446" i="13"/>
  <c r="AT448" i="13"/>
  <c r="BB448" i="13"/>
  <c r="BB449" i="13"/>
  <c r="BR449" i="13"/>
  <c r="AT451" i="13"/>
  <c r="AT453" i="13"/>
  <c r="BB455" i="13"/>
  <c r="BR455" i="13"/>
  <c r="AT458" i="13"/>
  <c r="BB458" i="13"/>
  <c r="BR462" i="13"/>
  <c r="BB465" i="13"/>
  <c r="BR465" i="13"/>
  <c r="AT467" i="13"/>
  <c r="AT469" i="13"/>
  <c r="BB471" i="13"/>
  <c r="BR471" i="13"/>
  <c r="AT474" i="13"/>
  <c r="BB474" i="13"/>
  <c r="BR478" i="13"/>
  <c r="AT480" i="13"/>
  <c r="BB480" i="13"/>
  <c r="BB481" i="13"/>
  <c r="BR481" i="13"/>
  <c r="AT483" i="13"/>
  <c r="AT485" i="13"/>
  <c r="BR487" i="13"/>
  <c r="AT490" i="13"/>
  <c r="BB490" i="13"/>
  <c r="BR494" i="13"/>
  <c r="BB496" i="13"/>
  <c r="BB497" i="13"/>
  <c r="BR497" i="13"/>
  <c r="AT499" i="13"/>
  <c r="AT501" i="13"/>
  <c r="BB503" i="13"/>
  <c r="BR503" i="13"/>
  <c r="AT506" i="13"/>
  <c r="BB506" i="13"/>
  <c r="BR510" i="13"/>
  <c r="AT512" i="13"/>
  <c r="BB512" i="13"/>
  <c r="BB513" i="13"/>
  <c r="BR513" i="13"/>
  <c r="AT515" i="13"/>
  <c r="AT517" i="13"/>
  <c r="BB519" i="13"/>
  <c r="BR519" i="13"/>
  <c r="AT522" i="13"/>
  <c r="BB522" i="13"/>
  <c r="BR526" i="13"/>
  <c r="AT528" i="13"/>
  <c r="BB528" i="13"/>
  <c r="BB529" i="13"/>
  <c r="BR529" i="13"/>
  <c r="AT531" i="13"/>
  <c r="AT533" i="13"/>
  <c r="BB535" i="13"/>
  <c r="BR535" i="13"/>
  <c r="AT538" i="13"/>
  <c r="BB538" i="13"/>
  <c r="BR542" i="13"/>
  <c r="AT544" i="13"/>
  <c r="BB544" i="13"/>
  <c r="BB545" i="13"/>
  <c r="BR545" i="13"/>
  <c r="AT547" i="13"/>
  <c r="AT549" i="13"/>
  <c r="BB551" i="13"/>
  <c r="BR551" i="13"/>
  <c r="AT554" i="13"/>
  <c r="BB554" i="13"/>
  <c r="BR558" i="13"/>
  <c r="AT560" i="13"/>
  <c r="BB560" i="13"/>
  <c r="BB561" i="13"/>
  <c r="BR561" i="13"/>
  <c r="AT563" i="13"/>
  <c r="AT565" i="13"/>
  <c r="BB567" i="13"/>
  <c r="BR567" i="13"/>
  <c r="AT570" i="13"/>
  <c r="BB570" i="13"/>
  <c r="BR574" i="13"/>
  <c r="AT576" i="13"/>
  <c r="BB576" i="13"/>
  <c r="BB577" i="13"/>
  <c r="BR577" i="13"/>
  <c r="AT579" i="13"/>
  <c r="AT581" i="13"/>
  <c r="BB583" i="13"/>
  <c r="BR583" i="13"/>
  <c r="AT586" i="13"/>
  <c r="BB586" i="13"/>
  <c r="BR590" i="13"/>
  <c r="AT592" i="13"/>
  <c r="BB592" i="13"/>
  <c r="BB593" i="13"/>
  <c r="BR593" i="13"/>
  <c r="AT595" i="13"/>
  <c r="AT597" i="13"/>
  <c r="BB599" i="13"/>
  <c r="BR599" i="13"/>
  <c r="AT602" i="13"/>
  <c r="BB602" i="13"/>
  <c r="BR606" i="13"/>
  <c r="AT608" i="13"/>
  <c r="BB608" i="13"/>
  <c r="BB609" i="13"/>
  <c r="BR609" i="13"/>
  <c r="AT611" i="13"/>
  <c r="AT613" i="13"/>
  <c r="BB615" i="13"/>
  <c r="BR615" i="13"/>
  <c r="AT618" i="13"/>
  <c r="BB618" i="13"/>
  <c r="BR622" i="13"/>
  <c r="AT624" i="13"/>
  <c r="BB624" i="13"/>
  <c r="BB625" i="13"/>
  <c r="BR625" i="13"/>
  <c r="AT627" i="13"/>
  <c r="AT629" i="13"/>
  <c r="BB631" i="13"/>
  <c r="BR631" i="13"/>
  <c r="AT634" i="13"/>
  <c r="BB634" i="13"/>
  <c r="BR638" i="13"/>
  <c r="AT640" i="13"/>
  <c r="BB640" i="13"/>
  <c r="BB641" i="13"/>
  <c r="BR641" i="13"/>
  <c r="AT643" i="13"/>
  <c r="AT645" i="13"/>
  <c r="BB647" i="13"/>
  <c r="BR647" i="13"/>
  <c r="AT650" i="13"/>
  <c r="BB650" i="13"/>
  <c r="BR654" i="13"/>
  <c r="AT656" i="13"/>
  <c r="BB656" i="13"/>
  <c r="BB657" i="13"/>
  <c r="BR657" i="13"/>
  <c r="AT659" i="13"/>
  <c r="AT661" i="13"/>
  <c r="BB663" i="13"/>
  <c r="BR663" i="13"/>
  <c r="AT666" i="13"/>
  <c r="BB666" i="13"/>
  <c r="BR676" i="13"/>
  <c r="AT680" i="13"/>
  <c r="BB680" i="13"/>
  <c r="BR682" i="13"/>
  <c r="BR697" i="13"/>
  <c r="AT670" i="13"/>
  <c r="BB670" i="13"/>
  <c r="BR674" i="13"/>
  <c r="AT676" i="13"/>
  <c r="BB676" i="13"/>
  <c r="BB677" i="13"/>
  <c r="BR677" i="13"/>
  <c r="AT679" i="13"/>
  <c r="BB684" i="13"/>
  <c r="BR685" i="13"/>
  <c r="BB686" i="13"/>
  <c r="BR686" i="13"/>
  <c r="BR689" i="13"/>
  <c r="BR692" i="13"/>
  <c r="AT694" i="13"/>
  <c r="BB696" i="13"/>
  <c r="BB699" i="13"/>
  <c r="AT703" i="13"/>
  <c r="BR703" i="13"/>
  <c r="AT705" i="13"/>
  <c r="BB705" i="13"/>
  <c r="BR706" i="13"/>
  <c r="AT708" i="13"/>
  <c r="AT710" i="13"/>
  <c r="BB710" i="13"/>
  <c r="BB712" i="13"/>
  <c r="BB715" i="13"/>
  <c r="AT719" i="13"/>
  <c r="BR719" i="13"/>
  <c r="AT721" i="13"/>
  <c r="BB721" i="13"/>
  <c r="BR722" i="13"/>
  <c r="AT724" i="13"/>
  <c r="AT726" i="13"/>
  <c r="BB726" i="13"/>
  <c r="BB728" i="13"/>
  <c r="BR728" i="13"/>
  <c r="BB731" i="13"/>
  <c r="AT735" i="13"/>
  <c r="BR735" i="13"/>
  <c r="AT737" i="13"/>
  <c r="BB737" i="13"/>
  <c r="BR738" i="13"/>
  <c r="AT740" i="13"/>
  <c r="AT742" i="13"/>
  <c r="BB742" i="13"/>
  <c r="BB744" i="13"/>
  <c r="BR744" i="13"/>
  <c r="BB747" i="13"/>
  <c r="AT751" i="13"/>
  <c r="BR751" i="13"/>
  <c r="AT753" i="13"/>
  <c r="BB753" i="13"/>
  <c r="BR754" i="13"/>
  <c r="AT756" i="13"/>
  <c r="AT758" i="13"/>
  <c r="BB758" i="13"/>
  <c r="BB760" i="13"/>
  <c r="BR760" i="13"/>
  <c r="BB763" i="13"/>
  <c r="AT767" i="13"/>
  <c r="BR767" i="13"/>
  <c r="AT769" i="13"/>
  <c r="BB769" i="13"/>
  <c r="BR770" i="13"/>
  <c r="AT772" i="13"/>
  <c r="AT774" i="13"/>
  <c r="BB774" i="13"/>
  <c r="BB776" i="13"/>
  <c r="BR776" i="13"/>
  <c r="BB779" i="13"/>
  <c r="AT783" i="13"/>
  <c r="BR783" i="13"/>
  <c r="AT785" i="13"/>
  <c r="BB785" i="13"/>
  <c r="BR786" i="13"/>
  <c r="AT788" i="13"/>
  <c r="AT790" i="13"/>
  <c r="BB790" i="13"/>
  <c r="BB792" i="13"/>
  <c r="BR792" i="13"/>
  <c r="BB795" i="13"/>
  <c r="AT799" i="13"/>
  <c r="BR799" i="13"/>
  <c r="AT801" i="13"/>
  <c r="BB801" i="13"/>
  <c r="BR802" i="13"/>
  <c r="AT804" i="13"/>
  <c r="AT806" i="13"/>
  <c r="BB806" i="13"/>
  <c r="BB808" i="13"/>
  <c r="BR808" i="13"/>
  <c r="BB811" i="13"/>
  <c r="AT815" i="13"/>
  <c r="BR815" i="13"/>
  <c r="AT817" i="13"/>
  <c r="BB817" i="13"/>
  <c r="BR818" i="13"/>
  <c r="AT820" i="13"/>
  <c r="AT822" i="13"/>
  <c r="BB822" i="13"/>
  <c r="BB824" i="13"/>
  <c r="BR824" i="13"/>
  <c r="BB827" i="13"/>
  <c r="AT831" i="13"/>
  <c r="BR831" i="13"/>
  <c r="AT833" i="13"/>
  <c r="BB833" i="13"/>
  <c r="BR834" i="13"/>
  <c r="AT836" i="13"/>
  <c r="AT838" i="13"/>
  <c r="BB838" i="13"/>
  <c r="BB840" i="13"/>
  <c r="BR840" i="13"/>
  <c r="BB843" i="13"/>
  <c r="AT847" i="13"/>
  <c r="BR847" i="13"/>
  <c r="AT849" i="13"/>
  <c r="BB849" i="13"/>
  <c r="BR850" i="13"/>
  <c r="AT852" i="13"/>
  <c r="AT854" i="13"/>
  <c r="BB854" i="13"/>
  <c r="BB856" i="13"/>
  <c r="BR856" i="13"/>
  <c r="BB859" i="13"/>
  <c r="AT863" i="13"/>
  <c r="BR863" i="13"/>
  <c r="AT865" i="13"/>
  <c r="BB865" i="13"/>
  <c r="BR866" i="13"/>
  <c r="AT868" i="13"/>
  <c r="AT870" i="13"/>
  <c r="BB870" i="13"/>
  <c r="BB872" i="13"/>
  <c r="BR872" i="13"/>
  <c r="BB875" i="13"/>
  <c r="AT879" i="13"/>
  <c r="BR879" i="13"/>
  <c r="AT881" i="13"/>
  <c r="BB881" i="13"/>
  <c r="BR882" i="13"/>
  <c r="AT884" i="13"/>
  <c r="AT886" i="13"/>
  <c r="BB886" i="13"/>
  <c r="BB888" i="13"/>
  <c r="BR888" i="13"/>
  <c r="BB891" i="13"/>
  <c r="AT895" i="13"/>
  <c r="BR895" i="13"/>
  <c r="AT897" i="13"/>
  <c r="BB897" i="13"/>
  <c r="BR898" i="13"/>
  <c r="AT900" i="13"/>
  <c r="AT902" i="13"/>
  <c r="BB902" i="13"/>
  <c r="BB904" i="13"/>
  <c r="BR904" i="13"/>
  <c r="BB907" i="13"/>
  <c r="AT911" i="13"/>
  <c r="BR911" i="13"/>
  <c r="AT913" i="13"/>
  <c r="BB913" i="13"/>
  <c r="BR914" i="13"/>
  <c r="AT916" i="13"/>
  <c r="AT918" i="13"/>
  <c r="BB918" i="13"/>
  <c r="BB920" i="13"/>
  <c r="BR920" i="13"/>
  <c r="BB923" i="13"/>
  <c r="AT927" i="13"/>
  <c r="BR927" i="13"/>
  <c r="AT929" i="13"/>
  <c r="BB929" i="13"/>
  <c r="BR930" i="13"/>
  <c r="AT932" i="13"/>
  <c r="BR936" i="13"/>
  <c r="BB939" i="13"/>
  <c r="BR943" i="13"/>
  <c r="BR946" i="13"/>
  <c r="AT948" i="13"/>
  <c r="BR952" i="13"/>
  <c r="BB955" i="13"/>
  <c r="BR959" i="13"/>
  <c r="BR962" i="13"/>
  <c r="AT964" i="13"/>
  <c r="BR968" i="13"/>
  <c r="BB971" i="13"/>
  <c r="BR975" i="13"/>
  <c r="BR978" i="13"/>
  <c r="AT980" i="13"/>
  <c r="BR984" i="13"/>
  <c r="BB987" i="13"/>
  <c r="BR991" i="13"/>
  <c r="BR994" i="13"/>
  <c r="AT996" i="13"/>
  <c r="AT998" i="13"/>
  <c r="BB998" i="13"/>
  <c r="BR1000" i="13"/>
  <c r="BB1003" i="13"/>
  <c r="BR1007" i="13"/>
  <c r="BB1009" i="13"/>
  <c r="BR1010" i="13"/>
  <c r="AT1012" i="13"/>
  <c r="AT1014" i="13"/>
  <c r="BB1014" i="13"/>
  <c r="BB1016" i="13"/>
  <c r="BR1016" i="13"/>
  <c r="BB1019" i="13"/>
  <c r="AT923" i="13"/>
  <c r="AT925" i="13"/>
  <c r="BB925" i="13"/>
  <c r="BR926" i="13"/>
  <c r="AT930" i="13"/>
  <c r="BB930" i="13"/>
  <c r="BB932" i="13"/>
  <c r="BB669" i="13"/>
  <c r="BR669" i="13"/>
  <c r="AT671" i="13"/>
  <c r="AT673" i="13"/>
  <c r="BB675" i="13"/>
  <c r="BR675" i="13"/>
  <c r="AT678" i="13"/>
  <c r="BB678" i="13"/>
  <c r="AT682" i="13"/>
  <c r="AT685" i="13"/>
  <c r="AT689" i="13"/>
  <c r="BR691" i="13"/>
  <c r="BB693" i="13"/>
  <c r="BB697" i="13"/>
  <c r="BB698" i="13"/>
  <c r="BR698" i="13"/>
  <c r="AT700" i="13"/>
  <c r="AT702" i="13"/>
  <c r="BB704" i="13"/>
  <c r="BR704" i="13"/>
  <c r="BB707" i="13"/>
  <c r="BR711" i="13"/>
  <c r="AT713" i="13"/>
  <c r="BB713" i="13"/>
  <c r="BR714" i="13"/>
  <c r="AT716" i="13"/>
  <c r="AT718" i="13"/>
  <c r="BB718" i="13"/>
  <c r="BB720" i="13"/>
  <c r="BR720" i="13"/>
  <c r="BB723" i="13"/>
  <c r="AT727" i="13"/>
  <c r="BR727" i="13"/>
  <c r="AT729" i="13"/>
  <c r="BB729" i="13"/>
  <c r="BR730" i="13"/>
  <c r="AT732" i="13"/>
  <c r="AT734" i="13"/>
  <c r="BB734" i="13"/>
  <c r="BB736" i="13"/>
  <c r="BR736" i="13"/>
  <c r="BB739" i="13"/>
  <c r="AT743" i="13"/>
  <c r="BR743" i="13"/>
  <c r="AT745" i="13"/>
  <c r="BB745" i="13"/>
  <c r="BR746" i="13"/>
  <c r="AT748" i="13"/>
  <c r="AT750" i="13"/>
  <c r="BB750" i="13"/>
  <c r="BB752" i="13"/>
  <c r="BR752" i="13"/>
  <c r="BB755" i="13"/>
  <c r="AT759" i="13"/>
  <c r="BR759" i="13"/>
  <c r="AT761" i="13"/>
  <c r="BB761" i="13"/>
  <c r="BR762" i="13"/>
  <c r="AT764" i="13"/>
  <c r="AT766" i="13"/>
  <c r="BB766" i="13"/>
  <c r="BB768" i="13"/>
  <c r="BR768" i="13"/>
  <c r="BB771" i="13"/>
  <c r="AT775" i="13"/>
  <c r="BR775" i="13"/>
  <c r="AT777" i="13"/>
  <c r="BB777" i="13"/>
  <c r="BR778" i="13"/>
  <c r="AT780" i="13"/>
  <c r="AT782" i="13"/>
  <c r="BB782" i="13"/>
  <c r="BB784" i="13"/>
  <c r="BR784" i="13"/>
  <c r="BB787" i="13"/>
  <c r="AT791" i="13"/>
  <c r="BR791" i="13"/>
  <c r="AT793" i="13"/>
  <c r="BB793" i="13"/>
  <c r="BR794" i="13"/>
  <c r="AT796" i="13"/>
  <c r="AT798" i="13"/>
  <c r="BB798" i="13"/>
  <c r="BB800" i="13"/>
  <c r="BR800" i="13"/>
  <c r="BB803" i="13"/>
  <c r="AT807" i="13"/>
  <c r="BR807" i="13"/>
  <c r="AT809" i="13"/>
  <c r="BB809" i="13"/>
  <c r="BR810" i="13"/>
  <c r="AT812" i="13"/>
  <c r="AT814" i="13"/>
  <c r="BB814" i="13"/>
  <c r="BB816" i="13"/>
  <c r="BR816" i="13"/>
  <c r="BB819" i="13"/>
  <c r="AT823" i="13"/>
  <c r="BR823" i="13"/>
  <c r="AT825" i="13"/>
  <c r="BB825" i="13"/>
  <c r="BR826" i="13"/>
  <c r="AT828" i="13"/>
  <c r="AT830" i="13"/>
  <c r="BB830" i="13"/>
  <c r="BB832" i="13"/>
  <c r="BR832" i="13"/>
  <c r="BB835" i="13"/>
  <c r="AT839" i="13"/>
  <c r="BR839" i="13"/>
  <c r="AT841" i="13"/>
  <c r="BB841" i="13"/>
  <c r="BR842" i="13"/>
  <c r="AT844" i="13"/>
  <c r="AT846" i="13"/>
  <c r="BB846" i="13"/>
  <c r="BB848" i="13"/>
  <c r="BR848" i="13"/>
  <c r="BB851" i="13"/>
  <c r="AT855" i="13"/>
  <c r="BR855" i="13"/>
  <c r="AT857" i="13"/>
  <c r="BB857" i="13"/>
  <c r="BR858" i="13"/>
  <c r="AT860" i="13"/>
  <c r="AT862" i="13"/>
  <c r="BB862" i="13"/>
  <c r="BB864" i="13"/>
  <c r="BR864" i="13"/>
  <c r="BB867" i="13"/>
  <c r="AT871" i="13"/>
  <c r="BR871" i="13"/>
  <c r="AT873" i="13"/>
  <c r="BB873" i="13"/>
  <c r="BR874" i="13"/>
  <c r="AT876" i="13"/>
  <c r="AT878" i="13"/>
  <c r="BB878" i="13"/>
  <c r="BB880" i="13"/>
  <c r="BR880" i="13"/>
  <c r="BB883" i="13"/>
  <c r="AT887" i="13"/>
  <c r="BR887" i="13"/>
  <c r="AT889" i="13"/>
  <c r="BB889" i="13"/>
  <c r="BR890" i="13"/>
  <c r="AT892" i="13"/>
  <c r="AT894" i="13"/>
  <c r="BB894" i="13"/>
  <c r="BB896" i="13"/>
  <c r="BR896" i="13"/>
  <c r="BB899" i="13"/>
  <c r="AT903" i="13"/>
  <c r="BR903" i="13"/>
  <c r="AT905" i="13"/>
  <c r="BB905" i="13"/>
  <c r="BR906" i="13"/>
  <c r="AT908" i="13"/>
  <c r="AT910" i="13"/>
  <c r="BB910" i="13"/>
  <c r="BB912" i="13"/>
  <c r="BR912" i="13"/>
  <c r="BB915" i="13"/>
  <c r="AT919" i="13"/>
  <c r="BR919" i="13"/>
  <c r="AT921" i="13"/>
  <c r="BB921" i="13"/>
  <c r="BR922" i="13"/>
  <c r="AT924" i="13"/>
  <c r="AT926" i="13"/>
  <c r="BB926" i="13"/>
  <c r="BB928" i="13"/>
  <c r="BR928" i="13"/>
  <c r="BB931" i="13"/>
  <c r="AT935" i="13"/>
  <c r="BR935" i="13"/>
  <c r="AT937" i="13"/>
  <c r="BB937" i="13"/>
  <c r="BR938" i="13"/>
  <c r="AT940" i="13"/>
  <c r="AT942" i="13"/>
  <c r="BB942" i="13"/>
  <c r="BB944" i="13"/>
  <c r="BR944" i="13"/>
  <c r="BB947" i="13"/>
  <c r="AT951" i="13"/>
  <c r="BR951" i="13"/>
  <c r="AT953" i="13"/>
  <c r="BB953" i="13"/>
  <c r="BR954" i="13"/>
  <c r="AT956" i="13"/>
  <c r="AT958" i="13"/>
  <c r="BB958" i="13"/>
  <c r="BB960" i="13"/>
  <c r="BR960" i="13"/>
  <c r="BB963" i="13"/>
  <c r="AT967" i="13"/>
  <c r="BR967" i="13"/>
  <c r="AT969" i="13"/>
  <c r="BB969" i="13"/>
  <c r="BR970" i="13"/>
  <c r="AT972" i="13"/>
  <c r="AT974" i="13"/>
  <c r="BB974" i="13"/>
  <c r="BB976" i="13"/>
  <c r="BR976" i="13"/>
  <c r="BB979" i="13"/>
  <c r="AT983" i="13"/>
  <c r="BR983" i="13"/>
  <c r="AT985" i="13"/>
  <c r="BB985" i="13"/>
  <c r="BR986" i="13"/>
  <c r="AT988" i="13"/>
  <c r="AT990" i="13"/>
  <c r="BB990" i="13"/>
  <c r="BB992" i="13"/>
  <c r="BR992" i="13"/>
  <c r="BB995" i="13"/>
  <c r="AT999" i="13"/>
  <c r="BR999" i="13"/>
  <c r="AT1001" i="13"/>
  <c r="BB1001" i="13"/>
  <c r="BR1002" i="13"/>
  <c r="AT1004" i="13"/>
  <c r="AT1006" i="13"/>
  <c r="BB1006" i="13"/>
  <c r="BB1008" i="13"/>
  <c r="BR1008" i="13"/>
  <c r="BB1011" i="13"/>
  <c r="AT1015" i="13"/>
  <c r="BR1015" i="13"/>
  <c r="AT1017" i="13"/>
  <c r="BB1017" i="13"/>
  <c r="BR1018" i="13"/>
  <c r="AT1020" i="13"/>
  <c r="AT698" i="13"/>
  <c r="BB700" i="13"/>
  <c r="AT707" i="13"/>
  <c r="AT709" i="13"/>
  <c r="BB709" i="13"/>
  <c r="BR710" i="13"/>
  <c r="AT714" i="13"/>
  <c r="BB714" i="13"/>
  <c r="BB716" i="13"/>
  <c r="AT723" i="13"/>
  <c r="AT725" i="13"/>
  <c r="BB725" i="13"/>
  <c r="BR726" i="13"/>
  <c r="AT730" i="13"/>
  <c r="BB730" i="13"/>
  <c r="BB732" i="13"/>
  <c r="AT739" i="13"/>
  <c r="AT741" i="13"/>
  <c r="BB741" i="13"/>
  <c r="BR742" i="13"/>
  <c r="AT746" i="13"/>
  <c r="BB746" i="13"/>
  <c r="BB748" i="13"/>
  <c r="AT755" i="13"/>
  <c r="AT757" i="13"/>
  <c r="BB757" i="13"/>
  <c r="BR758" i="13"/>
  <c r="AT762" i="13"/>
  <c r="BB762" i="13"/>
  <c r="BB764" i="13"/>
  <c r="AT771" i="13"/>
  <c r="AT773" i="13"/>
  <c r="BB773" i="13"/>
  <c r="BR774" i="13"/>
  <c r="AT778" i="13"/>
  <c r="BB778" i="13"/>
  <c r="BB780" i="13"/>
  <c r="AT787" i="13"/>
  <c r="AT789" i="13"/>
  <c r="BB789" i="13"/>
  <c r="BR790" i="13"/>
  <c r="AT794" i="13"/>
  <c r="BB794" i="13"/>
  <c r="BB796" i="13"/>
  <c r="AT803" i="13"/>
  <c r="AT805" i="13"/>
  <c r="BB805" i="13"/>
  <c r="BR806" i="13"/>
  <c r="AT810" i="13"/>
  <c r="BB810" i="13"/>
  <c r="BB812" i="13"/>
  <c r="AT819" i="13"/>
  <c r="AT821" i="13"/>
  <c r="BB821" i="13"/>
  <c r="BR822" i="13"/>
  <c r="AT826" i="13"/>
  <c r="BB826" i="13"/>
  <c r="BB828" i="13"/>
  <c r="AT835" i="13"/>
  <c r="AT837" i="13"/>
  <c r="BB837" i="13"/>
  <c r="BR838" i="13"/>
  <c r="AT842" i="13"/>
  <c r="BB842" i="13"/>
  <c r="BB844" i="13"/>
  <c r="AT851" i="13"/>
  <c r="AT853" i="13"/>
  <c r="BB853" i="13"/>
  <c r="BR854" i="13"/>
  <c r="AT858" i="13"/>
  <c r="BB858" i="13"/>
  <c r="BB860" i="13"/>
  <c r="AT867" i="13"/>
  <c r="AT869" i="13"/>
  <c r="BB869" i="13"/>
  <c r="BR870" i="13"/>
  <c r="AT874" i="13"/>
  <c r="BB874" i="13"/>
  <c r="BB876" i="13"/>
  <c r="AT883" i="13"/>
  <c r="AT885" i="13"/>
  <c r="BB885" i="13"/>
  <c r="BR886" i="13"/>
  <c r="AT890" i="13"/>
  <c r="BB890" i="13"/>
  <c r="BB892" i="13"/>
  <c r="AT899" i="13"/>
  <c r="AT901" i="13"/>
  <c r="BB901" i="13"/>
  <c r="BR902" i="13"/>
  <c r="AT906" i="13"/>
  <c r="BB906" i="13"/>
  <c r="BB908" i="13"/>
  <c r="AT915" i="13"/>
  <c r="AT917" i="13"/>
  <c r="BB917" i="13"/>
  <c r="AT933" i="13"/>
  <c r="BB933" i="13"/>
  <c r="BR934" i="13"/>
  <c r="AT936" i="13"/>
  <c r="AT938" i="13"/>
  <c r="BB938" i="13"/>
  <c r="BB940" i="13"/>
  <c r="BR940" i="13"/>
  <c r="BB943" i="13"/>
  <c r="AT947" i="13"/>
  <c r="BR947" i="13"/>
  <c r="AT949" i="13"/>
  <c r="BB949" i="13"/>
  <c r="BR950" i="13"/>
  <c r="AT952" i="13"/>
  <c r="AT954" i="13"/>
  <c r="BB954" i="13"/>
  <c r="BB956" i="13"/>
  <c r="BR956" i="13"/>
  <c r="BB959" i="13"/>
  <c r="AT963" i="13"/>
  <c r="BR963" i="13"/>
  <c r="AT965" i="13"/>
  <c r="BB965" i="13"/>
  <c r="BR966" i="13"/>
  <c r="AT968" i="13"/>
  <c r="AT970" i="13"/>
  <c r="BB970" i="13"/>
  <c r="BB972" i="13"/>
  <c r="BR972" i="13"/>
  <c r="BB975" i="13"/>
  <c r="AT979" i="13"/>
  <c r="BR979" i="13"/>
  <c r="AT981" i="13"/>
  <c r="BB981" i="13"/>
  <c r="BR982" i="13"/>
  <c r="AT984" i="13"/>
  <c r="AT986" i="13"/>
  <c r="BB986" i="13"/>
  <c r="BB988" i="13"/>
  <c r="BB991" i="13"/>
  <c r="AT995" i="13"/>
  <c r="BR995" i="13"/>
  <c r="AT997" i="13"/>
  <c r="BB997" i="13"/>
  <c r="BR998" i="13"/>
  <c r="AT1000" i="13"/>
  <c r="AT1002" i="13"/>
  <c r="BB1002" i="13"/>
  <c r="BB1004" i="13"/>
  <c r="BB1007" i="13"/>
  <c r="AT1011" i="13"/>
  <c r="AT1013" i="13"/>
  <c r="BB1013" i="13"/>
  <c r="BR1014" i="13"/>
  <c r="AT1018" i="13"/>
  <c r="BB1018" i="13"/>
  <c r="BB1020" i="13"/>
  <c r="BB41" i="13"/>
  <c r="BB49" i="13"/>
  <c r="BB53" i="13"/>
  <c r="BR67" i="13"/>
  <c r="AT74" i="13"/>
  <c r="BB81" i="13"/>
  <c r="BR81" i="13"/>
  <c r="AT90" i="13"/>
  <c r="BB97" i="13"/>
  <c r="BR97" i="13"/>
  <c r="AT106" i="13"/>
  <c r="BB46" i="13"/>
  <c r="BB51" i="13"/>
  <c r="BB48" i="13"/>
  <c r="BB52" i="13"/>
  <c r="AT55" i="13"/>
  <c r="BR55" i="13"/>
  <c r="AT57" i="13"/>
  <c r="BR57" i="13"/>
  <c r="AT59" i="13"/>
  <c r="BR59" i="13"/>
  <c r="AT61" i="13"/>
  <c r="BR61" i="13"/>
  <c r="AT70" i="13"/>
  <c r="BB77" i="13"/>
  <c r="BR77" i="13"/>
  <c r="AT86" i="13"/>
  <c r="BB93" i="13"/>
  <c r="BR93" i="13"/>
  <c r="AT102" i="13"/>
  <c r="AT346" i="13"/>
  <c r="BR346" i="13"/>
  <c r="BB357" i="13"/>
  <c r="BB361" i="13"/>
  <c r="BR366" i="13"/>
  <c r="BB369" i="13"/>
  <c r="BR374" i="13"/>
  <c r="BB377" i="13"/>
  <c r="BR382" i="13"/>
  <c r="BB385" i="13"/>
  <c r="BR390" i="13"/>
  <c r="BB393" i="13"/>
  <c r="BR398" i="13"/>
  <c r="BB401" i="13"/>
  <c r="BR406" i="13"/>
  <c r="BB409" i="13"/>
  <c r="BB413" i="13"/>
  <c r="BR415" i="13"/>
  <c r="AT422" i="13"/>
  <c r="BR407" i="13"/>
  <c r="BB349" i="13"/>
  <c r="AT354" i="13"/>
  <c r="BR354" i="13"/>
  <c r="BR362" i="13"/>
  <c r="BB365" i="13"/>
  <c r="BR370" i="13"/>
  <c r="BB373" i="13"/>
  <c r="BR378" i="13"/>
  <c r="BB381" i="13"/>
  <c r="BR386" i="13"/>
  <c r="BB389" i="13"/>
  <c r="BR394" i="13"/>
  <c r="BB397" i="13"/>
  <c r="BR402" i="13"/>
  <c r="BB405" i="13"/>
  <c r="BR410" i="13"/>
  <c r="AT414" i="13"/>
  <c r="BB421" i="13"/>
  <c r="AT371" i="13"/>
  <c r="AT374" i="13"/>
  <c r="BB374" i="13"/>
  <c r="AT379" i="13"/>
  <c r="AT382" i="13"/>
  <c r="BB382" i="13"/>
  <c r="AT387" i="13"/>
  <c r="AT390" i="13"/>
  <c r="BB390" i="13"/>
  <c r="AT395" i="13"/>
  <c r="AT398" i="13"/>
  <c r="BB398" i="13"/>
  <c r="AT403" i="13"/>
  <c r="AT406" i="13"/>
  <c r="BB406" i="13"/>
  <c r="AT411" i="13"/>
  <c r="AT418" i="13"/>
  <c r="BR680" i="13"/>
  <c r="AT683" i="13"/>
  <c r="BB683" i="13"/>
  <c r="AT688" i="13"/>
  <c r="BR688" i="13"/>
  <c r="AT691" i="13"/>
  <c r="BB691" i="13"/>
  <c r="AT696" i="13"/>
  <c r="BR696" i="13"/>
  <c r="BB706" i="13"/>
  <c r="BR712" i="13"/>
  <c r="AT715" i="13"/>
  <c r="AT684" i="13"/>
  <c r="AT687" i="13"/>
  <c r="BB687" i="13"/>
  <c r="AT692" i="13"/>
  <c r="AT695" i="13"/>
  <c r="BB695" i="13"/>
  <c r="BB682" i="13"/>
  <c r="BR687" i="13"/>
  <c r="BB690" i="13"/>
  <c r="BR695" i="13"/>
  <c r="AT699" i="13"/>
  <c r="BB702" i="13"/>
  <c r="AT711" i="13"/>
  <c r="O6" i="13" l="1"/>
  <c r="K6" i="13"/>
  <c r="O12" i="13"/>
  <c r="K12" i="13"/>
  <c r="O8" i="13"/>
  <c r="K8" i="13"/>
  <c r="AJ54" i="3"/>
  <c r="M20" i="3" s="1"/>
  <c r="AJ51" i="3"/>
  <c r="AK54" i="3" s="1"/>
  <c r="N20" i="3" s="1"/>
  <c r="X46" i="3"/>
  <c r="X47" i="3" s="1"/>
  <c r="T46" i="3"/>
  <c r="T47" i="3" s="1"/>
  <c r="U46" i="3"/>
  <c r="U47" i="3" s="1"/>
  <c r="W46" i="3"/>
  <c r="W47" i="3" s="1"/>
  <c r="V46" i="3"/>
  <c r="V47" i="3" s="1"/>
  <c r="G40" i="3"/>
  <c r="D11" i="4" l="1"/>
  <c r="E25" i="4" s="1"/>
  <c r="E8" i="4"/>
  <c r="C29" i="4" s="1"/>
  <c r="C22" i="4"/>
  <c r="E29" i="4" l="1"/>
  <c r="G15" i="14"/>
  <c r="E22" i="4"/>
  <c r="G16" i="14" s="1"/>
  <c r="D29" i="4"/>
  <c r="C37" i="4"/>
  <c r="D22" i="4"/>
  <c r="F20" i="3"/>
  <c r="F8" i="4"/>
  <c r="I16" i="14" l="1"/>
  <c r="K16" i="14"/>
  <c r="J16" i="14"/>
  <c r="G17" i="14"/>
  <c r="D25" i="4"/>
  <c r="I15" i="14"/>
  <c r="G15" i="4" s="1"/>
  <c r="J15" i="14"/>
  <c r="I15" i="4" s="1"/>
  <c r="K15" i="14"/>
  <c r="H15" i="4" s="1"/>
  <c r="F46" i="3"/>
  <c r="F47" i="3" s="1"/>
  <c r="E46" i="3"/>
  <c r="E47" i="3" s="1"/>
  <c r="D46" i="3"/>
  <c r="D47" i="3" s="1"/>
  <c r="H46" i="3"/>
  <c r="G46" i="3"/>
  <c r="G47" i="3" s="1"/>
  <c r="K17" i="14" l="1"/>
  <c r="K18" i="14" s="1"/>
  <c r="I16" i="4" s="1"/>
  <c r="J17" i="14"/>
  <c r="J18" i="14" s="1"/>
  <c r="H16" i="4" s="1"/>
  <c r="I17" i="14"/>
  <c r="I18" i="14" s="1"/>
  <c r="G16" i="4" s="1"/>
  <c r="D16" i="4"/>
  <c r="D37" i="4"/>
  <c r="H47" i="3"/>
  <c r="E14" i="2"/>
  <c r="D14" i="2"/>
  <c r="K19" i="1" l="1"/>
  <c r="L19" i="1" s="1"/>
  <c r="L22" i="1" s="1"/>
  <c r="K19" i="9"/>
  <c r="L19" i="9" s="1"/>
  <c r="L22" i="9" s="1"/>
  <c r="K38" i="1"/>
  <c r="M19" i="1"/>
  <c r="N19" i="1"/>
  <c r="N22" i="1" s="1"/>
  <c r="M38" i="1"/>
  <c r="N38" i="1"/>
  <c r="N41" i="1" s="1"/>
  <c r="K22" i="9"/>
  <c r="E16" i="4"/>
  <c r="C26" i="4"/>
  <c r="M23" i="3" s="1"/>
  <c r="C30" i="4"/>
  <c r="O17" i="1"/>
  <c r="L38" i="1" l="1"/>
  <c r="D30" i="4"/>
  <c r="D26" i="4"/>
  <c r="N23" i="3" s="1"/>
  <c r="E26" i="4"/>
  <c r="E30" i="4"/>
  <c r="C38" i="4"/>
  <c r="M9" i="9"/>
  <c r="N9" i="9" s="1"/>
  <c r="W36" i="3"/>
  <c r="W50" i="3" s="1"/>
  <c r="O14" i="1"/>
  <c r="M22" i="1"/>
  <c r="M12" i="9"/>
  <c r="N12" i="9" s="1"/>
  <c r="M13" i="9"/>
  <c r="N13" i="9" s="1"/>
  <c r="M19" i="9"/>
  <c r="N19" i="9" s="1"/>
  <c r="L41" i="1" l="1"/>
  <c r="D38" i="4"/>
  <c r="I22" i="1"/>
  <c r="I23" i="1"/>
  <c r="M10" i="9"/>
  <c r="N10" i="9" s="1"/>
  <c r="M11" i="9"/>
  <c r="N11" i="9" s="1"/>
  <c r="M14" i="9"/>
  <c r="N14" i="9" s="1"/>
  <c r="K23" i="1"/>
  <c r="M23" i="1"/>
  <c r="M41" i="1" l="1"/>
  <c r="I41" i="1"/>
  <c r="M16" i="9"/>
  <c r="N16" i="9" s="1"/>
  <c r="M17" i="9"/>
  <c r="N17" i="9" s="1"/>
  <c r="AC36" i="3"/>
  <c r="AC50" i="3" s="1"/>
  <c r="AD36" i="3"/>
  <c r="AD50" i="3" s="1"/>
  <c r="T36" i="3"/>
  <c r="T50" i="3" s="1"/>
  <c r="V36" i="3"/>
  <c r="V50" i="3" s="1"/>
  <c r="I22" i="9"/>
  <c r="AC33" i="3" s="1"/>
  <c r="AC55" i="3" s="1"/>
  <c r="N23" i="1"/>
  <c r="O33" i="1"/>
  <c r="V37" i="3"/>
  <c r="W37" i="3"/>
  <c r="W51" i="3" s="1"/>
  <c r="K22" i="1"/>
  <c r="N40" i="3" l="1"/>
  <c r="M40" i="3"/>
  <c r="M54" i="3" s="1"/>
  <c r="M22" i="3" s="1"/>
  <c r="N22" i="9"/>
  <c r="V51" i="3"/>
  <c r="J23" i="1"/>
  <c r="D50" i="3"/>
  <c r="T33" i="3"/>
  <c r="T55" i="3" s="1"/>
  <c r="U36" i="3"/>
  <c r="U50" i="3" s="1"/>
  <c r="T54" i="3" s="1"/>
  <c r="O36" i="1"/>
  <c r="K41" i="1"/>
  <c r="M22" i="9"/>
  <c r="AD37" i="3"/>
  <c r="AD51" i="3" s="1"/>
  <c r="AC37" i="3"/>
  <c r="AC51" i="3" s="1"/>
  <c r="AC54" i="3"/>
  <c r="T37" i="3"/>
  <c r="T51" i="3" s="1"/>
  <c r="AD33" i="3"/>
  <c r="AD55" i="3" s="1"/>
  <c r="G50" i="3"/>
  <c r="G51" i="3" s="1"/>
  <c r="F50" i="3"/>
  <c r="F51" i="3" s="1"/>
  <c r="N54" i="3" l="1"/>
  <c r="N22" i="3" s="1"/>
  <c r="D51" i="3"/>
  <c r="AJ55" i="3"/>
  <c r="AK55" i="3" s="1"/>
  <c r="U37" i="3"/>
  <c r="U51" i="3" s="1"/>
  <c r="U33" i="3"/>
  <c r="U55" i="3" s="1"/>
  <c r="AD54" i="3"/>
  <c r="D55" i="3"/>
  <c r="L23" i="1"/>
  <c r="U54" i="3" l="1"/>
  <c r="E55" i="3"/>
  <c r="E50" i="3"/>
  <c r="D54" i="3" l="1"/>
  <c r="M21" i="3" s="1"/>
  <c r="E51" i="3"/>
  <c r="E54" i="3" s="1"/>
  <c r="N21" i="3" s="1"/>
  <c r="N26" i="3" l="1"/>
  <c r="N25" i="3"/>
  <c r="M25" i="3"/>
  <c r="M26" i="3" l="1"/>
  <c r="E23" i="3" l="1"/>
  <c r="D23" i="3"/>
  <c r="F16" i="24" l="1"/>
  <c r="G16" i="24" s="1"/>
  <c r="M13" i="24"/>
  <c r="N13" i="24" s="1"/>
  <c r="F12" i="24"/>
  <c r="G12" i="24" s="1"/>
  <c r="M12" i="24"/>
  <c r="N12" i="24" s="1"/>
  <c r="F13" i="24"/>
  <c r="G13" i="24" s="1"/>
  <c r="M13" i="3"/>
  <c r="M14" i="24"/>
  <c r="N14" i="24" s="1"/>
  <c r="M15" i="24"/>
  <c r="N15" i="24" s="1"/>
  <c r="F14" i="24"/>
  <c r="G14" i="24" s="1"/>
  <c r="F17" i="24"/>
  <c r="G17" i="24" s="1"/>
  <c r="F15" i="24"/>
  <c r="G15" i="24" s="1"/>
  <c r="M16" i="24"/>
  <c r="N16" i="24" s="1"/>
  <c r="N13" i="3" l="1"/>
  <c r="M17" i="24" l="1"/>
  <c r="N17" i="24" l="1"/>
  <c r="AA13" i="29"/>
  <c r="AA30" i="29" l="1"/>
  <c r="AA23" i="29"/>
  <c r="AA21" i="29"/>
  <c r="AA20" i="29"/>
  <c r="AA19" i="29"/>
  <c r="AA24" i="29"/>
  <c r="AA25" i="29"/>
  <c r="AA26" i="29"/>
  <c r="AA27" i="29"/>
  <c r="AA22" i="29"/>
  <c r="AA28" i="29"/>
  <c r="AA29" i="29"/>
  <c r="AA16" i="29"/>
  <c r="AA17" i="29"/>
  <c r="AA18" i="29"/>
  <c r="AC13" i="29"/>
  <c r="AA15" i="29"/>
  <c r="AC30" i="29" l="1"/>
  <c r="AC29" i="29"/>
  <c r="AC28" i="29"/>
  <c r="AC27" i="29"/>
  <c r="AC26" i="29"/>
  <c r="AC25" i="29"/>
  <c r="AC24" i="29"/>
  <c r="AC23" i="29"/>
  <c r="AC21" i="29"/>
  <c r="AC20" i="29"/>
  <c r="AC19" i="29"/>
  <c r="AC16" i="29"/>
  <c r="AC17" i="29"/>
  <c r="AC18" i="29"/>
  <c r="AC22" i="29"/>
  <c r="AB13" i="29"/>
  <c r="AA2" i="29"/>
  <c r="AA3" i="29"/>
  <c r="AA8" i="29" s="1"/>
  <c r="AC15" i="29"/>
  <c r="AB12" i="29"/>
  <c r="AB30" i="29" l="1"/>
  <c r="AB29" i="29"/>
  <c r="AB28" i="29"/>
  <c r="AB27" i="29"/>
  <c r="AB26" i="29"/>
  <c r="AB25" i="29"/>
  <c r="AB24" i="29"/>
  <c r="AB23" i="29"/>
  <c r="AB22" i="29"/>
  <c r="AB21" i="29"/>
  <c r="AB20" i="29"/>
  <c r="AB19" i="29"/>
  <c r="AB18" i="29"/>
  <c r="AB17" i="29"/>
  <c r="AB16" i="29"/>
  <c r="AA12" i="29"/>
  <c r="AB15" i="29"/>
  <c r="AC3" i="29"/>
  <c r="AC8" i="29" s="1"/>
  <c r="AC2" i="29"/>
  <c r="AA4" i="29"/>
  <c r="Z1" i="29" s="1"/>
  <c r="AB2" i="29" l="1"/>
  <c r="AB3" i="29"/>
  <c r="AB8" i="29" s="1"/>
  <c r="AB4" i="29" s="1"/>
  <c r="AB5" i="29" s="1"/>
  <c r="AA5" i="29"/>
  <c r="AC4" i="29"/>
  <c r="AC5" i="29" s="1"/>
  <c r="AC6" i="29" s="1"/>
  <c r="AC7" i="29" s="1"/>
  <c r="AC9" i="29" s="1"/>
  <c r="AB1" i="29" l="1"/>
  <c r="AB6" i="29"/>
  <c r="AB7" i="29" s="1"/>
  <c r="AB9" i="29" s="1"/>
  <c r="AA1" i="29"/>
  <c r="AA6" i="29"/>
  <c r="AA7" i="29" s="1"/>
  <c r="AA9" i="29" s="1"/>
  <c r="AD13" i="29" l="1"/>
  <c r="AF13" i="29"/>
  <c r="AF25" i="29" l="1"/>
  <c r="AF26" i="29"/>
  <c r="AF22" i="29"/>
  <c r="AF27" i="29"/>
  <c r="AF28" i="29"/>
  <c r="AF29" i="29"/>
  <c r="AF30" i="29"/>
  <c r="AF23" i="29"/>
  <c r="AF24" i="29"/>
  <c r="AF20" i="29"/>
  <c r="AF19" i="29"/>
  <c r="AF21" i="29"/>
  <c r="AF16" i="29"/>
  <c r="AF17" i="29"/>
  <c r="AF18" i="29"/>
  <c r="AD23" i="29"/>
  <c r="AD24" i="29"/>
  <c r="AD25" i="29"/>
  <c r="AD26" i="29"/>
  <c r="AD27" i="29"/>
  <c r="AD28" i="29"/>
  <c r="AD29" i="29"/>
  <c r="AD21" i="29"/>
  <c r="AD20" i="29"/>
  <c r="AD30" i="29"/>
  <c r="AD17" i="29"/>
  <c r="AD19" i="29"/>
  <c r="AD18" i="29"/>
  <c r="AD22" i="29"/>
  <c r="AD16" i="29"/>
  <c r="AE12" i="29"/>
  <c r="AF15" i="29"/>
  <c r="AE13" i="29"/>
  <c r="AD15" i="29"/>
  <c r="AE24" i="29" l="1"/>
  <c r="AE25" i="29"/>
  <c r="AE26" i="29"/>
  <c r="AE22" i="29"/>
  <c r="AE27" i="29"/>
  <c r="AE28" i="29"/>
  <c r="AE29" i="29"/>
  <c r="AE21" i="29"/>
  <c r="AE20" i="29"/>
  <c r="AE19" i="29"/>
  <c r="AE30" i="29"/>
  <c r="AE23" i="29"/>
  <c r="AE18" i="29"/>
  <c r="AE16" i="29"/>
  <c r="AE17" i="29"/>
  <c r="AF2" i="29"/>
  <c r="AF3" i="29"/>
  <c r="AF8" i="29" s="1"/>
  <c r="AD2" i="29"/>
  <c r="AD3" i="29"/>
  <c r="AD8" i="29" s="1"/>
  <c r="AD12" i="29"/>
  <c r="AE15" i="29"/>
  <c r="AD4" i="29" l="1"/>
  <c r="AD5" i="29" s="1"/>
  <c r="AF4" i="29"/>
  <c r="AF5" i="29" s="1"/>
  <c r="AF6" i="29" s="1"/>
  <c r="AF7" i="29" s="1"/>
  <c r="AF9" i="29" s="1"/>
  <c r="AE3" i="29"/>
  <c r="AE2" i="29"/>
  <c r="AE8" i="29" l="1"/>
  <c r="AD6" i="29"/>
  <c r="AD7" i="29" s="1"/>
  <c r="AD9" i="29" s="1"/>
  <c r="AE4" i="29"/>
  <c r="AE5" i="29" s="1"/>
  <c r="AE1" i="29" l="1"/>
  <c r="AD1" i="29"/>
  <c r="AE6" i="29"/>
  <c r="AE7" i="29" s="1"/>
  <c r="AE9" i="29" s="1"/>
  <c r="AI13" i="29" l="1"/>
  <c r="AG13" i="29"/>
  <c r="AG26" i="29" l="1"/>
  <c r="AG22" i="29"/>
  <c r="AG27" i="29"/>
  <c r="AG28" i="29"/>
  <c r="AG29" i="29"/>
  <c r="AG30" i="29"/>
  <c r="AG23" i="29"/>
  <c r="AG24" i="29"/>
  <c r="AG25" i="29"/>
  <c r="AG21" i="29"/>
  <c r="AG16" i="29"/>
  <c r="AG17" i="29"/>
  <c r="AG18" i="29"/>
  <c r="AG20" i="29"/>
  <c r="AG19" i="29"/>
  <c r="AI28" i="29"/>
  <c r="AI29" i="29"/>
  <c r="AI21" i="29"/>
  <c r="AI20" i="29"/>
  <c r="AI19" i="29"/>
  <c r="AI18" i="29"/>
  <c r="AI30" i="29"/>
  <c r="AI23" i="29"/>
  <c r="AI24" i="29"/>
  <c r="AI25" i="29"/>
  <c r="AI26" i="29"/>
  <c r="AI22" i="29"/>
  <c r="AI27" i="29"/>
  <c r="AI17" i="29"/>
  <c r="AI16" i="29"/>
  <c r="AH13" i="29"/>
  <c r="AG15" i="29"/>
  <c r="AH12" i="29"/>
  <c r="AI15" i="29"/>
  <c r="AH27" i="29" l="1"/>
  <c r="AH28" i="29"/>
  <c r="AH29" i="29"/>
  <c r="AH21" i="29"/>
  <c r="AH20" i="29"/>
  <c r="AH30" i="29"/>
  <c r="AH23" i="29"/>
  <c r="AH24" i="29"/>
  <c r="AH25" i="29"/>
  <c r="AH26" i="29"/>
  <c r="AH22" i="29"/>
  <c r="AH16" i="29"/>
  <c r="AH17" i="29"/>
  <c r="AH18" i="29"/>
  <c r="AH19" i="29"/>
  <c r="AG12" i="29"/>
  <c r="AH15" i="29"/>
  <c r="AG3" i="29"/>
  <c r="AG8" i="29" s="1"/>
  <c r="AG2" i="29"/>
  <c r="AI3" i="29"/>
  <c r="AI8" i="29" s="1"/>
  <c r="AI2" i="29"/>
  <c r="AI4" i="29" l="1"/>
  <c r="AI5" i="29" s="1"/>
  <c r="AI6" i="29" s="1"/>
  <c r="AI7" i="29" s="1"/>
  <c r="AI9" i="29" s="1"/>
  <c r="AG4" i="29"/>
  <c r="AG5" i="29" s="1"/>
  <c r="AH2" i="29"/>
  <c r="AH3" i="29"/>
  <c r="AH8" i="29" s="1"/>
  <c r="AG6" i="29" l="1"/>
  <c r="AG7" i="29" s="1"/>
  <c r="AG9" i="29" s="1"/>
  <c r="AH4" i="29"/>
  <c r="AH5" i="29" s="1"/>
  <c r="AH1" i="29" l="1"/>
  <c r="AG1" i="29"/>
  <c r="AH6" i="29"/>
  <c r="AH7" i="29" s="1"/>
  <c r="AH9" i="29" s="1"/>
  <c r="AL13" i="29" l="1"/>
  <c r="AJ13" i="29"/>
  <c r="AJ30" i="29" l="1"/>
  <c r="AJ29" i="29"/>
  <c r="AJ28" i="29"/>
  <c r="AJ27" i="29"/>
  <c r="AJ26" i="29"/>
  <c r="AJ25" i="29"/>
  <c r="AJ24" i="29"/>
  <c r="AJ23" i="29"/>
  <c r="AJ22" i="29"/>
  <c r="AJ21" i="29"/>
  <c r="AJ20" i="29"/>
  <c r="AJ19" i="29"/>
  <c r="AJ18" i="29"/>
  <c r="AJ17" i="29"/>
  <c r="AJ16" i="29"/>
  <c r="AL29" i="29"/>
  <c r="AL30" i="29"/>
  <c r="AL23" i="29"/>
  <c r="AL24" i="29"/>
  <c r="AL25" i="29"/>
  <c r="AL26" i="29"/>
  <c r="AL27" i="29"/>
  <c r="AL21" i="29"/>
  <c r="AL20" i="29"/>
  <c r="AL28" i="29"/>
  <c r="AL16" i="29"/>
  <c r="AL17" i="29"/>
  <c r="AL18" i="29"/>
  <c r="AL22" i="29"/>
  <c r="AL19" i="29"/>
  <c r="AK13" i="29"/>
  <c r="AJ15" i="29"/>
  <c r="AL15" i="29"/>
  <c r="AK12" i="29"/>
  <c r="AK30" i="29" l="1"/>
  <c r="AK29" i="29"/>
  <c r="AK28" i="29"/>
  <c r="AK27" i="29"/>
  <c r="AK26" i="29"/>
  <c r="AK25" i="29"/>
  <c r="AK24" i="29"/>
  <c r="AK23" i="29"/>
  <c r="AK22" i="29"/>
  <c r="AK21" i="29"/>
  <c r="AK20" i="29"/>
  <c r="AK19" i="29"/>
  <c r="AK16" i="29"/>
  <c r="AK17" i="29"/>
  <c r="AK18" i="29"/>
  <c r="AJ3" i="29"/>
  <c r="AJ8" i="29" s="1"/>
  <c r="AJ2" i="29"/>
  <c r="AJ12" i="29"/>
  <c r="AK15" i="29"/>
  <c r="AL2" i="29"/>
  <c r="AL3" i="29"/>
  <c r="AL8" i="29" s="1"/>
  <c r="AL4" i="29" l="1"/>
  <c r="AL5" i="29" s="1"/>
  <c r="AL6" i="29" s="1"/>
  <c r="AL7" i="29" s="1"/>
  <c r="AL9" i="29" s="1"/>
  <c r="AK2" i="29"/>
  <c r="AK3" i="29"/>
  <c r="AK8" i="29" s="1"/>
  <c r="AJ4" i="29"/>
  <c r="AJ5" i="29" s="1"/>
  <c r="AJ6" i="29" l="1"/>
  <c r="AJ7" i="29" s="1"/>
  <c r="AJ9" i="29" s="1"/>
  <c r="AK4" i="29"/>
  <c r="AK5" i="29" s="1"/>
  <c r="AK1" i="29" l="1"/>
  <c r="AJ1" i="29"/>
  <c r="AK6" i="29"/>
  <c r="AK7" i="29" s="1"/>
  <c r="AK9" i="29" s="1"/>
  <c r="AO13" i="29" l="1"/>
  <c r="AM13" i="29"/>
  <c r="AM30" i="29" l="1"/>
  <c r="AM23" i="29"/>
  <c r="AM24" i="29"/>
  <c r="AM25" i="29"/>
  <c r="AM26" i="29"/>
  <c r="AM27" i="29"/>
  <c r="AM21" i="29"/>
  <c r="AM20" i="29"/>
  <c r="AM19" i="29"/>
  <c r="AM28" i="29"/>
  <c r="AM29" i="29"/>
  <c r="AM17" i="29"/>
  <c r="AM18" i="29"/>
  <c r="AM22" i="29"/>
  <c r="AM16" i="29"/>
  <c r="AO24" i="29"/>
  <c r="AO25" i="29"/>
  <c r="AO22" i="29"/>
  <c r="AO26" i="29"/>
  <c r="AO27" i="29"/>
  <c r="AO28" i="29"/>
  <c r="AO29" i="29"/>
  <c r="AO30" i="29"/>
  <c r="AO23" i="29"/>
  <c r="AO18" i="29"/>
  <c r="AO19" i="29"/>
  <c r="AO20" i="29"/>
  <c r="AO16" i="29"/>
  <c r="AO17" i="29"/>
  <c r="AO21" i="29"/>
  <c r="AN13" i="29"/>
  <c r="AM15" i="29"/>
  <c r="AN12" i="29"/>
  <c r="AO15" i="29"/>
  <c r="AN23" i="29" l="1"/>
  <c r="AN24" i="29"/>
  <c r="AN25" i="29"/>
  <c r="AN22" i="29"/>
  <c r="AN26" i="29"/>
  <c r="AN27" i="29"/>
  <c r="AN28" i="29"/>
  <c r="AN29" i="29"/>
  <c r="AN30" i="29"/>
  <c r="AN21" i="29"/>
  <c r="AN18" i="29"/>
  <c r="AN19" i="29"/>
  <c r="AN20" i="29"/>
  <c r="AN16" i="29"/>
  <c r="AN17" i="29"/>
  <c r="AM3" i="29"/>
  <c r="AM8" i="29" s="1"/>
  <c r="AM2" i="29"/>
  <c r="AM12" i="29"/>
  <c r="AN15" i="29"/>
  <c r="AO2" i="29"/>
  <c r="AO3" i="29"/>
  <c r="AO8" i="29" s="1"/>
  <c r="AO4" i="29" l="1"/>
  <c r="AO5" i="29" s="1"/>
  <c r="AO6" i="29" s="1"/>
  <c r="AO7" i="29" s="1"/>
  <c r="AO9" i="29" s="1"/>
  <c r="AN2" i="29"/>
  <c r="AN3" i="29"/>
  <c r="AN8" i="29" s="1"/>
  <c r="AM4" i="29"/>
  <c r="AM5" i="29" s="1"/>
  <c r="AM6" i="29" l="1"/>
  <c r="AM7" i="29" s="1"/>
  <c r="AM9" i="29" s="1"/>
  <c r="AN4" i="29"/>
  <c r="AN5" i="29" s="1"/>
  <c r="AN1" i="29" l="1"/>
  <c r="AM1" i="29"/>
  <c r="AN6" i="29"/>
  <c r="AN7" i="29" s="1"/>
  <c r="AN9" i="29" s="1"/>
  <c r="AP13" i="29" l="1"/>
  <c r="AR13" i="29"/>
  <c r="AR30" i="29" l="1"/>
  <c r="AR29" i="29"/>
  <c r="AR28" i="29"/>
  <c r="AR27" i="29"/>
  <c r="AR26" i="29"/>
  <c r="AR25" i="29"/>
  <c r="AR24" i="29"/>
  <c r="AR23" i="29"/>
  <c r="AR22" i="29"/>
  <c r="AR21" i="29"/>
  <c r="AR20" i="29"/>
  <c r="AR19" i="29"/>
  <c r="AR18" i="29"/>
  <c r="AR17" i="29"/>
  <c r="AR16" i="29"/>
  <c r="AP25" i="29"/>
  <c r="AP22" i="29"/>
  <c r="AP26" i="29"/>
  <c r="AP27" i="29"/>
  <c r="AP21" i="29"/>
  <c r="AP20" i="29"/>
  <c r="AP28" i="29"/>
  <c r="AP29" i="29"/>
  <c r="AP30" i="29"/>
  <c r="AP23" i="29"/>
  <c r="AP24" i="29"/>
  <c r="AP19" i="29"/>
  <c r="AP16" i="29"/>
  <c r="AP17" i="29"/>
  <c r="AP18" i="29"/>
  <c r="AQ12" i="29"/>
  <c r="AR15" i="29"/>
  <c r="AQ13" i="29"/>
  <c r="AP15" i="29"/>
  <c r="AQ26" i="29" l="1"/>
  <c r="AQ20" i="29"/>
  <c r="AQ18" i="29"/>
  <c r="AQ27" i="29"/>
  <c r="AQ21" i="29"/>
  <c r="AQ19" i="29"/>
  <c r="AQ28" i="29"/>
  <c r="AQ29" i="29"/>
  <c r="AQ30" i="29"/>
  <c r="AQ23" i="29"/>
  <c r="AQ24" i="29"/>
  <c r="AQ25" i="29"/>
  <c r="AQ22" i="29"/>
  <c r="AQ16" i="29"/>
  <c r="AQ17" i="29"/>
  <c r="AR2" i="29"/>
  <c r="AR3" i="29"/>
  <c r="AR8" i="29" s="1"/>
  <c r="AP2" i="29"/>
  <c r="AP3" i="29"/>
  <c r="AP8" i="29" s="1"/>
  <c r="AP12" i="29"/>
  <c r="AQ15" i="29"/>
  <c r="AP4" i="29" l="1"/>
  <c r="AP5" i="29" s="1"/>
  <c r="AR4" i="29"/>
  <c r="AR5" i="29" s="1"/>
  <c r="AR6" i="29" s="1"/>
  <c r="AR7" i="29" s="1"/>
  <c r="AR9" i="29" s="1"/>
  <c r="AQ3" i="29"/>
  <c r="AQ8" i="29" s="1"/>
  <c r="AQ2" i="29"/>
  <c r="AP6" i="29" l="1"/>
  <c r="AP7" i="29" s="1"/>
  <c r="AP9" i="29" s="1"/>
  <c r="AQ4" i="29"/>
  <c r="AQ5" i="29" s="1"/>
  <c r="AQ1" i="29" l="1"/>
  <c r="AP1" i="29"/>
  <c r="AQ6" i="29"/>
  <c r="AQ7" i="29" s="1"/>
  <c r="AQ9" i="29" s="1"/>
  <c r="AU13" i="29" l="1"/>
  <c r="AS13" i="29"/>
  <c r="AS30" i="29" l="1"/>
  <c r="AS29" i="29"/>
  <c r="AS28" i="29"/>
  <c r="AS27" i="29"/>
  <c r="AS26" i="29"/>
  <c r="AS25" i="29"/>
  <c r="AS24" i="29"/>
  <c r="AS23" i="29"/>
  <c r="AS22" i="29"/>
  <c r="AS21" i="29"/>
  <c r="AS20" i="29"/>
  <c r="AS19" i="29"/>
  <c r="AS16" i="29"/>
  <c r="AS17" i="29"/>
  <c r="AS18" i="29"/>
  <c r="AU28" i="29"/>
  <c r="AU29" i="29"/>
  <c r="AU30" i="29"/>
  <c r="AU23" i="29"/>
  <c r="AU24" i="29"/>
  <c r="AU25" i="29"/>
  <c r="AU21" i="29"/>
  <c r="AU20" i="29"/>
  <c r="AU19" i="29"/>
  <c r="AU26" i="29"/>
  <c r="AU27" i="29"/>
  <c r="AU16" i="29"/>
  <c r="AU17" i="29"/>
  <c r="AU22" i="29"/>
  <c r="AU18" i="29"/>
  <c r="AT13" i="29"/>
  <c r="AS15" i="29"/>
  <c r="AU15" i="29"/>
  <c r="AT12" i="29"/>
  <c r="AT27" i="29" l="1"/>
  <c r="AT28" i="29"/>
  <c r="AT29" i="29"/>
  <c r="AT30" i="29"/>
  <c r="AT23" i="29"/>
  <c r="AT24" i="29"/>
  <c r="AT22" i="29"/>
  <c r="AT25" i="29"/>
  <c r="AT21" i="29"/>
  <c r="AT20" i="29"/>
  <c r="AT26" i="29"/>
  <c r="AT16" i="29"/>
  <c r="AT19" i="29"/>
  <c r="AT17" i="29"/>
  <c r="AT18" i="29"/>
  <c r="AS3" i="29"/>
  <c r="AS8" i="29" s="1"/>
  <c r="AS2" i="29"/>
  <c r="AT15" i="29"/>
  <c r="AS12" i="29"/>
  <c r="AU2" i="29"/>
  <c r="AU3" i="29"/>
  <c r="AU8" i="29" s="1"/>
  <c r="AT2" i="29" l="1"/>
  <c r="AT3" i="29"/>
  <c r="AT8" i="29" s="1"/>
  <c r="AU4" i="29"/>
  <c r="AU5" i="29" s="1"/>
  <c r="AU6" i="29" s="1"/>
  <c r="AU7" i="29" s="1"/>
  <c r="AU9" i="29" s="1"/>
  <c r="AS4" i="29"/>
  <c r="AS5" i="29" s="1"/>
  <c r="AS6" i="29" l="1"/>
  <c r="AS7" i="29" s="1"/>
  <c r="AS9" i="29" s="1"/>
  <c r="AT4" i="29"/>
  <c r="AT5" i="29" s="1"/>
  <c r="AT1" i="29" l="1"/>
  <c r="AS1" i="29"/>
  <c r="AT6" i="29"/>
  <c r="AT7" i="29" s="1"/>
  <c r="AT9" i="29" s="1"/>
  <c r="AX13" i="29" l="1"/>
  <c r="AV13" i="29"/>
  <c r="AV29" i="29" l="1"/>
  <c r="AV30" i="29"/>
  <c r="AV23" i="29"/>
  <c r="AV24" i="29"/>
  <c r="AV25" i="29"/>
  <c r="AV26" i="29"/>
  <c r="AV27" i="29"/>
  <c r="AV28" i="29"/>
  <c r="AV19" i="29"/>
  <c r="AV17" i="29"/>
  <c r="AV22" i="29"/>
  <c r="AV18" i="29"/>
  <c r="AV20" i="29"/>
  <c r="AV21" i="29"/>
  <c r="AV16" i="29"/>
  <c r="AX23" i="29"/>
  <c r="AX24" i="29"/>
  <c r="AX22" i="29"/>
  <c r="AX25" i="29"/>
  <c r="AX21" i="29"/>
  <c r="AX20" i="29"/>
  <c r="AX26" i="29"/>
  <c r="AX27" i="29"/>
  <c r="AX28" i="29"/>
  <c r="AX29" i="29"/>
  <c r="AX30" i="29"/>
  <c r="AX18" i="29"/>
  <c r="AX16" i="29"/>
  <c r="AX19" i="29"/>
  <c r="AX17" i="29"/>
  <c r="AW13" i="29"/>
  <c r="AV15" i="29"/>
  <c r="AX15" i="29"/>
  <c r="AW12" i="29"/>
  <c r="AW30" i="29" l="1"/>
  <c r="AW23" i="29"/>
  <c r="AW24" i="29"/>
  <c r="AW22" i="29"/>
  <c r="AW25" i="29"/>
  <c r="AW26" i="29"/>
  <c r="AW27" i="29"/>
  <c r="AW28" i="29"/>
  <c r="AW29" i="29"/>
  <c r="AW18" i="29"/>
  <c r="AW20" i="29"/>
  <c r="AW21" i="29"/>
  <c r="AW16" i="29"/>
  <c r="AW19" i="29"/>
  <c r="AW17" i="29"/>
  <c r="AV3" i="29"/>
  <c r="AV8" i="29" s="1"/>
  <c r="AV2" i="29"/>
  <c r="AV12" i="29"/>
  <c r="AW15" i="29"/>
  <c r="AX3" i="29"/>
  <c r="AX8" i="29" s="1"/>
  <c r="AX2" i="29"/>
  <c r="AX4" i="29" l="1"/>
  <c r="AX5" i="29" s="1"/>
  <c r="AX6" i="29" s="1"/>
  <c r="AX7" i="29" s="1"/>
  <c r="AX9" i="29" s="1"/>
  <c r="AW3" i="29"/>
  <c r="AW8" i="29" s="1"/>
  <c r="AW2" i="29"/>
  <c r="AV4" i="29"/>
  <c r="AV5" i="29" s="1"/>
  <c r="AV6" i="29" l="1"/>
  <c r="AV7" i="29" s="1"/>
  <c r="AV9" i="29" s="1"/>
  <c r="AW4" i="29"/>
  <c r="AW5" i="29" s="1"/>
  <c r="AW1" i="29" l="1"/>
  <c r="AV1" i="29"/>
  <c r="AW6" i="29"/>
  <c r="AW7" i="29" s="1"/>
  <c r="AW9" i="29" s="1"/>
  <c r="BA13" i="29" l="1"/>
  <c r="AY13" i="29"/>
  <c r="AY24" i="29" l="1"/>
  <c r="AY22" i="29"/>
  <c r="AY19" i="29"/>
  <c r="AY25" i="29"/>
  <c r="AY21" i="29"/>
  <c r="AY20" i="29"/>
  <c r="AY18" i="29"/>
  <c r="AY26" i="29"/>
  <c r="AY27" i="29"/>
  <c r="AY28" i="29"/>
  <c r="AY29" i="29"/>
  <c r="AY30" i="29"/>
  <c r="AY23" i="29"/>
  <c r="AY16" i="29"/>
  <c r="AY17" i="29"/>
  <c r="BA30" i="29"/>
  <c r="BA29" i="29"/>
  <c r="BA28" i="29"/>
  <c r="BA27" i="29"/>
  <c r="BA26" i="29"/>
  <c r="BA25" i="29"/>
  <c r="BA24" i="29"/>
  <c r="BA23" i="29"/>
  <c r="BA22" i="29"/>
  <c r="BA21" i="29"/>
  <c r="BA20" i="29"/>
  <c r="BA19" i="29"/>
  <c r="BA18" i="29"/>
  <c r="BA16" i="29"/>
  <c r="BA17" i="29"/>
  <c r="AY15" i="29"/>
  <c r="AZ13" i="29"/>
  <c r="AZ12" i="29"/>
  <c r="BA15" i="29"/>
  <c r="AZ30" i="29" l="1"/>
  <c r="AZ29" i="29"/>
  <c r="AZ28" i="29"/>
  <c r="AZ27" i="29"/>
  <c r="AZ26" i="29"/>
  <c r="AZ25" i="29"/>
  <c r="AZ24" i="29"/>
  <c r="AZ23" i="29"/>
  <c r="AZ22" i="29"/>
  <c r="AZ21" i="29"/>
  <c r="AZ20" i="29"/>
  <c r="AZ19" i="29"/>
  <c r="AZ18" i="29"/>
  <c r="AZ17" i="29"/>
  <c r="AZ16" i="29"/>
  <c r="AY12" i="29"/>
  <c r="AZ15" i="29"/>
  <c r="AY3" i="29"/>
  <c r="AY8" i="29" s="1"/>
  <c r="AY2" i="29"/>
  <c r="BA3" i="29"/>
  <c r="BA8" i="29" s="1"/>
  <c r="BA2" i="29"/>
  <c r="BA4" i="29" l="1"/>
  <c r="BA5" i="29" s="1"/>
  <c r="BA6" i="29" s="1"/>
  <c r="BA7" i="29" s="1"/>
  <c r="BA9" i="29" s="1"/>
  <c r="AY4" i="29"/>
  <c r="AY5" i="29" s="1"/>
  <c r="AZ3" i="29"/>
  <c r="AZ8" i="29" s="1"/>
  <c r="AZ2" i="29"/>
  <c r="AY6" i="29" l="1"/>
  <c r="AY7" i="29" s="1"/>
  <c r="AY9" i="29" s="1"/>
  <c r="AZ4" i="29"/>
  <c r="AZ5" i="29" s="1"/>
  <c r="AZ1" i="29" l="1"/>
  <c r="AY1" i="29"/>
  <c r="AZ6" i="29"/>
  <c r="AZ7" i="29" s="1"/>
  <c r="AZ9" i="29" s="1"/>
  <c r="BB13" i="29" l="1"/>
  <c r="BD13" i="29"/>
  <c r="BD27" i="29" l="1"/>
  <c r="BD28" i="29"/>
  <c r="BD29" i="29"/>
  <c r="BD30" i="29"/>
  <c r="BD23" i="29"/>
  <c r="BD24" i="29"/>
  <c r="BD25" i="29"/>
  <c r="BD26" i="29"/>
  <c r="BD22" i="29"/>
  <c r="BD16" i="29"/>
  <c r="BD17" i="29"/>
  <c r="BD20" i="29"/>
  <c r="BD21" i="29"/>
  <c r="BD19" i="29"/>
  <c r="BD18" i="29"/>
  <c r="BB25" i="29"/>
  <c r="BB26" i="29"/>
  <c r="BB27" i="29"/>
  <c r="BB28" i="29"/>
  <c r="BB29" i="29"/>
  <c r="BB30" i="29"/>
  <c r="BB23" i="29"/>
  <c r="BB22" i="29"/>
  <c r="BB21" i="29"/>
  <c r="BB20" i="29"/>
  <c r="BB24" i="29"/>
  <c r="BB18" i="29"/>
  <c r="BB17" i="29"/>
  <c r="BB16" i="29"/>
  <c r="BB19" i="29"/>
  <c r="BC12" i="29"/>
  <c r="BD15" i="29"/>
  <c r="BC13" i="29"/>
  <c r="BB15" i="29"/>
  <c r="BC26" i="29" l="1"/>
  <c r="BC27" i="29"/>
  <c r="BC28" i="29"/>
  <c r="BC29" i="29"/>
  <c r="BC30" i="29"/>
  <c r="BC23" i="29"/>
  <c r="BC22" i="29"/>
  <c r="BC21" i="29"/>
  <c r="BC20" i="29"/>
  <c r="BC19" i="29"/>
  <c r="BC24" i="29"/>
  <c r="BC25" i="29"/>
  <c r="BC16" i="29"/>
  <c r="BC17" i="29"/>
  <c r="BC18" i="29"/>
  <c r="BD3" i="29"/>
  <c r="BD8" i="29" s="1"/>
  <c r="BD2" i="29"/>
  <c r="BB3" i="29"/>
  <c r="BB8" i="29" s="1"/>
  <c r="BB2" i="29"/>
  <c r="BB12" i="29"/>
  <c r="BC15" i="29"/>
  <c r="BC2" i="29" l="1"/>
  <c r="BC3" i="29"/>
  <c r="BC8" i="29" s="1"/>
  <c r="BB4" i="29"/>
  <c r="BB5" i="29" s="1"/>
  <c r="BD4" i="29"/>
  <c r="BD5" i="29" s="1"/>
  <c r="BD6" i="29" s="1"/>
  <c r="BD7" i="29" s="1"/>
  <c r="BD9" i="29" s="1"/>
  <c r="BB6" i="29" l="1"/>
  <c r="BB7" i="29" s="1"/>
  <c r="BB9" i="29" s="1"/>
  <c r="BC4" i="29"/>
  <c r="BC5" i="29" s="1"/>
  <c r="BC1" i="29" l="1"/>
  <c r="BB1" i="29"/>
  <c r="BC6" i="29"/>
  <c r="BC7" i="29" s="1"/>
  <c r="BC9" i="29" s="1"/>
  <c r="BG13" i="29" l="1"/>
  <c r="BE13" i="29"/>
  <c r="BE28" i="29" l="1"/>
  <c r="BE29" i="29"/>
  <c r="BE30" i="29"/>
  <c r="BE23" i="29"/>
  <c r="BE22" i="29"/>
  <c r="BE24" i="29"/>
  <c r="BE25" i="29"/>
  <c r="BE26" i="29"/>
  <c r="BE27" i="29"/>
  <c r="BE17" i="29"/>
  <c r="BE20" i="29"/>
  <c r="BE21" i="29"/>
  <c r="BE19" i="29"/>
  <c r="BE18" i="29"/>
  <c r="BE16" i="29"/>
  <c r="BG30" i="29"/>
  <c r="BG18" i="29"/>
  <c r="BG23" i="29"/>
  <c r="BG22" i="29"/>
  <c r="BG21" i="29"/>
  <c r="BG20" i="29"/>
  <c r="BG19" i="29"/>
  <c r="BG24" i="29"/>
  <c r="BG25" i="29"/>
  <c r="BG26" i="29"/>
  <c r="BG27" i="29"/>
  <c r="BG28" i="29"/>
  <c r="BG29" i="29"/>
  <c r="BG16" i="29"/>
  <c r="BG17" i="29"/>
  <c r="BE15" i="29"/>
  <c r="BF13" i="29"/>
  <c r="BG15" i="29"/>
  <c r="BF12" i="29"/>
  <c r="BF29" i="29" l="1"/>
  <c r="BF30" i="29"/>
  <c r="BF23" i="29"/>
  <c r="BF22" i="29"/>
  <c r="BF21" i="29"/>
  <c r="BF20" i="29"/>
  <c r="BF19" i="29"/>
  <c r="BF24" i="29"/>
  <c r="BF25" i="29"/>
  <c r="BF26" i="29"/>
  <c r="BF27" i="29"/>
  <c r="BF28" i="29"/>
  <c r="BF18" i="29"/>
  <c r="BF16" i="29"/>
  <c r="BF17" i="29"/>
  <c r="BE12" i="29"/>
  <c r="BF15" i="29"/>
  <c r="BE2" i="29"/>
  <c r="BE3" i="29"/>
  <c r="BE8" i="29" s="1"/>
  <c r="BG3" i="29"/>
  <c r="BG8" i="29" s="1"/>
  <c r="BG2" i="29"/>
  <c r="BG4" i="29" l="1"/>
  <c r="BG5" i="29" s="1"/>
  <c r="BG6" i="29" s="1"/>
  <c r="BG7" i="29" s="1"/>
  <c r="BG9" i="29" s="1"/>
  <c r="BF3" i="29"/>
  <c r="BF8" i="29" s="1"/>
  <c r="BF2" i="29"/>
  <c r="BE4" i="29"/>
  <c r="BE5" i="29" s="1"/>
  <c r="BE6" i="29" l="1"/>
  <c r="BE7" i="29" s="1"/>
  <c r="BE9" i="29" s="1"/>
  <c r="BF4" i="29"/>
  <c r="BF5" i="29" s="1"/>
  <c r="BF1" i="29" l="1"/>
  <c r="BE1" i="29"/>
  <c r="BF6" i="29"/>
  <c r="BF7" i="29" s="1"/>
  <c r="BF9" i="29" s="1"/>
  <c r="BJ13" i="29" l="1"/>
  <c r="BH13" i="29"/>
  <c r="BH30" i="29" l="1"/>
  <c r="BH29" i="29"/>
  <c r="BH28" i="29"/>
  <c r="BH27" i="29"/>
  <c r="BH26" i="29"/>
  <c r="BH25" i="29"/>
  <c r="BH24" i="29"/>
  <c r="BH23" i="29"/>
  <c r="BH22" i="29"/>
  <c r="BH21" i="29"/>
  <c r="BH20" i="29"/>
  <c r="BH19" i="29"/>
  <c r="BH18" i="29"/>
  <c r="BH17" i="29"/>
  <c r="BH16" i="29"/>
  <c r="BJ23" i="29"/>
  <c r="BJ24" i="29"/>
  <c r="BJ25" i="29"/>
  <c r="BJ26" i="29"/>
  <c r="BJ27" i="29"/>
  <c r="BJ28" i="29"/>
  <c r="BJ29" i="29"/>
  <c r="BJ21" i="29"/>
  <c r="BJ20" i="29"/>
  <c r="BJ30" i="29"/>
  <c r="BJ22" i="29"/>
  <c r="BJ16" i="29"/>
  <c r="BJ19" i="29"/>
  <c r="BJ18" i="29"/>
  <c r="BJ17" i="29"/>
  <c r="BI13" i="29"/>
  <c r="BH15" i="29"/>
  <c r="BI12" i="29"/>
  <c r="BJ15" i="29"/>
  <c r="BI30" i="29" l="1"/>
  <c r="BI29" i="29"/>
  <c r="BI28" i="29"/>
  <c r="BI27" i="29"/>
  <c r="BI26" i="29"/>
  <c r="BI25" i="29"/>
  <c r="BI24" i="29"/>
  <c r="BI23" i="29"/>
  <c r="BI22" i="29"/>
  <c r="BI21" i="29"/>
  <c r="BI20" i="29"/>
  <c r="BI19" i="29"/>
  <c r="BI18" i="29"/>
  <c r="BI16" i="29"/>
  <c r="BI17" i="29"/>
  <c r="BH2" i="29"/>
  <c r="BH3" i="29"/>
  <c r="BH8" i="29" s="1"/>
  <c r="BJ3" i="29"/>
  <c r="BJ8" i="29" s="1"/>
  <c r="BJ2" i="29"/>
  <c r="BH12" i="29"/>
  <c r="BI15" i="29"/>
  <c r="BJ4" i="29" l="1"/>
  <c r="BJ5" i="29" s="1"/>
  <c r="BJ6" i="29" s="1"/>
  <c r="BJ7" i="29" s="1"/>
  <c r="BJ9" i="29" s="1"/>
  <c r="BH4" i="29"/>
  <c r="BH5" i="29" s="1"/>
  <c r="BI3" i="29"/>
  <c r="BI2" i="29"/>
  <c r="BI8" i="29" l="1"/>
  <c r="BH6" i="29"/>
  <c r="BH7" i="29" s="1"/>
  <c r="BH9" i="29" s="1"/>
  <c r="BI4" i="29"/>
  <c r="BI5" i="29" s="1"/>
  <c r="BI1" i="29" l="1"/>
  <c r="BH1" i="29"/>
  <c r="BI6" i="29"/>
  <c r="BI7" i="29" s="1"/>
  <c r="BI9" i="29" s="1"/>
  <c r="BM13" i="29" l="1"/>
  <c r="BK13" i="29"/>
  <c r="BK24" i="29" l="1"/>
  <c r="BK25" i="29"/>
  <c r="BK26" i="29"/>
  <c r="BK27" i="29"/>
  <c r="BK28" i="29"/>
  <c r="BK29" i="29"/>
  <c r="BK21" i="29"/>
  <c r="BK20" i="29"/>
  <c r="BK19" i="29"/>
  <c r="BK30" i="29"/>
  <c r="BK22" i="29"/>
  <c r="BK23" i="29"/>
  <c r="BK18" i="29"/>
  <c r="BK16" i="29"/>
  <c r="BK17" i="29"/>
  <c r="BM26" i="29"/>
  <c r="BM27" i="29"/>
  <c r="BM28" i="29"/>
  <c r="BM29" i="29"/>
  <c r="BM30" i="29"/>
  <c r="BM23" i="29"/>
  <c r="BM24" i="29"/>
  <c r="BM25" i="29"/>
  <c r="BM19" i="29"/>
  <c r="BM18" i="29"/>
  <c r="BM16" i="29"/>
  <c r="BM21" i="29"/>
  <c r="BM17" i="29"/>
  <c r="BM22" i="29"/>
  <c r="BM20" i="29"/>
  <c r="BK15" i="29"/>
  <c r="BL13" i="29"/>
  <c r="BL12" i="29"/>
  <c r="BM15" i="29"/>
  <c r="BL25" i="29" l="1"/>
  <c r="BL26" i="29"/>
  <c r="BL27" i="29"/>
  <c r="BL28" i="29"/>
  <c r="BL29" i="29"/>
  <c r="BL30" i="29"/>
  <c r="BL22" i="29"/>
  <c r="BL23" i="29"/>
  <c r="BL24" i="29"/>
  <c r="BL20" i="29"/>
  <c r="BL16" i="29"/>
  <c r="BL19" i="29"/>
  <c r="BL18" i="29"/>
  <c r="BL21" i="29"/>
  <c r="BL17" i="29"/>
  <c r="BK12" i="29"/>
  <c r="BL15" i="29"/>
  <c r="BM2" i="29"/>
  <c r="BM3" i="29"/>
  <c r="BM8" i="29" s="1"/>
  <c r="BK3" i="29"/>
  <c r="BK8" i="29" s="1"/>
  <c r="BK2" i="29"/>
  <c r="BM4" i="29" l="1"/>
  <c r="BM5" i="29" s="1"/>
  <c r="BM6" i="29" s="1"/>
  <c r="BM7" i="29" s="1"/>
  <c r="BM9" i="29" s="1"/>
  <c r="BK4" i="29"/>
  <c r="BK5" i="29" s="1"/>
  <c r="BL3" i="29"/>
  <c r="BL8" i="29" s="1"/>
  <c r="BL2" i="29"/>
  <c r="BK6" i="29" l="1"/>
  <c r="BK7" i="29" s="1"/>
  <c r="BK9" i="29" s="1"/>
  <c r="BL4" i="29"/>
  <c r="BL5" i="29" s="1"/>
  <c r="BL1" i="29" l="1"/>
  <c r="BK1" i="29"/>
  <c r="BL6" i="29"/>
  <c r="BL7" i="29" s="1"/>
  <c r="BL9" i="29" s="1"/>
  <c r="BN13" i="29" l="1"/>
  <c r="BP13" i="29"/>
  <c r="BP30" i="29" l="1"/>
  <c r="BP29" i="29"/>
  <c r="BP28" i="29"/>
  <c r="BP27" i="29"/>
  <c r="BP26" i="29"/>
  <c r="BP25" i="29"/>
  <c r="BP24" i="29"/>
  <c r="BP23" i="29"/>
  <c r="BP22" i="29"/>
  <c r="BP21" i="29"/>
  <c r="BP20" i="29"/>
  <c r="BP19" i="29"/>
  <c r="BP18" i="29"/>
  <c r="BP17" i="29"/>
  <c r="BP16" i="29"/>
  <c r="BN27" i="29"/>
  <c r="BN28" i="29"/>
  <c r="BN29" i="29"/>
  <c r="BN21" i="29"/>
  <c r="BN20" i="29"/>
  <c r="BN19" i="29"/>
  <c r="BN30" i="29"/>
  <c r="BN22" i="29"/>
  <c r="BN23" i="29"/>
  <c r="BN24" i="29"/>
  <c r="BN25" i="29"/>
  <c r="BN26" i="29"/>
  <c r="BN17" i="29"/>
  <c r="BN18" i="29"/>
  <c r="BN16" i="29"/>
  <c r="BO12" i="29"/>
  <c r="BP15" i="29"/>
  <c r="BO13" i="29"/>
  <c r="BN15" i="29"/>
  <c r="BO28" i="29" l="1"/>
  <c r="BO18" i="29"/>
  <c r="BO29" i="29"/>
  <c r="BO21" i="29"/>
  <c r="BO20" i="29"/>
  <c r="BO19" i="29"/>
  <c r="BO30" i="29"/>
  <c r="BO22" i="29"/>
  <c r="BO23" i="29"/>
  <c r="BO24" i="29"/>
  <c r="BO25" i="29"/>
  <c r="BO26" i="29"/>
  <c r="BO27" i="29"/>
  <c r="BO16" i="29"/>
  <c r="BO17" i="29"/>
  <c r="BP2" i="29"/>
  <c r="BP3" i="29"/>
  <c r="BP8" i="29" s="1"/>
  <c r="BN3" i="29"/>
  <c r="BN8" i="29" s="1"/>
  <c r="BN2" i="29"/>
  <c r="BN12" i="29"/>
  <c r="BO15" i="29"/>
  <c r="BN4" i="29" l="1"/>
  <c r="BN5" i="29" s="1"/>
  <c r="BP4" i="29"/>
  <c r="BP5" i="29" s="1"/>
  <c r="BP6" i="29" s="1"/>
  <c r="BP7" i="29" s="1"/>
  <c r="BP9" i="29" s="1"/>
  <c r="BO3" i="29"/>
  <c r="BO8" i="29" s="1"/>
  <c r="BO2" i="29"/>
  <c r="BN6" i="29" l="1"/>
  <c r="BN7" i="29" s="1"/>
  <c r="BN9" i="29" s="1"/>
  <c r="BO4" i="29"/>
  <c r="BO5" i="29" s="1"/>
  <c r="BO1" i="29" l="1"/>
  <c r="BN1" i="29"/>
  <c r="BO6" i="29"/>
  <c r="BO7" i="29" s="1"/>
  <c r="BO9" i="29" s="1"/>
  <c r="BS13" i="29" l="1"/>
  <c r="BQ13" i="29"/>
  <c r="BQ30" i="29" l="1"/>
  <c r="BQ29" i="29"/>
  <c r="BQ28" i="29"/>
  <c r="BQ27" i="29"/>
  <c r="BQ26" i="29"/>
  <c r="BQ25" i="29"/>
  <c r="BQ24" i="29"/>
  <c r="BQ23" i="29"/>
  <c r="BQ22" i="29"/>
  <c r="BQ21" i="29"/>
  <c r="BQ20" i="29"/>
  <c r="BQ19" i="29"/>
  <c r="BQ18" i="29"/>
  <c r="BQ16" i="29"/>
  <c r="BQ17" i="29"/>
  <c r="BS30" i="29"/>
  <c r="BS22" i="29"/>
  <c r="BS23" i="29"/>
  <c r="BS24" i="29"/>
  <c r="BS25" i="29"/>
  <c r="BS26" i="29"/>
  <c r="BS27" i="29"/>
  <c r="BS20" i="29"/>
  <c r="BS19" i="29"/>
  <c r="BS28" i="29"/>
  <c r="BS21" i="29"/>
  <c r="BS29" i="29"/>
  <c r="BS16" i="29"/>
  <c r="BS17" i="29"/>
  <c r="BS18" i="29"/>
  <c r="BR13" i="29"/>
  <c r="BQ15" i="29"/>
  <c r="BR12" i="29"/>
  <c r="BS15" i="29"/>
  <c r="BR29" i="29" l="1"/>
  <c r="BR30" i="29"/>
  <c r="BR22" i="29"/>
  <c r="BR23" i="29"/>
  <c r="BR24" i="29"/>
  <c r="BR25" i="29"/>
  <c r="BR26" i="29"/>
  <c r="BR27" i="29"/>
  <c r="BR20" i="29"/>
  <c r="BR28" i="29"/>
  <c r="BR21" i="29"/>
  <c r="BR16" i="29"/>
  <c r="BR17" i="29"/>
  <c r="BR18" i="29"/>
  <c r="BR19" i="29"/>
  <c r="BQ3" i="29"/>
  <c r="BQ8" i="29" s="1"/>
  <c r="BQ2" i="29"/>
  <c r="BR15" i="29"/>
  <c r="BQ12" i="29"/>
  <c r="BS2" i="29"/>
  <c r="BS3" i="29"/>
  <c r="BS8" i="29" s="1"/>
  <c r="BR3" i="29" l="1"/>
  <c r="BR8" i="29" s="1"/>
  <c r="BR2" i="29"/>
  <c r="BS4" i="29"/>
  <c r="BS5" i="29" s="1"/>
  <c r="BS6" i="29" s="1"/>
  <c r="BS7" i="29" s="1"/>
  <c r="BS9" i="29" s="1"/>
  <c r="BQ4" i="29"/>
  <c r="BQ5" i="29" s="1"/>
  <c r="BQ6" i="29" l="1"/>
  <c r="BQ7" i="29" s="1"/>
  <c r="BQ9" i="29" s="1"/>
  <c r="BR4" i="29"/>
  <c r="BR5" i="29" s="1"/>
  <c r="BR1" i="29" l="1"/>
  <c r="BQ1" i="29"/>
  <c r="BR6" i="29"/>
  <c r="BR7" i="29" s="1"/>
  <c r="BR9" i="29" s="1"/>
  <c r="BV13" i="29" l="1"/>
  <c r="BT13" i="29"/>
  <c r="BT23" i="29" l="1"/>
  <c r="BT24" i="29"/>
  <c r="BT25" i="29"/>
  <c r="BT26" i="29"/>
  <c r="BT27" i="29"/>
  <c r="BT28" i="29"/>
  <c r="BT21" i="29"/>
  <c r="BT29" i="29"/>
  <c r="BT30" i="29"/>
  <c r="BT22" i="29"/>
  <c r="BT16" i="29"/>
  <c r="BT17" i="29"/>
  <c r="BT18" i="29"/>
  <c r="BT20" i="29"/>
  <c r="BT19" i="29"/>
  <c r="BV25" i="29"/>
  <c r="BV26" i="29"/>
  <c r="BV27" i="29"/>
  <c r="BV20" i="29"/>
  <c r="BV19" i="29"/>
  <c r="BV28" i="29"/>
  <c r="BV29" i="29"/>
  <c r="BV30" i="29"/>
  <c r="BV22" i="29"/>
  <c r="BV23" i="29"/>
  <c r="BV24" i="29"/>
  <c r="BV16" i="29"/>
  <c r="BV17" i="29"/>
  <c r="BV18" i="29"/>
  <c r="BV21" i="29"/>
  <c r="BT15" i="29"/>
  <c r="BU13" i="29"/>
  <c r="BU12" i="29"/>
  <c r="BV15" i="29"/>
  <c r="BU24" i="29" l="1"/>
  <c r="BU25" i="29"/>
  <c r="BU26" i="29"/>
  <c r="BU27" i="29"/>
  <c r="BU28" i="29"/>
  <c r="BU29" i="29"/>
  <c r="BU30" i="29"/>
  <c r="BU22" i="29"/>
  <c r="BU23" i="29"/>
  <c r="BU21" i="29"/>
  <c r="BU16" i="29"/>
  <c r="BU17" i="29"/>
  <c r="BU18" i="29"/>
  <c r="BU20" i="29"/>
  <c r="BU19" i="29"/>
  <c r="BT12" i="29"/>
  <c r="BU15" i="29"/>
  <c r="BV3" i="29"/>
  <c r="BV8" i="29" s="1"/>
  <c r="BV2" i="29"/>
  <c r="BT3" i="29"/>
  <c r="BT8" i="29" s="1"/>
  <c r="BT2" i="29"/>
  <c r="BT4" i="29" l="1"/>
  <c r="BT5" i="29" s="1"/>
  <c r="BV4" i="29"/>
  <c r="BV5" i="29" s="1"/>
  <c r="BV6" i="29" s="1"/>
  <c r="BV7" i="29" s="1"/>
  <c r="BV9" i="29" s="1"/>
  <c r="BU3" i="29"/>
  <c r="BU8" i="29" s="1"/>
  <c r="BU2" i="29"/>
  <c r="BT6" i="29" l="1"/>
  <c r="BT7" i="29" s="1"/>
  <c r="BT9" i="29" s="1"/>
  <c r="BU4" i="29"/>
  <c r="BU5" i="29" s="1"/>
  <c r="BU1" i="29" l="1"/>
  <c r="BT1" i="29"/>
  <c r="BU6" i="29"/>
  <c r="BU7" i="29" s="1"/>
  <c r="BU9" i="29" s="1"/>
  <c r="BY13" i="29" l="1"/>
  <c r="BW13" i="29"/>
  <c r="BW26" i="29" l="1"/>
  <c r="BW27" i="29"/>
  <c r="BW20" i="29"/>
  <c r="BW19" i="29"/>
  <c r="BW18" i="29"/>
  <c r="BW28" i="29"/>
  <c r="BW21" i="29"/>
  <c r="BW29" i="29"/>
  <c r="BW30" i="29"/>
  <c r="BW23" i="29"/>
  <c r="BW24" i="29"/>
  <c r="BW25" i="29"/>
  <c r="BW17" i="29"/>
  <c r="BW22" i="29"/>
  <c r="BW16" i="29"/>
  <c r="BY30" i="29"/>
  <c r="BY29" i="29"/>
  <c r="BY28" i="29"/>
  <c r="BY27" i="29"/>
  <c r="BY26" i="29"/>
  <c r="BY25" i="29"/>
  <c r="BY24" i="29"/>
  <c r="BY23" i="29"/>
  <c r="BY22" i="29"/>
  <c r="BY21" i="29"/>
  <c r="BY20" i="29"/>
  <c r="BY19" i="29"/>
  <c r="BY18" i="29"/>
  <c r="BY16" i="29"/>
  <c r="BY17" i="29"/>
  <c r="BX13" i="29"/>
  <c r="BW15" i="29"/>
  <c r="BX12" i="29"/>
  <c r="BY15" i="29"/>
  <c r="BX30" i="29" l="1"/>
  <c r="BX29" i="29"/>
  <c r="BX28" i="29"/>
  <c r="BX27" i="29"/>
  <c r="BX26" i="29"/>
  <c r="BX25" i="29"/>
  <c r="BX24" i="29"/>
  <c r="BX23" i="29"/>
  <c r="BX22" i="29"/>
  <c r="BX21" i="29"/>
  <c r="BX20" i="29"/>
  <c r="BX19" i="29"/>
  <c r="BX18" i="29"/>
  <c r="BX17" i="29"/>
  <c r="BX16" i="29"/>
  <c r="BW12" i="29"/>
  <c r="BX15" i="29"/>
  <c r="BW3" i="29"/>
  <c r="BW8" i="29" s="1"/>
  <c r="BW2" i="29"/>
  <c r="BY3" i="29"/>
  <c r="BY8" i="29" s="1"/>
  <c r="BY2" i="29"/>
  <c r="BY4" i="29" l="1"/>
  <c r="BY5" i="29" s="1"/>
  <c r="BY6" i="29" s="1"/>
  <c r="BY7" i="29" s="1"/>
  <c r="BY9" i="29" s="1"/>
  <c r="BW4" i="29"/>
  <c r="BW5" i="29" s="1"/>
  <c r="BX3" i="29"/>
  <c r="BX8" i="29" s="1"/>
  <c r="BX2" i="29"/>
  <c r="BW6" i="29" l="1"/>
  <c r="BW7" i="29" s="1"/>
  <c r="BW9" i="29" s="1"/>
  <c r="BX4" i="29"/>
  <c r="BX5" i="29" s="1"/>
  <c r="BX1" i="29" l="1"/>
  <c r="BW1" i="29"/>
  <c r="BX6" i="29"/>
  <c r="BX7" i="29" s="1"/>
  <c r="BX9" i="29" s="1"/>
  <c r="CB13" i="29" l="1"/>
  <c r="BZ13" i="29"/>
  <c r="BZ27" i="29" l="1"/>
  <c r="BZ21" i="29"/>
  <c r="BZ28" i="29"/>
  <c r="BZ29" i="29"/>
  <c r="BZ30" i="29"/>
  <c r="BZ22" i="29"/>
  <c r="BZ23" i="29"/>
  <c r="BZ24" i="29"/>
  <c r="BZ25" i="29"/>
  <c r="BZ20" i="29"/>
  <c r="BZ26" i="29"/>
  <c r="BZ18" i="29"/>
  <c r="BZ19" i="29"/>
  <c r="BZ16" i="29"/>
  <c r="BZ17" i="29"/>
  <c r="CB29" i="29"/>
  <c r="CB30" i="29"/>
  <c r="CB22" i="29"/>
  <c r="CB23" i="29"/>
  <c r="CB24" i="29"/>
  <c r="CB25" i="29"/>
  <c r="CB26" i="29"/>
  <c r="CB27" i="29"/>
  <c r="CB21" i="29"/>
  <c r="CB28" i="29"/>
  <c r="CB16" i="29"/>
  <c r="CB19" i="29"/>
  <c r="CB20" i="29"/>
  <c r="CB17" i="29"/>
  <c r="CB18" i="29"/>
  <c r="CA13" i="29"/>
  <c r="BZ15" i="29"/>
  <c r="CA12" i="29"/>
  <c r="CB15" i="29"/>
  <c r="CA28" i="29" l="1"/>
  <c r="CA29" i="29"/>
  <c r="CA30" i="29"/>
  <c r="CA22" i="29"/>
  <c r="CA23" i="29"/>
  <c r="CA24" i="29"/>
  <c r="CA25" i="29"/>
  <c r="CA20" i="29"/>
  <c r="CA19" i="29"/>
  <c r="CA26" i="29"/>
  <c r="CA27" i="29"/>
  <c r="CA21" i="29"/>
  <c r="CA18" i="29"/>
  <c r="CA16" i="29"/>
  <c r="CA17" i="29"/>
  <c r="BZ2" i="29"/>
  <c r="BZ3" i="29"/>
  <c r="BZ8" i="29" s="1"/>
  <c r="CB2" i="29"/>
  <c r="CB3" i="29"/>
  <c r="CB8" i="29" s="1"/>
  <c r="CA15" i="29"/>
  <c r="BZ12" i="29"/>
  <c r="CA3" i="29" l="1"/>
  <c r="CA8" i="29" s="1"/>
  <c r="CA2" i="29"/>
  <c r="CB4" i="29"/>
  <c r="CB5" i="29" s="1"/>
  <c r="CB6" i="29" s="1"/>
  <c r="CB7" i="29" s="1"/>
  <c r="CB9" i="29" s="1"/>
  <c r="BZ4" i="29"/>
  <c r="BZ5" i="29" s="1"/>
  <c r="BZ6" i="29" l="1"/>
  <c r="BZ7" i="29" s="1"/>
  <c r="BZ9" i="29" s="1"/>
  <c r="CA4" i="29"/>
  <c r="CA5" i="29" s="1"/>
  <c r="CA1" i="29" l="1"/>
  <c r="BZ1" i="29"/>
  <c r="CA6" i="29"/>
  <c r="CA7" i="29" s="1"/>
  <c r="CA9" i="29" s="1"/>
  <c r="CE13" i="29" l="1"/>
  <c r="CC13" i="29"/>
  <c r="CC30" i="29" l="1"/>
  <c r="CC22" i="29"/>
  <c r="CC23" i="29"/>
  <c r="CC24" i="29"/>
  <c r="CC25" i="29"/>
  <c r="CC26" i="29"/>
  <c r="CC27" i="29"/>
  <c r="CC21" i="29"/>
  <c r="CC28" i="29"/>
  <c r="CC29" i="29"/>
  <c r="CC19" i="29"/>
  <c r="CC16" i="29"/>
  <c r="CC20" i="29"/>
  <c r="CC17" i="29"/>
  <c r="CC18" i="29"/>
  <c r="CE24" i="29"/>
  <c r="CE19" i="29"/>
  <c r="CE18" i="29"/>
  <c r="CE25" i="29"/>
  <c r="CE20" i="29"/>
  <c r="CE26" i="29"/>
  <c r="CE27" i="29"/>
  <c r="CE28" i="29"/>
  <c r="CE29" i="29"/>
  <c r="CE30" i="29"/>
  <c r="CE22" i="29"/>
  <c r="CE23" i="29"/>
  <c r="CE16" i="29"/>
  <c r="CE17" i="29"/>
  <c r="CE21" i="29"/>
  <c r="CD13" i="29"/>
  <c r="CC15" i="29"/>
  <c r="CD12" i="29"/>
  <c r="CE15" i="29"/>
  <c r="CD23" i="29" l="1"/>
  <c r="CD24" i="29"/>
  <c r="CD25" i="29"/>
  <c r="CD20" i="29"/>
  <c r="CD19" i="29"/>
  <c r="CD26" i="29"/>
  <c r="CD27" i="29"/>
  <c r="CD28" i="29"/>
  <c r="CD29" i="29"/>
  <c r="CD30" i="29"/>
  <c r="CD22" i="29"/>
  <c r="CD16" i="29"/>
  <c r="CD17" i="29"/>
  <c r="CD18" i="29"/>
  <c r="CD21" i="29"/>
  <c r="CE2" i="29"/>
  <c r="CE3" i="29"/>
  <c r="CE8" i="29" s="1"/>
  <c r="CC3" i="29"/>
  <c r="CC8" i="29" s="1"/>
  <c r="CC2" i="29"/>
  <c r="CC12" i="29"/>
  <c r="CD15" i="29"/>
  <c r="CC4" i="29" l="1"/>
  <c r="CC5" i="29" s="1"/>
  <c r="CE4" i="29"/>
  <c r="CE5" i="29" s="1"/>
  <c r="CE6" i="29" s="1"/>
  <c r="CE7" i="29" s="1"/>
  <c r="CE9" i="29" s="1"/>
  <c r="CD3" i="29"/>
  <c r="CD8" i="29" s="1"/>
  <c r="CD2" i="29"/>
  <c r="CC6" i="29" l="1"/>
  <c r="CC7" i="29" s="1"/>
  <c r="CC9" i="29" s="1"/>
  <c r="CD4" i="29"/>
  <c r="CD5" i="29" s="1"/>
  <c r="CD1" i="29" l="1"/>
  <c r="CC1" i="29"/>
  <c r="CD6" i="29"/>
  <c r="CD7" i="29" s="1"/>
  <c r="CD9" i="29" s="1"/>
  <c r="CF13" i="29" l="1"/>
  <c r="CH13" i="29"/>
  <c r="CH25" i="29" l="1"/>
  <c r="CH26" i="29"/>
  <c r="CH21" i="29"/>
  <c r="CH27" i="29"/>
  <c r="CH28" i="29"/>
  <c r="CH29" i="29"/>
  <c r="CH30" i="29"/>
  <c r="CH22" i="29"/>
  <c r="CH23" i="29"/>
  <c r="CH20" i="29"/>
  <c r="CH24" i="29"/>
  <c r="CH19" i="29"/>
  <c r="CH18" i="29"/>
  <c r="CH16" i="29"/>
  <c r="CH17" i="29"/>
  <c r="CF30" i="29"/>
  <c r="CF29" i="29"/>
  <c r="CF28" i="29"/>
  <c r="CF27" i="29"/>
  <c r="CF26" i="29"/>
  <c r="CF25" i="29"/>
  <c r="CF24" i="29"/>
  <c r="CF23" i="29"/>
  <c r="CF22" i="29"/>
  <c r="CF21" i="29"/>
  <c r="CF20" i="29"/>
  <c r="CF19" i="29"/>
  <c r="CF18" i="29"/>
  <c r="CF17" i="29"/>
  <c r="CF16" i="29"/>
  <c r="CG12" i="29"/>
  <c r="CH15" i="29"/>
  <c r="CG13" i="29"/>
  <c r="CF15" i="29"/>
  <c r="CG30" i="29" l="1"/>
  <c r="CG29" i="29"/>
  <c r="CG28" i="29"/>
  <c r="CG27" i="29"/>
  <c r="CG26" i="29"/>
  <c r="CG25" i="29"/>
  <c r="CG24" i="29"/>
  <c r="CG23" i="29"/>
  <c r="CG22" i="29"/>
  <c r="CG21" i="29"/>
  <c r="CG20" i="29"/>
  <c r="CG19" i="29"/>
  <c r="CG18" i="29"/>
  <c r="CG17" i="29"/>
  <c r="CG16" i="29"/>
  <c r="CH2" i="29"/>
  <c r="CH3" i="29"/>
  <c r="CH8" i="29" s="1"/>
  <c r="CF3" i="29"/>
  <c r="CF8" i="29" s="1"/>
  <c r="CF2" i="29"/>
  <c r="CF12" i="29"/>
  <c r="CG15" i="29"/>
  <c r="CF4" i="29" l="1"/>
  <c r="CF5" i="29" s="1"/>
  <c r="CH4" i="29"/>
  <c r="CH5" i="29" s="1"/>
  <c r="CH6" i="29" s="1"/>
  <c r="CH7" i="29" s="1"/>
  <c r="CH9" i="29" s="1"/>
  <c r="CG2" i="29"/>
  <c r="CG3" i="29"/>
  <c r="CG8" i="29" s="1"/>
  <c r="CF6" i="29" l="1"/>
  <c r="CF7" i="29" s="1"/>
  <c r="CF9" i="29" s="1"/>
  <c r="CG4" i="29"/>
  <c r="CG5" i="29" s="1"/>
  <c r="CG1" i="29" l="1"/>
  <c r="CF1" i="29"/>
  <c r="CG6" i="29"/>
  <c r="CG7" i="29" s="1"/>
  <c r="CG9" i="29" s="1"/>
  <c r="CK13" i="29" l="1"/>
  <c r="CI13" i="29"/>
  <c r="CI26" i="29" l="1"/>
  <c r="CI21" i="29"/>
  <c r="CI27" i="29"/>
  <c r="CI28" i="29"/>
  <c r="CI29" i="29"/>
  <c r="CI30" i="29"/>
  <c r="CI23" i="29"/>
  <c r="CI20" i="29"/>
  <c r="CI19" i="29"/>
  <c r="CI24" i="29"/>
  <c r="CI25" i="29"/>
  <c r="CI18" i="29"/>
  <c r="CI22" i="29"/>
  <c r="CI16" i="29"/>
  <c r="CI17" i="29"/>
  <c r="CK28" i="29"/>
  <c r="CK29" i="29"/>
  <c r="CK30" i="29"/>
  <c r="CK22" i="29"/>
  <c r="CK23" i="29"/>
  <c r="CK24" i="29"/>
  <c r="CK25" i="29"/>
  <c r="CK26" i="29"/>
  <c r="CK21" i="29"/>
  <c r="CK27" i="29"/>
  <c r="CK20" i="29"/>
  <c r="CK18" i="29"/>
  <c r="CK16" i="29"/>
  <c r="CK17" i="29"/>
  <c r="CK19" i="29"/>
  <c r="CJ13" i="29"/>
  <c r="CI15" i="29"/>
  <c r="CJ12" i="29"/>
  <c r="CK15" i="29"/>
  <c r="CJ27" i="29" l="1"/>
  <c r="CJ28" i="29"/>
  <c r="CJ29" i="29"/>
  <c r="CJ30" i="29"/>
  <c r="CJ22" i="29"/>
  <c r="CJ23" i="29"/>
  <c r="CJ24" i="29"/>
  <c r="CJ25" i="29"/>
  <c r="CJ26" i="29"/>
  <c r="CJ21" i="29"/>
  <c r="CJ19" i="29"/>
  <c r="CJ20" i="29"/>
  <c r="CJ18" i="29"/>
  <c r="CJ16" i="29"/>
  <c r="CJ17" i="29"/>
  <c r="CI12" i="29"/>
  <c r="CJ15" i="29"/>
  <c r="CI3" i="29"/>
  <c r="CI8" i="29" s="1"/>
  <c r="CI2" i="29"/>
  <c r="CK2" i="29"/>
  <c r="CK3" i="29"/>
  <c r="CK8" i="29" s="1"/>
  <c r="CJ2" i="29" l="1"/>
  <c r="CJ3" i="29"/>
  <c r="CJ8" i="29" s="1"/>
  <c r="CI4" i="29"/>
  <c r="CI5" i="29" s="1"/>
  <c r="CK4" i="29"/>
  <c r="CK5" i="29" s="1"/>
  <c r="CK6" i="29" s="1"/>
  <c r="CK7" i="29" s="1"/>
  <c r="CK9" i="29" s="1"/>
  <c r="CI6" i="29" l="1"/>
  <c r="CI7" i="29" s="1"/>
  <c r="CI9" i="29" s="1"/>
  <c r="CJ4" i="29"/>
  <c r="CJ5" i="29" s="1"/>
  <c r="CJ1" i="29" l="1"/>
  <c r="CI1" i="29"/>
  <c r="CJ6" i="29"/>
  <c r="CJ7" i="29" s="1"/>
  <c r="CJ9" i="29" s="1"/>
  <c r="CN13" i="29" l="1"/>
  <c r="CL13" i="29"/>
  <c r="CL29" i="29" l="1"/>
  <c r="CL30" i="29"/>
  <c r="CL22" i="29"/>
  <c r="CL23" i="29"/>
  <c r="CL20" i="29"/>
  <c r="CL19" i="29"/>
  <c r="CL24" i="29"/>
  <c r="CL25" i="29"/>
  <c r="CL26" i="29"/>
  <c r="CL21" i="29"/>
  <c r="CL27" i="29"/>
  <c r="CL28" i="29"/>
  <c r="CL18" i="29"/>
  <c r="CL16" i="29"/>
  <c r="CL17" i="29"/>
  <c r="CN30" i="29"/>
  <c r="CN29" i="29"/>
  <c r="CN28" i="29"/>
  <c r="CN27" i="29"/>
  <c r="CN26" i="29"/>
  <c r="CN25" i="29"/>
  <c r="CN24" i="29"/>
  <c r="CN23" i="29"/>
  <c r="CN22" i="29"/>
  <c r="CN21" i="29"/>
  <c r="CN20" i="29"/>
  <c r="CN19" i="29"/>
  <c r="CN18" i="29"/>
  <c r="CN17" i="29"/>
  <c r="CN16" i="29"/>
  <c r="CL15" i="29"/>
  <c r="CM13" i="29"/>
  <c r="CM12" i="29"/>
  <c r="CN15" i="29"/>
  <c r="CM30" i="29" l="1"/>
  <c r="CM22" i="29"/>
  <c r="CM23" i="29"/>
  <c r="CM20" i="29"/>
  <c r="CM19" i="29"/>
  <c r="CM18" i="29"/>
  <c r="CM24" i="29"/>
  <c r="CM25" i="29"/>
  <c r="CM26" i="29"/>
  <c r="CM27" i="29"/>
  <c r="CM28" i="29"/>
  <c r="CM29" i="29"/>
  <c r="CM16" i="29"/>
  <c r="CM17" i="29"/>
  <c r="CM21" i="29"/>
  <c r="CL12" i="29"/>
  <c r="CM15" i="29"/>
  <c r="CN2" i="29"/>
  <c r="CN3" i="29"/>
  <c r="CN8" i="29" s="1"/>
  <c r="CL3" i="29"/>
  <c r="CL8" i="29" s="1"/>
  <c r="CL2" i="29"/>
  <c r="CM2" i="29" l="1"/>
  <c r="CM3" i="29"/>
  <c r="CM8" i="29" s="1"/>
  <c r="CL4" i="29"/>
  <c r="CL5" i="29" s="1"/>
  <c r="CN4" i="29"/>
  <c r="CN5" i="29" s="1"/>
  <c r="CN6" i="29" s="1"/>
  <c r="CN7" i="29" s="1"/>
  <c r="CN9" i="29" s="1"/>
  <c r="CL6" i="29" l="1"/>
  <c r="CL7" i="29" s="1"/>
  <c r="CL9" i="29" s="1"/>
  <c r="C12" i="29"/>
  <c r="CM4" i="29"/>
  <c r="CM5" i="29" s="1"/>
  <c r="CM1" i="29" l="1"/>
  <c r="CL1" i="29"/>
  <c r="CM6" i="29"/>
  <c r="CM7" i="29" s="1"/>
  <c r="CM9" i="29" s="1"/>
  <c r="D12" i="29" s="1"/>
</calcChain>
</file>

<file path=xl/sharedStrings.xml><?xml version="1.0" encoding="utf-8"?>
<sst xmlns="http://schemas.openxmlformats.org/spreadsheetml/2006/main" count="1702" uniqueCount="672">
  <si>
    <t>Activity</t>
  </si>
  <si>
    <t>ppm</t>
  </si>
  <si>
    <t>%</t>
  </si>
  <si>
    <t>Total</t>
  </si>
  <si>
    <t>Beta</t>
  </si>
  <si>
    <t>Gamma</t>
  </si>
  <si>
    <t>Atomic weights</t>
  </si>
  <si>
    <t>U</t>
  </si>
  <si>
    <t>Th</t>
  </si>
  <si>
    <t>K</t>
  </si>
  <si>
    <t>1 ppm Th</t>
  </si>
  <si>
    <t>1% K</t>
  </si>
  <si>
    <t>Daughters of U-238 and Th-232 are given in 'equivalent' concentrations, as is K-40.</t>
  </si>
  <si>
    <t>2. Half-life (Ga)</t>
  </si>
  <si>
    <t>3. Average energy per disintegration (MeV)</t>
  </si>
  <si>
    <t>Isotope</t>
  </si>
  <si>
    <t>Half-life (s)</t>
  </si>
  <si>
    <t>Alpha</t>
  </si>
  <si>
    <t>Dose rate</t>
  </si>
  <si>
    <t>-</t>
  </si>
  <si>
    <t>Nat. U</t>
  </si>
  <si>
    <t>Half-life (Ga)</t>
  </si>
  <si>
    <t>Activity share in nat. U</t>
  </si>
  <si>
    <t>Alpha, full series</t>
  </si>
  <si>
    <t>Alpha, pre-Rn</t>
  </si>
  <si>
    <t>Beta, full series</t>
  </si>
  <si>
    <t>Beta, pre-Rn</t>
  </si>
  <si>
    <t>Gamma, full series</t>
  </si>
  <si>
    <t>Gamma, pre-Rn</t>
  </si>
  <si>
    <t>U series</t>
  </si>
  <si>
    <t>U, Th</t>
  </si>
  <si>
    <t>Dose rates</t>
  </si>
  <si>
    <t>Summary</t>
  </si>
  <si>
    <t>Sample Name</t>
  </si>
  <si>
    <t>TOTAL</t>
  </si>
  <si>
    <t>Factor</t>
  </si>
  <si>
    <t>F</t>
  </si>
  <si>
    <t>J</t>
  </si>
  <si>
    <t>H</t>
  </si>
  <si>
    <t>Degrees</t>
  </si>
  <si>
    <t>Gy</t>
  </si>
  <si>
    <t>Saturation water content</t>
  </si>
  <si>
    <r>
      <t>H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 (%)</t>
    </r>
  </si>
  <si>
    <t>Field water content</t>
  </si>
  <si>
    <t>Water content for age cal</t>
  </si>
  <si>
    <t>Organics content</t>
  </si>
  <si>
    <r>
      <rPr>
        <b/>
        <i/>
        <vertAlign val="superscript"/>
        <sz val="10"/>
        <rFont val="Arial"/>
        <family val="2"/>
      </rPr>
      <t>238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</si>
  <si>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232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</si>
  <si>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</si>
  <si>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t>Bq·kg</t>
    </r>
    <r>
      <rPr>
        <b/>
        <i/>
        <vertAlign val="superscript"/>
        <sz val="10"/>
        <rFont val="Arial"/>
        <family val="2"/>
      </rPr>
      <t>-1</t>
    </r>
  </si>
  <si>
    <t>W.C. correction</t>
  </si>
  <si>
    <r>
      <t>Gy·ka</t>
    </r>
    <r>
      <rPr>
        <b/>
        <i/>
        <vertAlign val="superscript"/>
        <sz val="10"/>
        <rFont val="Arial"/>
        <family val="2"/>
      </rPr>
      <t>-1</t>
    </r>
  </si>
  <si>
    <t>Equivalent dose</t>
  </si>
  <si>
    <t>Final age (ka)</t>
  </si>
  <si>
    <t>Ancient burial depth</t>
  </si>
  <si>
    <t>cm</t>
  </si>
  <si>
    <r>
      <t>g·cm</t>
    </r>
    <r>
      <rPr>
        <b/>
        <i/>
        <vertAlign val="superscript"/>
        <sz val="10"/>
        <rFont val="Arial"/>
        <family val="2"/>
      </rPr>
      <t>-2</t>
    </r>
  </si>
  <si>
    <t>Sediment density</t>
  </si>
  <si>
    <r>
      <t>g·cm</t>
    </r>
    <r>
      <rPr>
        <b/>
        <i/>
        <vertAlign val="superscript"/>
        <sz val="10"/>
        <rFont val="Arial"/>
        <family val="2"/>
      </rPr>
      <t>-3</t>
    </r>
  </si>
  <si>
    <t>Latitude</t>
  </si>
  <si>
    <t>Longitude</t>
  </si>
  <si>
    <t>N = positive</t>
  </si>
  <si>
    <t>E = positive</t>
  </si>
  <si>
    <t>S = Negative</t>
  </si>
  <si>
    <t>W = Negative</t>
  </si>
  <si>
    <t>m</t>
  </si>
  <si>
    <t>Altitude correction</t>
  </si>
  <si>
    <t>Not necesary if value is &gt; 35º</t>
  </si>
  <si>
    <t>Cosmic dose contribution</t>
  </si>
  <si>
    <t>Altitude correction parameters</t>
  </si>
  <si>
    <r>
      <rPr>
        <b/>
        <i/>
        <vertAlign val="superscript"/>
        <sz val="10"/>
        <rFont val="Arial"/>
        <family val="2"/>
      </rPr>
      <t>234</t>
    </r>
    <r>
      <rPr>
        <b/>
        <i/>
        <sz val="10"/>
        <rFont val="Arial"/>
        <family val="2"/>
      </rPr>
      <t>U</t>
    </r>
  </si>
  <si>
    <r>
      <rPr>
        <b/>
        <i/>
        <vertAlign val="superscript"/>
        <sz val="10"/>
        <rFont val="Arial"/>
        <family val="2"/>
      </rPr>
      <t>230</t>
    </r>
    <r>
      <rPr>
        <b/>
        <i/>
        <sz val="10"/>
        <rFont val="Arial"/>
        <family val="2"/>
      </rPr>
      <t>Th</t>
    </r>
  </si>
  <si>
    <r>
      <rPr>
        <b/>
        <i/>
        <vertAlign val="superscript"/>
        <sz val="10"/>
        <rFont val="Arial"/>
        <family val="2"/>
      </rPr>
      <t>226</t>
    </r>
    <r>
      <rPr>
        <b/>
        <i/>
        <sz val="10"/>
        <rFont val="Arial"/>
        <family val="2"/>
      </rPr>
      <t>Ra</t>
    </r>
  </si>
  <si>
    <r>
      <rPr>
        <b/>
        <i/>
        <vertAlign val="superscript"/>
        <sz val="10"/>
        <rFont val="Arial"/>
        <family val="2"/>
      </rPr>
      <t>222</t>
    </r>
    <r>
      <rPr>
        <b/>
        <i/>
        <sz val="10"/>
        <rFont val="Arial"/>
        <family val="2"/>
      </rPr>
      <t>Rn</t>
    </r>
  </si>
  <si>
    <r>
      <rPr>
        <b/>
        <i/>
        <vertAlign val="superscript"/>
        <sz val="10"/>
        <rFont val="Arial"/>
        <family val="2"/>
      </rPr>
      <t>210</t>
    </r>
    <r>
      <rPr>
        <b/>
        <i/>
        <sz val="10"/>
        <rFont val="Arial"/>
        <family val="2"/>
      </rPr>
      <t>Pb</t>
    </r>
  </si>
  <si>
    <r>
      <rPr>
        <b/>
        <i/>
        <vertAlign val="superscript"/>
        <sz val="10"/>
        <rFont val="Arial"/>
        <family val="2"/>
      </rPr>
      <t>220</t>
    </r>
    <r>
      <rPr>
        <b/>
        <i/>
        <sz val="10"/>
        <rFont val="Arial"/>
        <family val="2"/>
      </rPr>
      <t>Rn</t>
    </r>
  </si>
  <si>
    <t>UMA</t>
  </si>
  <si>
    <r>
      <rPr>
        <b/>
        <i/>
        <vertAlign val="superscript"/>
        <sz val="10"/>
        <rFont val="Arial"/>
        <family val="2"/>
      </rPr>
      <t>235</t>
    </r>
    <r>
      <rPr>
        <b/>
        <i/>
        <sz val="10"/>
        <rFont val="Arial"/>
        <family val="2"/>
      </rPr>
      <t>U</t>
    </r>
  </si>
  <si>
    <t>Concentration</t>
  </si>
  <si>
    <r>
      <t xml:space="preserve"> Beta Gy·ka</t>
    </r>
    <r>
      <rPr>
        <b/>
        <i/>
        <vertAlign val="superscript"/>
        <sz val="10"/>
        <rFont val="Arial"/>
        <family val="2"/>
      </rPr>
      <t>-1</t>
    </r>
  </si>
  <si>
    <r>
      <t>Gamma Gy·ka</t>
    </r>
    <r>
      <rPr>
        <b/>
        <i/>
        <vertAlign val="superscript"/>
        <sz val="10"/>
        <rFont val="Arial"/>
        <family val="2"/>
      </rPr>
      <t>-1</t>
    </r>
  </si>
  <si>
    <t>eV</t>
  </si>
  <si>
    <t>CIAAW</t>
  </si>
  <si>
    <t>Fraction</t>
  </si>
  <si>
    <t>Beta calibration error</t>
  </si>
  <si>
    <t>#</t>
  </si>
  <si>
    <t>CIAAW 2003</t>
  </si>
  <si>
    <t>CIAAW 2013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</si>
  <si>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</si>
  <si>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(ppm)</t>
    </r>
  </si>
  <si>
    <t>Mejdahl (1979)</t>
  </si>
  <si>
    <t>Brennan (2003)</t>
  </si>
  <si>
    <t>Guerin et al. (2012) Quartz</t>
  </si>
  <si>
    <t>Guerin et al. (2012) Feldspar</t>
  </si>
  <si>
    <t>Readhead (2002)</t>
  </si>
  <si>
    <t>Readhead2002</t>
  </si>
  <si>
    <t>Combined</t>
  </si>
  <si>
    <t>Rb</t>
  </si>
  <si>
    <t>Grain Size (µm)</t>
  </si>
  <si>
    <t>φ(D)</t>
  </si>
  <si>
    <t>1-φ(D)</t>
  </si>
  <si>
    <t>1-(φ(D))</t>
  </si>
  <si>
    <r>
      <t>Gamma Gy·ka</t>
    </r>
    <r>
      <rPr>
        <b/>
        <i/>
        <vertAlign val="superscript"/>
        <sz val="10"/>
        <color rgb="FFFF0000"/>
        <rFont val="Arial"/>
        <family val="2"/>
      </rPr>
      <t>-1</t>
    </r>
  </si>
  <si>
    <t>Gamma dose not effective for internal dose</t>
  </si>
  <si>
    <t>Minutes</t>
  </si>
  <si>
    <t>Geomagnetic latitude (°)</t>
  </si>
  <si>
    <t>Cosmic dose rate factors (from DRAC v1.1)</t>
  </si>
  <si>
    <t>Parameters used to position-correct the cosmic dose rate for geomagnetic latitude. Values have been read from figure 2 of Prescott and Hutton (1994). F, J, and H values for negative latitudes are assumed to mirror the positive latitudes.</t>
  </si>
  <si>
    <t>Mix</t>
  </si>
  <si>
    <r>
      <rPr>
        <b/>
        <sz val="10"/>
        <color theme="1"/>
        <rFont val="Arial"/>
        <family val="2"/>
      </rPr>
      <t>Figure</t>
    </r>
    <r>
      <rPr>
        <sz val="10"/>
        <rFont val="Arial"/>
        <family val="2"/>
      </rPr>
      <t>: Parameters used to position correct the cosmic dose rate for geomagnetic latitude.</t>
    </r>
  </si>
  <si>
    <t>Expressed as etch attenuation factor only</t>
  </si>
  <si>
    <t>Bell (1979)</t>
  </si>
  <si>
    <t>Etch depth (µm)</t>
  </si>
  <si>
    <t>Weightings used for grain size attenuation factor &amp; to calculate combined factors:</t>
  </si>
  <si>
    <t>Min.</t>
  </si>
  <si>
    <t>Max.</t>
  </si>
  <si>
    <r>
      <t>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</si>
  <si>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r>
      <t>1-φ</t>
    </r>
    <r>
      <rPr>
        <b/>
        <i/>
        <vertAlign val="subscript"/>
        <sz val="10"/>
        <color theme="1"/>
        <rFont val="Arial"/>
        <family val="2"/>
      </rPr>
      <t>2e</t>
    </r>
    <r>
      <rPr>
        <b/>
        <i/>
        <sz val="10"/>
        <rFont val="Arial"/>
        <family val="2"/>
      </rPr>
      <t>(D)</t>
    </r>
  </si>
  <si>
    <t>Etching parameters (µm)</t>
  </si>
  <si>
    <t>Beta from U, Th, K</t>
  </si>
  <si>
    <t>Beta from Combined</t>
  </si>
  <si>
    <t>Corrected Beta Doses</t>
  </si>
  <si>
    <t>Beta Uncorrected Doses</t>
  </si>
  <si>
    <t>Attenuation Factors</t>
  </si>
  <si>
    <t>Grain size</t>
  </si>
  <si>
    <t>Etching</t>
  </si>
  <si>
    <t>Water Content</t>
  </si>
  <si>
    <t>Total corrections</t>
  </si>
  <si>
    <t>Dose rate summary</t>
  </si>
  <si>
    <r>
      <rPr>
        <b/>
        <i/>
        <vertAlign val="superscript"/>
        <sz val="10"/>
        <color indexed="8"/>
        <rFont val="Arial"/>
        <family val="2"/>
      </rPr>
      <t>40</t>
    </r>
    <r>
      <rPr>
        <b/>
        <i/>
        <sz val="10"/>
        <rFont val="Arial"/>
        <family val="2"/>
      </rPr>
      <t>K</t>
    </r>
  </si>
  <si>
    <r>
      <rPr>
        <b/>
        <i/>
        <vertAlign val="superscript"/>
        <sz val="10"/>
        <color indexed="8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</si>
  <si>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Dose rate conversion factors</t>
  </si>
  <si>
    <t>Dose rate converter (Activity to Concentration)</t>
  </si>
  <si>
    <t>Dose rate converter (Concentration to Activity)</t>
  </si>
  <si>
    <t>Internal dose rate converter (Concentration to Activity)</t>
  </si>
  <si>
    <t>Cosmic dose calculation</t>
  </si>
  <si>
    <r>
      <t>K</t>
    </r>
    <r>
      <rPr>
        <b/>
        <i/>
        <vertAlign val="subscript"/>
        <sz val="10"/>
        <rFont val="Arial"/>
        <family val="2"/>
      </rPr>
      <t>2</t>
    </r>
    <r>
      <rPr>
        <b/>
        <i/>
        <sz val="10"/>
        <rFont val="Arial"/>
        <family val="2"/>
      </rPr>
      <t>O</t>
    </r>
  </si>
  <si>
    <t>Atomic W.</t>
  </si>
  <si>
    <t>CIAAW 1969</t>
  </si>
  <si>
    <r>
      <rPr>
        <b/>
        <i/>
        <vertAlign val="superscript"/>
        <sz val="10"/>
        <rFont val="Arial"/>
        <family val="2"/>
      </rPr>
      <t>40</t>
    </r>
    <r>
      <rPr>
        <b/>
        <i/>
        <sz val="10"/>
        <rFont val="Arial"/>
        <family val="2"/>
      </rPr>
      <t xml:space="preserve">K, </t>
    </r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</t>
    </r>
  </si>
  <si>
    <t>Readhead (2002) Internal</t>
  </si>
  <si>
    <t>Mejdahl (1979) Internal</t>
  </si>
  <si>
    <t>Brennan (2003) Internal</t>
  </si>
  <si>
    <t>Bell (1979) Internal</t>
  </si>
  <si>
    <t>YES</t>
  </si>
  <si>
    <t>Geomag</t>
  </si>
  <si>
    <t>Water Correct</t>
  </si>
  <si>
    <t>Dose Rate Calculations From</t>
  </si>
  <si>
    <t>TOTAL Equi</t>
  </si>
  <si>
    <t>°</t>
  </si>
  <si>
    <t>±</t>
  </si>
  <si>
    <t>Cosmic dose (Altitude Correc.)</t>
  </si>
  <si>
    <t>Project Name</t>
  </si>
  <si>
    <t>Number of data</t>
  </si>
  <si>
    <t>File</t>
  </si>
  <si>
    <t>Equivalent Dose Calculation</t>
  </si>
  <si>
    <t>ED (s)</t>
  </si>
  <si>
    <t>Mean ED</t>
  </si>
  <si>
    <t>Weight Mean SD</t>
  </si>
  <si>
    <t>Weight Mean SE</t>
  </si>
  <si>
    <t>MSWD</t>
  </si>
  <si>
    <t>RISØ Dose Rate</t>
  </si>
  <si>
    <t>ED (Gy)</t>
  </si>
  <si>
    <t>Weight Mean</t>
  </si>
  <si>
    <t>Common Age</t>
  </si>
  <si>
    <t>Protocol</t>
  </si>
  <si>
    <r>
      <t>Gy·s</t>
    </r>
    <r>
      <rPr>
        <b/>
        <i/>
        <vertAlign val="superscript"/>
        <sz val="10"/>
        <rFont val="Arial"/>
        <family val="2"/>
      </rPr>
      <t>-1</t>
    </r>
  </si>
  <si>
    <t># Zero</t>
  </si>
  <si>
    <t>Curve Value</t>
  </si>
  <si>
    <t>Distr. Sum</t>
  </si>
  <si>
    <t>Intervals</t>
  </si>
  <si>
    <t>Frecuency</t>
  </si>
  <si>
    <t>Acum.Frecuency</t>
  </si>
  <si>
    <t>Graph</t>
  </si>
  <si>
    <t>Dose Interval</t>
  </si>
  <si>
    <t>Interval Width</t>
  </si>
  <si>
    <t>Interval Number</t>
  </si>
  <si>
    <t>Number of Intervals</t>
  </si>
  <si>
    <r>
      <t>Alpha Gy·ka</t>
    </r>
    <r>
      <rPr>
        <b/>
        <i/>
        <vertAlign val="superscript"/>
        <sz val="10"/>
        <rFont val="Arial"/>
        <family val="2"/>
      </rPr>
      <t>-1</t>
    </r>
  </si>
  <si>
    <r>
      <t xml:space="preserve"> Alpha Gy·ka</t>
    </r>
    <r>
      <rPr>
        <b/>
        <i/>
        <vertAlign val="superscript"/>
        <sz val="10"/>
        <rFont val="Arial"/>
        <family val="2"/>
      </rPr>
      <t>-1</t>
    </r>
  </si>
  <si>
    <t>Alpha Uncorrected Doses</t>
  </si>
  <si>
    <t>MIX</t>
  </si>
  <si>
    <t>Brennan et al. (1991)</t>
  </si>
  <si>
    <t>Bell (1980)</t>
  </si>
  <si>
    <t>Alpha grain size correction</t>
  </si>
  <si>
    <t>α+β Grain size attenuation factors (from DRAC v1.1)</t>
  </si>
  <si>
    <t>Bell (1980) Internal</t>
  </si>
  <si>
    <t>Brennan et al. (1991) Internal</t>
  </si>
  <si>
    <t>U 1-phi2e(D)</t>
  </si>
  <si>
    <t>Th 1-phi2e(D)</t>
  </si>
  <si>
    <t>Combined 1-phi2e(D)</t>
  </si>
  <si>
    <t xml:space="preserve"> U</t>
  </si>
  <si>
    <t>Alpha etch attenuation factors</t>
  </si>
  <si>
    <t xml:space="preserve"> Sat (%)</t>
  </si>
  <si>
    <t>α+β Etch attenuation factors (from DRAC v1.2)</t>
  </si>
  <si>
    <t>&lt;0.005</t>
  </si>
  <si>
    <t>&lt;0.0005</t>
  </si>
  <si>
    <t>&lt;0.00005</t>
  </si>
  <si>
    <t>Reader Name</t>
  </si>
  <si>
    <t>Mode of Analysis</t>
  </si>
  <si>
    <t>Number of files</t>
  </si>
  <si>
    <t>Total Selected data</t>
  </si>
  <si>
    <t>Selected?</t>
  </si>
  <si>
    <t>Age Model</t>
  </si>
  <si>
    <t>DATA RAW</t>
  </si>
  <si>
    <t>DATA SELECT</t>
  </si>
  <si>
    <t>NO</t>
  </si>
  <si>
    <t>Conversion Rate</t>
  </si>
  <si>
    <r>
      <t>4. Specific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 of 1% nat. K and 50 ppm of nat. Rb</t>
    </r>
  </si>
  <si>
    <r>
      <t>5. Dose-rate (Gy·ka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 for concentrations as in 4</t>
    </r>
  </si>
  <si>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</si>
  <si>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</si>
  <si>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</si>
  <si>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228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</si>
  <si>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224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</si>
  <si>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220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</si>
  <si>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216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</si>
  <si>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</si>
  <si>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</si>
  <si>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212</t>
    </r>
    <r>
      <rPr>
        <sz val="10"/>
        <rFont val="Arial"/>
        <family val="2"/>
      </rPr>
      <t>Po (0.641)</t>
    </r>
  </si>
  <si>
    <r>
      <rPr>
        <vertAlign val="superscript"/>
        <sz val="10"/>
        <rFont val="Arial"/>
        <family val="2"/>
      </rPr>
      <t>208</t>
    </r>
    <r>
      <rPr>
        <sz val="10"/>
        <rFont val="Arial"/>
        <family val="2"/>
      </rPr>
      <t>Tl (0.359)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</si>
  <si>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</si>
  <si>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</t>
    </r>
    <r>
      <rPr>
        <vertAlign val="subscript"/>
        <sz val="10"/>
        <rFont val="Arial"/>
        <family val="2"/>
      </rPr>
      <t>m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</si>
  <si>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Pa (0.0016)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</si>
  <si>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</si>
  <si>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</si>
  <si>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226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</si>
  <si>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222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</si>
  <si>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218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</si>
  <si>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</si>
  <si>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</si>
  <si>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214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</si>
  <si>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</si>
  <si>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</si>
  <si>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210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</si>
  <si>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</si>
  <si>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238</t>
    </r>
    <r>
      <rPr>
        <sz val="10"/>
        <rFont val="Arial"/>
        <family val="2"/>
      </rPr>
      <t>U Pre-Rn Total</t>
    </r>
  </si>
  <si>
    <t>Pre-Rn Total</t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</si>
  <si>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</si>
  <si>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Th</t>
    </r>
  </si>
  <si>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>Pa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</si>
  <si>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Ac</t>
    </r>
  </si>
  <si>
    <r>
      <rPr>
        <vertAlign val="superscript"/>
        <sz val="10"/>
        <rFont val="Arial"/>
        <family val="2"/>
      </rPr>
      <t>227</t>
    </r>
    <r>
      <rPr>
        <sz val="10"/>
        <rFont val="Arial"/>
        <family val="2"/>
      </rPr>
      <t>Th (0.986)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</si>
  <si>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Fr (0.014)</t>
    </r>
  </si>
  <si>
    <r>
      <rPr>
        <vertAlign val="superscript"/>
        <sz val="10"/>
        <rFont val="Arial"/>
        <family val="2"/>
      </rPr>
      <t>223</t>
    </r>
    <r>
      <rPr>
        <sz val="10"/>
        <rFont val="Arial"/>
        <family val="2"/>
      </rPr>
      <t>Ra</t>
    </r>
  </si>
  <si>
    <r>
      <rPr>
        <vertAlign val="superscript"/>
        <sz val="10"/>
        <rFont val="Arial"/>
        <family val="2"/>
      </rPr>
      <t>219</t>
    </r>
    <r>
      <rPr>
        <sz val="10"/>
        <rFont val="Arial"/>
        <family val="2"/>
      </rPr>
      <t>Rn</t>
    </r>
  </si>
  <si>
    <r>
      <rPr>
        <vertAlign val="superscript"/>
        <sz val="10"/>
        <rFont val="Arial"/>
        <family val="2"/>
      </rPr>
      <t>215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</si>
  <si>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Pb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</si>
  <si>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Bi</t>
    </r>
  </si>
  <si>
    <r>
      <rPr>
        <vertAlign val="superscript"/>
        <sz val="10"/>
        <rFont val="Arial"/>
        <family val="2"/>
      </rPr>
      <t>211</t>
    </r>
    <r>
      <rPr>
        <sz val="10"/>
        <rFont val="Arial"/>
        <family val="2"/>
      </rPr>
      <t>Po</t>
    </r>
  </si>
  <si>
    <r>
      <rPr>
        <vertAlign val="superscript"/>
        <sz val="10"/>
        <rFont val="Arial"/>
        <family val="2"/>
      </rPr>
      <t>207</t>
    </r>
    <r>
      <rPr>
        <sz val="10"/>
        <rFont val="Arial"/>
        <family val="2"/>
      </rPr>
      <t>Tl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</si>
  <si>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Total</t>
    </r>
  </si>
  <si>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>U Pre-Rn Total</t>
    </r>
  </si>
  <si>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>Th</t>
    </r>
  </si>
  <si>
    <r>
      <t>Dose-rate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 per ppm</t>
    </r>
  </si>
  <si>
    <t>Abundance by weight</t>
  </si>
  <si>
    <r>
      <t>Parent Activity (Bq·kg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</si>
  <si>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Source: Adamiec  &amp; Aitken, Ancient TL, 1998</t>
  </si>
  <si>
    <t>Source: Liritzis et al., Mediterranean Archaeology and Archaeometry, 2013</t>
  </si>
  <si>
    <r>
      <t>Annual dose rates for each nuclide group, for activity concentrations equivalent to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of natural uranium in secular equilibrium with its daughters,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232</t>
    </r>
    <r>
      <rPr>
        <sz val="10"/>
        <rFont val="Arial"/>
        <family val="2"/>
      </rPr>
      <t xml:space="preserve">Th 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series associating </t>
    </r>
    <r>
      <rPr>
        <vertAlign val="superscript"/>
        <sz val="10"/>
        <rFont val="Arial"/>
        <family val="2"/>
      </rPr>
      <t>235</t>
    </r>
    <r>
      <rPr>
        <sz val="10"/>
        <rFont val="Arial"/>
        <family val="2"/>
      </rPr>
      <t xml:space="preserve">U with </t>
    </r>
    <r>
      <rPr>
        <vertAlign val="superscript"/>
        <sz val="10"/>
        <rFont val="Arial"/>
        <family val="2"/>
      </rPr>
      <t>234</t>
    </r>
    <r>
      <rPr>
        <sz val="10"/>
        <rFont val="Arial"/>
        <family val="2"/>
      </rPr>
      <t xml:space="preserve">U, and </t>
    </r>
    <r>
      <rPr>
        <vertAlign val="superscript"/>
        <sz val="10"/>
        <rFont val="Arial"/>
        <family val="2"/>
      </rPr>
      <t>231</t>
    </r>
    <r>
      <rPr>
        <sz val="10"/>
        <rFont val="Arial"/>
        <family val="2"/>
      </rPr>
      <t xml:space="preserve">Pa with </t>
    </r>
    <r>
      <rPr>
        <vertAlign val="superscript"/>
        <sz val="10"/>
        <rFont val="Arial"/>
        <family val="2"/>
      </rPr>
      <t>230</t>
    </r>
    <r>
      <rPr>
        <sz val="10"/>
        <rFont val="Arial"/>
        <family val="2"/>
      </rPr>
      <t>Th similarly in equilibrium, and 1 Bq·kg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40</t>
    </r>
    <r>
      <rPr>
        <sz val="10"/>
        <rFont val="Arial"/>
        <family val="2"/>
      </rPr>
      <t>K.</t>
    </r>
  </si>
  <si>
    <t>Daughters of U-238 and Th-232 are given in 'equivalent' concentrations, as is K-40. Guérin et al. (2011)</t>
  </si>
  <si>
    <t>1 Year</t>
  </si>
  <si>
    <t>seconds</t>
  </si>
  <si>
    <r>
      <t>J·s</t>
    </r>
    <r>
      <rPr>
        <b/>
        <i/>
        <vertAlign val="superscript"/>
        <sz val="10"/>
        <rFont val="Arial"/>
        <family val="2"/>
      </rPr>
      <t>-1</t>
    </r>
  </si>
  <si>
    <t>Grain Size Beta Factor From</t>
  </si>
  <si>
    <t>Etching Beta Factor From</t>
  </si>
  <si>
    <t>Grain Size Alpha Factor From</t>
  </si>
  <si>
    <t>Etching Alpha Factor From</t>
  </si>
  <si>
    <t>Rejected Data %</t>
  </si>
  <si>
    <t>Max Grain Size (µm)</t>
  </si>
  <si>
    <t>Min Grain Size (µm)</t>
  </si>
  <si>
    <t>β External</t>
  </si>
  <si>
    <t>γ External</t>
  </si>
  <si>
    <t>α External</t>
  </si>
  <si>
    <t>Alpha dose rate</t>
  </si>
  <si>
    <t>Corrected Alpha Doses</t>
  </si>
  <si>
    <t>Alpha from U, Th, K</t>
  </si>
  <si>
    <t>Alpha from Combined</t>
  </si>
  <si>
    <t>Cosmic dose User</t>
  </si>
  <si>
    <t>Rb Ext?</t>
  </si>
  <si>
    <t>Rb Int?</t>
  </si>
  <si>
    <t>Grain size MAX-MIN (μm)</t>
  </si>
  <si>
    <t>β Internal</t>
  </si>
  <si>
    <t>α Internal</t>
  </si>
  <si>
    <t>Shallow depths</t>
  </si>
  <si>
    <t>Deep depths</t>
  </si>
  <si>
    <t>Fractional Dose</t>
  </si>
  <si>
    <t>Depth (m)</t>
  </si>
  <si>
    <t>Weighted average</t>
  </si>
  <si>
    <t>Depth</t>
  </si>
  <si>
    <t>Shallow depth correction</t>
  </si>
  <si>
    <t>Attenuation factor</t>
  </si>
  <si>
    <t>Shallow depth (&lt; 30 cm)</t>
  </si>
  <si>
    <t>Etching size MAX-MIN (μm)</t>
  </si>
  <si>
    <t>Geomagnetic latitude</t>
  </si>
  <si>
    <t>User De?</t>
  </si>
  <si>
    <t>Conditions of Use</t>
  </si>
  <si>
    <t>To start using this software:</t>
  </si>
  <si>
    <t>Dr. Carlos Pérez Garrido</t>
  </si>
  <si>
    <t>Prescott and Hutton (1994)</t>
  </si>
  <si>
    <t>Beta dose rate (User)</t>
  </si>
  <si>
    <t>Beta dose rate</t>
  </si>
  <si>
    <t>Gamma dose rate (User)</t>
  </si>
  <si>
    <t>Gamma dose rate</t>
  </si>
  <si>
    <t>Internal dose rate (User)</t>
  </si>
  <si>
    <t>Alpha dose rate (User)</t>
  </si>
  <si>
    <t>Equivalent dose (User)</t>
  </si>
  <si>
    <t>Beta Internal dose rate</t>
  </si>
  <si>
    <t>Alpha internal dose rate</t>
  </si>
  <si>
    <r>
      <t>Pottasium (K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 to K element)</t>
    </r>
  </si>
  <si>
    <r>
      <t>Pottasium (K element to K</t>
    </r>
    <r>
      <rPr>
        <b/>
        <i/>
        <vertAlign val="subscript"/>
        <sz val="10"/>
        <color theme="1"/>
        <rFont val="Arial"/>
        <family val="2"/>
      </rPr>
      <t>2</t>
    </r>
    <r>
      <rPr>
        <b/>
        <i/>
        <sz val="10"/>
        <color theme="1"/>
        <rFont val="Arial"/>
        <family val="2"/>
      </rPr>
      <t>O)</t>
    </r>
  </si>
  <si>
    <t>Calculations from data files</t>
  </si>
  <si>
    <t>Raw data from files uploaded</t>
  </si>
  <si>
    <t>Equivalent dose calculation from selected data</t>
  </si>
  <si>
    <t>δ</t>
  </si>
  <si>
    <t>δ(%) 10%</t>
  </si>
  <si>
    <t>δ(%)</t>
  </si>
  <si>
    <t>δ(Gy)</t>
  </si>
  <si>
    <r>
      <t>δ(Gy·ka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</si>
  <si>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grain size</t>
    </r>
  </si>
  <si>
    <r>
      <t>δ</t>
    </r>
    <r>
      <rPr>
        <b/>
        <i/>
        <vertAlign val="subscript"/>
        <sz val="10"/>
        <rFont val="Arial"/>
        <family val="2"/>
      </rPr>
      <t>etching</t>
    </r>
  </si>
  <si>
    <r>
      <t>δ</t>
    </r>
    <r>
      <rPr>
        <b/>
        <i/>
        <vertAlign val="subscript"/>
        <sz val="10"/>
        <rFont val="Arial"/>
        <family val="2"/>
      </rPr>
      <t>wc</t>
    </r>
  </si>
  <si>
    <r>
      <t>δ</t>
    </r>
    <r>
      <rPr>
        <b/>
        <i/>
        <vertAlign val="subscript"/>
        <sz val="10"/>
        <rFont val="Arial"/>
        <family val="2"/>
      </rPr>
      <t>Total corrections</t>
    </r>
  </si>
  <si>
    <r>
      <t>δ(Gy·s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</si>
  <si>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SD</t>
  </si>
  <si>
    <t>SE</t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</si>
  <si>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(s)</t>
    </r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</si>
  <si>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(Gy)</t>
    </r>
  </si>
  <si>
    <r>
      <t>ED·(δ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</si>
  <si>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</si>
  <si>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·(δ</t>
    </r>
    <r>
      <rPr>
        <b/>
        <i/>
        <vertAlign val="subscript"/>
        <sz val="10"/>
        <rFont val="Arial"/>
        <family val="2"/>
      </rPr>
      <t>ED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</si>
  <si>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ln(ED)·(δ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</si>
  <si>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((δ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>·ED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2</t>
    </r>
    <r>
      <rPr>
        <b/>
        <i/>
        <sz val="10"/>
        <rFont val="Arial"/>
        <family val="2"/>
      </rPr>
      <t>)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</si>
  <si>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Test Dose</t>
    </r>
  </si>
  <si>
    <r>
      <t>δ</t>
    </r>
    <r>
      <rPr>
        <b/>
        <i/>
        <vertAlign val="subscript"/>
        <sz val="10"/>
        <rFont val="Arial"/>
        <family val="2"/>
      </rPr>
      <t>Palaeodose</t>
    </r>
  </si>
  <si>
    <r>
      <t>δ(Bq·kg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</si>
  <si>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δ(ppm)</t>
  </si>
  <si>
    <t>a-value</t>
  </si>
  <si>
    <r>
      <t>δ</t>
    </r>
    <r>
      <rPr>
        <b/>
        <i/>
        <vertAlign val="subscript"/>
        <sz val="10"/>
        <rFont val="Arial"/>
        <family val="2"/>
      </rPr>
      <t>a-value</t>
    </r>
  </si>
  <si>
    <r>
      <t>δ</t>
    </r>
    <r>
      <rPr>
        <b/>
        <i/>
        <vertAlign val="subscript"/>
        <sz val="10"/>
        <rFont val="Arial"/>
        <family val="2"/>
      </rPr>
      <t>alpha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</si>
  <si>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beta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</si>
  <si>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</si>
  <si>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t>δ(UMA)</t>
  </si>
  <si>
    <r>
      <rPr>
        <b/>
        <i/>
        <vertAlign val="superscript"/>
        <sz val="10"/>
        <rFont val="Arial"/>
        <family val="2"/>
      </rPr>
      <t>87</t>
    </r>
    <r>
      <rPr>
        <b/>
        <i/>
        <sz val="10"/>
        <rFont val="Arial"/>
        <family val="2"/>
      </rPr>
      <t>Rb 50ppm</t>
    </r>
  </si>
  <si>
    <r>
      <t xml:space="preserve">1 ppm </t>
    </r>
    <r>
      <rPr>
        <b/>
        <i/>
        <sz val="10"/>
        <rFont val="Arial"/>
        <family val="2"/>
      </rPr>
      <t>U</t>
    </r>
  </si>
  <si>
    <r>
      <t>Beta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</si>
  <si>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</si>
  <si>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Beta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</si>
  <si>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beta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</si>
  <si>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U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</si>
  <si>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U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</si>
  <si>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Alpha Th Gy·ka</t>
    </r>
    <r>
      <rPr>
        <b/>
        <i/>
        <vertAlign val="superscript"/>
        <sz val="10"/>
        <rFont val="Arial"/>
        <family val="2"/>
      </rPr>
      <t>-1</t>
    </r>
  </si>
  <si>
    <r>
      <t>δ</t>
    </r>
    <r>
      <rPr>
        <b/>
        <i/>
        <vertAlign val="subscript"/>
        <sz val="10"/>
        <rFont val="Arial"/>
        <family val="2"/>
      </rPr>
      <t>alpha Th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</si>
  <si>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color rgb="FFFF0000"/>
        <rFont val="Arial"/>
        <family val="2"/>
      </rPr>
      <t>Gamma</t>
    </r>
    <r>
      <rPr>
        <b/>
        <i/>
        <sz val="10"/>
        <color rgb="FFFF0000"/>
        <rFont val="Arial"/>
        <family val="2"/>
      </rPr>
      <t>(Gy·ka</t>
    </r>
    <r>
      <rPr>
        <b/>
        <i/>
        <vertAlign val="superscript"/>
        <sz val="10"/>
        <color rgb="FFFF0000"/>
        <rFont val="Arial"/>
        <family val="2"/>
      </rPr>
      <t>-1</t>
    </r>
    <r>
      <rPr>
        <b/>
        <i/>
        <sz val="10"/>
        <color rgb="FFFF0000"/>
        <rFont val="Arial"/>
        <family val="2"/>
      </rPr>
      <t>)</t>
    </r>
  </si>
  <si>
    <t>δ(cm)</t>
  </si>
  <si>
    <r>
      <t>δ(g·cm</t>
    </r>
    <r>
      <rPr>
        <b/>
        <i/>
        <vertAlign val="superscript"/>
        <sz val="10"/>
        <rFont val="Arial"/>
        <family val="2"/>
      </rPr>
      <t>-2</t>
    </r>
    <r>
      <rPr>
        <b/>
        <i/>
        <sz val="10"/>
        <rFont val="Arial"/>
        <family val="2"/>
      </rPr>
      <t>)</t>
    </r>
  </si>
  <si>
    <r>
      <t>δ(g·cm</t>
    </r>
    <r>
      <rPr>
        <b/>
        <i/>
        <vertAlign val="superscript"/>
        <sz val="10"/>
        <rFont val="Arial"/>
        <family val="2"/>
      </rPr>
      <t>-3</t>
    </r>
    <r>
      <rPr>
        <b/>
        <i/>
        <sz val="10"/>
        <rFont val="Arial"/>
        <family val="2"/>
      </rPr>
      <t>)</t>
    </r>
  </si>
  <si>
    <t>δ(m)</t>
  </si>
  <si>
    <r>
      <t>δ</t>
    </r>
    <r>
      <rPr>
        <b/>
        <i/>
        <vertAlign val="subscript"/>
        <sz val="10"/>
        <rFont val="Arial"/>
        <family val="2"/>
      </rPr>
      <t>altitude factor</t>
    </r>
  </si>
  <si>
    <t>δ(Degrees)</t>
  </si>
  <si>
    <r>
      <t>δ</t>
    </r>
    <r>
      <rPr>
        <b/>
        <i/>
        <vertAlign val="subscript"/>
        <sz val="10"/>
        <rFont val="Arial"/>
        <family val="2"/>
      </rPr>
      <t>parameters</t>
    </r>
  </si>
  <si>
    <t>Altitude (m.a.s.l.)</t>
  </si>
  <si>
    <t>Julio</t>
  </si>
  <si>
    <r>
      <t>1. Natural abundance (mg·g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</si>
  <si>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Energy (MeV)</t>
  </si>
  <si>
    <r>
      <t>δ</t>
    </r>
    <r>
      <rPr>
        <b/>
        <i/>
        <vertAlign val="subscript"/>
        <sz val="10"/>
        <rFont val="Arial"/>
        <family val="2"/>
      </rPr>
      <t>gamma</t>
    </r>
    <r>
      <rPr>
        <b/>
        <i/>
        <sz val="10"/>
        <rFont val="Arial"/>
        <family val="2"/>
      </rPr>
      <t>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</si>
  <si>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</si>
  <si>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Dose rate, nat. U (Gy·ka</t>
    </r>
    <r>
      <rPr>
        <b/>
        <i/>
        <vertAlign val="superscript"/>
        <sz val="10"/>
        <rFont val="Arial"/>
        <family val="2"/>
      </rPr>
      <t>-1</t>
    </r>
    <r>
      <rPr>
        <b/>
        <i/>
        <sz val="10"/>
        <rFont val="Arial"/>
        <family val="2"/>
      </rPr>
      <t>)</t>
    </r>
  </si>
  <si>
    <r>
      <t>δ</t>
    </r>
    <r>
      <rPr>
        <b/>
        <i/>
        <vertAlign val="subscript"/>
        <sz val="10"/>
        <rFont val="Arial"/>
        <family val="2"/>
      </rPr>
      <t>U</t>
    </r>
  </si>
  <si>
    <r>
      <t>δ</t>
    </r>
    <r>
      <rPr>
        <b/>
        <i/>
        <vertAlign val="subscript"/>
        <sz val="10"/>
        <rFont val="Arial"/>
        <family val="2"/>
      </rPr>
      <t>Th</t>
    </r>
  </si>
  <si>
    <r>
      <t>δ</t>
    </r>
    <r>
      <rPr>
        <b/>
        <i/>
        <vertAlign val="subscript"/>
        <sz val="10"/>
        <rFont val="Arial"/>
        <family val="2"/>
      </rPr>
      <t>K</t>
    </r>
  </si>
  <si>
    <r>
      <t>δ</t>
    </r>
    <r>
      <rPr>
        <b/>
        <i/>
        <vertAlign val="subscript"/>
        <sz val="10"/>
        <rFont val="Arial"/>
        <family val="2"/>
      </rPr>
      <t>Mix</t>
    </r>
  </si>
  <si>
    <r>
      <t>δ</t>
    </r>
    <r>
      <rPr>
        <b/>
        <i/>
        <vertAlign val="subscript"/>
        <sz val="10"/>
        <rFont val="Arial"/>
        <family val="2"/>
      </rPr>
      <t>Rb</t>
    </r>
  </si>
  <si>
    <r>
      <rPr>
        <sz val="10"/>
        <rFont val="Arial"/>
        <family val="2"/>
      </rPr>
      <t>Fitted grain size absorption (φ</t>
    </r>
    <r>
      <rPr>
        <vertAlign val="subscript"/>
        <sz val="10"/>
        <color theme="1"/>
        <rFont val="Arial"/>
        <family val="2"/>
      </rPr>
      <t>2e</t>
    </r>
    <r>
      <rPr>
        <sz val="10"/>
        <rFont val="Arial"/>
        <family val="2"/>
      </rPr>
      <t>D) and attenuation factors (1-</t>
    </r>
    <r>
      <rPr>
        <sz val="10"/>
        <color theme="1"/>
        <rFont val="Arial"/>
        <family val="2"/>
      </rPr>
      <t>φ</t>
    </r>
    <r>
      <rPr>
        <vertAlign val="subscript"/>
        <sz val="10"/>
        <color theme="1"/>
        <rFont val="Arial"/>
        <family val="2"/>
      </rPr>
      <t>2e</t>
    </r>
    <r>
      <rPr>
        <sz val="10"/>
        <color theme="1"/>
        <rFont val="Arial"/>
        <family val="2"/>
      </rPr>
      <t xml:space="preserve">D) </t>
    </r>
    <r>
      <rPr>
        <sz val="10"/>
        <rFont val="Arial"/>
        <family val="2"/>
      </rPr>
      <t>for etch depth attenuation of the beta dose</t>
    </r>
    <r>
      <rPr>
        <sz val="10"/>
        <color theme="1"/>
        <rFont val="Arial"/>
        <family val="2"/>
      </rPr>
      <t xml:space="preserve">. </t>
    </r>
    <r>
      <rPr>
        <sz val="10"/>
        <rFont val="Arial"/>
        <family val="2"/>
      </rPr>
      <t>Datasets from Bell (1979) and Brennan (2003).</t>
    </r>
  </si>
  <si>
    <t xml:space="preserve">Gamma dose scaling factors for shallow samples (&lt;0.3 m below ground surface) from Aitken (1985). The weighted average calculated by Aitken is 0.3U + 0.5Th + 0.2K, roughly equivalent do 3 ppm U, 10 ppm Th and 1% K. Further detail is discussed by Aitken with the original data. </t>
  </si>
  <si>
    <t>Gamma dose scaling factors from Aitken (1985) fitted with a polynomial function.</t>
  </si>
  <si>
    <t>Order Value</t>
  </si>
  <si>
    <t>Max ED Value</t>
  </si>
  <si>
    <r>
      <t>Sum δ</t>
    </r>
    <r>
      <rPr>
        <b/>
        <i/>
        <vertAlign val="subscript"/>
        <sz val="10"/>
        <rFont val="Arial"/>
        <family val="2"/>
      </rPr>
      <t xml:space="preserve">ED </t>
    </r>
    <r>
      <rPr>
        <b/>
        <i/>
        <sz val="10"/>
        <rFont val="Arial"/>
        <family val="2"/>
      </rPr>
      <t>(Gy)</t>
    </r>
  </si>
  <si>
    <t xml:space="preserve">This software utility is supplied free-of-charge for personal use by individuals at home, or anyone working in an academic (college, university etc.) environment, but please note the Disclaimer regarding its use. </t>
  </si>
  <si>
    <t>1.   Acknowledge the Security Warning, and enable the Macros</t>
  </si>
  <si>
    <t>3.   Click on the Excel button in the task bar</t>
  </si>
  <si>
    <t>Conversion factor</t>
  </si>
  <si>
    <t>Shallow depth gamma dose scaling (from DRAC v1.2)</t>
  </si>
  <si>
    <t>VERDADERO</t>
  </si>
  <si>
    <t>FALSO</t>
  </si>
  <si>
    <t>Quartz</t>
  </si>
  <si>
    <t>2.   Click on the "eM-Age botton" below in order to run the application</t>
  </si>
  <si>
    <t>4.   Before closing the program, click on "Save as" to save the data of your sample</t>
  </si>
  <si>
    <t>Data from Guérin et al. (2012)</t>
  </si>
  <si>
    <t>Source: Guérin et al., Radiation Measurements, 2012</t>
  </si>
  <si>
    <t>Guérin et al. (2012) Quartz</t>
  </si>
  <si>
    <t>Guérin et al. (2012) Quartz Internal</t>
  </si>
  <si>
    <t>Guérin et al. (2012) Feldspar</t>
  </si>
  <si>
    <t>Guérin et al. (2012) Feldspar Internal</t>
  </si>
  <si>
    <r>
      <rPr>
        <sz val="10"/>
        <rFont val="Arial"/>
        <family val="2"/>
      </rPr>
      <t>Grain size absorption (φD) and attenuation factors (1-</t>
    </r>
    <r>
      <rPr>
        <sz val="10"/>
        <color theme="1"/>
        <rFont val="Arial"/>
        <family val="2"/>
      </rPr>
      <t xml:space="preserve">φD) </t>
    </r>
    <r>
      <rPr>
        <sz val="10"/>
        <rFont val="Arial"/>
        <family val="2"/>
      </rPr>
      <t>for grain size attenuation of the beta dose from U, Th, K and the three radionuclide combinations assuming a ratio 3 ppm U, 12 ppm Th, 1% K. Datasets from Mejdahl (1979), Brennan (2003) and Guérin et al. (2011) for both quartz and feldspar and Readhead (2002) for Rb.</t>
    </r>
  </si>
  <si>
    <t>Fitted beta dose absorption and attenuation factors of Mejdhal (1979), Brennan (2003), Guérin et al. (2012) for quartz and feldspar and Readhead (2002). Data have been fitted with a spline function over a range of 1 - 1000 um.</t>
  </si>
  <si>
    <t xml:space="preserve">eM-Age is a OSL utility running under Microsoft Excel. It has been specifically set-up for RISO readers data, but could be used to work with other types of luminescence data. </t>
  </si>
  <si>
    <t>OSL</t>
  </si>
  <si>
    <t>wi</t>
  </si>
  <si>
    <t>wi*ED</t>
  </si>
  <si>
    <t>S(wi)</t>
  </si>
  <si>
    <t>Central Age Model</t>
  </si>
  <si>
    <t>Common Age Model</t>
  </si>
  <si>
    <t>Overdispersion</t>
  </si>
  <si>
    <t>ED CAM</t>
  </si>
  <si>
    <t>Error CAM</t>
  </si>
  <si>
    <t>Central Age Model (CAM)</t>
  </si>
  <si>
    <t>Alpha dose</t>
  </si>
  <si>
    <t>Beta dose</t>
  </si>
  <si>
    <t>Gamma dose</t>
  </si>
  <si>
    <t>Cosmic dose</t>
  </si>
  <si>
    <t>Internal dose</t>
  </si>
  <si>
    <t>User Beta?</t>
  </si>
  <si>
    <t>User Gamma?</t>
  </si>
  <si>
    <t>User Cosmic?</t>
  </si>
  <si>
    <t>User Internal?</t>
  </si>
  <si>
    <t>User Alpha?</t>
  </si>
  <si>
    <t>Equivalent</t>
  </si>
  <si>
    <t>Beta Corrections?</t>
  </si>
  <si>
    <t>Gamma Correction?</t>
  </si>
  <si>
    <t>Alpha Correction?</t>
  </si>
  <si>
    <t>GyValues</t>
  </si>
  <si>
    <t>External dose</t>
  </si>
  <si>
    <t>Age (ka)</t>
  </si>
  <si>
    <t>δ (ka)</t>
  </si>
  <si>
    <t>Disc</t>
  </si>
  <si>
    <t>Grain</t>
  </si>
  <si>
    <t>Recycling (%)</t>
  </si>
  <si>
    <t>Recuperation (%)</t>
  </si>
  <si>
    <t>Type of Material</t>
  </si>
  <si>
    <t>Field water content (%)</t>
  </si>
  <si>
    <t>Gamma dose rate (User) WC = 0 %</t>
  </si>
  <si>
    <t>Type of material</t>
  </si>
  <si>
    <t>Burial depth (cm)</t>
  </si>
  <si>
    <t>Type of analysis</t>
  </si>
  <si>
    <t>Type of protocol</t>
  </si>
  <si>
    <t>Number of total data</t>
  </si>
  <si>
    <t>Number of selected data</t>
  </si>
  <si>
    <t>Equivalent dose (Gy)</t>
  </si>
  <si>
    <t>Internal dose rate</t>
  </si>
  <si>
    <t>References</t>
  </si>
  <si>
    <t>St. Dev ln ED</t>
  </si>
  <si>
    <t>Σ(wi)</t>
  </si>
  <si>
    <t>Σ(wi*ED)</t>
  </si>
  <si>
    <t>Σ(S(wi))</t>
  </si>
  <si>
    <t>Σ(wi)-Σ(S(wi))</t>
  </si>
  <si>
    <t>Σ(wi)+Σ(wi)-Σ(S(wi))</t>
  </si>
  <si>
    <t>(Σ(wi)+Σ(wi)-Σ(S(wi)))^-0.5</t>
  </si>
  <si>
    <t>ln ED</t>
  </si>
  <si>
    <t>σ</t>
  </si>
  <si>
    <t>100 ± 1</t>
  </si>
  <si>
    <t>Sample Coordinates</t>
  </si>
  <si>
    <t>0.00 ± 0.00</t>
  </si>
  <si>
    <t>Sample Information</t>
  </si>
  <si>
    <t>Dose rate information</t>
  </si>
  <si>
    <t>Equivalent dose information</t>
  </si>
  <si>
    <t>Results</t>
  </si>
  <si>
    <r>
      <rPr>
        <b/>
        <i/>
        <vertAlign val="superscript"/>
        <sz val="8"/>
        <rFont val="Arial"/>
        <family val="2"/>
      </rPr>
      <t>40</t>
    </r>
    <r>
      <rPr>
        <b/>
        <i/>
        <sz val="8"/>
        <rFont val="Arial"/>
        <family val="2"/>
      </rPr>
      <t>K</t>
    </r>
  </si>
  <si>
    <t>U (ppm)</t>
  </si>
  <si>
    <t>Th (ppm)</t>
  </si>
  <si>
    <t>K (%)</t>
  </si>
  <si>
    <t>Rb (ppm)</t>
  </si>
  <si>
    <r>
      <rPr>
        <b/>
        <i/>
        <vertAlign val="superscript"/>
        <sz val="8"/>
        <rFont val="Arial"/>
        <family val="2"/>
      </rPr>
      <t>238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</si>
  <si>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234</t>
    </r>
    <r>
      <rPr>
        <b/>
        <i/>
        <sz val="8"/>
        <rFont val="Arial"/>
        <family val="2"/>
      </rPr>
      <t>U</t>
    </r>
  </si>
  <si>
    <r>
      <rPr>
        <b/>
        <i/>
        <vertAlign val="superscript"/>
        <sz val="8"/>
        <rFont val="Arial"/>
        <family val="2"/>
      </rPr>
      <t>230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</si>
  <si>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226</t>
    </r>
    <r>
      <rPr>
        <b/>
        <i/>
        <sz val="8"/>
        <rFont val="Arial"/>
        <family val="2"/>
      </rPr>
      <t>Ra</t>
    </r>
  </si>
  <si>
    <r>
      <rPr>
        <b/>
        <i/>
        <vertAlign val="superscript"/>
        <sz val="8"/>
        <rFont val="Arial"/>
        <family val="2"/>
      </rPr>
      <t>222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</si>
  <si>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210</t>
    </r>
    <r>
      <rPr>
        <b/>
        <i/>
        <sz val="8"/>
        <rFont val="Arial"/>
        <family val="2"/>
      </rPr>
      <t>Pb</t>
    </r>
  </si>
  <si>
    <r>
      <rPr>
        <b/>
        <i/>
        <vertAlign val="superscript"/>
        <sz val="8"/>
        <rFont val="Arial"/>
        <family val="2"/>
      </rPr>
      <t>232</t>
    </r>
    <r>
      <rPr>
        <b/>
        <i/>
        <sz val="8"/>
        <rFont val="Arial"/>
        <family val="2"/>
      </rPr>
      <t>Th</t>
    </r>
  </si>
  <si>
    <r>
      <rPr>
        <b/>
        <i/>
        <vertAlign val="superscript"/>
        <sz val="8"/>
        <rFont val="Arial"/>
        <family val="2"/>
      </rPr>
      <t>220</t>
    </r>
    <r>
      <rPr>
        <b/>
        <i/>
        <sz val="8"/>
        <rFont val="Arial"/>
        <family val="2"/>
      </rPr>
      <t>Rn</t>
    </r>
  </si>
  <si>
    <r>
      <rPr>
        <b/>
        <i/>
        <vertAlign val="superscript"/>
        <sz val="8"/>
        <rFont val="Arial"/>
        <family val="2"/>
      </rPr>
      <t>87</t>
    </r>
    <r>
      <rPr>
        <b/>
        <i/>
        <sz val="8"/>
        <rFont val="Arial"/>
        <family val="2"/>
      </rPr>
      <t>Rb</t>
    </r>
  </si>
  <si>
    <t>Reader name (Dose rate)</t>
  </si>
  <si>
    <t>Graphs</t>
  </si>
  <si>
    <t>(1)</t>
  </si>
  <si>
    <t>(2)</t>
  </si>
  <si>
    <t>(3)</t>
  </si>
  <si>
    <t>(4)</t>
  </si>
  <si>
    <t>(5)</t>
  </si>
  <si>
    <t>(6)</t>
  </si>
  <si>
    <t>No equi</t>
  </si>
  <si>
    <t>Today</t>
  </si>
  <si>
    <t>Update message</t>
  </si>
  <si>
    <t>(7)</t>
  </si>
  <si>
    <t>(8)</t>
  </si>
  <si>
    <t>(9)</t>
  </si>
  <si>
    <t>Readhead (2002a; b)</t>
  </si>
  <si>
    <t>Galbraith et al. (1999)</t>
  </si>
  <si>
    <t>Grain size attenuation factor (for Alpha dose)</t>
  </si>
  <si>
    <t>Etching attenuation factor (for Alpha dose)</t>
  </si>
  <si>
    <t>Grain size attenuation factor (for Beta dose)</t>
  </si>
  <si>
    <t>Etching attenuation factor (for Beta dose)</t>
  </si>
  <si>
    <t>Cosmic dose rate procedure</t>
  </si>
  <si>
    <t>Cosmic procedure</t>
  </si>
  <si>
    <t>Central/Common Age Model</t>
  </si>
  <si>
    <t>Absorbed dose fraction for 87Rb beta particles</t>
  </si>
  <si>
    <t>Water content correction factor</t>
  </si>
  <si>
    <t>WC reference</t>
  </si>
  <si>
    <t>Aitken and Xie (1990)</t>
  </si>
  <si>
    <t>Aitken (1985a, b)</t>
  </si>
  <si>
    <r>
      <t xml:space="preserve">Alpha dose rate </t>
    </r>
    <r>
      <rPr>
        <b/>
        <i/>
        <vertAlign val="superscript"/>
        <sz val="10"/>
        <rFont val="Arial"/>
        <family val="2"/>
      </rPr>
      <t>(2) (3)</t>
    </r>
  </si>
  <si>
    <r>
      <t xml:space="preserve">Beta dose rate </t>
    </r>
    <r>
      <rPr>
        <b/>
        <i/>
        <vertAlign val="superscript"/>
        <sz val="10"/>
        <rFont val="Arial"/>
        <family val="2"/>
      </rPr>
      <t>(4) (5) (8)</t>
    </r>
  </si>
  <si>
    <r>
      <t xml:space="preserve">Cosmic dose rate </t>
    </r>
    <r>
      <rPr>
        <b/>
        <i/>
        <vertAlign val="superscript"/>
        <sz val="10"/>
        <rFont val="Arial"/>
        <family val="2"/>
      </rPr>
      <t>(7)</t>
    </r>
  </si>
  <si>
    <r>
      <t xml:space="preserve">TOTAL dose rate </t>
    </r>
    <r>
      <rPr>
        <b/>
        <i/>
        <vertAlign val="superscript"/>
        <sz val="10"/>
        <rFont val="Arial"/>
        <family val="2"/>
      </rPr>
      <t>(1)</t>
    </r>
  </si>
  <si>
    <r>
      <t xml:space="preserve">Water content (%) </t>
    </r>
    <r>
      <rPr>
        <b/>
        <i/>
        <vertAlign val="superscript"/>
        <sz val="10"/>
        <rFont val="Arial"/>
        <family val="2"/>
      </rPr>
      <t>(8)</t>
    </r>
  </si>
  <si>
    <r>
      <t xml:space="preserve">a-value </t>
    </r>
    <r>
      <rPr>
        <b/>
        <i/>
        <vertAlign val="superscript"/>
        <sz val="10"/>
        <rFont val="Arial"/>
        <family val="2"/>
      </rPr>
      <t>(9)</t>
    </r>
  </si>
  <si>
    <t>Grain size MIN-MAX</t>
  </si>
  <si>
    <t>Etching size MIN-MAX</t>
  </si>
  <si>
    <t>Selected Data</t>
  </si>
  <si>
    <t>Alpha dose rate by U, Th, K concentrations</t>
  </si>
  <si>
    <t>Gamma dose rate by U, Th, K concentrations</t>
  </si>
  <si>
    <t>IM Concentrations</t>
  </si>
  <si>
    <t>Single Aliquot</t>
  </si>
  <si>
    <t>(10)</t>
  </si>
  <si>
    <r>
      <t>Gamma U Gy·ka</t>
    </r>
    <r>
      <rPr>
        <b/>
        <i/>
        <vertAlign val="superscript"/>
        <sz val="10"/>
        <rFont val="Arial"/>
        <family val="2"/>
      </rPr>
      <t>-1</t>
    </r>
  </si>
  <si>
    <r>
      <t>Gamma Th Gy·ka</t>
    </r>
    <r>
      <rPr>
        <b/>
        <i/>
        <vertAlign val="superscript"/>
        <sz val="10"/>
        <rFont val="Arial"/>
        <family val="2"/>
      </rPr>
      <t>-1</t>
    </r>
  </si>
  <si>
    <t xml:space="preserve">60° 0.0000' , 100° 0.0000' </t>
  </si>
  <si>
    <t>0.03 ± 0.01</t>
  </si>
  <si>
    <t>Unknown</t>
  </si>
  <si>
    <t>Guerin et al. (2012)</t>
  </si>
  <si>
    <t>Guerin et al. (2011)</t>
  </si>
  <si>
    <t>180-212 μm</t>
  </si>
  <si>
    <t>10-15 μm</t>
  </si>
  <si>
    <t>11.25 ± 3.75</t>
  </si>
  <si>
    <t>Beta dose rate by U, Th, K concentrations</t>
  </si>
  <si>
    <t>1.00 ± 0.20</t>
  </si>
  <si>
    <t>5.00 ± 0.50</t>
  </si>
  <si>
    <t>1.00 ± 0.10</t>
  </si>
  <si>
    <t>Cosmic dose rate by sample coordinates and burial depth</t>
  </si>
  <si>
    <t>Internal dose rate by user</t>
  </si>
  <si>
    <t>By user (Gy/ka)</t>
  </si>
  <si>
    <t>0.84 ± 0.07</t>
  </si>
  <si>
    <t>0.53 ± 0.04</t>
  </si>
  <si>
    <t>0.26 ± 0.03</t>
  </si>
  <si>
    <t>0.04 ± 0.01</t>
  </si>
  <si>
    <t>1.66 ± 0.09</t>
  </si>
  <si>
    <t>15 ± 2</t>
  </si>
  <si>
    <t>Unknown (0.1 ± 0.002 Gy/ka)</t>
  </si>
  <si>
    <t>Pos</t>
  </si>
  <si>
    <t>Sigma</t>
  </si>
  <si>
    <t>ln(ED)</t>
  </si>
  <si>
    <t>ED (CAM)</t>
  </si>
  <si>
    <r>
      <t>δ</t>
    </r>
    <r>
      <rPr>
        <b/>
        <i/>
        <vertAlign val="subscript"/>
        <sz val="10"/>
        <rFont val="Arial"/>
        <family val="2"/>
      </rPr>
      <t>ED</t>
    </r>
    <r>
      <rPr>
        <b/>
        <i/>
        <sz val="10"/>
        <rFont val="Arial"/>
        <family val="2"/>
      </rPr>
      <t xml:space="preserve"> (CAM)</t>
    </r>
  </si>
  <si>
    <t>Logic Test</t>
  </si>
  <si>
    <t>Sigma (interval)</t>
  </si>
  <si>
    <t>Max Order/Number of Data</t>
  </si>
  <si>
    <t>Probability density and histogram calculation</t>
  </si>
  <si>
    <t>Parameter density (1)</t>
  </si>
  <si>
    <t>Round</t>
  </si>
  <si>
    <t>Max Scale (2)</t>
  </si>
  <si>
    <t>eM-Age calculator  (Version 1.1 for Excel 2007)</t>
  </si>
  <si>
    <t>E-mail : carlospgarrido@geo.ucm.es</t>
  </si>
  <si>
    <t>Universidad Complutense de Madrid (UCM)</t>
  </si>
  <si>
    <t>C\Jose Antonio Novais, 2</t>
  </si>
  <si>
    <t>Selected</t>
  </si>
  <si>
    <t>Pass_Criteria</t>
  </si>
  <si>
    <t>Filename</t>
  </si>
  <si>
    <t>Disc#</t>
  </si>
  <si>
    <t>Grain#</t>
  </si>
  <si>
    <t>ED</t>
  </si>
  <si>
    <t>ED_Err</t>
  </si>
  <si>
    <t>N.Signal</t>
  </si>
  <si>
    <t>BG.signal</t>
  </si>
  <si>
    <t>MCarlo_Cycles</t>
  </si>
  <si>
    <t>Test_Signal</t>
  </si>
  <si>
    <t>BG.T_Signal</t>
  </si>
  <si>
    <t>TD_Err</t>
  </si>
  <si>
    <t>Test_Dose</t>
  </si>
  <si>
    <t>Test_Signal_Change</t>
  </si>
  <si>
    <t>Residual_Signal</t>
  </si>
  <si>
    <t>RR1</t>
  </si>
  <si>
    <t>RR_Err1</t>
  </si>
  <si>
    <t>RR2</t>
  </si>
  <si>
    <t>RR_Err2</t>
  </si>
  <si>
    <t>RR3</t>
  </si>
  <si>
    <t>RR_Err3</t>
  </si>
  <si>
    <t>RR4</t>
  </si>
  <si>
    <t>RR_Err4</t>
  </si>
  <si>
    <t>RR5</t>
  </si>
  <si>
    <t>RR_Err5</t>
  </si>
  <si>
    <t>Recup1</t>
  </si>
  <si>
    <t>Recup_Err1</t>
  </si>
  <si>
    <t>Recup2</t>
  </si>
  <si>
    <t>Recup_Err2</t>
  </si>
  <si>
    <t>Recup3</t>
  </si>
  <si>
    <t>Recup_Err3</t>
  </si>
  <si>
    <t>Recup4</t>
  </si>
  <si>
    <t>Recup_Err4</t>
  </si>
  <si>
    <t>Recup5</t>
  </si>
  <si>
    <t>Recup_Err5</t>
  </si>
  <si>
    <t>Sig1</t>
  </si>
  <si>
    <t>Sig2</t>
  </si>
  <si>
    <t>BG1</t>
  </si>
  <si>
    <t>BG2</t>
  </si>
  <si>
    <t>Ln/Tn</t>
  </si>
  <si>
    <t>Ln/Tn_err</t>
  </si>
  <si>
    <t>Fit</t>
  </si>
  <si>
    <t>Options</t>
  </si>
  <si>
    <t>R_Chi_Sq</t>
  </si>
  <si>
    <t>Param1</t>
  </si>
  <si>
    <t>Error1</t>
  </si>
  <si>
    <t>Param2</t>
  </si>
  <si>
    <t>Error2</t>
  </si>
  <si>
    <t>Param3</t>
  </si>
  <si>
    <t>Error3</t>
  </si>
  <si>
    <t>Param4</t>
  </si>
  <si>
    <t>Error4</t>
  </si>
  <si>
    <t>Param5</t>
  </si>
  <si>
    <t>Error5</t>
  </si>
  <si>
    <t>Param6</t>
  </si>
  <si>
    <t>Error6</t>
  </si>
  <si>
    <t>Param7</t>
  </si>
  <si>
    <t>Error7</t>
  </si>
  <si>
    <t>Dose_Rate</t>
  </si>
  <si>
    <t>DR_Error</t>
  </si>
  <si>
    <t>ED_in_Gy</t>
  </si>
  <si>
    <t>ROI X1</t>
  </si>
  <si>
    <t>ROI Y1</t>
  </si>
  <si>
    <t>ROI X2</t>
  </si>
  <si>
    <t>ROI Y2</t>
  </si>
  <si>
    <t>UseLxTx01</t>
  </si>
  <si>
    <t>Dose01</t>
  </si>
  <si>
    <t>LSig01</t>
  </si>
  <si>
    <t>LBG01</t>
  </si>
  <si>
    <t>TSig01</t>
  </si>
  <si>
    <t>TBG01</t>
  </si>
  <si>
    <t>LxTx01</t>
  </si>
  <si>
    <t>Unc01</t>
  </si>
  <si>
    <t>UseLxTx02</t>
  </si>
  <si>
    <t>Dose02</t>
  </si>
  <si>
    <t>LSig02</t>
  </si>
  <si>
    <t>LBG02</t>
  </si>
  <si>
    <t>TSig02</t>
  </si>
  <si>
    <t>TBG02</t>
  </si>
  <si>
    <t>LxTx02</t>
  </si>
  <si>
    <t>SAR-2.binx</t>
  </si>
  <si>
    <t>9.40 ± 0.26</t>
  </si>
  <si>
    <t>10.34 ± 0.26</t>
  </si>
  <si>
    <t>8.32 ± 0.23</t>
  </si>
  <si>
    <t>8.33 ± 0.26</t>
  </si>
  <si>
    <t>7.83 ± 0.23</t>
  </si>
  <si>
    <t>8.44 ± 0.26</t>
  </si>
  <si>
    <t>9.21 ± 0.30</t>
  </si>
  <si>
    <t>8.69 ± 0.33</t>
  </si>
  <si>
    <t>8.02 ± 0.26</t>
  </si>
  <si>
    <t>7.09 ± 0.21</t>
  </si>
  <si>
    <t>8.70 ± 0.24</t>
  </si>
  <si>
    <t>9.64 ± 0.24</t>
  </si>
  <si>
    <t>7.31 ± 0.24</t>
  </si>
  <si>
    <t>Common/Central Age Model</t>
  </si>
  <si>
    <t>8.27 ± 0.24</t>
  </si>
  <si>
    <t>Overdispersion (%)</t>
  </si>
  <si>
    <t>Dose Rate reader?</t>
  </si>
  <si>
    <t>Estimated</t>
  </si>
  <si>
    <t>Filenamecol</t>
  </si>
  <si>
    <t>Disccol</t>
  </si>
  <si>
    <t>Graincol</t>
  </si>
  <si>
    <t>EDcol</t>
  </si>
  <si>
    <t>EDErrcol</t>
  </si>
  <si>
    <t>RR1col</t>
  </si>
  <si>
    <t>TDErrcol</t>
  </si>
  <si>
    <t>Recup1col</t>
  </si>
  <si>
    <t>DoseRcol</t>
  </si>
  <si>
    <t>DRErrcol</t>
  </si>
  <si>
    <t>8.74 ± 0.22</t>
  </si>
  <si>
    <t>9.43 ± 0.29</t>
  </si>
  <si>
    <t>SAR-1.binx</t>
  </si>
  <si>
    <t>9.09 ± 0.27</t>
  </si>
  <si>
    <t>8.31 ± 0.21</t>
  </si>
  <si>
    <t>8.59 ± 0.19</t>
  </si>
  <si>
    <t>5.18 ± 0.30</t>
  </si>
  <si>
    <r>
      <t>(Dec 2020)</t>
    </r>
    <r>
      <rPr>
        <sz val="11"/>
        <color rgb="FF000000"/>
        <rFont val="Calibri"/>
        <family val="2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</si>
</sst>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\ _€_-;\-* #,##0.00\ _€_-;_-* &quot;-&quot;??\ _€_-;_-@_-"/>
    <numFmt numFmtId="164" formatCode="0.0"/>
    <numFmt numFmtId="165" formatCode="0.000"/>
    <numFmt numFmtId="166" formatCode="0.0000"/>
    <numFmt numFmtId="167" formatCode="0.00000"/>
    <numFmt numFmtId="168" formatCode="0.0000000"/>
    <numFmt numFmtId="169" formatCode="0.000000"/>
    <numFmt numFmtId="170" formatCode="_-* #,##0.00000\ _€_-;\-* #,##0.00000\ _€_-;_-* &quot;-&quot;??\ _€_-;_-@_-"/>
  </numFmts>
  <fonts count="49" x14ac:knownFonts="1">
    <font>
      <sz val="12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sz val="10"/>
      <color rgb="FF0070C0"/>
      <name val="Arial"/>
      <family val="2"/>
    </font>
    <font>
      <b/>
      <i/>
      <vertAlign val="superscript"/>
      <sz val="10"/>
      <name val="Arial"/>
      <family val="2"/>
    </font>
    <font>
      <b/>
      <sz val="10"/>
      <color rgb="FF0070C0"/>
      <name val="Arial"/>
      <family val="2"/>
    </font>
    <font>
      <i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b/>
      <i/>
      <vertAlign val="superscript"/>
      <sz val="10"/>
      <color rgb="FFFF0000"/>
      <name val="Arial"/>
      <family val="2"/>
    </font>
    <font>
      <b/>
      <i/>
      <vertAlign val="subscript"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vertAlign val="subscript"/>
      <sz val="10"/>
      <color theme="1"/>
      <name val="Arial"/>
      <family val="2"/>
    </font>
    <font>
      <b/>
      <i/>
      <sz val="12"/>
      <color theme="1"/>
      <name val="Arial"/>
      <family val="2"/>
    </font>
    <font>
      <b/>
      <i/>
      <vertAlign val="superscript"/>
      <sz val="10"/>
      <color indexed="8"/>
      <name val="Arial"/>
      <family val="2"/>
    </font>
    <font>
      <sz val="10"/>
      <name val="Calibri"/>
      <family val="2"/>
    </font>
    <font>
      <sz val="12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u/>
      <sz val="14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0.5"/>
      <color rgb="FF000000"/>
      <name val="Calibri"/>
      <family val="2"/>
    </font>
    <font>
      <b/>
      <sz val="10.5"/>
      <color rgb="FF000000"/>
      <name val="Calibri"/>
      <family val="2"/>
    </font>
    <font>
      <b/>
      <sz val="11"/>
      <name val="Calibri"/>
      <family val="2"/>
    </font>
    <font>
      <i/>
      <sz val="10"/>
      <color theme="1"/>
      <name val="Calibri"/>
      <family val="2"/>
      <scheme val="minor"/>
    </font>
    <font>
      <b/>
      <i/>
      <sz val="12"/>
      <name val="Arial"/>
      <family val="2"/>
    </font>
    <font>
      <sz val="14"/>
      <color rgb="FF000000"/>
      <name val="Book Antiqua"/>
      <family val="1"/>
    </font>
    <font>
      <sz val="12"/>
      <name val="Arial"/>
      <family val="2"/>
    </font>
    <font>
      <i/>
      <sz val="12"/>
      <name val="Arial"/>
      <family val="2"/>
    </font>
    <font>
      <i/>
      <u/>
      <sz val="16"/>
      <name val="Arial"/>
      <family val="2"/>
    </font>
    <font>
      <i/>
      <sz val="9"/>
      <name val="Arial"/>
      <family val="2"/>
    </font>
    <font>
      <b/>
      <sz val="8"/>
      <name val="Arial"/>
      <family val="2"/>
    </font>
    <font>
      <b/>
      <i/>
      <sz val="8"/>
      <name val="Arial"/>
      <family val="2"/>
    </font>
    <font>
      <sz val="8"/>
      <color rgb="FF0070C0"/>
      <name val="Arial"/>
      <family val="2"/>
    </font>
    <font>
      <b/>
      <i/>
      <vertAlign val="superscript"/>
      <sz val="8"/>
      <name val="Arial"/>
      <family val="2"/>
    </font>
    <font>
      <b/>
      <sz val="12"/>
      <color rgb="FFFF0000"/>
      <name val="Arial"/>
      <family val="2"/>
    </font>
    <font>
      <i/>
      <sz val="10"/>
      <color rgb="FF0070C0"/>
      <name val="Arial"/>
      <family val="2"/>
    </font>
    <font>
      <sz val="12"/>
      <color rgb="FF0070C0"/>
      <name val="Arial"/>
      <family val="2"/>
    </font>
    <font>
      <i/>
      <sz val="10"/>
      <color rgb="FFFF0000"/>
      <name val="Arial"/>
      <family val="2"/>
    </font>
    <font>
      <b/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4" fillId="0" borderId="0" applyFont="0" applyFill="0" applyBorder="0" applyAlignment="0" applyProtection="0"/>
    <xf numFmtId="43" fontId="36" fillId="0" borderId="0" applyFont="0" applyFill="0" applyBorder="0" applyAlignment="0" applyProtection="0"/>
  </cellStyleXfs>
  <cellXfs count="479">
    <xf numFmtId="0" fontId="0" fillId="0" borderId="0" xfId="0"/>
    <xf numFmtId="0" fontId="2" fillId="0" borderId="0" xfId="0" applyFont="1"/>
    <xf numFmtId="0" fontId="2" fillId="0" borderId="0" xfId="1" applyFont="1"/>
    <xf numFmtId="2" fontId="2" fillId="0" borderId="0" xfId="0" applyNumberFormat="1" applyFont="1"/>
    <xf numFmtId="164" fontId="2" fillId="0" borderId="0" xfId="0" applyNumberFormat="1" applyFont="1"/>
    <xf numFmtId="2" fontId="2" fillId="0" borderId="9" xfId="0" applyNumberFormat="1" applyFont="1" applyBorder="1"/>
    <xf numFmtId="0" fontId="4" fillId="2" borderId="9" xfId="0" applyFont="1" applyFill="1" applyBorder="1"/>
    <xf numFmtId="0" fontId="3" fillId="0" borderId="9" xfId="0" applyFont="1" applyBorder="1" applyAlignment="1">
      <alignment horizontal="center"/>
    </xf>
    <xf numFmtId="165" fontId="2" fillId="0" borderId="9" xfId="0" applyNumberFormat="1" applyFont="1" applyBorder="1"/>
    <xf numFmtId="0" fontId="2" fillId="0" borderId="9" xfId="0" applyFont="1" applyFill="1" applyBorder="1"/>
    <xf numFmtId="0" fontId="4" fillId="2" borderId="10" xfId="0" applyFont="1" applyFill="1" applyBorder="1"/>
    <xf numFmtId="0" fontId="4" fillId="2" borderId="11" xfId="0" applyFont="1" applyFill="1" applyBorder="1" applyAlignment="1">
      <alignment horizontal="center"/>
    </xf>
    <xf numFmtId="0" fontId="2" fillId="0" borderId="9" xfId="1" applyFont="1" applyBorder="1"/>
    <xf numFmtId="0" fontId="4" fillId="2" borderId="9" xfId="1" applyFont="1" applyFill="1" applyBorder="1"/>
    <xf numFmtId="0" fontId="4" fillId="2" borderId="9" xfId="1" applyFont="1" applyFill="1" applyBorder="1" applyAlignment="1">
      <alignment horizontal="center"/>
    </xf>
    <xf numFmtId="2" fontId="2" fillId="0" borderId="9" xfId="1" applyNumberFormat="1" applyFont="1" applyBorder="1"/>
    <xf numFmtId="0" fontId="2" fillId="3" borderId="9" xfId="1" applyFont="1" applyFill="1" applyBorder="1"/>
    <xf numFmtId="165" fontId="2" fillId="0" borderId="0" xfId="0" applyNumberFormat="1" applyFont="1"/>
    <xf numFmtId="0" fontId="2" fillId="0" borderId="0" xfId="0" applyNumberFormat="1" applyFont="1" applyAlignment="1"/>
    <xf numFmtId="0" fontId="4" fillId="2" borderId="9" xfId="0" applyNumberFormat="1" applyFont="1" applyFill="1" applyBorder="1" applyAlignment="1"/>
    <xf numFmtId="0" fontId="4" fillId="0" borderId="0" xfId="0" applyNumberFormat="1" applyFont="1" applyAlignment="1"/>
    <xf numFmtId="0" fontId="4" fillId="2" borderId="9" xfId="0" applyNumberFormat="1" applyFont="1" applyFill="1" applyBorder="1" applyAlignment="1">
      <alignment vertical="center"/>
    </xf>
    <xf numFmtId="0" fontId="4" fillId="2" borderId="10" xfId="0" applyNumberFormat="1" applyFont="1" applyFill="1" applyBorder="1" applyAlignment="1">
      <alignment vertical="center"/>
    </xf>
    <xf numFmtId="0" fontId="4" fillId="2" borderId="12" xfId="0" applyNumberFormat="1" applyFont="1" applyFill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4" fillId="2" borderId="9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166" fontId="2" fillId="0" borderId="5" xfId="0" applyNumberFormat="1" applyFont="1" applyBorder="1" applyAlignment="1">
      <alignment horizontal="right" vertical="center"/>
    </xf>
    <xf numFmtId="0" fontId="2" fillId="0" borderId="4" xfId="0" applyFont="1" applyBorder="1" applyAlignmen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0" xfId="0" applyNumberFormat="1" applyFont="1" applyBorder="1" applyAlignment="1">
      <alignment vertical="center"/>
    </xf>
    <xf numFmtId="0" fontId="2" fillId="0" borderId="5" xfId="0" applyNumberFormat="1" applyFont="1" applyBorder="1" applyAlignment="1">
      <alignment vertical="center"/>
    </xf>
    <xf numFmtId="165" fontId="2" fillId="0" borderId="0" xfId="0" applyNumberFormat="1" applyFont="1" applyBorder="1" applyAlignment="1">
      <alignment vertical="center"/>
    </xf>
    <xf numFmtId="165" fontId="2" fillId="0" borderId="5" xfId="0" applyNumberFormat="1" applyFont="1" applyBorder="1" applyAlignment="1">
      <alignment vertical="center"/>
    </xf>
    <xf numFmtId="0" fontId="2" fillId="0" borderId="6" xfId="0" applyNumberFormat="1" applyFont="1" applyBorder="1" applyAlignment="1">
      <alignment vertical="center"/>
    </xf>
    <xf numFmtId="165" fontId="2" fillId="0" borderId="7" xfId="0" applyNumberFormat="1" applyFont="1" applyBorder="1" applyAlignment="1">
      <alignment vertical="center"/>
    </xf>
    <xf numFmtId="2" fontId="2" fillId="0" borderId="0" xfId="0" applyNumberFormat="1" applyFont="1" applyBorder="1" applyAlignment="1">
      <alignment vertical="center"/>
    </xf>
    <xf numFmtId="2" fontId="2" fillId="0" borderId="7" xfId="0" applyNumberFormat="1" applyFont="1" applyBorder="1" applyAlignment="1">
      <alignment vertical="center"/>
    </xf>
    <xf numFmtId="0" fontId="2" fillId="0" borderId="7" xfId="0" applyNumberFormat="1" applyFont="1" applyBorder="1" applyAlignment="1">
      <alignment vertical="center"/>
    </xf>
    <xf numFmtId="0" fontId="2" fillId="0" borderId="8" xfId="0" applyNumberFormat="1" applyFont="1" applyBorder="1" applyAlignment="1">
      <alignment vertical="center"/>
    </xf>
    <xf numFmtId="0" fontId="4" fillId="2" borderId="3" xfId="0" applyNumberFormat="1" applyFont="1" applyFill="1" applyBorder="1" applyAlignment="1">
      <alignment vertical="center"/>
    </xf>
    <xf numFmtId="2" fontId="3" fillId="0" borderId="0" xfId="0" applyNumberFormat="1" applyFont="1" applyAlignment="1"/>
    <xf numFmtId="0" fontId="3" fillId="0" borderId="0" xfId="0" applyNumberFormat="1" applyFont="1" applyAlignment="1"/>
    <xf numFmtId="1" fontId="2" fillId="0" borderId="0" xfId="0" applyNumberFormat="1" applyFont="1"/>
    <xf numFmtId="2" fontId="2" fillId="0" borderId="9" xfId="0" applyNumberFormat="1" applyFont="1" applyBorder="1" applyAlignment="1"/>
    <xf numFmtId="164" fontId="4" fillId="2" borderId="13" xfId="0" applyNumberFormat="1" applyFont="1" applyFill="1" applyBorder="1" applyAlignment="1">
      <alignment horizontal="center"/>
    </xf>
    <xf numFmtId="2" fontId="4" fillId="2" borderId="13" xfId="0" applyNumberFormat="1" applyFont="1" applyFill="1" applyBorder="1" applyAlignment="1">
      <alignment horizontal="center"/>
    </xf>
    <xf numFmtId="2" fontId="6" fillId="5" borderId="9" xfId="0" applyNumberFormat="1" applyFont="1" applyFill="1" applyBorder="1"/>
    <xf numFmtId="165" fontId="6" fillId="5" borderId="9" xfId="0" applyNumberFormat="1" applyFont="1" applyFill="1" applyBorder="1"/>
    <xf numFmtId="165" fontId="8" fillId="5" borderId="9" xfId="0" applyNumberFormat="1" applyFont="1" applyFill="1" applyBorder="1" applyAlignment="1"/>
    <xf numFmtId="1" fontId="6" fillId="5" borderId="9" xfId="1" applyNumberFormat="1" applyFont="1" applyFill="1" applyBorder="1"/>
    <xf numFmtId="164" fontId="6" fillId="5" borderId="9" xfId="1" applyNumberFormat="1" applyFont="1" applyFill="1" applyBorder="1"/>
    <xf numFmtId="0" fontId="6" fillId="5" borderId="9" xfId="0" applyFont="1" applyFill="1" applyBorder="1"/>
    <xf numFmtId="2" fontId="6" fillId="5" borderId="9" xfId="1" applyNumberFormat="1" applyFont="1" applyFill="1" applyBorder="1"/>
    <xf numFmtId="165" fontId="6" fillId="5" borderId="9" xfId="1" applyNumberFormat="1" applyFont="1" applyFill="1" applyBorder="1"/>
    <xf numFmtId="0" fontId="4" fillId="0" borderId="0" xfId="1" applyFont="1"/>
    <xf numFmtId="166" fontId="6" fillId="5" borderId="9" xfId="0" applyNumberFormat="1" applyFont="1" applyFill="1" applyBorder="1"/>
    <xf numFmtId="2" fontId="6" fillId="5" borderId="9" xfId="0" applyNumberFormat="1" applyFont="1" applyFill="1" applyBorder="1" applyAlignment="1"/>
    <xf numFmtId="0" fontId="11" fillId="2" borderId="9" xfId="0" applyNumberFormat="1" applyFont="1" applyFill="1" applyBorder="1" applyAlignment="1">
      <alignment horizontal="center" vertical="center"/>
    </xf>
    <xf numFmtId="0" fontId="11" fillId="2" borderId="9" xfId="0" applyNumberFormat="1" applyFont="1" applyFill="1" applyBorder="1" applyAlignment="1">
      <alignment vertical="center"/>
    </xf>
    <xf numFmtId="165" fontId="14" fillId="5" borderId="9" xfId="0" applyNumberFormat="1" applyFont="1" applyFill="1" applyBorder="1"/>
    <xf numFmtId="165" fontId="14" fillId="0" borderId="0" xfId="0" applyNumberFormat="1" applyFont="1"/>
    <xf numFmtId="0" fontId="14" fillId="0" borderId="0" xfId="0" applyNumberFormat="1" applyFont="1" applyAlignment="1"/>
    <xf numFmtId="165" fontId="10" fillId="5" borderId="9" xfId="0" applyNumberFormat="1" applyFont="1" applyFill="1" applyBorder="1" applyAlignment="1"/>
    <xf numFmtId="0" fontId="4" fillId="2" borderId="10" xfId="1" applyFont="1" applyFill="1" applyBorder="1"/>
    <xf numFmtId="1" fontId="2" fillId="0" borderId="9" xfId="1" applyNumberFormat="1" applyFont="1" applyBorder="1"/>
    <xf numFmtId="166" fontId="2" fillId="0" borderId="9" xfId="1" applyNumberFormat="1" applyFont="1" applyBorder="1"/>
    <xf numFmtId="0" fontId="2" fillId="0" borderId="0" xfId="0" applyFont="1" applyAlignment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/>
    </xf>
    <xf numFmtId="0" fontId="15" fillId="0" borderId="0" xfId="0" applyFont="1"/>
    <xf numFmtId="0" fontId="16" fillId="0" borderId="0" xfId="0" applyFont="1"/>
    <xf numFmtId="2" fontId="16" fillId="0" borderId="0" xfId="0" applyNumberFormat="1" applyFont="1"/>
    <xf numFmtId="0" fontId="17" fillId="2" borderId="9" xfId="0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6" fillId="5" borderId="9" xfId="0" applyFont="1" applyFill="1" applyBorder="1" applyAlignment="1">
      <alignment horizontal="center"/>
    </xf>
    <xf numFmtId="2" fontId="6" fillId="5" borderId="9" xfId="0" applyNumberFormat="1" applyFont="1" applyFill="1" applyBorder="1" applyAlignment="1">
      <alignment horizontal="center"/>
    </xf>
    <xf numFmtId="1" fontId="6" fillId="5" borderId="9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165" fontId="2" fillId="0" borderId="19" xfId="0" applyNumberFormat="1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165" fontId="6" fillId="5" borderId="9" xfId="0" applyNumberFormat="1" applyFont="1" applyFill="1" applyBorder="1" applyAlignment="1">
      <alignment horizontal="center" vertical="center"/>
    </xf>
    <xf numFmtId="165" fontId="6" fillId="3" borderId="9" xfId="0" applyNumberFormat="1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7" fillId="6" borderId="17" xfId="0" applyFont="1" applyFill="1" applyBorder="1" applyAlignment="1">
      <alignment horizontal="left" vertical="center" wrapText="1"/>
    </xf>
    <xf numFmtId="0" fontId="4" fillId="6" borderId="11" xfId="0" applyFont="1" applyFill="1" applyBorder="1" applyAlignment="1">
      <alignment horizontal="center" vertical="center"/>
    </xf>
    <xf numFmtId="165" fontId="6" fillId="5" borderId="10" xfId="0" applyNumberFormat="1" applyFont="1" applyFill="1" applyBorder="1" applyAlignment="1">
      <alignment horizontal="center" vertical="center"/>
    </xf>
    <xf numFmtId="165" fontId="6" fillId="5" borderId="15" xfId="0" applyNumberFormat="1" applyFont="1" applyFill="1" applyBorder="1" applyAlignment="1">
      <alignment horizontal="center" vertical="center"/>
    </xf>
    <xf numFmtId="165" fontId="6" fillId="5" borderId="11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6" fontId="6" fillId="5" borderId="9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vertical="center" wrapText="1"/>
    </xf>
    <xf numFmtId="165" fontId="15" fillId="0" borderId="0" xfId="0" applyNumberFormat="1" applyFont="1" applyBorder="1" applyAlignment="1">
      <alignment vertical="center"/>
    </xf>
    <xf numFmtId="0" fontId="15" fillId="0" borderId="0" xfId="0" applyFont="1" applyBorder="1" applyAlignment="1">
      <alignment horizontal="left" vertical="center"/>
    </xf>
    <xf numFmtId="165" fontId="15" fillId="0" borderId="0" xfId="0" applyNumberFormat="1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0" fontId="17" fillId="6" borderId="9" xfId="0" applyFont="1" applyFill="1" applyBorder="1" applyAlignment="1">
      <alignment horizontal="center" vertical="center" wrapText="1"/>
    </xf>
    <xf numFmtId="165" fontId="2" fillId="0" borderId="0" xfId="0" applyNumberFormat="1" applyFont="1" applyBorder="1"/>
    <xf numFmtId="165" fontId="6" fillId="5" borderId="9" xfId="0" applyNumberFormat="1" applyFont="1" applyFill="1" applyBorder="1" applyAlignment="1">
      <alignment horizontal="center" vertical="center" wrapText="1"/>
    </xf>
    <xf numFmtId="165" fontId="6" fillId="3" borderId="9" xfId="0" applyNumberFormat="1" applyFont="1" applyFill="1" applyBorder="1" applyAlignment="1">
      <alignment horizontal="center" vertical="center" wrapText="1"/>
    </xf>
    <xf numFmtId="165" fontId="6" fillId="5" borderId="9" xfId="0" applyNumberFormat="1" applyFont="1" applyFill="1" applyBorder="1" applyAlignment="1">
      <alignment horizontal="center"/>
    </xf>
    <xf numFmtId="165" fontId="6" fillId="3" borderId="9" xfId="0" applyNumberFormat="1" applyFont="1" applyFill="1" applyBorder="1" applyAlignment="1">
      <alignment horizontal="center"/>
    </xf>
    <xf numFmtId="165" fontId="2" fillId="0" borderId="0" xfId="0" applyNumberFormat="1" applyFont="1" applyFill="1" applyBorder="1"/>
    <xf numFmtId="0" fontId="2" fillId="0" borderId="0" xfId="0" applyFont="1" applyBorder="1"/>
    <xf numFmtId="0" fontId="15" fillId="0" borderId="0" xfId="0" applyFont="1" applyBorder="1"/>
    <xf numFmtId="165" fontId="4" fillId="2" borderId="9" xfId="0" applyNumberFormat="1" applyFont="1" applyFill="1" applyBorder="1" applyAlignment="1">
      <alignment horizontal="center"/>
    </xf>
    <xf numFmtId="0" fontId="15" fillId="0" borderId="19" xfId="0" applyFont="1" applyBorder="1" applyAlignment="1">
      <alignment vertical="center"/>
    </xf>
    <xf numFmtId="165" fontId="15" fillId="0" borderId="19" xfId="0" applyNumberFormat="1" applyFont="1" applyBorder="1" applyAlignment="1">
      <alignment vertical="center"/>
    </xf>
    <xf numFmtId="0" fontId="6" fillId="3" borderId="9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/>
    </xf>
    <xf numFmtId="0" fontId="4" fillId="0" borderId="0" xfId="0" applyFont="1"/>
    <xf numFmtId="0" fontId="4" fillId="2" borderId="9" xfId="0" applyFont="1" applyFill="1" applyBorder="1" applyAlignment="1">
      <alignment horizontal="left"/>
    </xf>
    <xf numFmtId="165" fontId="6" fillId="3" borderId="9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/>
    </xf>
    <xf numFmtId="0" fontId="2" fillId="0" borderId="6" xfId="0" applyFont="1" applyBorder="1"/>
    <xf numFmtId="0" fontId="2" fillId="0" borderId="7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8" xfId="0" applyFont="1" applyBorder="1"/>
    <xf numFmtId="0" fontId="4" fillId="0" borderId="1" xfId="0" applyFont="1" applyBorder="1"/>
    <xf numFmtId="2" fontId="2" fillId="0" borderId="9" xfId="0" applyNumberFormat="1" applyFont="1" applyFill="1" applyBorder="1"/>
    <xf numFmtId="0" fontId="21" fillId="0" borderId="0" xfId="0" applyFont="1"/>
    <xf numFmtId="0" fontId="21" fillId="0" borderId="0" xfId="0" applyFont="1" applyAlignment="1">
      <alignment vertical="center"/>
    </xf>
    <xf numFmtId="2" fontId="6" fillId="5" borderId="9" xfId="0" applyNumberFormat="1" applyFont="1" applyFill="1" applyBorder="1" applyAlignment="1">
      <alignment horizontal="right" vertical="center"/>
    </xf>
    <xf numFmtId="2" fontId="2" fillId="0" borderId="9" xfId="0" applyNumberFormat="1" applyFont="1" applyBorder="1" applyAlignment="1">
      <alignment horizontal="right" vertical="center"/>
    </xf>
    <xf numFmtId="2" fontId="3" fillId="0" borderId="0" xfId="0" applyNumberFormat="1" applyFont="1" applyAlignment="1">
      <alignment vertical="center"/>
    </xf>
    <xf numFmtId="0" fontId="3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2" fontId="2" fillId="0" borderId="9" xfId="0" applyNumberFormat="1" applyFont="1" applyBorder="1" applyAlignment="1">
      <alignment vertical="center"/>
    </xf>
    <xf numFmtId="2" fontId="2" fillId="0" borderId="10" xfId="0" applyNumberFormat="1" applyFont="1" applyBorder="1" applyAlignment="1">
      <alignment vertical="center"/>
    </xf>
    <xf numFmtId="2" fontId="6" fillId="5" borderId="9" xfId="0" applyNumberFormat="1" applyFont="1" applyFill="1" applyBorder="1" applyAlignment="1">
      <alignment vertical="center"/>
    </xf>
    <xf numFmtId="165" fontId="6" fillId="5" borderId="9" xfId="0" applyNumberFormat="1" applyFont="1" applyFill="1" applyBorder="1" applyAlignment="1">
      <alignment vertical="center"/>
    </xf>
    <xf numFmtId="164" fontId="4" fillId="2" borderId="9" xfId="0" applyNumberFormat="1" applyFont="1" applyFill="1" applyBorder="1" applyAlignment="1">
      <alignment horizontal="center" vertical="center"/>
    </xf>
    <xf numFmtId="2" fontId="4" fillId="2" borderId="9" xfId="0" applyNumberFormat="1" applyFont="1" applyFill="1" applyBorder="1" applyAlignment="1">
      <alignment horizontal="center" vertical="center"/>
    </xf>
    <xf numFmtId="164" fontId="6" fillId="5" borderId="9" xfId="0" applyNumberFormat="1" applyFont="1" applyFill="1" applyBorder="1" applyAlignment="1">
      <alignment vertical="center"/>
    </xf>
    <xf numFmtId="164" fontId="2" fillId="0" borderId="9" xfId="0" applyNumberFormat="1" applyFont="1" applyBorder="1" applyAlignment="1">
      <alignment vertical="center"/>
    </xf>
    <xf numFmtId="164" fontId="2" fillId="0" borderId="10" xfId="0" applyNumberFormat="1" applyFont="1" applyBorder="1" applyAlignment="1">
      <alignment vertical="center"/>
    </xf>
    <xf numFmtId="165" fontId="8" fillId="5" borderId="9" xfId="0" applyNumberFormat="1" applyFont="1" applyFill="1" applyBorder="1" applyAlignment="1">
      <alignment vertical="center"/>
    </xf>
    <xf numFmtId="164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4" fontId="4" fillId="2" borderId="13" xfId="0" applyNumberFormat="1" applyFont="1" applyFill="1" applyBorder="1" applyAlignment="1">
      <alignment horizontal="center" vertical="center"/>
    </xf>
    <xf numFmtId="2" fontId="4" fillId="2" borderId="13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6" fillId="5" borderId="9" xfId="0" applyNumberFormat="1" applyFont="1" applyFill="1" applyBorder="1" applyAlignment="1">
      <alignment vertical="center"/>
    </xf>
    <xf numFmtId="0" fontId="23" fillId="0" borderId="0" xfId="0" applyFont="1"/>
    <xf numFmtId="1" fontId="2" fillId="0" borderId="9" xfId="0" applyNumberFormat="1" applyFont="1" applyFill="1" applyBorder="1" applyAlignment="1">
      <alignment horizontal="center" vertical="center"/>
    </xf>
    <xf numFmtId="9" fontId="2" fillId="0" borderId="0" xfId="2" applyFont="1"/>
    <xf numFmtId="0" fontId="2" fillId="5" borderId="9" xfId="0" applyFont="1" applyFill="1" applyBorder="1" applyProtection="1">
      <protection locked="0"/>
    </xf>
    <xf numFmtId="0" fontId="2" fillId="5" borderId="9" xfId="0" applyFont="1" applyFill="1" applyBorder="1"/>
    <xf numFmtId="0" fontId="2" fillId="0" borderId="0" xfId="0" applyFont="1" applyAlignment="1">
      <alignment horizontal="center"/>
    </xf>
    <xf numFmtId="0" fontId="2" fillId="5" borderId="9" xfId="0" applyNumberFormat="1" applyFont="1" applyFill="1" applyBorder="1"/>
    <xf numFmtId="0" fontId="2" fillId="2" borderId="9" xfId="0" applyFont="1" applyFill="1" applyBorder="1" applyAlignment="1">
      <alignment horizontal="center"/>
    </xf>
    <xf numFmtId="0" fontId="2" fillId="0" borderId="0" xfId="0" quotePrefix="1" applyFont="1"/>
    <xf numFmtId="1" fontId="2" fillId="5" borderId="9" xfId="0" applyNumberFormat="1" applyFont="1" applyFill="1" applyBorder="1"/>
    <xf numFmtId="164" fontId="2" fillId="5" borderId="9" xfId="0" applyNumberFormat="1" applyFont="1" applyFill="1" applyBorder="1"/>
    <xf numFmtId="0" fontId="4" fillId="0" borderId="1" xfId="0" applyFont="1" applyBorder="1" applyAlignment="1">
      <alignment horizontal="left"/>
    </xf>
    <xf numFmtId="0" fontId="2" fillId="0" borderId="3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2" fontId="2" fillId="0" borderId="9" xfId="0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 vertical="center"/>
    </xf>
    <xf numFmtId="168" fontId="2" fillId="0" borderId="0" xfId="0" applyNumberFormat="1" applyFont="1" applyBorder="1" applyAlignment="1">
      <alignment vertical="center"/>
    </xf>
    <xf numFmtId="0" fontId="2" fillId="0" borderId="0" xfId="2" applyNumberFormat="1" applyFont="1"/>
    <xf numFmtId="0" fontId="4" fillId="2" borderId="9" xfId="2" applyNumberFormat="1" applyFont="1" applyFill="1" applyBorder="1" applyAlignment="1">
      <alignment horizontal="center"/>
    </xf>
    <xf numFmtId="0" fontId="2" fillId="0" borderId="0" xfId="0" applyNumberFormat="1" applyFont="1"/>
    <xf numFmtId="164" fontId="2" fillId="0" borderId="0" xfId="2" applyNumberFormat="1" applyFont="1"/>
    <xf numFmtId="164" fontId="4" fillId="2" borderId="9" xfId="2" applyNumberFormat="1" applyFont="1" applyFill="1" applyBorder="1" applyAlignment="1">
      <alignment horizontal="center"/>
    </xf>
    <xf numFmtId="0" fontId="4" fillId="2" borderId="23" xfId="0" applyFont="1" applyFill="1" applyBorder="1"/>
    <xf numFmtId="0" fontId="3" fillId="4" borderId="12" xfId="0" applyFont="1" applyFill="1" applyBorder="1"/>
    <xf numFmtId="165" fontId="2" fillId="5" borderId="9" xfId="2" applyNumberFormat="1" applyFont="1" applyFill="1" applyBorder="1" applyProtection="1"/>
    <xf numFmtId="165" fontId="2" fillId="5" borderId="9" xfId="2" applyNumberFormat="1" applyFont="1" applyFill="1" applyBorder="1" applyProtection="1">
      <protection locked="0"/>
    </xf>
    <xf numFmtId="165" fontId="2" fillId="5" borderId="9" xfId="0" applyNumberFormat="1" applyFont="1" applyFill="1" applyBorder="1" applyProtection="1">
      <protection locked="0"/>
    </xf>
    <xf numFmtId="2" fontId="2" fillId="5" borderId="9" xfId="0" applyNumberFormat="1" applyFont="1" applyFill="1" applyBorder="1" applyAlignment="1" applyProtection="1">
      <alignment horizontal="center"/>
      <protection locked="0"/>
    </xf>
    <xf numFmtId="165" fontId="2" fillId="5" borderId="9" xfId="0" applyNumberFormat="1" applyFont="1" applyFill="1" applyBorder="1" applyAlignment="1" applyProtection="1">
      <alignment horizontal="center"/>
      <protection locked="0"/>
    </xf>
    <xf numFmtId="0" fontId="6" fillId="5" borderId="9" xfId="0" applyNumberFormat="1" applyFont="1" applyFill="1" applyBorder="1"/>
    <xf numFmtId="166" fontId="2" fillId="0" borderId="0" xfId="0" applyNumberFormat="1" applyFont="1" applyBorder="1" applyAlignment="1">
      <alignment vertical="center"/>
    </xf>
    <xf numFmtId="166" fontId="2" fillId="0" borderId="5" xfId="0" applyNumberFormat="1" applyFont="1" applyBorder="1" applyAlignment="1">
      <alignment vertical="center"/>
    </xf>
    <xf numFmtId="166" fontId="2" fillId="0" borderId="7" xfId="0" applyNumberFormat="1" applyFont="1" applyBorder="1" applyAlignment="1">
      <alignment horizontal="right" vertical="center"/>
    </xf>
    <xf numFmtId="166" fontId="2" fillId="0" borderId="8" xfId="0" applyNumberFormat="1" applyFont="1" applyBorder="1" applyAlignment="1">
      <alignment horizontal="right" vertical="center"/>
    </xf>
    <xf numFmtId="0" fontId="4" fillId="2" borderId="21" xfId="0" applyNumberFormat="1" applyFont="1" applyFill="1" applyBorder="1" applyAlignment="1">
      <alignment vertical="center"/>
    </xf>
    <xf numFmtId="0" fontId="4" fillId="2" borderId="14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horizontal="righ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4" xfId="0" applyFont="1" applyFill="1" applyBorder="1" applyAlignment="1">
      <alignment horizontal="center" vertical="center"/>
    </xf>
    <xf numFmtId="166" fontId="2" fillId="8" borderId="25" xfId="0" applyNumberFormat="1" applyFont="1" applyFill="1" applyBorder="1" applyAlignment="1">
      <alignment horizontal="right" vertical="center"/>
    </xf>
    <xf numFmtId="0" fontId="2" fillId="8" borderId="9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vertical="center"/>
    </xf>
    <xf numFmtId="165" fontId="2" fillId="0" borderId="9" xfId="0" applyNumberFormat="1" applyFont="1" applyBorder="1" applyAlignment="1">
      <alignment vertical="center"/>
    </xf>
    <xf numFmtId="0" fontId="4" fillId="2" borderId="24" xfId="0" applyNumberFormat="1" applyFont="1" applyFill="1" applyBorder="1" applyAlignment="1">
      <alignment vertical="center"/>
    </xf>
    <xf numFmtId="165" fontId="2" fillId="8" borderId="25" xfId="0" applyNumberFormat="1" applyFont="1" applyFill="1" applyBorder="1" applyAlignment="1">
      <alignment vertical="center"/>
    </xf>
    <xf numFmtId="11" fontId="2" fillId="8" borderId="9" xfId="0" applyNumberFormat="1" applyFont="1" applyFill="1" applyBorder="1" applyAlignment="1">
      <alignment vertical="center"/>
    </xf>
    <xf numFmtId="166" fontId="2" fillId="8" borderId="9" xfId="0" applyNumberFormat="1" applyFont="1" applyFill="1" applyBorder="1" applyAlignment="1">
      <alignment vertical="center"/>
    </xf>
    <xf numFmtId="165" fontId="2" fillId="7" borderId="9" xfId="0" applyNumberFormat="1" applyFont="1" applyFill="1" applyBorder="1" applyAlignment="1">
      <alignment vertical="center"/>
    </xf>
    <xf numFmtId="166" fontId="2" fillId="7" borderId="9" xfId="0" applyNumberFormat="1" applyFont="1" applyFill="1" applyBorder="1" applyAlignment="1">
      <alignment vertical="center"/>
    </xf>
    <xf numFmtId="166" fontId="2" fillId="0" borderId="9" xfId="0" applyNumberFormat="1" applyFont="1" applyBorder="1" applyAlignment="1">
      <alignment vertical="center"/>
    </xf>
    <xf numFmtId="0" fontId="4" fillId="2" borderId="22" xfId="0" applyNumberFormat="1" applyFont="1" applyFill="1" applyBorder="1" applyAlignment="1">
      <alignment vertical="center"/>
    </xf>
    <xf numFmtId="166" fontId="2" fillId="8" borderId="25" xfId="0" applyNumberFormat="1" applyFont="1" applyFill="1" applyBorder="1" applyAlignment="1">
      <alignment vertical="center"/>
    </xf>
    <xf numFmtId="166" fontId="2" fillId="7" borderId="25" xfId="0" applyNumberFormat="1" applyFont="1" applyFill="1" applyBorder="1" applyAlignment="1">
      <alignment vertical="center"/>
    </xf>
    <xf numFmtId="165" fontId="2" fillId="7" borderId="25" xfId="0" applyNumberFormat="1" applyFont="1" applyFill="1" applyBorder="1" applyAlignment="1">
      <alignment vertical="center"/>
    </xf>
    <xf numFmtId="166" fontId="2" fillId="0" borderId="25" xfId="0" applyNumberFormat="1" applyFont="1" applyBorder="1" applyAlignment="1">
      <alignment vertical="center"/>
    </xf>
    <xf numFmtId="0" fontId="2" fillId="2" borderId="22" xfId="0" applyNumberFormat="1" applyFont="1" applyFill="1" applyBorder="1" applyAlignment="1">
      <alignment vertical="center"/>
    </xf>
    <xf numFmtId="0" fontId="4" fillId="2" borderId="33" xfId="0" applyNumberFormat="1" applyFont="1" applyFill="1" applyBorder="1" applyAlignment="1">
      <alignment horizontal="left"/>
    </xf>
    <xf numFmtId="0" fontId="4" fillId="2" borderId="33" xfId="0" applyNumberFormat="1" applyFont="1" applyFill="1" applyBorder="1" applyAlignment="1">
      <alignment horizontal="left" vertical="center"/>
    </xf>
    <xf numFmtId="2" fontId="2" fillId="8" borderId="9" xfId="0" applyNumberFormat="1" applyFont="1" applyFill="1" applyBorder="1" applyAlignment="1">
      <alignment vertical="center"/>
    </xf>
    <xf numFmtId="2" fontId="2" fillId="8" borderId="25" xfId="0" applyNumberFormat="1" applyFont="1" applyFill="1" applyBorder="1" applyAlignment="1">
      <alignment vertical="center"/>
    </xf>
    <xf numFmtId="165" fontId="2" fillId="8" borderId="9" xfId="0" applyNumberFormat="1" applyFont="1" applyFill="1" applyBorder="1" applyAlignment="1">
      <alignment horizontal="right" vertical="center"/>
    </xf>
    <xf numFmtId="164" fontId="2" fillId="8" borderId="25" xfId="0" applyNumberFormat="1" applyFont="1" applyFill="1" applyBorder="1" applyAlignment="1">
      <alignment horizontal="right" vertical="center"/>
    </xf>
    <xf numFmtId="1" fontId="2" fillId="8" borderId="25" xfId="0" applyNumberFormat="1" applyFont="1" applyFill="1" applyBorder="1" applyAlignment="1">
      <alignment horizontal="right" vertical="center"/>
    </xf>
    <xf numFmtId="2" fontId="2" fillId="8" borderId="9" xfId="0" applyNumberFormat="1" applyFont="1" applyFill="1" applyBorder="1" applyAlignment="1">
      <alignment horizontal="right" vertical="center"/>
    </xf>
    <xf numFmtId="164" fontId="2" fillId="8" borderId="9" xfId="0" applyNumberFormat="1" applyFont="1" applyFill="1" applyBorder="1" applyAlignment="1">
      <alignment horizontal="right" vertical="center"/>
    </xf>
    <xf numFmtId="164" fontId="2" fillId="0" borderId="5" xfId="0" applyNumberFormat="1" applyFont="1" applyBorder="1" applyAlignment="1">
      <alignment horizontal="right" vertical="center"/>
    </xf>
    <xf numFmtId="0" fontId="2" fillId="2" borderId="9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164" fontId="2" fillId="8" borderId="11" xfId="0" applyNumberFormat="1" applyFont="1" applyFill="1" applyBorder="1" applyAlignment="1">
      <alignment horizontal="right" vertical="center"/>
    </xf>
    <xf numFmtId="167" fontId="14" fillId="0" borderId="9" xfId="0" applyNumberFormat="1" applyFont="1" applyFill="1" applyBorder="1" applyAlignment="1">
      <alignment vertical="center"/>
    </xf>
    <xf numFmtId="167" fontId="6" fillId="0" borderId="9" xfId="0" applyNumberFormat="1" applyFont="1" applyFill="1" applyBorder="1" applyAlignment="1">
      <alignment vertical="center"/>
    </xf>
    <xf numFmtId="0" fontId="14" fillId="0" borderId="0" xfId="0" applyNumberFormat="1" applyFont="1" applyAlignment="1">
      <alignment vertical="center"/>
    </xf>
    <xf numFmtId="165" fontId="2" fillId="3" borderId="9" xfId="0" applyNumberFormat="1" applyFont="1" applyFill="1" applyBorder="1" applyAlignment="1">
      <alignment vertical="center"/>
    </xf>
    <xf numFmtId="167" fontId="2" fillId="0" borderId="9" xfId="0" applyNumberFormat="1" applyFont="1" applyBorder="1" applyAlignment="1">
      <alignment vertical="center"/>
    </xf>
    <xf numFmtId="11" fontId="2" fillId="0" borderId="0" xfId="0" applyNumberFormat="1" applyFont="1" applyAlignment="1">
      <alignment vertical="center"/>
    </xf>
    <xf numFmtId="167" fontId="2" fillId="0" borderId="9" xfId="0" applyNumberFormat="1" applyFont="1" applyFill="1" applyBorder="1" applyAlignment="1">
      <alignment vertical="center"/>
    </xf>
    <xf numFmtId="167" fontId="6" fillId="5" borderId="9" xfId="0" applyNumberFormat="1" applyFont="1" applyFill="1" applyBorder="1" applyAlignment="1">
      <alignment vertical="center"/>
    </xf>
    <xf numFmtId="11" fontId="6" fillId="0" borderId="9" xfId="0" applyNumberFormat="1" applyFont="1" applyFill="1" applyBorder="1" applyAlignment="1">
      <alignment vertical="center"/>
    </xf>
    <xf numFmtId="165" fontId="2" fillId="0" borderId="0" xfId="0" applyNumberFormat="1" applyFont="1" applyAlignment="1"/>
    <xf numFmtId="0" fontId="3" fillId="5" borderId="9" xfId="0" applyFont="1" applyFill="1" applyBorder="1" applyAlignment="1">
      <alignment horizontal="center"/>
    </xf>
    <xf numFmtId="166" fontId="2" fillId="0" borderId="9" xfId="0" applyNumberFormat="1" applyFont="1" applyFill="1" applyBorder="1" applyAlignment="1">
      <alignment horizontal="center" vertical="center"/>
    </xf>
    <xf numFmtId="166" fontId="6" fillId="3" borderId="9" xfId="0" applyNumberFormat="1" applyFont="1" applyFill="1" applyBorder="1" applyAlignment="1">
      <alignment horizontal="center" vertical="center"/>
    </xf>
    <xf numFmtId="165" fontId="14" fillId="5" borderId="9" xfId="0" applyNumberFormat="1" applyFont="1" applyFill="1" applyBorder="1" applyAlignment="1">
      <alignment vertical="center"/>
    </xf>
    <xf numFmtId="165" fontId="2" fillId="0" borderId="9" xfId="1" applyNumberFormat="1" applyFont="1" applyFill="1" applyBorder="1"/>
    <xf numFmtId="169" fontId="6" fillId="5" borderId="9" xfId="0" applyNumberFormat="1" applyFont="1" applyFill="1" applyBorder="1"/>
    <xf numFmtId="165" fontId="6" fillId="5" borderId="9" xfId="1" applyNumberFormat="1" applyFont="1" applyFill="1" applyBorder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left" vertical="center"/>
    </xf>
    <xf numFmtId="0" fontId="27" fillId="9" borderId="0" xfId="0" applyFont="1" applyFill="1" applyAlignment="1">
      <alignment horizontal="center" vertical="center" wrapText="1" readingOrder="1"/>
    </xf>
    <xf numFmtId="0" fontId="28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justify" vertical="center" wrapText="1" readingOrder="1"/>
    </xf>
    <xf numFmtId="0" fontId="31" fillId="9" borderId="0" xfId="0" applyFont="1" applyFill="1" applyAlignment="1">
      <alignment horizontal="center" vertical="center" wrapText="1" readingOrder="1"/>
    </xf>
    <xf numFmtId="0" fontId="30" fillId="9" borderId="0" xfId="0" applyFont="1" applyFill="1" applyAlignment="1">
      <alignment horizontal="center" vertical="center" wrapText="1" readingOrder="1"/>
    </xf>
    <xf numFmtId="0" fontId="32" fillId="9" borderId="0" xfId="0" applyFont="1" applyFill="1" applyAlignment="1">
      <alignment vertical="center" wrapText="1"/>
    </xf>
    <xf numFmtId="0" fontId="0" fillId="9" borderId="0" xfId="0" applyFill="1"/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3" fillId="0" borderId="0" xfId="0" applyFont="1" applyBorder="1"/>
    <xf numFmtId="0" fontId="3" fillId="0" borderId="0" xfId="1" applyFont="1"/>
    <xf numFmtId="9" fontId="2" fillId="0" borderId="0" xfId="2" applyFont="1" applyBorder="1"/>
    <xf numFmtId="0" fontId="2" fillId="4" borderId="0" xfId="0" applyNumberFormat="1" applyFont="1" applyFill="1"/>
    <xf numFmtId="0" fontId="17" fillId="0" borderId="0" xfId="0" applyFont="1" applyAlignment="1">
      <alignment vertical="center"/>
    </xf>
    <xf numFmtId="0" fontId="17" fillId="0" borderId="0" xfId="0" applyFont="1" applyAlignment="1"/>
    <xf numFmtId="0" fontId="17" fillId="0" borderId="0" xfId="0" applyFont="1"/>
    <xf numFmtId="0" fontId="33" fillId="0" borderId="0" xfId="0" applyFont="1"/>
    <xf numFmtId="167" fontId="2" fillId="0" borderId="0" xfId="0" applyNumberFormat="1" applyFont="1"/>
    <xf numFmtId="165" fontId="2" fillId="7" borderId="9" xfId="0" applyNumberFormat="1" applyFont="1" applyFill="1" applyBorder="1"/>
    <xf numFmtId="0" fontId="34" fillId="0" borderId="0" xfId="0" applyFont="1"/>
    <xf numFmtId="0" fontId="2" fillId="0" borderId="9" xfId="0" applyNumberFormat="1" applyFont="1" applyBorder="1" applyAlignment="1">
      <alignment vertical="center"/>
    </xf>
    <xf numFmtId="0" fontId="4" fillId="2" borderId="9" xfId="0" applyNumberFormat="1" applyFont="1" applyFill="1" applyBorder="1" applyAlignment="1">
      <alignment horizontal="center" vertical="center" wrapText="1"/>
    </xf>
    <xf numFmtId="0" fontId="34" fillId="0" borderId="0" xfId="0" applyFont="1" applyAlignment="1">
      <alignment horizontal="left"/>
    </xf>
    <xf numFmtId="2" fontId="6" fillId="5" borderId="23" xfId="0" applyNumberFormat="1" applyFont="1" applyFill="1" applyBorder="1"/>
    <xf numFmtId="0" fontId="4" fillId="2" borderId="9" xfId="0" applyNumberFormat="1" applyFont="1" applyFill="1" applyBorder="1" applyAlignment="1">
      <alignment horizontal="center"/>
    </xf>
    <xf numFmtId="167" fontId="2" fillId="5" borderId="9" xfId="0" applyNumberFormat="1" applyFont="1" applyFill="1" applyBorder="1" applyAlignment="1" applyProtection="1">
      <alignment horizontal="center"/>
      <protection locked="0"/>
    </xf>
    <xf numFmtId="170" fontId="4" fillId="2" borderId="9" xfId="3" applyNumberFormat="1" applyFon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/>
    <xf numFmtId="166" fontId="2" fillId="0" borderId="0" xfId="0" applyNumberFormat="1" applyFont="1" applyFill="1" applyBorder="1"/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2" fontId="3" fillId="4" borderId="9" xfId="0" applyNumberFormat="1" applyFont="1" applyFill="1" applyBorder="1" applyAlignment="1">
      <alignment horizontal="center" vertical="center"/>
    </xf>
    <xf numFmtId="2" fontId="3" fillId="4" borderId="9" xfId="0" applyNumberFormat="1" applyFont="1" applyFill="1" applyBorder="1" applyAlignment="1">
      <alignment horizontal="center"/>
    </xf>
    <xf numFmtId="2" fontId="6" fillId="3" borderId="9" xfId="0" applyNumberFormat="1" applyFont="1" applyFill="1" applyBorder="1"/>
    <xf numFmtId="2" fontId="2" fillId="0" borderId="11" xfId="0" applyNumberFormat="1" applyFont="1" applyFill="1" applyBorder="1" applyAlignment="1">
      <alignment horizontal="right"/>
    </xf>
    <xf numFmtId="2" fontId="2" fillId="3" borderId="9" xfId="0" applyNumberFormat="1" applyFont="1" applyFill="1" applyBorder="1"/>
    <xf numFmtId="0" fontId="4" fillId="0" borderId="0" xfId="0" applyNumberFormat="1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164" fontId="4" fillId="0" borderId="0" xfId="2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  <protection locked="0"/>
    </xf>
    <xf numFmtId="1" fontId="2" fillId="5" borderId="9" xfId="0" applyNumberFormat="1" applyFont="1" applyFill="1" applyBorder="1" applyAlignment="1" applyProtection="1">
      <alignment horizontal="center"/>
      <protection locked="0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14" fontId="0" fillId="0" borderId="0" xfId="0" applyNumberFormat="1"/>
    <xf numFmtId="0" fontId="4" fillId="2" borderId="9" xfId="0" applyNumberFormat="1" applyFont="1" applyFill="1" applyBorder="1" applyAlignment="1">
      <alignment horizontal="center"/>
    </xf>
    <xf numFmtId="2" fontId="2" fillId="0" borderId="0" xfId="0" applyNumberFormat="1" applyFont="1" applyBorder="1"/>
    <xf numFmtId="165" fontId="2" fillId="0" borderId="9" xfId="0" applyNumberFormat="1" applyFont="1" applyBorder="1" applyProtection="1">
      <protection locked="0"/>
    </xf>
    <xf numFmtId="2" fontId="14" fillId="0" borderId="0" xfId="0" applyNumberFormat="1" applyFont="1"/>
    <xf numFmtId="0" fontId="14" fillId="0" borderId="0" xfId="2" applyNumberFormat="1" applyFont="1"/>
    <xf numFmtId="164" fontId="14" fillId="0" borderId="0" xfId="2" applyNumberFormat="1" applyFont="1"/>
    <xf numFmtId="0" fontId="14" fillId="0" borderId="0" xfId="0" applyNumberFormat="1" applyFont="1"/>
    <xf numFmtId="0" fontId="14" fillId="0" borderId="0" xfId="0" applyFont="1"/>
    <xf numFmtId="0" fontId="11" fillId="0" borderId="0" xfId="0" applyFont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4" xfId="0" quotePrefix="1" applyFont="1" applyBorder="1" applyAlignment="1">
      <alignment horizontal="right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0" fontId="4" fillId="2" borderId="9" xfId="0" applyNumberFormat="1" applyFont="1" applyFill="1" applyBorder="1" applyAlignment="1">
      <alignment horizontal="left"/>
    </xf>
    <xf numFmtId="0" fontId="38" fillId="0" borderId="0" xfId="0" applyFont="1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41" fillId="0" borderId="0" xfId="0" applyNumberFormat="1" applyFont="1" applyFill="1" applyBorder="1" applyAlignment="1">
      <alignment horizontal="right" vertical="center"/>
    </xf>
    <xf numFmtId="2" fontId="42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Border="1"/>
    <xf numFmtId="0" fontId="4" fillId="0" borderId="1" xfId="0" applyFont="1" applyFill="1" applyBorder="1"/>
    <xf numFmtId="0" fontId="4" fillId="0" borderId="4" xfId="0" applyFont="1" applyFill="1" applyBorder="1"/>
    <xf numFmtId="0" fontId="4" fillId="0" borderId="6" xfId="0" applyFont="1" applyBorder="1"/>
    <xf numFmtId="0" fontId="4" fillId="0" borderId="2" xfId="0" applyFont="1" applyFill="1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0" fontId="0" fillId="0" borderId="3" xfId="0" applyBorder="1"/>
    <xf numFmtId="0" fontId="0" fillId="0" borderId="5" xfId="0" applyBorder="1"/>
    <xf numFmtId="0" fontId="4" fillId="0" borderId="7" xfId="0" applyFont="1" applyBorder="1"/>
    <xf numFmtId="0" fontId="0" fillId="0" borderId="8" xfId="0" applyBorder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0" borderId="7" xfId="0" applyBorder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0" borderId="6" xfId="0" applyBorder="1"/>
    <xf numFmtId="0" fontId="38" fillId="10" borderId="4" xfId="0" applyFont="1" applyFill="1" applyBorder="1" applyAlignment="1">
      <alignment horizontal="center"/>
    </xf>
    <xf numFmtId="0" fontId="34" fillId="10" borderId="0" xfId="0" applyFont="1" applyFill="1" applyBorder="1"/>
    <xf numFmtId="0" fontId="0" fillId="0" borderId="0" xfId="0" applyBorder="1" applyAlignment="1"/>
    <xf numFmtId="0" fontId="2" fillId="0" borderId="0" xfId="0" quotePrefix="1" applyFont="1" applyAlignment="1">
      <alignment vertical="top"/>
    </xf>
    <xf numFmtId="0" fontId="4" fillId="0" borderId="2" xfId="0" applyFont="1" applyBorder="1" applyAlignment="1"/>
    <xf numFmtId="0" fontId="9" fillId="0" borderId="1" xfId="0" applyFont="1" applyBorder="1"/>
    <xf numFmtId="0" fontId="46" fillId="0" borderId="0" xfId="0" applyFont="1"/>
    <xf numFmtId="0" fontId="46" fillId="0" borderId="0" xfId="0" applyFont="1" applyFill="1"/>
    <xf numFmtId="0" fontId="47" fillId="0" borderId="7" xfId="0" applyFont="1" applyBorder="1"/>
    <xf numFmtId="0" fontId="41" fillId="0" borderId="0" xfId="0" applyNumberFormat="1" applyFont="1" applyFill="1" applyBorder="1" applyAlignment="1"/>
    <xf numFmtId="167" fontId="6" fillId="0" borderId="15" xfId="0" applyNumberFormat="1" applyFont="1" applyFill="1" applyBorder="1" applyAlignment="1">
      <alignment vertical="center"/>
    </xf>
    <xf numFmtId="167" fontId="14" fillId="0" borderId="15" xfId="0" applyNumberFormat="1" applyFont="1" applyFill="1" applyBorder="1" applyAlignment="1">
      <alignment vertical="center"/>
    </xf>
    <xf numFmtId="0" fontId="9" fillId="0" borderId="9" xfId="0" applyFont="1" applyBorder="1" applyAlignment="1">
      <alignment horizontal="center"/>
    </xf>
    <xf numFmtId="2" fontId="45" fillId="0" borderId="0" xfId="0" applyNumberFormat="1" applyFont="1" applyFill="1" applyBorder="1" applyAlignment="1">
      <alignment horizontal="left"/>
    </xf>
    <xf numFmtId="0" fontId="39" fillId="0" borderId="0" xfId="0" applyFont="1" applyFill="1" applyBorder="1"/>
    <xf numFmtId="0" fontId="9" fillId="10" borderId="0" xfId="0" applyFont="1" applyFill="1" applyBorder="1"/>
    <xf numFmtId="0" fontId="45" fillId="0" borderId="0" xfId="0" applyFont="1" applyFill="1" applyBorder="1" applyAlignment="1"/>
    <xf numFmtId="0" fontId="45" fillId="0" borderId="0" xfId="0" applyFont="1" applyFill="1" applyBorder="1" applyAlignment="1">
      <alignment horizontal="left"/>
    </xf>
    <xf numFmtId="2" fontId="45" fillId="0" borderId="0" xfId="0" applyNumberFormat="1" applyFont="1" applyFill="1" applyBorder="1" applyAlignment="1"/>
    <xf numFmtId="0" fontId="45" fillId="0" borderId="2" xfId="0" applyFont="1" applyFill="1" applyBorder="1" applyAlignment="1"/>
    <xf numFmtId="0" fontId="45" fillId="0" borderId="2" xfId="0" applyFont="1" applyFill="1" applyBorder="1" applyAlignment="1">
      <alignment horizontal="left"/>
    </xf>
    <xf numFmtId="1" fontId="45" fillId="0" borderId="7" xfId="0" applyNumberFormat="1" applyFont="1" applyFill="1" applyBorder="1" applyAlignment="1">
      <alignment horizontal="left"/>
    </xf>
    <xf numFmtId="0" fontId="45" fillId="0" borderId="3" xfId="0" applyFont="1" applyFill="1" applyBorder="1" applyAlignment="1">
      <alignment horizontal="left"/>
    </xf>
    <xf numFmtId="14" fontId="3" fillId="0" borderId="9" xfId="0" applyNumberFormat="1" applyFont="1" applyBorder="1" applyAlignment="1">
      <alignment horizontal="center"/>
    </xf>
    <xf numFmtId="0" fontId="37" fillId="0" borderId="0" xfId="0" applyFont="1" applyFill="1"/>
    <xf numFmtId="0" fontId="3" fillId="0" borderId="0" xfId="0" applyFont="1"/>
    <xf numFmtId="0" fontId="3" fillId="0" borderId="9" xfId="0" applyFont="1" applyBorder="1" applyAlignment="1">
      <alignment horizontal="left"/>
    </xf>
    <xf numFmtId="0" fontId="48" fillId="10" borderId="0" xfId="0" applyFont="1" applyFill="1" applyBorder="1" applyAlignment="1">
      <alignment horizontal="left"/>
    </xf>
    <xf numFmtId="0" fontId="2" fillId="10" borderId="0" xfId="0" quotePrefix="1" applyFont="1" applyFill="1" applyBorder="1" applyAlignment="1">
      <alignment horizontal="left"/>
    </xf>
    <xf numFmtId="0" fontId="4" fillId="0" borderId="0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left" vertical="center"/>
    </xf>
    <xf numFmtId="165" fontId="2" fillId="4" borderId="9" xfId="0" applyNumberFormat="1" applyFont="1" applyFill="1" applyBorder="1" applyProtection="1">
      <protection locked="0"/>
    </xf>
    <xf numFmtId="165" fontId="3" fillId="5" borderId="9" xfId="0" applyNumberFormat="1" applyFont="1" applyFill="1" applyBorder="1" applyProtection="1">
      <protection locked="0"/>
    </xf>
    <xf numFmtId="165" fontId="2" fillId="5" borderId="10" xfId="0" applyNumberFormat="1" applyFont="1" applyFill="1" applyBorder="1" applyProtection="1">
      <protection locked="0"/>
    </xf>
    <xf numFmtId="165" fontId="3" fillId="5" borderId="10" xfId="0" applyNumberFormat="1" applyFont="1" applyFill="1" applyBorder="1" applyProtection="1">
      <protection locked="0"/>
    </xf>
    <xf numFmtId="165" fontId="2" fillId="5" borderId="37" xfId="0" applyNumberFormat="1" applyFont="1" applyFill="1" applyBorder="1" applyProtection="1">
      <protection locked="0"/>
    </xf>
    <xf numFmtId="165" fontId="2" fillId="5" borderId="21" xfId="0" applyNumberFormat="1" applyFont="1" applyFill="1" applyBorder="1" applyProtection="1">
      <protection locked="0"/>
    </xf>
    <xf numFmtId="165" fontId="2" fillId="5" borderId="24" xfId="0" applyNumberFormat="1" applyFont="1" applyFill="1" applyBorder="1" applyProtection="1">
      <protection locked="0"/>
    </xf>
    <xf numFmtId="165" fontId="2" fillId="5" borderId="22" xfId="0" applyNumberFormat="1" applyFont="1" applyFill="1" applyBorder="1" applyProtection="1">
      <protection locked="0"/>
    </xf>
    <xf numFmtId="165" fontId="2" fillId="5" borderId="25" xfId="0" applyNumberFormat="1" applyFont="1" applyFill="1" applyBorder="1" applyProtection="1">
      <protection locked="0"/>
    </xf>
    <xf numFmtId="165" fontId="3" fillId="5" borderId="22" xfId="0" applyNumberFormat="1" applyFont="1" applyFill="1" applyBorder="1" applyProtection="1">
      <protection locked="0"/>
    </xf>
    <xf numFmtId="165" fontId="3" fillId="5" borderId="25" xfId="0" applyNumberFormat="1" applyFont="1" applyFill="1" applyBorder="1" applyProtection="1">
      <protection locked="0"/>
    </xf>
    <xf numFmtId="165" fontId="2" fillId="4" borderId="10" xfId="0" applyNumberFormat="1" applyFont="1" applyFill="1" applyBorder="1" applyProtection="1">
      <protection locked="0"/>
    </xf>
    <xf numFmtId="165" fontId="2" fillId="5" borderId="38" xfId="0" applyNumberFormat="1" applyFont="1" applyFill="1" applyBorder="1" applyProtection="1">
      <protection locked="0"/>
    </xf>
    <xf numFmtId="165" fontId="2" fillId="5" borderId="39" xfId="0" applyNumberFormat="1" applyFont="1" applyFill="1" applyBorder="1" applyProtection="1">
      <protection locked="0"/>
    </xf>
    <xf numFmtId="165" fontId="2" fillId="5" borderId="40" xfId="0" applyNumberFormat="1" applyFont="1" applyFill="1" applyBorder="1" applyProtection="1">
      <protection locked="0"/>
    </xf>
    <xf numFmtId="0" fontId="4" fillId="2" borderId="10" xfId="0" applyNumberFormat="1" applyFont="1" applyFill="1" applyBorder="1" applyAlignment="1">
      <alignment horizontal="center" vertical="center"/>
    </xf>
    <xf numFmtId="0" fontId="4" fillId="2" borderId="22" xfId="0" applyNumberFormat="1" applyFont="1" applyFill="1" applyBorder="1" applyAlignment="1">
      <alignment horizontal="center" vertical="center"/>
    </xf>
    <xf numFmtId="0" fontId="4" fillId="2" borderId="25" xfId="0" applyNumberFormat="1" applyFont="1" applyFill="1" applyBorder="1" applyAlignment="1">
      <alignment horizontal="center" vertical="center"/>
    </xf>
    <xf numFmtId="0" fontId="4" fillId="0" borderId="19" xfId="0" applyFont="1" applyBorder="1" applyAlignment="1"/>
    <xf numFmtId="0" fontId="24" fillId="0" borderId="0" xfId="0" applyFont="1"/>
    <xf numFmtId="0" fontId="2" fillId="0" borderId="0" xfId="0" quotePrefix="1" applyFont="1" applyAlignment="1">
      <alignment horizontal="right" vertical="top"/>
    </xf>
    <xf numFmtId="0" fontId="3" fillId="0" borderId="0" xfId="0" quotePrefix="1" applyFont="1"/>
    <xf numFmtId="0" fontId="4" fillId="2" borderId="9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4" fillId="11" borderId="14" xfId="0" applyFont="1" applyFill="1" applyBorder="1" applyAlignment="1">
      <alignment horizontal="center"/>
    </xf>
    <xf numFmtId="0" fontId="44" fillId="11" borderId="36" xfId="0" applyFont="1" applyFill="1" applyBorder="1" applyAlignment="1">
      <alignment horizontal="center"/>
    </xf>
    <xf numFmtId="0" fontId="40" fillId="0" borderId="0" xfId="0" applyNumberFormat="1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4" fillId="2" borderId="9" xfId="0" applyNumberFormat="1" applyFont="1" applyFill="1" applyBorder="1" applyAlignment="1">
      <alignment horizontal="center"/>
    </xf>
    <xf numFmtId="0" fontId="4" fillId="2" borderId="10" xfId="0" applyNumberFormat="1" applyFont="1" applyFill="1" applyBorder="1" applyAlignment="1">
      <alignment horizontal="center"/>
    </xf>
    <xf numFmtId="0" fontId="4" fillId="2" borderId="15" xfId="0" applyNumberFormat="1" applyFont="1" applyFill="1" applyBorder="1" applyAlignment="1">
      <alignment horizontal="center"/>
    </xf>
    <xf numFmtId="0" fontId="4" fillId="2" borderId="16" xfId="0" applyNumberFormat="1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2" fillId="0" borderId="0" xfId="0" applyNumberFormat="1" applyFont="1" applyAlignment="1">
      <alignment horizontal="left" vertical="top" wrapText="1"/>
    </xf>
    <xf numFmtId="0" fontId="4" fillId="2" borderId="27" xfId="0" applyNumberFormat="1" applyFont="1" applyFill="1" applyBorder="1" applyAlignment="1">
      <alignment horizontal="center" vertical="center"/>
    </xf>
    <xf numFmtId="0" fontId="4" fillId="2" borderId="32" xfId="0" applyNumberFormat="1" applyFont="1" applyFill="1" applyBorder="1" applyAlignment="1">
      <alignment horizontal="center" vertical="center"/>
    </xf>
    <xf numFmtId="0" fontId="4" fillId="2" borderId="29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 wrapText="1"/>
    </xf>
    <xf numFmtId="0" fontId="2" fillId="0" borderId="3" xfId="0" applyNumberFormat="1" applyFont="1" applyBorder="1" applyAlignment="1">
      <alignment horizontal="center" vertical="center" wrapText="1"/>
    </xf>
    <xf numFmtId="0" fontId="2" fillId="0" borderId="4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2" fillId="0" borderId="5" xfId="0" applyNumberFormat="1" applyFont="1" applyBorder="1" applyAlignment="1">
      <alignment horizontal="center" vertical="center" wrapText="1"/>
    </xf>
    <xf numFmtId="0" fontId="2" fillId="0" borderId="6" xfId="0" applyNumberFormat="1" applyFont="1" applyBorder="1" applyAlignment="1">
      <alignment horizontal="center" vertical="center" wrapText="1"/>
    </xf>
    <xf numFmtId="0" fontId="2" fillId="0" borderId="7" xfId="0" applyNumberFormat="1" applyFont="1" applyBorder="1" applyAlignment="1">
      <alignment horizontal="center" vertical="center" wrapText="1"/>
    </xf>
    <xf numFmtId="0" fontId="2" fillId="0" borderId="8" xfId="0" applyNumberFormat="1" applyFont="1" applyBorder="1" applyAlignment="1">
      <alignment horizontal="center" vertical="center" wrapText="1"/>
    </xf>
    <xf numFmtId="0" fontId="4" fillId="2" borderId="30" xfId="0" applyNumberFormat="1" applyFont="1" applyFill="1" applyBorder="1" applyAlignment="1">
      <alignment horizontal="center" vertical="center"/>
    </xf>
    <xf numFmtId="0" fontId="4" fillId="2" borderId="31" xfId="0" applyNumberFormat="1" applyFont="1" applyFill="1" applyBorder="1" applyAlignment="1">
      <alignment horizontal="center" vertical="center"/>
    </xf>
    <xf numFmtId="0" fontId="4" fillId="2" borderId="26" xfId="0" applyNumberFormat="1" applyFont="1" applyFill="1" applyBorder="1" applyAlignment="1">
      <alignment horizontal="center" vertical="center"/>
    </xf>
    <xf numFmtId="0" fontId="4" fillId="2" borderId="23" xfId="0" applyNumberFormat="1" applyFont="1" applyFill="1" applyBorder="1" applyAlignment="1">
      <alignment horizontal="center" vertical="center"/>
    </xf>
    <xf numFmtId="0" fontId="4" fillId="2" borderId="28" xfId="0" applyNumberFormat="1" applyFont="1" applyFill="1" applyBorder="1" applyAlignment="1">
      <alignment horizontal="center" vertical="center"/>
    </xf>
    <xf numFmtId="0" fontId="4" fillId="2" borderId="33" xfId="0" applyNumberFormat="1" applyFont="1" applyFill="1" applyBorder="1" applyAlignment="1">
      <alignment horizontal="center"/>
    </xf>
    <xf numFmtId="0" fontId="2" fillId="2" borderId="34" xfId="0" applyFont="1" applyFill="1" applyBorder="1" applyAlignment="1">
      <alignment horizontal="left" vertical="top" wrapText="1"/>
    </xf>
    <xf numFmtId="0" fontId="2" fillId="2" borderId="31" xfId="0" applyFont="1" applyFill="1" applyBorder="1" applyAlignment="1">
      <alignment horizontal="left" vertical="top" wrapText="1"/>
    </xf>
    <xf numFmtId="0" fontId="2" fillId="2" borderId="35" xfId="0" applyFont="1" applyFill="1" applyBorder="1" applyAlignment="1">
      <alignment horizontal="left" vertical="top" wrapText="1"/>
    </xf>
    <xf numFmtId="0" fontId="4" fillId="2" borderId="9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17" fillId="2" borderId="16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/>
    </xf>
    <xf numFmtId="0" fontId="15" fillId="0" borderId="20" xfId="0" applyFont="1" applyBorder="1" applyAlignment="1">
      <alignment horizontal="center" wrapText="1"/>
    </xf>
    <xf numFmtId="0" fontId="4" fillId="2" borderId="10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5" xfId="0" applyFont="1" applyFill="1" applyBorder="1" applyAlignment="1">
      <alignment horizontal="left" vertical="center"/>
    </xf>
    <xf numFmtId="0" fontId="4" fillId="6" borderId="9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17" fillId="2" borderId="1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15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4" fillId="2" borderId="9" xfId="0" applyFont="1" applyFill="1" applyBorder="1" applyAlignment="1">
      <alignment horizontal="left"/>
    </xf>
    <xf numFmtId="0" fontId="4" fillId="2" borderId="10" xfId="0" applyFont="1" applyFill="1" applyBorder="1" applyAlignment="1">
      <alignment horizontal="left"/>
    </xf>
    <xf numFmtId="0" fontId="4" fillId="2" borderId="15" xfId="0" applyFont="1" applyFill="1" applyBorder="1" applyAlignment="1">
      <alignment horizontal="left"/>
    </xf>
  </cellXfs>
  <cellStyles count="4">
    <cellStyle name="Millares" xfId="3" builtinId="3"/>
    <cellStyle name="Normal" xfId="0" builtinId="0"/>
    <cellStyle name="Normal_India 2006 samples" xfId="1" xr:uid="{00000000-0005-0000-0000-000002000000}"/>
    <cellStyle name="Porcentaje" xfId="2" builtinId="5"/>
  </cellStyles>
  <dxfs count="3"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0.5497626547162705"/>
          <c:y val="0.90640034552642856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1689-45CC-96FF-7E8DF0716BF2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4.9490853540819259E-3</c:v>
                </c:pt>
                <c:pt idx="1">
                  <c:v>0.83767960585708157</c:v>
                </c:pt>
                <c:pt idx="2">
                  <c:v>0.52671435956858237</c:v>
                </c:pt>
                <c:pt idx="3">
                  <c:v>0.25980889607396668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89-45CC-96FF-7E8DF0716B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6.7670513955246273E-2"/>
          <c:y val="0.70114435695538269"/>
          <c:w val="0.2440682933413818"/>
          <c:h val="0.27979215256320722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633" l="0.70000000000000062" r="0.70000000000000062" t="0.750000000000006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32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36E1-4899-901E-AA6BAB35E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93600"/>
        <c:axId val="192795392"/>
      </c:scatterChart>
      <c:valAx>
        <c:axId val="192793600"/>
        <c:scaling>
          <c:orientation val="minMax"/>
          <c:max val="17"/>
        </c:scaling>
        <c:delete val="1"/>
        <c:axPos val="b"/>
        <c:numFmt formatCode="General" sourceLinked="1"/>
        <c:majorTickMark val="out"/>
        <c:minorTickMark val="none"/>
        <c:tickLblPos val="none"/>
        <c:crossAx val="192795392"/>
        <c:crosses val="autoZero"/>
        <c:crossBetween val="midCat"/>
      </c:valAx>
      <c:valAx>
        <c:axId val="192795392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1927936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32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xVal>
            <c:numRef>
              <c:f>'PD-Histo Param.'!$IO$14:$IO$41</c:f>
              <c:numCache>
                <c:formatCode>0.0</c:formatCode>
                <c:ptCount val="28"/>
                <c:pt idx="0">
                  <c:v>0</c:v>
                </c:pt>
                <c:pt idx="1">
                  <c:v>0.64604935646056871</c:v>
                </c:pt>
                <c:pt idx="2">
                  <c:v>1.2920987129211374</c:v>
                </c:pt>
                <c:pt idx="3">
                  <c:v>1.9381480693817061</c:v>
                </c:pt>
                <c:pt idx="4">
                  <c:v>2.5841974258422749</c:v>
                </c:pt>
                <c:pt idx="5">
                  <c:v>3.2302467823028436</c:v>
                </c:pt>
                <c:pt idx="6">
                  <c:v>3.8762961387634123</c:v>
                </c:pt>
                <c:pt idx="7">
                  <c:v>4.5223454952239805</c:v>
                </c:pt>
                <c:pt idx="8">
                  <c:v>5.1683948516845497</c:v>
                </c:pt>
                <c:pt idx="9">
                  <c:v>5.8144442081451189</c:v>
                </c:pt>
                <c:pt idx="10">
                  <c:v>6.4604935646056871</c:v>
                </c:pt>
                <c:pt idx="11">
                  <c:v>7.1065429210662554</c:v>
                </c:pt>
                <c:pt idx="12">
                  <c:v>7.7525922775268246</c:v>
                </c:pt>
                <c:pt idx="13">
                  <c:v>8.3986416339873937</c:v>
                </c:pt>
                <c:pt idx="14">
                  <c:v>9.0446909904479611</c:v>
                </c:pt>
                <c:pt idx="15">
                  <c:v>9.6907403469085303</c:v>
                </c:pt>
                <c:pt idx="16">
                  <c:v>10.336789703369099</c:v>
                </c:pt>
                <c:pt idx="17">
                  <c:v>10.982839059829669</c:v>
                </c:pt>
                <c:pt idx="18">
                  <c:v>11.628888416290238</c:v>
                </c:pt>
                <c:pt idx="19">
                  <c:v>12.274937772750805</c:v>
                </c:pt>
                <c:pt idx="20">
                  <c:v>12.920987129211374</c:v>
                </c:pt>
                <c:pt idx="21">
                  <c:v>13.567036485671943</c:v>
                </c:pt>
                <c:pt idx="22">
                  <c:v>14.213085842132511</c:v>
                </c:pt>
                <c:pt idx="23">
                  <c:v>14.85913519859308</c:v>
                </c:pt>
                <c:pt idx="24">
                  <c:v>15.505184555053649</c:v>
                </c:pt>
                <c:pt idx="25">
                  <c:v>16.151233911514218</c:v>
                </c:pt>
                <c:pt idx="26">
                  <c:v>16.797283267974787</c:v>
                </c:pt>
                <c:pt idx="27">
                  <c:v>17.443332624435357</c:v>
                </c:pt>
              </c:numCache>
            </c:numRef>
          </c:xVal>
          <c:yVal>
            <c:numRef>
              <c:f>'PD-Histo Param.'!$IP$14:$IP$41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6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774-439D-9930-6C41FC27B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93600"/>
        <c:axId val="192795392"/>
      </c:scatterChart>
      <c:valAx>
        <c:axId val="192793600"/>
        <c:scaling>
          <c:orientation val="minMax"/>
          <c:max val="17"/>
        </c:scaling>
        <c:delete val="1"/>
        <c:axPos val="b"/>
        <c:numFmt formatCode="0.0" sourceLinked="1"/>
        <c:majorTickMark val="out"/>
        <c:minorTickMark val="none"/>
        <c:tickLblPos val="none"/>
        <c:crossAx val="192795392"/>
        <c:crosses val="autoZero"/>
        <c:crossBetween val="midCat"/>
      </c:valAx>
      <c:valAx>
        <c:axId val="192795392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1927936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'PD-Histo Param.'!$C$14:$C$513</c:f>
                <c:numCache>
                  <c:formatCode>General</c:formatCode>
                  <c:ptCount val="500"/>
                  <c:pt idx="0">
                    <c:v>0.25819892883300799</c:v>
                  </c:pt>
                  <c:pt idx="1">
                    <c:v>0.26498565673828101</c:v>
                  </c:pt>
                  <c:pt idx="2">
                    <c:v>0.22798194885253903</c:v>
                  </c:pt>
                  <c:pt idx="3">
                    <c:v>0.22173919677734402</c:v>
                  </c:pt>
                  <c:pt idx="4">
                    <c:v>0.26245384216308598</c:v>
                  </c:pt>
                  <c:pt idx="5">
                    <c:v>0.26561203002929701</c:v>
                  </c:pt>
                  <c:pt idx="6">
                    <c:v>0.21156845092773402</c:v>
                  </c:pt>
                  <c:pt idx="7">
                    <c:v>0.23405647277832001</c:v>
                  </c:pt>
                  <c:pt idx="8">
                    <c:v>0.260055541992188</c:v>
                  </c:pt>
                  <c:pt idx="9">
                    <c:v>0.30000038146972702</c:v>
                  </c:pt>
                  <c:pt idx="10">
                    <c:v>0.33325042724609405</c:v>
                  </c:pt>
                  <c:pt idx="11">
                    <c:v>0.25664253234863299</c:v>
                  </c:pt>
                  <c:pt idx="12">
                    <c:v>0.20602073669433599</c:v>
                  </c:pt>
                  <c:pt idx="13">
                    <c:v>0.243347930908203</c:v>
                  </c:pt>
                  <c:pt idx="14">
                    <c:v>0.23845176696777301</c:v>
                  </c:pt>
                  <c:pt idx="15">
                    <c:v>0.24054145812988301</c:v>
                  </c:pt>
                </c:numCache>
              </c:numRef>
            </c:plus>
            <c:minus>
              <c:numRef>
                <c:f>'PD-Histo Param.'!$C$14:$C$513</c:f>
                <c:numCache>
                  <c:formatCode>General</c:formatCode>
                  <c:ptCount val="500"/>
                  <c:pt idx="0">
                    <c:v>0.25819892883300799</c:v>
                  </c:pt>
                  <c:pt idx="1">
                    <c:v>0.26498565673828101</c:v>
                  </c:pt>
                  <c:pt idx="2">
                    <c:v>0.22798194885253903</c:v>
                  </c:pt>
                  <c:pt idx="3">
                    <c:v>0.22173919677734402</c:v>
                  </c:pt>
                  <c:pt idx="4">
                    <c:v>0.26245384216308598</c:v>
                  </c:pt>
                  <c:pt idx="5">
                    <c:v>0.26561203002929701</c:v>
                  </c:pt>
                  <c:pt idx="6">
                    <c:v>0.21156845092773402</c:v>
                  </c:pt>
                  <c:pt idx="7">
                    <c:v>0.23405647277832001</c:v>
                  </c:pt>
                  <c:pt idx="8">
                    <c:v>0.260055541992188</c:v>
                  </c:pt>
                  <c:pt idx="9">
                    <c:v>0.30000038146972702</c:v>
                  </c:pt>
                  <c:pt idx="10">
                    <c:v>0.33325042724609405</c:v>
                  </c:pt>
                  <c:pt idx="11">
                    <c:v>0.25664253234863299</c:v>
                  </c:pt>
                  <c:pt idx="12">
                    <c:v>0.20602073669433599</c:v>
                  </c:pt>
                  <c:pt idx="13">
                    <c:v>0.243347930908203</c:v>
                  </c:pt>
                  <c:pt idx="14">
                    <c:v>0.23845176696777301</c:v>
                  </c:pt>
                  <c:pt idx="15">
                    <c:v>0.24054145812988301</c:v>
                  </c:pt>
                </c:numCache>
              </c:numRef>
            </c:minus>
          </c:errBars>
          <c:xVal>
            <c:numRef>
              <c:f>'PD-Histo Param.'!$B$14:$B$513</c:f>
              <c:numCache>
                <c:formatCode>General</c:formatCode>
                <c:ptCount val="500"/>
                <c:pt idx="0">
                  <c:v>9.3960441589355508</c:v>
                </c:pt>
                <c:pt idx="1">
                  <c:v>10.336789703369099</c:v>
                </c:pt>
                <c:pt idx="2">
                  <c:v>8.3208076477050792</c:v>
                </c:pt>
                <c:pt idx="3">
                  <c:v>8.7404792785644503</c:v>
                </c:pt>
                <c:pt idx="4">
                  <c:v>8.3258605957031318</c:v>
                </c:pt>
                <c:pt idx="5">
                  <c:v>9.0872795104980497</c:v>
                </c:pt>
                <c:pt idx="6">
                  <c:v>8.3082695007324201</c:v>
                </c:pt>
                <c:pt idx="7">
                  <c:v>7.8345481872558596</c:v>
                </c:pt>
                <c:pt idx="8">
                  <c:v>8.4378540039062511</c:v>
                </c:pt>
                <c:pt idx="9">
                  <c:v>9.2132530212402308</c:v>
                </c:pt>
                <c:pt idx="10">
                  <c:v>8.6875312805175806</c:v>
                </c:pt>
                <c:pt idx="11">
                  <c:v>8.0231544494628917</c:v>
                </c:pt>
                <c:pt idx="12">
                  <c:v>7.0936355590820304</c:v>
                </c:pt>
                <c:pt idx="13">
                  <c:v>8.70306396484375</c:v>
                </c:pt>
                <c:pt idx="14">
                  <c:v>9.6388755798339805</c:v>
                </c:pt>
                <c:pt idx="15">
                  <c:v>7.3100173950195302</c:v>
                </c:pt>
              </c:numCache>
            </c:numRef>
          </c:xVal>
          <c:yVal>
            <c:numRef>
              <c:f>'PD-Histo Param.'!$D$14:$D$513</c:f>
              <c:numCache>
                <c:formatCode>General</c:formatCode>
                <c:ptCount val="500"/>
                <c:pt idx="0">
                  <c:v>14</c:v>
                </c:pt>
                <c:pt idx="1">
                  <c:v>16</c:v>
                </c:pt>
                <c:pt idx="2">
                  <c:v>6</c:v>
                </c:pt>
                <c:pt idx="3">
                  <c:v>11</c:v>
                </c:pt>
                <c:pt idx="4">
                  <c:v>7</c:v>
                </c:pt>
                <c:pt idx="5">
                  <c:v>12</c:v>
                </c:pt>
                <c:pt idx="6">
                  <c:v>5</c:v>
                </c:pt>
                <c:pt idx="7">
                  <c:v>3</c:v>
                </c:pt>
                <c:pt idx="8">
                  <c:v>8</c:v>
                </c:pt>
                <c:pt idx="9">
                  <c:v>13</c:v>
                </c:pt>
                <c:pt idx="10">
                  <c:v>9</c:v>
                </c:pt>
                <c:pt idx="11">
                  <c:v>4</c:v>
                </c:pt>
                <c:pt idx="12">
                  <c:v>1</c:v>
                </c:pt>
                <c:pt idx="13">
                  <c:v>10</c:v>
                </c:pt>
                <c:pt idx="14">
                  <c:v>15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23-484A-AD4F-E989B7A72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083136"/>
        <c:axId val="73093504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'PD-Histo Param.'!$H$14:$H$513</c:f>
              <c:numCache>
                <c:formatCode>General</c:formatCode>
                <c:ptCount val="500"/>
                <c:pt idx="0">
                  <c:v>0.1550518455505365</c:v>
                </c:pt>
                <c:pt idx="1">
                  <c:v>0.310103691101073</c:v>
                </c:pt>
                <c:pt idx="2">
                  <c:v>0.46515553665160947</c:v>
                </c:pt>
                <c:pt idx="3">
                  <c:v>0.620207382202146</c:v>
                </c:pt>
                <c:pt idx="4">
                  <c:v>0.77525922775268252</c:v>
                </c:pt>
                <c:pt idx="5">
                  <c:v>0.93031107330321894</c:v>
                </c:pt>
                <c:pt idx="6">
                  <c:v>1.0853629188537555</c:v>
                </c:pt>
                <c:pt idx="7">
                  <c:v>1.240414764404292</c:v>
                </c:pt>
                <c:pt idx="8">
                  <c:v>1.3954666099548285</c:v>
                </c:pt>
                <c:pt idx="9">
                  <c:v>1.550518455505365</c:v>
                </c:pt>
                <c:pt idx="10">
                  <c:v>1.7055703010559016</c:v>
                </c:pt>
                <c:pt idx="11">
                  <c:v>1.8606221466064379</c:v>
                </c:pt>
                <c:pt idx="12">
                  <c:v>2.0156739921569744</c:v>
                </c:pt>
                <c:pt idx="13">
                  <c:v>2.1707258377075109</c:v>
                </c:pt>
                <c:pt idx="14">
                  <c:v>2.3257776832580475</c:v>
                </c:pt>
                <c:pt idx="15">
                  <c:v>2.480829528808584</c:v>
                </c:pt>
                <c:pt idx="16">
                  <c:v>2.6358813743591205</c:v>
                </c:pt>
                <c:pt idx="17">
                  <c:v>2.790933219909657</c:v>
                </c:pt>
                <c:pt idx="18">
                  <c:v>2.9459850654601936</c:v>
                </c:pt>
                <c:pt idx="19">
                  <c:v>3.1010369110107301</c:v>
                </c:pt>
                <c:pt idx="20">
                  <c:v>3.2560887565612666</c:v>
                </c:pt>
                <c:pt idx="21">
                  <c:v>3.4111406021118031</c:v>
                </c:pt>
                <c:pt idx="22">
                  <c:v>3.5661924476623397</c:v>
                </c:pt>
                <c:pt idx="23">
                  <c:v>3.7212442932128758</c:v>
                </c:pt>
                <c:pt idx="24">
                  <c:v>3.8762961387634123</c:v>
                </c:pt>
                <c:pt idx="25">
                  <c:v>4.0313479843139488</c:v>
                </c:pt>
                <c:pt idx="26">
                  <c:v>4.1863998298644853</c:v>
                </c:pt>
                <c:pt idx="27">
                  <c:v>4.3414516754150219</c:v>
                </c:pt>
                <c:pt idx="28">
                  <c:v>4.4965035209655584</c:v>
                </c:pt>
                <c:pt idx="29">
                  <c:v>4.6515553665160949</c:v>
                </c:pt>
                <c:pt idx="30">
                  <c:v>4.8066072120666314</c:v>
                </c:pt>
                <c:pt idx="31">
                  <c:v>4.961659057617168</c:v>
                </c:pt>
                <c:pt idx="32">
                  <c:v>5.1167109031677045</c:v>
                </c:pt>
                <c:pt idx="33">
                  <c:v>5.271762748718241</c:v>
                </c:pt>
                <c:pt idx="34">
                  <c:v>5.4268145942687775</c:v>
                </c:pt>
                <c:pt idx="35">
                  <c:v>5.5818664398193141</c:v>
                </c:pt>
                <c:pt idx="36">
                  <c:v>5.7369182853698506</c:v>
                </c:pt>
                <c:pt idx="37">
                  <c:v>5.8919701309203871</c:v>
                </c:pt>
                <c:pt idx="38">
                  <c:v>6.0470219764709237</c:v>
                </c:pt>
                <c:pt idx="39">
                  <c:v>6.2020738220214602</c:v>
                </c:pt>
                <c:pt idx="40">
                  <c:v>6.3571256675719967</c:v>
                </c:pt>
                <c:pt idx="41">
                  <c:v>6.5121775131225332</c:v>
                </c:pt>
                <c:pt idx="42">
                  <c:v>6.6672293586730698</c:v>
                </c:pt>
                <c:pt idx="43">
                  <c:v>6.8222812042236063</c:v>
                </c:pt>
                <c:pt idx="44">
                  <c:v>6.9773330497741428</c:v>
                </c:pt>
                <c:pt idx="45">
                  <c:v>7.1323848953246793</c:v>
                </c:pt>
                <c:pt idx="46">
                  <c:v>7.2874367408752159</c:v>
                </c:pt>
                <c:pt idx="47">
                  <c:v>7.4424885864257515</c:v>
                </c:pt>
                <c:pt idx="48">
                  <c:v>7.597540431976288</c:v>
                </c:pt>
                <c:pt idx="49">
                  <c:v>7.7525922775268246</c:v>
                </c:pt>
                <c:pt idx="50">
                  <c:v>7.9076441230773611</c:v>
                </c:pt>
                <c:pt idx="51">
                  <c:v>8.0626959686278976</c:v>
                </c:pt>
                <c:pt idx="52">
                  <c:v>8.2177478141784341</c:v>
                </c:pt>
                <c:pt idx="53">
                  <c:v>8.3727996597289707</c:v>
                </c:pt>
                <c:pt idx="54">
                  <c:v>8.5278515052795072</c:v>
                </c:pt>
                <c:pt idx="55">
                  <c:v>8.6829033508300437</c:v>
                </c:pt>
                <c:pt idx="56">
                  <c:v>8.8379551963805802</c:v>
                </c:pt>
                <c:pt idx="57">
                  <c:v>8.9930070419311168</c:v>
                </c:pt>
                <c:pt idx="58">
                  <c:v>9.1480588874816533</c:v>
                </c:pt>
                <c:pt idx="59">
                  <c:v>9.3031107330321898</c:v>
                </c:pt>
                <c:pt idx="60">
                  <c:v>9.4581625785827264</c:v>
                </c:pt>
                <c:pt idx="61">
                  <c:v>9.6132144241332629</c:v>
                </c:pt>
                <c:pt idx="62">
                  <c:v>9.7682662696837994</c:v>
                </c:pt>
                <c:pt idx="63">
                  <c:v>9.9233181152343359</c:v>
                </c:pt>
                <c:pt idx="64">
                  <c:v>10.078369960784872</c:v>
                </c:pt>
                <c:pt idx="65">
                  <c:v>10.233421806335409</c:v>
                </c:pt>
                <c:pt idx="66">
                  <c:v>10.388473651885946</c:v>
                </c:pt>
                <c:pt idx="67">
                  <c:v>10.543525497436482</c:v>
                </c:pt>
                <c:pt idx="68">
                  <c:v>10.698577342987019</c:v>
                </c:pt>
                <c:pt idx="69">
                  <c:v>10.853629188537555</c:v>
                </c:pt>
                <c:pt idx="70">
                  <c:v>11.008681034088092</c:v>
                </c:pt>
                <c:pt idx="71">
                  <c:v>11.163732879638628</c:v>
                </c:pt>
                <c:pt idx="72">
                  <c:v>11.318784725189165</c:v>
                </c:pt>
                <c:pt idx="73">
                  <c:v>11.473836570739701</c:v>
                </c:pt>
                <c:pt idx="74">
                  <c:v>11.628888416290238</c:v>
                </c:pt>
                <c:pt idx="75">
                  <c:v>11.783940261840774</c:v>
                </c:pt>
                <c:pt idx="76">
                  <c:v>11.938992107391311</c:v>
                </c:pt>
                <c:pt idx="77">
                  <c:v>12.094043952941847</c:v>
                </c:pt>
                <c:pt idx="78">
                  <c:v>12.249095798492384</c:v>
                </c:pt>
                <c:pt idx="79">
                  <c:v>12.40414764404292</c:v>
                </c:pt>
                <c:pt idx="80">
                  <c:v>12.559199489593457</c:v>
                </c:pt>
                <c:pt idx="81">
                  <c:v>12.714251335143993</c:v>
                </c:pt>
                <c:pt idx="82">
                  <c:v>12.86930318069453</c:v>
                </c:pt>
                <c:pt idx="83">
                  <c:v>13.024355026245066</c:v>
                </c:pt>
                <c:pt idx="84">
                  <c:v>13.179406871795603</c:v>
                </c:pt>
                <c:pt idx="85">
                  <c:v>13.33445871734614</c:v>
                </c:pt>
                <c:pt idx="86">
                  <c:v>13.489510562896676</c:v>
                </c:pt>
                <c:pt idx="87">
                  <c:v>13.644562408447213</c:v>
                </c:pt>
                <c:pt idx="88">
                  <c:v>13.799614253997749</c:v>
                </c:pt>
                <c:pt idx="89">
                  <c:v>13.954666099548286</c:v>
                </c:pt>
                <c:pt idx="90">
                  <c:v>14.109717945098822</c:v>
                </c:pt>
                <c:pt idx="91">
                  <c:v>14.264769790649359</c:v>
                </c:pt>
                <c:pt idx="92">
                  <c:v>14.419821636199895</c:v>
                </c:pt>
                <c:pt idx="93">
                  <c:v>14.574873481750432</c:v>
                </c:pt>
                <c:pt idx="94">
                  <c:v>14.729925327300968</c:v>
                </c:pt>
                <c:pt idx="95">
                  <c:v>14.884977172851503</c:v>
                </c:pt>
                <c:pt idx="96">
                  <c:v>15.04002901840204</c:v>
                </c:pt>
                <c:pt idx="97">
                  <c:v>15.195080863952576</c:v>
                </c:pt>
                <c:pt idx="98">
                  <c:v>15.350132709503113</c:v>
                </c:pt>
                <c:pt idx="99">
                  <c:v>15.505184555053649</c:v>
                </c:pt>
                <c:pt idx="100">
                  <c:v>15.660236400604186</c:v>
                </c:pt>
                <c:pt idx="101">
                  <c:v>15.815288246154722</c:v>
                </c:pt>
                <c:pt idx="102">
                  <c:v>15.970340091705259</c:v>
                </c:pt>
                <c:pt idx="103">
                  <c:v>16.125391937255795</c:v>
                </c:pt>
                <c:pt idx="104">
                  <c:v>16.280443782806334</c:v>
                </c:pt>
                <c:pt idx="105">
                  <c:v>16.435495628356868</c:v>
                </c:pt>
                <c:pt idx="106">
                  <c:v>16.590547473907407</c:v>
                </c:pt>
                <c:pt idx="107">
                  <c:v>16.745599319457941</c:v>
                </c:pt>
                <c:pt idx="108">
                  <c:v>16.90065116500848</c:v>
                </c:pt>
                <c:pt idx="109">
                  <c:v>17.055703010559014</c:v>
                </c:pt>
                <c:pt idx="110">
                  <c:v>17.210754856109553</c:v>
                </c:pt>
                <c:pt idx="111">
                  <c:v>17.365806701660087</c:v>
                </c:pt>
                <c:pt idx="112">
                  <c:v>17.520858547210626</c:v>
                </c:pt>
                <c:pt idx="113">
                  <c:v>17.67591039276116</c:v>
                </c:pt>
                <c:pt idx="114">
                  <c:v>17.830962238311699</c:v>
                </c:pt>
                <c:pt idx="115">
                  <c:v>17.986014083862234</c:v>
                </c:pt>
                <c:pt idx="116">
                  <c:v>18.141065929412772</c:v>
                </c:pt>
                <c:pt idx="117">
                  <c:v>18.296117774963307</c:v>
                </c:pt>
                <c:pt idx="118">
                  <c:v>18.451169620513845</c:v>
                </c:pt>
                <c:pt idx="119">
                  <c:v>18.60622146606438</c:v>
                </c:pt>
                <c:pt idx="120">
                  <c:v>18.761273311614918</c:v>
                </c:pt>
                <c:pt idx="121">
                  <c:v>18.916325157165453</c:v>
                </c:pt>
                <c:pt idx="122">
                  <c:v>19.071377002715991</c:v>
                </c:pt>
                <c:pt idx="123">
                  <c:v>19.226428848266526</c:v>
                </c:pt>
                <c:pt idx="124">
                  <c:v>19.381480693817064</c:v>
                </c:pt>
                <c:pt idx="125">
                  <c:v>19.536532539367599</c:v>
                </c:pt>
                <c:pt idx="126">
                  <c:v>19.691584384918137</c:v>
                </c:pt>
                <c:pt idx="127">
                  <c:v>19.846636230468672</c:v>
                </c:pt>
                <c:pt idx="128">
                  <c:v>20.001688076019207</c:v>
                </c:pt>
                <c:pt idx="129">
                  <c:v>20.156739921569745</c:v>
                </c:pt>
                <c:pt idx="130">
                  <c:v>20.31179176712028</c:v>
                </c:pt>
                <c:pt idx="131">
                  <c:v>20.466843612670818</c:v>
                </c:pt>
                <c:pt idx="132">
                  <c:v>20.621895458221353</c:v>
                </c:pt>
                <c:pt idx="133">
                  <c:v>20.776947303771891</c:v>
                </c:pt>
                <c:pt idx="134">
                  <c:v>20.931999149322426</c:v>
                </c:pt>
                <c:pt idx="135">
                  <c:v>21.087050994872964</c:v>
                </c:pt>
                <c:pt idx="136">
                  <c:v>21.242102840423499</c:v>
                </c:pt>
                <c:pt idx="137">
                  <c:v>21.397154685974037</c:v>
                </c:pt>
                <c:pt idx="138">
                  <c:v>21.552206531524572</c:v>
                </c:pt>
                <c:pt idx="139">
                  <c:v>21.70725837707511</c:v>
                </c:pt>
                <c:pt idx="140">
                  <c:v>21.862310222625645</c:v>
                </c:pt>
                <c:pt idx="141">
                  <c:v>22.017362068176183</c:v>
                </c:pt>
                <c:pt idx="142">
                  <c:v>22.172413913726718</c:v>
                </c:pt>
                <c:pt idx="143">
                  <c:v>22.327465759277256</c:v>
                </c:pt>
                <c:pt idx="144">
                  <c:v>22.482517604827791</c:v>
                </c:pt>
                <c:pt idx="145">
                  <c:v>22.637569450378329</c:v>
                </c:pt>
                <c:pt idx="146">
                  <c:v>22.792621295928864</c:v>
                </c:pt>
                <c:pt idx="147">
                  <c:v>22.947673141479402</c:v>
                </c:pt>
                <c:pt idx="148">
                  <c:v>23.102724987029937</c:v>
                </c:pt>
                <c:pt idx="149">
                  <c:v>23.257776832580475</c:v>
                </c:pt>
                <c:pt idx="150">
                  <c:v>23.41282867813101</c:v>
                </c:pt>
                <c:pt idx="151">
                  <c:v>23.567880523681549</c:v>
                </c:pt>
                <c:pt idx="152">
                  <c:v>23.722932369232083</c:v>
                </c:pt>
                <c:pt idx="153">
                  <c:v>23.877984214782622</c:v>
                </c:pt>
                <c:pt idx="154">
                  <c:v>24.033036060333156</c:v>
                </c:pt>
                <c:pt idx="155">
                  <c:v>24.188087905883695</c:v>
                </c:pt>
                <c:pt idx="156">
                  <c:v>24.343139751434229</c:v>
                </c:pt>
                <c:pt idx="157">
                  <c:v>24.498191596984768</c:v>
                </c:pt>
                <c:pt idx="158">
                  <c:v>24.653243442535302</c:v>
                </c:pt>
                <c:pt idx="159">
                  <c:v>24.808295288085841</c:v>
                </c:pt>
                <c:pt idx="160">
                  <c:v>24.963347133636375</c:v>
                </c:pt>
                <c:pt idx="161">
                  <c:v>25.118398979186914</c:v>
                </c:pt>
                <c:pt idx="162">
                  <c:v>25.273450824737449</c:v>
                </c:pt>
                <c:pt idx="163">
                  <c:v>25.428502670287987</c:v>
                </c:pt>
                <c:pt idx="164">
                  <c:v>25.583554515838522</c:v>
                </c:pt>
                <c:pt idx="165">
                  <c:v>25.73860636138906</c:v>
                </c:pt>
                <c:pt idx="166">
                  <c:v>25.893658206939595</c:v>
                </c:pt>
                <c:pt idx="167">
                  <c:v>26.048710052490133</c:v>
                </c:pt>
                <c:pt idx="168">
                  <c:v>26.203761898040668</c:v>
                </c:pt>
                <c:pt idx="169">
                  <c:v>26.358813743591206</c:v>
                </c:pt>
                <c:pt idx="170">
                  <c:v>26.513865589141741</c:v>
                </c:pt>
                <c:pt idx="171">
                  <c:v>26.668917434692279</c:v>
                </c:pt>
                <c:pt idx="172">
                  <c:v>26.823969280242814</c:v>
                </c:pt>
                <c:pt idx="173">
                  <c:v>26.979021125793352</c:v>
                </c:pt>
                <c:pt idx="174">
                  <c:v>27.134072971343887</c:v>
                </c:pt>
                <c:pt idx="175">
                  <c:v>27.289124816894425</c:v>
                </c:pt>
                <c:pt idx="176">
                  <c:v>27.44417666244496</c:v>
                </c:pt>
                <c:pt idx="177">
                  <c:v>27.599228507995498</c:v>
                </c:pt>
                <c:pt idx="178">
                  <c:v>27.754280353546033</c:v>
                </c:pt>
                <c:pt idx="179">
                  <c:v>27.909332199096571</c:v>
                </c:pt>
                <c:pt idx="180">
                  <c:v>28.064384044647106</c:v>
                </c:pt>
                <c:pt idx="181">
                  <c:v>28.219435890197644</c:v>
                </c:pt>
                <c:pt idx="182">
                  <c:v>28.374487735748179</c:v>
                </c:pt>
                <c:pt idx="183">
                  <c:v>28.529539581298717</c:v>
                </c:pt>
                <c:pt idx="184">
                  <c:v>28.684591426849252</c:v>
                </c:pt>
                <c:pt idx="185">
                  <c:v>28.83964327239979</c:v>
                </c:pt>
                <c:pt idx="186">
                  <c:v>28.994695117950325</c:v>
                </c:pt>
                <c:pt idx="187">
                  <c:v>29.149746963500863</c:v>
                </c:pt>
                <c:pt idx="188">
                  <c:v>29.304798809051398</c:v>
                </c:pt>
                <c:pt idx="189">
                  <c:v>29.459850654601937</c:v>
                </c:pt>
                <c:pt idx="190">
                  <c:v>29.614902500152471</c:v>
                </c:pt>
                <c:pt idx="191">
                  <c:v>29.769954345703006</c:v>
                </c:pt>
                <c:pt idx="192">
                  <c:v>29.925006191253544</c:v>
                </c:pt>
                <c:pt idx="193">
                  <c:v>30.080058036804079</c:v>
                </c:pt>
                <c:pt idx="194">
                  <c:v>30.235109882354617</c:v>
                </c:pt>
                <c:pt idx="195">
                  <c:v>30.390161727905152</c:v>
                </c:pt>
                <c:pt idx="196">
                  <c:v>30.54521357345569</c:v>
                </c:pt>
                <c:pt idx="197">
                  <c:v>30.700265419006225</c:v>
                </c:pt>
                <c:pt idx="198">
                  <c:v>30.855317264556763</c:v>
                </c:pt>
                <c:pt idx="199">
                  <c:v>31.010369110107298</c:v>
                </c:pt>
                <c:pt idx="200">
                  <c:v>31.165420955657837</c:v>
                </c:pt>
                <c:pt idx="201">
                  <c:v>31.320472801208371</c:v>
                </c:pt>
                <c:pt idx="202">
                  <c:v>31.47552464675891</c:v>
                </c:pt>
                <c:pt idx="203">
                  <c:v>31.630576492309444</c:v>
                </c:pt>
                <c:pt idx="204">
                  <c:v>31.785628337859983</c:v>
                </c:pt>
                <c:pt idx="205">
                  <c:v>31.940680183410517</c:v>
                </c:pt>
                <c:pt idx="206">
                  <c:v>32.095732028961052</c:v>
                </c:pt>
                <c:pt idx="207">
                  <c:v>32.25078387451159</c:v>
                </c:pt>
                <c:pt idx="208">
                  <c:v>32.405835720062129</c:v>
                </c:pt>
                <c:pt idx="209">
                  <c:v>32.560887565612667</c:v>
                </c:pt>
                <c:pt idx="210">
                  <c:v>32.715939411163198</c:v>
                </c:pt>
                <c:pt idx="211">
                  <c:v>32.870991256713737</c:v>
                </c:pt>
                <c:pt idx="212">
                  <c:v>33.026043102264275</c:v>
                </c:pt>
                <c:pt idx="213">
                  <c:v>33.181094947814813</c:v>
                </c:pt>
                <c:pt idx="214">
                  <c:v>33.336146793365344</c:v>
                </c:pt>
                <c:pt idx="215">
                  <c:v>33.491198638915883</c:v>
                </c:pt>
                <c:pt idx="216">
                  <c:v>33.646250484466421</c:v>
                </c:pt>
                <c:pt idx="217">
                  <c:v>33.801302330016959</c:v>
                </c:pt>
                <c:pt idx="218">
                  <c:v>33.95635417556749</c:v>
                </c:pt>
                <c:pt idx="219">
                  <c:v>34.111406021118029</c:v>
                </c:pt>
                <c:pt idx="220">
                  <c:v>34.266457866668567</c:v>
                </c:pt>
                <c:pt idx="221">
                  <c:v>34.421509712219105</c:v>
                </c:pt>
                <c:pt idx="222">
                  <c:v>34.576561557769637</c:v>
                </c:pt>
                <c:pt idx="223">
                  <c:v>34.731613403320175</c:v>
                </c:pt>
                <c:pt idx="224">
                  <c:v>34.886665248870713</c:v>
                </c:pt>
                <c:pt idx="225">
                  <c:v>35.041717094421251</c:v>
                </c:pt>
                <c:pt idx="226">
                  <c:v>35.196768939971783</c:v>
                </c:pt>
                <c:pt idx="227">
                  <c:v>35.351820785522321</c:v>
                </c:pt>
                <c:pt idx="228">
                  <c:v>35.506872631072859</c:v>
                </c:pt>
                <c:pt idx="229">
                  <c:v>35.661924476623398</c:v>
                </c:pt>
                <c:pt idx="230">
                  <c:v>35.816976322173929</c:v>
                </c:pt>
                <c:pt idx="231">
                  <c:v>35.972028167724467</c:v>
                </c:pt>
                <c:pt idx="232">
                  <c:v>36.127080013275005</c:v>
                </c:pt>
                <c:pt idx="233">
                  <c:v>36.282131858825544</c:v>
                </c:pt>
                <c:pt idx="234">
                  <c:v>36.437183704376075</c:v>
                </c:pt>
                <c:pt idx="235">
                  <c:v>36.592235549926613</c:v>
                </c:pt>
                <c:pt idx="236">
                  <c:v>36.747287395477152</c:v>
                </c:pt>
                <c:pt idx="237">
                  <c:v>36.90233924102769</c:v>
                </c:pt>
                <c:pt idx="238">
                  <c:v>37.057391086578221</c:v>
                </c:pt>
                <c:pt idx="239">
                  <c:v>37.212442932128759</c:v>
                </c:pt>
                <c:pt idx="240">
                  <c:v>37.367494777679298</c:v>
                </c:pt>
                <c:pt idx="241">
                  <c:v>37.522546623229836</c:v>
                </c:pt>
                <c:pt idx="242">
                  <c:v>37.677598468780367</c:v>
                </c:pt>
                <c:pt idx="243">
                  <c:v>37.832650314330905</c:v>
                </c:pt>
                <c:pt idx="244">
                  <c:v>37.987702159881444</c:v>
                </c:pt>
                <c:pt idx="245">
                  <c:v>38.142754005431982</c:v>
                </c:pt>
                <c:pt idx="246">
                  <c:v>38.297805850982513</c:v>
                </c:pt>
                <c:pt idx="247">
                  <c:v>38.452857696533052</c:v>
                </c:pt>
                <c:pt idx="248">
                  <c:v>38.60790954208359</c:v>
                </c:pt>
                <c:pt idx="249">
                  <c:v>38.762961387634128</c:v>
                </c:pt>
                <c:pt idx="250">
                  <c:v>38.918013233184659</c:v>
                </c:pt>
                <c:pt idx="251">
                  <c:v>39.073065078735198</c:v>
                </c:pt>
                <c:pt idx="252">
                  <c:v>39.228116924285736</c:v>
                </c:pt>
                <c:pt idx="253">
                  <c:v>39.383168769836274</c:v>
                </c:pt>
                <c:pt idx="254">
                  <c:v>39.538220615386805</c:v>
                </c:pt>
                <c:pt idx="255">
                  <c:v>39.693272460937344</c:v>
                </c:pt>
                <c:pt idx="256">
                  <c:v>39.848324306487882</c:v>
                </c:pt>
                <c:pt idx="257">
                  <c:v>40.003376152038413</c:v>
                </c:pt>
                <c:pt idx="258">
                  <c:v>40.158427997588952</c:v>
                </c:pt>
                <c:pt idx="259">
                  <c:v>40.31347984313949</c:v>
                </c:pt>
                <c:pt idx="260">
                  <c:v>40.468531688690028</c:v>
                </c:pt>
                <c:pt idx="261">
                  <c:v>40.623583534240559</c:v>
                </c:pt>
                <c:pt idx="262">
                  <c:v>40.778635379791098</c:v>
                </c:pt>
                <c:pt idx="263">
                  <c:v>40.933687225341636</c:v>
                </c:pt>
                <c:pt idx="264">
                  <c:v>41.088739070892174</c:v>
                </c:pt>
                <c:pt idx="265">
                  <c:v>41.243790916442705</c:v>
                </c:pt>
                <c:pt idx="266">
                  <c:v>41.398842761993244</c:v>
                </c:pt>
                <c:pt idx="267">
                  <c:v>41.553894607543782</c:v>
                </c:pt>
                <c:pt idx="268">
                  <c:v>41.70894645309432</c:v>
                </c:pt>
                <c:pt idx="269">
                  <c:v>41.863998298644852</c:v>
                </c:pt>
                <c:pt idx="270">
                  <c:v>42.01905014419539</c:v>
                </c:pt>
                <c:pt idx="271">
                  <c:v>42.174101989745928</c:v>
                </c:pt>
                <c:pt idx="272">
                  <c:v>42.329153835296466</c:v>
                </c:pt>
                <c:pt idx="273">
                  <c:v>42.484205680846998</c:v>
                </c:pt>
                <c:pt idx="274">
                  <c:v>42.639257526397536</c:v>
                </c:pt>
                <c:pt idx="275">
                  <c:v>42.794309371948074</c:v>
                </c:pt>
                <c:pt idx="276">
                  <c:v>42.949361217498613</c:v>
                </c:pt>
                <c:pt idx="277">
                  <c:v>43.104413063049144</c:v>
                </c:pt>
                <c:pt idx="278">
                  <c:v>43.259464908599682</c:v>
                </c:pt>
                <c:pt idx="279">
                  <c:v>43.41451675415022</c:v>
                </c:pt>
                <c:pt idx="280">
                  <c:v>43.569568599700759</c:v>
                </c:pt>
                <c:pt idx="281">
                  <c:v>43.72462044525129</c:v>
                </c:pt>
                <c:pt idx="282">
                  <c:v>43.879672290801828</c:v>
                </c:pt>
                <c:pt idx="283">
                  <c:v>44.034724136352366</c:v>
                </c:pt>
                <c:pt idx="284">
                  <c:v>44.189775981902905</c:v>
                </c:pt>
                <c:pt idx="285">
                  <c:v>44.344827827453436</c:v>
                </c:pt>
                <c:pt idx="286">
                  <c:v>44.499879673003974</c:v>
                </c:pt>
                <c:pt idx="287">
                  <c:v>44.654931518554513</c:v>
                </c:pt>
                <c:pt idx="288">
                  <c:v>44.809983364105051</c:v>
                </c:pt>
                <c:pt idx="289">
                  <c:v>44.965035209655582</c:v>
                </c:pt>
                <c:pt idx="290">
                  <c:v>45.12008705520612</c:v>
                </c:pt>
                <c:pt idx="291">
                  <c:v>45.275138900756659</c:v>
                </c:pt>
                <c:pt idx="292">
                  <c:v>45.430190746307197</c:v>
                </c:pt>
                <c:pt idx="293">
                  <c:v>45.585242591857728</c:v>
                </c:pt>
                <c:pt idx="294">
                  <c:v>45.740294437408267</c:v>
                </c:pt>
                <c:pt idx="295">
                  <c:v>45.895346282958805</c:v>
                </c:pt>
                <c:pt idx="296">
                  <c:v>46.050398128509343</c:v>
                </c:pt>
                <c:pt idx="297">
                  <c:v>46.205449974059874</c:v>
                </c:pt>
                <c:pt idx="298">
                  <c:v>46.360501819610413</c:v>
                </c:pt>
                <c:pt idx="299">
                  <c:v>46.515553665160951</c:v>
                </c:pt>
                <c:pt idx="300">
                  <c:v>46.670605510711489</c:v>
                </c:pt>
                <c:pt idx="301">
                  <c:v>46.82565735626202</c:v>
                </c:pt>
                <c:pt idx="302">
                  <c:v>46.980709201812559</c:v>
                </c:pt>
                <c:pt idx="303">
                  <c:v>47.135761047363097</c:v>
                </c:pt>
                <c:pt idx="304">
                  <c:v>47.290812892913635</c:v>
                </c:pt>
                <c:pt idx="305">
                  <c:v>47.445864738464167</c:v>
                </c:pt>
                <c:pt idx="306">
                  <c:v>47.600916584014705</c:v>
                </c:pt>
                <c:pt idx="307">
                  <c:v>47.755968429565243</c:v>
                </c:pt>
                <c:pt idx="308">
                  <c:v>47.911020275115781</c:v>
                </c:pt>
                <c:pt idx="309">
                  <c:v>48.066072120666313</c:v>
                </c:pt>
                <c:pt idx="310">
                  <c:v>48.221123966216851</c:v>
                </c:pt>
                <c:pt idx="311">
                  <c:v>48.376175811767389</c:v>
                </c:pt>
                <c:pt idx="312">
                  <c:v>48.531227657317928</c:v>
                </c:pt>
                <c:pt idx="313">
                  <c:v>48.686279502868459</c:v>
                </c:pt>
                <c:pt idx="314">
                  <c:v>48.841331348418997</c:v>
                </c:pt>
                <c:pt idx="315">
                  <c:v>48.996383193969535</c:v>
                </c:pt>
                <c:pt idx="316">
                  <c:v>49.151435039520074</c:v>
                </c:pt>
                <c:pt idx="317">
                  <c:v>49.306486885070605</c:v>
                </c:pt>
                <c:pt idx="318">
                  <c:v>49.461538730621143</c:v>
                </c:pt>
                <c:pt idx="319">
                  <c:v>49.616590576171681</c:v>
                </c:pt>
                <c:pt idx="320">
                  <c:v>49.771642421722213</c:v>
                </c:pt>
                <c:pt idx="321">
                  <c:v>49.926694267272751</c:v>
                </c:pt>
                <c:pt idx="322">
                  <c:v>50.081746112823289</c:v>
                </c:pt>
                <c:pt idx="323">
                  <c:v>50.236797958373828</c:v>
                </c:pt>
                <c:pt idx="324">
                  <c:v>50.391849803924359</c:v>
                </c:pt>
                <c:pt idx="325">
                  <c:v>50.546901649474897</c:v>
                </c:pt>
                <c:pt idx="326">
                  <c:v>50.701953495025435</c:v>
                </c:pt>
                <c:pt idx="327">
                  <c:v>50.857005340575974</c:v>
                </c:pt>
                <c:pt idx="328">
                  <c:v>51.012057186126505</c:v>
                </c:pt>
                <c:pt idx="329">
                  <c:v>51.167109031677043</c:v>
                </c:pt>
                <c:pt idx="330">
                  <c:v>51.322160877227581</c:v>
                </c:pt>
                <c:pt idx="331">
                  <c:v>51.47721272277812</c:v>
                </c:pt>
                <c:pt idx="332">
                  <c:v>51.632264568328651</c:v>
                </c:pt>
                <c:pt idx="333">
                  <c:v>51.787316413879189</c:v>
                </c:pt>
                <c:pt idx="334">
                  <c:v>51.942368259429728</c:v>
                </c:pt>
                <c:pt idx="335">
                  <c:v>52.097420104980266</c:v>
                </c:pt>
                <c:pt idx="336">
                  <c:v>52.252471950530797</c:v>
                </c:pt>
                <c:pt idx="337">
                  <c:v>52.407523796081335</c:v>
                </c:pt>
                <c:pt idx="338">
                  <c:v>52.562575641631874</c:v>
                </c:pt>
                <c:pt idx="339">
                  <c:v>52.717627487182412</c:v>
                </c:pt>
                <c:pt idx="340">
                  <c:v>52.872679332732943</c:v>
                </c:pt>
                <c:pt idx="341">
                  <c:v>53.027731178283481</c:v>
                </c:pt>
                <c:pt idx="342">
                  <c:v>53.18278302383402</c:v>
                </c:pt>
                <c:pt idx="343">
                  <c:v>53.337834869384558</c:v>
                </c:pt>
                <c:pt idx="344">
                  <c:v>53.492886714935089</c:v>
                </c:pt>
                <c:pt idx="345">
                  <c:v>53.647938560485628</c:v>
                </c:pt>
                <c:pt idx="346">
                  <c:v>53.802990406036166</c:v>
                </c:pt>
                <c:pt idx="347">
                  <c:v>53.958042251586704</c:v>
                </c:pt>
                <c:pt idx="348">
                  <c:v>54.113094097137235</c:v>
                </c:pt>
                <c:pt idx="349">
                  <c:v>54.268145942687774</c:v>
                </c:pt>
                <c:pt idx="350">
                  <c:v>54.423197788238312</c:v>
                </c:pt>
                <c:pt idx="351">
                  <c:v>54.57824963378885</c:v>
                </c:pt>
                <c:pt idx="352">
                  <c:v>54.733301479339382</c:v>
                </c:pt>
                <c:pt idx="353">
                  <c:v>54.88835332488992</c:v>
                </c:pt>
                <c:pt idx="354">
                  <c:v>55.043405170440458</c:v>
                </c:pt>
                <c:pt idx="355">
                  <c:v>55.198457015990996</c:v>
                </c:pt>
                <c:pt idx="356">
                  <c:v>55.353508861541528</c:v>
                </c:pt>
                <c:pt idx="357">
                  <c:v>55.508560707092066</c:v>
                </c:pt>
                <c:pt idx="358">
                  <c:v>55.663612552642604</c:v>
                </c:pt>
                <c:pt idx="359">
                  <c:v>55.818664398193143</c:v>
                </c:pt>
                <c:pt idx="360">
                  <c:v>55.973716243743674</c:v>
                </c:pt>
                <c:pt idx="361">
                  <c:v>56.128768089294212</c:v>
                </c:pt>
                <c:pt idx="362">
                  <c:v>56.28381993484475</c:v>
                </c:pt>
                <c:pt idx="363">
                  <c:v>56.438871780395289</c:v>
                </c:pt>
                <c:pt idx="364">
                  <c:v>56.59392362594582</c:v>
                </c:pt>
                <c:pt idx="365">
                  <c:v>56.748975471496358</c:v>
                </c:pt>
                <c:pt idx="366">
                  <c:v>56.904027317046896</c:v>
                </c:pt>
                <c:pt idx="367">
                  <c:v>57.059079162597435</c:v>
                </c:pt>
                <c:pt idx="368">
                  <c:v>57.214131008147966</c:v>
                </c:pt>
                <c:pt idx="369">
                  <c:v>57.369182853698504</c:v>
                </c:pt>
                <c:pt idx="370">
                  <c:v>57.524234699249043</c:v>
                </c:pt>
                <c:pt idx="371">
                  <c:v>57.679286544799581</c:v>
                </c:pt>
                <c:pt idx="372">
                  <c:v>57.834338390350112</c:v>
                </c:pt>
                <c:pt idx="373">
                  <c:v>57.98939023590065</c:v>
                </c:pt>
                <c:pt idx="374">
                  <c:v>58.144442081451189</c:v>
                </c:pt>
                <c:pt idx="375">
                  <c:v>58.299493927001727</c:v>
                </c:pt>
                <c:pt idx="376">
                  <c:v>58.454545772552258</c:v>
                </c:pt>
                <c:pt idx="377">
                  <c:v>58.609597618102796</c:v>
                </c:pt>
                <c:pt idx="378">
                  <c:v>58.764649463653335</c:v>
                </c:pt>
                <c:pt idx="379">
                  <c:v>58.919701309203873</c:v>
                </c:pt>
                <c:pt idx="380">
                  <c:v>59.074753154754404</c:v>
                </c:pt>
                <c:pt idx="381">
                  <c:v>59.229805000304943</c:v>
                </c:pt>
                <c:pt idx="382">
                  <c:v>59.384856845855481</c:v>
                </c:pt>
                <c:pt idx="383">
                  <c:v>59.539908691406012</c:v>
                </c:pt>
                <c:pt idx="384">
                  <c:v>59.69496053695655</c:v>
                </c:pt>
                <c:pt idx="385">
                  <c:v>59.850012382507089</c:v>
                </c:pt>
                <c:pt idx="386">
                  <c:v>60.005064228057627</c:v>
                </c:pt>
                <c:pt idx="387">
                  <c:v>60.160116073608158</c:v>
                </c:pt>
                <c:pt idx="388">
                  <c:v>60.315167919158696</c:v>
                </c:pt>
                <c:pt idx="389">
                  <c:v>60.470219764709235</c:v>
                </c:pt>
                <c:pt idx="390">
                  <c:v>60.625271610259773</c:v>
                </c:pt>
                <c:pt idx="391">
                  <c:v>60.780323455810304</c:v>
                </c:pt>
                <c:pt idx="392">
                  <c:v>60.935375301360843</c:v>
                </c:pt>
                <c:pt idx="393">
                  <c:v>61.090427146911381</c:v>
                </c:pt>
                <c:pt idx="394">
                  <c:v>61.245478992461919</c:v>
                </c:pt>
                <c:pt idx="395">
                  <c:v>61.40053083801245</c:v>
                </c:pt>
                <c:pt idx="396">
                  <c:v>61.555582683562989</c:v>
                </c:pt>
                <c:pt idx="397">
                  <c:v>61.710634529113527</c:v>
                </c:pt>
                <c:pt idx="398">
                  <c:v>61.865686374664065</c:v>
                </c:pt>
                <c:pt idx="399">
                  <c:v>62.020738220214596</c:v>
                </c:pt>
                <c:pt idx="400">
                  <c:v>62.175790065765135</c:v>
                </c:pt>
                <c:pt idx="401">
                  <c:v>62.330841911315673</c:v>
                </c:pt>
                <c:pt idx="402">
                  <c:v>62.485893756866211</c:v>
                </c:pt>
                <c:pt idx="403">
                  <c:v>62.640945602416743</c:v>
                </c:pt>
                <c:pt idx="404">
                  <c:v>62.795997447967281</c:v>
                </c:pt>
                <c:pt idx="405">
                  <c:v>62.951049293517819</c:v>
                </c:pt>
                <c:pt idx="406">
                  <c:v>63.106101139068357</c:v>
                </c:pt>
                <c:pt idx="407">
                  <c:v>63.261152984618889</c:v>
                </c:pt>
                <c:pt idx="408">
                  <c:v>63.416204830169427</c:v>
                </c:pt>
                <c:pt idx="409">
                  <c:v>63.571256675719965</c:v>
                </c:pt>
                <c:pt idx="410">
                  <c:v>63.726308521270504</c:v>
                </c:pt>
                <c:pt idx="411">
                  <c:v>63.881360366821035</c:v>
                </c:pt>
                <c:pt idx="412">
                  <c:v>64.036412212371573</c:v>
                </c:pt>
                <c:pt idx="413">
                  <c:v>64.191464057922104</c:v>
                </c:pt>
                <c:pt idx="414">
                  <c:v>64.34651590347265</c:v>
                </c:pt>
                <c:pt idx="415">
                  <c:v>64.501567749023181</c:v>
                </c:pt>
                <c:pt idx="416">
                  <c:v>64.656619594573726</c:v>
                </c:pt>
                <c:pt idx="417">
                  <c:v>64.811671440124258</c:v>
                </c:pt>
                <c:pt idx="418">
                  <c:v>64.966723285674789</c:v>
                </c:pt>
                <c:pt idx="419">
                  <c:v>65.121775131225334</c:v>
                </c:pt>
                <c:pt idx="420">
                  <c:v>65.276826976775865</c:v>
                </c:pt>
                <c:pt idx="421">
                  <c:v>65.431878822326397</c:v>
                </c:pt>
                <c:pt idx="422">
                  <c:v>65.586930667876942</c:v>
                </c:pt>
                <c:pt idx="423">
                  <c:v>65.741982513427473</c:v>
                </c:pt>
                <c:pt idx="424">
                  <c:v>65.897034358978019</c:v>
                </c:pt>
                <c:pt idx="425">
                  <c:v>66.05208620452855</c:v>
                </c:pt>
                <c:pt idx="426">
                  <c:v>66.207138050079081</c:v>
                </c:pt>
                <c:pt idx="427">
                  <c:v>66.362189895629626</c:v>
                </c:pt>
                <c:pt idx="428">
                  <c:v>66.517241741180158</c:v>
                </c:pt>
                <c:pt idx="429">
                  <c:v>66.672293586730689</c:v>
                </c:pt>
                <c:pt idx="430">
                  <c:v>66.827345432281234</c:v>
                </c:pt>
                <c:pt idx="431">
                  <c:v>66.982397277831765</c:v>
                </c:pt>
                <c:pt idx="432">
                  <c:v>67.137449123382311</c:v>
                </c:pt>
                <c:pt idx="433">
                  <c:v>67.292500968932842</c:v>
                </c:pt>
                <c:pt idx="434">
                  <c:v>67.447552814483373</c:v>
                </c:pt>
                <c:pt idx="435">
                  <c:v>67.602604660033919</c:v>
                </c:pt>
                <c:pt idx="436">
                  <c:v>67.75765650558445</c:v>
                </c:pt>
                <c:pt idx="437">
                  <c:v>67.912708351134981</c:v>
                </c:pt>
                <c:pt idx="438">
                  <c:v>68.067760196685526</c:v>
                </c:pt>
                <c:pt idx="439">
                  <c:v>68.222812042236058</c:v>
                </c:pt>
                <c:pt idx="440">
                  <c:v>68.377863887786603</c:v>
                </c:pt>
                <c:pt idx="441">
                  <c:v>68.532915733337134</c:v>
                </c:pt>
                <c:pt idx="442">
                  <c:v>68.687967578887665</c:v>
                </c:pt>
                <c:pt idx="443">
                  <c:v>68.843019424438211</c:v>
                </c:pt>
                <c:pt idx="444">
                  <c:v>68.998071269988742</c:v>
                </c:pt>
                <c:pt idx="445">
                  <c:v>69.153123115539273</c:v>
                </c:pt>
                <c:pt idx="446">
                  <c:v>69.308174961089819</c:v>
                </c:pt>
                <c:pt idx="447">
                  <c:v>69.46322680664035</c:v>
                </c:pt>
                <c:pt idx="448">
                  <c:v>69.618278652190881</c:v>
                </c:pt>
                <c:pt idx="449">
                  <c:v>69.773330497741426</c:v>
                </c:pt>
                <c:pt idx="450">
                  <c:v>69.928382343291958</c:v>
                </c:pt>
                <c:pt idx="451">
                  <c:v>70.083434188842503</c:v>
                </c:pt>
                <c:pt idx="452">
                  <c:v>70.238486034393034</c:v>
                </c:pt>
                <c:pt idx="453">
                  <c:v>70.393537879943565</c:v>
                </c:pt>
                <c:pt idx="454">
                  <c:v>70.548589725494111</c:v>
                </c:pt>
                <c:pt idx="455">
                  <c:v>70.703641571044642</c:v>
                </c:pt>
                <c:pt idx="456">
                  <c:v>70.858693416595173</c:v>
                </c:pt>
                <c:pt idx="457">
                  <c:v>71.013745262145719</c:v>
                </c:pt>
                <c:pt idx="458">
                  <c:v>71.16879710769625</c:v>
                </c:pt>
                <c:pt idx="459">
                  <c:v>71.323848953246795</c:v>
                </c:pt>
                <c:pt idx="460">
                  <c:v>71.478900798797326</c:v>
                </c:pt>
                <c:pt idx="461">
                  <c:v>71.633952644347858</c:v>
                </c:pt>
                <c:pt idx="462">
                  <c:v>71.789004489898403</c:v>
                </c:pt>
                <c:pt idx="463">
                  <c:v>71.944056335448934</c:v>
                </c:pt>
                <c:pt idx="464">
                  <c:v>72.099108180999465</c:v>
                </c:pt>
                <c:pt idx="465">
                  <c:v>72.254160026550011</c:v>
                </c:pt>
                <c:pt idx="466">
                  <c:v>72.409211872100542</c:v>
                </c:pt>
                <c:pt idx="467">
                  <c:v>72.564263717651087</c:v>
                </c:pt>
                <c:pt idx="468">
                  <c:v>72.719315563201619</c:v>
                </c:pt>
                <c:pt idx="469">
                  <c:v>72.87436740875215</c:v>
                </c:pt>
                <c:pt idx="470">
                  <c:v>73.029419254302695</c:v>
                </c:pt>
                <c:pt idx="471">
                  <c:v>73.184471099853226</c:v>
                </c:pt>
                <c:pt idx="472">
                  <c:v>73.339522945403758</c:v>
                </c:pt>
                <c:pt idx="473">
                  <c:v>73.494574790954303</c:v>
                </c:pt>
                <c:pt idx="474">
                  <c:v>73.649626636504834</c:v>
                </c:pt>
                <c:pt idx="475">
                  <c:v>73.80467848205538</c:v>
                </c:pt>
                <c:pt idx="476">
                  <c:v>73.959730327605911</c:v>
                </c:pt>
                <c:pt idx="477">
                  <c:v>74.114782173156442</c:v>
                </c:pt>
                <c:pt idx="478">
                  <c:v>74.269834018706987</c:v>
                </c:pt>
                <c:pt idx="479">
                  <c:v>74.424885864257519</c:v>
                </c:pt>
                <c:pt idx="480">
                  <c:v>74.57993770980805</c:v>
                </c:pt>
                <c:pt idx="481">
                  <c:v>74.734989555358595</c:v>
                </c:pt>
                <c:pt idx="482">
                  <c:v>74.890041400909126</c:v>
                </c:pt>
                <c:pt idx="483">
                  <c:v>75.045093246459672</c:v>
                </c:pt>
                <c:pt idx="484">
                  <c:v>75.200145092010203</c:v>
                </c:pt>
                <c:pt idx="485">
                  <c:v>75.355196937560734</c:v>
                </c:pt>
                <c:pt idx="486">
                  <c:v>75.51024878311128</c:v>
                </c:pt>
                <c:pt idx="487">
                  <c:v>75.665300628661811</c:v>
                </c:pt>
                <c:pt idx="488">
                  <c:v>75.820352474212342</c:v>
                </c:pt>
                <c:pt idx="489">
                  <c:v>75.975404319762887</c:v>
                </c:pt>
                <c:pt idx="490">
                  <c:v>76.130456165313419</c:v>
                </c:pt>
                <c:pt idx="491">
                  <c:v>76.285508010863964</c:v>
                </c:pt>
                <c:pt idx="492">
                  <c:v>76.440559856414495</c:v>
                </c:pt>
                <c:pt idx="493">
                  <c:v>76.595611701965026</c:v>
                </c:pt>
                <c:pt idx="494">
                  <c:v>76.750663547515572</c:v>
                </c:pt>
                <c:pt idx="495">
                  <c:v>76.905715393066103</c:v>
                </c:pt>
                <c:pt idx="496">
                  <c:v>77.060767238616634</c:v>
                </c:pt>
                <c:pt idx="497">
                  <c:v>77.21581908416718</c:v>
                </c:pt>
                <c:pt idx="498">
                  <c:v>77.370870929717711</c:v>
                </c:pt>
                <c:pt idx="499">
                  <c:v>77.525922775268256</c:v>
                </c:pt>
              </c:numCache>
            </c:numRef>
          </c:xVal>
          <c:yVal>
            <c:numRef>
              <c:f>'PD-Histo Param.'!$I$14:$I$513</c:f>
              <c:numCache>
                <c:formatCode>General</c:formatCode>
                <c:ptCount val="500"/>
                <c:pt idx="0">
                  <c:v>5.3235411761924504E-143</c:v>
                </c:pt>
                <c:pt idx="1">
                  <c:v>7.1255706494723324E-138</c:v>
                </c:pt>
                <c:pt idx="2">
                  <c:v>7.6811061600152704E-133</c:v>
                </c:pt>
                <c:pt idx="3">
                  <c:v>6.6682668151331523E-128</c:v>
                </c:pt>
                <c:pt idx="4">
                  <c:v>4.6621608624433071E-123</c:v>
                </c:pt>
                <c:pt idx="5">
                  <c:v>2.6251046662743606E-118</c:v>
                </c:pt>
                <c:pt idx="6">
                  <c:v>1.1903949556469987E-113</c:v>
                </c:pt>
                <c:pt idx="7">
                  <c:v>4.3473100580884863E-109</c:v>
                </c:pt>
                <c:pt idx="8">
                  <c:v>1.2786015844715348E-104</c:v>
                </c:pt>
                <c:pt idx="9">
                  <c:v>3.0285513719829414E-100</c:v>
                </c:pt>
                <c:pt idx="10">
                  <c:v>5.7772310342926868E-96</c:v>
                </c:pt>
                <c:pt idx="11">
                  <c:v>8.8754342381731724E-92</c:v>
                </c:pt>
                <c:pt idx="12">
                  <c:v>1.0981067714460577E-87</c:v>
                </c:pt>
                <c:pt idx="13">
                  <c:v>1.0941695209816417E-83</c:v>
                </c:pt>
                <c:pt idx="14">
                  <c:v>8.7803077969664794E-80</c:v>
                </c:pt>
                <c:pt idx="15">
                  <c:v>5.6744000712592482E-76</c:v>
                </c:pt>
                <c:pt idx="16">
                  <c:v>2.9533522458786974E-72</c:v>
                </c:pt>
                <c:pt idx="17">
                  <c:v>1.237928694530393E-68</c:v>
                </c:pt>
                <c:pt idx="18">
                  <c:v>4.178892032201356E-65</c:v>
                </c:pt>
                <c:pt idx="19">
                  <c:v>1.1360925539050896E-61</c:v>
                </c:pt>
                <c:pt idx="20">
                  <c:v>2.4877579455844077E-58</c:v>
                </c:pt>
                <c:pt idx="21">
                  <c:v>4.4007849206630099E-55</c:v>
                </c:pt>
                <c:pt idx="22">
                  <c:v>6.6426724759026404E-52</c:v>
                </c:pt>
                <c:pt idx="23">
                  <c:v>1.4782436338996035E-48</c:v>
                </c:pt>
                <c:pt idx="24">
                  <c:v>1.0001782392984531E-44</c:v>
                </c:pt>
                <c:pt idx="25">
                  <c:v>7.5749434738788101E-41</c:v>
                </c:pt>
                <c:pt idx="26">
                  <c:v>4.0032496041710231E-37</c:v>
                </c:pt>
                <c:pt idx="27">
                  <c:v>1.40348414060929E-33</c:v>
                </c:pt>
                <c:pt idx="28">
                  <c:v>3.249331014260886E-30</c:v>
                </c:pt>
                <c:pt idx="29">
                  <c:v>4.9658926669518233E-27</c:v>
                </c:pt>
                <c:pt idx="30">
                  <c:v>5.0113006419651907E-24</c:v>
                </c:pt>
                <c:pt idx="31">
                  <c:v>3.3444535373179541E-21</c:v>
                </c:pt>
                <c:pt idx="32">
                  <c:v>1.4842598550657392E-18</c:v>
                </c:pt>
                <c:pt idx="33">
                  <c:v>4.4493528610538676E-16</c:v>
                </c:pt>
                <c:pt idx="34">
                  <c:v>9.3120499700685533E-14</c:v>
                </c:pt>
                <c:pt idx="35">
                  <c:v>1.419957912990895E-11</c:v>
                </c:pt>
                <c:pt idx="36">
                  <c:v>1.5973763620026308E-9</c:v>
                </c:pt>
                <c:pt idx="37">
                  <c:v>1.2643704149709502E-7</c:v>
                </c:pt>
                <c:pt idx="38">
                  <c:v>6.5290701605588436E-6</c:v>
                </c:pt>
                <c:pt idx="39">
                  <c:v>2.0710011309235904E-4</c:v>
                </c:pt>
                <c:pt idx="40">
                  <c:v>3.8982603695981496E-3</c:v>
                </c:pt>
                <c:pt idx="41">
                  <c:v>4.2856402423569008E-2</c:v>
                </c:pt>
                <c:pt idx="42">
                  <c:v>0.27408408299098203</c:v>
                </c:pt>
                <c:pt idx="43">
                  <c:v>1.0258444364125676</c:v>
                </c:pt>
                <c:pt idx="44">
                  <c:v>2.2909732481388154</c:v>
                </c:pt>
                <c:pt idx="45">
                  <c:v>3.1879520533877539</c:v>
                </c:pt>
                <c:pt idx="46">
                  <c:v>3.0327212938480219</c:v>
                </c:pt>
                <c:pt idx="47">
                  <c:v>2.4350733761542331</c:v>
                </c:pt>
                <c:pt idx="48">
                  <c:v>2.3873152819340979</c:v>
                </c:pt>
                <c:pt idx="49">
                  <c:v>3.1618361233780412</c:v>
                </c:pt>
                <c:pt idx="50">
                  <c:v>4.4632562616936227</c:v>
                </c:pt>
                <c:pt idx="51">
                  <c:v>6.2295073002921777</c:v>
                </c:pt>
                <c:pt idx="52">
                  <c:v>8.1748120380962721</c:v>
                </c:pt>
                <c:pt idx="53">
                  <c:v>9.1646875088801067</c:v>
                </c:pt>
                <c:pt idx="54">
                  <c:v>8.8153883920305187</c:v>
                </c:pt>
                <c:pt idx="55">
                  <c:v>7.8899945003098138</c:v>
                </c:pt>
                <c:pt idx="56">
                  <c:v>6.7729534636611257</c:v>
                </c:pt>
                <c:pt idx="57">
                  <c:v>5.7100077001630201</c:v>
                </c:pt>
                <c:pt idx="58">
                  <c:v>5.0896059866160455</c:v>
                </c:pt>
                <c:pt idx="59">
                  <c:v>4.796336545628666</c:v>
                </c:pt>
                <c:pt idx="60">
                  <c:v>4.388466428811558</c:v>
                </c:pt>
                <c:pt idx="61">
                  <c:v>3.5702501326763745</c:v>
                </c:pt>
                <c:pt idx="62">
                  <c:v>2.4440482650250264</c:v>
                </c:pt>
                <c:pt idx="63">
                  <c:v>1.5516543819644157</c:v>
                </c:pt>
                <c:pt idx="64">
                  <c:v>1.311317305206952</c:v>
                </c:pt>
                <c:pt idx="65">
                  <c:v>1.4822597515138685</c:v>
                </c:pt>
                <c:pt idx="66">
                  <c:v>1.4907019075604606</c:v>
                </c:pt>
                <c:pt idx="67">
                  <c:v>1.1118964055127893</c:v>
                </c:pt>
                <c:pt idx="68">
                  <c:v>0.59289890870083939</c:v>
                </c:pt>
                <c:pt idx="69">
                  <c:v>0.22470801878819621</c:v>
                </c:pt>
                <c:pt idx="70">
                  <c:v>6.0480758664081605E-2</c:v>
                </c:pt>
                <c:pt idx="71">
                  <c:v>1.1559223076988645E-2</c:v>
                </c:pt>
                <c:pt idx="72">
                  <c:v>1.5687251108520497E-3</c:v>
                </c:pt>
                <c:pt idx="73">
                  <c:v>1.511719233648885E-4</c:v>
                </c:pt>
                <c:pt idx="74">
                  <c:v>1.0344307819766075E-5</c:v>
                </c:pt>
                <c:pt idx="75">
                  <c:v>5.0261764344638288E-7</c:v>
                </c:pt>
                <c:pt idx="76">
                  <c:v>1.7341234838490879E-8</c:v>
                </c:pt>
                <c:pt idx="77">
                  <c:v>4.2484284181109105E-10</c:v>
                </c:pt>
                <c:pt idx="78">
                  <c:v>7.3906491599590087E-12</c:v>
                </c:pt>
                <c:pt idx="79">
                  <c:v>9.1294131893432145E-14</c:v>
                </c:pt>
                <c:pt idx="80">
                  <c:v>8.0077247329101966E-16</c:v>
                </c:pt>
                <c:pt idx="81">
                  <c:v>4.9874827179059954E-18</c:v>
                </c:pt>
                <c:pt idx="82">
                  <c:v>2.2057671647209359E-20</c:v>
                </c:pt>
                <c:pt idx="83">
                  <c:v>6.9269798886509511E-23</c:v>
                </c:pt>
                <c:pt idx="84">
                  <c:v>1.5446645570150042E-25</c:v>
                </c:pt>
                <c:pt idx="85">
                  <c:v>2.4458534528429328E-28</c:v>
                </c:pt>
                <c:pt idx="86">
                  <c:v>2.7499999003631353E-31</c:v>
                </c:pt>
                <c:pt idx="87">
                  <c:v>2.1955378055985759E-34</c:v>
                </c:pt>
                <c:pt idx="88">
                  <c:v>1.2446726797448859E-37</c:v>
                </c:pt>
                <c:pt idx="89">
                  <c:v>5.0104345086870379E-41</c:v>
                </c:pt>
                <c:pt idx="90">
                  <c:v>1.4321932359981865E-44</c:v>
                </c:pt>
                <c:pt idx="91">
                  <c:v>2.9069251032672297E-48</c:v>
                </c:pt>
                <c:pt idx="92">
                  <c:v>4.1895951871653048E-52</c:v>
                </c:pt>
                <c:pt idx="93">
                  <c:v>4.2876198931777696E-56</c:v>
                </c:pt>
                <c:pt idx="94">
                  <c:v>3.1157778678591725E-60</c:v>
                </c:pt>
                <c:pt idx="95">
                  <c:v>1.6077654605900187E-64</c:v>
                </c:pt>
                <c:pt idx="96">
                  <c:v>5.8909440310384167E-69</c:v>
                </c:pt>
                <c:pt idx="97">
                  <c:v>1.5326856605985455E-73</c:v>
                </c:pt>
                <c:pt idx="98">
                  <c:v>2.8315699045168241E-78</c:v>
                </c:pt>
                <c:pt idx="99">
                  <c:v>3.7145608586685063E-83</c:v>
                </c:pt>
                <c:pt idx="100">
                  <c:v>3.4601400213248949E-88</c:v>
                </c:pt>
                <c:pt idx="101">
                  <c:v>2.2886845871706561E-93</c:v>
                </c:pt>
                <c:pt idx="102">
                  <c:v>1.0749418335237493E-98</c:v>
                </c:pt>
                <c:pt idx="103">
                  <c:v>3.5850728103209621E-104</c:v>
                </c:pt>
                <c:pt idx="104">
                  <c:v>8.4920597845355205E-110</c:v>
                </c:pt>
                <c:pt idx="105">
                  <c:v>1.4326353142771052E-115</c:v>
                </c:pt>
                <c:pt idx="106">
                  <c:v>1.7947737352501141E-121</c:v>
                </c:pt>
                <c:pt idx="107">
                  <c:v>2.7510415655749987E-127</c:v>
                </c:pt>
                <c:pt idx="108">
                  <c:v>1.6106221208231055E-132</c:v>
                </c:pt>
                <c:pt idx="109">
                  <c:v>1.435514974962987E-137</c:v>
                </c:pt>
                <c:pt idx="110">
                  <c:v>1.0837255461680998E-142</c:v>
                </c:pt>
                <c:pt idx="111">
                  <c:v>6.6047130130882099E-148</c:v>
                </c:pt>
                <c:pt idx="112">
                  <c:v>3.2420206794585716E-153</c:v>
                </c:pt>
                <c:pt idx="113">
                  <c:v>1.2816345197167218E-158</c:v>
                </c:pt>
                <c:pt idx="114">
                  <c:v>4.0803530633134685E-164</c:v>
                </c:pt>
                <c:pt idx="115">
                  <c:v>1.0462039987963447E-169</c:v>
                </c:pt>
                <c:pt idx="116">
                  <c:v>2.16032997873317E-175</c:v>
                </c:pt>
                <c:pt idx="117">
                  <c:v>3.5926002291690638E-181</c:v>
                </c:pt>
                <c:pt idx="118">
                  <c:v>4.8115253513083067E-187</c:v>
                </c:pt>
                <c:pt idx="119">
                  <c:v>5.1896939570925347E-193</c:v>
                </c:pt>
                <c:pt idx="120">
                  <c:v>4.508019658384068E-199</c:v>
                </c:pt>
                <c:pt idx="121">
                  <c:v>3.1536605030802817E-205</c:v>
                </c:pt>
                <c:pt idx="122">
                  <c:v>1.7767616057199095E-211</c:v>
                </c:pt>
                <c:pt idx="123">
                  <c:v>8.0617340505950237E-218</c:v>
                </c:pt>
                <c:pt idx="124">
                  <c:v>2.9458651143191279E-224</c:v>
                </c:pt>
                <c:pt idx="125">
                  <c:v>8.6692660665435676E-231</c:v>
                </c:pt>
                <c:pt idx="126">
                  <c:v>2.054645450121635E-237</c:v>
                </c:pt>
                <c:pt idx="127">
                  <c:v>3.9217195551649805E-244</c:v>
                </c:pt>
                <c:pt idx="128">
                  <c:v>6.02838889210994E-251</c:v>
                </c:pt>
                <c:pt idx="129">
                  <c:v>7.4629592858152426E-258</c:v>
                </c:pt>
                <c:pt idx="130">
                  <c:v>7.4405659070954103E-265</c:v>
                </c:pt>
                <c:pt idx="131">
                  <c:v>5.974285154114305E-272</c:v>
                </c:pt>
                <c:pt idx="132">
                  <c:v>3.8632339747862786E-279</c:v>
                </c:pt>
                <c:pt idx="133">
                  <c:v>2.0118757688095242E-286</c:v>
                </c:pt>
                <c:pt idx="134">
                  <c:v>8.4379392135101412E-294</c:v>
                </c:pt>
                <c:pt idx="135">
                  <c:v>2.8500777588984178E-301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3-484A-AD4F-E989B7A72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113600"/>
        <c:axId val="73095424"/>
      </c:scatterChart>
      <c:valAx>
        <c:axId val="73083136"/>
        <c:scaling>
          <c:orientation val="minMax"/>
          <c:max val="1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093504"/>
        <c:crosses val="autoZero"/>
        <c:crossBetween val="midCat"/>
      </c:valAx>
      <c:valAx>
        <c:axId val="7309350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083136"/>
        <c:crosses val="autoZero"/>
        <c:crossBetween val="midCat"/>
      </c:valAx>
      <c:valAx>
        <c:axId val="73095424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73113600"/>
        <c:crosses val="max"/>
        <c:crossBetween val="midCat"/>
      </c:valAx>
      <c:valAx>
        <c:axId val="73113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3095424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'PD-Histo Param.'!$IO$14:$IO$41</c:f>
              <c:numCache>
                <c:formatCode>0.0</c:formatCode>
                <c:ptCount val="28"/>
                <c:pt idx="0">
                  <c:v>0</c:v>
                </c:pt>
                <c:pt idx="1">
                  <c:v>0.64604935646056871</c:v>
                </c:pt>
                <c:pt idx="2">
                  <c:v>1.2920987129211374</c:v>
                </c:pt>
                <c:pt idx="3">
                  <c:v>1.9381480693817061</c:v>
                </c:pt>
                <c:pt idx="4">
                  <c:v>2.5841974258422749</c:v>
                </c:pt>
                <c:pt idx="5">
                  <c:v>3.2302467823028436</c:v>
                </c:pt>
                <c:pt idx="6">
                  <c:v>3.8762961387634123</c:v>
                </c:pt>
                <c:pt idx="7">
                  <c:v>4.5223454952239805</c:v>
                </c:pt>
                <c:pt idx="8">
                  <c:v>5.1683948516845497</c:v>
                </c:pt>
                <c:pt idx="9">
                  <c:v>5.8144442081451189</c:v>
                </c:pt>
                <c:pt idx="10">
                  <c:v>6.4604935646056871</c:v>
                </c:pt>
                <c:pt idx="11">
                  <c:v>7.1065429210662554</c:v>
                </c:pt>
                <c:pt idx="12">
                  <c:v>7.7525922775268246</c:v>
                </c:pt>
                <c:pt idx="13">
                  <c:v>8.3986416339873937</c:v>
                </c:pt>
                <c:pt idx="14">
                  <c:v>9.0446909904479611</c:v>
                </c:pt>
                <c:pt idx="15">
                  <c:v>9.6907403469085303</c:v>
                </c:pt>
                <c:pt idx="16">
                  <c:v>10.336789703369099</c:v>
                </c:pt>
                <c:pt idx="17">
                  <c:v>10.982839059829669</c:v>
                </c:pt>
                <c:pt idx="18">
                  <c:v>11.628888416290238</c:v>
                </c:pt>
                <c:pt idx="19">
                  <c:v>12.274937772750805</c:v>
                </c:pt>
                <c:pt idx="20">
                  <c:v>12.920987129211374</c:v>
                </c:pt>
                <c:pt idx="21">
                  <c:v>13.567036485671943</c:v>
                </c:pt>
                <c:pt idx="22">
                  <c:v>14.213085842132511</c:v>
                </c:pt>
                <c:pt idx="23">
                  <c:v>14.85913519859308</c:v>
                </c:pt>
                <c:pt idx="24">
                  <c:v>15.505184555053649</c:v>
                </c:pt>
                <c:pt idx="25">
                  <c:v>16.151233911514218</c:v>
                </c:pt>
                <c:pt idx="26">
                  <c:v>16.797283267974787</c:v>
                </c:pt>
                <c:pt idx="27">
                  <c:v>17.443332624435357</c:v>
                </c:pt>
              </c:numCache>
            </c:numRef>
          </c:cat>
          <c:val>
            <c:numRef>
              <c:f>'PD-Histo Param.'!$IP$14:$IP$41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6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A9-4154-845E-FADAA54A1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3207168"/>
        <c:axId val="73229824"/>
      </c:barChart>
      <c:catAx>
        <c:axId val="73207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86"/>
              <c:y val="0.88341275430359933"/>
            </c:manualLayout>
          </c:layout>
          <c:overlay val="0"/>
        </c:title>
        <c:numFmt formatCode="0.0" sourceLinked="1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73229824"/>
        <c:crosses val="autoZero"/>
        <c:auto val="1"/>
        <c:lblAlgn val="ctr"/>
        <c:lblOffset val="100"/>
        <c:noMultiLvlLbl val="0"/>
      </c:catAx>
      <c:valAx>
        <c:axId val="732298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73207168"/>
        <c:crossesAt val="1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485654112604229E-2"/>
          <c:y val="6.9252171231403994E-2"/>
          <c:w val="0.85458799677537045"/>
          <c:h val="0.8171756205306047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10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</c:numLit>
          </c:xVal>
          <c:yVal>
            <c:numLit>
              <c:formatCode>General</c:formatCode>
              <c:ptCount val="10"/>
              <c:pt idx="0">
                <c:v>1</c:v>
              </c:pt>
              <c:pt idx="1">
                <c:v>0.9698463103929541</c:v>
              </c:pt>
              <c:pt idx="2">
                <c:v>0.88302222155948962</c:v>
              </c:pt>
              <c:pt idx="3">
                <c:v>0.75000000000001465</c:v>
              </c:pt>
              <c:pt idx="4">
                <c:v>0.58682408883346449</c:v>
              </c:pt>
              <c:pt idx="5">
                <c:v>0.41317591116653485</c:v>
              </c:pt>
              <c:pt idx="6">
                <c:v>0.25000000000000011</c:v>
              </c:pt>
              <c:pt idx="7">
                <c:v>0.11697777844051413</c:v>
              </c:pt>
              <c:pt idx="8">
                <c:v>3.0153689607045828E-2</c:v>
              </c:pt>
              <c:pt idx="9">
                <c:v>3.7524718414136303E-33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1D47-4CD0-BB7D-87F2FD656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91648"/>
        <c:axId val="73293184"/>
      </c:scatterChart>
      <c:valAx>
        <c:axId val="732916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3293184"/>
        <c:crosses val="autoZero"/>
        <c:crossBetween val="midCat"/>
      </c:valAx>
      <c:valAx>
        <c:axId val="7329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73291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>
      <c:oddHeader>&amp;A</c:oddHeader>
      <c:oddFooter>Page &amp;P</c:oddFooter>
    </c:headerFooter>
    <c:pageMargins b="1" l="0.75000000000001465" r="0.7500000000000146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'Cosmic Param.'!$C$6</c:f>
              <c:strCache>
                <c:ptCount val="1"/>
                <c:pt idx="0">
                  <c:v>F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Param.'!$C$7:$C$187</c:f>
              <c:numCache>
                <c:formatCode>0.00</c:formatCode>
                <c:ptCount val="181"/>
                <c:pt idx="0">
                  <c:v>0.23</c:v>
                </c:pt>
                <c:pt idx="1">
                  <c:v>0.23</c:v>
                </c:pt>
                <c:pt idx="2">
                  <c:v>0.23</c:v>
                </c:pt>
                <c:pt idx="3">
                  <c:v>0.23</c:v>
                </c:pt>
                <c:pt idx="4">
                  <c:v>0.23</c:v>
                </c:pt>
                <c:pt idx="5">
                  <c:v>0.23</c:v>
                </c:pt>
                <c:pt idx="6">
                  <c:v>0.23</c:v>
                </c:pt>
                <c:pt idx="7">
                  <c:v>0.23</c:v>
                </c:pt>
                <c:pt idx="8">
                  <c:v>0.23</c:v>
                </c:pt>
                <c:pt idx="9">
                  <c:v>0.23</c:v>
                </c:pt>
                <c:pt idx="10">
                  <c:v>0.23</c:v>
                </c:pt>
                <c:pt idx="11">
                  <c:v>0.23</c:v>
                </c:pt>
                <c:pt idx="12">
                  <c:v>0.23</c:v>
                </c:pt>
                <c:pt idx="13">
                  <c:v>0.23</c:v>
                </c:pt>
                <c:pt idx="14">
                  <c:v>0.23</c:v>
                </c:pt>
                <c:pt idx="15">
                  <c:v>0.23</c:v>
                </c:pt>
                <c:pt idx="16">
                  <c:v>0.23</c:v>
                </c:pt>
                <c:pt idx="17">
                  <c:v>0.23</c:v>
                </c:pt>
                <c:pt idx="18">
                  <c:v>0.23</c:v>
                </c:pt>
                <c:pt idx="19">
                  <c:v>0.23</c:v>
                </c:pt>
                <c:pt idx="20">
                  <c:v>0.23</c:v>
                </c:pt>
                <c:pt idx="21">
                  <c:v>0.23</c:v>
                </c:pt>
                <c:pt idx="22">
                  <c:v>0.23</c:v>
                </c:pt>
                <c:pt idx="23">
                  <c:v>0.23</c:v>
                </c:pt>
                <c:pt idx="24">
                  <c:v>0.23</c:v>
                </c:pt>
                <c:pt idx="25">
                  <c:v>0.23</c:v>
                </c:pt>
                <c:pt idx="26">
                  <c:v>0.23</c:v>
                </c:pt>
                <c:pt idx="27">
                  <c:v>0.23</c:v>
                </c:pt>
                <c:pt idx="28">
                  <c:v>0.23</c:v>
                </c:pt>
                <c:pt idx="29">
                  <c:v>0.23</c:v>
                </c:pt>
                <c:pt idx="30">
                  <c:v>0.23</c:v>
                </c:pt>
                <c:pt idx="31">
                  <c:v>0.23</c:v>
                </c:pt>
                <c:pt idx="32">
                  <c:v>0.23</c:v>
                </c:pt>
                <c:pt idx="33">
                  <c:v>0.23</c:v>
                </c:pt>
                <c:pt idx="34">
                  <c:v>0.23</c:v>
                </c:pt>
                <c:pt idx="35">
                  <c:v>0.23</c:v>
                </c:pt>
                <c:pt idx="36">
                  <c:v>0.23</c:v>
                </c:pt>
                <c:pt idx="37">
                  <c:v>0.23</c:v>
                </c:pt>
                <c:pt idx="38">
                  <c:v>0.23</c:v>
                </c:pt>
                <c:pt idx="39">
                  <c:v>0.23</c:v>
                </c:pt>
                <c:pt idx="40">
                  <c:v>0.23</c:v>
                </c:pt>
                <c:pt idx="41">
                  <c:v>0.23</c:v>
                </c:pt>
                <c:pt idx="42">
                  <c:v>0.23</c:v>
                </c:pt>
                <c:pt idx="43">
                  <c:v>0.23</c:v>
                </c:pt>
                <c:pt idx="44">
                  <c:v>0.23</c:v>
                </c:pt>
                <c:pt idx="45">
                  <c:v>0.23</c:v>
                </c:pt>
                <c:pt idx="46">
                  <c:v>0.23</c:v>
                </c:pt>
                <c:pt idx="47">
                  <c:v>0.23</c:v>
                </c:pt>
                <c:pt idx="48">
                  <c:v>0.23</c:v>
                </c:pt>
                <c:pt idx="49">
                  <c:v>0.23</c:v>
                </c:pt>
                <c:pt idx="50">
                  <c:v>0.23</c:v>
                </c:pt>
                <c:pt idx="51">
                  <c:v>0.23</c:v>
                </c:pt>
                <c:pt idx="52">
                  <c:v>0.23</c:v>
                </c:pt>
                <c:pt idx="53">
                  <c:v>0.23</c:v>
                </c:pt>
                <c:pt idx="54">
                  <c:v>0.23499999999999999</c:v>
                </c:pt>
                <c:pt idx="55">
                  <c:v>0.24</c:v>
                </c:pt>
                <c:pt idx="56">
                  <c:v>0.25</c:v>
                </c:pt>
                <c:pt idx="57">
                  <c:v>0.255</c:v>
                </c:pt>
                <c:pt idx="58">
                  <c:v>0.26</c:v>
                </c:pt>
                <c:pt idx="59">
                  <c:v>0.27</c:v>
                </c:pt>
                <c:pt idx="60">
                  <c:v>0.28000000000000003</c:v>
                </c:pt>
                <c:pt idx="61">
                  <c:v>0.28999999999999998</c:v>
                </c:pt>
                <c:pt idx="62">
                  <c:v>0.3</c:v>
                </c:pt>
                <c:pt idx="63">
                  <c:v>0.30499999999999999</c:v>
                </c:pt>
                <c:pt idx="64">
                  <c:v>0.31</c:v>
                </c:pt>
                <c:pt idx="65">
                  <c:v>0.315</c:v>
                </c:pt>
                <c:pt idx="66">
                  <c:v>0.32</c:v>
                </c:pt>
                <c:pt idx="67">
                  <c:v>0.33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0.36</c:v>
                </c:pt>
                <c:pt idx="72">
                  <c:v>0.36499999999999999</c:v>
                </c:pt>
                <c:pt idx="73">
                  <c:v>0.37</c:v>
                </c:pt>
                <c:pt idx="74">
                  <c:v>0.375</c:v>
                </c:pt>
                <c:pt idx="75">
                  <c:v>0.38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</c:v>
                </c:pt>
                <c:pt idx="80">
                  <c:v>0.39</c:v>
                </c:pt>
                <c:pt idx="81">
                  <c:v>0.39250000000000002</c:v>
                </c:pt>
                <c:pt idx="82">
                  <c:v>0.39500000000000002</c:v>
                </c:pt>
                <c:pt idx="83">
                  <c:v>0.39750000000000002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0.39750000000000002</c:v>
                </c:pt>
                <c:pt idx="98">
                  <c:v>0.39500000000000002</c:v>
                </c:pt>
                <c:pt idx="99">
                  <c:v>0.39250000000000002</c:v>
                </c:pt>
                <c:pt idx="100">
                  <c:v>0.39</c:v>
                </c:pt>
                <c:pt idx="101">
                  <c:v>0.39</c:v>
                </c:pt>
                <c:pt idx="102">
                  <c:v>0.39</c:v>
                </c:pt>
                <c:pt idx="103">
                  <c:v>0.38500000000000001</c:v>
                </c:pt>
                <c:pt idx="104">
                  <c:v>0.38</c:v>
                </c:pt>
                <c:pt idx="105">
                  <c:v>0.38</c:v>
                </c:pt>
                <c:pt idx="106">
                  <c:v>0.375</c:v>
                </c:pt>
                <c:pt idx="107">
                  <c:v>0.37</c:v>
                </c:pt>
                <c:pt idx="108">
                  <c:v>0.36499999999999999</c:v>
                </c:pt>
                <c:pt idx="109">
                  <c:v>0.36</c:v>
                </c:pt>
                <c:pt idx="110">
                  <c:v>0.35</c:v>
                </c:pt>
                <c:pt idx="111">
                  <c:v>0.34499999999999997</c:v>
                </c:pt>
                <c:pt idx="112">
                  <c:v>0.34</c:v>
                </c:pt>
                <c:pt idx="113">
                  <c:v>0.33</c:v>
                </c:pt>
                <c:pt idx="114">
                  <c:v>0.32</c:v>
                </c:pt>
                <c:pt idx="115">
                  <c:v>0.315</c:v>
                </c:pt>
                <c:pt idx="116">
                  <c:v>0.31</c:v>
                </c:pt>
                <c:pt idx="117">
                  <c:v>0.30499999999999999</c:v>
                </c:pt>
                <c:pt idx="118">
                  <c:v>0.3</c:v>
                </c:pt>
                <c:pt idx="119">
                  <c:v>0.28999999999999998</c:v>
                </c:pt>
                <c:pt idx="120">
                  <c:v>0.28000000000000003</c:v>
                </c:pt>
                <c:pt idx="121">
                  <c:v>0.27</c:v>
                </c:pt>
                <c:pt idx="122">
                  <c:v>0.26</c:v>
                </c:pt>
                <c:pt idx="123">
                  <c:v>0.255</c:v>
                </c:pt>
                <c:pt idx="124">
                  <c:v>0.25</c:v>
                </c:pt>
                <c:pt idx="125">
                  <c:v>0.24</c:v>
                </c:pt>
                <c:pt idx="126">
                  <c:v>0.23499999999999999</c:v>
                </c:pt>
                <c:pt idx="127">
                  <c:v>0.23</c:v>
                </c:pt>
                <c:pt idx="128">
                  <c:v>0.23</c:v>
                </c:pt>
                <c:pt idx="129">
                  <c:v>0.23</c:v>
                </c:pt>
                <c:pt idx="130">
                  <c:v>0.23</c:v>
                </c:pt>
                <c:pt idx="131">
                  <c:v>0.23</c:v>
                </c:pt>
                <c:pt idx="132">
                  <c:v>0.23</c:v>
                </c:pt>
                <c:pt idx="133">
                  <c:v>0.23</c:v>
                </c:pt>
                <c:pt idx="134">
                  <c:v>0.23</c:v>
                </c:pt>
                <c:pt idx="135">
                  <c:v>0.23</c:v>
                </c:pt>
                <c:pt idx="136">
                  <c:v>0.23</c:v>
                </c:pt>
                <c:pt idx="137">
                  <c:v>0.23</c:v>
                </c:pt>
                <c:pt idx="138">
                  <c:v>0.23</c:v>
                </c:pt>
                <c:pt idx="139">
                  <c:v>0.23</c:v>
                </c:pt>
                <c:pt idx="140">
                  <c:v>0.23</c:v>
                </c:pt>
                <c:pt idx="141">
                  <c:v>0.23</c:v>
                </c:pt>
                <c:pt idx="142">
                  <c:v>0.23</c:v>
                </c:pt>
                <c:pt idx="143">
                  <c:v>0.23</c:v>
                </c:pt>
                <c:pt idx="144">
                  <c:v>0.23</c:v>
                </c:pt>
                <c:pt idx="145">
                  <c:v>0.23</c:v>
                </c:pt>
                <c:pt idx="146">
                  <c:v>0.23</c:v>
                </c:pt>
                <c:pt idx="147">
                  <c:v>0.23</c:v>
                </c:pt>
                <c:pt idx="148">
                  <c:v>0.23</c:v>
                </c:pt>
                <c:pt idx="149">
                  <c:v>0.23</c:v>
                </c:pt>
                <c:pt idx="150">
                  <c:v>0.23</c:v>
                </c:pt>
                <c:pt idx="151">
                  <c:v>0.23</c:v>
                </c:pt>
                <c:pt idx="152">
                  <c:v>0.23</c:v>
                </c:pt>
                <c:pt idx="153">
                  <c:v>0.23</c:v>
                </c:pt>
                <c:pt idx="154">
                  <c:v>0.23</c:v>
                </c:pt>
                <c:pt idx="155">
                  <c:v>0.23</c:v>
                </c:pt>
                <c:pt idx="156">
                  <c:v>0.23</c:v>
                </c:pt>
                <c:pt idx="157">
                  <c:v>0.23</c:v>
                </c:pt>
                <c:pt idx="158">
                  <c:v>0.23</c:v>
                </c:pt>
                <c:pt idx="159">
                  <c:v>0.23</c:v>
                </c:pt>
                <c:pt idx="160">
                  <c:v>0.23</c:v>
                </c:pt>
                <c:pt idx="161">
                  <c:v>0.23</c:v>
                </c:pt>
                <c:pt idx="162">
                  <c:v>0.23</c:v>
                </c:pt>
                <c:pt idx="163">
                  <c:v>0.23</c:v>
                </c:pt>
                <c:pt idx="164">
                  <c:v>0.23</c:v>
                </c:pt>
                <c:pt idx="165">
                  <c:v>0.23</c:v>
                </c:pt>
                <c:pt idx="166">
                  <c:v>0.23</c:v>
                </c:pt>
                <c:pt idx="167">
                  <c:v>0.23</c:v>
                </c:pt>
                <c:pt idx="168">
                  <c:v>0.23</c:v>
                </c:pt>
                <c:pt idx="169">
                  <c:v>0.23</c:v>
                </c:pt>
                <c:pt idx="170">
                  <c:v>0.23</c:v>
                </c:pt>
                <c:pt idx="171">
                  <c:v>0.23</c:v>
                </c:pt>
                <c:pt idx="172">
                  <c:v>0.23</c:v>
                </c:pt>
                <c:pt idx="173">
                  <c:v>0.23</c:v>
                </c:pt>
                <c:pt idx="174">
                  <c:v>0.23</c:v>
                </c:pt>
                <c:pt idx="175">
                  <c:v>0.23</c:v>
                </c:pt>
                <c:pt idx="176">
                  <c:v>0.23</c:v>
                </c:pt>
                <c:pt idx="177">
                  <c:v>0.23</c:v>
                </c:pt>
                <c:pt idx="178">
                  <c:v>0.23</c:v>
                </c:pt>
                <c:pt idx="179">
                  <c:v>0.23</c:v>
                </c:pt>
                <c:pt idx="180">
                  <c:v>0.23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BD-48A9-8A31-EEA02805C076}"/>
            </c:ext>
          </c:extLst>
        </c:ser>
        <c:ser>
          <c:idx val="2"/>
          <c:order val="2"/>
          <c:tx>
            <c:strRef>
              <c:f>'Cosmic Param.'!$E$6</c:f>
              <c:strCache>
                <c:ptCount val="1"/>
                <c:pt idx="0">
                  <c:v>J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Param.'!$E$7:$E$187</c:f>
              <c:numCache>
                <c:formatCode>0.00</c:formatCode>
                <c:ptCount val="181"/>
                <c:pt idx="0">
                  <c:v>0.76</c:v>
                </c:pt>
                <c:pt idx="1">
                  <c:v>0.76</c:v>
                </c:pt>
                <c:pt idx="2">
                  <c:v>0.76</c:v>
                </c:pt>
                <c:pt idx="3">
                  <c:v>0.76</c:v>
                </c:pt>
                <c:pt idx="4">
                  <c:v>0.76</c:v>
                </c:pt>
                <c:pt idx="5">
                  <c:v>0.76</c:v>
                </c:pt>
                <c:pt idx="6">
                  <c:v>0.76</c:v>
                </c:pt>
                <c:pt idx="7">
                  <c:v>0.76</c:v>
                </c:pt>
                <c:pt idx="8">
                  <c:v>0.76</c:v>
                </c:pt>
                <c:pt idx="9">
                  <c:v>0.76</c:v>
                </c:pt>
                <c:pt idx="10">
                  <c:v>0.76</c:v>
                </c:pt>
                <c:pt idx="11">
                  <c:v>0.76</c:v>
                </c:pt>
                <c:pt idx="12">
                  <c:v>0.76</c:v>
                </c:pt>
                <c:pt idx="13">
                  <c:v>0.76</c:v>
                </c:pt>
                <c:pt idx="14">
                  <c:v>0.76</c:v>
                </c:pt>
                <c:pt idx="15">
                  <c:v>0.76</c:v>
                </c:pt>
                <c:pt idx="16">
                  <c:v>0.76</c:v>
                </c:pt>
                <c:pt idx="17">
                  <c:v>0.76</c:v>
                </c:pt>
                <c:pt idx="18">
                  <c:v>0.76</c:v>
                </c:pt>
                <c:pt idx="19">
                  <c:v>0.76</c:v>
                </c:pt>
                <c:pt idx="20">
                  <c:v>0.76</c:v>
                </c:pt>
                <c:pt idx="21">
                  <c:v>0.76</c:v>
                </c:pt>
                <c:pt idx="22">
                  <c:v>0.76</c:v>
                </c:pt>
                <c:pt idx="23">
                  <c:v>0.76</c:v>
                </c:pt>
                <c:pt idx="24">
                  <c:v>0.76</c:v>
                </c:pt>
                <c:pt idx="25">
                  <c:v>0.76</c:v>
                </c:pt>
                <c:pt idx="26">
                  <c:v>0.76</c:v>
                </c:pt>
                <c:pt idx="27">
                  <c:v>0.76</c:v>
                </c:pt>
                <c:pt idx="28">
                  <c:v>0.76</c:v>
                </c:pt>
                <c:pt idx="29">
                  <c:v>0.76</c:v>
                </c:pt>
                <c:pt idx="30">
                  <c:v>0.76</c:v>
                </c:pt>
                <c:pt idx="31">
                  <c:v>0.76</c:v>
                </c:pt>
                <c:pt idx="32">
                  <c:v>0.76</c:v>
                </c:pt>
                <c:pt idx="33">
                  <c:v>0.76</c:v>
                </c:pt>
                <c:pt idx="34">
                  <c:v>0.76</c:v>
                </c:pt>
                <c:pt idx="35">
                  <c:v>0.76</c:v>
                </c:pt>
                <c:pt idx="36">
                  <c:v>0.76</c:v>
                </c:pt>
                <c:pt idx="37">
                  <c:v>0.76</c:v>
                </c:pt>
                <c:pt idx="38">
                  <c:v>0.76</c:v>
                </c:pt>
                <c:pt idx="39">
                  <c:v>0.76</c:v>
                </c:pt>
                <c:pt idx="40">
                  <c:v>0.76</c:v>
                </c:pt>
                <c:pt idx="41">
                  <c:v>0.76</c:v>
                </c:pt>
                <c:pt idx="42">
                  <c:v>0.76</c:v>
                </c:pt>
                <c:pt idx="43">
                  <c:v>0.76</c:v>
                </c:pt>
                <c:pt idx="44">
                  <c:v>0.76</c:v>
                </c:pt>
                <c:pt idx="45">
                  <c:v>0.76</c:v>
                </c:pt>
                <c:pt idx="46">
                  <c:v>0.76</c:v>
                </c:pt>
                <c:pt idx="47">
                  <c:v>0.76</c:v>
                </c:pt>
                <c:pt idx="48">
                  <c:v>0.76</c:v>
                </c:pt>
                <c:pt idx="49">
                  <c:v>0.76</c:v>
                </c:pt>
                <c:pt idx="50">
                  <c:v>0.76</c:v>
                </c:pt>
                <c:pt idx="51">
                  <c:v>0.76</c:v>
                </c:pt>
                <c:pt idx="52">
                  <c:v>0.76</c:v>
                </c:pt>
                <c:pt idx="53">
                  <c:v>0.76</c:v>
                </c:pt>
                <c:pt idx="54">
                  <c:v>0.76</c:v>
                </c:pt>
                <c:pt idx="55">
                  <c:v>0.755</c:v>
                </c:pt>
                <c:pt idx="56">
                  <c:v>0.745</c:v>
                </c:pt>
                <c:pt idx="57">
                  <c:v>0.73</c:v>
                </c:pt>
                <c:pt idx="58">
                  <c:v>0.71499999999999997</c:v>
                </c:pt>
                <c:pt idx="59">
                  <c:v>0.7</c:v>
                </c:pt>
                <c:pt idx="60">
                  <c:v>0.69</c:v>
                </c:pt>
                <c:pt idx="61">
                  <c:v>0.68</c:v>
                </c:pt>
                <c:pt idx="62">
                  <c:v>0.67</c:v>
                </c:pt>
                <c:pt idx="63">
                  <c:v>0.66</c:v>
                </c:pt>
                <c:pt idx="64">
                  <c:v>0.64500000000000002</c:v>
                </c:pt>
                <c:pt idx="65">
                  <c:v>0.63500000000000001</c:v>
                </c:pt>
                <c:pt idx="66">
                  <c:v>0.63</c:v>
                </c:pt>
                <c:pt idx="67">
                  <c:v>0.62</c:v>
                </c:pt>
                <c:pt idx="68">
                  <c:v>0.61</c:v>
                </c:pt>
                <c:pt idx="69">
                  <c:v>0.6</c:v>
                </c:pt>
                <c:pt idx="70">
                  <c:v>0.59499999999999997</c:v>
                </c:pt>
                <c:pt idx="71">
                  <c:v>0.59</c:v>
                </c:pt>
                <c:pt idx="72">
                  <c:v>0.57999999999999996</c:v>
                </c:pt>
                <c:pt idx="73">
                  <c:v>0.57499999999999996</c:v>
                </c:pt>
                <c:pt idx="74">
                  <c:v>0.56999999999999995</c:v>
                </c:pt>
                <c:pt idx="75">
                  <c:v>0.56999999999999995</c:v>
                </c:pt>
                <c:pt idx="76">
                  <c:v>0.56000000000000005</c:v>
                </c:pt>
                <c:pt idx="77">
                  <c:v>0.55500000000000005</c:v>
                </c:pt>
                <c:pt idx="78">
                  <c:v>0.55000000000000004</c:v>
                </c:pt>
                <c:pt idx="79">
                  <c:v>0.55000000000000004</c:v>
                </c:pt>
                <c:pt idx="80">
                  <c:v>0.54749999999999999</c:v>
                </c:pt>
                <c:pt idx="81">
                  <c:v>0.54500000000000004</c:v>
                </c:pt>
                <c:pt idx="82">
                  <c:v>0.54</c:v>
                </c:pt>
                <c:pt idx="83">
                  <c:v>0.54</c:v>
                </c:pt>
                <c:pt idx="84">
                  <c:v>0.53500000000000003</c:v>
                </c:pt>
                <c:pt idx="85">
                  <c:v>0.53</c:v>
                </c:pt>
                <c:pt idx="86">
                  <c:v>0.53</c:v>
                </c:pt>
                <c:pt idx="87">
                  <c:v>0.52500000000000002</c:v>
                </c:pt>
                <c:pt idx="88">
                  <c:v>0.52</c:v>
                </c:pt>
                <c:pt idx="89">
                  <c:v>0.52</c:v>
                </c:pt>
                <c:pt idx="90">
                  <c:v>0.52</c:v>
                </c:pt>
                <c:pt idx="91">
                  <c:v>0.52</c:v>
                </c:pt>
                <c:pt idx="92">
                  <c:v>0.52</c:v>
                </c:pt>
                <c:pt idx="93">
                  <c:v>0.52500000000000002</c:v>
                </c:pt>
                <c:pt idx="94">
                  <c:v>0.53</c:v>
                </c:pt>
                <c:pt idx="95">
                  <c:v>0.53</c:v>
                </c:pt>
                <c:pt idx="96">
                  <c:v>0.53500000000000003</c:v>
                </c:pt>
                <c:pt idx="97">
                  <c:v>0.54</c:v>
                </c:pt>
                <c:pt idx="98">
                  <c:v>0.54</c:v>
                </c:pt>
                <c:pt idx="99">
                  <c:v>0.54500000000000004</c:v>
                </c:pt>
                <c:pt idx="100">
                  <c:v>0.54749999999999999</c:v>
                </c:pt>
                <c:pt idx="101">
                  <c:v>0.55000000000000004</c:v>
                </c:pt>
                <c:pt idx="102">
                  <c:v>0.55000000000000004</c:v>
                </c:pt>
                <c:pt idx="103">
                  <c:v>0.55500000000000005</c:v>
                </c:pt>
                <c:pt idx="104">
                  <c:v>0.56000000000000005</c:v>
                </c:pt>
                <c:pt idx="105">
                  <c:v>0.56999999999999995</c:v>
                </c:pt>
                <c:pt idx="106">
                  <c:v>0.56999999999999995</c:v>
                </c:pt>
                <c:pt idx="107">
                  <c:v>0.57499999999999996</c:v>
                </c:pt>
                <c:pt idx="108">
                  <c:v>0.57999999999999996</c:v>
                </c:pt>
                <c:pt idx="109">
                  <c:v>0.59</c:v>
                </c:pt>
                <c:pt idx="110">
                  <c:v>0.59499999999999997</c:v>
                </c:pt>
                <c:pt idx="111">
                  <c:v>0.6</c:v>
                </c:pt>
                <c:pt idx="112">
                  <c:v>0.61</c:v>
                </c:pt>
                <c:pt idx="113">
                  <c:v>0.62</c:v>
                </c:pt>
                <c:pt idx="114">
                  <c:v>0.63</c:v>
                </c:pt>
                <c:pt idx="115">
                  <c:v>0.63500000000000001</c:v>
                </c:pt>
                <c:pt idx="116">
                  <c:v>0.64500000000000002</c:v>
                </c:pt>
                <c:pt idx="117">
                  <c:v>0.66</c:v>
                </c:pt>
                <c:pt idx="118">
                  <c:v>0.67</c:v>
                </c:pt>
                <c:pt idx="119">
                  <c:v>0.68</c:v>
                </c:pt>
                <c:pt idx="120">
                  <c:v>0.69</c:v>
                </c:pt>
                <c:pt idx="121">
                  <c:v>0.7</c:v>
                </c:pt>
                <c:pt idx="122">
                  <c:v>0.71499999999999997</c:v>
                </c:pt>
                <c:pt idx="123">
                  <c:v>0.73</c:v>
                </c:pt>
                <c:pt idx="124">
                  <c:v>0.745</c:v>
                </c:pt>
                <c:pt idx="125">
                  <c:v>0.755</c:v>
                </c:pt>
                <c:pt idx="126">
                  <c:v>0.76</c:v>
                </c:pt>
                <c:pt idx="127">
                  <c:v>0.76</c:v>
                </c:pt>
                <c:pt idx="128">
                  <c:v>0.76</c:v>
                </c:pt>
                <c:pt idx="129">
                  <c:v>0.76</c:v>
                </c:pt>
                <c:pt idx="130">
                  <c:v>0.76</c:v>
                </c:pt>
                <c:pt idx="131">
                  <c:v>0.76</c:v>
                </c:pt>
                <c:pt idx="132">
                  <c:v>0.76</c:v>
                </c:pt>
                <c:pt idx="133">
                  <c:v>0.76</c:v>
                </c:pt>
                <c:pt idx="134">
                  <c:v>0.76</c:v>
                </c:pt>
                <c:pt idx="135">
                  <c:v>0.76</c:v>
                </c:pt>
                <c:pt idx="136">
                  <c:v>0.76</c:v>
                </c:pt>
                <c:pt idx="137">
                  <c:v>0.76</c:v>
                </c:pt>
                <c:pt idx="138">
                  <c:v>0.76</c:v>
                </c:pt>
                <c:pt idx="139">
                  <c:v>0.76</c:v>
                </c:pt>
                <c:pt idx="140">
                  <c:v>0.76</c:v>
                </c:pt>
                <c:pt idx="141">
                  <c:v>0.76</c:v>
                </c:pt>
                <c:pt idx="142">
                  <c:v>0.76</c:v>
                </c:pt>
                <c:pt idx="143">
                  <c:v>0.76</c:v>
                </c:pt>
                <c:pt idx="144">
                  <c:v>0.76</c:v>
                </c:pt>
                <c:pt idx="145">
                  <c:v>0.76</c:v>
                </c:pt>
                <c:pt idx="146">
                  <c:v>0.76</c:v>
                </c:pt>
                <c:pt idx="147">
                  <c:v>0.76</c:v>
                </c:pt>
                <c:pt idx="148">
                  <c:v>0.76</c:v>
                </c:pt>
                <c:pt idx="149">
                  <c:v>0.76</c:v>
                </c:pt>
                <c:pt idx="150">
                  <c:v>0.76</c:v>
                </c:pt>
                <c:pt idx="151">
                  <c:v>0.76</c:v>
                </c:pt>
                <c:pt idx="152">
                  <c:v>0.76</c:v>
                </c:pt>
                <c:pt idx="153">
                  <c:v>0.76</c:v>
                </c:pt>
                <c:pt idx="154">
                  <c:v>0.76</c:v>
                </c:pt>
                <c:pt idx="155">
                  <c:v>0.76</c:v>
                </c:pt>
                <c:pt idx="156">
                  <c:v>0.76</c:v>
                </c:pt>
                <c:pt idx="157">
                  <c:v>0.76</c:v>
                </c:pt>
                <c:pt idx="158">
                  <c:v>0.76</c:v>
                </c:pt>
                <c:pt idx="159">
                  <c:v>0.76</c:v>
                </c:pt>
                <c:pt idx="160">
                  <c:v>0.76</c:v>
                </c:pt>
                <c:pt idx="161">
                  <c:v>0.76</c:v>
                </c:pt>
                <c:pt idx="162">
                  <c:v>0.76</c:v>
                </c:pt>
                <c:pt idx="163">
                  <c:v>0.76</c:v>
                </c:pt>
                <c:pt idx="164">
                  <c:v>0.76</c:v>
                </c:pt>
                <c:pt idx="165">
                  <c:v>0.76</c:v>
                </c:pt>
                <c:pt idx="166">
                  <c:v>0.76</c:v>
                </c:pt>
                <c:pt idx="167">
                  <c:v>0.76</c:v>
                </c:pt>
                <c:pt idx="168">
                  <c:v>0.76</c:v>
                </c:pt>
                <c:pt idx="169">
                  <c:v>0.76</c:v>
                </c:pt>
                <c:pt idx="170">
                  <c:v>0.76</c:v>
                </c:pt>
                <c:pt idx="171">
                  <c:v>0.76</c:v>
                </c:pt>
                <c:pt idx="172">
                  <c:v>0.76</c:v>
                </c:pt>
                <c:pt idx="173">
                  <c:v>0.76</c:v>
                </c:pt>
                <c:pt idx="174">
                  <c:v>0.76</c:v>
                </c:pt>
                <c:pt idx="175">
                  <c:v>0.76</c:v>
                </c:pt>
                <c:pt idx="176">
                  <c:v>0.76</c:v>
                </c:pt>
                <c:pt idx="177">
                  <c:v>0.76</c:v>
                </c:pt>
                <c:pt idx="178">
                  <c:v>0.76</c:v>
                </c:pt>
                <c:pt idx="179">
                  <c:v>0.76</c:v>
                </c:pt>
                <c:pt idx="180">
                  <c:v>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BD-48A9-8A31-EEA02805C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47392"/>
        <c:axId val="73969664"/>
      </c:scatterChart>
      <c:scatterChart>
        <c:scatterStyle val="smoothMarker"/>
        <c:varyColors val="0"/>
        <c:ser>
          <c:idx val="1"/>
          <c:order val="1"/>
          <c:tx>
            <c:strRef>
              <c:f>'Cosmic Param.'!$D$6</c:f>
              <c:strCache>
                <c:ptCount val="1"/>
                <c:pt idx="0">
                  <c:v>H</c:v>
                </c:pt>
              </c:strCache>
            </c:strRef>
          </c:tx>
          <c:xVal>
            <c:numRef>
              <c:f>'Cosmic Param.'!$B$7:$B$187</c:f>
              <c:numCache>
                <c:formatCode>General</c:formatCode>
                <c:ptCount val="181"/>
                <c:pt idx="0">
                  <c:v>-90</c:v>
                </c:pt>
                <c:pt idx="1">
                  <c:v>-89</c:v>
                </c:pt>
                <c:pt idx="2">
                  <c:v>-88</c:v>
                </c:pt>
                <c:pt idx="3">
                  <c:v>-87</c:v>
                </c:pt>
                <c:pt idx="4">
                  <c:v>-86</c:v>
                </c:pt>
                <c:pt idx="5">
                  <c:v>-85</c:v>
                </c:pt>
                <c:pt idx="6">
                  <c:v>-84</c:v>
                </c:pt>
                <c:pt idx="7">
                  <c:v>-83</c:v>
                </c:pt>
                <c:pt idx="8">
                  <c:v>-82</c:v>
                </c:pt>
                <c:pt idx="9">
                  <c:v>-81</c:v>
                </c:pt>
                <c:pt idx="10">
                  <c:v>-80</c:v>
                </c:pt>
                <c:pt idx="11">
                  <c:v>-79</c:v>
                </c:pt>
                <c:pt idx="12">
                  <c:v>-78</c:v>
                </c:pt>
                <c:pt idx="13">
                  <c:v>-77</c:v>
                </c:pt>
                <c:pt idx="14">
                  <c:v>-76</c:v>
                </c:pt>
                <c:pt idx="15">
                  <c:v>-75</c:v>
                </c:pt>
                <c:pt idx="16">
                  <c:v>-74</c:v>
                </c:pt>
                <c:pt idx="17">
                  <c:v>-73</c:v>
                </c:pt>
                <c:pt idx="18">
                  <c:v>-72</c:v>
                </c:pt>
                <c:pt idx="19">
                  <c:v>-71</c:v>
                </c:pt>
                <c:pt idx="20">
                  <c:v>-70</c:v>
                </c:pt>
                <c:pt idx="21">
                  <c:v>-69</c:v>
                </c:pt>
                <c:pt idx="22">
                  <c:v>-68</c:v>
                </c:pt>
                <c:pt idx="23">
                  <c:v>-67</c:v>
                </c:pt>
                <c:pt idx="24">
                  <c:v>-66</c:v>
                </c:pt>
                <c:pt idx="25">
                  <c:v>-65</c:v>
                </c:pt>
                <c:pt idx="26">
                  <c:v>-64</c:v>
                </c:pt>
                <c:pt idx="27">
                  <c:v>-63</c:v>
                </c:pt>
                <c:pt idx="28">
                  <c:v>-62</c:v>
                </c:pt>
                <c:pt idx="29">
                  <c:v>-61</c:v>
                </c:pt>
                <c:pt idx="30">
                  <c:v>-60</c:v>
                </c:pt>
                <c:pt idx="31">
                  <c:v>-59</c:v>
                </c:pt>
                <c:pt idx="32">
                  <c:v>-58</c:v>
                </c:pt>
                <c:pt idx="33">
                  <c:v>-57</c:v>
                </c:pt>
                <c:pt idx="34">
                  <c:v>-56</c:v>
                </c:pt>
                <c:pt idx="35">
                  <c:v>-55</c:v>
                </c:pt>
                <c:pt idx="36">
                  <c:v>-54</c:v>
                </c:pt>
                <c:pt idx="37">
                  <c:v>-53</c:v>
                </c:pt>
                <c:pt idx="38">
                  <c:v>-52</c:v>
                </c:pt>
                <c:pt idx="39">
                  <c:v>-51</c:v>
                </c:pt>
                <c:pt idx="40">
                  <c:v>-50</c:v>
                </c:pt>
                <c:pt idx="41">
                  <c:v>-49</c:v>
                </c:pt>
                <c:pt idx="42">
                  <c:v>-48</c:v>
                </c:pt>
                <c:pt idx="43">
                  <c:v>-47</c:v>
                </c:pt>
                <c:pt idx="44">
                  <c:v>-46</c:v>
                </c:pt>
                <c:pt idx="45">
                  <c:v>-45</c:v>
                </c:pt>
                <c:pt idx="46">
                  <c:v>-44</c:v>
                </c:pt>
                <c:pt idx="47">
                  <c:v>-43</c:v>
                </c:pt>
                <c:pt idx="48">
                  <c:v>-42</c:v>
                </c:pt>
                <c:pt idx="49">
                  <c:v>-41</c:v>
                </c:pt>
                <c:pt idx="50">
                  <c:v>-40</c:v>
                </c:pt>
                <c:pt idx="51">
                  <c:v>-39</c:v>
                </c:pt>
                <c:pt idx="52">
                  <c:v>-38</c:v>
                </c:pt>
                <c:pt idx="53">
                  <c:v>-37</c:v>
                </c:pt>
                <c:pt idx="54">
                  <c:v>-36</c:v>
                </c:pt>
                <c:pt idx="55">
                  <c:v>-35</c:v>
                </c:pt>
                <c:pt idx="56">
                  <c:v>-34</c:v>
                </c:pt>
                <c:pt idx="57">
                  <c:v>-33</c:v>
                </c:pt>
                <c:pt idx="58">
                  <c:v>-32</c:v>
                </c:pt>
                <c:pt idx="59">
                  <c:v>-31</c:v>
                </c:pt>
                <c:pt idx="60">
                  <c:v>-30</c:v>
                </c:pt>
                <c:pt idx="61">
                  <c:v>-29</c:v>
                </c:pt>
                <c:pt idx="62">
                  <c:v>-28</c:v>
                </c:pt>
                <c:pt idx="63">
                  <c:v>-27</c:v>
                </c:pt>
                <c:pt idx="64">
                  <c:v>-26</c:v>
                </c:pt>
                <c:pt idx="65">
                  <c:v>-25</c:v>
                </c:pt>
                <c:pt idx="66">
                  <c:v>-24</c:v>
                </c:pt>
                <c:pt idx="67">
                  <c:v>-23</c:v>
                </c:pt>
                <c:pt idx="68">
                  <c:v>-22</c:v>
                </c:pt>
                <c:pt idx="69">
                  <c:v>-21</c:v>
                </c:pt>
                <c:pt idx="70">
                  <c:v>-20</c:v>
                </c:pt>
                <c:pt idx="71">
                  <c:v>-19</c:v>
                </c:pt>
                <c:pt idx="72">
                  <c:v>-18</c:v>
                </c:pt>
                <c:pt idx="73">
                  <c:v>-17</c:v>
                </c:pt>
                <c:pt idx="74">
                  <c:v>-16</c:v>
                </c:pt>
                <c:pt idx="75">
                  <c:v>-15</c:v>
                </c:pt>
                <c:pt idx="76">
                  <c:v>-14</c:v>
                </c:pt>
                <c:pt idx="77">
                  <c:v>-13</c:v>
                </c:pt>
                <c:pt idx="78">
                  <c:v>-12</c:v>
                </c:pt>
                <c:pt idx="79">
                  <c:v>-11</c:v>
                </c:pt>
                <c:pt idx="80">
                  <c:v>-10</c:v>
                </c:pt>
                <c:pt idx="81">
                  <c:v>-9</c:v>
                </c:pt>
                <c:pt idx="82">
                  <c:v>-8</c:v>
                </c:pt>
                <c:pt idx="83">
                  <c:v>-7</c:v>
                </c:pt>
                <c:pt idx="84">
                  <c:v>-6</c:v>
                </c:pt>
                <c:pt idx="85">
                  <c:v>-5</c:v>
                </c:pt>
                <c:pt idx="86">
                  <c:v>-4</c:v>
                </c:pt>
                <c:pt idx="87">
                  <c:v>-3</c:v>
                </c:pt>
                <c:pt idx="88">
                  <c:v>-2</c:v>
                </c:pt>
                <c:pt idx="89">
                  <c:v>-1</c:v>
                </c:pt>
                <c:pt idx="90">
                  <c:v>0</c:v>
                </c:pt>
                <c:pt idx="91">
                  <c:v>1</c:v>
                </c:pt>
                <c:pt idx="92">
                  <c:v>2</c:v>
                </c:pt>
                <c:pt idx="93">
                  <c:v>3</c:v>
                </c:pt>
                <c:pt idx="94">
                  <c:v>4</c:v>
                </c:pt>
                <c:pt idx="95">
                  <c:v>5</c:v>
                </c:pt>
                <c:pt idx="96">
                  <c:v>6</c:v>
                </c:pt>
                <c:pt idx="97">
                  <c:v>7</c:v>
                </c:pt>
                <c:pt idx="98">
                  <c:v>8</c:v>
                </c:pt>
                <c:pt idx="99">
                  <c:v>9</c:v>
                </c:pt>
                <c:pt idx="100">
                  <c:v>10</c:v>
                </c:pt>
                <c:pt idx="101">
                  <c:v>11</c:v>
                </c:pt>
                <c:pt idx="102">
                  <c:v>12</c:v>
                </c:pt>
                <c:pt idx="103">
                  <c:v>13</c:v>
                </c:pt>
                <c:pt idx="104">
                  <c:v>14</c:v>
                </c:pt>
                <c:pt idx="105">
                  <c:v>15</c:v>
                </c:pt>
                <c:pt idx="106">
                  <c:v>16</c:v>
                </c:pt>
                <c:pt idx="107">
                  <c:v>17</c:v>
                </c:pt>
                <c:pt idx="108">
                  <c:v>18</c:v>
                </c:pt>
                <c:pt idx="109">
                  <c:v>19</c:v>
                </c:pt>
                <c:pt idx="110">
                  <c:v>20</c:v>
                </c:pt>
                <c:pt idx="111">
                  <c:v>21</c:v>
                </c:pt>
                <c:pt idx="112">
                  <c:v>22</c:v>
                </c:pt>
                <c:pt idx="113">
                  <c:v>23</c:v>
                </c:pt>
                <c:pt idx="114">
                  <c:v>24</c:v>
                </c:pt>
                <c:pt idx="115">
                  <c:v>25</c:v>
                </c:pt>
                <c:pt idx="116">
                  <c:v>26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31</c:v>
                </c:pt>
                <c:pt idx="122">
                  <c:v>32</c:v>
                </c:pt>
                <c:pt idx="123">
                  <c:v>33</c:v>
                </c:pt>
                <c:pt idx="124">
                  <c:v>34</c:v>
                </c:pt>
                <c:pt idx="125">
                  <c:v>35</c:v>
                </c:pt>
                <c:pt idx="126">
                  <c:v>36</c:v>
                </c:pt>
                <c:pt idx="127">
                  <c:v>37</c:v>
                </c:pt>
                <c:pt idx="128">
                  <c:v>38</c:v>
                </c:pt>
                <c:pt idx="129">
                  <c:v>39</c:v>
                </c:pt>
                <c:pt idx="130">
                  <c:v>40</c:v>
                </c:pt>
                <c:pt idx="131">
                  <c:v>41</c:v>
                </c:pt>
                <c:pt idx="132">
                  <c:v>42</c:v>
                </c:pt>
                <c:pt idx="133">
                  <c:v>43</c:v>
                </c:pt>
                <c:pt idx="134">
                  <c:v>44</c:v>
                </c:pt>
                <c:pt idx="135">
                  <c:v>45</c:v>
                </c:pt>
                <c:pt idx="136">
                  <c:v>46</c:v>
                </c:pt>
                <c:pt idx="137">
                  <c:v>47</c:v>
                </c:pt>
                <c:pt idx="138">
                  <c:v>48</c:v>
                </c:pt>
                <c:pt idx="139">
                  <c:v>49</c:v>
                </c:pt>
                <c:pt idx="140">
                  <c:v>50</c:v>
                </c:pt>
                <c:pt idx="141">
                  <c:v>51</c:v>
                </c:pt>
                <c:pt idx="142">
                  <c:v>52</c:v>
                </c:pt>
                <c:pt idx="143">
                  <c:v>53</c:v>
                </c:pt>
                <c:pt idx="144">
                  <c:v>54</c:v>
                </c:pt>
                <c:pt idx="145">
                  <c:v>55</c:v>
                </c:pt>
                <c:pt idx="146">
                  <c:v>56</c:v>
                </c:pt>
                <c:pt idx="147">
                  <c:v>57</c:v>
                </c:pt>
                <c:pt idx="148">
                  <c:v>58</c:v>
                </c:pt>
                <c:pt idx="149">
                  <c:v>59</c:v>
                </c:pt>
                <c:pt idx="150">
                  <c:v>60</c:v>
                </c:pt>
                <c:pt idx="151">
                  <c:v>61</c:v>
                </c:pt>
                <c:pt idx="152">
                  <c:v>62</c:v>
                </c:pt>
                <c:pt idx="153">
                  <c:v>63</c:v>
                </c:pt>
                <c:pt idx="154">
                  <c:v>64</c:v>
                </c:pt>
                <c:pt idx="155">
                  <c:v>65</c:v>
                </c:pt>
                <c:pt idx="156">
                  <c:v>66</c:v>
                </c:pt>
                <c:pt idx="157">
                  <c:v>67</c:v>
                </c:pt>
                <c:pt idx="158">
                  <c:v>68</c:v>
                </c:pt>
                <c:pt idx="159">
                  <c:v>69</c:v>
                </c:pt>
                <c:pt idx="160">
                  <c:v>70</c:v>
                </c:pt>
                <c:pt idx="161">
                  <c:v>71</c:v>
                </c:pt>
                <c:pt idx="162">
                  <c:v>72</c:v>
                </c:pt>
                <c:pt idx="163">
                  <c:v>73</c:v>
                </c:pt>
                <c:pt idx="164">
                  <c:v>74</c:v>
                </c:pt>
                <c:pt idx="165">
                  <c:v>75</c:v>
                </c:pt>
                <c:pt idx="166">
                  <c:v>76</c:v>
                </c:pt>
                <c:pt idx="167">
                  <c:v>77</c:v>
                </c:pt>
                <c:pt idx="168">
                  <c:v>78</c:v>
                </c:pt>
                <c:pt idx="169">
                  <c:v>79</c:v>
                </c:pt>
                <c:pt idx="170">
                  <c:v>80</c:v>
                </c:pt>
                <c:pt idx="171">
                  <c:v>81</c:v>
                </c:pt>
                <c:pt idx="172">
                  <c:v>82</c:v>
                </c:pt>
                <c:pt idx="173">
                  <c:v>83</c:v>
                </c:pt>
                <c:pt idx="174">
                  <c:v>84</c:v>
                </c:pt>
                <c:pt idx="175">
                  <c:v>85</c:v>
                </c:pt>
                <c:pt idx="176">
                  <c:v>86</c:v>
                </c:pt>
                <c:pt idx="177">
                  <c:v>87</c:v>
                </c:pt>
                <c:pt idx="178">
                  <c:v>88</c:v>
                </c:pt>
                <c:pt idx="179">
                  <c:v>89</c:v>
                </c:pt>
                <c:pt idx="180">
                  <c:v>90</c:v>
                </c:pt>
              </c:numCache>
            </c:numRef>
          </c:xVal>
          <c:yVal>
            <c:numRef>
              <c:f>'Cosmic Param.'!$D$7:$D$187</c:f>
              <c:numCache>
                <c:formatCode>0.00</c:formatCode>
                <c:ptCount val="181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4.0999999999999996</c:v>
                </c:pt>
                <c:pt idx="5">
                  <c:v>4.0999999999999996</c:v>
                </c:pt>
                <c:pt idx="6">
                  <c:v>4.0999999999999996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2">
                  <c:v>4.0999999999999996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4.0999999999999996</c:v>
                </c:pt>
                <c:pt idx="25">
                  <c:v>4.0999999999999996</c:v>
                </c:pt>
                <c:pt idx="26">
                  <c:v>4.0999999999999996</c:v>
                </c:pt>
                <c:pt idx="27">
                  <c:v>4.0999999999999996</c:v>
                </c:pt>
                <c:pt idx="28">
                  <c:v>4.0999999999999996</c:v>
                </c:pt>
                <c:pt idx="29">
                  <c:v>4.0999999999999996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4.0999999999999996</c:v>
                </c:pt>
                <c:pt idx="37">
                  <c:v>4.0999999999999996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4.0999999999999996</c:v>
                </c:pt>
                <c:pt idx="41">
                  <c:v>4.0999999999999996</c:v>
                </c:pt>
                <c:pt idx="42">
                  <c:v>4.0999999999999996</c:v>
                </c:pt>
                <c:pt idx="43">
                  <c:v>4.0999999999999996</c:v>
                </c:pt>
                <c:pt idx="44">
                  <c:v>4.0999999999999996</c:v>
                </c:pt>
                <c:pt idx="45">
                  <c:v>4.0999999999999996</c:v>
                </c:pt>
                <c:pt idx="46">
                  <c:v>4.0999999999999996</c:v>
                </c:pt>
                <c:pt idx="47">
                  <c:v>4.0999999999999996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4.0999999999999996</c:v>
                </c:pt>
                <c:pt idx="51">
                  <c:v>4.0999999999999996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4.1025</c:v>
                </c:pt>
                <c:pt idx="56">
                  <c:v>4.1100000000000003</c:v>
                </c:pt>
                <c:pt idx="57">
                  <c:v>4.125</c:v>
                </c:pt>
                <c:pt idx="58">
                  <c:v>4.1399999999999997</c:v>
                </c:pt>
                <c:pt idx="59">
                  <c:v>4.16</c:v>
                </c:pt>
                <c:pt idx="60">
                  <c:v>4.1825000000000001</c:v>
                </c:pt>
                <c:pt idx="61">
                  <c:v>4.2</c:v>
                </c:pt>
                <c:pt idx="62">
                  <c:v>4.21</c:v>
                </c:pt>
                <c:pt idx="63">
                  <c:v>4.2300000000000004</c:v>
                </c:pt>
                <c:pt idx="64">
                  <c:v>4.24</c:v>
                </c:pt>
                <c:pt idx="65">
                  <c:v>4.25</c:v>
                </c:pt>
                <c:pt idx="66">
                  <c:v>4.26</c:v>
                </c:pt>
                <c:pt idx="67">
                  <c:v>4.2699999999999996</c:v>
                </c:pt>
                <c:pt idx="68">
                  <c:v>4.28</c:v>
                </c:pt>
                <c:pt idx="69">
                  <c:v>4.29</c:v>
                </c:pt>
                <c:pt idx="70">
                  <c:v>4.3</c:v>
                </c:pt>
                <c:pt idx="71">
                  <c:v>4.3075000000000001</c:v>
                </c:pt>
                <c:pt idx="72">
                  <c:v>4.3125</c:v>
                </c:pt>
                <c:pt idx="73">
                  <c:v>4.32</c:v>
                </c:pt>
                <c:pt idx="74">
                  <c:v>4.3274999999999997</c:v>
                </c:pt>
                <c:pt idx="75">
                  <c:v>4.335</c:v>
                </c:pt>
                <c:pt idx="76">
                  <c:v>4.34</c:v>
                </c:pt>
                <c:pt idx="77">
                  <c:v>4.3449999999999998</c:v>
                </c:pt>
                <c:pt idx="78">
                  <c:v>4.3499999999999996</c:v>
                </c:pt>
                <c:pt idx="79">
                  <c:v>4.3550000000000004</c:v>
                </c:pt>
                <c:pt idx="80">
                  <c:v>4.3600000000000003</c:v>
                </c:pt>
                <c:pt idx="81">
                  <c:v>4.3650000000000002</c:v>
                </c:pt>
                <c:pt idx="82">
                  <c:v>4.37</c:v>
                </c:pt>
                <c:pt idx="83">
                  <c:v>4.375</c:v>
                </c:pt>
                <c:pt idx="84">
                  <c:v>4.38</c:v>
                </c:pt>
                <c:pt idx="85">
                  <c:v>4.3849999999999998</c:v>
                </c:pt>
                <c:pt idx="86">
                  <c:v>4.3875000000000002</c:v>
                </c:pt>
                <c:pt idx="87">
                  <c:v>4.3899999999999997</c:v>
                </c:pt>
                <c:pt idx="88">
                  <c:v>4.3925000000000001</c:v>
                </c:pt>
                <c:pt idx="89">
                  <c:v>4.3949999999999996</c:v>
                </c:pt>
                <c:pt idx="90">
                  <c:v>4.4000000000000004</c:v>
                </c:pt>
                <c:pt idx="91">
                  <c:v>4.3949999999999996</c:v>
                </c:pt>
                <c:pt idx="92">
                  <c:v>4.3925000000000001</c:v>
                </c:pt>
                <c:pt idx="93">
                  <c:v>4.3899999999999997</c:v>
                </c:pt>
                <c:pt idx="94">
                  <c:v>4.3875000000000002</c:v>
                </c:pt>
                <c:pt idx="95">
                  <c:v>4.3849999999999998</c:v>
                </c:pt>
                <c:pt idx="96">
                  <c:v>4.38</c:v>
                </c:pt>
                <c:pt idx="97">
                  <c:v>4.375</c:v>
                </c:pt>
                <c:pt idx="98">
                  <c:v>4.37</c:v>
                </c:pt>
                <c:pt idx="99">
                  <c:v>4.3650000000000002</c:v>
                </c:pt>
                <c:pt idx="100">
                  <c:v>4.3600000000000003</c:v>
                </c:pt>
                <c:pt idx="101">
                  <c:v>4.3550000000000004</c:v>
                </c:pt>
                <c:pt idx="102">
                  <c:v>4.3499999999999996</c:v>
                </c:pt>
                <c:pt idx="103">
                  <c:v>4.3449999999999998</c:v>
                </c:pt>
                <c:pt idx="104">
                  <c:v>4.34</c:v>
                </c:pt>
                <c:pt idx="105">
                  <c:v>4.335</c:v>
                </c:pt>
                <c:pt idx="106">
                  <c:v>4.3274999999999997</c:v>
                </c:pt>
                <c:pt idx="107">
                  <c:v>4.32</c:v>
                </c:pt>
                <c:pt idx="108">
                  <c:v>4.3125</c:v>
                </c:pt>
                <c:pt idx="109">
                  <c:v>4.3075000000000001</c:v>
                </c:pt>
                <c:pt idx="110">
                  <c:v>4.3</c:v>
                </c:pt>
                <c:pt idx="111">
                  <c:v>4.29</c:v>
                </c:pt>
                <c:pt idx="112">
                  <c:v>4.28</c:v>
                </c:pt>
                <c:pt idx="113">
                  <c:v>4.2699999999999996</c:v>
                </c:pt>
                <c:pt idx="114">
                  <c:v>4.26</c:v>
                </c:pt>
                <c:pt idx="115">
                  <c:v>4.25</c:v>
                </c:pt>
                <c:pt idx="116">
                  <c:v>4.24</c:v>
                </c:pt>
                <c:pt idx="117">
                  <c:v>4.2300000000000004</c:v>
                </c:pt>
                <c:pt idx="118">
                  <c:v>4.21</c:v>
                </c:pt>
                <c:pt idx="119">
                  <c:v>4.2</c:v>
                </c:pt>
                <c:pt idx="120">
                  <c:v>4.1825000000000001</c:v>
                </c:pt>
                <c:pt idx="121">
                  <c:v>4.16</c:v>
                </c:pt>
                <c:pt idx="122">
                  <c:v>4.1399999999999997</c:v>
                </c:pt>
                <c:pt idx="123">
                  <c:v>4.125</c:v>
                </c:pt>
                <c:pt idx="124">
                  <c:v>4.1100000000000003</c:v>
                </c:pt>
                <c:pt idx="125">
                  <c:v>4.1025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4.0999999999999996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4.0999999999999996</c:v>
                </c:pt>
                <c:pt idx="134">
                  <c:v>4.0999999999999996</c:v>
                </c:pt>
                <c:pt idx="135">
                  <c:v>4.0999999999999996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4.0999999999999996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4.0999999999999996</c:v>
                </c:pt>
                <c:pt idx="155">
                  <c:v>4.0999999999999996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4.0999999999999996</c:v>
                </c:pt>
                <c:pt idx="161">
                  <c:v>4.0999999999999996</c:v>
                </c:pt>
                <c:pt idx="162">
                  <c:v>4.0999999999999996</c:v>
                </c:pt>
                <c:pt idx="163">
                  <c:v>4.0999999999999996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  <c:pt idx="170">
                  <c:v>4.0999999999999996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4.0999999999999996</c:v>
                </c:pt>
                <c:pt idx="176">
                  <c:v>4.0999999999999996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BD-48A9-8A31-EEA02805C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72736"/>
        <c:axId val="73971200"/>
      </c:scatterChart>
      <c:valAx>
        <c:axId val="73947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969664"/>
        <c:crosses val="autoZero"/>
        <c:crossBetween val="midCat"/>
      </c:valAx>
      <c:valAx>
        <c:axId val="739696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3947392"/>
        <c:crosses val="autoZero"/>
        <c:crossBetween val="midCat"/>
      </c:valAx>
      <c:valAx>
        <c:axId val="73971200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73972736"/>
        <c:crosses val="max"/>
        <c:crossBetween val="midCat"/>
      </c:valAx>
      <c:valAx>
        <c:axId val="739727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73971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plus>
            <c:minus>
              <c:numRef>
                <c:f>#REF!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</c:errBar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C0-4E23-89C6-EF2C9E8D1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83712"/>
        <c:axId val="208885632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9C0-4E23-89C6-EF2C9E8D1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889344"/>
        <c:axId val="208887808"/>
      </c:scatterChart>
      <c:valAx>
        <c:axId val="208883712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885632"/>
        <c:crosses val="autoZero"/>
        <c:crossBetween val="midCat"/>
      </c:valAx>
      <c:valAx>
        <c:axId val="20888563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883712"/>
        <c:crosses val="autoZero"/>
        <c:crossBetween val="midCat"/>
      </c:valAx>
      <c:valAx>
        <c:axId val="208887808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208889344"/>
        <c:crosses val="max"/>
        <c:crossBetween val="midCat"/>
      </c:valAx>
      <c:valAx>
        <c:axId val="2088893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08887808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03247670964221"/>
          <c:y val="7.9587864885429113E-2"/>
          <c:w val="0.8056744829973177"/>
          <c:h val="0.69585053949646991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'PD-Histo Param.'!$IO$14:$IO$41</c:f>
              <c:numCache>
                <c:formatCode>0.0</c:formatCode>
                <c:ptCount val="28"/>
                <c:pt idx="0">
                  <c:v>0</c:v>
                </c:pt>
                <c:pt idx="1">
                  <c:v>0.64604935646056871</c:v>
                </c:pt>
                <c:pt idx="2">
                  <c:v>1.2920987129211374</c:v>
                </c:pt>
                <c:pt idx="3">
                  <c:v>1.9381480693817061</c:v>
                </c:pt>
                <c:pt idx="4">
                  <c:v>2.5841974258422749</c:v>
                </c:pt>
                <c:pt idx="5">
                  <c:v>3.2302467823028436</c:v>
                </c:pt>
                <c:pt idx="6">
                  <c:v>3.8762961387634123</c:v>
                </c:pt>
                <c:pt idx="7">
                  <c:v>4.5223454952239805</c:v>
                </c:pt>
                <c:pt idx="8">
                  <c:v>5.1683948516845497</c:v>
                </c:pt>
                <c:pt idx="9">
                  <c:v>5.8144442081451189</c:v>
                </c:pt>
                <c:pt idx="10">
                  <c:v>6.4604935646056871</c:v>
                </c:pt>
                <c:pt idx="11">
                  <c:v>7.1065429210662554</c:v>
                </c:pt>
                <c:pt idx="12">
                  <c:v>7.7525922775268246</c:v>
                </c:pt>
                <c:pt idx="13">
                  <c:v>8.3986416339873937</c:v>
                </c:pt>
                <c:pt idx="14">
                  <c:v>9.0446909904479611</c:v>
                </c:pt>
                <c:pt idx="15">
                  <c:v>9.6907403469085303</c:v>
                </c:pt>
                <c:pt idx="16">
                  <c:v>10.336789703369099</c:v>
                </c:pt>
                <c:pt idx="17">
                  <c:v>10.982839059829669</c:v>
                </c:pt>
                <c:pt idx="18">
                  <c:v>11.628888416290238</c:v>
                </c:pt>
                <c:pt idx="19">
                  <c:v>12.274937772750805</c:v>
                </c:pt>
                <c:pt idx="20">
                  <c:v>12.920987129211374</c:v>
                </c:pt>
                <c:pt idx="21">
                  <c:v>13.567036485671943</c:v>
                </c:pt>
                <c:pt idx="22">
                  <c:v>14.213085842132511</c:v>
                </c:pt>
                <c:pt idx="23">
                  <c:v>14.85913519859308</c:v>
                </c:pt>
                <c:pt idx="24">
                  <c:v>15.505184555053649</c:v>
                </c:pt>
                <c:pt idx="25">
                  <c:v>16.151233911514218</c:v>
                </c:pt>
                <c:pt idx="26">
                  <c:v>16.797283267974787</c:v>
                </c:pt>
                <c:pt idx="27">
                  <c:v>17.443332624435357</c:v>
                </c:pt>
              </c:numCache>
            </c:numRef>
          </c:cat>
          <c:val>
            <c:numRef>
              <c:f>'PD-Histo Param.'!$IP$14:$IP$41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6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39-4668-A71C-480A8E5C8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8901248"/>
        <c:axId val="208903168"/>
      </c:barChart>
      <c:catAx>
        <c:axId val="20890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</a:t>
                </a:r>
                <a:r>
                  <a:rPr lang="es-ES"/>
                  <a:t>Dose (Gy)</a:t>
                </a:r>
              </a:p>
            </c:rich>
          </c:tx>
          <c:layout>
            <c:manualLayout>
              <c:xMode val="edge"/>
              <c:yMode val="edge"/>
              <c:x val="0.42711238337574758"/>
              <c:y val="0.88341275430359933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txPr>
          <a:bodyPr rot="-3600000"/>
          <a:lstStyle/>
          <a:p>
            <a:pPr>
              <a:defRPr/>
            </a:pPr>
            <a:endParaRPr lang="es-ES"/>
          </a:p>
        </c:txPr>
        <c:crossAx val="208903168"/>
        <c:crosses val="autoZero"/>
        <c:auto val="1"/>
        <c:lblAlgn val="ctr"/>
        <c:lblOffset val="100"/>
        <c:noMultiLvlLbl val="0"/>
      </c:catAx>
      <c:valAx>
        <c:axId val="2089031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8901248"/>
        <c:crosses val="autoZero"/>
        <c:crossBetween val="between"/>
        <c:majorUnit val="1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5139781741643424"/>
          <c:y val="0.3719599427753934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pPr>
              <a:noFill/>
              <a:ln>
                <a:noFill/>
              </a:ln>
            </c:spPr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164-4BEB-9958-B8A8E8286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956416"/>
        <c:axId val="208962304"/>
      </c:scatterChart>
      <c:valAx>
        <c:axId val="208956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08962304"/>
        <c:crosses val="autoZero"/>
        <c:crossBetween val="midCat"/>
      </c:valAx>
      <c:valAx>
        <c:axId val="208962304"/>
        <c:scaling>
          <c:orientation val="minMax"/>
        </c:scaling>
        <c:delete val="1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20895641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 sz="3600"/>
            </a:pPr>
            <a:r>
              <a:rPr lang="en-US" sz="3600"/>
              <a:t>Data not available</a:t>
            </a:r>
          </a:p>
        </c:rich>
      </c:tx>
      <c:layout>
        <c:manualLayout>
          <c:xMode val="edge"/>
          <c:yMode val="edge"/>
          <c:x val="0.13634622595252521"/>
          <c:y val="0.3512540837591133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363804071246822"/>
          <c:y val="0.89445500782472609"/>
          <c:w val="0.8056744829973177"/>
          <c:h val="0.1045751173708920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5E0-4D2C-99CB-56933AD5B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8995840"/>
        <c:axId val="208997376"/>
      </c:barChart>
      <c:catAx>
        <c:axId val="20899584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one"/>
        <c:crossAx val="208997376"/>
        <c:crosses val="autoZero"/>
        <c:auto val="1"/>
        <c:lblAlgn val="ctr"/>
        <c:lblOffset val="100"/>
        <c:noMultiLvlLbl val="0"/>
      </c:catAx>
      <c:valAx>
        <c:axId val="208997376"/>
        <c:scaling>
          <c:orientation val="minMax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Frequency</a:t>
                </a:r>
              </a:p>
            </c:rich>
          </c:tx>
          <c:layout>
            <c:manualLayout>
              <c:xMode val="edge"/>
              <c:yMode val="edge"/>
              <c:x val="1.7750281214848163E-2"/>
              <c:y val="0.31263871234306156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089958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 sz="1400"/>
              <a:t>Dose rate distribution Gy/ka</a:t>
            </a:r>
          </a:p>
        </c:rich>
      </c:tx>
      <c:layout>
        <c:manualLayout>
          <c:xMode val="edge"/>
          <c:yMode val="edge"/>
          <c:x val="1.4370297999310984E-2"/>
          <c:y val="0.86251846426173451"/>
        </c:manualLayout>
      </c:layout>
      <c:overlay val="1"/>
    </c:title>
    <c:autoTitleDeleted val="0"/>
    <c:plotArea>
      <c:layout/>
      <c:doughnutChart>
        <c:varyColors val="1"/>
        <c:ser>
          <c:idx val="0"/>
          <c:order val="0"/>
          <c:spPr>
            <a:ln w="12700">
              <a:solidFill>
                <a:schemeClr val="tx1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</a:effectLst>
          </c:spPr>
          <c:dPt>
            <c:idx val="3"/>
            <c:bubble3D val="0"/>
            <c:explosion val="20"/>
            <c:extLst>
              <c:ext xmlns:c16="http://schemas.microsoft.com/office/drawing/2014/chart" uri="{C3380CC4-5D6E-409C-BE32-E72D297353CC}">
                <c16:uniqueId val="{00000000-FEFA-4493-A2D9-54F563152540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'Age calculation'!$L$20:$L$24</c:f>
              <c:strCache>
                <c:ptCount val="5"/>
                <c:pt idx="0">
                  <c:v>Alpha dose</c:v>
                </c:pt>
                <c:pt idx="1">
                  <c:v>Beta dose</c:v>
                </c:pt>
                <c:pt idx="2">
                  <c:v>Gamma dose</c:v>
                </c:pt>
                <c:pt idx="3">
                  <c:v>Cosmic dose</c:v>
                </c:pt>
                <c:pt idx="4">
                  <c:v>Internal dose</c:v>
                </c:pt>
              </c:strCache>
            </c:strRef>
          </c:cat>
          <c:val>
            <c:numRef>
              <c:f>'Age calculation'!$M$20:$M$24</c:f>
              <c:numCache>
                <c:formatCode>0.00</c:formatCode>
                <c:ptCount val="5"/>
                <c:pt idx="0">
                  <c:v>4.9490853540819259E-3</c:v>
                </c:pt>
                <c:pt idx="1">
                  <c:v>0.83767960585708157</c:v>
                </c:pt>
                <c:pt idx="2">
                  <c:v>0.52671435956858237</c:v>
                </c:pt>
                <c:pt idx="3">
                  <c:v>0.25980889607396668</c:v>
                </c:pt>
                <c:pt idx="4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FA-4493-A2D9-54F5631525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34"/>
      </c:doughnutChart>
    </c:plotArea>
    <c:legend>
      <c:legendPos val="l"/>
      <c:layout>
        <c:manualLayout>
          <c:xMode val="edge"/>
          <c:yMode val="edge"/>
          <c:x val="5.8287812712537475E-2"/>
          <c:y val="0.10207214795825127"/>
          <c:w val="0.25693824331662241"/>
          <c:h val="0.44856839406702081"/>
        </c:manualLayout>
      </c:layout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zero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</c:marker>
          <c:errBars>
            <c:errDir val="x"/>
            <c:errBarType val="both"/>
            <c:errValType val="cust"/>
            <c:noEndCap val="0"/>
            <c:plus>
              <c:numRef>
                <c:f>'PD-Histo Param.'!$C$14:$C$513</c:f>
                <c:numCache>
                  <c:formatCode>General</c:formatCode>
                  <c:ptCount val="500"/>
                  <c:pt idx="0">
                    <c:v>0.25819892883300799</c:v>
                  </c:pt>
                  <c:pt idx="1">
                    <c:v>0.26498565673828101</c:v>
                  </c:pt>
                  <c:pt idx="2">
                    <c:v>0.22798194885253903</c:v>
                  </c:pt>
                  <c:pt idx="3">
                    <c:v>0.22173919677734402</c:v>
                  </c:pt>
                  <c:pt idx="4">
                    <c:v>0.26245384216308598</c:v>
                  </c:pt>
                  <c:pt idx="5">
                    <c:v>0.26561203002929701</c:v>
                  </c:pt>
                  <c:pt idx="6">
                    <c:v>0.21156845092773402</c:v>
                  </c:pt>
                  <c:pt idx="7">
                    <c:v>0.23405647277832001</c:v>
                  </c:pt>
                  <c:pt idx="8">
                    <c:v>0.260055541992188</c:v>
                  </c:pt>
                  <c:pt idx="9">
                    <c:v>0.30000038146972702</c:v>
                  </c:pt>
                  <c:pt idx="10">
                    <c:v>0.33325042724609405</c:v>
                  </c:pt>
                  <c:pt idx="11">
                    <c:v>0.25664253234863299</c:v>
                  </c:pt>
                  <c:pt idx="12">
                    <c:v>0.20602073669433599</c:v>
                  </c:pt>
                  <c:pt idx="13">
                    <c:v>0.243347930908203</c:v>
                  </c:pt>
                  <c:pt idx="14">
                    <c:v>0.23845176696777301</c:v>
                  </c:pt>
                  <c:pt idx="15">
                    <c:v>0.24054145812988301</c:v>
                  </c:pt>
                </c:numCache>
              </c:numRef>
            </c:plus>
            <c:minus>
              <c:numRef>
                <c:f>'PD-Histo Param.'!$C$14:$C$513</c:f>
                <c:numCache>
                  <c:formatCode>General</c:formatCode>
                  <c:ptCount val="500"/>
                  <c:pt idx="0">
                    <c:v>0.25819892883300799</c:v>
                  </c:pt>
                  <c:pt idx="1">
                    <c:v>0.26498565673828101</c:v>
                  </c:pt>
                  <c:pt idx="2">
                    <c:v>0.22798194885253903</c:v>
                  </c:pt>
                  <c:pt idx="3">
                    <c:v>0.22173919677734402</c:v>
                  </c:pt>
                  <c:pt idx="4">
                    <c:v>0.26245384216308598</c:v>
                  </c:pt>
                  <c:pt idx="5">
                    <c:v>0.26561203002929701</c:v>
                  </c:pt>
                  <c:pt idx="6">
                    <c:v>0.21156845092773402</c:v>
                  </c:pt>
                  <c:pt idx="7">
                    <c:v>0.23405647277832001</c:v>
                  </c:pt>
                  <c:pt idx="8">
                    <c:v>0.260055541992188</c:v>
                  </c:pt>
                  <c:pt idx="9">
                    <c:v>0.30000038146972702</c:v>
                  </c:pt>
                  <c:pt idx="10">
                    <c:v>0.33325042724609405</c:v>
                  </c:pt>
                  <c:pt idx="11">
                    <c:v>0.25664253234863299</c:v>
                  </c:pt>
                  <c:pt idx="12">
                    <c:v>0.20602073669433599</c:v>
                  </c:pt>
                  <c:pt idx="13">
                    <c:v>0.243347930908203</c:v>
                  </c:pt>
                  <c:pt idx="14">
                    <c:v>0.23845176696777301</c:v>
                  </c:pt>
                  <c:pt idx="15">
                    <c:v>0.24054145812988301</c:v>
                  </c:pt>
                </c:numCache>
              </c:numRef>
            </c:minus>
          </c:errBars>
          <c:xVal>
            <c:numRef>
              <c:f>'PD-Histo Param.'!$B$14:$B$513</c:f>
              <c:numCache>
                <c:formatCode>General</c:formatCode>
                <c:ptCount val="500"/>
                <c:pt idx="0">
                  <c:v>9.3960441589355508</c:v>
                </c:pt>
                <c:pt idx="1">
                  <c:v>10.336789703369099</c:v>
                </c:pt>
                <c:pt idx="2">
                  <c:v>8.3208076477050792</c:v>
                </c:pt>
                <c:pt idx="3">
                  <c:v>8.7404792785644503</c:v>
                </c:pt>
                <c:pt idx="4">
                  <c:v>8.3258605957031318</c:v>
                </c:pt>
                <c:pt idx="5">
                  <c:v>9.0872795104980497</c:v>
                </c:pt>
                <c:pt idx="6">
                  <c:v>8.3082695007324201</c:v>
                </c:pt>
                <c:pt idx="7">
                  <c:v>7.8345481872558596</c:v>
                </c:pt>
                <c:pt idx="8">
                  <c:v>8.4378540039062511</c:v>
                </c:pt>
                <c:pt idx="9">
                  <c:v>9.2132530212402308</c:v>
                </c:pt>
                <c:pt idx="10">
                  <c:v>8.6875312805175806</c:v>
                </c:pt>
                <c:pt idx="11">
                  <c:v>8.0231544494628917</c:v>
                </c:pt>
                <c:pt idx="12">
                  <c:v>7.0936355590820304</c:v>
                </c:pt>
                <c:pt idx="13">
                  <c:v>8.70306396484375</c:v>
                </c:pt>
                <c:pt idx="14">
                  <c:v>9.6388755798339805</c:v>
                </c:pt>
                <c:pt idx="15">
                  <c:v>7.3100173950195302</c:v>
                </c:pt>
              </c:numCache>
            </c:numRef>
          </c:xVal>
          <c:yVal>
            <c:numRef>
              <c:f>'PD-Histo Param.'!$D$14:$D$513</c:f>
              <c:numCache>
                <c:formatCode>General</c:formatCode>
                <c:ptCount val="500"/>
                <c:pt idx="0">
                  <c:v>14</c:v>
                </c:pt>
                <c:pt idx="1">
                  <c:v>16</c:v>
                </c:pt>
                <c:pt idx="2">
                  <c:v>6</c:v>
                </c:pt>
                <c:pt idx="3">
                  <c:v>11</c:v>
                </c:pt>
                <c:pt idx="4">
                  <c:v>7</c:v>
                </c:pt>
                <c:pt idx="5">
                  <c:v>12</c:v>
                </c:pt>
                <c:pt idx="6">
                  <c:v>5</c:v>
                </c:pt>
                <c:pt idx="7">
                  <c:v>3</c:v>
                </c:pt>
                <c:pt idx="8">
                  <c:v>8</c:v>
                </c:pt>
                <c:pt idx="9">
                  <c:v>13</c:v>
                </c:pt>
                <c:pt idx="10">
                  <c:v>9</c:v>
                </c:pt>
                <c:pt idx="11">
                  <c:v>4</c:v>
                </c:pt>
                <c:pt idx="12">
                  <c:v>1</c:v>
                </c:pt>
                <c:pt idx="13">
                  <c:v>10</c:v>
                </c:pt>
                <c:pt idx="14">
                  <c:v>15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B-4D98-BD32-D8F20E707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63776"/>
        <c:axId val="209165696"/>
      </c:scatterChart>
      <c:scatterChart>
        <c:scatterStyle val="smoothMarker"/>
        <c:varyColors val="0"/>
        <c:ser>
          <c:idx val="1"/>
          <c:order val="1"/>
          <c:marker>
            <c:symbol val="none"/>
          </c:marker>
          <c:xVal>
            <c:numRef>
              <c:f>'PD-Histo Param.'!$H$14:$H$513</c:f>
              <c:numCache>
                <c:formatCode>General</c:formatCode>
                <c:ptCount val="500"/>
                <c:pt idx="0">
                  <c:v>0.1550518455505365</c:v>
                </c:pt>
                <c:pt idx="1">
                  <c:v>0.310103691101073</c:v>
                </c:pt>
                <c:pt idx="2">
                  <c:v>0.46515553665160947</c:v>
                </c:pt>
                <c:pt idx="3">
                  <c:v>0.620207382202146</c:v>
                </c:pt>
                <c:pt idx="4">
                  <c:v>0.77525922775268252</c:v>
                </c:pt>
                <c:pt idx="5">
                  <c:v>0.93031107330321894</c:v>
                </c:pt>
                <c:pt idx="6">
                  <c:v>1.0853629188537555</c:v>
                </c:pt>
                <c:pt idx="7">
                  <c:v>1.240414764404292</c:v>
                </c:pt>
                <c:pt idx="8">
                  <c:v>1.3954666099548285</c:v>
                </c:pt>
                <c:pt idx="9">
                  <c:v>1.550518455505365</c:v>
                </c:pt>
                <c:pt idx="10">
                  <c:v>1.7055703010559016</c:v>
                </c:pt>
                <c:pt idx="11">
                  <c:v>1.8606221466064379</c:v>
                </c:pt>
                <c:pt idx="12">
                  <c:v>2.0156739921569744</c:v>
                </c:pt>
                <c:pt idx="13">
                  <c:v>2.1707258377075109</c:v>
                </c:pt>
                <c:pt idx="14">
                  <c:v>2.3257776832580475</c:v>
                </c:pt>
                <c:pt idx="15">
                  <c:v>2.480829528808584</c:v>
                </c:pt>
                <c:pt idx="16">
                  <c:v>2.6358813743591205</c:v>
                </c:pt>
                <c:pt idx="17">
                  <c:v>2.790933219909657</c:v>
                </c:pt>
                <c:pt idx="18">
                  <c:v>2.9459850654601936</c:v>
                </c:pt>
                <c:pt idx="19">
                  <c:v>3.1010369110107301</c:v>
                </c:pt>
                <c:pt idx="20">
                  <c:v>3.2560887565612666</c:v>
                </c:pt>
                <c:pt idx="21">
                  <c:v>3.4111406021118031</c:v>
                </c:pt>
                <c:pt idx="22">
                  <c:v>3.5661924476623397</c:v>
                </c:pt>
                <c:pt idx="23">
                  <c:v>3.7212442932128758</c:v>
                </c:pt>
                <c:pt idx="24">
                  <c:v>3.8762961387634123</c:v>
                </c:pt>
                <c:pt idx="25">
                  <c:v>4.0313479843139488</c:v>
                </c:pt>
                <c:pt idx="26">
                  <c:v>4.1863998298644853</c:v>
                </c:pt>
                <c:pt idx="27">
                  <c:v>4.3414516754150219</c:v>
                </c:pt>
                <c:pt idx="28">
                  <c:v>4.4965035209655584</c:v>
                </c:pt>
                <c:pt idx="29">
                  <c:v>4.6515553665160949</c:v>
                </c:pt>
                <c:pt idx="30">
                  <c:v>4.8066072120666314</c:v>
                </c:pt>
                <c:pt idx="31">
                  <c:v>4.961659057617168</c:v>
                </c:pt>
                <c:pt idx="32">
                  <c:v>5.1167109031677045</c:v>
                </c:pt>
                <c:pt idx="33">
                  <c:v>5.271762748718241</c:v>
                </c:pt>
                <c:pt idx="34">
                  <c:v>5.4268145942687775</c:v>
                </c:pt>
                <c:pt idx="35">
                  <c:v>5.5818664398193141</c:v>
                </c:pt>
                <c:pt idx="36">
                  <c:v>5.7369182853698506</c:v>
                </c:pt>
                <c:pt idx="37">
                  <c:v>5.8919701309203871</c:v>
                </c:pt>
                <c:pt idx="38">
                  <c:v>6.0470219764709237</c:v>
                </c:pt>
                <c:pt idx="39">
                  <c:v>6.2020738220214602</c:v>
                </c:pt>
                <c:pt idx="40">
                  <c:v>6.3571256675719967</c:v>
                </c:pt>
                <c:pt idx="41">
                  <c:v>6.5121775131225332</c:v>
                </c:pt>
                <c:pt idx="42">
                  <c:v>6.6672293586730698</c:v>
                </c:pt>
                <c:pt idx="43">
                  <c:v>6.8222812042236063</c:v>
                </c:pt>
                <c:pt idx="44">
                  <c:v>6.9773330497741428</c:v>
                </c:pt>
                <c:pt idx="45">
                  <c:v>7.1323848953246793</c:v>
                </c:pt>
                <c:pt idx="46">
                  <c:v>7.2874367408752159</c:v>
                </c:pt>
                <c:pt idx="47">
                  <c:v>7.4424885864257515</c:v>
                </c:pt>
                <c:pt idx="48">
                  <c:v>7.597540431976288</c:v>
                </c:pt>
                <c:pt idx="49">
                  <c:v>7.7525922775268246</c:v>
                </c:pt>
                <c:pt idx="50">
                  <c:v>7.9076441230773611</c:v>
                </c:pt>
                <c:pt idx="51">
                  <c:v>8.0626959686278976</c:v>
                </c:pt>
                <c:pt idx="52">
                  <c:v>8.2177478141784341</c:v>
                </c:pt>
                <c:pt idx="53">
                  <c:v>8.3727996597289707</c:v>
                </c:pt>
                <c:pt idx="54">
                  <c:v>8.5278515052795072</c:v>
                </c:pt>
                <c:pt idx="55">
                  <c:v>8.6829033508300437</c:v>
                </c:pt>
                <c:pt idx="56">
                  <c:v>8.8379551963805802</c:v>
                </c:pt>
                <c:pt idx="57">
                  <c:v>8.9930070419311168</c:v>
                </c:pt>
                <c:pt idx="58">
                  <c:v>9.1480588874816533</c:v>
                </c:pt>
                <c:pt idx="59">
                  <c:v>9.3031107330321898</c:v>
                </c:pt>
                <c:pt idx="60">
                  <c:v>9.4581625785827264</c:v>
                </c:pt>
                <c:pt idx="61">
                  <c:v>9.6132144241332629</c:v>
                </c:pt>
                <c:pt idx="62">
                  <c:v>9.7682662696837994</c:v>
                </c:pt>
                <c:pt idx="63">
                  <c:v>9.9233181152343359</c:v>
                </c:pt>
                <c:pt idx="64">
                  <c:v>10.078369960784872</c:v>
                </c:pt>
                <c:pt idx="65">
                  <c:v>10.233421806335409</c:v>
                </c:pt>
                <c:pt idx="66">
                  <c:v>10.388473651885946</c:v>
                </c:pt>
                <c:pt idx="67">
                  <c:v>10.543525497436482</c:v>
                </c:pt>
                <c:pt idx="68">
                  <c:v>10.698577342987019</c:v>
                </c:pt>
                <c:pt idx="69">
                  <c:v>10.853629188537555</c:v>
                </c:pt>
                <c:pt idx="70">
                  <c:v>11.008681034088092</c:v>
                </c:pt>
                <c:pt idx="71">
                  <c:v>11.163732879638628</c:v>
                </c:pt>
                <c:pt idx="72">
                  <c:v>11.318784725189165</c:v>
                </c:pt>
                <c:pt idx="73">
                  <c:v>11.473836570739701</c:v>
                </c:pt>
                <c:pt idx="74">
                  <c:v>11.628888416290238</c:v>
                </c:pt>
                <c:pt idx="75">
                  <c:v>11.783940261840774</c:v>
                </c:pt>
                <c:pt idx="76">
                  <c:v>11.938992107391311</c:v>
                </c:pt>
                <c:pt idx="77">
                  <c:v>12.094043952941847</c:v>
                </c:pt>
                <c:pt idx="78">
                  <c:v>12.249095798492384</c:v>
                </c:pt>
                <c:pt idx="79">
                  <c:v>12.40414764404292</c:v>
                </c:pt>
                <c:pt idx="80">
                  <c:v>12.559199489593457</c:v>
                </c:pt>
                <c:pt idx="81">
                  <c:v>12.714251335143993</c:v>
                </c:pt>
                <c:pt idx="82">
                  <c:v>12.86930318069453</c:v>
                </c:pt>
                <c:pt idx="83">
                  <c:v>13.024355026245066</c:v>
                </c:pt>
                <c:pt idx="84">
                  <c:v>13.179406871795603</c:v>
                </c:pt>
                <c:pt idx="85">
                  <c:v>13.33445871734614</c:v>
                </c:pt>
                <c:pt idx="86">
                  <c:v>13.489510562896676</c:v>
                </c:pt>
                <c:pt idx="87">
                  <c:v>13.644562408447213</c:v>
                </c:pt>
                <c:pt idx="88">
                  <c:v>13.799614253997749</c:v>
                </c:pt>
                <c:pt idx="89">
                  <c:v>13.954666099548286</c:v>
                </c:pt>
                <c:pt idx="90">
                  <c:v>14.109717945098822</c:v>
                </c:pt>
                <c:pt idx="91">
                  <c:v>14.264769790649359</c:v>
                </c:pt>
                <c:pt idx="92">
                  <c:v>14.419821636199895</c:v>
                </c:pt>
                <c:pt idx="93">
                  <c:v>14.574873481750432</c:v>
                </c:pt>
                <c:pt idx="94">
                  <c:v>14.729925327300968</c:v>
                </c:pt>
                <c:pt idx="95">
                  <c:v>14.884977172851503</c:v>
                </c:pt>
                <c:pt idx="96">
                  <c:v>15.04002901840204</c:v>
                </c:pt>
                <c:pt idx="97">
                  <c:v>15.195080863952576</c:v>
                </c:pt>
                <c:pt idx="98">
                  <c:v>15.350132709503113</c:v>
                </c:pt>
                <c:pt idx="99">
                  <c:v>15.505184555053649</c:v>
                </c:pt>
                <c:pt idx="100">
                  <c:v>15.660236400604186</c:v>
                </c:pt>
                <c:pt idx="101">
                  <c:v>15.815288246154722</c:v>
                </c:pt>
                <c:pt idx="102">
                  <c:v>15.970340091705259</c:v>
                </c:pt>
                <c:pt idx="103">
                  <c:v>16.125391937255795</c:v>
                </c:pt>
                <c:pt idx="104">
                  <c:v>16.280443782806334</c:v>
                </c:pt>
                <c:pt idx="105">
                  <c:v>16.435495628356868</c:v>
                </c:pt>
                <c:pt idx="106">
                  <c:v>16.590547473907407</c:v>
                </c:pt>
                <c:pt idx="107">
                  <c:v>16.745599319457941</c:v>
                </c:pt>
                <c:pt idx="108">
                  <c:v>16.90065116500848</c:v>
                </c:pt>
                <c:pt idx="109">
                  <c:v>17.055703010559014</c:v>
                </c:pt>
                <c:pt idx="110">
                  <c:v>17.210754856109553</c:v>
                </c:pt>
                <c:pt idx="111">
                  <c:v>17.365806701660087</c:v>
                </c:pt>
                <c:pt idx="112">
                  <c:v>17.520858547210626</c:v>
                </c:pt>
                <c:pt idx="113">
                  <c:v>17.67591039276116</c:v>
                </c:pt>
                <c:pt idx="114">
                  <c:v>17.830962238311699</c:v>
                </c:pt>
                <c:pt idx="115">
                  <c:v>17.986014083862234</c:v>
                </c:pt>
                <c:pt idx="116">
                  <c:v>18.141065929412772</c:v>
                </c:pt>
                <c:pt idx="117">
                  <c:v>18.296117774963307</c:v>
                </c:pt>
                <c:pt idx="118">
                  <c:v>18.451169620513845</c:v>
                </c:pt>
                <c:pt idx="119">
                  <c:v>18.60622146606438</c:v>
                </c:pt>
                <c:pt idx="120">
                  <c:v>18.761273311614918</c:v>
                </c:pt>
                <c:pt idx="121">
                  <c:v>18.916325157165453</c:v>
                </c:pt>
                <c:pt idx="122">
                  <c:v>19.071377002715991</c:v>
                </c:pt>
                <c:pt idx="123">
                  <c:v>19.226428848266526</c:v>
                </c:pt>
                <c:pt idx="124">
                  <c:v>19.381480693817064</c:v>
                </c:pt>
                <c:pt idx="125">
                  <c:v>19.536532539367599</c:v>
                </c:pt>
                <c:pt idx="126">
                  <c:v>19.691584384918137</c:v>
                </c:pt>
                <c:pt idx="127">
                  <c:v>19.846636230468672</c:v>
                </c:pt>
                <c:pt idx="128">
                  <c:v>20.001688076019207</c:v>
                </c:pt>
                <c:pt idx="129">
                  <c:v>20.156739921569745</c:v>
                </c:pt>
                <c:pt idx="130">
                  <c:v>20.31179176712028</c:v>
                </c:pt>
                <c:pt idx="131">
                  <c:v>20.466843612670818</c:v>
                </c:pt>
                <c:pt idx="132">
                  <c:v>20.621895458221353</c:v>
                </c:pt>
                <c:pt idx="133">
                  <c:v>20.776947303771891</c:v>
                </c:pt>
                <c:pt idx="134">
                  <c:v>20.931999149322426</c:v>
                </c:pt>
                <c:pt idx="135">
                  <c:v>21.087050994872964</c:v>
                </c:pt>
                <c:pt idx="136">
                  <c:v>21.242102840423499</c:v>
                </c:pt>
                <c:pt idx="137">
                  <c:v>21.397154685974037</c:v>
                </c:pt>
                <c:pt idx="138">
                  <c:v>21.552206531524572</c:v>
                </c:pt>
                <c:pt idx="139">
                  <c:v>21.70725837707511</c:v>
                </c:pt>
                <c:pt idx="140">
                  <c:v>21.862310222625645</c:v>
                </c:pt>
                <c:pt idx="141">
                  <c:v>22.017362068176183</c:v>
                </c:pt>
                <c:pt idx="142">
                  <c:v>22.172413913726718</c:v>
                </c:pt>
                <c:pt idx="143">
                  <c:v>22.327465759277256</c:v>
                </c:pt>
                <c:pt idx="144">
                  <c:v>22.482517604827791</c:v>
                </c:pt>
                <c:pt idx="145">
                  <c:v>22.637569450378329</c:v>
                </c:pt>
                <c:pt idx="146">
                  <c:v>22.792621295928864</c:v>
                </c:pt>
                <c:pt idx="147">
                  <c:v>22.947673141479402</c:v>
                </c:pt>
                <c:pt idx="148">
                  <c:v>23.102724987029937</c:v>
                </c:pt>
                <c:pt idx="149">
                  <c:v>23.257776832580475</c:v>
                </c:pt>
                <c:pt idx="150">
                  <c:v>23.41282867813101</c:v>
                </c:pt>
                <c:pt idx="151">
                  <c:v>23.567880523681549</c:v>
                </c:pt>
                <c:pt idx="152">
                  <c:v>23.722932369232083</c:v>
                </c:pt>
                <c:pt idx="153">
                  <c:v>23.877984214782622</c:v>
                </c:pt>
                <c:pt idx="154">
                  <c:v>24.033036060333156</c:v>
                </c:pt>
                <c:pt idx="155">
                  <c:v>24.188087905883695</c:v>
                </c:pt>
                <c:pt idx="156">
                  <c:v>24.343139751434229</c:v>
                </c:pt>
                <c:pt idx="157">
                  <c:v>24.498191596984768</c:v>
                </c:pt>
                <c:pt idx="158">
                  <c:v>24.653243442535302</c:v>
                </c:pt>
                <c:pt idx="159">
                  <c:v>24.808295288085841</c:v>
                </c:pt>
                <c:pt idx="160">
                  <c:v>24.963347133636375</c:v>
                </c:pt>
                <c:pt idx="161">
                  <c:v>25.118398979186914</c:v>
                </c:pt>
                <c:pt idx="162">
                  <c:v>25.273450824737449</c:v>
                </c:pt>
                <c:pt idx="163">
                  <c:v>25.428502670287987</c:v>
                </c:pt>
                <c:pt idx="164">
                  <c:v>25.583554515838522</c:v>
                </c:pt>
                <c:pt idx="165">
                  <c:v>25.73860636138906</c:v>
                </c:pt>
                <c:pt idx="166">
                  <c:v>25.893658206939595</c:v>
                </c:pt>
                <c:pt idx="167">
                  <c:v>26.048710052490133</c:v>
                </c:pt>
                <c:pt idx="168">
                  <c:v>26.203761898040668</c:v>
                </c:pt>
                <c:pt idx="169">
                  <c:v>26.358813743591206</c:v>
                </c:pt>
                <c:pt idx="170">
                  <c:v>26.513865589141741</c:v>
                </c:pt>
                <c:pt idx="171">
                  <c:v>26.668917434692279</c:v>
                </c:pt>
                <c:pt idx="172">
                  <c:v>26.823969280242814</c:v>
                </c:pt>
                <c:pt idx="173">
                  <c:v>26.979021125793352</c:v>
                </c:pt>
                <c:pt idx="174">
                  <c:v>27.134072971343887</c:v>
                </c:pt>
                <c:pt idx="175">
                  <c:v>27.289124816894425</c:v>
                </c:pt>
                <c:pt idx="176">
                  <c:v>27.44417666244496</c:v>
                </c:pt>
                <c:pt idx="177">
                  <c:v>27.599228507995498</c:v>
                </c:pt>
                <c:pt idx="178">
                  <c:v>27.754280353546033</c:v>
                </c:pt>
                <c:pt idx="179">
                  <c:v>27.909332199096571</c:v>
                </c:pt>
                <c:pt idx="180">
                  <c:v>28.064384044647106</c:v>
                </c:pt>
                <c:pt idx="181">
                  <c:v>28.219435890197644</c:v>
                </c:pt>
                <c:pt idx="182">
                  <c:v>28.374487735748179</c:v>
                </c:pt>
                <c:pt idx="183">
                  <c:v>28.529539581298717</c:v>
                </c:pt>
                <c:pt idx="184">
                  <c:v>28.684591426849252</c:v>
                </c:pt>
                <c:pt idx="185">
                  <c:v>28.83964327239979</c:v>
                </c:pt>
                <c:pt idx="186">
                  <c:v>28.994695117950325</c:v>
                </c:pt>
                <c:pt idx="187">
                  <c:v>29.149746963500863</c:v>
                </c:pt>
                <c:pt idx="188">
                  <c:v>29.304798809051398</c:v>
                </c:pt>
                <c:pt idx="189">
                  <c:v>29.459850654601937</c:v>
                </c:pt>
                <c:pt idx="190">
                  <c:v>29.614902500152471</c:v>
                </c:pt>
                <c:pt idx="191">
                  <c:v>29.769954345703006</c:v>
                </c:pt>
                <c:pt idx="192">
                  <c:v>29.925006191253544</c:v>
                </c:pt>
                <c:pt idx="193">
                  <c:v>30.080058036804079</c:v>
                </c:pt>
                <c:pt idx="194">
                  <c:v>30.235109882354617</c:v>
                </c:pt>
                <c:pt idx="195">
                  <c:v>30.390161727905152</c:v>
                </c:pt>
                <c:pt idx="196">
                  <c:v>30.54521357345569</c:v>
                </c:pt>
                <c:pt idx="197">
                  <c:v>30.700265419006225</c:v>
                </c:pt>
                <c:pt idx="198">
                  <c:v>30.855317264556763</c:v>
                </c:pt>
                <c:pt idx="199">
                  <c:v>31.010369110107298</c:v>
                </c:pt>
                <c:pt idx="200">
                  <c:v>31.165420955657837</c:v>
                </c:pt>
                <c:pt idx="201">
                  <c:v>31.320472801208371</c:v>
                </c:pt>
                <c:pt idx="202">
                  <c:v>31.47552464675891</c:v>
                </c:pt>
                <c:pt idx="203">
                  <c:v>31.630576492309444</c:v>
                </c:pt>
                <c:pt idx="204">
                  <c:v>31.785628337859983</c:v>
                </c:pt>
                <c:pt idx="205">
                  <c:v>31.940680183410517</c:v>
                </c:pt>
                <c:pt idx="206">
                  <c:v>32.095732028961052</c:v>
                </c:pt>
                <c:pt idx="207">
                  <c:v>32.25078387451159</c:v>
                </c:pt>
                <c:pt idx="208">
                  <c:v>32.405835720062129</c:v>
                </c:pt>
                <c:pt idx="209">
                  <c:v>32.560887565612667</c:v>
                </c:pt>
                <c:pt idx="210">
                  <c:v>32.715939411163198</c:v>
                </c:pt>
                <c:pt idx="211">
                  <c:v>32.870991256713737</c:v>
                </c:pt>
                <c:pt idx="212">
                  <c:v>33.026043102264275</c:v>
                </c:pt>
                <c:pt idx="213">
                  <c:v>33.181094947814813</c:v>
                </c:pt>
                <c:pt idx="214">
                  <c:v>33.336146793365344</c:v>
                </c:pt>
                <c:pt idx="215">
                  <c:v>33.491198638915883</c:v>
                </c:pt>
                <c:pt idx="216">
                  <c:v>33.646250484466421</c:v>
                </c:pt>
                <c:pt idx="217">
                  <c:v>33.801302330016959</c:v>
                </c:pt>
                <c:pt idx="218">
                  <c:v>33.95635417556749</c:v>
                </c:pt>
                <c:pt idx="219">
                  <c:v>34.111406021118029</c:v>
                </c:pt>
                <c:pt idx="220">
                  <c:v>34.266457866668567</c:v>
                </c:pt>
                <c:pt idx="221">
                  <c:v>34.421509712219105</c:v>
                </c:pt>
                <c:pt idx="222">
                  <c:v>34.576561557769637</c:v>
                </c:pt>
                <c:pt idx="223">
                  <c:v>34.731613403320175</c:v>
                </c:pt>
                <c:pt idx="224">
                  <c:v>34.886665248870713</c:v>
                </c:pt>
                <c:pt idx="225">
                  <c:v>35.041717094421251</c:v>
                </c:pt>
                <c:pt idx="226">
                  <c:v>35.196768939971783</c:v>
                </c:pt>
                <c:pt idx="227">
                  <c:v>35.351820785522321</c:v>
                </c:pt>
                <c:pt idx="228">
                  <c:v>35.506872631072859</c:v>
                </c:pt>
                <c:pt idx="229">
                  <c:v>35.661924476623398</c:v>
                </c:pt>
                <c:pt idx="230">
                  <c:v>35.816976322173929</c:v>
                </c:pt>
                <c:pt idx="231">
                  <c:v>35.972028167724467</c:v>
                </c:pt>
                <c:pt idx="232">
                  <c:v>36.127080013275005</c:v>
                </c:pt>
                <c:pt idx="233">
                  <c:v>36.282131858825544</c:v>
                </c:pt>
                <c:pt idx="234">
                  <c:v>36.437183704376075</c:v>
                </c:pt>
                <c:pt idx="235">
                  <c:v>36.592235549926613</c:v>
                </c:pt>
                <c:pt idx="236">
                  <c:v>36.747287395477152</c:v>
                </c:pt>
                <c:pt idx="237">
                  <c:v>36.90233924102769</c:v>
                </c:pt>
                <c:pt idx="238">
                  <c:v>37.057391086578221</c:v>
                </c:pt>
                <c:pt idx="239">
                  <c:v>37.212442932128759</c:v>
                </c:pt>
                <c:pt idx="240">
                  <c:v>37.367494777679298</c:v>
                </c:pt>
                <c:pt idx="241">
                  <c:v>37.522546623229836</c:v>
                </c:pt>
                <c:pt idx="242">
                  <c:v>37.677598468780367</c:v>
                </c:pt>
                <c:pt idx="243">
                  <c:v>37.832650314330905</c:v>
                </c:pt>
                <c:pt idx="244">
                  <c:v>37.987702159881444</c:v>
                </c:pt>
                <c:pt idx="245">
                  <c:v>38.142754005431982</c:v>
                </c:pt>
                <c:pt idx="246">
                  <c:v>38.297805850982513</c:v>
                </c:pt>
                <c:pt idx="247">
                  <c:v>38.452857696533052</c:v>
                </c:pt>
                <c:pt idx="248">
                  <c:v>38.60790954208359</c:v>
                </c:pt>
                <c:pt idx="249">
                  <c:v>38.762961387634128</c:v>
                </c:pt>
                <c:pt idx="250">
                  <c:v>38.918013233184659</c:v>
                </c:pt>
                <c:pt idx="251">
                  <c:v>39.073065078735198</c:v>
                </c:pt>
                <c:pt idx="252">
                  <c:v>39.228116924285736</c:v>
                </c:pt>
                <c:pt idx="253">
                  <c:v>39.383168769836274</c:v>
                </c:pt>
                <c:pt idx="254">
                  <c:v>39.538220615386805</c:v>
                </c:pt>
                <c:pt idx="255">
                  <c:v>39.693272460937344</c:v>
                </c:pt>
                <c:pt idx="256">
                  <c:v>39.848324306487882</c:v>
                </c:pt>
                <c:pt idx="257">
                  <c:v>40.003376152038413</c:v>
                </c:pt>
                <c:pt idx="258">
                  <c:v>40.158427997588952</c:v>
                </c:pt>
                <c:pt idx="259">
                  <c:v>40.31347984313949</c:v>
                </c:pt>
                <c:pt idx="260">
                  <c:v>40.468531688690028</c:v>
                </c:pt>
                <c:pt idx="261">
                  <c:v>40.623583534240559</c:v>
                </c:pt>
                <c:pt idx="262">
                  <c:v>40.778635379791098</c:v>
                </c:pt>
                <c:pt idx="263">
                  <c:v>40.933687225341636</c:v>
                </c:pt>
                <c:pt idx="264">
                  <c:v>41.088739070892174</c:v>
                </c:pt>
                <c:pt idx="265">
                  <c:v>41.243790916442705</c:v>
                </c:pt>
                <c:pt idx="266">
                  <c:v>41.398842761993244</c:v>
                </c:pt>
                <c:pt idx="267">
                  <c:v>41.553894607543782</c:v>
                </c:pt>
                <c:pt idx="268">
                  <c:v>41.70894645309432</c:v>
                </c:pt>
                <c:pt idx="269">
                  <c:v>41.863998298644852</c:v>
                </c:pt>
                <c:pt idx="270">
                  <c:v>42.01905014419539</c:v>
                </c:pt>
                <c:pt idx="271">
                  <c:v>42.174101989745928</c:v>
                </c:pt>
                <c:pt idx="272">
                  <c:v>42.329153835296466</c:v>
                </c:pt>
                <c:pt idx="273">
                  <c:v>42.484205680846998</c:v>
                </c:pt>
                <c:pt idx="274">
                  <c:v>42.639257526397536</c:v>
                </c:pt>
                <c:pt idx="275">
                  <c:v>42.794309371948074</c:v>
                </c:pt>
                <c:pt idx="276">
                  <c:v>42.949361217498613</c:v>
                </c:pt>
                <c:pt idx="277">
                  <c:v>43.104413063049144</c:v>
                </c:pt>
                <c:pt idx="278">
                  <c:v>43.259464908599682</c:v>
                </c:pt>
                <c:pt idx="279">
                  <c:v>43.41451675415022</c:v>
                </c:pt>
                <c:pt idx="280">
                  <c:v>43.569568599700759</c:v>
                </c:pt>
                <c:pt idx="281">
                  <c:v>43.72462044525129</c:v>
                </c:pt>
                <c:pt idx="282">
                  <c:v>43.879672290801828</c:v>
                </c:pt>
                <c:pt idx="283">
                  <c:v>44.034724136352366</c:v>
                </c:pt>
                <c:pt idx="284">
                  <c:v>44.189775981902905</c:v>
                </c:pt>
                <c:pt idx="285">
                  <c:v>44.344827827453436</c:v>
                </c:pt>
                <c:pt idx="286">
                  <c:v>44.499879673003974</c:v>
                </c:pt>
                <c:pt idx="287">
                  <c:v>44.654931518554513</c:v>
                </c:pt>
                <c:pt idx="288">
                  <c:v>44.809983364105051</c:v>
                </c:pt>
                <c:pt idx="289">
                  <c:v>44.965035209655582</c:v>
                </c:pt>
                <c:pt idx="290">
                  <c:v>45.12008705520612</c:v>
                </c:pt>
                <c:pt idx="291">
                  <c:v>45.275138900756659</c:v>
                </c:pt>
                <c:pt idx="292">
                  <c:v>45.430190746307197</c:v>
                </c:pt>
                <c:pt idx="293">
                  <c:v>45.585242591857728</c:v>
                </c:pt>
                <c:pt idx="294">
                  <c:v>45.740294437408267</c:v>
                </c:pt>
                <c:pt idx="295">
                  <c:v>45.895346282958805</c:v>
                </c:pt>
                <c:pt idx="296">
                  <c:v>46.050398128509343</c:v>
                </c:pt>
                <c:pt idx="297">
                  <c:v>46.205449974059874</c:v>
                </c:pt>
                <c:pt idx="298">
                  <c:v>46.360501819610413</c:v>
                </c:pt>
                <c:pt idx="299">
                  <c:v>46.515553665160951</c:v>
                </c:pt>
                <c:pt idx="300">
                  <c:v>46.670605510711489</c:v>
                </c:pt>
                <c:pt idx="301">
                  <c:v>46.82565735626202</c:v>
                </c:pt>
                <c:pt idx="302">
                  <c:v>46.980709201812559</c:v>
                </c:pt>
                <c:pt idx="303">
                  <c:v>47.135761047363097</c:v>
                </c:pt>
                <c:pt idx="304">
                  <c:v>47.290812892913635</c:v>
                </c:pt>
                <c:pt idx="305">
                  <c:v>47.445864738464167</c:v>
                </c:pt>
                <c:pt idx="306">
                  <c:v>47.600916584014705</c:v>
                </c:pt>
                <c:pt idx="307">
                  <c:v>47.755968429565243</c:v>
                </c:pt>
                <c:pt idx="308">
                  <c:v>47.911020275115781</c:v>
                </c:pt>
                <c:pt idx="309">
                  <c:v>48.066072120666313</c:v>
                </c:pt>
                <c:pt idx="310">
                  <c:v>48.221123966216851</c:v>
                </c:pt>
                <c:pt idx="311">
                  <c:v>48.376175811767389</c:v>
                </c:pt>
                <c:pt idx="312">
                  <c:v>48.531227657317928</c:v>
                </c:pt>
                <c:pt idx="313">
                  <c:v>48.686279502868459</c:v>
                </c:pt>
                <c:pt idx="314">
                  <c:v>48.841331348418997</c:v>
                </c:pt>
                <c:pt idx="315">
                  <c:v>48.996383193969535</c:v>
                </c:pt>
                <c:pt idx="316">
                  <c:v>49.151435039520074</c:v>
                </c:pt>
                <c:pt idx="317">
                  <c:v>49.306486885070605</c:v>
                </c:pt>
                <c:pt idx="318">
                  <c:v>49.461538730621143</c:v>
                </c:pt>
                <c:pt idx="319">
                  <c:v>49.616590576171681</c:v>
                </c:pt>
                <c:pt idx="320">
                  <c:v>49.771642421722213</c:v>
                </c:pt>
                <c:pt idx="321">
                  <c:v>49.926694267272751</c:v>
                </c:pt>
                <c:pt idx="322">
                  <c:v>50.081746112823289</c:v>
                </c:pt>
                <c:pt idx="323">
                  <c:v>50.236797958373828</c:v>
                </c:pt>
                <c:pt idx="324">
                  <c:v>50.391849803924359</c:v>
                </c:pt>
                <c:pt idx="325">
                  <c:v>50.546901649474897</c:v>
                </c:pt>
                <c:pt idx="326">
                  <c:v>50.701953495025435</c:v>
                </c:pt>
                <c:pt idx="327">
                  <c:v>50.857005340575974</c:v>
                </c:pt>
                <c:pt idx="328">
                  <c:v>51.012057186126505</c:v>
                </c:pt>
                <c:pt idx="329">
                  <c:v>51.167109031677043</c:v>
                </c:pt>
                <c:pt idx="330">
                  <c:v>51.322160877227581</c:v>
                </c:pt>
                <c:pt idx="331">
                  <c:v>51.47721272277812</c:v>
                </c:pt>
                <c:pt idx="332">
                  <c:v>51.632264568328651</c:v>
                </c:pt>
                <c:pt idx="333">
                  <c:v>51.787316413879189</c:v>
                </c:pt>
                <c:pt idx="334">
                  <c:v>51.942368259429728</c:v>
                </c:pt>
                <c:pt idx="335">
                  <c:v>52.097420104980266</c:v>
                </c:pt>
                <c:pt idx="336">
                  <c:v>52.252471950530797</c:v>
                </c:pt>
                <c:pt idx="337">
                  <c:v>52.407523796081335</c:v>
                </c:pt>
                <c:pt idx="338">
                  <c:v>52.562575641631874</c:v>
                </c:pt>
                <c:pt idx="339">
                  <c:v>52.717627487182412</c:v>
                </c:pt>
                <c:pt idx="340">
                  <c:v>52.872679332732943</c:v>
                </c:pt>
                <c:pt idx="341">
                  <c:v>53.027731178283481</c:v>
                </c:pt>
                <c:pt idx="342">
                  <c:v>53.18278302383402</c:v>
                </c:pt>
                <c:pt idx="343">
                  <c:v>53.337834869384558</c:v>
                </c:pt>
                <c:pt idx="344">
                  <c:v>53.492886714935089</c:v>
                </c:pt>
                <c:pt idx="345">
                  <c:v>53.647938560485628</c:v>
                </c:pt>
                <c:pt idx="346">
                  <c:v>53.802990406036166</c:v>
                </c:pt>
                <c:pt idx="347">
                  <c:v>53.958042251586704</c:v>
                </c:pt>
                <c:pt idx="348">
                  <c:v>54.113094097137235</c:v>
                </c:pt>
                <c:pt idx="349">
                  <c:v>54.268145942687774</c:v>
                </c:pt>
                <c:pt idx="350">
                  <c:v>54.423197788238312</c:v>
                </c:pt>
                <c:pt idx="351">
                  <c:v>54.57824963378885</c:v>
                </c:pt>
                <c:pt idx="352">
                  <c:v>54.733301479339382</c:v>
                </c:pt>
                <c:pt idx="353">
                  <c:v>54.88835332488992</c:v>
                </c:pt>
                <c:pt idx="354">
                  <c:v>55.043405170440458</c:v>
                </c:pt>
                <c:pt idx="355">
                  <c:v>55.198457015990996</c:v>
                </c:pt>
                <c:pt idx="356">
                  <c:v>55.353508861541528</c:v>
                </c:pt>
                <c:pt idx="357">
                  <c:v>55.508560707092066</c:v>
                </c:pt>
                <c:pt idx="358">
                  <c:v>55.663612552642604</c:v>
                </c:pt>
                <c:pt idx="359">
                  <c:v>55.818664398193143</c:v>
                </c:pt>
                <c:pt idx="360">
                  <c:v>55.973716243743674</c:v>
                </c:pt>
                <c:pt idx="361">
                  <c:v>56.128768089294212</c:v>
                </c:pt>
                <c:pt idx="362">
                  <c:v>56.28381993484475</c:v>
                </c:pt>
                <c:pt idx="363">
                  <c:v>56.438871780395289</c:v>
                </c:pt>
                <c:pt idx="364">
                  <c:v>56.59392362594582</c:v>
                </c:pt>
                <c:pt idx="365">
                  <c:v>56.748975471496358</c:v>
                </c:pt>
                <c:pt idx="366">
                  <c:v>56.904027317046896</c:v>
                </c:pt>
                <c:pt idx="367">
                  <c:v>57.059079162597435</c:v>
                </c:pt>
                <c:pt idx="368">
                  <c:v>57.214131008147966</c:v>
                </c:pt>
                <c:pt idx="369">
                  <c:v>57.369182853698504</c:v>
                </c:pt>
                <c:pt idx="370">
                  <c:v>57.524234699249043</c:v>
                </c:pt>
                <c:pt idx="371">
                  <c:v>57.679286544799581</c:v>
                </c:pt>
                <c:pt idx="372">
                  <c:v>57.834338390350112</c:v>
                </c:pt>
                <c:pt idx="373">
                  <c:v>57.98939023590065</c:v>
                </c:pt>
                <c:pt idx="374">
                  <c:v>58.144442081451189</c:v>
                </c:pt>
                <c:pt idx="375">
                  <c:v>58.299493927001727</c:v>
                </c:pt>
                <c:pt idx="376">
                  <c:v>58.454545772552258</c:v>
                </c:pt>
                <c:pt idx="377">
                  <c:v>58.609597618102796</c:v>
                </c:pt>
                <c:pt idx="378">
                  <c:v>58.764649463653335</c:v>
                </c:pt>
                <c:pt idx="379">
                  <c:v>58.919701309203873</c:v>
                </c:pt>
                <c:pt idx="380">
                  <c:v>59.074753154754404</c:v>
                </c:pt>
                <c:pt idx="381">
                  <c:v>59.229805000304943</c:v>
                </c:pt>
                <c:pt idx="382">
                  <c:v>59.384856845855481</c:v>
                </c:pt>
                <c:pt idx="383">
                  <c:v>59.539908691406012</c:v>
                </c:pt>
                <c:pt idx="384">
                  <c:v>59.69496053695655</c:v>
                </c:pt>
                <c:pt idx="385">
                  <c:v>59.850012382507089</c:v>
                </c:pt>
                <c:pt idx="386">
                  <c:v>60.005064228057627</c:v>
                </c:pt>
                <c:pt idx="387">
                  <c:v>60.160116073608158</c:v>
                </c:pt>
                <c:pt idx="388">
                  <c:v>60.315167919158696</c:v>
                </c:pt>
                <c:pt idx="389">
                  <c:v>60.470219764709235</c:v>
                </c:pt>
                <c:pt idx="390">
                  <c:v>60.625271610259773</c:v>
                </c:pt>
                <c:pt idx="391">
                  <c:v>60.780323455810304</c:v>
                </c:pt>
                <c:pt idx="392">
                  <c:v>60.935375301360843</c:v>
                </c:pt>
                <c:pt idx="393">
                  <c:v>61.090427146911381</c:v>
                </c:pt>
                <c:pt idx="394">
                  <c:v>61.245478992461919</c:v>
                </c:pt>
                <c:pt idx="395">
                  <c:v>61.40053083801245</c:v>
                </c:pt>
                <c:pt idx="396">
                  <c:v>61.555582683562989</c:v>
                </c:pt>
                <c:pt idx="397">
                  <c:v>61.710634529113527</c:v>
                </c:pt>
                <c:pt idx="398">
                  <c:v>61.865686374664065</c:v>
                </c:pt>
                <c:pt idx="399">
                  <c:v>62.020738220214596</c:v>
                </c:pt>
                <c:pt idx="400">
                  <c:v>62.175790065765135</c:v>
                </c:pt>
                <c:pt idx="401">
                  <c:v>62.330841911315673</c:v>
                </c:pt>
                <c:pt idx="402">
                  <c:v>62.485893756866211</c:v>
                </c:pt>
                <c:pt idx="403">
                  <c:v>62.640945602416743</c:v>
                </c:pt>
                <c:pt idx="404">
                  <c:v>62.795997447967281</c:v>
                </c:pt>
                <c:pt idx="405">
                  <c:v>62.951049293517819</c:v>
                </c:pt>
                <c:pt idx="406">
                  <c:v>63.106101139068357</c:v>
                </c:pt>
                <c:pt idx="407">
                  <c:v>63.261152984618889</c:v>
                </c:pt>
                <c:pt idx="408">
                  <c:v>63.416204830169427</c:v>
                </c:pt>
                <c:pt idx="409">
                  <c:v>63.571256675719965</c:v>
                </c:pt>
                <c:pt idx="410">
                  <c:v>63.726308521270504</c:v>
                </c:pt>
                <c:pt idx="411">
                  <c:v>63.881360366821035</c:v>
                </c:pt>
                <c:pt idx="412">
                  <c:v>64.036412212371573</c:v>
                </c:pt>
                <c:pt idx="413">
                  <c:v>64.191464057922104</c:v>
                </c:pt>
                <c:pt idx="414">
                  <c:v>64.34651590347265</c:v>
                </c:pt>
                <c:pt idx="415">
                  <c:v>64.501567749023181</c:v>
                </c:pt>
                <c:pt idx="416">
                  <c:v>64.656619594573726</c:v>
                </c:pt>
                <c:pt idx="417">
                  <c:v>64.811671440124258</c:v>
                </c:pt>
                <c:pt idx="418">
                  <c:v>64.966723285674789</c:v>
                </c:pt>
                <c:pt idx="419">
                  <c:v>65.121775131225334</c:v>
                </c:pt>
                <c:pt idx="420">
                  <c:v>65.276826976775865</c:v>
                </c:pt>
                <c:pt idx="421">
                  <c:v>65.431878822326397</c:v>
                </c:pt>
                <c:pt idx="422">
                  <c:v>65.586930667876942</c:v>
                </c:pt>
                <c:pt idx="423">
                  <c:v>65.741982513427473</c:v>
                </c:pt>
                <c:pt idx="424">
                  <c:v>65.897034358978019</c:v>
                </c:pt>
                <c:pt idx="425">
                  <c:v>66.05208620452855</c:v>
                </c:pt>
                <c:pt idx="426">
                  <c:v>66.207138050079081</c:v>
                </c:pt>
                <c:pt idx="427">
                  <c:v>66.362189895629626</c:v>
                </c:pt>
                <c:pt idx="428">
                  <c:v>66.517241741180158</c:v>
                </c:pt>
                <c:pt idx="429">
                  <c:v>66.672293586730689</c:v>
                </c:pt>
                <c:pt idx="430">
                  <c:v>66.827345432281234</c:v>
                </c:pt>
                <c:pt idx="431">
                  <c:v>66.982397277831765</c:v>
                </c:pt>
                <c:pt idx="432">
                  <c:v>67.137449123382311</c:v>
                </c:pt>
                <c:pt idx="433">
                  <c:v>67.292500968932842</c:v>
                </c:pt>
                <c:pt idx="434">
                  <c:v>67.447552814483373</c:v>
                </c:pt>
                <c:pt idx="435">
                  <c:v>67.602604660033919</c:v>
                </c:pt>
                <c:pt idx="436">
                  <c:v>67.75765650558445</c:v>
                </c:pt>
                <c:pt idx="437">
                  <c:v>67.912708351134981</c:v>
                </c:pt>
                <c:pt idx="438">
                  <c:v>68.067760196685526</c:v>
                </c:pt>
                <c:pt idx="439">
                  <c:v>68.222812042236058</c:v>
                </c:pt>
                <c:pt idx="440">
                  <c:v>68.377863887786603</c:v>
                </c:pt>
                <c:pt idx="441">
                  <c:v>68.532915733337134</c:v>
                </c:pt>
                <c:pt idx="442">
                  <c:v>68.687967578887665</c:v>
                </c:pt>
                <c:pt idx="443">
                  <c:v>68.843019424438211</c:v>
                </c:pt>
                <c:pt idx="444">
                  <c:v>68.998071269988742</c:v>
                </c:pt>
                <c:pt idx="445">
                  <c:v>69.153123115539273</c:v>
                </c:pt>
                <c:pt idx="446">
                  <c:v>69.308174961089819</c:v>
                </c:pt>
                <c:pt idx="447">
                  <c:v>69.46322680664035</c:v>
                </c:pt>
                <c:pt idx="448">
                  <c:v>69.618278652190881</c:v>
                </c:pt>
                <c:pt idx="449">
                  <c:v>69.773330497741426</c:v>
                </c:pt>
                <c:pt idx="450">
                  <c:v>69.928382343291958</c:v>
                </c:pt>
                <c:pt idx="451">
                  <c:v>70.083434188842503</c:v>
                </c:pt>
                <c:pt idx="452">
                  <c:v>70.238486034393034</c:v>
                </c:pt>
                <c:pt idx="453">
                  <c:v>70.393537879943565</c:v>
                </c:pt>
                <c:pt idx="454">
                  <c:v>70.548589725494111</c:v>
                </c:pt>
                <c:pt idx="455">
                  <c:v>70.703641571044642</c:v>
                </c:pt>
                <c:pt idx="456">
                  <c:v>70.858693416595173</c:v>
                </c:pt>
                <c:pt idx="457">
                  <c:v>71.013745262145719</c:v>
                </c:pt>
                <c:pt idx="458">
                  <c:v>71.16879710769625</c:v>
                </c:pt>
                <c:pt idx="459">
                  <c:v>71.323848953246795</c:v>
                </c:pt>
                <c:pt idx="460">
                  <c:v>71.478900798797326</c:v>
                </c:pt>
                <c:pt idx="461">
                  <c:v>71.633952644347858</c:v>
                </c:pt>
                <c:pt idx="462">
                  <c:v>71.789004489898403</c:v>
                </c:pt>
                <c:pt idx="463">
                  <c:v>71.944056335448934</c:v>
                </c:pt>
                <c:pt idx="464">
                  <c:v>72.099108180999465</c:v>
                </c:pt>
                <c:pt idx="465">
                  <c:v>72.254160026550011</c:v>
                </c:pt>
                <c:pt idx="466">
                  <c:v>72.409211872100542</c:v>
                </c:pt>
                <c:pt idx="467">
                  <c:v>72.564263717651087</c:v>
                </c:pt>
                <c:pt idx="468">
                  <c:v>72.719315563201619</c:v>
                </c:pt>
                <c:pt idx="469">
                  <c:v>72.87436740875215</c:v>
                </c:pt>
                <c:pt idx="470">
                  <c:v>73.029419254302695</c:v>
                </c:pt>
                <c:pt idx="471">
                  <c:v>73.184471099853226</c:v>
                </c:pt>
                <c:pt idx="472">
                  <c:v>73.339522945403758</c:v>
                </c:pt>
                <c:pt idx="473">
                  <c:v>73.494574790954303</c:v>
                </c:pt>
                <c:pt idx="474">
                  <c:v>73.649626636504834</c:v>
                </c:pt>
                <c:pt idx="475">
                  <c:v>73.80467848205538</c:v>
                </c:pt>
                <c:pt idx="476">
                  <c:v>73.959730327605911</c:v>
                </c:pt>
                <c:pt idx="477">
                  <c:v>74.114782173156442</c:v>
                </c:pt>
                <c:pt idx="478">
                  <c:v>74.269834018706987</c:v>
                </c:pt>
                <c:pt idx="479">
                  <c:v>74.424885864257519</c:v>
                </c:pt>
                <c:pt idx="480">
                  <c:v>74.57993770980805</c:v>
                </c:pt>
                <c:pt idx="481">
                  <c:v>74.734989555358595</c:v>
                </c:pt>
                <c:pt idx="482">
                  <c:v>74.890041400909126</c:v>
                </c:pt>
                <c:pt idx="483">
                  <c:v>75.045093246459672</c:v>
                </c:pt>
                <c:pt idx="484">
                  <c:v>75.200145092010203</c:v>
                </c:pt>
                <c:pt idx="485">
                  <c:v>75.355196937560734</c:v>
                </c:pt>
                <c:pt idx="486">
                  <c:v>75.51024878311128</c:v>
                </c:pt>
                <c:pt idx="487">
                  <c:v>75.665300628661811</c:v>
                </c:pt>
                <c:pt idx="488">
                  <c:v>75.820352474212342</c:v>
                </c:pt>
                <c:pt idx="489">
                  <c:v>75.975404319762887</c:v>
                </c:pt>
                <c:pt idx="490">
                  <c:v>76.130456165313419</c:v>
                </c:pt>
                <c:pt idx="491">
                  <c:v>76.285508010863964</c:v>
                </c:pt>
                <c:pt idx="492">
                  <c:v>76.440559856414495</c:v>
                </c:pt>
                <c:pt idx="493">
                  <c:v>76.595611701965026</c:v>
                </c:pt>
                <c:pt idx="494">
                  <c:v>76.750663547515572</c:v>
                </c:pt>
                <c:pt idx="495">
                  <c:v>76.905715393066103</c:v>
                </c:pt>
                <c:pt idx="496">
                  <c:v>77.060767238616634</c:v>
                </c:pt>
                <c:pt idx="497">
                  <c:v>77.21581908416718</c:v>
                </c:pt>
                <c:pt idx="498">
                  <c:v>77.370870929717711</c:v>
                </c:pt>
                <c:pt idx="499">
                  <c:v>77.525922775268256</c:v>
                </c:pt>
              </c:numCache>
            </c:numRef>
          </c:xVal>
          <c:yVal>
            <c:numRef>
              <c:f>'PD-Histo Param.'!$I$14:$I$513</c:f>
              <c:numCache>
                <c:formatCode>General</c:formatCode>
                <c:ptCount val="500"/>
                <c:pt idx="0">
                  <c:v>5.3235411761924504E-143</c:v>
                </c:pt>
                <c:pt idx="1">
                  <c:v>7.1255706494723324E-138</c:v>
                </c:pt>
                <c:pt idx="2">
                  <c:v>7.6811061600152704E-133</c:v>
                </c:pt>
                <c:pt idx="3">
                  <c:v>6.6682668151331523E-128</c:v>
                </c:pt>
                <c:pt idx="4">
                  <c:v>4.6621608624433071E-123</c:v>
                </c:pt>
                <c:pt idx="5">
                  <c:v>2.6251046662743606E-118</c:v>
                </c:pt>
                <c:pt idx="6">
                  <c:v>1.1903949556469987E-113</c:v>
                </c:pt>
                <c:pt idx="7">
                  <c:v>4.3473100580884863E-109</c:v>
                </c:pt>
                <c:pt idx="8">
                  <c:v>1.2786015844715348E-104</c:v>
                </c:pt>
                <c:pt idx="9">
                  <c:v>3.0285513719829414E-100</c:v>
                </c:pt>
                <c:pt idx="10">
                  <c:v>5.7772310342926868E-96</c:v>
                </c:pt>
                <c:pt idx="11">
                  <c:v>8.8754342381731724E-92</c:v>
                </c:pt>
                <c:pt idx="12">
                  <c:v>1.0981067714460577E-87</c:v>
                </c:pt>
                <c:pt idx="13">
                  <c:v>1.0941695209816417E-83</c:v>
                </c:pt>
                <c:pt idx="14">
                  <c:v>8.7803077969664794E-80</c:v>
                </c:pt>
                <c:pt idx="15">
                  <c:v>5.6744000712592482E-76</c:v>
                </c:pt>
                <c:pt idx="16">
                  <c:v>2.9533522458786974E-72</c:v>
                </c:pt>
                <c:pt idx="17">
                  <c:v>1.237928694530393E-68</c:v>
                </c:pt>
                <c:pt idx="18">
                  <c:v>4.178892032201356E-65</c:v>
                </c:pt>
                <c:pt idx="19">
                  <c:v>1.1360925539050896E-61</c:v>
                </c:pt>
                <c:pt idx="20">
                  <c:v>2.4877579455844077E-58</c:v>
                </c:pt>
                <c:pt idx="21">
                  <c:v>4.4007849206630099E-55</c:v>
                </c:pt>
                <c:pt idx="22">
                  <c:v>6.6426724759026404E-52</c:v>
                </c:pt>
                <c:pt idx="23">
                  <c:v>1.4782436338996035E-48</c:v>
                </c:pt>
                <c:pt idx="24">
                  <c:v>1.0001782392984531E-44</c:v>
                </c:pt>
                <c:pt idx="25">
                  <c:v>7.5749434738788101E-41</c:v>
                </c:pt>
                <c:pt idx="26">
                  <c:v>4.0032496041710231E-37</c:v>
                </c:pt>
                <c:pt idx="27">
                  <c:v>1.40348414060929E-33</c:v>
                </c:pt>
                <c:pt idx="28">
                  <c:v>3.249331014260886E-30</c:v>
                </c:pt>
                <c:pt idx="29">
                  <c:v>4.9658926669518233E-27</c:v>
                </c:pt>
                <c:pt idx="30">
                  <c:v>5.0113006419651907E-24</c:v>
                </c:pt>
                <c:pt idx="31">
                  <c:v>3.3444535373179541E-21</c:v>
                </c:pt>
                <c:pt idx="32">
                  <c:v>1.4842598550657392E-18</c:v>
                </c:pt>
                <c:pt idx="33">
                  <c:v>4.4493528610538676E-16</c:v>
                </c:pt>
                <c:pt idx="34">
                  <c:v>9.3120499700685533E-14</c:v>
                </c:pt>
                <c:pt idx="35">
                  <c:v>1.419957912990895E-11</c:v>
                </c:pt>
                <c:pt idx="36">
                  <c:v>1.5973763620026308E-9</c:v>
                </c:pt>
                <c:pt idx="37">
                  <c:v>1.2643704149709502E-7</c:v>
                </c:pt>
                <c:pt idx="38">
                  <c:v>6.5290701605588436E-6</c:v>
                </c:pt>
                <c:pt idx="39">
                  <c:v>2.0710011309235904E-4</c:v>
                </c:pt>
                <c:pt idx="40">
                  <c:v>3.8982603695981496E-3</c:v>
                </c:pt>
                <c:pt idx="41">
                  <c:v>4.2856402423569008E-2</c:v>
                </c:pt>
                <c:pt idx="42">
                  <c:v>0.27408408299098203</c:v>
                </c:pt>
                <c:pt idx="43">
                  <c:v>1.0258444364125676</c:v>
                </c:pt>
                <c:pt idx="44">
                  <c:v>2.2909732481388154</c:v>
                </c:pt>
                <c:pt idx="45">
                  <c:v>3.1879520533877539</c:v>
                </c:pt>
                <c:pt idx="46">
                  <c:v>3.0327212938480219</c:v>
                </c:pt>
                <c:pt idx="47">
                  <c:v>2.4350733761542331</c:v>
                </c:pt>
                <c:pt idx="48">
                  <c:v>2.3873152819340979</c:v>
                </c:pt>
                <c:pt idx="49">
                  <c:v>3.1618361233780412</c:v>
                </c:pt>
                <c:pt idx="50">
                  <c:v>4.4632562616936227</c:v>
                </c:pt>
                <c:pt idx="51">
                  <c:v>6.2295073002921777</c:v>
                </c:pt>
                <c:pt idx="52">
                  <c:v>8.1748120380962721</c:v>
                </c:pt>
                <c:pt idx="53">
                  <c:v>9.1646875088801067</c:v>
                </c:pt>
                <c:pt idx="54">
                  <c:v>8.8153883920305187</c:v>
                </c:pt>
                <c:pt idx="55">
                  <c:v>7.8899945003098138</c:v>
                </c:pt>
                <c:pt idx="56">
                  <c:v>6.7729534636611257</c:v>
                </c:pt>
                <c:pt idx="57">
                  <c:v>5.7100077001630201</c:v>
                </c:pt>
                <c:pt idx="58">
                  <c:v>5.0896059866160455</c:v>
                </c:pt>
                <c:pt idx="59">
                  <c:v>4.796336545628666</c:v>
                </c:pt>
                <c:pt idx="60">
                  <c:v>4.388466428811558</c:v>
                </c:pt>
                <c:pt idx="61">
                  <c:v>3.5702501326763745</c:v>
                </c:pt>
                <c:pt idx="62">
                  <c:v>2.4440482650250264</c:v>
                </c:pt>
                <c:pt idx="63">
                  <c:v>1.5516543819644157</c:v>
                </c:pt>
                <c:pt idx="64">
                  <c:v>1.311317305206952</c:v>
                </c:pt>
                <c:pt idx="65">
                  <c:v>1.4822597515138685</c:v>
                </c:pt>
                <c:pt idx="66">
                  <c:v>1.4907019075604606</c:v>
                </c:pt>
                <c:pt idx="67">
                  <c:v>1.1118964055127893</c:v>
                </c:pt>
                <c:pt idx="68">
                  <c:v>0.59289890870083939</c:v>
                </c:pt>
                <c:pt idx="69">
                  <c:v>0.22470801878819621</c:v>
                </c:pt>
                <c:pt idx="70">
                  <c:v>6.0480758664081605E-2</c:v>
                </c:pt>
                <c:pt idx="71">
                  <c:v>1.1559223076988645E-2</c:v>
                </c:pt>
                <c:pt idx="72">
                  <c:v>1.5687251108520497E-3</c:v>
                </c:pt>
                <c:pt idx="73">
                  <c:v>1.511719233648885E-4</c:v>
                </c:pt>
                <c:pt idx="74">
                  <c:v>1.0344307819766075E-5</c:v>
                </c:pt>
                <c:pt idx="75">
                  <c:v>5.0261764344638288E-7</c:v>
                </c:pt>
                <c:pt idx="76">
                  <c:v>1.7341234838490879E-8</c:v>
                </c:pt>
                <c:pt idx="77">
                  <c:v>4.2484284181109105E-10</c:v>
                </c:pt>
                <c:pt idx="78">
                  <c:v>7.3906491599590087E-12</c:v>
                </c:pt>
                <c:pt idx="79">
                  <c:v>9.1294131893432145E-14</c:v>
                </c:pt>
                <c:pt idx="80">
                  <c:v>8.0077247329101966E-16</c:v>
                </c:pt>
                <c:pt idx="81">
                  <c:v>4.9874827179059954E-18</c:v>
                </c:pt>
                <c:pt idx="82">
                  <c:v>2.2057671647209359E-20</c:v>
                </c:pt>
                <c:pt idx="83">
                  <c:v>6.9269798886509511E-23</c:v>
                </c:pt>
                <c:pt idx="84">
                  <c:v>1.5446645570150042E-25</c:v>
                </c:pt>
                <c:pt idx="85">
                  <c:v>2.4458534528429328E-28</c:v>
                </c:pt>
                <c:pt idx="86">
                  <c:v>2.7499999003631353E-31</c:v>
                </c:pt>
                <c:pt idx="87">
                  <c:v>2.1955378055985759E-34</c:v>
                </c:pt>
                <c:pt idx="88">
                  <c:v>1.2446726797448859E-37</c:v>
                </c:pt>
                <c:pt idx="89">
                  <c:v>5.0104345086870379E-41</c:v>
                </c:pt>
                <c:pt idx="90">
                  <c:v>1.4321932359981865E-44</c:v>
                </c:pt>
                <c:pt idx="91">
                  <c:v>2.9069251032672297E-48</c:v>
                </c:pt>
                <c:pt idx="92">
                  <c:v>4.1895951871653048E-52</c:v>
                </c:pt>
                <c:pt idx="93">
                  <c:v>4.2876198931777696E-56</c:v>
                </c:pt>
                <c:pt idx="94">
                  <c:v>3.1157778678591725E-60</c:v>
                </c:pt>
                <c:pt idx="95">
                  <c:v>1.6077654605900187E-64</c:v>
                </c:pt>
                <c:pt idx="96">
                  <c:v>5.8909440310384167E-69</c:v>
                </c:pt>
                <c:pt idx="97">
                  <c:v>1.5326856605985455E-73</c:v>
                </c:pt>
                <c:pt idx="98">
                  <c:v>2.8315699045168241E-78</c:v>
                </c:pt>
                <c:pt idx="99">
                  <c:v>3.7145608586685063E-83</c:v>
                </c:pt>
                <c:pt idx="100">
                  <c:v>3.4601400213248949E-88</c:v>
                </c:pt>
                <c:pt idx="101">
                  <c:v>2.2886845871706561E-93</c:v>
                </c:pt>
                <c:pt idx="102">
                  <c:v>1.0749418335237493E-98</c:v>
                </c:pt>
                <c:pt idx="103">
                  <c:v>3.5850728103209621E-104</c:v>
                </c:pt>
                <c:pt idx="104">
                  <c:v>8.4920597845355205E-110</c:v>
                </c:pt>
                <c:pt idx="105">
                  <c:v>1.4326353142771052E-115</c:v>
                </c:pt>
                <c:pt idx="106">
                  <c:v>1.7947737352501141E-121</c:v>
                </c:pt>
                <c:pt idx="107">
                  <c:v>2.7510415655749987E-127</c:v>
                </c:pt>
                <c:pt idx="108">
                  <c:v>1.6106221208231055E-132</c:v>
                </c:pt>
                <c:pt idx="109">
                  <c:v>1.435514974962987E-137</c:v>
                </c:pt>
                <c:pt idx="110">
                  <c:v>1.0837255461680998E-142</c:v>
                </c:pt>
                <c:pt idx="111">
                  <c:v>6.6047130130882099E-148</c:v>
                </c:pt>
                <c:pt idx="112">
                  <c:v>3.2420206794585716E-153</c:v>
                </c:pt>
                <c:pt idx="113">
                  <c:v>1.2816345197167218E-158</c:v>
                </c:pt>
                <c:pt idx="114">
                  <c:v>4.0803530633134685E-164</c:v>
                </c:pt>
                <c:pt idx="115">
                  <c:v>1.0462039987963447E-169</c:v>
                </c:pt>
                <c:pt idx="116">
                  <c:v>2.16032997873317E-175</c:v>
                </c:pt>
                <c:pt idx="117">
                  <c:v>3.5926002291690638E-181</c:v>
                </c:pt>
                <c:pt idx="118">
                  <c:v>4.8115253513083067E-187</c:v>
                </c:pt>
                <c:pt idx="119">
                  <c:v>5.1896939570925347E-193</c:v>
                </c:pt>
                <c:pt idx="120">
                  <c:v>4.508019658384068E-199</c:v>
                </c:pt>
                <c:pt idx="121">
                  <c:v>3.1536605030802817E-205</c:v>
                </c:pt>
                <c:pt idx="122">
                  <c:v>1.7767616057199095E-211</c:v>
                </c:pt>
                <c:pt idx="123">
                  <c:v>8.0617340505950237E-218</c:v>
                </c:pt>
                <c:pt idx="124">
                  <c:v>2.9458651143191279E-224</c:v>
                </c:pt>
                <c:pt idx="125">
                  <c:v>8.6692660665435676E-231</c:v>
                </c:pt>
                <c:pt idx="126">
                  <c:v>2.054645450121635E-237</c:v>
                </c:pt>
                <c:pt idx="127">
                  <c:v>3.9217195551649805E-244</c:v>
                </c:pt>
                <c:pt idx="128">
                  <c:v>6.02838889210994E-251</c:v>
                </c:pt>
                <c:pt idx="129">
                  <c:v>7.4629592858152426E-258</c:v>
                </c:pt>
                <c:pt idx="130">
                  <c:v>7.4405659070954103E-265</c:v>
                </c:pt>
                <c:pt idx="131">
                  <c:v>5.974285154114305E-272</c:v>
                </c:pt>
                <c:pt idx="132">
                  <c:v>3.8632339747862786E-279</c:v>
                </c:pt>
                <c:pt idx="133">
                  <c:v>2.0118757688095242E-286</c:v>
                </c:pt>
                <c:pt idx="134">
                  <c:v>8.4379392135101412E-294</c:v>
                </c:pt>
                <c:pt idx="135">
                  <c:v>2.8500777588984178E-301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B-4D98-BD32-D8F20E707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185792"/>
        <c:axId val="209184256"/>
      </c:scatterChart>
      <c:valAx>
        <c:axId val="209163776"/>
        <c:scaling>
          <c:orientation val="minMax"/>
          <c:max val="1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Equivalent</a:t>
                </a:r>
                <a:r>
                  <a:rPr lang="es-ES" baseline="0"/>
                  <a:t> Dose (Gy)</a:t>
                </a:r>
                <a:endParaRPr lang="es-E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9165696"/>
        <c:crosses val="autoZero"/>
        <c:crossBetween val="midCat"/>
      </c:valAx>
      <c:valAx>
        <c:axId val="20916569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ES"/>
                  <a:t>Prob. Density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9163776"/>
        <c:crosses val="autoZero"/>
        <c:crossBetween val="midCat"/>
      </c:valAx>
      <c:valAx>
        <c:axId val="209184256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crossAx val="209185792"/>
        <c:crosses val="max"/>
        <c:crossBetween val="midCat"/>
      </c:valAx>
      <c:valAx>
        <c:axId val="209185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209184256"/>
        <c:crosses val="autoZero"/>
        <c:crossBetween val="midCat"/>
      </c:valAx>
    </c:plotArea>
    <c:plotVisOnly val="1"/>
    <c:dispBlanksAs val="gap"/>
    <c:showDLblsOverMax val="0"/>
  </c:chart>
  <c:spPr>
    <a:gradFill rotWithShape="1">
      <a:gsLst>
        <a:gs pos="0">
          <a:schemeClr val="dk1">
            <a:tint val="50000"/>
            <a:satMod val="300000"/>
          </a:schemeClr>
        </a:gs>
        <a:gs pos="35000">
          <a:schemeClr val="dk1">
            <a:tint val="37000"/>
            <a:satMod val="300000"/>
          </a:schemeClr>
        </a:gs>
        <a:gs pos="100000">
          <a:schemeClr val="dk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dk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2461260</xdr:colOff>
          <xdr:row>14</xdr:row>
          <xdr:rowOff>144780</xdr:rowOff>
        </xdr:from>
        <xdr:to>
          <xdr:col>0</xdr:col>
          <xdr:colOff>4632960</xdr:colOff>
          <xdr:row>18</xdr:row>
          <xdr:rowOff>30480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Book Antiqua"/>
                </a:rPr>
                <a:t>Run eM-Age calculator v1.1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628649</xdr:colOff>
      <xdr:row>5</xdr:row>
      <xdr:rowOff>133350</xdr:rowOff>
    </xdr:from>
    <xdr:to>
      <xdr:col>13</xdr:col>
      <xdr:colOff>342900</xdr:colOff>
      <xdr:row>24</xdr:row>
      <xdr:rowOff>76200</xdr:rowOff>
    </xdr:to>
    <xdr:graphicFrame macro="">
      <xdr:nvGraphicFramePr>
        <xdr:cNvPr id="6" name="DRDRep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590550</xdr:colOff>
      <xdr:row>6</xdr:row>
      <xdr:rowOff>190500</xdr:rowOff>
    </xdr:from>
    <xdr:to>
      <xdr:col>15</xdr:col>
      <xdr:colOff>857250</xdr:colOff>
      <xdr:row>18</xdr:row>
      <xdr:rowOff>66675</xdr:rowOff>
    </xdr:to>
    <xdr:sp macro="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0258425" y="1419225"/>
          <a:ext cx="1819275" cy="22574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14</xdr:col>
      <xdr:colOff>581025</xdr:colOff>
      <xdr:row>18</xdr:row>
      <xdr:rowOff>161925</xdr:rowOff>
    </xdr:from>
    <xdr:to>
      <xdr:col>15</xdr:col>
      <xdr:colOff>847725</xdr:colOff>
      <xdr:row>24</xdr:row>
      <xdr:rowOff>114300</xdr:rowOff>
    </xdr:to>
    <xdr:sp macro="" textlink="">
      <xdr:nvSpPr>
        <xdr:cNvPr id="8" name="7 Rectángul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0248900" y="3771900"/>
          <a:ext cx="1819275" cy="116205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s-ES" sz="1100"/>
        </a:p>
      </xdr:txBody>
    </xdr:sp>
    <xdr:clientData/>
  </xdr:twoCellAnchor>
  <xdr:twoCellAnchor>
    <xdr:from>
      <xdr:col>0</xdr:col>
      <xdr:colOff>190499</xdr:colOff>
      <xdr:row>42</xdr:row>
      <xdr:rowOff>133350</xdr:rowOff>
    </xdr:from>
    <xdr:to>
      <xdr:col>5</xdr:col>
      <xdr:colOff>971549</xdr:colOff>
      <xdr:row>56</xdr:row>
      <xdr:rowOff>22350</xdr:rowOff>
    </xdr:to>
    <xdr:graphicFrame macro="">
      <xdr:nvGraphicFramePr>
        <xdr:cNvPr id="9" name="ProbDenRawRep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685799</xdr:colOff>
      <xdr:row>42</xdr:row>
      <xdr:rowOff>123825</xdr:rowOff>
    </xdr:from>
    <xdr:to>
      <xdr:col>15</xdr:col>
      <xdr:colOff>752474</xdr:colOff>
      <xdr:row>56</xdr:row>
      <xdr:rowOff>12825</xdr:rowOff>
    </xdr:to>
    <xdr:graphicFrame macro="">
      <xdr:nvGraphicFramePr>
        <xdr:cNvPr id="10" name="FrecRawRep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190500</xdr:colOff>
      <xdr:row>42</xdr:row>
      <xdr:rowOff>133350</xdr:rowOff>
    </xdr:from>
    <xdr:to>
      <xdr:col>6</xdr:col>
      <xdr:colOff>0</xdr:colOff>
      <xdr:row>56</xdr:row>
      <xdr:rowOff>22350</xdr:rowOff>
    </xdr:to>
    <xdr:graphicFrame macro="">
      <xdr:nvGraphicFramePr>
        <xdr:cNvPr id="4" name="ProbDenSelRep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685801</xdr:colOff>
      <xdr:row>42</xdr:row>
      <xdr:rowOff>123825</xdr:rowOff>
    </xdr:from>
    <xdr:to>
      <xdr:col>15</xdr:col>
      <xdr:colOff>753601</xdr:colOff>
      <xdr:row>56</xdr:row>
      <xdr:rowOff>12825</xdr:rowOff>
    </xdr:to>
    <xdr:graphicFrame macro="">
      <xdr:nvGraphicFramePr>
        <xdr:cNvPr id="5" name="FrecSelRe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105</xdr:row>
      <xdr:rowOff>76200</xdr:rowOff>
    </xdr:from>
    <xdr:to>
      <xdr:col>4</xdr:col>
      <xdr:colOff>647700</xdr:colOff>
      <xdr:row>126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24</xdr:row>
      <xdr:rowOff>28575</xdr:rowOff>
    </xdr:from>
    <xdr:to>
      <xdr:col>12</xdr:col>
      <xdr:colOff>142875</xdr:colOff>
      <xdr:row>40</xdr:row>
      <xdr:rowOff>152400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-1</xdr:rowOff>
    </xdr:from>
    <xdr:to>
      <xdr:col>4</xdr:col>
      <xdr:colOff>753600</xdr:colOff>
      <xdr:row>13</xdr:row>
      <xdr:rowOff>79499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9</xdr:col>
      <xdr:colOff>753600</xdr:colOff>
      <xdr:row>13</xdr:row>
      <xdr:rowOff>79500</xdr:rowOff>
    </xdr:to>
    <xdr:graphicFrame macro="">
      <xdr:nvGraphicFramePr>
        <xdr:cNvPr id="5" name="FrecSel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190499</xdr:rowOff>
    </xdr:from>
    <xdr:to>
      <xdr:col>4</xdr:col>
      <xdr:colOff>753600</xdr:colOff>
      <xdr:row>34</xdr:row>
      <xdr:rowOff>79499</xdr:rowOff>
    </xdr:to>
    <xdr:graphicFrame macro="">
      <xdr:nvGraphicFramePr>
        <xdr:cNvPr id="8" name="ProbDenRaw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21</xdr:row>
      <xdr:rowOff>0</xdr:rowOff>
    </xdr:from>
    <xdr:to>
      <xdr:col>9</xdr:col>
      <xdr:colOff>753600</xdr:colOff>
      <xdr:row>34</xdr:row>
      <xdr:rowOff>79500</xdr:rowOff>
    </xdr:to>
    <xdr:graphicFrame macro="">
      <xdr:nvGraphicFramePr>
        <xdr:cNvPr id="9" name="FrecRaw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3</xdr:col>
      <xdr:colOff>514349</xdr:colOff>
      <xdr:row>47</xdr:row>
      <xdr:rowOff>142875</xdr:rowOff>
    </xdr:to>
    <xdr:graphicFrame macro="">
      <xdr:nvGraphicFramePr>
        <xdr:cNvPr id="11" name="DRD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753600</xdr:colOff>
      <xdr:row>13</xdr:row>
      <xdr:rowOff>79500</xdr:rowOff>
    </xdr:to>
    <xdr:graphicFrame macro="">
      <xdr:nvGraphicFramePr>
        <xdr:cNvPr id="7" name="ProbDenSel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B72"/>
  <sheetViews>
    <sheetView tabSelected="1" workbookViewId="0"/>
  </sheetViews>
  <sheetFormatPr baseColWidth="10" defaultRowHeight="15" x14ac:dyDescent="0.25"/>
  <cols>
    <col min="1" max="1" width="83" customWidth="1"/>
  </cols>
  <sheetData>
    <row r="1" spans="1:28" ht="18" x14ac:dyDescent="0.25">
      <c r="A1" s="259" t="s">
        <v>550</v>
      </c>
      <c r="C1" s="415"/>
      <c r="AA1" s="310"/>
      <c r="AB1" s="310"/>
    </row>
    <row r="2" spans="1:28" ht="18" x14ac:dyDescent="0.25">
      <c r="A2" s="260" t="s">
        <v>671</v>
      </c>
    </row>
    <row r="3" spans="1:28" ht="28.8" x14ac:dyDescent="0.25">
      <c r="A3" s="261" t="s">
        <v>397</v>
      </c>
      <c r="C3" s="415"/>
    </row>
    <row r="4" spans="1:28" x14ac:dyDescent="0.25">
      <c r="A4" s="262" t="s">
        <v>296</v>
      </c>
      <c r="C4" s="415"/>
    </row>
    <row r="5" spans="1:28" ht="28.8" x14ac:dyDescent="0.25">
      <c r="A5" s="261" t="s">
        <v>379</v>
      </c>
      <c r="C5" s="415"/>
    </row>
    <row r="6" spans="1:28" x14ac:dyDescent="0.25">
      <c r="A6" s="263" t="s">
        <v>298</v>
      </c>
      <c r="C6" s="415"/>
    </row>
    <row r="7" spans="1:28" x14ac:dyDescent="0.25">
      <c r="A7" s="263" t="s">
        <v>552</v>
      </c>
      <c r="C7" s="415"/>
    </row>
    <row r="8" spans="1:28" x14ac:dyDescent="0.25">
      <c r="A8" s="263"/>
    </row>
    <row r="9" spans="1:28" x14ac:dyDescent="0.25">
      <c r="A9" s="263" t="s">
        <v>553</v>
      </c>
      <c r="C9" s="415"/>
    </row>
    <row r="10" spans="1:28" x14ac:dyDescent="0.25">
      <c r="A10" s="263" t="s">
        <v>551</v>
      </c>
      <c r="C10" s="415"/>
      <c r="D10" s="415"/>
    </row>
    <row r="11" spans="1:28" x14ac:dyDescent="0.25">
      <c r="A11" s="264" t="s">
        <v>297</v>
      </c>
      <c r="C11" s="415"/>
    </row>
    <row r="12" spans="1:28" x14ac:dyDescent="0.25">
      <c r="A12" s="264" t="s">
        <v>380</v>
      </c>
    </row>
    <row r="13" spans="1:28" x14ac:dyDescent="0.25">
      <c r="A13" s="264" t="s">
        <v>387</v>
      </c>
    </row>
    <row r="14" spans="1:28" x14ac:dyDescent="0.25">
      <c r="A14" s="264" t="s">
        <v>381</v>
      </c>
    </row>
    <row r="15" spans="1:28" x14ac:dyDescent="0.25">
      <c r="A15" s="265"/>
    </row>
    <row r="16" spans="1:28" x14ac:dyDescent="0.25">
      <c r="A16" s="265"/>
    </row>
    <row r="17" spans="1:1" x14ac:dyDescent="0.25">
      <c r="A17" s="265"/>
    </row>
    <row r="18" spans="1:1" x14ac:dyDescent="0.25">
      <c r="A18" s="265"/>
    </row>
    <row r="20" spans="1:1" x14ac:dyDescent="0.25">
      <c r="A20" s="264" t="s">
        <v>388</v>
      </c>
    </row>
    <row r="72" spans="1:1" x14ac:dyDescent="0.25">
      <c r="A72" t="s">
        <v>508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geCalculation">
                <anchor moveWithCells="1" sizeWithCells="1">
                  <from>
                    <xdr:col>0</xdr:col>
                    <xdr:colOff>2461260</xdr:colOff>
                    <xdr:row>14</xdr:row>
                    <xdr:rowOff>144780</xdr:rowOff>
                  </from>
                  <to>
                    <xdr:col>0</xdr:col>
                    <xdr:colOff>4632960</xdr:colOff>
                    <xdr:row>18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>
    <tabColor rgb="FF0070C0"/>
  </sheetPr>
  <dimension ref="B1:AM56"/>
  <sheetViews>
    <sheetView workbookViewId="0"/>
  </sheetViews>
  <sheetFormatPr baseColWidth="10" defaultColWidth="8.453125" defaultRowHeight="12.75" customHeight="1" x14ac:dyDescent="0.25"/>
  <cols>
    <col min="1" max="2" width="2.81640625" style="1" customWidth="1"/>
    <col min="3" max="3" width="21.36328125" style="1" bestFit="1" customWidth="1"/>
    <col min="4" max="8" width="8.453125" style="1"/>
    <col min="9" max="11" width="2.81640625" style="1" customWidth="1"/>
    <col min="12" max="12" width="26" style="1" bestFit="1" customWidth="1"/>
    <col min="13" max="15" width="8.453125" style="1"/>
    <col min="16" max="18" width="2.81640625" style="1" customWidth="1"/>
    <col min="19" max="19" width="17.54296875" style="1" bestFit="1" customWidth="1"/>
    <col min="20" max="20" width="9.6328125" style="1" bestFit="1" customWidth="1"/>
    <col min="21" max="24" width="8.453125" style="1"/>
    <col min="25" max="27" width="2.81640625" style="1" customWidth="1"/>
    <col min="28" max="28" width="17.54296875" style="1" customWidth="1"/>
    <col min="29" max="31" width="8.453125" style="1"/>
    <col min="32" max="34" width="2.81640625" style="1" customWidth="1"/>
    <col min="35" max="35" width="17.54296875" style="1" customWidth="1"/>
    <col min="36" max="38" width="8.453125" style="1"/>
    <col min="39" max="39" width="2.81640625" style="1" customWidth="1"/>
    <col min="40" max="16384" width="8.453125" style="1"/>
  </cols>
  <sheetData>
    <row r="1" spans="2:21" ht="12.75" customHeight="1" thickBot="1" x14ac:dyDescent="0.3">
      <c r="L1" s="6" t="s">
        <v>290</v>
      </c>
      <c r="M1" s="7" t="s">
        <v>206</v>
      </c>
      <c r="N1" s="6" t="s">
        <v>279</v>
      </c>
      <c r="O1" s="7" t="s">
        <v>206</v>
      </c>
      <c r="S1" s="6" t="s">
        <v>419</v>
      </c>
      <c r="T1" s="7" t="s">
        <v>144</v>
      </c>
    </row>
    <row r="2" spans="2:21" ht="12.75" customHeight="1" x14ac:dyDescent="0.3">
      <c r="B2" s="136"/>
      <c r="C2" s="137"/>
      <c r="D2" s="137"/>
      <c r="E2" s="137"/>
      <c r="F2" s="137"/>
      <c r="G2" s="137"/>
      <c r="H2" s="137"/>
      <c r="I2" s="142"/>
      <c r="L2" s="6" t="s">
        <v>413</v>
      </c>
      <c r="M2" s="7" t="s">
        <v>206</v>
      </c>
      <c r="N2" s="6" t="s">
        <v>280</v>
      </c>
      <c r="O2" s="7" t="s">
        <v>206</v>
      </c>
      <c r="S2" s="6" t="s">
        <v>420</v>
      </c>
      <c r="T2" s="7" t="s">
        <v>144</v>
      </c>
      <c r="U2" s="170" t="s">
        <v>150</v>
      </c>
    </row>
    <row r="3" spans="2:21" ht="12.75" customHeight="1" x14ac:dyDescent="0.3">
      <c r="B3" s="138"/>
      <c r="C3" s="6" t="s">
        <v>33</v>
      </c>
      <c r="D3" s="386" t="s">
        <v>666</v>
      </c>
      <c r="E3" s="126"/>
      <c r="F3" s="126"/>
      <c r="G3" s="126"/>
      <c r="H3" s="126"/>
      <c r="I3" s="143"/>
      <c r="L3" s="6" t="s">
        <v>414</v>
      </c>
      <c r="M3" s="7" t="s">
        <v>206</v>
      </c>
      <c r="N3" s="6" t="s">
        <v>295</v>
      </c>
      <c r="O3" s="7" t="s">
        <v>206</v>
      </c>
      <c r="S3" s="6" t="s">
        <v>421</v>
      </c>
      <c r="T3" s="7" t="s">
        <v>144</v>
      </c>
      <c r="U3" s="170" t="s">
        <v>149</v>
      </c>
    </row>
    <row r="4" spans="2:21" ht="12.75" customHeight="1" x14ac:dyDescent="0.25">
      <c r="B4" s="138"/>
      <c r="C4" s="6" t="s">
        <v>152</v>
      </c>
      <c r="D4" s="7" t="s">
        <v>518</v>
      </c>
      <c r="E4" s="126"/>
      <c r="F4" s="126"/>
      <c r="G4" s="126"/>
      <c r="H4" s="126"/>
      <c r="I4" s="143"/>
      <c r="L4" s="6" t="s">
        <v>145</v>
      </c>
      <c r="M4" s="7" t="s">
        <v>144</v>
      </c>
      <c r="N4" s="6" t="s">
        <v>165</v>
      </c>
      <c r="O4" s="7" t="s">
        <v>398</v>
      </c>
      <c r="S4" s="6" t="s">
        <v>422</v>
      </c>
      <c r="T4" s="7" t="s">
        <v>144</v>
      </c>
      <c r="U4" s="1" t="s">
        <v>314</v>
      </c>
    </row>
    <row r="5" spans="2:21" ht="12.75" customHeight="1" x14ac:dyDescent="0.25">
      <c r="B5" s="138"/>
      <c r="C5" s="6" t="s">
        <v>198</v>
      </c>
      <c r="D5" s="7" t="s">
        <v>518</v>
      </c>
      <c r="E5" s="126"/>
      <c r="F5" s="126"/>
      <c r="G5" s="126"/>
      <c r="H5" s="126"/>
      <c r="I5" s="143"/>
      <c r="L5" s="6" t="s">
        <v>264</v>
      </c>
      <c r="M5" s="7" t="s">
        <v>519</v>
      </c>
      <c r="N5" s="6" t="s">
        <v>199</v>
      </c>
      <c r="O5" s="7" t="s">
        <v>512</v>
      </c>
      <c r="S5" s="6" t="s">
        <v>493</v>
      </c>
      <c r="T5" s="7" t="s">
        <v>299</v>
      </c>
    </row>
    <row r="6" spans="2:21" ht="12.75" customHeight="1" x14ac:dyDescent="0.25">
      <c r="B6" s="138"/>
      <c r="C6" s="6" t="s">
        <v>281</v>
      </c>
      <c r="D6" s="9">
        <v>212</v>
      </c>
      <c r="E6" s="9">
        <v>180</v>
      </c>
      <c r="F6" s="126"/>
      <c r="G6" s="126"/>
      <c r="H6" s="126"/>
      <c r="I6" s="143"/>
      <c r="L6" s="6" t="s">
        <v>265</v>
      </c>
      <c r="M6" s="7" t="s">
        <v>111</v>
      </c>
      <c r="N6" s="6" t="s">
        <v>203</v>
      </c>
      <c r="O6" s="7" t="s">
        <v>402</v>
      </c>
      <c r="S6" s="6" t="s">
        <v>494</v>
      </c>
      <c r="T6" s="7" t="s">
        <v>487</v>
      </c>
    </row>
    <row r="7" spans="2:21" ht="12.75" customHeight="1" x14ac:dyDescent="0.25">
      <c r="B7" s="138"/>
      <c r="C7" s="6" t="s">
        <v>293</v>
      </c>
      <c r="D7" s="9">
        <v>15</v>
      </c>
      <c r="E7" s="9">
        <v>10</v>
      </c>
      <c r="F7" s="126"/>
      <c r="G7" s="126"/>
      <c r="H7" s="126"/>
      <c r="I7" s="143"/>
      <c r="L7" s="6" t="s">
        <v>147</v>
      </c>
      <c r="M7" s="7" t="s">
        <v>78</v>
      </c>
      <c r="N7" s="6" t="s">
        <v>207</v>
      </c>
      <c r="O7" s="7" t="s">
        <v>520</v>
      </c>
      <c r="S7" s="6" t="s">
        <v>497</v>
      </c>
      <c r="T7" s="7" t="s">
        <v>498</v>
      </c>
    </row>
    <row r="8" spans="2:21" ht="12.75" customHeight="1" x14ac:dyDescent="0.25">
      <c r="B8" s="138"/>
      <c r="C8" s="6" t="s">
        <v>430</v>
      </c>
      <c r="D8" s="7" t="s">
        <v>386</v>
      </c>
      <c r="G8" s="126"/>
      <c r="H8" s="126"/>
      <c r="I8" s="143"/>
      <c r="L8" s="6" t="s">
        <v>266</v>
      </c>
      <c r="M8" s="7" t="s">
        <v>182</v>
      </c>
      <c r="N8" s="6" t="s">
        <v>418</v>
      </c>
      <c r="O8" s="7" t="s">
        <v>480</v>
      </c>
      <c r="S8" s="6" t="s">
        <v>652</v>
      </c>
      <c r="T8" s="7" t="s">
        <v>653</v>
      </c>
    </row>
    <row r="9" spans="2:21" ht="12.75" customHeight="1" x14ac:dyDescent="0.25">
      <c r="B9" s="138"/>
      <c r="C9" s="126"/>
      <c r="D9" s="126"/>
      <c r="E9" s="126"/>
      <c r="F9" s="126"/>
      <c r="G9" s="126"/>
      <c r="H9" s="126"/>
      <c r="I9" s="143"/>
      <c r="L9" s="6" t="s">
        <v>267</v>
      </c>
      <c r="M9" s="7" t="s">
        <v>183</v>
      </c>
      <c r="N9" s="6" t="s">
        <v>417</v>
      </c>
      <c r="O9" s="7" t="s">
        <v>206</v>
      </c>
      <c r="S9" s="6" t="s">
        <v>482</v>
      </c>
      <c r="T9" s="383">
        <v>44351</v>
      </c>
    </row>
    <row r="10" spans="2:21" ht="12.75" customHeight="1" thickBot="1" x14ac:dyDescent="0.35">
      <c r="B10" s="138"/>
      <c r="C10" s="126"/>
      <c r="D10" s="268" t="s">
        <v>42</v>
      </c>
      <c r="E10" s="268" t="s">
        <v>315</v>
      </c>
      <c r="F10" s="126"/>
      <c r="H10" s="126"/>
      <c r="I10" s="143"/>
      <c r="L10" s="6" t="s">
        <v>415</v>
      </c>
      <c r="M10" s="7" t="s">
        <v>206</v>
      </c>
      <c r="N10" s="6" t="s">
        <v>416</v>
      </c>
      <c r="O10" s="7" t="s">
        <v>144</v>
      </c>
      <c r="S10" s="6" t="s">
        <v>481</v>
      </c>
      <c r="T10" s="383">
        <v>44179</v>
      </c>
    </row>
    <row r="11" spans="2:21" ht="12.75" customHeight="1" x14ac:dyDescent="0.25">
      <c r="B11" s="138"/>
      <c r="C11" s="10" t="s">
        <v>43</v>
      </c>
      <c r="D11" s="146">
        <v>11</v>
      </c>
      <c r="E11" s="146">
        <v>1</v>
      </c>
      <c r="G11" s="268" t="s">
        <v>193</v>
      </c>
      <c r="H11" s="126"/>
      <c r="I11" s="143"/>
      <c r="K11" s="136"/>
      <c r="L11" s="137"/>
      <c r="M11" s="137"/>
      <c r="N11" s="137"/>
      <c r="O11" s="137"/>
      <c r="P11" s="142"/>
    </row>
    <row r="12" spans="2:21" ht="12.75" customHeight="1" x14ac:dyDescent="0.25">
      <c r="B12" s="138"/>
      <c r="C12" s="10" t="s">
        <v>41</v>
      </c>
      <c r="D12" s="146">
        <v>15</v>
      </c>
      <c r="E12" s="146">
        <v>5</v>
      </c>
      <c r="F12" s="126"/>
      <c r="G12" s="184">
        <v>75</v>
      </c>
      <c r="I12" s="143"/>
      <c r="K12" s="138"/>
      <c r="L12" s="126"/>
      <c r="M12" s="295" t="s">
        <v>424</v>
      </c>
      <c r="N12" s="295" t="s">
        <v>425</v>
      </c>
      <c r="P12" s="143"/>
      <c r="S12" s="310"/>
      <c r="T12" s="310"/>
    </row>
    <row r="13" spans="2:21" ht="12.75" customHeight="1" x14ac:dyDescent="0.25">
      <c r="B13" s="138"/>
      <c r="C13" s="6" t="s">
        <v>44</v>
      </c>
      <c r="D13" s="54">
        <f>+(D12+D17)*G12/100</f>
        <v>11.25</v>
      </c>
      <c r="E13" s="54">
        <f>+(E12+E17)*G12/100</f>
        <v>3.75</v>
      </c>
      <c r="F13" s="126"/>
      <c r="G13" s="273"/>
      <c r="H13" s="126"/>
      <c r="I13" s="143"/>
      <c r="K13" s="138"/>
      <c r="L13" s="6" t="s">
        <v>53</v>
      </c>
      <c r="M13" s="297">
        <f>+D20/D23</f>
        <v>5.1586203146739527</v>
      </c>
      <c r="N13" s="298">
        <f>+M13*SQRT((E20/D20)^2+(N26/M26)^2)</f>
        <v>0.30594710099478017</v>
      </c>
      <c r="P13" s="143"/>
    </row>
    <row r="14" spans="2:21" ht="12.75" customHeight="1" thickBot="1" x14ac:dyDescent="0.3">
      <c r="B14" s="138"/>
      <c r="E14" s="126"/>
      <c r="F14" s="126"/>
      <c r="G14" s="273"/>
      <c r="H14" s="126"/>
      <c r="I14" s="143"/>
      <c r="K14" s="140"/>
      <c r="L14" s="141"/>
      <c r="M14" s="141"/>
      <c r="N14" s="141"/>
      <c r="O14" s="141"/>
      <c r="P14" s="144"/>
    </row>
    <row r="15" spans="2:21" ht="12.75" customHeight="1" x14ac:dyDescent="0.25">
      <c r="B15" s="138"/>
      <c r="C15" s="126"/>
      <c r="D15" s="126"/>
      <c r="E15" s="126"/>
      <c r="F15" s="126"/>
      <c r="G15" s="126"/>
      <c r="H15" s="126"/>
      <c r="I15" s="143"/>
      <c r="M15" s="17"/>
    </row>
    <row r="16" spans="2:21" ht="12.75" customHeight="1" x14ac:dyDescent="0.25">
      <c r="B16" s="138"/>
      <c r="C16" s="126"/>
      <c r="D16" s="268" t="s">
        <v>2</v>
      </c>
      <c r="E16" s="268" t="s">
        <v>316</v>
      </c>
      <c r="F16" s="126"/>
      <c r="G16" s="126"/>
      <c r="H16" s="126"/>
      <c r="I16" s="143"/>
    </row>
    <row r="17" spans="2:39" ht="12.75" customHeight="1" thickBot="1" x14ac:dyDescent="0.3">
      <c r="B17" s="138"/>
      <c r="C17" s="6" t="s">
        <v>45</v>
      </c>
      <c r="D17" s="5">
        <v>0</v>
      </c>
      <c r="E17" s="5">
        <v>0</v>
      </c>
      <c r="F17" s="126"/>
      <c r="G17" s="126"/>
      <c r="H17" s="126"/>
      <c r="I17" s="143"/>
    </row>
    <row r="18" spans="2:39" ht="12.75" customHeight="1" x14ac:dyDescent="0.25">
      <c r="B18" s="138"/>
      <c r="C18" s="126"/>
      <c r="D18" s="126"/>
      <c r="E18" s="126"/>
      <c r="F18" s="126"/>
      <c r="G18" s="126"/>
      <c r="H18" s="126"/>
      <c r="I18" s="143"/>
      <c r="K18" s="145" t="s">
        <v>128</v>
      </c>
      <c r="L18" s="137"/>
      <c r="M18" s="137"/>
      <c r="N18" s="137"/>
      <c r="O18" s="137"/>
      <c r="P18" s="142"/>
    </row>
    <row r="19" spans="2:39" ht="12.75" customHeight="1" x14ac:dyDescent="0.25">
      <c r="B19" s="138"/>
      <c r="C19" s="126"/>
      <c r="D19" s="268" t="s">
        <v>40</v>
      </c>
      <c r="E19" s="268" t="s">
        <v>317</v>
      </c>
      <c r="F19" s="268" t="s">
        <v>83</v>
      </c>
      <c r="G19" s="126"/>
      <c r="H19" s="126"/>
      <c r="I19" s="143"/>
      <c r="K19" s="138"/>
      <c r="L19" s="126"/>
      <c r="M19" s="11" t="s">
        <v>51</v>
      </c>
      <c r="N19" s="11" t="s">
        <v>318</v>
      </c>
      <c r="O19" s="126"/>
      <c r="P19" s="143"/>
    </row>
    <row r="20" spans="2:39" ht="12.75" customHeight="1" x14ac:dyDescent="0.25">
      <c r="B20" s="138"/>
      <c r="C20" s="6" t="s">
        <v>52</v>
      </c>
      <c r="D20" s="146">
        <v>8.5589349381704007</v>
      </c>
      <c r="E20" s="146">
        <v>0.20353461005493581</v>
      </c>
      <c r="F20" s="63">
        <f>+E20/D20</f>
        <v>2.3780366543882662E-2</v>
      </c>
      <c r="G20" s="126"/>
      <c r="H20" s="126"/>
      <c r="I20" s="143"/>
      <c r="K20" s="138"/>
      <c r="L20" s="6" t="s">
        <v>408</v>
      </c>
      <c r="M20" s="54">
        <f>+AJ54</f>
        <v>4.9490853540819259E-3</v>
      </c>
      <c r="N20" s="54">
        <f>+AK54</f>
        <v>1.4387757112291966E-3</v>
      </c>
      <c r="O20" s="120"/>
      <c r="P20" s="143"/>
    </row>
    <row r="21" spans="2:39" ht="12.75" customHeight="1" x14ac:dyDescent="0.25">
      <c r="B21" s="138"/>
      <c r="C21" s="6" t="s">
        <v>306</v>
      </c>
      <c r="D21" s="146">
        <v>20</v>
      </c>
      <c r="E21" s="146">
        <v>0.2</v>
      </c>
      <c r="F21" s="126"/>
      <c r="G21" s="126"/>
      <c r="H21" s="126"/>
      <c r="I21" s="143"/>
      <c r="K21" s="138"/>
      <c r="L21" s="6" t="s">
        <v>409</v>
      </c>
      <c r="M21" s="54">
        <f>+D54</f>
        <v>0.83767960585708157</v>
      </c>
      <c r="N21" s="54">
        <f>+E54</f>
        <v>7.4803720944145877E-2</v>
      </c>
      <c r="O21" s="120"/>
      <c r="P21" s="143"/>
    </row>
    <row r="22" spans="2:39" ht="12.75" customHeight="1" x14ac:dyDescent="0.25">
      <c r="B22" s="138"/>
      <c r="C22" s="126"/>
      <c r="D22" s="11" t="s">
        <v>51</v>
      </c>
      <c r="E22" s="11" t="s">
        <v>318</v>
      </c>
      <c r="F22" s="126"/>
      <c r="G22" s="126"/>
      <c r="H22" s="126"/>
      <c r="I22" s="143"/>
      <c r="K22" s="138"/>
      <c r="L22" s="6" t="s">
        <v>410</v>
      </c>
      <c r="M22" s="54">
        <f>+M54</f>
        <v>0.52671435956858237</v>
      </c>
      <c r="N22" s="54">
        <f>+N54</f>
        <v>4.1852769371918043E-2</v>
      </c>
      <c r="O22" s="120"/>
      <c r="P22" s="143"/>
    </row>
    <row r="23" spans="2:39" ht="12.75" customHeight="1" x14ac:dyDescent="0.25">
      <c r="B23" s="138"/>
      <c r="C23" s="6" t="s">
        <v>18</v>
      </c>
      <c r="D23" s="54">
        <f>+M26</f>
        <v>1.6591519468537126</v>
      </c>
      <c r="E23" s="54">
        <f>+N26</f>
        <v>9.0144412961034606E-2</v>
      </c>
      <c r="F23" s="126"/>
      <c r="G23" s="120"/>
      <c r="H23" s="126"/>
      <c r="I23" s="143"/>
      <c r="K23" s="138"/>
      <c r="L23" s="6" t="s">
        <v>411</v>
      </c>
      <c r="M23" s="54">
        <f>+Cosmic!C26</f>
        <v>0.25980889607396668</v>
      </c>
      <c r="N23" s="54">
        <f>+Cosmic!D26</f>
        <v>2.6013345447168299E-2</v>
      </c>
      <c r="O23" s="120"/>
      <c r="P23" s="143"/>
    </row>
    <row r="24" spans="2:39" ht="12.75" customHeight="1" x14ac:dyDescent="0.25">
      <c r="B24" s="138"/>
      <c r="C24" s="126"/>
      <c r="D24" s="126"/>
      <c r="E24" s="126"/>
      <c r="F24" s="126"/>
      <c r="G24" s="126"/>
      <c r="H24" s="126"/>
      <c r="I24" s="143"/>
      <c r="K24" s="138"/>
      <c r="L24" s="6" t="s">
        <v>412</v>
      </c>
      <c r="M24" s="54">
        <f>+AC32</f>
        <v>0.03</v>
      </c>
      <c r="N24" s="54">
        <f>+AD32</f>
        <v>0.01</v>
      </c>
      <c r="O24" s="120"/>
      <c r="P24" s="143"/>
    </row>
    <row r="25" spans="2:39" ht="12.75" customHeight="1" x14ac:dyDescent="0.25">
      <c r="B25" s="138"/>
      <c r="C25" s="126"/>
      <c r="D25" s="268" t="s">
        <v>83</v>
      </c>
      <c r="E25" s="126"/>
      <c r="F25" s="126"/>
      <c r="G25" s="126"/>
      <c r="H25" s="126"/>
      <c r="I25" s="143"/>
      <c r="K25" s="138"/>
      <c r="L25" s="6" t="s">
        <v>423</v>
      </c>
      <c r="M25" s="54">
        <f>+M20+M21+M22</f>
        <v>1.3693430507797459</v>
      </c>
      <c r="N25" s="54">
        <f>+SQRT(N20^2+N21^2+N22^2)</f>
        <v>8.5728181170113674E-2</v>
      </c>
      <c r="O25" s="120"/>
      <c r="P25" s="143"/>
    </row>
    <row r="26" spans="2:39" ht="12.75" customHeight="1" x14ac:dyDescent="0.25">
      <c r="B26" s="138"/>
      <c r="C26" s="6" t="s">
        <v>84</v>
      </c>
      <c r="D26" s="199">
        <f>+'Data Info'!D21/'Data Info'!C21</f>
        <v>0.02</v>
      </c>
      <c r="E26" s="126"/>
      <c r="F26" s="126"/>
      <c r="G26" s="126"/>
      <c r="H26" s="126"/>
      <c r="I26" s="143"/>
      <c r="K26" s="138"/>
      <c r="L26" s="6" t="s">
        <v>3</v>
      </c>
      <c r="M26" s="54">
        <f>+SUM(M20:M24)</f>
        <v>1.6591519468537126</v>
      </c>
      <c r="N26" s="54">
        <f>+SQRT(N20^2+N21^2+N22^2+N23^2+N24^2)</f>
        <v>9.0144412961034606E-2</v>
      </c>
      <c r="O26" s="120"/>
      <c r="P26" s="143"/>
    </row>
    <row r="27" spans="2:39" ht="12.75" customHeight="1" thickBot="1" x14ac:dyDescent="0.3">
      <c r="B27" s="140"/>
      <c r="C27" s="141"/>
      <c r="D27" s="141"/>
      <c r="E27" s="141"/>
      <c r="F27" s="141"/>
      <c r="G27" s="141"/>
      <c r="H27" s="141"/>
      <c r="I27" s="144"/>
      <c r="K27" s="140"/>
      <c r="L27" s="141"/>
      <c r="M27" s="141"/>
      <c r="N27" s="141"/>
      <c r="O27" s="141"/>
      <c r="P27" s="144"/>
      <c r="T27" s="126"/>
      <c r="U27" s="126"/>
      <c r="V27" s="126"/>
    </row>
    <row r="29" spans="2:39" ht="12.75" customHeight="1" thickBot="1" x14ac:dyDescent="0.3"/>
    <row r="30" spans="2:39" ht="12.75" customHeight="1" x14ac:dyDescent="0.25">
      <c r="B30" s="181" t="s">
        <v>271</v>
      </c>
      <c r="C30" s="137"/>
      <c r="D30" s="137"/>
      <c r="E30" s="137"/>
      <c r="F30" s="137"/>
      <c r="G30" s="137"/>
      <c r="H30" s="137"/>
      <c r="I30" s="142"/>
      <c r="K30" s="181" t="s">
        <v>272</v>
      </c>
      <c r="L30" s="137"/>
      <c r="M30" s="137"/>
      <c r="N30" s="137"/>
      <c r="O30" s="137"/>
      <c r="P30" s="142"/>
      <c r="R30" s="181" t="s">
        <v>282</v>
      </c>
      <c r="S30" s="137"/>
      <c r="T30" s="137"/>
      <c r="U30" s="137"/>
      <c r="V30" s="137"/>
      <c r="W30" s="137"/>
      <c r="X30" s="137"/>
      <c r="Y30" s="142"/>
      <c r="AA30" s="181" t="s">
        <v>283</v>
      </c>
      <c r="AB30" s="137"/>
      <c r="AC30" s="137"/>
      <c r="AD30" s="137"/>
      <c r="AE30" s="137"/>
      <c r="AF30" s="142"/>
      <c r="AH30" s="181" t="s">
        <v>273</v>
      </c>
      <c r="AI30" s="137"/>
      <c r="AJ30" s="137"/>
      <c r="AK30" s="137"/>
      <c r="AL30" s="137"/>
      <c r="AM30" s="142"/>
    </row>
    <row r="31" spans="2:39" ht="12.75" customHeight="1" x14ac:dyDescent="0.25">
      <c r="B31" s="138"/>
      <c r="C31" s="126"/>
      <c r="D31" s="11" t="s">
        <v>51</v>
      </c>
      <c r="E31" s="11" t="s">
        <v>318</v>
      </c>
      <c r="F31" s="126"/>
      <c r="H31" s="126"/>
      <c r="I31" s="143"/>
      <c r="K31" s="138"/>
      <c r="L31" s="126"/>
      <c r="M31" s="11" t="s">
        <v>51</v>
      </c>
      <c r="N31" s="11" t="s">
        <v>318</v>
      </c>
      <c r="O31" s="126"/>
      <c r="P31" s="143"/>
      <c r="R31" s="138"/>
      <c r="S31" s="126"/>
      <c r="V31" s="126"/>
      <c r="W31" s="126"/>
      <c r="X31" s="126"/>
      <c r="Y31" s="143"/>
      <c r="AA31" s="138"/>
      <c r="AB31" s="126"/>
      <c r="AC31" s="11" t="s">
        <v>51</v>
      </c>
      <c r="AD31" s="11" t="s">
        <v>318</v>
      </c>
      <c r="AE31" s="126"/>
      <c r="AF31" s="143"/>
      <c r="AH31" s="138"/>
      <c r="AI31" s="126"/>
      <c r="AJ31" s="11" t="s">
        <v>51</v>
      </c>
      <c r="AK31" s="11" t="s">
        <v>318</v>
      </c>
      <c r="AL31" s="126"/>
      <c r="AM31" s="143"/>
    </row>
    <row r="32" spans="2:39" ht="12.75" customHeight="1" x14ac:dyDescent="0.25">
      <c r="B32" s="138"/>
      <c r="C32" s="6" t="s">
        <v>300</v>
      </c>
      <c r="D32" s="5">
        <v>2.5</v>
      </c>
      <c r="E32" s="5">
        <v>0.15</v>
      </c>
      <c r="F32" s="126"/>
      <c r="H32" s="126"/>
      <c r="I32" s="143"/>
      <c r="K32" s="138"/>
      <c r="L32" s="6" t="s">
        <v>302</v>
      </c>
      <c r="M32" s="300">
        <v>1</v>
      </c>
      <c r="N32" s="300">
        <v>0.1</v>
      </c>
      <c r="O32" s="126"/>
      <c r="P32" s="143"/>
      <c r="R32" s="138"/>
      <c r="S32" s="126"/>
      <c r="T32" s="11" t="s">
        <v>51</v>
      </c>
      <c r="U32" s="11" t="s">
        <v>318</v>
      </c>
      <c r="V32" s="126"/>
      <c r="W32" s="126"/>
      <c r="X32" s="126"/>
      <c r="Y32" s="143"/>
      <c r="AA32" s="138"/>
      <c r="AB32" s="6" t="s">
        <v>304</v>
      </c>
      <c r="AC32" s="8">
        <v>0.03</v>
      </c>
      <c r="AD32" s="8">
        <v>0.01</v>
      </c>
      <c r="AE32" s="126"/>
      <c r="AF32" s="143"/>
      <c r="AH32" s="138"/>
      <c r="AI32" s="6" t="s">
        <v>305</v>
      </c>
      <c r="AJ32" s="8">
        <v>20</v>
      </c>
      <c r="AK32" s="8">
        <v>2</v>
      </c>
      <c r="AL32" s="126"/>
      <c r="AM32" s="143"/>
    </row>
    <row r="33" spans="2:39" ht="12.75" customHeight="1" x14ac:dyDescent="0.25">
      <c r="B33" s="138"/>
      <c r="C33" s="6" t="s">
        <v>301</v>
      </c>
      <c r="D33" s="54">
        <f>+'Beta-Gamma Dose'!K41</f>
        <v>1.0820919041161718</v>
      </c>
      <c r="E33" s="54">
        <f>+'Beta-Gamma Dose'!L41</f>
        <v>8.7441812759702878E-2</v>
      </c>
      <c r="F33" s="126"/>
      <c r="G33" s="126"/>
      <c r="H33" s="126"/>
      <c r="I33" s="143"/>
      <c r="K33" s="138"/>
      <c r="L33" s="6" t="s">
        <v>303</v>
      </c>
      <c r="M33" s="54">
        <f>+'Beta-Gamma Dose'!M41</f>
        <v>0.59426547618325309</v>
      </c>
      <c r="N33" s="54">
        <f>+'Beta-Gamma Dose'!N41</f>
        <v>4.1488419230835509E-2</v>
      </c>
      <c r="O33" s="126"/>
      <c r="P33" s="143"/>
      <c r="R33" s="138"/>
      <c r="S33" s="6" t="s">
        <v>307</v>
      </c>
      <c r="T33" s="55">
        <f>+'Int Dose'!K22</f>
        <v>9.7175503727636467E-6</v>
      </c>
      <c r="U33" s="55">
        <f>+'Int Dose'!L22</f>
        <v>1.4933437291019408E-7</v>
      </c>
      <c r="V33" s="126"/>
      <c r="W33" s="126"/>
      <c r="X33" s="126"/>
      <c r="Y33" s="143"/>
      <c r="AA33" s="138"/>
      <c r="AB33" s="6" t="s">
        <v>308</v>
      </c>
      <c r="AC33" s="55">
        <f>+'Int Dose'!I22*'Int Dose'!I6</f>
        <v>1.4131571490514161E-6</v>
      </c>
      <c r="AD33" s="55">
        <f>+'Int Dose'!J22*'Int Dose'!I6</f>
        <v>1.5622385068204016E-8</v>
      </c>
      <c r="AE33" s="126"/>
      <c r="AF33" s="143"/>
      <c r="AH33" s="138"/>
      <c r="AI33" s="6" t="s">
        <v>274</v>
      </c>
      <c r="AJ33" s="55">
        <f>+'Beta-Gamma Dose'!I41*'Beta-Gamma Dose'!K3</f>
        <v>0.25931720137876602</v>
      </c>
      <c r="AK33" s="55">
        <f>+'Beta-Gamma Dose'!J41*'Beta-Gamma Dose'!K3</f>
        <v>2.6872419010132348E-2</v>
      </c>
      <c r="AL33" s="126"/>
      <c r="AM33" s="143"/>
    </row>
    <row r="34" spans="2:39" ht="12.75" customHeight="1" x14ac:dyDescent="0.25">
      <c r="B34" s="138"/>
      <c r="C34" s="126"/>
      <c r="D34" s="126"/>
      <c r="E34" s="126"/>
      <c r="F34" s="126"/>
      <c r="G34" s="126"/>
      <c r="H34" s="126"/>
      <c r="I34" s="143"/>
      <c r="K34" s="138"/>
      <c r="L34" s="126"/>
      <c r="M34" s="126"/>
      <c r="N34" s="126"/>
      <c r="O34" s="126"/>
      <c r="P34" s="143"/>
      <c r="R34" s="138"/>
      <c r="S34" s="126"/>
      <c r="T34" s="126"/>
      <c r="U34" s="126"/>
      <c r="V34" s="126"/>
      <c r="W34" s="126"/>
      <c r="X34" s="126"/>
      <c r="Y34" s="143"/>
      <c r="AA34" s="138"/>
      <c r="AB34" s="126"/>
      <c r="AC34" s="126"/>
      <c r="AD34" s="126"/>
      <c r="AE34" s="126"/>
      <c r="AF34" s="143"/>
      <c r="AH34" s="138"/>
      <c r="AI34" s="126"/>
      <c r="AJ34" s="126"/>
      <c r="AK34" s="126"/>
      <c r="AL34" s="126"/>
      <c r="AM34" s="143"/>
    </row>
    <row r="35" spans="2:39" ht="12.75" customHeight="1" x14ac:dyDescent="0.25">
      <c r="B35" s="138"/>
      <c r="C35" s="133" t="s">
        <v>122</v>
      </c>
      <c r="D35" s="268" t="s">
        <v>7</v>
      </c>
      <c r="E35" s="268" t="s">
        <v>8</v>
      </c>
      <c r="F35" s="268" t="s">
        <v>9</v>
      </c>
      <c r="G35" s="268" t="s">
        <v>97</v>
      </c>
      <c r="H35" s="126"/>
      <c r="I35" s="143"/>
      <c r="K35" s="138"/>
      <c r="L35" s="126"/>
      <c r="M35" s="126"/>
      <c r="N35" s="126"/>
      <c r="O35" s="126"/>
      <c r="P35" s="143"/>
      <c r="R35" s="138"/>
      <c r="S35" s="133" t="s">
        <v>122</v>
      </c>
      <c r="T35" s="268" t="s">
        <v>7</v>
      </c>
      <c r="U35" s="268" t="s">
        <v>8</v>
      </c>
      <c r="V35" s="268" t="s">
        <v>9</v>
      </c>
      <c r="W35" s="268" t="s">
        <v>97</v>
      </c>
      <c r="X35" s="126"/>
      <c r="Y35" s="143"/>
      <c r="AA35" s="138"/>
      <c r="AB35" s="133" t="s">
        <v>180</v>
      </c>
      <c r="AC35" s="268" t="s">
        <v>7</v>
      </c>
      <c r="AD35" s="268" t="s">
        <v>8</v>
      </c>
      <c r="AF35" s="143"/>
      <c r="AH35" s="138"/>
      <c r="AI35" s="133" t="s">
        <v>180</v>
      </c>
      <c r="AJ35" s="268" t="s">
        <v>7</v>
      </c>
      <c r="AK35" s="268" t="s">
        <v>8</v>
      </c>
      <c r="AL35" s="126"/>
      <c r="AM35" s="143"/>
    </row>
    <row r="36" spans="2:39" ht="12.75" customHeight="1" x14ac:dyDescent="0.25">
      <c r="B36" s="138"/>
      <c r="C36" s="134" t="s">
        <v>51</v>
      </c>
      <c r="D36" s="54">
        <f>+'Beta-Gamma Dose'!O33</f>
        <v>0.14554522151641272</v>
      </c>
      <c r="E36" s="54">
        <f>+'Beta-Gamma Dose'!O36</f>
        <v>0.13834667879975895</v>
      </c>
      <c r="F36" s="54">
        <f>+'Beta-Gamma Dose'!K38</f>
        <v>0.79820000000000002</v>
      </c>
      <c r="G36" s="54">
        <f>+'Beta-Gamma Dose'!K39</f>
        <v>3.8000000000000001E-9</v>
      </c>
      <c r="H36" s="126"/>
      <c r="I36" s="143"/>
      <c r="K36" s="138"/>
      <c r="L36" s="126"/>
      <c r="M36" s="126"/>
      <c r="N36" s="126"/>
      <c r="O36" s="126"/>
      <c r="P36" s="143"/>
      <c r="R36" s="138"/>
      <c r="S36" s="134" t="s">
        <v>51</v>
      </c>
      <c r="T36" s="55">
        <f>+SUM('Int Dose'!K9:K14)</f>
        <v>1.4554522151641275E-6</v>
      </c>
      <c r="U36" s="55">
        <f>+SUM('Int Dose'!K16:K17)</f>
        <v>2.7669335759951788E-7</v>
      </c>
      <c r="V36" s="55">
        <f>+'Int Dose'!K19</f>
        <v>7.9820000000000008E-6</v>
      </c>
      <c r="W36" s="55">
        <f>+'Int Dose'!K20</f>
        <v>3.4048000000000001E-9</v>
      </c>
      <c r="X36" s="126"/>
      <c r="Y36" s="143"/>
      <c r="AA36" s="138"/>
      <c r="AB36" s="134" t="s">
        <v>51</v>
      </c>
      <c r="AC36" s="55">
        <f>+SUM('Int Dose'!I9:I14)*'Int Dose'!I6</f>
        <v>1.1181534332127151E-6</v>
      </c>
      <c r="AD36" s="55">
        <f>+SUM('Int Dose'!I16:I17)*'Int Dose'!I6</f>
        <v>2.9500371583870112E-7</v>
      </c>
      <c r="AF36" s="143"/>
      <c r="AH36" s="138"/>
      <c r="AI36" s="134" t="s">
        <v>51</v>
      </c>
      <c r="AJ36" s="55">
        <f>+'Beta-Gamma Dose'!Q33*'Beta-Gamma Dose'!K3</f>
        <v>0.11181534332127148</v>
      </c>
      <c r="AK36" s="55">
        <f>+'Beta-Gamma Dose'!Q36*'Beta-Gamma Dose'!K3</f>
        <v>0.14750185791935053</v>
      </c>
      <c r="AL36" s="126"/>
      <c r="AM36" s="143"/>
    </row>
    <row r="37" spans="2:39" ht="12.75" customHeight="1" x14ac:dyDescent="0.25">
      <c r="B37" s="138"/>
      <c r="C37" s="134" t="s">
        <v>318</v>
      </c>
      <c r="D37" s="54">
        <f>+'Beta-Gamma Dose'!P33</f>
        <v>2.9261468875278647E-2</v>
      </c>
      <c r="E37" s="54">
        <f>+'Beta-Gamma Dose'!P36</f>
        <v>1.6313335309965694E-2</v>
      </c>
      <c r="F37" s="54">
        <f>+'Beta-Gamma Dose'!L38</f>
        <v>8.0769500116248477E-2</v>
      </c>
      <c r="G37" s="54">
        <f>+'Beta-Gamma Dose'!L39</f>
        <v>3.8832975677895203E-10</v>
      </c>
      <c r="H37" s="126"/>
      <c r="I37" s="143"/>
      <c r="K37" s="138"/>
      <c r="L37" s="126"/>
      <c r="M37" s="126"/>
      <c r="N37" s="126"/>
      <c r="O37" s="126"/>
      <c r="P37" s="143"/>
      <c r="R37" s="138"/>
      <c r="S37" s="134" t="s">
        <v>318</v>
      </c>
      <c r="T37" s="55">
        <f>+SQRT('Int Dose'!L9^2+'Int Dose'!L10^2+'Int Dose'!L11^2+'Int Dose'!L12^2+'Int Dose'!L13^2+'Int Dose'!L14^2)</f>
        <v>1.1092155544671844E-8</v>
      </c>
      <c r="U37" s="55">
        <f>+SQRT('Int Dose'!L16^2+'Int Dose'!L17^2)</f>
        <v>1.1124464941082178E-8</v>
      </c>
      <c r="V37" s="55">
        <f>+'Int Dose'!L19</f>
        <v>1.4703471461823536E-7</v>
      </c>
      <c r="W37" s="55">
        <f>+'Int Dose'!L20</f>
        <v>9.996963891102138E-11</v>
      </c>
      <c r="X37" s="126"/>
      <c r="Y37" s="143"/>
      <c r="AA37" s="138"/>
      <c r="AB37" s="134" t="s">
        <v>318</v>
      </c>
      <c r="AC37" s="55">
        <f>+SQRT('Int Dose'!J9^2+'Int Dose'!J10^2+'Int Dose'!J11^2+'Int Dose'!J12^2+'Int Dose'!J13^2+'Int Dose'!J14^2)*'Int Dose'!I6</f>
        <v>7.2248832870571192E-9</v>
      </c>
      <c r="AD37" s="55">
        <f>+SQRT('Int Dose'!J16^2+'Int Dose'!J17^2)*'Int Dose'!I6</f>
        <v>2.9660949785269186E-9</v>
      </c>
      <c r="AF37" s="143"/>
      <c r="AH37" s="138"/>
      <c r="AI37" s="134" t="s">
        <v>318</v>
      </c>
      <c r="AJ37" s="55">
        <f>+'Beta-Gamma Dose'!R33*'Beta-Gamma Dose'!K3</f>
        <v>2.2410798702223032E-2</v>
      </c>
      <c r="AK37" s="55">
        <f>+'Beta-Gamma Dose'!R36*'Beta-Gamma Dose'!K3</f>
        <v>1.4828452548548721E-2</v>
      </c>
      <c r="AL37" s="126"/>
      <c r="AM37" s="143"/>
    </row>
    <row r="38" spans="2:39" ht="12.75" customHeight="1" x14ac:dyDescent="0.25">
      <c r="B38" s="138"/>
      <c r="C38" s="139"/>
      <c r="D38" s="126"/>
      <c r="E38" s="126"/>
      <c r="F38" s="126"/>
      <c r="G38" s="126"/>
      <c r="H38" s="126"/>
      <c r="I38" s="143"/>
      <c r="K38" s="138"/>
      <c r="L38" s="126"/>
      <c r="M38" s="126"/>
      <c r="N38" s="126"/>
      <c r="O38" s="126"/>
      <c r="P38" s="143"/>
      <c r="R38" s="138"/>
      <c r="S38" s="139"/>
      <c r="T38" s="126"/>
      <c r="U38" s="126"/>
      <c r="V38" s="126"/>
      <c r="W38" s="126"/>
      <c r="X38" s="126"/>
      <c r="Y38" s="143"/>
      <c r="AA38" s="138"/>
      <c r="AB38" s="139"/>
      <c r="AC38" s="126"/>
      <c r="AD38" s="126"/>
      <c r="AE38" s="126"/>
      <c r="AF38" s="143"/>
      <c r="AH38" s="138"/>
      <c r="AI38" s="139"/>
      <c r="AJ38" s="126"/>
      <c r="AK38" s="126"/>
      <c r="AL38" s="126"/>
      <c r="AM38" s="143"/>
    </row>
    <row r="39" spans="2:39" ht="12.75" customHeight="1" x14ac:dyDescent="0.25">
      <c r="B39" s="138"/>
      <c r="C39" s="133" t="s">
        <v>123</v>
      </c>
      <c r="D39" s="11" t="s">
        <v>7</v>
      </c>
      <c r="E39" s="11" t="s">
        <v>8</v>
      </c>
      <c r="F39" s="11" t="s">
        <v>9</v>
      </c>
      <c r="G39" s="11" t="s">
        <v>97</v>
      </c>
      <c r="H39" s="268" t="s">
        <v>96</v>
      </c>
      <c r="I39" s="143"/>
      <c r="K39" s="138"/>
      <c r="L39" s="133" t="s">
        <v>291</v>
      </c>
      <c r="M39" s="11" t="s">
        <v>51</v>
      </c>
      <c r="N39" s="11" t="s">
        <v>318</v>
      </c>
      <c r="O39" s="126"/>
      <c r="P39" s="143"/>
      <c r="R39" s="138"/>
      <c r="S39" s="133" t="s">
        <v>123</v>
      </c>
      <c r="T39" s="11" t="s">
        <v>7</v>
      </c>
      <c r="U39" s="11" t="s">
        <v>8</v>
      </c>
      <c r="V39" s="11" t="s">
        <v>9</v>
      </c>
      <c r="W39" s="11" t="s">
        <v>97</v>
      </c>
      <c r="X39" s="268" t="s">
        <v>96</v>
      </c>
      <c r="Y39" s="143"/>
      <c r="AA39" s="138"/>
      <c r="AB39" s="133" t="s">
        <v>123</v>
      </c>
      <c r="AC39" s="11" t="s">
        <v>7</v>
      </c>
      <c r="AD39" s="11" t="s">
        <v>8</v>
      </c>
      <c r="AE39" s="268" t="s">
        <v>96</v>
      </c>
      <c r="AF39" s="143"/>
      <c r="AH39" s="138"/>
      <c r="AI39" s="133" t="s">
        <v>123</v>
      </c>
      <c r="AJ39" s="11" t="s">
        <v>7</v>
      </c>
      <c r="AK39" s="11" t="s">
        <v>8</v>
      </c>
      <c r="AL39" s="268" t="s">
        <v>96</v>
      </c>
      <c r="AM39" s="143"/>
    </row>
    <row r="40" spans="2:39" ht="12.75" customHeight="1" x14ac:dyDescent="0.25">
      <c r="B40" s="138"/>
      <c r="C40" s="134" t="s">
        <v>124</v>
      </c>
      <c r="D40" s="299">
        <f>+'GS Param.'!H10</f>
        <v>0.85879432133206457</v>
      </c>
      <c r="E40" s="299">
        <f>+'GS Param.'!I10</f>
        <v>0.80268218997061647</v>
      </c>
      <c r="F40" s="299">
        <f>+'GS Param.'!J10</f>
        <v>0.92659256073716634</v>
      </c>
      <c r="G40" s="299">
        <f>+'GS Param.'!R6</f>
        <v>0.31786029528476201</v>
      </c>
      <c r="H40" s="299">
        <f>+'GS Param.'!K10</f>
        <v>0.87707572124527844</v>
      </c>
      <c r="I40" s="143"/>
      <c r="K40" s="138"/>
      <c r="L40" s="134" t="s">
        <v>292</v>
      </c>
      <c r="M40" s="299">
        <f>+'Shallow Param.'!L4*'Age calculation'!M33</f>
        <v>0.59426547618325309</v>
      </c>
      <c r="N40" s="299">
        <f>+'Shallow Param.'!L4*'Age calculation'!N33</f>
        <v>4.1488419230835509E-2</v>
      </c>
      <c r="O40" s="126"/>
      <c r="P40" s="143"/>
      <c r="R40" s="138"/>
      <c r="S40" s="134" t="s">
        <v>124</v>
      </c>
      <c r="T40" s="135">
        <f>+'GS Param.'!H11</f>
        <v>0.14120567866793549</v>
      </c>
      <c r="U40" s="135">
        <f>+'GS Param.'!I11</f>
        <v>0.19731781002938348</v>
      </c>
      <c r="V40" s="135">
        <f>+'GS Param.'!J11</f>
        <v>7.3407439262833649E-2</v>
      </c>
      <c r="W40" s="135">
        <f>+'GS Param.'!R7</f>
        <v>0.68213970471523799</v>
      </c>
      <c r="X40" s="135">
        <f>+'GS Param.'!K11</f>
        <v>0.1229242787547217</v>
      </c>
      <c r="Y40" s="143"/>
      <c r="AA40" s="138"/>
      <c r="AB40" s="134" t="s">
        <v>124</v>
      </c>
      <c r="AC40" s="135">
        <f>+'GS Param.'!Y7</f>
        <v>0.91749999999999998</v>
      </c>
      <c r="AD40" s="135">
        <f>+'GS Param.'!Z7</f>
        <v>0.91</v>
      </c>
      <c r="AE40" s="135">
        <f>+'GS Param.'!AA7</f>
        <v>0.91349999999999998</v>
      </c>
      <c r="AF40" s="143"/>
      <c r="AH40" s="138"/>
      <c r="AI40" s="134" t="s">
        <v>124</v>
      </c>
      <c r="AJ40" s="135">
        <f>+'GS Param.'!Y6</f>
        <v>8.249999999999999E-2</v>
      </c>
      <c r="AK40" s="135">
        <f>+'GS Param.'!Z6</f>
        <v>0.09</v>
      </c>
      <c r="AL40" s="135">
        <f>+'GS Param.'!AA6</f>
        <v>8.6499999999999994E-2</v>
      </c>
      <c r="AM40" s="143"/>
    </row>
    <row r="41" spans="2:39" ht="12.75" customHeight="1" x14ac:dyDescent="0.3">
      <c r="B41" s="138"/>
      <c r="C41" s="134" t="s">
        <v>319</v>
      </c>
      <c r="D41" s="299">
        <f>+'GS Param.'!L10</f>
        <v>7.205678667891513E-3</v>
      </c>
      <c r="E41" s="299">
        <f>+'GS Param.'!M10</f>
        <v>9.3178100293425103E-3</v>
      </c>
      <c r="F41" s="299">
        <f>+'GS Param.'!N10</f>
        <v>6.2381055741861369E-3</v>
      </c>
      <c r="G41" s="299">
        <v>0.01</v>
      </c>
      <c r="H41" s="299">
        <f>+'GS Param.'!O10</f>
        <v>7.2463852579208177E-3</v>
      </c>
      <c r="I41" s="143"/>
      <c r="K41" s="138"/>
      <c r="L41" s="126"/>
      <c r="M41" s="126"/>
      <c r="N41" s="126"/>
      <c r="O41" s="126"/>
      <c r="P41" s="143"/>
      <c r="R41" s="138"/>
      <c r="S41" s="134" t="s">
        <v>319</v>
      </c>
      <c r="T41" s="135">
        <f>+'GS Param.'!L11</f>
        <v>7.2056786678914991E-3</v>
      </c>
      <c r="U41" s="135">
        <f>+'GS Param.'!M11</f>
        <v>9.3178100293424965E-3</v>
      </c>
      <c r="V41" s="135">
        <f>+'GS Param.'!N11</f>
        <v>6.2381055741861507E-3</v>
      </c>
      <c r="W41" s="135">
        <v>0.01</v>
      </c>
      <c r="X41" s="135">
        <f>+'GS Param.'!O11</f>
        <v>7.2463852579207691E-3</v>
      </c>
      <c r="Y41" s="143"/>
      <c r="AA41" s="138"/>
      <c r="AB41" s="134" t="s">
        <v>319</v>
      </c>
      <c r="AC41" s="135">
        <f>+'GS Param.'!AB7</f>
        <v>7.5000000000000067E-3</v>
      </c>
      <c r="AD41" s="135">
        <f>+'GS Param.'!AC7</f>
        <v>8.0000000000000071E-3</v>
      </c>
      <c r="AE41" s="135">
        <f>+'GS Param.'!AD7</f>
        <v>7.5000000000000067E-3</v>
      </c>
      <c r="AF41" s="143"/>
      <c r="AH41" s="138"/>
      <c r="AI41" s="134" t="s">
        <v>319</v>
      </c>
      <c r="AJ41" s="135">
        <f>+'GS Param.'!AB6</f>
        <v>7.4999999999999997E-3</v>
      </c>
      <c r="AK41" s="135">
        <f>+'GS Param.'!AC6</f>
        <v>8.0000000000000002E-3</v>
      </c>
      <c r="AL41" s="135">
        <f>+'GS Param.'!AD6</f>
        <v>7.4999999999999997E-3</v>
      </c>
      <c r="AM41" s="143"/>
    </row>
    <row r="42" spans="2:39" ht="12.75" customHeight="1" x14ac:dyDescent="0.25">
      <c r="B42" s="138"/>
      <c r="C42" s="134" t="s">
        <v>125</v>
      </c>
      <c r="D42" s="299">
        <f>+'Etch Param.'!H6</f>
        <v>0.92702471827038802</v>
      </c>
      <c r="E42" s="299">
        <f>+'Etch Param.'!I6</f>
        <v>0.9005093561590245</v>
      </c>
      <c r="F42" s="299">
        <f>+'Etch Param.'!J6</f>
        <v>1</v>
      </c>
      <c r="G42" s="299">
        <v>1</v>
      </c>
      <c r="H42" s="299">
        <f>+'Etch Param.'!K6</f>
        <v>0.95436620225363433</v>
      </c>
      <c r="I42" s="143"/>
      <c r="K42" s="138"/>
      <c r="L42" s="126"/>
      <c r="M42" s="126"/>
      <c r="N42" s="126"/>
      <c r="O42" s="126"/>
      <c r="P42" s="143"/>
      <c r="R42" s="138"/>
      <c r="S42" s="134" t="s">
        <v>125</v>
      </c>
      <c r="T42" s="135">
        <f>+'Etch Param.'!H7</f>
        <v>1.5967451117681599</v>
      </c>
      <c r="U42" s="135">
        <f>+'Etch Param.'!I7</f>
        <v>1.43299217481237</v>
      </c>
      <c r="V42" s="135">
        <f>+'Etch Param.'!J7</f>
        <v>1</v>
      </c>
      <c r="W42" s="135">
        <v>1</v>
      </c>
      <c r="X42" s="135">
        <f>+'Etch Param.'!K7</f>
        <v>0.84182109865479082</v>
      </c>
      <c r="Y42" s="143"/>
      <c r="AA42" s="138"/>
      <c r="AB42" s="134" t="s">
        <v>125</v>
      </c>
      <c r="AC42" s="135">
        <f>+'Etch Param.'!U9</f>
        <v>1.218</v>
      </c>
      <c r="AD42" s="135">
        <f>+'Etch Param.'!V9</f>
        <v>1.2334999999999998</v>
      </c>
      <c r="AE42" s="135">
        <f>+'Etch Param.'!W9</f>
        <v>1.2255949999999998</v>
      </c>
      <c r="AF42" s="143"/>
      <c r="AH42" s="138"/>
      <c r="AI42" s="134" t="s">
        <v>125</v>
      </c>
      <c r="AJ42" s="135">
        <f>+'Etch Param.'!U8</f>
        <v>0.20549999999999999</v>
      </c>
      <c r="AK42" s="135">
        <f>+'Etch Param.'!V8</f>
        <v>0.29249999999999998</v>
      </c>
      <c r="AL42" s="135">
        <f>+'Etch Param.'!W8</f>
        <v>0.24813000000000002</v>
      </c>
      <c r="AM42" s="143"/>
    </row>
    <row r="43" spans="2:39" ht="12.75" customHeight="1" x14ac:dyDescent="0.3">
      <c r="B43" s="138"/>
      <c r="C43" s="134" t="s">
        <v>320</v>
      </c>
      <c r="D43" s="299">
        <f>+'Etch Param.'!L6</f>
        <v>7.4428627399160119E-3</v>
      </c>
      <c r="E43" s="299">
        <f>+'Etch Param.'!M6</f>
        <v>1.4437304518868488E-2</v>
      </c>
      <c r="F43" s="299">
        <f>+'Etch Param.'!N6</f>
        <v>0</v>
      </c>
      <c r="G43" s="299">
        <v>0.01</v>
      </c>
      <c r="H43" s="299">
        <f>+'Etch Param.'!O6</f>
        <v>5.6477421009037965E-3</v>
      </c>
      <c r="I43" s="143"/>
      <c r="K43" s="138"/>
      <c r="L43" s="126"/>
      <c r="M43" s="126"/>
      <c r="N43" s="126"/>
      <c r="O43" s="126"/>
      <c r="P43" s="143"/>
      <c r="R43" s="138"/>
      <c r="S43" s="134" t="s">
        <v>320</v>
      </c>
      <c r="T43" s="135">
        <f>+'Etch Param.'!L7</f>
        <v>6.3821834121830068E-2</v>
      </c>
      <c r="U43" s="135">
        <f>+'Etch Param.'!M7</f>
        <v>7.7008899249329965E-2</v>
      </c>
      <c r="V43" s="135">
        <f>+'Etch Param.'!N7</f>
        <v>0</v>
      </c>
      <c r="W43" s="135">
        <v>0.01</v>
      </c>
      <c r="X43" s="135">
        <f>+'Etch Param.'!O7</f>
        <v>3.7593541020062848E-2</v>
      </c>
      <c r="Y43" s="143"/>
      <c r="AA43" s="138"/>
      <c r="AB43" s="134" t="s">
        <v>320</v>
      </c>
      <c r="AC43" s="135">
        <f>+'Etch Param.'!X9</f>
        <v>2.6000000000000023E-2</v>
      </c>
      <c r="AD43" s="135">
        <f>+'Etch Param.'!Y9</f>
        <v>3.1499999999999972E-2</v>
      </c>
      <c r="AE43" s="135">
        <f>+'Etch Param.'!Z9</f>
        <v>2.8695000000000026E-2</v>
      </c>
      <c r="AF43" s="143"/>
      <c r="AH43" s="138"/>
      <c r="AI43" s="134" t="s">
        <v>320</v>
      </c>
      <c r="AJ43" s="135">
        <f>+'Etch Param.'!X8</f>
        <v>9.4500000000000001E-2</v>
      </c>
      <c r="AK43" s="135">
        <f>+'Etch Param.'!Y8</f>
        <v>9.4500000000000001E-2</v>
      </c>
      <c r="AL43" s="135">
        <f>+'Etch Param.'!Z8</f>
        <v>9.4499999999999987E-2</v>
      </c>
      <c r="AM43" s="143"/>
    </row>
    <row r="44" spans="2:39" ht="12.75" customHeight="1" x14ac:dyDescent="0.25">
      <c r="B44" s="138"/>
      <c r="C44" s="134" t="s">
        <v>126</v>
      </c>
      <c r="D44" s="299">
        <f>1/(1+(1.25*(($D$13)/100)))</f>
        <v>0.87671232876712324</v>
      </c>
      <c r="E44" s="299">
        <f>1/(1+(1.25*(($D$13)/100)))</f>
        <v>0.87671232876712324</v>
      </c>
      <c r="F44" s="299">
        <f>1/(1+(1.25*(($D$13)/100)))</f>
        <v>0.87671232876712324</v>
      </c>
      <c r="G44" s="299">
        <f>1/(1+(1.25*(($D$13)/100)))</f>
        <v>0.87671232876712324</v>
      </c>
      <c r="H44" s="299">
        <f>1/(1+(1.25*(($D$13)/100)))</f>
        <v>0.87671232876712324</v>
      </c>
      <c r="I44" s="143"/>
      <c r="K44" s="138"/>
      <c r="L44" s="6" t="s">
        <v>50</v>
      </c>
      <c r="M44" s="301">
        <f>1/(1+(1.14*(D13/100)))</f>
        <v>0.88632838466651898</v>
      </c>
      <c r="N44" s="299">
        <f>AVERAGE(ABS(M44-(1/(1+(1.14*(($D$13+$E$13)/100))))),ABS(M44-(1/(1+(1.14*(($D$13-$E$13)/100))))))</f>
        <v>3.3631744590697787E-2</v>
      </c>
      <c r="O44" s="126"/>
      <c r="P44" s="143"/>
      <c r="R44" s="138"/>
      <c r="S44" s="126"/>
      <c r="T44" s="126"/>
      <c r="U44" s="126"/>
      <c r="V44" s="126"/>
      <c r="W44" s="126"/>
      <c r="X44" s="126"/>
      <c r="Y44" s="143"/>
      <c r="AA44" s="138"/>
      <c r="AB44" s="126"/>
      <c r="AC44" s="126"/>
      <c r="AD44" s="126"/>
      <c r="AE44" s="126"/>
      <c r="AF44" s="143"/>
      <c r="AH44" s="138"/>
      <c r="AI44" s="134" t="s">
        <v>126</v>
      </c>
      <c r="AJ44" s="135">
        <f>1/(1+1.49*($D$13/100))</f>
        <v>0.85643935338828825</v>
      </c>
      <c r="AK44" s="135">
        <f>1/(1+1.49*($D$13/100))</f>
        <v>0.85643935338828825</v>
      </c>
      <c r="AL44" s="135">
        <f>1/(1+1.49*($D$13/100))</f>
        <v>0.85643935338828825</v>
      </c>
      <c r="AM44" s="143"/>
    </row>
    <row r="45" spans="2:39" ht="12.75" customHeight="1" x14ac:dyDescent="0.3">
      <c r="B45" s="138"/>
      <c r="C45" s="134" t="s">
        <v>321</v>
      </c>
      <c r="D45" s="299">
        <f>AVERAGE(ABS(D44-(1/(1+(1.25*(($D$13+$E$13)/100))))),ABS(D44-(1/(1+(1.25*(($D$13-$E$13)/100))))))</f>
        <v>3.6090225563909784E-2</v>
      </c>
      <c r="E45" s="299">
        <f t="shared" ref="E45:H45" si="0">AVERAGE(ABS(E44-(1/(1+(1.25*(($D$13+$E$13)/100))))),ABS(E44-(1/(1+(1.25*(($D$13-$E$13)/100))))))</f>
        <v>3.6090225563909784E-2</v>
      </c>
      <c r="F45" s="299">
        <f t="shared" si="0"/>
        <v>3.6090225563909784E-2</v>
      </c>
      <c r="G45" s="299">
        <f t="shared" si="0"/>
        <v>3.6090225563909784E-2</v>
      </c>
      <c r="H45" s="299">
        <f t="shared" si="0"/>
        <v>3.6090225563909784E-2</v>
      </c>
      <c r="I45" s="143"/>
      <c r="K45" s="138"/>
      <c r="O45" s="126"/>
      <c r="P45" s="143"/>
      <c r="R45" s="138"/>
      <c r="S45" s="126"/>
      <c r="T45" s="126"/>
      <c r="U45" s="126"/>
      <c r="V45" s="126"/>
      <c r="W45" s="126"/>
      <c r="X45" s="126"/>
      <c r="Y45" s="143"/>
      <c r="AA45" s="138"/>
      <c r="AB45" s="126"/>
      <c r="AC45" s="126"/>
      <c r="AD45" s="126"/>
      <c r="AE45" s="126"/>
      <c r="AF45" s="143"/>
      <c r="AH45" s="138"/>
      <c r="AI45" s="134" t="s">
        <v>321</v>
      </c>
      <c r="AJ45" s="135">
        <f>AVERAGE(ABS(AJ44-(1/(1+(1.49*(($D$13+$E$13)/100))))),ABS(AJ44-(1/(1+(1.49*(($D$13-$E$13)/100))))))</f>
        <v>4.1077728895995147E-2</v>
      </c>
      <c r="AK45" s="135">
        <f t="shared" ref="AK45:AL45" si="1">AVERAGE(ABS(AK44-(1/(1+(1.49*(($D$13+$E$13)/100))))),ABS(AK44-(1/(1+(1.49*(($D$13-$E$13)/100))))))</f>
        <v>4.1077728895995147E-2</v>
      </c>
      <c r="AL45" s="135">
        <f t="shared" si="1"/>
        <v>4.1077728895995147E-2</v>
      </c>
      <c r="AM45" s="143"/>
    </row>
    <row r="46" spans="2:39" ht="12.75" customHeight="1" x14ac:dyDescent="0.25">
      <c r="B46" s="138"/>
      <c r="C46" s="6" t="s">
        <v>127</v>
      </c>
      <c r="D46" s="54">
        <f>+D40*D42*D44</f>
        <v>0.69797134359238677</v>
      </c>
      <c r="E46" s="54">
        <f>+E40*E42*E44</f>
        <v>0.63370767964121044</v>
      </c>
      <c r="F46" s="54">
        <f>+F40*F42*F44</f>
        <v>0.81235512174217317</v>
      </c>
      <c r="G46" s="54">
        <f>+G40*G42*G44</f>
        <v>0.27867203970170912</v>
      </c>
      <c r="H46" s="54">
        <f>+H40*H42*H44</f>
        <v>0.73385330426189466</v>
      </c>
      <c r="I46" s="143"/>
      <c r="K46" s="138"/>
      <c r="L46" s="126"/>
      <c r="M46" s="11" t="s">
        <v>51</v>
      </c>
      <c r="N46" s="11" t="s">
        <v>318</v>
      </c>
      <c r="O46" s="126"/>
      <c r="P46" s="143"/>
      <c r="R46" s="138"/>
      <c r="S46" s="6" t="s">
        <v>127</v>
      </c>
      <c r="T46" s="55">
        <f>+T40*T42</f>
        <v>0.22546947716693153</v>
      </c>
      <c r="U46" s="55">
        <f>+U40*U42</f>
        <v>0.28275487772322028</v>
      </c>
      <c r="V46" s="55">
        <f>+V40*V42</f>
        <v>7.3407439262833649E-2</v>
      </c>
      <c r="W46" s="55">
        <f>+W40*W42</f>
        <v>0.68213970471523799</v>
      </c>
      <c r="X46" s="55">
        <f>+X40*X42</f>
        <v>0.10348025139264759</v>
      </c>
      <c r="Y46" s="143"/>
      <c r="AA46" s="138"/>
      <c r="AB46" s="6" t="s">
        <v>127</v>
      </c>
      <c r="AC46" s="55">
        <f>+AC42*AC40</f>
        <v>1.117515</v>
      </c>
      <c r="AD46" s="55">
        <f>+AD42*AD40</f>
        <v>1.122485</v>
      </c>
      <c r="AE46" s="55">
        <f>+AE42*AE40</f>
        <v>1.1195810324999997</v>
      </c>
      <c r="AF46" s="143"/>
      <c r="AH46" s="138"/>
      <c r="AI46" s="6" t="s">
        <v>127</v>
      </c>
      <c r="AJ46" s="55">
        <f>+AJ40*AJ42*AJ44</f>
        <v>1.4519858687506689E-2</v>
      </c>
      <c r="AK46" s="55">
        <f t="shared" ref="AK46:AL46" si="2">+AK40*AK42*AK44</f>
        <v>2.2545765977946688E-2</v>
      </c>
      <c r="AL46" s="55">
        <f t="shared" si="2"/>
        <v>1.8381967669414408E-2</v>
      </c>
      <c r="AM46" s="143"/>
    </row>
    <row r="47" spans="2:39" ht="12.75" customHeight="1" x14ac:dyDescent="0.3">
      <c r="B47" s="138"/>
      <c r="C47" s="6" t="s">
        <v>322</v>
      </c>
      <c r="D47" s="54">
        <f>+D46*SQRT((D41/D40)^2+(D43/D42)^2+(D45/D44)^2)</f>
        <v>2.9853696759977691E-2</v>
      </c>
      <c r="E47" s="54">
        <f t="shared" ref="E47:H47" si="3">+E46*SQRT((E41/E40)^2+(E43/E42)^2+(E45/E44)^2)</f>
        <v>2.8945821584902737E-2</v>
      </c>
      <c r="F47" s="54">
        <f t="shared" si="3"/>
        <v>3.3885193314856558E-2</v>
      </c>
      <c r="G47" s="54">
        <f t="shared" si="3"/>
        <v>1.4704659445409305E-2</v>
      </c>
      <c r="H47" s="54">
        <f t="shared" si="3"/>
        <v>3.111634867556316E-2</v>
      </c>
      <c r="I47" s="143"/>
      <c r="K47" s="138"/>
      <c r="L47" s="6" t="s">
        <v>302</v>
      </c>
      <c r="M47" s="301">
        <v>1.1000000000000001</v>
      </c>
      <c r="N47" s="299">
        <v>0.01</v>
      </c>
      <c r="O47" s="312"/>
      <c r="P47" s="143"/>
      <c r="R47" s="138"/>
      <c r="S47" s="6" t="s">
        <v>322</v>
      </c>
      <c r="T47" s="55">
        <f t="shared" ref="T47:X47" si="4">T46*SQRT((T41/T40)^2+(T43/T42)^2)</f>
        <v>1.4614917496778929E-2</v>
      </c>
      <c r="U47" s="55">
        <f t="shared" si="4"/>
        <v>2.0228201955095698E-2</v>
      </c>
      <c r="V47" s="55">
        <f t="shared" si="4"/>
        <v>6.2381055741861507E-3</v>
      </c>
      <c r="W47" s="55">
        <f t="shared" si="4"/>
        <v>1.2105017871729858E-2</v>
      </c>
      <c r="X47" s="55">
        <f t="shared" si="4"/>
        <v>7.6529119777382784E-3</v>
      </c>
      <c r="Y47" s="143"/>
      <c r="AA47" s="138"/>
      <c r="AB47" s="6" t="s">
        <v>322</v>
      </c>
      <c r="AC47" s="55">
        <f>AC46*SQRT((AC41/AC40)^2+(AC43/AC42)^2)</f>
        <v>2.5544260607815627E-2</v>
      </c>
      <c r="AD47" s="55">
        <f t="shared" ref="AD47:AE47" si="5">AD46*SQRT((AD41/AD40)^2+(AD43/AD42)^2)</f>
        <v>3.0315996585961E-2</v>
      </c>
      <c r="AE47" s="55">
        <f t="shared" si="5"/>
        <v>2.7777821792937869E-2</v>
      </c>
      <c r="AF47" s="143"/>
      <c r="AH47" s="138"/>
      <c r="AI47" s="6" t="s">
        <v>322</v>
      </c>
      <c r="AJ47" s="55">
        <f t="shared" ref="AJ47" si="6">+AJ46*SQRT((AJ41/AJ40)^2+(AJ43/AJ42)^2+(AJ45/AJ44)^2)</f>
        <v>6.8417762671648084E-3</v>
      </c>
      <c r="AK47" s="55">
        <f t="shared" ref="AK47" si="7">+AK46*SQRT((AK41/AK40)^2+(AK43/AK42)^2+(AK45/AK44)^2)</f>
        <v>7.6316808038531065E-3</v>
      </c>
      <c r="AL47" s="55">
        <f t="shared" ref="AL47" si="8">+AL46*SQRT((AL41/AL40)^2+(AL43/AL42)^2+(AL45/AL44)^2)</f>
        <v>7.233813386237381E-3</v>
      </c>
      <c r="AM47" s="143"/>
    </row>
    <row r="48" spans="2:39" ht="12.75" customHeight="1" x14ac:dyDescent="0.25">
      <c r="B48" s="138"/>
      <c r="I48" s="143"/>
      <c r="K48" s="138"/>
      <c r="L48" s="6" t="s">
        <v>431</v>
      </c>
      <c r="M48" s="301">
        <f>+D11</f>
        <v>11</v>
      </c>
      <c r="N48" s="299">
        <f>+E11</f>
        <v>1</v>
      </c>
      <c r="O48" s="126"/>
      <c r="P48" s="143"/>
      <c r="R48" s="138"/>
      <c r="S48" s="126"/>
      <c r="T48" s="126"/>
      <c r="U48" s="126"/>
      <c r="V48" s="126"/>
      <c r="W48" s="126"/>
      <c r="X48" s="126"/>
      <c r="Y48" s="143"/>
      <c r="AA48" s="138"/>
      <c r="AB48" s="126"/>
      <c r="AC48" s="126"/>
      <c r="AD48" s="126"/>
      <c r="AF48" s="143"/>
      <c r="AH48" s="138"/>
      <c r="AI48" s="126"/>
      <c r="AJ48" s="120"/>
      <c r="AK48" s="120"/>
      <c r="AL48" s="120"/>
      <c r="AM48" s="143"/>
    </row>
    <row r="49" spans="2:39" ht="12.75" customHeight="1" x14ac:dyDescent="0.25">
      <c r="B49" s="138"/>
      <c r="C49" s="133" t="s">
        <v>121</v>
      </c>
      <c r="D49" s="268" t="s">
        <v>7</v>
      </c>
      <c r="E49" s="268" t="s">
        <v>8</v>
      </c>
      <c r="F49" s="268" t="s">
        <v>9</v>
      </c>
      <c r="G49" s="268" t="s">
        <v>97</v>
      </c>
      <c r="H49" s="126"/>
      <c r="I49" s="143"/>
      <c r="K49" s="138"/>
      <c r="L49" s="6" t="s">
        <v>50</v>
      </c>
      <c r="M49" s="301">
        <f>1/(1+(1.14*(M48/100)))</f>
        <v>0.88857295183934604</v>
      </c>
      <c r="N49" s="299">
        <f>AVERAGE(ABS(M49-(1/(1+(1.14*(($M$48+$N$48)/100))))),ABS(M49-(1/(1+(1.14*(($M$48-$N$48)/100))))))</f>
        <v>9.0019292555752473E-3</v>
      </c>
      <c r="O49" s="126"/>
      <c r="P49" s="143"/>
      <c r="R49" s="138"/>
      <c r="S49" s="133" t="s">
        <v>121</v>
      </c>
      <c r="T49" s="268" t="s">
        <v>7</v>
      </c>
      <c r="U49" s="268" t="s">
        <v>8</v>
      </c>
      <c r="V49" s="268" t="s">
        <v>9</v>
      </c>
      <c r="W49" s="268" t="s">
        <v>97</v>
      </c>
      <c r="X49" s="126"/>
      <c r="Y49" s="143"/>
      <c r="AA49" s="138"/>
      <c r="AB49" s="133" t="s">
        <v>121</v>
      </c>
      <c r="AC49" s="268" t="s">
        <v>7</v>
      </c>
      <c r="AD49" s="268" t="s">
        <v>8</v>
      </c>
      <c r="AF49" s="143"/>
      <c r="AH49" s="138"/>
      <c r="AI49" s="133" t="s">
        <v>275</v>
      </c>
      <c r="AJ49" s="268" t="s">
        <v>7</v>
      </c>
      <c r="AK49" s="268" t="s">
        <v>8</v>
      </c>
      <c r="AL49" s="126"/>
      <c r="AM49" s="143"/>
    </row>
    <row r="50" spans="2:39" ht="12.75" customHeight="1" x14ac:dyDescent="0.25">
      <c r="B50" s="138"/>
      <c r="C50" s="134" t="s">
        <v>51</v>
      </c>
      <c r="D50" s="54">
        <f>+D36*D46</f>
        <v>0.10158639381526215</v>
      </c>
      <c r="E50" s="54">
        <f>+E36*E46</f>
        <v>8.7671352808263089E-2</v>
      </c>
      <c r="F50" s="54">
        <f>+F36*F46</f>
        <v>0.64842185817460263</v>
      </c>
      <c r="G50" s="54">
        <f>+G36*G46</f>
        <v>1.0589537508664948E-9</v>
      </c>
      <c r="H50" s="126"/>
      <c r="I50" s="143"/>
      <c r="K50" s="138"/>
      <c r="L50" s="6" t="s">
        <v>432</v>
      </c>
      <c r="M50" s="301">
        <f>+M47/M49</f>
        <v>1.23794</v>
      </c>
      <c r="N50" s="299">
        <f>+M50*SQRT((N49/M49)^2+(N47/M47)^2)</f>
        <v>1.6850412238322593E-2</v>
      </c>
      <c r="O50" s="126"/>
      <c r="P50" s="143"/>
      <c r="R50" s="138"/>
      <c r="S50" s="134" t="s">
        <v>51</v>
      </c>
      <c r="T50" s="55">
        <f>+T36*T46</f>
        <v>3.2816004999450817E-7</v>
      </c>
      <c r="U50" s="55">
        <f>+U36*U46</f>
        <v>7.823639649487894E-8</v>
      </c>
      <c r="V50" s="55">
        <f>+V36*V46</f>
        <v>5.8593818019593829E-7</v>
      </c>
      <c r="W50" s="55">
        <f>+W36*W46</f>
        <v>2.3225492666144423E-9</v>
      </c>
      <c r="X50" s="126"/>
      <c r="Y50" s="143"/>
      <c r="AA50" s="138"/>
      <c r="AB50" s="134" t="s">
        <v>51</v>
      </c>
      <c r="AC50" s="55">
        <f>+AC36*AC46</f>
        <v>1.2495532339167073E-6</v>
      </c>
      <c r="AD50" s="55">
        <f>+AD36*AD46</f>
        <v>3.3113724597320443E-7</v>
      </c>
      <c r="AF50" s="143"/>
      <c r="AH50" s="138"/>
      <c r="AI50" s="134" t="s">
        <v>51</v>
      </c>
      <c r="AJ50" s="55">
        <f>+AJ36*AJ46</f>
        <v>1.6235429841199066E-3</v>
      </c>
      <c r="AK50" s="55">
        <f>+AK36*AK46</f>
        <v>3.3255423699620193E-3</v>
      </c>
      <c r="AL50" s="126"/>
      <c r="AM50" s="143"/>
    </row>
    <row r="51" spans="2:39" ht="12.75" customHeight="1" x14ac:dyDescent="0.25">
      <c r="B51" s="138"/>
      <c r="C51" s="134" t="s">
        <v>318</v>
      </c>
      <c r="D51" s="54">
        <f>+D50*((D37/D36)^2+(D47/D46)^2)^0.5</f>
        <v>2.0880750346699301E-2</v>
      </c>
      <c r="E51" s="54">
        <f>+E50*((E37/E36)^2+(E47/E46)^2)^0.5</f>
        <v>1.1086404792251739E-2</v>
      </c>
      <c r="F51" s="54">
        <f t="shared" ref="F51:G51" si="9">+F50*((F37/F36)^2+(F47/F46)^2)^0.5</f>
        <v>7.0969588985922719E-2</v>
      </c>
      <c r="G51" s="54">
        <f t="shared" si="9"/>
        <v>1.2179146257891301E-10</v>
      </c>
      <c r="H51" s="126"/>
      <c r="I51" s="143"/>
      <c r="K51" s="138"/>
      <c r="L51" s="126"/>
      <c r="M51" s="126"/>
      <c r="N51" s="126"/>
      <c r="O51" s="126"/>
      <c r="P51" s="143"/>
      <c r="R51" s="138"/>
      <c r="S51" s="134" t="s">
        <v>318</v>
      </c>
      <c r="T51" s="55">
        <f>+T50*((T37/T36)^2+(T47/T46)^2)^0.5</f>
        <v>2.1417831698174735E-8</v>
      </c>
      <c r="U51" s="55">
        <f t="shared" ref="U51:W51" si="10">+U50*((U37/U36)^2+(U47/U46)^2)^0.5</f>
        <v>6.4203318215793386E-9</v>
      </c>
      <c r="V51" s="55">
        <f t="shared" si="10"/>
        <v>5.0948967495818625E-8</v>
      </c>
      <c r="W51" s="55">
        <f t="shared" si="10"/>
        <v>7.9680678451846098E-11</v>
      </c>
      <c r="X51" s="126"/>
      <c r="Y51" s="143"/>
      <c r="AA51" s="138"/>
      <c r="AB51" s="134" t="s">
        <v>318</v>
      </c>
      <c r="AC51" s="55">
        <f>+AC50*((AC37/AC36)^2+(AC47/AC46)^2)^0.5</f>
        <v>2.9681626614666803E-8</v>
      </c>
      <c r="AD51" s="55">
        <f>+AD50*((AD37/AD36)^2+(AD47/AD46)^2)^0.5</f>
        <v>9.5429589781357701E-9</v>
      </c>
      <c r="AF51" s="143"/>
      <c r="AH51" s="138"/>
      <c r="AI51" s="134" t="s">
        <v>318</v>
      </c>
      <c r="AJ51" s="55">
        <f>+AJ50*((AJ37/AJ36)^2+(AJ47/AJ46)^2)^0.5</f>
        <v>8.3134531419053561E-4</v>
      </c>
      <c r="AK51" s="55">
        <f>+AK50*((AK37/AK36)^2+(AK47/AK46)^2)^0.5</f>
        <v>1.1742829794374608E-3</v>
      </c>
      <c r="AL51" s="126"/>
      <c r="AM51" s="143"/>
    </row>
    <row r="52" spans="2:39" ht="12.75" customHeight="1" x14ac:dyDescent="0.25">
      <c r="B52" s="138"/>
      <c r="C52" s="126"/>
      <c r="D52" s="126"/>
      <c r="E52" s="126"/>
      <c r="F52" s="126"/>
      <c r="G52" s="126"/>
      <c r="H52" s="126"/>
      <c r="I52" s="143"/>
      <c r="K52" s="138"/>
      <c r="L52" s="126"/>
      <c r="M52" s="126"/>
      <c r="N52" s="126"/>
      <c r="O52" s="126"/>
      <c r="P52" s="143"/>
      <c r="R52" s="138"/>
      <c r="S52" s="126"/>
      <c r="T52" s="126"/>
      <c r="U52" s="126"/>
      <c r="V52" s="126"/>
      <c r="W52" s="126"/>
      <c r="X52" s="126"/>
      <c r="Y52" s="143"/>
      <c r="AA52" s="138"/>
      <c r="AB52" s="126"/>
      <c r="AC52" s="126"/>
      <c r="AD52" s="126"/>
      <c r="AE52" s="126"/>
      <c r="AF52" s="143"/>
      <c r="AH52" s="138"/>
      <c r="AI52" s="126"/>
      <c r="AJ52" s="126"/>
      <c r="AK52" s="126"/>
      <c r="AL52" s="126"/>
      <c r="AM52" s="143"/>
    </row>
    <row r="53" spans="2:39" ht="12.75" customHeight="1" x14ac:dyDescent="0.25">
      <c r="B53" s="138"/>
      <c r="C53" s="139"/>
      <c r="D53" s="11" t="s">
        <v>51</v>
      </c>
      <c r="E53" s="11" t="s">
        <v>318</v>
      </c>
      <c r="F53" s="126"/>
      <c r="G53" s="126"/>
      <c r="H53" s="126"/>
      <c r="I53" s="143"/>
      <c r="K53" s="138"/>
      <c r="L53" s="126"/>
      <c r="M53" s="11" t="s">
        <v>51</v>
      </c>
      <c r="N53" s="11" t="s">
        <v>318</v>
      </c>
      <c r="O53" s="126"/>
      <c r="P53" s="143"/>
      <c r="R53" s="138"/>
      <c r="S53" s="139"/>
      <c r="T53" s="11" t="s">
        <v>51</v>
      </c>
      <c r="U53" s="11" t="s">
        <v>318</v>
      </c>
      <c r="V53" s="126"/>
      <c r="W53" s="126"/>
      <c r="X53" s="126"/>
      <c r="Y53" s="143"/>
      <c r="AA53" s="138"/>
      <c r="AB53" s="139"/>
      <c r="AC53" s="11" t="s">
        <v>51</v>
      </c>
      <c r="AD53" s="11" t="s">
        <v>318</v>
      </c>
      <c r="AE53" s="126"/>
      <c r="AF53" s="143"/>
      <c r="AH53" s="138"/>
      <c r="AI53" s="139"/>
      <c r="AJ53" s="11" t="s">
        <v>51</v>
      </c>
      <c r="AK53" s="11" t="s">
        <v>318</v>
      </c>
      <c r="AL53" s="126"/>
      <c r="AM53" s="143"/>
    </row>
    <row r="54" spans="2:39" ht="12.75" customHeight="1" x14ac:dyDescent="0.25">
      <c r="B54" s="138"/>
      <c r="C54" s="134" t="s">
        <v>119</v>
      </c>
      <c r="D54" s="54">
        <f>+SUM(D50:G50)</f>
        <v>0.83767960585708157</v>
      </c>
      <c r="E54" s="54">
        <f>+SQRT(D51^2+E51^2+F51^2+G51^2)</f>
        <v>7.4803720944145877E-2</v>
      </c>
      <c r="F54" s="126"/>
      <c r="G54" s="126"/>
      <c r="H54" s="126"/>
      <c r="I54" s="143"/>
      <c r="K54" s="138"/>
      <c r="L54" s="6" t="s">
        <v>303</v>
      </c>
      <c r="M54" s="54">
        <f>+M40*M44</f>
        <v>0.52671435956858237</v>
      </c>
      <c r="N54" s="54">
        <f>+M54*SQRT((N40/M40)^2+(N44/M44)^2)</f>
        <v>4.1852769371918043E-2</v>
      </c>
      <c r="O54" s="126"/>
      <c r="P54" s="143"/>
      <c r="R54" s="138"/>
      <c r="S54" s="134" t="s">
        <v>119</v>
      </c>
      <c r="T54" s="55">
        <f>+SUM(T50:W50)</f>
        <v>9.9465717595193984E-7</v>
      </c>
      <c r="U54" s="55">
        <f>+SQRT(T51^2+U51^2+V51^2+W51^2)</f>
        <v>5.5639444760448712E-8</v>
      </c>
      <c r="V54" s="126"/>
      <c r="W54" s="126"/>
      <c r="X54" s="126"/>
      <c r="Y54" s="143"/>
      <c r="AA54" s="138"/>
      <c r="AB54" s="134" t="s">
        <v>119</v>
      </c>
      <c r="AC54" s="55">
        <f>+SUM(AC50:AD50)</f>
        <v>1.5806904798899117E-6</v>
      </c>
      <c r="AD54" s="55">
        <f>+SQRT(AC51^2+AD51^2)</f>
        <v>3.1177989424446194E-8</v>
      </c>
      <c r="AE54" s="126"/>
      <c r="AF54" s="143"/>
      <c r="AH54" s="138"/>
      <c r="AI54" s="134" t="s">
        <v>276</v>
      </c>
      <c r="AJ54" s="55">
        <f>+AJ50+AK50</f>
        <v>4.9490853540819259E-3</v>
      </c>
      <c r="AK54" s="55">
        <f>+SQRT(AJ51^2+AK51^2)</f>
        <v>1.4387757112291966E-3</v>
      </c>
      <c r="AL54" s="126"/>
      <c r="AM54" s="143"/>
    </row>
    <row r="55" spans="2:39" ht="12.75" customHeight="1" x14ac:dyDescent="0.25">
      <c r="B55" s="138"/>
      <c r="C55" s="134" t="s">
        <v>120</v>
      </c>
      <c r="D55" s="54">
        <f>+D33*H46</f>
        <v>0.79409671935069803</v>
      </c>
      <c r="E55" s="54">
        <f>+D55*SQRT((E33/D33)^2+(H47/H46)^2)</f>
        <v>7.2466815494268089E-2</v>
      </c>
      <c r="F55" s="126"/>
      <c r="G55" s="126"/>
      <c r="H55" s="126"/>
      <c r="I55" s="143"/>
      <c r="K55" s="138"/>
      <c r="L55" s="126"/>
      <c r="M55" s="126"/>
      <c r="N55" s="126"/>
      <c r="O55" s="126"/>
      <c r="P55" s="143"/>
      <c r="R55" s="138"/>
      <c r="S55" s="134" t="s">
        <v>120</v>
      </c>
      <c r="T55" s="55">
        <f>+T33*X46</f>
        <v>1.0055745554942984E-6</v>
      </c>
      <c r="U55" s="55">
        <f>+T55*((U33/T33)^2+(X47/X46)^2)^0.5</f>
        <v>7.5956130336703488E-8</v>
      </c>
      <c r="V55" s="126"/>
      <c r="W55" s="126"/>
      <c r="X55" s="126"/>
      <c r="Y55" s="143"/>
      <c r="AA55" s="138"/>
      <c r="AB55" s="134" t="s">
        <v>120</v>
      </c>
      <c r="AC55" s="55">
        <f>+AC33*AE46</f>
        <v>1.5821439400197405E-6</v>
      </c>
      <c r="AD55" s="55">
        <f>+AC55*((AD33/AC33)^2+(AE47/AE46)^2)^0.5</f>
        <v>4.2974743448793386E-8</v>
      </c>
      <c r="AE55" s="126"/>
      <c r="AF55" s="143"/>
      <c r="AH55" s="138"/>
      <c r="AI55" s="134" t="s">
        <v>277</v>
      </c>
      <c r="AJ55" s="55">
        <f>+AJ33*AL46</f>
        <v>4.766760411867502E-3</v>
      </c>
      <c r="AK55" s="55">
        <f>+AJ55*((AK33/AJ33)^2+(AL47/AL46)^2)^0.5</f>
        <v>1.939800494727968E-3</v>
      </c>
      <c r="AL55" s="126"/>
      <c r="AM55" s="143"/>
    </row>
    <row r="56" spans="2:39" ht="12.75" customHeight="1" thickBot="1" x14ac:dyDescent="0.3">
      <c r="B56" s="140"/>
      <c r="C56" s="141"/>
      <c r="D56" s="141"/>
      <c r="E56" s="141"/>
      <c r="F56" s="141"/>
      <c r="G56" s="141"/>
      <c r="H56" s="141"/>
      <c r="I56" s="144"/>
      <c r="K56" s="140"/>
      <c r="L56" s="141"/>
      <c r="M56" s="141"/>
      <c r="N56" s="141"/>
      <c r="O56" s="141"/>
      <c r="P56" s="144"/>
      <c r="R56" s="140"/>
      <c r="S56" s="141"/>
      <c r="T56" s="141"/>
      <c r="U56" s="141"/>
      <c r="V56" s="141"/>
      <c r="W56" s="141"/>
      <c r="X56" s="141"/>
      <c r="Y56" s="144"/>
      <c r="AA56" s="140"/>
      <c r="AB56" s="141"/>
      <c r="AC56" s="141"/>
      <c r="AD56" s="141"/>
      <c r="AE56" s="141"/>
      <c r="AF56" s="144"/>
      <c r="AH56" s="140"/>
      <c r="AI56" s="141"/>
      <c r="AJ56" s="141"/>
      <c r="AK56" s="141"/>
      <c r="AL56" s="141"/>
      <c r="AM56" s="144"/>
    </row>
  </sheetData>
  <conditionalFormatting sqref="O32:Q32 F32">
    <cfRule type="cellIs" dxfId="2" priority="5" operator="equal">
      <formula>"Supported"</formula>
    </cfRule>
    <cfRule type="cellIs" dxfId="1" priority="7" operator="equal">
      <formula>"Check"</formula>
    </cfRule>
  </conditionalFormatting>
  <conditionalFormatting sqref="O32:Q32">
    <cfRule type="cellIs" dxfId="0" priority="6" operator="equal">
      <formula>"Check"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9">
    <tabColor rgb="FFFFFF00"/>
  </sheetPr>
  <dimension ref="A1:U83"/>
  <sheetViews>
    <sheetView view="pageLayout" zoomScaleNormal="100" workbookViewId="0">
      <selection activeCell="G81" sqref="G81:J81"/>
    </sheetView>
  </sheetViews>
  <sheetFormatPr baseColWidth="10" defaultRowHeight="15" x14ac:dyDescent="0.25"/>
  <cols>
    <col min="1" max="1" width="20.36328125" bestFit="1" customWidth="1"/>
    <col min="2" max="2" width="4" customWidth="1"/>
    <col min="3" max="3" width="4.08984375" customWidth="1"/>
    <col min="4" max="4" width="4.54296875" customWidth="1"/>
    <col min="5" max="5" width="15.36328125" customWidth="1"/>
    <col min="7" max="7" width="4.54296875" customWidth="1"/>
    <col min="8" max="8" width="4.81640625" customWidth="1"/>
    <col min="9" max="9" width="4.453125" customWidth="1"/>
    <col min="10" max="10" width="16.453125" customWidth="1"/>
    <col min="12" max="12" width="4.36328125" customWidth="1"/>
    <col min="13" max="13" width="4.453125" customWidth="1"/>
    <col min="14" max="14" width="4.54296875" customWidth="1"/>
    <col min="15" max="15" width="18.453125" customWidth="1"/>
  </cols>
  <sheetData>
    <row r="1" spans="1:21" ht="20.399999999999999" x14ac:dyDescent="0.35">
      <c r="A1" s="328" t="s">
        <v>454</v>
      </c>
    </row>
    <row r="2" spans="1:21" ht="15.6" thickBot="1" x14ac:dyDescent="0.3">
      <c r="R2" s="372"/>
      <c r="S2" s="372"/>
      <c r="T2" s="372"/>
      <c r="U2" s="372"/>
    </row>
    <row r="3" spans="1:21" x14ac:dyDescent="0.25">
      <c r="A3" s="337" t="s">
        <v>33</v>
      </c>
      <c r="B3" s="379" t="str">
        <f>+'Age calculation'!D3</f>
        <v>SAR-1.binx</v>
      </c>
      <c r="C3" s="364"/>
      <c r="D3" s="364"/>
      <c r="E3" s="342"/>
      <c r="F3" s="346"/>
      <c r="G3" s="340" t="s">
        <v>361</v>
      </c>
      <c r="H3" s="347"/>
      <c r="I3" s="380" t="s">
        <v>451</v>
      </c>
      <c r="J3" s="347"/>
      <c r="K3" s="342"/>
      <c r="L3" s="365"/>
      <c r="M3" s="347"/>
      <c r="N3" s="340" t="s">
        <v>433</v>
      </c>
      <c r="O3" s="347"/>
      <c r="P3" s="382" t="str">
        <f>+'Age calculation'!D8</f>
        <v>Quartz</v>
      </c>
    </row>
    <row r="4" spans="1:21" x14ac:dyDescent="0.25">
      <c r="A4" s="338" t="s">
        <v>152</v>
      </c>
      <c r="B4" s="376" t="str">
        <f>+'Age calculation'!D4</f>
        <v>Unknown</v>
      </c>
      <c r="C4" s="335"/>
      <c r="D4" s="335"/>
      <c r="E4" s="343"/>
      <c r="F4" s="348"/>
      <c r="G4" s="334" t="s">
        <v>434</v>
      </c>
      <c r="H4" s="330"/>
      <c r="I4" s="377" t="s">
        <v>536</v>
      </c>
      <c r="J4" s="336"/>
      <c r="K4" s="343"/>
      <c r="L4" s="348"/>
      <c r="M4" s="330"/>
      <c r="N4" s="330"/>
      <c r="O4" s="330"/>
      <c r="P4" s="343"/>
      <c r="R4" s="363"/>
    </row>
    <row r="5" spans="1:21" ht="15.6" thickBot="1" x14ac:dyDescent="0.3">
      <c r="A5" s="339"/>
      <c r="B5" s="368"/>
      <c r="C5" s="344"/>
      <c r="D5" s="344"/>
      <c r="E5" s="345"/>
      <c r="F5" s="359"/>
      <c r="G5" s="341" t="s">
        <v>452</v>
      </c>
      <c r="H5" s="349"/>
      <c r="I5" s="381" t="s">
        <v>516</v>
      </c>
      <c r="J5" s="344"/>
      <c r="K5" s="345"/>
      <c r="L5" s="359"/>
      <c r="M5" s="349"/>
      <c r="N5" s="349"/>
      <c r="O5" s="349"/>
      <c r="P5" s="345"/>
      <c r="R5" s="363"/>
    </row>
    <row r="6" spans="1:21" x14ac:dyDescent="0.25">
      <c r="D6" s="330"/>
      <c r="E6" s="330"/>
      <c r="F6" s="330"/>
      <c r="G6" s="330"/>
      <c r="H6" s="330"/>
      <c r="I6" s="330"/>
      <c r="R6" s="363"/>
    </row>
    <row r="7" spans="1:21" ht="20.399999999999999" x14ac:dyDescent="0.35">
      <c r="A7" s="328" t="s">
        <v>455</v>
      </c>
      <c r="D7" s="330"/>
      <c r="E7" s="330"/>
      <c r="H7" s="330"/>
      <c r="I7" s="330"/>
    </row>
    <row r="8" spans="1:21" ht="15.6" x14ac:dyDescent="0.25">
      <c r="A8" s="331"/>
      <c r="B8" s="423" t="s">
        <v>51</v>
      </c>
      <c r="C8" s="423"/>
      <c r="D8" s="330"/>
      <c r="E8" s="330"/>
      <c r="O8" s="422" t="s">
        <v>511</v>
      </c>
      <c r="P8" s="422"/>
      <c r="Q8" s="330"/>
      <c r="R8" s="369"/>
      <c r="S8" s="369"/>
    </row>
    <row r="9" spans="1:21" ht="15.6" x14ac:dyDescent="0.25">
      <c r="A9" s="293" t="s">
        <v>500</v>
      </c>
      <c r="B9" s="373" t="s">
        <v>453</v>
      </c>
      <c r="C9" s="366"/>
      <c r="D9" s="330"/>
      <c r="E9" s="374" t="s">
        <v>509</v>
      </c>
      <c r="O9" s="332" t="s">
        <v>459</v>
      </c>
      <c r="P9" s="333" t="s">
        <v>525</v>
      </c>
      <c r="Q9" s="332"/>
      <c r="R9" s="332"/>
      <c r="S9" s="333"/>
    </row>
    <row r="10" spans="1:21" ht="15.6" x14ac:dyDescent="0.25">
      <c r="A10" s="293" t="s">
        <v>501</v>
      </c>
      <c r="B10" s="373" t="s">
        <v>531</v>
      </c>
      <c r="C10" s="366"/>
      <c r="D10" s="330"/>
      <c r="E10" s="374" t="s">
        <v>524</v>
      </c>
      <c r="O10" s="332" t="s">
        <v>460</v>
      </c>
      <c r="P10" s="333" t="s">
        <v>526</v>
      </c>
      <c r="Q10" s="332"/>
      <c r="R10" s="332"/>
      <c r="S10" s="333"/>
    </row>
    <row r="11" spans="1:21" x14ac:dyDescent="0.25">
      <c r="A11" s="293" t="s">
        <v>303</v>
      </c>
      <c r="B11" s="373" t="s">
        <v>532</v>
      </c>
      <c r="C11" s="366"/>
      <c r="D11" s="330"/>
      <c r="E11" s="374" t="s">
        <v>510</v>
      </c>
      <c r="O11" s="332" t="s">
        <v>461</v>
      </c>
      <c r="P11" s="333" t="s">
        <v>453</v>
      </c>
      <c r="Q11" s="332"/>
      <c r="R11" s="332"/>
      <c r="S11" s="333"/>
    </row>
    <row r="12" spans="1:21" ht="15.6" x14ac:dyDescent="0.25">
      <c r="A12" s="293" t="s">
        <v>502</v>
      </c>
      <c r="B12" s="373" t="s">
        <v>533</v>
      </c>
      <c r="C12" s="366"/>
      <c r="E12" s="374" t="s">
        <v>528</v>
      </c>
      <c r="O12" s="332" t="s">
        <v>462</v>
      </c>
      <c r="P12" s="333" t="s">
        <v>527</v>
      </c>
      <c r="Q12" s="332"/>
      <c r="R12" s="332"/>
      <c r="S12" s="333"/>
    </row>
    <row r="13" spans="1:21" x14ac:dyDescent="0.25">
      <c r="A13" s="293" t="s">
        <v>440</v>
      </c>
      <c r="B13" s="373" t="s">
        <v>517</v>
      </c>
      <c r="C13" s="366"/>
      <c r="E13" s="374" t="s">
        <v>529</v>
      </c>
      <c r="O13" s="332"/>
      <c r="P13" s="333"/>
      <c r="Q13" s="332"/>
      <c r="R13" s="332"/>
      <c r="S13" s="333"/>
    </row>
    <row r="14" spans="1:21" ht="15.6" x14ac:dyDescent="0.25">
      <c r="A14" s="293" t="s">
        <v>503</v>
      </c>
      <c r="B14" s="373" t="s">
        <v>535</v>
      </c>
      <c r="C14" s="366"/>
      <c r="E14" s="330"/>
      <c r="O14" s="332"/>
      <c r="P14" s="333"/>
      <c r="Q14" s="332"/>
      <c r="R14" s="332"/>
      <c r="S14" s="333"/>
    </row>
    <row r="15" spans="1:21" x14ac:dyDescent="0.25">
      <c r="A15" s="329"/>
      <c r="B15" s="367"/>
      <c r="C15" s="366"/>
      <c r="O15" s="332"/>
      <c r="P15" s="333"/>
      <c r="Q15" s="332"/>
      <c r="R15" s="332"/>
      <c r="S15" s="333"/>
    </row>
    <row r="16" spans="1:21" ht="15.6" x14ac:dyDescent="0.25">
      <c r="A16" s="293" t="s">
        <v>504</v>
      </c>
      <c r="B16" s="373" t="s">
        <v>523</v>
      </c>
      <c r="C16" s="366"/>
      <c r="O16" s="332"/>
      <c r="P16" s="333"/>
      <c r="Q16" s="332"/>
      <c r="R16" s="332"/>
      <c r="S16" s="333"/>
    </row>
    <row r="17" spans="1:19" ht="15.6" x14ac:dyDescent="0.25">
      <c r="A17" s="293" t="s">
        <v>505</v>
      </c>
      <c r="B17" s="373" t="s">
        <v>534</v>
      </c>
      <c r="E17" s="330"/>
      <c r="F17" s="330"/>
      <c r="O17" s="332"/>
      <c r="P17" s="333"/>
      <c r="Q17" s="332"/>
      <c r="R17" s="332"/>
      <c r="S17" s="333"/>
    </row>
    <row r="18" spans="1:19" x14ac:dyDescent="0.25">
      <c r="E18" s="330"/>
      <c r="F18" s="330"/>
      <c r="O18" s="332"/>
      <c r="P18" s="333"/>
      <c r="Q18" s="332"/>
      <c r="R18" s="332"/>
      <c r="S18" s="333"/>
    </row>
    <row r="19" spans="1:19" ht="20.399999999999999" x14ac:dyDescent="0.35">
      <c r="A19" s="328" t="s">
        <v>456</v>
      </c>
      <c r="E19" s="330"/>
      <c r="P19" s="330"/>
    </row>
    <row r="20" spans="1:19" x14ac:dyDescent="0.25">
      <c r="D20" s="330"/>
      <c r="E20" s="330"/>
      <c r="O20" s="422" t="s">
        <v>412</v>
      </c>
      <c r="P20" s="422"/>
    </row>
    <row r="21" spans="1:19" x14ac:dyDescent="0.25">
      <c r="A21" s="293" t="s">
        <v>435</v>
      </c>
      <c r="B21" s="376" t="str">
        <f>+'Age calculation'!O5</f>
        <v>Single Aliquot</v>
      </c>
      <c r="E21" s="330"/>
      <c r="O21" s="332" t="s">
        <v>530</v>
      </c>
      <c r="P21" s="333" t="s">
        <v>517</v>
      </c>
    </row>
    <row r="22" spans="1:19" x14ac:dyDescent="0.25">
      <c r="A22" s="293" t="s">
        <v>436</v>
      </c>
      <c r="B22" s="376" t="str">
        <f>+'Age calculation'!O4</f>
        <v>OSL</v>
      </c>
      <c r="E22" s="330"/>
      <c r="H22" s="330"/>
      <c r="O22" s="332"/>
      <c r="P22" s="333"/>
    </row>
    <row r="23" spans="1:19" x14ac:dyDescent="0.25">
      <c r="A23" s="293" t="s">
        <v>506</v>
      </c>
      <c r="B23" s="376" t="s">
        <v>521</v>
      </c>
      <c r="E23" s="330"/>
      <c r="H23" s="330"/>
      <c r="I23" s="330"/>
      <c r="O23" s="332"/>
      <c r="P23" s="333"/>
    </row>
    <row r="24" spans="1:19" x14ac:dyDescent="0.25">
      <c r="A24" s="293" t="s">
        <v>507</v>
      </c>
      <c r="B24" s="376" t="s">
        <v>522</v>
      </c>
      <c r="E24" s="330"/>
      <c r="H24" s="330"/>
      <c r="I24" s="330"/>
      <c r="O24" s="332"/>
      <c r="P24" s="333"/>
    </row>
    <row r="25" spans="1:19" x14ac:dyDescent="0.25">
      <c r="A25" s="293" t="s">
        <v>472</v>
      </c>
      <c r="B25" s="376" t="s">
        <v>537</v>
      </c>
    </row>
    <row r="26" spans="1:19" x14ac:dyDescent="0.25">
      <c r="A26" s="293" t="s">
        <v>200</v>
      </c>
      <c r="B26" s="377">
        <f>+'Data Info'!C7</f>
        <v>1</v>
      </c>
    </row>
    <row r="27" spans="1:19" ht="15.6" thickBot="1" x14ac:dyDescent="0.3">
      <c r="A27" s="293" t="s">
        <v>437</v>
      </c>
      <c r="B27" s="377">
        <f>+'Data Info'!C8</f>
        <v>24</v>
      </c>
      <c r="E27" s="330"/>
      <c r="F27" s="330"/>
      <c r="G27" s="330"/>
      <c r="H27" s="330"/>
      <c r="I27" s="330"/>
    </row>
    <row r="28" spans="1:19" ht="15.6" thickBot="1" x14ac:dyDescent="0.3">
      <c r="A28" s="293" t="s">
        <v>438</v>
      </c>
      <c r="B28" s="377">
        <f>+'Data Info'!J8</f>
        <v>16</v>
      </c>
      <c r="F28" s="350"/>
      <c r="G28" s="351"/>
      <c r="H28" s="351"/>
      <c r="I28" s="351"/>
      <c r="J28" s="351"/>
      <c r="K28" s="351"/>
      <c r="L28" s="352"/>
    </row>
    <row r="29" spans="1:19" ht="21" thickBot="1" x14ac:dyDescent="0.4">
      <c r="A29" s="330"/>
      <c r="B29" s="362"/>
      <c r="C29" s="330"/>
      <c r="F29" s="360" t="s">
        <v>457</v>
      </c>
      <c r="G29" s="361" t="s">
        <v>53</v>
      </c>
      <c r="H29" s="354"/>
      <c r="I29" s="354"/>
      <c r="J29" s="420" t="s">
        <v>670</v>
      </c>
      <c r="K29" s="421"/>
      <c r="L29" s="355"/>
    </row>
    <row r="30" spans="1:19" x14ac:dyDescent="0.25">
      <c r="A30" s="293" t="s">
        <v>439</v>
      </c>
      <c r="B30" s="378" t="s">
        <v>669</v>
      </c>
      <c r="C30" s="331"/>
      <c r="D30" s="331"/>
      <c r="F30" s="353"/>
      <c r="G30" s="354"/>
      <c r="H30" s="354"/>
      <c r="I30" s="388" t="s">
        <v>513</v>
      </c>
      <c r="J30" s="375" t="str">
        <f>+'Age calculation'!O6</f>
        <v>Central Age Model</v>
      </c>
      <c r="K30" s="354"/>
      <c r="L30" s="355"/>
    </row>
    <row r="31" spans="1:19" ht="15.6" x14ac:dyDescent="0.3">
      <c r="C31" s="331"/>
      <c r="D31" s="291"/>
      <c r="F31" s="353"/>
      <c r="G31" s="354"/>
      <c r="H31" s="354"/>
      <c r="I31" s="354"/>
      <c r="J31" s="375" t="s">
        <v>651</v>
      </c>
      <c r="K31" s="387">
        <v>15.69</v>
      </c>
      <c r="L31" s="355"/>
    </row>
    <row r="32" spans="1:19" ht="15.6" thickBot="1" x14ac:dyDescent="0.3">
      <c r="A32" s="331"/>
      <c r="B32" s="331"/>
      <c r="C32" s="331"/>
      <c r="D32" s="331"/>
      <c r="F32" s="356"/>
      <c r="G32" s="357"/>
      <c r="H32" s="357"/>
      <c r="I32" s="357"/>
      <c r="J32" s="357"/>
      <c r="K32" s="357"/>
      <c r="L32" s="358"/>
    </row>
    <row r="42" spans="1:1" ht="20.399999999999999" x14ac:dyDescent="0.35">
      <c r="A42" s="328" t="s">
        <v>473</v>
      </c>
    </row>
    <row r="58" spans="1:7" ht="20.399999999999999" x14ac:dyDescent="0.35">
      <c r="A58" s="328" t="s">
        <v>441</v>
      </c>
    </row>
    <row r="59" spans="1:7" ht="15.6" x14ac:dyDescent="0.3">
      <c r="B59" s="416" t="s">
        <v>474</v>
      </c>
      <c r="C59" s="385" t="s">
        <v>382</v>
      </c>
      <c r="G59" s="384" t="str">
        <f>+'Age calculation'!O7</f>
        <v>Guerin et al. (2011)</v>
      </c>
    </row>
    <row r="60" spans="1:7" ht="15.6" x14ac:dyDescent="0.3">
      <c r="B60" s="416" t="s">
        <v>475</v>
      </c>
      <c r="C60" s="385" t="s">
        <v>488</v>
      </c>
      <c r="G60" s="384" t="str">
        <f>+'Age calculation'!M8</f>
        <v>Brennan et al. (1991)</v>
      </c>
    </row>
    <row r="61" spans="1:7" ht="15.6" x14ac:dyDescent="0.3">
      <c r="B61" s="416" t="s">
        <v>476</v>
      </c>
      <c r="C61" s="385" t="s">
        <v>489</v>
      </c>
      <c r="G61" s="384" t="str">
        <f>+'Age calculation'!M9</f>
        <v>Bell (1980)</v>
      </c>
    </row>
    <row r="62" spans="1:7" ht="15.6" x14ac:dyDescent="0.3">
      <c r="B62" s="416" t="s">
        <v>477</v>
      </c>
      <c r="C62" s="385" t="s">
        <v>490</v>
      </c>
      <c r="G62" s="384" t="str">
        <f>+'Age calculation'!M5</f>
        <v>Guerin et al. (2012)</v>
      </c>
    </row>
    <row r="63" spans="1:7" ht="15.6" x14ac:dyDescent="0.3">
      <c r="B63" s="416" t="s">
        <v>478</v>
      </c>
      <c r="C63" s="385" t="s">
        <v>491</v>
      </c>
      <c r="G63" s="384" t="str">
        <f>+'Age calculation'!M6</f>
        <v>Bell (1979)</v>
      </c>
    </row>
    <row r="64" spans="1:7" ht="15.6" x14ac:dyDescent="0.3">
      <c r="B64" s="416" t="s">
        <v>479</v>
      </c>
      <c r="C64" s="385" t="s">
        <v>492</v>
      </c>
      <c r="G64" s="384" t="str">
        <f>+'Age calculation'!T5</f>
        <v>Prescott and Hutton (1994)</v>
      </c>
    </row>
    <row r="65" spans="1:10" ht="15.6" x14ac:dyDescent="0.3">
      <c r="B65" s="416" t="s">
        <v>483</v>
      </c>
      <c r="C65" s="385" t="s">
        <v>495</v>
      </c>
      <c r="G65" s="384" t="s">
        <v>486</v>
      </c>
    </row>
    <row r="66" spans="1:10" ht="15.6" x14ac:dyDescent="0.3">
      <c r="B66" s="416" t="s">
        <v>484</v>
      </c>
      <c r="C66" s="385" t="s">
        <v>496</v>
      </c>
      <c r="G66" s="384" t="str">
        <f>+'Age calculation'!T7</f>
        <v>Aitken and Xie (1990)</v>
      </c>
    </row>
    <row r="67" spans="1:10" ht="15.6" x14ac:dyDescent="0.3">
      <c r="B67" s="416" t="s">
        <v>485</v>
      </c>
      <c r="C67" s="385" t="s">
        <v>337</v>
      </c>
      <c r="G67" s="384" t="s">
        <v>499</v>
      </c>
    </row>
    <row r="68" spans="1:10" ht="15.6" x14ac:dyDescent="0.3">
      <c r="B68" s="416" t="s">
        <v>513</v>
      </c>
      <c r="C68" s="417" t="s">
        <v>649</v>
      </c>
      <c r="G68" s="384" t="s">
        <v>487</v>
      </c>
    </row>
    <row r="69" spans="1:10" ht="15.6" x14ac:dyDescent="0.3">
      <c r="B69" s="363"/>
      <c r="C69" s="385"/>
      <c r="G69" s="384"/>
    </row>
    <row r="70" spans="1:10" ht="15.6" x14ac:dyDescent="0.3">
      <c r="B70" s="363"/>
      <c r="C70" s="385"/>
      <c r="G70" s="384"/>
    </row>
    <row r="72" spans="1:10" ht="20.399999999999999" x14ac:dyDescent="0.35">
      <c r="A72" s="328" t="s">
        <v>508</v>
      </c>
      <c r="B72" s="419" t="s">
        <v>85</v>
      </c>
      <c r="C72" s="419" t="s">
        <v>426</v>
      </c>
      <c r="D72" s="419" t="s">
        <v>427</v>
      </c>
      <c r="E72" s="418" t="s">
        <v>162</v>
      </c>
      <c r="G72" s="419" t="s">
        <v>85</v>
      </c>
      <c r="H72" s="419" t="s">
        <v>426</v>
      </c>
      <c r="I72" s="419" t="s">
        <v>427</v>
      </c>
      <c r="J72" s="418" t="s">
        <v>162</v>
      </c>
    </row>
    <row r="74" spans="1:10" x14ac:dyDescent="0.25">
      <c r="B74" s="372">
        <v>1</v>
      </c>
      <c r="C74" s="372">
        <v>1</v>
      </c>
      <c r="D74" s="372">
        <v>0</v>
      </c>
      <c r="E74" s="372" t="s">
        <v>636</v>
      </c>
      <c r="G74" s="372">
        <v>11</v>
      </c>
      <c r="H74" s="372">
        <v>16</v>
      </c>
      <c r="I74" s="372">
        <v>0</v>
      </c>
      <c r="J74" s="372" t="s">
        <v>641</v>
      </c>
    </row>
    <row r="75" spans="1:10" x14ac:dyDescent="0.25">
      <c r="B75" s="372">
        <v>2</v>
      </c>
      <c r="C75" s="372">
        <v>2</v>
      </c>
      <c r="D75" s="372">
        <v>0</v>
      </c>
      <c r="E75" s="372" t="s">
        <v>637</v>
      </c>
      <c r="G75" s="372">
        <v>12</v>
      </c>
      <c r="H75" s="372">
        <v>18</v>
      </c>
      <c r="I75" s="372">
        <v>0</v>
      </c>
      <c r="J75" s="372" t="s">
        <v>642</v>
      </c>
    </row>
    <row r="76" spans="1:10" x14ac:dyDescent="0.25">
      <c r="B76" s="372">
        <v>3</v>
      </c>
      <c r="C76" s="372">
        <v>3</v>
      </c>
      <c r="D76" s="372">
        <v>0</v>
      </c>
      <c r="E76" s="372" t="s">
        <v>638</v>
      </c>
      <c r="G76" s="372">
        <v>13</v>
      </c>
      <c r="H76" s="372">
        <v>19</v>
      </c>
      <c r="I76" s="372">
        <v>0</v>
      </c>
      <c r="J76" s="372" t="s">
        <v>643</v>
      </c>
    </row>
    <row r="77" spans="1:10" x14ac:dyDescent="0.25">
      <c r="B77" s="372">
        <v>4</v>
      </c>
      <c r="C77" s="372">
        <v>5</v>
      </c>
      <c r="D77" s="372">
        <v>0</v>
      </c>
      <c r="E77" s="372" t="s">
        <v>664</v>
      </c>
      <c r="G77" s="372">
        <v>14</v>
      </c>
      <c r="H77" s="372">
        <v>20</v>
      </c>
      <c r="I77" s="372">
        <v>0</v>
      </c>
      <c r="J77" s="372" t="s">
        <v>644</v>
      </c>
    </row>
    <row r="78" spans="1:10" x14ac:dyDescent="0.25">
      <c r="B78" s="372">
        <v>5</v>
      </c>
      <c r="C78" s="372">
        <v>6</v>
      </c>
      <c r="D78" s="372">
        <v>0</v>
      </c>
      <c r="E78" s="372" t="s">
        <v>639</v>
      </c>
      <c r="G78" s="372">
        <v>15</v>
      </c>
      <c r="H78" s="372">
        <v>21</v>
      </c>
      <c r="I78" s="372">
        <v>0</v>
      </c>
      <c r="J78" s="372" t="s">
        <v>645</v>
      </c>
    </row>
    <row r="79" spans="1:10" x14ac:dyDescent="0.25">
      <c r="B79" s="372">
        <v>6</v>
      </c>
      <c r="C79" s="372">
        <v>9</v>
      </c>
      <c r="D79" s="372">
        <v>0</v>
      </c>
      <c r="E79" s="372" t="s">
        <v>665</v>
      </c>
      <c r="G79" s="372">
        <v>16</v>
      </c>
      <c r="H79" s="372">
        <v>22</v>
      </c>
      <c r="I79" s="372">
        <v>0</v>
      </c>
      <c r="J79" s="372" t="s">
        <v>646</v>
      </c>
    </row>
    <row r="80" spans="1:10" x14ac:dyDescent="0.25">
      <c r="B80" s="372">
        <v>7</v>
      </c>
      <c r="C80" s="372">
        <v>10</v>
      </c>
      <c r="D80" s="372">
        <v>0</v>
      </c>
      <c r="E80" s="372" t="s">
        <v>650</v>
      </c>
      <c r="G80" s="372">
        <v>17</v>
      </c>
      <c r="H80" s="372">
        <v>23</v>
      </c>
      <c r="I80" s="372">
        <v>0</v>
      </c>
      <c r="J80" s="372" t="s">
        <v>647</v>
      </c>
    </row>
    <row r="81" spans="2:10" x14ac:dyDescent="0.25">
      <c r="B81" s="372">
        <v>8</v>
      </c>
      <c r="C81" s="372">
        <v>11</v>
      </c>
      <c r="D81" s="372">
        <v>0</v>
      </c>
      <c r="E81" s="372" t="s">
        <v>667</v>
      </c>
      <c r="G81" s="372">
        <v>18</v>
      </c>
      <c r="H81" s="372">
        <v>24</v>
      </c>
      <c r="I81" s="372">
        <v>0</v>
      </c>
      <c r="J81" s="372" t="s">
        <v>648</v>
      </c>
    </row>
    <row r="82" spans="2:10" x14ac:dyDescent="0.25">
      <c r="B82" s="372">
        <v>9</v>
      </c>
      <c r="C82" s="372">
        <v>13</v>
      </c>
      <c r="D82" s="372">
        <v>0</v>
      </c>
      <c r="E82" s="372" t="s">
        <v>668</v>
      </c>
    </row>
    <row r="83" spans="2:10" x14ac:dyDescent="0.25">
      <c r="B83" s="372">
        <v>10</v>
      </c>
      <c r="C83" s="372">
        <v>15</v>
      </c>
      <c r="D83" s="372">
        <v>0</v>
      </c>
      <c r="E83" s="372" t="s">
        <v>640</v>
      </c>
    </row>
  </sheetData>
  <mergeCells count="4">
    <mergeCell ref="J29:K29"/>
    <mergeCell ref="O8:P8"/>
    <mergeCell ref="O20:P20"/>
    <mergeCell ref="B8:C8"/>
  </mergeCells>
  <pageMargins left="0.70866141732283472" right="0.70866141732283472" top="0.74803149606299213" bottom="0.86250000000000004" header="0.31496062992125984" footer="0.31496062992125984"/>
  <pageSetup paperSize="9" scale="75" orientation="landscape" horizontalDpi="1200" verticalDpi="1200" r:id="rId1"/>
  <headerFooter>
    <oddHeader>&amp;C&amp;"Bell MT,Normal"&amp;28&amp;UeM-AGE Report v1.1</oddHeader>
    <oddFooter>&amp;L&amp;D&amp;C&amp;F&amp;RPage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7">
    <tabColor rgb="FF92D050"/>
  </sheetPr>
  <dimension ref="A2:O22"/>
  <sheetViews>
    <sheetView workbookViewId="0"/>
  </sheetViews>
  <sheetFormatPr baseColWidth="10" defaultColWidth="11.54296875" defaultRowHeight="13.2" x14ac:dyDescent="0.25"/>
  <cols>
    <col min="1" max="1" width="2.81640625" style="1" customWidth="1"/>
    <col min="2" max="2" width="20.6328125" style="1" bestFit="1" customWidth="1"/>
    <col min="3" max="3" width="12.81640625" style="1" customWidth="1"/>
    <col min="4" max="4" width="6.81640625" style="1" customWidth="1"/>
    <col min="5" max="5" width="4.81640625" style="1" bestFit="1" customWidth="1"/>
    <col min="6" max="7" width="9.81640625" style="1" customWidth="1"/>
    <col min="8" max="8" width="2.81640625" style="1" customWidth="1"/>
    <col min="9" max="9" width="20.453125" style="1" bestFit="1" customWidth="1"/>
    <col min="10" max="11" width="6.81640625" style="1" customWidth="1"/>
    <col min="12" max="12" width="4.81640625" style="1" bestFit="1" customWidth="1"/>
    <col min="13" max="14" width="9.81640625" style="1" customWidth="1"/>
    <col min="15" max="15" width="2.81640625" style="1" customWidth="1"/>
    <col min="16" max="16384" width="11.54296875" style="1"/>
  </cols>
  <sheetData>
    <row r="2" spans="1:15" ht="15.6" x14ac:dyDescent="0.3">
      <c r="B2" s="283" t="s">
        <v>155</v>
      </c>
      <c r="F2" s="170"/>
    </row>
    <row r="3" spans="1:15" ht="13.8" x14ac:dyDescent="0.3">
      <c r="F3" s="170"/>
    </row>
    <row r="4" spans="1:15" ht="13.8" x14ac:dyDescent="0.3">
      <c r="F4" s="170"/>
    </row>
    <row r="5" spans="1:15" ht="13.8" thickBot="1" x14ac:dyDescent="0.3"/>
    <row r="6" spans="1:15" x14ac:dyDescent="0.25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42"/>
    </row>
    <row r="7" spans="1:15" x14ac:dyDescent="0.25">
      <c r="A7" s="138"/>
      <c r="B7" s="6" t="s">
        <v>200</v>
      </c>
      <c r="C7" s="59">
        <f>+'Data RAW'!C2</f>
        <v>1</v>
      </c>
      <c r="D7" s="126"/>
      <c r="E7" s="126"/>
      <c r="F7" s="126"/>
      <c r="G7" s="126"/>
      <c r="H7" s="126"/>
      <c r="I7" s="6" t="s">
        <v>268</v>
      </c>
      <c r="J7" s="59">
        <f>100-(J8/C8*100)</f>
        <v>33.333333333333343</v>
      </c>
      <c r="K7" s="126"/>
      <c r="L7" s="126"/>
      <c r="M7" s="126"/>
      <c r="N7" s="126"/>
      <c r="O7" s="143"/>
    </row>
    <row r="8" spans="1:15" x14ac:dyDescent="0.25">
      <c r="A8" s="138"/>
      <c r="B8" s="6" t="s">
        <v>153</v>
      </c>
      <c r="C8" s="59">
        <f>+'Data RAW'!C3</f>
        <v>24</v>
      </c>
      <c r="D8" s="126"/>
      <c r="E8" s="275"/>
      <c r="F8" s="126"/>
      <c r="G8" s="126"/>
      <c r="H8" s="126"/>
      <c r="I8" s="6" t="s">
        <v>201</v>
      </c>
      <c r="J8" s="59">
        <v>16</v>
      </c>
      <c r="K8" s="126"/>
      <c r="L8" s="126"/>
      <c r="M8" s="126"/>
      <c r="N8" s="126"/>
      <c r="O8" s="143"/>
    </row>
    <row r="9" spans="1:15" x14ac:dyDescent="0.25">
      <c r="A9" s="138"/>
      <c r="B9" s="126"/>
      <c r="C9" s="126"/>
      <c r="D9" s="126"/>
      <c r="E9" s="275"/>
      <c r="F9" s="126"/>
      <c r="G9" s="126"/>
      <c r="H9" s="126"/>
      <c r="I9" s="126"/>
      <c r="J9" s="126"/>
      <c r="K9" s="126"/>
      <c r="L9" s="126"/>
      <c r="M9" s="126"/>
      <c r="N9" s="126"/>
      <c r="O9" s="143"/>
    </row>
    <row r="10" spans="1:15" ht="13.8" thickBot="1" x14ac:dyDescent="0.3">
      <c r="A10" s="138"/>
      <c r="B10" s="126"/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43"/>
    </row>
    <row r="11" spans="1:15" ht="13.8" thickBot="1" x14ac:dyDescent="0.3">
      <c r="A11" s="138"/>
      <c r="B11" s="193" t="s">
        <v>204</v>
      </c>
      <c r="C11" s="269" t="s">
        <v>40</v>
      </c>
      <c r="D11" s="268" t="s">
        <v>317</v>
      </c>
      <c r="E11" s="126"/>
      <c r="F11" s="308" t="s">
        <v>424</v>
      </c>
      <c r="G11" s="308" t="s">
        <v>425</v>
      </c>
      <c r="H11" s="126"/>
      <c r="I11" s="193" t="s">
        <v>205</v>
      </c>
      <c r="J11" s="269" t="s">
        <v>40</v>
      </c>
      <c r="K11" s="268" t="s">
        <v>317</v>
      </c>
      <c r="L11" s="126"/>
      <c r="M11" s="308" t="s">
        <v>424</v>
      </c>
      <c r="N11" s="308" t="s">
        <v>425</v>
      </c>
      <c r="O11" s="143"/>
    </row>
    <row r="12" spans="1:15" x14ac:dyDescent="0.25">
      <c r="A12" s="138"/>
      <c r="B12" s="192" t="s">
        <v>157</v>
      </c>
      <c r="C12" s="287">
        <f>+AVERAGE(Data!$L$5:$L$28)</f>
        <v>8.8280015309651692</v>
      </c>
      <c r="D12" s="54">
        <f>+STDEV(Data!$L$5:$L$28)</f>
        <v>1.4068758007288487</v>
      </c>
      <c r="E12" s="268" t="s">
        <v>324</v>
      </c>
      <c r="F12" s="287">
        <f>+C12/'Age calculation'!$D$23</f>
        <v>5.3207914728400301</v>
      </c>
      <c r="G12" s="54">
        <f>+F12*(SQRT((D12/C12)^2+('Age calculation'!$E$23/'Age calculation'!$D$23)^2))</f>
        <v>0.89587302911270483</v>
      </c>
      <c r="H12" s="126"/>
      <c r="I12" s="192" t="s">
        <v>157</v>
      </c>
      <c r="J12" s="287">
        <v>8.5910914897918698</v>
      </c>
      <c r="K12" s="287">
        <v>0.83650110152913815</v>
      </c>
      <c r="L12" s="268" t="s">
        <v>324</v>
      </c>
      <c r="M12" s="287">
        <f>+J12/'Age calculation'!$D$23</f>
        <v>5.178001632751811</v>
      </c>
      <c r="N12" s="54">
        <f>+M12*(SQRT((K12/J12)^2+('Age calculation'!$E$23/'Age calculation'!$D$23)^2))</f>
        <v>0.57735383068216151</v>
      </c>
      <c r="O12" s="143"/>
    </row>
    <row r="13" spans="1:15" x14ac:dyDescent="0.25">
      <c r="A13" s="138"/>
      <c r="B13" s="6" t="s">
        <v>157</v>
      </c>
      <c r="C13" s="287">
        <v>8.8280015309651692</v>
      </c>
      <c r="D13" s="54">
        <f>+(Data!$D$12)/SQRT($C$8)</f>
        <v>1.6329931618554523</v>
      </c>
      <c r="E13" s="268" t="s">
        <v>325</v>
      </c>
      <c r="F13" s="287">
        <f>+C13/'Age calculation'!$D$23</f>
        <v>5.3207914728400301</v>
      </c>
      <c r="G13" s="54">
        <f>+F13*(SQRT((D13/C13)^2+('Age calculation'!$E$23/'Age calculation'!$D$23)^2))</f>
        <v>1.0258105483445119</v>
      </c>
      <c r="H13" s="126"/>
      <c r="I13" s="6" t="s">
        <v>157</v>
      </c>
      <c r="J13" s="287">
        <v>8.5910914897918698</v>
      </c>
      <c r="K13" s="287">
        <v>0.20912527538228454</v>
      </c>
      <c r="L13" s="268" t="s">
        <v>325</v>
      </c>
      <c r="M13" s="287">
        <f>+J13/'Age calculation'!$D$23</f>
        <v>5.178001632751811</v>
      </c>
      <c r="N13" s="54">
        <f>+M13*(SQRT((K13/J13)^2+('Age calculation'!$E$23/'Age calculation'!$D$23)^2))</f>
        <v>0.30827436722783808</v>
      </c>
      <c r="O13" s="143"/>
    </row>
    <row r="14" spans="1:15" x14ac:dyDescent="0.25">
      <c r="A14" s="138"/>
      <c r="B14" s="6" t="s">
        <v>158</v>
      </c>
      <c r="C14" s="54">
        <f>+SUM(Data!$N$5:$N$28)/SUM(Data!$O$5:$O$28)</f>
        <v>8.5886719179376687</v>
      </c>
      <c r="D14" s="54">
        <f>+SQRT(((SUM(Data!$P$5:$P$28)/SUM(Data!$O$5:$O$28))-8.58867191793767^2)*(24/(24-1)))</f>
        <v>1.0162650237794011</v>
      </c>
      <c r="E14" s="268" t="s">
        <v>324</v>
      </c>
      <c r="F14" s="287">
        <f>+C14/'Age calculation'!$D$23</f>
        <v>5.1765433143266728</v>
      </c>
      <c r="G14" s="54">
        <f>+F14*(SQRT((D14/C14)^2+('Age calculation'!$E$23/'Age calculation'!$D$23)^2))</f>
        <v>0.67400537382796433</v>
      </c>
      <c r="H14" s="126"/>
      <c r="I14" s="6" t="s">
        <v>158</v>
      </c>
      <c r="J14" s="287">
        <v>8.5061531782644835</v>
      </c>
      <c r="K14" s="287">
        <v>0.85399571632221294</v>
      </c>
      <c r="L14" s="268" t="s">
        <v>324</v>
      </c>
      <c r="M14" s="287">
        <f>+J14/'Age calculation'!$D$23</f>
        <v>5.1268078215469624</v>
      </c>
      <c r="N14" s="54">
        <f>+M14*(SQRT((K14/J14)^2+('Age calculation'!$E$23/'Age calculation'!$D$23)^2))</f>
        <v>0.58525523976238458</v>
      </c>
      <c r="O14" s="143"/>
    </row>
    <row r="15" spans="1:15" x14ac:dyDescent="0.25">
      <c r="A15" s="138"/>
      <c r="B15" s="6" t="s">
        <v>159</v>
      </c>
      <c r="C15" s="54">
        <v>8.5886719179376687</v>
      </c>
      <c r="D15" s="54">
        <f>+SQRT(((SUM(Data!$P$5:$P$28)/SUM(Data!$O$5:$O$28))-8.58867191793767^2)*(24/(24-1)))/SQRT(24)</f>
        <v>0.20744422930807882</v>
      </c>
      <c r="E15" s="268" t="s">
        <v>325</v>
      </c>
      <c r="F15" s="287">
        <f>+C15/'Age calculation'!$D$23</f>
        <v>5.1765433143266728</v>
      </c>
      <c r="G15" s="54">
        <f>+F15*(SQRT((D15/C15)^2+('Age calculation'!$E$23/'Age calculation'!$D$23)^2))</f>
        <v>0.30778908987816789</v>
      </c>
      <c r="H15" s="126"/>
      <c r="I15" s="6" t="s">
        <v>159</v>
      </c>
      <c r="J15" s="287">
        <v>8.5061531782644835</v>
      </c>
      <c r="K15" s="287">
        <v>0.21349892908055323</v>
      </c>
      <c r="L15" s="268" t="s">
        <v>325</v>
      </c>
      <c r="M15" s="287">
        <f>+J15/'Age calculation'!$D$23</f>
        <v>5.1268078215469624</v>
      </c>
      <c r="N15" s="54">
        <f>+M15*(SQRT((K15/J15)^2+('Age calculation'!$E$23/'Age calculation'!$D$23)^2))</f>
        <v>0.30683430292658653</v>
      </c>
      <c r="O15" s="143"/>
    </row>
    <row r="16" spans="1:15" x14ac:dyDescent="0.25">
      <c r="A16" s="138"/>
      <c r="B16" s="6" t="s">
        <v>403</v>
      </c>
      <c r="C16" s="54">
        <f>+EXP((SUM(Data!$Q$5:$Q$28)/SUM(Data!$R$5:$R$28)))</f>
        <v>8.7707326185636507</v>
      </c>
      <c r="D16" s="54">
        <f>+SUM(Data!$O$5:$O$28)^(-1/2)</f>
        <v>5.166109948154432E-2</v>
      </c>
      <c r="E16" s="126"/>
      <c r="F16" s="287">
        <f>+C16/'Age calculation'!$D$23</f>
        <v>5.2862744941449096</v>
      </c>
      <c r="G16" s="54">
        <f>+F16*(SQRT((D16/C16)^2+('Age calculation'!$E$23/'Age calculation'!$D$23)^2))</f>
        <v>0.28889473262527177</v>
      </c>
      <c r="H16" s="126"/>
      <c r="I16" s="6" t="s">
        <v>403</v>
      </c>
      <c r="J16" s="287">
        <v>8.6267416018255876</v>
      </c>
      <c r="K16" s="287">
        <v>6.1603162697237035E-2</v>
      </c>
      <c r="L16" s="126"/>
      <c r="M16" s="287">
        <f>+J16/'Age calculation'!$D$23</f>
        <v>5.1994885810095166</v>
      </c>
      <c r="N16" s="54">
        <f>+M16*(SQRT((K16/J16)^2+('Age calculation'!$E$23/'Age calculation'!$D$23)^2))</f>
        <v>0.28492619321802093</v>
      </c>
      <c r="O16" s="143"/>
    </row>
    <row r="17" spans="1:15" x14ac:dyDescent="0.25">
      <c r="A17" s="138"/>
      <c r="B17" s="6" t="s">
        <v>407</v>
      </c>
      <c r="C17" s="54">
        <v>8.7419813013544641</v>
      </c>
      <c r="D17" s="54">
        <v>0.25032750769781087</v>
      </c>
      <c r="E17" s="126"/>
      <c r="F17" s="287">
        <f>+C17/'Age calculation'!$D$23</f>
        <v>5.2689455706164114</v>
      </c>
      <c r="G17" s="54">
        <f>+F17*(SQRT((D17/C17)^2+('Age calculation'!$E$23/'Age calculation'!$D$23)^2))</f>
        <v>0.32359622332921417</v>
      </c>
      <c r="H17" s="126"/>
      <c r="I17" s="6" t="s">
        <v>407</v>
      </c>
      <c r="J17" s="287">
        <v>8.5589349381704007</v>
      </c>
      <c r="K17" s="287">
        <v>0.20353461005493581</v>
      </c>
      <c r="L17" s="126"/>
      <c r="M17" s="287">
        <f>+J17/'Age calculation'!$D$23</f>
        <v>5.1586203146739527</v>
      </c>
      <c r="N17" s="54">
        <f>+M17*(SQRT((K17/J17)^2+('Age calculation'!$E$23/'Age calculation'!$D$23)^2))</f>
        <v>0.30594710099478017</v>
      </c>
      <c r="O17" s="143"/>
    </row>
    <row r="18" spans="1:15" x14ac:dyDescent="0.25">
      <c r="A18" s="138"/>
      <c r="B18" s="6" t="s">
        <v>160</v>
      </c>
      <c r="C18" s="54">
        <f>1/(24-1)*(SUM(Data!$S$5:$S$28))</f>
        <v>17.057218450689554</v>
      </c>
      <c r="D18" s="312"/>
      <c r="E18" s="126"/>
      <c r="F18" s="126"/>
      <c r="G18" s="126"/>
      <c r="H18" s="126"/>
      <c r="I18" s="6" t="s">
        <v>160</v>
      </c>
      <c r="J18" s="54">
        <v>12.1379108285832</v>
      </c>
      <c r="K18" s="312"/>
      <c r="L18" s="126"/>
      <c r="M18" s="126"/>
      <c r="N18" s="126"/>
      <c r="O18" s="143"/>
    </row>
    <row r="19" spans="1:15" x14ac:dyDescent="0.25">
      <c r="A19" s="138"/>
      <c r="B19" s="6" t="s">
        <v>404</v>
      </c>
      <c r="C19" s="54">
        <v>15.693464282878752</v>
      </c>
      <c r="D19" s="126"/>
      <c r="E19" s="126"/>
      <c r="F19" s="126"/>
      <c r="G19" s="126"/>
      <c r="H19" s="126"/>
      <c r="I19" s="6" t="s">
        <v>404</v>
      </c>
      <c r="J19" s="54">
        <v>15.693464282878752</v>
      </c>
      <c r="K19" s="126"/>
      <c r="L19" s="126"/>
      <c r="M19" s="126"/>
      <c r="N19" s="126"/>
      <c r="O19" s="143"/>
    </row>
    <row r="20" spans="1:15" ht="15.6" x14ac:dyDescent="0.25">
      <c r="A20" s="138"/>
      <c r="B20" s="126"/>
      <c r="C20" s="268" t="s">
        <v>166</v>
      </c>
      <c r="D20" s="268" t="s">
        <v>323</v>
      </c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43"/>
    </row>
    <row r="21" spans="1:15" x14ac:dyDescent="0.25">
      <c r="A21" s="138"/>
      <c r="B21" s="6" t="s">
        <v>161</v>
      </c>
      <c r="C21" s="313">
        <v>0.1</v>
      </c>
      <c r="D21" s="313">
        <v>2E-3</v>
      </c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43"/>
    </row>
    <row r="22" spans="1:15" ht="13.8" thickBot="1" x14ac:dyDescent="0.3">
      <c r="A22" s="140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8">
    <tabColor rgb="FF92D050"/>
  </sheetPr>
  <dimension ref="A1:AO500"/>
  <sheetViews>
    <sheetView workbookViewId="0">
      <selection activeCell="L4" activeCellId="2" sqref="B4 D4:E4 L4"/>
    </sheetView>
  </sheetViews>
  <sheetFormatPr baseColWidth="10" defaultColWidth="11.54296875" defaultRowHeight="13.2" x14ac:dyDescent="0.25"/>
  <cols>
    <col min="1" max="1" width="8" style="1" bestFit="1" customWidth="1"/>
    <col min="2" max="2" width="4.453125" style="1" bestFit="1" customWidth="1"/>
    <col min="3" max="3" width="18" style="1" bestFit="1" customWidth="1"/>
    <col min="4" max="5" width="5.81640625" style="1" customWidth="1"/>
    <col min="6" max="6" width="8.08984375" style="187" bestFit="1" customWidth="1"/>
    <col min="7" max="7" width="9.1796875" style="190" bestFit="1" customWidth="1"/>
    <col min="8" max="8" width="12.90625" style="187" bestFit="1" customWidth="1"/>
    <col min="9" max="9" width="10.453125" style="187" bestFit="1" customWidth="1"/>
    <col min="10" max="10" width="5.90625" style="189" bestFit="1" customWidth="1"/>
    <col min="11" max="11" width="9.08984375" style="189" bestFit="1" customWidth="1"/>
    <col min="12" max="12" width="6.54296875" style="189" bestFit="1" customWidth="1"/>
    <col min="13" max="13" width="10.36328125" style="189" bestFit="1" customWidth="1"/>
    <col min="14" max="14" width="12.54296875" style="189" bestFit="1" customWidth="1"/>
    <col min="15" max="15" width="10.08984375" style="189" bestFit="1" customWidth="1"/>
    <col min="16" max="16" width="13.54296875" style="189" bestFit="1" customWidth="1"/>
    <col min="17" max="17" width="19.08984375" style="189" bestFit="1" customWidth="1"/>
    <col min="18" max="18" width="14.81640625" style="189" bestFit="1" customWidth="1"/>
    <col min="19" max="19" width="9.81640625" style="189" bestFit="1" customWidth="1"/>
    <col min="20" max="23" width="11.54296875" style="1"/>
    <col min="24" max="24" width="11.54296875" style="291"/>
    <col min="25" max="26" width="11.54296875" style="1"/>
    <col min="27" max="27" width="11.54296875" style="291"/>
    <col min="28" max="16384" width="11.54296875" style="1"/>
  </cols>
  <sheetData>
    <row r="1" spans="1:41" ht="15" x14ac:dyDescent="0.25">
      <c r="A1" s="314"/>
      <c r="B1" s="314"/>
      <c r="C1" s="314"/>
      <c r="D1" s="314"/>
      <c r="E1" s="314"/>
      <c r="F1" s="315"/>
      <c r="G1"/>
      <c r="H1"/>
      <c r="I1"/>
      <c r="J1"/>
      <c r="K1" s="314"/>
      <c r="L1" s="314"/>
      <c r="M1" s="317"/>
      <c r="N1" s="317"/>
      <c r="O1" s="317"/>
      <c r="P1" s="317"/>
      <c r="Q1" s="317"/>
      <c r="R1" s="317"/>
      <c r="S1" s="17"/>
      <c r="T1" s="17"/>
      <c r="U1" s="17"/>
      <c r="V1" s="17"/>
      <c r="Y1" s="311" t="s">
        <v>442</v>
      </c>
      <c r="Z1" s="290">
        <f>+STDEV(W5:W500)</f>
        <v>0.13712702122838488</v>
      </c>
    </row>
    <row r="2" spans="1:41" x14ac:dyDescent="0.25">
      <c r="A2" s="314"/>
      <c r="B2" s="314"/>
      <c r="C2" s="314"/>
      <c r="D2" s="314"/>
      <c r="E2" s="314"/>
      <c r="F2" s="315"/>
      <c r="G2" s="316"/>
      <c r="H2" s="315"/>
      <c r="I2" s="315"/>
      <c r="J2" s="317"/>
      <c r="K2" s="317"/>
      <c r="L2" s="317"/>
      <c r="M2" s="317"/>
      <c r="N2" s="317"/>
      <c r="O2" s="317"/>
      <c r="P2" s="317"/>
      <c r="Q2" s="317"/>
      <c r="R2" s="317"/>
      <c r="S2" s="17"/>
      <c r="Y2" s="307" t="s">
        <v>404</v>
      </c>
      <c r="Z2" s="290">
        <f>+VLOOKUP(MIN(Y5:Y34),Y5:Z34,2,FALSE)</f>
        <v>0.15693464282878752</v>
      </c>
      <c r="AB2" s="324" t="s">
        <v>405</v>
      </c>
      <c r="AC2" s="325">
        <f>+EXP(AC7/AC6)</f>
        <v>8.7419813013544641</v>
      </c>
    </row>
    <row r="3" spans="1:41" ht="15.6" x14ac:dyDescent="0.3">
      <c r="A3" s="276" t="s">
        <v>385</v>
      </c>
      <c r="C3" s="283" t="s">
        <v>311</v>
      </c>
      <c r="D3" s="283"/>
      <c r="E3" s="283"/>
      <c r="L3" s="424" t="s">
        <v>157</v>
      </c>
      <c r="M3" s="424"/>
      <c r="N3" s="424" t="s">
        <v>163</v>
      </c>
      <c r="O3" s="424"/>
      <c r="P3" s="424"/>
      <c r="Q3" s="425" t="s">
        <v>403</v>
      </c>
      <c r="R3" s="426"/>
      <c r="S3" s="266" t="s">
        <v>160</v>
      </c>
      <c r="T3" s="425" t="s">
        <v>402</v>
      </c>
      <c r="U3" s="427"/>
      <c r="V3" s="427"/>
      <c r="W3" s="426"/>
      <c r="Y3"/>
      <c r="Z3"/>
      <c r="AB3" s="324" t="s">
        <v>406</v>
      </c>
      <c r="AC3" s="325">
        <f>+AC2*AC10</f>
        <v>0.25032750769781087</v>
      </c>
    </row>
    <row r="4" spans="1:41" ht="16.2" x14ac:dyDescent="0.3">
      <c r="A4" s="266" t="s">
        <v>202</v>
      </c>
      <c r="B4" s="268" t="s">
        <v>85</v>
      </c>
      <c r="C4" s="268" t="s">
        <v>154</v>
      </c>
      <c r="D4" s="296" t="s">
        <v>426</v>
      </c>
      <c r="E4" s="296" t="s">
        <v>427</v>
      </c>
      <c r="F4" s="188" t="s">
        <v>428</v>
      </c>
      <c r="G4" s="191" t="s">
        <v>333</v>
      </c>
      <c r="H4" s="188" t="s">
        <v>334</v>
      </c>
      <c r="I4" s="188" t="s">
        <v>429</v>
      </c>
      <c r="J4" s="266" t="s">
        <v>156</v>
      </c>
      <c r="K4" s="266" t="s">
        <v>326</v>
      </c>
      <c r="L4" s="266" t="s">
        <v>162</v>
      </c>
      <c r="M4" s="266" t="s">
        <v>327</v>
      </c>
      <c r="N4" s="266" t="s">
        <v>328</v>
      </c>
      <c r="O4" s="266" t="s">
        <v>329</v>
      </c>
      <c r="P4" s="266" t="s">
        <v>330</v>
      </c>
      <c r="Q4" s="266" t="s">
        <v>331</v>
      </c>
      <c r="R4" s="266" t="s">
        <v>332</v>
      </c>
      <c r="S4" s="266"/>
      <c r="T4" s="288" t="s">
        <v>399</v>
      </c>
      <c r="U4" s="288" t="s">
        <v>400</v>
      </c>
      <c r="V4" s="288" t="s">
        <v>401</v>
      </c>
      <c r="W4" s="323" t="s">
        <v>449</v>
      </c>
      <c r="X4" s="302"/>
      <c r="Y4" s="323" t="s">
        <v>446</v>
      </c>
      <c r="Z4" s="323" t="s">
        <v>450</v>
      </c>
      <c r="AA4" s="302"/>
      <c r="AB4"/>
      <c r="AC4" s="326"/>
      <c r="AE4" s="292"/>
      <c r="AF4" s="302"/>
      <c r="AG4" s="302"/>
      <c r="AH4" s="303"/>
      <c r="AI4" s="304"/>
      <c r="AJ4" s="303"/>
      <c r="AK4" s="303"/>
      <c r="AL4" s="302"/>
      <c r="AM4" s="302"/>
      <c r="AN4" s="302"/>
      <c r="AO4" s="302"/>
    </row>
    <row r="5" spans="1:41" x14ac:dyDescent="0.25">
      <c r="A5" s="173" t="s">
        <v>384</v>
      </c>
      <c r="B5" s="173">
        <v>1</v>
      </c>
      <c r="C5" s="173" t="s">
        <v>666</v>
      </c>
      <c r="D5" s="306">
        <v>1</v>
      </c>
      <c r="E5" s="306">
        <v>0</v>
      </c>
      <c r="F5" s="197">
        <f>+ABS(1 - 1.05785441398621)*100</f>
        <v>5.7854413986210051</v>
      </c>
      <c r="G5" s="197">
        <v>8.1510901451110791E-3</v>
      </c>
      <c r="H5" s="197">
        <v>2.7479535479562774E-2</v>
      </c>
      <c r="I5" s="197">
        <v>0.34462624788284302</v>
      </c>
      <c r="J5" s="197">
        <v>93.960441589355497</v>
      </c>
      <c r="K5" s="197">
        <v>2.5819892883300799</v>
      </c>
      <c r="L5" s="197">
        <v>9.3960441589355508</v>
      </c>
      <c r="M5" s="197">
        <v>0.25819892883300799</v>
      </c>
      <c r="N5" s="198">
        <v>140.94061971317669</v>
      </c>
      <c r="O5" s="198">
        <v>14.999995458636013</v>
      </c>
      <c r="P5" s="198">
        <v>1324.2842866127507</v>
      </c>
      <c r="Q5" s="198">
        <f>+(LN($L$5))/(($M$5/$L$5)^2)</f>
        <v>2966.7792110101022</v>
      </c>
      <c r="R5" s="198">
        <f>1/($M$5/$L$5 )^2</f>
        <v>1324.2842866127503</v>
      </c>
      <c r="S5" s="198">
        <f>+(($L$5-8.82800153096517)^2)/(($M$5)^2)</f>
        <v>4.8400849424995211</v>
      </c>
      <c r="T5" s="198">
        <f>1/(($Z$2^2)+($M$5/$L$5)^2)</f>
        <v>39.395504366068678</v>
      </c>
      <c r="U5" s="198">
        <f>+$T$5*LN($L$5)</f>
        <v>88.257305883663236</v>
      </c>
      <c r="V5" s="198">
        <f>+($T$5^2)*((LN($L$5)-LN($AC$2))^2)</f>
        <v>8.0795836722873116</v>
      </c>
      <c r="W5" s="198">
        <f>+LN($L$5)</f>
        <v>2.2402887665446212</v>
      </c>
      <c r="X5" s="305"/>
      <c r="Y5" s="197">
        <f>+ABS(110.26646687036)</f>
        <v>110.26646687036001</v>
      </c>
      <c r="Z5" s="289">
        <f>+Z1</f>
        <v>0.13712702122838488</v>
      </c>
      <c r="AA5" s="305"/>
      <c r="AB5" s="327" t="s">
        <v>446</v>
      </c>
      <c r="AC5" s="325">
        <f>+AC6-AC8</f>
        <v>279.36650693304773</v>
      </c>
    </row>
    <row r="6" spans="1:41" x14ac:dyDescent="0.25">
      <c r="A6" s="173" t="s">
        <v>384</v>
      </c>
      <c r="B6" s="173">
        <v>2</v>
      </c>
      <c r="C6" s="173" t="s">
        <v>635</v>
      </c>
      <c r="D6" s="306">
        <v>2</v>
      </c>
      <c r="E6" s="306">
        <v>0</v>
      </c>
      <c r="F6" s="197">
        <f>+ABS(1 - 1.03496897220612)*100</f>
        <v>3.4968972206119942</v>
      </c>
      <c r="G6" s="197">
        <v>5.8142203092575095E-3</v>
      </c>
      <c r="H6" s="197">
        <v>2.5635198581230055E-2</v>
      </c>
      <c r="I6" s="197">
        <v>0.134195521473885</v>
      </c>
      <c r="J6" s="197">
        <v>103.36789703369099</v>
      </c>
      <c r="K6" s="197">
        <v>2.6498565673828098</v>
      </c>
      <c r="L6" s="197">
        <v>10.336789703369099</v>
      </c>
      <c r="M6" s="197">
        <v>0.26498565673828101</v>
      </c>
      <c r="N6" s="198">
        <v>147.21123193127897</v>
      </c>
      <c r="O6" s="198">
        <v>14.241484653915133</v>
      </c>
      <c r="P6" s="198">
        <v>1521.6915464475248</v>
      </c>
      <c r="Q6" s="198">
        <f>+(LN($L$6))/(($M$6/$L$6)^2)</f>
        <v>3554.2291687622323</v>
      </c>
      <c r="R6" s="198">
        <f>1/($M$6/$L$6 )^2</f>
        <v>1521.6915464475248</v>
      </c>
      <c r="S6" s="198">
        <f>+(($L$6-8.82800153096517)^2)/(($M$6)^2)</f>
        <v>32.419910236564029</v>
      </c>
      <c r="T6" s="198">
        <f>1/(($Z$2^2)+($M$6/$L$6)^2)</f>
        <v>39.548130142371271</v>
      </c>
      <c r="U6" s="198">
        <f>+$T$6*LN($L$6)</f>
        <v>92.372937242224538</v>
      </c>
      <c r="V6" s="198">
        <f>+($T$6^2)*((LN($L$6)-LN($AC$2))^2)</f>
        <v>43.919496667274977</v>
      </c>
      <c r="W6" s="198">
        <f>+LN($L$6)</f>
        <v>2.3357093473114059</v>
      </c>
      <c r="X6" s="305"/>
      <c r="Y6" s="197">
        <f>+ABS(-69.5653545135767)</f>
        <v>69.565354513576693</v>
      </c>
      <c r="Z6" s="289">
        <v>0.12712702122838487</v>
      </c>
      <c r="AA6" s="305"/>
      <c r="AB6" s="327" t="s">
        <v>443</v>
      </c>
      <c r="AC6" s="325">
        <f>+SUM(T5:T500)</f>
        <v>940.19187519151899</v>
      </c>
    </row>
    <row r="7" spans="1:41" x14ac:dyDescent="0.25">
      <c r="A7" s="173" t="s">
        <v>384</v>
      </c>
      <c r="B7" s="173">
        <v>3</v>
      </c>
      <c r="C7" s="173" t="s">
        <v>635</v>
      </c>
      <c r="D7" s="306">
        <v>3</v>
      </c>
      <c r="E7" s="306">
        <v>0</v>
      </c>
      <c r="F7" s="197">
        <f>+ABS(1 - 1.05265378952026)*100</f>
        <v>5.2653789520259897</v>
      </c>
      <c r="G7" s="197">
        <v>8.1439954042434697E-3</v>
      </c>
      <c r="H7" s="197">
        <v>2.7399016838878326E-2</v>
      </c>
      <c r="I7" s="197">
        <v>5.0247967243194601E-2</v>
      </c>
      <c r="J7" s="197">
        <v>83.208076477050795</v>
      </c>
      <c r="K7" s="197">
        <v>2.2798194885253902</v>
      </c>
      <c r="L7" s="197">
        <v>8.3208076477050792</v>
      </c>
      <c r="M7" s="197">
        <v>0.22798194885253903</v>
      </c>
      <c r="N7" s="198">
        <v>160.09013060082995</v>
      </c>
      <c r="O7" s="198">
        <v>19.239734576124185</v>
      </c>
      <c r="P7" s="198">
        <v>1332.0791830254907</v>
      </c>
      <c r="Q7" s="198">
        <f>+(LN($L$7))/(($M$7/$L$7)^2)</f>
        <v>2822.3551882270244</v>
      </c>
      <c r="R7" s="198">
        <f>1/($M$7/$L$7 )^2</f>
        <v>1332.0791830254911</v>
      </c>
      <c r="S7" s="198">
        <f>+(($L$7-8.82800153096517)^2)/(($M$7)^2)</f>
        <v>4.9493377424309584</v>
      </c>
      <c r="T7" s="198">
        <f>1/(($Z$2^2)+($M$7/$L$7)^2)</f>
        <v>39.402363480033173</v>
      </c>
      <c r="U7" s="198">
        <f>+$T$7*LN($L$7)</f>
        <v>83.484124977989822</v>
      </c>
      <c r="V7" s="198">
        <f>+($T$7^2)*((LN($L$7)-LN($AC$2))^2)</f>
        <v>3.785326500800573</v>
      </c>
      <c r="W7" s="198">
        <f>+LN($L$7)</f>
        <v>2.1187593231633102</v>
      </c>
      <c r="X7" s="305"/>
      <c r="Y7" s="197">
        <f>+ABS(31.664526784893)</f>
        <v>31.664526784892999</v>
      </c>
      <c r="Z7" s="289">
        <v>0.13212702122838488</v>
      </c>
      <c r="AA7" s="305"/>
      <c r="AB7" s="327" t="s">
        <v>444</v>
      </c>
      <c r="AC7" s="325">
        <f>+SUM(U5:U500)</f>
        <v>2038.4646577202293</v>
      </c>
    </row>
    <row r="8" spans="1:41" x14ac:dyDescent="0.25">
      <c r="A8" s="173" t="s">
        <v>385</v>
      </c>
      <c r="B8" s="173">
        <v>4</v>
      </c>
      <c r="C8" s="173" t="s">
        <v>635</v>
      </c>
      <c r="D8" s="306">
        <v>4</v>
      </c>
      <c r="E8" s="306">
        <v>0</v>
      </c>
      <c r="F8" s="197">
        <f>+ABS(1 - 1.1086254119873)*100</f>
        <v>10.862541198730003</v>
      </c>
      <c r="G8" s="197">
        <v>1.1475595235824601E-2</v>
      </c>
      <c r="H8" s="197">
        <v>3.3235002234271685E-2</v>
      </c>
      <c r="I8" s="197">
        <v>0.60235762596130404</v>
      </c>
      <c r="J8" s="197">
        <v>76.916389465332003</v>
      </c>
      <c r="K8" s="197">
        <v>2.5563163757324201</v>
      </c>
      <c r="L8" s="197">
        <v>7.6916389465332005</v>
      </c>
      <c r="M8" s="197">
        <v>0.25563163757324203</v>
      </c>
      <c r="N8" s="198">
        <v>117.70358360305876</v>
      </c>
      <c r="O8" s="198">
        <v>15.302796246840277</v>
      </c>
      <c r="P8" s="198">
        <v>905.33346778781333</v>
      </c>
      <c r="Q8" s="198">
        <f>+(LN($L$8))/(($M$8/$L$8)^2)</f>
        <v>1847.0014873903613</v>
      </c>
      <c r="R8" s="198">
        <f>1/($M$8/$L$8 )^2</f>
        <v>905.33346778781333</v>
      </c>
      <c r="S8" s="198">
        <f>+(($L$8-8.82800153096517)^2)/(($M$8)^2)</f>
        <v>19.760805675697924</v>
      </c>
      <c r="T8" s="198">
        <f>1/(($Z$2^2)+($M$8/$L$8)^2)</f>
        <v>38.860535280943004</v>
      </c>
      <c r="U8" s="198">
        <f>+$T$8*LN($L$8)</f>
        <v>79.28069492456855</v>
      </c>
      <c r="V8" s="198">
        <f>+($T$8^2)*((LN($L$8)-LN($AC$2))^2)</f>
        <v>24.743301546165309</v>
      </c>
      <c r="W8" s="198">
        <f>+LN($L$8)</f>
        <v>2.0401338877966348</v>
      </c>
      <c r="X8" s="305"/>
      <c r="Y8" s="197">
        <f>+ABS(-15.7682104587782)</f>
        <v>15.768210458778199</v>
      </c>
      <c r="Z8" s="289">
        <v>0.12962702122838488</v>
      </c>
      <c r="AA8" s="305"/>
      <c r="AB8" s="327" t="s">
        <v>445</v>
      </c>
      <c r="AC8" s="325">
        <f>+SUM(V5:V500)</f>
        <v>660.82536825847126</v>
      </c>
    </row>
    <row r="9" spans="1:41" x14ac:dyDescent="0.25">
      <c r="A9" s="173" t="s">
        <v>384</v>
      </c>
      <c r="B9" s="173">
        <v>5</v>
      </c>
      <c r="C9" s="173" t="s">
        <v>635</v>
      </c>
      <c r="D9" s="306">
        <v>5</v>
      </c>
      <c r="E9" s="306">
        <v>0</v>
      </c>
      <c r="F9" s="197">
        <f>+ABS(1 - 1.07606530189514)*100</f>
        <v>7.6065301895140047</v>
      </c>
      <c r="G9" s="197">
        <v>6.65052652359009E-3</v>
      </c>
      <c r="H9" s="197">
        <v>2.5369226298739399E-2</v>
      </c>
      <c r="I9" s="197">
        <v>0.13942836225032801</v>
      </c>
      <c r="J9" s="197">
        <v>87.404792785644503</v>
      </c>
      <c r="K9" s="197">
        <v>2.2173919677734402</v>
      </c>
      <c r="L9" s="197">
        <v>8.7404792785644503</v>
      </c>
      <c r="M9" s="197">
        <v>0.22173919677734402</v>
      </c>
      <c r="N9" s="198">
        <v>177.76665788566532</v>
      </c>
      <c r="O9" s="198">
        <v>20.338319240871421</v>
      </c>
      <c r="P9" s="198">
        <v>1553.7657896693136</v>
      </c>
      <c r="Q9" s="198">
        <f>+(LN($L$9))/(($M$9/$L$9)^2)</f>
        <v>3368.5098898654082</v>
      </c>
      <c r="R9" s="198">
        <f>1/($M$9/$L$9 )^2</f>
        <v>1553.7657896693133</v>
      </c>
      <c r="S9" s="198">
        <f>+(($L$9-8.82800153096517)^2)/(($M$9)^2)</f>
        <v>0.15579446763403074</v>
      </c>
      <c r="T9" s="198">
        <f>1/(($Z$2^2)+($M$9/$L$9)^2)</f>
        <v>39.569359126198542</v>
      </c>
      <c r="U9" s="198">
        <f>+$T$9*LN($L$9)</f>
        <v>85.78498666816688</v>
      </c>
      <c r="V9" s="198">
        <f>+($T$9^2)*((LN($L$9)-LN($AC$2))^2)</f>
        <v>4.6230219492223641E-5</v>
      </c>
      <c r="W9" s="198">
        <f>+LN($L$9)</f>
        <v>2.1679650255282845</v>
      </c>
      <c r="X9" s="305"/>
      <c r="Y9" s="197">
        <f>+ABS(8.6958511021578)</f>
        <v>8.6958511021577998</v>
      </c>
      <c r="Z9" s="289">
        <v>0.13087702122838488</v>
      </c>
      <c r="AA9" s="305"/>
      <c r="AB9" s="327" t="s">
        <v>447</v>
      </c>
      <c r="AC9" s="325">
        <f>+AC6+AC5</f>
        <v>1219.5583821245668</v>
      </c>
    </row>
    <row r="10" spans="1:41" x14ac:dyDescent="0.25">
      <c r="A10" s="173" t="s">
        <v>384</v>
      </c>
      <c r="B10" s="173">
        <v>6</v>
      </c>
      <c r="C10" s="173" t="s">
        <v>635</v>
      </c>
      <c r="D10" s="306">
        <v>6</v>
      </c>
      <c r="E10" s="306">
        <v>0</v>
      </c>
      <c r="F10" s="197">
        <f>+ABS(1 - 1.06089663505554)*100</f>
        <v>6.0896635055539994</v>
      </c>
      <c r="G10" s="197">
        <v>1.4181277751922601E-2</v>
      </c>
      <c r="H10" s="197">
        <v>3.1522728389007021E-2</v>
      </c>
      <c r="I10" s="197">
        <v>0.54418754577636697</v>
      </c>
      <c r="J10" s="197">
        <v>83.258605957031307</v>
      </c>
      <c r="K10" s="197">
        <v>2.6245384216308598</v>
      </c>
      <c r="L10" s="197">
        <v>8.3258605957031318</v>
      </c>
      <c r="M10" s="197">
        <v>0.26245384216308598</v>
      </c>
      <c r="N10" s="198">
        <v>120.87132003972313</v>
      </c>
      <c r="O10" s="198">
        <v>14.517576729798149</v>
      </c>
      <c r="P10" s="198">
        <v>1006.3577606693533</v>
      </c>
      <c r="Q10" s="198">
        <f>+(LN($L$10))/(($M$10/$L$10)^2)</f>
        <v>2132.8408297590227</v>
      </c>
      <c r="R10" s="198">
        <f>1/($M$10/$L$10 )^2</f>
        <v>1006.3577606693534</v>
      </c>
      <c r="S10" s="198">
        <f>+(($L$10-8.82800153096517)^2)/(($M$10)^2)</f>
        <v>3.6605419172095064</v>
      </c>
      <c r="T10" s="198">
        <f>1/(($Z$2^2)+($M$10/$L$10)^2)</f>
        <v>39.028708875423966</v>
      </c>
      <c r="U10" s="198">
        <f>+$T$10*LN($L$10)</f>
        <v>82.716134436044157</v>
      </c>
      <c r="V10" s="198">
        <f>+($T$10^2)*((LN($L$10)-LN($AC$2))^2)</f>
        <v>3.6231134405708123</v>
      </c>
      <c r="W10" s="198">
        <f>+LN($L$10)</f>
        <v>2.1193664053829302</v>
      </c>
      <c r="X10" s="305"/>
      <c r="Y10" s="197">
        <f>+ABS(-3.34352017244601)</f>
        <v>3.3435201724460102</v>
      </c>
      <c r="Z10" s="289">
        <v>0.13025202122838489</v>
      </c>
      <c r="AA10" s="305"/>
      <c r="AB10" s="327" t="s">
        <v>448</v>
      </c>
      <c r="AC10" s="325">
        <f>+(AC9^(-0.5))</f>
        <v>2.8635099878219331E-2</v>
      </c>
    </row>
    <row r="11" spans="1:41" x14ac:dyDescent="0.25">
      <c r="A11" s="173" t="s">
        <v>385</v>
      </c>
      <c r="B11" s="173">
        <v>7</v>
      </c>
      <c r="C11" s="173" t="s">
        <v>635</v>
      </c>
      <c r="D11" s="306">
        <v>7</v>
      </c>
      <c r="E11" s="306">
        <v>0</v>
      </c>
      <c r="F11" s="197">
        <f>+ABS(1 - 1.05094885826111)*100</f>
        <v>5.0948858261109953</v>
      </c>
      <c r="G11" s="197">
        <v>1.33799946308136E-2</v>
      </c>
      <c r="H11" s="197">
        <v>3.415352277170404E-2</v>
      </c>
      <c r="I11" s="197">
        <v>0.112873524427414</v>
      </c>
      <c r="J11" s="197">
        <v>84.178054809570298</v>
      </c>
      <c r="K11" s="197">
        <v>2.8749771118164098</v>
      </c>
      <c r="L11" s="197">
        <v>8.4178054809570302</v>
      </c>
      <c r="M11" s="197">
        <v>0.28749771118164097</v>
      </c>
      <c r="N11" s="198">
        <v>101.84274646700666</v>
      </c>
      <c r="O11" s="198">
        <v>12.098491310757641</v>
      </c>
      <c r="P11" s="198">
        <v>857.29242940568599</v>
      </c>
      <c r="Q11" s="198">
        <f>+(LN($L$11))/(($M$11/$L$11)^2)</f>
        <v>1826.3322090607783</v>
      </c>
      <c r="R11" s="198">
        <f>1/($M$11/$L$11 )^2</f>
        <v>857.29242940568611</v>
      </c>
      <c r="S11" s="198">
        <f>+(($L$11-8.82800153096517)^2)/(($M$11)^2)</f>
        <v>2.0357018199935544</v>
      </c>
      <c r="T11" s="198">
        <f>1/(($Z$2^2)+($M$11/$L$11)^2)</f>
        <v>38.767285248801009</v>
      </c>
      <c r="U11" s="198">
        <f>+$T$11*LN($L$11)</f>
        <v>82.587853664840111</v>
      </c>
      <c r="V11" s="198">
        <f>+($T$11^2)*((LN($L$11)-LN($AC$2))^2)</f>
        <v>2.1460092053989315</v>
      </c>
      <c r="W11" s="198">
        <f>+LN($L$11)</f>
        <v>2.13034916256857</v>
      </c>
      <c r="X11" s="305"/>
      <c r="Y11" s="197">
        <f>+ABS(2.72359854303522)</f>
        <v>2.7235985430352199</v>
      </c>
      <c r="Z11" s="289">
        <v>0.13056452122838488</v>
      </c>
      <c r="AA11" s="305"/>
    </row>
    <row r="12" spans="1:41" x14ac:dyDescent="0.25">
      <c r="A12" s="173" t="s">
        <v>385</v>
      </c>
      <c r="B12" s="173">
        <v>8</v>
      </c>
      <c r="C12" s="173" t="s">
        <v>635</v>
      </c>
      <c r="D12" s="306">
        <v>8</v>
      </c>
      <c r="E12" s="306">
        <v>0</v>
      </c>
      <c r="F12" s="197">
        <f>+ABS(1 - 1.07743382453918)*100</f>
        <v>7.7433824539179907</v>
      </c>
      <c r="G12" s="197">
        <v>8.5433357954025294E-3</v>
      </c>
      <c r="H12" s="197">
        <v>2.6484918626852674E-2</v>
      </c>
      <c r="I12" s="197">
        <v>0.22050598263740501</v>
      </c>
      <c r="J12" s="197">
        <v>85.506950378417997</v>
      </c>
      <c r="K12" s="197">
        <v>2.2646446228027299</v>
      </c>
      <c r="L12" s="197">
        <v>8.5506950378418001</v>
      </c>
      <c r="M12" s="197">
        <v>0.226464462280273</v>
      </c>
      <c r="N12" s="198">
        <v>166.72521902507637</v>
      </c>
      <c r="O12" s="198">
        <v>19.49844056971045</v>
      </c>
      <c r="P12" s="198">
        <v>1425.6165030008078</v>
      </c>
      <c r="Q12" s="198">
        <f>+(LN($L$12))/(($M$12/$L$12)^2)</f>
        <v>3059.3909363236085</v>
      </c>
      <c r="R12" s="198">
        <f>1/($M$12/$L$12 )^2</f>
        <v>1425.6165030008078</v>
      </c>
      <c r="S12" s="198">
        <f>+(($L$12-8.82800153096517)^2)/(($M$12)^2)</f>
        <v>1.4994084585433736</v>
      </c>
      <c r="T12" s="198">
        <f>1/(($Z$2^2)+($M$12/$L$12)^2)</f>
        <v>39.478983171378886</v>
      </c>
      <c r="U12" s="198">
        <f>+$T$12*LN($L$12)</f>
        <v>84.722394161089753</v>
      </c>
      <c r="V12" s="198">
        <f>+($T$12^2)*((LN($L$12)-LN($AC$2))^2)</f>
        <v>0.76290503116389907</v>
      </c>
      <c r="W12" s="198">
        <f>+LN($L$12)</f>
        <v>2.1460125706203859</v>
      </c>
      <c r="X12" s="305"/>
      <c r="Y12" s="197">
        <f>+ABS(-0.298012011511901)</f>
        <v>0.29801201151190099</v>
      </c>
      <c r="Z12" s="289">
        <v>0.13040827122838489</v>
      </c>
      <c r="AA12" s="305"/>
    </row>
    <row r="13" spans="1:41" x14ac:dyDescent="0.25">
      <c r="A13" s="173" t="s">
        <v>385</v>
      </c>
      <c r="B13" s="173">
        <v>9</v>
      </c>
      <c r="C13" s="173" t="s">
        <v>635</v>
      </c>
      <c r="D13" s="306">
        <v>9</v>
      </c>
      <c r="E13" s="306">
        <v>0</v>
      </c>
      <c r="F13" s="197">
        <f>+ABS(1 - 1.08285903930664)*100</f>
        <v>8.285903930663995</v>
      </c>
      <c r="G13" s="197">
        <v>9.2847728729248003E-3</v>
      </c>
      <c r="H13" s="197">
        <v>3.0784415725692633E-2</v>
      </c>
      <c r="I13" s="197">
        <v>4.9457006156444501E-2</v>
      </c>
      <c r="J13" s="197">
        <v>94.259941101074205</v>
      </c>
      <c r="K13" s="197">
        <v>2.9017372131347701</v>
      </c>
      <c r="L13" s="197">
        <v>9.4259941101074212</v>
      </c>
      <c r="M13" s="197">
        <v>0.29017372131347702</v>
      </c>
      <c r="N13" s="198">
        <v>111.94662512605241</v>
      </c>
      <c r="O13" s="198">
        <v>11.876373337217865</v>
      </c>
      <c r="P13" s="198">
        <v>1055.2082290845735</v>
      </c>
      <c r="Q13" s="198">
        <f>+(LN($L$13))/(($M$13/$L$13)^2)</f>
        <v>2367.3292758008488</v>
      </c>
      <c r="R13" s="198">
        <f>1/($M$13/$L$13 )^2</f>
        <v>1055.2082290845735</v>
      </c>
      <c r="S13" s="198">
        <f>+(($L$13-8.82800153096517)^2)/(($M$13)^2)</f>
        <v>4.2469332046154697</v>
      </c>
      <c r="T13" s="198">
        <f>1/(($Z$2^2)+($M$13/$L$13)^2)</f>
        <v>39.098907235565079</v>
      </c>
      <c r="U13" s="198">
        <f>+$T$13*LN($L$13)</f>
        <v>87.717272476991155</v>
      </c>
      <c r="V13" s="198">
        <f>+($T$13^2)*((LN($L$13)-LN($AC$2))^2)</f>
        <v>8.6759149440722663</v>
      </c>
      <c r="W13" s="198">
        <f>+LN($L$13)</f>
        <v>2.2434712036453521</v>
      </c>
      <c r="X13" s="305"/>
      <c r="Y13" s="197">
        <f>+ABS(1.21576909161672)</f>
        <v>1.2157690916167201</v>
      </c>
      <c r="Z13" s="289">
        <v>0.1304863962283849</v>
      </c>
      <c r="AA13" s="305"/>
    </row>
    <row r="14" spans="1:41" x14ac:dyDescent="0.25">
      <c r="A14" s="173" t="s">
        <v>385</v>
      </c>
      <c r="B14" s="173">
        <v>10</v>
      </c>
      <c r="C14" s="173" t="s">
        <v>635</v>
      </c>
      <c r="D14" s="306">
        <v>10</v>
      </c>
      <c r="E14" s="306">
        <v>0</v>
      </c>
      <c r="F14" s="197">
        <f>+ABS(1 - 1.08238077163696)*100</f>
        <v>8.2380771636960013</v>
      </c>
      <c r="G14" s="197">
        <v>8.261226415634159E-3</v>
      </c>
      <c r="H14" s="197">
        <v>2.8439708824983111E-2</v>
      </c>
      <c r="I14" s="197">
        <v>0.30177015066146901</v>
      </c>
      <c r="J14" s="197">
        <v>82.677032470703097</v>
      </c>
      <c r="K14" s="197">
        <v>2.3513107299804701</v>
      </c>
      <c r="L14" s="197">
        <v>8.26770324707031</v>
      </c>
      <c r="M14" s="197">
        <v>0.23513107299804703</v>
      </c>
      <c r="N14" s="198">
        <v>149.54256607420726</v>
      </c>
      <c r="O14" s="198">
        <v>18.087558491797367</v>
      </c>
      <c r="P14" s="198">
        <v>1236.3735591069499</v>
      </c>
      <c r="Q14" s="198">
        <f>+(LN($L$14))/(($M$14/$L$14)^2)</f>
        <v>2611.6620323995353</v>
      </c>
      <c r="R14" s="198">
        <f>1/($M$14/$L$14 )^2</f>
        <v>1236.3735591069496</v>
      </c>
      <c r="S14" s="198">
        <f>+(($L$14-8.82800153096517)^2)/(($M$14)^2)</f>
        <v>5.6783026070199725</v>
      </c>
      <c r="T14" s="198">
        <f>1/(($Z$2^2)+($M$14/$L$14)^2)</f>
        <v>39.312349703267927</v>
      </c>
      <c r="U14" s="198">
        <f>+$T$14*LN($L$14)</f>
        <v>83.041707231751545</v>
      </c>
      <c r="V14" s="198">
        <f>+($T$14^2)*((LN($L$14)-LN($AC$2))^2)</f>
        <v>4.8085784681976449</v>
      </c>
      <c r="W14" s="198">
        <f>+LN($L$14)</f>
        <v>2.1123567494325712</v>
      </c>
      <c r="X14" s="305"/>
      <c r="Y14" s="197">
        <f>+ABS(0.459623914726762)</f>
        <v>0.45962391472676201</v>
      </c>
      <c r="Z14" s="289">
        <v>0.13044733372838491</v>
      </c>
      <c r="AA14" s="305"/>
    </row>
    <row r="15" spans="1:41" x14ac:dyDescent="0.25">
      <c r="A15" s="173" t="s">
        <v>384</v>
      </c>
      <c r="B15" s="173">
        <v>11</v>
      </c>
      <c r="C15" s="173" t="s">
        <v>635</v>
      </c>
      <c r="D15" s="306">
        <v>11</v>
      </c>
      <c r="E15" s="306">
        <v>0</v>
      </c>
      <c r="F15" s="197">
        <f>+ABS(1 - 1.09536337852478)*100</f>
        <v>9.536337852478006</v>
      </c>
      <c r="G15" s="197">
        <v>1.23375988006592E-2</v>
      </c>
      <c r="H15" s="197">
        <v>2.9228993091106045E-2</v>
      </c>
      <c r="I15" s="197">
        <v>0.19595162570476499</v>
      </c>
      <c r="J15" s="197">
        <v>90.872795104980497</v>
      </c>
      <c r="K15" s="197">
        <v>2.6561203002929701</v>
      </c>
      <c r="L15" s="197">
        <v>9.0872795104980497</v>
      </c>
      <c r="M15" s="197">
        <v>0.26561203002929701</v>
      </c>
      <c r="N15" s="198">
        <v>128.80668530467267</v>
      </c>
      <c r="O15" s="198">
        <v>14.174394565047676</v>
      </c>
      <c r="P15" s="198">
        <v>1170.502352184322</v>
      </c>
      <c r="Q15" s="198">
        <f>+(LN($L$15))/(($M$15/$L$15)^2)</f>
        <v>2583.153056925069</v>
      </c>
      <c r="R15" s="198">
        <f>1/($M$15/$L$15 )^2</f>
        <v>1170.502352184322</v>
      </c>
      <c r="S15" s="198">
        <f>+(($L$15-8.82800153096517)^2)/(($M$15)^2)</f>
        <v>0.95287467634904754</v>
      </c>
      <c r="T15" s="198">
        <f>1/(($Z$2^2)+($M$15/$L$15)^2)</f>
        <v>39.242130612337455</v>
      </c>
      <c r="U15" s="198">
        <f>+$T$15*LN($L$15)</f>
        <v>86.602499740683626</v>
      </c>
      <c r="V15" s="198">
        <f>+($T$15^2)*((LN($L$15)-LN($AC$2))^2)</f>
        <v>2.3109776161409621</v>
      </c>
      <c r="W15" s="198">
        <f>+LN($L$15)</f>
        <v>2.2068755796214692</v>
      </c>
      <c r="X15" s="305"/>
      <c r="Y15" s="197">
        <f>+ABS(-0.298012011510991)</f>
        <v>0.29801201151099099</v>
      </c>
      <c r="Z15" s="289">
        <v>0.13040827122838491</v>
      </c>
      <c r="AA15" s="305"/>
    </row>
    <row r="16" spans="1:41" x14ac:dyDescent="0.25">
      <c r="A16" s="173" t="s">
        <v>385</v>
      </c>
      <c r="B16" s="173">
        <v>12</v>
      </c>
      <c r="C16" s="173" t="s">
        <v>635</v>
      </c>
      <c r="D16" s="306">
        <v>12</v>
      </c>
      <c r="E16" s="306">
        <v>0</v>
      </c>
      <c r="F16" s="197">
        <f>+ABS(1 - 1.13907468318939)*100</f>
        <v>13.90746831893901</v>
      </c>
      <c r="G16" s="197">
        <v>1.04154312610626E-2</v>
      </c>
      <c r="H16" s="197">
        <v>3.1695199108771749E-2</v>
      </c>
      <c r="I16" s="197">
        <v>0.23211981356144001</v>
      </c>
      <c r="J16" s="197">
        <v>144.77584838867199</v>
      </c>
      <c r="K16" s="197">
        <v>4.5886993408203098</v>
      </c>
      <c r="L16" s="197">
        <v>14.4775848388672</v>
      </c>
      <c r="M16" s="197">
        <v>0.45886993408203103</v>
      </c>
      <c r="N16" s="198">
        <v>68.75699895397176</v>
      </c>
      <c r="O16" s="198">
        <v>4.7492036634027182</v>
      </c>
      <c r="P16" s="198">
        <v>995.43528562202948</v>
      </c>
      <c r="Q16" s="198">
        <f>+(LN($L$16))/(($M$16/$L$16)^2)</f>
        <v>2660.4019172906778</v>
      </c>
      <c r="R16" s="198">
        <f>1/($M$16/$L$16 )^2</f>
        <v>995.43528562202926</v>
      </c>
      <c r="S16" s="198">
        <f>+(($L$16-8.82800153096517)^2)/(($M$16)^2)</f>
        <v>151.58409257087695</v>
      </c>
      <c r="T16" s="198">
        <f>1/(($Z$2^2)+($M$16/$L$16)^2)</f>
        <v>39.01210768509727</v>
      </c>
      <c r="U16" s="198">
        <f>+$T$16*LN($L$16)</f>
        <v>104.26382064417982</v>
      </c>
      <c r="V16" s="198">
        <f>+($T$16^2)*((LN($L$16)-LN($AC$2))^2)</f>
        <v>387.31153486238736</v>
      </c>
      <c r="W16" s="198">
        <f>+LN($L$16)</f>
        <v>2.6726015801501766</v>
      </c>
      <c r="X16" s="305"/>
      <c r="Y16" s="197">
        <f>+ABS(0.0809924728725946)</f>
        <v>8.0992472872594604E-2</v>
      </c>
      <c r="Z16" s="289">
        <v>0.13042780247838492</v>
      </c>
      <c r="AA16" s="305"/>
    </row>
    <row r="17" spans="1:27" x14ac:dyDescent="0.25">
      <c r="A17" s="173" t="s">
        <v>384</v>
      </c>
      <c r="B17" s="173">
        <v>13</v>
      </c>
      <c r="C17" s="173" t="s">
        <v>635</v>
      </c>
      <c r="D17" s="306">
        <v>13</v>
      </c>
      <c r="E17" s="306">
        <v>0</v>
      </c>
      <c r="F17" s="197">
        <f>+ABS(1 - 1.05074799060822)*100</f>
        <v>5.0747990608219995</v>
      </c>
      <c r="G17" s="197">
        <v>5.7749724388122606E-3</v>
      </c>
      <c r="H17" s="197">
        <v>2.5464803580226073E-2</v>
      </c>
      <c r="I17" s="197">
        <v>0.188787370920181</v>
      </c>
      <c r="J17" s="197">
        <v>83.082695007324205</v>
      </c>
      <c r="K17" s="197">
        <v>2.1156845092773402</v>
      </c>
      <c r="L17" s="197">
        <v>8.3082695007324201</v>
      </c>
      <c r="M17" s="197">
        <v>0.21156845092773402</v>
      </c>
      <c r="N17" s="198">
        <v>185.61315940544026</v>
      </c>
      <c r="O17" s="198">
        <v>22.34077257473141</v>
      </c>
      <c r="P17" s="198">
        <v>1542.1241512228044</v>
      </c>
      <c r="Q17" s="198">
        <f>+(LN($L$17))/(($M$17/$L$17)^2)</f>
        <v>3265.064432083243</v>
      </c>
      <c r="R17" s="198">
        <f>1/($M$17/$L$17 )^2</f>
        <v>1542.1241512228041</v>
      </c>
      <c r="S17" s="198">
        <f>+(($L$17-8.82800153096517)^2)/(($M$17)^2)</f>
        <v>6.0347203907568767</v>
      </c>
      <c r="T17" s="198">
        <f>1/(($Z$2^2)+($M$17/$L$17)^2)</f>
        <v>39.561753346167805</v>
      </c>
      <c r="U17" s="198">
        <f>+$T$17*LN($L$17)</f>
        <v>83.762175450658745</v>
      </c>
      <c r="V17" s="198">
        <f>+($T$17^2)*((LN($L$17)-LN($AC$2))^2)</f>
        <v>4.0526526429160343</v>
      </c>
      <c r="W17" s="198">
        <f>+LN($L$17)</f>
        <v>2.1172513441892855</v>
      </c>
      <c r="X17" s="305"/>
      <c r="Y17" s="197">
        <f>+ABS(-5.61759820775478)</f>
        <v>5.6175982077547797</v>
      </c>
      <c r="Z17" s="289">
        <v>0.13041803685338493</v>
      </c>
      <c r="AA17" s="305"/>
    </row>
    <row r="18" spans="1:27" x14ac:dyDescent="0.25">
      <c r="A18" s="173" t="s">
        <v>385</v>
      </c>
      <c r="B18" s="173">
        <v>14</v>
      </c>
      <c r="C18" s="173" t="s">
        <v>635</v>
      </c>
      <c r="D18" s="306">
        <v>14</v>
      </c>
      <c r="E18" s="306">
        <v>0</v>
      </c>
      <c r="F18" s="197">
        <f>+ABS(1 - 1.07005536556244)*100</f>
        <v>7.0055365562440075</v>
      </c>
      <c r="G18" s="197">
        <v>8.4429615736007699E-3</v>
      </c>
      <c r="H18" s="197">
        <v>2.66913168560176E-2</v>
      </c>
      <c r="I18" s="197">
        <v>0.191597580909729</v>
      </c>
      <c r="J18" s="197">
        <v>88.180473327636705</v>
      </c>
      <c r="K18" s="197">
        <v>2.3536529541015598</v>
      </c>
      <c r="L18" s="197">
        <v>8.8180473327636708</v>
      </c>
      <c r="M18" s="197">
        <v>0.23536529541015599</v>
      </c>
      <c r="N18" s="198">
        <v>159.1796599385186</v>
      </c>
      <c r="O18" s="198">
        <v>18.051576945735217</v>
      </c>
      <c r="P18" s="198">
        <v>1403.6537757510819</v>
      </c>
      <c r="Q18" s="198">
        <f>+(LN($L$18))/(($M$18/$L$18)^2)</f>
        <v>3055.4741772472107</v>
      </c>
      <c r="R18" s="198">
        <f>1/($M$18/$L$18 )^2</f>
        <v>1403.6537757510819</v>
      </c>
      <c r="S18" s="198">
        <f>+(($L$18-8.82800153096517)^2)/(($M$18)^2)</f>
        <v>1.7886596694591966E-3</v>
      </c>
      <c r="T18" s="198">
        <f>1/(($Z$2^2)+($M$18/$L$18)^2)</f>
        <v>39.461884304421822</v>
      </c>
      <c r="U18" s="198">
        <f>+$T$18*LN($L$18)</f>
        <v>85.900647695803386</v>
      </c>
      <c r="V18" s="198">
        <f>+($T$18^2)*((LN($L$18)-LN($AC$2))^2)</f>
        <v>0.11688321247151265</v>
      </c>
      <c r="W18" s="198">
        <f>+LN($L$18)</f>
        <v>2.1768004546650084</v>
      </c>
      <c r="X18" s="305"/>
      <c r="Y18" s="197">
        <f>+ABS(-0.0409845481708544)</f>
        <v>4.0984548170854403E-2</v>
      </c>
      <c r="Z18" s="289">
        <v>0.15559334607716108</v>
      </c>
      <c r="AA18" s="305"/>
    </row>
    <row r="19" spans="1:27" x14ac:dyDescent="0.25">
      <c r="A19" s="173" t="s">
        <v>384</v>
      </c>
      <c r="B19" s="173">
        <v>15</v>
      </c>
      <c r="C19" s="173" t="s">
        <v>635</v>
      </c>
      <c r="D19" s="306">
        <v>15</v>
      </c>
      <c r="E19" s="306">
        <v>0</v>
      </c>
      <c r="F19" s="197">
        <f>+ABS(1 - 1.09193706512451)*100</f>
        <v>9.1937065124509942</v>
      </c>
      <c r="G19" s="197">
        <v>1.1025362014770499E-2</v>
      </c>
      <c r="H19" s="197">
        <v>2.9874916483256832E-2</v>
      </c>
      <c r="I19" s="197">
        <v>0.21714608371257799</v>
      </c>
      <c r="J19" s="197">
        <v>78.345481872558594</v>
      </c>
      <c r="K19" s="197">
        <v>2.3405647277832</v>
      </c>
      <c r="L19" s="197">
        <v>7.8345481872558596</v>
      </c>
      <c r="M19" s="197">
        <v>0.23405647277832001</v>
      </c>
      <c r="N19" s="198">
        <v>143.0120539917281</v>
      </c>
      <c r="O19" s="198">
        <v>18.254026980695581</v>
      </c>
      <c r="P19" s="198">
        <v>1120.4348283566305</v>
      </c>
      <c r="Q19" s="198">
        <f>+(LN($L$19))/(($M$19/$L$19)^2)</f>
        <v>2306.4635061352378</v>
      </c>
      <c r="R19" s="198">
        <f>1/($M$19/$L$19 )^2</f>
        <v>1120.4348283566305</v>
      </c>
      <c r="S19" s="198">
        <f>+(($L$19-8.82800153096517)^2)/(($M$19)^2)</f>
        <v>18.015803643591305</v>
      </c>
      <c r="T19" s="198">
        <f>1/(($Z$2^2)+($M$19/$L$19)^2)</f>
        <v>39.183428701714391</v>
      </c>
      <c r="U19" s="198">
        <f>+$T$19*LN($L$19)</f>
        <v>80.660781027587078</v>
      </c>
      <c r="V19" s="198">
        <f>+($T$19^2)*((LN($L$19)-LN($AC$2))^2)</f>
        <v>18.440625520924598</v>
      </c>
      <c r="W19" s="198">
        <f>+LN($L$19)</f>
        <v>2.0585432081919346</v>
      </c>
      <c r="X19" s="305"/>
      <c r="Y19" s="197">
        <f>+ABS(5.51682726271156)</f>
        <v>5.5168272627115602</v>
      </c>
      <c r="Z19" s="289">
        <v>0.15567147107716109</v>
      </c>
      <c r="AA19" s="305"/>
    </row>
    <row r="20" spans="1:27" x14ac:dyDescent="0.25">
      <c r="A20" s="173" t="s">
        <v>384</v>
      </c>
      <c r="B20" s="173">
        <v>16</v>
      </c>
      <c r="C20" s="173" t="s">
        <v>635</v>
      </c>
      <c r="D20" s="306">
        <v>16</v>
      </c>
      <c r="E20" s="306">
        <v>0</v>
      </c>
      <c r="F20" s="197">
        <f>+ABS(1 - 1.09296584129333)*100</f>
        <v>9.2965841293330076</v>
      </c>
      <c r="G20" s="197">
        <v>1.0608876943588299E-2</v>
      </c>
      <c r="H20" s="197">
        <v>3.0820104480570171E-2</v>
      </c>
      <c r="I20" s="197">
        <v>0.113793775439262</v>
      </c>
      <c r="J20" s="197">
        <v>84.3785400390625</v>
      </c>
      <c r="K20" s="197">
        <v>2.6005554199218799</v>
      </c>
      <c r="L20" s="197">
        <v>8.4378540039062511</v>
      </c>
      <c r="M20" s="197">
        <v>0.260055541992188</v>
      </c>
      <c r="N20" s="198">
        <v>124.76701358866818</v>
      </c>
      <c r="O20" s="198">
        <v>14.786581224433142</v>
      </c>
      <c r="P20" s="198">
        <v>1052.7658451645693</v>
      </c>
      <c r="Q20" s="198">
        <f>+(LN($L$20))/(($M$20/$L$20)^2)</f>
        <v>2245.2632073613881</v>
      </c>
      <c r="R20" s="198">
        <f>1/($M$20/$L$20 )^2</f>
        <v>1052.7658451645693</v>
      </c>
      <c r="S20" s="198">
        <f>+(($L$20-8.82800153096517)^2)/(($M$20)^2)</f>
        <v>2.2507408343096871</v>
      </c>
      <c r="T20" s="198">
        <f>1/(($Z$2^2)+($M$20/$L$20)^2)</f>
        <v>39.095546488069353</v>
      </c>
      <c r="U20" s="198">
        <f>+$T$20*LN($L$20)</f>
        <v>83.380167113634855</v>
      </c>
      <c r="V20" s="198">
        <f>+($T$20^2)*((LN($L$20)-LN($AC$2))^2)</f>
        <v>1.9163645405747731</v>
      </c>
      <c r="W20" s="198">
        <f>+LN($L$20)</f>
        <v>2.1327280113370377</v>
      </c>
      <c r="X20" s="305"/>
      <c r="Y20" s="197">
        <f>+ABS(2.74026773084825)</f>
        <v>2.7402677308482501</v>
      </c>
      <c r="Z20" s="289">
        <v>0.1556324085771611</v>
      </c>
      <c r="AA20" s="305"/>
    </row>
    <row r="21" spans="1:27" x14ac:dyDescent="0.25">
      <c r="A21" s="173" t="s">
        <v>385</v>
      </c>
      <c r="B21" s="173">
        <v>17</v>
      </c>
      <c r="C21" s="173" t="s">
        <v>635</v>
      </c>
      <c r="D21" s="306">
        <v>17</v>
      </c>
      <c r="E21" s="306">
        <v>0</v>
      </c>
      <c r="F21" s="197">
        <f>+ABS(1 - 1.13120603561401)*100</f>
        <v>13.120603561400991</v>
      </c>
      <c r="G21" s="197">
        <v>1.1288827657699601E-2</v>
      </c>
      <c r="H21" s="197">
        <v>3.3616680957648734E-2</v>
      </c>
      <c r="I21" s="197">
        <v>0.101169116795063</v>
      </c>
      <c r="J21" s="197">
        <v>87.651039123535199</v>
      </c>
      <c r="K21" s="197">
        <v>2.9465370178222701</v>
      </c>
      <c r="L21" s="197">
        <v>8.7651039123535206</v>
      </c>
      <c r="M21" s="197">
        <v>0.294653701782227</v>
      </c>
      <c r="N21" s="198">
        <v>100.95626291345397</v>
      </c>
      <c r="O21" s="198">
        <v>11.51797673170382</v>
      </c>
      <c r="P21" s="198">
        <v>884.89213503930614</v>
      </c>
      <c r="Q21" s="198">
        <f>+(LN($L$21))/(($M$21/$L$21)^2)</f>
        <v>1920.9047097801665</v>
      </c>
      <c r="R21" s="198">
        <f>1/($M$21/$L$21 )^2</f>
        <v>884.89213503930603</v>
      </c>
      <c r="S21" s="198">
        <f>+(($L$21-8.82800153096517)^2)/(($M$21)^2)</f>
        <v>4.5566387846425742E-2</v>
      </c>
      <c r="T21" s="198">
        <f>1/(($Z$2^2)+($M$21/$L$21)^2)</f>
        <v>38.822040891252016</v>
      </c>
      <c r="U21" s="198">
        <f>+$T$21*LN($L$21)</f>
        <v>84.274046788732889</v>
      </c>
      <c r="V21" s="198">
        <f>+($T$21^2)*((LN($L$21)-LN($AC$2))^2)</f>
        <v>1.051630749691369E-2</v>
      </c>
      <c r="W21" s="198">
        <f>+LN($L$21)</f>
        <v>2.1707783736769701</v>
      </c>
      <c r="X21" s="305"/>
      <c r="Y21" s="197">
        <f>+ABS(-0.0409845481672164)</f>
        <v>4.0984548167216403E-2</v>
      </c>
      <c r="Z21" s="289">
        <v>0.1555933460771611</v>
      </c>
      <c r="AA21" s="305"/>
    </row>
    <row r="22" spans="1:27" x14ac:dyDescent="0.25">
      <c r="A22" s="173" t="s">
        <v>384</v>
      </c>
      <c r="B22" s="173">
        <v>18</v>
      </c>
      <c r="C22" s="173" t="s">
        <v>635</v>
      </c>
      <c r="D22" s="306">
        <v>18</v>
      </c>
      <c r="E22" s="306">
        <v>0</v>
      </c>
      <c r="F22" s="197">
        <f>+ABS(1 - 1.08819043636322)*100</f>
        <v>8.8190436363220002</v>
      </c>
      <c r="G22" s="197">
        <v>1.19562578201294E-2</v>
      </c>
      <c r="H22" s="197">
        <v>3.2561830308806917E-2</v>
      </c>
      <c r="I22" s="197">
        <v>0.238020479679108</v>
      </c>
      <c r="J22" s="197">
        <v>92.132530212402301</v>
      </c>
      <c r="K22" s="197">
        <v>3.0000038146972701</v>
      </c>
      <c r="L22" s="197">
        <v>9.2132530212402308</v>
      </c>
      <c r="M22" s="197">
        <v>0.30000038146972702</v>
      </c>
      <c r="N22" s="198">
        <v>102.36921767523135</v>
      </c>
      <c r="O22" s="198">
        <v>11.111082854148192</v>
      </c>
      <c r="P22" s="198">
        <v>943.15350402832405</v>
      </c>
      <c r="Q22" s="198">
        <f>+(LN($L$22))/(($M$22/$L$22)^2)</f>
        <v>2094.4072202808898</v>
      </c>
      <c r="R22" s="198">
        <f>1/($M$22/$L$22 )^2</f>
        <v>943.15350402832428</v>
      </c>
      <c r="S22" s="198">
        <f>+(($L$22-8.82800153096517)^2)/(($M$22)^2)</f>
        <v>1.6490925923508373</v>
      </c>
      <c r="T22" s="198">
        <f>1/(($Z$2^2)+($M$22/$L$22)^2)</f>
        <v>38.927538660094598</v>
      </c>
      <c r="U22" s="198">
        <f>+$T$22*LN($L$22)</f>
        <v>86.444165970057341</v>
      </c>
      <c r="V22" s="198">
        <f>+($T$22^2)*((LN($L$22)-LN($AC$2))^2)</f>
        <v>4.1776687698253259</v>
      </c>
      <c r="W22" s="198">
        <f>+LN($L$22)</f>
        <v>2.2206429932512788</v>
      </c>
      <c r="X22" s="305"/>
      <c r="Y22" s="197">
        <f>+ABS(1.35022866638974)</f>
        <v>1.35022866638974</v>
      </c>
      <c r="Z22" s="289">
        <v>0.15561287732716111</v>
      </c>
      <c r="AA22" s="305"/>
    </row>
    <row r="23" spans="1:27" x14ac:dyDescent="0.25">
      <c r="A23" s="173" t="s">
        <v>384</v>
      </c>
      <c r="B23" s="173">
        <v>19</v>
      </c>
      <c r="C23" s="173" t="s">
        <v>635</v>
      </c>
      <c r="D23" s="306">
        <v>19</v>
      </c>
      <c r="E23" s="306">
        <v>0</v>
      </c>
      <c r="F23" s="197">
        <f>+ABS(1 - 1.11619555950165)*100</f>
        <v>11.619555950164994</v>
      </c>
      <c r="G23" s="197">
        <v>1.9223610162735001E-2</v>
      </c>
      <c r="H23" s="197">
        <v>3.8359623290615638E-2</v>
      </c>
      <c r="I23" s="197">
        <v>0.115104623138905</v>
      </c>
      <c r="J23" s="197">
        <v>86.875312805175795</v>
      </c>
      <c r="K23" s="197">
        <v>3.3325042724609402</v>
      </c>
      <c r="L23" s="197">
        <v>8.6875312805175806</v>
      </c>
      <c r="M23" s="197">
        <v>0.33325042724609405</v>
      </c>
      <c r="N23" s="198">
        <v>78.226689497958432</v>
      </c>
      <c r="O23" s="198">
        <v>9.0044785995058767</v>
      </c>
      <c r="P23" s="198">
        <v>679.59681198484998</v>
      </c>
      <c r="Q23" s="198">
        <f>+(LN($L$23))/(($M$23/$L$23)^2)</f>
        <v>1469.2127441743999</v>
      </c>
      <c r="R23" s="198">
        <f>1/($M$23/$L$23 )^2</f>
        <v>679.59681198485021</v>
      </c>
      <c r="S23" s="198">
        <f>+(($L$23-8.82800153096517)^2)/(($M$23)^2)</f>
        <v>0.17767539258572487</v>
      </c>
      <c r="T23" s="198">
        <f>1/(($Z$2^2)+($M$23/$L$23)^2)</f>
        <v>38.314260186034005</v>
      </c>
      <c r="U23" s="198">
        <f>+$T$23*LN($L$23)</f>
        <v>82.831170417835693</v>
      </c>
      <c r="V23" s="198">
        <f>+($T$23^2)*((LN($L$23)-LN($AC$2))^2)</f>
        <v>5.7307217403237083E-2</v>
      </c>
      <c r="W23" s="198">
        <f>+LN($L$23)</f>
        <v>2.1618888115195456</v>
      </c>
      <c r="X23" s="305"/>
      <c r="Y23" s="197">
        <f>+ABS(0.107520566308608)</f>
        <v>0.107520566308608</v>
      </c>
      <c r="Z23" s="289">
        <v>0.15560311170216112</v>
      </c>
      <c r="AA23" s="305"/>
    </row>
    <row r="24" spans="1:27" x14ac:dyDescent="0.25">
      <c r="A24" s="173" t="s">
        <v>384</v>
      </c>
      <c r="B24" s="173">
        <v>20</v>
      </c>
      <c r="C24" s="173" t="s">
        <v>635</v>
      </c>
      <c r="D24" s="306">
        <v>20</v>
      </c>
      <c r="E24" s="306">
        <v>0</v>
      </c>
      <c r="F24" s="197">
        <f>+ABS(1 - 1.08405661582947)*100</f>
        <v>8.4056615829469994</v>
      </c>
      <c r="G24" s="197">
        <v>1.5515059232711801E-2</v>
      </c>
      <c r="H24" s="197">
        <v>3.1987734246573543E-2</v>
      </c>
      <c r="I24" s="197">
        <v>0.39904904365539601</v>
      </c>
      <c r="J24" s="197">
        <v>80.231544494628906</v>
      </c>
      <c r="K24" s="197">
        <v>2.5664253234863299</v>
      </c>
      <c r="L24" s="197">
        <v>8.0231544494628917</v>
      </c>
      <c r="M24" s="197">
        <v>0.25664253234863299</v>
      </c>
      <c r="N24" s="198">
        <v>121.81138715329456</v>
      </c>
      <c r="O24" s="198">
        <v>15.182480646555319</v>
      </c>
      <c r="P24" s="198">
        <v>977.31157283420214</v>
      </c>
      <c r="Q24" s="198">
        <f>+(LN($L$24))/(($M$24/$L$24)^2)</f>
        <v>2035.0868370515705</v>
      </c>
      <c r="R24" s="198">
        <f>1/($M$24/$L$24 )^2</f>
        <v>977.31157283420225</v>
      </c>
      <c r="S24" s="198">
        <f>+(($L$24-8.82800153096517)^2)/(($M$24)^2)</f>
        <v>9.834889467779357</v>
      </c>
      <c r="T24" s="198">
        <f>1/(($Z$2^2)+($M$24/$L$24)^2)</f>
        <v>38.983775217099236</v>
      </c>
      <c r="U24" s="198">
        <f>+$T$24*LN($L$24)</f>
        <v>81.177149650262933</v>
      </c>
      <c r="V24" s="198">
        <f>+($T$24^2)*((LN($L$24)-LN($AC$2))^2)</f>
        <v>11.189093520667903</v>
      </c>
      <c r="W24" s="198">
        <f>+LN($L$24)</f>
        <v>2.0823316674229297</v>
      </c>
      <c r="X24" s="305"/>
      <c r="Y24" s="197">
        <f>+ABS(-0.0491823517735952)</f>
        <v>4.9182351773595201E-2</v>
      </c>
      <c r="Z24" s="289">
        <v>0.15692487720378751</v>
      </c>
      <c r="AA24" s="305"/>
    </row>
    <row r="25" spans="1:27" x14ac:dyDescent="0.25">
      <c r="A25" s="173" t="s">
        <v>384</v>
      </c>
      <c r="B25" s="173">
        <v>21</v>
      </c>
      <c r="C25" s="173" t="s">
        <v>635</v>
      </c>
      <c r="D25" s="306">
        <v>21</v>
      </c>
      <c r="E25" s="306">
        <v>0</v>
      </c>
      <c r="F25" s="197">
        <f>+ABS(1 - 1.11443686485291)*100</f>
        <v>11.443686485290993</v>
      </c>
      <c r="G25" s="197">
        <v>9.8263865709304794E-3</v>
      </c>
      <c r="H25" s="197">
        <v>2.9043039352446891E-2</v>
      </c>
      <c r="I25" s="197">
        <v>0.50463104248046897</v>
      </c>
      <c r="J25" s="197">
        <v>70.936355590820298</v>
      </c>
      <c r="K25" s="197">
        <v>2.0602073669433598</v>
      </c>
      <c r="L25" s="197">
        <v>7.0936355590820304</v>
      </c>
      <c r="M25" s="197">
        <v>0.20602073669433599</v>
      </c>
      <c r="N25" s="198">
        <v>167.12714754951278</v>
      </c>
      <c r="O25" s="198">
        <v>23.560154191391852</v>
      </c>
      <c r="P25" s="198">
        <v>1185.5390767451729</v>
      </c>
      <c r="Q25" s="198">
        <f>+(LN($L$25))/(($M$25/$L$25)^2)</f>
        <v>2322.7057666359215</v>
      </c>
      <c r="R25" s="198">
        <f>1/($M$25/$L$25 )^2</f>
        <v>1185.5390767451729</v>
      </c>
      <c r="S25" s="198">
        <f>+(($L$25-8.82800153096517)^2)/(($M$25)^2)</f>
        <v>70.869540455091467</v>
      </c>
      <c r="T25" s="198">
        <f>1/(($Z$2^2)+($M$25/$L$25)^2)</f>
        <v>39.258824402486482</v>
      </c>
      <c r="U25" s="198">
        <f>+$T$25*LN($L$25)</f>
        <v>76.915809541554751</v>
      </c>
      <c r="V25" s="198">
        <f>+($T$25^2)*((LN($L$25)-LN($AC$2))^2)</f>
        <v>67.284199150490338</v>
      </c>
      <c r="W25" s="198">
        <f>+LN($L$25)</f>
        <v>1.9591979819111252</v>
      </c>
      <c r="X25" s="305"/>
      <c r="Y25" s="197">
        <f>+ABS(0.029190913148625)</f>
        <v>2.9190913148625E-2</v>
      </c>
      <c r="Z25" s="289">
        <v>0.15694440845378752</v>
      </c>
      <c r="AA25" s="305"/>
    </row>
    <row r="26" spans="1:27" x14ac:dyDescent="0.25">
      <c r="A26" s="173" t="s">
        <v>384</v>
      </c>
      <c r="B26" s="173">
        <v>22</v>
      </c>
      <c r="C26" s="173" t="s">
        <v>635</v>
      </c>
      <c r="D26" s="306">
        <v>22</v>
      </c>
      <c r="E26" s="306">
        <v>0</v>
      </c>
      <c r="F26" s="197">
        <f>+ABS(1 - 1.0891889333725)*100</f>
        <v>8.918893337250001</v>
      </c>
      <c r="G26" s="197">
        <v>7.24547684192657E-3</v>
      </c>
      <c r="H26" s="197">
        <v>2.7961179176806374E-2</v>
      </c>
      <c r="I26" s="197">
        <v>0.304111897945404</v>
      </c>
      <c r="J26" s="197">
        <v>87.0306396484375</v>
      </c>
      <c r="K26" s="197">
        <v>2.4334793090820299</v>
      </c>
      <c r="L26" s="197">
        <v>8.70306396484375</v>
      </c>
      <c r="M26" s="197">
        <v>0.243347930908203</v>
      </c>
      <c r="N26" s="198">
        <v>146.96599508607883</v>
      </c>
      <c r="O26" s="198">
        <v>16.886695959003834</v>
      </c>
      <c r="P26" s="198">
        <v>1279.0544558910563</v>
      </c>
      <c r="Q26" s="198">
        <f>+(LN($L$26))/(($M$26/$L$26)^2)</f>
        <v>2767.4583334287545</v>
      </c>
      <c r="R26" s="198">
        <f>1/($M$26/$L$26 )^2</f>
        <v>1279.0544558910563</v>
      </c>
      <c r="S26" s="198">
        <f>+(($L$26-8.82800153096517)^2)/(($M$26)^2)</f>
        <v>0.26359111470230928</v>
      </c>
      <c r="T26" s="198">
        <f>1/(($Z$2^2)+($M$26/$L$26)^2)</f>
        <v>39.354105217552288</v>
      </c>
      <c r="U26" s="198">
        <f>+$T$26*LN($L$26)</f>
        <v>85.149499254958712</v>
      </c>
      <c r="V26" s="198">
        <f>+($T$26^2)*((LN($L$26)-LN($AC$2))^2)</f>
        <v>3.0830710624183286E-2</v>
      </c>
      <c r="W26" s="198">
        <f>+LN($L$26)</f>
        <v>2.1636751435268629</v>
      </c>
      <c r="X26" s="305"/>
      <c r="Y26" s="197">
        <f>+ABS(0.00234402925781296)</f>
        <v>2.3440292578129599E-3</v>
      </c>
      <c r="Z26" s="289">
        <v>0.15693464282878752</v>
      </c>
      <c r="AA26" s="305"/>
    </row>
    <row r="27" spans="1:27" x14ac:dyDescent="0.25">
      <c r="A27" s="173" t="s">
        <v>384</v>
      </c>
      <c r="B27" s="173">
        <v>23</v>
      </c>
      <c r="C27" s="173" t="s">
        <v>635</v>
      </c>
      <c r="D27" s="306">
        <v>23</v>
      </c>
      <c r="E27" s="306">
        <v>0</v>
      </c>
      <c r="F27" s="197">
        <f>+ABS(1 - 1.02796852588654)*100</f>
        <v>2.7968525886540085</v>
      </c>
      <c r="G27" s="197">
        <v>5.0931984186172495E-3</v>
      </c>
      <c r="H27" s="197">
        <v>2.4738546004956324E-2</v>
      </c>
      <c r="I27" s="197">
        <v>0.111922927200794</v>
      </c>
      <c r="J27" s="197">
        <v>96.388755798339801</v>
      </c>
      <c r="K27" s="197">
        <v>2.3845176696777299</v>
      </c>
      <c r="L27" s="197">
        <v>9.6388755798339805</v>
      </c>
      <c r="M27" s="197">
        <v>0.23845176696777301</v>
      </c>
      <c r="N27" s="198">
        <v>169.52169433495445</v>
      </c>
      <c r="O27" s="198">
        <v>17.587289402263895</v>
      </c>
      <c r="P27" s="198">
        <v>1633.9985197772726</v>
      </c>
      <c r="Q27" s="198">
        <f>+(LN($L$27))/(($M$27/$L$27)^2)</f>
        <v>3702.3211349266016</v>
      </c>
      <c r="R27" s="198">
        <f>1/($M$27/$L$27 )^2</f>
        <v>1633.9985197772728</v>
      </c>
      <c r="S27" s="198">
        <f>+(($L$27-8.82800153096517)^2)/(($M$27)^2)</f>
        <v>11.563936896496177</v>
      </c>
      <c r="T27" s="198">
        <f>1/(($Z$2^2)+($M$27/$L$27)^2)</f>
        <v>39.618901384749876</v>
      </c>
      <c r="U27" s="198">
        <f>+$T$27*LN($L$27)</f>
        <v>89.768683486522505</v>
      </c>
      <c r="V27" s="198">
        <f>+($T$27^2)*((LN($L$27)-LN($AC$2))^2)</f>
        <v>14.972899776780148</v>
      </c>
      <c r="W27" s="198">
        <f>+LN($L$27)</f>
        <v>2.2658044607232926</v>
      </c>
      <c r="X27" s="305"/>
      <c r="Y27" s="197">
        <f>+ABS(992.894756115296)</f>
        <v>992.89475611529599</v>
      </c>
      <c r="Z27" s="289">
        <v>0.57402738251513652</v>
      </c>
      <c r="AA27" s="305"/>
    </row>
    <row r="28" spans="1:27" x14ac:dyDescent="0.25">
      <c r="A28" s="173" t="s">
        <v>384</v>
      </c>
      <c r="B28" s="173">
        <v>24</v>
      </c>
      <c r="C28" s="173" t="s">
        <v>635</v>
      </c>
      <c r="D28" s="306">
        <v>24</v>
      </c>
      <c r="E28" s="306">
        <v>0</v>
      </c>
      <c r="F28" s="197">
        <f>+ABS(1 - 1.06368947029114)*100</f>
        <v>6.3689470291139916</v>
      </c>
      <c r="G28" s="197">
        <v>1.3761693239212001E-2</v>
      </c>
      <c r="H28" s="197">
        <v>3.2905729922581166E-2</v>
      </c>
      <c r="I28" s="197">
        <v>-0.23358890414238001</v>
      </c>
      <c r="J28" s="197">
        <v>73.100173950195298</v>
      </c>
      <c r="K28" s="197">
        <v>2.4054145812988299</v>
      </c>
      <c r="L28" s="197">
        <v>7.3100173950195302</v>
      </c>
      <c r="M28" s="197">
        <v>0.24054145812988301</v>
      </c>
      <c r="N28" s="198">
        <v>126.33931907221786</v>
      </c>
      <c r="O28" s="198">
        <v>17.283039457374688</v>
      </c>
      <c r="P28" s="198">
        <v>923.54262009283525</v>
      </c>
      <c r="Q28" s="198">
        <f>+(LN($L$28))/(($M$28/$L$28)^2)</f>
        <v>1837.1531427294547</v>
      </c>
      <c r="R28" s="198">
        <f>1/($M$28/$L$28 )^2</f>
        <v>923.54262009283502</v>
      </c>
      <c r="S28" s="198">
        <f>+(($L$28-8.82800153096517)^2)/(($M$28)^2)</f>
        <v>39.824890211245844</v>
      </c>
      <c r="T28" s="198">
        <f>1/(($Z$2^2)+($M$28/$L$28)^2)</f>
        <v>38.893451464390999</v>
      </c>
      <c r="U28" s="198">
        <f>+$T$28*LN($L$28)</f>
        <v>77.368629270427078</v>
      </c>
      <c r="V28" s="198">
        <f>+($T$28^2)*((LN($L$28)-LN($AC$2))^2)</f>
        <v>48.409538703616576</v>
      </c>
      <c r="W28" s="198">
        <f>+LN($L$28)</f>
        <v>1.9892456533784906</v>
      </c>
      <c r="X28" s="305"/>
      <c r="Y28" s="197">
        <f>+ABS(1023.32822103983)</f>
        <v>1023.3282210398301</v>
      </c>
      <c r="Z28" s="289">
        <v>0.40155404529556027</v>
      </c>
      <c r="AA28" s="305"/>
    </row>
    <row r="29" spans="1:27" x14ac:dyDescent="0.25">
      <c r="A29" s="173"/>
      <c r="B29" s="173"/>
      <c r="C29" s="173"/>
      <c r="D29" s="306"/>
      <c r="E29" s="306"/>
      <c r="F29" s="197"/>
      <c r="G29" s="197"/>
      <c r="H29" s="197"/>
      <c r="I29" s="197"/>
      <c r="J29" s="197"/>
      <c r="K29" s="197"/>
      <c r="L29" s="197"/>
      <c r="M29" s="197"/>
      <c r="N29" s="198"/>
      <c r="O29" s="198"/>
      <c r="P29" s="198"/>
      <c r="Q29" s="198"/>
      <c r="R29" s="198"/>
      <c r="S29" s="198"/>
      <c r="T29" s="198"/>
      <c r="U29" s="198"/>
      <c r="V29" s="198"/>
      <c r="W29" s="198"/>
      <c r="X29" s="305"/>
      <c r="Y29" s="197">
        <f>+ABS(1054.22652205127)</f>
        <v>1054.22652205127</v>
      </c>
      <c r="Z29" s="289">
        <v>0.39155404529556026</v>
      </c>
      <c r="AA29" s="305"/>
    </row>
    <row r="30" spans="1:27" x14ac:dyDescent="0.25">
      <c r="A30" s="173"/>
      <c r="B30" s="173"/>
      <c r="C30" s="173"/>
      <c r="D30" s="306"/>
      <c r="E30" s="306"/>
      <c r="F30" s="197"/>
      <c r="G30" s="197"/>
      <c r="H30" s="197"/>
      <c r="I30" s="197"/>
      <c r="J30" s="197"/>
      <c r="K30" s="197"/>
      <c r="L30" s="197"/>
      <c r="M30" s="197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305"/>
      <c r="Y30" s="197">
        <f>+ABS(1085.4031280673)</f>
        <v>1085.4031280673</v>
      </c>
      <c r="Z30" s="289">
        <v>0.38155404529556025</v>
      </c>
      <c r="AA30" s="305"/>
    </row>
    <row r="31" spans="1:27" x14ac:dyDescent="0.25">
      <c r="A31" s="173"/>
      <c r="B31" s="173"/>
      <c r="C31" s="173"/>
      <c r="D31" s="306"/>
      <c r="E31" s="306"/>
      <c r="F31" s="197"/>
      <c r="G31" s="197"/>
      <c r="H31" s="197"/>
      <c r="I31" s="197"/>
      <c r="J31" s="197"/>
      <c r="K31" s="197"/>
      <c r="L31" s="197"/>
      <c r="M31" s="197"/>
      <c r="N31" s="198"/>
      <c r="O31" s="198"/>
      <c r="P31" s="198"/>
      <c r="Q31" s="198"/>
      <c r="R31" s="198"/>
      <c r="S31" s="198"/>
      <c r="T31" s="198"/>
      <c r="U31" s="198"/>
      <c r="V31" s="198"/>
      <c r="W31" s="198"/>
      <c r="X31" s="305"/>
      <c r="Y31" s="197">
        <f>+ABS(1116.61169779734)</f>
        <v>1116.61169779734</v>
      </c>
      <c r="Z31" s="289">
        <v>0.37155404529556024</v>
      </c>
      <c r="AA31" s="305"/>
    </row>
    <row r="32" spans="1:27" x14ac:dyDescent="0.25">
      <c r="A32" s="173"/>
      <c r="B32" s="173"/>
      <c r="C32" s="173"/>
      <c r="D32" s="306"/>
      <c r="E32" s="306"/>
      <c r="F32" s="197"/>
      <c r="G32" s="197"/>
      <c r="H32" s="197"/>
      <c r="I32" s="197"/>
      <c r="J32" s="197"/>
      <c r="K32" s="197"/>
      <c r="L32" s="197"/>
      <c r="M32" s="197"/>
      <c r="N32" s="198"/>
      <c r="O32" s="198"/>
      <c r="P32" s="198"/>
      <c r="Q32" s="198"/>
      <c r="R32" s="198"/>
      <c r="S32" s="198"/>
      <c r="T32" s="198"/>
      <c r="U32" s="198"/>
      <c r="V32" s="198"/>
      <c r="W32" s="198"/>
      <c r="X32" s="305"/>
      <c r="Y32" s="197">
        <f>+ABS(1147.53037877708)</f>
        <v>1147.5303787770799</v>
      </c>
      <c r="Z32" s="289">
        <v>0.36155404529556023</v>
      </c>
      <c r="AA32" s="305"/>
    </row>
    <row r="33" spans="1:27" x14ac:dyDescent="0.25">
      <c r="A33" s="173"/>
      <c r="B33" s="173"/>
      <c r="C33" s="173"/>
      <c r="D33" s="306"/>
      <c r="E33" s="306"/>
      <c r="F33" s="197"/>
      <c r="G33" s="197"/>
      <c r="H33" s="197"/>
      <c r="I33" s="197"/>
      <c r="J33" s="197"/>
      <c r="K33" s="197"/>
      <c r="L33" s="197"/>
      <c r="M33" s="197"/>
      <c r="N33" s="198"/>
      <c r="O33" s="198"/>
      <c r="P33" s="198"/>
      <c r="Q33" s="198"/>
      <c r="R33" s="198"/>
      <c r="S33" s="198"/>
      <c r="T33" s="198"/>
      <c r="U33" s="198"/>
      <c r="V33" s="198"/>
      <c r="W33" s="198"/>
      <c r="X33" s="305"/>
      <c r="Y33" s="197">
        <f>+ABS(1177.74192947521)</f>
        <v>1177.7419294752101</v>
      </c>
      <c r="Z33" s="289">
        <v>0.35155404529556022</v>
      </c>
      <c r="AA33" s="305"/>
    </row>
    <row r="34" spans="1:27" x14ac:dyDescent="0.25">
      <c r="A34" s="173"/>
      <c r="B34" s="173"/>
      <c r="C34" s="173"/>
      <c r="D34" s="306"/>
      <c r="E34" s="306"/>
      <c r="F34" s="197"/>
      <c r="G34" s="197"/>
      <c r="H34" s="197"/>
      <c r="I34" s="197"/>
      <c r="J34" s="197"/>
      <c r="K34" s="197"/>
      <c r="L34" s="197"/>
      <c r="M34" s="197"/>
      <c r="N34" s="198"/>
      <c r="O34" s="198"/>
      <c r="P34" s="198"/>
      <c r="Q34" s="198"/>
      <c r="R34" s="198"/>
      <c r="S34" s="198"/>
      <c r="T34" s="198"/>
      <c r="U34" s="198"/>
      <c r="V34" s="198"/>
      <c r="W34" s="198"/>
      <c r="X34" s="305"/>
      <c r="Y34" s="197">
        <f>+ABS(1206.70848587133)</f>
        <v>1206.7084858713299</v>
      </c>
      <c r="Z34" s="289">
        <v>0.34155404529556022</v>
      </c>
      <c r="AA34" s="305"/>
    </row>
    <row r="35" spans="1:27" x14ac:dyDescent="0.25">
      <c r="A35" s="173"/>
      <c r="B35" s="173"/>
      <c r="C35" s="173"/>
      <c r="D35" s="306"/>
      <c r="E35" s="306"/>
      <c r="F35" s="197"/>
      <c r="G35" s="197"/>
      <c r="H35" s="197"/>
      <c r="I35" s="197"/>
      <c r="J35" s="197"/>
      <c r="K35" s="197"/>
      <c r="L35" s="197"/>
      <c r="M35" s="197"/>
      <c r="N35" s="198"/>
      <c r="O35" s="198"/>
      <c r="P35" s="198"/>
      <c r="Q35" s="198"/>
      <c r="R35" s="198"/>
      <c r="S35" s="198"/>
      <c r="T35" s="198"/>
      <c r="U35" s="198"/>
      <c r="V35" s="198"/>
      <c r="W35" s="198"/>
      <c r="X35" s="305"/>
      <c r="Y35" s="197">
        <f>+ABS(1233.73943721242)</f>
        <v>1233.7394372124199</v>
      </c>
      <c r="Z35" s="289">
        <v>0.33155404529556021</v>
      </c>
      <c r="AA35" s="305"/>
    </row>
    <row r="36" spans="1:27" x14ac:dyDescent="0.25">
      <c r="A36" s="173"/>
      <c r="B36" s="173"/>
      <c r="C36" s="173"/>
      <c r="D36" s="306"/>
      <c r="E36" s="306"/>
      <c r="F36" s="197"/>
      <c r="G36" s="197"/>
      <c r="H36" s="197"/>
      <c r="I36" s="197"/>
      <c r="J36" s="197"/>
      <c r="K36" s="197"/>
      <c r="L36" s="197"/>
      <c r="M36" s="197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305"/>
      <c r="Y36" s="197">
        <f>+ABS(1257.95040325461)</f>
        <v>1257.9504032546099</v>
      </c>
      <c r="Z36" s="289">
        <v>0.3215540452955602</v>
      </c>
      <c r="AA36" s="305"/>
    </row>
    <row r="37" spans="1:27" x14ac:dyDescent="0.25">
      <c r="A37" s="173"/>
      <c r="B37" s="173"/>
      <c r="C37" s="173"/>
      <c r="D37" s="306"/>
      <c r="E37" s="306"/>
      <c r="F37" s="197"/>
      <c r="G37" s="197"/>
      <c r="H37" s="197"/>
      <c r="I37" s="197"/>
      <c r="J37" s="197"/>
      <c r="K37" s="197"/>
      <c r="L37" s="197"/>
      <c r="M37" s="197"/>
      <c r="N37" s="198"/>
      <c r="O37" s="198"/>
      <c r="P37" s="198"/>
      <c r="Q37" s="198"/>
      <c r="R37" s="198"/>
      <c r="S37" s="198"/>
      <c r="T37" s="198"/>
      <c r="U37" s="198"/>
      <c r="V37" s="198"/>
      <c r="W37" s="198"/>
      <c r="X37" s="305"/>
      <c r="Y37" s="197">
        <f>+ABS(1278.21067722328)</f>
        <v>1278.2106772232801</v>
      </c>
      <c r="Z37" s="289">
        <v>0.31155404529556019</v>
      </c>
      <c r="AA37" s="305"/>
    </row>
    <row r="38" spans="1:27" x14ac:dyDescent="0.25">
      <c r="A38" s="173"/>
      <c r="B38" s="173"/>
      <c r="C38" s="173"/>
      <c r="D38" s="306"/>
      <c r="E38" s="306"/>
      <c r="F38" s="197"/>
      <c r="G38" s="197"/>
      <c r="H38" s="197"/>
      <c r="I38" s="197"/>
      <c r="J38" s="197"/>
      <c r="K38" s="197"/>
      <c r="L38" s="197"/>
      <c r="M38" s="197"/>
      <c r="N38" s="198"/>
      <c r="O38" s="198"/>
      <c r="P38" s="198"/>
      <c r="Q38" s="198"/>
      <c r="R38" s="198"/>
      <c r="S38" s="198"/>
      <c r="T38" s="198"/>
      <c r="U38" s="198"/>
      <c r="V38" s="198"/>
      <c r="W38" s="198"/>
      <c r="X38" s="305"/>
      <c r="Y38" s="197">
        <f>+ABS(1293.07566048498)</f>
        <v>1293.0756604849801</v>
      </c>
      <c r="Z38" s="289">
        <v>0.30155404529556018</v>
      </c>
      <c r="AA38" s="305"/>
    </row>
    <row r="39" spans="1:27" x14ac:dyDescent="0.25">
      <c r="A39" s="173"/>
      <c r="B39" s="173"/>
      <c r="C39" s="173"/>
      <c r="D39" s="306"/>
      <c r="E39" s="306"/>
      <c r="F39" s="197"/>
      <c r="G39" s="197"/>
      <c r="H39" s="197"/>
      <c r="I39" s="197"/>
      <c r="J39" s="197"/>
      <c r="K39" s="197"/>
      <c r="L39" s="197"/>
      <c r="M39" s="197"/>
      <c r="N39" s="198"/>
      <c r="O39" s="198"/>
      <c r="P39" s="198"/>
      <c r="Q39" s="198"/>
      <c r="R39" s="198"/>
      <c r="S39" s="198"/>
      <c r="T39" s="198"/>
      <c r="U39" s="198"/>
      <c r="V39" s="198"/>
      <c r="W39" s="198"/>
      <c r="X39" s="305"/>
      <c r="Y39" s="197">
        <f>+ABS(1300.69969205747)</f>
        <v>1300.69969205747</v>
      </c>
      <c r="Z39" s="289">
        <v>0.29155404529556017</v>
      </c>
      <c r="AA39" s="305"/>
    </row>
    <row r="40" spans="1:27" x14ac:dyDescent="0.25">
      <c r="A40" s="173"/>
      <c r="B40" s="173"/>
      <c r="C40" s="173"/>
      <c r="D40" s="306"/>
      <c r="E40" s="306"/>
      <c r="F40" s="197"/>
      <c r="G40" s="197"/>
      <c r="H40" s="197"/>
      <c r="I40" s="197"/>
      <c r="J40" s="197"/>
      <c r="K40" s="197"/>
      <c r="L40" s="197"/>
      <c r="M40" s="197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305"/>
      <c r="Y40" s="197">
        <f>+ABS(1298.72316666157)</f>
        <v>1298.7231666615701</v>
      </c>
      <c r="Z40" s="289">
        <v>0.28155404529556016</v>
      </c>
      <c r="AA40" s="305"/>
    </row>
    <row r="41" spans="1:27" x14ac:dyDescent="0.25">
      <c r="A41" s="173"/>
      <c r="B41" s="173"/>
      <c r="C41" s="173"/>
      <c r="D41" s="306"/>
      <c r="E41" s="306"/>
      <c r="F41" s="197"/>
      <c r="G41" s="197"/>
      <c r="H41" s="197"/>
      <c r="I41" s="197"/>
      <c r="J41" s="197"/>
      <c r="K41" s="197"/>
      <c r="L41" s="197"/>
      <c r="M41" s="197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305"/>
      <c r="Y41" s="197">
        <f>+ABS(1284.1257994339)</f>
        <v>1284.1257994339001</v>
      </c>
      <c r="Z41" s="289">
        <v>0.27155404529556015</v>
      </c>
      <c r="AA41" s="305"/>
    </row>
    <row r="42" spans="1:27" x14ac:dyDescent="0.25">
      <c r="A42" s="173"/>
      <c r="B42" s="173"/>
      <c r="C42" s="173"/>
      <c r="D42" s="306"/>
      <c r="E42" s="306"/>
      <c r="F42" s="197"/>
      <c r="G42" s="197"/>
      <c r="H42" s="197"/>
      <c r="I42" s="197"/>
      <c r="J42" s="197"/>
      <c r="K42" s="197"/>
      <c r="L42" s="197"/>
      <c r="M42" s="197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305"/>
      <c r="Y42" s="197">
        <f>+ABS(1253.03514254891)</f>
        <v>1253.03514254891</v>
      </c>
      <c r="Z42" s="289">
        <v>0.26155404529556014</v>
      </c>
      <c r="AA42" s="305"/>
    </row>
    <row r="43" spans="1:27" x14ac:dyDescent="0.25">
      <c r="A43" s="173"/>
      <c r="B43" s="173"/>
      <c r="C43" s="173"/>
      <c r="D43" s="306"/>
      <c r="E43" s="306"/>
      <c r="F43" s="197"/>
      <c r="G43" s="197"/>
      <c r="H43" s="197"/>
      <c r="I43" s="197"/>
      <c r="J43" s="197"/>
      <c r="K43" s="197"/>
      <c r="L43" s="197"/>
      <c r="M43" s="197"/>
      <c r="N43" s="198"/>
      <c r="O43" s="198"/>
      <c r="P43" s="198"/>
      <c r="Q43" s="198"/>
      <c r="R43" s="198"/>
      <c r="S43" s="198"/>
      <c r="T43" s="198"/>
      <c r="U43" s="198"/>
      <c r="V43" s="198"/>
      <c r="W43" s="198"/>
      <c r="X43" s="305"/>
      <c r="Y43" s="197">
        <f>+ABS(1200.47572780995)</f>
        <v>1200.4757278099501</v>
      </c>
      <c r="Z43" s="289">
        <v>0.25155404529556014</v>
      </c>
      <c r="AA43" s="305"/>
    </row>
    <row r="44" spans="1:27" x14ac:dyDescent="0.25">
      <c r="A44" s="173"/>
      <c r="B44" s="173"/>
      <c r="C44" s="173"/>
      <c r="D44" s="306"/>
      <c r="E44" s="306"/>
      <c r="F44" s="197"/>
      <c r="G44" s="197"/>
      <c r="H44" s="197"/>
      <c r="I44" s="197"/>
      <c r="J44" s="197"/>
      <c r="K44" s="197"/>
      <c r="L44" s="197"/>
      <c r="M44" s="197"/>
      <c r="N44" s="198"/>
      <c r="O44" s="198"/>
      <c r="P44" s="198"/>
      <c r="Q44" s="198"/>
      <c r="R44" s="198"/>
      <c r="S44" s="198"/>
      <c r="T44" s="198"/>
      <c r="U44" s="198"/>
      <c r="V44" s="198"/>
      <c r="W44" s="198"/>
      <c r="X44" s="305"/>
      <c r="Y44" s="197">
        <f>+ABS(1120.03914496737)</f>
        <v>1120.03914496737</v>
      </c>
      <c r="Z44" s="289">
        <v>0.24155404529556013</v>
      </c>
      <c r="AA44" s="305"/>
    </row>
    <row r="45" spans="1:27" x14ac:dyDescent="0.25">
      <c r="A45" s="173"/>
      <c r="B45" s="173"/>
      <c r="C45" s="173"/>
      <c r="D45" s="306"/>
      <c r="E45" s="306"/>
      <c r="F45" s="197"/>
      <c r="G45" s="197"/>
      <c r="H45" s="197"/>
      <c r="I45" s="197"/>
      <c r="J45" s="197"/>
      <c r="K45" s="197"/>
      <c r="L45" s="197"/>
      <c r="M45" s="197"/>
      <c r="N45" s="198"/>
      <c r="O45" s="198"/>
      <c r="P45" s="198"/>
      <c r="Q45" s="198"/>
      <c r="R45" s="198"/>
      <c r="S45" s="198"/>
      <c r="T45" s="198"/>
      <c r="U45" s="198"/>
      <c r="V45" s="198"/>
      <c r="W45" s="198"/>
      <c r="X45" s="305"/>
      <c r="Y45" s="1">
        <f>+ABS(1003.44848996397)</f>
        <v>1003.44848996397</v>
      </c>
      <c r="Z45" s="1">
        <v>0.23155404529556012</v>
      </c>
      <c r="AA45" s="305"/>
    </row>
    <row r="46" spans="1:27" x14ac:dyDescent="0.25">
      <c r="A46" s="173"/>
      <c r="B46" s="173"/>
      <c r="C46" s="173"/>
      <c r="D46" s="306"/>
      <c r="E46" s="306"/>
      <c r="F46" s="197"/>
      <c r="G46" s="197"/>
      <c r="H46" s="197"/>
      <c r="I46" s="197"/>
      <c r="J46" s="197"/>
      <c r="K46" s="197"/>
      <c r="L46" s="197"/>
      <c r="M46" s="197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305"/>
      <c r="Y46" s="1">
        <f>+ABS(839.981295191911)</f>
        <v>839.98129519191104</v>
      </c>
      <c r="Z46" s="1">
        <v>0.22155404529556011</v>
      </c>
      <c r="AA46" s="305"/>
    </row>
    <row r="47" spans="1:27" x14ac:dyDescent="0.25">
      <c r="A47" s="173"/>
      <c r="B47" s="173"/>
      <c r="C47" s="173"/>
      <c r="D47" s="306"/>
      <c r="E47" s="306"/>
      <c r="F47" s="197"/>
      <c r="G47" s="197"/>
      <c r="H47" s="197"/>
      <c r="I47" s="197"/>
      <c r="J47" s="197"/>
      <c r="K47" s="197"/>
      <c r="L47" s="197"/>
      <c r="M47" s="197"/>
      <c r="N47" s="198"/>
      <c r="O47" s="198"/>
      <c r="P47" s="198"/>
      <c r="Q47" s="198"/>
      <c r="R47" s="198"/>
      <c r="S47" s="198"/>
      <c r="T47" s="198"/>
      <c r="U47" s="198"/>
      <c r="V47" s="198"/>
      <c r="W47" s="198"/>
      <c r="X47" s="305"/>
      <c r="Y47" s="1">
        <f>+ABS(615.702460436452)</f>
        <v>615.70246043645204</v>
      </c>
      <c r="Z47" s="1">
        <v>0.2115540452955601</v>
      </c>
      <c r="AA47" s="305"/>
    </row>
    <row r="48" spans="1:27" x14ac:dyDescent="0.25">
      <c r="A48" s="173"/>
      <c r="B48" s="173"/>
      <c r="C48" s="173"/>
      <c r="D48" s="306"/>
      <c r="E48" s="306"/>
      <c r="F48" s="197"/>
      <c r="G48" s="197"/>
      <c r="H48" s="197"/>
      <c r="I48" s="197"/>
      <c r="J48" s="197"/>
      <c r="K48" s="197"/>
      <c r="L48" s="197"/>
      <c r="M48" s="197"/>
      <c r="N48" s="198"/>
      <c r="O48" s="198"/>
      <c r="P48" s="198"/>
      <c r="Q48" s="198"/>
      <c r="R48" s="198"/>
      <c r="S48" s="198"/>
      <c r="T48" s="198"/>
      <c r="U48" s="198"/>
      <c r="V48" s="198"/>
      <c r="W48" s="198"/>
      <c r="X48" s="305"/>
      <c r="Y48" s="1">
        <f>+ABS(312.441808938252)</f>
        <v>312.441808938252</v>
      </c>
      <c r="Z48" s="1">
        <v>0.20155404529556009</v>
      </c>
      <c r="AA48" s="305"/>
    </row>
    <row r="49" spans="1:27" x14ac:dyDescent="0.25">
      <c r="A49" s="173"/>
      <c r="B49" s="173"/>
      <c r="C49" s="173"/>
      <c r="D49" s="306"/>
      <c r="E49" s="306"/>
      <c r="F49" s="197"/>
      <c r="G49" s="197"/>
      <c r="H49" s="197"/>
      <c r="I49" s="197"/>
      <c r="J49" s="197"/>
      <c r="K49" s="197"/>
      <c r="L49" s="197"/>
      <c r="M49" s="197"/>
      <c r="N49" s="198"/>
      <c r="O49" s="198"/>
      <c r="P49" s="198"/>
      <c r="Q49" s="198"/>
      <c r="R49" s="198"/>
      <c r="S49" s="198"/>
      <c r="T49" s="198"/>
      <c r="U49" s="198"/>
      <c r="V49" s="198"/>
      <c r="W49" s="198"/>
      <c r="X49" s="305"/>
      <c r="Y49" s="1">
        <f>+ABS(-93.5714994930122)</f>
        <v>93.571499493012197</v>
      </c>
      <c r="Z49" s="1">
        <v>0.19155404529556008</v>
      </c>
      <c r="AA49" s="305"/>
    </row>
    <row r="50" spans="1:27" x14ac:dyDescent="0.25">
      <c r="A50" s="173"/>
      <c r="B50" s="173"/>
      <c r="C50" s="173"/>
      <c r="D50" s="306"/>
      <c r="E50" s="306"/>
      <c r="F50" s="197"/>
      <c r="G50" s="197"/>
      <c r="H50" s="197"/>
      <c r="I50" s="197"/>
      <c r="J50" s="197"/>
      <c r="K50" s="197"/>
      <c r="L50" s="197"/>
      <c r="M50" s="197"/>
      <c r="N50" s="198"/>
      <c r="O50" s="198"/>
      <c r="P50" s="198"/>
      <c r="Q50" s="198"/>
      <c r="R50" s="198"/>
      <c r="S50" s="198"/>
      <c r="T50" s="198"/>
      <c r="U50" s="198"/>
      <c r="V50" s="198"/>
      <c r="W50" s="198"/>
      <c r="X50" s="305"/>
      <c r="Y50" s="1">
        <f>+ABS(124.029846507355)</f>
        <v>124.029846507355</v>
      </c>
      <c r="Z50" s="1">
        <v>0.19655404529556009</v>
      </c>
      <c r="AA50" s="305"/>
    </row>
    <row r="51" spans="1:27" x14ac:dyDescent="0.25">
      <c r="A51" s="173"/>
      <c r="B51" s="173"/>
      <c r="C51" s="173"/>
      <c r="D51" s="306"/>
      <c r="E51" s="306"/>
      <c r="F51" s="197"/>
      <c r="G51" s="197"/>
      <c r="H51" s="197"/>
      <c r="I51" s="197"/>
      <c r="J51" s="197"/>
      <c r="K51" s="197"/>
      <c r="L51" s="197"/>
      <c r="M51" s="197"/>
      <c r="N51" s="198"/>
      <c r="O51" s="198"/>
      <c r="P51" s="198"/>
      <c r="Q51" s="198"/>
      <c r="R51" s="198"/>
      <c r="S51" s="198"/>
      <c r="T51" s="198"/>
      <c r="U51" s="198"/>
      <c r="V51" s="198"/>
      <c r="W51" s="198"/>
      <c r="X51" s="305"/>
      <c r="Y51" s="1">
        <f>+ABS(19.1236396969734)</f>
        <v>19.123639696973399</v>
      </c>
      <c r="Z51" s="1">
        <v>0.19405404529556008</v>
      </c>
      <c r="AA51" s="305"/>
    </row>
    <row r="52" spans="1:27" x14ac:dyDescent="0.25">
      <c r="A52" s="173"/>
      <c r="B52" s="173"/>
      <c r="C52" s="173"/>
      <c r="D52" s="306"/>
      <c r="E52" s="306"/>
      <c r="F52" s="197"/>
      <c r="G52" s="197"/>
      <c r="H52" s="197"/>
      <c r="I52" s="197"/>
      <c r="J52" s="197"/>
      <c r="K52" s="197"/>
      <c r="L52" s="197"/>
      <c r="M52" s="197"/>
      <c r="N52" s="198"/>
      <c r="O52" s="198"/>
      <c r="P52" s="198"/>
      <c r="Q52" s="198"/>
      <c r="R52" s="198"/>
      <c r="S52" s="198"/>
      <c r="T52" s="198"/>
      <c r="U52" s="198"/>
      <c r="V52" s="198"/>
      <c r="W52" s="198"/>
      <c r="X52" s="305"/>
      <c r="Y52" s="1">
        <f>+ABS(-93.5714994930122)</f>
        <v>93.571499493012197</v>
      </c>
      <c r="Z52" s="1">
        <v>0.19155404529556008</v>
      </c>
      <c r="AA52" s="305"/>
    </row>
    <row r="53" spans="1:27" x14ac:dyDescent="0.25">
      <c r="A53" s="173"/>
      <c r="B53" s="173"/>
      <c r="C53" s="173"/>
      <c r="D53" s="306"/>
      <c r="E53" s="306"/>
      <c r="F53" s="197"/>
      <c r="G53" s="197"/>
      <c r="H53" s="197"/>
      <c r="I53" s="197"/>
      <c r="J53" s="197"/>
      <c r="K53" s="197"/>
      <c r="L53" s="197"/>
      <c r="M53" s="197"/>
      <c r="N53" s="198"/>
      <c r="O53" s="198"/>
      <c r="P53" s="198"/>
      <c r="Q53" s="198"/>
      <c r="R53" s="198"/>
      <c r="S53" s="198"/>
      <c r="T53" s="198"/>
      <c r="U53" s="198"/>
      <c r="V53" s="198"/>
      <c r="W53" s="198"/>
      <c r="X53" s="305"/>
      <c r="Y53" s="1">
        <f>+ABS(-36.2177190870425)</f>
        <v>36.217719087042497</v>
      </c>
      <c r="Z53" s="1">
        <v>0.19280404529556008</v>
      </c>
      <c r="AA53" s="305"/>
    </row>
    <row r="54" spans="1:27" x14ac:dyDescent="0.25">
      <c r="A54" s="173"/>
      <c r="B54" s="173"/>
      <c r="C54" s="173"/>
      <c r="D54" s="306"/>
      <c r="E54" s="306"/>
      <c r="F54" s="197"/>
      <c r="G54" s="197"/>
      <c r="H54" s="197"/>
      <c r="I54" s="197"/>
      <c r="J54" s="197"/>
      <c r="K54" s="197"/>
      <c r="L54" s="197"/>
      <c r="M54" s="197"/>
      <c r="N54" s="198"/>
      <c r="O54" s="198"/>
      <c r="P54" s="198"/>
      <c r="Q54" s="198"/>
      <c r="R54" s="198"/>
      <c r="S54" s="198"/>
      <c r="T54" s="198"/>
      <c r="U54" s="198"/>
      <c r="V54" s="198"/>
      <c r="W54" s="198"/>
      <c r="X54" s="305"/>
      <c r="Y54" s="1">
        <f>+ABS(19.1236396969734)</f>
        <v>19.123639696973399</v>
      </c>
      <c r="Z54" s="1">
        <v>0.19405404529556008</v>
      </c>
      <c r="AA54" s="305"/>
    </row>
    <row r="55" spans="1:27" x14ac:dyDescent="0.25">
      <c r="A55" s="173"/>
      <c r="B55" s="173"/>
      <c r="C55" s="173"/>
      <c r="D55" s="306"/>
      <c r="E55" s="306"/>
      <c r="F55" s="197"/>
      <c r="G55" s="197"/>
      <c r="H55" s="197"/>
      <c r="I55" s="197"/>
      <c r="J55" s="197"/>
      <c r="K55" s="197"/>
      <c r="L55" s="197"/>
      <c r="M55" s="197"/>
      <c r="N55" s="198"/>
      <c r="O55" s="198"/>
      <c r="P55" s="198"/>
      <c r="Q55" s="198"/>
      <c r="R55" s="198"/>
      <c r="S55" s="198"/>
      <c r="T55" s="198"/>
      <c r="U55" s="198"/>
      <c r="V55" s="198"/>
      <c r="W55" s="198"/>
      <c r="X55" s="305"/>
      <c r="Y55" s="1">
        <f>+ABS(-8.29964865299007)</f>
        <v>8.2996486529900704</v>
      </c>
      <c r="Z55" s="1">
        <v>0.1934290452955601</v>
      </c>
      <c r="AA55" s="305"/>
    </row>
    <row r="56" spans="1:27" x14ac:dyDescent="0.25">
      <c r="A56" s="173"/>
      <c r="B56" s="173"/>
      <c r="C56" s="173"/>
      <c r="D56" s="306"/>
      <c r="E56" s="306"/>
      <c r="F56" s="197"/>
      <c r="G56" s="197"/>
      <c r="H56" s="197"/>
      <c r="I56" s="197"/>
      <c r="J56" s="197"/>
      <c r="K56" s="197"/>
      <c r="L56" s="197"/>
      <c r="M56" s="197"/>
      <c r="N56" s="198"/>
      <c r="O56" s="198"/>
      <c r="P56" s="198"/>
      <c r="Q56" s="198"/>
      <c r="R56" s="198"/>
      <c r="S56" s="198"/>
      <c r="T56" s="198"/>
      <c r="U56" s="198"/>
      <c r="V56" s="198"/>
      <c r="W56" s="198"/>
      <c r="X56" s="305"/>
      <c r="Y56" s="1">
        <f>+ABS(5.47333084277761)</f>
        <v>5.4733308427776102</v>
      </c>
      <c r="Z56" s="1">
        <v>0.19374154529556009</v>
      </c>
      <c r="AA56" s="305"/>
    </row>
    <row r="57" spans="1:27" x14ac:dyDescent="0.25">
      <c r="A57" s="173"/>
      <c r="B57" s="173"/>
      <c r="C57" s="173"/>
      <c r="D57" s="306"/>
      <c r="E57" s="306"/>
      <c r="F57" s="197"/>
      <c r="G57" s="197"/>
      <c r="H57" s="197"/>
      <c r="I57" s="197"/>
      <c r="J57" s="197"/>
      <c r="K57" s="197"/>
      <c r="L57" s="197"/>
      <c r="M57" s="197"/>
      <c r="N57" s="198"/>
      <c r="O57" s="198"/>
      <c r="P57" s="198"/>
      <c r="Q57" s="198"/>
      <c r="R57" s="198"/>
      <c r="S57" s="198"/>
      <c r="T57" s="198"/>
      <c r="U57" s="198"/>
      <c r="V57" s="198"/>
      <c r="W57" s="198"/>
      <c r="X57" s="305"/>
      <c r="Y57" s="1">
        <f>+ABS(-1.39776136273849)</f>
        <v>1.3977613627384899</v>
      </c>
      <c r="Z57" s="1">
        <v>0.19358529529556009</v>
      </c>
      <c r="AA57" s="305"/>
    </row>
    <row r="58" spans="1:27" x14ac:dyDescent="0.25">
      <c r="A58" s="173"/>
      <c r="B58" s="173"/>
      <c r="C58" s="173"/>
      <c r="D58" s="306"/>
      <c r="E58" s="306"/>
      <c r="F58" s="197"/>
      <c r="G58" s="197"/>
      <c r="H58" s="197"/>
      <c r="I58" s="197"/>
      <c r="J58" s="197"/>
      <c r="K58" s="197"/>
      <c r="L58" s="197"/>
      <c r="M58" s="197"/>
      <c r="N58" s="198"/>
      <c r="O58" s="198"/>
      <c r="P58" s="198"/>
      <c r="Q58" s="198"/>
      <c r="R58" s="198"/>
      <c r="S58" s="198"/>
      <c r="T58" s="198"/>
      <c r="U58" s="198"/>
      <c r="V58" s="198"/>
      <c r="W58" s="198"/>
      <c r="X58" s="305"/>
      <c r="Y58" s="1">
        <f>+ABS(2.04162614027518)</f>
        <v>2.0416261402751799</v>
      </c>
      <c r="Z58" s="1">
        <v>0.19366342029556011</v>
      </c>
      <c r="AA58" s="305"/>
    </row>
    <row r="59" spans="1:27" x14ac:dyDescent="0.25">
      <c r="A59" s="173"/>
      <c r="B59" s="173"/>
      <c r="C59" s="173"/>
      <c r="D59" s="306"/>
      <c r="E59" s="306"/>
      <c r="F59" s="197"/>
      <c r="G59" s="197"/>
      <c r="H59" s="197"/>
      <c r="I59" s="197"/>
      <c r="J59" s="197"/>
      <c r="K59" s="197"/>
      <c r="L59" s="197"/>
      <c r="M59" s="197"/>
      <c r="N59" s="198"/>
      <c r="O59" s="198"/>
      <c r="P59" s="198"/>
      <c r="Q59" s="198"/>
      <c r="R59" s="198"/>
      <c r="S59" s="198"/>
      <c r="T59" s="198"/>
      <c r="U59" s="198"/>
      <c r="V59" s="198"/>
      <c r="W59" s="198"/>
      <c r="X59" s="305"/>
      <c r="Y59" s="1">
        <f>+ABS(0.322893735670732)</f>
        <v>0.32289373567073199</v>
      </c>
      <c r="Z59" s="1">
        <v>0.19362435779556011</v>
      </c>
      <c r="AA59" s="305"/>
    </row>
    <row r="60" spans="1:27" x14ac:dyDescent="0.25">
      <c r="A60" s="173"/>
      <c r="B60" s="173"/>
      <c r="C60" s="173"/>
      <c r="D60" s="306"/>
      <c r="E60" s="306"/>
      <c r="F60" s="197"/>
      <c r="G60" s="197"/>
      <c r="H60" s="197"/>
      <c r="I60" s="197"/>
      <c r="J60" s="197"/>
      <c r="K60" s="197"/>
      <c r="L60" s="197"/>
      <c r="M60" s="197"/>
      <c r="N60" s="198"/>
      <c r="O60" s="198"/>
      <c r="P60" s="198"/>
      <c r="Q60" s="198"/>
      <c r="R60" s="198"/>
      <c r="S60" s="198"/>
      <c r="T60" s="198"/>
      <c r="U60" s="198"/>
      <c r="V60" s="198"/>
      <c r="W60" s="198"/>
      <c r="X60" s="305"/>
      <c r="Y60" s="1">
        <f>+ABS(-1.39776136273485)</f>
        <v>1.39776136273485</v>
      </c>
      <c r="Z60" s="1">
        <v>0.19358529529556012</v>
      </c>
      <c r="AA60" s="305"/>
    </row>
    <row r="61" spans="1:27" x14ac:dyDescent="0.25">
      <c r="A61" s="173"/>
      <c r="B61" s="173"/>
      <c r="C61" s="173"/>
      <c r="D61" s="306"/>
      <c r="E61" s="306"/>
      <c r="F61" s="197"/>
      <c r="G61" s="197"/>
      <c r="H61" s="197"/>
      <c r="I61" s="197"/>
      <c r="J61" s="197"/>
      <c r="K61" s="197"/>
      <c r="L61" s="197"/>
      <c r="M61" s="197"/>
      <c r="N61" s="198"/>
      <c r="O61" s="198"/>
      <c r="P61" s="198"/>
      <c r="Q61" s="198"/>
      <c r="R61" s="198"/>
      <c r="S61" s="198"/>
      <c r="T61" s="198"/>
      <c r="U61" s="198"/>
      <c r="V61" s="198"/>
      <c r="W61" s="198"/>
      <c r="X61" s="305"/>
      <c r="Y61" s="1">
        <f>+ABS(-0.537193352083705)</f>
        <v>0.537193352083705</v>
      </c>
      <c r="Z61" s="1">
        <v>0.19360482654556013</v>
      </c>
      <c r="AA61" s="305"/>
    </row>
    <row r="62" spans="1:27" x14ac:dyDescent="0.25">
      <c r="A62" s="173"/>
      <c r="B62" s="173"/>
      <c r="C62" s="173"/>
      <c r="D62" s="306"/>
      <c r="E62" s="306"/>
      <c r="F62" s="197"/>
      <c r="G62" s="197"/>
      <c r="H62" s="197"/>
      <c r="I62" s="197"/>
      <c r="J62" s="197"/>
      <c r="K62" s="197"/>
      <c r="L62" s="197"/>
      <c r="M62" s="197"/>
      <c r="N62" s="198"/>
      <c r="O62" s="198"/>
      <c r="P62" s="198"/>
      <c r="Q62" s="198"/>
      <c r="R62" s="198"/>
      <c r="S62" s="198"/>
      <c r="T62" s="198"/>
      <c r="U62" s="198"/>
      <c r="V62" s="198"/>
      <c r="W62" s="198"/>
      <c r="X62" s="305"/>
      <c r="Y62" s="1">
        <f>+ABS(0.32289373567437)</f>
        <v>0.32289373567437002</v>
      </c>
      <c r="Z62" s="1">
        <v>0.19362435779556014</v>
      </c>
      <c r="AA62" s="305"/>
    </row>
    <row r="63" spans="1:27" x14ac:dyDescent="0.25">
      <c r="A63" s="173"/>
      <c r="B63" s="173"/>
      <c r="C63" s="173"/>
      <c r="D63" s="306"/>
      <c r="E63" s="306"/>
      <c r="F63" s="197"/>
      <c r="G63" s="197"/>
      <c r="H63" s="197"/>
      <c r="I63" s="197"/>
      <c r="J63" s="197"/>
      <c r="K63" s="197"/>
      <c r="L63" s="197"/>
      <c r="M63" s="197"/>
      <c r="N63" s="198"/>
      <c r="O63" s="198"/>
      <c r="P63" s="198"/>
      <c r="Q63" s="198"/>
      <c r="R63" s="198"/>
      <c r="S63" s="198"/>
      <c r="T63" s="198"/>
      <c r="U63" s="198"/>
      <c r="V63" s="198"/>
      <c r="W63" s="198"/>
      <c r="X63" s="305"/>
      <c r="Z63" s="1">
        <v>0.19361459217056015</v>
      </c>
      <c r="AA63" s="305"/>
    </row>
    <row r="64" spans="1:27" x14ac:dyDescent="0.25">
      <c r="A64" s="173"/>
      <c r="B64" s="173"/>
      <c r="C64" s="173"/>
      <c r="D64" s="306"/>
      <c r="E64" s="306"/>
      <c r="F64" s="197"/>
      <c r="G64" s="197"/>
      <c r="H64" s="197"/>
      <c r="I64" s="197"/>
      <c r="J64" s="197"/>
      <c r="K64" s="197"/>
      <c r="L64" s="197"/>
      <c r="M64" s="197"/>
      <c r="N64" s="198"/>
      <c r="O64" s="198"/>
      <c r="P64" s="198"/>
      <c r="Q64" s="198"/>
      <c r="R64" s="198"/>
      <c r="S64" s="198"/>
      <c r="T64" s="198"/>
      <c r="U64" s="198"/>
      <c r="V64" s="198"/>
      <c r="W64" s="198"/>
      <c r="X64" s="305"/>
      <c r="AA64" s="305"/>
    </row>
    <row r="65" spans="1:27" x14ac:dyDescent="0.25">
      <c r="A65" s="173"/>
      <c r="B65" s="173"/>
      <c r="C65" s="173"/>
      <c r="D65" s="306"/>
      <c r="E65" s="306"/>
      <c r="F65" s="197"/>
      <c r="G65" s="197"/>
      <c r="H65" s="197"/>
      <c r="I65" s="197"/>
      <c r="J65" s="197"/>
      <c r="K65" s="197"/>
      <c r="L65" s="197"/>
      <c r="M65" s="197"/>
      <c r="N65" s="198"/>
      <c r="O65" s="198"/>
      <c r="P65" s="198"/>
      <c r="Q65" s="198"/>
      <c r="R65" s="198"/>
      <c r="S65" s="198"/>
      <c r="T65" s="198"/>
      <c r="U65" s="198"/>
      <c r="V65" s="198"/>
      <c r="W65" s="198"/>
      <c r="X65" s="305"/>
      <c r="AA65" s="305"/>
    </row>
    <row r="66" spans="1:27" x14ac:dyDescent="0.25">
      <c r="A66" s="173"/>
      <c r="B66" s="173"/>
      <c r="C66" s="173"/>
      <c r="D66" s="306"/>
      <c r="E66" s="306"/>
      <c r="F66" s="197"/>
      <c r="G66" s="197"/>
      <c r="H66" s="197"/>
      <c r="I66" s="197"/>
      <c r="J66" s="197"/>
      <c r="K66" s="197"/>
      <c r="L66" s="197"/>
      <c r="M66" s="197"/>
      <c r="N66" s="198"/>
      <c r="O66" s="198"/>
      <c r="P66" s="198"/>
      <c r="Q66" s="198"/>
      <c r="R66" s="198"/>
      <c r="S66" s="198"/>
      <c r="T66" s="198"/>
      <c r="U66" s="198"/>
      <c r="V66" s="198"/>
      <c r="W66" s="198"/>
      <c r="X66" s="305"/>
      <c r="AA66" s="305"/>
    </row>
    <row r="67" spans="1:27" x14ac:dyDescent="0.25">
      <c r="A67" s="173"/>
      <c r="B67" s="173"/>
      <c r="C67" s="173"/>
      <c r="D67" s="306"/>
      <c r="E67" s="306"/>
      <c r="F67" s="197"/>
      <c r="G67" s="197"/>
      <c r="H67" s="197"/>
      <c r="I67" s="197"/>
      <c r="J67" s="197"/>
      <c r="K67" s="197"/>
      <c r="L67" s="197"/>
      <c r="M67" s="197"/>
      <c r="N67" s="198"/>
      <c r="O67" s="198"/>
      <c r="P67" s="198"/>
      <c r="Q67" s="198"/>
      <c r="R67" s="198"/>
      <c r="S67" s="198"/>
      <c r="T67" s="198"/>
      <c r="U67" s="198"/>
      <c r="V67" s="198"/>
      <c r="W67" s="198"/>
      <c r="X67" s="305"/>
      <c r="AA67" s="305"/>
    </row>
    <row r="68" spans="1:27" x14ac:dyDescent="0.25">
      <c r="A68" s="173"/>
      <c r="B68" s="173"/>
      <c r="C68" s="173"/>
      <c r="D68" s="306"/>
      <c r="E68" s="306"/>
      <c r="F68" s="197"/>
      <c r="G68" s="197"/>
      <c r="H68" s="197"/>
      <c r="I68" s="197"/>
      <c r="J68" s="197"/>
      <c r="K68" s="197"/>
      <c r="L68" s="197"/>
      <c r="M68" s="197"/>
      <c r="N68" s="198"/>
      <c r="O68" s="198"/>
      <c r="P68" s="198"/>
      <c r="Q68" s="198"/>
      <c r="R68" s="198"/>
      <c r="S68" s="198"/>
      <c r="T68" s="198"/>
      <c r="U68" s="198"/>
      <c r="V68" s="198"/>
      <c r="W68" s="198"/>
      <c r="X68" s="305"/>
      <c r="AA68" s="305"/>
    </row>
    <row r="69" spans="1:27" x14ac:dyDescent="0.25">
      <c r="A69" s="173"/>
      <c r="B69" s="173"/>
      <c r="C69" s="173"/>
      <c r="D69" s="306"/>
      <c r="E69" s="306"/>
      <c r="F69" s="197"/>
      <c r="G69" s="197"/>
      <c r="H69" s="197"/>
      <c r="I69" s="197"/>
      <c r="J69" s="197"/>
      <c r="K69" s="197"/>
      <c r="L69" s="197"/>
      <c r="M69" s="197"/>
      <c r="N69" s="198"/>
      <c r="O69" s="198"/>
      <c r="P69" s="198"/>
      <c r="Q69" s="198"/>
      <c r="R69" s="198"/>
      <c r="S69" s="198"/>
      <c r="T69" s="198"/>
      <c r="U69" s="198"/>
      <c r="V69" s="198"/>
      <c r="W69" s="198"/>
      <c r="X69" s="305"/>
      <c r="AA69" s="305"/>
    </row>
    <row r="70" spans="1:27" x14ac:dyDescent="0.25">
      <c r="A70" s="173"/>
      <c r="B70" s="173"/>
      <c r="C70" s="173"/>
      <c r="D70" s="306"/>
      <c r="E70" s="306"/>
      <c r="F70" s="197"/>
      <c r="G70" s="197"/>
      <c r="H70" s="197"/>
      <c r="I70" s="197"/>
      <c r="J70" s="197"/>
      <c r="K70" s="197"/>
      <c r="L70" s="197"/>
      <c r="M70" s="197"/>
      <c r="N70" s="198"/>
      <c r="O70" s="198"/>
      <c r="P70" s="198"/>
      <c r="Q70" s="198"/>
      <c r="R70" s="198"/>
      <c r="S70" s="198"/>
      <c r="T70" s="198"/>
      <c r="U70" s="198"/>
      <c r="V70" s="198"/>
      <c r="W70" s="198"/>
      <c r="X70" s="305"/>
      <c r="AA70" s="305"/>
    </row>
    <row r="71" spans="1:27" x14ac:dyDescent="0.25">
      <c r="A71" s="173"/>
      <c r="B71" s="173"/>
      <c r="C71" s="173"/>
      <c r="D71" s="306"/>
      <c r="E71" s="306"/>
      <c r="F71" s="197"/>
      <c r="G71" s="197"/>
      <c r="H71" s="197"/>
      <c r="I71" s="197"/>
      <c r="J71" s="197"/>
      <c r="K71" s="197"/>
      <c r="L71" s="197"/>
      <c r="M71" s="197"/>
      <c r="N71" s="198"/>
      <c r="O71" s="198"/>
      <c r="P71" s="198"/>
      <c r="Q71" s="198"/>
      <c r="R71" s="198"/>
      <c r="S71" s="198"/>
      <c r="T71" s="198"/>
      <c r="U71" s="198"/>
      <c r="V71" s="198"/>
      <c r="W71" s="198"/>
      <c r="X71" s="305"/>
      <c r="AA71" s="305"/>
    </row>
    <row r="72" spans="1:27" x14ac:dyDescent="0.25">
      <c r="A72" s="173"/>
      <c r="B72" s="173"/>
      <c r="C72" s="173"/>
      <c r="D72" s="306"/>
      <c r="E72" s="306"/>
      <c r="F72" s="197"/>
      <c r="G72" s="197"/>
      <c r="H72" s="197"/>
      <c r="I72" s="197"/>
      <c r="J72" s="197"/>
      <c r="K72" s="197"/>
      <c r="L72" s="197"/>
      <c r="M72" s="197"/>
      <c r="N72" s="198"/>
      <c r="O72" s="198"/>
      <c r="P72" s="198"/>
      <c r="Q72" s="198"/>
      <c r="R72" s="198"/>
      <c r="S72" s="198"/>
      <c r="T72" s="198"/>
      <c r="U72" s="198"/>
      <c r="V72" s="198"/>
      <c r="W72" s="198"/>
      <c r="X72" s="305"/>
      <c r="AA72" s="305"/>
    </row>
    <row r="73" spans="1:27" x14ac:dyDescent="0.25">
      <c r="A73" s="173"/>
      <c r="B73" s="173"/>
      <c r="C73" s="173"/>
      <c r="D73" s="306"/>
      <c r="E73" s="306"/>
      <c r="F73" s="197"/>
      <c r="G73" s="197"/>
      <c r="H73" s="197"/>
      <c r="I73" s="197"/>
      <c r="J73" s="197"/>
      <c r="K73" s="197"/>
      <c r="L73" s="197"/>
      <c r="M73" s="197"/>
      <c r="N73" s="198"/>
      <c r="O73" s="198"/>
      <c r="P73" s="198"/>
      <c r="Q73" s="198"/>
      <c r="R73" s="198"/>
      <c r="S73" s="198"/>
      <c r="T73" s="198"/>
      <c r="U73" s="198"/>
      <c r="V73" s="198"/>
      <c r="W73" s="198"/>
      <c r="X73" s="305"/>
      <c r="AA73" s="305"/>
    </row>
    <row r="74" spans="1:27" x14ac:dyDescent="0.25">
      <c r="A74" s="173"/>
      <c r="B74" s="173"/>
      <c r="C74" s="173"/>
      <c r="D74" s="306"/>
      <c r="E74" s="306"/>
      <c r="F74" s="197"/>
      <c r="G74" s="197"/>
      <c r="H74" s="197"/>
      <c r="I74" s="197"/>
      <c r="J74" s="197"/>
      <c r="K74" s="197"/>
      <c r="L74" s="197"/>
      <c r="M74" s="197"/>
      <c r="N74" s="198"/>
      <c r="O74" s="198"/>
      <c r="P74" s="198"/>
      <c r="Q74" s="198"/>
      <c r="R74" s="198"/>
      <c r="S74" s="198"/>
      <c r="T74" s="198"/>
      <c r="U74" s="198"/>
      <c r="V74" s="198"/>
      <c r="W74" s="198"/>
      <c r="X74" s="305"/>
      <c r="AA74" s="305"/>
    </row>
    <row r="75" spans="1:27" x14ac:dyDescent="0.25">
      <c r="A75" s="173"/>
      <c r="B75" s="173"/>
      <c r="C75" s="173"/>
      <c r="D75" s="306"/>
      <c r="E75" s="306"/>
      <c r="F75" s="197"/>
      <c r="G75" s="197"/>
      <c r="H75" s="197"/>
      <c r="I75" s="197"/>
      <c r="J75" s="197"/>
      <c r="K75" s="197"/>
      <c r="L75" s="197"/>
      <c r="M75" s="197"/>
      <c r="N75" s="198"/>
      <c r="O75" s="198"/>
      <c r="P75" s="198"/>
      <c r="Q75" s="198"/>
      <c r="R75" s="198"/>
      <c r="S75" s="198"/>
      <c r="T75" s="198"/>
      <c r="U75" s="198"/>
      <c r="V75" s="198"/>
      <c r="W75" s="198"/>
      <c r="X75" s="305"/>
      <c r="AA75" s="305"/>
    </row>
    <row r="76" spans="1:27" x14ac:dyDescent="0.25">
      <c r="A76" s="173"/>
      <c r="B76" s="173"/>
      <c r="C76" s="173"/>
      <c r="D76" s="306"/>
      <c r="E76" s="306"/>
      <c r="F76" s="197"/>
      <c r="G76" s="197"/>
      <c r="H76" s="197"/>
      <c r="I76" s="197"/>
      <c r="J76" s="197"/>
      <c r="K76" s="197"/>
      <c r="L76" s="197"/>
      <c r="M76" s="197"/>
      <c r="N76" s="198"/>
      <c r="O76" s="198"/>
      <c r="P76" s="198"/>
      <c r="Q76" s="198"/>
      <c r="R76" s="198"/>
      <c r="S76" s="198"/>
      <c r="T76" s="198"/>
      <c r="U76" s="198"/>
      <c r="V76" s="198"/>
      <c r="W76" s="198"/>
      <c r="X76" s="305"/>
      <c r="AA76" s="305"/>
    </row>
    <row r="77" spans="1:27" x14ac:dyDescent="0.25">
      <c r="A77" s="173"/>
      <c r="B77" s="173"/>
      <c r="C77" s="173"/>
      <c r="D77" s="306"/>
      <c r="E77" s="306"/>
      <c r="F77" s="197"/>
      <c r="G77" s="197"/>
      <c r="H77" s="197"/>
      <c r="I77" s="197"/>
      <c r="J77" s="197"/>
      <c r="K77" s="197"/>
      <c r="L77" s="197"/>
      <c r="M77" s="197"/>
      <c r="N77" s="198"/>
      <c r="O77" s="198"/>
      <c r="P77" s="198"/>
      <c r="Q77" s="198"/>
      <c r="R77" s="198"/>
      <c r="S77" s="198"/>
      <c r="T77" s="198"/>
      <c r="U77" s="198"/>
      <c r="V77" s="198"/>
      <c r="W77" s="198"/>
      <c r="X77" s="305"/>
      <c r="AA77" s="305"/>
    </row>
    <row r="78" spans="1:27" x14ac:dyDescent="0.25">
      <c r="A78" s="173"/>
      <c r="B78" s="173"/>
      <c r="C78" s="173"/>
      <c r="D78" s="306"/>
      <c r="E78" s="306"/>
      <c r="F78" s="197"/>
      <c r="G78" s="197"/>
      <c r="H78" s="197"/>
      <c r="I78" s="197"/>
      <c r="J78" s="197"/>
      <c r="K78" s="197"/>
      <c r="L78" s="197"/>
      <c r="M78" s="197"/>
      <c r="N78" s="198"/>
      <c r="O78" s="198"/>
      <c r="P78" s="198"/>
      <c r="Q78" s="198"/>
      <c r="R78" s="198"/>
      <c r="S78" s="198"/>
      <c r="T78" s="198"/>
      <c r="U78" s="198"/>
      <c r="V78" s="198"/>
      <c r="W78" s="198"/>
      <c r="X78" s="305"/>
      <c r="AA78" s="305"/>
    </row>
    <row r="79" spans="1:27" x14ac:dyDescent="0.25">
      <c r="A79" s="173"/>
      <c r="B79" s="173"/>
      <c r="C79" s="173"/>
      <c r="D79" s="306"/>
      <c r="E79" s="306"/>
      <c r="F79" s="197"/>
      <c r="G79" s="197"/>
      <c r="H79" s="197"/>
      <c r="I79" s="197"/>
      <c r="J79" s="197"/>
      <c r="K79" s="197"/>
      <c r="L79" s="197"/>
      <c r="M79" s="197"/>
      <c r="N79" s="198"/>
      <c r="O79" s="198"/>
      <c r="P79" s="198"/>
      <c r="Q79" s="198"/>
      <c r="R79" s="198"/>
      <c r="S79" s="198"/>
      <c r="T79" s="198"/>
      <c r="U79" s="198"/>
      <c r="V79" s="198"/>
      <c r="W79" s="198"/>
      <c r="X79" s="305"/>
      <c r="AA79" s="305"/>
    </row>
    <row r="80" spans="1:27" x14ac:dyDescent="0.25">
      <c r="A80" s="173"/>
      <c r="B80" s="173"/>
      <c r="C80" s="173"/>
      <c r="D80" s="306"/>
      <c r="E80" s="306"/>
      <c r="F80" s="197"/>
      <c r="G80" s="197"/>
      <c r="H80" s="197"/>
      <c r="I80" s="197"/>
      <c r="J80" s="197"/>
      <c r="K80" s="197"/>
      <c r="L80" s="197"/>
      <c r="M80" s="197"/>
      <c r="N80" s="198"/>
      <c r="O80" s="198"/>
      <c r="P80" s="198"/>
      <c r="Q80" s="198"/>
      <c r="R80" s="198"/>
      <c r="S80" s="198"/>
      <c r="T80" s="198"/>
      <c r="U80" s="198"/>
      <c r="V80" s="198"/>
      <c r="W80" s="198"/>
      <c r="X80" s="305"/>
      <c r="AA80" s="305"/>
    </row>
    <row r="81" spans="1:27" x14ac:dyDescent="0.25">
      <c r="A81" s="173"/>
      <c r="B81" s="173"/>
      <c r="C81" s="173"/>
      <c r="D81" s="306"/>
      <c r="E81" s="306"/>
      <c r="F81" s="197"/>
      <c r="G81" s="197"/>
      <c r="H81" s="197"/>
      <c r="I81" s="197"/>
      <c r="J81" s="197"/>
      <c r="K81" s="197"/>
      <c r="L81" s="197"/>
      <c r="M81" s="197"/>
      <c r="N81" s="198"/>
      <c r="O81" s="198"/>
      <c r="P81" s="198"/>
      <c r="Q81" s="198"/>
      <c r="R81" s="198"/>
      <c r="S81" s="198"/>
      <c r="T81" s="198"/>
      <c r="U81" s="198"/>
      <c r="V81" s="198"/>
      <c r="W81" s="198"/>
      <c r="X81" s="305"/>
      <c r="AA81" s="305"/>
    </row>
    <row r="82" spans="1:27" x14ac:dyDescent="0.25">
      <c r="A82" s="173"/>
      <c r="B82" s="173"/>
      <c r="C82" s="173"/>
      <c r="D82" s="306"/>
      <c r="E82" s="306"/>
      <c r="F82" s="197"/>
      <c r="G82" s="197"/>
      <c r="H82" s="197"/>
      <c r="I82" s="197"/>
      <c r="J82" s="197"/>
      <c r="K82" s="197"/>
      <c r="L82" s="197"/>
      <c r="M82" s="197"/>
      <c r="N82" s="198"/>
      <c r="O82" s="198"/>
      <c r="P82" s="198"/>
      <c r="Q82" s="198"/>
      <c r="R82" s="198"/>
      <c r="S82" s="198"/>
      <c r="T82" s="198"/>
      <c r="U82" s="198"/>
      <c r="V82" s="198"/>
      <c r="W82" s="198"/>
      <c r="X82" s="305"/>
      <c r="AA82" s="305"/>
    </row>
    <row r="83" spans="1:27" x14ac:dyDescent="0.25">
      <c r="A83" s="173"/>
      <c r="B83" s="173"/>
      <c r="C83" s="173"/>
      <c r="D83" s="306"/>
      <c r="E83" s="306"/>
      <c r="F83" s="197"/>
      <c r="G83" s="197"/>
      <c r="H83" s="197"/>
      <c r="I83" s="197"/>
      <c r="J83" s="197"/>
      <c r="K83" s="197"/>
      <c r="L83" s="197"/>
      <c r="M83" s="197"/>
      <c r="N83" s="198"/>
      <c r="O83" s="198"/>
      <c r="P83" s="198"/>
      <c r="Q83" s="198"/>
      <c r="R83" s="198"/>
      <c r="S83" s="198"/>
      <c r="T83" s="198"/>
      <c r="U83" s="198"/>
      <c r="V83" s="198"/>
      <c r="W83" s="198"/>
      <c r="X83" s="305"/>
      <c r="AA83" s="305"/>
    </row>
    <row r="84" spans="1:27" x14ac:dyDescent="0.25">
      <c r="A84" s="173"/>
      <c r="B84" s="173"/>
      <c r="C84" s="173"/>
      <c r="D84" s="306"/>
      <c r="E84" s="306"/>
      <c r="F84" s="197"/>
      <c r="G84" s="197"/>
      <c r="H84" s="197"/>
      <c r="I84" s="197"/>
      <c r="J84" s="197"/>
      <c r="K84" s="197"/>
      <c r="L84" s="197"/>
      <c r="M84" s="197"/>
      <c r="N84" s="198"/>
      <c r="O84" s="198"/>
      <c r="P84" s="198"/>
      <c r="Q84" s="198"/>
      <c r="R84" s="198"/>
      <c r="S84" s="198"/>
      <c r="T84" s="198"/>
      <c r="U84" s="198"/>
      <c r="V84" s="198"/>
      <c r="W84" s="198"/>
      <c r="X84" s="305"/>
      <c r="AA84" s="305"/>
    </row>
    <row r="85" spans="1:27" x14ac:dyDescent="0.25">
      <c r="A85" s="173"/>
      <c r="B85" s="173"/>
      <c r="C85" s="173"/>
      <c r="D85" s="306"/>
      <c r="E85" s="306"/>
      <c r="F85" s="197"/>
      <c r="G85" s="197"/>
      <c r="H85" s="197"/>
      <c r="I85" s="197"/>
      <c r="J85" s="197"/>
      <c r="K85" s="197"/>
      <c r="L85" s="197"/>
      <c r="M85" s="197"/>
      <c r="N85" s="198"/>
      <c r="O85" s="198"/>
      <c r="P85" s="198"/>
      <c r="Q85" s="198"/>
      <c r="R85" s="198"/>
      <c r="S85" s="198"/>
      <c r="T85" s="198"/>
      <c r="U85" s="198"/>
      <c r="V85" s="198"/>
      <c r="W85" s="198"/>
      <c r="X85" s="305"/>
      <c r="AA85" s="305"/>
    </row>
    <row r="86" spans="1:27" x14ac:dyDescent="0.25">
      <c r="A86" s="173"/>
      <c r="B86" s="173"/>
      <c r="C86" s="173"/>
      <c r="D86" s="306"/>
      <c r="E86" s="306"/>
      <c r="F86" s="197"/>
      <c r="G86" s="197"/>
      <c r="H86" s="197"/>
      <c r="I86" s="197"/>
      <c r="J86" s="197"/>
      <c r="K86" s="197"/>
      <c r="L86" s="197"/>
      <c r="M86" s="197"/>
      <c r="N86" s="198"/>
      <c r="O86" s="198"/>
      <c r="P86" s="198"/>
      <c r="Q86" s="198"/>
      <c r="R86" s="198"/>
      <c r="S86" s="198"/>
      <c r="T86" s="198"/>
      <c r="U86" s="198"/>
      <c r="V86" s="198"/>
      <c r="W86" s="198"/>
      <c r="X86" s="305"/>
      <c r="AA86" s="305"/>
    </row>
    <row r="87" spans="1:27" x14ac:dyDescent="0.25">
      <c r="A87" s="173"/>
      <c r="B87" s="173"/>
      <c r="C87" s="173"/>
      <c r="D87" s="306"/>
      <c r="E87" s="306"/>
      <c r="F87" s="197"/>
      <c r="G87" s="197"/>
      <c r="H87" s="197"/>
      <c r="I87" s="197"/>
      <c r="J87" s="197"/>
      <c r="K87" s="197"/>
      <c r="L87" s="197"/>
      <c r="M87" s="197"/>
      <c r="N87" s="198"/>
      <c r="O87" s="198"/>
      <c r="P87" s="198"/>
      <c r="Q87" s="198"/>
      <c r="R87" s="198"/>
      <c r="S87" s="198"/>
      <c r="T87" s="198"/>
      <c r="U87" s="198"/>
      <c r="V87" s="198"/>
      <c r="W87" s="198"/>
      <c r="X87" s="305"/>
      <c r="AA87" s="305"/>
    </row>
    <row r="88" spans="1:27" x14ac:dyDescent="0.25">
      <c r="A88" s="173"/>
      <c r="B88" s="173"/>
      <c r="C88" s="173"/>
      <c r="D88" s="306"/>
      <c r="E88" s="306"/>
      <c r="F88" s="197"/>
      <c r="G88" s="197"/>
      <c r="H88" s="197"/>
      <c r="I88" s="197"/>
      <c r="J88" s="197"/>
      <c r="K88" s="197"/>
      <c r="L88" s="197"/>
      <c r="M88" s="197"/>
      <c r="N88" s="198"/>
      <c r="O88" s="198"/>
      <c r="P88" s="198"/>
      <c r="Q88" s="198"/>
      <c r="R88" s="198"/>
      <c r="S88" s="198"/>
      <c r="T88" s="198"/>
      <c r="U88" s="198"/>
      <c r="V88" s="198"/>
      <c r="W88" s="198"/>
      <c r="X88" s="305"/>
      <c r="AA88" s="305"/>
    </row>
    <row r="89" spans="1:27" x14ac:dyDescent="0.25">
      <c r="A89" s="173"/>
      <c r="B89" s="173"/>
      <c r="C89" s="173"/>
      <c r="D89" s="306"/>
      <c r="E89" s="306"/>
      <c r="F89" s="197"/>
      <c r="G89" s="197"/>
      <c r="H89" s="197"/>
      <c r="I89" s="197"/>
      <c r="J89" s="197"/>
      <c r="K89" s="197"/>
      <c r="L89" s="197"/>
      <c r="M89" s="197"/>
      <c r="N89" s="198"/>
      <c r="O89" s="198"/>
      <c r="P89" s="198"/>
      <c r="Q89" s="198"/>
      <c r="R89" s="198"/>
      <c r="S89" s="198"/>
      <c r="T89" s="198"/>
      <c r="U89" s="198"/>
      <c r="V89" s="198"/>
      <c r="W89" s="198"/>
      <c r="X89" s="305"/>
      <c r="AA89" s="305"/>
    </row>
    <row r="90" spans="1:27" x14ac:dyDescent="0.25">
      <c r="A90" s="173"/>
      <c r="B90" s="173"/>
      <c r="C90" s="173"/>
      <c r="D90" s="306"/>
      <c r="E90" s="306"/>
      <c r="F90" s="197"/>
      <c r="G90" s="197"/>
      <c r="H90" s="197"/>
      <c r="I90" s="197"/>
      <c r="J90" s="197"/>
      <c r="K90" s="197"/>
      <c r="L90" s="197"/>
      <c r="M90" s="197"/>
      <c r="N90" s="198"/>
      <c r="O90" s="198"/>
      <c r="P90" s="198"/>
      <c r="Q90" s="198"/>
      <c r="R90" s="198"/>
      <c r="S90" s="198"/>
      <c r="T90" s="198"/>
      <c r="U90" s="198"/>
      <c r="V90" s="198"/>
      <c r="W90" s="198"/>
      <c r="X90" s="305"/>
      <c r="AA90" s="305"/>
    </row>
    <row r="91" spans="1:27" x14ac:dyDescent="0.25">
      <c r="A91" s="173"/>
      <c r="B91" s="173"/>
      <c r="C91" s="173"/>
      <c r="D91" s="306"/>
      <c r="E91" s="306"/>
      <c r="F91" s="197"/>
      <c r="G91" s="197"/>
      <c r="H91" s="197"/>
      <c r="I91" s="197"/>
      <c r="J91" s="197"/>
      <c r="K91" s="197"/>
      <c r="L91" s="197"/>
      <c r="M91" s="197"/>
      <c r="N91" s="198"/>
      <c r="O91" s="198"/>
      <c r="P91" s="198"/>
      <c r="Q91" s="198"/>
      <c r="R91" s="198"/>
      <c r="S91" s="198"/>
      <c r="T91" s="198"/>
      <c r="U91" s="198"/>
      <c r="V91" s="198"/>
      <c r="W91" s="198"/>
      <c r="X91" s="305"/>
      <c r="AA91" s="305"/>
    </row>
    <row r="92" spans="1:27" x14ac:dyDescent="0.25">
      <c r="A92" s="173"/>
      <c r="B92" s="173"/>
      <c r="C92" s="173"/>
      <c r="D92" s="306"/>
      <c r="E92" s="306"/>
      <c r="F92" s="197"/>
      <c r="G92" s="197"/>
      <c r="H92" s="197"/>
      <c r="I92" s="197"/>
      <c r="J92" s="197"/>
      <c r="K92" s="197"/>
      <c r="L92" s="197"/>
      <c r="M92" s="197"/>
      <c r="N92" s="198"/>
      <c r="O92" s="198"/>
      <c r="P92" s="198"/>
      <c r="Q92" s="198"/>
      <c r="R92" s="198"/>
      <c r="S92" s="198"/>
      <c r="T92" s="198"/>
      <c r="U92" s="198"/>
      <c r="V92" s="198"/>
      <c r="W92" s="198"/>
      <c r="X92" s="305"/>
      <c r="AA92" s="305"/>
    </row>
    <row r="93" spans="1:27" x14ac:dyDescent="0.25">
      <c r="A93" s="173"/>
      <c r="B93" s="173"/>
      <c r="C93" s="173"/>
      <c r="D93" s="306"/>
      <c r="E93" s="306"/>
      <c r="F93" s="197"/>
      <c r="G93" s="197"/>
      <c r="H93" s="197"/>
      <c r="I93" s="197"/>
      <c r="J93" s="197"/>
      <c r="K93" s="197"/>
      <c r="L93" s="197"/>
      <c r="M93" s="197"/>
      <c r="N93" s="198"/>
      <c r="O93" s="198"/>
      <c r="P93" s="198"/>
      <c r="Q93" s="198"/>
      <c r="R93" s="198"/>
      <c r="S93" s="198"/>
      <c r="T93" s="198"/>
      <c r="U93" s="198"/>
      <c r="V93" s="198"/>
      <c r="W93" s="198"/>
      <c r="X93" s="305"/>
      <c r="AA93" s="305"/>
    </row>
    <row r="94" spans="1:27" x14ac:dyDescent="0.25">
      <c r="A94" s="173"/>
      <c r="B94" s="173"/>
      <c r="C94" s="173"/>
      <c r="D94" s="306"/>
      <c r="E94" s="306"/>
      <c r="F94" s="197"/>
      <c r="G94" s="197"/>
      <c r="H94" s="197"/>
      <c r="I94" s="197"/>
      <c r="J94" s="197"/>
      <c r="K94" s="197"/>
      <c r="L94" s="197"/>
      <c r="M94" s="197"/>
      <c r="N94" s="198"/>
      <c r="O94" s="198"/>
      <c r="P94" s="198"/>
      <c r="Q94" s="198"/>
      <c r="R94" s="198"/>
      <c r="S94" s="198"/>
      <c r="T94" s="198"/>
      <c r="U94" s="198"/>
      <c r="V94" s="198"/>
      <c r="W94" s="198"/>
      <c r="X94" s="305"/>
      <c r="AA94" s="305"/>
    </row>
    <row r="95" spans="1:27" x14ac:dyDescent="0.25">
      <c r="A95" s="173"/>
      <c r="B95" s="173"/>
      <c r="C95" s="173"/>
      <c r="D95" s="306"/>
      <c r="E95" s="306"/>
      <c r="F95" s="197"/>
      <c r="G95" s="197"/>
      <c r="H95" s="197"/>
      <c r="I95" s="197"/>
      <c r="J95" s="197"/>
      <c r="K95" s="197"/>
      <c r="L95" s="197"/>
      <c r="M95" s="197"/>
      <c r="N95" s="198"/>
      <c r="O95" s="198"/>
      <c r="P95" s="198"/>
      <c r="Q95" s="198"/>
      <c r="R95" s="198"/>
      <c r="S95" s="198"/>
      <c r="T95" s="198"/>
      <c r="U95" s="198"/>
      <c r="V95" s="198"/>
      <c r="W95" s="198"/>
      <c r="X95" s="305"/>
      <c r="AA95" s="305"/>
    </row>
    <row r="96" spans="1:27" x14ac:dyDescent="0.25">
      <c r="A96" s="173"/>
      <c r="B96" s="173"/>
      <c r="C96" s="173"/>
      <c r="D96" s="306"/>
      <c r="E96" s="306"/>
      <c r="F96" s="197"/>
      <c r="G96" s="197"/>
      <c r="H96" s="197"/>
      <c r="I96" s="197"/>
      <c r="J96" s="197"/>
      <c r="K96" s="197"/>
      <c r="L96" s="197"/>
      <c r="M96" s="197"/>
      <c r="N96" s="198"/>
      <c r="O96" s="198"/>
      <c r="P96" s="198"/>
      <c r="Q96" s="198"/>
      <c r="R96" s="198"/>
      <c r="S96" s="198"/>
      <c r="T96" s="198"/>
      <c r="U96" s="198"/>
      <c r="V96" s="198"/>
      <c r="W96" s="198"/>
      <c r="X96" s="305"/>
      <c r="AA96" s="305"/>
    </row>
    <row r="97" spans="1:27" x14ac:dyDescent="0.25">
      <c r="A97" s="173"/>
      <c r="B97" s="173"/>
      <c r="C97" s="173"/>
      <c r="D97" s="306"/>
      <c r="E97" s="306"/>
      <c r="F97" s="197"/>
      <c r="G97" s="197"/>
      <c r="H97" s="197"/>
      <c r="I97" s="197"/>
      <c r="J97" s="197"/>
      <c r="K97" s="197"/>
      <c r="L97" s="197"/>
      <c r="M97" s="197"/>
      <c r="N97" s="198"/>
      <c r="O97" s="198"/>
      <c r="P97" s="198"/>
      <c r="Q97" s="198"/>
      <c r="R97" s="198"/>
      <c r="S97" s="198"/>
      <c r="T97" s="198"/>
      <c r="U97" s="198"/>
      <c r="V97" s="198"/>
      <c r="W97" s="198"/>
      <c r="X97" s="305"/>
      <c r="AA97" s="305"/>
    </row>
    <row r="98" spans="1:27" x14ac:dyDescent="0.25">
      <c r="A98" s="173"/>
      <c r="B98" s="173"/>
      <c r="C98" s="173"/>
      <c r="D98" s="306"/>
      <c r="E98" s="306"/>
      <c r="F98" s="197"/>
      <c r="G98" s="197"/>
      <c r="H98" s="197"/>
      <c r="I98" s="197"/>
      <c r="J98" s="197"/>
      <c r="K98" s="197"/>
      <c r="L98" s="197"/>
      <c r="M98" s="197"/>
      <c r="N98" s="198"/>
      <c r="O98" s="198"/>
      <c r="P98" s="198"/>
      <c r="Q98" s="198"/>
      <c r="R98" s="198"/>
      <c r="S98" s="198"/>
      <c r="T98" s="198"/>
      <c r="U98" s="198"/>
      <c r="V98" s="198"/>
      <c r="W98" s="198"/>
      <c r="X98" s="305"/>
      <c r="AA98" s="305"/>
    </row>
    <row r="99" spans="1:27" x14ac:dyDescent="0.25">
      <c r="A99" s="173"/>
      <c r="B99" s="173"/>
      <c r="C99" s="173"/>
      <c r="D99" s="306"/>
      <c r="E99" s="306"/>
      <c r="F99" s="197"/>
      <c r="G99" s="197"/>
      <c r="H99" s="197"/>
      <c r="I99" s="197"/>
      <c r="J99" s="197"/>
      <c r="K99" s="197"/>
      <c r="L99" s="197"/>
      <c r="M99" s="197"/>
      <c r="N99" s="198"/>
      <c r="O99" s="198"/>
      <c r="P99" s="198"/>
      <c r="Q99" s="198"/>
      <c r="R99" s="198"/>
      <c r="S99" s="198"/>
      <c r="T99" s="198"/>
      <c r="U99" s="198"/>
      <c r="V99" s="198"/>
      <c r="W99" s="198"/>
      <c r="X99" s="305"/>
      <c r="AA99" s="305"/>
    </row>
    <row r="100" spans="1:27" x14ac:dyDescent="0.25">
      <c r="A100" s="173"/>
      <c r="B100" s="173"/>
      <c r="C100" s="173"/>
      <c r="D100" s="306"/>
      <c r="E100" s="306"/>
      <c r="F100" s="197"/>
      <c r="G100" s="197"/>
      <c r="H100" s="197"/>
      <c r="I100" s="197"/>
      <c r="J100" s="197"/>
      <c r="K100" s="197"/>
      <c r="L100" s="197"/>
      <c r="M100" s="197"/>
      <c r="N100" s="198"/>
      <c r="O100" s="198"/>
      <c r="P100" s="198"/>
      <c r="Q100" s="198"/>
      <c r="R100" s="198"/>
      <c r="S100" s="198"/>
      <c r="T100" s="198"/>
      <c r="U100" s="198"/>
      <c r="V100" s="198"/>
      <c r="W100" s="198"/>
      <c r="X100" s="305"/>
      <c r="AA100" s="305"/>
    </row>
    <row r="101" spans="1:27" x14ac:dyDescent="0.25">
      <c r="A101" s="173"/>
      <c r="B101" s="173"/>
      <c r="C101" s="173"/>
      <c r="D101" s="306"/>
      <c r="E101" s="306"/>
      <c r="F101" s="197"/>
      <c r="G101" s="197"/>
      <c r="H101" s="197"/>
      <c r="I101" s="197"/>
      <c r="J101" s="197"/>
      <c r="K101" s="197"/>
      <c r="L101" s="197"/>
      <c r="M101" s="197"/>
      <c r="N101" s="198"/>
      <c r="O101" s="198"/>
      <c r="P101" s="198"/>
      <c r="Q101" s="198"/>
      <c r="R101" s="198"/>
      <c r="S101" s="198"/>
      <c r="T101" s="198"/>
      <c r="U101" s="198"/>
      <c r="V101" s="198"/>
      <c r="W101" s="198"/>
      <c r="X101" s="305"/>
      <c r="AA101" s="305"/>
    </row>
    <row r="102" spans="1:27" x14ac:dyDescent="0.25">
      <c r="A102" s="173"/>
      <c r="B102" s="173"/>
      <c r="C102" s="173"/>
      <c r="D102" s="306"/>
      <c r="E102" s="306"/>
      <c r="F102" s="197"/>
      <c r="G102" s="197"/>
      <c r="H102" s="197"/>
      <c r="I102" s="197"/>
      <c r="J102" s="197"/>
      <c r="K102" s="197"/>
      <c r="L102" s="197"/>
      <c r="M102" s="197"/>
      <c r="N102" s="198"/>
      <c r="O102" s="198"/>
      <c r="P102" s="198"/>
      <c r="Q102" s="198"/>
      <c r="R102" s="198"/>
      <c r="S102" s="198"/>
      <c r="T102" s="198"/>
      <c r="U102" s="198"/>
      <c r="V102" s="198"/>
      <c r="W102" s="198"/>
      <c r="X102" s="305"/>
      <c r="AA102" s="305"/>
    </row>
    <row r="103" spans="1:27" x14ac:dyDescent="0.25">
      <c r="A103" s="173"/>
      <c r="B103" s="173"/>
      <c r="C103" s="173"/>
      <c r="D103" s="306"/>
      <c r="E103" s="306"/>
      <c r="F103" s="197"/>
      <c r="G103" s="197"/>
      <c r="H103" s="197"/>
      <c r="I103" s="197"/>
      <c r="J103" s="197"/>
      <c r="K103" s="197"/>
      <c r="L103" s="197"/>
      <c r="M103" s="197"/>
      <c r="N103" s="198"/>
      <c r="O103" s="198"/>
      <c r="P103" s="198"/>
      <c r="Q103" s="198"/>
      <c r="R103" s="198"/>
      <c r="S103" s="198"/>
      <c r="T103" s="198"/>
      <c r="U103" s="198"/>
      <c r="V103" s="198"/>
      <c r="W103" s="198"/>
      <c r="X103" s="305"/>
      <c r="AA103" s="305"/>
    </row>
    <row r="104" spans="1:27" x14ac:dyDescent="0.25">
      <c r="A104" s="173"/>
      <c r="B104" s="173"/>
      <c r="C104" s="173"/>
      <c r="D104" s="306"/>
      <c r="E104" s="306"/>
      <c r="F104" s="197"/>
      <c r="G104" s="197"/>
      <c r="H104" s="197"/>
      <c r="I104" s="197"/>
      <c r="J104" s="197"/>
      <c r="K104" s="197"/>
      <c r="L104" s="197"/>
      <c r="M104" s="197"/>
      <c r="N104" s="198"/>
      <c r="O104" s="198"/>
      <c r="P104" s="198"/>
      <c r="Q104" s="198"/>
      <c r="R104" s="198"/>
      <c r="S104" s="198"/>
      <c r="T104" s="198"/>
      <c r="U104" s="198"/>
      <c r="V104" s="198"/>
      <c r="W104" s="198"/>
      <c r="X104" s="305"/>
      <c r="AA104" s="305"/>
    </row>
    <row r="105" spans="1:27" x14ac:dyDescent="0.25">
      <c r="A105" s="173"/>
      <c r="B105" s="173"/>
      <c r="C105" s="173"/>
      <c r="D105" s="306"/>
      <c r="E105" s="306"/>
      <c r="F105" s="197"/>
      <c r="G105" s="197"/>
      <c r="H105" s="197"/>
      <c r="I105" s="197"/>
      <c r="J105" s="197"/>
      <c r="K105" s="197"/>
      <c r="L105" s="197"/>
      <c r="M105" s="197"/>
      <c r="N105" s="198"/>
      <c r="O105" s="198"/>
      <c r="P105" s="198"/>
      <c r="Q105" s="198"/>
      <c r="R105" s="198"/>
      <c r="S105" s="198"/>
      <c r="T105" s="198"/>
      <c r="U105" s="198"/>
      <c r="V105" s="198"/>
      <c r="W105" s="198"/>
      <c r="X105" s="305"/>
      <c r="AA105" s="305"/>
    </row>
    <row r="106" spans="1:27" x14ac:dyDescent="0.25">
      <c r="A106" s="173"/>
      <c r="B106" s="173"/>
      <c r="C106" s="173"/>
      <c r="D106" s="306"/>
      <c r="E106" s="306"/>
      <c r="F106" s="197"/>
      <c r="G106" s="197"/>
      <c r="H106" s="197"/>
      <c r="I106" s="197"/>
      <c r="J106" s="197"/>
      <c r="K106" s="197"/>
      <c r="L106" s="197"/>
      <c r="M106" s="197"/>
      <c r="N106" s="198"/>
      <c r="O106" s="198"/>
      <c r="P106" s="198"/>
      <c r="Q106" s="198"/>
      <c r="R106" s="198"/>
      <c r="S106" s="198"/>
      <c r="T106" s="198"/>
      <c r="U106" s="198"/>
      <c r="V106" s="198"/>
      <c r="W106" s="198"/>
      <c r="X106" s="305"/>
      <c r="AA106" s="305"/>
    </row>
    <row r="107" spans="1:27" x14ac:dyDescent="0.25">
      <c r="A107" s="173"/>
      <c r="B107" s="173"/>
      <c r="C107" s="173"/>
      <c r="D107" s="306"/>
      <c r="E107" s="306"/>
      <c r="F107" s="197"/>
      <c r="G107" s="197"/>
      <c r="H107" s="197"/>
      <c r="I107" s="197"/>
      <c r="J107" s="197"/>
      <c r="K107" s="197"/>
      <c r="L107" s="197"/>
      <c r="M107" s="197"/>
      <c r="N107" s="198"/>
      <c r="O107" s="198"/>
      <c r="P107" s="198"/>
      <c r="Q107" s="198"/>
      <c r="R107" s="198"/>
      <c r="S107" s="198"/>
      <c r="T107" s="198"/>
      <c r="U107" s="198"/>
      <c r="V107" s="198"/>
      <c r="W107" s="198"/>
      <c r="X107" s="305"/>
      <c r="AA107" s="305"/>
    </row>
    <row r="108" spans="1:27" x14ac:dyDescent="0.25">
      <c r="A108" s="173"/>
      <c r="B108" s="173"/>
      <c r="C108" s="173"/>
      <c r="D108" s="306"/>
      <c r="E108" s="306"/>
      <c r="F108" s="197"/>
      <c r="G108" s="197"/>
      <c r="H108" s="197"/>
      <c r="I108" s="197"/>
      <c r="J108" s="197"/>
      <c r="K108" s="197"/>
      <c r="L108" s="197"/>
      <c r="M108" s="197"/>
      <c r="N108" s="198"/>
      <c r="O108" s="198"/>
      <c r="P108" s="198"/>
      <c r="Q108" s="198"/>
      <c r="R108" s="198"/>
      <c r="S108" s="198"/>
      <c r="T108" s="198"/>
      <c r="U108" s="198"/>
      <c r="V108" s="198"/>
      <c r="W108" s="198"/>
      <c r="X108" s="305"/>
      <c r="AA108" s="305"/>
    </row>
    <row r="109" spans="1:27" x14ac:dyDescent="0.25">
      <c r="A109" s="173"/>
      <c r="B109" s="173"/>
      <c r="C109" s="173"/>
      <c r="D109" s="306"/>
      <c r="E109" s="306"/>
      <c r="F109" s="197"/>
      <c r="G109" s="197"/>
      <c r="H109" s="197"/>
      <c r="I109" s="197"/>
      <c r="J109" s="197"/>
      <c r="K109" s="197"/>
      <c r="L109" s="197"/>
      <c r="M109" s="197"/>
      <c r="N109" s="198"/>
      <c r="O109" s="198"/>
      <c r="P109" s="198"/>
      <c r="Q109" s="198"/>
      <c r="R109" s="198"/>
      <c r="S109" s="198"/>
      <c r="T109" s="198"/>
      <c r="U109" s="198"/>
      <c r="V109" s="198"/>
      <c r="W109" s="198"/>
      <c r="X109" s="305"/>
      <c r="AA109" s="305"/>
    </row>
    <row r="110" spans="1:27" x14ac:dyDescent="0.25">
      <c r="A110" s="173"/>
      <c r="B110" s="173"/>
      <c r="C110" s="173"/>
      <c r="D110" s="306"/>
      <c r="E110" s="306"/>
      <c r="F110" s="197"/>
      <c r="G110" s="197"/>
      <c r="H110" s="197"/>
      <c r="I110" s="197"/>
      <c r="J110" s="197"/>
      <c r="K110" s="197"/>
      <c r="L110" s="197"/>
      <c r="M110" s="197"/>
      <c r="N110" s="198"/>
      <c r="O110" s="198"/>
      <c r="P110" s="198"/>
      <c r="Q110" s="198"/>
      <c r="R110" s="198"/>
      <c r="S110" s="198"/>
      <c r="T110" s="198"/>
      <c r="U110" s="198"/>
      <c r="V110" s="198"/>
      <c r="W110" s="198"/>
      <c r="X110" s="305"/>
      <c r="AA110" s="305"/>
    </row>
    <row r="111" spans="1:27" x14ac:dyDescent="0.25">
      <c r="A111" s="173"/>
      <c r="B111" s="173"/>
      <c r="C111" s="173"/>
      <c r="D111" s="306"/>
      <c r="E111" s="306"/>
      <c r="F111" s="197"/>
      <c r="G111" s="197"/>
      <c r="H111" s="197"/>
      <c r="I111" s="197"/>
      <c r="J111" s="197"/>
      <c r="K111" s="197"/>
      <c r="L111" s="197"/>
      <c r="M111" s="197"/>
      <c r="N111" s="198"/>
      <c r="O111" s="198"/>
      <c r="P111" s="198"/>
      <c r="Q111" s="198"/>
      <c r="R111" s="198"/>
      <c r="S111" s="198"/>
      <c r="T111" s="198"/>
      <c r="U111" s="198"/>
      <c r="V111" s="198"/>
      <c r="W111" s="198"/>
      <c r="X111" s="305"/>
      <c r="AA111" s="305"/>
    </row>
    <row r="112" spans="1:27" x14ac:dyDescent="0.25">
      <c r="A112" s="173"/>
      <c r="B112" s="173"/>
      <c r="C112" s="173"/>
      <c r="D112" s="306"/>
      <c r="E112" s="306"/>
      <c r="F112" s="197"/>
      <c r="G112" s="197"/>
      <c r="H112" s="197"/>
      <c r="I112" s="197"/>
      <c r="J112" s="197"/>
      <c r="K112" s="197"/>
      <c r="L112" s="197"/>
      <c r="M112" s="197"/>
      <c r="N112" s="198"/>
      <c r="O112" s="198"/>
      <c r="P112" s="198"/>
      <c r="Q112" s="198"/>
      <c r="R112" s="198"/>
      <c r="S112" s="198"/>
      <c r="T112" s="198"/>
      <c r="U112" s="198"/>
      <c r="V112" s="198"/>
      <c r="W112" s="198"/>
      <c r="X112" s="305"/>
      <c r="AA112" s="305"/>
    </row>
    <row r="113" spans="1:27" x14ac:dyDescent="0.25">
      <c r="A113" s="173"/>
      <c r="B113" s="173"/>
      <c r="C113" s="173"/>
      <c r="D113" s="306"/>
      <c r="E113" s="306"/>
      <c r="F113" s="197"/>
      <c r="G113" s="197"/>
      <c r="H113" s="197"/>
      <c r="I113" s="197"/>
      <c r="J113" s="197"/>
      <c r="K113" s="197"/>
      <c r="L113" s="197"/>
      <c r="M113" s="197"/>
      <c r="N113" s="198"/>
      <c r="O113" s="198"/>
      <c r="P113" s="198"/>
      <c r="Q113" s="198"/>
      <c r="R113" s="198"/>
      <c r="S113" s="198"/>
      <c r="T113" s="198"/>
      <c r="U113" s="198"/>
      <c r="V113" s="198"/>
      <c r="W113" s="198"/>
      <c r="X113" s="305"/>
      <c r="AA113" s="305"/>
    </row>
    <row r="114" spans="1:27" x14ac:dyDescent="0.25">
      <c r="A114" s="173"/>
      <c r="B114" s="173"/>
      <c r="C114" s="173"/>
      <c r="D114" s="306"/>
      <c r="E114" s="306"/>
      <c r="F114" s="197"/>
      <c r="G114" s="197"/>
      <c r="H114" s="197"/>
      <c r="I114" s="197"/>
      <c r="J114" s="197"/>
      <c r="K114" s="197"/>
      <c r="L114" s="197"/>
      <c r="M114" s="197"/>
      <c r="N114" s="198"/>
      <c r="O114" s="198"/>
      <c r="P114" s="198"/>
      <c r="Q114" s="198"/>
      <c r="R114" s="198"/>
      <c r="S114" s="198"/>
      <c r="T114" s="198"/>
      <c r="U114" s="198"/>
      <c r="V114" s="198"/>
      <c r="W114" s="198"/>
      <c r="X114" s="305"/>
      <c r="AA114" s="305"/>
    </row>
    <row r="115" spans="1:27" x14ac:dyDescent="0.25">
      <c r="A115" s="173"/>
      <c r="B115" s="173"/>
      <c r="C115" s="173"/>
      <c r="D115" s="306"/>
      <c r="E115" s="306"/>
      <c r="F115" s="197"/>
      <c r="G115" s="197"/>
      <c r="H115" s="197"/>
      <c r="I115" s="197"/>
      <c r="J115" s="197"/>
      <c r="K115" s="197"/>
      <c r="L115" s="197"/>
      <c r="M115" s="197"/>
      <c r="N115" s="198"/>
      <c r="O115" s="198"/>
      <c r="P115" s="198"/>
      <c r="Q115" s="198"/>
      <c r="R115" s="198"/>
      <c r="S115" s="198"/>
      <c r="T115" s="198"/>
      <c r="U115" s="198"/>
      <c r="V115" s="198"/>
      <c r="W115" s="198"/>
      <c r="X115" s="305"/>
      <c r="AA115" s="305"/>
    </row>
    <row r="116" spans="1:27" x14ac:dyDescent="0.25">
      <c r="A116" s="173"/>
      <c r="B116" s="173"/>
      <c r="C116" s="173"/>
      <c r="D116" s="306"/>
      <c r="E116" s="306"/>
      <c r="F116" s="197"/>
      <c r="G116" s="197"/>
      <c r="H116" s="197"/>
      <c r="I116" s="197"/>
      <c r="J116" s="197"/>
      <c r="K116" s="197"/>
      <c r="L116" s="197"/>
      <c r="M116" s="197"/>
      <c r="N116" s="198"/>
      <c r="O116" s="198"/>
      <c r="P116" s="198"/>
      <c r="Q116" s="198"/>
      <c r="R116" s="198"/>
      <c r="S116" s="198"/>
      <c r="T116" s="198"/>
      <c r="U116" s="198"/>
      <c r="V116" s="198"/>
      <c r="W116" s="198"/>
      <c r="X116" s="305"/>
      <c r="AA116" s="305"/>
    </row>
    <row r="117" spans="1:27" x14ac:dyDescent="0.25">
      <c r="A117" s="173"/>
      <c r="B117" s="173"/>
      <c r="C117" s="173"/>
      <c r="D117" s="306"/>
      <c r="E117" s="306"/>
      <c r="F117" s="197"/>
      <c r="G117" s="197"/>
      <c r="H117" s="197"/>
      <c r="I117" s="197"/>
      <c r="J117" s="197"/>
      <c r="K117" s="197"/>
      <c r="L117" s="197"/>
      <c r="M117" s="197"/>
      <c r="N117" s="198"/>
      <c r="O117" s="198"/>
      <c r="P117" s="198"/>
      <c r="Q117" s="198"/>
      <c r="R117" s="198"/>
      <c r="S117" s="198"/>
      <c r="T117" s="198"/>
      <c r="U117" s="198"/>
      <c r="V117" s="198"/>
      <c r="W117" s="198"/>
      <c r="X117" s="305"/>
      <c r="AA117" s="305"/>
    </row>
    <row r="118" spans="1:27" x14ac:dyDescent="0.25">
      <c r="A118" s="173"/>
      <c r="B118" s="173"/>
      <c r="C118" s="173"/>
      <c r="D118" s="306"/>
      <c r="E118" s="306"/>
      <c r="F118" s="197"/>
      <c r="G118" s="197"/>
      <c r="H118" s="197"/>
      <c r="I118" s="197"/>
      <c r="J118" s="197"/>
      <c r="K118" s="197"/>
      <c r="L118" s="197"/>
      <c r="M118" s="197"/>
      <c r="N118" s="198"/>
      <c r="O118" s="198"/>
      <c r="P118" s="198"/>
      <c r="Q118" s="198"/>
      <c r="R118" s="198"/>
      <c r="S118" s="198"/>
      <c r="T118" s="198"/>
      <c r="U118" s="198"/>
      <c r="V118" s="198"/>
      <c r="W118" s="198"/>
      <c r="X118" s="305"/>
      <c r="AA118" s="305"/>
    </row>
    <row r="119" spans="1:27" x14ac:dyDescent="0.25">
      <c r="A119" s="173"/>
      <c r="B119" s="173"/>
      <c r="C119" s="173"/>
      <c r="D119" s="306"/>
      <c r="E119" s="306"/>
      <c r="F119" s="197"/>
      <c r="G119" s="197"/>
      <c r="H119" s="197"/>
      <c r="I119" s="197"/>
      <c r="J119" s="197"/>
      <c r="K119" s="197"/>
      <c r="L119" s="197"/>
      <c r="M119" s="197"/>
      <c r="N119" s="198"/>
      <c r="O119" s="198"/>
      <c r="P119" s="198"/>
      <c r="Q119" s="198"/>
      <c r="R119" s="198"/>
      <c r="S119" s="198"/>
      <c r="T119" s="198"/>
      <c r="U119" s="198"/>
      <c r="V119" s="198"/>
      <c r="W119" s="198"/>
      <c r="X119" s="305"/>
      <c r="AA119" s="305"/>
    </row>
    <row r="120" spans="1:27" x14ac:dyDescent="0.25">
      <c r="A120" s="173"/>
      <c r="B120" s="173"/>
      <c r="C120" s="173"/>
      <c r="D120" s="306"/>
      <c r="E120" s="306"/>
      <c r="F120" s="197"/>
      <c r="G120" s="197"/>
      <c r="H120" s="197"/>
      <c r="I120" s="197"/>
      <c r="J120" s="197"/>
      <c r="K120" s="197"/>
      <c r="L120" s="197"/>
      <c r="M120" s="197"/>
      <c r="N120" s="198"/>
      <c r="O120" s="198"/>
      <c r="P120" s="198"/>
      <c r="Q120" s="198"/>
      <c r="R120" s="198"/>
      <c r="S120" s="198"/>
      <c r="T120" s="198"/>
      <c r="U120" s="198"/>
      <c r="V120" s="198"/>
      <c r="W120" s="198"/>
      <c r="X120" s="305"/>
      <c r="AA120" s="305"/>
    </row>
    <row r="121" spans="1:27" x14ac:dyDescent="0.25">
      <c r="A121" s="173"/>
      <c r="B121" s="173"/>
      <c r="C121" s="173"/>
      <c r="D121" s="306"/>
      <c r="E121" s="306"/>
      <c r="F121" s="197"/>
      <c r="G121" s="197"/>
      <c r="H121" s="197"/>
      <c r="I121" s="197"/>
      <c r="J121" s="197"/>
      <c r="K121" s="197"/>
      <c r="L121" s="197"/>
      <c r="M121" s="197"/>
      <c r="N121" s="198"/>
      <c r="O121" s="198"/>
      <c r="P121" s="198"/>
      <c r="Q121" s="198"/>
      <c r="R121" s="198"/>
      <c r="S121" s="198"/>
      <c r="T121" s="198"/>
      <c r="U121" s="198"/>
      <c r="V121" s="198"/>
      <c r="W121" s="198"/>
      <c r="X121" s="305"/>
      <c r="AA121" s="305"/>
    </row>
    <row r="122" spans="1:27" x14ac:dyDescent="0.25">
      <c r="A122" s="173"/>
      <c r="B122" s="173"/>
      <c r="C122" s="173"/>
      <c r="D122" s="306"/>
      <c r="E122" s="306"/>
      <c r="F122" s="197"/>
      <c r="G122" s="197"/>
      <c r="H122" s="197"/>
      <c r="I122" s="197"/>
      <c r="J122" s="197"/>
      <c r="K122" s="197"/>
      <c r="L122" s="197"/>
      <c r="M122" s="197"/>
      <c r="N122" s="198"/>
      <c r="O122" s="198"/>
      <c r="P122" s="198"/>
      <c r="Q122" s="198"/>
      <c r="R122" s="198"/>
      <c r="S122" s="198"/>
      <c r="T122" s="198"/>
      <c r="U122" s="198"/>
      <c r="V122" s="198"/>
      <c r="W122" s="198"/>
      <c r="X122" s="305"/>
      <c r="AA122" s="305"/>
    </row>
    <row r="123" spans="1:27" x14ac:dyDescent="0.25">
      <c r="A123" s="173"/>
      <c r="B123" s="173"/>
      <c r="C123" s="173"/>
      <c r="D123" s="306"/>
      <c r="E123" s="306"/>
      <c r="F123" s="197"/>
      <c r="G123" s="197"/>
      <c r="H123" s="197"/>
      <c r="I123" s="197"/>
      <c r="J123" s="197"/>
      <c r="K123" s="197"/>
      <c r="L123" s="197"/>
      <c r="M123" s="197"/>
      <c r="N123" s="198"/>
      <c r="O123" s="198"/>
      <c r="P123" s="198"/>
      <c r="Q123" s="198"/>
      <c r="R123" s="198"/>
      <c r="S123" s="198"/>
      <c r="T123" s="198"/>
      <c r="U123" s="198"/>
      <c r="V123" s="198"/>
      <c r="W123" s="198"/>
      <c r="X123" s="305"/>
      <c r="AA123" s="305"/>
    </row>
    <row r="124" spans="1:27" x14ac:dyDescent="0.25">
      <c r="A124" s="173"/>
      <c r="B124" s="173"/>
      <c r="C124" s="173"/>
      <c r="D124" s="306"/>
      <c r="E124" s="306"/>
      <c r="F124" s="197"/>
      <c r="G124" s="197"/>
      <c r="H124" s="197"/>
      <c r="I124" s="197"/>
      <c r="J124" s="197"/>
      <c r="K124" s="197"/>
      <c r="L124" s="197"/>
      <c r="M124" s="197"/>
      <c r="N124" s="198"/>
      <c r="O124" s="198"/>
      <c r="P124" s="198"/>
      <c r="Q124" s="198"/>
      <c r="R124" s="198"/>
      <c r="S124" s="198"/>
      <c r="T124" s="198"/>
      <c r="U124" s="198"/>
      <c r="V124" s="198"/>
      <c r="W124" s="198"/>
      <c r="X124" s="305"/>
      <c r="AA124" s="305"/>
    </row>
    <row r="125" spans="1:27" x14ac:dyDescent="0.25">
      <c r="A125" s="173"/>
      <c r="B125" s="173"/>
      <c r="C125" s="173"/>
      <c r="D125" s="306"/>
      <c r="E125" s="306"/>
      <c r="F125" s="197"/>
      <c r="G125" s="197"/>
      <c r="H125" s="197"/>
      <c r="I125" s="197"/>
      <c r="J125" s="197"/>
      <c r="K125" s="197"/>
      <c r="L125" s="197"/>
      <c r="M125" s="197"/>
      <c r="N125" s="198"/>
      <c r="O125" s="198"/>
      <c r="P125" s="198"/>
      <c r="Q125" s="198"/>
      <c r="R125" s="198"/>
      <c r="S125" s="198"/>
      <c r="T125" s="198"/>
      <c r="U125" s="198"/>
      <c r="V125" s="198"/>
      <c r="W125" s="198"/>
      <c r="X125" s="305"/>
      <c r="AA125" s="305"/>
    </row>
    <row r="126" spans="1:27" x14ac:dyDescent="0.25">
      <c r="A126" s="173"/>
      <c r="B126" s="173"/>
      <c r="C126" s="173"/>
      <c r="D126" s="306"/>
      <c r="E126" s="306"/>
      <c r="F126" s="197"/>
      <c r="G126" s="197"/>
      <c r="H126" s="197"/>
      <c r="I126" s="197"/>
      <c r="J126" s="197"/>
      <c r="K126" s="197"/>
      <c r="L126" s="197"/>
      <c r="M126" s="197"/>
      <c r="N126" s="198"/>
      <c r="O126" s="198"/>
      <c r="P126" s="198"/>
      <c r="Q126" s="198"/>
      <c r="R126" s="198"/>
      <c r="S126" s="198"/>
      <c r="T126" s="198"/>
      <c r="U126" s="198"/>
      <c r="V126" s="198"/>
      <c r="W126" s="198"/>
      <c r="X126" s="305"/>
      <c r="AA126" s="305"/>
    </row>
    <row r="127" spans="1:27" x14ac:dyDescent="0.25">
      <c r="A127" s="173"/>
      <c r="B127" s="173"/>
      <c r="C127" s="173"/>
      <c r="D127" s="306"/>
      <c r="E127" s="306"/>
      <c r="F127" s="197"/>
      <c r="G127" s="197"/>
      <c r="H127" s="197"/>
      <c r="I127" s="197"/>
      <c r="J127" s="197"/>
      <c r="K127" s="197"/>
      <c r="L127" s="197"/>
      <c r="M127" s="197"/>
      <c r="N127" s="198"/>
      <c r="O127" s="198"/>
      <c r="P127" s="198"/>
      <c r="Q127" s="198"/>
      <c r="R127" s="198"/>
      <c r="S127" s="198"/>
      <c r="T127" s="198"/>
      <c r="U127" s="198"/>
      <c r="V127" s="198"/>
      <c r="W127" s="198"/>
      <c r="X127" s="305"/>
      <c r="AA127" s="305"/>
    </row>
    <row r="128" spans="1:27" x14ac:dyDescent="0.25">
      <c r="A128" s="173"/>
      <c r="B128" s="173"/>
      <c r="C128" s="173"/>
      <c r="D128" s="306"/>
      <c r="E128" s="306"/>
      <c r="F128" s="197"/>
      <c r="G128" s="197"/>
      <c r="H128" s="197"/>
      <c r="I128" s="197"/>
      <c r="J128" s="197"/>
      <c r="K128" s="197"/>
      <c r="L128" s="197"/>
      <c r="M128" s="197"/>
      <c r="N128" s="198"/>
      <c r="O128" s="198"/>
      <c r="P128" s="198"/>
      <c r="Q128" s="198"/>
      <c r="R128" s="198"/>
      <c r="S128" s="198"/>
      <c r="T128" s="198"/>
      <c r="U128" s="198"/>
      <c r="V128" s="198"/>
      <c r="W128" s="198"/>
      <c r="X128" s="305"/>
      <c r="AA128" s="305"/>
    </row>
    <row r="129" spans="1:27" x14ac:dyDescent="0.25">
      <c r="A129" s="173"/>
      <c r="B129" s="173"/>
      <c r="C129" s="173"/>
      <c r="D129" s="306"/>
      <c r="E129" s="306"/>
      <c r="F129" s="197"/>
      <c r="G129" s="197"/>
      <c r="H129" s="197"/>
      <c r="I129" s="197"/>
      <c r="J129" s="197"/>
      <c r="K129" s="197"/>
      <c r="L129" s="197"/>
      <c r="M129" s="197"/>
      <c r="N129" s="198"/>
      <c r="O129" s="198"/>
      <c r="P129" s="198"/>
      <c r="Q129" s="198"/>
      <c r="R129" s="198"/>
      <c r="S129" s="198"/>
      <c r="T129" s="198"/>
      <c r="U129" s="198"/>
      <c r="V129" s="198"/>
      <c r="W129" s="198"/>
      <c r="X129" s="305"/>
      <c r="AA129" s="305"/>
    </row>
    <row r="130" spans="1:27" x14ac:dyDescent="0.25">
      <c r="A130" s="173"/>
      <c r="B130" s="173"/>
      <c r="C130" s="173"/>
      <c r="D130" s="306"/>
      <c r="E130" s="306"/>
      <c r="F130" s="197"/>
      <c r="G130" s="197"/>
      <c r="H130" s="197"/>
      <c r="I130" s="197"/>
      <c r="J130" s="197"/>
      <c r="K130" s="197"/>
      <c r="L130" s="197"/>
      <c r="M130" s="197"/>
      <c r="N130" s="198"/>
      <c r="O130" s="198"/>
      <c r="P130" s="198"/>
      <c r="Q130" s="198"/>
      <c r="R130" s="198"/>
      <c r="S130" s="198"/>
      <c r="T130" s="198"/>
      <c r="U130" s="198"/>
      <c r="V130" s="198"/>
      <c r="W130" s="198"/>
      <c r="X130" s="305"/>
      <c r="AA130" s="305"/>
    </row>
    <row r="131" spans="1:27" x14ac:dyDescent="0.25">
      <c r="A131" s="173"/>
      <c r="B131" s="173"/>
      <c r="C131" s="173"/>
      <c r="D131" s="306"/>
      <c r="E131" s="306"/>
      <c r="F131" s="197"/>
      <c r="G131" s="197"/>
      <c r="H131" s="197"/>
      <c r="I131" s="197"/>
      <c r="J131" s="197"/>
      <c r="K131" s="197"/>
      <c r="L131" s="197"/>
      <c r="M131" s="197"/>
      <c r="N131" s="198"/>
      <c r="O131" s="198"/>
      <c r="P131" s="198"/>
      <c r="Q131" s="198"/>
      <c r="R131" s="198"/>
      <c r="S131" s="198"/>
      <c r="T131" s="198"/>
      <c r="U131" s="198"/>
      <c r="V131" s="198"/>
      <c r="W131" s="198"/>
      <c r="X131" s="305"/>
      <c r="AA131" s="305"/>
    </row>
    <row r="132" spans="1:27" x14ac:dyDescent="0.25">
      <c r="A132" s="173"/>
      <c r="B132" s="173"/>
      <c r="C132" s="173"/>
      <c r="D132" s="306"/>
      <c r="E132" s="306"/>
      <c r="F132" s="197"/>
      <c r="G132" s="197"/>
      <c r="H132" s="197"/>
      <c r="I132" s="197"/>
      <c r="J132" s="197"/>
      <c r="K132" s="197"/>
      <c r="L132" s="197"/>
      <c r="M132" s="197"/>
      <c r="N132" s="198"/>
      <c r="O132" s="198"/>
      <c r="P132" s="198"/>
      <c r="Q132" s="198"/>
      <c r="R132" s="198"/>
      <c r="S132" s="198"/>
      <c r="T132" s="198"/>
      <c r="U132" s="198"/>
      <c r="V132" s="198"/>
      <c r="W132" s="198"/>
      <c r="X132" s="305"/>
      <c r="AA132" s="305"/>
    </row>
    <row r="133" spans="1:27" x14ac:dyDescent="0.25">
      <c r="A133" s="173"/>
      <c r="B133" s="173"/>
      <c r="C133" s="173"/>
      <c r="D133" s="306"/>
      <c r="E133" s="306"/>
      <c r="F133" s="197"/>
      <c r="G133" s="197"/>
      <c r="H133" s="197"/>
      <c r="I133" s="197"/>
      <c r="J133" s="197"/>
      <c r="K133" s="197"/>
      <c r="L133" s="197"/>
      <c r="M133" s="197"/>
      <c r="N133" s="198"/>
      <c r="O133" s="198"/>
      <c r="P133" s="198"/>
      <c r="Q133" s="198"/>
      <c r="R133" s="198"/>
      <c r="S133" s="198"/>
      <c r="T133" s="198"/>
      <c r="U133" s="198"/>
      <c r="V133" s="198"/>
      <c r="W133" s="198"/>
      <c r="X133" s="305"/>
      <c r="AA133" s="305"/>
    </row>
    <row r="134" spans="1:27" x14ac:dyDescent="0.25">
      <c r="A134" s="173"/>
      <c r="B134" s="173"/>
      <c r="C134" s="173"/>
      <c r="D134" s="306"/>
      <c r="E134" s="306"/>
      <c r="F134" s="197"/>
      <c r="G134" s="197"/>
      <c r="H134" s="197"/>
      <c r="I134" s="197"/>
      <c r="J134" s="197"/>
      <c r="K134" s="197"/>
      <c r="L134" s="197"/>
      <c r="M134" s="197"/>
      <c r="N134" s="198"/>
      <c r="O134" s="198"/>
      <c r="P134" s="198"/>
      <c r="Q134" s="198"/>
      <c r="R134" s="198"/>
      <c r="S134" s="198"/>
      <c r="T134" s="198"/>
      <c r="U134" s="198"/>
      <c r="V134" s="198"/>
      <c r="W134" s="198"/>
      <c r="X134" s="305"/>
      <c r="AA134" s="305"/>
    </row>
    <row r="135" spans="1:27" x14ac:dyDescent="0.25">
      <c r="A135" s="173"/>
      <c r="B135" s="173"/>
      <c r="C135" s="173"/>
      <c r="D135" s="306"/>
      <c r="E135" s="306"/>
      <c r="F135" s="197"/>
      <c r="G135" s="197"/>
      <c r="H135" s="197"/>
      <c r="I135" s="197"/>
      <c r="J135" s="197"/>
      <c r="K135" s="197"/>
      <c r="L135" s="197"/>
      <c r="M135" s="197"/>
      <c r="N135" s="198"/>
      <c r="O135" s="198"/>
      <c r="P135" s="198"/>
      <c r="Q135" s="198"/>
      <c r="R135" s="198"/>
      <c r="S135" s="198"/>
      <c r="T135" s="198"/>
      <c r="U135" s="198"/>
      <c r="V135" s="198"/>
      <c r="W135" s="198"/>
      <c r="X135" s="305"/>
      <c r="AA135" s="305"/>
    </row>
    <row r="136" spans="1:27" x14ac:dyDescent="0.25">
      <c r="A136" s="173"/>
      <c r="B136" s="173"/>
      <c r="C136" s="173"/>
      <c r="D136" s="306"/>
      <c r="E136" s="306"/>
      <c r="F136" s="197"/>
      <c r="G136" s="197"/>
      <c r="H136" s="197"/>
      <c r="I136" s="197"/>
      <c r="J136" s="197"/>
      <c r="K136" s="197"/>
      <c r="L136" s="197"/>
      <c r="M136" s="197"/>
      <c r="N136" s="198"/>
      <c r="O136" s="198"/>
      <c r="P136" s="198"/>
      <c r="Q136" s="198"/>
      <c r="R136" s="198"/>
      <c r="S136" s="198"/>
      <c r="T136" s="198"/>
      <c r="U136" s="198"/>
      <c r="V136" s="198"/>
      <c r="W136" s="198"/>
      <c r="X136" s="305"/>
      <c r="AA136" s="305"/>
    </row>
    <row r="137" spans="1:27" x14ac:dyDescent="0.25">
      <c r="A137" s="173"/>
      <c r="B137" s="173"/>
      <c r="C137" s="173"/>
      <c r="D137" s="306"/>
      <c r="E137" s="306"/>
      <c r="F137" s="197"/>
      <c r="G137" s="197"/>
      <c r="H137" s="197"/>
      <c r="I137" s="197"/>
      <c r="J137" s="197"/>
      <c r="K137" s="197"/>
      <c r="L137" s="197"/>
      <c r="M137" s="197"/>
      <c r="N137" s="198"/>
      <c r="O137" s="198"/>
      <c r="P137" s="198"/>
      <c r="Q137" s="198"/>
      <c r="R137" s="198"/>
      <c r="S137" s="198"/>
      <c r="T137" s="198"/>
      <c r="U137" s="198"/>
      <c r="V137" s="198"/>
      <c r="W137" s="198"/>
      <c r="X137" s="305"/>
      <c r="AA137" s="305"/>
    </row>
    <row r="138" spans="1:27" x14ac:dyDescent="0.25">
      <c r="A138" s="173"/>
      <c r="B138" s="173"/>
      <c r="C138" s="173"/>
      <c r="D138" s="306"/>
      <c r="E138" s="306"/>
      <c r="F138" s="197"/>
      <c r="G138" s="197"/>
      <c r="H138" s="197"/>
      <c r="I138" s="197"/>
      <c r="J138" s="197"/>
      <c r="K138" s="197"/>
      <c r="L138" s="197"/>
      <c r="M138" s="197"/>
      <c r="N138" s="198"/>
      <c r="O138" s="198"/>
      <c r="P138" s="198"/>
      <c r="Q138" s="198"/>
      <c r="R138" s="198"/>
      <c r="S138" s="198"/>
      <c r="T138" s="198"/>
      <c r="U138" s="198"/>
      <c r="V138" s="198"/>
      <c r="W138" s="198"/>
      <c r="X138" s="305"/>
      <c r="AA138" s="305"/>
    </row>
    <row r="139" spans="1:27" x14ac:dyDescent="0.25">
      <c r="A139" s="173"/>
      <c r="B139" s="173"/>
      <c r="C139" s="173"/>
      <c r="D139" s="306"/>
      <c r="E139" s="306"/>
      <c r="F139" s="197"/>
      <c r="G139" s="197"/>
      <c r="H139" s="197"/>
      <c r="I139" s="197"/>
      <c r="J139" s="197"/>
      <c r="K139" s="197"/>
      <c r="L139" s="197"/>
      <c r="M139" s="197"/>
      <c r="N139" s="198"/>
      <c r="O139" s="198"/>
      <c r="P139" s="198"/>
      <c r="Q139" s="198"/>
      <c r="R139" s="198"/>
      <c r="S139" s="198"/>
      <c r="T139" s="198"/>
      <c r="U139" s="198"/>
      <c r="V139" s="198"/>
      <c r="W139" s="198"/>
      <c r="X139" s="305"/>
      <c r="AA139" s="305"/>
    </row>
    <row r="140" spans="1:27" x14ac:dyDescent="0.25">
      <c r="A140" s="173"/>
      <c r="B140" s="173"/>
      <c r="C140" s="173"/>
      <c r="D140" s="306"/>
      <c r="E140" s="306"/>
      <c r="F140" s="197"/>
      <c r="G140" s="197"/>
      <c r="H140" s="197"/>
      <c r="I140" s="197"/>
      <c r="J140" s="197"/>
      <c r="K140" s="197"/>
      <c r="L140" s="197"/>
      <c r="M140" s="197"/>
      <c r="N140" s="198"/>
      <c r="O140" s="198"/>
      <c r="P140" s="198"/>
      <c r="Q140" s="198"/>
      <c r="R140" s="198"/>
      <c r="S140" s="198"/>
      <c r="T140" s="198"/>
      <c r="U140" s="198"/>
      <c r="V140" s="198"/>
      <c r="W140" s="198"/>
      <c r="X140" s="305"/>
      <c r="AA140" s="305"/>
    </row>
    <row r="141" spans="1:27" x14ac:dyDescent="0.25">
      <c r="A141" s="173"/>
      <c r="B141" s="173"/>
      <c r="C141" s="173"/>
      <c r="D141" s="306"/>
      <c r="E141" s="306"/>
      <c r="F141" s="197"/>
      <c r="G141" s="197"/>
      <c r="H141" s="197"/>
      <c r="I141" s="197"/>
      <c r="J141" s="197"/>
      <c r="K141" s="197"/>
      <c r="L141" s="197"/>
      <c r="M141" s="197"/>
      <c r="N141" s="198"/>
      <c r="O141" s="198"/>
      <c r="P141" s="198"/>
      <c r="Q141" s="198"/>
      <c r="R141" s="198"/>
      <c r="S141" s="198"/>
      <c r="T141" s="198"/>
      <c r="U141" s="198"/>
      <c r="V141" s="198"/>
      <c r="W141" s="198"/>
      <c r="X141" s="305"/>
      <c r="AA141" s="305"/>
    </row>
    <row r="142" spans="1:27" x14ac:dyDescent="0.25">
      <c r="A142" s="173"/>
      <c r="B142" s="173"/>
      <c r="C142" s="173"/>
      <c r="D142" s="306"/>
      <c r="E142" s="306"/>
      <c r="F142" s="197"/>
      <c r="G142" s="197"/>
      <c r="H142" s="197"/>
      <c r="I142" s="197"/>
      <c r="J142" s="197"/>
      <c r="K142" s="197"/>
      <c r="L142" s="197"/>
      <c r="M142" s="197"/>
      <c r="N142" s="198"/>
      <c r="O142" s="198"/>
      <c r="P142" s="198"/>
      <c r="Q142" s="198"/>
      <c r="R142" s="198"/>
      <c r="S142" s="198"/>
      <c r="T142" s="198"/>
      <c r="U142" s="198"/>
      <c r="V142" s="198"/>
      <c r="W142" s="198"/>
      <c r="X142" s="305"/>
      <c r="AA142" s="305"/>
    </row>
    <row r="143" spans="1:27" x14ac:dyDescent="0.25">
      <c r="A143" s="173"/>
      <c r="B143" s="173"/>
      <c r="C143" s="173"/>
      <c r="D143" s="306"/>
      <c r="E143" s="306"/>
      <c r="F143" s="197"/>
      <c r="G143" s="197"/>
      <c r="H143" s="197"/>
      <c r="I143" s="197"/>
      <c r="J143" s="197"/>
      <c r="K143" s="197"/>
      <c r="L143" s="197"/>
      <c r="M143" s="197"/>
      <c r="N143" s="198"/>
      <c r="O143" s="198"/>
      <c r="P143" s="198"/>
      <c r="Q143" s="198"/>
      <c r="R143" s="198"/>
      <c r="S143" s="198"/>
      <c r="T143" s="198"/>
      <c r="U143" s="198"/>
      <c r="V143" s="198"/>
      <c r="W143" s="198"/>
      <c r="X143" s="305"/>
      <c r="AA143" s="305"/>
    </row>
    <row r="144" spans="1:27" x14ac:dyDescent="0.25">
      <c r="A144" s="173"/>
      <c r="B144" s="173"/>
      <c r="C144" s="173"/>
      <c r="D144" s="306"/>
      <c r="E144" s="306"/>
      <c r="F144" s="197"/>
      <c r="G144" s="197"/>
      <c r="H144" s="197"/>
      <c r="I144" s="197"/>
      <c r="J144" s="197"/>
      <c r="K144" s="197"/>
      <c r="L144" s="197"/>
      <c r="M144" s="197"/>
      <c r="N144" s="198"/>
      <c r="O144" s="198"/>
      <c r="P144" s="198"/>
      <c r="Q144" s="198"/>
      <c r="R144" s="198"/>
      <c r="S144" s="198"/>
      <c r="T144" s="198"/>
      <c r="U144" s="198"/>
      <c r="V144" s="198"/>
      <c r="W144" s="198"/>
      <c r="X144" s="305"/>
      <c r="AA144" s="305"/>
    </row>
    <row r="145" spans="1:27" x14ac:dyDescent="0.25">
      <c r="A145" s="173"/>
      <c r="B145" s="173"/>
      <c r="C145" s="173"/>
      <c r="D145" s="306"/>
      <c r="E145" s="306"/>
      <c r="F145" s="197"/>
      <c r="G145" s="197"/>
      <c r="H145" s="197"/>
      <c r="I145" s="197"/>
      <c r="J145" s="197"/>
      <c r="K145" s="197"/>
      <c r="L145" s="197"/>
      <c r="M145" s="197"/>
      <c r="N145" s="198"/>
      <c r="O145" s="198"/>
      <c r="P145" s="198"/>
      <c r="Q145" s="198"/>
      <c r="R145" s="198"/>
      <c r="S145" s="198"/>
      <c r="T145" s="198"/>
      <c r="U145" s="198"/>
      <c r="V145" s="198"/>
      <c r="W145" s="198"/>
      <c r="X145" s="305"/>
      <c r="AA145" s="305"/>
    </row>
    <row r="146" spans="1:27" x14ac:dyDescent="0.25">
      <c r="A146" s="173"/>
      <c r="B146" s="173"/>
      <c r="C146" s="173"/>
      <c r="D146" s="306"/>
      <c r="E146" s="306"/>
      <c r="F146" s="197"/>
      <c r="G146" s="197"/>
      <c r="H146" s="197"/>
      <c r="I146" s="197"/>
      <c r="J146" s="197"/>
      <c r="K146" s="197"/>
      <c r="L146" s="197"/>
      <c r="M146" s="197"/>
      <c r="N146" s="198"/>
      <c r="O146" s="198"/>
      <c r="P146" s="198"/>
      <c r="Q146" s="198"/>
      <c r="R146" s="198"/>
      <c r="S146" s="198"/>
      <c r="T146" s="198"/>
      <c r="U146" s="198"/>
      <c r="V146" s="198"/>
      <c r="W146" s="198"/>
      <c r="X146" s="305"/>
      <c r="AA146" s="305"/>
    </row>
    <row r="147" spans="1:27" x14ac:dyDescent="0.25">
      <c r="A147" s="173"/>
      <c r="B147" s="173"/>
      <c r="C147" s="173"/>
      <c r="D147" s="306"/>
      <c r="E147" s="306"/>
      <c r="F147" s="197"/>
      <c r="G147" s="197"/>
      <c r="H147" s="197"/>
      <c r="I147" s="197"/>
      <c r="J147" s="197"/>
      <c r="K147" s="197"/>
      <c r="L147" s="197"/>
      <c r="M147" s="197"/>
      <c r="N147" s="198"/>
      <c r="O147" s="198"/>
      <c r="P147" s="198"/>
      <c r="Q147" s="198"/>
      <c r="R147" s="198"/>
      <c r="S147" s="198"/>
      <c r="T147" s="198"/>
      <c r="U147" s="198"/>
      <c r="V147" s="198"/>
      <c r="W147" s="198"/>
      <c r="X147" s="305"/>
      <c r="AA147" s="305"/>
    </row>
    <row r="148" spans="1:27" x14ac:dyDescent="0.25">
      <c r="A148" s="173"/>
      <c r="B148" s="173"/>
      <c r="C148" s="173"/>
      <c r="D148" s="306"/>
      <c r="E148" s="306"/>
      <c r="F148" s="197"/>
      <c r="G148" s="197"/>
      <c r="H148" s="197"/>
      <c r="I148" s="197"/>
      <c r="J148" s="197"/>
      <c r="K148" s="197"/>
      <c r="L148" s="197"/>
      <c r="M148" s="197"/>
      <c r="N148" s="198"/>
      <c r="O148" s="198"/>
      <c r="P148" s="198"/>
      <c r="Q148" s="198"/>
      <c r="R148" s="198"/>
      <c r="S148" s="198"/>
      <c r="T148" s="198"/>
      <c r="U148" s="198"/>
      <c r="V148" s="198"/>
      <c r="W148" s="198"/>
      <c r="X148" s="305"/>
      <c r="AA148" s="305"/>
    </row>
    <row r="149" spans="1:27" x14ac:dyDescent="0.25">
      <c r="A149" s="173"/>
      <c r="B149" s="173"/>
      <c r="C149" s="173"/>
      <c r="D149" s="306"/>
      <c r="E149" s="306"/>
      <c r="F149" s="197"/>
      <c r="G149" s="197"/>
      <c r="H149" s="197"/>
      <c r="I149" s="197"/>
      <c r="J149" s="197"/>
      <c r="K149" s="197"/>
      <c r="L149" s="197"/>
      <c r="M149" s="197"/>
      <c r="N149" s="198"/>
      <c r="O149" s="198"/>
      <c r="P149" s="198"/>
      <c r="Q149" s="198"/>
      <c r="R149" s="198"/>
      <c r="S149" s="198"/>
      <c r="T149" s="198"/>
      <c r="U149" s="198"/>
      <c r="V149" s="198"/>
      <c r="W149" s="198"/>
      <c r="X149" s="305"/>
      <c r="AA149" s="305"/>
    </row>
    <row r="150" spans="1:27" x14ac:dyDescent="0.25">
      <c r="A150" s="173"/>
      <c r="B150" s="173"/>
      <c r="C150" s="173"/>
      <c r="D150" s="306"/>
      <c r="E150" s="306"/>
      <c r="F150" s="197"/>
      <c r="G150" s="197"/>
      <c r="H150" s="197"/>
      <c r="I150" s="197"/>
      <c r="J150" s="197"/>
      <c r="K150" s="197"/>
      <c r="L150" s="197"/>
      <c r="M150" s="197"/>
      <c r="N150" s="198"/>
      <c r="O150" s="198"/>
      <c r="P150" s="198"/>
      <c r="Q150" s="198"/>
      <c r="R150" s="198"/>
      <c r="S150" s="198"/>
      <c r="T150" s="198"/>
      <c r="U150" s="198"/>
      <c r="V150" s="198"/>
      <c r="W150" s="198"/>
      <c r="X150" s="305"/>
      <c r="AA150" s="305"/>
    </row>
    <row r="151" spans="1:27" x14ac:dyDescent="0.25">
      <c r="A151" s="173"/>
      <c r="B151" s="173"/>
      <c r="C151" s="173"/>
      <c r="D151" s="306"/>
      <c r="E151" s="306"/>
      <c r="F151" s="197"/>
      <c r="G151" s="197"/>
      <c r="H151" s="197"/>
      <c r="I151" s="197"/>
      <c r="J151" s="197"/>
      <c r="K151" s="197"/>
      <c r="L151" s="197"/>
      <c r="M151" s="197"/>
      <c r="N151" s="198"/>
      <c r="O151" s="198"/>
      <c r="P151" s="198"/>
      <c r="Q151" s="198"/>
      <c r="R151" s="198"/>
      <c r="S151" s="198"/>
      <c r="T151" s="198"/>
      <c r="U151" s="198"/>
      <c r="V151" s="198"/>
      <c r="W151" s="198"/>
      <c r="X151" s="305"/>
      <c r="AA151" s="305"/>
    </row>
    <row r="152" spans="1:27" x14ac:dyDescent="0.25">
      <c r="A152" s="173"/>
      <c r="B152" s="173"/>
      <c r="C152" s="173"/>
      <c r="D152" s="306"/>
      <c r="E152" s="306"/>
      <c r="F152" s="197"/>
      <c r="G152" s="197"/>
      <c r="H152" s="197"/>
      <c r="I152" s="197"/>
      <c r="J152" s="197"/>
      <c r="K152" s="197"/>
      <c r="L152" s="197"/>
      <c r="M152" s="197"/>
      <c r="N152" s="198"/>
      <c r="O152" s="198"/>
      <c r="P152" s="198"/>
      <c r="Q152" s="198"/>
      <c r="R152" s="198"/>
      <c r="S152" s="198"/>
      <c r="T152" s="198"/>
      <c r="U152" s="198"/>
      <c r="V152" s="198"/>
      <c r="W152" s="198"/>
      <c r="X152" s="305"/>
      <c r="AA152" s="305"/>
    </row>
    <row r="153" spans="1:27" x14ac:dyDescent="0.25">
      <c r="A153" s="173"/>
      <c r="B153" s="173"/>
      <c r="C153" s="173"/>
      <c r="D153" s="306"/>
      <c r="E153" s="306"/>
      <c r="F153" s="197"/>
      <c r="G153" s="197"/>
      <c r="H153" s="197"/>
      <c r="I153" s="197"/>
      <c r="J153" s="197"/>
      <c r="K153" s="197"/>
      <c r="L153" s="197"/>
      <c r="M153" s="197"/>
      <c r="N153" s="198"/>
      <c r="O153" s="198"/>
      <c r="P153" s="198"/>
      <c r="Q153" s="198"/>
      <c r="R153" s="198"/>
      <c r="S153" s="198"/>
      <c r="T153" s="198"/>
      <c r="U153" s="198"/>
      <c r="V153" s="198"/>
      <c r="W153" s="198"/>
      <c r="X153" s="305"/>
      <c r="AA153" s="305"/>
    </row>
    <row r="154" spans="1:27" x14ac:dyDescent="0.25">
      <c r="A154" s="173"/>
      <c r="B154" s="173"/>
      <c r="C154" s="173"/>
      <c r="D154" s="306"/>
      <c r="E154" s="306"/>
      <c r="F154" s="197"/>
      <c r="G154" s="197"/>
      <c r="H154" s="197"/>
      <c r="I154" s="197"/>
      <c r="J154" s="197"/>
      <c r="K154" s="197"/>
      <c r="L154" s="197"/>
      <c r="M154" s="197"/>
      <c r="N154" s="198"/>
      <c r="O154" s="198"/>
      <c r="P154" s="198"/>
      <c r="Q154" s="198"/>
      <c r="R154" s="198"/>
      <c r="S154" s="198"/>
      <c r="T154" s="198"/>
      <c r="U154" s="198"/>
      <c r="V154" s="198"/>
      <c r="W154" s="198"/>
      <c r="X154" s="305"/>
      <c r="AA154" s="305"/>
    </row>
    <row r="155" spans="1:27" x14ac:dyDescent="0.25">
      <c r="A155" s="173"/>
      <c r="B155" s="173"/>
      <c r="C155" s="173"/>
      <c r="D155" s="306"/>
      <c r="E155" s="306"/>
      <c r="F155" s="197"/>
      <c r="G155" s="197"/>
      <c r="H155" s="197"/>
      <c r="I155" s="197"/>
      <c r="J155" s="197"/>
      <c r="K155" s="197"/>
      <c r="L155" s="197"/>
      <c r="M155" s="197"/>
      <c r="N155" s="198"/>
      <c r="O155" s="198"/>
      <c r="P155" s="198"/>
      <c r="Q155" s="198"/>
      <c r="R155" s="198"/>
      <c r="S155" s="198"/>
      <c r="T155" s="198"/>
      <c r="U155" s="198"/>
      <c r="V155" s="198"/>
      <c r="W155" s="198"/>
      <c r="X155" s="305"/>
      <c r="AA155" s="305"/>
    </row>
    <row r="156" spans="1:27" x14ac:dyDescent="0.25">
      <c r="A156" s="173"/>
      <c r="B156" s="173"/>
      <c r="C156" s="173"/>
      <c r="D156" s="306"/>
      <c r="E156" s="306"/>
      <c r="F156" s="197"/>
      <c r="G156" s="197"/>
      <c r="H156" s="197"/>
      <c r="I156" s="197"/>
      <c r="J156" s="197"/>
      <c r="K156" s="197"/>
      <c r="L156" s="197"/>
      <c r="M156" s="197"/>
      <c r="N156" s="198"/>
      <c r="O156" s="198"/>
      <c r="P156" s="198"/>
      <c r="Q156" s="198"/>
      <c r="R156" s="198"/>
      <c r="S156" s="198"/>
      <c r="T156" s="198"/>
      <c r="U156" s="198"/>
      <c r="V156" s="198"/>
      <c r="W156" s="198"/>
      <c r="X156" s="305"/>
      <c r="AA156" s="305"/>
    </row>
    <row r="157" spans="1:27" x14ac:dyDescent="0.25">
      <c r="A157" s="173"/>
      <c r="B157" s="173"/>
      <c r="C157" s="173"/>
      <c r="D157" s="306"/>
      <c r="E157" s="306"/>
      <c r="F157" s="197"/>
      <c r="G157" s="197"/>
      <c r="H157" s="197"/>
      <c r="I157" s="197"/>
      <c r="J157" s="197"/>
      <c r="K157" s="197"/>
      <c r="L157" s="197"/>
      <c r="M157" s="197"/>
      <c r="N157" s="198"/>
      <c r="O157" s="198"/>
      <c r="P157" s="198"/>
      <c r="Q157" s="198"/>
      <c r="R157" s="198"/>
      <c r="S157" s="198"/>
      <c r="T157" s="198"/>
      <c r="U157" s="198"/>
      <c r="V157" s="198"/>
      <c r="W157" s="198"/>
      <c r="X157" s="305"/>
      <c r="AA157" s="305"/>
    </row>
    <row r="158" spans="1:27" x14ac:dyDescent="0.25">
      <c r="A158" s="173"/>
      <c r="B158" s="173"/>
      <c r="C158" s="173"/>
      <c r="D158" s="306"/>
      <c r="E158" s="306"/>
      <c r="F158" s="197"/>
      <c r="G158" s="197"/>
      <c r="H158" s="197"/>
      <c r="I158" s="197"/>
      <c r="J158" s="197"/>
      <c r="K158" s="197"/>
      <c r="L158" s="197"/>
      <c r="M158" s="197"/>
      <c r="N158" s="198"/>
      <c r="O158" s="198"/>
      <c r="P158" s="198"/>
      <c r="Q158" s="198"/>
      <c r="R158" s="198"/>
      <c r="S158" s="198"/>
      <c r="T158" s="198"/>
      <c r="U158" s="198"/>
      <c r="V158" s="198"/>
      <c r="W158" s="198"/>
      <c r="X158" s="305"/>
      <c r="AA158" s="305"/>
    </row>
    <row r="159" spans="1:27" x14ac:dyDescent="0.25">
      <c r="A159" s="173"/>
      <c r="B159" s="173"/>
      <c r="C159" s="173"/>
      <c r="D159" s="306"/>
      <c r="E159" s="306"/>
      <c r="F159" s="197"/>
      <c r="G159" s="197"/>
      <c r="H159" s="197"/>
      <c r="I159" s="197"/>
      <c r="J159" s="197"/>
      <c r="K159" s="197"/>
      <c r="L159" s="197"/>
      <c r="M159" s="197"/>
      <c r="N159" s="198"/>
      <c r="O159" s="198"/>
      <c r="P159" s="198"/>
      <c r="Q159" s="198"/>
      <c r="R159" s="198"/>
      <c r="S159" s="198"/>
      <c r="T159" s="198"/>
      <c r="U159" s="198"/>
      <c r="V159" s="198"/>
      <c r="W159" s="198"/>
      <c r="X159" s="305"/>
      <c r="AA159" s="305"/>
    </row>
    <row r="160" spans="1:27" x14ac:dyDescent="0.25">
      <c r="A160" s="173"/>
      <c r="B160" s="173"/>
      <c r="C160" s="173"/>
      <c r="D160" s="306"/>
      <c r="E160" s="306"/>
      <c r="F160" s="197"/>
      <c r="G160" s="197"/>
      <c r="H160" s="197"/>
      <c r="I160" s="197"/>
      <c r="J160" s="197"/>
      <c r="K160" s="197"/>
      <c r="L160" s="197"/>
      <c r="M160" s="197"/>
      <c r="N160" s="198"/>
      <c r="O160" s="198"/>
      <c r="P160" s="198"/>
      <c r="Q160" s="198"/>
      <c r="R160" s="198"/>
      <c r="S160" s="198"/>
      <c r="T160" s="198"/>
      <c r="U160" s="198"/>
      <c r="V160" s="198"/>
      <c r="W160" s="198"/>
      <c r="X160" s="305"/>
      <c r="AA160" s="305"/>
    </row>
    <row r="161" spans="1:27" x14ac:dyDescent="0.25">
      <c r="A161" s="173"/>
      <c r="B161" s="173"/>
      <c r="C161" s="173"/>
      <c r="D161" s="306"/>
      <c r="E161" s="306"/>
      <c r="F161" s="197"/>
      <c r="G161" s="197"/>
      <c r="H161" s="197"/>
      <c r="I161" s="197"/>
      <c r="J161" s="197"/>
      <c r="K161" s="197"/>
      <c r="L161" s="197"/>
      <c r="M161" s="197"/>
      <c r="N161" s="198"/>
      <c r="O161" s="198"/>
      <c r="P161" s="198"/>
      <c r="Q161" s="198"/>
      <c r="R161" s="198"/>
      <c r="S161" s="198"/>
      <c r="T161" s="198"/>
      <c r="U161" s="198"/>
      <c r="V161" s="198"/>
      <c r="W161" s="198"/>
      <c r="X161" s="305"/>
      <c r="AA161" s="305"/>
    </row>
    <row r="162" spans="1:27" x14ac:dyDescent="0.25">
      <c r="A162" s="173"/>
      <c r="B162" s="173"/>
      <c r="C162" s="173"/>
      <c r="D162" s="306"/>
      <c r="E162" s="306"/>
      <c r="F162" s="197"/>
      <c r="G162" s="197"/>
      <c r="H162" s="197"/>
      <c r="I162" s="197"/>
      <c r="J162" s="197"/>
      <c r="K162" s="197"/>
      <c r="L162" s="197"/>
      <c r="M162" s="197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305"/>
      <c r="AA162" s="305"/>
    </row>
    <row r="163" spans="1:27" x14ac:dyDescent="0.25">
      <c r="A163" s="173"/>
      <c r="B163" s="173"/>
      <c r="C163" s="173"/>
      <c r="D163" s="306"/>
      <c r="E163" s="306"/>
      <c r="F163" s="197"/>
      <c r="G163" s="197"/>
      <c r="H163" s="197"/>
      <c r="I163" s="197"/>
      <c r="J163" s="197"/>
      <c r="K163" s="197"/>
      <c r="L163" s="197"/>
      <c r="M163" s="197"/>
      <c r="N163" s="198"/>
      <c r="O163" s="198"/>
      <c r="P163" s="198"/>
      <c r="Q163" s="198"/>
      <c r="R163" s="198"/>
      <c r="S163" s="198"/>
      <c r="T163" s="198"/>
      <c r="U163" s="198"/>
      <c r="V163" s="198"/>
      <c r="W163" s="198"/>
      <c r="X163" s="305"/>
      <c r="AA163" s="305"/>
    </row>
    <row r="164" spans="1:27" x14ac:dyDescent="0.25">
      <c r="A164" s="173"/>
      <c r="B164" s="173"/>
      <c r="C164" s="173"/>
      <c r="D164" s="306"/>
      <c r="E164" s="306"/>
      <c r="F164" s="197"/>
      <c r="G164" s="197"/>
      <c r="H164" s="197"/>
      <c r="I164" s="197"/>
      <c r="J164" s="197"/>
      <c r="K164" s="197"/>
      <c r="L164" s="197"/>
      <c r="M164" s="197"/>
      <c r="N164" s="198"/>
      <c r="O164" s="198"/>
      <c r="P164" s="198"/>
      <c r="Q164" s="198"/>
      <c r="R164" s="198"/>
      <c r="S164" s="198"/>
      <c r="T164" s="198"/>
      <c r="U164" s="198"/>
      <c r="V164" s="198"/>
      <c r="W164" s="198"/>
      <c r="X164" s="305"/>
      <c r="AA164" s="305"/>
    </row>
    <row r="165" spans="1:27" x14ac:dyDescent="0.25">
      <c r="A165" s="173"/>
      <c r="B165" s="173"/>
      <c r="C165" s="173"/>
      <c r="D165" s="306"/>
      <c r="E165" s="306"/>
      <c r="F165" s="197"/>
      <c r="G165" s="197"/>
      <c r="H165" s="197"/>
      <c r="I165" s="197"/>
      <c r="J165" s="197"/>
      <c r="K165" s="197"/>
      <c r="L165" s="197"/>
      <c r="M165" s="197"/>
      <c r="N165" s="198"/>
      <c r="O165" s="198"/>
      <c r="P165" s="198"/>
      <c r="Q165" s="198"/>
      <c r="R165" s="198"/>
      <c r="S165" s="198"/>
      <c r="T165" s="198"/>
      <c r="U165" s="198"/>
      <c r="V165" s="198"/>
      <c r="W165" s="198"/>
      <c r="X165" s="305"/>
      <c r="AA165" s="305"/>
    </row>
    <row r="166" spans="1:27" x14ac:dyDescent="0.25">
      <c r="A166" s="173"/>
      <c r="B166" s="173"/>
      <c r="C166" s="173"/>
      <c r="D166" s="306"/>
      <c r="E166" s="306"/>
      <c r="F166" s="197"/>
      <c r="G166" s="197"/>
      <c r="H166" s="197"/>
      <c r="I166" s="197"/>
      <c r="J166" s="197"/>
      <c r="K166" s="197"/>
      <c r="L166" s="197"/>
      <c r="M166" s="197"/>
      <c r="N166" s="198"/>
      <c r="O166" s="198"/>
      <c r="P166" s="198"/>
      <c r="Q166" s="198"/>
      <c r="R166" s="198"/>
      <c r="S166" s="198"/>
      <c r="T166" s="198"/>
      <c r="U166" s="198"/>
      <c r="V166" s="198"/>
      <c r="W166" s="198"/>
      <c r="X166" s="305"/>
      <c r="AA166" s="305"/>
    </row>
    <row r="167" spans="1:27" x14ac:dyDescent="0.25">
      <c r="A167" s="173"/>
      <c r="B167" s="173"/>
      <c r="C167" s="173"/>
      <c r="D167" s="306"/>
      <c r="E167" s="306"/>
      <c r="F167" s="197"/>
      <c r="G167" s="197"/>
      <c r="H167" s="197"/>
      <c r="I167" s="197"/>
      <c r="J167" s="197"/>
      <c r="K167" s="197"/>
      <c r="L167" s="197"/>
      <c r="M167" s="197"/>
      <c r="N167" s="198"/>
      <c r="O167" s="198"/>
      <c r="P167" s="198"/>
      <c r="Q167" s="198"/>
      <c r="R167" s="198"/>
      <c r="S167" s="198"/>
      <c r="T167" s="198"/>
      <c r="U167" s="198"/>
      <c r="V167" s="198"/>
      <c r="W167" s="198"/>
      <c r="X167" s="305"/>
      <c r="AA167" s="305"/>
    </row>
    <row r="168" spans="1:27" x14ac:dyDescent="0.25">
      <c r="A168" s="173"/>
      <c r="B168" s="173"/>
      <c r="C168" s="173"/>
      <c r="D168" s="306"/>
      <c r="E168" s="306"/>
      <c r="F168" s="197"/>
      <c r="G168" s="197"/>
      <c r="H168" s="197"/>
      <c r="I168" s="197"/>
      <c r="J168" s="197"/>
      <c r="K168" s="197"/>
      <c r="L168" s="197"/>
      <c r="M168" s="197"/>
      <c r="N168" s="198"/>
      <c r="O168" s="198"/>
      <c r="P168" s="198"/>
      <c r="Q168" s="198"/>
      <c r="R168" s="198"/>
      <c r="S168" s="198"/>
      <c r="T168" s="198"/>
      <c r="U168" s="198"/>
      <c r="V168" s="198"/>
      <c r="W168" s="198"/>
      <c r="X168" s="305"/>
      <c r="AA168" s="305"/>
    </row>
    <row r="169" spans="1:27" x14ac:dyDescent="0.25">
      <c r="A169" s="173"/>
      <c r="B169" s="173"/>
      <c r="C169" s="173"/>
      <c r="D169" s="306"/>
      <c r="E169" s="306"/>
      <c r="F169" s="197"/>
      <c r="G169" s="197"/>
      <c r="H169" s="197"/>
      <c r="I169" s="197"/>
      <c r="J169" s="197"/>
      <c r="K169" s="197"/>
      <c r="L169" s="197"/>
      <c r="M169" s="197"/>
      <c r="N169" s="198"/>
      <c r="O169" s="198"/>
      <c r="P169" s="198"/>
      <c r="Q169" s="198"/>
      <c r="R169" s="198"/>
      <c r="S169" s="198"/>
      <c r="T169" s="198"/>
      <c r="U169" s="198"/>
      <c r="V169" s="198"/>
      <c r="W169" s="198"/>
      <c r="X169" s="305"/>
      <c r="AA169" s="305"/>
    </row>
    <row r="170" spans="1:27" x14ac:dyDescent="0.25">
      <c r="A170" s="173"/>
      <c r="B170" s="173"/>
      <c r="C170" s="173"/>
      <c r="D170" s="306"/>
      <c r="E170" s="306"/>
      <c r="F170" s="197"/>
      <c r="G170" s="197"/>
      <c r="H170" s="197"/>
      <c r="I170" s="197"/>
      <c r="J170" s="197"/>
      <c r="K170" s="197"/>
      <c r="L170" s="197"/>
      <c r="M170" s="197"/>
      <c r="N170" s="198"/>
      <c r="O170" s="198"/>
      <c r="P170" s="198"/>
      <c r="Q170" s="198"/>
      <c r="R170" s="198"/>
      <c r="S170" s="198"/>
      <c r="T170" s="198"/>
      <c r="U170" s="198"/>
      <c r="V170" s="198"/>
      <c r="W170" s="198"/>
      <c r="X170" s="305"/>
      <c r="AA170" s="305"/>
    </row>
    <row r="171" spans="1:27" x14ac:dyDescent="0.25">
      <c r="A171" s="173"/>
      <c r="B171" s="173"/>
      <c r="C171" s="173"/>
      <c r="D171" s="306"/>
      <c r="E171" s="306"/>
      <c r="F171" s="197"/>
      <c r="G171" s="197"/>
      <c r="H171" s="197"/>
      <c r="I171" s="197"/>
      <c r="J171" s="197"/>
      <c r="K171" s="197"/>
      <c r="L171" s="197"/>
      <c r="M171" s="197"/>
      <c r="N171" s="198"/>
      <c r="O171" s="198"/>
      <c r="P171" s="198"/>
      <c r="Q171" s="198"/>
      <c r="R171" s="198"/>
      <c r="S171" s="198"/>
      <c r="T171" s="198"/>
      <c r="U171" s="198"/>
      <c r="V171" s="198"/>
      <c r="W171" s="198"/>
      <c r="X171" s="305"/>
      <c r="AA171" s="305"/>
    </row>
    <row r="172" spans="1:27" x14ac:dyDescent="0.25">
      <c r="A172" s="173"/>
      <c r="B172" s="173"/>
      <c r="C172" s="173"/>
      <c r="D172" s="306"/>
      <c r="E172" s="306"/>
      <c r="F172" s="197"/>
      <c r="G172" s="197"/>
      <c r="H172" s="197"/>
      <c r="I172" s="197"/>
      <c r="J172" s="197"/>
      <c r="K172" s="197"/>
      <c r="L172" s="197"/>
      <c r="M172" s="197"/>
      <c r="N172" s="198"/>
      <c r="O172" s="198"/>
      <c r="P172" s="198"/>
      <c r="Q172" s="198"/>
      <c r="R172" s="198"/>
      <c r="S172" s="198"/>
      <c r="T172" s="198"/>
      <c r="U172" s="198"/>
      <c r="V172" s="198"/>
      <c r="W172" s="198"/>
      <c r="X172" s="305"/>
      <c r="AA172" s="305"/>
    </row>
    <row r="173" spans="1:27" x14ac:dyDescent="0.25">
      <c r="A173" s="173"/>
      <c r="B173" s="173"/>
      <c r="C173" s="173"/>
      <c r="D173" s="306"/>
      <c r="E173" s="306"/>
      <c r="F173" s="197"/>
      <c r="G173" s="197"/>
      <c r="H173" s="197"/>
      <c r="I173" s="197"/>
      <c r="J173" s="197"/>
      <c r="K173" s="197"/>
      <c r="L173" s="197"/>
      <c r="M173" s="197"/>
      <c r="N173" s="198"/>
      <c r="O173" s="198"/>
      <c r="P173" s="198"/>
      <c r="Q173" s="198"/>
      <c r="R173" s="198"/>
      <c r="S173" s="198"/>
      <c r="T173" s="198"/>
      <c r="U173" s="198"/>
      <c r="V173" s="198"/>
      <c r="W173" s="198"/>
      <c r="X173" s="305"/>
      <c r="AA173" s="305"/>
    </row>
    <row r="174" spans="1:27" x14ac:dyDescent="0.25">
      <c r="A174" s="173"/>
      <c r="B174" s="173"/>
      <c r="C174" s="173"/>
      <c r="D174" s="306"/>
      <c r="E174" s="306"/>
      <c r="F174" s="197"/>
      <c r="G174" s="197"/>
      <c r="H174" s="197"/>
      <c r="I174" s="197"/>
      <c r="J174" s="197"/>
      <c r="K174" s="197"/>
      <c r="L174" s="197"/>
      <c r="M174" s="197"/>
      <c r="N174" s="198"/>
      <c r="O174" s="198"/>
      <c r="P174" s="198"/>
      <c r="Q174" s="198"/>
      <c r="R174" s="198"/>
      <c r="S174" s="198"/>
      <c r="T174" s="198"/>
      <c r="U174" s="198"/>
      <c r="V174" s="198"/>
      <c r="W174" s="198"/>
      <c r="X174" s="305"/>
      <c r="AA174" s="305"/>
    </row>
    <row r="175" spans="1:27" x14ac:dyDescent="0.25">
      <c r="A175" s="173"/>
      <c r="B175" s="173"/>
      <c r="C175" s="173"/>
      <c r="D175" s="306"/>
      <c r="E175" s="306"/>
      <c r="F175" s="197"/>
      <c r="G175" s="197"/>
      <c r="H175" s="197"/>
      <c r="I175" s="197"/>
      <c r="J175" s="197"/>
      <c r="K175" s="197"/>
      <c r="L175" s="197"/>
      <c r="M175" s="197"/>
      <c r="N175" s="198"/>
      <c r="O175" s="198"/>
      <c r="P175" s="198"/>
      <c r="Q175" s="198"/>
      <c r="R175" s="198"/>
      <c r="S175" s="198"/>
      <c r="T175" s="198"/>
      <c r="U175" s="198"/>
      <c r="V175" s="198"/>
      <c r="W175" s="198"/>
      <c r="X175" s="305"/>
      <c r="AA175" s="305"/>
    </row>
    <row r="176" spans="1:27" x14ac:dyDescent="0.25">
      <c r="A176" s="173"/>
      <c r="B176" s="173"/>
      <c r="C176" s="173"/>
      <c r="D176" s="306"/>
      <c r="E176" s="306"/>
      <c r="F176" s="197"/>
      <c r="G176" s="197"/>
      <c r="H176" s="197"/>
      <c r="I176" s="197"/>
      <c r="J176" s="197"/>
      <c r="K176" s="197"/>
      <c r="L176" s="197"/>
      <c r="M176" s="197"/>
      <c r="N176" s="198"/>
      <c r="O176" s="198"/>
      <c r="P176" s="198"/>
      <c r="Q176" s="198"/>
      <c r="R176" s="198"/>
      <c r="S176" s="198"/>
      <c r="T176" s="198"/>
      <c r="U176" s="198"/>
      <c r="V176" s="198"/>
      <c r="W176" s="198"/>
      <c r="X176" s="305"/>
      <c r="AA176" s="305"/>
    </row>
    <row r="177" spans="1:27" x14ac:dyDescent="0.25">
      <c r="A177" s="173"/>
      <c r="B177" s="173"/>
      <c r="C177" s="173"/>
      <c r="D177" s="306"/>
      <c r="E177" s="306"/>
      <c r="F177" s="197"/>
      <c r="G177" s="197"/>
      <c r="H177" s="197"/>
      <c r="I177" s="197"/>
      <c r="J177" s="197"/>
      <c r="K177" s="197"/>
      <c r="L177" s="197"/>
      <c r="M177" s="197"/>
      <c r="N177" s="198"/>
      <c r="O177" s="198"/>
      <c r="P177" s="198"/>
      <c r="Q177" s="198"/>
      <c r="R177" s="198"/>
      <c r="S177" s="198"/>
      <c r="T177" s="198"/>
      <c r="U177" s="198"/>
      <c r="V177" s="198"/>
      <c r="W177" s="198"/>
      <c r="X177" s="305"/>
      <c r="AA177" s="305"/>
    </row>
    <row r="178" spans="1:27" x14ac:dyDescent="0.25">
      <c r="A178" s="173"/>
      <c r="B178" s="173"/>
      <c r="C178" s="173"/>
      <c r="D178" s="306"/>
      <c r="E178" s="306"/>
      <c r="F178" s="197"/>
      <c r="G178" s="197"/>
      <c r="H178" s="197"/>
      <c r="I178" s="197"/>
      <c r="J178" s="197"/>
      <c r="K178" s="197"/>
      <c r="L178" s="197"/>
      <c r="M178" s="197"/>
      <c r="N178" s="198"/>
      <c r="O178" s="198"/>
      <c r="P178" s="198"/>
      <c r="Q178" s="198"/>
      <c r="R178" s="198"/>
      <c r="S178" s="198"/>
      <c r="T178" s="198"/>
      <c r="U178" s="198"/>
      <c r="V178" s="198"/>
      <c r="W178" s="198"/>
      <c r="X178" s="305"/>
      <c r="AA178" s="305"/>
    </row>
    <row r="179" spans="1:27" x14ac:dyDescent="0.25">
      <c r="A179" s="173"/>
      <c r="B179" s="173"/>
      <c r="C179" s="173"/>
      <c r="D179" s="306"/>
      <c r="E179" s="306"/>
      <c r="F179" s="197"/>
      <c r="G179" s="197"/>
      <c r="H179" s="197"/>
      <c r="I179" s="197"/>
      <c r="J179" s="197"/>
      <c r="K179" s="197"/>
      <c r="L179" s="197"/>
      <c r="M179" s="197"/>
      <c r="N179" s="198"/>
      <c r="O179" s="198"/>
      <c r="P179" s="198"/>
      <c r="Q179" s="198"/>
      <c r="R179" s="198"/>
      <c r="S179" s="198"/>
      <c r="T179" s="198"/>
      <c r="U179" s="198"/>
      <c r="V179" s="198"/>
      <c r="W179" s="198"/>
      <c r="X179" s="305"/>
      <c r="AA179" s="305"/>
    </row>
    <row r="180" spans="1:27" x14ac:dyDescent="0.25">
      <c r="A180" s="173"/>
      <c r="B180" s="173"/>
      <c r="C180" s="173"/>
      <c r="D180" s="306"/>
      <c r="E180" s="306"/>
      <c r="F180" s="197"/>
      <c r="G180" s="197"/>
      <c r="H180" s="197"/>
      <c r="I180" s="197"/>
      <c r="J180" s="197"/>
      <c r="K180" s="197"/>
      <c r="L180" s="197"/>
      <c r="M180" s="197"/>
      <c r="N180" s="198"/>
      <c r="O180" s="198"/>
      <c r="P180" s="198"/>
      <c r="Q180" s="198"/>
      <c r="R180" s="198"/>
      <c r="S180" s="198"/>
      <c r="T180" s="198"/>
      <c r="U180" s="198"/>
      <c r="V180" s="198"/>
      <c r="W180" s="198"/>
      <c r="X180" s="305"/>
      <c r="AA180" s="305"/>
    </row>
    <row r="181" spans="1:27" x14ac:dyDescent="0.25">
      <c r="A181" s="173"/>
      <c r="B181" s="173"/>
      <c r="C181" s="173"/>
      <c r="D181" s="306"/>
      <c r="E181" s="306"/>
      <c r="F181" s="197"/>
      <c r="G181" s="197"/>
      <c r="H181" s="197"/>
      <c r="I181" s="197"/>
      <c r="J181" s="197"/>
      <c r="K181" s="197"/>
      <c r="L181" s="197"/>
      <c r="M181" s="197"/>
      <c r="N181" s="198"/>
      <c r="O181" s="198"/>
      <c r="P181" s="198"/>
      <c r="Q181" s="198"/>
      <c r="R181" s="198"/>
      <c r="S181" s="198"/>
      <c r="T181" s="198"/>
      <c r="U181" s="198"/>
      <c r="V181" s="198"/>
      <c r="W181" s="198"/>
      <c r="X181" s="305"/>
      <c r="AA181" s="305"/>
    </row>
    <row r="182" spans="1:27" x14ac:dyDescent="0.25">
      <c r="A182" s="173"/>
      <c r="B182" s="173"/>
      <c r="C182" s="173"/>
      <c r="D182" s="306"/>
      <c r="E182" s="306"/>
      <c r="F182" s="197"/>
      <c r="G182" s="197"/>
      <c r="H182" s="197"/>
      <c r="I182" s="197"/>
      <c r="J182" s="197"/>
      <c r="K182" s="197"/>
      <c r="L182" s="197"/>
      <c r="M182" s="197"/>
      <c r="N182" s="198"/>
      <c r="O182" s="198"/>
      <c r="P182" s="198"/>
      <c r="Q182" s="198"/>
      <c r="R182" s="198"/>
      <c r="S182" s="198"/>
      <c r="T182" s="198"/>
      <c r="U182" s="198"/>
      <c r="V182" s="198"/>
      <c r="W182" s="198"/>
      <c r="X182" s="305"/>
      <c r="AA182" s="305"/>
    </row>
    <row r="183" spans="1:27" x14ac:dyDescent="0.25">
      <c r="A183" s="173"/>
      <c r="B183" s="173"/>
      <c r="C183" s="173"/>
      <c r="D183" s="306"/>
      <c r="E183" s="306"/>
      <c r="F183" s="197"/>
      <c r="G183" s="197"/>
      <c r="H183" s="197"/>
      <c r="I183" s="197"/>
      <c r="J183" s="197"/>
      <c r="K183" s="197"/>
      <c r="L183" s="197"/>
      <c r="M183" s="197"/>
      <c r="N183" s="198"/>
      <c r="O183" s="198"/>
      <c r="P183" s="198"/>
      <c r="Q183" s="198"/>
      <c r="R183" s="198"/>
      <c r="S183" s="198"/>
      <c r="T183" s="198"/>
      <c r="U183" s="198"/>
      <c r="V183" s="198"/>
      <c r="W183" s="198"/>
      <c r="X183" s="305"/>
      <c r="AA183" s="305"/>
    </row>
    <row r="184" spans="1:27" x14ac:dyDescent="0.25">
      <c r="A184" s="173"/>
      <c r="B184" s="173"/>
      <c r="C184" s="173"/>
      <c r="D184" s="306"/>
      <c r="E184" s="306"/>
      <c r="F184" s="197"/>
      <c r="G184" s="197"/>
      <c r="H184" s="197"/>
      <c r="I184" s="197"/>
      <c r="J184" s="197"/>
      <c r="K184" s="197"/>
      <c r="L184" s="197"/>
      <c r="M184" s="197"/>
      <c r="N184" s="198"/>
      <c r="O184" s="198"/>
      <c r="P184" s="198"/>
      <c r="Q184" s="198"/>
      <c r="R184" s="198"/>
      <c r="S184" s="198"/>
      <c r="T184" s="198"/>
      <c r="U184" s="198"/>
      <c r="V184" s="198"/>
      <c r="W184" s="198"/>
      <c r="X184" s="305"/>
      <c r="AA184" s="305"/>
    </row>
    <row r="185" spans="1:27" x14ac:dyDescent="0.25">
      <c r="A185" s="173"/>
      <c r="B185" s="173"/>
      <c r="C185" s="173"/>
      <c r="D185" s="306"/>
      <c r="E185" s="306"/>
      <c r="F185" s="197"/>
      <c r="G185" s="197"/>
      <c r="H185" s="197"/>
      <c r="I185" s="197"/>
      <c r="J185" s="197"/>
      <c r="K185" s="197"/>
      <c r="L185" s="197"/>
      <c r="M185" s="197"/>
      <c r="N185" s="198"/>
      <c r="O185" s="198"/>
      <c r="P185" s="198"/>
      <c r="Q185" s="198"/>
      <c r="R185" s="198"/>
      <c r="S185" s="198"/>
      <c r="T185" s="198"/>
      <c r="U185" s="198"/>
      <c r="V185" s="198"/>
      <c r="W185" s="198"/>
      <c r="X185" s="305"/>
      <c r="AA185" s="305"/>
    </row>
    <row r="186" spans="1:27" x14ac:dyDescent="0.25">
      <c r="A186" s="173"/>
      <c r="B186" s="173"/>
      <c r="C186" s="173"/>
      <c r="D186" s="306"/>
      <c r="E186" s="306"/>
      <c r="F186" s="197"/>
      <c r="G186" s="197"/>
      <c r="H186" s="197"/>
      <c r="I186" s="197"/>
      <c r="J186" s="197"/>
      <c r="K186" s="197"/>
      <c r="L186" s="197"/>
      <c r="M186" s="197"/>
      <c r="N186" s="198"/>
      <c r="O186" s="198"/>
      <c r="P186" s="198"/>
      <c r="Q186" s="198"/>
      <c r="R186" s="198"/>
      <c r="S186" s="198"/>
      <c r="T186" s="198"/>
      <c r="U186" s="198"/>
      <c r="V186" s="198"/>
      <c r="W186" s="198"/>
      <c r="X186" s="305"/>
      <c r="AA186" s="305"/>
    </row>
    <row r="187" spans="1:27" x14ac:dyDescent="0.25">
      <c r="A187" s="173"/>
      <c r="B187" s="173"/>
      <c r="C187" s="173"/>
      <c r="D187" s="306"/>
      <c r="E187" s="306"/>
      <c r="F187" s="197"/>
      <c r="G187" s="197"/>
      <c r="H187" s="197"/>
      <c r="I187" s="197"/>
      <c r="J187" s="197"/>
      <c r="K187" s="197"/>
      <c r="L187" s="197"/>
      <c r="M187" s="197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305"/>
      <c r="AA187" s="305"/>
    </row>
    <row r="188" spans="1:27" x14ac:dyDescent="0.25">
      <c r="A188" s="173"/>
      <c r="B188" s="173"/>
      <c r="C188" s="173"/>
      <c r="D188" s="306"/>
      <c r="E188" s="306"/>
      <c r="F188" s="197"/>
      <c r="G188" s="197"/>
      <c r="H188" s="197"/>
      <c r="I188" s="197"/>
      <c r="J188" s="197"/>
      <c r="K188" s="197"/>
      <c r="L188" s="197"/>
      <c r="M188" s="197"/>
      <c r="N188" s="198"/>
      <c r="O188" s="198"/>
      <c r="P188" s="198"/>
      <c r="Q188" s="198"/>
      <c r="R188" s="198"/>
      <c r="S188" s="198"/>
      <c r="T188" s="198"/>
      <c r="U188" s="198"/>
      <c r="V188" s="198"/>
      <c r="W188" s="198"/>
      <c r="X188" s="305"/>
      <c r="AA188" s="305"/>
    </row>
    <row r="189" spans="1:27" x14ac:dyDescent="0.25">
      <c r="A189" s="173"/>
      <c r="B189" s="173"/>
      <c r="C189" s="173"/>
      <c r="D189" s="306"/>
      <c r="E189" s="306"/>
      <c r="F189" s="197"/>
      <c r="G189" s="197"/>
      <c r="H189" s="197"/>
      <c r="I189" s="197"/>
      <c r="J189" s="197"/>
      <c r="K189" s="197"/>
      <c r="L189" s="197"/>
      <c r="M189" s="197"/>
      <c r="N189" s="198"/>
      <c r="O189" s="198"/>
      <c r="P189" s="198"/>
      <c r="Q189" s="198"/>
      <c r="R189" s="198"/>
      <c r="S189" s="198"/>
      <c r="T189" s="198"/>
      <c r="U189" s="198"/>
      <c r="V189" s="198"/>
      <c r="W189" s="198"/>
      <c r="X189" s="305"/>
      <c r="AA189" s="305"/>
    </row>
    <row r="190" spans="1:27" x14ac:dyDescent="0.25">
      <c r="A190" s="173"/>
      <c r="B190" s="173"/>
      <c r="C190" s="173"/>
      <c r="D190" s="306"/>
      <c r="E190" s="306"/>
      <c r="F190" s="197"/>
      <c r="G190" s="197"/>
      <c r="H190" s="197"/>
      <c r="I190" s="197"/>
      <c r="J190" s="197"/>
      <c r="K190" s="197"/>
      <c r="L190" s="197"/>
      <c r="M190" s="197"/>
      <c r="N190" s="198"/>
      <c r="O190" s="198"/>
      <c r="P190" s="198"/>
      <c r="Q190" s="198"/>
      <c r="R190" s="198"/>
      <c r="S190" s="198"/>
      <c r="T190" s="198"/>
      <c r="U190" s="198"/>
      <c r="V190" s="198"/>
      <c r="W190" s="198"/>
      <c r="X190" s="305"/>
      <c r="AA190" s="305"/>
    </row>
    <row r="191" spans="1:27" x14ac:dyDescent="0.25">
      <c r="A191" s="173"/>
      <c r="B191" s="173"/>
      <c r="C191" s="173"/>
      <c r="D191" s="306"/>
      <c r="E191" s="306"/>
      <c r="F191" s="197"/>
      <c r="G191" s="197"/>
      <c r="H191" s="197"/>
      <c r="I191" s="197"/>
      <c r="J191" s="197"/>
      <c r="K191" s="197"/>
      <c r="L191" s="197"/>
      <c r="M191" s="197"/>
      <c r="N191" s="198"/>
      <c r="O191" s="198"/>
      <c r="P191" s="198"/>
      <c r="Q191" s="198"/>
      <c r="R191" s="198"/>
      <c r="S191" s="198"/>
      <c r="T191" s="198"/>
      <c r="U191" s="198"/>
      <c r="V191" s="198"/>
      <c r="W191" s="198"/>
      <c r="X191" s="305"/>
      <c r="AA191" s="305"/>
    </row>
    <row r="192" spans="1:27" x14ac:dyDescent="0.25">
      <c r="A192" s="173"/>
      <c r="B192" s="173"/>
      <c r="C192" s="173"/>
      <c r="D192" s="306"/>
      <c r="E192" s="306"/>
      <c r="F192" s="197"/>
      <c r="G192" s="197"/>
      <c r="H192" s="197"/>
      <c r="I192" s="197"/>
      <c r="J192" s="197"/>
      <c r="K192" s="197"/>
      <c r="L192" s="197"/>
      <c r="M192" s="197"/>
      <c r="N192" s="198"/>
      <c r="O192" s="198"/>
      <c r="P192" s="198"/>
      <c r="Q192" s="198"/>
      <c r="R192" s="198"/>
      <c r="S192" s="198"/>
      <c r="T192" s="198"/>
      <c r="U192" s="198"/>
      <c r="V192" s="198"/>
      <c r="W192" s="198"/>
      <c r="X192" s="305"/>
      <c r="AA192" s="305"/>
    </row>
    <row r="193" spans="1:27" x14ac:dyDescent="0.25">
      <c r="A193" s="173"/>
      <c r="B193" s="173"/>
      <c r="C193" s="173"/>
      <c r="D193" s="306"/>
      <c r="E193" s="306"/>
      <c r="F193" s="197"/>
      <c r="G193" s="197"/>
      <c r="H193" s="197"/>
      <c r="I193" s="197"/>
      <c r="J193" s="197"/>
      <c r="K193" s="197"/>
      <c r="L193" s="197"/>
      <c r="M193" s="197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305"/>
      <c r="AA193" s="305"/>
    </row>
    <row r="194" spans="1:27" x14ac:dyDescent="0.25">
      <c r="A194" s="173"/>
      <c r="B194" s="173"/>
      <c r="C194" s="173"/>
      <c r="D194" s="306"/>
      <c r="E194" s="306"/>
      <c r="F194" s="197"/>
      <c r="G194" s="197"/>
      <c r="H194" s="197"/>
      <c r="I194" s="197"/>
      <c r="J194" s="197"/>
      <c r="K194" s="197"/>
      <c r="L194" s="197"/>
      <c r="M194" s="197"/>
      <c r="N194" s="198"/>
      <c r="O194" s="198"/>
      <c r="P194" s="198"/>
      <c r="Q194" s="198"/>
      <c r="R194" s="198"/>
      <c r="S194" s="198"/>
      <c r="T194" s="198"/>
      <c r="U194" s="198"/>
      <c r="V194" s="198"/>
      <c r="W194" s="198"/>
      <c r="X194" s="305"/>
      <c r="AA194" s="305"/>
    </row>
    <row r="195" spans="1:27" x14ac:dyDescent="0.25">
      <c r="A195" s="173"/>
      <c r="B195" s="173"/>
      <c r="C195" s="173"/>
      <c r="D195" s="306"/>
      <c r="E195" s="306"/>
      <c r="F195" s="197"/>
      <c r="G195" s="197"/>
      <c r="H195" s="197"/>
      <c r="I195" s="197"/>
      <c r="J195" s="197"/>
      <c r="K195" s="197"/>
      <c r="L195" s="197"/>
      <c r="M195" s="197"/>
      <c r="N195" s="198"/>
      <c r="O195" s="198"/>
      <c r="P195" s="198"/>
      <c r="Q195" s="198"/>
      <c r="R195" s="198"/>
      <c r="S195" s="198"/>
      <c r="T195" s="198"/>
      <c r="U195" s="198"/>
      <c r="V195" s="198"/>
      <c r="W195" s="198"/>
      <c r="X195" s="305"/>
      <c r="AA195" s="305"/>
    </row>
    <row r="196" spans="1:27" x14ac:dyDescent="0.25">
      <c r="A196" s="173"/>
      <c r="B196" s="173"/>
      <c r="C196" s="173"/>
      <c r="D196" s="306"/>
      <c r="E196" s="306"/>
      <c r="F196" s="197"/>
      <c r="G196" s="197"/>
      <c r="H196" s="197"/>
      <c r="I196" s="197"/>
      <c r="J196" s="197"/>
      <c r="K196" s="197"/>
      <c r="L196" s="197"/>
      <c r="M196" s="197"/>
      <c r="N196" s="198"/>
      <c r="O196" s="198"/>
      <c r="P196" s="198"/>
      <c r="Q196" s="198"/>
      <c r="R196" s="198"/>
      <c r="S196" s="198"/>
      <c r="T196" s="198"/>
      <c r="U196" s="198"/>
      <c r="V196" s="198"/>
      <c r="W196" s="198"/>
      <c r="X196" s="305"/>
      <c r="AA196" s="305"/>
    </row>
    <row r="197" spans="1:27" x14ac:dyDescent="0.25">
      <c r="A197" s="173"/>
      <c r="B197" s="173"/>
      <c r="C197" s="173"/>
      <c r="D197" s="306"/>
      <c r="E197" s="306"/>
      <c r="F197" s="197"/>
      <c r="G197" s="197"/>
      <c r="H197" s="197"/>
      <c r="I197" s="197"/>
      <c r="J197" s="197"/>
      <c r="K197" s="197"/>
      <c r="L197" s="197"/>
      <c r="M197" s="197"/>
      <c r="N197" s="198"/>
      <c r="O197" s="198"/>
      <c r="P197" s="198"/>
      <c r="Q197" s="198"/>
      <c r="R197" s="198"/>
      <c r="S197" s="198"/>
      <c r="T197" s="198"/>
      <c r="U197" s="198"/>
      <c r="V197" s="198"/>
      <c r="W197" s="198"/>
      <c r="X197" s="305"/>
      <c r="AA197" s="305"/>
    </row>
    <row r="198" spans="1:27" x14ac:dyDescent="0.25">
      <c r="A198" s="173"/>
      <c r="B198" s="173"/>
      <c r="C198" s="173"/>
      <c r="D198" s="306"/>
      <c r="E198" s="306"/>
      <c r="F198" s="197"/>
      <c r="G198" s="197"/>
      <c r="H198" s="197"/>
      <c r="I198" s="197"/>
      <c r="J198" s="197"/>
      <c r="K198" s="197"/>
      <c r="L198" s="197"/>
      <c r="M198" s="197"/>
      <c r="N198" s="198"/>
      <c r="O198" s="198"/>
      <c r="P198" s="198"/>
      <c r="Q198" s="198"/>
      <c r="R198" s="198"/>
      <c r="S198" s="198"/>
      <c r="T198" s="198"/>
      <c r="U198" s="198"/>
      <c r="V198" s="198"/>
      <c r="W198" s="198"/>
      <c r="X198" s="305"/>
      <c r="AA198" s="305"/>
    </row>
    <row r="199" spans="1:27" x14ac:dyDescent="0.25">
      <c r="A199" s="173"/>
      <c r="B199" s="173"/>
      <c r="C199" s="173"/>
      <c r="D199" s="306"/>
      <c r="E199" s="306"/>
      <c r="F199" s="197"/>
      <c r="G199" s="197"/>
      <c r="H199" s="197"/>
      <c r="I199" s="197"/>
      <c r="J199" s="197"/>
      <c r="K199" s="197"/>
      <c r="L199" s="197"/>
      <c r="M199" s="197"/>
      <c r="N199" s="198"/>
      <c r="O199" s="198"/>
      <c r="P199" s="198"/>
      <c r="Q199" s="198"/>
      <c r="R199" s="198"/>
      <c r="S199" s="198"/>
      <c r="T199" s="198"/>
      <c r="U199" s="198"/>
      <c r="V199" s="198"/>
      <c r="W199" s="198"/>
      <c r="X199" s="305"/>
      <c r="AA199" s="305"/>
    </row>
    <row r="200" spans="1:27" x14ac:dyDescent="0.25">
      <c r="A200" s="173"/>
      <c r="B200" s="173"/>
      <c r="C200" s="173"/>
      <c r="D200" s="306"/>
      <c r="E200" s="306"/>
      <c r="F200" s="197"/>
      <c r="G200" s="197"/>
      <c r="H200" s="197"/>
      <c r="I200" s="197"/>
      <c r="J200" s="197"/>
      <c r="K200" s="197"/>
      <c r="L200" s="197"/>
      <c r="M200" s="197"/>
      <c r="N200" s="198"/>
      <c r="O200" s="198"/>
      <c r="P200" s="198"/>
      <c r="Q200" s="198"/>
      <c r="R200" s="198"/>
      <c r="S200" s="198"/>
      <c r="T200" s="198"/>
      <c r="U200" s="198"/>
      <c r="V200" s="198"/>
      <c r="W200" s="198"/>
      <c r="X200" s="305"/>
      <c r="AA200" s="305"/>
    </row>
    <row r="201" spans="1:27" x14ac:dyDescent="0.25">
      <c r="A201" s="173"/>
      <c r="B201" s="173"/>
      <c r="C201" s="173"/>
      <c r="D201" s="306"/>
      <c r="E201" s="306"/>
      <c r="F201" s="197"/>
      <c r="G201" s="197"/>
      <c r="H201" s="197"/>
      <c r="I201" s="197"/>
      <c r="J201" s="197"/>
      <c r="K201" s="197"/>
      <c r="L201" s="197"/>
      <c r="M201" s="197"/>
      <c r="N201" s="198"/>
      <c r="O201" s="198"/>
      <c r="P201" s="198"/>
      <c r="Q201" s="198"/>
      <c r="R201" s="198"/>
      <c r="S201" s="198"/>
      <c r="T201" s="198"/>
      <c r="U201" s="198"/>
      <c r="V201" s="198"/>
      <c r="W201" s="198"/>
      <c r="X201" s="305"/>
      <c r="AA201" s="305"/>
    </row>
    <row r="202" spans="1:27" x14ac:dyDescent="0.25">
      <c r="A202" s="173"/>
      <c r="B202" s="173"/>
      <c r="C202" s="173"/>
      <c r="D202" s="306"/>
      <c r="E202" s="306"/>
      <c r="F202" s="197"/>
      <c r="G202" s="197"/>
      <c r="H202" s="197"/>
      <c r="I202" s="197"/>
      <c r="J202" s="197"/>
      <c r="K202" s="197"/>
      <c r="L202" s="197"/>
      <c r="M202" s="197"/>
      <c r="N202" s="198"/>
      <c r="O202" s="198"/>
      <c r="P202" s="198"/>
      <c r="Q202" s="198"/>
      <c r="R202" s="198"/>
      <c r="S202" s="198"/>
      <c r="T202" s="198"/>
      <c r="U202" s="198"/>
      <c r="V202" s="198"/>
      <c r="W202" s="198"/>
      <c r="X202" s="305"/>
      <c r="AA202" s="305"/>
    </row>
    <row r="203" spans="1:27" x14ac:dyDescent="0.25">
      <c r="A203" s="173"/>
      <c r="B203" s="173"/>
      <c r="C203" s="173"/>
      <c r="D203" s="306"/>
      <c r="E203" s="306"/>
      <c r="F203" s="197"/>
      <c r="G203" s="197"/>
      <c r="H203" s="197"/>
      <c r="I203" s="197"/>
      <c r="J203" s="197"/>
      <c r="K203" s="197"/>
      <c r="L203" s="197"/>
      <c r="M203" s="197"/>
      <c r="N203" s="198"/>
      <c r="O203" s="198"/>
      <c r="P203" s="198"/>
      <c r="Q203" s="198"/>
      <c r="R203" s="198"/>
      <c r="S203" s="198"/>
      <c r="T203" s="198"/>
      <c r="U203" s="198"/>
      <c r="V203" s="198"/>
      <c r="W203" s="198"/>
      <c r="X203" s="305"/>
      <c r="AA203" s="305"/>
    </row>
    <row r="204" spans="1:27" x14ac:dyDescent="0.25">
      <c r="A204" s="173"/>
      <c r="B204" s="173"/>
      <c r="C204" s="173"/>
      <c r="D204" s="306"/>
      <c r="E204" s="306"/>
      <c r="F204" s="197"/>
      <c r="G204" s="197"/>
      <c r="H204" s="197"/>
      <c r="I204" s="197"/>
      <c r="J204" s="197"/>
      <c r="K204" s="197"/>
      <c r="L204" s="197"/>
      <c r="M204" s="197"/>
      <c r="N204" s="198"/>
      <c r="O204" s="198"/>
      <c r="P204" s="198"/>
      <c r="Q204" s="198"/>
      <c r="R204" s="198"/>
      <c r="S204" s="198"/>
      <c r="T204" s="198"/>
      <c r="U204" s="198"/>
      <c r="V204" s="198"/>
      <c r="W204" s="198"/>
      <c r="X204" s="305"/>
      <c r="AA204" s="305"/>
    </row>
    <row r="205" spans="1:27" x14ac:dyDescent="0.25">
      <c r="A205" s="173"/>
      <c r="B205" s="173"/>
      <c r="C205" s="173"/>
      <c r="D205" s="306"/>
      <c r="E205" s="306"/>
      <c r="F205" s="197"/>
      <c r="G205" s="197"/>
      <c r="H205" s="197"/>
      <c r="I205" s="197"/>
      <c r="J205" s="197"/>
      <c r="K205" s="197"/>
      <c r="L205" s="197"/>
      <c r="M205" s="197"/>
      <c r="N205" s="198"/>
      <c r="O205" s="198"/>
      <c r="P205" s="198"/>
      <c r="Q205" s="198"/>
      <c r="R205" s="198"/>
      <c r="S205" s="198"/>
      <c r="T205" s="198"/>
      <c r="U205" s="198"/>
      <c r="V205" s="198"/>
      <c r="W205" s="198"/>
      <c r="X205" s="305"/>
      <c r="AA205" s="305"/>
    </row>
    <row r="206" spans="1:27" x14ac:dyDescent="0.25">
      <c r="A206" s="173"/>
      <c r="B206" s="173"/>
      <c r="C206" s="173"/>
      <c r="D206" s="306"/>
      <c r="E206" s="306"/>
      <c r="F206" s="197"/>
      <c r="G206" s="197"/>
      <c r="H206" s="197"/>
      <c r="I206" s="197"/>
      <c r="J206" s="197"/>
      <c r="K206" s="197"/>
      <c r="L206" s="197"/>
      <c r="M206" s="197"/>
      <c r="N206" s="198"/>
      <c r="O206" s="198"/>
      <c r="P206" s="198"/>
      <c r="Q206" s="198"/>
      <c r="R206" s="198"/>
      <c r="S206" s="198"/>
      <c r="T206" s="198"/>
      <c r="U206" s="198"/>
      <c r="V206" s="198"/>
      <c r="W206" s="198"/>
      <c r="X206" s="305"/>
      <c r="AA206" s="305"/>
    </row>
    <row r="207" spans="1:27" x14ac:dyDescent="0.25">
      <c r="A207" s="173"/>
      <c r="B207" s="173"/>
      <c r="C207" s="173"/>
      <c r="D207" s="306"/>
      <c r="E207" s="306"/>
      <c r="F207" s="197"/>
      <c r="G207" s="197"/>
      <c r="H207" s="197"/>
      <c r="I207" s="197"/>
      <c r="J207" s="197"/>
      <c r="K207" s="197"/>
      <c r="L207" s="197"/>
      <c r="M207" s="197"/>
      <c r="N207" s="198"/>
      <c r="O207" s="198"/>
      <c r="P207" s="198"/>
      <c r="Q207" s="198"/>
      <c r="R207" s="198"/>
      <c r="S207" s="198"/>
      <c r="T207" s="198"/>
      <c r="U207" s="198"/>
      <c r="V207" s="198"/>
      <c r="W207" s="198"/>
      <c r="X207" s="305"/>
      <c r="AA207" s="305"/>
    </row>
    <row r="208" spans="1:27" x14ac:dyDescent="0.25">
      <c r="A208" s="173"/>
      <c r="B208" s="173"/>
      <c r="C208" s="173"/>
      <c r="D208" s="306"/>
      <c r="E208" s="306"/>
      <c r="F208" s="197"/>
      <c r="G208" s="197"/>
      <c r="H208" s="197"/>
      <c r="I208" s="197"/>
      <c r="J208" s="197"/>
      <c r="K208" s="197"/>
      <c r="L208" s="197"/>
      <c r="M208" s="197"/>
      <c r="N208" s="198"/>
      <c r="O208" s="198"/>
      <c r="P208" s="198"/>
      <c r="Q208" s="198"/>
      <c r="R208" s="198"/>
      <c r="S208" s="198"/>
      <c r="T208" s="198"/>
      <c r="U208" s="198"/>
      <c r="V208" s="198"/>
      <c r="W208" s="198"/>
      <c r="X208" s="305"/>
      <c r="AA208" s="305"/>
    </row>
    <row r="209" spans="1:27" x14ac:dyDescent="0.25">
      <c r="A209" s="173"/>
      <c r="B209" s="173"/>
      <c r="C209" s="173"/>
      <c r="D209" s="306"/>
      <c r="E209" s="306"/>
      <c r="F209" s="197"/>
      <c r="G209" s="197"/>
      <c r="H209" s="197"/>
      <c r="I209" s="197"/>
      <c r="J209" s="197"/>
      <c r="K209" s="197"/>
      <c r="L209" s="197"/>
      <c r="M209" s="197"/>
      <c r="N209" s="198"/>
      <c r="O209" s="198"/>
      <c r="P209" s="198"/>
      <c r="Q209" s="198"/>
      <c r="R209" s="198"/>
      <c r="S209" s="198"/>
      <c r="T209" s="198"/>
      <c r="U209" s="198"/>
      <c r="V209" s="198"/>
      <c r="W209" s="198"/>
      <c r="X209" s="305"/>
      <c r="AA209" s="305"/>
    </row>
    <row r="210" spans="1:27" x14ac:dyDescent="0.25">
      <c r="A210" s="173"/>
      <c r="B210" s="173"/>
      <c r="C210" s="173"/>
      <c r="D210" s="306"/>
      <c r="E210" s="306"/>
      <c r="F210" s="197"/>
      <c r="G210" s="197"/>
      <c r="H210" s="197"/>
      <c r="I210" s="197"/>
      <c r="J210" s="197"/>
      <c r="K210" s="197"/>
      <c r="L210" s="197"/>
      <c r="M210" s="197"/>
      <c r="N210" s="198"/>
      <c r="O210" s="198"/>
      <c r="P210" s="198"/>
      <c r="Q210" s="198"/>
      <c r="R210" s="198"/>
      <c r="S210" s="198"/>
      <c r="T210" s="198"/>
      <c r="U210" s="198"/>
      <c r="V210" s="198"/>
      <c r="W210" s="198"/>
      <c r="X210" s="305"/>
      <c r="AA210" s="305"/>
    </row>
    <row r="211" spans="1:27" x14ac:dyDescent="0.25">
      <c r="A211" s="173"/>
      <c r="B211" s="173"/>
      <c r="C211" s="173"/>
      <c r="D211" s="306"/>
      <c r="E211" s="306"/>
      <c r="F211" s="197"/>
      <c r="G211" s="197"/>
      <c r="H211" s="197"/>
      <c r="I211" s="197"/>
      <c r="J211" s="197"/>
      <c r="K211" s="197"/>
      <c r="L211" s="197"/>
      <c r="M211" s="197"/>
      <c r="N211" s="198"/>
      <c r="O211" s="198"/>
      <c r="P211" s="198"/>
      <c r="Q211" s="198"/>
      <c r="R211" s="198"/>
      <c r="S211" s="198"/>
      <c r="T211" s="198"/>
      <c r="U211" s="198"/>
      <c r="V211" s="198"/>
      <c r="W211" s="198"/>
      <c r="X211" s="305"/>
      <c r="AA211" s="305"/>
    </row>
    <row r="212" spans="1:27" x14ac:dyDescent="0.25">
      <c r="A212" s="173"/>
      <c r="B212" s="173"/>
      <c r="C212" s="173"/>
      <c r="D212" s="306"/>
      <c r="E212" s="306"/>
      <c r="F212" s="197"/>
      <c r="G212" s="197"/>
      <c r="H212" s="197"/>
      <c r="I212" s="197"/>
      <c r="J212" s="197"/>
      <c r="K212" s="197"/>
      <c r="L212" s="197"/>
      <c r="M212" s="197"/>
      <c r="N212" s="198"/>
      <c r="O212" s="198"/>
      <c r="P212" s="198"/>
      <c r="Q212" s="198"/>
      <c r="R212" s="198"/>
      <c r="S212" s="198"/>
      <c r="T212" s="198"/>
      <c r="U212" s="198"/>
      <c r="V212" s="198"/>
      <c r="W212" s="198"/>
      <c r="X212" s="305"/>
      <c r="AA212" s="305"/>
    </row>
    <row r="213" spans="1:27" x14ac:dyDescent="0.25">
      <c r="A213" s="173"/>
      <c r="B213" s="173"/>
      <c r="C213" s="173"/>
      <c r="D213" s="306"/>
      <c r="E213" s="306"/>
      <c r="F213" s="197"/>
      <c r="G213" s="197"/>
      <c r="H213" s="197"/>
      <c r="I213" s="197"/>
      <c r="J213" s="197"/>
      <c r="K213" s="197"/>
      <c r="L213" s="197"/>
      <c r="M213" s="197"/>
      <c r="N213" s="198"/>
      <c r="O213" s="198"/>
      <c r="P213" s="198"/>
      <c r="Q213" s="198"/>
      <c r="R213" s="198"/>
      <c r="S213" s="198"/>
      <c r="T213" s="198"/>
      <c r="U213" s="198"/>
      <c r="V213" s="198"/>
      <c r="W213" s="198"/>
      <c r="X213" s="305"/>
      <c r="AA213" s="305"/>
    </row>
    <row r="214" spans="1:27" x14ac:dyDescent="0.25">
      <c r="A214" s="173"/>
      <c r="B214" s="173"/>
      <c r="C214" s="173"/>
      <c r="D214" s="306"/>
      <c r="E214" s="306"/>
      <c r="F214" s="197"/>
      <c r="G214" s="197"/>
      <c r="H214" s="197"/>
      <c r="I214" s="197"/>
      <c r="J214" s="197"/>
      <c r="K214" s="197"/>
      <c r="L214" s="197"/>
      <c r="M214" s="197"/>
      <c r="N214" s="198"/>
      <c r="O214" s="198"/>
      <c r="P214" s="198"/>
      <c r="Q214" s="198"/>
      <c r="R214" s="198"/>
      <c r="S214" s="198"/>
      <c r="T214" s="198"/>
      <c r="U214" s="198"/>
      <c r="V214" s="198"/>
      <c r="W214" s="198"/>
      <c r="X214" s="305"/>
      <c r="AA214" s="305"/>
    </row>
    <row r="215" spans="1:27" x14ac:dyDescent="0.25">
      <c r="A215" s="173"/>
      <c r="B215" s="173"/>
      <c r="C215" s="173"/>
      <c r="D215" s="306"/>
      <c r="E215" s="306"/>
      <c r="F215" s="197"/>
      <c r="G215" s="197"/>
      <c r="H215" s="197"/>
      <c r="I215" s="197"/>
      <c r="J215" s="197"/>
      <c r="K215" s="197"/>
      <c r="L215" s="197"/>
      <c r="M215" s="197"/>
      <c r="N215" s="198"/>
      <c r="O215" s="198"/>
      <c r="P215" s="198"/>
      <c r="Q215" s="198"/>
      <c r="R215" s="198"/>
      <c r="S215" s="198"/>
      <c r="T215" s="198"/>
      <c r="U215" s="198"/>
      <c r="V215" s="198"/>
      <c r="W215" s="198"/>
      <c r="X215" s="305"/>
      <c r="AA215" s="305"/>
    </row>
    <row r="216" spans="1:27" x14ac:dyDescent="0.25">
      <c r="A216" s="173"/>
      <c r="B216" s="173"/>
      <c r="C216" s="173"/>
      <c r="D216" s="306"/>
      <c r="E216" s="306"/>
      <c r="F216" s="197"/>
      <c r="G216" s="197"/>
      <c r="H216" s="197"/>
      <c r="I216" s="197"/>
      <c r="J216" s="197"/>
      <c r="K216" s="197"/>
      <c r="L216" s="197"/>
      <c r="M216" s="197"/>
      <c r="N216" s="198"/>
      <c r="O216" s="198"/>
      <c r="P216" s="198"/>
      <c r="Q216" s="198"/>
      <c r="R216" s="198"/>
      <c r="S216" s="198"/>
      <c r="T216" s="198"/>
      <c r="U216" s="198"/>
      <c r="V216" s="198"/>
      <c r="W216" s="198"/>
      <c r="X216" s="305"/>
      <c r="AA216" s="305"/>
    </row>
    <row r="217" spans="1:27" x14ac:dyDescent="0.25">
      <c r="A217" s="173"/>
      <c r="B217" s="173"/>
      <c r="C217" s="173"/>
      <c r="D217" s="306"/>
      <c r="E217" s="306"/>
      <c r="F217" s="197"/>
      <c r="G217" s="197"/>
      <c r="H217" s="197"/>
      <c r="I217" s="197"/>
      <c r="J217" s="197"/>
      <c r="K217" s="197"/>
      <c r="L217" s="197"/>
      <c r="M217" s="197"/>
      <c r="N217" s="198"/>
      <c r="O217" s="198"/>
      <c r="P217" s="198"/>
      <c r="Q217" s="198"/>
      <c r="R217" s="198"/>
      <c r="S217" s="198"/>
      <c r="T217" s="198"/>
      <c r="U217" s="198"/>
      <c r="V217" s="198"/>
      <c r="W217" s="198"/>
      <c r="X217" s="305"/>
      <c r="AA217" s="305"/>
    </row>
    <row r="218" spans="1:27" x14ac:dyDescent="0.25">
      <c r="A218" s="173"/>
      <c r="B218" s="173"/>
      <c r="C218" s="173"/>
      <c r="D218" s="306"/>
      <c r="E218" s="306"/>
      <c r="F218" s="197"/>
      <c r="G218" s="197"/>
      <c r="H218" s="197"/>
      <c r="I218" s="197"/>
      <c r="J218" s="197"/>
      <c r="K218" s="197"/>
      <c r="L218" s="197"/>
      <c r="M218" s="197"/>
      <c r="N218" s="198"/>
      <c r="O218" s="198"/>
      <c r="P218" s="198"/>
      <c r="Q218" s="198"/>
      <c r="R218" s="198"/>
      <c r="S218" s="198"/>
      <c r="T218" s="198"/>
      <c r="U218" s="198"/>
      <c r="V218" s="198"/>
      <c r="W218" s="198"/>
      <c r="X218" s="305"/>
      <c r="AA218" s="305"/>
    </row>
    <row r="219" spans="1:27" x14ac:dyDescent="0.25">
      <c r="A219" s="173"/>
      <c r="B219" s="173"/>
      <c r="C219" s="173"/>
      <c r="D219" s="306"/>
      <c r="E219" s="306"/>
      <c r="F219" s="197"/>
      <c r="G219" s="197"/>
      <c r="H219" s="197"/>
      <c r="I219" s="197"/>
      <c r="J219" s="197"/>
      <c r="K219" s="197"/>
      <c r="L219" s="197"/>
      <c r="M219" s="197"/>
      <c r="N219" s="198"/>
      <c r="O219" s="198"/>
      <c r="P219" s="198"/>
      <c r="Q219" s="198"/>
      <c r="R219" s="198"/>
      <c r="S219" s="198"/>
      <c r="T219" s="198"/>
      <c r="U219" s="198"/>
      <c r="V219" s="198"/>
      <c r="W219" s="198"/>
      <c r="X219" s="305"/>
      <c r="AA219" s="305"/>
    </row>
    <row r="220" spans="1:27" x14ac:dyDescent="0.25">
      <c r="A220" s="173"/>
      <c r="B220" s="173"/>
      <c r="C220" s="173"/>
      <c r="D220" s="306"/>
      <c r="E220" s="306"/>
      <c r="F220" s="197"/>
      <c r="G220" s="197"/>
      <c r="H220" s="197"/>
      <c r="I220" s="197"/>
      <c r="J220" s="197"/>
      <c r="K220" s="197"/>
      <c r="L220" s="197"/>
      <c r="M220" s="197"/>
      <c r="N220" s="198"/>
      <c r="O220" s="198"/>
      <c r="P220" s="198"/>
      <c r="Q220" s="198"/>
      <c r="R220" s="198"/>
      <c r="S220" s="198"/>
      <c r="T220" s="198"/>
      <c r="U220" s="198"/>
      <c r="V220" s="198"/>
      <c r="W220" s="198"/>
      <c r="X220" s="305"/>
      <c r="AA220" s="305"/>
    </row>
    <row r="221" spans="1:27" x14ac:dyDescent="0.25">
      <c r="A221" s="173"/>
      <c r="B221" s="173"/>
      <c r="C221" s="173"/>
      <c r="D221" s="306"/>
      <c r="E221" s="306"/>
      <c r="F221" s="197"/>
      <c r="G221" s="197"/>
      <c r="H221" s="197"/>
      <c r="I221" s="197"/>
      <c r="J221" s="197"/>
      <c r="K221" s="197"/>
      <c r="L221" s="197"/>
      <c r="M221" s="197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305"/>
      <c r="AA221" s="305"/>
    </row>
    <row r="222" spans="1:27" x14ac:dyDescent="0.25">
      <c r="A222" s="173"/>
      <c r="B222" s="173"/>
      <c r="C222" s="173"/>
      <c r="D222" s="306"/>
      <c r="E222" s="306"/>
      <c r="F222" s="197"/>
      <c r="G222" s="197"/>
      <c r="H222" s="197"/>
      <c r="I222" s="197"/>
      <c r="J222" s="197"/>
      <c r="K222" s="197"/>
      <c r="L222" s="197"/>
      <c r="M222" s="197"/>
      <c r="N222" s="198"/>
      <c r="O222" s="198"/>
      <c r="P222" s="198"/>
      <c r="Q222" s="198"/>
      <c r="R222" s="198"/>
      <c r="S222" s="198"/>
      <c r="T222" s="198"/>
      <c r="U222" s="198"/>
      <c r="V222" s="198"/>
      <c r="W222" s="198"/>
      <c r="X222" s="305"/>
      <c r="AA222" s="305"/>
    </row>
    <row r="223" spans="1:27" x14ac:dyDescent="0.25">
      <c r="A223" s="173"/>
      <c r="B223" s="173"/>
      <c r="C223" s="173"/>
      <c r="D223" s="306"/>
      <c r="E223" s="306"/>
      <c r="F223" s="197"/>
      <c r="G223" s="197"/>
      <c r="H223" s="197"/>
      <c r="I223" s="197"/>
      <c r="J223" s="197"/>
      <c r="K223" s="197"/>
      <c r="L223" s="197"/>
      <c r="M223" s="197"/>
      <c r="N223" s="198"/>
      <c r="O223" s="198"/>
      <c r="P223" s="198"/>
      <c r="Q223" s="198"/>
      <c r="R223" s="198"/>
      <c r="S223" s="198"/>
      <c r="T223" s="198"/>
      <c r="U223" s="198"/>
      <c r="V223" s="198"/>
      <c r="W223" s="198"/>
      <c r="X223" s="305"/>
      <c r="AA223" s="305"/>
    </row>
    <row r="224" spans="1:27" x14ac:dyDescent="0.25">
      <c r="A224" s="173"/>
      <c r="B224" s="173"/>
      <c r="C224" s="173"/>
      <c r="D224" s="306"/>
      <c r="E224" s="306"/>
      <c r="F224" s="197"/>
      <c r="G224" s="197"/>
      <c r="H224" s="197"/>
      <c r="I224" s="197"/>
      <c r="J224" s="197"/>
      <c r="K224" s="197"/>
      <c r="L224" s="197"/>
      <c r="M224" s="197"/>
      <c r="N224" s="198"/>
      <c r="O224" s="198"/>
      <c r="P224" s="198"/>
      <c r="Q224" s="198"/>
      <c r="R224" s="198"/>
      <c r="S224" s="198"/>
      <c r="T224" s="198"/>
      <c r="U224" s="198"/>
      <c r="V224" s="198"/>
      <c r="W224" s="198"/>
      <c r="X224" s="305"/>
      <c r="AA224" s="305"/>
    </row>
    <row r="225" spans="1:27" x14ac:dyDescent="0.25">
      <c r="A225" s="173"/>
      <c r="B225" s="173"/>
      <c r="C225" s="173"/>
      <c r="D225" s="306"/>
      <c r="E225" s="306"/>
      <c r="F225" s="197"/>
      <c r="G225" s="197"/>
      <c r="H225" s="197"/>
      <c r="I225" s="197"/>
      <c r="J225" s="197"/>
      <c r="K225" s="197"/>
      <c r="L225" s="197"/>
      <c r="M225" s="197"/>
      <c r="N225" s="198"/>
      <c r="O225" s="198"/>
      <c r="P225" s="198"/>
      <c r="Q225" s="198"/>
      <c r="R225" s="198"/>
      <c r="S225" s="198"/>
      <c r="T225" s="198"/>
      <c r="U225" s="198"/>
      <c r="V225" s="198"/>
      <c r="W225" s="198"/>
      <c r="X225" s="305"/>
      <c r="AA225" s="305"/>
    </row>
    <row r="226" spans="1:27" x14ac:dyDescent="0.25">
      <c r="A226" s="173"/>
      <c r="B226" s="173"/>
      <c r="C226" s="173"/>
      <c r="D226" s="306"/>
      <c r="E226" s="306"/>
      <c r="F226" s="197"/>
      <c r="G226" s="197"/>
      <c r="H226" s="197"/>
      <c r="I226" s="197"/>
      <c r="J226" s="197"/>
      <c r="K226" s="197"/>
      <c r="L226" s="197"/>
      <c r="M226" s="197"/>
      <c r="N226" s="198"/>
      <c r="O226" s="198"/>
      <c r="P226" s="198"/>
      <c r="Q226" s="198"/>
      <c r="R226" s="198"/>
      <c r="S226" s="198"/>
      <c r="T226" s="198"/>
      <c r="U226" s="198"/>
      <c r="V226" s="198"/>
      <c r="W226" s="198"/>
      <c r="X226" s="305"/>
      <c r="AA226" s="305"/>
    </row>
    <row r="227" spans="1:27" x14ac:dyDescent="0.25">
      <c r="A227" s="173"/>
      <c r="B227" s="173"/>
      <c r="C227" s="173"/>
      <c r="D227" s="306"/>
      <c r="E227" s="306"/>
      <c r="F227" s="197"/>
      <c r="G227" s="197"/>
      <c r="H227" s="197"/>
      <c r="I227" s="197"/>
      <c r="J227" s="197"/>
      <c r="K227" s="197"/>
      <c r="L227" s="197"/>
      <c r="M227" s="197"/>
      <c r="N227" s="198"/>
      <c r="O227" s="198"/>
      <c r="P227" s="198"/>
      <c r="Q227" s="198"/>
      <c r="R227" s="198"/>
      <c r="S227" s="198"/>
      <c r="T227" s="198"/>
      <c r="U227" s="198"/>
      <c r="V227" s="198"/>
      <c r="W227" s="198"/>
      <c r="X227" s="305"/>
      <c r="AA227" s="305"/>
    </row>
    <row r="228" spans="1:27" x14ac:dyDescent="0.25">
      <c r="A228" s="173"/>
      <c r="B228" s="173"/>
      <c r="C228" s="173"/>
      <c r="D228" s="306"/>
      <c r="E228" s="306"/>
      <c r="F228" s="197"/>
      <c r="G228" s="197"/>
      <c r="H228" s="197"/>
      <c r="I228" s="197"/>
      <c r="J228" s="197"/>
      <c r="K228" s="197"/>
      <c r="L228" s="197"/>
      <c r="M228" s="197"/>
      <c r="N228" s="198"/>
      <c r="O228" s="198"/>
      <c r="P228" s="198"/>
      <c r="Q228" s="198"/>
      <c r="R228" s="198"/>
      <c r="S228" s="198"/>
      <c r="T228" s="198"/>
      <c r="U228" s="198"/>
      <c r="V228" s="198"/>
      <c r="W228" s="198"/>
      <c r="X228" s="305"/>
      <c r="AA228" s="305"/>
    </row>
    <row r="229" spans="1:27" x14ac:dyDescent="0.25">
      <c r="A229" s="173"/>
      <c r="B229" s="173"/>
      <c r="C229" s="173"/>
      <c r="D229" s="306"/>
      <c r="E229" s="306"/>
      <c r="F229" s="197"/>
      <c r="G229" s="197"/>
      <c r="H229" s="197"/>
      <c r="I229" s="197"/>
      <c r="J229" s="197"/>
      <c r="K229" s="197"/>
      <c r="L229" s="197"/>
      <c r="M229" s="197"/>
      <c r="N229" s="198"/>
      <c r="O229" s="198"/>
      <c r="P229" s="198"/>
      <c r="Q229" s="198"/>
      <c r="R229" s="198"/>
      <c r="S229" s="198"/>
      <c r="T229" s="198"/>
      <c r="U229" s="198"/>
      <c r="V229" s="198"/>
      <c r="W229" s="198"/>
      <c r="X229" s="305"/>
      <c r="AA229" s="305"/>
    </row>
    <row r="230" spans="1:27" x14ac:dyDescent="0.25">
      <c r="A230" s="173"/>
      <c r="B230" s="173"/>
      <c r="C230" s="173"/>
      <c r="D230" s="306"/>
      <c r="E230" s="306"/>
      <c r="F230" s="197"/>
      <c r="G230" s="197"/>
      <c r="H230" s="197"/>
      <c r="I230" s="197"/>
      <c r="J230" s="197"/>
      <c r="K230" s="197"/>
      <c r="L230" s="197"/>
      <c r="M230" s="197"/>
      <c r="N230" s="198"/>
      <c r="O230" s="198"/>
      <c r="P230" s="198"/>
      <c r="Q230" s="198"/>
      <c r="R230" s="198"/>
      <c r="S230" s="198"/>
      <c r="T230" s="198"/>
      <c r="U230" s="198"/>
      <c r="V230" s="198"/>
      <c r="W230" s="198"/>
      <c r="X230" s="305"/>
      <c r="AA230" s="305"/>
    </row>
    <row r="231" spans="1:27" x14ac:dyDescent="0.25">
      <c r="A231" s="173"/>
      <c r="B231" s="173"/>
      <c r="C231" s="173"/>
      <c r="D231" s="306"/>
      <c r="E231" s="306"/>
      <c r="F231" s="197"/>
      <c r="G231" s="197"/>
      <c r="H231" s="197"/>
      <c r="I231" s="197"/>
      <c r="J231" s="197"/>
      <c r="K231" s="197"/>
      <c r="L231" s="197"/>
      <c r="M231" s="197"/>
      <c r="N231" s="198"/>
      <c r="O231" s="198"/>
      <c r="P231" s="198"/>
      <c r="Q231" s="198"/>
      <c r="R231" s="198"/>
      <c r="S231" s="198"/>
      <c r="T231" s="198"/>
      <c r="U231" s="198"/>
      <c r="V231" s="198"/>
      <c r="W231" s="198"/>
      <c r="X231" s="305"/>
      <c r="AA231" s="305"/>
    </row>
    <row r="232" spans="1:27" x14ac:dyDescent="0.25">
      <c r="A232" s="173"/>
      <c r="B232" s="173"/>
      <c r="C232" s="173"/>
      <c r="D232" s="306"/>
      <c r="E232" s="306"/>
      <c r="F232" s="197"/>
      <c r="G232" s="197"/>
      <c r="H232" s="197"/>
      <c r="I232" s="197"/>
      <c r="J232" s="197"/>
      <c r="K232" s="197"/>
      <c r="L232" s="197"/>
      <c r="M232" s="197"/>
      <c r="N232" s="198"/>
      <c r="O232" s="198"/>
      <c r="P232" s="198"/>
      <c r="Q232" s="198"/>
      <c r="R232" s="198"/>
      <c r="S232" s="198"/>
      <c r="T232" s="198"/>
      <c r="U232" s="198"/>
      <c r="V232" s="198"/>
      <c r="W232" s="198"/>
      <c r="X232" s="305"/>
      <c r="AA232" s="305"/>
    </row>
    <row r="233" spans="1:27" x14ac:dyDescent="0.25">
      <c r="A233" s="173"/>
      <c r="B233" s="173"/>
      <c r="C233" s="173"/>
      <c r="D233" s="306"/>
      <c r="E233" s="306"/>
      <c r="F233" s="197"/>
      <c r="G233" s="197"/>
      <c r="H233" s="197"/>
      <c r="I233" s="197"/>
      <c r="J233" s="197"/>
      <c r="K233" s="197"/>
      <c r="L233" s="197"/>
      <c r="M233" s="197"/>
      <c r="N233" s="198"/>
      <c r="O233" s="198"/>
      <c r="P233" s="198"/>
      <c r="Q233" s="198"/>
      <c r="R233" s="198"/>
      <c r="S233" s="198"/>
      <c r="T233" s="198"/>
      <c r="U233" s="198"/>
      <c r="V233" s="198"/>
      <c r="W233" s="198"/>
      <c r="X233" s="305"/>
      <c r="AA233" s="305"/>
    </row>
    <row r="234" spans="1:27" x14ac:dyDescent="0.25">
      <c r="A234" s="173"/>
      <c r="B234" s="173"/>
      <c r="C234" s="173"/>
      <c r="D234" s="306"/>
      <c r="E234" s="306"/>
      <c r="F234" s="197"/>
      <c r="G234" s="197"/>
      <c r="H234" s="197"/>
      <c r="I234" s="197"/>
      <c r="J234" s="197"/>
      <c r="K234" s="197"/>
      <c r="L234" s="197"/>
      <c r="M234" s="197"/>
      <c r="N234" s="198"/>
      <c r="O234" s="198"/>
      <c r="P234" s="198"/>
      <c r="Q234" s="198"/>
      <c r="R234" s="198"/>
      <c r="S234" s="198"/>
      <c r="T234" s="198"/>
      <c r="U234" s="198"/>
      <c r="V234" s="198"/>
      <c r="W234" s="198"/>
      <c r="X234" s="305"/>
      <c r="AA234" s="305"/>
    </row>
    <row r="235" spans="1:27" x14ac:dyDescent="0.25">
      <c r="A235" s="173"/>
      <c r="B235" s="173"/>
      <c r="C235" s="173"/>
      <c r="D235" s="306"/>
      <c r="E235" s="306"/>
      <c r="F235" s="197"/>
      <c r="G235" s="197"/>
      <c r="H235" s="197"/>
      <c r="I235" s="197"/>
      <c r="J235" s="197"/>
      <c r="K235" s="197"/>
      <c r="L235" s="197"/>
      <c r="M235" s="197"/>
      <c r="N235" s="198"/>
      <c r="O235" s="198"/>
      <c r="P235" s="198"/>
      <c r="Q235" s="198"/>
      <c r="R235" s="198"/>
      <c r="S235" s="198"/>
      <c r="T235" s="198"/>
      <c r="U235" s="198"/>
      <c r="V235" s="198"/>
      <c r="W235" s="198"/>
      <c r="X235" s="305"/>
      <c r="AA235" s="305"/>
    </row>
    <row r="236" spans="1:27" x14ac:dyDescent="0.25">
      <c r="A236" s="173"/>
      <c r="B236" s="173"/>
      <c r="C236" s="173"/>
      <c r="D236" s="306"/>
      <c r="E236" s="306"/>
      <c r="F236" s="197"/>
      <c r="G236" s="197"/>
      <c r="H236" s="197"/>
      <c r="I236" s="197"/>
      <c r="J236" s="197"/>
      <c r="K236" s="197"/>
      <c r="L236" s="197"/>
      <c r="M236" s="197"/>
      <c r="N236" s="198"/>
      <c r="O236" s="198"/>
      <c r="P236" s="198"/>
      <c r="Q236" s="198"/>
      <c r="R236" s="198"/>
      <c r="S236" s="198"/>
      <c r="T236" s="198"/>
      <c r="U236" s="198"/>
      <c r="V236" s="198"/>
      <c r="W236" s="198"/>
      <c r="X236" s="305"/>
      <c r="AA236" s="305"/>
    </row>
    <row r="237" spans="1:27" x14ac:dyDescent="0.25">
      <c r="A237" s="173"/>
      <c r="B237" s="173"/>
      <c r="C237" s="173"/>
      <c r="D237" s="306"/>
      <c r="E237" s="306"/>
      <c r="F237" s="197"/>
      <c r="G237" s="197"/>
      <c r="H237" s="197"/>
      <c r="I237" s="197"/>
      <c r="J237" s="197"/>
      <c r="K237" s="197"/>
      <c r="L237" s="197"/>
      <c r="M237" s="197"/>
      <c r="N237" s="198"/>
      <c r="O237" s="198"/>
      <c r="P237" s="198"/>
      <c r="Q237" s="198"/>
      <c r="R237" s="198"/>
      <c r="S237" s="198"/>
      <c r="T237" s="198"/>
      <c r="U237" s="198"/>
      <c r="V237" s="198"/>
      <c r="W237" s="198"/>
      <c r="X237" s="305"/>
      <c r="AA237" s="305"/>
    </row>
    <row r="238" spans="1:27" x14ac:dyDescent="0.25">
      <c r="A238" s="173"/>
      <c r="B238" s="173"/>
      <c r="C238" s="173"/>
      <c r="D238" s="306"/>
      <c r="E238" s="306"/>
      <c r="F238" s="197"/>
      <c r="G238" s="197"/>
      <c r="H238" s="197"/>
      <c r="I238" s="197"/>
      <c r="J238" s="197"/>
      <c r="K238" s="197"/>
      <c r="L238" s="197"/>
      <c r="M238" s="197"/>
      <c r="N238" s="198"/>
      <c r="O238" s="198"/>
      <c r="P238" s="198"/>
      <c r="Q238" s="198"/>
      <c r="R238" s="198"/>
      <c r="S238" s="198"/>
      <c r="T238" s="198"/>
      <c r="U238" s="198"/>
      <c r="V238" s="198"/>
      <c r="W238" s="198"/>
      <c r="X238" s="305"/>
      <c r="AA238" s="305"/>
    </row>
    <row r="239" spans="1:27" x14ac:dyDescent="0.25">
      <c r="A239" s="173"/>
      <c r="B239" s="173"/>
      <c r="C239" s="173"/>
      <c r="D239" s="306"/>
      <c r="E239" s="306"/>
      <c r="F239" s="197"/>
      <c r="G239" s="197"/>
      <c r="H239" s="197"/>
      <c r="I239" s="197"/>
      <c r="J239" s="197"/>
      <c r="K239" s="197"/>
      <c r="L239" s="197"/>
      <c r="M239" s="197"/>
      <c r="N239" s="198"/>
      <c r="O239" s="198"/>
      <c r="P239" s="198"/>
      <c r="Q239" s="198"/>
      <c r="R239" s="198"/>
      <c r="S239" s="198"/>
      <c r="T239" s="198"/>
      <c r="U239" s="198"/>
      <c r="V239" s="198"/>
      <c r="W239" s="198"/>
      <c r="X239" s="305"/>
      <c r="AA239" s="305"/>
    </row>
    <row r="240" spans="1:27" x14ac:dyDescent="0.25">
      <c r="A240" s="173"/>
      <c r="B240" s="173"/>
      <c r="C240" s="173"/>
      <c r="D240" s="306"/>
      <c r="E240" s="306"/>
      <c r="F240" s="197"/>
      <c r="G240" s="197"/>
      <c r="H240" s="197"/>
      <c r="I240" s="197"/>
      <c r="J240" s="197"/>
      <c r="K240" s="197"/>
      <c r="L240" s="197"/>
      <c r="M240" s="197"/>
      <c r="N240" s="198"/>
      <c r="O240" s="198"/>
      <c r="P240" s="198"/>
      <c r="Q240" s="198"/>
      <c r="R240" s="198"/>
      <c r="S240" s="198"/>
      <c r="T240" s="198"/>
      <c r="U240" s="198"/>
      <c r="V240" s="198"/>
      <c r="W240" s="198"/>
      <c r="X240" s="305"/>
      <c r="AA240" s="305"/>
    </row>
    <row r="241" spans="1:27" x14ac:dyDescent="0.25">
      <c r="A241" s="173"/>
      <c r="B241" s="173"/>
      <c r="C241" s="173"/>
      <c r="D241" s="306"/>
      <c r="E241" s="306"/>
      <c r="F241" s="197"/>
      <c r="G241" s="197"/>
      <c r="H241" s="197"/>
      <c r="I241" s="197"/>
      <c r="J241" s="197"/>
      <c r="K241" s="197"/>
      <c r="L241" s="197"/>
      <c r="M241" s="197"/>
      <c r="N241" s="198"/>
      <c r="O241" s="198"/>
      <c r="P241" s="198"/>
      <c r="Q241" s="198"/>
      <c r="R241" s="198"/>
      <c r="S241" s="198"/>
      <c r="T241" s="198"/>
      <c r="U241" s="198"/>
      <c r="V241" s="198"/>
      <c r="W241" s="198"/>
      <c r="X241" s="305"/>
      <c r="AA241" s="305"/>
    </row>
    <row r="242" spans="1:27" x14ac:dyDescent="0.25">
      <c r="A242" s="173"/>
      <c r="B242" s="173"/>
      <c r="C242" s="173"/>
      <c r="D242" s="306"/>
      <c r="E242" s="306"/>
      <c r="F242" s="197"/>
      <c r="G242" s="197"/>
      <c r="H242" s="197"/>
      <c r="I242" s="197"/>
      <c r="J242" s="197"/>
      <c r="K242" s="197"/>
      <c r="L242" s="197"/>
      <c r="M242" s="197"/>
      <c r="N242" s="198"/>
      <c r="O242" s="198"/>
      <c r="P242" s="198"/>
      <c r="Q242" s="198"/>
      <c r="R242" s="198"/>
      <c r="S242" s="198"/>
      <c r="T242" s="198"/>
      <c r="U242" s="198"/>
      <c r="V242" s="198"/>
      <c r="W242" s="198"/>
      <c r="X242" s="305"/>
      <c r="AA242" s="305"/>
    </row>
    <row r="243" spans="1:27" x14ac:dyDescent="0.25">
      <c r="A243" s="173"/>
      <c r="B243" s="173"/>
      <c r="C243" s="173"/>
      <c r="D243" s="306"/>
      <c r="E243" s="306"/>
      <c r="F243" s="197"/>
      <c r="G243" s="197"/>
      <c r="H243" s="197"/>
      <c r="I243" s="197"/>
      <c r="J243" s="197"/>
      <c r="K243" s="197"/>
      <c r="L243" s="197"/>
      <c r="M243" s="197"/>
      <c r="N243" s="198"/>
      <c r="O243" s="198"/>
      <c r="P243" s="198"/>
      <c r="Q243" s="198"/>
      <c r="R243" s="198"/>
      <c r="S243" s="198"/>
      <c r="T243" s="198"/>
      <c r="U243" s="198"/>
      <c r="V243" s="198"/>
      <c r="W243" s="198"/>
      <c r="X243" s="305"/>
      <c r="AA243" s="305"/>
    </row>
    <row r="244" spans="1:27" x14ac:dyDescent="0.25">
      <c r="A244" s="173"/>
      <c r="B244" s="173"/>
      <c r="C244" s="173"/>
      <c r="D244" s="306"/>
      <c r="E244" s="306"/>
      <c r="F244" s="197"/>
      <c r="G244" s="197"/>
      <c r="H244" s="197"/>
      <c r="I244" s="197"/>
      <c r="J244" s="197"/>
      <c r="K244" s="197"/>
      <c r="L244" s="197"/>
      <c r="M244" s="197"/>
      <c r="N244" s="198"/>
      <c r="O244" s="198"/>
      <c r="P244" s="198"/>
      <c r="Q244" s="198"/>
      <c r="R244" s="198"/>
      <c r="S244" s="198"/>
      <c r="T244" s="198"/>
      <c r="U244" s="198"/>
      <c r="V244" s="198"/>
      <c r="W244" s="198"/>
      <c r="X244" s="305"/>
      <c r="AA244" s="305"/>
    </row>
    <row r="245" spans="1:27" x14ac:dyDescent="0.25">
      <c r="A245" s="173"/>
      <c r="B245" s="173"/>
      <c r="C245" s="173"/>
      <c r="D245" s="306"/>
      <c r="E245" s="306"/>
      <c r="F245" s="197"/>
      <c r="G245" s="197"/>
      <c r="H245" s="197"/>
      <c r="I245" s="197"/>
      <c r="J245" s="197"/>
      <c r="K245" s="197"/>
      <c r="L245" s="197"/>
      <c r="M245" s="197"/>
      <c r="N245" s="198"/>
      <c r="O245" s="198"/>
      <c r="P245" s="198"/>
      <c r="Q245" s="198"/>
      <c r="R245" s="198"/>
      <c r="S245" s="198"/>
      <c r="T245" s="198"/>
      <c r="U245" s="198"/>
      <c r="V245" s="198"/>
      <c r="W245" s="198"/>
      <c r="X245" s="305"/>
      <c r="AA245" s="305"/>
    </row>
    <row r="246" spans="1:27" x14ac:dyDescent="0.25">
      <c r="A246" s="173"/>
      <c r="B246" s="173"/>
      <c r="C246" s="173"/>
      <c r="D246" s="306"/>
      <c r="E246" s="306"/>
      <c r="F246" s="197"/>
      <c r="G246" s="197"/>
      <c r="H246" s="197"/>
      <c r="I246" s="197"/>
      <c r="J246" s="197"/>
      <c r="K246" s="197"/>
      <c r="L246" s="197"/>
      <c r="M246" s="197"/>
      <c r="N246" s="198"/>
      <c r="O246" s="198"/>
      <c r="P246" s="198"/>
      <c r="Q246" s="198"/>
      <c r="R246" s="198"/>
      <c r="S246" s="198"/>
      <c r="T246" s="198"/>
      <c r="U246" s="198"/>
      <c r="V246" s="198"/>
      <c r="W246" s="198"/>
      <c r="X246" s="305"/>
      <c r="AA246" s="305"/>
    </row>
    <row r="247" spans="1:27" x14ac:dyDescent="0.25">
      <c r="A247" s="173"/>
      <c r="B247" s="173"/>
      <c r="C247" s="173"/>
      <c r="D247" s="306"/>
      <c r="E247" s="306"/>
      <c r="F247" s="197"/>
      <c r="G247" s="197"/>
      <c r="H247" s="197"/>
      <c r="I247" s="197"/>
      <c r="J247" s="197"/>
      <c r="K247" s="197"/>
      <c r="L247" s="197"/>
      <c r="M247" s="197"/>
      <c r="N247" s="198"/>
      <c r="O247" s="198"/>
      <c r="P247" s="198"/>
      <c r="Q247" s="198"/>
      <c r="R247" s="198"/>
      <c r="S247" s="198"/>
      <c r="T247" s="198"/>
      <c r="U247" s="198"/>
      <c r="V247" s="198"/>
      <c r="W247" s="198"/>
      <c r="X247" s="305"/>
      <c r="AA247" s="305"/>
    </row>
    <row r="248" spans="1:27" x14ac:dyDescent="0.25">
      <c r="A248" s="173"/>
      <c r="B248" s="173"/>
      <c r="C248" s="173"/>
      <c r="D248" s="306"/>
      <c r="E248" s="306"/>
      <c r="F248" s="197"/>
      <c r="G248" s="197"/>
      <c r="H248" s="197"/>
      <c r="I248" s="197"/>
      <c r="J248" s="197"/>
      <c r="K248" s="197"/>
      <c r="L248" s="197"/>
      <c r="M248" s="197"/>
      <c r="N248" s="198"/>
      <c r="O248" s="198"/>
      <c r="P248" s="198"/>
      <c r="Q248" s="198"/>
      <c r="R248" s="198"/>
      <c r="S248" s="198"/>
      <c r="T248" s="198"/>
      <c r="U248" s="198"/>
      <c r="V248" s="198"/>
      <c r="W248" s="198"/>
      <c r="X248" s="305"/>
      <c r="AA248" s="305"/>
    </row>
    <row r="249" spans="1:27" x14ac:dyDescent="0.25">
      <c r="A249" s="173"/>
      <c r="B249" s="173"/>
      <c r="C249" s="173"/>
      <c r="D249" s="306"/>
      <c r="E249" s="306"/>
      <c r="F249" s="197"/>
      <c r="G249" s="197"/>
      <c r="H249" s="197"/>
      <c r="I249" s="197"/>
      <c r="J249" s="197"/>
      <c r="K249" s="197"/>
      <c r="L249" s="197"/>
      <c r="M249" s="197"/>
      <c r="N249" s="198"/>
      <c r="O249" s="198"/>
      <c r="P249" s="198"/>
      <c r="Q249" s="198"/>
      <c r="R249" s="198"/>
      <c r="S249" s="198"/>
      <c r="T249" s="198"/>
      <c r="U249" s="198"/>
      <c r="V249" s="198"/>
      <c r="W249" s="198"/>
      <c r="X249" s="305"/>
      <c r="AA249" s="305"/>
    </row>
    <row r="250" spans="1:27" x14ac:dyDescent="0.25">
      <c r="A250" s="173"/>
      <c r="B250" s="173"/>
      <c r="C250" s="173"/>
      <c r="D250" s="306"/>
      <c r="E250" s="306"/>
      <c r="F250" s="197"/>
      <c r="G250" s="197"/>
      <c r="H250" s="197"/>
      <c r="I250" s="197"/>
      <c r="J250" s="197"/>
      <c r="K250" s="197"/>
      <c r="L250" s="197"/>
      <c r="M250" s="197"/>
      <c r="N250" s="198"/>
      <c r="O250" s="198"/>
      <c r="P250" s="198"/>
      <c r="Q250" s="198"/>
      <c r="R250" s="198"/>
      <c r="S250" s="198"/>
      <c r="T250" s="198"/>
      <c r="U250" s="198"/>
      <c r="V250" s="198"/>
      <c r="W250" s="198"/>
      <c r="X250" s="305"/>
      <c r="AA250" s="305"/>
    </row>
    <row r="251" spans="1:27" x14ac:dyDescent="0.25">
      <c r="A251" s="173"/>
      <c r="B251" s="173"/>
      <c r="C251" s="173"/>
      <c r="D251" s="306"/>
      <c r="E251" s="306"/>
      <c r="F251" s="197"/>
      <c r="G251" s="197"/>
      <c r="H251" s="197"/>
      <c r="I251" s="197"/>
      <c r="J251" s="197"/>
      <c r="K251" s="197"/>
      <c r="L251" s="197"/>
      <c r="M251" s="197"/>
      <c r="N251" s="198"/>
      <c r="O251" s="198"/>
      <c r="P251" s="198"/>
      <c r="Q251" s="198"/>
      <c r="R251" s="198"/>
      <c r="S251" s="198"/>
      <c r="T251" s="198"/>
      <c r="U251" s="198"/>
      <c r="V251" s="198"/>
      <c r="W251" s="198"/>
      <c r="X251" s="305"/>
      <c r="AA251" s="305"/>
    </row>
    <row r="252" spans="1:27" x14ac:dyDescent="0.25">
      <c r="A252" s="173"/>
      <c r="B252" s="173"/>
      <c r="C252" s="173"/>
      <c r="D252" s="306"/>
      <c r="E252" s="306"/>
      <c r="F252" s="197"/>
      <c r="G252" s="197"/>
      <c r="H252" s="197"/>
      <c r="I252" s="197"/>
      <c r="J252" s="197"/>
      <c r="K252" s="197"/>
      <c r="L252" s="197"/>
      <c r="M252" s="197"/>
      <c r="N252" s="198"/>
      <c r="O252" s="198"/>
      <c r="P252" s="198"/>
      <c r="Q252" s="198"/>
      <c r="R252" s="198"/>
      <c r="S252" s="198"/>
      <c r="T252" s="198"/>
      <c r="U252" s="198"/>
      <c r="V252" s="198"/>
      <c r="W252" s="198"/>
      <c r="X252" s="305"/>
      <c r="AA252" s="305"/>
    </row>
    <row r="253" spans="1:27" x14ac:dyDescent="0.25">
      <c r="A253" s="173"/>
      <c r="B253" s="173"/>
      <c r="C253" s="173"/>
      <c r="D253" s="306"/>
      <c r="E253" s="306"/>
      <c r="F253" s="197"/>
      <c r="G253" s="197"/>
      <c r="H253" s="197"/>
      <c r="I253" s="197"/>
      <c r="J253" s="197"/>
      <c r="K253" s="197"/>
      <c r="L253" s="197"/>
      <c r="M253" s="197"/>
      <c r="N253" s="198"/>
      <c r="O253" s="198"/>
      <c r="P253" s="198"/>
      <c r="Q253" s="198"/>
      <c r="R253" s="198"/>
      <c r="S253" s="198"/>
      <c r="T253" s="198"/>
      <c r="U253" s="198"/>
      <c r="V253" s="198"/>
      <c r="W253" s="198"/>
      <c r="X253" s="305"/>
      <c r="AA253" s="305"/>
    </row>
    <row r="254" spans="1:27" x14ac:dyDescent="0.25">
      <c r="A254" s="173"/>
      <c r="B254" s="173"/>
      <c r="C254" s="173"/>
      <c r="D254" s="306"/>
      <c r="E254" s="306"/>
      <c r="F254" s="197"/>
      <c r="G254" s="197"/>
      <c r="H254" s="197"/>
      <c r="I254" s="197"/>
      <c r="J254" s="197"/>
      <c r="K254" s="197"/>
      <c r="L254" s="197"/>
      <c r="M254" s="197"/>
      <c r="N254" s="198"/>
      <c r="O254" s="198"/>
      <c r="P254" s="198"/>
      <c r="Q254" s="198"/>
      <c r="R254" s="198"/>
      <c r="S254" s="198"/>
      <c r="T254" s="198"/>
      <c r="U254" s="198"/>
      <c r="V254" s="198"/>
      <c r="W254" s="198"/>
      <c r="X254" s="305"/>
      <c r="AA254" s="305"/>
    </row>
    <row r="255" spans="1:27" x14ac:dyDescent="0.25">
      <c r="A255" s="173"/>
      <c r="B255" s="173"/>
      <c r="C255" s="173"/>
      <c r="D255" s="306"/>
      <c r="E255" s="306"/>
      <c r="F255" s="197"/>
      <c r="G255" s="197"/>
      <c r="H255" s="197"/>
      <c r="I255" s="197"/>
      <c r="J255" s="197"/>
      <c r="K255" s="197"/>
      <c r="L255" s="197"/>
      <c r="M255" s="197"/>
      <c r="N255" s="198"/>
      <c r="O255" s="198"/>
      <c r="P255" s="198"/>
      <c r="Q255" s="198"/>
      <c r="R255" s="198"/>
      <c r="S255" s="198"/>
      <c r="T255" s="198"/>
      <c r="U255" s="198"/>
      <c r="V255" s="198"/>
      <c r="W255" s="198"/>
      <c r="X255" s="305"/>
      <c r="AA255" s="305"/>
    </row>
    <row r="256" spans="1:27" x14ac:dyDescent="0.25">
      <c r="A256" s="173"/>
      <c r="B256" s="173"/>
      <c r="C256" s="173"/>
      <c r="D256" s="306"/>
      <c r="E256" s="306"/>
      <c r="F256" s="197"/>
      <c r="G256" s="197"/>
      <c r="H256" s="197"/>
      <c r="I256" s="197"/>
      <c r="J256" s="197"/>
      <c r="K256" s="197"/>
      <c r="L256" s="197"/>
      <c r="M256" s="197"/>
      <c r="N256" s="198"/>
      <c r="O256" s="198"/>
      <c r="P256" s="198"/>
      <c r="Q256" s="198"/>
      <c r="R256" s="198"/>
      <c r="S256" s="198"/>
      <c r="T256" s="198"/>
      <c r="U256" s="198"/>
      <c r="V256" s="198"/>
      <c r="W256" s="198"/>
      <c r="X256" s="305"/>
      <c r="AA256" s="305"/>
    </row>
    <row r="257" spans="1:27" x14ac:dyDescent="0.25">
      <c r="A257" s="173"/>
      <c r="B257" s="173"/>
      <c r="C257" s="173"/>
      <c r="D257" s="306"/>
      <c r="E257" s="306"/>
      <c r="F257" s="197"/>
      <c r="G257" s="197"/>
      <c r="H257" s="197"/>
      <c r="I257" s="197"/>
      <c r="J257" s="197"/>
      <c r="K257" s="197"/>
      <c r="L257" s="197"/>
      <c r="M257" s="197"/>
      <c r="N257" s="198"/>
      <c r="O257" s="198"/>
      <c r="P257" s="198"/>
      <c r="Q257" s="198"/>
      <c r="R257" s="198"/>
      <c r="S257" s="198"/>
      <c r="T257" s="198"/>
      <c r="U257" s="198"/>
      <c r="V257" s="198"/>
      <c r="W257" s="198"/>
      <c r="X257" s="305"/>
      <c r="AA257" s="305"/>
    </row>
    <row r="258" spans="1:27" x14ac:dyDescent="0.25">
      <c r="A258" s="173"/>
      <c r="B258" s="173"/>
      <c r="C258" s="173"/>
      <c r="D258" s="306"/>
      <c r="E258" s="306"/>
      <c r="F258" s="197"/>
      <c r="G258" s="197"/>
      <c r="H258" s="197"/>
      <c r="I258" s="197"/>
      <c r="J258" s="197"/>
      <c r="K258" s="197"/>
      <c r="L258" s="197"/>
      <c r="M258" s="197"/>
      <c r="N258" s="198"/>
      <c r="O258" s="198"/>
      <c r="P258" s="198"/>
      <c r="Q258" s="198"/>
      <c r="R258" s="198"/>
      <c r="S258" s="198"/>
      <c r="T258" s="198"/>
      <c r="U258" s="198"/>
      <c r="V258" s="198"/>
      <c r="W258" s="198"/>
      <c r="X258" s="305"/>
      <c r="AA258" s="305"/>
    </row>
    <row r="259" spans="1:27" x14ac:dyDescent="0.25">
      <c r="A259" s="173"/>
      <c r="B259" s="173"/>
      <c r="C259" s="173"/>
      <c r="D259" s="306"/>
      <c r="E259" s="306"/>
      <c r="F259" s="197"/>
      <c r="G259" s="197"/>
      <c r="H259" s="197"/>
      <c r="I259" s="197"/>
      <c r="J259" s="197"/>
      <c r="K259" s="197"/>
      <c r="L259" s="197"/>
      <c r="M259" s="197"/>
      <c r="N259" s="198"/>
      <c r="O259" s="198"/>
      <c r="P259" s="198"/>
      <c r="Q259" s="198"/>
      <c r="R259" s="198"/>
      <c r="S259" s="198"/>
      <c r="T259" s="198"/>
      <c r="U259" s="198"/>
      <c r="V259" s="198"/>
      <c r="W259" s="198"/>
      <c r="X259" s="305"/>
      <c r="AA259" s="305"/>
    </row>
    <row r="260" spans="1:27" x14ac:dyDescent="0.25">
      <c r="A260" s="173"/>
      <c r="B260" s="173"/>
      <c r="C260" s="173"/>
      <c r="D260" s="306"/>
      <c r="E260" s="306"/>
      <c r="F260" s="197"/>
      <c r="G260" s="197"/>
      <c r="H260" s="197"/>
      <c r="I260" s="197"/>
      <c r="J260" s="197"/>
      <c r="K260" s="197"/>
      <c r="L260" s="197"/>
      <c r="M260" s="197"/>
      <c r="N260" s="198"/>
      <c r="O260" s="198"/>
      <c r="P260" s="198"/>
      <c r="Q260" s="198"/>
      <c r="R260" s="198"/>
      <c r="S260" s="198"/>
      <c r="T260" s="198"/>
      <c r="U260" s="198"/>
      <c r="V260" s="198"/>
      <c r="W260" s="198"/>
      <c r="X260" s="305"/>
      <c r="AA260" s="305"/>
    </row>
    <row r="261" spans="1:27" x14ac:dyDescent="0.25">
      <c r="A261" s="173"/>
      <c r="B261" s="173"/>
      <c r="C261" s="173"/>
      <c r="D261" s="306"/>
      <c r="E261" s="306"/>
      <c r="F261" s="197"/>
      <c r="G261" s="197"/>
      <c r="H261" s="197"/>
      <c r="I261" s="197"/>
      <c r="J261" s="197"/>
      <c r="K261" s="197"/>
      <c r="L261" s="197"/>
      <c r="M261" s="197"/>
      <c r="N261" s="198"/>
      <c r="O261" s="198"/>
      <c r="P261" s="198"/>
      <c r="Q261" s="198"/>
      <c r="R261" s="198"/>
      <c r="S261" s="198"/>
      <c r="T261" s="198"/>
      <c r="U261" s="198"/>
      <c r="V261" s="198"/>
      <c r="W261" s="198"/>
      <c r="X261" s="305"/>
      <c r="AA261" s="305"/>
    </row>
    <row r="262" spans="1:27" x14ac:dyDescent="0.25">
      <c r="A262" s="173"/>
      <c r="B262" s="173"/>
      <c r="C262" s="173"/>
      <c r="D262" s="306"/>
      <c r="E262" s="306"/>
      <c r="F262" s="197"/>
      <c r="G262" s="197"/>
      <c r="H262" s="197"/>
      <c r="I262" s="197"/>
      <c r="J262" s="197"/>
      <c r="K262" s="197"/>
      <c r="L262" s="197"/>
      <c r="M262" s="197"/>
      <c r="N262" s="198"/>
      <c r="O262" s="198"/>
      <c r="P262" s="198"/>
      <c r="Q262" s="198"/>
      <c r="R262" s="198"/>
      <c r="S262" s="198"/>
      <c r="T262" s="198"/>
      <c r="U262" s="198"/>
      <c r="V262" s="198"/>
      <c r="W262" s="198"/>
      <c r="X262" s="305"/>
      <c r="AA262" s="305"/>
    </row>
    <row r="263" spans="1:27" x14ac:dyDescent="0.25">
      <c r="A263" s="173"/>
      <c r="B263" s="173"/>
      <c r="C263" s="173"/>
      <c r="D263" s="306"/>
      <c r="E263" s="306"/>
      <c r="F263" s="197"/>
      <c r="G263" s="197"/>
      <c r="H263" s="197"/>
      <c r="I263" s="197"/>
      <c r="J263" s="197"/>
      <c r="K263" s="197"/>
      <c r="L263" s="197"/>
      <c r="M263" s="197"/>
      <c r="N263" s="198"/>
      <c r="O263" s="198"/>
      <c r="P263" s="198"/>
      <c r="Q263" s="198"/>
      <c r="R263" s="198"/>
      <c r="S263" s="198"/>
      <c r="T263" s="198"/>
      <c r="U263" s="198"/>
      <c r="V263" s="198"/>
      <c r="W263" s="198"/>
      <c r="X263" s="305"/>
      <c r="AA263" s="305"/>
    </row>
    <row r="264" spans="1:27" x14ac:dyDescent="0.25">
      <c r="A264" s="173"/>
      <c r="B264" s="173"/>
      <c r="C264" s="173"/>
      <c r="D264" s="306"/>
      <c r="E264" s="306"/>
      <c r="F264" s="197"/>
      <c r="G264" s="197"/>
      <c r="H264" s="197"/>
      <c r="I264" s="197"/>
      <c r="J264" s="197"/>
      <c r="K264" s="197"/>
      <c r="L264" s="197"/>
      <c r="M264" s="197"/>
      <c r="N264" s="198"/>
      <c r="O264" s="198"/>
      <c r="P264" s="198"/>
      <c r="Q264" s="198"/>
      <c r="R264" s="198"/>
      <c r="S264" s="198"/>
      <c r="T264" s="198"/>
      <c r="U264" s="198"/>
      <c r="V264" s="198"/>
      <c r="W264" s="198"/>
      <c r="X264" s="305"/>
      <c r="AA264" s="305"/>
    </row>
    <row r="265" spans="1:27" x14ac:dyDescent="0.25">
      <c r="A265" s="173"/>
      <c r="B265" s="173"/>
      <c r="C265" s="173"/>
      <c r="D265" s="306"/>
      <c r="E265" s="306"/>
      <c r="F265" s="197"/>
      <c r="G265" s="197"/>
      <c r="H265" s="197"/>
      <c r="I265" s="197"/>
      <c r="J265" s="197"/>
      <c r="K265" s="197"/>
      <c r="L265" s="197"/>
      <c r="M265" s="197"/>
      <c r="N265" s="198"/>
      <c r="O265" s="198"/>
      <c r="P265" s="198"/>
      <c r="Q265" s="198"/>
      <c r="R265" s="198"/>
      <c r="S265" s="198"/>
      <c r="T265" s="198"/>
      <c r="U265" s="198"/>
      <c r="V265" s="198"/>
      <c r="W265" s="198"/>
      <c r="X265" s="305"/>
      <c r="AA265" s="305"/>
    </row>
    <row r="266" spans="1:27" x14ac:dyDescent="0.25">
      <c r="A266" s="173"/>
      <c r="B266" s="173"/>
      <c r="C266" s="173"/>
      <c r="D266" s="306"/>
      <c r="E266" s="306"/>
      <c r="F266" s="197"/>
      <c r="G266" s="197"/>
      <c r="H266" s="197"/>
      <c r="I266" s="197"/>
      <c r="J266" s="197"/>
      <c r="K266" s="197"/>
      <c r="L266" s="197"/>
      <c r="M266" s="197"/>
      <c r="N266" s="198"/>
      <c r="O266" s="198"/>
      <c r="P266" s="198"/>
      <c r="Q266" s="198"/>
      <c r="R266" s="198"/>
      <c r="S266" s="198"/>
      <c r="T266" s="198"/>
      <c r="U266" s="198"/>
      <c r="V266" s="198"/>
      <c r="W266" s="198"/>
      <c r="X266" s="305"/>
      <c r="AA266" s="305"/>
    </row>
    <row r="267" spans="1:27" x14ac:dyDescent="0.25">
      <c r="A267" s="173"/>
      <c r="B267" s="173"/>
      <c r="C267" s="173"/>
      <c r="D267" s="306"/>
      <c r="E267" s="306"/>
      <c r="F267" s="197"/>
      <c r="G267" s="197"/>
      <c r="H267" s="197"/>
      <c r="I267" s="197"/>
      <c r="J267" s="197"/>
      <c r="K267" s="197"/>
      <c r="L267" s="197"/>
      <c r="M267" s="197"/>
      <c r="N267" s="198"/>
      <c r="O267" s="198"/>
      <c r="P267" s="198"/>
      <c r="Q267" s="198"/>
      <c r="R267" s="198"/>
      <c r="S267" s="198"/>
      <c r="T267" s="198"/>
      <c r="U267" s="198"/>
      <c r="V267" s="198"/>
      <c r="W267" s="198"/>
      <c r="X267" s="305"/>
      <c r="AA267" s="305"/>
    </row>
    <row r="268" spans="1:27" x14ac:dyDescent="0.25">
      <c r="A268" s="173"/>
      <c r="B268" s="173"/>
      <c r="C268" s="173"/>
      <c r="D268" s="306"/>
      <c r="E268" s="306"/>
      <c r="F268" s="197"/>
      <c r="G268" s="197"/>
      <c r="H268" s="197"/>
      <c r="I268" s="197"/>
      <c r="J268" s="197"/>
      <c r="K268" s="197"/>
      <c r="L268" s="197"/>
      <c r="M268" s="197"/>
      <c r="N268" s="198"/>
      <c r="O268" s="198"/>
      <c r="P268" s="198"/>
      <c r="Q268" s="198"/>
      <c r="R268" s="198"/>
      <c r="S268" s="198"/>
      <c r="T268" s="198"/>
      <c r="U268" s="198"/>
      <c r="V268" s="198"/>
      <c r="W268" s="198"/>
      <c r="X268" s="305"/>
      <c r="AA268" s="305"/>
    </row>
    <row r="269" spans="1:27" x14ac:dyDescent="0.25">
      <c r="A269" s="173"/>
      <c r="B269" s="173"/>
      <c r="C269" s="173"/>
      <c r="D269" s="306"/>
      <c r="E269" s="306"/>
      <c r="F269" s="197"/>
      <c r="G269" s="197"/>
      <c r="H269" s="197"/>
      <c r="I269" s="197"/>
      <c r="J269" s="197"/>
      <c r="K269" s="197"/>
      <c r="L269" s="197"/>
      <c r="M269" s="197"/>
      <c r="N269" s="198"/>
      <c r="O269" s="198"/>
      <c r="P269" s="198"/>
      <c r="Q269" s="198"/>
      <c r="R269" s="198"/>
      <c r="S269" s="198"/>
      <c r="T269" s="198"/>
      <c r="U269" s="198"/>
      <c r="V269" s="198"/>
      <c r="W269" s="198"/>
      <c r="X269" s="305"/>
      <c r="AA269" s="305"/>
    </row>
    <row r="270" spans="1:27" x14ac:dyDescent="0.25">
      <c r="A270" s="173"/>
      <c r="B270" s="173"/>
      <c r="C270" s="173"/>
      <c r="D270" s="306"/>
      <c r="E270" s="306"/>
      <c r="F270" s="197"/>
      <c r="G270" s="197"/>
      <c r="H270" s="197"/>
      <c r="I270" s="197"/>
      <c r="J270" s="197"/>
      <c r="K270" s="197"/>
      <c r="L270" s="197"/>
      <c r="M270" s="197"/>
      <c r="N270" s="198"/>
      <c r="O270" s="198"/>
      <c r="P270" s="198"/>
      <c r="Q270" s="198"/>
      <c r="R270" s="198"/>
      <c r="S270" s="198"/>
      <c r="T270" s="198"/>
      <c r="U270" s="198"/>
      <c r="V270" s="198"/>
      <c r="W270" s="198"/>
      <c r="X270" s="305"/>
      <c r="AA270" s="305"/>
    </row>
    <row r="271" spans="1:27" x14ac:dyDescent="0.25">
      <c r="A271" s="173"/>
      <c r="B271" s="173"/>
      <c r="C271" s="173"/>
      <c r="D271" s="306"/>
      <c r="E271" s="306"/>
      <c r="F271" s="197"/>
      <c r="G271" s="197"/>
      <c r="H271" s="197"/>
      <c r="I271" s="197"/>
      <c r="J271" s="197"/>
      <c r="K271" s="197"/>
      <c r="L271" s="197"/>
      <c r="M271" s="197"/>
      <c r="N271" s="198"/>
      <c r="O271" s="198"/>
      <c r="P271" s="198"/>
      <c r="Q271" s="198"/>
      <c r="R271" s="198"/>
      <c r="S271" s="198"/>
      <c r="T271" s="198"/>
      <c r="U271" s="198"/>
      <c r="V271" s="198"/>
      <c r="W271" s="198"/>
      <c r="X271" s="305"/>
      <c r="AA271" s="305"/>
    </row>
    <row r="272" spans="1:27" x14ac:dyDescent="0.25">
      <c r="A272" s="173"/>
      <c r="B272" s="173"/>
      <c r="C272" s="173"/>
      <c r="D272" s="306"/>
      <c r="E272" s="306"/>
      <c r="F272" s="197"/>
      <c r="G272" s="197"/>
      <c r="H272" s="197"/>
      <c r="I272" s="197"/>
      <c r="J272" s="197"/>
      <c r="K272" s="197"/>
      <c r="L272" s="197"/>
      <c r="M272" s="197"/>
      <c r="N272" s="198"/>
      <c r="O272" s="198"/>
      <c r="P272" s="198"/>
      <c r="Q272" s="198"/>
      <c r="R272" s="198"/>
      <c r="S272" s="198"/>
      <c r="T272" s="198"/>
      <c r="U272" s="198"/>
      <c r="V272" s="198"/>
      <c r="W272" s="198"/>
      <c r="X272" s="305"/>
      <c r="AA272" s="305"/>
    </row>
    <row r="273" spans="1:27" x14ac:dyDescent="0.25">
      <c r="A273" s="173"/>
      <c r="B273" s="173"/>
      <c r="C273" s="173"/>
      <c r="D273" s="306"/>
      <c r="E273" s="306"/>
      <c r="F273" s="197"/>
      <c r="G273" s="197"/>
      <c r="H273" s="197"/>
      <c r="I273" s="197"/>
      <c r="J273" s="197"/>
      <c r="K273" s="197"/>
      <c r="L273" s="197"/>
      <c r="M273" s="197"/>
      <c r="N273" s="198"/>
      <c r="O273" s="198"/>
      <c r="P273" s="198"/>
      <c r="Q273" s="198"/>
      <c r="R273" s="198"/>
      <c r="S273" s="198"/>
      <c r="T273" s="198"/>
      <c r="U273" s="198"/>
      <c r="V273" s="198"/>
      <c r="W273" s="198"/>
      <c r="X273" s="305"/>
      <c r="AA273" s="305"/>
    </row>
    <row r="274" spans="1:27" x14ac:dyDescent="0.25">
      <c r="A274" s="173"/>
      <c r="B274" s="173"/>
      <c r="C274" s="173"/>
      <c r="D274" s="306"/>
      <c r="E274" s="306"/>
      <c r="F274" s="197"/>
      <c r="G274" s="197"/>
      <c r="H274" s="197"/>
      <c r="I274" s="197"/>
      <c r="J274" s="197"/>
      <c r="K274" s="197"/>
      <c r="L274" s="197"/>
      <c r="M274" s="197"/>
      <c r="N274" s="198"/>
      <c r="O274" s="198"/>
      <c r="P274" s="198"/>
      <c r="Q274" s="198"/>
      <c r="R274" s="198"/>
      <c r="S274" s="198"/>
      <c r="T274" s="198"/>
      <c r="U274" s="198"/>
      <c r="V274" s="198"/>
      <c r="W274" s="198"/>
      <c r="X274" s="305"/>
      <c r="AA274" s="305"/>
    </row>
    <row r="275" spans="1:27" x14ac:dyDescent="0.25">
      <c r="A275" s="173"/>
      <c r="B275" s="173"/>
      <c r="C275" s="173"/>
      <c r="D275" s="306"/>
      <c r="E275" s="306"/>
      <c r="F275" s="197"/>
      <c r="G275" s="197"/>
      <c r="H275" s="197"/>
      <c r="I275" s="197"/>
      <c r="J275" s="197"/>
      <c r="K275" s="197"/>
      <c r="L275" s="197"/>
      <c r="M275" s="197"/>
      <c r="N275" s="198"/>
      <c r="O275" s="198"/>
      <c r="P275" s="198"/>
      <c r="Q275" s="198"/>
      <c r="R275" s="198"/>
      <c r="S275" s="198"/>
      <c r="T275" s="198"/>
      <c r="U275" s="198"/>
      <c r="V275" s="198"/>
      <c r="W275" s="198"/>
      <c r="X275" s="305"/>
      <c r="AA275" s="305"/>
    </row>
    <row r="276" spans="1:27" x14ac:dyDescent="0.25">
      <c r="A276" s="173"/>
      <c r="B276" s="173"/>
      <c r="C276" s="173"/>
      <c r="D276" s="306"/>
      <c r="E276" s="306"/>
      <c r="F276" s="197"/>
      <c r="G276" s="197"/>
      <c r="H276" s="197"/>
      <c r="I276" s="197"/>
      <c r="J276" s="197"/>
      <c r="K276" s="197"/>
      <c r="L276" s="197"/>
      <c r="M276" s="197"/>
      <c r="N276" s="198"/>
      <c r="O276" s="198"/>
      <c r="P276" s="198"/>
      <c r="Q276" s="198"/>
      <c r="R276" s="198"/>
      <c r="S276" s="198"/>
      <c r="T276" s="198"/>
      <c r="U276" s="198"/>
      <c r="V276" s="198"/>
      <c r="W276" s="198"/>
      <c r="X276" s="305"/>
      <c r="AA276" s="305"/>
    </row>
    <row r="277" spans="1:27" x14ac:dyDescent="0.25">
      <c r="A277" s="173"/>
      <c r="B277" s="173"/>
      <c r="C277" s="173"/>
      <c r="D277" s="306"/>
      <c r="E277" s="306"/>
      <c r="F277" s="197"/>
      <c r="G277" s="197"/>
      <c r="H277" s="197"/>
      <c r="I277" s="197"/>
      <c r="J277" s="197"/>
      <c r="K277" s="197"/>
      <c r="L277" s="197"/>
      <c r="M277" s="197"/>
      <c r="N277" s="198"/>
      <c r="O277" s="198"/>
      <c r="P277" s="198"/>
      <c r="Q277" s="198"/>
      <c r="R277" s="198"/>
      <c r="S277" s="198"/>
      <c r="T277" s="198"/>
      <c r="U277" s="198"/>
      <c r="V277" s="198"/>
      <c r="W277" s="198"/>
      <c r="X277" s="305"/>
      <c r="AA277" s="305"/>
    </row>
    <row r="278" spans="1:27" x14ac:dyDescent="0.25">
      <c r="A278" s="173"/>
      <c r="B278" s="173"/>
      <c r="C278" s="173"/>
      <c r="D278" s="306"/>
      <c r="E278" s="306"/>
      <c r="F278" s="197"/>
      <c r="G278" s="197"/>
      <c r="H278" s="197"/>
      <c r="I278" s="197"/>
      <c r="J278" s="197"/>
      <c r="K278" s="197"/>
      <c r="L278" s="197"/>
      <c r="M278" s="197"/>
      <c r="N278" s="198"/>
      <c r="O278" s="198"/>
      <c r="P278" s="198"/>
      <c r="Q278" s="198"/>
      <c r="R278" s="198"/>
      <c r="S278" s="198"/>
      <c r="T278" s="198"/>
      <c r="U278" s="198"/>
      <c r="V278" s="198"/>
      <c r="W278" s="198"/>
      <c r="X278" s="305"/>
      <c r="AA278" s="305"/>
    </row>
    <row r="279" spans="1:27" x14ac:dyDescent="0.25">
      <c r="A279" s="173"/>
      <c r="B279" s="173"/>
      <c r="C279" s="173"/>
      <c r="D279" s="306"/>
      <c r="E279" s="306"/>
      <c r="F279" s="197"/>
      <c r="G279" s="197"/>
      <c r="H279" s="197"/>
      <c r="I279" s="197"/>
      <c r="J279" s="197"/>
      <c r="K279" s="197"/>
      <c r="L279" s="197"/>
      <c r="M279" s="197"/>
      <c r="N279" s="198"/>
      <c r="O279" s="198"/>
      <c r="P279" s="198"/>
      <c r="Q279" s="198"/>
      <c r="R279" s="198"/>
      <c r="S279" s="198"/>
      <c r="T279" s="198"/>
      <c r="U279" s="198"/>
      <c r="V279" s="198"/>
      <c r="W279" s="198"/>
      <c r="X279" s="305"/>
      <c r="AA279" s="305"/>
    </row>
    <row r="280" spans="1:27" x14ac:dyDescent="0.25">
      <c r="A280" s="173"/>
      <c r="B280" s="173"/>
      <c r="C280" s="173"/>
      <c r="D280" s="306"/>
      <c r="E280" s="306"/>
      <c r="F280" s="197"/>
      <c r="G280" s="197"/>
      <c r="H280" s="197"/>
      <c r="I280" s="197"/>
      <c r="J280" s="197"/>
      <c r="K280" s="197"/>
      <c r="L280" s="197"/>
      <c r="M280" s="197"/>
      <c r="N280" s="198"/>
      <c r="O280" s="198"/>
      <c r="P280" s="198"/>
      <c r="Q280" s="198"/>
      <c r="R280" s="198"/>
      <c r="S280" s="198"/>
      <c r="T280" s="198"/>
      <c r="U280" s="198"/>
      <c r="V280" s="198"/>
      <c r="W280" s="198"/>
      <c r="X280" s="305"/>
      <c r="AA280" s="305"/>
    </row>
    <row r="281" spans="1:27" x14ac:dyDescent="0.25">
      <c r="A281" s="173"/>
      <c r="B281" s="173"/>
      <c r="C281" s="173"/>
      <c r="D281" s="306"/>
      <c r="E281" s="306"/>
      <c r="F281" s="197"/>
      <c r="G281" s="197"/>
      <c r="H281" s="197"/>
      <c r="I281" s="197"/>
      <c r="J281" s="197"/>
      <c r="K281" s="197"/>
      <c r="L281" s="197"/>
      <c r="M281" s="197"/>
      <c r="N281" s="198"/>
      <c r="O281" s="198"/>
      <c r="P281" s="198"/>
      <c r="Q281" s="198"/>
      <c r="R281" s="198"/>
      <c r="S281" s="198"/>
      <c r="T281" s="198"/>
      <c r="U281" s="198"/>
      <c r="V281" s="198"/>
      <c r="W281" s="198"/>
      <c r="X281" s="305"/>
      <c r="AA281" s="305"/>
    </row>
    <row r="282" spans="1:27" x14ac:dyDescent="0.25">
      <c r="A282" s="173"/>
      <c r="B282" s="173"/>
      <c r="C282" s="173"/>
      <c r="D282" s="306"/>
      <c r="E282" s="306"/>
      <c r="F282" s="197"/>
      <c r="G282" s="197"/>
      <c r="H282" s="197"/>
      <c r="I282" s="197"/>
      <c r="J282" s="197"/>
      <c r="K282" s="197"/>
      <c r="L282" s="197"/>
      <c r="M282" s="197"/>
      <c r="N282" s="198"/>
      <c r="O282" s="198"/>
      <c r="P282" s="198"/>
      <c r="Q282" s="198"/>
      <c r="R282" s="198"/>
      <c r="S282" s="198"/>
      <c r="T282" s="198"/>
      <c r="U282" s="198"/>
      <c r="V282" s="198"/>
      <c r="W282" s="198"/>
      <c r="X282" s="305"/>
      <c r="AA282" s="305"/>
    </row>
    <row r="283" spans="1:27" x14ac:dyDescent="0.25">
      <c r="A283" s="173"/>
      <c r="B283" s="173"/>
      <c r="C283" s="173"/>
      <c r="D283" s="306"/>
      <c r="E283" s="306"/>
      <c r="F283" s="197"/>
      <c r="G283" s="197"/>
      <c r="H283" s="197"/>
      <c r="I283" s="197"/>
      <c r="J283" s="197"/>
      <c r="K283" s="197"/>
      <c r="L283" s="197"/>
      <c r="M283" s="197"/>
      <c r="N283" s="198"/>
      <c r="O283" s="198"/>
      <c r="P283" s="198"/>
      <c r="Q283" s="198"/>
      <c r="R283" s="198"/>
      <c r="S283" s="198"/>
      <c r="T283" s="198"/>
      <c r="U283" s="198"/>
      <c r="V283" s="198"/>
      <c r="W283" s="198"/>
      <c r="X283" s="305"/>
      <c r="AA283" s="305"/>
    </row>
    <row r="284" spans="1:27" x14ac:dyDescent="0.25">
      <c r="A284" s="173"/>
      <c r="B284" s="173"/>
      <c r="C284" s="173"/>
      <c r="D284" s="306"/>
      <c r="E284" s="306"/>
      <c r="F284" s="197"/>
      <c r="G284" s="197"/>
      <c r="H284" s="197"/>
      <c r="I284" s="197"/>
      <c r="J284" s="197"/>
      <c r="K284" s="197"/>
      <c r="L284" s="197"/>
      <c r="M284" s="197"/>
      <c r="N284" s="198"/>
      <c r="O284" s="198"/>
      <c r="P284" s="198"/>
      <c r="Q284" s="198"/>
      <c r="R284" s="198"/>
      <c r="S284" s="198"/>
      <c r="T284" s="198"/>
      <c r="U284" s="198"/>
      <c r="V284" s="198"/>
      <c r="W284" s="198"/>
      <c r="X284" s="305"/>
      <c r="AA284" s="305"/>
    </row>
    <row r="285" spans="1:27" x14ac:dyDescent="0.25">
      <c r="A285" s="173"/>
      <c r="B285" s="173"/>
      <c r="C285" s="173"/>
      <c r="D285" s="306"/>
      <c r="E285" s="306"/>
      <c r="F285" s="197"/>
      <c r="G285" s="197"/>
      <c r="H285" s="197"/>
      <c r="I285" s="197"/>
      <c r="J285" s="197"/>
      <c r="K285" s="197"/>
      <c r="L285" s="197"/>
      <c r="M285" s="197"/>
      <c r="N285" s="198"/>
      <c r="O285" s="198"/>
      <c r="P285" s="198"/>
      <c r="Q285" s="198"/>
      <c r="R285" s="198"/>
      <c r="S285" s="198"/>
      <c r="T285" s="198"/>
      <c r="U285" s="198"/>
      <c r="V285" s="198"/>
      <c r="W285" s="198"/>
      <c r="X285" s="305"/>
      <c r="AA285" s="305"/>
    </row>
    <row r="286" spans="1:27" x14ac:dyDescent="0.25">
      <c r="A286" s="173"/>
      <c r="B286" s="173"/>
      <c r="C286" s="173"/>
      <c r="D286" s="306"/>
      <c r="E286" s="306"/>
      <c r="F286" s="197"/>
      <c r="G286" s="197"/>
      <c r="H286" s="197"/>
      <c r="I286" s="197"/>
      <c r="J286" s="197"/>
      <c r="K286" s="197"/>
      <c r="L286" s="197"/>
      <c r="M286" s="197"/>
      <c r="N286" s="198"/>
      <c r="O286" s="198"/>
      <c r="P286" s="198"/>
      <c r="Q286" s="198"/>
      <c r="R286" s="198"/>
      <c r="S286" s="198"/>
      <c r="T286" s="198"/>
      <c r="U286" s="198"/>
      <c r="V286" s="198"/>
      <c r="W286" s="198"/>
      <c r="X286" s="305"/>
      <c r="AA286" s="305"/>
    </row>
    <row r="287" spans="1:27" x14ac:dyDescent="0.25">
      <c r="A287" s="173"/>
      <c r="B287" s="173"/>
      <c r="C287" s="173"/>
      <c r="D287" s="306"/>
      <c r="E287" s="306"/>
      <c r="F287" s="197"/>
      <c r="G287" s="197"/>
      <c r="H287" s="197"/>
      <c r="I287" s="197"/>
      <c r="J287" s="197"/>
      <c r="K287" s="197"/>
      <c r="L287" s="197"/>
      <c r="M287" s="197"/>
      <c r="N287" s="198"/>
      <c r="O287" s="198"/>
      <c r="P287" s="198"/>
      <c r="Q287" s="198"/>
      <c r="R287" s="198"/>
      <c r="S287" s="198"/>
      <c r="T287" s="198"/>
      <c r="U287" s="198"/>
      <c r="V287" s="198"/>
      <c r="W287" s="198"/>
      <c r="X287" s="305"/>
      <c r="AA287" s="305"/>
    </row>
    <row r="288" spans="1:27" x14ac:dyDescent="0.25">
      <c r="A288" s="173"/>
      <c r="B288" s="173"/>
      <c r="C288" s="173"/>
      <c r="D288" s="306"/>
      <c r="E288" s="306"/>
      <c r="F288" s="197"/>
      <c r="G288" s="197"/>
      <c r="H288" s="197"/>
      <c r="I288" s="197"/>
      <c r="J288" s="197"/>
      <c r="K288" s="197"/>
      <c r="L288" s="197"/>
      <c r="M288" s="197"/>
      <c r="N288" s="198"/>
      <c r="O288" s="198"/>
      <c r="P288" s="198"/>
      <c r="Q288" s="198"/>
      <c r="R288" s="198"/>
      <c r="S288" s="198"/>
      <c r="T288" s="198"/>
      <c r="U288" s="198"/>
      <c r="V288" s="198"/>
      <c r="W288" s="198"/>
      <c r="X288" s="305"/>
      <c r="AA288" s="305"/>
    </row>
    <row r="289" spans="1:27" x14ac:dyDescent="0.25">
      <c r="A289" s="173"/>
      <c r="B289" s="173"/>
      <c r="C289" s="173"/>
      <c r="D289" s="306"/>
      <c r="E289" s="306"/>
      <c r="F289" s="197"/>
      <c r="G289" s="197"/>
      <c r="H289" s="197"/>
      <c r="I289" s="197"/>
      <c r="J289" s="197"/>
      <c r="K289" s="197"/>
      <c r="L289" s="197"/>
      <c r="M289" s="197"/>
      <c r="N289" s="198"/>
      <c r="O289" s="198"/>
      <c r="P289" s="198"/>
      <c r="Q289" s="198"/>
      <c r="R289" s="198"/>
      <c r="S289" s="198"/>
      <c r="T289" s="198"/>
      <c r="U289" s="198"/>
      <c r="V289" s="198"/>
      <c r="W289" s="198"/>
      <c r="X289" s="305"/>
      <c r="AA289" s="305"/>
    </row>
    <row r="290" spans="1:27" x14ac:dyDescent="0.25">
      <c r="A290" s="173"/>
      <c r="B290" s="173"/>
      <c r="C290" s="173"/>
      <c r="D290" s="306"/>
      <c r="E290" s="306"/>
      <c r="F290" s="197"/>
      <c r="G290" s="197"/>
      <c r="H290" s="197"/>
      <c r="I290" s="197"/>
      <c r="J290" s="197"/>
      <c r="K290" s="197"/>
      <c r="L290" s="197"/>
      <c r="M290" s="197"/>
      <c r="N290" s="198"/>
      <c r="O290" s="198"/>
      <c r="P290" s="198"/>
      <c r="Q290" s="198"/>
      <c r="R290" s="198"/>
      <c r="S290" s="198"/>
      <c r="T290" s="198"/>
      <c r="U290" s="198"/>
      <c r="V290" s="198"/>
      <c r="W290" s="198"/>
      <c r="X290" s="305"/>
      <c r="AA290" s="305"/>
    </row>
    <row r="291" spans="1:27" x14ac:dyDescent="0.25">
      <c r="A291" s="173"/>
      <c r="B291" s="173"/>
      <c r="C291" s="173"/>
      <c r="D291" s="306"/>
      <c r="E291" s="306"/>
      <c r="F291" s="197"/>
      <c r="G291" s="197"/>
      <c r="H291" s="197"/>
      <c r="I291" s="197"/>
      <c r="J291" s="197"/>
      <c r="K291" s="197"/>
      <c r="L291" s="197"/>
      <c r="M291" s="197"/>
      <c r="N291" s="198"/>
      <c r="O291" s="198"/>
      <c r="P291" s="198"/>
      <c r="Q291" s="198"/>
      <c r="R291" s="198"/>
      <c r="S291" s="198"/>
      <c r="T291" s="198"/>
      <c r="U291" s="198"/>
      <c r="V291" s="198"/>
      <c r="W291" s="198"/>
      <c r="X291" s="305"/>
      <c r="AA291" s="305"/>
    </row>
    <row r="292" spans="1:27" x14ac:dyDescent="0.25">
      <c r="A292" s="173"/>
      <c r="B292" s="173"/>
      <c r="C292" s="173"/>
      <c r="D292" s="306"/>
      <c r="E292" s="306"/>
      <c r="F292" s="197"/>
      <c r="G292" s="197"/>
      <c r="H292" s="197"/>
      <c r="I292" s="197"/>
      <c r="J292" s="197"/>
      <c r="K292" s="197"/>
      <c r="L292" s="197"/>
      <c r="M292" s="197"/>
      <c r="N292" s="198"/>
      <c r="O292" s="198"/>
      <c r="P292" s="198"/>
      <c r="Q292" s="198"/>
      <c r="R292" s="198"/>
      <c r="S292" s="198"/>
      <c r="T292" s="198"/>
      <c r="U292" s="198"/>
      <c r="V292" s="198"/>
      <c r="W292" s="198"/>
      <c r="X292" s="305"/>
      <c r="AA292" s="305"/>
    </row>
    <row r="293" spans="1:27" x14ac:dyDescent="0.25">
      <c r="A293" s="173"/>
      <c r="B293" s="173"/>
      <c r="C293" s="173"/>
      <c r="D293" s="306"/>
      <c r="E293" s="306"/>
      <c r="F293" s="197"/>
      <c r="G293" s="197"/>
      <c r="H293" s="197"/>
      <c r="I293" s="197"/>
      <c r="J293" s="197"/>
      <c r="K293" s="197"/>
      <c r="L293" s="197"/>
      <c r="M293" s="197"/>
      <c r="N293" s="198"/>
      <c r="O293" s="198"/>
      <c r="P293" s="198"/>
      <c r="Q293" s="198"/>
      <c r="R293" s="198"/>
      <c r="S293" s="198"/>
      <c r="T293" s="198"/>
      <c r="U293" s="198"/>
      <c r="V293" s="198"/>
      <c r="W293" s="198"/>
      <c r="X293" s="305"/>
      <c r="AA293" s="305"/>
    </row>
    <row r="294" spans="1:27" x14ac:dyDescent="0.25">
      <c r="A294" s="173"/>
      <c r="B294" s="173"/>
      <c r="C294" s="173"/>
      <c r="D294" s="306"/>
      <c r="E294" s="306"/>
      <c r="F294" s="197"/>
      <c r="G294" s="197"/>
      <c r="H294" s="197"/>
      <c r="I294" s="197"/>
      <c r="J294" s="197"/>
      <c r="K294" s="197"/>
      <c r="L294" s="197"/>
      <c r="M294" s="197"/>
      <c r="N294" s="198"/>
      <c r="O294" s="198"/>
      <c r="P294" s="198"/>
      <c r="Q294" s="198"/>
      <c r="R294" s="198"/>
      <c r="S294" s="198"/>
      <c r="T294" s="198"/>
      <c r="U294" s="198"/>
      <c r="V294" s="198"/>
      <c r="W294" s="198"/>
      <c r="X294" s="305"/>
      <c r="AA294" s="305"/>
    </row>
    <row r="295" spans="1:27" x14ac:dyDescent="0.25">
      <c r="A295" s="173"/>
      <c r="B295" s="173"/>
      <c r="C295" s="173"/>
      <c r="D295" s="306"/>
      <c r="E295" s="306"/>
      <c r="F295" s="197"/>
      <c r="G295" s="197"/>
      <c r="H295" s="197"/>
      <c r="I295" s="197"/>
      <c r="J295" s="197"/>
      <c r="K295" s="197"/>
      <c r="L295" s="197"/>
      <c r="M295" s="197"/>
      <c r="N295" s="198"/>
      <c r="O295" s="198"/>
      <c r="P295" s="198"/>
      <c r="Q295" s="198"/>
      <c r="R295" s="198"/>
      <c r="S295" s="198"/>
      <c r="T295" s="198"/>
      <c r="U295" s="198"/>
      <c r="V295" s="198"/>
      <c r="W295" s="198"/>
      <c r="X295" s="305"/>
      <c r="AA295" s="305"/>
    </row>
    <row r="296" spans="1:27" x14ac:dyDescent="0.25">
      <c r="A296" s="173"/>
      <c r="B296" s="173"/>
      <c r="C296" s="173"/>
      <c r="D296" s="306"/>
      <c r="E296" s="306"/>
      <c r="F296" s="197"/>
      <c r="G296" s="197"/>
      <c r="H296" s="197"/>
      <c r="I296" s="197"/>
      <c r="J296" s="197"/>
      <c r="K296" s="197"/>
      <c r="L296" s="197"/>
      <c r="M296" s="197"/>
      <c r="N296" s="198"/>
      <c r="O296" s="198"/>
      <c r="P296" s="198"/>
      <c r="Q296" s="198"/>
      <c r="R296" s="198"/>
      <c r="S296" s="198"/>
      <c r="T296" s="198"/>
      <c r="U296" s="198"/>
      <c r="V296" s="198"/>
      <c r="W296" s="198"/>
      <c r="X296" s="305"/>
      <c r="AA296" s="305"/>
    </row>
    <row r="297" spans="1:27" x14ac:dyDescent="0.25">
      <c r="A297" s="173"/>
      <c r="B297" s="173"/>
      <c r="C297" s="173"/>
      <c r="D297" s="306"/>
      <c r="E297" s="306"/>
      <c r="F297" s="197"/>
      <c r="G297" s="197"/>
      <c r="H297" s="197"/>
      <c r="I297" s="197"/>
      <c r="J297" s="197"/>
      <c r="K297" s="197"/>
      <c r="L297" s="197"/>
      <c r="M297" s="197"/>
      <c r="N297" s="198"/>
      <c r="O297" s="198"/>
      <c r="P297" s="198"/>
      <c r="Q297" s="198"/>
      <c r="R297" s="198"/>
      <c r="S297" s="198"/>
      <c r="T297" s="198"/>
      <c r="U297" s="198"/>
      <c r="V297" s="198"/>
      <c r="W297" s="198"/>
      <c r="X297" s="305"/>
      <c r="AA297" s="305"/>
    </row>
    <row r="298" spans="1:27" x14ac:dyDescent="0.25">
      <c r="A298" s="173"/>
      <c r="B298" s="173"/>
      <c r="C298" s="173"/>
      <c r="D298" s="306"/>
      <c r="E298" s="306"/>
      <c r="F298" s="197"/>
      <c r="G298" s="197"/>
      <c r="H298" s="197"/>
      <c r="I298" s="197"/>
      <c r="J298" s="197"/>
      <c r="K298" s="197"/>
      <c r="L298" s="197"/>
      <c r="M298" s="197"/>
      <c r="N298" s="198"/>
      <c r="O298" s="198"/>
      <c r="P298" s="198"/>
      <c r="Q298" s="198"/>
      <c r="R298" s="198"/>
      <c r="S298" s="198"/>
      <c r="T298" s="198"/>
      <c r="U298" s="198"/>
      <c r="V298" s="198"/>
      <c r="W298" s="198"/>
      <c r="X298" s="305"/>
      <c r="AA298" s="305"/>
    </row>
    <row r="299" spans="1:27" x14ac:dyDescent="0.25">
      <c r="A299" s="173"/>
      <c r="B299" s="173"/>
      <c r="C299" s="173"/>
      <c r="D299" s="306"/>
      <c r="E299" s="306"/>
      <c r="F299" s="197"/>
      <c r="G299" s="197"/>
      <c r="H299" s="197"/>
      <c r="I299" s="197"/>
      <c r="J299" s="197"/>
      <c r="K299" s="197"/>
      <c r="L299" s="197"/>
      <c r="M299" s="197"/>
      <c r="N299" s="198"/>
      <c r="O299" s="198"/>
      <c r="P299" s="198"/>
      <c r="Q299" s="198"/>
      <c r="R299" s="198"/>
      <c r="S299" s="198"/>
      <c r="T299" s="198"/>
      <c r="U299" s="198"/>
      <c r="V299" s="198"/>
      <c r="W299" s="198"/>
      <c r="X299" s="305"/>
      <c r="AA299" s="305"/>
    </row>
    <row r="300" spans="1:27" x14ac:dyDescent="0.25">
      <c r="A300" s="173"/>
      <c r="B300" s="173"/>
      <c r="C300" s="173"/>
      <c r="D300" s="306"/>
      <c r="E300" s="306"/>
      <c r="F300" s="197"/>
      <c r="G300" s="197"/>
      <c r="H300" s="197"/>
      <c r="I300" s="197"/>
      <c r="J300" s="197"/>
      <c r="K300" s="197"/>
      <c r="L300" s="197"/>
      <c r="M300" s="197"/>
      <c r="N300" s="198"/>
      <c r="O300" s="198"/>
      <c r="P300" s="198"/>
      <c r="Q300" s="198"/>
      <c r="R300" s="198"/>
      <c r="S300" s="198"/>
      <c r="T300" s="198"/>
      <c r="U300" s="198"/>
      <c r="V300" s="198"/>
      <c r="W300" s="198"/>
      <c r="X300" s="305"/>
      <c r="AA300" s="305"/>
    </row>
    <row r="301" spans="1:27" x14ac:dyDescent="0.25">
      <c r="A301" s="173"/>
      <c r="B301" s="173"/>
      <c r="C301" s="173"/>
      <c r="D301" s="306"/>
      <c r="E301" s="306"/>
      <c r="F301" s="197"/>
      <c r="G301" s="197"/>
      <c r="H301" s="197"/>
      <c r="I301" s="197"/>
      <c r="J301" s="197"/>
      <c r="K301" s="197"/>
      <c r="L301" s="197"/>
      <c r="M301" s="197"/>
      <c r="N301" s="198"/>
      <c r="O301" s="198"/>
      <c r="P301" s="198"/>
      <c r="Q301" s="198"/>
      <c r="R301" s="198"/>
      <c r="S301" s="198"/>
      <c r="T301" s="198"/>
      <c r="U301" s="198"/>
      <c r="V301" s="198"/>
      <c r="W301" s="198"/>
      <c r="X301" s="305"/>
      <c r="AA301" s="305"/>
    </row>
    <row r="302" spans="1:27" x14ac:dyDescent="0.25">
      <c r="A302" s="173"/>
      <c r="B302" s="173"/>
      <c r="C302" s="173"/>
      <c r="D302" s="306"/>
      <c r="E302" s="306"/>
      <c r="F302" s="197"/>
      <c r="G302" s="197"/>
      <c r="H302" s="197"/>
      <c r="I302" s="197"/>
      <c r="J302" s="197"/>
      <c r="K302" s="197"/>
      <c r="L302" s="197"/>
      <c r="M302" s="197"/>
      <c r="N302" s="198"/>
      <c r="O302" s="198"/>
      <c r="P302" s="198"/>
      <c r="Q302" s="198"/>
      <c r="R302" s="198"/>
      <c r="S302" s="198"/>
      <c r="T302" s="198"/>
      <c r="U302" s="198"/>
      <c r="V302" s="198"/>
      <c r="W302" s="198"/>
      <c r="X302" s="305"/>
      <c r="AA302" s="305"/>
    </row>
    <row r="303" spans="1:27" x14ac:dyDescent="0.25">
      <c r="A303" s="173"/>
      <c r="B303" s="173"/>
      <c r="C303" s="173"/>
      <c r="D303" s="306"/>
      <c r="E303" s="306"/>
      <c r="F303" s="197"/>
      <c r="G303" s="197"/>
      <c r="H303" s="197"/>
      <c r="I303" s="197"/>
      <c r="J303" s="197"/>
      <c r="K303" s="197"/>
      <c r="L303" s="197"/>
      <c r="M303" s="197"/>
      <c r="N303" s="198"/>
      <c r="O303" s="198"/>
      <c r="P303" s="198"/>
      <c r="Q303" s="198"/>
      <c r="R303" s="198"/>
      <c r="S303" s="198"/>
      <c r="T303" s="198"/>
      <c r="U303" s="198"/>
      <c r="V303" s="198"/>
      <c r="W303" s="198"/>
      <c r="X303" s="305"/>
      <c r="AA303" s="305"/>
    </row>
    <row r="304" spans="1:27" x14ac:dyDescent="0.25">
      <c r="A304" s="173"/>
      <c r="B304" s="173"/>
      <c r="C304" s="173"/>
      <c r="D304" s="306"/>
      <c r="E304" s="306"/>
      <c r="F304" s="197"/>
      <c r="G304" s="197"/>
      <c r="H304" s="197"/>
      <c r="I304" s="197"/>
      <c r="J304" s="197"/>
      <c r="K304" s="197"/>
      <c r="L304" s="197"/>
      <c r="M304" s="197"/>
      <c r="N304" s="198"/>
      <c r="O304" s="198"/>
      <c r="P304" s="198"/>
      <c r="Q304" s="198"/>
      <c r="R304" s="198"/>
      <c r="S304" s="198"/>
      <c r="T304" s="198"/>
      <c r="U304" s="198"/>
      <c r="V304" s="198"/>
      <c r="W304" s="198"/>
      <c r="X304" s="305"/>
      <c r="AA304" s="305"/>
    </row>
    <row r="305" spans="1:27" x14ac:dyDescent="0.25">
      <c r="A305" s="173"/>
      <c r="B305" s="173"/>
      <c r="C305" s="173"/>
      <c r="D305" s="306"/>
      <c r="E305" s="306"/>
      <c r="F305" s="197"/>
      <c r="G305" s="197"/>
      <c r="H305" s="197"/>
      <c r="I305" s="197"/>
      <c r="J305" s="197"/>
      <c r="K305" s="197"/>
      <c r="L305" s="197"/>
      <c r="M305" s="197"/>
      <c r="N305" s="198"/>
      <c r="O305" s="198"/>
      <c r="P305" s="198"/>
      <c r="Q305" s="198"/>
      <c r="R305" s="198"/>
      <c r="S305" s="198"/>
      <c r="T305" s="198"/>
      <c r="U305" s="198"/>
      <c r="V305" s="198"/>
      <c r="W305" s="198"/>
      <c r="X305" s="305"/>
      <c r="AA305" s="305"/>
    </row>
    <row r="306" spans="1:27" x14ac:dyDescent="0.25">
      <c r="A306" s="173"/>
      <c r="B306" s="173"/>
      <c r="C306" s="173"/>
      <c r="D306" s="306"/>
      <c r="E306" s="306"/>
      <c r="F306" s="197"/>
      <c r="G306" s="197"/>
      <c r="H306" s="197"/>
      <c r="I306" s="197"/>
      <c r="J306" s="197"/>
      <c r="K306" s="197"/>
      <c r="L306" s="197"/>
      <c r="M306" s="197"/>
      <c r="N306" s="198"/>
      <c r="O306" s="198"/>
      <c r="P306" s="198"/>
      <c r="Q306" s="198"/>
      <c r="R306" s="198"/>
      <c r="S306" s="198"/>
      <c r="T306" s="198"/>
      <c r="U306" s="198"/>
      <c r="V306" s="198"/>
      <c r="W306" s="198"/>
      <c r="X306" s="305"/>
      <c r="AA306" s="305"/>
    </row>
    <row r="307" spans="1:27" x14ac:dyDescent="0.25">
      <c r="A307" s="173"/>
      <c r="B307" s="173"/>
      <c r="C307" s="173"/>
      <c r="D307" s="306"/>
      <c r="E307" s="306"/>
      <c r="F307" s="197"/>
      <c r="G307" s="197"/>
      <c r="H307" s="197"/>
      <c r="I307" s="197"/>
      <c r="J307" s="197"/>
      <c r="K307" s="197"/>
      <c r="L307" s="197"/>
      <c r="M307" s="197"/>
      <c r="N307" s="198"/>
      <c r="O307" s="198"/>
      <c r="P307" s="198"/>
      <c r="Q307" s="198"/>
      <c r="R307" s="198"/>
      <c r="S307" s="198"/>
      <c r="T307" s="198"/>
      <c r="U307" s="198"/>
      <c r="V307" s="198"/>
      <c r="W307" s="198"/>
      <c r="X307" s="305"/>
      <c r="AA307" s="305"/>
    </row>
    <row r="308" spans="1:27" x14ac:dyDescent="0.25">
      <c r="A308" s="173"/>
      <c r="B308" s="173"/>
      <c r="C308" s="173"/>
      <c r="D308" s="306"/>
      <c r="E308" s="306"/>
      <c r="F308" s="197"/>
      <c r="G308" s="197"/>
      <c r="H308" s="197"/>
      <c r="I308" s="197"/>
      <c r="J308" s="197"/>
      <c r="K308" s="197"/>
      <c r="L308" s="197"/>
      <c r="M308" s="197"/>
      <c r="N308" s="198"/>
      <c r="O308" s="198"/>
      <c r="P308" s="198"/>
      <c r="Q308" s="198"/>
      <c r="R308" s="198"/>
      <c r="S308" s="198"/>
      <c r="T308" s="198"/>
      <c r="U308" s="198"/>
      <c r="V308" s="198"/>
      <c r="W308" s="198"/>
      <c r="X308" s="305"/>
      <c r="AA308" s="305"/>
    </row>
    <row r="309" spans="1:27" x14ac:dyDescent="0.25">
      <c r="A309" s="173"/>
      <c r="B309" s="173"/>
      <c r="C309" s="173"/>
      <c r="D309" s="306"/>
      <c r="E309" s="306"/>
      <c r="F309" s="197"/>
      <c r="G309" s="197"/>
      <c r="H309" s="197"/>
      <c r="I309" s="197"/>
      <c r="J309" s="197"/>
      <c r="K309" s="197"/>
      <c r="L309" s="197"/>
      <c r="M309" s="197"/>
      <c r="N309" s="198"/>
      <c r="O309" s="198"/>
      <c r="P309" s="198"/>
      <c r="Q309" s="198"/>
      <c r="R309" s="198"/>
      <c r="S309" s="198"/>
      <c r="T309" s="198"/>
      <c r="U309" s="198"/>
      <c r="V309" s="198"/>
      <c r="W309" s="198"/>
      <c r="X309" s="305"/>
      <c r="AA309" s="305"/>
    </row>
    <row r="310" spans="1:27" x14ac:dyDescent="0.25">
      <c r="A310" s="173"/>
      <c r="B310" s="173"/>
      <c r="C310" s="173"/>
      <c r="D310" s="306"/>
      <c r="E310" s="306"/>
      <c r="F310" s="197"/>
      <c r="G310" s="197"/>
      <c r="H310" s="197"/>
      <c r="I310" s="197"/>
      <c r="J310" s="197"/>
      <c r="K310" s="197"/>
      <c r="L310" s="197"/>
      <c r="M310" s="197"/>
      <c r="N310" s="198"/>
      <c r="O310" s="198"/>
      <c r="P310" s="198"/>
      <c r="Q310" s="198"/>
      <c r="R310" s="198"/>
      <c r="S310" s="198"/>
      <c r="T310" s="198"/>
      <c r="U310" s="198"/>
      <c r="V310" s="198"/>
      <c r="W310" s="198"/>
      <c r="X310" s="305"/>
      <c r="AA310" s="305"/>
    </row>
    <row r="311" spans="1:27" x14ac:dyDescent="0.25">
      <c r="A311" s="173"/>
      <c r="B311" s="173"/>
      <c r="C311" s="173"/>
      <c r="D311" s="306"/>
      <c r="E311" s="306"/>
      <c r="F311" s="197"/>
      <c r="G311" s="197"/>
      <c r="H311" s="197"/>
      <c r="I311" s="197"/>
      <c r="J311" s="197"/>
      <c r="K311" s="197"/>
      <c r="L311" s="197"/>
      <c r="M311" s="197"/>
      <c r="N311" s="198"/>
      <c r="O311" s="198"/>
      <c r="P311" s="198"/>
      <c r="Q311" s="198"/>
      <c r="R311" s="198"/>
      <c r="S311" s="198"/>
      <c r="T311" s="198"/>
      <c r="U311" s="198"/>
      <c r="V311" s="198"/>
      <c r="W311" s="198"/>
      <c r="X311" s="305"/>
      <c r="AA311" s="305"/>
    </row>
    <row r="312" spans="1:27" x14ac:dyDescent="0.25">
      <c r="A312" s="173"/>
      <c r="B312" s="173"/>
      <c r="C312" s="173"/>
      <c r="D312" s="306"/>
      <c r="E312" s="306"/>
      <c r="F312" s="197"/>
      <c r="G312" s="197"/>
      <c r="H312" s="197"/>
      <c r="I312" s="197"/>
      <c r="J312" s="197"/>
      <c r="K312" s="197"/>
      <c r="L312" s="197"/>
      <c r="M312" s="197"/>
      <c r="N312" s="198"/>
      <c r="O312" s="198"/>
      <c r="P312" s="198"/>
      <c r="Q312" s="198"/>
      <c r="R312" s="198"/>
      <c r="S312" s="198"/>
      <c r="T312" s="198"/>
      <c r="U312" s="198"/>
      <c r="V312" s="198"/>
      <c r="W312" s="198"/>
      <c r="X312" s="305"/>
      <c r="AA312" s="305"/>
    </row>
    <row r="313" spans="1:27" x14ac:dyDescent="0.25">
      <c r="A313" s="173"/>
      <c r="B313" s="173"/>
      <c r="C313" s="173"/>
      <c r="D313" s="306"/>
      <c r="E313" s="306"/>
      <c r="F313" s="197"/>
      <c r="G313" s="197"/>
      <c r="H313" s="197"/>
      <c r="I313" s="197"/>
      <c r="J313" s="197"/>
      <c r="K313" s="197"/>
      <c r="L313" s="197"/>
      <c r="M313" s="197"/>
      <c r="N313" s="198"/>
      <c r="O313" s="198"/>
      <c r="P313" s="198"/>
      <c r="Q313" s="198"/>
      <c r="R313" s="198"/>
      <c r="S313" s="198"/>
      <c r="T313" s="198"/>
      <c r="U313" s="198"/>
      <c r="V313" s="198"/>
      <c r="W313" s="198"/>
      <c r="X313" s="305"/>
      <c r="AA313" s="305"/>
    </row>
    <row r="314" spans="1:27" x14ac:dyDescent="0.25">
      <c r="A314" s="173"/>
      <c r="B314" s="173"/>
      <c r="C314" s="173"/>
      <c r="D314" s="306"/>
      <c r="E314" s="306"/>
      <c r="F314" s="197"/>
      <c r="G314" s="197"/>
      <c r="H314" s="197"/>
      <c r="I314" s="197"/>
      <c r="J314" s="197"/>
      <c r="K314" s="197"/>
      <c r="L314" s="197"/>
      <c r="M314" s="197"/>
      <c r="N314" s="198"/>
      <c r="O314" s="198"/>
      <c r="P314" s="198"/>
      <c r="Q314" s="198"/>
      <c r="R314" s="198"/>
      <c r="S314" s="198"/>
      <c r="T314" s="198"/>
      <c r="U314" s="198"/>
      <c r="V314" s="198"/>
      <c r="W314" s="198"/>
      <c r="X314" s="305"/>
      <c r="AA314" s="305"/>
    </row>
    <row r="315" spans="1:27" x14ac:dyDescent="0.25">
      <c r="A315" s="173"/>
      <c r="B315" s="173"/>
      <c r="C315" s="173"/>
      <c r="D315" s="306"/>
      <c r="E315" s="306"/>
      <c r="F315" s="197"/>
      <c r="G315" s="197"/>
      <c r="H315" s="197"/>
      <c r="I315" s="197"/>
      <c r="J315" s="197"/>
      <c r="K315" s="197"/>
      <c r="L315" s="197"/>
      <c r="M315" s="197"/>
      <c r="N315" s="198"/>
      <c r="O315" s="198"/>
      <c r="P315" s="198"/>
      <c r="Q315" s="198"/>
      <c r="R315" s="198"/>
      <c r="S315" s="198"/>
      <c r="T315" s="198"/>
      <c r="U315" s="198"/>
      <c r="V315" s="198"/>
      <c r="W315" s="198"/>
      <c r="X315" s="305"/>
      <c r="AA315" s="305"/>
    </row>
    <row r="316" spans="1:27" x14ac:dyDescent="0.25">
      <c r="A316" s="173"/>
      <c r="B316" s="173"/>
      <c r="C316" s="173"/>
      <c r="D316" s="306"/>
      <c r="E316" s="306"/>
      <c r="F316" s="197"/>
      <c r="G316" s="197"/>
      <c r="H316" s="197"/>
      <c r="I316" s="197"/>
      <c r="J316" s="197"/>
      <c r="K316" s="197"/>
      <c r="L316" s="197"/>
      <c r="M316" s="197"/>
      <c r="N316" s="198"/>
      <c r="O316" s="198"/>
      <c r="P316" s="198"/>
      <c r="Q316" s="198"/>
      <c r="R316" s="198"/>
      <c r="S316" s="198"/>
      <c r="T316" s="198"/>
      <c r="U316" s="198"/>
      <c r="V316" s="198"/>
      <c r="W316" s="198"/>
      <c r="X316" s="305"/>
      <c r="AA316" s="305"/>
    </row>
    <row r="317" spans="1:27" x14ac:dyDescent="0.25">
      <c r="A317" s="173"/>
      <c r="B317" s="173"/>
      <c r="C317" s="173"/>
      <c r="D317" s="306"/>
      <c r="E317" s="306"/>
      <c r="F317" s="197"/>
      <c r="G317" s="197"/>
      <c r="H317" s="197"/>
      <c r="I317" s="197"/>
      <c r="J317" s="197"/>
      <c r="K317" s="197"/>
      <c r="L317" s="197"/>
      <c r="M317" s="197"/>
      <c r="N317" s="198"/>
      <c r="O317" s="198"/>
      <c r="P317" s="198"/>
      <c r="Q317" s="198"/>
      <c r="R317" s="198"/>
      <c r="S317" s="198"/>
      <c r="T317" s="198"/>
      <c r="U317" s="198"/>
      <c r="V317" s="198"/>
      <c r="W317" s="198"/>
      <c r="X317" s="305"/>
      <c r="AA317" s="305"/>
    </row>
    <row r="318" spans="1:27" x14ac:dyDescent="0.25">
      <c r="A318" s="173"/>
      <c r="B318" s="173"/>
      <c r="C318" s="173"/>
      <c r="D318" s="306"/>
      <c r="E318" s="306"/>
      <c r="F318" s="197"/>
      <c r="G318" s="197"/>
      <c r="H318" s="197"/>
      <c r="I318" s="197"/>
      <c r="J318" s="197"/>
      <c r="K318" s="197"/>
      <c r="L318" s="197"/>
      <c r="M318" s="197"/>
      <c r="N318" s="198"/>
      <c r="O318" s="198"/>
      <c r="P318" s="198"/>
      <c r="Q318" s="198"/>
      <c r="R318" s="198"/>
      <c r="S318" s="198"/>
      <c r="T318" s="198"/>
      <c r="U318" s="198"/>
      <c r="V318" s="198"/>
      <c r="W318" s="198"/>
      <c r="X318" s="305"/>
      <c r="AA318" s="305"/>
    </row>
    <row r="319" spans="1:27" x14ac:dyDescent="0.25">
      <c r="A319" s="173"/>
      <c r="B319" s="173"/>
      <c r="C319" s="173"/>
      <c r="D319" s="306"/>
      <c r="E319" s="306"/>
      <c r="F319" s="197"/>
      <c r="G319" s="197"/>
      <c r="H319" s="197"/>
      <c r="I319" s="197"/>
      <c r="J319" s="197"/>
      <c r="K319" s="197"/>
      <c r="L319" s="197"/>
      <c r="M319" s="197"/>
      <c r="N319" s="198"/>
      <c r="O319" s="198"/>
      <c r="P319" s="198"/>
      <c r="Q319" s="198"/>
      <c r="R319" s="198"/>
      <c r="S319" s="198"/>
      <c r="T319" s="198"/>
      <c r="U319" s="198"/>
      <c r="V319" s="198"/>
      <c r="W319" s="198"/>
      <c r="X319" s="305"/>
      <c r="AA319" s="305"/>
    </row>
    <row r="320" spans="1:27" x14ac:dyDescent="0.25">
      <c r="A320" s="173"/>
      <c r="B320" s="173"/>
      <c r="C320" s="173"/>
      <c r="D320" s="306"/>
      <c r="E320" s="306"/>
      <c r="F320" s="197"/>
      <c r="G320" s="197"/>
      <c r="H320" s="197"/>
      <c r="I320" s="197"/>
      <c r="J320" s="197"/>
      <c r="K320" s="197"/>
      <c r="L320" s="197"/>
      <c r="M320" s="197"/>
      <c r="N320" s="198"/>
      <c r="O320" s="198"/>
      <c r="P320" s="198"/>
      <c r="Q320" s="198"/>
      <c r="R320" s="198"/>
      <c r="S320" s="198"/>
      <c r="T320" s="198"/>
      <c r="U320" s="198"/>
      <c r="V320" s="198"/>
      <c r="W320" s="198"/>
      <c r="X320" s="305"/>
      <c r="AA320" s="305"/>
    </row>
    <row r="321" spans="1:27" x14ac:dyDescent="0.25">
      <c r="A321" s="173"/>
      <c r="B321" s="173"/>
      <c r="C321" s="173"/>
      <c r="D321" s="306"/>
      <c r="E321" s="306"/>
      <c r="F321" s="197"/>
      <c r="G321" s="197"/>
      <c r="H321" s="197"/>
      <c r="I321" s="197"/>
      <c r="J321" s="197"/>
      <c r="K321" s="197"/>
      <c r="L321" s="197"/>
      <c r="M321" s="197"/>
      <c r="N321" s="198"/>
      <c r="O321" s="198"/>
      <c r="P321" s="198"/>
      <c r="Q321" s="198"/>
      <c r="R321" s="198"/>
      <c r="S321" s="198"/>
      <c r="T321" s="198"/>
      <c r="U321" s="198"/>
      <c r="V321" s="198"/>
      <c r="W321" s="198"/>
      <c r="X321" s="305"/>
      <c r="AA321" s="305"/>
    </row>
    <row r="322" spans="1:27" x14ac:dyDescent="0.25">
      <c r="A322" s="173"/>
      <c r="B322" s="173"/>
      <c r="C322" s="173"/>
      <c r="D322" s="306"/>
      <c r="E322" s="306"/>
      <c r="F322" s="197"/>
      <c r="G322" s="197"/>
      <c r="H322" s="197"/>
      <c r="I322" s="197"/>
      <c r="J322" s="197"/>
      <c r="K322" s="197"/>
      <c r="L322" s="197"/>
      <c r="M322" s="197"/>
      <c r="N322" s="198"/>
      <c r="O322" s="198"/>
      <c r="P322" s="198"/>
      <c r="Q322" s="198"/>
      <c r="R322" s="198"/>
      <c r="S322" s="198"/>
      <c r="T322" s="198"/>
      <c r="U322" s="198"/>
      <c r="V322" s="198"/>
      <c r="W322" s="198"/>
      <c r="X322" s="305"/>
      <c r="AA322" s="305"/>
    </row>
    <row r="323" spans="1:27" x14ac:dyDescent="0.25">
      <c r="A323" s="173"/>
      <c r="B323" s="173"/>
      <c r="C323" s="173"/>
      <c r="D323" s="306"/>
      <c r="E323" s="306"/>
      <c r="F323" s="197"/>
      <c r="G323" s="197"/>
      <c r="H323" s="197"/>
      <c r="I323" s="197"/>
      <c r="J323" s="197"/>
      <c r="K323" s="197"/>
      <c r="L323" s="197"/>
      <c r="M323" s="197"/>
      <c r="N323" s="198"/>
      <c r="O323" s="198"/>
      <c r="P323" s="198"/>
      <c r="Q323" s="198"/>
      <c r="R323" s="198"/>
      <c r="S323" s="198"/>
      <c r="T323" s="198"/>
      <c r="U323" s="198"/>
      <c r="V323" s="198"/>
      <c r="W323" s="198"/>
      <c r="X323" s="305"/>
      <c r="AA323" s="305"/>
    </row>
    <row r="324" spans="1:27" x14ac:dyDescent="0.25">
      <c r="A324" s="173"/>
      <c r="B324" s="173"/>
      <c r="C324" s="173"/>
      <c r="D324" s="306"/>
      <c r="E324" s="306"/>
      <c r="F324" s="197"/>
      <c r="G324" s="197"/>
      <c r="H324" s="197"/>
      <c r="I324" s="197"/>
      <c r="J324" s="197"/>
      <c r="K324" s="197"/>
      <c r="L324" s="197"/>
      <c r="M324" s="197"/>
      <c r="N324" s="198"/>
      <c r="O324" s="198"/>
      <c r="P324" s="198"/>
      <c r="Q324" s="198"/>
      <c r="R324" s="198"/>
      <c r="S324" s="198"/>
      <c r="T324" s="198"/>
      <c r="U324" s="198"/>
      <c r="V324" s="198"/>
      <c r="W324" s="198"/>
      <c r="X324" s="305"/>
      <c r="AA324" s="305"/>
    </row>
    <row r="325" spans="1:27" x14ac:dyDescent="0.25">
      <c r="A325" s="173"/>
      <c r="B325" s="173"/>
      <c r="C325" s="173"/>
      <c r="D325" s="306"/>
      <c r="E325" s="306"/>
      <c r="F325" s="197"/>
      <c r="G325" s="197"/>
      <c r="H325" s="197"/>
      <c r="I325" s="197"/>
      <c r="J325" s="197"/>
      <c r="K325" s="197"/>
      <c r="L325" s="197"/>
      <c r="M325" s="197"/>
      <c r="N325" s="198"/>
      <c r="O325" s="198"/>
      <c r="P325" s="198"/>
      <c r="Q325" s="198"/>
      <c r="R325" s="198"/>
      <c r="S325" s="198"/>
      <c r="T325" s="198"/>
      <c r="U325" s="198"/>
      <c r="V325" s="198"/>
      <c r="W325" s="198"/>
      <c r="X325" s="305"/>
      <c r="AA325" s="305"/>
    </row>
    <row r="326" spans="1:27" x14ac:dyDescent="0.25">
      <c r="A326" s="173"/>
      <c r="B326" s="173"/>
      <c r="C326" s="173"/>
      <c r="D326" s="306"/>
      <c r="E326" s="306"/>
      <c r="F326" s="197"/>
      <c r="G326" s="197"/>
      <c r="H326" s="197"/>
      <c r="I326" s="197"/>
      <c r="J326" s="197"/>
      <c r="K326" s="197"/>
      <c r="L326" s="197"/>
      <c r="M326" s="197"/>
      <c r="N326" s="198"/>
      <c r="O326" s="198"/>
      <c r="P326" s="198"/>
      <c r="Q326" s="198"/>
      <c r="R326" s="198"/>
      <c r="S326" s="198"/>
      <c r="T326" s="198"/>
      <c r="U326" s="198"/>
      <c r="V326" s="198"/>
      <c r="W326" s="198"/>
      <c r="X326" s="305"/>
      <c r="AA326" s="305"/>
    </row>
    <row r="327" spans="1:27" x14ac:dyDescent="0.25">
      <c r="A327" s="173"/>
      <c r="B327" s="173"/>
      <c r="C327" s="173"/>
      <c r="D327" s="306"/>
      <c r="E327" s="306"/>
      <c r="F327" s="197"/>
      <c r="G327" s="197"/>
      <c r="H327" s="197"/>
      <c r="I327" s="197"/>
      <c r="J327" s="197"/>
      <c r="K327" s="197"/>
      <c r="L327" s="197"/>
      <c r="M327" s="197"/>
      <c r="N327" s="198"/>
      <c r="O327" s="198"/>
      <c r="P327" s="198"/>
      <c r="Q327" s="198"/>
      <c r="R327" s="198"/>
      <c r="S327" s="198"/>
      <c r="T327" s="198"/>
      <c r="U327" s="198"/>
      <c r="V327" s="198"/>
      <c r="W327" s="198"/>
      <c r="X327" s="305"/>
      <c r="AA327" s="305"/>
    </row>
    <row r="328" spans="1:27" x14ac:dyDescent="0.25">
      <c r="A328" s="173"/>
      <c r="B328" s="173"/>
      <c r="C328" s="173"/>
      <c r="D328" s="306"/>
      <c r="E328" s="306"/>
      <c r="F328" s="197"/>
      <c r="G328" s="197"/>
      <c r="H328" s="197"/>
      <c r="I328" s="197"/>
      <c r="J328" s="197"/>
      <c r="K328" s="197"/>
      <c r="L328" s="197"/>
      <c r="M328" s="197"/>
      <c r="N328" s="198"/>
      <c r="O328" s="198"/>
      <c r="P328" s="198"/>
      <c r="Q328" s="198"/>
      <c r="R328" s="198"/>
      <c r="S328" s="198"/>
      <c r="T328" s="198"/>
      <c r="U328" s="198"/>
      <c r="V328" s="198"/>
      <c r="W328" s="198"/>
      <c r="X328" s="305"/>
      <c r="AA328" s="305"/>
    </row>
    <row r="329" spans="1:27" x14ac:dyDescent="0.25">
      <c r="A329" s="173"/>
      <c r="B329" s="173"/>
      <c r="C329" s="173"/>
      <c r="D329" s="306"/>
      <c r="E329" s="306"/>
      <c r="F329" s="197"/>
      <c r="G329" s="197"/>
      <c r="H329" s="197"/>
      <c r="I329" s="197"/>
      <c r="J329" s="197"/>
      <c r="K329" s="197"/>
      <c r="L329" s="197"/>
      <c r="M329" s="197"/>
      <c r="N329" s="198"/>
      <c r="O329" s="198"/>
      <c r="P329" s="198"/>
      <c r="Q329" s="198"/>
      <c r="R329" s="198"/>
      <c r="S329" s="198"/>
      <c r="T329" s="198"/>
      <c r="U329" s="198"/>
      <c r="V329" s="198"/>
      <c r="W329" s="198"/>
      <c r="X329" s="305"/>
      <c r="AA329" s="305"/>
    </row>
    <row r="330" spans="1:27" x14ac:dyDescent="0.25">
      <c r="A330" s="173"/>
      <c r="B330" s="173"/>
      <c r="C330" s="173"/>
      <c r="D330" s="306"/>
      <c r="E330" s="306"/>
      <c r="F330" s="197"/>
      <c r="G330" s="197"/>
      <c r="H330" s="197"/>
      <c r="I330" s="197"/>
      <c r="J330" s="197"/>
      <c r="K330" s="197"/>
      <c r="L330" s="197"/>
      <c r="M330" s="197"/>
      <c r="N330" s="198"/>
      <c r="O330" s="198"/>
      <c r="P330" s="198"/>
      <c r="Q330" s="198"/>
      <c r="R330" s="198"/>
      <c r="S330" s="198"/>
      <c r="T330" s="198"/>
      <c r="U330" s="198"/>
      <c r="V330" s="198"/>
      <c r="W330" s="198"/>
      <c r="X330" s="305"/>
      <c r="AA330" s="305"/>
    </row>
    <row r="331" spans="1:27" x14ac:dyDescent="0.25">
      <c r="A331" s="173"/>
      <c r="B331" s="173"/>
      <c r="C331" s="173"/>
      <c r="D331" s="306"/>
      <c r="E331" s="306"/>
      <c r="F331" s="197"/>
      <c r="G331" s="197"/>
      <c r="H331" s="197"/>
      <c r="I331" s="197"/>
      <c r="J331" s="197"/>
      <c r="K331" s="197"/>
      <c r="L331" s="197"/>
      <c r="M331" s="197"/>
      <c r="N331" s="198"/>
      <c r="O331" s="198"/>
      <c r="P331" s="198"/>
      <c r="Q331" s="198"/>
      <c r="R331" s="198"/>
      <c r="S331" s="198"/>
      <c r="T331" s="198"/>
      <c r="U331" s="198"/>
      <c r="V331" s="198"/>
      <c r="W331" s="198"/>
      <c r="X331" s="305"/>
      <c r="AA331" s="305"/>
    </row>
    <row r="332" spans="1:27" x14ac:dyDescent="0.25">
      <c r="A332" s="173"/>
      <c r="B332" s="173"/>
      <c r="C332" s="173"/>
      <c r="D332" s="306"/>
      <c r="E332" s="306"/>
      <c r="F332" s="197"/>
      <c r="G332" s="197"/>
      <c r="H332" s="197"/>
      <c r="I332" s="197"/>
      <c r="J332" s="197"/>
      <c r="K332" s="197"/>
      <c r="L332" s="197"/>
      <c r="M332" s="197"/>
      <c r="N332" s="198"/>
      <c r="O332" s="198"/>
      <c r="P332" s="198"/>
      <c r="Q332" s="198"/>
      <c r="R332" s="198"/>
      <c r="S332" s="198"/>
      <c r="T332" s="198"/>
      <c r="U332" s="198"/>
      <c r="V332" s="198"/>
      <c r="W332" s="198"/>
      <c r="X332" s="305"/>
      <c r="AA332" s="305"/>
    </row>
    <row r="333" spans="1:27" x14ac:dyDescent="0.25">
      <c r="A333" s="173"/>
      <c r="B333" s="173"/>
      <c r="C333" s="173"/>
      <c r="D333" s="306"/>
      <c r="E333" s="306"/>
      <c r="F333" s="197"/>
      <c r="G333" s="197"/>
      <c r="H333" s="197"/>
      <c r="I333" s="197"/>
      <c r="J333" s="197"/>
      <c r="K333" s="197"/>
      <c r="L333" s="197"/>
      <c r="M333" s="197"/>
      <c r="N333" s="198"/>
      <c r="O333" s="198"/>
      <c r="P333" s="198"/>
      <c r="Q333" s="198"/>
      <c r="R333" s="198"/>
      <c r="S333" s="198"/>
      <c r="T333" s="198"/>
      <c r="U333" s="198"/>
      <c r="V333" s="198"/>
      <c r="W333" s="198"/>
      <c r="X333" s="305"/>
      <c r="AA333" s="305"/>
    </row>
    <row r="334" spans="1:27" x14ac:dyDescent="0.25">
      <c r="A334" s="173"/>
      <c r="B334" s="173"/>
      <c r="C334" s="173"/>
      <c r="D334" s="306"/>
      <c r="E334" s="306"/>
      <c r="F334" s="197"/>
      <c r="G334" s="197"/>
      <c r="H334" s="197"/>
      <c r="I334" s="197"/>
      <c r="J334" s="197"/>
      <c r="K334" s="197"/>
      <c r="L334" s="197"/>
      <c r="M334" s="197"/>
      <c r="N334" s="198"/>
      <c r="O334" s="198"/>
      <c r="P334" s="198"/>
      <c r="Q334" s="198"/>
      <c r="R334" s="198"/>
      <c r="S334" s="198"/>
      <c r="T334" s="198"/>
      <c r="U334" s="198"/>
      <c r="V334" s="198"/>
      <c r="W334" s="198"/>
      <c r="X334" s="305"/>
      <c r="AA334" s="305"/>
    </row>
    <row r="335" spans="1:27" x14ac:dyDescent="0.25">
      <c r="A335" s="173"/>
      <c r="B335" s="173"/>
      <c r="C335" s="173"/>
      <c r="D335" s="306"/>
      <c r="E335" s="306"/>
      <c r="F335" s="197"/>
      <c r="G335" s="197"/>
      <c r="H335" s="197"/>
      <c r="I335" s="197"/>
      <c r="J335" s="197"/>
      <c r="K335" s="197"/>
      <c r="L335" s="197"/>
      <c r="M335" s="197"/>
      <c r="N335" s="198"/>
      <c r="O335" s="198"/>
      <c r="P335" s="198"/>
      <c r="Q335" s="198"/>
      <c r="R335" s="198"/>
      <c r="S335" s="198"/>
      <c r="T335" s="198"/>
      <c r="U335" s="198"/>
      <c r="V335" s="198"/>
      <c r="W335" s="198"/>
      <c r="X335" s="305"/>
      <c r="AA335" s="305"/>
    </row>
    <row r="336" spans="1:27" x14ac:dyDescent="0.25">
      <c r="A336" s="173"/>
      <c r="B336" s="173"/>
      <c r="C336" s="173"/>
      <c r="D336" s="306"/>
      <c r="E336" s="306"/>
      <c r="F336" s="197"/>
      <c r="G336" s="197"/>
      <c r="H336" s="197"/>
      <c r="I336" s="197"/>
      <c r="J336" s="197"/>
      <c r="K336" s="197"/>
      <c r="L336" s="197"/>
      <c r="M336" s="197"/>
      <c r="N336" s="198"/>
      <c r="O336" s="198"/>
      <c r="P336" s="198"/>
      <c r="Q336" s="198"/>
      <c r="R336" s="198"/>
      <c r="S336" s="198"/>
      <c r="T336" s="198"/>
      <c r="U336" s="198"/>
      <c r="V336" s="198"/>
      <c r="W336" s="198"/>
      <c r="X336" s="305"/>
      <c r="AA336" s="305"/>
    </row>
    <row r="337" spans="1:27" x14ac:dyDescent="0.25">
      <c r="A337" s="173"/>
      <c r="B337" s="173"/>
      <c r="C337" s="173"/>
      <c r="D337" s="306"/>
      <c r="E337" s="306"/>
      <c r="F337" s="197"/>
      <c r="G337" s="197"/>
      <c r="H337" s="197"/>
      <c r="I337" s="197"/>
      <c r="J337" s="197"/>
      <c r="K337" s="197"/>
      <c r="L337" s="197"/>
      <c r="M337" s="197"/>
      <c r="N337" s="198"/>
      <c r="O337" s="198"/>
      <c r="P337" s="198"/>
      <c r="Q337" s="198"/>
      <c r="R337" s="198"/>
      <c r="S337" s="198"/>
      <c r="T337" s="198"/>
      <c r="U337" s="198"/>
      <c r="V337" s="198"/>
      <c r="W337" s="198"/>
      <c r="X337" s="305"/>
      <c r="AA337" s="305"/>
    </row>
    <row r="338" spans="1:27" x14ac:dyDescent="0.25">
      <c r="A338" s="173"/>
      <c r="B338" s="173"/>
      <c r="C338" s="173"/>
      <c r="D338" s="306"/>
      <c r="E338" s="306"/>
      <c r="F338" s="197"/>
      <c r="G338" s="197"/>
      <c r="H338" s="197"/>
      <c r="I338" s="197"/>
      <c r="J338" s="197"/>
      <c r="K338" s="197"/>
      <c r="L338" s="197"/>
      <c r="M338" s="197"/>
      <c r="N338" s="198"/>
      <c r="O338" s="198"/>
      <c r="P338" s="198"/>
      <c r="Q338" s="198"/>
      <c r="R338" s="198"/>
      <c r="S338" s="198"/>
      <c r="T338" s="198"/>
      <c r="U338" s="198"/>
      <c r="V338" s="198"/>
      <c r="W338" s="198"/>
      <c r="X338" s="305"/>
      <c r="AA338" s="305"/>
    </row>
    <row r="339" spans="1:27" x14ac:dyDescent="0.25">
      <c r="A339" s="173"/>
      <c r="B339" s="173"/>
      <c r="C339" s="173"/>
      <c r="D339" s="306"/>
      <c r="E339" s="306"/>
      <c r="F339" s="197"/>
      <c r="G339" s="197"/>
      <c r="H339" s="197"/>
      <c r="I339" s="197"/>
      <c r="J339" s="197"/>
      <c r="K339" s="197"/>
      <c r="L339" s="197"/>
      <c r="M339" s="197"/>
      <c r="N339" s="198"/>
      <c r="O339" s="198"/>
      <c r="P339" s="198"/>
      <c r="Q339" s="198"/>
      <c r="R339" s="198"/>
      <c r="S339" s="198"/>
      <c r="T339" s="198"/>
      <c r="U339" s="198"/>
      <c r="V339" s="198"/>
      <c r="W339" s="198"/>
      <c r="X339" s="305"/>
      <c r="AA339" s="305"/>
    </row>
    <row r="340" spans="1:27" x14ac:dyDescent="0.25">
      <c r="A340" s="173"/>
      <c r="B340" s="173"/>
      <c r="C340" s="173"/>
      <c r="D340" s="306"/>
      <c r="E340" s="306"/>
      <c r="F340" s="197"/>
      <c r="G340" s="197"/>
      <c r="H340" s="197"/>
      <c r="I340" s="197"/>
      <c r="J340" s="197"/>
      <c r="K340" s="197"/>
      <c r="L340" s="197"/>
      <c r="M340" s="197"/>
      <c r="N340" s="198"/>
      <c r="O340" s="198"/>
      <c r="P340" s="198"/>
      <c r="Q340" s="198"/>
      <c r="R340" s="198"/>
      <c r="S340" s="198"/>
      <c r="T340" s="198"/>
      <c r="U340" s="198"/>
      <c r="V340" s="198"/>
      <c r="W340" s="198"/>
      <c r="X340" s="305"/>
      <c r="AA340" s="305"/>
    </row>
    <row r="341" spans="1:27" x14ac:dyDescent="0.25">
      <c r="A341" s="173"/>
      <c r="B341" s="173"/>
      <c r="C341" s="173"/>
      <c r="D341" s="306"/>
      <c r="E341" s="306"/>
      <c r="F341" s="197"/>
      <c r="G341" s="197"/>
      <c r="H341" s="197"/>
      <c r="I341" s="197"/>
      <c r="J341" s="197"/>
      <c r="K341" s="197"/>
      <c r="L341" s="197"/>
      <c r="M341" s="197"/>
      <c r="N341" s="198"/>
      <c r="O341" s="198"/>
      <c r="P341" s="198"/>
      <c r="Q341" s="198"/>
      <c r="R341" s="198"/>
      <c r="S341" s="198"/>
      <c r="T341" s="198"/>
      <c r="U341" s="198"/>
      <c r="V341" s="198"/>
      <c r="W341" s="198"/>
      <c r="X341" s="305"/>
      <c r="AA341" s="305"/>
    </row>
    <row r="342" spans="1:27" x14ac:dyDescent="0.25">
      <c r="A342" s="173"/>
      <c r="B342" s="173"/>
      <c r="C342" s="173"/>
      <c r="D342" s="306"/>
      <c r="E342" s="306"/>
      <c r="F342" s="197"/>
      <c r="G342" s="197"/>
      <c r="H342" s="197"/>
      <c r="I342" s="197"/>
      <c r="J342" s="197"/>
      <c r="K342" s="197"/>
      <c r="L342" s="197"/>
      <c r="M342" s="197"/>
      <c r="N342" s="198"/>
      <c r="O342" s="198"/>
      <c r="P342" s="198"/>
      <c r="Q342" s="198"/>
      <c r="R342" s="198"/>
      <c r="S342" s="198"/>
      <c r="T342" s="198"/>
      <c r="U342" s="198"/>
      <c r="V342" s="198"/>
      <c r="W342" s="198"/>
      <c r="X342" s="305"/>
      <c r="AA342" s="305"/>
    </row>
    <row r="343" spans="1:27" x14ac:dyDescent="0.25">
      <c r="A343" s="173"/>
      <c r="B343" s="173"/>
      <c r="C343" s="173"/>
      <c r="D343" s="306"/>
      <c r="E343" s="306"/>
      <c r="F343" s="197"/>
      <c r="G343" s="197"/>
      <c r="H343" s="197"/>
      <c r="I343" s="197"/>
      <c r="J343" s="197"/>
      <c r="K343" s="197"/>
      <c r="L343" s="197"/>
      <c r="M343" s="197"/>
      <c r="N343" s="198"/>
      <c r="O343" s="198"/>
      <c r="P343" s="198"/>
      <c r="Q343" s="198"/>
      <c r="R343" s="198"/>
      <c r="S343" s="198"/>
      <c r="T343" s="198"/>
      <c r="U343" s="198"/>
      <c r="V343" s="198"/>
      <c r="W343" s="198"/>
      <c r="X343" s="305"/>
      <c r="AA343" s="305"/>
    </row>
    <row r="344" spans="1:27" x14ac:dyDescent="0.25">
      <c r="A344" s="173"/>
      <c r="B344" s="173"/>
      <c r="C344" s="173"/>
      <c r="D344" s="306"/>
      <c r="E344" s="306"/>
      <c r="F344" s="197"/>
      <c r="G344" s="197"/>
      <c r="H344" s="197"/>
      <c r="I344" s="197"/>
      <c r="J344" s="197"/>
      <c r="K344" s="197"/>
      <c r="L344" s="197"/>
      <c r="M344" s="197"/>
      <c r="N344" s="198"/>
      <c r="O344" s="198"/>
      <c r="P344" s="198"/>
      <c r="Q344" s="198"/>
      <c r="R344" s="198"/>
      <c r="S344" s="198"/>
      <c r="T344" s="198"/>
      <c r="U344" s="198"/>
      <c r="V344" s="198"/>
      <c r="W344" s="198"/>
      <c r="X344" s="305"/>
      <c r="AA344" s="305"/>
    </row>
    <row r="345" spans="1:27" x14ac:dyDescent="0.25">
      <c r="A345" s="173"/>
      <c r="B345" s="173"/>
      <c r="C345" s="173"/>
      <c r="D345" s="306"/>
      <c r="E345" s="306"/>
      <c r="F345" s="197"/>
      <c r="G345" s="197"/>
      <c r="H345" s="197"/>
      <c r="I345" s="197"/>
      <c r="J345" s="197"/>
      <c r="K345" s="197"/>
      <c r="L345" s="197"/>
      <c r="M345" s="197"/>
      <c r="N345" s="198"/>
      <c r="O345" s="198"/>
      <c r="P345" s="198"/>
      <c r="Q345" s="198"/>
      <c r="R345" s="198"/>
      <c r="S345" s="198"/>
      <c r="T345" s="198"/>
      <c r="U345" s="198"/>
      <c r="V345" s="198"/>
      <c r="W345" s="198"/>
      <c r="X345" s="305"/>
      <c r="AA345" s="305"/>
    </row>
    <row r="346" spans="1:27" x14ac:dyDescent="0.25">
      <c r="A346" s="173"/>
      <c r="B346" s="173"/>
      <c r="C346" s="173"/>
      <c r="D346" s="306"/>
      <c r="E346" s="306"/>
      <c r="F346" s="197"/>
      <c r="G346" s="197"/>
      <c r="H346" s="197"/>
      <c r="I346" s="197"/>
      <c r="J346" s="197"/>
      <c r="K346" s="197"/>
      <c r="L346" s="197"/>
      <c r="M346" s="197"/>
      <c r="N346" s="198"/>
      <c r="O346" s="198"/>
      <c r="P346" s="198"/>
      <c r="Q346" s="198"/>
      <c r="R346" s="198"/>
      <c r="S346" s="198"/>
      <c r="T346" s="198"/>
      <c r="U346" s="198"/>
      <c r="V346" s="198"/>
      <c r="W346" s="198"/>
      <c r="X346" s="305"/>
      <c r="AA346" s="305"/>
    </row>
    <row r="347" spans="1:27" x14ac:dyDescent="0.25">
      <c r="A347" s="173"/>
      <c r="B347" s="173"/>
      <c r="C347" s="173"/>
      <c r="D347" s="306"/>
      <c r="E347" s="306"/>
      <c r="F347" s="197"/>
      <c r="G347" s="197"/>
      <c r="H347" s="197"/>
      <c r="I347" s="197"/>
      <c r="J347" s="197"/>
      <c r="K347" s="197"/>
      <c r="L347" s="197"/>
      <c r="M347" s="197"/>
      <c r="N347" s="198"/>
      <c r="O347" s="198"/>
      <c r="P347" s="198"/>
      <c r="Q347" s="198"/>
      <c r="R347" s="198"/>
      <c r="S347" s="198"/>
      <c r="T347" s="198"/>
      <c r="U347" s="198"/>
      <c r="V347" s="198"/>
      <c r="W347" s="198"/>
      <c r="X347" s="305"/>
      <c r="AA347" s="305"/>
    </row>
    <row r="348" spans="1:27" x14ac:dyDescent="0.25">
      <c r="A348" s="173"/>
      <c r="B348" s="173"/>
      <c r="C348" s="173"/>
      <c r="D348" s="306"/>
      <c r="E348" s="306"/>
      <c r="F348" s="197"/>
      <c r="G348" s="197"/>
      <c r="H348" s="197"/>
      <c r="I348" s="197"/>
      <c r="J348" s="197"/>
      <c r="K348" s="197"/>
      <c r="L348" s="197"/>
      <c r="M348" s="197"/>
      <c r="N348" s="198"/>
      <c r="O348" s="198"/>
      <c r="P348" s="198"/>
      <c r="Q348" s="198"/>
      <c r="R348" s="198"/>
      <c r="S348" s="198"/>
      <c r="T348" s="198"/>
      <c r="U348" s="198"/>
      <c r="V348" s="198"/>
      <c r="W348" s="198"/>
      <c r="X348" s="305"/>
      <c r="AA348" s="305"/>
    </row>
    <row r="349" spans="1:27" x14ac:dyDescent="0.25">
      <c r="A349" s="173"/>
      <c r="B349" s="173"/>
      <c r="C349" s="173"/>
      <c r="D349" s="306"/>
      <c r="E349" s="306"/>
      <c r="F349" s="197"/>
      <c r="G349" s="197"/>
      <c r="H349" s="197"/>
      <c r="I349" s="197"/>
      <c r="J349" s="197"/>
      <c r="K349" s="197"/>
      <c r="L349" s="197"/>
      <c r="M349" s="197"/>
      <c r="N349" s="198"/>
      <c r="O349" s="198"/>
      <c r="P349" s="198"/>
      <c r="Q349" s="198"/>
      <c r="R349" s="198"/>
      <c r="S349" s="198"/>
      <c r="T349" s="198"/>
      <c r="U349" s="198"/>
      <c r="V349" s="198"/>
      <c r="W349" s="198"/>
      <c r="X349" s="305"/>
      <c r="AA349" s="305"/>
    </row>
    <row r="350" spans="1:27" x14ac:dyDescent="0.25">
      <c r="A350" s="173"/>
      <c r="B350" s="173"/>
      <c r="C350" s="173"/>
      <c r="D350" s="306"/>
      <c r="E350" s="306"/>
      <c r="F350" s="197"/>
      <c r="G350" s="197"/>
      <c r="H350" s="197"/>
      <c r="I350" s="197"/>
      <c r="J350" s="197"/>
      <c r="K350" s="197"/>
      <c r="L350" s="197"/>
      <c r="M350" s="197"/>
      <c r="N350" s="198"/>
      <c r="O350" s="198"/>
      <c r="P350" s="198"/>
      <c r="Q350" s="198"/>
      <c r="R350" s="198"/>
      <c r="S350" s="198"/>
      <c r="T350" s="198"/>
      <c r="U350" s="198"/>
      <c r="V350" s="198"/>
      <c r="W350" s="198"/>
      <c r="X350" s="305"/>
      <c r="AA350" s="305"/>
    </row>
    <row r="351" spans="1:27" x14ac:dyDescent="0.25">
      <c r="A351" s="173"/>
      <c r="B351" s="173"/>
      <c r="C351" s="173"/>
      <c r="D351" s="306"/>
      <c r="E351" s="306"/>
      <c r="F351" s="197"/>
      <c r="G351" s="197"/>
      <c r="H351" s="197"/>
      <c r="I351" s="197"/>
      <c r="J351" s="197"/>
      <c r="K351" s="197"/>
      <c r="L351" s="197"/>
      <c r="M351" s="197"/>
      <c r="N351" s="198"/>
      <c r="O351" s="198"/>
      <c r="P351" s="198"/>
      <c r="Q351" s="198"/>
      <c r="R351" s="198"/>
      <c r="S351" s="198"/>
      <c r="T351" s="198"/>
      <c r="U351" s="198"/>
      <c r="V351" s="198"/>
      <c r="W351" s="198"/>
      <c r="X351" s="305"/>
      <c r="AA351" s="305"/>
    </row>
    <row r="352" spans="1:27" x14ac:dyDescent="0.25">
      <c r="A352" s="173"/>
      <c r="B352" s="173"/>
      <c r="C352" s="173"/>
      <c r="D352" s="306"/>
      <c r="E352" s="306"/>
      <c r="F352" s="197"/>
      <c r="G352" s="197"/>
      <c r="H352" s="197"/>
      <c r="I352" s="197"/>
      <c r="J352" s="197"/>
      <c r="K352" s="197"/>
      <c r="L352" s="197"/>
      <c r="M352" s="197"/>
      <c r="N352" s="198"/>
      <c r="O352" s="198"/>
      <c r="P352" s="198"/>
      <c r="Q352" s="198"/>
      <c r="R352" s="198"/>
      <c r="S352" s="198"/>
      <c r="T352" s="198"/>
      <c r="U352" s="198"/>
      <c r="V352" s="198"/>
      <c r="W352" s="198"/>
      <c r="X352" s="305"/>
      <c r="AA352" s="305"/>
    </row>
    <row r="353" spans="1:27" x14ac:dyDescent="0.25">
      <c r="A353" s="173"/>
      <c r="B353" s="173"/>
      <c r="C353" s="173"/>
      <c r="D353" s="306"/>
      <c r="E353" s="306"/>
      <c r="F353" s="197"/>
      <c r="G353" s="197"/>
      <c r="H353" s="197"/>
      <c r="I353" s="197"/>
      <c r="J353" s="197"/>
      <c r="K353" s="197"/>
      <c r="L353" s="197"/>
      <c r="M353" s="197"/>
      <c r="N353" s="198"/>
      <c r="O353" s="198"/>
      <c r="P353" s="198"/>
      <c r="Q353" s="198"/>
      <c r="R353" s="198"/>
      <c r="S353" s="198"/>
      <c r="T353" s="198"/>
      <c r="U353" s="198"/>
      <c r="V353" s="198"/>
      <c r="W353" s="198"/>
      <c r="X353" s="305"/>
      <c r="AA353" s="305"/>
    </row>
    <row r="354" spans="1:27" x14ac:dyDescent="0.25">
      <c r="A354" s="173"/>
      <c r="B354" s="173"/>
      <c r="C354" s="173"/>
      <c r="D354" s="306"/>
      <c r="E354" s="306"/>
      <c r="F354" s="197"/>
      <c r="G354" s="197"/>
      <c r="H354" s="197"/>
      <c r="I354" s="197"/>
      <c r="J354" s="197"/>
      <c r="K354" s="197"/>
      <c r="L354" s="197"/>
      <c r="M354" s="197"/>
      <c r="N354" s="198"/>
      <c r="O354" s="198"/>
      <c r="P354" s="198"/>
      <c r="Q354" s="198"/>
      <c r="R354" s="198"/>
      <c r="S354" s="198"/>
      <c r="T354" s="198"/>
      <c r="U354" s="198"/>
      <c r="V354" s="198"/>
      <c r="W354" s="198"/>
      <c r="X354" s="305"/>
      <c r="AA354" s="305"/>
    </row>
    <row r="355" spans="1:27" x14ac:dyDescent="0.25">
      <c r="A355" s="173"/>
      <c r="B355" s="173"/>
      <c r="C355" s="173"/>
      <c r="D355" s="306"/>
      <c r="E355" s="306"/>
      <c r="F355" s="197"/>
      <c r="G355" s="197"/>
      <c r="H355" s="197"/>
      <c r="I355" s="197"/>
      <c r="J355" s="197"/>
      <c r="K355" s="197"/>
      <c r="L355" s="197"/>
      <c r="M355" s="197"/>
      <c r="N355" s="198"/>
      <c r="O355" s="198"/>
      <c r="P355" s="198"/>
      <c r="Q355" s="198"/>
      <c r="R355" s="198"/>
      <c r="S355" s="198"/>
      <c r="T355" s="198"/>
      <c r="U355" s="198"/>
      <c r="V355" s="198"/>
      <c r="W355" s="198"/>
      <c r="X355" s="305"/>
      <c r="AA355" s="305"/>
    </row>
    <row r="356" spans="1:27" x14ac:dyDescent="0.25">
      <c r="A356" s="173"/>
      <c r="B356" s="173"/>
      <c r="C356" s="173"/>
      <c r="D356" s="306"/>
      <c r="E356" s="306"/>
      <c r="F356" s="197"/>
      <c r="G356" s="197"/>
      <c r="H356" s="197"/>
      <c r="I356" s="197"/>
      <c r="J356" s="197"/>
      <c r="K356" s="197"/>
      <c r="L356" s="197"/>
      <c r="M356" s="197"/>
      <c r="N356" s="198"/>
      <c r="O356" s="198"/>
      <c r="P356" s="198"/>
      <c r="Q356" s="198"/>
      <c r="R356" s="198"/>
      <c r="S356" s="198"/>
      <c r="T356" s="198"/>
      <c r="U356" s="198"/>
      <c r="V356" s="198"/>
      <c r="W356" s="198"/>
      <c r="X356" s="305"/>
      <c r="AA356" s="305"/>
    </row>
    <row r="357" spans="1:27" x14ac:dyDescent="0.25">
      <c r="A357" s="173"/>
      <c r="B357" s="173"/>
      <c r="C357" s="173"/>
      <c r="D357" s="306"/>
      <c r="E357" s="306"/>
      <c r="F357" s="197"/>
      <c r="G357" s="197"/>
      <c r="H357" s="197"/>
      <c r="I357" s="197"/>
      <c r="J357" s="197"/>
      <c r="K357" s="197"/>
      <c r="L357" s="197"/>
      <c r="M357" s="197"/>
      <c r="N357" s="198"/>
      <c r="O357" s="198"/>
      <c r="P357" s="198"/>
      <c r="Q357" s="198"/>
      <c r="R357" s="198"/>
      <c r="S357" s="198"/>
      <c r="T357" s="198"/>
      <c r="U357" s="198"/>
      <c r="V357" s="198"/>
      <c r="W357" s="198"/>
      <c r="X357" s="305"/>
      <c r="AA357" s="305"/>
    </row>
    <row r="358" spans="1:27" x14ac:dyDescent="0.25">
      <c r="A358" s="173"/>
      <c r="B358" s="173"/>
      <c r="C358" s="173"/>
      <c r="D358" s="306"/>
      <c r="E358" s="306"/>
      <c r="F358" s="197"/>
      <c r="G358" s="197"/>
      <c r="H358" s="197"/>
      <c r="I358" s="197"/>
      <c r="J358" s="197"/>
      <c r="K358" s="197"/>
      <c r="L358" s="197"/>
      <c r="M358" s="197"/>
      <c r="N358" s="198"/>
      <c r="O358" s="198"/>
      <c r="P358" s="198"/>
      <c r="Q358" s="198"/>
      <c r="R358" s="198"/>
      <c r="S358" s="198"/>
      <c r="T358" s="198"/>
      <c r="U358" s="198"/>
      <c r="V358" s="198"/>
      <c r="W358" s="198"/>
      <c r="X358" s="305"/>
      <c r="AA358" s="305"/>
    </row>
    <row r="359" spans="1:27" x14ac:dyDescent="0.25">
      <c r="A359" s="173"/>
      <c r="B359" s="173"/>
      <c r="C359" s="173"/>
      <c r="D359" s="306"/>
      <c r="E359" s="306"/>
      <c r="F359" s="197"/>
      <c r="G359" s="197"/>
      <c r="H359" s="197"/>
      <c r="I359" s="197"/>
      <c r="J359" s="197"/>
      <c r="K359" s="197"/>
      <c r="L359" s="197"/>
      <c r="M359" s="197"/>
      <c r="N359" s="198"/>
      <c r="O359" s="198"/>
      <c r="P359" s="198"/>
      <c r="Q359" s="198"/>
      <c r="R359" s="198"/>
      <c r="S359" s="198"/>
      <c r="T359" s="198"/>
      <c r="U359" s="198"/>
      <c r="V359" s="198"/>
      <c r="W359" s="198"/>
      <c r="X359" s="305"/>
      <c r="AA359" s="305"/>
    </row>
    <row r="360" spans="1:27" x14ac:dyDescent="0.25">
      <c r="A360" s="173"/>
      <c r="B360" s="173"/>
      <c r="C360" s="173"/>
      <c r="D360" s="306"/>
      <c r="E360" s="306"/>
      <c r="F360" s="197"/>
      <c r="G360" s="197"/>
      <c r="H360" s="197"/>
      <c r="I360" s="197"/>
      <c r="J360" s="197"/>
      <c r="K360" s="197"/>
      <c r="L360" s="197"/>
      <c r="M360" s="197"/>
      <c r="N360" s="198"/>
      <c r="O360" s="198"/>
      <c r="P360" s="198"/>
      <c r="Q360" s="198"/>
      <c r="R360" s="198"/>
      <c r="S360" s="198"/>
      <c r="T360" s="198"/>
      <c r="U360" s="198"/>
      <c r="V360" s="198"/>
      <c r="W360" s="198"/>
      <c r="X360" s="305"/>
      <c r="AA360" s="305"/>
    </row>
    <row r="361" spans="1:27" x14ac:dyDescent="0.25">
      <c r="A361" s="173"/>
      <c r="B361" s="173"/>
      <c r="C361" s="173"/>
      <c r="D361" s="306"/>
      <c r="E361" s="306"/>
      <c r="F361" s="197"/>
      <c r="G361" s="197"/>
      <c r="H361" s="197"/>
      <c r="I361" s="197"/>
      <c r="J361" s="197"/>
      <c r="K361" s="197"/>
      <c r="L361" s="197"/>
      <c r="M361" s="197"/>
      <c r="N361" s="198"/>
      <c r="O361" s="198"/>
      <c r="P361" s="198"/>
      <c r="Q361" s="198"/>
      <c r="R361" s="198"/>
      <c r="S361" s="198"/>
      <c r="T361" s="198"/>
      <c r="U361" s="198"/>
      <c r="V361" s="198"/>
      <c r="W361" s="198"/>
      <c r="X361" s="305"/>
      <c r="AA361" s="305"/>
    </row>
    <row r="362" spans="1:27" x14ac:dyDescent="0.25">
      <c r="A362" s="173"/>
      <c r="B362" s="173"/>
      <c r="C362" s="173"/>
      <c r="D362" s="306"/>
      <c r="E362" s="306"/>
      <c r="F362" s="197"/>
      <c r="G362" s="197"/>
      <c r="H362" s="197"/>
      <c r="I362" s="197"/>
      <c r="J362" s="197"/>
      <c r="K362" s="197"/>
      <c r="L362" s="197"/>
      <c r="M362" s="197"/>
      <c r="N362" s="198"/>
      <c r="O362" s="198"/>
      <c r="P362" s="198"/>
      <c r="Q362" s="198"/>
      <c r="R362" s="198"/>
      <c r="S362" s="198"/>
      <c r="T362" s="198"/>
      <c r="U362" s="198"/>
      <c r="V362" s="198"/>
      <c r="W362" s="198"/>
      <c r="X362" s="305"/>
      <c r="AA362" s="305"/>
    </row>
    <row r="363" spans="1:27" x14ac:dyDescent="0.25">
      <c r="A363" s="173"/>
      <c r="B363" s="173"/>
      <c r="C363" s="173"/>
      <c r="D363" s="306"/>
      <c r="E363" s="306"/>
      <c r="F363" s="197"/>
      <c r="G363" s="197"/>
      <c r="H363" s="197"/>
      <c r="I363" s="197"/>
      <c r="J363" s="197"/>
      <c r="K363" s="197"/>
      <c r="L363" s="197"/>
      <c r="M363" s="197"/>
      <c r="N363" s="198"/>
      <c r="O363" s="198"/>
      <c r="P363" s="198"/>
      <c r="Q363" s="198"/>
      <c r="R363" s="198"/>
      <c r="S363" s="198"/>
      <c r="T363" s="198"/>
      <c r="U363" s="198"/>
      <c r="V363" s="198"/>
      <c r="W363" s="198"/>
      <c r="X363" s="305"/>
      <c r="AA363" s="305"/>
    </row>
    <row r="364" spans="1:27" x14ac:dyDescent="0.25">
      <c r="A364" s="173"/>
      <c r="B364" s="173"/>
      <c r="C364" s="173"/>
      <c r="D364" s="306"/>
      <c r="E364" s="306"/>
      <c r="F364" s="197"/>
      <c r="G364" s="197"/>
      <c r="H364" s="197"/>
      <c r="I364" s="197"/>
      <c r="J364" s="197"/>
      <c r="K364" s="197"/>
      <c r="L364" s="197"/>
      <c r="M364" s="197"/>
      <c r="N364" s="198"/>
      <c r="O364" s="198"/>
      <c r="P364" s="198"/>
      <c r="Q364" s="198"/>
      <c r="R364" s="198"/>
      <c r="S364" s="198"/>
      <c r="T364" s="198"/>
      <c r="U364" s="198"/>
      <c r="V364" s="198"/>
      <c r="W364" s="198"/>
      <c r="X364" s="305"/>
      <c r="AA364" s="305"/>
    </row>
    <row r="365" spans="1:27" x14ac:dyDescent="0.25">
      <c r="A365" s="173"/>
      <c r="B365" s="173"/>
      <c r="C365" s="173"/>
      <c r="D365" s="306"/>
      <c r="E365" s="306"/>
      <c r="F365" s="197"/>
      <c r="G365" s="197"/>
      <c r="H365" s="197"/>
      <c r="I365" s="197"/>
      <c r="J365" s="197"/>
      <c r="K365" s="197"/>
      <c r="L365" s="197"/>
      <c r="M365" s="197"/>
      <c r="N365" s="198"/>
      <c r="O365" s="198"/>
      <c r="P365" s="198"/>
      <c r="Q365" s="198"/>
      <c r="R365" s="198"/>
      <c r="S365" s="198"/>
      <c r="T365" s="198"/>
      <c r="U365" s="198"/>
      <c r="V365" s="198"/>
      <c r="W365" s="198"/>
      <c r="X365" s="305"/>
      <c r="AA365" s="305"/>
    </row>
    <row r="366" spans="1:27" x14ac:dyDescent="0.25">
      <c r="A366" s="173"/>
      <c r="B366" s="173"/>
      <c r="C366" s="173"/>
      <c r="D366" s="306"/>
      <c r="E366" s="306"/>
      <c r="F366" s="197"/>
      <c r="G366" s="197"/>
      <c r="H366" s="197"/>
      <c r="I366" s="197"/>
      <c r="J366" s="197"/>
      <c r="K366" s="197"/>
      <c r="L366" s="197"/>
      <c r="M366" s="197"/>
      <c r="N366" s="198"/>
      <c r="O366" s="198"/>
      <c r="P366" s="198"/>
      <c r="Q366" s="198"/>
      <c r="R366" s="198"/>
      <c r="S366" s="198"/>
      <c r="T366" s="198"/>
      <c r="U366" s="198"/>
      <c r="V366" s="198"/>
      <c r="W366" s="198"/>
      <c r="X366" s="305"/>
      <c r="AA366" s="305"/>
    </row>
    <row r="367" spans="1:27" x14ac:dyDescent="0.25">
      <c r="A367" s="173"/>
      <c r="B367" s="173"/>
      <c r="C367" s="173"/>
      <c r="D367" s="306"/>
      <c r="E367" s="306"/>
      <c r="F367" s="197"/>
      <c r="G367" s="197"/>
      <c r="H367" s="197"/>
      <c r="I367" s="197"/>
      <c r="J367" s="197"/>
      <c r="K367" s="197"/>
      <c r="L367" s="197"/>
      <c r="M367" s="197"/>
      <c r="N367" s="198"/>
      <c r="O367" s="198"/>
      <c r="P367" s="198"/>
      <c r="Q367" s="198"/>
      <c r="R367" s="198"/>
      <c r="S367" s="198"/>
      <c r="T367" s="198"/>
      <c r="U367" s="198"/>
      <c r="V367" s="198"/>
      <c r="W367" s="198"/>
      <c r="X367" s="305"/>
      <c r="AA367" s="305"/>
    </row>
    <row r="368" spans="1:27" x14ac:dyDescent="0.25">
      <c r="A368" s="173"/>
      <c r="B368" s="173"/>
      <c r="C368" s="173"/>
      <c r="D368" s="306"/>
      <c r="E368" s="306"/>
      <c r="F368" s="197"/>
      <c r="G368" s="197"/>
      <c r="H368" s="197"/>
      <c r="I368" s="197"/>
      <c r="J368" s="197"/>
      <c r="K368" s="197"/>
      <c r="L368" s="197"/>
      <c r="M368" s="197"/>
      <c r="N368" s="198"/>
      <c r="O368" s="198"/>
      <c r="P368" s="198"/>
      <c r="Q368" s="198"/>
      <c r="R368" s="198"/>
      <c r="S368" s="198"/>
      <c r="T368" s="198"/>
      <c r="U368" s="198"/>
      <c r="V368" s="198"/>
      <c r="W368" s="198"/>
      <c r="X368" s="305"/>
      <c r="AA368" s="305"/>
    </row>
    <row r="369" spans="1:27" x14ac:dyDescent="0.25">
      <c r="A369" s="173"/>
      <c r="B369" s="173"/>
      <c r="C369" s="173"/>
      <c r="D369" s="306"/>
      <c r="E369" s="306"/>
      <c r="F369" s="197"/>
      <c r="G369" s="197"/>
      <c r="H369" s="197"/>
      <c r="I369" s="197"/>
      <c r="J369" s="197"/>
      <c r="K369" s="197"/>
      <c r="L369" s="197"/>
      <c r="M369" s="197"/>
      <c r="N369" s="198"/>
      <c r="O369" s="198"/>
      <c r="P369" s="198"/>
      <c r="Q369" s="198"/>
      <c r="R369" s="198"/>
      <c r="S369" s="198"/>
      <c r="T369" s="198"/>
      <c r="U369" s="198"/>
      <c r="V369" s="198"/>
      <c r="W369" s="198"/>
      <c r="X369" s="305"/>
      <c r="AA369" s="305"/>
    </row>
    <row r="370" spans="1:27" x14ac:dyDescent="0.25">
      <c r="A370" s="173"/>
      <c r="B370" s="173"/>
      <c r="C370" s="173"/>
      <c r="D370" s="306"/>
      <c r="E370" s="306"/>
      <c r="F370" s="197"/>
      <c r="G370" s="197"/>
      <c r="H370" s="197"/>
      <c r="I370" s="197"/>
      <c r="J370" s="197"/>
      <c r="K370" s="197"/>
      <c r="L370" s="197"/>
      <c r="M370" s="197"/>
      <c r="N370" s="198"/>
      <c r="O370" s="198"/>
      <c r="P370" s="198"/>
      <c r="Q370" s="198"/>
      <c r="R370" s="198"/>
      <c r="S370" s="198"/>
      <c r="T370" s="198"/>
      <c r="U370" s="198"/>
      <c r="V370" s="198"/>
      <c r="W370" s="198"/>
      <c r="X370" s="305"/>
      <c r="AA370" s="305"/>
    </row>
    <row r="371" spans="1:27" x14ac:dyDescent="0.25">
      <c r="A371" s="173"/>
      <c r="B371" s="173"/>
      <c r="C371" s="173"/>
      <c r="D371" s="306"/>
      <c r="E371" s="306"/>
      <c r="F371" s="197"/>
      <c r="G371" s="197"/>
      <c r="H371" s="197"/>
      <c r="I371" s="197"/>
      <c r="J371" s="197"/>
      <c r="K371" s="197"/>
      <c r="L371" s="197"/>
      <c r="M371" s="197"/>
      <c r="N371" s="198"/>
      <c r="O371" s="198"/>
      <c r="P371" s="198"/>
      <c r="Q371" s="198"/>
      <c r="R371" s="198"/>
      <c r="S371" s="198"/>
      <c r="T371" s="198"/>
      <c r="U371" s="198"/>
      <c r="V371" s="198"/>
      <c r="W371" s="198"/>
      <c r="X371" s="305"/>
      <c r="AA371" s="305"/>
    </row>
    <row r="372" spans="1:27" x14ac:dyDescent="0.25">
      <c r="A372" s="173"/>
      <c r="B372" s="173"/>
      <c r="C372" s="173"/>
      <c r="D372" s="306"/>
      <c r="E372" s="306"/>
      <c r="F372" s="197"/>
      <c r="G372" s="197"/>
      <c r="H372" s="197"/>
      <c r="I372" s="197"/>
      <c r="J372" s="197"/>
      <c r="K372" s="197"/>
      <c r="L372" s="197"/>
      <c r="M372" s="197"/>
      <c r="N372" s="198"/>
      <c r="O372" s="198"/>
      <c r="P372" s="198"/>
      <c r="Q372" s="198"/>
      <c r="R372" s="198"/>
      <c r="S372" s="198"/>
      <c r="T372" s="198"/>
      <c r="U372" s="198"/>
      <c r="V372" s="198"/>
      <c r="W372" s="198"/>
      <c r="X372" s="305"/>
      <c r="AA372" s="305"/>
    </row>
    <row r="373" spans="1:27" x14ac:dyDescent="0.25">
      <c r="A373" s="173"/>
      <c r="B373" s="173"/>
      <c r="C373" s="173"/>
      <c r="D373" s="306"/>
      <c r="E373" s="306"/>
      <c r="F373" s="197"/>
      <c r="G373" s="197"/>
      <c r="H373" s="197"/>
      <c r="I373" s="197"/>
      <c r="J373" s="197"/>
      <c r="K373" s="197"/>
      <c r="L373" s="197"/>
      <c r="M373" s="197"/>
      <c r="N373" s="198"/>
      <c r="O373" s="198"/>
      <c r="P373" s="198"/>
      <c r="Q373" s="198"/>
      <c r="R373" s="198"/>
      <c r="S373" s="198"/>
      <c r="T373" s="198"/>
      <c r="U373" s="198"/>
      <c r="V373" s="198"/>
      <c r="W373" s="198"/>
      <c r="X373" s="305"/>
      <c r="AA373" s="305"/>
    </row>
    <row r="374" spans="1:27" x14ac:dyDescent="0.25">
      <c r="A374" s="173"/>
      <c r="B374" s="173"/>
      <c r="C374" s="173"/>
      <c r="D374" s="306"/>
      <c r="E374" s="306"/>
      <c r="F374" s="197"/>
      <c r="G374" s="197"/>
      <c r="H374" s="197"/>
      <c r="I374" s="197"/>
      <c r="J374" s="197"/>
      <c r="K374" s="197"/>
      <c r="L374" s="197"/>
      <c r="M374" s="197"/>
      <c r="N374" s="198"/>
      <c r="O374" s="198"/>
      <c r="P374" s="198"/>
      <c r="Q374" s="198"/>
      <c r="R374" s="198"/>
      <c r="S374" s="198"/>
      <c r="T374" s="198"/>
      <c r="U374" s="198"/>
      <c r="V374" s="198"/>
      <c r="W374" s="198"/>
      <c r="X374" s="305"/>
      <c r="AA374" s="305"/>
    </row>
    <row r="375" spans="1:27" x14ac:dyDescent="0.25">
      <c r="A375" s="173"/>
      <c r="B375" s="173"/>
      <c r="C375" s="173"/>
      <c r="D375" s="306"/>
      <c r="E375" s="306"/>
      <c r="F375" s="197"/>
      <c r="G375" s="197"/>
      <c r="H375" s="197"/>
      <c r="I375" s="197"/>
      <c r="J375" s="197"/>
      <c r="K375" s="197"/>
      <c r="L375" s="197"/>
      <c r="M375" s="197"/>
      <c r="N375" s="198"/>
      <c r="O375" s="198"/>
      <c r="P375" s="198"/>
      <c r="Q375" s="198"/>
      <c r="R375" s="198"/>
      <c r="S375" s="198"/>
      <c r="T375" s="198"/>
      <c r="U375" s="198"/>
      <c r="V375" s="198"/>
      <c r="W375" s="198"/>
      <c r="X375" s="305"/>
      <c r="AA375" s="305"/>
    </row>
    <row r="376" spans="1:27" x14ac:dyDescent="0.25">
      <c r="A376" s="173"/>
      <c r="B376" s="173"/>
      <c r="C376" s="173"/>
      <c r="D376" s="306"/>
      <c r="E376" s="306"/>
      <c r="F376" s="197"/>
      <c r="G376" s="197"/>
      <c r="H376" s="197"/>
      <c r="I376" s="197"/>
      <c r="J376" s="197"/>
      <c r="K376" s="197"/>
      <c r="L376" s="197"/>
      <c r="M376" s="197"/>
      <c r="N376" s="198"/>
      <c r="O376" s="198"/>
      <c r="P376" s="198"/>
      <c r="Q376" s="198"/>
      <c r="R376" s="198"/>
      <c r="S376" s="198"/>
      <c r="T376" s="198"/>
      <c r="U376" s="198"/>
      <c r="V376" s="198"/>
      <c r="W376" s="198"/>
      <c r="X376" s="305"/>
      <c r="AA376" s="305"/>
    </row>
    <row r="377" spans="1:27" x14ac:dyDescent="0.25">
      <c r="A377" s="173"/>
      <c r="B377" s="173"/>
      <c r="C377" s="173"/>
      <c r="D377" s="306"/>
      <c r="E377" s="306"/>
      <c r="F377" s="197"/>
      <c r="G377" s="197"/>
      <c r="H377" s="197"/>
      <c r="I377" s="197"/>
      <c r="J377" s="197"/>
      <c r="K377" s="197"/>
      <c r="L377" s="197"/>
      <c r="M377" s="197"/>
      <c r="N377" s="198"/>
      <c r="O377" s="198"/>
      <c r="P377" s="198"/>
      <c r="Q377" s="198"/>
      <c r="R377" s="198"/>
      <c r="S377" s="198"/>
      <c r="T377" s="198"/>
      <c r="U377" s="198"/>
      <c r="V377" s="198"/>
      <c r="W377" s="198"/>
      <c r="X377" s="305"/>
      <c r="AA377" s="305"/>
    </row>
    <row r="378" spans="1:27" x14ac:dyDescent="0.25">
      <c r="A378" s="173"/>
      <c r="B378" s="173"/>
      <c r="C378" s="173"/>
      <c r="D378" s="306"/>
      <c r="E378" s="306"/>
      <c r="F378" s="197"/>
      <c r="G378" s="197"/>
      <c r="H378" s="197"/>
      <c r="I378" s="197"/>
      <c r="J378" s="197"/>
      <c r="K378" s="197"/>
      <c r="L378" s="197"/>
      <c r="M378" s="197"/>
      <c r="N378" s="198"/>
      <c r="O378" s="198"/>
      <c r="P378" s="198"/>
      <c r="Q378" s="198"/>
      <c r="R378" s="198"/>
      <c r="S378" s="198"/>
      <c r="T378" s="198"/>
      <c r="U378" s="198"/>
      <c r="V378" s="198"/>
      <c r="W378" s="198"/>
      <c r="X378" s="305"/>
      <c r="AA378" s="305"/>
    </row>
    <row r="379" spans="1:27" x14ac:dyDescent="0.25">
      <c r="A379" s="173"/>
      <c r="B379" s="173"/>
      <c r="C379" s="173"/>
      <c r="D379" s="306"/>
      <c r="E379" s="306"/>
      <c r="F379" s="197"/>
      <c r="G379" s="197"/>
      <c r="H379" s="197"/>
      <c r="I379" s="197"/>
      <c r="J379" s="197"/>
      <c r="K379" s="197"/>
      <c r="L379" s="197"/>
      <c r="M379" s="197"/>
      <c r="N379" s="198"/>
      <c r="O379" s="198"/>
      <c r="P379" s="198"/>
      <c r="Q379" s="198"/>
      <c r="R379" s="198"/>
      <c r="S379" s="198"/>
      <c r="T379" s="198"/>
      <c r="U379" s="198"/>
      <c r="V379" s="198"/>
      <c r="W379" s="198"/>
      <c r="X379" s="305"/>
      <c r="AA379" s="305"/>
    </row>
    <row r="380" spans="1:27" x14ac:dyDescent="0.25">
      <c r="A380" s="173"/>
      <c r="B380" s="173"/>
      <c r="C380" s="173"/>
      <c r="D380" s="306"/>
      <c r="E380" s="306"/>
      <c r="F380" s="197"/>
      <c r="G380" s="197"/>
      <c r="H380" s="197"/>
      <c r="I380" s="197"/>
      <c r="J380" s="197"/>
      <c r="K380" s="197"/>
      <c r="L380" s="197"/>
      <c r="M380" s="197"/>
      <c r="N380" s="198"/>
      <c r="O380" s="198"/>
      <c r="P380" s="198"/>
      <c r="Q380" s="198"/>
      <c r="R380" s="198"/>
      <c r="S380" s="198"/>
      <c r="T380" s="198"/>
      <c r="U380" s="198"/>
      <c r="V380" s="198"/>
      <c r="W380" s="198"/>
      <c r="X380" s="305"/>
      <c r="AA380" s="305"/>
    </row>
    <row r="381" spans="1:27" x14ac:dyDescent="0.25">
      <c r="A381" s="173"/>
      <c r="B381" s="173"/>
      <c r="C381" s="173"/>
      <c r="D381" s="306"/>
      <c r="E381" s="306"/>
      <c r="F381" s="197"/>
      <c r="G381" s="197"/>
      <c r="H381" s="197"/>
      <c r="I381" s="197"/>
      <c r="J381" s="197"/>
      <c r="K381" s="197"/>
      <c r="L381" s="197"/>
      <c r="M381" s="197"/>
      <c r="N381" s="198"/>
      <c r="O381" s="198"/>
      <c r="P381" s="198"/>
      <c r="Q381" s="198"/>
      <c r="R381" s="198"/>
      <c r="S381" s="198"/>
      <c r="T381" s="198"/>
      <c r="U381" s="198"/>
      <c r="V381" s="198"/>
      <c r="W381" s="198"/>
      <c r="X381" s="305"/>
      <c r="AA381" s="305"/>
    </row>
    <row r="382" spans="1:27" x14ac:dyDescent="0.25">
      <c r="A382" s="173"/>
      <c r="B382" s="173"/>
      <c r="C382" s="173"/>
      <c r="D382" s="306"/>
      <c r="E382" s="306"/>
      <c r="F382" s="197"/>
      <c r="G382" s="197"/>
      <c r="H382" s="197"/>
      <c r="I382" s="197"/>
      <c r="J382" s="197"/>
      <c r="K382" s="197"/>
      <c r="L382" s="197"/>
      <c r="M382" s="197"/>
      <c r="N382" s="198"/>
      <c r="O382" s="198"/>
      <c r="P382" s="198"/>
      <c r="Q382" s="198"/>
      <c r="R382" s="198"/>
      <c r="S382" s="198"/>
      <c r="T382" s="198"/>
      <c r="U382" s="198"/>
      <c r="V382" s="198"/>
      <c r="W382" s="198"/>
      <c r="X382" s="305"/>
      <c r="AA382" s="305"/>
    </row>
    <row r="383" spans="1:27" x14ac:dyDescent="0.25">
      <c r="A383" s="173"/>
      <c r="B383" s="173"/>
      <c r="C383" s="173"/>
      <c r="D383" s="306"/>
      <c r="E383" s="306"/>
      <c r="F383" s="197"/>
      <c r="G383" s="197"/>
      <c r="H383" s="197"/>
      <c r="I383" s="197"/>
      <c r="J383" s="197"/>
      <c r="K383" s="197"/>
      <c r="L383" s="197"/>
      <c r="M383" s="197"/>
      <c r="N383" s="198"/>
      <c r="O383" s="198"/>
      <c r="P383" s="198"/>
      <c r="Q383" s="198"/>
      <c r="R383" s="198"/>
      <c r="S383" s="198"/>
      <c r="T383" s="198"/>
      <c r="U383" s="198"/>
      <c r="V383" s="198"/>
      <c r="W383" s="198"/>
      <c r="X383" s="305"/>
      <c r="AA383" s="305"/>
    </row>
    <row r="384" spans="1:27" x14ac:dyDescent="0.25">
      <c r="A384" s="173"/>
      <c r="B384" s="173"/>
      <c r="C384" s="173"/>
      <c r="D384" s="306"/>
      <c r="E384" s="306"/>
      <c r="F384" s="197"/>
      <c r="G384" s="197"/>
      <c r="H384" s="197"/>
      <c r="I384" s="197"/>
      <c r="J384" s="197"/>
      <c r="K384" s="197"/>
      <c r="L384" s="197"/>
      <c r="M384" s="197"/>
      <c r="N384" s="198"/>
      <c r="O384" s="198"/>
      <c r="P384" s="198"/>
      <c r="Q384" s="198"/>
      <c r="R384" s="198"/>
      <c r="S384" s="198"/>
      <c r="T384" s="198"/>
      <c r="U384" s="198"/>
      <c r="V384" s="198"/>
      <c r="W384" s="198"/>
      <c r="X384" s="305"/>
      <c r="AA384" s="305"/>
    </row>
    <row r="385" spans="1:27" x14ac:dyDescent="0.25">
      <c r="A385" s="173"/>
      <c r="B385" s="173"/>
      <c r="C385" s="173"/>
      <c r="D385" s="306"/>
      <c r="E385" s="306"/>
      <c r="F385" s="197"/>
      <c r="G385" s="197"/>
      <c r="H385" s="197"/>
      <c r="I385" s="197"/>
      <c r="J385" s="197"/>
      <c r="K385" s="197"/>
      <c r="L385" s="197"/>
      <c r="M385" s="197"/>
      <c r="N385" s="198"/>
      <c r="O385" s="198"/>
      <c r="P385" s="198"/>
      <c r="Q385" s="198"/>
      <c r="R385" s="198"/>
      <c r="S385" s="198"/>
      <c r="T385" s="198"/>
      <c r="U385" s="198"/>
      <c r="V385" s="198"/>
      <c r="W385" s="198"/>
      <c r="X385" s="305"/>
      <c r="AA385" s="305"/>
    </row>
    <row r="386" spans="1:27" x14ac:dyDescent="0.25">
      <c r="A386" s="173"/>
      <c r="B386" s="173"/>
      <c r="C386" s="173"/>
      <c r="D386" s="306"/>
      <c r="E386" s="306"/>
      <c r="F386" s="197"/>
      <c r="G386" s="197"/>
      <c r="H386" s="197"/>
      <c r="I386" s="197"/>
      <c r="J386" s="197"/>
      <c r="K386" s="197"/>
      <c r="L386" s="197"/>
      <c r="M386" s="197"/>
      <c r="N386" s="198"/>
      <c r="O386" s="198"/>
      <c r="P386" s="198"/>
      <c r="Q386" s="198"/>
      <c r="R386" s="198"/>
      <c r="S386" s="198"/>
      <c r="T386" s="198"/>
      <c r="U386" s="198"/>
      <c r="V386" s="198"/>
      <c r="W386" s="198"/>
      <c r="X386" s="305"/>
      <c r="AA386" s="305"/>
    </row>
    <row r="387" spans="1:27" x14ac:dyDescent="0.25">
      <c r="A387" s="173"/>
      <c r="B387" s="173"/>
      <c r="C387" s="173"/>
      <c r="D387" s="306"/>
      <c r="E387" s="306"/>
      <c r="F387" s="197"/>
      <c r="G387" s="197"/>
      <c r="H387" s="197"/>
      <c r="I387" s="197"/>
      <c r="J387" s="197"/>
      <c r="K387" s="197"/>
      <c r="L387" s="197"/>
      <c r="M387" s="197"/>
      <c r="N387" s="198"/>
      <c r="O387" s="198"/>
      <c r="P387" s="198"/>
      <c r="Q387" s="198"/>
      <c r="R387" s="198"/>
      <c r="S387" s="198"/>
      <c r="T387" s="198"/>
      <c r="U387" s="198"/>
      <c r="V387" s="198"/>
      <c r="W387" s="198"/>
      <c r="X387" s="305"/>
      <c r="AA387" s="305"/>
    </row>
    <row r="388" spans="1:27" x14ac:dyDescent="0.25">
      <c r="A388" s="173"/>
      <c r="B388" s="173"/>
      <c r="C388" s="173"/>
      <c r="D388" s="306"/>
      <c r="E388" s="306"/>
      <c r="F388" s="197"/>
      <c r="G388" s="197"/>
      <c r="H388" s="197"/>
      <c r="I388" s="197"/>
      <c r="J388" s="197"/>
      <c r="K388" s="197"/>
      <c r="L388" s="197"/>
      <c r="M388" s="197"/>
      <c r="N388" s="198"/>
      <c r="O388" s="198"/>
      <c r="P388" s="198"/>
      <c r="Q388" s="198"/>
      <c r="R388" s="198"/>
      <c r="S388" s="198"/>
      <c r="T388" s="198"/>
      <c r="U388" s="198"/>
      <c r="V388" s="198"/>
      <c r="W388" s="198"/>
      <c r="X388" s="305"/>
      <c r="AA388" s="305"/>
    </row>
    <row r="389" spans="1:27" x14ac:dyDescent="0.25">
      <c r="A389" s="173"/>
      <c r="B389" s="173"/>
      <c r="C389" s="173"/>
      <c r="D389" s="306"/>
      <c r="E389" s="306"/>
      <c r="F389" s="197"/>
      <c r="G389" s="197"/>
      <c r="H389" s="197"/>
      <c r="I389" s="197"/>
      <c r="J389" s="197"/>
      <c r="K389" s="197"/>
      <c r="L389" s="197"/>
      <c r="M389" s="197"/>
      <c r="N389" s="198"/>
      <c r="O389" s="198"/>
      <c r="P389" s="198"/>
      <c r="Q389" s="198"/>
      <c r="R389" s="198"/>
      <c r="S389" s="198"/>
      <c r="T389" s="198"/>
      <c r="U389" s="198"/>
      <c r="V389" s="198"/>
      <c r="W389" s="198"/>
      <c r="X389" s="305"/>
      <c r="AA389" s="305"/>
    </row>
    <row r="390" spans="1:27" x14ac:dyDescent="0.25">
      <c r="A390" s="173"/>
      <c r="B390" s="173"/>
      <c r="C390" s="173"/>
      <c r="D390" s="306"/>
      <c r="E390" s="306"/>
      <c r="F390" s="197"/>
      <c r="G390" s="197"/>
      <c r="H390" s="197"/>
      <c r="I390" s="197"/>
      <c r="J390" s="197"/>
      <c r="K390" s="197"/>
      <c r="L390" s="197"/>
      <c r="M390" s="197"/>
      <c r="N390" s="198"/>
      <c r="O390" s="198"/>
      <c r="P390" s="198"/>
      <c r="Q390" s="198"/>
      <c r="R390" s="198"/>
      <c r="S390" s="198"/>
      <c r="T390" s="198"/>
      <c r="U390" s="198"/>
      <c r="V390" s="198"/>
      <c r="W390" s="198"/>
      <c r="X390" s="305"/>
      <c r="AA390" s="305"/>
    </row>
    <row r="391" spans="1:27" x14ac:dyDescent="0.25">
      <c r="A391" s="173"/>
      <c r="B391" s="173"/>
      <c r="C391" s="173"/>
      <c r="D391" s="306"/>
      <c r="E391" s="306"/>
      <c r="F391" s="197"/>
      <c r="G391" s="197"/>
      <c r="H391" s="197"/>
      <c r="I391" s="197"/>
      <c r="J391" s="197"/>
      <c r="K391" s="197"/>
      <c r="L391" s="197"/>
      <c r="M391" s="197"/>
      <c r="N391" s="198"/>
      <c r="O391" s="198"/>
      <c r="P391" s="198"/>
      <c r="Q391" s="198"/>
      <c r="R391" s="198"/>
      <c r="S391" s="198"/>
      <c r="T391" s="198"/>
      <c r="U391" s="198"/>
      <c r="V391" s="198"/>
      <c r="W391" s="198"/>
      <c r="X391" s="305"/>
      <c r="AA391" s="305"/>
    </row>
    <row r="392" spans="1:27" x14ac:dyDescent="0.25">
      <c r="A392" s="173"/>
      <c r="B392" s="173"/>
      <c r="C392" s="173"/>
      <c r="D392" s="306"/>
      <c r="E392" s="306"/>
      <c r="F392" s="197"/>
      <c r="G392" s="197"/>
      <c r="H392" s="197"/>
      <c r="I392" s="197"/>
      <c r="J392" s="197"/>
      <c r="K392" s="197"/>
      <c r="L392" s="197"/>
      <c r="M392" s="197"/>
      <c r="N392" s="198"/>
      <c r="O392" s="198"/>
      <c r="P392" s="198"/>
      <c r="Q392" s="198"/>
      <c r="R392" s="198"/>
      <c r="S392" s="198"/>
      <c r="T392" s="198"/>
      <c r="U392" s="198"/>
      <c r="V392" s="198"/>
      <c r="W392" s="198"/>
      <c r="X392" s="305"/>
      <c r="AA392" s="305"/>
    </row>
    <row r="393" spans="1:27" x14ac:dyDescent="0.25">
      <c r="A393" s="173"/>
      <c r="B393" s="173"/>
      <c r="C393" s="173"/>
      <c r="D393" s="306"/>
      <c r="E393" s="306"/>
      <c r="F393" s="197"/>
      <c r="G393" s="197"/>
      <c r="H393" s="197"/>
      <c r="I393" s="197"/>
      <c r="J393" s="197"/>
      <c r="K393" s="197"/>
      <c r="L393" s="197"/>
      <c r="M393" s="197"/>
      <c r="N393" s="198"/>
      <c r="O393" s="198"/>
      <c r="P393" s="198"/>
      <c r="Q393" s="198"/>
      <c r="R393" s="198"/>
      <c r="S393" s="198"/>
      <c r="T393" s="198"/>
      <c r="U393" s="198"/>
      <c r="V393" s="198"/>
      <c r="W393" s="198"/>
      <c r="X393" s="305"/>
      <c r="AA393" s="305"/>
    </row>
    <row r="394" spans="1:27" x14ac:dyDescent="0.25">
      <c r="A394" s="173"/>
      <c r="B394" s="173"/>
      <c r="C394" s="173"/>
      <c r="D394" s="306"/>
      <c r="E394" s="306"/>
      <c r="F394" s="197"/>
      <c r="G394" s="197"/>
      <c r="H394" s="197"/>
      <c r="I394" s="197"/>
      <c r="J394" s="197"/>
      <c r="K394" s="197"/>
      <c r="L394" s="197"/>
      <c r="M394" s="197"/>
      <c r="N394" s="198"/>
      <c r="O394" s="198"/>
      <c r="P394" s="198"/>
      <c r="Q394" s="198"/>
      <c r="R394" s="198"/>
      <c r="S394" s="198"/>
      <c r="T394" s="198"/>
      <c r="U394" s="198"/>
      <c r="V394" s="198"/>
      <c r="W394" s="198"/>
      <c r="X394" s="305"/>
      <c r="AA394" s="305"/>
    </row>
    <row r="395" spans="1:27" x14ac:dyDescent="0.25">
      <c r="A395" s="173"/>
      <c r="B395" s="173"/>
      <c r="C395" s="173"/>
      <c r="D395" s="306"/>
      <c r="E395" s="306"/>
      <c r="F395" s="197"/>
      <c r="G395" s="197"/>
      <c r="H395" s="197"/>
      <c r="I395" s="197"/>
      <c r="J395" s="197"/>
      <c r="K395" s="197"/>
      <c r="L395" s="197"/>
      <c r="M395" s="197"/>
      <c r="N395" s="198"/>
      <c r="O395" s="198"/>
      <c r="P395" s="198"/>
      <c r="Q395" s="198"/>
      <c r="R395" s="198"/>
      <c r="S395" s="198"/>
      <c r="T395" s="198"/>
      <c r="U395" s="198"/>
      <c r="V395" s="198"/>
      <c r="W395" s="198"/>
      <c r="X395" s="305"/>
      <c r="AA395" s="305"/>
    </row>
    <row r="396" spans="1:27" x14ac:dyDescent="0.25">
      <c r="A396" s="173"/>
      <c r="B396" s="173"/>
      <c r="C396" s="173"/>
      <c r="D396" s="306"/>
      <c r="E396" s="306"/>
      <c r="F396" s="197"/>
      <c r="G396" s="197"/>
      <c r="H396" s="197"/>
      <c r="I396" s="197"/>
      <c r="J396" s="197"/>
      <c r="K396" s="197"/>
      <c r="L396" s="197"/>
      <c r="M396" s="197"/>
      <c r="N396" s="198"/>
      <c r="O396" s="198"/>
      <c r="P396" s="198"/>
      <c r="Q396" s="198"/>
      <c r="R396" s="198"/>
      <c r="S396" s="198"/>
      <c r="T396" s="198"/>
      <c r="U396" s="198"/>
      <c r="V396" s="198"/>
      <c r="W396" s="198"/>
      <c r="X396" s="305"/>
      <c r="AA396" s="305"/>
    </row>
    <row r="397" spans="1:27" x14ac:dyDescent="0.25">
      <c r="A397" s="173"/>
      <c r="B397" s="173"/>
      <c r="C397" s="173"/>
      <c r="D397" s="306"/>
      <c r="E397" s="306"/>
      <c r="F397" s="197"/>
      <c r="G397" s="197"/>
      <c r="H397" s="197"/>
      <c r="I397" s="197"/>
      <c r="J397" s="197"/>
      <c r="K397" s="197"/>
      <c r="L397" s="197"/>
      <c r="M397" s="197"/>
      <c r="N397" s="198"/>
      <c r="O397" s="198"/>
      <c r="P397" s="198"/>
      <c r="Q397" s="198"/>
      <c r="R397" s="198"/>
      <c r="S397" s="198"/>
      <c r="T397" s="198"/>
      <c r="U397" s="198"/>
      <c r="V397" s="198"/>
      <c r="W397" s="198"/>
      <c r="X397" s="305"/>
      <c r="AA397" s="305"/>
    </row>
    <row r="398" spans="1:27" x14ac:dyDescent="0.25">
      <c r="A398" s="173"/>
      <c r="B398" s="173"/>
      <c r="C398" s="173"/>
      <c r="D398" s="306"/>
      <c r="E398" s="306"/>
      <c r="F398" s="197"/>
      <c r="G398" s="197"/>
      <c r="H398" s="197"/>
      <c r="I398" s="197"/>
      <c r="J398" s="197"/>
      <c r="K398" s="197"/>
      <c r="L398" s="197"/>
      <c r="M398" s="197"/>
      <c r="N398" s="198"/>
      <c r="O398" s="198"/>
      <c r="P398" s="198"/>
      <c r="Q398" s="198"/>
      <c r="R398" s="198"/>
      <c r="S398" s="198"/>
      <c r="T398" s="198"/>
      <c r="U398" s="198"/>
      <c r="V398" s="198"/>
      <c r="W398" s="198"/>
      <c r="X398" s="305"/>
      <c r="AA398" s="305"/>
    </row>
    <row r="399" spans="1:27" x14ac:dyDescent="0.25">
      <c r="A399" s="173"/>
      <c r="B399" s="173"/>
      <c r="C399" s="173"/>
      <c r="D399" s="306"/>
      <c r="E399" s="306"/>
      <c r="F399" s="197"/>
      <c r="G399" s="197"/>
      <c r="H399" s="197"/>
      <c r="I399" s="197"/>
      <c r="J399" s="197"/>
      <c r="K399" s="197"/>
      <c r="L399" s="197"/>
      <c r="M399" s="197"/>
      <c r="N399" s="198"/>
      <c r="O399" s="198"/>
      <c r="P399" s="198"/>
      <c r="Q399" s="198"/>
      <c r="R399" s="198"/>
      <c r="S399" s="198"/>
      <c r="T399" s="198"/>
      <c r="U399" s="198"/>
      <c r="V399" s="198"/>
      <c r="W399" s="198"/>
      <c r="X399" s="305"/>
      <c r="AA399" s="305"/>
    </row>
    <row r="400" spans="1:27" x14ac:dyDescent="0.25">
      <c r="A400" s="173"/>
      <c r="B400" s="173"/>
      <c r="C400" s="173"/>
      <c r="D400" s="306"/>
      <c r="E400" s="306"/>
      <c r="F400" s="197"/>
      <c r="G400" s="197"/>
      <c r="H400" s="197"/>
      <c r="I400" s="197"/>
      <c r="J400" s="197"/>
      <c r="K400" s="197"/>
      <c r="L400" s="197"/>
      <c r="M400" s="197"/>
      <c r="N400" s="198"/>
      <c r="O400" s="198"/>
      <c r="P400" s="198"/>
      <c r="Q400" s="198"/>
      <c r="R400" s="198"/>
      <c r="S400" s="198"/>
      <c r="T400" s="198"/>
      <c r="U400" s="198"/>
      <c r="V400" s="198"/>
      <c r="W400" s="198"/>
      <c r="X400" s="305"/>
      <c r="AA400" s="305"/>
    </row>
    <row r="401" spans="1:27" x14ac:dyDescent="0.25">
      <c r="A401" s="173"/>
      <c r="B401" s="173"/>
      <c r="C401" s="173"/>
      <c r="D401" s="306"/>
      <c r="E401" s="306"/>
      <c r="F401" s="197"/>
      <c r="G401" s="197"/>
      <c r="H401" s="197"/>
      <c r="I401" s="197"/>
      <c r="J401" s="197"/>
      <c r="K401" s="197"/>
      <c r="L401" s="197"/>
      <c r="M401" s="197"/>
      <c r="N401" s="198"/>
      <c r="O401" s="198"/>
      <c r="P401" s="198"/>
      <c r="Q401" s="198"/>
      <c r="R401" s="198"/>
      <c r="S401" s="198"/>
      <c r="T401" s="198"/>
      <c r="U401" s="198"/>
      <c r="V401" s="198"/>
      <c r="W401" s="198"/>
      <c r="X401" s="305"/>
      <c r="AA401" s="305"/>
    </row>
    <row r="402" spans="1:27" x14ac:dyDescent="0.25">
      <c r="A402" s="173"/>
      <c r="B402" s="173"/>
      <c r="C402" s="173"/>
      <c r="D402" s="306"/>
      <c r="E402" s="306"/>
      <c r="F402" s="197"/>
      <c r="G402" s="197"/>
      <c r="H402" s="197"/>
      <c r="I402" s="197"/>
      <c r="J402" s="197"/>
      <c r="K402" s="197"/>
      <c r="L402" s="197"/>
      <c r="M402" s="197"/>
      <c r="N402" s="198"/>
      <c r="O402" s="198"/>
      <c r="P402" s="198"/>
      <c r="Q402" s="198"/>
      <c r="R402" s="198"/>
      <c r="S402" s="198"/>
      <c r="T402" s="198"/>
      <c r="U402" s="198"/>
      <c r="V402" s="198"/>
      <c r="W402" s="198"/>
      <c r="X402" s="305"/>
      <c r="AA402" s="305"/>
    </row>
    <row r="403" spans="1:27" x14ac:dyDescent="0.25">
      <c r="A403" s="173"/>
      <c r="B403" s="173"/>
      <c r="C403" s="173"/>
      <c r="D403" s="306"/>
      <c r="E403" s="306"/>
      <c r="F403" s="197"/>
      <c r="G403" s="197"/>
      <c r="H403" s="197"/>
      <c r="I403" s="197"/>
      <c r="J403" s="197"/>
      <c r="K403" s="197"/>
      <c r="L403" s="197"/>
      <c r="M403" s="197"/>
      <c r="N403" s="198"/>
      <c r="O403" s="198"/>
      <c r="P403" s="198"/>
      <c r="Q403" s="198"/>
      <c r="R403" s="198"/>
      <c r="S403" s="198"/>
      <c r="T403" s="198"/>
      <c r="U403" s="198"/>
      <c r="V403" s="198"/>
      <c r="W403" s="198"/>
      <c r="X403" s="305"/>
      <c r="AA403" s="305"/>
    </row>
    <row r="404" spans="1:27" x14ac:dyDescent="0.25">
      <c r="A404" s="173"/>
      <c r="B404" s="173"/>
      <c r="C404" s="173"/>
      <c r="D404" s="306"/>
      <c r="E404" s="306"/>
      <c r="F404" s="197"/>
      <c r="G404" s="197"/>
      <c r="H404" s="197"/>
      <c r="I404" s="197"/>
      <c r="J404" s="197"/>
      <c r="K404" s="197"/>
      <c r="L404" s="197"/>
      <c r="M404" s="197"/>
      <c r="N404" s="198"/>
      <c r="O404" s="198"/>
      <c r="P404" s="198"/>
      <c r="Q404" s="198"/>
      <c r="R404" s="198"/>
      <c r="S404" s="198"/>
      <c r="T404" s="198"/>
      <c r="U404" s="198"/>
      <c r="V404" s="198"/>
      <c r="W404" s="198"/>
      <c r="X404" s="305"/>
      <c r="AA404" s="305"/>
    </row>
    <row r="405" spans="1:27" x14ac:dyDescent="0.25">
      <c r="A405" s="173"/>
      <c r="B405" s="173"/>
      <c r="C405" s="173"/>
      <c r="D405" s="306"/>
      <c r="E405" s="306"/>
      <c r="F405" s="197"/>
      <c r="G405" s="197"/>
      <c r="H405" s="197"/>
      <c r="I405" s="197"/>
      <c r="J405" s="197"/>
      <c r="K405" s="197"/>
      <c r="L405" s="197"/>
      <c r="M405" s="197"/>
      <c r="N405" s="198"/>
      <c r="O405" s="198"/>
      <c r="P405" s="198"/>
      <c r="Q405" s="198"/>
      <c r="R405" s="198"/>
      <c r="S405" s="198"/>
      <c r="T405" s="198"/>
      <c r="U405" s="198"/>
      <c r="V405" s="198"/>
      <c r="W405" s="198"/>
      <c r="X405" s="305"/>
      <c r="AA405" s="305"/>
    </row>
    <row r="406" spans="1:27" x14ac:dyDescent="0.25">
      <c r="A406" s="173"/>
      <c r="B406" s="173"/>
      <c r="C406" s="173"/>
      <c r="D406" s="306"/>
      <c r="E406" s="306"/>
      <c r="F406" s="197"/>
      <c r="G406" s="197"/>
      <c r="H406" s="197"/>
      <c r="I406" s="197"/>
      <c r="J406" s="197"/>
      <c r="K406" s="197"/>
      <c r="L406" s="197"/>
      <c r="M406" s="197"/>
      <c r="N406" s="198"/>
      <c r="O406" s="198"/>
      <c r="P406" s="198"/>
      <c r="Q406" s="198"/>
      <c r="R406" s="198"/>
      <c r="S406" s="198"/>
      <c r="T406" s="198"/>
      <c r="U406" s="198"/>
      <c r="V406" s="198"/>
      <c r="W406" s="198"/>
      <c r="X406" s="305"/>
      <c r="AA406" s="305"/>
    </row>
    <row r="407" spans="1:27" x14ac:dyDescent="0.25">
      <c r="A407" s="173"/>
      <c r="B407" s="173"/>
      <c r="C407" s="173"/>
      <c r="D407" s="306"/>
      <c r="E407" s="306"/>
      <c r="F407" s="197"/>
      <c r="G407" s="197"/>
      <c r="H407" s="197"/>
      <c r="I407" s="197"/>
      <c r="J407" s="197"/>
      <c r="K407" s="197"/>
      <c r="L407" s="197"/>
      <c r="M407" s="197"/>
      <c r="N407" s="198"/>
      <c r="O407" s="198"/>
      <c r="P407" s="198"/>
      <c r="Q407" s="198"/>
      <c r="R407" s="198"/>
      <c r="S407" s="198"/>
      <c r="T407" s="198"/>
      <c r="U407" s="198"/>
      <c r="V407" s="198"/>
      <c r="W407" s="198"/>
      <c r="X407" s="305"/>
      <c r="AA407" s="305"/>
    </row>
    <row r="408" spans="1:27" x14ac:dyDescent="0.25">
      <c r="A408" s="173"/>
      <c r="B408" s="173"/>
      <c r="C408" s="173"/>
      <c r="D408" s="306"/>
      <c r="E408" s="306"/>
      <c r="F408" s="197"/>
      <c r="G408" s="197"/>
      <c r="H408" s="197"/>
      <c r="I408" s="197"/>
      <c r="J408" s="197"/>
      <c r="K408" s="197"/>
      <c r="L408" s="197"/>
      <c r="M408" s="197"/>
      <c r="N408" s="198"/>
      <c r="O408" s="198"/>
      <c r="P408" s="198"/>
      <c r="Q408" s="198"/>
      <c r="R408" s="198"/>
      <c r="S408" s="198"/>
      <c r="T408" s="198"/>
      <c r="U408" s="198"/>
      <c r="V408" s="198"/>
      <c r="W408" s="198"/>
      <c r="X408" s="305"/>
      <c r="AA408" s="305"/>
    </row>
    <row r="409" spans="1:27" x14ac:dyDescent="0.25">
      <c r="A409" s="173"/>
      <c r="B409" s="173"/>
      <c r="C409" s="173"/>
      <c r="D409" s="306"/>
      <c r="E409" s="306"/>
      <c r="F409" s="197"/>
      <c r="G409" s="197"/>
      <c r="H409" s="197"/>
      <c r="I409" s="197"/>
      <c r="J409" s="197"/>
      <c r="K409" s="197"/>
      <c r="L409" s="197"/>
      <c r="M409" s="197"/>
      <c r="N409" s="198"/>
      <c r="O409" s="198"/>
      <c r="P409" s="198"/>
      <c r="Q409" s="198"/>
      <c r="R409" s="198"/>
      <c r="S409" s="198"/>
      <c r="T409" s="198"/>
      <c r="U409" s="198"/>
      <c r="V409" s="198"/>
      <c r="W409" s="198"/>
      <c r="X409" s="305"/>
      <c r="AA409" s="305"/>
    </row>
    <row r="410" spans="1:27" x14ac:dyDescent="0.25">
      <c r="A410" s="173"/>
      <c r="B410" s="173"/>
      <c r="C410" s="173"/>
      <c r="D410" s="306"/>
      <c r="E410" s="306"/>
      <c r="F410" s="197"/>
      <c r="G410" s="197"/>
      <c r="H410" s="197"/>
      <c r="I410" s="197"/>
      <c r="J410" s="197"/>
      <c r="K410" s="197"/>
      <c r="L410" s="197"/>
      <c r="M410" s="197"/>
      <c r="N410" s="198"/>
      <c r="O410" s="198"/>
      <c r="P410" s="198"/>
      <c r="Q410" s="198"/>
      <c r="R410" s="198"/>
      <c r="S410" s="198"/>
      <c r="T410" s="198"/>
      <c r="U410" s="198"/>
      <c r="V410" s="198"/>
      <c r="W410" s="198"/>
      <c r="X410" s="305"/>
      <c r="AA410" s="305"/>
    </row>
    <row r="411" spans="1:27" x14ac:dyDescent="0.25">
      <c r="A411" s="173"/>
      <c r="B411" s="173"/>
      <c r="C411" s="173"/>
      <c r="D411" s="306"/>
      <c r="E411" s="306"/>
      <c r="F411" s="197"/>
      <c r="G411" s="197"/>
      <c r="H411" s="197"/>
      <c r="I411" s="197"/>
      <c r="J411" s="197"/>
      <c r="K411" s="197"/>
      <c r="L411" s="197"/>
      <c r="M411" s="197"/>
      <c r="N411" s="198"/>
      <c r="O411" s="198"/>
      <c r="P411" s="198"/>
      <c r="Q411" s="198"/>
      <c r="R411" s="198"/>
      <c r="S411" s="198"/>
      <c r="T411" s="198"/>
      <c r="U411" s="198"/>
      <c r="V411" s="198"/>
      <c r="W411" s="198"/>
      <c r="X411" s="305"/>
      <c r="AA411" s="305"/>
    </row>
    <row r="412" spans="1:27" x14ac:dyDescent="0.25">
      <c r="A412" s="173"/>
      <c r="B412" s="173"/>
      <c r="C412" s="173"/>
      <c r="D412" s="306"/>
      <c r="E412" s="306"/>
      <c r="F412" s="197"/>
      <c r="G412" s="197"/>
      <c r="H412" s="197"/>
      <c r="I412" s="197"/>
      <c r="J412" s="197"/>
      <c r="K412" s="197"/>
      <c r="L412" s="197"/>
      <c r="M412" s="197"/>
      <c r="N412" s="198"/>
      <c r="O412" s="198"/>
      <c r="P412" s="198"/>
      <c r="Q412" s="198"/>
      <c r="R412" s="198"/>
      <c r="S412" s="198"/>
      <c r="T412" s="198"/>
      <c r="U412" s="198"/>
      <c r="V412" s="198"/>
      <c r="W412" s="198"/>
      <c r="X412" s="305"/>
      <c r="AA412" s="305"/>
    </row>
    <row r="413" spans="1:27" x14ac:dyDescent="0.25">
      <c r="A413" s="173"/>
      <c r="B413" s="173"/>
      <c r="C413" s="173"/>
      <c r="D413" s="306"/>
      <c r="E413" s="306"/>
      <c r="F413" s="197"/>
      <c r="G413" s="197"/>
      <c r="H413" s="197"/>
      <c r="I413" s="197"/>
      <c r="J413" s="197"/>
      <c r="K413" s="197"/>
      <c r="L413" s="197"/>
      <c r="M413" s="197"/>
      <c r="N413" s="198"/>
      <c r="O413" s="198"/>
      <c r="P413" s="198"/>
      <c r="Q413" s="198"/>
      <c r="R413" s="198"/>
      <c r="S413" s="198"/>
      <c r="T413" s="198"/>
      <c r="U413" s="198"/>
      <c r="V413" s="198"/>
      <c r="W413" s="198"/>
      <c r="X413" s="305"/>
      <c r="AA413" s="305"/>
    </row>
    <row r="414" spans="1:27" x14ac:dyDescent="0.25">
      <c r="A414" s="173"/>
      <c r="B414" s="173"/>
      <c r="C414" s="173"/>
      <c r="D414" s="306"/>
      <c r="E414" s="306"/>
      <c r="F414" s="197"/>
      <c r="G414" s="197"/>
      <c r="H414" s="197"/>
      <c r="I414" s="197"/>
      <c r="J414" s="197"/>
      <c r="K414" s="197"/>
      <c r="L414" s="197"/>
      <c r="M414" s="197"/>
      <c r="N414" s="198"/>
      <c r="O414" s="198"/>
      <c r="P414" s="198"/>
      <c r="Q414" s="198"/>
      <c r="R414" s="198"/>
      <c r="S414" s="198"/>
      <c r="T414" s="198"/>
      <c r="U414" s="198"/>
      <c r="V414" s="198"/>
      <c r="W414" s="198"/>
      <c r="X414" s="305"/>
      <c r="AA414" s="305"/>
    </row>
    <row r="415" spans="1:27" x14ac:dyDescent="0.25">
      <c r="A415" s="173"/>
      <c r="B415" s="173"/>
      <c r="C415" s="173"/>
      <c r="D415" s="306"/>
      <c r="E415" s="306"/>
      <c r="F415" s="197"/>
      <c r="G415" s="197"/>
      <c r="H415" s="197"/>
      <c r="I415" s="197"/>
      <c r="J415" s="197"/>
      <c r="K415" s="197"/>
      <c r="L415" s="197"/>
      <c r="M415" s="197"/>
      <c r="N415" s="198"/>
      <c r="O415" s="198"/>
      <c r="P415" s="198"/>
      <c r="Q415" s="198"/>
      <c r="R415" s="198"/>
      <c r="S415" s="198"/>
      <c r="T415" s="198"/>
      <c r="U415" s="198"/>
      <c r="V415" s="198"/>
      <c r="W415" s="198"/>
      <c r="X415" s="305"/>
      <c r="AA415" s="305"/>
    </row>
    <row r="416" spans="1:27" x14ac:dyDescent="0.25">
      <c r="A416" s="173"/>
      <c r="B416" s="173"/>
      <c r="C416" s="173"/>
      <c r="D416" s="306"/>
      <c r="E416" s="306"/>
      <c r="F416" s="197"/>
      <c r="G416" s="197"/>
      <c r="H416" s="197"/>
      <c r="I416" s="197"/>
      <c r="J416" s="197"/>
      <c r="K416" s="197"/>
      <c r="L416" s="197"/>
      <c r="M416" s="197"/>
      <c r="N416" s="198"/>
      <c r="O416" s="198"/>
      <c r="P416" s="198"/>
      <c r="Q416" s="198"/>
      <c r="R416" s="198"/>
      <c r="S416" s="198"/>
      <c r="T416" s="198"/>
      <c r="U416" s="198"/>
      <c r="V416" s="198"/>
      <c r="W416" s="198"/>
      <c r="X416" s="305"/>
      <c r="AA416" s="305"/>
    </row>
    <row r="417" spans="1:27" x14ac:dyDescent="0.25">
      <c r="A417" s="173"/>
      <c r="B417" s="173"/>
      <c r="C417" s="173"/>
      <c r="D417" s="306"/>
      <c r="E417" s="306"/>
      <c r="F417" s="197"/>
      <c r="G417" s="197"/>
      <c r="H417" s="197"/>
      <c r="I417" s="197"/>
      <c r="J417" s="197"/>
      <c r="K417" s="197"/>
      <c r="L417" s="197"/>
      <c r="M417" s="197"/>
      <c r="N417" s="198"/>
      <c r="O417" s="198"/>
      <c r="P417" s="198"/>
      <c r="Q417" s="198"/>
      <c r="R417" s="198"/>
      <c r="S417" s="198"/>
      <c r="T417" s="198"/>
      <c r="U417" s="198"/>
      <c r="V417" s="198"/>
      <c r="W417" s="198"/>
      <c r="X417" s="305"/>
      <c r="AA417" s="305"/>
    </row>
    <row r="418" spans="1:27" x14ac:dyDescent="0.25">
      <c r="A418" s="173"/>
      <c r="B418" s="173"/>
      <c r="C418" s="173"/>
      <c r="D418" s="306"/>
      <c r="E418" s="306"/>
      <c r="F418" s="197"/>
      <c r="G418" s="197"/>
      <c r="H418" s="197"/>
      <c r="I418" s="197"/>
      <c r="J418" s="197"/>
      <c r="K418" s="197"/>
      <c r="L418" s="197"/>
      <c r="M418" s="197"/>
      <c r="N418" s="198"/>
      <c r="O418" s="198"/>
      <c r="P418" s="198"/>
      <c r="Q418" s="198"/>
      <c r="R418" s="198"/>
      <c r="S418" s="198"/>
      <c r="T418" s="198"/>
      <c r="U418" s="198"/>
      <c r="V418" s="198"/>
      <c r="W418" s="198"/>
      <c r="X418" s="305"/>
      <c r="AA418" s="305"/>
    </row>
    <row r="419" spans="1:27" x14ac:dyDescent="0.25">
      <c r="A419" s="173"/>
      <c r="B419" s="173"/>
      <c r="C419" s="173"/>
      <c r="D419" s="306"/>
      <c r="E419" s="306"/>
      <c r="F419" s="197"/>
      <c r="G419" s="197"/>
      <c r="H419" s="197"/>
      <c r="I419" s="197"/>
      <c r="J419" s="197"/>
      <c r="K419" s="197"/>
      <c r="L419" s="197"/>
      <c r="M419" s="197"/>
      <c r="N419" s="198"/>
      <c r="O419" s="198"/>
      <c r="P419" s="198"/>
      <c r="Q419" s="198"/>
      <c r="R419" s="198"/>
      <c r="S419" s="198"/>
      <c r="T419" s="198"/>
      <c r="U419" s="198"/>
      <c r="V419" s="198"/>
      <c r="W419" s="198"/>
      <c r="X419" s="305"/>
      <c r="AA419" s="305"/>
    </row>
    <row r="420" spans="1:27" x14ac:dyDescent="0.25">
      <c r="A420" s="173"/>
      <c r="B420" s="173"/>
      <c r="C420" s="173"/>
      <c r="D420" s="306"/>
      <c r="E420" s="306"/>
      <c r="F420" s="197"/>
      <c r="G420" s="197"/>
      <c r="H420" s="197"/>
      <c r="I420" s="197"/>
      <c r="J420" s="197"/>
      <c r="K420" s="197"/>
      <c r="L420" s="197"/>
      <c r="M420" s="197"/>
      <c r="N420" s="198"/>
      <c r="O420" s="198"/>
      <c r="P420" s="198"/>
      <c r="Q420" s="198"/>
      <c r="R420" s="198"/>
      <c r="S420" s="198"/>
      <c r="T420" s="198"/>
      <c r="U420" s="198"/>
      <c r="V420" s="198"/>
      <c r="W420" s="198"/>
      <c r="X420" s="305"/>
      <c r="AA420" s="305"/>
    </row>
    <row r="421" spans="1:27" x14ac:dyDescent="0.25">
      <c r="A421" s="173"/>
      <c r="B421" s="173"/>
      <c r="C421" s="173"/>
      <c r="D421" s="306"/>
      <c r="E421" s="306"/>
      <c r="F421" s="197"/>
      <c r="G421" s="197"/>
      <c r="H421" s="197"/>
      <c r="I421" s="197"/>
      <c r="J421" s="197"/>
      <c r="K421" s="197"/>
      <c r="L421" s="197"/>
      <c r="M421" s="197"/>
      <c r="N421" s="198"/>
      <c r="O421" s="198"/>
      <c r="P421" s="198"/>
      <c r="Q421" s="198"/>
      <c r="R421" s="198"/>
      <c r="S421" s="198"/>
      <c r="T421" s="198"/>
      <c r="U421" s="198"/>
      <c r="V421" s="198"/>
      <c r="W421" s="198"/>
      <c r="X421" s="305"/>
      <c r="AA421" s="305"/>
    </row>
    <row r="422" spans="1:27" x14ac:dyDescent="0.25">
      <c r="A422" s="173"/>
      <c r="B422" s="173"/>
      <c r="C422" s="173"/>
      <c r="D422" s="306"/>
      <c r="E422" s="306"/>
      <c r="F422" s="197"/>
      <c r="G422" s="197"/>
      <c r="H422" s="197"/>
      <c r="I422" s="197"/>
      <c r="J422" s="197"/>
      <c r="K422" s="197"/>
      <c r="L422" s="197"/>
      <c r="M422" s="197"/>
      <c r="N422" s="198"/>
      <c r="O422" s="198"/>
      <c r="P422" s="198"/>
      <c r="Q422" s="198"/>
      <c r="R422" s="198"/>
      <c r="S422" s="198"/>
      <c r="T422" s="198"/>
      <c r="U422" s="198"/>
      <c r="V422" s="198"/>
      <c r="W422" s="198"/>
      <c r="X422" s="305"/>
      <c r="AA422" s="305"/>
    </row>
    <row r="423" spans="1:27" x14ac:dyDescent="0.25">
      <c r="A423" s="173"/>
      <c r="B423" s="173"/>
      <c r="C423" s="173"/>
      <c r="D423" s="306"/>
      <c r="E423" s="306"/>
      <c r="F423" s="197"/>
      <c r="G423" s="197"/>
      <c r="H423" s="197"/>
      <c r="I423" s="197"/>
      <c r="J423" s="197"/>
      <c r="K423" s="197"/>
      <c r="L423" s="197"/>
      <c r="M423" s="197"/>
      <c r="N423" s="198"/>
      <c r="O423" s="198"/>
      <c r="P423" s="198"/>
      <c r="Q423" s="198"/>
      <c r="R423" s="198"/>
      <c r="S423" s="198"/>
      <c r="T423" s="198"/>
      <c r="U423" s="198"/>
      <c r="V423" s="198"/>
      <c r="W423" s="198"/>
      <c r="X423" s="305"/>
      <c r="AA423" s="305"/>
    </row>
    <row r="424" spans="1:27" x14ac:dyDescent="0.25">
      <c r="A424" s="173"/>
      <c r="B424" s="173"/>
      <c r="C424" s="173"/>
      <c r="D424" s="306"/>
      <c r="E424" s="306"/>
      <c r="F424" s="197"/>
      <c r="G424" s="197"/>
      <c r="H424" s="197"/>
      <c r="I424" s="197"/>
      <c r="J424" s="197"/>
      <c r="K424" s="197"/>
      <c r="L424" s="197"/>
      <c r="M424" s="197"/>
      <c r="N424" s="198"/>
      <c r="O424" s="198"/>
      <c r="P424" s="198"/>
      <c r="Q424" s="198"/>
      <c r="R424" s="198"/>
      <c r="S424" s="198"/>
      <c r="T424" s="198"/>
      <c r="U424" s="198"/>
      <c r="V424" s="198"/>
      <c r="W424" s="198"/>
      <c r="X424" s="305"/>
      <c r="AA424" s="305"/>
    </row>
    <row r="425" spans="1:27" x14ac:dyDescent="0.25">
      <c r="A425" s="173"/>
      <c r="B425" s="173"/>
      <c r="C425" s="173"/>
      <c r="D425" s="306"/>
      <c r="E425" s="306"/>
      <c r="F425" s="197"/>
      <c r="G425" s="197"/>
      <c r="H425" s="197"/>
      <c r="I425" s="197"/>
      <c r="J425" s="197"/>
      <c r="K425" s="197"/>
      <c r="L425" s="197"/>
      <c r="M425" s="197"/>
      <c r="N425" s="198"/>
      <c r="O425" s="198"/>
      <c r="P425" s="198"/>
      <c r="Q425" s="198"/>
      <c r="R425" s="198"/>
      <c r="S425" s="198"/>
      <c r="T425" s="198"/>
      <c r="U425" s="198"/>
      <c r="V425" s="198"/>
      <c r="W425" s="198"/>
      <c r="X425" s="305"/>
      <c r="AA425" s="305"/>
    </row>
    <row r="426" spans="1:27" x14ac:dyDescent="0.25">
      <c r="A426" s="173"/>
      <c r="B426" s="173"/>
      <c r="C426" s="173"/>
      <c r="D426" s="306"/>
      <c r="E426" s="306"/>
      <c r="F426" s="197"/>
      <c r="G426" s="197"/>
      <c r="H426" s="197"/>
      <c r="I426" s="197"/>
      <c r="J426" s="197"/>
      <c r="K426" s="197"/>
      <c r="L426" s="197"/>
      <c r="M426" s="197"/>
      <c r="N426" s="198"/>
      <c r="O426" s="198"/>
      <c r="P426" s="198"/>
      <c r="Q426" s="198"/>
      <c r="R426" s="198"/>
      <c r="S426" s="198"/>
      <c r="T426" s="198"/>
      <c r="U426" s="198"/>
      <c r="V426" s="198"/>
      <c r="W426" s="198"/>
      <c r="X426" s="305"/>
      <c r="AA426" s="305"/>
    </row>
    <row r="427" spans="1:27" x14ac:dyDescent="0.25">
      <c r="A427" s="173"/>
      <c r="B427" s="173"/>
      <c r="C427" s="173"/>
      <c r="D427" s="306"/>
      <c r="E427" s="306"/>
      <c r="F427" s="197"/>
      <c r="G427" s="197"/>
      <c r="H427" s="197"/>
      <c r="I427" s="197"/>
      <c r="J427" s="197"/>
      <c r="K427" s="197"/>
      <c r="L427" s="197"/>
      <c r="M427" s="197"/>
      <c r="N427" s="198"/>
      <c r="O427" s="198"/>
      <c r="P427" s="198"/>
      <c r="Q427" s="198"/>
      <c r="R427" s="198"/>
      <c r="S427" s="198"/>
      <c r="T427" s="198"/>
      <c r="U427" s="198"/>
      <c r="V427" s="198"/>
      <c r="W427" s="198"/>
      <c r="X427" s="305"/>
      <c r="AA427" s="305"/>
    </row>
    <row r="428" spans="1:27" x14ac:dyDescent="0.25">
      <c r="A428" s="173"/>
      <c r="B428" s="173"/>
      <c r="C428" s="173"/>
      <c r="D428" s="306"/>
      <c r="E428" s="306"/>
      <c r="F428" s="197"/>
      <c r="G428" s="197"/>
      <c r="H428" s="197"/>
      <c r="I428" s="197"/>
      <c r="J428" s="197"/>
      <c r="K428" s="197"/>
      <c r="L428" s="197"/>
      <c r="M428" s="197"/>
      <c r="N428" s="198"/>
      <c r="O428" s="198"/>
      <c r="P428" s="198"/>
      <c r="Q428" s="198"/>
      <c r="R428" s="198"/>
      <c r="S428" s="198"/>
      <c r="T428" s="198"/>
      <c r="U428" s="198"/>
      <c r="V428" s="198"/>
      <c r="W428" s="198"/>
      <c r="X428" s="305"/>
      <c r="AA428" s="305"/>
    </row>
    <row r="429" spans="1:27" x14ac:dyDescent="0.25">
      <c r="A429" s="173"/>
      <c r="B429" s="173"/>
      <c r="C429" s="173"/>
      <c r="D429" s="306"/>
      <c r="E429" s="306"/>
      <c r="F429" s="197"/>
      <c r="G429" s="197"/>
      <c r="H429" s="197"/>
      <c r="I429" s="197"/>
      <c r="J429" s="197"/>
      <c r="K429" s="197"/>
      <c r="L429" s="197"/>
      <c r="M429" s="197"/>
      <c r="N429" s="198"/>
      <c r="O429" s="198"/>
      <c r="P429" s="198"/>
      <c r="Q429" s="198"/>
      <c r="R429" s="198"/>
      <c r="S429" s="198"/>
      <c r="T429" s="198"/>
      <c r="U429" s="198"/>
      <c r="V429" s="198"/>
      <c r="W429" s="198"/>
      <c r="X429" s="305"/>
      <c r="AA429" s="305"/>
    </row>
    <row r="430" spans="1:27" x14ac:dyDescent="0.25">
      <c r="A430" s="173"/>
      <c r="B430" s="173"/>
      <c r="C430" s="173"/>
      <c r="D430" s="306"/>
      <c r="E430" s="306"/>
      <c r="F430" s="197"/>
      <c r="G430" s="197"/>
      <c r="H430" s="197"/>
      <c r="I430" s="197"/>
      <c r="J430" s="197"/>
      <c r="K430" s="197"/>
      <c r="L430" s="197"/>
      <c r="M430" s="197"/>
      <c r="N430" s="198"/>
      <c r="O430" s="198"/>
      <c r="P430" s="198"/>
      <c r="Q430" s="198"/>
      <c r="R430" s="198"/>
      <c r="S430" s="198"/>
      <c r="T430" s="198"/>
      <c r="U430" s="198"/>
      <c r="V430" s="198"/>
      <c r="W430" s="198"/>
      <c r="X430" s="305"/>
      <c r="AA430" s="305"/>
    </row>
    <row r="431" spans="1:27" x14ac:dyDescent="0.25">
      <c r="A431" s="173"/>
      <c r="B431" s="173"/>
      <c r="C431" s="173"/>
      <c r="D431" s="306"/>
      <c r="E431" s="306"/>
      <c r="F431" s="197"/>
      <c r="G431" s="197"/>
      <c r="H431" s="197"/>
      <c r="I431" s="197"/>
      <c r="J431" s="197"/>
      <c r="K431" s="197"/>
      <c r="L431" s="197"/>
      <c r="M431" s="197"/>
      <c r="N431" s="198"/>
      <c r="O431" s="198"/>
      <c r="P431" s="198"/>
      <c r="Q431" s="198"/>
      <c r="R431" s="198"/>
      <c r="S431" s="198"/>
      <c r="T431" s="198"/>
      <c r="U431" s="198"/>
      <c r="V431" s="198"/>
      <c r="W431" s="198"/>
      <c r="X431" s="305"/>
      <c r="AA431" s="305"/>
    </row>
    <row r="432" spans="1:27" x14ac:dyDescent="0.25">
      <c r="A432" s="173"/>
      <c r="B432" s="173"/>
      <c r="C432" s="173"/>
      <c r="D432" s="306"/>
      <c r="E432" s="306"/>
      <c r="F432" s="197"/>
      <c r="G432" s="197"/>
      <c r="H432" s="197"/>
      <c r="I432" s="197"/>
      <c r="J432" s="197"/>
      <c r="K432" s="197"/>
      <c r="L432" s="197"/>
      <c r="M432" s="197"/>
      <c r="N432" s="198"/>
      <c r="O432" s="198"/>
      <c r="P432" s="198"/>
      <c r="Q432" s="198"/>
      <c r="R432" s="198"/>
      <c r="S432" s="198"/>
      <c r="T432" s="198"/>
      <c r="U432" s="198"/>
      <c r="V432" s="198"/>
      <c r="W432" s="198"/>
      <c r="X432" s="305"/>
      <c r="AA432" s="305"/>
    </row>
    <row r="433" spans="1:27" x14ac:dyDescent="0.25">
      <c r="A433" s="173"/>
      <c r="B433" s="173"/>
      <c r="C433" s="173"/>
      <c r="D433" s="306"/>
      <c r="E433" s="306"/>
      <c r="F433" s="197"/>
      <c r="G433" s="197"/>
      <c r="H433" s="197"/>
      <c r="I433" s="197"/>
      <c r="J433" s="197"/>
      <c r="K433" s="197"/>
      <c r="L433" s="197"/>
      <c r="M433" s="197"/>
      <c r="N433" s="198"/>
      <c r="O433" s="198"/>
      <c r="P433" s="198"/>
      <c r="Q433" s="198"/>
      <c r="R433" s="198"/>
      <c r="S433" s="198"/>
      <c r="T433" s="198"/>
      <c r="U433" s="198"/>
      <c r="V433" s="198"/>
      <c r="W433" s="198"/>
      <c r="X433" s="305"/>
      <c r="AA433" s="305"/>
    </row>
    <row r="434" spans="1:27" x14ac:dyDescent="0.25">
      <c r="A434" s="173"/>
      <c r="B434" s="173"/>
      <c r="C434" s="173"/>
      <c r="D434" s="306"/>
      <c r="E434" s="306"/>
      <c r="F434" s="197"/>
      <c r="G434" s="197"/>
      <c r="H434" s="197"/>
      <c r="I434" s="197"/>
      <c r="J434" s="197"/>
      <c r="K434" s="197"/>
      <c r="L434" s="197"/>
      <c r="M434" s="197"/>
      <c r="N434" s="198"/>
      <c r="O434" s="198"/>
      <c r="P434" s="198"/>
      <c r="Q434" s="198"/>
      <c r="R434" s="198"/>
      <c r="S434" s="198"/>
      <c r="T434" s="198"/>
      <c r="U434" s="198"/>
      <c r="V434" s="198"/>
      <c r="W434" s="198"/>
      <c r="X434" s="305"/>
      <c r="AA434" s="305"/>
    </row>
    <row r="435" spans="1:27" x14ac:dyDescent="0.25">
      <c r="A435" s="173"/>
      <c r="B435" s="173"/>
      <c r="C435" s="173"/>
      <c r="D435" s="306"/>
      <c r="E435" s="306"/>
      <c r="F435" s="197"/>
      <c r="G435" s="197"/>
      <c r="H435" s="197"/>
      <c r="I435" s="197"/>
      <c r="J435" s="197"/>
      <c r="K435" s="197"/>
      <c r="L435" s="197"/>
      <c r="M435" s="197"/>
      <c r="N435" s="198"/>
      <c r="O435" s="198"/>
      <c r="P435" s="198"/>
      <c r="Q435" s="198"/>
      <c r="R435" s="198"/>
      <c r="S435" s="198"/>
      <c r="T435" s="198"/>
      <c r="U435" s="198"/>
      <c r="V435" s="198"/>
      <c r="W435" s="198"/>
      <c r="X435" s="305"/>
      <c r="AA435" s="305"/>
    </row>
    <row r="436" spans="1:27" x14ac:dyDescent="0.25">
      <c r="A436" s="173"/>
      <c r="B436" s="173"/>
      <c r="C436" s="173"/>
      <c r="D436" s="306"/>
      <c r="E436" s="306"/>
      <c r="F436" s="197"/>
      <c r="G436" s="197"/>
      <c r="H436" s="197"/>
      <c r="I436" s="197"/>
      <c r="J436" s="197"/>
      <c r="K436" s="197"/>
      <c r="L436" s="197"/>
      <c r="M436" s="197"/>
      <c r="N436" s="198"/>
      <c r="O436" s="198"/>
      <c r="P436" s="198"/>
      <c r="Q436" s="198"/>
      <c r="R436" s="198"/>
      <c r="S436" s="198"/>
      <c r="T436" s="198"/>
      <c r="U436" s="198"/>
      <c r="V436" s="198"/>
      <c r="W436" s="198"/>
      <c r="X436" s="305"/>
      <c r="AA436" s="305"/>
    </row>
    <row r="437" spans="1:27" x14ac:dyDescent="0.25">
      <c r="A437" s="173"/>
      <c r="B437" s="173"/>
      <c r="C437" s="173"/>
      <c r="D437" s="306"/>
      <c r="E437" s="306"/>
      <c r="F437" s="197"/>
      <c r="G437" s="197"/>
      <c r="H437" s="197"/>
      <c r="I437" s="197"/>
      <c r="J437" s="197"/>
      <c r="K437" s="197"/>
      <c r="L437" s="197"/>
      <c r="M437" s="197"/>
      <c r="N437" s="198"/>
      <c r="O437" s="198"/>
      <c r="P437" s="198"/>
      <c r="Q437" s="198"/>
      <c r="R437" s="198"/>
      <c r="S437" s="198"/>
      <c r="T437" s="198"/>
      <c r="U437" s="198"/>
      <c r="V437" s="198"/>
      <c r="W437" s="198"/>
      <c r="X437" s="305"/>
      <c r="AA437" s="305"/>
    </row>
    <row r="438" spans="1:27" x14ac:dyDescent="0.25">
      <c r="A438" s="173"/>
      <c r="B438" s="173"/>
      <c r="C438" s="173"/>
      <c r="D438" s="306"/>
      <c r="E438" s="306"/>
      <c r="F438" s="197"/>
      <c r="G438" s="197"/>
      <c r="H438" s="197"/>
      <c r="I438" s="197"/>
      <c r="J438" s="197"/>
      <c r="K438" s="197"/>
      <c r="L438" s="197"/>
      <c r="M438" s="197"/>
      <c r="N438" s="198"/>
      <c r="O438" s="198"/>
      <c r="P438" s="198"/>
      <c r="Q438" s="198"/>
      <c r="R438" s="198"/>
      <c r="S438" s="198"/>
      <c r="T438" s="198"/>
      <c r="U438" s="198"/>
      <c r="V438" s="198"/>
      <c r="W438" s="198"/>
      <c r="X438" s="305"/>
      <c r="AA438" s="305"/>
    </row>
    <row r="439" spans="1:27" x14ac:dyDescent="0.25">
      <c r="A439" s="173"/>
      <c r="B439" s="173"/>
      <c r="C439" s="173"/>
      <c r="D439" s="306"/>
      <c r="E439" s="306"/>
      <c r="F439" s="197"/>
      <c r="G439" s="197"/>
      <c r="H439" s="197"/>
      <c r="I439" s="197"/>
      <c r="J439" s="197"/>
      <c r="K439" s="197"/>
      <c r="L439" s="197"/>
      <c r="M439" s="197"/>
      <c r="N439" s="198"/>
      <c r="O439" s="198"/>
      <c r="P439" s="198"/>
      <c r="Q439" s="198"/>
      <c r="R439" s="198"/>
      <c r="S439" s="198"/>
      <c r="T439" s="198"/>
      <c r="U439" s="198"/>
      <c r="V439" s="198"/>
      <c r="W439" s="198"/>
      <c r="X439" s="305"/>
      <c r="AA439" s="305"/>
    </row>
    <row r="440" spans="1:27" x14ac:dyDescent="0.25">
      <c r="A440" s="173"/>
      <c r="B440" s="173"/>
      <c r="C440" s="173"/>
      <c r="D440" s="306"/>
      <c r="E440" s="306"/>
      <c r="F440" s="197"/>
      <c r="G440" s="197"/>
      <c r="H440" s="197"/>
      <c r="I440" s="197"/>
      <c r="J440" s="197"/>
      <c r="K440" s="197"/>
      <c r="L440" s="197"/>
      <c r="M440" s="197"/>
      <c r="N440" s="198"/>
      <c r="O440" s="198"/>
      <c r="P440" s="198"/>
      <c r="Q440" s="198"/>
      <c r="R440" s="198"/>
      <c r="S440" s="198"/>
      <c r="T440" s="198"/>
      <c r="U440" s="198"/>
      <c r="V440" s="198"/>
      <c r="W440" s="198"/>
      <c r="X440" s="305"/>
      <c r="AA440" s="305"/>
    </row>
    <row r="441" spans="1:27" x14ac:dyDescent="0.25">
      <c r="A441" s="173"/>
      <c r="B441" s="173"/>
      <c r="C441" s="173"/>
      <c r="D441" s="306"/>
      <c r="E441" s="306"/>
      <c r="F441" s="197"/>
      <c r="G441" s="197"/>
      <c r="H441" s="197"/>
      <c r="I441" s="197"/>
      <c r="J441" s="197"/>
      <c r="K441" s="197"/>
      <c r="L441" s="197"/>
      <c r="M441" s="197"/>
      <c r="N441" s="198"/>
      <c r="O441" s="198"/>
      <c r="P441" s="198"/>
      <c r="Q441" s="198"/>
      <c r="R441" s="198"/>
      <c r="S441" s="198"/>
      <c r="T441" s="198"/>
      <c r="U441" s="198"/>
      <c r="V441" s="198"/>
      <c r="W441" s="198"/>
      <c r="X441" s="305"/>
      <c r="AA441" s="305"/>
    </row>
    <row r="442" spans="1:27" x14ac:dyDescent="0.25">
      <c r="A442" s="173"/>
      <c r="B442" s="173"/>
      <c r="C442" s="173"/>
      <c r="D442" s="306"/>
      <c r="E442" s="306"/>
      <c r="F442" s="197"/>
      <c r="G442" s="197"/>
      <c r="H442" s="197"/>
      <c r="I442" s="197"/>
      <c r="J442" s="197"/>
      <c r="K442" s="197"/>
      <c r="L442" s="197"/>
      <c r="M442" s="197"/>
      <c r="N442" s="198"/>
      <c r="O442" s="198"/>
      <c r="P442" s="198"/>
      <c r="Q442" s="198"/>
      <c r="R442" s="198"/>
      <c r="S442" s="198"/>
      <c r="T442" s="198"/>
      <c r="U442" s="198"/>
      <c r="V442" s="198"/>
      <c r="W442" s="198"/>
      <c r="X442" s="305"/>
      <c r="AA442" s="305"/>
    </row>
    <row r="443" spans="1:27" x14ac:dyDescent="0.25">
      <c r="A443" s="173"/>
      <c r="B443" s="173"/>
      <c r="C443" s="173"/>
      <c r="D443" s="306"/>
      <c r="E443" s="306"/>
      <c r="F443" s="197"/>
      <c r="G443" s="197"/>
      <c r="H443" s="197"/>
      <c r="I443" s="197"/>
      <c r="J443" s="197"/>
      <c r="K443" s="197"/>
      <c r="L443" s="197"/>
      <c r="M443" s="197"/>
      <c r="N443" s="198"/>
      <c r="O443" s="198"/>
      <c r="P443" s="198"/>
      <c r="Q443" s="198"/>
      <c r="R443" s="198"/>
      <c r="S443" s="198"/>
      <c r="T443" s="198"/>
      <c r="U443" s="198"/>
      <c r="V443" s="198"/>
      <c r="W443" s="198"/>
      <c r="X443" s="305"/>
      <c r="AA443" s="305"/>
    </row>
    <row r="444" spans="1:27" x14ac:dyDescent="0.25">
      <c r="A444" s="173"/>
      <c r="B444" s="173"/>
      <c r="C444" s="173"/>
      <c r="D444" s="306"/>
      <c r="E444" s="306"/>
      <c r="F444" s="197"/>
      <c r="G444" s="197"/>
      <c r="H444" s="197"/>
      <c r="I444" s="197"/>
      <c r="J444" s="197"/>
      <c r="K444" s="197"/>
      <c r="L444" s="197"/>
      <c r="M444" s="197"/>
      <c r="N444" s="198"/>
      <c r="O444" s="198"/>
      <c r="P444" s="198"/>
      <c r="Q444" s="198"/>
      <c r="R444" s="198"/>
      <c r="S444" s="198"/>
      <c r="T444" s="198"/>
      <c r="U444" s="198"/>
      <c r="V444" s="198"/>
      <c r="W444" s="198"/>
      <c r="X444" s="305"/>
      <c r="AA444" s="305"/>
    </row>
    <row r="445" spans="1:27" x14ac:dyDescent="0.25">
      <c r="A445" s="173"/>
      <c r="B445" s="173"/>
      <c r="C445" s="173"/>
      <c r="D445" s="306"/>
      <c r="E445" s="306"/>
      <c r="F445" s="197"/>
      <c r="G445" s="197"/>
      <c r="H445" s="197"/>
      <c r="I445" s="197"/>
      <c r="J445" s="197"/>
      <c r="K445" s="197"/>
      <c r="L445" s="197"/>
      <c r="M445" s="197"/>
      <c r="N445" s="198"/>
      <c r="O445" s="198"/>
      <c r="P445" s="198"/>
      <c r="Q445" s="198"/>
      <c r="R445" s="198"/>
      <c r="S445" s="198"/>
      <c r="T445" s="198"/>
      <c r="U445" s="198"/>
      <c r="V445" s="198"/>
      <c r="W445" s="198"/>
      <c r="X445" s="305"/>
      <c r="AA445" s="305"/>
    </row>
    <row r="446" spans="1:27" x14ac:dyDescent="0.25">
      <c r="A446" s="173"/>
      <c r="B446" s="173"/>
      <c r="C446" s="173"/>
      <c r="D446" s="306"/>
      <c r="E446" s="306"/>
      <c r="F446" s="197"/>
      <c r="G446" s="197"/>
      <c r="H446" s="197"/>
      <c r="I446" s="197"/>
      <c r="J446" s="197"/>
      <c r="K446" s="197"/>
      <c r="L446" s="197"/>
      <c r="M446" s="197"/>
      <c r="N446" s="198"/>
      <c r="O446" s="198"/>
      <c r="P446" s="198"/>
      <c r="Q446" s="198"/>
      <c r="R446" s="198"/>
      <c r="S446" s="198"/>
      <c r="T446" s="198"/>
      <c r="U446" s="198"/>
      <c r="V446" s="198"/>
      <c r="W446" s="198"/>
      <c r="X446" s="305"/>
      <c r="AA446" s="305"/>
    </row>
    <row r="447" spans="1:27" x14ac:dyDescent="0.25">
      <c r="A447" s="173"/>
      <c r="B447" s="173"/>
      <c r="C447" s="173"/>
      <c r="D447" s="306"/>
      <c r="E447" s="306"/>
      <c r="F447" s="197"/>
      <c r="G447" s="197"/>
      <c r="H447" s="197"/>
      <c r="I447" s="197"/>
      <c r="J447" s="197"/>
      <c r="K447" s="197"/>
      <c r="L447" s="197"/>
      <c r="M447" s="197"/>
      <c r="N447" s="198"/>
      <c r="O447" s="198"/>
      <c r="P447" s="198"/>
      <c r="Q447" s="198"/>
      <c r="R447" s="198"/>
      <c r="S447" s="198"/>
      <c r="T447" s="198"/>
      <c r="U447" s="198"/>
      <c r="V447" s="198"/>
      <c r="W447" s="198"/>
      <c r="X447" s="305"/>
      <c r="AA447" s="305"/>
    </row>
    <row r="448" spans="1:27" x14ac:dyDescent="0.25">
      <c r="A448" s="173"/>
      <c r="B448" s="173"/>
      <c r="C448" s="173"/>
      <c r="D448" s="306"/>
      <c r="E448" s="306"/>
      <c r="F448" s="197"/>
      <c r="G448" s="197"/>
      <c r="H448" s="197"/>
      <c r="I448" s="197"/>
      <c r="J448" s="197"/>
      <c r="K448" s="197"/>
      <c r="L448" s="197"/>
      <c r="M448" s="197"/>
      <c r="N448" s="198"/>
      <c r="O448" s="198"/>
      <c r="P448" s="198"/>
      <c r="Q448" s="198"/>
      <c r="R448" s="198"/>
      <c r="S448" s="198"/>
      <c r="T448" s="198"/>
      <c r="U448" s="198"/>
      <c r="V448" s="198"/>
      <c r="W448" s="198"/>
      <c r="X448" s="305"/>
      <c r="AA448" s="305"/>
    </row>
    <row r="449" spans="1:27" x14ac:dyDescent="0.25">
      <c r="A449" s="173"/>
      <c r="B449" s="173"/>
      <c r="C449" s="173"/>
      <c r="D449" s="306"/>
      <c r="E449" s="306"/>
      <c r="F449" s="197"/>
      <c r="G449" s="197"/>
      <c r="H449" s="197"/>
      <c r="I449" s="197"/>
      <c r="J449" s="197"/>
      <c r="K449" s="197"/>
      <c r="L449" s="197"/>
      <c r="M449" s="197"/>
      <c r="N449" s="198"/>
      <c r="O449" s="198"/>
      <c r="P449" s="198"/>
      <c r="Q449" s="198"/>
      <c r="R449" s="198"/>
      <c r="S449" s="198"/>
      <c r="T449" s="198"/>
      <c r="U449" s="198"/>
      <c r="V449" s="198"/>
      <c r="W449" s="198"/>
      <c r="X449" s="305"/>
      <c r="AA449" s="305"/>
    </row>
    <row r="450" spans="1:27" x14ac:dyDescent="0.25">
      <c r="A450" s="173"/>
      <c r="B450" s="173"/>
      <c r="C450" s="173"/>
      <c r="D450" s="306"/>
      <c r="E450" s="306"/>
      <c r="F450" s="197"/>
      <c r="G450" s="197"/>
      <c r="H450" s="197"/>
      <c r="I450" s="197"/>
      <c r="J450" s="197"/>
      <c r="K450" s="197"/>
      <c r="L450" s="197"/>
      <c r="M450" s="197"/>
      <c r="N450" s="198"/>
      <c r="O450" s="198"/>
      <c r="P450" s="198"/>
      <c r="Q450" s="198"/>
      <c r="R450" s="198"/>
      <c r="S450" s="198"/>
      <c r="T450" s="198"/>
      <c r="U450" s="198"/>
      <c r="V450" s="198"/>
      <c r="W450" s="198"/>
      <c r="X450" s="305"/>
      <c r="AA450" s="305"/>
    </row>
    <row r="451" spans="1:27" x14ac:dyDescent="0.25">
      <c r="A451" s="173"/>
      <c r="B451" s="173"/>
      <c r="C451" s="173"/>
      <c r="D451" s="306"/>
      <c r="E451" s="306"/>
      <c r="F451" s="197"/>
      <c r="G451" s="197"/>
      <c r="H451" s="197"/>
      <c r="I451" s="197"/>
      <c r="J451" s="197"/>
      <c r="K451" s="197"/>
      <c r="L451" s="197"/>
      <c r="M451" s="197"/>
      <c r="N451" s="198"/>
      <c r="O451" s="198"/>
      <c r="P451" s="198"/>
      <c r="Q451" s="198"/>
      <c r="R451" s="198"/>
      <c r="S451" s="198"/>
      <c r="T451" s="198"/>
      <c r="U451" s="198"/>
      <c r="V451" s="198"/>
      <c r="W451" s="198"/>
      <c r="X451" s="305"/>
      <c r="AA451" s="305"/>
    </row>
    <row r="452" spans="1:27" x14ac:dyDescent="0.25">
      <c r="A452" s="173"/>
      <c r="B452" s="173"/>
      <c r="C452" s="173"/>
      <c r="D452" s="306"/>
      <c r="E452" s="306"/>
      <c r="F452" s="197"/>
      <c r="G452" s="197"/>
      <c r="H452" s="197"/>
      <c r="I452" s="197"/>
      <c r="J452" s="197"/>
      <c r="K452" s="197"/>
      <c r="L452" s="197"/>
      <c r="M452" s="197"/>
      <c r="N452" s="198"/>
      <c r="O452" s="198"/>
      <c r="P452" s="198"/>
      <c r="Q452" s="198"/>
      <c r="R452" s="198"/>
      <c r="S452" s="198"/>
      <c r="T452" s="198"/>
      <c r="U452" s="198"/>
      <c r="V452" s="198"/>
      <c r="W452" s="198"/>
      <c r="X452" s="305"/>
      <c r="AA452" s="305"/>
    </row>
    <row r="453" spans="1:27" x14ac:dyDescent="0.25">
      <c r="A453" s="173"/>
      <c r="B453" s="173"/>
      <c r="C453" s="173"/>
      <c r="D453" s="306"/>
      <c r="E453" s="306"/>
      <c r="F453" s="197"/>
      <c r="G453" s="197"/>
      <c r="H453" s="197"/>
      <c r="I453" s="197"/>
      <c r="J453" s="197"/>
      <c r="K453" s="197"/>
      <c r="L453" s="197"/>
      <c r="M453" s="197"/>
      <c r="N453" s="198"/>
      <c r="O453" s="198"/>
      <c r="P453" s="198"/>
      <c r="Q453" s="198"/>
      <c r="R453" s="198"/>
      <c r="S453" s="198"/>
      <c r="T453" s="198"/>
      <c r="U453" s="198"/>
      <c r="V453" s="198"/>
      <c r="W453" s="198"/>
      <c r="X453" s="305"/>
      <c r="AA453" s="305"/>
    </row>
    <row r="454" spans="1:27" x14ac:dyDescent="0.25">
      <c r="A454" s="173"/>
      <c r="B454" s="173"/>
      <c r="C454" s="173"/>
      <c r="D454" s="306"/>
      <c r="E454" s="306"/>
      <c r="F454" s="197"/>
      <c r="G454" s="197"/>
      <c r="H454" s="197"/>
      <c r="I454" s="197"/>
      <c r="J454" s="197"/>
      <c r="K454" s="197"/>
      <c r="L454" s="197"/>
      <c r="M454" s="197"/>
      <c r="N454" s="198"/>
      <c r="O454" s="198"/>
      <c r="P454" s="198"/>
      <c r="Q454" s="198"/>
      <c r="R454" s="198"/>
      <c r="S454" s="198"/>
      <c r="T454" s="198"/>
      <c r="U454" s="198"/>
      <c r="V454" s="198"/>
      <c r="W454" s="198"/>
      <c r="X454" s="305"/>
      <c r="AA454" s="305"/>
    </row>
    <row r="455" spans="1:27" x14ac:dyDescent="0.25">
      <c r="A455" s="173"/>
      <c r="B455" s="173"/>
      <c r="C455" s="173"/>
      <c r="D455" s="306"/>
      <c r="E455" s="306"/>
      <c r="F455" s="197"/>
      <c r="G455" s="197"/>
      <c r="H455" s="197"/>
      <c r="I455" s="197"/>
      <c r="J455" s="197"/>
      <c r="K455" s="197"/>
      <c r="L455" s="197"/>
      <c r="M455" s="197"/>
      <c r="N455" s="198"/>
      <c r="O455" s="198"/>
      <c r="P455" s="198"/>
      <c r="Q455" s="198"/>
      <c r="R455" s="198"/>
      <c r="S455" s="198"/>
      <c r="T455" s="198"/>
      <c r="U455" s="198"/>
      <c r="V455" s="198"/>
      <c r="W455" s="198"/>
      <c r="X455" s="305"/>
      <c r="AA455" s="305"/>
    </row>
    <row r="456" spans="1:27" x14ac:dyDescent="0.25">
      <c r="A456" s="173"/>
      <c r="B456" s="173"/>
      <c r="C456" s="173"/>
      <c r="D456" s="306"/>
      <c r="E456" s="306"/>
      <c r="F456" s="197"/>
      <c r="G456" s="197"/>
      <c r="H456" s="197"/>
      <c r="I456" s="197"/>
      <c r="J456" s="197"/>
      <c r="K456" s="197"/>
      <c r="L456" s="197"/>
      <c r="M456" s="197"/>
      <c r="N456" s="198"/>
      <c r="O456" s="198"/>
      <c r="P456" s="198"/>
      <c r="Q456" s="198"/>
      <c r="R456" s="198"/>
      <c r="S456" s="198"/>
      <c r="T456" s="198"/>
      <c r="U456" s="198"/>
      <c r="V456" s="198"/>
      <c r="W456" s="198"/>
      <c r="X456" s="305"/>
      <c r="AA456" s="305"/>
    </row>
    <row r="457" spans="1:27" x14ac:dyDescent="0.25">
      <c r="A457" s="173"/>
      <c r="B457" s="173"/>
      <c r="C457" s="173"/>
      <c r="D457" s="306"/>
      <c r="E457" s="306"/>
      <c r="F457" s="197"/>
      <c r="G457" s="197"/>
      <c r="H457" s="197"/>
      <c r="I457" s="197"/>
      <c r="J457" s="197"/>
      <c r="K457" s="197"/>
      <c r="L457" s="197"/>
      <c r="M457" s="197"/>
      <c r="N457" s="198"/>
      <c r="O457" s="198"/>
      <c r="P457" s="198"/>
      <c r="Q457" s="198"/>
      <c r="R457" s="198"/>
      <c r="S457" s="198"/>
      <c r="T457" s="198"/>
      <c r="U457" s="198"/>
      <c r="V457" s="198"/>
      <c r="W457" s="198"/>
      <c r="X457" s="305"/>
      <c r="AA457" s="305"/>
    </row>
    <row r="458" spans="1:27" x14ac:dyDescent="0.25">
      <c r="A458" s="173"/>
      <c r="B458" s="173"/>
      <c r="C458" s="173"/>
      <c r="D458" s="306"/>
      <c r="E458" s="306"/>
      <c r="F458" s="197"/>
      <c r="G458" s="197"/>
      <c r="H458" s="197"/>
      <c r="I458" s="197"/>
      <c r="J458" s="197"/>
      <c r="K458" s="197"/>
      <c r="L458" s="197"/>
      <c r="M458" s="197"/>
      <c r="N458" s="198"/>
      <c r="O458" s="198"/>
      <c r="P458" s="198"/>
      <c r="Q458" s="198"/>
      <c r="R458" s="198"/>
      <c r="S458" s="198"/>
      <c r="T458" s="198"/>
      <c r="U458" s="198"/>
      <c r="V458" s="198"/>
      <c r="W458" s="198"/>
      <c r="X458" s="305"/>
      <c r="AA458" s="305"/>
    </row>
    <row r="459" spans="1:27" x14ac:dyDescent="0.25">
      <c r="A459" s="173"/>
      <c r="B459" s="173"/>
      <c r="C459" s="173"/>
      <c r="D459" s="306"/>
      <c r="E459" s="306"/>
      <c r="F459" s="197"/>
      <c r="G459" s="197"/>
      <c r="H459" s="197"/>
      <c r="I459" s="197"/>
      <c r="J459" s="197"/>
      <c r="K459" s="197"/>
      <c r="L459" s="197"/>
      <c r="M459" s="197"/>
      <c r="N459" s="198"/>
      <c r="O459" s="198"/>
      <c r="P459" s="198"/>
      <c r="Q459" s="198"/>
      <c r="R459" s="198"/>
      <c r="S459" s="198"/>
      <c r="T459" s="198"/>
      <c r="U459" s="198"/>
      <c r="V459" s="198"/>
      <c r="W459" s="198"/>
      <c r="X459" s="305"/>
      <c r="AA459" s="305"/>
    </row>
    <row r="460" spans="1:27" x14ac:dyDescent="0.25">
      <c r="A460" s="173"/>
      <c r="B460" s="173"/>
      <c r="C460" s="173"/>
      <c r="D460" s="306"/>
      <c r="E460" s="306"/>
      <c r="F460" s="197"/>
      <c r="G460" s="197"/>
      <c r="H460" s="197"/>
      <c r="I460" s="197"/>
      <c r="J460" s="197"/>
      <c r="K460" s="197"/>
      <c r="L460" s="197"/>
      <c r="M460" s="197"/>
      <c r="N460" s="198"/>
      <c r="O460" s="198"/>
      <c r="P460" s="198"/>
      <c r="Q460" s="198"/>
      <c r="R460" s="198"/>
      <c r="S460" s="198"/>
      <c r="T460" s="198"/>
      <c r="U460" s="198"/>
      <c r="V460" s="198"/>
      <c r="W460" s="198"/>
      <c r="X460" s="305"/>
      <c r="AA460" s="305"/>
    </row>
    <row r="461" spans="1:27" x14ac:dyDescent="0.25">
      <c r="A461" s="173"/>
      <c r="B461" s="173"/>
      <c r="C461" s="173"/>
      <c r="D461" s="306"/>
      <c r="E461" s="306"/>
      <c r="F461" s="197"/>
      <c r="G461" s="197"/>
      <c r="H461" s="197"/>
      <c r="I461" s="197"/>
      <c r="J461" s="197"/>
      <c r="K461" s="197"/>
      <c r="L461" s="197"/>
      <c r="M461" s="197"/>
      <c r="N461" s="198"/>
      <c r="O461" s="198"/>
      <c r="P461" s="198"/>
      <c r="Q461" s="198"/>
      <c r="R461" s="198"/>
      <c r="S461" s="198"/>
      <c r="T461" s="198"/>
      <c r="U461" s="198"/>
      <c r="V461" s="198"/>
      <c r="W461" s="198"/>
      <c r="X461" s="305"/>
      <c r="AA461" s="305"/>
    </row>
    <row r="462" spans="1:27" x14ac:dyDescent="0.25">
      <c r="A462" s="173"/>
      <c r="B462" s="173"/>
      <c r="C462" s="173"/>
      <c r="D462" s="306"/>
      <c r="E462" s="306"/>
      <c r="F462" s="197"/>
      <c r="G462" s="197"/>
      <c r="H462" s="197"/>
      <c r="I462" s="197"/>
      <c r="J462" s="197"/>
      <c r="K462" s="197"/>
      <c r="L462" s="197"/>
      <c r="M462" s="197"/>
      <c r="N462" s="198"/>
      <c r="O462" s="198"/>
      <c r="P462" s="198"/>
      <c r="Q462" s="198"/>
      <c r="R462" s="198"/>
      <c r="S462" s="198"/>
      <c r="T462" s="198"/>
      <c r="U462" s="198"/>
      <c r="V462" s="198"/>
      <c r="W462" s="198"/>
      <c r="X462" s="305"/>
      <c r="AA462" s="305"/>
    </row>
    <row r="463" spans="1:27" x14ac:dyDescent="0.25">
      <c r="A463" s="173"/>
      <c r="B463" s="173"/>
      <c r="C463" s="173"/>
      <c r="D463" s="306"/>
      <c r="E463" s="306"/>
      <c r="F463" s="197"/>
      <c r="G463" s="197"/>
      <c r="H463" s="197"/>
      <c r="I463" s="197"/>
      <c r="J463" s="197"/>
      <c r="K463" s="197"/>
      <c r="L463" s="197"/>
      <c r="M463" s="197"/>
      <c r="N463" s="198"/>
      <c r="O463" s="198"/>
      <c r="P463" s="198"/>
      <c r="Q463" s="198"/>
      <c r="R463" s="198"/>
      <c r="S463" s="198"/>
      <c r="T463" s="198"/>
      <c r="U463" s="198"/>
      <c r="V463" s="198"/>
      <c r="W463" s="198"/>
      <c r="X463" s="305"/>
      <c r="AA463" s="305"/>
    </row>
    <row r="464" spans="1:27" x14ac:dyDescent="0.25">
      <c r="A464" s="173"/>
      <c r="B464" s="173"/>
      <c r="C464" s="173"/>
      <c r="D464" s="306"/>
      <c r="E464" s="306"/>
      <c r="F464" s="197"/>
      <c r="G464" s="197"/>
      <c r="H464" s="197"/>
      <c r="I464" s="197"/>
      <c r="J464" s="197"/>
      <c r="K464" s="197"/>
      <c r="L464" s="197"/>
      <c r="M464" s="197"/>
      <c r="N464" s="198"/>
      <c r="O464" s="198"/>
      <c r="P464" s="198"/>
      <c r="Q464" s="198"/>
      <c r="R464" s="198"/>
      <c r="S464" s="198"/>
      <c r="T464" s="198"/>
      <c r="U464" s="198"/>
      <c r="V464" s="198"/>
      <c r="W464" s="198"/>
      <c r="X464" s="305"/>
      <c r="AA464" s="305"/>
    </row>
    <row r="465" spans="1:27" x14ac:dyDescent="0.25">
      <c r="A465" s="173"/>
      <c r="B465" s="173"/>
      <c r="C465" s="173"/>
      <c r="D465" s="306"/>
      <c r="E465" s="306"/>
      <c r="F465" s="197"/>
      <c r="G465" s="197"/>
      <c r="H465" s="197"/>
      <c r="I465" s="197"/>
      <c r="J465" s="197"/>
      <c r="K465" s="197"/>
      <c r="L465" s="197"/>
      <c r="M465" s="197"/>
      <c r="N465" s="198"/>
      <c r="O465" s="198"/>
      <c r="P465" s="198"/>
      <c r="Q465" s="198"/>
      <c r="R465" s="198"/>
      <c r="S465" s="198"/>
      <c r="T465" s="198"/>
      <c r="U465" s="198"/>
      <c r="V465" s="198"/>
      <c r="W465" s="198"/>
      <c r="X465" s="305"/>
      <c r="AA465" s="305"/>
    </row>
    <row r="466" spans="1:27" x14ac:dyDescent="0.25">
      <c r="A466" s="173"/>
      <c r="B466" s="173"/>
      <c r="C466" s="173"/>
      <c r="D466" s="306"/>
      <c r="E466" s="306"/>
      <c r="F466" s="197"/>
      <c r="G466" s="197"/>
      <c r="H466" s="197"/>
      <c r="I466" s="197"/>
      <c r="J466" s="197"/>
      <c r="K466" s="197"/>
      <c r="L466" s="197"/>
      <c r="M466" s="197"/>
      <c r="N466" s="198"/>
      <c r="O466" s="198"/>
      <c r="P466" s="198"/>
      <c r="Q466" s="198"/>
      <c r="R466" s="198"/>
      <c r="S466" s="198"/>
      <c r="T466" s="198"/>
      <c r="U466" s="198"/>
      <c r="V466" s="198"/>
      <c r="W466" s="198"/>
      <c r="X466" s="305"/>
      <c r="AA466" s="305"/>
    </row>
    <row r="467" spans="1:27" x14ac:dyDescent="0.25">
      <c r="A467" s="173"/>
      <c r="B467" s="173"/>
      <c r="C467" s="173"/>
      <c r="D467" s="306"/>
      <c r="E467" s="306"/>
      <c r="F467" s="197"/>
      <c r="G467" s="197"/>
      <c r="H467" s="197"/>
      <c r="I467" s="197"/>
      <c r="J467" s="197"/>
      <c r="K467" s="197"/>
      <c r="L467" s="197"/>
      <c r="M467" s="197"/>
      <c r="N467" s="198"/>
      <c r="O467" s="198"/>
      <c r="P467" s="198"/>
      <c r="Q467" s="198"/>
      <c r="R467" s="198"/>
      <c r="S467" s="198"/>
      <c r="T467" s="198"/>
      <c r="U467" s="198"/>
      <c r="V467" s="198"/>
      <c r="W467" s="198"/>
      <c r="X467" s="305"/>
      <c r="AA467" s="305"/>
    </row>
    <row r="468" spans="1:27" x14ac:dyDescent="0.25">
      <c r="A468" s="173"/>
      <c r="B468" s="173"/>
      <c r="C468" s="173"/>
      <c r="D468" s="306"/>
      <c r="E468" s="306"/>
      <c r="F468" s="197"/>
      <c r="G468" s="197"/>
      <c r="H468" s="197"/>
      <c r="I468" s="197"/>
      <c r="J468" s="197"/>
      <c r="K468" s="197"/>
      <c r="L468" s="197"/>
      <c r="M468" s="197"/>
      <c r="N468" s="198"/>
      <c r="O468" s="198"/>
      <c r="P468" s="198"/>
      <c r="Q468" s="198"/>
      <c r="R468" s="198"/>
      <c r="S468" s="198"/>
      <c r="T468" s="198"/>
      <c r="U468" s="198"/>
      <c r="V468" s="198"/>
      <c r="W468" s="198"/>
      <c r="X468" s="305"/>
      <c r="AA468" s="305"/>
    </row>
    <row r="469" spans="1:27" x14ac:dyDescent="0.25">
      <c r="A469" s="173"/>
      <c r="B469" s="173"/>
      <c r="C469" s="173"/>
      <c r="D469" s="306"/>
      <c r="E469" s="306"/>
      <c r="F469" s="197"/>
      <c r="G469" s="197"/>
      <c r="H469" s="197"/>
      <c r="I469" s="197"/>
      <c r="J469" s="197"/>
      <c r="K469" s="197"/>
      <c r="L469" s="197"/>
      <c r="M469" s="197"/>
      <c r="N469" s="198"/>
      <c r="O469" s="198"/>
      <c r="P469" s="198"/>
      <c r="Q469" s="198"/>
      <c r="R469" s="198"/>
      <c r="S469" s="198"/>
      <c r="T469" s="198"/>
      <c r="U469" s="198"/>
      <c r="V469" s="198"/>
      <c r="W469" s="198"/>
      <c r="X469" s="305"/>
      <c r="AA469" s="305"/>
    </row>
    <row r="470" spans="1:27" x14ac:dyDescent="0.25">
      <c r="A470" s="173"/>
      <c r="B470" s="173"/>
      <c r="C470" s="173"/>
      <c r="D470" s="306"/>
      <c r="E470" s="306"/>
      <c r="F470" s="197"/>
      <c r="G470" s="197"/>
      <c r="H470" s="197"/>
      <c r="I470" s="197"/>
      <c r="J470" s="197"/>
      <c r="K470" s="197"/>
      <c r="L470" s="197"/>
      <c r="M470" s="197"/>
      <c r="N470" s="198"/>
      <c r="O470" s="198"/>
      <c r="P470" s="198"/>
      <c r="Q470" s="198"/>
      <c r="R470" s="198"/>
      <c r="S470" s="198"/>
      <c r="T470" s="198"/>
      <c r="U470" s="198"/>
      <c r="V470" s="198"/>
      <c r="W470" s="198"/>
      <c r="X470" s="305"/>
      <c r="AA470" s="305"/>
    </row>
    <row r="471" spans="1:27" x14ac:dyDescent="0.25">
      <c r="A471" s="173"/>
      <c r="B471" s="173"/>
      <c r="C471" s="173"/>
      <c r="D471" s="306"/>
      <c r="E471" s="306"/>
      <c r="F471" s="197"/>
      <c r="G471" s="197"/>
      <c r="H471" s="197"/>
      <c r="I471" s="197"/>
      <c r="J471" s="197"/>
      <c r="K471" s="197"/>
      <c r="L471" s="197"/>
      <c r="M471" s="197"/>
      <c r="N471" s="198"/>
      <c r="O471" s="198"/>
      <c r="P471" s="198"/>
      <c r="Q471" s="198"/>
      <c r="R471" s="198"/>
      <c r="S471" s="198"/>
      <c r="T471" s="198"/>
      <c r="U471" s="198"/>
      <c r="V471" s="198"/>
      <c r="W471" s="198"/>
      <c r="X471" s="305"/>
      <c r="AA471" s="305"/>
    </row>
    <row r="472" spans="1:27" x14ac:dyDescent="0.25">
      <c r="A472" s="173"/>
      <c r="B472" s="173"/>
      <c r="C472" s="173"/>
      <c r="D472" s="306"/>
      <c r="E472" s="306"/>
      <c r="F472" s="197"/>
      <c r="G472" s="197"/>
      <c r="H472" s="197"/>
      <c r="I472" s="197"/>
      <c r="J472" s="197"/>
      <c r="K472" s="197"/>
      <c r="L472" s="197"/>
      <c r="M472" s="197"/>
      <c r="N472" s="198"/>
      <c r="O472" s="198"/>
      <c r="P472" s="198"/>
      <c r="Q472" s="198"/>
      <c r="R472" s="198"/>
      <c r="S472" s="198"/>
      <c r="T472" s="198"/>
      <c r="U472" s="198"/>
      <c r="V472" s="198"/>
      <c r="W472" s="198"/>
      <c r="X472" s="305"/>
      <c r="AA472" s="305"/>
    </row>
    <row r="473" spans="1:27" x14ac:dyDescent="0.25">
      <c r="A473" s="173"/>
      <c r="B473" s="173"/>
      <c r="C473" s="173"/>
      <c r="D473" s="306"/>
      <c r="E473" s="306"/>
      <c r="F473" s="197"/>
      <c r="G473" s="197"/>
      <c r="H473" s="197"/>
      <c r="I473" s="197"/>
      <c r="J473" s="197"/>
      <c r="K473" s="197"/>
      <c r="L473" s="197"/>
      <c r="M473" s="197"/>
      <c r="N473" s="198"/>
      <c r="O473" s="198"/>
      <c r="P473" s="198"/>
      <c r="Q473" s="198"/>
      <c r="R473" s="198"/>
      <c r="S473" s="198"/>
      <c r="T473" s="198"/>
      <c r="U473" s="198"/>
      <c r="V473" s="198"/>
      <c r="W473" s="198"/>
      <c r="X473" s="305"/>
      <c r="AA473" s="305"/>
    </row>
    <row r="474" spans="1:27" x14ac:dyDescent="0.25">
      <c r="A474" s="173"/>
      <c r="B474" s="173"/>
      <c r="C474" s="173"/>
      <c r="D474" s="306"/>
      <c r="E474" s="306"/>
      <c r="F474" s="197"/>
      <c r="G474" s="197"/>
      <c r="H474" s="197"/>
      <c r="I474" s="197"/>
      <c r="J474" s="197"/>
      <c r="K474" s="197"/>
      <c r="L474" s="197"/>
      <c r="M474" s="197"/>
      <c r="N474" s="198"/>
      <c r="O474" s="198"/>
      <c r="P474" s="198"/>
      <c r="Q474" s="198"/>
      <c r="R474" s="198"/>
      <c r="S474" s="198"/>
      <c r="T474" s="198"/>
      <c r="U474" s="198"/>
      <c r="V474" s="198"/>
      <c r="W474" s="198"/>
      <c r="X474" s="305"/>
      <c r="AA474" s="305"/>
    </row>
    <row r="475" spans="1:27" x14ac:dyDescent="0.25">
      <c r="A475" s="173"/>
      <c r="B475" s="173"/>
      <c r="C475" s="173"/>
      <c r="D475" s="306"/>
      <c r="E475" s="306"/>
      <c r="F475" s="197"/>
      <c r="G475" s="197"/>
      <c r="H475" s="197"/>
      <c r="I475" s="197"/>
      <c r="J475" s="197"/>
      <c r="K475" s="197"/>
      <c r="L475" s="197"/>
      <c r="M475" s="197"/>
      <c r="N475" s="198"/>
      <c r="O475" s="198"/>
      <c r="P475" s="198"/>
      <c r="Q475" s="198"/>
      <c r="R475" s="198"/>
      <c r="S475" s="198"/>
      <c r="T475" s="198"/>
      <c r="U475" s="198"/>
      <c r="V475" s="198"/>
      <c r="W475" s="198"/>
      <c r="X475" s="305"/>
      <c r="AA475" s="305"/>
    </row>
    <row r="476" spans="1:27" x14ac:dyDescent="0.25">
      <c r="A476" s="173"/>
      <c r="B476" s="173"/>
      <c r="C476" s="173"/>
      <c r="D476" s="306"/>
      <c r="E476" s="306"/>
      <c r="F476" s="197"/>
      <c r="G476" s="197"/>
      <c r="H476" s="197"/>
      <c r="I476" s="197"/>
      <c r="J476" s="197"/>
      <c r="K476" s="197"/>
      <c r="L476" s="197"/>
      <c r="M476" s="197"/>
      <c r="N476" s="198"/>
      <c r="O476" s="198"/>
      <c r="P476" s="198"/>
      <c r="Q476" s="198"/>
      <c r="R476" s="198"/>
      <c r="S476" s="198"/>
      <c r="T476" s="198"/>
      <c r="U476" s="198"/>
      <c r="V476" s="198"/>
      <c r="W476" s="198"/>
      <c r="X476" s="305"/>
      <c r="AA476" s="305"/>
    </row>
    <row r="477" spans="1:27" x14ac:dyDescent="0.25">
      <c r="A477" s="173"/>
      <c r="B477" s="173"/>
      <c r="C477" s="173"/>
      <c r="D477" s="306"/>
      <c r="E477" s="306"/>
      <c r="F477" s="197"/>
      <c r="G477" s="197"/>
      <c r="H477" s="197"/>
      <c r="I477" s="197"/>
      <c r="J477" s="197"/>
      <c r="K477" s="197"/>
      <c r="L477" s="197"/>
      <c r="M477" s="197"/>
      <c r="N477" s="198"/>
      <c r="O477" s="198"/>
      <c r="P477" s="198"/>
      <c r="Q477" s="198"/>
      <c r="R477" s="198"/>
      <c r="S477" s="198"/>
      <c r="T477" s="198"/>
      <c r="U477" s="198"/>
      <c r="V477" s="198"/>
      <c r="W477" s="198"/>
      <c r="X477" s="305"/>
      <c r="AA477" s="305"/>
    </row>
    <row r="478" spans="1:27" x14ac:dyDescent="0.25">
      <c r="A478" s="173"/>
      <c r="B478" s="173"/>
      <c r="C478" s="173"/>
      <c r="D478" s="306"/>
      <c r="E478" s="306"/>
      <c r="F478" s="197"/>
      <c r="G478" s="197"/>
      <c r="H478" s="197"/>
      <c r="I478" s="197"/>
      <c r="J478" s="197"/>
      <c r="K478" s="197"/>
      <c r="L478" s="197"/>
      <c r="M478" s="197"/>
      <c r="N478" s="198"/>
      <c r="O478" s="198"/>
      <c r="P478" s="198"/>
      <c r="Q478" s="198"/>
      <c r="R478" s="198"/>
      <c r="S478" s="198"/>
      <c r="T478" s="198"/>
      <c r="U478" s="198"/>
      <c r="V478" s="198"/>
      <c r="W478" s="198"/>
      <c r="X478" s="305"/>
      <c r="AA478" s="305"/>
    </row>
    <row r="479" spans="1:27" x14ac:dyDescent="0.25">
      <c r="A479" s="173"/>
      <c r="B479" s="173"/>
      <c r="C479" s="173"/>
      <c r="D479" s="306"/>
      <c r="E479" s="306"/>
      <c r="F479" s="197"/>
      <c r="G479" s="197"/>
      <c r="H479" s="197"/>
      <c r="I479" s="197"/>
      <c r="J479" s="197"/>
      <c r="K479" s="197"/>
      <c r="L479" s="197"/>
      <c r="M479" s="197"/>
      <c r="N479" s="198"/>
      <c r="O479" s="198"/>
      <c r="P479" s="198"/>
      <c r="Q479" s="198"/>
      <c r="R479" s="198"/>
      <c r="S479" s="198"/>
      <c r="T479" s="198"/>
      <c r="U479" s="198"/>
      <c r="V479" s="198"/>
      <c r="W479" s="198"/>
      <c r="X479" s="305"/>
      <c r="AA479" s="305"/>
    </row>
    <row r="480" spans="1:27" x14ac:dyDescent="0.25">
      <c r="A480" s="173"/>
      <c r="B480" s="173"/>
      <c r="C480" s="173"/>
      <c r="D480" s="306"/>
      <c r="E480" s="306"/>
      <c r="F480" s="197"/>
      <c r="G480" s="197"/>
      <c r="H480" s="197"/>
      <c r="I480" s="197"/>
      <c r="J480" s="197"/>
      <c r="K480" s="197"/>
      <c r="L480" s="197"/>
      <c r="M480" s="197"/>
      <c r="N480" s="198"/>
      <c r="O480" s="198"/>
      <c r="P480" s="198"/>
      <c r="Q480" s="198"/>
      <c r="R480" s="198"/>
      <c r="S480" s="198"/>
      <c r="T480" s="198"/>
      <c r="U480" s="198"/>
      <c r="V480" s="198"/>
      <c r="W480" s="198"/>
      <c r="X480" s="305"/>
      <c r="AA480" s="305"/>
    </row>
    <row r="481" spans="1:27" x14ac:dyDescent="0.25">
      <c r="A481" s="173"/>
      <c r="B481" s="173"/>
      <c r="C481" s="173"/>
      <c r="D481" s="306"/>
      <c r="E481" s="306"/>
      <c r="F481" s="197"/>
      <c r="G481" s="197"/>
      <c r="H481" s="197"/>
      <c r="I481" s="197"/>
      <c r="J481" s="197"/>
      <c r="K481" s="197"/>
      <c r="L481" s="197"/>
      <c r="M481" s="197"/>
      <c r="N481" s="198"/>
      <c r="O481" s="198"/>
      <c r="P481" s="198"/>
      <c r="Q481" s="198"/>
      <c r="R481" s="198"/>
      <c r="S481" s="198"/>
      <c r="T481" s="198"/>
      <c r="U481" s="198"/>
      <c r="V481" s="198"/>
      <c r="W481" s="198"/>
      <c r="X481" s="305"/>
      <c r="AA481" s="305"/>
    </row>
    <row r="482" spans="1:27" x14ac:dyDescent="0.25">
      <c r="A482" s="173"/>
      <c r="B482" s="173"/>
      <c r="C482" s="173"/>
      <c r="D482" s="306"/>
      <c r="E482" s="306"/>
      <c r="F482" s="197"/>
      <c r="G482" s="197"/>
      <c r="H482" s="197"/>
      <c r="I482" s="197"/>
      <c r="J482" s="197"/>
      <c r="K482" s="197"/>
      <c r="L482" s="197"/>
      <c r="M482" s="197"/>
      <c r="N482" s="198"/>
      <c r="O482" s="198"/>
      <c r="P482" s="198"/>
      <c r="Q482" s="198"/>
      <c r="R482" s="198"/>
      <c r="S482" s="198"/>
      <c r="T482" s="198"/>
      <c r="U482" s="198"/>
      <c r="V482" s="198"/>
      <c r="W482" s="198"/>
      <c r="X482" s="305"/>
      <c r="AA482" s="305"/>
    </row>
    <row r="483" spans="1:27" x14ac:dyDescent="0.25">
      <c r="A483" s="173"/>
      <c r="B483" s="173"/>
      <c r="C483" s="173"/>
      <c r="D483" s="306"/>
      <c r="E483" s="306"/>
      <c r="F483" s="197"/>
      <c r="G483" s="197"/>
      <c r="H483" s="197"/>
      <c r="I483" s="197"/>
      <c r="J483" s="197"/>
      <c r="K483" s="197"/>
      <c r="L483" s="197"/>
      <c r="M483" s="197"/>
      <c r="N483" s="198"/>
      <c r="O483" s="198"/>
      <c r="P483" s="198"/>
      <c r="Q483" s="198"/>
      <c r="R483" s="198"/>
      <c r="S483" s="198"/>
      <c r="T483" s="198"/>
      <c r="U483" s="198"/>
      <c r="V483" s="198"/>
      <c r="W483" s="198"/>
      <c r="X483" s="305"/>
      <c r="AA483" s="305"/>
    </row>
    <row r="484" spans="1:27" x14ac:dyDescent="0.25">
      <c r="A484" s="173"/>
      <c r="B484" s="173"/>
      <c r="C484" s="173"/>
      <c r="D484" s="306"/>
      <c r="E484" s="306"/>
      <c r="F484" s="197"/>
      <c r="G484" s="197"/>
      <c r="H484" s="197"/>
      <c r="I484" s="197"/>
      <c r="J484" s="197"/>
      <c r="K484" s="197"/>
      <c r="L484" s="197"/>
      <c r="M484" s="197"/>
      <c r="N484" s="198"/>
      <c r="O484" s="198"/>
      <c r="P484" s="198"/>
      <c r="Q484" s="198"/>
      <c r="R484" s="198"/>
      <c r="S484" s="198"/>
      <c r="T484" s="198"/>
      <c r="U484" s="198"/>
      <c r="V484" s="198"/>
      <c r="W484" s="198"/>
      <c r="X484" s="305"/>
      <c r="AA484" s="305"/>
    </row>
    <row r="485" spans="1:27" x14ac:dyDescent="0.25">
      <c r="A485" s="173"/>
      <c r="B485" s="173"/>
      <c r="C485" s="173"/>
      <c r="D485" s="306"/>
      <c r="E485" s="306"/>
      <c r="F485" s="197"/>
      <c r="G485" s="197"/>
      <c r="H485" s="197"/>
      <c r="I485" s="197"/>
      <c r="J485" s="197"/>
      <c r="K485" s="197"/>
      <c r="L485" s="197"/>
      <c r="M485" s="197"/>
      <c r="N485" s="198"/>
      <c r="O485" s="198"/>
      <c r="P485" s="198"/>
      <c r="Q485" s="198"/>
      <c r="R485" s="198"/>
      <c r="S485" s="198"/>
      <c r="T485" s="198"/>
      <c r="U485" s="198"/>
      <c r="V485" s="198"/>
      <c r="W485" s="198"/>
      <c r="X485" s="305"/>
      <c r="AA485" s="305"/>
    </row>
    <row r="486" spans="1:27" x14ac:dyDescent="0.25">
      <c r="A486" s="173"/>
      <c r="B486" s="173"/>
      <c r="C486" s="173"/>
      <c r="D486" s="306"/>
      <c r="E486" s="306"/>
      <c r="F486" s="197"/>
      <c r="G486" s="197"/>
      <c r="H486" s="197"/>
      <c r="I486" s="197"/>
      <c r="J486" s="197"/>
      <c r="K486" s="197"/>
      <c r="L486" s="197"/>
      <c r="M486" s="197"/>
      <c r="N486" s="198"/>
      <c r="O486" s="198"/>
      <c r="P486" s="198"/>
      <c r="Q486" s="198"/>
      <c r="R486" s="198"/>
      <c r="S486" s="198"/>
      <c r="T486" s="198"/>
      <c r="U486" s="198"/>
      <c r="V486" s="198"/>
      <c r="W486" s="198"/>
      <c r="X486" s="305"/>
      <c r="AA486" s="305"/>
    </row>
    <row r="487" spans="1:27" x14ac:dyDescent="0.25">
      <c r="A487" s="173"/>
      <c r="B487" s="173"/>
      <c r="C487" s="173"/>
      <c r="D487" s="306"/>
      <c r="E487" s="306"/>
      <c r="F487" s="197"/>
      <c r="G487" s="197"/>
      <c r="H487" s="197"/>
      <c r="I487" s="197"/>
      <c r="J487" s="197"/>
      <c r="K487" s="197"/>
      <c r="L487" s="197"/>
      <c r="M487" s="197"/>
      <c r="N487" s="198"/>
      <c r="O487" s="198"/>
      <c r="P487" s="198"/>
      <c r="Q487" s="198"/>
      <c r="R487" s="198"/>
      <c r="S487" s="198"/>
      <c r="T487" s="198"/>
      <c r="U487" s="198"/>
      <c r="V487" s="198"/>
      <c r="W487" s="198"/>
      <c r="X487" s="305"/>
      <c r="AA487" s="305"/>
    </row>
    <row r="488" spans="1:27" x14ac:dyDescent="0.25">
      <c r="A488" s="173"/>
      <c r="B488" s="173"/>
      <c r="C488" s="173"/>
      <c r="D488" s="306"/>
      <c r="E488" s="306"/>
      <c r="F488" s="197"/>
      <c r="G488" s="197"/>
      <c r="H488" s="197"/>
      <c r="I488" s="197"/>
      <c r="J488" s="197"/>
      <c r="K488" s="197"/>
      <c r="L488" s="197"/>
      <c r="M488" s="197"/>
      <c r="N488" s="198"/>
      <c r="O488" s="198"/>
      <c r="P488" s="198"/>
      <c r="Q488" s="198"/>
      <c r="R488" s="198"/>
      <c r="S488" s="198"/>
      <c r="T488" s="198"/>
      <c r="U488" s="198"/>
      <c r="V488" s="198"/>
      <c r="W488" s="198"/>
      <c r="X488" s="305"/>
      <c r="AA488" s="305"/>
    </row>
    <row r="489" spans="1:27" x14ac:dyDescent="0.25">
      <c r="A489" s="173"/>
      <c r="B489" s="173"/>
      <c r="C489" s="173"/>
      <c r="D489" s="306"/>
      <c r="E489" s="306"/>
      <c r="F489" s="197"/>
      <c r="G489" s="197"/>
      <c r="H489" s="197"/>
      <c r="I489" s="197"/>
      <c r="J489" s="197"/>
      <c r="K489" s="197"/>
      <c r="L489" s="197"/>
      <c r="M489" s="197"/>
      <c r="N489" s="198"/>
      <c r="O489" s="198"/>
      <c r="P489" s="198"/>
      <c r="Q489" s="198"/>
      <c r="R489" s="198"/>
      <c r="S489" s="198"/>
      <c r="T489" s="198"/>
      <c r="U489" s="198"/>
      <c r="V489" s="198"/>
      <c r="W489" s="198"/>
      <c r="X489" s="305"/>
      <c r="AA489" s="305"/>
    </row>
    <row r="490" spans="1:27" x14ac:dyDescent="0.25">
      <c r="A490" s="173"/>
      <c r="B490" s="173"/>
      <c r="C490" s="173"/>
      <c r="D490" s="306"/>
      <c r="E490" s="306"/>
      <c r="F490" s="197"/>
      <c r="G490" s="197"/>
      <c r="H490" s="197"/>
      <c r="I490" s="197"/>
      <c r="J490" s="197"/>
      <c r="K490" s="197"/>
      <c r="L490" s="197"/>
      <c r="M490" s="197"/>
      <c r="N490" s="198"/>
      <c r="O490" s="198"/>
      <c r="P490" s="198"/>
      <c r="Q490" s="198"/>
      <c r="R490" s="198"/>
      <c r="S490" s="198"/>
      <c r="T490" s="198"/>
      <c r="U490" s="198"/>
      <c r="V490" s="198"/>
      <c r="W490" s="198"/>
      <c r="X490" s="305"/>
      <c r="AA490" s="305"/>
    </row>
    <row r="491" spans="1:27" x14ac:dyDescent="0.25">
      <c r="A491" s="173"/>
      <c r="B491" s="173"/>
      <c r="C491" s="173"/>
      <c r="D491" s="306"/>
      <c r="E491" s="306"/>
      <c r="F491" s="197"/>
      <c r="G491" s="197"/>
      <c r="H491" s="197"/>
      <c r="I491" s="197"/>
      <c r="J491" s="197"/>
      <c r="K491" s="197"/>
      <c r="L491" s="197"/>
      <c r="M491" s="197"/>
      <c r="N491" s="198"/>
      <c r="O491" s="198"/>
      <c r="P491" s="198"/>
      <c r="Q491" s="198"/>
      <c r="R491" s="198"/>
      <c r="S491" s="198"/>
      <c r="T491" s="198"/>
      <c r="U491" s="198"/>
      <c r="V491" s="198"/>
      <c r="W491" s="198"/>
      <c r="X491" s="305"/>
      <c r="AA491" s="305"/>
    </row>
    <row r="492" spans="1:27" x14ac:dyDescent="0.25">
      <c r="A492" s="173"/>
      <c r="B492" s="173"/>
      <c r="C492" s="173"/>
      <c r="D492" s="306"/>
      <c r="E492" s="306"/>
      <c r="F492" s="197"/>
      <c r="G492" s="197"/>
      <c r="H492" s="197"/>
      <c r="I492" s="197"/>
      <c r="J492" s="197"/>
      <c r="K492" s="197"/>
      <c r="L492" s="197"/>
      <c r="M492" s="197"/>
      <c r="N492" s="198"/>
      <c r="O492" s="198"/>
      <c r="P492" s="198"/>
      <c r="Q492" s="198"/>
      <c r="R492" s="198"/>
      <c r="S492" s="198"/>
      <c r="T492" s="198"/>
      <c r="U492" s="198"/>
      <c r="V492" s="198"/>
      <c r="W492" s="198"/>
      <c r="X492" s="305"/>
      <c r="AA492" s="305"/>
    </row>
    <row r="493" spans="1:27" x14ac:dyDescent="0.25">
      <c r="A493" s="173"/>
      <c r="B493" s="173"/>
      <c r="C493" s="173"/>
      <c r="D493" s="306"/>
      <c r="E493" s="306"/>
      <c r="F493" s="197"/>
      <c r="G493" s="197"/>
      <c r="H493" s="197"/>
      <c r="I493" s="197"/>
      <c r="J493" s="197"/>
      <c r="K493" s="197"/>
      <c r="L493" s="197"/>
      <c r="M493" s="197"/>
      <c r="N493" s="198"/>
      <c r="O493" s="198"/>
      <c r="P493" s="198"/>
      <c r="Q493" s="198"/>
      <c r="R493" s="198"/>
      <c r="S493" s="198"/>
      <c r="T493" s="198"/>
      <c r="U493" s="198"/>
      <c r="V493" s="198"/>
      <c r="W493" s="198"/>
      <c r="X493" s="305"/>
      <c r="AA493" s="305"/>
    </row>
    <row r="494" spans="1:27" x14ac:dyDescent="0.25">
      <c r="A494" s="173"/>
      <c r="B494" s="173"/>
      <c r="C494" s="173"/>
      <c r="D494" s="306"/>
      <c r="E494" s="306"/>
      <c r="F494" s="197"/>
      <c r="G494" s="197"/>
      <c r="H494" s="197"/>
      <c r="I494" s="197"/>
      <c r="J494" s="197"/>
      <c r="K494" s="197"/>
      <c r="L494" s="197"/>
      <c r="M494" s="197"/>
      <c r="N494" s="198"/>
      <c r="O494" s="198"/>
      <c r="P494" s="198"/>
      <c r="Q494" s="198"/>
      <c r="R494" s="198"/>
      <c r="S494" s="198"/>
      <c r="T494" s="198"/>
      <c r="U494" s="198"/>
      <c r="V494" s="198"/>
      <c r="W494" s="198"/>
      <c r="X494" s="305"/>
      <c r="AA494" s="305"/>
    </row>
    <row r="495" spans="1:27" x14ac:dyDescent="0.25">
      <c r="A495" s="173"/>
      <c r="B495" s="173"/>
      <c r="C495" s="173"/>
      <c r="D495" s="306"/>
      <c r="E495" s="306"/>
      <c r="F495" s="197"/>
      <c r="G495" s="197"/>
      <c r="H495" s="197"/>
      <c r="I495" s="197"/>
      <c r="J495" s="197"/>
      <c r="K495" s="197"/>
      <c r="L495" s="197"/>
      <c r="M495" s="197"/>
      <c r="N495" s="198"/>
      <c r="O495" s="198"/>
      <c r="P495" s="198"/>
      <c r="Q495" s="198"/>
      <c r="R495" s="198"/>
      <c r="S495" s="198"/>
      <c r="T495" s="198"/>
      <c r="U495" s="198"/>
      <c r="V495" s="198"/>
      <c r="W495" s="198"/>
      <c r="X495" s="305"/>
      <c r="AA495" s="305"/>
    </row>
    <row r="496" spans="1:27" x14ac:dyDescent="0.25">
      <c r="A496" s="173"/>
      <c r="B496" s="173"/>
      <c r="C496" s="173"/>
      <c r="D496" s="306"/>
      <c r="E496" s="306"/>
      <c r="F496" s="197"/>
      <c r="G496" s="197"/>
      <c r="H496" s="197"/>
      <c r="I496" s="197"/>
      <c r="J496" s="197"/>
      <c r="K496" s="197"/>
      <c r="L496" s="197"/>
      <c r="M496" s="197"/>
      <c r="N496" s="198"/>
      <c r="O496" s="198"/>
      <c r="P496" s="198"/>
      <c r="Q496" s="198"/>
      <c r="R496" s="198"/>
      <c r="S496" s="198"/>
      <c r="T496" s="198"/>
      <c r="U496" s="198"/>
      <c r="V496" s="198"/>
      <c r="W496" s="198"/>
      <c r="X496" s="305"/>
      <c r="AA496" s="305"/>
    </row>
    <row r="497" spans="1:27" x14ac:dyDescent="0.25">
      <c r="A497" s="173"/>
      <c r="B497" s="173"/>
      <c r="C497" s="173"/>
      <c r="D497" s="306"/>
      <c r="E497" s="306"/>
      <c r="F497" s="197"/>
      <c r="G497" s="197"/>
      <c r="H497" s="197"/>
      <c r="I497" s="197"/>
      <c r="J497" s="197"/>
      <c r="K497" s="197"/>
      <c r="L497" s="197"/>
      <c r="M497" s="197"/>
      <c r="N497" s="198"/>
      <c r="O497" s="198"/>
      <c r="P497" s="198"/>
      <c r="Q497" s="198"/>
      <c r="R497" s="198"/>
      <c r="S497" s="198"/>
      <c r="T497" s="198"/>
      <c r="U497" s="198"/>
      <c r="V497" s="198"/>
      <c r="W497" s="198"/>
      <c r="X497" s="305"/>
      <c r="AA497" s="305"/>
    </row>
    <row r="498" spans="1:27" x14ac:dyDescent="0.25">
      <c r="A498" s="173"/>
      <c r="B498" s="173"/>
      <c r="C498" s="173"/>
      <c r="D498" s="306"/>
      <c r="E498" s="306"/>
      <c r="F498" s="197"/>
      <c r="G498" s="197"/>
      <c r="H498" s="197"/>
      <c r="I498" s="197"/>
      <c r="J498" s="197"/>
      <c r="K498" s="197"/>
      <c r="L498" s="197"/>
      <c r="M498" s="197"/>
      <c r="N498" s="198"/>
      <c r="O498" s="198"/>
      <c r="P498" s="198"/>
      <c r="Q498" s="198"/>
      <c r="R498" s="198"/>
      <c r="S498" s="198"/>
      <c r="T498" s="198"/>
      <c r="U498" s="198"/>
      <c r="V498" s="198"/>
      <c r="W498" s="198"/>
      <c r="X498" s="305"/>
      <c r="AA498" s="305"/>
    </row>
    <row r="499" spans="1:27" x14ac:dyDescent="0.25">
      <c r="A499" s="173"/>
      <c r="B499" s="173"/>
      <c r="C499" s="173"/>
      <c r="D499" s="306"/>
      <c r="E499" s="306"/>
      <c r="F499" s="197"/>
      <c r="G499" s="197"/>
      <c r="H499" s="197"/>
      <c r="I499" s="197"/>
      <c r="J499" s="197"/>
      <c r="K499" s="197"/>
      <c r="L499" s="197"/>
      <c r="M499" s="197"/>
      <c r="N499" s="198"/>
      <c r="O499" s="198"/>
      <c r="P499" s="198"/>
      <c r="Q499" s="198"/>
      <c r="R499" s="198"/>
      <c r="S499" s="198"/>
      <c r="T499" s="198"/>
      <c r="U499" s="198"/>
      <c r="V499" s="198"/>
      <c r="W499" s="198"/>
      <c r="X499" s="305"/>
      <c r="AA499" s="305"/>
    </row>
    <row r="500" spans="1:27" x14ac:dyDescent="0.25">
      <c r="A500" s="173"/>
      <c r="B500" s="173"/>
      <c r="C500" s="173"/>
      <c r="D500" s="306"/>
      <c r="E500" s="306"/>
      <c r="F500" s="197"/>
      <c r="G500" s="197"/>
      <c r="H500" s="197"/>
      <c r="I500" s="197"/>
      <c r="J500" s="197"/>
      <c r="K500" s="197"/>
      <c r="L500" s="197"/>
      <c r="M500" s="197"/>
      <c r="N500" s="198"/>
      <c r="O500" s="198"/>
      <c r="P500" s="198"/>
      <c r="Q500" s="198"/>
      <c r="R500" s="198"/>
      <c r="S500" s="198"/>
      <c r="T500" s="198"/>
      <c r="U500" s="198"/>
      <c r="V500" s="198"/>
      <c r="W500" s="198"/>
      <c r="X500" s="305"/>
      <c r="AA500" s="305"/>
    </row>
  </sheetData>
  <mergeCells count="4">
    <mergeCell ref="L3:M3"/>
    <mergeCell ref="N3:P3"/>
    <mergeCell ref="Q3:R3"/>
    <mergeCell ref="T3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6">
    <tabColor rgb="FF92D050"/>
  </sheetPr>
  <dimension ref="A1:CD28"/>
  <sheetViews>
    <sheetView topLeftCell="B1" workbookViewId="0"/>
  </sheetViews>
  <sheetFormatPr baseColWidth="10" defaultColWidth="11.54296875" defaultRowHeight="13.2" x14ac:dyDescent="0.25"/>
  <cols>
    <col min="1" max="1" width="11.81640625" style="1" bestFit="1" customWidth="1"/>
    <col min="2" max="2" width="10.1796875" style="1" bestFit="1" customWidth="1"/>
    <col min="3" max="3" width="9.90625" style="1" bestFit="1" customWidth="1"/>
    <col min="4" max="4" width="6.1796875" style="1" bestFit="1" customWidth="1"/>
    <col min="5" max="14" width="10.81640625" style="1" customWidth="1"/>
    <col min="15" max="40" width="5.81640625" style="1" customWidth="1"/>
    <col min="41" max="56" width="7.81640625" style="1" customWidth="1"/>
    <col min="57" max="16384" width="11.54296875" style="1"/>
  </cols>
  <sheetData>
    <row r="1" spans="1:82" x14ac:dyDescent="0.25">
      <c r="I1" s="1" t="s">
        <v>654</v>
      </c>
      <c r="J1" s="1" t="s">
        <v>655</v>
      </c>
      <c r="K1" s="1" t="s">
        <v>656</v>
      </c>
      <c r="L1" s="1" t="s">
        <v>657</v>
      </c>
      <c r="M1" s="1" t="s">
        <v>658</v>
      </c>
      <c r="N1" s="1" t="s">
        <v>659</v>
      </c>
      <c r="O1" s="1" t="s">
        <v>660</v>
      </c>
      <c r="P1" s="1" t="s">
        <v>661</v>
      </c>
      <c r="Q1" s="1" t="s">
        <v>662</v>
      </c>
      <c r="R1" s="1" t="s">
        <v>663</v>
      </c>
    </row>
    <row r="2" spans="1:82" ht="15.6" x14ac:dyDescent="0.3">
      <c r="A2" s="6" t="s">
        <v>200</v>
      </c>
      <c r="B2" s="6"/>
      <c r="C2" s="250">
        <v>1</v>
      </c>
      <c r="E2" s="283" t="s">
        <v>312</v>
      </c>
      <c r="I2" s="1">
        <v>4</v>
      </c>
      <c r="J2" s="1">
        <v>5</v>
      </c>
      <c r="K2" s="1">
        <v>6</v>
      </c>
      <c r="L2" s="1">
        <v>7</v>
      </c>
      <c r="M2" s="1">
        <v>8</v>
      </c>
      <c r="N2" s="1">
        <v>18</v>
      </c>
      <c r="O2" s="1">
        <v>14</v>
      </c>
      <c r="P2" s="1">
        <v>28</v>
      </c>
      <c r="Q2" s="1">
        <v>61</v>
      </c>
      <c r="R2" s="1">
        <v>62</v>
      </c>
    </row>
    <row r="3" spans="1:82" x14ac:dyDescent="0.25">
      <c r="A3" s="6" t="s">
        <v>153</v>
      </c>
      <c r="B3" s="6"/>
      <c r="C3" s="250">
        <v>24</v>
      </c>
    </row>
    <row r="4" spans="1:82" x14ac:dyDescent="0.25">
      <c r="B4" s="1" t="s">
        <v>554</v>
      </c>
      <c r="C4" s="1" t="s">
        <v>555</v>
      </c>
      <c r="D4" s="1" t="s">
        <v>556</v>
      </c>
      <c r="E4" s="1" t="s">
        <v>557</v>
      </c>
      <c r="F4" s="1" t="s">
        <v>558</v>
      </c>
      <c r="G4" s="1" t="s">
        <v>559</v>
      </c>
      <c r="H4" s="1" t="s">
        <v>560</v>
      </c>
      <c r="I4" s="1" t="s">
        <v>561</v>
      </c>
      <c r="J4" s="1" t="s">
        <v>562</v>
      </c>
      <c r="K4" s="1" t="s">
        <v>563</v>
      </c>
      <c r="L4" s="1" t="s">
        <v>564</v>
      </c>
      <c r="M4" s="1" t="s">
        <v>565</v>
      </c>
      <c r="N4" s="1" t="s">
        <v>566</v>
      </c>
      <c r="O4" s="1" t="s">
        <v>567</v>
      </c>
      <c r="P4" s="1" t="s">
        <v>568</v>
      </c>
      <c r="Q4" s="1" t="s">
        <v>569</v>
      </c>
      <c r="R4" s="1" t="s">
        <v>570</v>
      </c>
      <c r="S4" s="1" t="s">
        <v>571</v>
      </c>
      <c r="T4" s="1" t="s">
        <v>572</v>
      </c>
      <c r="U4" s="1" t="s">
        <v>573</v>
      </c>
      <c r="V4" s="1" t="s">
        <v>574</v>
      </c>
      <c r="W4" s="1" t="s">
        <v>575</v>
      </c>
      <c r="X4" s="1" t="s">
        <v>576</v>
      </c>
      <c r="Y4" s="1" t="s">
        <v>577</v>
      </c>
      <c r="Z4" s="1" t="s">
        <v>578</v>
      </c>
      <c r="AA4" s="1" t="s">
        <v>579</v>
      </c>
      <c r="AB4" s="1" t="s">
        <v>580</v>
      </c>
      <c r="AC4" s="1" t="s">
        <v>581</v>
      </c>
      <c r="AD4" s="1" t="s">
        <v>582</v>
      </c>
      <c r="AE4" s="1" t="s">
        <v>583</v>
      </c>
      <c r="AF4" s="1" t="s">
        <v>584</v>
      </c>
      <c r="AG4" s="1" t="s">
        <v>585</v>
      </c>
      <c r="AH4" s="1" t="s">
        <v>586</v>
      </c>
      <c r="AI4" s="1" t="s">
        <v>587</v>
      </c>
      <c r="AJ4" s="1" t="s">
        <v>588</v>
      </c>
      <c r="AK4" s="1" t="s">
        <v>589</v>
      </c>
      <c r="AL4" s="1" t="s">
        <v>590</v>
      </c>
      <c r="AM4" s="1" t="s">
        <v>591</v>
      </c>
      <c r="AN4" s="1" t="s">
        <v>592</v>
      </c>
      <c r="AO4" s="1" t="s">
        <v>593</v>
      </c>
      <c r="AP4" s="1" t="s">
        <v>594</v>
      </c>
      <c r="AQ4" s="1" t="s">
        <v>595</v>
      </c>
      <c r="AR4" s="1" t="s">
        <v>596</v>
      </c>
      <c r="AS4" s="1" t="s">
        <v>597</v>
      </c>
      <c r="AT4" s="1" t="s">
        <v>598</v>
      </c>
      <c r="AU4" s="1" t="s">
        <v>599</v>
      </c>
      <c r="AV4" s="1" t="s">
        <v>600</v>
      </c>
      <c r="AW4" s="1" t="s">
        <v>601</v>
      </c>
      <c r="AX4" s="1" t="s">
        <v>602</v>
      </c>
      <c r="AY4" s="1" t="s">
        <v>603</v>
      </c>
      <c r="AZ4" s="1" t="s">
        <v>604</v>
      </c>
      <c r="BA4" s="1" t="s">
        <v>605</v>
      </c>
      <c r="BB4" s="1" t="s">
        <v>606</v>
      </c>
      <c r="BC4" s="1" t="s">
        <v>607</v>
      </c>
      <c r="BD4" s="1" t="s">
        <v>608</v>
      </c>
      <c r="BE4" s="1" t="s">
        <v>609</v>
      </c>
      <c r="BF4" s="1" t="s">
        <v>610</v>
      </c>
      <c r="BG4" s="1" t="s">
        <v>611</v>
      </c>
      <c r="BH4" s="1" t="s">
        <v>612</v>
      </c>
      <c r="BI4" s="1" t="s">
        <v>613</v>
      </c>
      <c r="BJ4" s="1" t="s">
        <v>614</v>
      </c>
      <c r="BK4" s="1" t="s">
        <v>615</v>
      </c>
      <c r="BL4" s="1" t="s">
        <v>616</v>
      </c>
      <c r="BM4" s="1" t="s">
        <v>617</v>
      </c>
      <c r="BN4" s="1" t="s">
        <v>618</v>
      </c>
      <c r="BO4" s="1" t="s">
        <v>619</v>
      </c>
      <c r="BP4" s="1" t="s">
        <v>620</v>
      </c>
      <c r="BQ4" s="1" t="s">
        <v>621</v>
      </c>
      <c r="BR4" s="1" t="s">
        <v>622</v>
      </c>
      <c r="BS4" s="1" t="s">
        <v>623</v>
      </c>
      <c r="BT4" s="1" t="s">
        <v>624</v>
      </c>
      <c r="BU4" s="1" t="s">
        <v>625</v>
      </c>
      <c r="BV4" s="1" t="s">
        <v>626</v>
      </c>
      <c r="BW4" s="1" t="s">
        <v>627</v>
      </c>
      <c r="BX4" s="1" t="s">
        <v>628</v>
      </c>
      <c r="BY4" s="1" t="s">
        <v>629</v>
      </c>
      <c r="BZ4" s="1" t="s">
        <v>630</v>
      </c>
      <c r="CA4" s="1" t="s">
        <v>631</v>
      </c>
      <c r="CB4" s="1" t="s">
        <v>632</v>
      </c>
      <c r="CC4" s="1" t="s">
        <v>633</v>
      </c>
      <c r="CD4" s="1" t="s">
        <v>634</v>
      </c>
    </row>
    <row r="5" spans="1:82" x14ac:dyDescent="0.25">
      <c r="A5" s="1" t="s">
        <v>384</v>
      </c>
      <c r="B5" s="1" t="b">
        <v>1</v>
      </c>
      <c r="C5" s="1" t="b">
        <v>1</v>
      </c>
      <c r="D5" s="1" t="s">
        <v>666</v>
      </c>
      <c r="E5" s="1">
        <v>1</v>
      </c>
      <c r="F5" s="1">
        <v>0</v>
      </c>
      <c r="G5" s="1">
        <v>93.960441589355497</v>
      </c>
      <c r="H5" s="1">
        <v>2.5819892883300799</v>
      </c>
      <c r="I5" s="1">
        <v>37188</v>
      </c>
      <c r="J5" s="1">
        <v>787.29998779296898</v>
      </c>
      <c r="K5" s="1">
        <v>0</v>
      </c>
      <c r="L5" s="1">
        <v>17377</v>
      </c>
      <c r="M5" s="1">
        <v>1120.80004882813</v>
      </c>
      <c r="N5" s="1">
        <v>0.81510901451110795</v>
      </c>
      <c r="O5" s="1">
        <v>40</v>
      </c>
      <c r="P5" s="1">
        <v>2.60303854942322</v>
      </c>
      <c r="Q5" s="1">
        <v>800</v>
      </c>
      <c r="R5" s="1">
        <v>1.0578544139862101</v>
      </c>
      <c r="S5" s="1">
        <v>3.44436205923557E-2</v>
      </c>
      <c r="T5" s="1">
        <v>1.03595530986786</v>
      </c>
      <c r="U5" s="1">
        <v>3.3713944256305702E-2</v>
      </c>
      <c r="V5" s="1">
        <v>0.97929859161376998</v>
      </c>
      <c r="W5" s="1">
        <v>3.0864706262946101E-2</v>
      </c>
      <c r="X5" s="1">
        <v>-1</v>
      </c>
      <c r="Y5" s="1">
        <v>-1</v>
      </c>
      <c r="Z5" s="1">
        <v>0</v>
      </c>
      <c r="AA5" s="1">
        <v>0</v>
      </c>
      <c r="AB5" s="1">
        <v>0.34462624788284302</v>
      </c>
      <c r="AC5" s="1">
        <v>8.31449329853058E-2</v>
      </c>
      <c r="AD5" s="1">
        <v>0.89883923530578602</v>
      </c>
      <c r="AE5" s="1">
        <v>7.4727103114128099E-2</v>
      </c>
      <c r="AF5" s="1">
        <v>-1</v>
      </c>
      <c r="AG5" s="1">
        <v>-1</v>
      </c>
      <c r="AH5" s="1">
        <v>-1</v>
      </c>
      <c r="AI5" s="1">
        <v>-1</v>
      </c>
      <c r="AJ5" s="1">
        <v>-1</v>
      </c>
      <c r="AK5" s="1">
        <v>-1</v>
      </c>
      <c r="AL5" s="1">
        <v>1</v>
      </c>
      <c r="AM5" s="1">
        <v>5</v>
      </c>
      <c r="AN5" s="1">
        <v>40</v>
      </c>
      <c r="AO5" s="1">
        <v>70</v>
      </c>
      <c r="AP5" s="1">
        <v>2.2391886711120601</v>
      </c>
      <c r="AQ5" s="1">
        <v>5.2255310118198402E-2</v>
      </c>
      <c r="AR5" s="1">
        <v>4</v>
      </c>
      <c r="AS5" s="1">
        <v>22</v>
      </c>
      <c r="AT5" s="1">
        <v>25.759860992431602</v>
      </c>
      <c r="AU5" s="1">
        <v>10.427863121032701</v>
      </c>
      <c r="AV5" s="1">
        <v>0.90128976106643699</v>
      </c>
      <c r="AW5" s="1">
        <v>388.73626708984398</v>
      </c>
      <c r="AX5" s="1">
        <v>39.190376281738303</v>
      </c>
      <c r="AY5" s="1">
        <v>2.2742375731468201E-2</v>
      </c>
      <c r="AZ5" s="1">
        <v>2.2742375731468201E-3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 t="b">
        <v>0</v>
      </c>
      <c r="BL5" s="1">
        <v>0</v>
      </c>
      <c r="BM5" s="1">
        <v>0</v>
      </c>
      <c r="BN5" s="1">
        <v>0</v>
      </c>
      <c r="BO5" s="1">
        <v>0</v>
      </c>
      <c r="BP5" s="1" t="b">
        <v>1</v>
      </c>
      <c r="BQ5" s="1">
        <v>0</v>
      </c>
      <c r="BR5" s="1">
        <v>800</v>
      </c>
      <c r="BS5" s="1">
        <v>673.87097167968795</v>
      </c>
      <c r="BT5" s="1">
        <v>17479</v>
      </c>
      <c r="BU5" s="1">
        <v>1138.06457519531</v>
      </c>
      <c r="BV5" s="1">
        <v>7.7168317511677699E-3</v>
      </c>
      <c r="BW5" s="1">
        <v>1.85304181650281E-3</v>
      </c>
      <c r="BX5" s="1" t="b">
        <v>1</v>
      </c>
      <c r="BY5" s="1">
        <v>50</v>
      </c>
      <c r="BZ5" s="1">
        <v>22357</v>
      </c>
      <c r="CA5" s="1">
        <v>1065.32263183594</v>
      </c>
      <c r="CB5" s="1">
        <v>18688</v>
      </c>
      <c r="CC5" s="1">
        <v>1397.25805664063</v>
      </c>
      <c r="CD5" s="1">
        <v>1.23139607906342</v>
      </c>
    </row>
    <row r="6" spans="1:82" x14ac:dyDescent="0.25">
      <c r="A6" s="1" t="s">
        <v>384</v>
      </c>
      <c r="B6" s="1" t="b">
        <v>1</v>
      </c>
      <c r="C6" s="1" t="b">
        <v>1</v>
      </c>
      <c r="D6" s="1" t="s">
        <v>635</v>
      </c>
      <c r="E6" s="1">
        <v>2</v>
      </c>
      <c r="F6" s="1">
        <v>0</v>
      </c>
      <c r="G6" s="1">
        <v>103.36789703369099</v>
      </c>
      <c r="H6" s="1">
        <v>2.6498565673828098</v>
      </c>
      <c r="I6" s="1">
        <v>79179</v>
      </c>
      <c r="J6" s="1">
        <v>1147.69995117188</v>
      </c>
      <c r="K6" s="1">
        <v>0</v>
      </c>
      <c r="L6" s="1">
        <v>32449</v>
      </c>
      <c r="M6" s="1">
        <v>1362.30004882813</v>
      </c>
      <c r="N6" s="1">
        <v>0.58142203092575095</v>
      </c>
      <c r="O6" s="1">
        <v>40</v>
      </c>
      <c r="P6" s="1">
        <v>1.95223271846771</v>
      </c>
      <c r="Q6" s="1">
        <v>1021</v>
      </c>
      <c r="R6" s="1">
        <v>1.0349689722061199</v>
      </c>
      <c r="S6" s="1">
        <v>3.2665599137544597E-2</v>
      </c>
      <c r="T6" s="1">
        <v>1.02449774742126</v>
      </c>
      <c r="U6" s="1">
        <v>3.2303128391504302E-2</v>
      </c>
      <c r="V6" s="1">
        <v>0.98988264799117998</v>
      </c>
      <c r="W6" s="1">
        <v>3.0760437250137301E-2</v>
      </c>
      <c r="X6" s="1">
        <v>-1</v>
      </c>
      <c r="Y6" s="1">
        <v>-1</v>
      </c>
      <c r="Z6" s="1">
        <v>0</v>
      </c>
      <c r="AA6" s="1">
        <v>0</v>
      </c>
      <c r="AB6" s="1">
        <v>0.134195521473885</v>
      </c>
      <c r="AC6" s="1">
        <v>4.4358115643262898E-2</v>
      </c>
      <c r="AD6" s="1">
        <v>0.32360064983367898</v>
      </c>
      <c r="AE6" s="1">
        <v>4.87238541245461E-2</v>
      </c>
      <c r="AF6" s="1">
        <v>-1</v>
      </c>
      <c r="AG6" s="1">
        <v>-1</v>
      </c>
      <c r="AH6" s="1">
        <v>-1</v>
      </c>
      <c r="AI6" s="1">
        <v>-1</v>
      </c>
      <c r="AJ6" s="1">
        <v>-1</v>
      </c>
      <c r="AK6" s="1">
        <v>-1</v>
      </c>
      <c r="AL6" s="1">
        <v>1</v>
      </c>
      <c r="AM6" s="1">
        <v>5</v>
      </c>
      <c r="AN6" s="1">
        <v>40</v>
      </c>
      <c r="AO6" s="1">
        <v>70</v>
      </c>
      <c r="AP6" s="1">
        <v>2.5101184844970699</v>
      </c>
      <c r="AQ6" s="1">
        <v>5.5950276553630801E-2</v>
      </c>
      <c r="AR6" s="1">
        <v>4</v>
      </c>
      <c r="AS6" s="1">
        <v>22</v>
      </c>
      <c r="AT6" s="1">
        <v>8.4398670196533203</v>
      </c>
      <c r="AU6" s="1">
        <v>13.460825920105</v>
      </c>
      <c r="AV6" s="1">
        <v>1.48193824291229</v>
      </c>
      <c r="AW6" s="1">
        <v>500.87777709960898</v>
      </c>
      <c r="AX6" s="1">
        <v>62.139682769775398</v>
      </c>
      <c r="AY6" s="1">
        <v>2.3687582463026002E-2</v>
      </c>
      <c r="AZ6" s="1">
        <v>2.36875843256712E-3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 t="b">
        <v>0</v>
      </c>
      <c r="BL6" s="1">
        <v>0</v>
      </c>
      <c r="BM6" s="1">
        <v>0</v>
      </c>
      <c r="BN6" s="1">
        <v>0</v>
      </c>
      <c r="BO6" s="1">
        <v>0</v>
      </c>
      <c r="BP6" s="1" t="b">
        <v>1</v>
      </c>
      <c r="BQ6" s="1">
        <v>0</v>
      </c>
      <c r="BR6" s="1">
        <v>1021</v>
      </c>
      <c r="BS6" s="1">
        <v>917.09680175781295</v>
      </c>
      <c r="BT6" s="1">
        <v>32261</v>
      </c>
      <c r="BU6" s="1">
        <v>1416.12902832031</v>
      </c>
      <c r="BV6" s="1">
        <v>3.3684668596833901E-3</v>
      </c>
      <c r="BW6" s="1">
        <v>1.1109068291261801E-3</v>
      </c>
      <c r="BX6" s="1" t="b">
        <v>1</v>
      </c>
      <c r="BY6" s="1">
        <v>50</v>
      </c>
      <c r="BZ6" s="1">
        <v>39920</v>
      </c>
      <c r="CA6" s="1">
        <v>1481.61291503906</v>
      </c>
      <c r="CB6" s="1">
        <v>32089</v>
      </c>
      <c r="CC6" s="1">
        <v>1749.19360351563</v>
      </c>
      <c r="CD6" s="1">
        <v>1.26692986488342</v>
      </c>
    </row>
    <row r="7" spans="1:82" x14ac:dyDescent="0.25">
      <c r="A7" s="1" t="s">
        <v>384</v>
      </c>
      <c r="B7" s="1" t="b">
        <v>1</v>
      </c>
      <c r="C7" s="1" t="b">
        <v>1</v>
      </c>
      <c r="D7" s="1" t="s">
        <v>635</v>
      </c>
      <c r="E7" s="1">
        <v>3</v>
      </c>
      <c r="F7" s="1">
        <v>0</v>
      </c>
      <c r="G7" s="1">
        <v>83.208076477050795</v>
      </c>
      <c r="H7" s="1">
        <v>2.2798194885253902</v>
      </c>
      <c r="I7" s="1">
        <v>31754</v>
      </c>
      <c r="J7" s="1">
        <v>692.70001220703102</v>
      </c>
      <c r="K7" s="1">
        <v>0</v>
      </c>
      <c r="L7" s="1">
        <v>17163</v>
      </c>
      <c r="M7" s="1">
        <v>1001.09997558594</v>
      </c>
      <c r="N7" s="1">
        <v>0.81439954042434703</v>
      </c>
      <c r="O7" s="1">
        <v>40</v>
      </c>
      <c r="P7" s="1">
        <v>2.8306241035461399</v>
      </c>
      <c r="Q7" s="1">
        <v>619</v>
      </c>
      <c r="R7" s="1">
        <v>1.0526537895202599</v>
      </c>
      <c r="S7" s="1">
        <v>3.4135434776544599E-2</v>
      </c>
      <c r="T7" s="1">
        <v>1.03571796417236</v>
      </c>
      <c r="U7" s="1">
        <v>3.3575084060430499E-2</v>
      </c>
      <c r="V7" s="1">
        <v>0.98391121625900302</v>
      </c>
      <c r="W7" s="1">
        <v>3.08883488178253E-2</v>
      </c>
      <c r="X7" s="1">
        <v>-1</v>
      </c>
      <c r="Y7" s="1">
        <v>-1</v>
      </c>
      <c r="Z7" s="1">
        <v>0</v>
      </c>
      <c r="AA7" s="1">
        <v>0</v>
      </c>
      <c r="AB7" s="1">
        <v>5.0247967243194601E-2</v>
      </c>
      <c r="AC7" s="1">
        <v>8.2515761256217998E-2</v>
      </c>
      <c r="AD7" s="1">
        <v>0.38296446204185502</v>
      </c>
      <c r="AE7" s="1">
        <v>6.7290306091308594E-2</v>
      </c>
      <c r="AF7" s="1">
        <v>-1</v>
      </c>
      <c r="AG7" s="1">
        <v>-1</v>
      </c>
      <c r="AH7" s="1">
        <v>-1</v>
      </c>
      <c r="AI7" s="1">
        <v>-1</v>
      </c>
      <c r="AJ7" s="1">
        <v>-1</v>
      </c>
      <c r="AK7" s="1">
        <v>-1</v>
      </c>
      <c r="AL7" s="1">
        <v>1</v>
      </c>
      <c r="AM7" s="1">
        <v>5</v>
      </c>
      <c r="AN7" s="1">
        <v>40</v>
      </c>
      <c r="AO7" s="1">
        <v>70</v>
      </c>
      <c r="AP7" s="1">
        <v>1.9218841791153001</v>
      </c>
      <c r="AQ7" s="1">
        <v>4.5045655220747001E-2</v>
      </c>
      <c r="AR7" s="1">
        <v>4</v>
      </c>
      <c r="AS7" s="1">
        <v>22</v>
      </c>
      <c r="AT7" s="1">
        <v>5.6741585731506303</v>
      </c>
      <c r="AU7" s="1">
        <v>10.015261650085399</v>
      </c>
      <c r="AV7" s="1">
        <v>0.86659991741180398</v>
      </c>
      <c r="AW7" s="1">
        <v>390.55923461914102</v>
      </c>
      <c r="AX7" s="1">
        <v>39.392116546630902</v>
      </c>
      <c r="AY7" s="1">
        <v>2.1757945418357801E-2</v>
      </c>
      <c r="AZ7" s="1">
        <v>2.1757944487035301E-3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 t="b">
        <v>0</v>
      </c>
      <c r="BL7" s="1">
        <v>0</v>
      </c>
      <c r="BM7" s="1">
        <v>0</v>
      </c>
      <c r="BN7" s="1">
        <v>0</v>
      </c>
      <c r="BO7" s="1">
        <v>0</v>
      </c>
      <c r="BP7" s="1" t="b">
        <v>1</v>
      </c>
      <c r="BQ7" s="1">
        <v>0</v>
      </c>
      <c r="BR7" s="1">
        <v>619</v>
      </c>
      <c r="BS7" s="1">
        <v>602.741943359375</v>
      </c>
      <c r="BT7" s="1">
        <v>17937</v>
      </c>
      <c r="BU7" s="1">
        <v>1058.22583007813</v>
      </c>
      <c r="BV7" s="1">
        <v>9.6570776076987397E-4</v>
      </c>
      <c r="BW7" s="1">
        <v>1.5856958925723999E-3</v>
      </c>
      <c r="BX7" s="1" t="b">
        <v>1</v>
      </c>
      <c r="BY7" s="1">
        <v>50</v>
      </c>
      <c r="BZ7" s="1">
        <v>22559</v>
      </c>
      <c r="CA7" s="1">
        <v>1025.64514160156</v>
      </c>
      <c r="CB7" s="1">
        <v>19537</v>
      </c>
      <c r="CC7" s="1">
        <v>1310</v>
      </c>
      <c r="CD7" s="1">
        <v>1.18140125274658</v>
      </c>
    </row>
    <row r="8" spans="1:82" x14ac:dyDescent="0.25">
      <c r="A8" s="1" t="s">
        <v>384</v>
      </c>
      <c r="B8" s="1" t="b">
        <v>1</v>
      </c>
      <c r="C8" s="1" t="b">
        <v>1</v>
      </c>
      <c r="D8" s="1" t="s">
        <v>635</v>
      </c>
      <c r="E8" s="1">
        <v>4</v>
      </c>
      <c r="F8" s="1">
        <v>0</v>
      </c>
      <c r="G8" s="1">
        <v>76.916389465332003</v>
      </c>
      <c r="H8" s="1">
        <v>2.5563163757324201</v>
      </c>
      <c r="I8" s="1">
        <v>15646</v>
      </c>
      <c r="J8" s="1">
        <v>713.90002441406295</v>
      </c>
      <c r="K8" s="1">
        <v>0</v>
      </c>
      <c r="L8" s="1">
        <v>9778</v>
      </c>
      <c r="M8" s="1">
        <v>1084.40002441406</v>
      </c>
      <c r="N8" s="1">
        <v>1.1475595235824601</v>
      </c>
      <c r="O8" s="1">
        <v>40</v>
      </c>
      <c r="P8" s="1">
        <v>2.7035181522369398</v>
      </c>
      <c r="Q8" s="1">
        <v>740</v>
      </c>
      <c r="R8" s="1">
        <v>1.1086254119873</v>
      </c>
      <c r="S8" s="1">
        <v>3.8610871881246601E-2</v>
      </c>
      <c r="T8" s="1">
        <v>1.1093221902847299</v>
      </c>
      <c r="U8" s="1">
        <v>3.8580134510993999E-2</v>
      </c>
      <c r="V8" s="1">
        <v>1.0006284713745099</v>
      </c>
      <c r="W8" s="1">
        <v>3.2924037426710101E-2</v>
      </c>
      <c r="X8" s="1">
        <v>-1</v>
      </c>
      <c r="Y8" s="1">
        <v>-1</v>
      </c>
      <c r="Z8" s="1">
        <v>0</v>
      </c>
      <c r="AA8" s="1">
        <v>0</v>
      </c>
      <c r="AB8" s="1">
        <v>0.60235762596130404</v>
      </c>
      <c r="AC8" s="1">
        <v>0.19290465116500899</v>
      </c>
      <c r="AD8" s="1">
        <v>1.6529526710510301</v>
      </c>
      <c r="AE8" s="1">
        <v>0.17727777361869801</v>
      </c>
      <c r="AF8" s="1">
        <v>-1</v>
      </c>
      <c r="AG8" s="1">
        <v>-1</v>
      </c>
      <c r="AH8" s="1">
        <v>-1</v>
      </c>
      <c r="AI8" s="1">
        <v>-1</v>
      </c>
      <c r="AJ8" s="1">
        <v>-1</v>
      </c>
      <c r="AK8" s="1">
        <v>-1</v>
      </c>
      <c r="AL8" s="1">
        <v>1</v>
      </c>
      <c r="AM8" s="1">
        <v>5</v>
      </c>
      <c r="AN8" s="1">
        <v>40</v>
      </c>
      <c r="AO8" s="1">
        <v>70</v>
      </c>
      <c r="AP8" s="1">
        <v>1.71759688854218</v>
      </c>
      <c r="AQ8" s="1">
        <v>4.3870307505130803E-2</v>
      </c>
      <c r="AR8" s="1">
        <v>4</v>
      </c>
      <c r="AS8" s="1">
        <v>22</v>
      </c>
      <c r="AT8" s="1">
        <v>18.151248931884801</v>
      </c>
      <c r="AU8" s="1">
        <v>8.24963474273682</v>
      </c>
      <c r="AV8" s="1">
        <v>0.63526552915573098</v>
      </c>
      <c r="AW8" s="1">
        <v>329.52526855468801</v>
      </c>
      <c r="AX8" s="1">
        <v>30.4578247070313</v>
      </c>
      <c r="AY8" s="1">
        <v>2.0548108965158501E-2</v>
      </c>
      <c r="AZ8" s="1">
        <v>2.0548107568174601E-3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 t="b">
        <v>0</v>
      </c>
      <c r="BL8" s="1">
        <v>0</v>
      </c>
      <c r="BM8" s="1">
        <v>0</v>
      </c>
      <c r="BN8" s="1">
        <v>0</v>
      </c>
      <c r="BO8" s="1">
        <v>0</v>
      </c>
      <c r="BP8" s="1" t="b">
        <v>1</v>
      </c>
      <c r="BQ8" s="1">
        <v>0</v>
      </c>
      <c r="BR8" s="1">
        <v>740</v>
      </c>
      <c r="BS8" s="1">
        <v>648.70965576171898</v>
      </c>
      <c r="BT8" s="1">
        <v>9972</v>
      </c>
      <c r="BU8" s="1">
        <v>1147.41931152344</v>
      </c>
      <c r="BV8" s="1">
        <v>1.0346076451242E-2</v>
      </c>
      <c r="BW8" s="1">
        <v>3.30276973545551E-3</v>
      </c>
      <c r="BX8" s="1" t="b">
        <v>1</v>
      </c>
      <c r="BY8" s="1">
        <v>50</v>
      </c>
      <c r="BZ8" s="1">
        <v>12033</v>
      </c>
      <c r="CA8" s="1">
        <v>1078.54833984375</v>
      </c>
      <c r="CB8" s="1">
        <v>11358</v>
      </c>
      <c r="CC8" s="1">
        <v>1454.83874511719</v>
      </c>
      <c r="CD8" s="1">
        <v>1.10615766048431</v>
      </c>
    </row>
    <row r="9" spans="1:82" x14ac:dyDescent="0.25">
      <c r="A9" s="1" t="s">
        <v>384</v>
      </c>
      <c r="B9" s="1" t="b">
        <v>1</v>
      </c>
      <c r="C9" s="1" t="b">
        <v>1</v>
      </c>
      <c r="D9" s="1" t="s">
        <v>635</v>
      </c>
      <c r="E9" s="1">
        <v>5</v>
      </c>
      <c r="F9" s="1">
        <v>0</v>
      </c>
      <c r="G9" s="1">
        <v>87.404792785644503</v>
      </c>
      <c r="H9" s="1">
        <v>2.2173919677734402</v>
      </c>
      <c r="I9" s="1">
        <v>51536</v>
      </c>
      <c r="J9" s="1">
        <v>848.40002441406295</v>
      </c>
      <c r="K9" s="1">
        <v>0</v>
      </c>
      <c r="L9" s="1">
        <v>24804</v>
      </c>
      <c r="M9" s="1">
        <v>1042.59997558594</v>
      </c>
      <c r="N9" s="1">
        <v>0.66505265235900901</v>
      </c>
      <c r="O9" s="1">
        <v>40</v>
      </c>
      <c r="P9" s="1">
        <v>2.85296726226807</v>
      </c>
      <c r="Q9" s="1">
        <v>731</v>
      </c>
      <c r="R9" s="1">
        <v>1.07606530189514</v>
      </c>
      <c r="S9" s="1">
        <v>3.4101489931345E-2</v>
      </c>
      <c r="T9" s="1">
        <v>1.0648895502090501</v>
      </c>
      <c r="U9" s="1">
        <v>3.3717561513185501E-2</v>
      </c>
      <c r="V9" s="1">
        <v>0.98961424827575695</v>
      </c>
      <c r="W9" s="1">
        <v>3.06154731661081E-2</v>
      </c>
      <c r="X9" s="1">
        <v>-1</v>
      </c>
      <c r="Y9" s="1">
        <v>-1</v>
      </c>
      <c r="Z9" s="1">
        <v>0</v>
      </c>
      <c r="AA9" s="1">
        <v>0</v>
      </c>
      <c r="AB9" s="1">
        <v>0.13942836225032801</v>
      </c>
      <c r="AC9" s="1">
        <v>5.6523498147726101E-2</v>
      </c>
      <c r="AD9" s="1">
        <v>0.30652743577957198</v>
      </c>
      <c r="AE9" s="1">
        <v>4.7543738037347801E-2</v>
      </c>
      <c r="AF9" s="1">
        <v>-1</v>
      </c>
      <c r="AG9" s="1">
        <v>-1</v>
      </c>
      <c r="AH9" s="1">
        <v>-1</v>
      </c>
      <c r="AI9" s="1">
        <v>-1</v>
      </c>
      <c r="AJ9" s="1">
        <v>-1</v>
      </c>
      <c r="AK9" s="1">
        <v>-1</v>
      </c>
      <c r="AL9" s="1">
        <v>1</v>
      </c>
      <c r="AM9" s="1">
        <v>5</v>
      </c>
      <c r="AN9" s="1">
        <v>40</v>
      </c>
      <c r="AO9" s="1">
        <v>70</v>
      </c>
      <c r="AP9" s="1">
        <v>2.1331908702850302</v>
      </c>
      <c r="AQ9" s="1">
        <v>4.8378851264715202E-2</v>
      </c>
      <c r="AR9" s="1">
        <v>4</v>
      </c>
      <c r="AS9" s="1">
        <v>22</v>
      </c>
      <c r="AT9" s="1">
        <v>8.1932687759399396</v>
      </c>
      <c r="AU9" s="1">
        <v>16.2420864105225</v>
      </c>
      <c r="AV9" s="1">
        <v>2.2154312133789098</v>
      </c>
      <c r="AW9" s="1">
        <v>620.77618408203102</v>
      </c>
      <c r="AX9" s="1">
        <v>93.301925659179702</v>
      </c>
      <c r="AY9" s="1">
        <v>2.36383862793446E-2</v>
      </c>
      <c r="AZ9" s="1">
        <v>2.3638384882360701E-3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 t="b">
        <v>0</v>
      </c>
      <c r="BL9" s="1">
        <v>0</v>
      </c>
      <c r="BM9" s="1">
        <v>0</v>
      </c>
      <c r="BN9" s="1">
        <v>0</v>
      </c>
      <c r="BO9" s="1">
        <v>0</v>
      </c>
      <c r="BP9" s="1" t="b">
        <v>1</v>
      </c>
      <c r="BQ9" s="1">
        <v>0</v>
      </c>
      <c r="BR9" s="1">
        <v>731</v>
      </c>
      <c r="BS9" s="1">
        <v>659.35485839843795</v>
      </c>
      <c r="BT9" s="1">
        <v>25155</v>
      </c>
      <c r="BU9" s="1">
        <v>1081.93542480469</v>
      </c>
      <c r="BV9" s="1">
        <v>2.9742731712758502E-3</v>
      </c>
      <c r="BW9" s="1">
        <v>1.2038658605888499E-3</v>
      </c>
      <c r="BX9" s="1" t="b">
        <v>1</v>
      </c>
      <c r="BY9" s="1">
        <v>50</v>
      </c>
      <c r="BZ9" s="1">
        <v>32264</v>
      </c>
      <c r="CA9" s="1">
        <v>1150</v>
      </c>
      <c r="CB9" s="1">
        <v>27055</v>
      </c>
      <c r="CC9" s="1">
        <v>1376.45166015625</v>
      </c>
      <c r="CD9" s="1">
        <v>1.21167516708374</v>
      </c>
    </row>
    <row r="10" spans="1:82" x14ac:dyDescent="0.25">
      <c r="A10" s="1" t="s">
        <v>384</v>
      </c>
      <c r="B10" s="1" t="b">
        <v>1</v>
      </c>
      <c r="C10" s="1" t="b">
        <v>1</v>
      </c>
      <c r="D10" s="1" t="s">
        <v>635</v>
      </c>
      <c r="E10" s="1">
        <v>6</v>
      </c>
      <c r="F10" s="1">
        <v>0</v>
      </c>
      <c r="G10" s="1">
        <v>83.258605957031307</v>
      </c>
      <c r="H10" s="1">
        <v>2.6245384216308598</v>
      </c>
      <c r="I10" s="1">
        <v>11240</v>
      </c>
      <c r="J10" s="1">
        <v>694.79998779296898</v>
      </c>
      <c r="K10" s="1">
        <v>0</v>
      </c>
      <c r="L10" s="1">
        <v>6651</v>
      </c>
      <c r="M10" s="1">
        <v>841.79998779296898</v>
      </c>
      <c r="N10" s="1">
        <v>1.4181277751922601</v>
      </c>
      <c r="O10" s="1">
        <v>40</v>
      </c>
      <c r="P10" s="1">
        <v>2.9959404468536399</v>
      </c>
      <c r="Q10" s="1">
        <v>606</v>
      </c>
      <c r="R10" s="1">
        <v>1.06089663505554</v>
      </c>
      <c r="S10" s="1">
        <v>3.9340555667877197E-2</v>
      </c>
      <c r="T10" s="1">
        <v>0.98317611217498802</v>
      </c>
      <c r="U10" s="1">
        <v>3.6462265998125097E-2</v>
      </c>
      <c r="V10" s="1">
        <v>0.92674070596694902</v>
      </c>
      <c r="W10" s="1">
        <v>3.15726809203625E-2</v>
      </c>
      <c r="X10" s="1">
        <v>-1</v>
      </c>
      <c r="Y10" s="1">
        <v>-1</v>
      </c>
      <c r="Z10" s="1">
        <v>0</v>
      </c>
      <c r="AA10" s="1">
        <v>0</v>
      </c>
      <c r="AB10" s="1">
        <v>0.54418754577636697</v>
      </c>
      <c r="AC10" s="1">
        <v>0.244288384914398</v>
      </c>
      <c r="AD10" s="1">
        <v>0.71450275182723999</v>
      </c>
      <c r="AE10" s="1">
        <v>0.188699081540108</v>
      </c>
      <c r="AF10" s="1">
        <v>-1</v>
      </c>
      <c r="AG10" s="1">
        <v>-1</v>
      </c>
      <c r="AH10" s="1">
        <v>-1</v>
      </c>
      <c r="AI10" s="1">
        <v>-1</v>
      </c>
      <c r="AJ10" s="1">
        <v>-1</v>
      </c>
      <c r="AK10" s="1">
        <v>-1</v>
      </c>
      <c r="AL10" s="1">
        <v>1</v>
      </c>
      <c r="AM10" s="1">
        <v>5</v>
      </c>
      <c r="AN10" s="1">
        <v>40</v>
      </c>
      <c r="AO10" s="1">
        <v>70</v>
      </c>
      <c r="AP10" s="1">
        <v>1.81525850296021</v>
      </c>
      <c r="AQ10" s="1">
        <v>4.9818661063909503E-2</v>
      </c>
      <c r="AR10" s="1">
        <v>4</v>
      </c>
      <c r="AS10" s="1">
        <v>22</v>
      </c>
      <c r="AT10" s="1">
        <v>3.9532129764556898</v>
      </c>
      <c r="AU10" s="1">
        <v>10.393741607666</v>
      </c>
      <c r="AV10" s="1">
        <v>1.08829116821289</v>
      </c>
      <c r="AW10" s="1">
        <v>433.77746582031301</v>
      </c>
      <c r="AX10" s="1">
        <v>52.307971954345703</v>
      </c>
      <c r="AY10" s="1">
        <v>2.0616004243493101E-2</v>
      </c>
      <c r="AZ10" s="1">
        <v>2.0616005640476899E-3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 t="b">
        <v>0</v>
      </c>
      <c r="BL10" s="1">
        <v>0</v>
      </c>
      <c r="BM10" s="1">
        <v>0</v>
      </c>
      <c r="BN10" s="1">
        <v>0</v>
      </c>
      <c r="BO10" s="1">
        <v>0</v>
      </c>
      <c r="BP10" s="1" t="b">
        <v>1</v>
      </c>
      <c r="BQ10" s="1">
        <v>0</v>
      </c>
      <c r="BR10" s="1">
        <v>606</v>
      </c>
      <c r="BS10" s="1">
        <v>547.09680175781295</v>
      </c>
      <c r="BT10" s="1">
        <v>6864</v>
      </c>
      <c r="BU10" s="1">
        <v>901.45159912109398</v>
      </c>
      <c r="BV10" s="1">
        <v>9.87841095775366E-3</v>
      </c>
      <c r="BW10" s="1">
        <v>4.42617060616612E-3</v>
      </c>
      <c r="BX10" s="1" t="b">
        <v>1</v>
      </c>
      <c r="BY10" s="1">
        <v>50</v>
      </c>
      <c r="BZ10" s="1">
        <v>8242</v>
      </c>
      <c r="CA10" s="1">
        <v>962.258056640625</v>
      </c>
      <c r="CB10" s="1">
        <v>7589</v>
      </c>
      <c r="CC10" s="1">
        <v>1132.90319824219</v>
      </c>
      <c r="CD10" s="1">
        <v>1.12756931781769</v>
      </c>
    </row>
    <row r="11" spans="1:82" x14ac:dyDescent="0.25">
      <c r="A11" s="1" t="s">
        <v>384</v>
      </c>
      <c r="B11" s="1" t="b">
        <v>1</v>
      </c>
      <c r="C11" s="1" t="b">
        <v>1</v>
      </c>
      <c r="D11" s="1" t="s">
        <v>635</v>
      </c>
      <c r="E11" s="1">
        <v>7</v>
      </c>
      <c r="F11" s="1">
        <v>0</v>
      </c>
      <c r="G11" s="1">
        <v>84.178054809570298</v>
      </c>
      <c r="H11" s="1">
        <v>2.8749771118164098</v>
      </c>
      <c r="I11" s="1">
        <v>12916</v>
      </c>
      <c r="J11" s="1">
        <v>767.40002441406295</v>
      </c>
      <c r="K11" s="1">
        <v>0</v>
      </c>
      <c r="L11" s="1">
        <v>7328</v>
      </c>
      <c r="M11" s="1">
        <v>869.20001220703102</v>
      </c>
      <c r="N11" s="1">
        <v>1.3379994630813601</v>
      </c>
      <c r="O11" s="1">
        <v>40</v>
      </c>
      <c r="P11" s="1">
        <v>2.5072324275970499</v>
      </c>
      <c r="Q11" s="1">
        <v>544</v>
      </c>
      <c r="R11" s="1">
        <v>1.05094885826111</v>
      </c>
      <c r="S11" s="1">
        <v>3.8196038454771E-2</v>
      </c>
      <c r="T11" s="1">
        <v>1.03098249435425</v>
      </c>
      <c r="U11" s="1">
        <v>3.7429690361022901E-2</v>
      </c>
      <c r="V11" s="1">
        <v>0.98100161552429199</v>
      </c>
      <c r="W11" s="1">
        <v>3.3565141260623897E-2</v>
      </c>
      <c r="X11" s="1">
        <v>-1</v>
      </c>
      <c r="Y11" s="1">
        <v>-1</v>
      </c>
      <c r="Z11" s="1">
        <v>0</v>
      </c>
      <c r="AA11" s="1">
        <v>0</v>
      </c>
      <c r="AB11" s="1">
        <v>0.112873524427414</v>
      </c>
      <c r="AC11" s="1">
        <v>0.19947005808353399</v>
      </c>
      <c r="AD11" s="1">
        <v>0.58532398939132702</v>
      </c>
      <c r="AE11" s="1">
        <v>0.17850784957408899</v>
      </c>
      <c r="AF11" s="1">
        <v>-1</v>
      </c>
      <c r="AG11" s="1">
        <v>-1</v>
      </c>
      <c r="AH11" s="1">
        <v>-1</v>
      </c>
      <c r="AI11" s="1">
        <v>-1</v>
      </c>
      <c r="AJ11" s="1">
        <v>-1</v>
      </c>
      <c r="AK11" s="1">
        <v>-1</v>
      </c>
      <c r="AL11" s="1">
        <v>1</v>
      </c>
      <c r="AM11" s="1">
        <v>5</v>
      </c>
      <c r="AN11" s="1">
        <v>40</v>
      </c>
      <c r="AO11" s="1">
        <v>70</v>
      </c>
      <c r="AP11" s="1">
        <v>1.88093757629395</v>
      </c>
      <c r="AQ11" s="1">
        <v>5.0378818064928103E-2</v>
      </c>
      <c r="AR11" s="1">
        <v>4</v>
      </c>
      <c r="AS11" s="1">
        <v>22</v>
      </c>
      <c r="AT11" s="1">
        <v>3.2914893627166699</v>
      </c>
      <c r="AU11" s="1">
        <v>8.1180477142334002</v>
      </c>
      <c r="AV11" s="1">
        <v>0.62847363948821999</v>
      </c>
      <c r="AW11" s="1">
        <v>319.34255981445301</v>
      </c>
      <c r="AX11" s="1">
        <v>29.857805252075199</v>
      </c>
      <c r="AY11" s="1">
        <v>2.0720928907394399E-2</v>
      </c>
      <c r="AZ11" s="1">
        <v>2.07209284417331E-3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 t="b">
        <v>0</v>
      </c>
      <c r="BL11" s="1">
        <v>0</v>
      </c>
      <c r="BM11" s="1">
        <v>0</v>
      </c>
      <c r="BN11" s="1">
        <v>0</v>
      </c>
      <c r="BO11" s="1">
        <v>0</v>
      </c>
      <c r="BP11" s="1" t="b">
        <v>1</v>
      </c>
      <c r="BQ11" s="1">
        <v>0</v>
      </c>
      <c r="BR11" s="1">
        <v>544</v>
      </c>
      <c r="BS11" s="1">
        <v>529.83868408203102</v>
      </c>
      <c r="BT11" s="1">
        <v>7565</v>
      </c>
      <c r="BU11" s="1">
        <v>876.61291503906295</v>
      </c>
      <c r="BV11" s="1">
        <v>2.1230806596577198E-3</v>
      </c>
      <c r="BW11" s="1">
        <v>3.7514762952923801E-3</v>
      </c>
      <c r="BX11" s="1" t="b">
        <v>1</v>
      </c>
      <c r="BY11" s="1">
        <v>50</v>
      </c>
      <c r="BZ11" s="1">
        <v>9509</v>
      </c>
      <c r="CA11" s="1">
        <v>816.93548583984398</v>
      </c>
      <c r="CB11" s="1">
        <v>8520</v>
      </c>
      <c r="CC11" s="1">
        <v>1068.22583007813</v>
      </c>
      <c r="CD11" s="1">
        <v>1.16644299030304</v>
      </c>
    </row>
    <row r="12" spans="1:82" x14ac:dyDescent="0.25">
      <c r="A12" s="1" t="s">
        <v>384</v>
      </c>
      <c r="B12" s="1" t="b">
        <v>1</v>
      </c>
      <c r="C12" s="1" t="b">
        <v>1</v>
      </c>
      <c r="D12" s="1" t="s">
        <v>635</v>
      </c>
      <c r="E12" s="1">
        <v>8</v>
      </c>
      <c r="F12" s="1">
        <v>0</v>
      </c>
      <c r="G12" s="1">
        <v>85.506950378417997</v>
      </c>
      <c r="H12" s="1">
        <v>2.2646446228027299</v>
      </c>
      <c r="I12" s="1">
        <v>30174</v>
      </c>
      <c r="J12" s="1">
        <v>573.40002441406295</v>
      </c>
      <c r="K12" s="1">
        <v>0</v>
      </c>
      <c r="L12" s="1">
        <v>15327</v>
      </c>
      <c r="M12" s="1">
        <v>776.79998779296898</v>
      </c>
      <c r="N12" s="1">
        <v>0.85433357954025302</v>
      </c>
      <c r="O12" s="1">
        <v>40</v>
      </c>
      <c r="P12" s="1">
        <v>2.66457891464233</v>
      </c>
      <c r="Q12" s="1">
        <v>591</v>
      </c>
      <c r="R12" s="1">
        <v>1.0774338245391799</v>
      </c>
      <c r="S12" s="1">
        <v>3.5275492817163502E-2</v>
      </c>
      <c r="T12" s="1">
        <v>1.03843092918396</v>
      </c>
      <c r="U12" s="1">
        <v>3.3955596387386301E-2</v>
      </c>
      <c r="V12" s="1">
        <v>0.96380019187927202</v>
      </c>
      <c r="W12" s="1">
        <v>3.0519027262926102E-2</v>
      </c>
      <c r="X12" s="1">
        <v>-1</v>
      </c>
      <c r="Y12" s="1">
        <v>-1</v>
      </c>
      <c r="Z12" s="1">
        <v>0</v>
      </c>
      <c r="AA12" s="1">
        <v>0</v>
      </c>
      <c r="AB12" s="1">
        <v>0.22050598263740501</v>
      </c>
      <c r="AC12" s="1">
        <v>8.4086053073406206E-2</v>
      </c>
      <c r="AD12" s="1">
        <v>0.350956350564957</v>
      </c>
      <c r="AE12" s="1">
        <v>6.93978741765022E-2</v>
      </c>
      <c r="AF12" s="1">
        <v>-1</v>
      </c>
      <c r="AG12" s="1">
        <v>-1</v>
      </c>
      <c r="AH12" s="1">
        <v>-1</v>
      </c>
      <c r="AI12" s="1">
        <v>-1</v>
      </c>
      <c r="AJ12" s="1">
        <v>-1</v>
      </c>
      <c r="AK12" s="1">
        <v>-1</v>
      </c>
      <c r="AL12" s="1">
        <v>1</v>
      </c>
      <c r="AM12" s="1">
        <v>5</v>
      </c>
      <c r="AN12" s="1">
        <v>40</v>
      </c>
      <c r="AO12" s="1">
        <v>70</v>
      </c>
      <c r="AP12" s="1">
        <v>2.0343775749206499</v>
      </c>
      <c r="AQ12" s="1">
        <v>4.8035942018032102E-2</v>
      </c>
      <c r="AR12" s="1">
        <v>4</v>
      </c>
      <c r="AS12" s="1">
        <v>22</v>
      </c>
      <c r="AT12" s="1">
        <v>5.6313023567199698</v>
      </c>
      <c r="AU12" s="1">
        <v>12.4294738769531</v>
      </c>
      <c r="AV12" s="1">
        <v>1.3246493339538601</v>
      </c>
      <c r="AW12" s="1">
        <v>478.41018676757801</v>
      </c>
      <c r="AX12" s="1">
        <v>57.8193168640137</v>
      </c>
      <c r="AY12" s="1">
        <v>2.27353610098362E-2</v>
      </c>
      <c r="AZ12" s="1">
        <v>2.2735360544174901E-3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 t="b">
        <v>0</v>
      </c>
      <c r="BL12" s="1">
        <v>0</v>
      </c>
      <c r="BM12" s="1">
        <v>0</v>
      </c>
      <c r="BN12" s="1">
        <v>0</v>
      </c>
      <c r="BO12" s="1">
        <v>0</v>
      </c>
      <c r="BP12" s="1" t="b">
        <v>1</v>
      </c>
      <c r="BQ12" s="1">
        <v>0</v>
      </c>
      <c r="BR12" s="1">
        <v>591</v>
      </c>
      <c r="BS12" s="1">
        <v>522.58062744140602</v>
      </c>
      <c r="BT12" s="1">
        <v>16073</v>
      </c>
      <c r="BU12" s="1">
        <v>825.32257080078102</v>
      </c>
      <c r="BV12" s="1">
        <v>4.48592426255345E-3</v>
      </c>
      <c r="BW12" s="1">
        <v>1.7073453636840001E-3</v>
      </c>
      <c r="BX12" s="1" t="b">
        <v>1</v>
      </c>
      <c r="BY12" s="1">
        <v>50</v>
      </c>
      <c r="BZ12" s="1">
        <v>20423</v>
      </c>
      <c r="CA12" s="1">
        <v>852.58062744140602</v>
      </c>
      <c r="CB12" s="1">
        <v>17447</v>
      </c>
      <c r="CC12" s="1">
        <v>1052.74194335938</v>
      </c>
      <c r="CD12" s="1">
        <v>1.19373202323914</v>
      </c>
    </row>
    <row r="13" spans="1:82" x14ac:dyDescent="0.25">
      <c r="A13" s="1" t="s">
        <v>384</v>
      </c>
      <c r="B13" s="1" t="b">
        <v>1</v>
      </c>
      <c r="C13" s="1" t="b">
        <v>1</v>
      </c>
      <c r="D13" s="1" t="s">
        <v>635</v>
      </c>
      <c r="E13" s="1">
        <v>9</v>
      </c>
      <c r="F13" s="1">
        <v>0</v>
      </c>
      <c r="G13" s="1">
        <v>94.259941101074205</v>
      </c>
      <c r="H13" s="1">
        <v>2.9017372131347701</v>
      </c>
      <c r="I13" s="1">
        <v>28211</v>
      </c>
      <c r="J13" s="1">
        <v>813.70001220703102</v>
      </c>
      <c r="K13" s="1">
        <v>0</v>
      </c>
      <c r="L13" s="1">
        <v>13732</v>
      </c>
      <c r="M13" s="1">
        <v>1034.5</v>
      </c>
      <c r="N13" s="1">
        <v>0.92847728729248002</v>
      </c>
      <c r="O13" s="1">
        <v>40</v>
      </c>
      <c r="P13" s="1">
        <v>3.3523156642913801</v>
      </c>
      <c r="Q13" s="1">
        <v>724</v>
      </c>
      <c r="R13" s="1">
        <v>1.08285903930664</v>
      </c>
      <c r="S13" s="1">
        <v>3.5575713962316499E-2</v>
      </c>
      <c r="T13" s="1">
        <v>1.0714813470840501</v>
      </c>
      <c r="U13" s="1">
        <v>3.5182062536478001E-2</v>
      </c>
      <c r="V13" s="1">
        <v>0.98949295282363903</v>
      </c>
      <c r="W13" s="1">
        <v>3.11548225581646E-2</v>
      </c>
      <c r="X13" s="1">
        <v>-1</v>
      </c>
      <c r="Y13" s="1">
        <v>-1</v>
      </c>
      <c r="Z13" s="1">
        <v>0</v>
      </c>
      <c r="AA13" s="1">
        <v>0</v>
      </c>
      <c r="AB13" s="1">
        <v>4.9457006156444501E-2</v>
      </c>
      <c r="AC13" s="1">
        <v>0.102308496832848</v>
      </c>
      <c r="AD13" s="1">
        <v>0.33528336882591198</v>
      </c>
      <c r="AE13" s="1">
        <v>6.68313503265381E-2</v>
      </c>
      <c r="AF13" s="1">
        <v>-1</v>
      </c>
      <c r="AG13" s="1">
        <v>-1</v>
      </c>
      <c r="AH13" s="1">
        <v>-1</v>
      </c>
      <c r="AI13" s="1">
        <v>-1</v>
      </c>
      <c r="AJ13" s="1">
        <v>-1</v>
      </c>
      <c r="AK13" s="1">
        <v>-1</v>
      </c>
      <c r="AL13" s="1">
        <v>1</v>
      </c>
      <c r="AM13" s="1">
        <v>5</v>
      </c>
      <c r="AN13" s="1">
        <v>40</v>
      </c>
      <c r="AO13" s="1">
        <v>70</v>
      </c>
      <c r="AP13" s="1">
        <v>2.15769243240356</v>
      </c>
      <c r="AQ13" s="1">
        <v>5.1693100482225397E-2</v>
      </c>
      <c r="AR13" s="1">
        <v>4</v>
      </c>
      <c r="AS13" s="1">
        <v>22</v>
      </c>
      <c r="AT13" s="1">
        <v>5.8224892616271999</v>
      </c>
      <c r="AU13" s="1">
        <v>7.4272890090942401</v>
      </c>
      <c r="AV13" s="1">
        <v>0.45452567934989901</v>
      </c>
      <c r="AW13" s="1">
        <v>274.64334106445301</v>
      </c>
      <c r="AX13" s="1">
        <v>20.851474761962901</v>
      </c>
      <c r="AY13" s="1">
        <v>2.1338356658816299E-2</v>
      </c>
      <c r="AZ13" s="1">
        <v>2.1338355727493802E-3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 t="b">
        <v>0</v>
      </c>
      <c r="BL13" s="1">
        <v>0</v>
      </c>
      <c r="BM13" s="1">
        <v>0</v>
      </c>
      <c r="BN13" s="1">
        <v>0</v>
      </c>
      <c r="BO13" s="1">
        <v>0</v>
      </c>
      <c r="BP13" s="1" t="b">
        <v>1</v>
      </c>
      <c r="BQ13" s="1">
        <v>0</v>
      </c>
      <c r="BR13" s="1">
        <v>724</v>
      </c>
      <c r="BS13" s="1">
        <v>710</v>
      </c>
      <c r="BT13" s="1">
        <v>14193</v>
      </c>
      <c r="BU13" s="1">
        <v>1073.70971679688</v>
      </c>
      <c r="BV13" s="1">
        <v>1.0671301279217E-3</v>
      </c>
      <c r="BW13" s="1">
        <v>2.2073546424508099E-3</v>
      </c>
      <c r="BX13" s="1" t="b">
        <v>1</v>
      </c>
      <c r="BY13" s="1">
        <v>50</v>
      </c>
      <c r="BZ13" s="1">
        <v>19096</v>
      </c>
      <c r="CA13" s="1">
        <v>1119.35485839844</v>
      </c>
      <c r="CB13" s="1">
        <v>16413</v>
      </c>
      <c r="CC13" s="1">
        <v>1361.77416992188</v>
      </c>
      <c r="CD13" s="1">
        <v>1.19436323642731</v>
      </c>
    </row>
    <row r="14" spans="1:82" x14ac:dyDescent="0.25">
      <c r="A14" s="1" t="s">
        <v>384</v>
      </c>
      <c r="B14" s="1" t="b">
        <v>1</v>
      </c>
      <c r="C14" s="1" t="b">
        <v>1</v>
      </c>
      <c r="D14" s="1" t="s">
        <v>635</v>
      </c>
      <c r="E14" s="1">
        <v>10</v>
      </c>
      <c r="F14" s="1">
        <v>0</v>
      </c>
      <c r="G14" s="1">
        <v>82.677032470703097</v>
      </c>
      <c r="H14" s="1">
        <v>2.3513107299804701</v>
      </c>
      <c r="I14" s="1">
        <v>32457</v>
      </c>
      <c r="J14" s="1">
        <v>689.79998779296898</v>
      </c>
      <c r="K14" s="1">
        <v>0</v>
      </c>
      <c r="L14" s="1">
        <v>16395</v>
      </c>
      <c r="M14" s="1">
        <v>832.40002441406295</v>
      </c>
      <c r="N14" s="1">
        <v>0.82612264156341597</v>
      </c>
      <c r="O14" s="1">
        <v>40</v>
      </c>
      <c r="P14" s="1">
        <v>2.60420870780945</v>
      </c>
      <c r="Q14" s="1">
        <v>682</v>
      </c>
      <c r="R14" s="1">
        <v>1.08238077163696</v>
      </c>
      <c r="S14" s="1">
        <v>3.5295631736517001E-2</v>
      </c>
      <c r="T14" s="1">
        <v>1.0947127342224099</v>
      </c>
      <c r="U14" s="1">
        <v>3.56777645647526E-2</v>
      </c>
      <c r="V14" s="1">
        <v>1.0113933086395299</v>
      </c>
      <c r="W14" s="1">
        <v>3.1898178160190603E-2</v>
      </c>
      <c r="X14" s="1">
        <v>-1</v>
      </c>
      <c r="Y14" s="1">
        <v>-1</v>
      </c>
      <c r="Z14" s="1">
        <v>0</v>
      </c>
      <c r="AA14" s="1">
        <v>0</v>
      </c>
      <c r="AB14" s="1">
        <v>0.30177015066146901</v>
      </c>
      <c r="AC14" s="1">
        <v>8.6796186864376096E-2</v>
      </c>
      <c r="AD14" s="1">
        <v>0.77136981487274203</v>
      </c>
      <c r="AE14" s="1">
        <v>7.8476488590240506E-2</v>
      </c>
      <c r="AF14" s="1">
        <v>-1</v>
      </c>
      <c r="AG14" s="1">
        <v>-1</v>
      </c>
      <c r="AH14" s="1">
        <v>-1</v>
      </c>
      <c r="AI14" s="1">
        <v>-1</v>
      </c>
      <c r="AJ14" s="1">
        <v>-1</v>
      </c>
      <c r="AK14" s="1">
        <v>-1</v>
      </c>
      <c r="AL14" s="1">
        <v>1</v>
      </c>
      <c r="AM14" s="1">
        <v>5</v>
      </c>
      <c r="AN14" s="1">
        <v>40</v>
      </c>
      <c r="AO14" s="1">
        <v>70</v>
      </c>
      <c r="AP14" s="1">
        <v>2.0412528514862101</v>
      </c>
      <c r="AQ14" s="1">
        <v>4.7894272953271901E-2</v>
      </c>
      <c r="AR14" s="1">
        <v>4</v>
      </c>
      <c r="AS14" s="1">
        <v>22</v>
      </c>
      <c r="AT14" s="1">
        <v>18.258445739746101</v>
      </c>
      <c r="AU14" s="1">
        <v>10.220014572143601</v>
      </c>
      <c r="AV14" s="1">
        <v>0.832722127437592</v>
      </c>
      <c r="AW14" s="1">
        <v>371.10403442382801</v>
      </c>
      <c r="AX14" s="1">
        <v>35.518104553222699</v>
      </c>
      <c r="AY14" s="1">
        <v>2.3144830018281898E-2</v>
      </c>
      <c r="AZ14" s="1">
        <v>2.3144830483943198E-3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 t="b">
        <v>0</v>
      </c>
      <c r="BL14" s="1">
        <v>0</v>
      </c>
      <c r="BM14" s="1">
        <v>0</v>
      </c>
      <c r="BN14" s="1">
        <v>0</v>
      </c>
      <c r="BO14" s="1">
        <v>0</v>
      </c>
      <c r="BP14" s="1" t="b">
        <v>1</v>
      </c>
      <c r="BQ14" s="1">
        <v>0</v>
      </c>
      <c r="BR14" s="1">
        <v>682</v>
      </c>
      <c r="BS14" s="1">
        <v>584.51611328125</v>
      </c>
      <c r="BT14" s="1">
        <v>16738</v>
      </c>
      <c r="BU14" s="1">
        <v>909.83868408203102</v>
      </c>
      <c r="BV14" s="1">
        <v>6.1598918400704904E-3</v>
      </c>
      <c r="BW14" s="1">
        <v>1.76582462154329E-3</v>
      </c>
      <c r="BX14" s="1" t="b">
        <v>1</v>
      </c>
      <c r="BY14" s="1">
        <v>50</v>
      </c>
      <c r="BZ14" s="1">
        <v>21523</v>
      </c>
      <c r="CA14" s="1">
        <v>970.96771240234398</v>
      </c>
      <c r="CB14" s="1">
        <v>18023</v>
      </c>
      <c r="CC14" s="1">
        <v>1166.45166015625</v>
      </c>
      <c r="CD14" s="1">
        <v>1.21923291683197</v>
      </c>
    </row>
    <row r="15" spans="1:82" x14ac:dyDescent="0.25">
      <c r="A15" s="1" t="s">
        <v>384</v>
      </c>
      <c r="B15" s="1" t="b">
        <v>1</v>
      </c>
      <c r="C15" s="1" t="b">
        <v>1</v>
      </c>
      <c r="D15" s="1" t="s">
        <v>635</v>
      </c>
      <c r="E15" s="1">
        <v>11</v>
      </c>
      <c r="F15" s="1">
        <v>0</v>
      </c>
      <c r="G15" s="1">
        <v>90.872795104980497</v>
      </c>
      <c r="H15" s="1">
        <v>2.6561203002929701</v>
      </c>
      <c r="I15" s="1">
        <v>14893</v>
      </c>
      <c r="J15" s="1">
        <v>722.90002441406295</v>
      </c>
      <c r="K15" s="1">
        <v>0</v>
      </c>
      <c r="L15" s="1">
        <v>8472</v>
      </c>
      <c r="M15" s="1">
        <v>944.79998779296898</v>
      </c>
      <c r="N15" s="1">
        <v>1.23375988006592</v>
      </c>
      <c r="O15" s="1">
        <v>40</v>
      </c>
      <c r="P15" s="1">
        <v>2.4383852481842001</v>
      </c>
      <c r="Q15" s="1">
        <v>612</v>
      </c>
      <c r="R15" s="1">
        <v>1.0953633785247801</v>
      </c>
      <c r="S15" s="1">
        <v>3.9242472499609E-2</v>
      </c>
      <c r="T15" s="1">
        <v>0.92415517568588301</v>
      </c>
      <c r="U15" s="1">
        <v>3.3174674957990598E-2</v>
      </c>
      <c r="V15" s="1">
        <v>0.843697369098663</v>
      </c>
      <c r="W15" s="1">
        <v>2.8747804462909698E-2</v>
      </c>
      <c r="X15" s="1">
        <v>-1</v>
      </c>
      <c r="Y15" s="1">
        <v>-1</v>
      </c>
      <c r="Z15" s="1">
        <v>0</v>
      </c>
      <c r="AA15" s="1">
        <v>0</v>
      </c>
      <c r="AB15" s="1">
        <v>0.19595162570476499</v>
      </c>
      <c r="AC15" s="1">
        <v>0.17783378064632399</v>
      </c>
      <c r="AD15" s="1">
        <v>1.3269788026809699</v>
      </c>
      <c r="AE15" s="1">
        <v>0.18012684583663899</v>
      </c>
      <c r="AF15" s="1">
        <v>-1</v>
      </c>
      <c r="AG15" s="1">
        <v>-1</v>
      </c>
      <c r="AH15" s="1">
        <v>-1</v>
      </c>
      <c r="AI15" s="1">
        <v>-1</v>
      </c>
      <c r="AJ15" s="1">
        <v>-1</v>
      </c>
      <c r="AK15" s="1">
        <v>-1</v>
      </c>
      <c r="AL15" s="1">
        <v>1</v>
      </c>
      <c r="AM15" s="1">
        <v>5</v>
      </c>
      <c r="AN15" s="1">
        <v>40</v>
      </c>
      <c r="AO15" s="1">
        <v>70</v>
      </c>
      <c r="AP15" s="1">
        <v>1.88251936435699</v>
      </c>
      <c r="AQ15" s="1">
        <v>4.8980548977851902E-2</v>
      </c>
      <c r="AR15" s="1">
        <v>4</v>
      </c>
      <c r="AS15" s="1">
        <v>22</v>
      </c>
      <c r="AT15" s="1">
        <v>11.7420806884766</v>
      </c>
      <c r="AU15" s="1">
        <v>14.2007484436035</v>
      </c>
      <c r="AV15" s="1">
        <v>2.15581607818604</v>
      </c>
      <c r="AW15" s="1">
        <v>638.98883056640602</v>
      </c>
      <c r="AX15" s="1">
        <v>106.83798217773401</v>
      </c>
      <c r="AY15" s="1">
        <v>2.00908090919256E-2</v>
      </c>
      <c r="AZ15" s="1">
        <v>2.00908095575869E-3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 t="b">
        <v>0</v>
      </c>
      <c r="BL15" s="1">
        <v>0</v>
      </c>
      <c r="BM15" s="1">
        <v>0</v>
      </c>
      <c r="BN15" s="1">
        <v>0</v>
      </c>
      <c r="BO15" s="1">
        <v>0</v>
      </c>
      <c r="BP15" s="1" t="b">
        <v>1</v>
      </c>
      <c r="BQ15" s="1">
        <v>0</v>
      </c>
      <c r="BR15" s="1">
        <v>612</v>
      </c>
      <c r="BS15" s="1">
        <v>582.741943359375</v>
      </c>
      <c r="BT15" s="1">
        <v>8939</v>
      </c>
      <c r="BU15" s="1">
        <v>996.12902832031295</v>
      </c>
      <c r="BV15" s="1">
        <v>3.6888273898512099E-3</v>
      </c>
      <c r="BW15" s="1">
        <v>3.3463791478425299E-3</v>
      </c>
      <c r="BX15" s="1" t="b">
        <v>1</v>
      </c>
      <c r="BY15" s="1">
        <v>50</v>
      </c>
      <c r="BZ15" s="1">
        <v>10273</v>
      </c>
      <c r="CA15" s="1">
        <v>981.774169921875</v>
      </c>
      <c r="CB15" s="1">
        <v>9912</v>
      </c>
      <c r="CC15" s="1">
        <v>1247.74194335938</v>
      </c>
      <c r="CD15" s="1">
        <v>1.07235431671143</v>
      </c>
    </row>
    <row r="16" spans="1:82" x14ac:dyDescent="0.25">
      <c r="A16" s="1" t="s">
        <v>384</v>
      </c>
      <c r="B16" s="1" t="b">
        <v>1</v>
      </c>
      <c r="C16" s="1" t="b">
        <v>1</v>
      </c>
      <c r="D16" s="1" t="s">
        <v>635</v>
      </c>
      <c r="E16" s="1">
        <v>12</v>
      </c>
      <c r="F16" s="1">
        <v>0</v>
      </c>
      <c r="G16" s="1">
        <v>144.77584838867199</v>
      </c>
      <c r="H16" s="1">
        <v>4.5886993408203098</v>
      </c>
      <c r="I16" s="1">
        <v>31600</v>
      </c>
      <c r="J16" s="1">
        <v>773.70001220703102</v>
      </c>
      <c r="K16" s="1">
        <v>0</v>
      </c>
      <c r="L16" s="1">
        <v>11039</v>
      </c>
      <c r="M16" s="1">
        <v>886.29998779296898</v>
      </c>
      <c r="N16" s="1">
        <v>1.04154312610626</v>
      </c>
      <c r="O16" s="1">
        <v>40</v>
      </c>
      <c r="P16" s="1">
        <v>2.80496430397034</v>
      </c>
      <c r="Q16" s="1">
        <v>770</v>
      </c>
      <c r="R16" s="1">
        <v>1.1390746831893901</v>
      </c>
      <c r="S16" s="1">
        <v>3.8542933762073503E-2</v>
      </c>
      <c r="T16" s="1">
        <v>1.1171058416366599</v>
      </c>
      <c r="U16" s="1">
        <v>3.7770006805658299E-2</v>
      </c>
      <c r="V16" s="1">
        <v>0.98071342706680298</v>
      </c>
      <c r="W16" s="1">
        <v>3.16727124154568E-2</v>
      </c>
      <c r="X16" s="1">
        <v>-1</v>
      </c>
      <c r="Y16" s="1">
        <v>-1</v>
      </c>
      <c r="Z16" s="1">
        <v>0</v>
      </c>
      <c r="AA16" s="1">
        <v>0</v>
      </c>
      <c r="AB16" s="1">
        <v>0.23211981356144001</v>
      </c>
      <c r="AC16" s="1">
        <v>9.1644063591957106E-2</v>
      </c>
      <c r="AD16" s="1">
        <v>0.233334019780159</v>
      </c>
      <c r="AE16" s="1">
        <v>6.8982228636741597E-2</v>
      </c>
      <c r="AF16" s="1">
        <v>-1</v>
      </c>
      <c r="AG16" s="1">
        <v>-1</v>
      </c>
      <c r="AH16" s="1">
        <v>-1</v>
      </c>
      <c r="AI16" s="1">
        <v>-1</v>
      </c>
      <c r="AJ16" s="1">
        <v>-1</v>
      </c>
      <c r="AK16" s="1">
        <v>-1</v>
      </c>
      <c r="AL16" s="1">
        <v>1</v>
      </c>
      <c r="AM16" s="1">
        <v>5</v>
      </c>
      <c r="AN16" s="1">
        <v>40</v>
      </c>
      <c r="AO16" s="1">
        <v>70</v>
      </c>
      <c r="AP16" s="1">
        <v>3.0362663269043</v>
      </c>
      <c r="AQ16" s="1">
        <v>7.3867216706275898E-2</v>
      </c>
      <c r="AR16" s="1">
        <v>4</v>
      </c>
      <c r="AS16" s="1">
        <v>22</v>
      </c>
      <c r="AT16" s="1">
        <v>5.5275402069091797</v>
      </c>
      <c r="AU16" s="1">
        <v>8.4877758026122994</v>
      </c>
      <c r="AV16" s="1">
        <v>0.63028556108474698</v>
      </c>
      <c r="AW16" s="1">
        <v>327.00369262695301</v>
      </c>
      <c r="AX16" s="1">
        <v>29.163745880126999</v>
      </c>
      <c r="AY16" s="1">
        <v>2.1276297047734299E-2</v>
      </c>
      <c r="AZ16" s="1">
        <v>2.12762970477343E-3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 t="b">
        <v>0</v>
      </c>
      <c r="BL16" s="1">
        <v>0</v>
      </c>
      <c r="BM16" s="1">
        <v>0</v>
      </c>
      <c r="BN16" s="1">
        <v>0</v>
      </c>
      <c r="BO16" s="1">
        <v>0</v>
      </c>
      <c r="BP16" s="1" t="b">
        <v>1</v>
      </c>
      <c r="BQ16" s="1">
        <v>0</v>
      </c>
      <c r="BR16" s="1">
        <v>770</v>
      </c>
      <c r="BS16" s="1">
        <v>694.51611328125</v>
      </c>
      <c r="BT16" s="1">
        <v>11671</v>
      </c>
      <c r="BU16" s="1">
        <v>958.38708496093795</v>
      </c>
      <c r="BV16" s="1">
        <v>7.0477756671607503E-3</v>
      </c>
      <c r="BW16" s="1">
        <v>2.7772700414061499E-3</v>
      </c>
      <c r="BX16" s="1" t="b">
        <v>1</v>
      </c>
      <c r="BY16" s="1">
        <v>50</v>
      </c>
      <c r="BZ16" s="1">
        <v>14627</v>
      </c>
      <c r="CA16" s="1">
        <v>1060.16125488281</v>
      </c>
      <c r="CB16" s="1">
        <v>13318</v>
      </c>
      <c r="CC16" s="1">
        <v>1208.54833984375</v>
      </c>
      <c r="CD16" s="1">
        <v>1.12034356594086</v>
      </c>
    </row>
    <row r="17" spans="1:82" x14ac:dyDescent="0.25">
      <c r="A17" s="1" t="s">
        <v>384</v>
      </c>
      <c r="B17" s="1" t="b">
        <v>1</v>
      </c>
      <c r="C17" s="1" t="b">
        <v>1</v>
      </c>
      <c r="D17" s="1" t="s">
        <v>635</v>
      </c>
      <c r="E17" s="1">
        <v>13</v>
      </c>
      <c r="F17" s="1">
        <v>0</v>
      </c>
      <c r="G17" s="1">
        <v>83.082695007324205</v>
      </c>
      <c r="H17" s="1">
        <v>2.1156845092773402</v>
      </c>
      <c r="I17" s="1">
        <v>62982</v>
      </c>
      <c r="J17" s="1">
        <v>1412.90002441406</v>
      </c>
      <c r="K17" s="1">
        <v>0</v>
      </c>
      <c r="L17" s="1">
        <v>32314</v>
      </c>
      <c r="M17" s="1">
        <v>1101</v>
      </c>
      <c r="N17" s="1">
        <v>0.57749724388122603</v>
      </c>
      <c r="O17" s="1">
        <v>40</v>
      </c>
      <c r="P17" s="1">
        <v>2.6478924751281698</v>
      </c>
      <c r="Q17" s="1">
        <v>766</v>
      </c>
      <c r="R17" s="1">
        <v>1.05074799060822</v>
      </c>
      <c r="S17" s="1">
        <v>3.29346060752869E-2</v>
      </c>
      <c r="T17" s="1">
        <v>1.0243716239929199</v>
      </c>
      <c r="U17" s="1">
        <v>3.2086521387100199E-2</v>
      </c>
      <c r="V17" s="1">
        <v>0.97489756345748901</v>
      </c>
      <c r="W17" s="1">
        <v>3.0001800507307101E-2</v>
      </c>
      <c r="X17" s="1">
        <v>-1</v>
      </c>
      <c r="Y17" s="1">
        <v>-1</v>
      </c>
      <c r="Z17" s="1">
        <v>0</v>
      </c>
      <c r="AA17" s="1">
        <v>0</v>
      </c>
      <c r="AB17" s="1">
        <v>0.188787370920181</v>
      </c>
      <c r="AC17" s="1">
        <v>4.7613821923732799E-2</v>
      </c>
      <c r="AD17" s="1">
        <v>0.49158519506454501</v>
      </c>
      <c r="AE17" s="1">
        <v>4.3911106884479502E-2</v>
      </c>
      <c r="AF17" s="1">
        <v>-1</v>
      </c>
      <c r="AG17" s="1">
        <v>-1</v>
      </c>
      <c r="AH17" s="1">
        <v>-1</v>
      </c>
      <c r="AI17" s="1">
        <v>-1</v>
      </c>
      <c r="AJ17" s="1">
        <v>-1</v>
      </c>
      <c r="AK17" s="1">
        <v>-1</v>
      </c>
      <c r="AL17" s="1">
        <v>1</v>
      </c>
      <c r="AM17" s="1">
        <v>5</v>
      </c>
      <c r="AN17" s="1">
        <v>40</v>
      </c>
      <c r="AO17" s="1">
        <v>70</v>
      </c>
      <c r="AP17" s="1">
        <v>1.9725466966628999</v>
      </c>
      <c r="AQ17" s="1">
        <v>4.41085919737816E-2</v>
      </c>
      <c r="AR17" s="1">
        <v>4</v>
      </c>
      <c r="AS17" s="1">
        <v>22</v>
      </c>
      <c r="AT17" s="1">
        <v>22.228389739990199</v>
      </c>
      <c r="AU17" s="1">
        <v>15.0828304290771</v>
      </c>
      <c r="AV17" s="1">
        <v>1.9537886381149301</v>
      </c>
      <c r="AW17" s="1">
        <v>592.77532958984398</v>
      </c>
      <c r="AX17" s="1">
        <v>84.979118347167997</v>
      </c>
      <c r="AY17" s="1">
        <v>2.28799860924482E-2</v>
      </c>
      <c r="AZ17" s="1">
        <v>2.2879987955093401E-3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 t="b">
        <v>0</v>
      </c>
      <c r="BL17" s="1">
        <v>0</v>
      </c>
      <c r="BM17" s="1">
        <v>0</v>
      </c>
      <c r="BN17" s="1">
        <v>0</v>
      </c>
      <c r="BO17" s="1">
        <v>0</v>
      </c>
      <c r="BP17" s="1" t="b">
        <v>1</v>
      </c>
      <c r="BQ17" s="1">
        <v>0</v>
      </c>
      <c r="BR17" s="1">
        <v>766</v>
      </c>
      <c r="BS17" s="1">
        <v>648.06451416015602</v>
      </c>
      <c r="BT17" s="1">
        <v>32761</v>
      </c>
      <c r="BU17" s="1">
        <v>1100.80639648438</v>
      </c>
      <c r="BV17" s="1">
        <v>3.7239191588014399E-3</v>
      </c>
      <c r="BW17" s="1">
        <v>9.3550607562065103E-4</v>
      </c>
      <c r="BX17" s="1" t="b">
        <v>1</v>
      </c>
      <c r="BY17" s="1">
        <v>50</v>
      </c>
      <c r="BZ17" s="1">
        <v>40531</v>
      </c>
      <c r="CA17" s="1">
        <v>1141.45166015625</v>
      </c>
      <c r="CB17" s="1">
        <v>34137</v>
      </c>
      <c r="CC17" s="1">
        <v>1379.35485839844</v>
      </c>
      <c r="CD17" s="1">
        <v>1.20245373249054</v>
      </c>
    </row>
    <row r="18" spans="1:82" x14ac:dyDescent="0.25">
      <c r="A18" s="1" t="s">
        <v>384</v>
      </c>
      <c r="B18" s="1" t="b">
        <v>1</v>
      </c>
      <c r="C18" s="1" t="b">
        <v>1</v>
      </c>
      <c r="D18" s="1" t="s">
        <v>635</v>
      </c>
      <c r="E18" s="1">
        <v>14</v>
      </c>
      <c r="F18" s="1">
        <v>0</v>
      </c>
      <c r="G18" s="1">
        <v>88.180473327636705</v>
      </c>
      <c r="H18" s="1">
        <v>2.3536529541015598</v>
      </c>
      <c r="I18" s="1">
        <v>32065</v>
      </c>
      <c r="J18" s="1">
        <v>796.5</v>
      </c>
      <c r="K18" s="1">
        <v>0</v>
      </c>
      <c r="L18" s="1">
        <v>16164</v>
      </c>
      <c r="M18" s="1">
        <v>1028.5</v>
      </c>
      <c r="N18" s="1">
        <v>0.84429615736007702</v>
      </c>
      <c r="O18" s="1">
        <v>40</v>
      </c>
      <c r="P18" s="1">
        <v>2.61123490333557</v>
      </c>
      <c r="Q18" s="1">
        <v>811</v>
      </c>
      <c r="R18" s="1">
        <v>1.0700553655624401</v>
      </c>
      <c r="S18" s="1">
        <v>3.4972526133060497E-2</v>
      </c>
      <c r="T18" s="1">
        <v>1.07025158405304</v>
      </c>
      <c r="U18" s="1">
        <v>3.4953434020280803E-2</v>
      </c>
      <c r="V18" s="1">
        <v>1.00018322467804</v>
      </c>
      <c r="W18" s="1">
        <v>3.1639799475669902E-2</v>
      </c>
      <c r="X18" s="1">
        <v>-1</v>
      </c>
      <c r="Y18" s="1">
        <v>-1</v>
      </c>
      <c r="Z18" s="1">
        <v>0</v>
      </c>
      <c r="AA18" s="1">
        <v>0</v>
      </c>
      <c r="AB18" s="1">
        <v>0.191597580909729</v>
      </c>
      <c r="AC18" s="1">
        <v>9.3335457146167797E-2</v>
      </c>
      <c r="AD18" s="1">
        <v>0.52622514963150002</v>
      </c>
      <c r="AE18" s="1">
        <v>8.0990567803382901E-2</v>
      </c>
      <c r="AF18" s="1">
        <v>-1</v>
      </c>
      <c r="AG18" s="1">
        <v>-1</v>
      </c>
      <c r="AH18" s="1">
        <v>-1</v>
      </c>
      <c r="AI18" s="1">
        <v>-1</v>
      </c>
      <c r="AJ18" s="1">
        <v>-1</v>
      </c>
      <c r="AK18" s="1">
        <v>-1</v>
      </c>
      <c r="AL18" s="1">
        <v>1</v>
      </c>
      <c r="AM18" s="1">
        <v>5</v>
      </c>
      <c r="AN18" s="1">
        <v>40</v>
      </c>
      <c r="AO18" s="1">
        <v>70</v>
      </c>
      <c r="AP18" s="1">
        <v>2.0659046173095699</v>
      </c>
      <c r="AQ18" s="1">
        <v>4.8634868115186698E-2</v>
      </c>
      <c r="AR18" s="1">
        <v>4</v>
      </c>
      <c r="AS18" s="1">
        <v>22</v>
      </c>
      <c r="AT18" s="1">
        <v>7.9281964302062997</v>
      </c>
      <c r="AU18" s="1">
        <v>11.7399997711182</v>
      </c>
      <c r="AV18" s="1">
        <v>1.18978703022003</v>
      </c>
      <c r="AW18" s="1">
        <v>455.61203002929699</v>
      </c>
      <c r="AX18" s="1">
        <v>52.691852569580099</v>
      </c>
      <c r="AY18" s="1">
        <v>2.2392407059669502E-2</v>
      </c>
      <c r="AZ18" s="1">
        <v>2.23924079909921E-3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 t="b">
        <v>0</v>
      </c>
      <c r="BL18" s="1">
        <v>0</v>
      </c>
      <c r="BM18" s="1">
        <v>0</v>
      </c>
      <c r="BN18" s="1">
        <v>0</v>
      </c>
      <c r="BO18" s="1">
        <v>0</v>
      </c>
      <c r="BP18" s="1" t="b">
        <v>1</v>
      </c>
      <c r="BQ18" s="1">
        <v>0</v>
      </c>
      <c r="BR18" s="1">
        <v>811</v>
      </c>
      <c r="BS18" s="1">
        <v>748.225830078125</v>
      </c>
      <c r="BT18" s="1">
        <v>16948</v>
      </c>
      <c r="BU18" s="1">
        <v>1082.25805664063</v>
      </c>
      <c r="BV18" s="1">
        <v>3.9582233875989897E-3</v>
      </c>
      <c r="BW18" s="1">
        <v>1.9259685650467901E-3</v>
      </c>
      <c r="BX18" s="1" t="b">
        <v>1</v>
      </c>
      <c r="BY18" s="1">
        <v>50</v>
      </c>
      <c r="BZ18" s="1">
        <v>21247</v>
      </c>
      <c r="CA18" s="1">
        <v>1147.09680175781</v>
      </c>
      <c r="CB18" s="1">
        <v>18519</v>
      </c>
      <c r="CC18" s="1">
        <v>1403.54833984375</v>
      </c>
      <c r="CD18" s="1">
        <v>1.1743682622909499</v>
      </c>
    </row>
    <row r="19" spans="1:82" x14ac:dyDescent="0.25">
      <c r="A19" s="1" t="s">
        <v>384</v>
      </c>
      <c r="B19" s="1" t="b">
        <v>1</v>
      </c>
      <c r="C19" s="1" t="b">
        <v>1</v>
      </c>
      <c r="D19" s="1" t="s">
        <v>635</v>
      </c>
      <c r="E19" s="1">
        <v>15</v>
      </c>
      <c r="F19" s="1">
        <v>0</v>
      </c>
      <c r="G19" s="1">
        <v>78.345481872558594</v>
      </c>
      <c r="H19" s="1">
        <v>2.3405647277832</v>
      </c>
      <c r="I19" s="1">
        <v>17677</v>
      </c>
      <c r="J19" s="1">
        <v>592.29998779296898</v>
      </c>
      <c r="K19" s="1">
        <v>0</v>
      </c>
      <c r="L19" s="1">
        <v>9965</v>
      </c>
      <c r="M19" s="1">
        <v>848.90002441406295</v>
      </c>
      <c r="N19" s="1">
        <v>1.1025362014770499</v>
      </c>
      <c r="O19" s="1">
        <v>40</v>
      </c>
      <c r="P19" s="1">
        <v>3.1237330436706499</v>
      </c>
      <c r="Q19" s="1">
        <v>595</v>
      </c>
      <c r="R19" s="1">
        <v>1.0919370651245099</v>
      </c>
      <c r="S19" s="1">
        <v>3.7352863699197797E-2</v>
      </c>
      <c r="T19" s="1">
        <v>1.06021428108215</v>
      </c>
      <c r="U19" s="1">
        <v>3.6225076764821999E-2</v>
      </c>
      <c r="V19" s="1">
        <v>0.97094810009002697</v>
      </c>
      <c r="W19" s="1">
        <v>3.1351763755083098E-2</v>
      </c>
      <c r="X19" s="1">
        <v>-1</v>
      </c>
      <c r="Y19" s="1">
        <v>-1</v>
      </c>
      <c r="Z19" s="1">
        <v>0</v>
      </c>
      <c r="AA19" s="1">
        <v>0</v>
      </c>
      <c r="AB19" s="1">
        <v>0.21714608371257799</v>
      </c>
      <c r="AC19" s="1">
        <v>0.15337112545967099</v>
      </c>
      <c r="AD19" s="1">
        <v>0.60628628730773904</v>
      </c>
      <c r="AE19" s="1">
        <v>0.11375554651022</v>
      </c>
      <c r="AF19" s="1">
        <v>-1</v>
      </c>
      <c r="AG19" s="1">
        <v>-1</v>
      </c>
      <c r="AH19" s="1">
        <v>-1</v>
      </c>
      <c r="AI19" s="1">
        <v>-1</v>
      </c>
      <c r="AJ19" s="1">
        <v>-1</v>
      </c>
      <c r="AK19" s="1">
        <v>-1</v>
      </c>
      <c r="AL19" s="1">
        <v>1</v>
      </c>
      <c r="AM19" s="1">
        <v>5</v>
      </c>
      <c r="AN19" s="1">
        <v>40</v>
      </c>
      <c r="AO19" s="1">
        <v>70</v>
      </c>
      <c r="AP19" s="1">
        <v>1.8741238117218</v>
      </c>
      <c r="AQ19" s="1">
        <v>4.7131400555372203E-2</v>
      </c>
      <c r="AR19" s="1">
        <v>4</v>
      </c>
      <c r="AS19" s="1">
        <v>22</v>
      </c>
      <c r="AT19" s="1">
        <v>6.2274918556213397</v>
      </c>
      <c r="AU19" s="1">
        <v>10.761635780334499</v>
      </c>
      <c r="AV19" s="1">
        <v>1.01178002357483</v>
      </c>
      <c r="AW19" s="1">
        <v>409.47692871093801</v>
      </c>
      <c r="AX19" s="1">
        <v>44.618202209472699</v>
      </c>
      <c r="AY19" s="1">
        <v>2.2449173033237499E-2</v>
      </c>
      <c r="AZ19" s="1">
        <v>2.24491721019149E-3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 t="b">
        <v>0</v>
      </c>
      <c r="BL19" s="1">
        <v>0</v>
      </c>
      <c r="BM19" s="1">
        <v>0</v>
      </c>
      <c r="BN19" s="1">
        <v>0</v>
      </c>
      <c r="BO19" s="1">
        <v>0</v>
      </c>
      <c r="BP19" s="1" t="b">
        <v>1</v>
      </c>
      <c r="BQ19" s="1">
        <v>0</v>
      </c>
      <c r="BR19" s="1">
        <v>595</v>
      </c>
      <c r="BS19" s="1">
        <v>557.90319824218795</v>
      </c>
      <c r="BT19" s="1">
        <v>10029</v>
      </c>
      <c r="BU19" s="1">
        <v>912.58062744140602</v>
      </c>
      <c r="BV19" s="1">
        <v>4.0695862844586398E-3</v>
      </c>
      <c r="BW19" s="1">
        <v>2.87254224531353E-3</v>
      </c>
      <c r="BX19" s="1" t="b">
        <v>1</v>
      </c>
      <c r="BY19" s="1">
        <v>50</v>
      </c>
      <c r="BZ19" s="1">
        <v>13199</v>
      </c>
      <c r="CA19" s="1">
        <v>896.29034423828102</v>
      </c>
      <c r="CB19" s="1">
        <v>11447</v>
      </c>
      <c r="CC19" s="1">
        <v>1133.22583007813</v>
      </c>
      <c r="CD19" s="1">
        <v>1.19283866882324</v>
      </c>
    </row>
    <row r="20" spans="1:82" x14ac:dyDescent="0.25">
      <c r="A20" s="1" t="s">
        <v>384</v>
      </c>
      <c r="B20" s="1" t="b">
        <v>1</v>
      </c>
      <c r="C20" s="1" t="b">
        <v>1</v>
      </c>
      <c r="D20" s="1" t="s">
        <v>635</v>
      </c>
      <c r="E20" s="1">
        <v>16</v>
      </c>
      <c r="F20" s="1">
        <v>0</v>
      </c>
      <c r="G20" s="1">
        <v>84.3785400390625</v>
      </c>
      <c r="H20" s="1">
        <v>2.6005554199218799</v>
      </c>
      <c r="I20" s="1">
        <v>20011</v>
      </c>
      <c r="J20" s="1">
        <v>688.70001220703102</v>
      </c>
      <c r="K20" s="1">
        <v>0</v>
      </c>
      <c r="L20" s="1">
        <v>10720</v>
      </c>
      <c r="M20" s="1">
        <v>895</v>
      </c>
      <c r="N20" s="1">
        <v>1.0608876943588299</v>
      </c>
      <c r="O20" s="1">
        <v>40</v>
      </c>
      <c r="P20" s="1">
        <v>2.33376860618591</v>
      </c>
      <c r="Q20" s="1">
        <v>640</v>
      </c>
      <c r="R20" s="1">
        <v>1.0929658412933301</v>
      </c>
      <c r="S20" s="1">
        <v>3.7561919540166903E-2</v>
      </c>
      <c r="T20" s="1">
        <v>1.06476378440857</v>
      </c>
      <c r="U20" s="1">
        <v>3.6537989974021898E-2</v>
      </c>
      <c r="V20" s="1">
        <v>0.97419667243957497</v>
      </c>
      <c r="W20" s="1">
        <v>3.20491455495358E-2</v>
      </c>
      <c r="X20" s="1">
        <v>-1</v>
      </c>
      <c r="Y20" s="1">
        <v>-1</v>
      </c>
      <c r="Z20" s="1">
        <v>0</v>
      </c>
      <c r="AA20" s="1">
        <v>0</v>
      </c>
      <c r="AB20" s="1">
        <v>0.113793775439262</v>
      </c>
      <c r="AC20" s="1">
        <v>0.138211965560913</v>
      </c>
      <c r="AD20" s="1">
        <v>0.35505217313766502</v>
      </c>
      <c r="AE20" s="1">
        <v>0.12445342540741</v>
      </c>
      <c r="AF20" s="1">
        <v>-1</v>
      </c>
      <c r="AG20" s="1">
        <v>-1</v>
      </c>
      <c r="AH20" s="1">
        <v>-1</v>
      </c>
      <c r="AI20" s="1">
        <v>-1</v>
      </c>
      <c r="AJ20" s="1">
        <v>-1</v>
      </c>
      <c r="AK20" s="1">
        <v>-1</v>
      </c>
      <c r="AL20" s="1">
        <v>1</v>
      </c>
      <c r="AM20" s="1">
        <v>5</v>
      </c>
      <c r="AN20" s="1">
        <v>40</v>
      </c>
      <c r="AO20" s="1">
        <v>70</v>
      </c>
      <c r="AP20" s="1">
        <v>1.9666463136673</v>
      </c>
      <c r="AQ20" s="1">
        <v>4.8828471451997799E-2</v>
      </c>
      <c r="AR20" s="1">
        <v>4</v>
      </c>
      <c r="AS20" s="1">
        <v>22</v>
      </c>
      <c r="AT20" s="1">
        <v>2.7948441505432098</v>
      </c>
      <c r="AU20" s="1">
        <v>6.9796609878540004</v>
      </c>
      <c r="AV20" s="1">
        <v>0.40975275635719299</v>
      </c>
      <c r="AW20" s="1">
        <v>254.94723510742199</v>
      </c>
      <c r="AX20" s="1">
        <v>18.875679016113299</v>
      </c>
      <c r="AY20" s="1">
        <v>2.1167447790503498E-2</v>
      </c>
      <c r="AZ20" s="1">
        <v>2.1167448721826098E-3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 t="b">
        <v>0</v>
      </c>
      <c r="BL20" s="1">
        <v>0</v>
      </c>
      <c r="BM20" s="1">
        <v>0</v>
      </c>
      <c r="BN20" s="1">
        <v>0</v>
      </c>
      <c r="BO20" s="1">
        <v>0</v>
      </c>
      <c r="BP20" s="1" t="b">
        <v>1</v>
      </c>
      <c r="BQ20" s="1">
        <v>0</v>
      </c>
      <c r="BR20" s="1">
        <v>640</v>
      </c>
      <c r="BS20" s="1">
        <v>617.58062744140602</v>
      </c>
      <c r="BT20" s="1">
        <v>10947</v>
      </c>
      <c r="BU20" s="1">
        <v>937.741943359375</v>
      </c>
      <c r="BV20" s="1">
        <v>2.2379211150109798E-3</v>
      </c>
      <c r="BW20" s="1">
        <v>2.71757249720395E-3</v>
      </c>
      <c r="BX20" s="1" t="b">
        <v>1</v>
      </c>
      <c r="BY20" s="1">
        <v>50</v>
      </c>
      <c r="BZ20" s="1">
        <v>13925</v>
      </c>
      <c r="CA20" s="1">
        <v>991.12902832031295</v>
      </c>
      <c r="CB20" s="1">
        <v>12023</v>
      </c>
      <c r="CC20" s="1">
        <v>1185.16125488281</v>
      </c>
      <c r="CD20" s="1">
        <v>1.1934064626693699</v>
      </c>
    </row>
    <row r="21" spans="1:82" x14ac:dyDescent="0.25">
      <c r="A21" s="1" t="s">
        <v>384</v>
      </c>
      <c r="B21" s="1" t="b">
        <v>1</v>
      </c>
      <c r="C21" s="1" t="b">
        <v>1</v>
      </c>
      <c r="D21" s="1" t="s">
        <v>635</v>
      </c>
      <c r="E21" s="1">
        <v>17</v>
      </c>
      <c r="F21" s="1">
        <v>0</v>
      </c>
      <c r="G21" s="1">
        <v>87.651039123535199</v>
      </c>
      <c r="H21" s="1">
        <v>2.9465370178222701</v>
      </c>
      <c r="I21" s="1">
        <v>17833</v>
      </c>
      <c r="J21" s="1">
        <v>551.29998779296898</v>
      </c>
      <c r="K21" s="1">
        <v>0</v>
      </c>
      <c r="L21" s="1">
        <v>9272</v>
      </c>
      <c r="M21" s="1">
        <v>691.09997558593795</v>
      </c>
      <c r="N21" s="1">
        <v>1.1288827657699601</v>
      </c>
      <c r="O21" s="1">
        <v>40</v>
      </c>
      <c r="P21" s="1">
        <v>3.0545728206634499</v>
      </c>
      <c r="Q21" s="1">
        <v>532</v>
      </c>
      <c r="R21" s="1">
        <v>1.1312060356140099</v>
      </c>
      <c r="S21" s="1">
        <v>3.8788724690675701E-2</v>
      </c>
      <c r="T21" s="1">
        <v>1.1132827997207599</v>
      </c>
      <c r="U21" s="1">
        <v>3.8130458444356898E-2</v>
      </c>
      <c r="V21" s="1">
        <v>0.98415565490722701</v>
      </c>
      <c r="W21" s="1">
        <v>3.1920496374368702E-2</v>
      </c>
      <c r="X21" s="1">
        <v>-1</v>
      </c>
      <c r="Y21" s="1">
        <v>-1</v>
      </c>
      <c r="Z21" s="1">
        <v>0</v>
      </c>
      <c r="AA21" s="1">
        <v>0</v>
      </c>
      <c r="AB21" s="1">
        <v>0.101169116795063</v>
      </c>
      <c r="AC21" s="1">
        <v>0.130010485649109</v>
      </c>
      <c r="AD21" s="1">
        <v>0.20883618295192699</v>
      </c>
      <c r="AE21" s="1">
        <v>9.9252365529537201E-2</v>
      </c>
      <c r="AF21" s="1">
        <v>-1</v>
      </c>
      <c r="AG21" s="1">
        <v>-1</v>
      </c>
      <c r="AH21" s="1">
        <v>-1</v>
      </c>
      <c r="AI21" s="1">
        <v>-1</v>
      </c>
      <c r="AJ21" s="1">
        <v>-1</v>
      </c>
      <c r="AK21" s="1">
        <v>-1</v>
      </c>
      <c r="AL21" s="1">
        <v>1</v>
      </c>
      <c r="AM21" s="1">
        <v>5</v>
      </c>
      <c r="AN21" s="1">
        <v>40</v>
      </c>
      <c r="AO21" s="1">
        <v>70</v>
      </c>
      <c r="AP21" s="1">
        <v>2.0139729976654102</v>
      </c>
      <c r="AQ21" s="1">
        <v>5.0848167389631299E-2</v>
      </c>
      <c r="AR21" s="1">
        <v>4</v>
      </c>
      <c r="AS21" s="1">
        <v>22</v>
      </c>
      <c r="AT21" s="1">
        <v>4.2660322189331099</v>
      </c>
      <c r="AU21" s="1">
        <v>7.77996778488159</v>
      </c>
      <c r="AV21" s="1">
        <v>0.52453225851059004</v>
      </c>
      <c r="AW21" s="1">
        <v>292.58450317382801</v>
      </c>
      <c r="AX21" s="1">
        <v>24.197677612304702</v>
      </c>
      <c r="AY21" s="1">
        <v>2.1276712417602501E-2</v>
      </c>
      <c r="AZ21" s="1">
        <v>2.1276711486279999E-3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 t="b">
        <v>0</v>
      </c>
      <c r="BL21" s="1">
        <v>0</v>
      </c>
      <c r="BM21" s="1">
        <v>0</v>
      </c>
      <c r="BN21" s="1">
        <v>0</v>
      </c>
      <c r="BO21" s="1">
        <v>0</v>
      </c>
      <c r="BP21" s="1" t="b">
        <v>1</v>
      </c>
      <c r="BQ21" s="1">
        <v>0</v>
      </c>
      <c r="BR21" s="1">
        <v>532</v>
      </c>
      <c r="BS21" s="1">
        <v>512.741943359375</v>
      </c>
      <c r="BT21" s="1">
        <v>10192</v>
      </c>
      <c r="BU21" s="1">
        <v>719.67742919921898</v>
      </c>
      <c r="BV21" s="1">
        <v>2.0375186577439299E-3</v>
      </c>
      <c r="BW21" s="1">
        <v>2.6178706903010598E-3</v>
      </c>
      <c r="BX21" s="1" t="b">
        <v>1</v>
      </c>
      <c r="BY21" s="1">
        <v>50</v>
      </c>
      <c r="BZ21" s="1">
        <v>12621</v>
      </c>
      <c r="CA21" s="1">
        <v>783.70965576171898</v>
      </c>
      <c r="CB21" s="1">
        <v>11242</v>
      </c>
      <c r="CC21" s="1">
        <v>945.16131591796898</v>
      </c>
      <c r="CD21" s="1">
        <v>1.14960956573486</v>
      </c>
    </row>
    <row r="22" spans="1:82" x14ac:dyDescent="0.25">
      <c r="A22" s="1" t="s">
        <v>384</v>
      </c>
      <c r="B22" s="1" t="b">
        <v>1</v>
      </c>
      <c r="C22" s="1" t="b">
        <v>1</v>
      </c>
      <c r="D22" s="1" t="s">
        <v>635</v>
      </c>
      <c r="E22" s="1">
        <v>18</v>
      </c>
      <c r="F22" s="1">
        <v>0</v>
      </c>
      <c r="G22" s="1">
        <v>92.132530212402301</v>
      </c>
      <c r="H22" s="1">
        <v>3.0000038146972701</v>
      </c>
      <c r="I22" s="1">
        <v>17847</v>
      </c>
      <c r="J22" s="1">
        <v>844</v>
      </c>
      <c r="K22" s="1">
        <v>0</v>
      </c>
      <c r="L22" s="1">
        <v>9065</v>
      </c>
      <c r="M22" s="1">
        <v>1029.19995117188</v>
      </c>
      <c r="N22" s="1">
        <v>1.1956257820129399</v>
      </c>
      <c r="O22" s="1">
        <v>40</v>
      </c>
      <c r="P22" s="1">
        <v>3.1489243507385298</v>
      </c>
      <c r="Q22" s="1">
        <v>718</v>
      </c>
      <c r="R22" s="1">
        <v>1.08819043636322</v>
      </c>
      <c r="S22" s="1">
        <v>3.7870626896619797E-2</v>
      </c>
      <c r="T22" s="1">
        <v>1.0826334953308101</v>
      </c>
      <c r="U22" s="1">
        <v>3.7639409303665203E-2</v>
      </c>
      <c r="V22" s="1">
        <v>0.99489349126815796</v>
      </c>
      <c r="W22" s="1">
        <v>3.23921963572502E-2</v>
      </c>
      <c r="X22" s="1">
        <v>-1</v>
      </c>
      <c r="Y22" s="1">
        <v>-1</v>
      </c>
      <c r="Z22" s="1">
        <v>0</v>
      </c>
      <c r="AA22" s="1">
        <v>0</v>
      </c>
      <c r="AB22" s="1">
        <v>0.238020479679108</v>
      </c>
      <c r="AC22" s="1">
        <v>0.16165070235729201</v>
      </c>
      <c r="AD22" s="1">
        <v>0.62763053178787198</v>
      </c>
      <c r="AE22" s="1">
        <v>0.113584451377392</v>
      </c>
      <c r="AF22" s="1">
        <v>-1</v>
      </c>
      <c r="AG22" s="1">
        <v>-1</v>
      </c>
      <c r="AH22" s="1">
        <v>-1</v>
      </c>
      <c r="AI22" s="1">
        <v>-1</v>
      </c>
      <c r="AJ22" s="1">
        <v>-1</v>
      </c>
      <c r="AK22" s="1">
        <v>-1</v>
      </c>
      <c r="AL22" s="1">
        <v>1</v>
      </c>
      <c r="AM22" s="1">
        <v>5</v>
      </c>
      <c r="AN22" s="1">
        <v>40</v>
      </c>
      <c r="AO22" s="1">
        <v>70</v>
      </c>
      <c r="AP22" s="1">
        <v>2.11590623855591</v>
      </c>
      <c r="AQ22" s="1">
        <v>5.4158750921487801E-2</v>
      </c>
      <c r="AR22" s="1">
        <v>4</v>
      </c>
      <c r="AS22" s="1">
        <v>22</v>
      </c>
      <c r="AT22" s="1">
        <v>6.5770168304443404</v>
      </c>
      <c r="AU22" s="1">
        <v>7.5552263259887704</v>
      </c>
      <c r="AV22" s="1">
        <v>0.48795625567436202</v>
      </c>
      <c r="AW22" s="1">
        <v>280.39041137695301</v>
      </c>
      <c r="AX22" s="1">
        <v>22.4132080078125</v>
      </c>
      <c r="AY22" s="1">
        <v>2.1324239671230299E-2</v>
      </c>
      <c r="AZ22" s="1">
        <v>2.1324239205568998E-3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 t="b">
        <v>0</v>
      </c>
      <c r="BL22" s="1">
        <v>0</v>
      </c>
      <c r="BM22" s="1">
        <v>0</v>
      </c>
      <c r="BN22" s="1">
        <v>0</v>
      </c>
      <c r="BO22" s="1">
        <v>0</v>
      </c>
      <c r="BP22" s="1" t="b">
        <v>1</v>
      </c>
      <c r="BQ22" s="1">
        <v>0</v>
      </c>
      <c r="BR22" s="1">
        <v>718</v>
      </c>
      <c r="BS22" s="1">
        <v>675.64514160156295</v>
      </c>
      <c r="BT22" s="1">
        <v>9465</v>
      </c>
      <c r="BU22" s="1">
        <v>1046.12902832031</v>
      </c>
      <c r="BV22" s="1">
        <v>5.0362902693450503E-3</v>
      </c>
      <c r="BW22" s="1">
        <v>3.4179470967501402E-3</v>
      </c>
      <c r="BX22" s="1" t="b">
        <v>1</v>
      </c>
      <c r="BY22" s="1">
        <v>50</v>
      </c>
      <c r="BZ22" s="1">
        <v>11891</v>
      </c>
      <c r="CA22" s="1">
        <v>1066.77416992188</v>
      </c>
      <c r="CB22" s="1">
        <v>10501</v>
      </c>
      <c r="CC22" s="1">
        <v>1314.35485839844</v>
      </c>
      <c r="CD22" s="1">
        <v>1.1782596111297601</v>
      </c>
    </row>
    <row r="23" spans="1:82" x14ac:dyDescent="0.25">
      <c r="A23" s="1" t="s">
        <v>384</v>
      </c>
      <c r="B23" s="1" t="b">
        <v>1</v>
      </c>
      <c r="C23" s="1" t="b">
        <v>1</v>
      </c>
      <c r="D23" s="1" t="s">
        <v>635</v>
      </c>
      <c r="E23" s="1">
        <v>19</v>
      </c>
      <c r="F23" s="1">
        <v>0</v>
      </c>
      <c r="G23" s="1">
        <v>86.875312805175795</v>
      </c>
      <c r="H23" s="1">
        <v>3.3325042724609402</v>
      </c>
      <c r="I23" s="1">
        <v>6782</v>
      </c>
      <c r="J23" s="1">
        <v>387.10000610351602</v>
      </c>
      <c r="K23" s="1">
        <v>0</v>
      </c>
      <c r="L23" s="1">
        <v>3762</v>
      </c>
      <c r="M23" s="1">
        <v>535</v>
      </c>
      <c r="N23" s="1">
        <v>1.9223610162735001</v>
      </c>
      <c r="O23" s="1">
        <v>40</v>
      </c>
      <c r="P23" s="1">
        <v>2.98538017272949</v>
      </c>
      <c r="Q23" s="1">
        <v>410</v>
      </c>
      <c r="R23" s="1">
        <v>1.1161955595016499</v>
      </c>
      <c r="S23" s="1">
        <v>4.6750482171773897E-2</v>
      </c>
      <c r="T23" s="1">
        <v>1.0727841854095499</v>
      </c>
      <c r="U23" s="1">
        <v>4.4794287532567999E-2</v>
      </c>
      <c r="V23" s="1">
        <v>0.96110767126083396</v>
      </c>
      <c r="W23" s="1">
        <v>3.5499747842550299E-2</v>
      </c>
      <c r="X23" s="1">
        <v>-1</v>
      </c>
      <c r="Y23" s="1">
        <v>-1</v>
      </c>
      <c r="Z23" s="1">
        <v>0</v>
      </c>
      <c r="AA23" s="1">
        <v>0</v>
      </c>
      <c r="AB23" s="1">
        <v>0.115104623138905</v>
      </c>
      <c r="AC23" s="1">
        <v>0.32579553127288802</v>
      </c>
      <c r="AD23" s="1">
        <v>0.48225158452987699</v>
      </c>
      <c r="AE23" s="1">
        <v>0.24573211371898701</v>
      </c>
      <c r="AF23" s="1">
        <v>-1</v>
      </c>
      <c r="AG23" s="1">
        <v>-1</v>
      </c>
      <c r="AH23" s="1">
        <v>-1</v>
      </c>
      <c r="AI23" s="1">
        <v>-1</v>
      </c>
      <c r="AJ23" s="1">
        <v>-1</v>
      </c>
      <c r="AK23" s="1">
        <v>-1</v>
      </c>
      <c r="AL23" s="1">
        <v>1</v>
      </c>
      <c r="AM23" s="1">
        <v>5</v>
      </c>
      <c r="AN23" s="1">
        <v>40</v>
      </c>
      <c r="AO23" s="1">
        <v>70</v>
      </c>
      <c r="AP23" s="1">
        <v>1.9816857576370199</v>
      </c>
      <c r="AQ23" s="1">
        <v>6.2255039811134297E-2</v>
      </c>
      <c r="AR23" s="1">
        <v>4</v>
      </c>
      <c r="AS23" s="1">
        <v>22</v>
      </c>
      <c r="AT23" s="1">
        <v>2.19562792778015</v>
      </c>
      <c r="AU23" s="1">
        <v>7.5463624000549299</v>
      </c>
      <c r="AV23" s="1">
        <v>0.56190222501754805</v>
      </c>
      <c r="AW23" s="1">
        <v>285.18536376953102</v>
      </c>
      <c r="AX23" s="1">
        <v>26.299839019775401</v>
      </c>
      <c r="AY23" s="1">
        <v>2.09264513105154E-2</v>
      </c>
      <c r="AZ23" s="1">
        <v>2.09264527074993E-3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 t="b">
        <v>0</v>
      </c>
      <c r="BL23" s="1">
        <v>0</v>
      </c>
      <c r="BM23" s="1">
        <v>0</v>
      </c>
      <c r="BN23" s="1">
        <v>0</v>
      </c>
      <c r="BO23" s="1">
        <v>0</v>
      </c>
      <c r="BP23" s="1" t="b">
        <v>1</v>
      </c>
      <c r="BQ23" s="1">
        <v>0</v>
      </c>
      <c r="BR23" s="1">
        <v>410</v>
      </c>
      <c r="BS23" s="1">
        <v>402.258056640625</v>
      </c>
      <c r="BT23" s="1">
        <v>3953</v>
      </c>
      <c r="BU23" s="1">
        <v>577.258056640625</v>
      </c>
      <c r="BV23" s="1">
        <v>2.28101201355457E-3</v>
      </c>
      <c r="BW23" s="1">
        <v>6.45584613084793E-3</v>
      </c>
      <c r="BX23" s="1" t="b">
        <v>1</v>
      </c>
      <c r="BY23" s="1">
        <v>50</v>
      </c>
      <c r="BZ23" s="1">
        <v>4827</v>
      </c>
      <c r="CA23" s="1">
        <v>612.258056640625</v>
      </c>
      <c r="CB23" s="1">
        <v>4416</v>
      </c>
      <c r="CC23" s="1">
        <v>759.35485839843795</v>
      </c>
      <c r="CD23" s="1">
        <v>1.1526281833648699</v>
      </c>
    </row>
    <row r="24" spans="1:82" x14ac:dyDescent="0.25">
      <c r="A24" s="1" t="s">
        <v>384</v>
      </c>
      <c r="B24" s="1" t="b">
        <v>1</v>
      </c>
      <c r="C24" s="1" t="b">
        <v>1</v>
      </c>
      <c r="D24" s="1" t="s">
        <v>635</v>
      </c>
      <c r="E24" s="1">
        <v>20</v>
      </c>
      <c r="F24" s="1">
        <v>0</v>
      </c>
      <c r="G24" s="1">
        <v>80.231544494628906</v>
      </c>
      <c r="H24" s="1">
        <v>2.5664253234863299</v>
      </c>
      <c r="I24" s="1">
        <v>10066</v>
      </c>
      <c r="J24" s="1">
        <v>579</v>
      </c>
      <c r="K24" s="1">
        <v>0</v>
      </c>
      <c r="L24" s="1">
        <v>5577</v>
      </c>
      <c r="M24" s="1">
        <v>714.20001220703102</v>
      </c>
      <c r="N24" s="1">
        <v>1.5515059232711801</v>
      </c>
      <c r="O24" s="1">
        <v>40</v>
      </c>
      <c r="P24" s="1">
        <v>3.2648377418518102</v>
      </c>
      <c r="Q24" s="1">
        <v>620</v>
      </c>
      <c r="R24" s="1">
        <v>1.08405661582947</v>
      </c>
      <c r="S24" s="1">
        <v>4.0752712637186099E-2</v>
      </c>
      <c r="T24" s="1">
        <v>1.06726002693176</v>
      </c>
      <c r="U24" s="1">
        <v>4.00869846343994E-2</v>
      </c>
      <c r="V24" s="1">
        <v>0.98450577259063698</v>
      </c>
      <c r="W24" s="1">
        <v>3.3472355455160099E-2</v>
      </c>
      <c r="X24" s="1">
        <v>-1</v>
      </c>
      <c r="Y24" s="1">
        <v>-1</v>
      </c>
      <c r="Z24" s="1">
        <v>0</v>
      </c>
      <c r="AA24" s="1">
        <v>0</v>
      </c>
      <c r="AB24" s="1">
        <v>0.39904904365539601</v>
      </c>
      <c r="AC24" s="1">
        <v>0.271001696586609</v>
      </c>
      <c r="AD24" s="1">
        <v>0.360211551189423</v>
      </c>
      <c r="AE24" s="1">
        <v>0.167057305574417</v>
      </c>
      <c r="AF24" s="1">
        <v>-1</v>
      </c>
      <c r="AG24" s="1">
        <v>-1</v>
      </c>
      <c r="AH24" s="1">
        <v>-1</v>
      </c>
      <c r="AI24" s="1">
        <v>-1</v>
      </c>
      <c r="AJ24" s="1">
        <v>-1</v>
      </c>
      <c r="AK24" s="1">
        <v>-1</v>
      </c>
      <c r="AL24" s="1">
        <v>1</v>
      </c>
      <c r="AM24" s="1">
        <v>5</v>
      </c>
      <c r="AN24" s="1">
        <v>40</v>
      </c>
      <c r="AO24" s="1">
        <v>70</v>
      </c>
      <c r="AP24" s="1">
        <v>1.95093357563019</v>
      </c>
      <c r="AQ24" s="1">
        <v>5.5304586887359598E-2</v>
      </c>
      <c r="AR24" s="1">
        <v>4</v>
      </c>
      <c r="AS24" s="1">
        <v>22</v>
      </c>
      <c r="AT24" s="1">
        <v>1.7373663187027</v>
      </c>
      <c r="AU24" s="1">
        <v>10.382575035095201</v>
      </c>
      <c r="AV24" s="1">
        <v>0.95904934406280495</v>
      </c>
      <c r="AW24" s="1">
        <v>385.50173950195301</v>
      </c>
      <c r="AX24" s="1">
        <v>41.734851837158203</v>
      </c>
      <c r="AY24" s="1">
        <v>2.2708395496010801E-2</v>
      </c>
      <c r="AZ24" s="1">
        <v>2.2708396427333398E-3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 t="b">
        <v>0</v>
      </c>
      <c r="BL24" s="1">
        <v>0</v>
      </c>
      <c r="BM24" s="1">
        <v>0</v>
      </c>
      <c r="BN24" s="1">
        <v>0</v>
      </c>
      <c r="BO24" s="1">
        <v>0</v>
      </c>
      <c r="BP24" s="1" t="b">
        <v>1</v>
      </c>
      <c r="BQ24" s="1">
        <v>0</v>
      </c>
      <c r="BR24" s="1">
        <v>620</v>
      </c>
      <c r="BS24" s="1">
        <v>580.64514160156295</v>
      </c>
      <c r="BT24" s="1">
        <v>5844</v>
      </c>
      <c r="BU24" s="1">
        <v>783.06451416015602</v>
      </c>
      <c r="BV24" s="1">
        <v>7.7851815149187998E-3</v>
      </c>
      <c r="BW24" s="1">
        <v>5.2824551239609701E-3</v>
      </c>
      <c r="BX24" s="1" t="b">
        <v>1</v>
      </c>
      <c r="BY24" s="1">
        <v>50</v>
      </c>
      <c r="BZ24" s="1">
        <v>7647</v>
      </c>
      <c r="CA24" s="1">
        <v>869.19354248046898</v>
      </c>
      <c r="CB24" s="1">
        <v>6668</v>
      </c>
      <c r="CC24" s="1">
        <v>1024.19360351563</v>
      </c>
      <c r="CD24" s="1">
        <v>1.20092844963074</v>
      </c>
    </row>
    <row r="25" spans="1:82" x14ac:dyDescent="0.25">
      <c r="A25" s="1" t="s">
        <v>384</v>
      </c>
      <c r="B25" s="1" t="b">
        <v>1</v>
      </c>
      <c r="C25" s="1" t="b">
        <v>1</v>
      </c>
      <c r="D25" s="1" t="s">
        <v>635</v>
      </c>
      <c r="E25" s="1">
        <v>21</v>
      </c>
      <c r="F25" s="1">
        <v>0</v>
      </c>
      <c r="G25" s="1">
        <v>70.936355590820298</v>
      </c>
      <c r="H25" s="1">
        <v>2.0602073669433598</v>
      </c>
      <c r="I25" s="1">
        <v>19455</v>
      </c>
      <c r="J25" s="1">
        <v>704.5</v>
      </c>
      <c r="K25" s="1">
        <v>0</v>
      </c>
      <c r="L25" s="1">
        <v>12639</v>
      </c>
      <c r="M25" s="1">
        <v>1116.80004882813</v>
      </c>
      <c r="N25" s="1">
        <v>0.98263865709304798</v>
      </c>
      <c r="O25" s="1">
        <v>40</v>
      </c>
      <c r="P25" s="1">
        <v>2.2960677146911599</v>
      </c>
      <c r="Q25" s="1">
        <v>701</v>
      </c>
      <c r="R25" s="1">
        <v>1.1144368648529099</v>
      </c>
      <c r="S25" s="1">
        <v>3.7748057395219803E-2</v>
      </c>
      <c r="T25" s="1">
        <v>1.0821945667266799</v>
      </c>
      <c r="U25" s="1">
        <v>3.6629792302846902E-2</v>
      </c>
      <c r="V25" s="1">
        <v>0.97106862068176303</v>
      </c>
      <c r="W25" s="1">
        <v>3.1622029840946198E-2</v>
      </c>
      <c r="X25" s="1">
        <v>-1</v>
      </c>
      <c r="Y25" s="1">
        <v>-1</v>
      </c>
      <c r="Z25" s="1">
        <v>0</v>
      </c>
      <c r="AA25" s="1">
        <v>0</v>
      </c>
      <c r="AB25" s="1">
        <v>0.50463104248046897</v>
      </c>
      <c r="AC25" s="1">
        <v>0.14589087665080999</v>
      </c>
      <c r="AD25" s="1">
        <v>0.98708355426788297</v>
      </c>
      <c r="AE25" s="1">
        <v>0.14681336283683799</v>
      </c>
      <c r="AF25" s="1">
        <v>-1</v>
      </c>
      <c r="AG25" s="1">
        <v>-1</v>
      </c>
      <c r="AH25" s="1">
        <v>-1</v>
      </c>
      <c r="AI25" s="1">
        <v>-1</v>
      </c>
      <c r="AJ25" s="1">
        <v>-1</v>
      </c>
      <c r="AK25" s="1">
        <v>-1</v>
      </c>
      <c r="AL25" s="1">
        <v>1</v>
      </c>
      <c r="AM25" s="1">
        <v>5</v>
      </c>
      <c r="AN25" s="1">
        <v>40</v>
      </c>
      <c r="AO25" s="1">
        <v>70</v>
      </c>
      <c r="AP25" s="1">
        <v>1.62733685970306</v>
      </c>
      <c r="AQ25" s="1">
        <v>3.9935018867254299E-2</v>
      </c>
      <c r="AR25" s="1">
        <v>4</v>
      </c>
      <c r="AS25" s="1">
        <v>22</v>
      </c>
      <c r="AT25" s="1">
        <v>10.291130065918001</v>
      </c>
      <c r="AU25" s="1">
        <v>8.953125</v>
      </c>
      <c r="AV25" s="1">
        <v>0.72288280725479104</v>
      </c>
      <c r="AW25" s="1">
        <v>353.64871215820301</v>
      </c>
      <c r="AX25" s="1">
        <v>33.834892272949197</v>
      </c>
      <c r="AY25" s="1">
        <v>2.10791807621717E-2</v>
      </c>
      <c r="AZ25" s="1">
        <v>2.1079180296510501E-3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 t="b">
        <v>0</v>
      </c>
      <c r="BL25" s="1">
        <v>0</v>
      </c>
      <c r="BM25" s="1">
        <v>0</v>
      </c>
      <c r="BN25" s="1">
        <v>0</v>
      </c>
      <c r="BO25" s="1">
        <v>0</v>
      </c>
      <c r="BP25" s="1" t="b">
        <v>1</v>
      </c>
      <c r="BQ25" s="1">
        <v>0</v>
      </c>
      <c r="BR25" s="1">
        <v>701</v>
      </c>
      <c r="BS25" s="1">
        <v>602.58062744140602</v>
      </c>
      <c r="BT25" s="1">
        <v>13135</v>
      </c>
      <c r="BU25" s="1">
        <v>1152.58068847656</v>
      </c>
      <c r="BV25" s="1">
        <v>8.2120466977357899E-3</v>
      </c>
      <c r="BW25" s="1">
        <v>2.3655674885958398E-3</v>
      </c>
      <c r="BX25" s="1" t="b">
        <v>1</v>
      </c>
      <c r="BY25" s="1">
        <v>50</v>
      </c>
      <c r="BZ25" s="1">
        <v>15207</v>
      </c>
      <c r="CA25" s="1">
        <v>1061.77416992188</v>
      </c>
      <c r="CB25" s="1">
        <v>14062</v>
      </c>
      <c r="CC25" s="1">
        <v>1419.67736816406</v>
      </c>
      <c r="CD25" s="1">
        <v>1.11887872219086</v>
      </c>
    </row>
    <row r="26" spans="1:82" x14ac:dyDescent="0.25">
      <c r="A26" s="1" t="s">
        <v>384</v>
      </c>
      <c r="B26" s="1" t="b">
        <v>1</v>
      </c>
      <c r="C26" s="1" t="b">
        <v>1</v>
      </c>
      <c r="D26" s="1" t="s">
        <v>635</v>
      </c>
      <c r="E26" s="1">
        <v>22</v>
      </c>
      <c r="F26" s="1">
        <v>0</v>
      </c>
      <c r="G26" s="1">
        <v>87.0306396484375</v>
      </c>
      <c r="H26" s="1">
        <v>2.4334793090820299</v>
      </c>
      <c r="I26" s="1">
        <v>43179</v>
      </c>
      <c r="J26" s="1">
        <v>1089.69995117188</v>
      </c>
      <c r="K26" s="1">
        <v>0</v>
      </c>
      <c r="L26" s="1">
        <v>22046</v>
      </c>
      <c r="M26" s="1">
        <v>1445.30004882813</v>
      </c>
      <c r="N26" s="1">
        <v>0.72454768419265703</v>
      </c>
      <c r="O26" s="1">
        <v>40</v>
      </c>
      <c r="P26" s="1">
        <v>2.3855121135711701</v>
      </c>
      <c r="Q26" s="1">
        <v>967</v>
      </c>
      <c r="R26" s="1">
        <v>1.0891889333725</v>
      </c>
      <c r="S26" s="1">
        <v>3.4949198365211501E-2</v>
      </c>
      <c r="T26" s="1">
        <v>1.07447504997253</v>
      </c>
      <c r="U26" s="1">
        <v>3.4447569400072098E-2</v>
      </c>
      <c r="V26" s="1">
        <v>0.98649102449417103</v>
      </c>
      <c r="W26" s="1">
        <v>3.0883494764566401E-2</v>
      </c>
      <c r="X26" s="1">
        <v>-1</v>
      </c>
      <c r="Y26" s="1">
        <v>-1</v>
      </c>
      <c r="Z26" s="1">
        <v>0</v>
      </c>
      <c r="AA26" s="1">
        <v>0</v>
      </c>
      <c r="AB26" s="1">
        <v>0.304111897945404</v>
      </c>
      <c r="AC26" s="1">
        <v>7.6972275972366305E-2</v>
      </c>
      <c r="AD26" s="1">
        <v>1.1674333810806301</v>
      </c>
      <c r="AE26" s="1">
        <v>8.0430090427398696E-2</v>
      </c>
      <c r="AF26" s="1">
        <v>-1</v>
      </c>
      <c r="AG26" s="1">
        <v>-1</v>
      </c>
      <c r="AH26" s="1">
        <v>-1</v>
      </c>
      <c r="AI26" s="1">
        <v>-1</v>
      </c>
      <c r="AJ26" s="1">
        <v>-1</v>
      </c>
      <c r="AK26" s="1">
        <v>-1</v>
      </c>
      <c r="AL26" s="1">
        <v>1</v>
      </c>
      <c r="AM26" s="1">
        <v>5</v>
      </c>
      <c r="AN26" s="1">
        <v>40</v>
      </c>
      <c r="AO26" s="1">
        <v>70</v>
      </c>
      <c r="AP26" s="1">
        <v>2.0431005954742401</v>
      </c>
      <c r="AQ26" s="1">
        <v>4.69010733067989E-2</v>
      </c>
      <c r="AR26" s="1">
        <v>4</v>
      </c>
      <c r="AS26" s="1">
        <v>22</v>
      </c>
      <c r="AT26" s="1">
        <v>37.795967102050803</v>
      </c>
      <c r="AU26" s="1">
        <v>9.0681295394897496</v>
      </c>
      <c r="AV26" s="1">
        <v>0.68142682313919101</v>
      </c>
      <c r="AW26" s="1">
        <v>340.86788940429699</v>
      </c>
      <c r="AX26" s="1">
        <v>30.4889812469482</v>
      </c>
      <c r="AY26" s="1">
        <v>2.2031581029295901E-2</v>
      </c>
      <c r="AZ26" s="1">
        <v>2.20315810292959E-3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 t="b">
        <v>0</v>
      </c>
      <c r="BL26" s="1">
        <v>0</v>
      </c>
      <c r="BM26" s="1">
        <v>0</v>
      </c>
      <c r="BN26" s="1">
        <v>0</v>
      </c>
      <c r="BO26" s="1">
        <v>0</v>
      </c>
      <c r="BP26" s="1" t="b">
        <v>1</v>
      </c>
      <c r="BQ26" s="1">
        <v>0</v>
      </c>
      <c r="BR26" s="1">
        <v>967</v>
      </c>
      <c r="BS26" s="1">
        <v>834.83868408203102</v>
      </c>
      <c r="BT26" s="1">
        <v>22708</v>
      </c>
      <c r="BU26" s="1">
        <v>1431.12902832031</v>
      </c>
      <c r="BV26" s="1">
        <v>6.2133115716278596E-3</v>
      </c>
      <c r="BW26" s="1">
        <v>1.56613951548934E-3</v>
      </c>
      <c r="BX26" s="1" t="b">
        <v>1</v>
      </c>
      <c r="BY26" s="1">
        <v>50</v>
      </c>
      <c r="BZ26" s="1">
        <v>27791</v>
      </c>
      <c r="CA26" s="1">
        <v>1300.80639648438</v>
      </c>
      <c r="CB26" s="1">
        <v>24041</v>
      </c>
      <c r="CC26" s="1">
        <v>1711.45166015625</v>
      </c>
      <c r="CD26" s="1">
        <v>1.1863319873809799</v>
      </c>
    </row>
    <row r="27" spans="1:82" x14ac:dyDescent="0.25">
      <c r="A27" s="1" t="s">
        <v>384</v>
      </c>
      <c r="B27" s="1" t="b">
        <v>1</v>
      </c>
      <c r="C27" s="1" t="b">
        <v>1</v>
      </c>
      <c r="D27" s="1" t="s">
        <v>635</v>
      </c>
      <c r="E27" s="1">
        <v>23</v>
      </c>
      <c r="F27" s="1">
        <v>0</v>
      </c>
      <c r="G27" s="1">
        <v>96.388755798339801</v>
      </c>
      <c r="H27" s="1">
        <v>2.3845176696777299</v>
      </c>
      <c r="I27" s="1">
        <v>94588</v>
      </c>
      <c r="J27" s="1">
        <v>1019.5</v>
      </c>
      <c r="K27" s="1">
        <v>0</v>
      </c>
      <c r="L27" s="1">
        <v>40842</v>
      </c>
      <c r="M27" s="1">
        <v>1078.40002441406</v>
      </c>
      <c r="N27" s="1">
        <v>0.50931984186172496</v>
      </c>
      <c r="O27" s="1">
        <v>40</v>
      </c>
      <c r="P27" s="1">
        <v>2.3059840202331499</v>
      </c>
      <c r="Q27" s="1">
        <v>820</v>
      </c>
      <c r="R27" s="1">
        <v>1.0279685258865401</v>
      </c>
      <c r="S27" s="1">
        <v>3.1944248825311702E-2</v>
      </c>
      <c r="T27" s="1">
        <v>1.02610671520233</v>
      </c>
      <c r="U27" s="1">
        <v>3.1868729740381199E-2</v>
      </c>
      <c r="V27" s="1">
        <v>0.99818879365920998</v>
      </c>
      <c r="W27" s="1">
        <v>3.0634593218565001E-2</v>
      </c>
      <c r="X27" s="1">
        <v>-1</v>
      </c>
      <c r="Y27" s="1">
        <v>-1</v>
      </c>
      <c r="Z27" s="1">
        <v>0</v>
      </c>
      <c r="AA27" s="1">
        <v>0</v>
      </c>
      <c r="AB27" s="1">
        <v>0.111922927200794</v>
      </c>
      <c r="AC27" s="1">
        <v>3.2202493399381603E-2</v>
      </c>
      <c r="AD27" s="1">
        <v>0.33907023072242698</v>
      </c>
      <c r="AE27" s="1">
        <v>3.4518927335739101E-2</v>
      </c>
      <c r="AF27" s="1">
        <v>-1</v>
      </c>
      <c r="AG27" s="1">
        <v>-1</v>
      </c>
      <c r="AH27" s="1">
        <v>-1</v>
      </c>
      <c r="AI27" s="1">
        <v>-1</v>
      </c>
      <c r="AJ27" s="1">
        <v>-1</v>
      </c>
      <c r="AK27" s="1">
        <v>-1</v>
      </c>
      <c r="AL27" s="1">
        <v>1</v>
      </c>
      <c r="AM27" s="1">
        <v>5</v>
      </c>
      <c r="AN27" s="1">
        <v>40</v>
      </c>
      <c r="AO27" s="1">
        <v>70</v>
      </c>
      <c r="AP27" s="1">
        <v>2.3531193733215301</v>
      </c>
      <c r="AQ27" s="1">
        <v>5.19161969423294E-2</v>
      </c>
      <c r="AR27" s="1">
        <v>4</v>
      </c>
      <c r="AS27" s="1">
        <v>22</v>
      </c>
      <c r="AT27" s="1">
        <v>16.7090740203857</v>
      </c>
      <c r="AU27" s="1">
        <v>15.5693063735962</v>
      </c>
      <c r="AV27" s="1">
        <v>1.9886897802352901</v>
      </c>
      <c r="AW27" s="1">
        <v>588.24890136718795</v>
      </c>
      <c r="AX27" s="1">
        <v>83.204597473144503</v>
      </c>
      <c r="AY27" s="1">
        <v>2.3783167824149101E-2</v>
      </c>
      <c r="AZ27" s="1">
        <v>2.3783168289810402E-3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 t="b">
        <v>0</v>
      </c>
      <c r="BL27" s="1">
        <v>0</v>
      </c>
      <c r="BM27" s="1">
        <v>0</v>
      </c>
      <c r="BN27" s="1">
        <v>0</v>
      </c>
      <c r="BO27" s="1">
        <v>0</v>
      </c>
      <c r="BP27" s="1" t="b">
        <v>1</v>
      </c>
      <c r="BQ27" s="1">
        <v>0</v>
      </c>
      <c r="BR27" s="1">
        <v>820</v>
      </c>
      <c r="BS27" s="1">
        <v>713.06451416015602</v>
      </c>
      <c r="BT27" s="1">
        <v>41688</v>
      </c>
      <c r="BU27" s="1">
        <v>1098.38708496094</v>
      </c>
      <c r="BV27" s="1">
        <v>2.6336801238357999E-3</v>
      </c>
      <c r="BW27" s="1">
        <v>7.5553194619715203E-4</v>
      </c>
      <c r="BX27" s="1" t="b">
        <v>1</v>
      </c>
      <c r="BY27" s="1">
        <v>50</v>
      </c>
      <c r="BZ27" s="1">
        <v>54066</v>
      </c>
      <c r="CA27" s="1">
        <v>1245</v>
      </c>
      <c r="CB27" s="1">
        <v>43449</v>
      </c>
      <c r="CC27" s="1">
        <v>1426.45166015625</v>
      </c>
      <c r="CD27" s="1">
        <v>1.2569694519043</v>
      </c>
    </row>
    <row r="28" spans="1:82" x14ac:dyDescent="0.25">
      <c r="A28" s="1" t="s">
        <v>384</v>
      </c>
      <c r="B28" s="1" t="b">
        <v>1</v>
      </c>
      <c r="C28" s="1" t="b">
        <v>1</v>
      </c>
      <c r="D28" s="1" t="s">
        <v>635</v>
      </c>
      <c r="E28" s="1">
        <v>24</v>
      </c>
      <c r="F28" s="1">
        <v>0</v>
      </c>
      <c r="G28" s="1">
        <v>73.100173950195298</v>
      </c>
      <c r="H28" s="1">
        <v>2.4054145812988299</v>
      </c>
      <c r="I28" s="1">
        <v>11176</v>
      </c>
      <c r="J28" s="1">
        <v>613.20001220703102</v>
      </c>
      <c r="K28" s="1">
        <v>0</v>
      </c>
      <c r="L28" s="1">
        <v>7009</v>
      </c>
      <c r="M28" s="1">
        <v>865.20001220703102</v>
      </c>
      <c r="N28" s="1">
        <v>1.3761693239212001</v>
      </c>
      <c r="O28" s="1">
        <v>40</v>
      </c>
      <c r="P28" s="1">
        <v>2.5584249496460001</v>
      </c>
      <c r="Q28" s="1">
        <v>603</v>
      </c>
      <c r="R28" s="1">
        <v>1.0636894702911399</v>
      </c>
      <c r="S28" s="1">
        <v>3.9226584136486102E-2</v>
      </c>
      <c r="T28" s="1">
        <v>1.0614978075027499</v>
      </c>
      <c r="U28" s="1">
        <v>3.9070326834917103E-2</v>
      </c>
      <c r="V28" s="1">
        <v>0.99793952703475997</v>
      </c>
      <c r="W28" s="1">
        <v>3.4282356500625603E-2</v>
      </c>
      <c r="X28" s="1">
        <v>-1</v>
      </c>
      <c r="Y28" s="1">
        <v>-1</v>
      </c>
      <c r="Z28" s="1">
        <v>0</v>
      </c>
      <c r="AA28" s="1">
        <v>0</v>
      </c>
      <c r="AB28" s="1">
        <v>-0.23358890414238001</v>
      </c>
      <c r="AC28" s="1">
        <v>-0.24422340095043199</v>
      </c>
      <c r="AD28" s="1">
        <v>0.56131857633590698</v>
      </c>
      <c r="AE28" s="1">
        <v>0.20480591058731101</v>
      </c>
      <c r="AF28" s="1">
        <v>-1</v>
      </c>
      <c r="AG28" s="1">
        <v>-1</v>
      </c>
      <c r="AH28" s="1">
        <v>-1</v>
      </c>
      <c r="AI28" s="1">
        <v>-1</v>
      </c>
      <c r="AJ28" s="1">
        <v>-1</v>
      </c>
      <c r="AK28" s="1">
        <v>-1</v>
      </c>
      <c r="AL28" s="1">
        <v>1</v>
      </c>
      <c r="AM28" s="1">
        <v>5</v>
      </c>
      <c r="AN28" s="1">
        <v>40</v>
      </c>
      <c r="AO28" s="1">
        <v>70</v>
      </c>
      <c r="AP28" s="1">
        <v>1.71926164627075</v>
      </c>
      <c r="AQ28" s="1">
        <v>4.6782828867435497E-2</v>
      </c>
      <c r="AR28" s="1">
        <v>4</v>
      </c>
      <c r="AS28" s="1">
        <v>22</v>
      </c>
      <c r="AT28" s="1">
        <v>3.2355036735534699</v>
      </c>
      <c r="AU28" s="1">
        <v>11.1930046081543</v>
      </c>
      <c r="AV28" s="1">
        <v>1.1989613771438601</v>
      </c>
      <c r="AW28" s="1">
        <v>438.35656738281301</v>
      </c>
      <c r="AX28" s="1">
        <v>53.974967956542997</v>
      </c>
      <c r="AY28" s="1">
        <v>2.2021126002073298E-2</v>
      </c>
      <c r="AZ28" s="1">
        <v>2.20211246050894E-3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 t="b">
        <v>0</v>
      </c>
      <c r="BL28" s="1">
        <v>0</v>
      </c>
      <c r="BM28" s="1">
        <v>0</v>
      </c>
      <c r="BN28" s="1">
        <v>0</v>
      </c>
      <c r="BO28" s="1">
        <v>0</v>
      </c>
      <c r="BP28" s="1" t="b">
        <v>1</v>
      </c>
      <c r="BQ28" s="1">
        <v>0</v>
      </c>
      <c r="BR28" s="1">
        <v>603</v>
      </c>
      <c r="BS28" s="1">
        <v>628.38708496093795</v>
      </c>
      <c r="BT28" s="1">
        <v>7257</v>
      </c>
      <c r="BU28" s="1">
        <v>932.258056640625</v>
      </c>
      <c r="BV28" s="1">
        <v>-4.0160045027732797E-3</v>
      </c>
      <c r="BW28" s="1">
        <v>4.1974168270826296E-3</v>
      </c>
      <c r="BX28" s="1" t="b">
        <v>1</v>
      </c>
      <c r="BY28" s="1">
        <v>50</v>
      </c>
      <c r="BZ28" s="1">
        <v>9020</v>
      </c>
      <c r="CA28" s="1">
        <v>965.32257080078102</v>
      </c>
      <c r="CB28" s="1">
        <v>8008</v>
      </c>
      <c r="CC28" s="1">
        <v>1180.16125488281</v>
      </c>
      <c r="CD28" s="1">
        <v>1.1796917915344201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0">
    <tabColor rgb="FF92D050"/>
  </sheetPr>
  <dimension ref="B1:DI515"/>
  <sheetViews>
    <sheetView workbookViewId="0">
      <selection activeCell="L15" sqref="L15:CN30"/>
    </sheetView>
  </sheetViews>
  <sheetFormatPr baseColWidth="10" defaultColWidth="11.54296875" defaultRowHeight="15" x14ac:dyDescent="0.25"/>
  <cols>
    <col min="1" max="1" width="2.81640625" style="1" customWidth="1"/>
    <col min="2" max="2" width="20.6328125" style="1" bestFit="1" customWidth="1"/>
    <col min="3" max="4" width="7.81640625" style="1" customWidth="1"/>
    <col min="5" max="5" width="4.81640625" style="1" bestFit="1" customWidth="1"/>
    <col min="6" max="6" width="4.81640625" style="1" customWidth="1"/>
    <col min="7" max="7" width="4" style="1" customWidth="1"/>
    <col min="8" max="8" width="3.81640625" style="1" customWidth="1"/>
    <col min="9" max="9" width="4.54296875" style="1" customWidth="1"/>
    <col min="10" max="11" width="6.81640625" style="189" customWidth="1"/>
    <col min="12" max="12" width="9.36328125" style="189" customWidth="1"/>
    <col min="13" max="13" width="6.81640625" style="189" customWidth="1"/>
    <col min="14" max="14" width="10.1796875" style="189" customWidth="1"/>
    <col min="15" max="15" width="15.6328125" style="189" customWidth="1"/>
    <col min="16" max="16" width="12.90625" style="189" customWidth="1"/>
    <col min="17" max="17" width="6.81640625" style="189" customWidth="1"/>
    <col min="18" max="18" width="6.6328125" style="318" customWidth="1"/>
    <col min="19" max="19" width="19.08984375" style="318" customWidth="1"/>
    <col min="20" max="21" width="10.81640625" style="318" customWidth="1"/>
    <col min="22" max="23" width="10.81640625" style="1" customWidth="1"/>
    <col min="24" max="25" width="10.81640625" style="318" customWidth="1"/>
    <col min="26" max="26" width="10.81640625" style="1" customWidth="1"/>
    <col min="27" max="92" width="11.54296875" style="1"/>
    <col min="93" max="113" width="10.90625" customWidth="1"/>
    <col min="114" max="16384" width="11.54296875" style="1"/>
  </cols>
  <sheetData>
    <row r="1" spans="2:92" x14ac:dyDescent="0.25">
      <c r="G1" s="318"/>
      <c r="H1" s="318"/>
      <c r="I1" s="318"/>
      <c r="J1" s="317"/>
      <c r="K1" s="317"/>
      <c r="L1" s="317"/>
      <c r="M1" s="317"/>
      <c r="N1" s="317"/>
      <c r="O1" s="317"/>
      <c r="P1" s="317"/>
      <c r="Q1" s="317"/>
      <c r="S1" s="25" t="s">
        <v>543</v>
      </c>
      <c r="T1" s="196" t="b">
        <f t="shared" ref="T1:Y1" si="0">AND(T5&lt;0,U5&gt;0)</f>
        <v>0</v>
      </c>
      <c r="U1" s="196" t="b">
        <f t="shared" si="0"/>
        <v>0</v>
      </c>
      <c r="V1" s="196" t="b">
        <f t="shared" si="0"/>
        <v>1</v>
      </c>
      <c r="W1" s="196" t="b">
        <f t="shared" si="0"/>
        <v>0</v>
      </c>
      <c r="X1" s="196" t="b">
        <f t="shared" si="0"/>
        <v>0</v>
      </c>
      <c r="Y1" s="196" t="b">
        <f t="shared" si="0"/>
        <v>0</v>
      </c>
      <c r="Z1" s="398" t="b">
        <f>AND(Z5&lt;0,AA4&gt;0)</f>
        <v>0</v>
      </c>
      <c r="AA1" s="400" t="b">
        <f>AND(AA5&lt;0,AB5&gt;0)</f>
        <v>1</v>
      </c>
      <c r="AB1" s="401" t="b">
        <f>AND(AB5&lt;0,AC5&gt;0)</f>
        <v>0</v>
      </c>
      <c r="AC1" s="402"/>
      <c r="AD1" s="400" t="b">
        <f>AND(AD5&lt;0,AE5&gt;0)</f>
        <v>0</v>
      </c>
      <c r="AE1" s="401" t="b">
        <f>AND(AE5&lt;0,AF5&gt;0)</f>
        <v>1</v>
      </c>
      <c r="AF1" s="402"/>
      <c r="AG1" s="400" t="b">
        <f>AND(AG5&lt;0,AH5&gt;0)</f>
        <v>0</v>
      </c>
      <c r="AH1" s="401" t="b">
        <f>AND(AH5&lt;0,AI5&gt;0)</f>
        <v>1</v>
      </c>
      <c r="AI1" s="402"/>
      <c r="AJ1" s="400" t="b">
        <f>AND(AJ5&lt;0,AK5&gt;0)</f>
        <v>0</v>
      </c>
      <c r="AK1" s="401" t="b">
        <f>AND(AK5&lt;0,AL5&gt;0)</f>
        <v>1</v>
      </c>
      <c r="AL1" s="402"/>
      <c r="AM1" s="400" t="b">
        <f>AND(AM5&lt;0,AN5&gt;0)</f>
        <v>1</v>
      </c>
      <c r="AN1" s="401" t="b">
        <f>AND(AN5&lt;0,AO5&gt;0)</f>
        <v>0</v>
      </c>
      <c r="AO1" s="402"/>
      <c r="AP1" s="400" t="b">
        <f>AND(AP5&lt;0,AQ5&gt;0)</f>
        <v>1</v>
      </c>
      <c r="AQ1" s="401" t="b">
        <f>AND(AQ5&lt;0,AR5&gt;0)</f>
        <v>0</v>
      </c>
      <c r="AR1" s="402"/>
      <c r="AS1" s="400" t="b">
        <f>AND(AS5&lt;0,AT5&gt;0)</f>
        <v>0</v>
      </c>
      <c r="AT1" s="401" t="b">
        <f>AND(AT5&lt;0,AU5&gt;0)</f>
        <v>1</v>
      </c>
      <c r="AU1" s="402"/>
      <c r="AV1" s="400" t="b">
        <f>AND(AV5&lt;0,AW5&gt;0)</f>
        <v>1</v>
      </c>
      <c r="AW1" s="401" t="b">
        <f>AND(AW5&lt;0,AX5&gt;0)</f>
        <v>0</v>
      </c>
      <c r="AX1" s="402"/>
      <c r="AY1" s="400" t="b">
        <f>AND(AY5&lt;0,AZ5&gt;0)</f>
        <v>1</v>
      </c>
      <c r="AZ1" s="401" t="b">
        <f>AND(AZ5&lt;0,BA5&gt;0)</f>
        <v>0</v>
      </c>
      <c r="BA1" s="402"/>
      <c r="BB1" s="400" t="b">
        <f>AND(BB5&lt;0,BC5&gt;0)</f>
        <v>0</v>
      </c>
      <c r="BC1" s="401" t="b">
        <f>AND(BC5&lt;0,BD5&gt;0)</f>
        <v>1</v>
      </c>
      <c r="BD1" s="402"/>
      <c r="BE1" s="400" t="b">
        <f>AND(BE5&lt;0,BF5&gt;0)</f>
        <v>0</v>
      </c>
      <c r="BF1" s="401" t="b">
        <f>AND(BF5&lt;0,BG5&gt;0)</f>
        <v>1</v>
      </c>
      <c r="BG1" s="402"/>
      <c r="BH1" s="400" t="b">
        <f>AND(BH5&lt;0,BI5&gt;0)</f>
        <v>1</v>
      </c>
      <c r="BI1" s="401" t="b">
        <f>AND(BI5&lt;0,BJ5&gt;0)</f>
        <v>0</v>
      </c>
      <c r="BJ1" s="402"/>
      <c r="BK1" s="400" t="b">
        <f>AND(BK5&lt;0,BL5&gt;0)</f>
        <v>1</v>
      </c>
      <c r="BL1" s="401" t="b">
        <f>AND(BL5&lt;0,BM5&gt;0)</f>
        <v>0</v>
      </c>
      <c r="BM1" s="402"/>
      <c r="BN1" s="400" t="b">
        <f>AND(BN5&lt;0,BO5&gt;0)</f>
        <v>1</v>
      </c>
      <c r="BO1" s="401" t="b">
        <f>AND(BO5&lt;0,BP5&gt;0)</f>
        <v>0</v>
      </c>
      <c r="BP1" s="402"/>
      <c r="BQ1" s="400" t="b">
        <f>AND(BQ5&lt;0,BR5&gt;0)</f>
        <v>0</v>
      </c>
      <c r="BR1" s="401" t="b">
        <f>AND(BR5&lt;0,BS5&gt;0)</f>
        <v>1</v>
      </c>
      <c r="BS1" s="402"/>
      <c r="BT1" s="400" t="b">
        <f>AND(BT5&lt;0,BU5&gt;0)</f>
        <v>1</v>
      </c>
      <c r="BU1" s="401" t="b">
        <f>AND(BU5&lt;0,BV5&gt;0)</f>
        <v>0</v>
      </c>
      <c r="BV1" s="402"/>
      <c r="BW1" s="400" t="b">
        <f>AND(BW5&lt;0,BX5&gt;0)</f>
        <v>1</v>
      </c>
      <c r="BX1" s="401" t="b">
        <f>AND(BX5&lt;0,BY5&gt;0)</f>
        <v>0</v>
      </c>
      <c r="BY1" s="402"/>
      <c r="BZ1" s="400" t="b">
        <f>AND(BZ5&lt;0,CA5&gt;0)</f>
        <v>1</v>
      </c>
      <c r="CA1" s="401" t="b">
        <f>AND(CA5&lt;0,CB5&gt;0)</f>
        <v>0</v>
      </c>
      <c r="CB1" s="402"/>
      <c r="CC1" s="400" t="b">
        <f>AND(CC5&lt;0,CD5&gt;0)</f>
        <v>1</v>
      </c>
      <c r="CD1" s="401" t="b">
        <f>AND(CD5&lt;0,CE5&gt;0)</f>
        <v>0</v>
      </c>
      <c r="CE1" s="402"/>
      <c r="CF1" s="400" t="b">
        <f>AND(CF5&lt;0,CG5&gt;0)</f>
        <v>1</v>
      </c>
      <c r="CG1" s="401" t="b">
        <f>AND(CG5&lt;0,CH5&gt;0)</f>
        <v>0</v>
      </c>
      <c r="CH1" s="402"/>
      <c r="CI1" s="400" t="b">
        <f>AND(CI5&lt;0,CJ5&gt;0)</f>
        <v>1</v>
      </c>
      <c r="CJ1" s="401" t="b">
        <f>AND(CJ5&lt;0,CK5&gt;0)</f>
        <v>0</v>
      </c>
      <c r="CK1" s="402"/>
      <c r="CL1" s="400" t="b">
        <f>AND(CL5&lt;0,CM5&gt;0)</f>
        <v>0</v>
      </c>
      <c r="CM1" s="401" t="b">
        <f>AND(CM5&lt;0,CN5&gt;0)</f>
        <v>1</v>
      </c>
      <c r="CN1" s="402"/>
    </row>
    <row r="2" spans="2:92" ht="15.6" x14ac:dyDescent="0.3">
      <c r="B2" s="283" t="s">
        <v>313</v>
      </c>
      <c r="G2" s="318"/>
      <c r="H2" s="318"/>
      <c r="I2" s="318"/>
      <c r="J2" s="317"/>
      <c r="K2" s="317"/>
      <c r="L2" s="317"/>
      <c r="M2" s="317"/>
      <c r="N2" s="317"/>
      <c r="O2" s="317"/>
      <c r="P2" s="317"/>
      <c r="Q2" s="317"/>
      <c r="S2" s="25" t="s">
        <v>443</v>
      </c>
      <c r="T2" s="196">
        <f t="shared" ref="T2:Z2" si="1">+SUM(T15:T515)</f>
        <v>14752.040544398735</v>
      </c>
      <c r="U2" s="196">
        <f t="shared" si="1"/>
        <v>8741.6987742079018</v>
      </c>
      <c r="V2" s="196">
        <f t="shared" si="1"/>
        <v>3351.963093008495</v>
      </c>
      <c r="W2" s="196">
        <f t="shared" si="1"/>
        <v>969.78335754350792</v>
      </c>
      <c r="X2" s="196">
        <f t="shared" si="1"/>
        <v>252.46325964005061</v>
      </c>
      <c r="Y2" s="196">
        <f t="shared" si="1"/>
        <v>63.776501980962927</v>
      </c>
      <c r="Z2" s="398">
        <f t="shared" si="1"/>
        <v>15.985992498466972</v>
      </c>
      <c r="AA2" s="403">
        <f t="shared" ref="AA2:AC2" si="2">+SUM(AA15:AA515)</f>
        <v>3351.963093008495</v>
      </c>
      <c r="AB2" s="196">
        <f t="shared" si="2"/>
        <v>1656.1964368626514</v>
      </c>
      <c r="AC2" s="404">
        <f t="shared" si="2"/>
        <v>969.78335754350792</v>
      </c>
      <c r="AD2" s="403">
        <f t="shared" ref="AD2:AF2" si="3">+SUM(AD15:AD515)</f>
        <v>3351.963093008495</v>
      </c>
      <c r="AE2" s="196">
        <f t="shared" si="3"/>
        <v>2294.4315039004591</v>
      </c>
      <c r="AF2" s="404">
        <f t="shared" si="3"/>
        <v>1656.1964368626514</v>
      </c>
      <c r="AG2" s="403">
        <f t="shared" ref="AG2:AX2" si="4">+SUM(AG15:AG515)</f>
        <v>2294.4315039004591</v>
      </c>
      <c r="AH2" s="196">
        <f t="shared" si="4"/>
        <v>1937.958606051845</v>
      </c>
      <c r="AI2" s="404">
        <f t="shared" si="4"/>
        <v>1656.1964368626514</v>
      </c>
      <c r="AJ2" s="403">
        <f t="shared" si="4"/>
        <v>1937.958606051845</v>
      </c>
      <c r="AK2" s="196">
        <f t="shared" si="4"/>
        <v>1789.0763080909016</v>
      </c>
      <c r="AL2" s="404">
        <f t="shared" si="4"/>
        <v>1656.1964368626514</v>
      </c>
      <c r="AM2" s="403">
        <f t="shared" si="4"/>
        <v>1789.0763080909016</v>
      </c>
      <c r="AN2" s="196">
        <f t="shared" si="4"/>
        <v>1720.7786421390306</v>
      </c>
      <c r="AO2" s="404">
        <f t="shared" si="4"/>
        <v>1656.1964368626514</v>
      </c>
      <c r="AP2" s="403">
        <f t="shared" si="4"/>
        <v>1789.0763080909016</v>
      </c>
      <c r="AQ2" s="196">
        <f t="shared" si="4"/>
        <v>1754.4461822793796</v>
      </c>
      <c r="AR2" s="404">
        <f t="shared" si="4"/>
        <v>1720.7786421390306</v>
      </c>
      <c r="AS2" s="403">
        <f t="shared" si="4"/>
        <v>1789.0763080909016</v>
      </c>
      <c r="AT2" s="196">
        <f t="shared" si="4"/>
        <v>1771.6387340534395</v>
      </c>
      <c r="AU2" s="404">
        <f t="shared" si="4"/>
        <v>1754.4461822793796</v>
      </c>
      <c r="AV2" s="403">
        <f t="shared" si="4"/>
        <v>1771.6387340534395</v>
      </c>
      <c r="AW2" s="196">
        <f t="shared" si="4"/>
        <v>1763.0121075779002</v>
      </c>
      <c r="AX2" s="404">
        <f t="shared" si="4"/>
        <v>1754.4461822793796</v>
      </c>
      <c r="AY2" s="403">
        <f t="shared" ref="AY2:CN2" si="5">+SUM(AY15:AY515)</f>
        <v>1771.6387340534395</v>
      </c>
      <c r="AZ2" s="196">
        <f t="shared" si="5"/>
        <v>1767.3177987538822</v>
      </c>
      <c r="BA2" s="404">
        <f t="shared" si="5"/>
        <v>1763.0121075779002</v>
      </c>
      <c r="BB2" s="403">
        <f t="shared" si="5"/>
        <v>1771.6387340534395</v>
      </c>
      <c r="BC2" s="196">
        <f t="shared" si="5"/>
        <v>1769.4763565659639</v>
      </c>
      <c r="BD2" s="404">
        <f t="shared" si="5"/>
        <v>1767.3177987538822</v>
      </c>
      <c r="BE2" s="403">
        <f t="shared" si="5"/>
        <v>1769.4763565659639</v>
      </c>
      <c r="BF2" s="196">
        <f t="shared" si="5"/>
        <v>1768.396600741695</v>
      </c>
      <c r="BG2" s="404">
        <f t="shared" si="5"/>
        <v>1767.3177987538822</v>
      </c>
      <c r="BH2" s="403">
        <f t="shared" si="5"/>
        <v>1768.396600741695</v>
      </c>
      <c r="BI2" s="196">
        <f t="shared" si="5"/>
        <v>1767.8570805858003</v>
      </c>
      <c r="BJ2" s="404">
        <f t="shared" si="5"/>
        <v>1767.3177987538822</v>
      </c>
      <c r="BK2" s="403">
        <f t="shared" si="5"/>
        <v>1768.396600741695</v>
      </c>
      <c r="BL2" s="196">
        <f t="shared" si="5"/>
        <v>1768.1268108648082</v>
      </c>
      <c r="BM2" s="404">
        <f t="shared" si="5"/>
        <v>1767.8570805858003</v>
      </c>
      <c r="BN2" s="403">
        <f t="shared" si="5"/>
        <v>1768.396600741695</v>
      </c>
      <c r="BO2" s="196">
        <f t="shared" si="5"/>
        <v>1768.2616983524613</v>
      </c>
      <c r="BP2" s="404">
        <f t="shared" si="5"/>
        <v>1768.1268108648082</v>
      </c>
      <c r="BQ2" s="403">
        <f t="shared" si="5"/>
        <v>1768.396600741695</v>
      </c>
      <c r="BR2" s="196">
        <f t="shared" si="5"/>
        <v>1768.3291476842478</v>
      </c>
      <c r="BS2" s="404">
        <f t="shared" si="5"/>
        <v>1768.2616983524613</v>
      </c>
      <c r="BT2" s="403">
        <f t="shared" si="5"/>
        <v>1768.3291476842478</v>
      </c>
      <c r="BU2" s="196">
        <f t="shared" si="5"/>
        <v>1768.2954225526637</v>
      </c>
      <c r="BV2" s="404">
        <f t="shared" si="5"/>
        <v>1768.2616983524613</v>
      </c>
      <c r="BW2" s="403">
        <f t="shared" si="5"/>
        <v>1768.3291476842478</v>
      </c>
      <c r="BX2" s="196">
        <f t="shared" si="5"/>
        <v>1768.3122850020311</v>
      </c>
      <c r="BY2" s="404">
        <f t="shared" si="5"/>
        <v>1768.2954225526637</v>
      </c>
      <c r="BZ2" s="403">
        <f t="shared" si="5"/>
        <v>1768.3291476842478</v>
      </c>
      <c r="CA2" s="196">
        <f t="shared" si="5"/>
        <v>1768.3207163140332</v>
      </c>
      <c r="CB2" s="404">
        <f t="shared" si="5"/>
        <v>1768.3122850020311</v>
      </c>
      <c r="CC2" s="403">
        <f t="shared" si="5"/>
        <v>1768.3291476842478</v>
      </c>
      <c r="CD2" s="196">
        <f t="shared" si="5"/>
        <v>1768.3249319918639</v>
      </c>
      <c r="CE2" s="404">
        <f t="shared" si="5"/>
        <v>1768.3207163140332</v>
      </c>
      <c r="CF2" s="403">
        <f t="shared" si="5"/>
        <v>1768.3291476842478</v>
      </c>
      <c r="CG2" s="196">
        <f t="shared" si="5"/>
        <v>1768.3270398362374</v>
      </c>
      <c r="CH2" s="404">
        <f t="shared" si="5"/>
        <v>1768.3249319918639</v>
      </c>
      <c r="CI2" s="403">
        <f t="shared" si="5"/>
        <v>1768.3291476842478</v>
      </c>
      <c r="CJ2" s="196">
        <f t="shared" si="5"/>
        <v>1768.3280937597876</v>
      </c>
      <c r="CK2" s="404">
        <f t="shared" si="5"/>
        <v>1768.3270398362374</v>
      </c>
      <c r="CL2" s="403">
        <f t="shared" si="5"/>
        <v>1768.3291476842478</v>
      </c>
      <c r="CM2" s="196">
        <f t="shared" si="5"/>
        <v>1768.3286207219046</v>
      </c>
      <c r="CN2" s="404">
        <f t="shared" si="5"/>
        <v>1768.3280937597876</v>
      </c>
    </row>
    <row r="3" spans="2:92" x14ac:dyDescent="0.25">
      <c r="G3" s="318"/>
      <c r="H3" s="318"/>
      <c r="I3" s="318"/>
      <c r="J3" s="317"/>
      <c r="K3" s="317"/>
      <c r="L3" s="317"/>
      <c r="M3" s="317"/>
      <c r="N3" s="317"/>
      <c r="O3" s="317"/>
      <c r="P3" s="317"/>
      <c r="Q3" s="317"/>
      <c r="S3" s="25" t="s">
        <v>444</v>
      </c>
      <c r="T3" s="196">
        <f t="shared" ref="T3:Z3" si="6">+SUMPRODUCT(T15:T515,$R15:$R515)</f>
        <v>31757.24545719066</v>
      </c>
      <c r="U3" s="196">
        <f t="shared" si="6"/>
        <v>18794.4155093068</v>
      </c>
      <c r="V3" s="196">
        <f t="shared" si="6"/>
        <v>7198.7778816783166</v>
      </c>
      <c r="W3" s="196">
        <f t="shared" si="6"/>
        <v>2081.788012123578</v>
      </c>
      <c r="X3" s="196">
        <f t="shared" si="6"/>
        <v>541.8787392037641</v>
      </c>
      <c r="Y3" s="196">
        <f t="shared" si="6"/>
        <v>136.88301008336376</v>
      </c>
      <c r="Z3" s="398">
        <f t="shared" si="6"/>
        <v>34.310310459765034</v>
      </c>
      <c r="AA3" s="403">
        <f>+SUMPRODUCT(AA15:AA515,$R15:$R515)</f>
        <v>7198.7778816783166</v>
      </c>
      <c r="AB3" s="196">
        <f t="shared" ref="AB3:AC3" si="7">+SUMPRODUCT(AB15:AB515,$R15:$R515)</f>
        <v>3555.7379695414888</v>
      </c>
      <c r="AC3" s="404">
        <f t="shared" si="7"/>
        <v>2081.788012123578</v>
      </c>
      <c r="AD3" s="403">
        <f t="shared" ref="AD3:AF3" si="8">+SUMPRODUCT(AD15:AD515,$R15:$R515)</f>
        <v>7198.7778816783166</v>
      </c>
      <c r="AE3" s="196">
        <f t="shared" si="8"/>
        <v>4926.5832821120603</v>
      </c>
      <c r="AF3" s="404">
        <f t="shared" si="8"/>
        <v>3555.7379695414888</v>
      </c>
      <c r="AG3" s="403">
        <f t="shared" ref="AG3:AX3" si="9">+SUMPRODUCT(AG15:AG515,$R15:$R515)</f>
        <v>4926.5832821120603</v>
      </c>
      <c r="AH3" s="196">
        <f t="shared" si="9"/>
        <v>4160.8843766731916</v>
      </c>
      <c r="AI3" s="404">
        <f t="shared" si="9"/>
        <v>3555.7379695414888</v>
      </c>
      <c r="AJ3" s="403">
        <f t="shared" si="9"/>
        <v>4160.8843766731916</v>
      </c>
      <c r="AK3" s="196">
        <f t="shared" si="9"/>
        <v>3841.1186006254006</v>
      </c>
      <c r="AL3" s="404">
        <f t="shared" si="9"/>
        <v>3555.7379695414888</v>
      </c>
      <c r="AM3" s="403">
        <f t="shared" si="9"/>
        <v>3841.1186006254006</v>
      </c>
      <c r="AN3" s="196">
        <f t="shared" si="9"/>
        <v>3694.4366888569757</v>
      </c>
      <c r="AO3" s="404">
        <f t="shared" si="9"/>
        <v>3555.7379695414888</v>
      </c>
      <c r="AP3" s="403">
        <f t="shared" si="9"/>
        <v>3841.1186006254006</v>
      </c>
      <c r="AQ3" s="196">
        <f t="shared" si="9"/>
        <v>3766.743496186868</v>
      </c>
      <c r="AR3" s="404">
        <f t="shared" si="9"/>
        <v>3694.4366888569757</v>
      </c>
      <c r="AS3" s="403">
        <f t="shared" si="9"/>
        <v>3841.1186006254006</v>
      </c>
      <c r="AT3" s="196">
        <f t="shared" si="9"/>
        <v>3803.6678070891271</v>
      </c>
      <c r="AU3" s="404">
        <f t="shared" si="9"/>
        <v>3766.743496186868</v>
      </c>
      <c r="AV3" s="403">
        <f t="shared" si="9"/>
        <v>3803.6678070891271</v>
      </c>
      <c r="AW3" s="196">
        <f t="shared" si="9"/>
        <v>3785.1404373019886</v>
      </c>
      <c r="AX3" s="404">
        <f t="shared" si="9"/>
        <v>3766.743496186868</v>
      </c>
      <c r="AY3" s="403">
        <f t="shared" ref="AY3:CN3" si="10">+SUMPRODUCT(AY15:AY515,$R15:$R515)</f>
        <v>3803.6678070891271</v>
      </c>
      <c r="AZ3" s="196">
        <f t="shared" si="10"/>
        <v>3794.3877446173428</v>
      </c>
      <c r="BA3" s="404">
        <f t="shared" si="10"/>
        <v>3785.1404373019886</v>
      </c>
      <c r="BB3" s="403">
        <f t="shared" si="10"/>
        <v>3803.6678070891271</v>
      </c>
      <c r="BC3" s="196">
        <f t="shared" si="10"/>
        <v>3799.0236721654674</v>
      </c>
      <c r="BD3" s="404">
        <f t="shared" si="10"/>
        <v>3794.3877446173428</v>
      </c>
      <c r="BE3" s="403">
        <f t="shared" si="10"/>
        <v>3799.0236721654674</v>
      </c>
      <c r="BF3" s="196">
        <f t="shared" si="10"/>
        <v>3796.7046836330842</v>
      </c>
      <c r="BG3" s="404">
        <f t="shared" si="10"/>
        <v>3794.3877446173428</v>
      </c>
      <c r="BH3" s="403">
        <f t="shared" si="10"/>
        <v>3796.7046836330842</v>
      </c>
      <c r="BI3" s="196">
        <f t="shared" si="10"/>
        <v>3795.5459580809129</v>
      </c>
      <c r="BJ3" s="404">
        <f t="shared" si="10"/>
        <v>3794.3877446173428</v>
      </c>
      <c r="BK3" s="403">
        <f t="shared" si="10"/>
        <v>3796.7046836330842</v>
      </c>
      <c r="BL3" s="196">
        <f t="shared" si="10"/>
        <v>3796.125256827771</v>
      </c>
      <c r="BM3" s="404">
        <f t="shared" si="10"/>
        <v>3795.5459580809129</v>
      </c>
      <c r="BN3" s="403">
        <f t="shared" si="10"/>
        <v>3796.7046836330842</v>
      </c>
      <c r="BO3" s="196">
        <f t="shared" si="10"/>
        <v>3796.4149542208506</v>
      </c>
      <c r="BP3" s="404">
        <f t="shared" si="10"/>
        <v>3796.125256827771</v>
      </c>
      <c r="BQ3" s="403">
        <f t="shared" si="10"/>
        <v>3796.7046836330842</v>
      </c>
      <c r="BR3" s="196">
        <f t="shared" si="10"/>
        <v>3796.5598149242901</v>
      </c>
      <c r="BS3" s="404">
        <f t="shared" si="10"/>
        <v>3796.4149542208506</v>
      </c>
      <c r="BT3" s="403">
        <f t="shared" si="10"/>
        <v>3796.5598149242901</v>
      </c>
      <c r="BU3" s="196">
        <f t="shared" si="10"/>
        <v>3796.4873835719363</v>
      </c>
      <c r="BV3" s="404">
        <f t="shared" si="10"/>
        <v>3796.4149542208506</v>
      </c>
      <c r="BW3" s="403">
        <f t="shared" si="10"/>
        <v>3796.5598149242901</v>
      </c>
      <c r="BX3" s="196">
        <f t="shared" si="10"/>
        <v>3796.523598997951</v>
      </c>
      <c r="BY3" s="404">
        <f t="shared" si="10"/>
        <v>3796.4873835719363</v>
      </c>
      <c r="BZ3" s="403">
        <f t="shared" si="10"/>
        <v>3796.5598149242901</v>
      </c>
      <c r="CA3" s="196">
        <f t="shared" si="10"/>
        <v>3796.5417068985789</v>
      </c>
      <c r="CB3" s="404">
        <f t="shared" si="10"/>
        <v>3796.523598997951</v>
      </c>
      <c r="CC3" s="403">
        <f t="shared" si="10"/>
        <v>3796.5598149242901</v>
      </c>
      <c r="CD3" s="196">
        <f t="shared" si="10"/>
        <v>3796.5507608957992</v>
      </c>
      <c r="CE3" s="404">
        <f t="shared" si="10"/>
        <v>3796.5417068985789</v>
      </c>
      <c r="CF3" s="403">
        <f t="shared" si="10"/>
        <v>3796.5598149242901</v>
      </c>
      <c r="CG3" s="196">
        <f t="shared" si="10"/>
        <v>3796.5552879061347</v>
      </c>
      <c r="CH3" s="404">
        <f t="shared" si="10"/>
        <v>3796.5507608957992</v>
      </c>
      <c r="CI3" s="403">
        <f t="shared" si="10"/>
        <v>3796.5598149242901</v>
      </c>
      <c r="CJ3" s="196">
        <f t="shared" si="10"/>
        <v>3796.5575514142351</v>
      </c>
      <c r="CK3" s="404">
        <f t="shared" si="10"/>
        <v>3796.5552879061347</v>
      </c>
      <c r="CL3" s="403">
        <f t="shared" si="10"/>
        <v>3796.5598149242901</v>
      </c>
      <c r="CM3" s="196">
        <f t="shared" si="10"/>
        <v>3796.5586831690184</v>
      </c>
      <c r="CN3" s="404">
        <f t="shared" si="10"/>
        <v>3796.5575514142351</v>
      </c>
    </row>
    <row r="4" spans="2:92" x14ac:dyDescent="0.25">
      <c r="B4" s="6" t="s">
        <v>153</v>
      </c>
      <c r="C4" s="59">
        <v>16</v>
      </c>
      <c r="E4" s="172"/>
      <c r="G4" s="318"/>
      <c r="H4" s="318"/>
      <c r="I4" s="319"/>
      <c r="J4" s="317"/>
      <c r="K4" s="317"/>
      <c r="L4" s="317"/>
      <c r="M4" s="317"/>
      <c r="N4" s="317"/>
      <c r="O4" s="317"/>
      <c r="P4" s="317"/>
      <c r="Q4"/>
      <c r="R4"/>
      <c r="S4" s="25" t="s">
        <v>445</v>
      </c>
      <c r="T4" s="196">
        <f t="shared" ref="T4:Z4" si="11">+SUMPRODUCT((T15:T515)^2,($R15:$R515-LN(T$8))^2)</f>
        <v>132459.52693346865</v>
      </c>
      <c r="U4" s="196">
        <f t="shared" si="11"/>
        <v>45008.182809819795</v>
      </c>
      <c r="V4" s="196">
        <f t="shared" si="11"/>
        <v>6415.0046976313261</v>
      </c>
      <c r="W4" s="196">
        <f t="shared" si="11"/>
        <v>529.22790336559592</v>
      </c>
      <c r="X4" s="196">
        <f t="shared" si="11"/>
        <v>35.705427754987085</v>
      </c>
      <c r="Y4" s="196">
        <f t="shared" si="11"/>
        <v>2.275830305204833</v>
      </c>
      <c r="Z4" s="398">
        <f t="shared" si="11"/>
        <v>0.14294395671617549</v>
      </c>
      <c r="AA4" s="403">
        <f>+SUMPRODUCT((AA15:AA515)^2,($R15:$R515-LN(AA$8))^2)</f>
        <v>6415.0046976313261</v>
      </c>
      <c r="AB4" s="196">
        <f t="shared" ref="AB4:AC4" si="12">+SUMPRODUCT((AB15:AB515)^2,($R15:$R515-LN(AB$8))^2)</f>
        <v>1550.107149196213</v>
      </c>
      <c r="AC4" s="404">
        <f t="shared" si="12"/>
        <v>529.22790336559592</v>
      </c>
      <c r="AD4" s="403">
        <f t="shared" ref="AD4:AF4" si="13">+SUMPRODUCT((AD15:AD515)^2,($R15:$R515-LN(AD$8))^2)</f>
        <v>6415.0046976313261</v>
      </c>
      <c r="AE4" s="196">
        <f t="shared" si="13"/>
        <v>2986.6360015012592</v>
      </c>
      <c r="AF4" s="404">
        <f t="shared" si="13"/>
        <v>1550.107149196213</v>
      </c>
      <c r="AG4" s="403">
        <f t="shared" ref="AG4:AX4" si="14">+SUMPRODUCT((AG15:AG515)^2,($R15:$R515-LN(AG$8))^2)</f>
        <v>2986.6360015012592</v>
      </c>
      <c r="AH4" s="196">
        <f t="shared" si="14"/>
        <v>2126.0688178903338</v>
      </c>
      <c r="AI4" s="404">
        <f t="shared" si="14"/>
        <v>1550.107149196213</v>
      </c>
      <c r="AJ4" s="403">
        <f t="shared" si="14"/>
        <v>2126.0688178903338</v>
      </c>
      <c r="AK4" s="196">
        <f t="shared" si="14"/>
        <v>1810.2980551823423</v>
      </c>
      <c r="AL4" s="404">
        <f t="shared" si="14"/>
        <v>1550.107149196213</v>
      </c>
      <c r="AM4" s="403">
        <f t="shared" si="14"/>
        <v>1810.2980551823423</v>
      </c>
      <c r="AN4" s="196">
        <f t="shared" si="14"/>
        <v>1674.0189165532597</v>
      </c>
      <c r="AO4" s="404">
        <f t="shared" si="14"/>
        <v>1550.107149196213</v>
      </c>
      <c r="AP4" s="403">
        <f t="shared" si="14"/>
        <v>1810.2980551823423</v>
      </c>
      <c r="AQ4" s="196">
        <f t="shared" si="14"/>
        <v>1740.5247331547139</v>
      </c>
      <c r="AR4" s="404">
        <f t="shared" si="14"/>
        <v>1674.0189165532597</v>
      </c>
      <c r="AS4" s="403">
        <f t="shared" si="14"/>
        <v>1810.2980551823423</v>
      </c>
      <c r="AT4" s="196">
        <f t="shared" si="14"/>
        <v>1774.9913516144961</v>
      </c>
      <c r="AU4" s="404">
        <f t="shared" si="14"/>
        <v>1740.5247331547139</v>
      </c>
      <c r="AV4" s="403">
        <f t="shared" si="14"/>
        <v>1774.9913516144961</v>
      </c>
      <c r="AW4" s="196">
        <f t="shared" si="14"/>
        <v>1757.6545115255065</v>
      </c>
      <c r="AX4" s="404">
        <f t="shared" si="14"/>
        <v>1740.5247331547139</v>
      </c>
      <c r="AY4" s="403">
        <f t="shared" ref="AY4:CN4" si="15">+SUMPRODUCT((AY15:AY515)^2,($R15:$R515-LN(AY$8))^2)</f>
        <v>1774.9913516144961</v>
      </c>
      <c r="AZ4" s="196">
        <f t="shared" si="15"/>
        <v>1766.2968657460071</v>
      </c>
      <c r="BA4" s="404">
        <f t="shared" si="15"/>
        <v>1757.6545115255065</v>
      </c>
      <c r="BB4" s="403">
        <f t="shared" si="15"/>
        <v>1774.9913516144961</v>
      </c>
      <c r="BC4" s="196">
        <f t="shared" si="15"/>
        <v>1770.6375691738895</v>
      </c>
      <c r="BD4" s="404">
        <f t="shared" si="15"/>
        <v>1766.2968657460071</v>
      </c>
      <c r="BE4" s="403">
        <f t="shared" si="15"/>
        <v>1770.6375691738895</v>
      </c>
      <c r="BF4" s="196">
        <f t="shared" si="15"/>
        <v>1768.4655854719144</v>
      </c>
      <c r="BG4" s="404">
        <f t="shared" si="15"/>
        <v>1766.2968657460071</v>
      </c>
      <c r="BH4" s="403">
        <f t="shared" si="15"/>
        <v>1768.4655854719144</v>
      </c>
      <c r="BI4" s="196">
        <f t="shared" si="15"/>
        <v>1767.3808179723856</v>
      </c>
      <c r="BJ4" s="404">
        <f t="shared" si="15"/>
        <v>1766.2968657460071</v>
      </c>
      <c r="BK4" s="403">
        <f t="shared" si="15"/>
        <v>1768.4655854719144</v>
      </c>
      <c r="BL4" s="196">
        <f t="shared" si="15"/>
        <v>1767.9230997679801</v>
      </c>
      <c r="BM4" s="404">
        <f t="shared" si="15"/>
        <v>1767.3808179723856</v>
      </c>
      <c r="BN4" s="403">
        <f t="shared" si="15"/>
        <v>1768.4655854719144</v>
      </c>
      <c r="BO4" s="196">
        <f t="shared" si="15"/>
        <v>1768.1943171257744</v>
      </c>
      <c r="BP4" s="404">
        <f t="shared" si="15"/>
        <v>1767.9230997679801</v>
      </c>
      <c r="BQ4" s="403">
        <f t="shared" si="15"/>
        <v>1768.4655854719144</v>
      </c>
      <c r="BR4" s="196">
        <f t="shared" si="15"/>
        <v>1768.3299449245965</v>
      </c>
      <c r="BS4" s="404">
        <f t="shared" si="15"/>
        <v>1768.1943171257744</v>
      </c>
      <c r="BT4" s="403">
        <f t="shared" si="15"/>
        <v>1768.3299449245965</v>
      </c>
      <c r="BU4" s="196">
        <f t="shared" si="15"/>
        <v>1768.2621294317119</v>
      </c>
      <c r="BV4" s="404">
        <f t="shared" si="15"/>
        <v>1768.1943171257744</v>
      </c>
      <c r="BW4" s="403">
        <f t="shared" si="15"/>
        <v>1768.3299449245965</v>
      </c>
      <c r="BX4" s="196">
        <f t="shared" si="15"/>
        <v>1768.2960367797746</v>
      </c>
      <c r="BY4" s="404">
        <f t="shared" si="15"/>
        <v>1768.2621294317119</v>
      </c>
      <c r="BZ4" s="403">
        <f t="shared" si="15"/>
        <v>1768.3299449245965</v>
      </c>
      <c r="CA4" s="196">
        <f t="shared" si="15"/>
        <v>1768.3129907525895</v>
      </c>
      <c r="CB4" s="404">
        <f t="shared" si="15"/>
        <v>1768.2960367797746</v>
      </c>
      <c r="CC4" s="403">
        <f t="shared" si="15"/>
        <v>1768.3299449245965</v>
      </c>
      <c r="CD4" s="196">
        <f t="shared" si="15"/>
        <v>1768.321467813694</v>
      </c>
      <c r="CE4" s="404">
        <f t="shared" si="15"/>
        <v>1768.3129907525895</v>
      </c>
      <c r="CF4" s="403">
        <f t="shared" si="15"/>
        <v>1768.3299449245965</v>
      </c>
      <c r="CG4" s="196">
        <f t="shared" si="15"/>
        <v>1768.3257063629208</v>
      </c>
      <c r="CH4" s="404">
        <f t="shared" si="15"/>
        <v>1768.321467813694</v>
      </c>
      <c r="CI4" s="403">
        <f t="shared" si="15"/>
        <v>1768.3299449245965</v>
      </c>
      <c r="CJ4" s="196">
        <f t="shared" si="15"/>
        <v>1768.3278256422027</v>
      </c>
      <c r="CK4" s="404">
        <f t="shared" si="15"/>
        <v>1768.3257063629208</v>
      </c>
      <c r="CL4" s="403">
        <f t="shared" si="15"/>
        <v>1768.3299449245965</v>
      </c>
      <c r="CM4" s="196">
        <f t="shared" si="15"/>
        <v>1768.3288852830108</v>
      </c>
      <c r="CN4" s="404">
        <f t="shared" si="15"/>
        <v>1768.3278256422027</v>
      </c>
    </row>
    <row r="5" spans="2:92" x14ac:dyDescent="0.25">
      <c r="G5" s="318"/>
      <c r="H5" s="318"/>
      <c r="I5" s="318"/>
      <c r="J5" s="317"/>
      <c r="K5" s="317"/>
      <c r="L5" s="317"/>
      <c r="M5" s="317"/>
      <c r="N5" s="317"/>
      <c r="O5" s="317"/>
      <c r="P5" s="317"/>
      <c r="Q5"/>
      <c r="R5"/>
      <c r="S5" s="25" t="s">
        <v>446</v>
      </c>
      <c r="T5" s="196">
        <f t="shared" ref="T5:Z5" si="16">+T2-T4</f>
        <v>-117707.48638906991</v>
      </c>
      <c r="U5" s="196">
        <f t="shared" si="16"/>
        <v>-36266.484035611895</v>
      </c>
      <c r="V5" s="196">
        <f t="shared" si="16"/>
        <v>-3063.0416046228311</v>
      </c>
      <c r="W5" s="196">
        <f t="shared" si="16"/>
        <v>440.555454177912</v>
      </c>
      <c r="X5" s="196">
        <f t="shared" si="16"/>
        <v>216.75783188506352</v>
      </c>
      <c r="Y5" s="196">
        <f t="shared" si="16"/>
        <v>61.500671675758092</v>
      </c>
      <c r="Z5" s="398">
        <f t="shared" si="16"/>
        <v>15.843048541750797</v>
      </c>
      <c r="AA5" s="403">
        <f t="shared" ref="AA5:AC5" si="17">+AA2-AA4</f>
        <v>-3063.0416046228311</v>
      </c>
      <c r="AB5" s="196">
        <f t="shared" si="17"/>
        <v>106.08928766643839</v>
      </c>
      <c r="AC5" s="404">
        <f t="shared" si="17"/>
        <v>440.555454177912</v>
      </c>
      <c r="AD5" s="403">
        <f t="shared" ref="AD5" si="18">+AD2-AD4</f>
        <v>-3063.0416046228311</v>
      </c>
      <c r="AE5" s="196">
        <f t="shared" ref="AE5" si="19">+AE2-AE4</f>
        <v>-692.2044976008001</v>
      </c>
      <c r="AF5" s="404">
        <f t="shared" ref="AF5" si="20">+AF2-AF4</f>
        <v>106.08928766643839</v>
      </c>
      <c r="AG5" s="403">
        <f t="shared" ref="AG5" si="21">+AG2-AG4</f>
        <v>-692.2044976008001</v>
      </c>
      <c r="AH5" s="196">
        <f t="shared" ref="AH5" si="22">+AH2-AH4</f>
        <v>-188.11021183848879</v>
      </c>
      <c r="AI5" s="404">
        <f t="shared" ref="AI5" si="23">+AI2-AI4</f>
        <v>106.08928766643839</v>
      </c>
      <c r="AJ5" s="403">
        <f t="shared" ref="AJ5" si="24">+AJ2-AJ4</f>
        <v>-188.11021183848879</v>
      </c>
      <c r="AK5" s="196">
        <f t="shared" ref="AK5" si="25">+AK2-AK4</f>
        <v>-21.221747091440648</v>
      </c>
      <c r="AL5" s="404">
        <f t="shared" ref="AL5" si="26">+AL2-AL4</f>
        <v>106.08928766643839</v>
      </c>
      <c r="AM5" s="403">
        <f t="shared" ref="AM5" si="27">+AM2-AM4</f>
        <v>-21.221747091440648</v>
      </c>
      <c r="AN5" s="196">
        <f t="shared" ref="AN5" si="28">+AN2-AN4</f>
        <v>46.759725585770866</v>
      </c>
      <c r="AO5" s="404">
        <f t="shared" ref="AO5" si="29">+AO2-AO4</f>
        <v>106.08928766643839</v>
      </c>
      <c r="AP5" s="403">
        <f t="shared" ref="AP5" si="30">+AP2-AP4</f>
        <v>-21.221747091440648</v>
      </c>
      <c r="AQ5" s="196">
        <f t="shared" ref="AQ5" si="31">+AQ2-AQ4</f>
        <v>13.921449124665742</v>
      </c>
      <c r="AR5" s="404">
        <f t="shared" ref="AR5" si="32">+AR2-AR4</f>
        <v>46.759725585770866</v>
      </c>
      <c r="AS5" s="403">
        <f t="shared" ref="AS5" si="33">+AS2-AS4</f>
        <v>-21.221747091440648</v>
      </c>
      <c r="AT5" s="196">
        <f t="shared" ref="AT5" si="34">+AT2-AT4</f>
        <v>-3.3526175610566042</v>
      </c>
      <c r="AU5" s="404">
        <f t="shared" ref="AU5" si="35">+AU2-AU4</f>
        <v>13.921449124665742</v>
      </c>
      <c r="AV5" s="403">
        <f t="shared" ref="AV5" si="36">+AV2-AV4</f>
        <v>-3.3526175610566042</v>
      </c>
      <c r="AW5" s="196">
        <f t="shared" ref="AW5" si="37">+AW2-AW4</f>
        <v>5.3575960523937738</v>
      </c>
      <c r="AX5" s="404">
        <f t="shared" ref="AX5" si="38">+AX2-AX4</f>
        <v>13.921449124665742</v>
      </c>
      <c r="AY5" s="403">
        <f t="shared" ref="AY5" si="39">+AY2-AY4</f>
        <v>-3.3526175610566042</v>
      </c>
      <c r="AZ5" s="196">
        <f t="shared" ref="AZ5" si="40">+AZ2-AZ4</f>
        <v>1.0209330078751009</v>
      </c>
      <c r="BA5" s="404">
        <f t="shared" ref="BA5" si="41">+BA2-BA4</f>
        <v>5.3575960523937738</v>
      </c>
      <c r="BB5" s="403">
        <f t="shared" ref="BB5" si="42">+BB2-BB4</f>
        <v>-3.3526175610566042</v>
      </c>
      <c r="BC5" s="196">
        <f t="shared" ref="BC5" si="43">+BC2-BC4</f>
        <v>-1.1612126079255631</v>
      </c>
      <c r="BD5" s="404">
        <f t="shared" ref="BD5" si="44">+BD2-BD4</f>
        <v>1.0209330078751009</v>
      </c>
      <c r="BE5" s="403">
        <f t="shared" ref="BE5" si="45">+BE2-BE4</f>
        <v>-1.1612126079255631</v>
      </c>
      <c r="BF5" s="196">
        <f t="shared" ref="BF5" si="46">+BF2-BF4</f>
        <v>-6.8984730219426638E-2</v>
      </c>
      <c r="BG5" s="404">
        <f t="shared" ref="BG5" si="47">+BG2-BG4</f>
        <v>1.0209330078751009</v>
      </c>
      <c r="BH5" s="403">
        <f t="shared" ref="BH5" si="48">+BH2-BH4</f>
        <v>-6.8984730219426638E-2</v>
      </c>
      <c r="BI5" s="196">
        <f t="shared" ref="BI5" si="49">+BI2-BI4</f>
        <v>0.47626261341474674</v>
      </c>
      <c r="BJ5" s="404">
        <f t="shared" ref="BJ5" si="50">+BJ2-BJ4</f>
        <v>1.0209330078751009</v>
      </c>
      <c r="BK5" s="403">
        <f t="shared" ref="BK5" si="51">+BK2-BK4</f>
        <v>-6.8984730219426638E-2</v>
      </c>
      <c r="BL5" s="196">
        <f t="shared" ref="BL5" si="52">+BL2-BL4</f>
        <v>0.20371109682810129</v>
      </c>
      <c r="BM5" s="404">
        <f t="shared" ref="BM5" si="53">+BM2-BM4</f>
        <v>0.47626261341474674</v>
      </c>
      <c r="BN5" s="403">
        <f t="shared" ref="BN5" si="54">+BN2-BN4</f>
        <v>-6.8984730219426638E-2</v>
      </c>
      <c r="BO5" s="196">
        <f t="shared" ref="BO5" si="55">+BO2-BO4</f>
        <v>6.7381226686848095E-2</v>
      </c>
      <c r="BP5" s="404">
        <f t="shared" ref="BP5" si="56">+BP2-BP4</f>
        <v>0.20371109682810129</v>
      </c>
      <c r="BQ5" s="403">
        <f t="shared" ref="BQ5" si="57">+BQ2-BQ4</f>
        <v>-6.8984730219426638E-2</v>
      </c>
      <c r="BR5" s="196">
        <f t="shared" ref="BR5" si="58">+BR2-BR4</f>
        <v>-7.9724034867467708E-4</v>
      </c>
      <c r="BS5" s="404">
        <f t="shared" ref="BS5" si="59">+BS2-BS4</f>
        <v>6.7381226686848095E-2</v>
      </c>
      <c r="BT5" s="403">
        <f t="shared" ref="BT5" si="60">+BT2-BT4</f>
        <v>-7.9724034867467708E-4</v>
      </c>
      <c r="BU5" s="196">
        <f t="shared" ref="BU5" si="61">+BU2-BU4</f>
        <v>3.3293120951839228E-2</v>
      </c>
      <c r="BV5" s="404">
        <f t="shared" ref="BV5" si="62">+BV2-BV4</f>
        <v>6.7381226686848095E-2</v>
      </c>
      <c r="BW5" s="403">
        <f t="shared" ref="BW5" si="63">+BW2-BW4</f>
        <v>-7.9724034867467708E-4</v>
      </c>
      <c r="BX5" s="196">
        <f t="shared" ref="BX5" si="64">+BX2-BX4</f>
        <v>1.6248222256535882E-2</v>
      </c>
      <c r="BY5" s="404">
        <f t="shared" ref="BY5" si="65">+BY2-BY4</f>
        <v>3.3293120951839228E-2</v>
      </c>
      <c r="BZ5" s="403">
        <f t="shared" ref="BZ5" si="66">+BZ2-BZ4</f>
        <v>-7.9724034867467708E-4</v>
      </c>
      <c r="CA5" s="196">
        <f t="shared" ref="CA5" si="67">+CA2-CA4</f>
        <v>7.7255614437490294E-3</v>
      </c>
      <c r="CB5" s="404">
        <f t="shared" ref="CB5" si="68">+CB2-CB4</f>
        <v>1.6248222256535882E-2</v>
      </c>
      <c r="CC5" s="403">
        <f t="shared" ref="CC5" si="69">+CC2-CC4</f>
        <v>-7.9724034867467708E-4</v>
      </c>
      <c r="CD5" s="196">
        <f t="shared" ref="CD5" si="70">+CD2-CD4</f>
        <v>3.4641781699065177E-3</v>
      </c>
      <c r="CE5" s="404">
        <f t="shared" ref="CE5" si="71">+CE2-CE4</f>
        <v>7.7255614437490294E-3</v>
      </c>
      <c r="CF5" s="403">
        <f t="shared" ref="CF5" si="72">+CF2-CF4</f>
        <v>-7.9724034867467708E-4</v>
      </c>
      <c r="CG5" s="196">
        <f t="shared" ref="CG5" si="73">+CG2-CG4</f>
        <v>1.3334733166630031E-3</v>
      </c>
      <c r="CH5" s="404">
        <f t="shared" ref="CH5" si="74">+CH2-CH4</f>
        <v>3.4641781699065177E-3</v>
      </c>
      <c r="CI5" s="403">
        <f t="shared" ref="CI5" si="75">+CI2-CI4</f>
        <v>-7.9724034867467708E-4</v>
      </c>
      <c r="CJ5" s="196">
        <f t="shared" ref="CJ5" si="76">+CJ2-CJ4</f>
        <v>2.6811758493749949E-4</v>
      </c>
      <c r="CK5" s="404">
        <f t="shared" ref="CK5" si="77">+CK2-CK4</f>
        <v>1.3334733166630031E-3</v>
      </c>
      <c r="CL5" s="403">
        <f t="shared" ref="CL5" si="78">+CL2-CL4</f>
        <v>-7.9724034867467708E-4</v>
      </c>
      <c r="CM5" s="196">
        <f t="shared" ref="CM5" si="79">+CM2-CM4</f>
        <v>-2.6456110617800732E-4</v>
      </c>
      <c r="CN5" s="404">
        <f t="shared" ref="CN5" si="80">+CN2-CN4</f>
        <v>2.6811758493749949E-4</v>
      </c>
    </row>
    <row r="6" spans="2:92" x14ac:dyDescent="0.25">
      <c r="C6" s="390" t="s">
        <v>40</v>
      </c>
      <c r="D6" s="390" t="s">
        <v>317</v>
      </c>
      <c r="G6"/>
      <c r="H6"/>
      <c r="I6"/>
      <c r="J6"/>
      <c r="K6"/>
      <c r="L6"/>
      <c r="M6"/>
      <c r="N6"/>
      <c r="O6"/>
      <c r="P6"/>
      <c r="Q6"/>
      <c r="R6"/>
      <c r="S6" s="25" t="s">
        <v>447</v>
      </c>
      <c r="T6" s="196">
        <f t="shared" ref="T6:Z6" si="81">+T2+T5</f>
        <v>-102955.44584467117</v>
      </c>
      <c r="U6" s="196">
        <f t="shared" si="81"/>
        <v>-27524.785261403995</v>
      </c>
      <c r="V6" s="196">
        <f t="shared" si="81"/>
        <v>288.92148838566391</v>
      </c>
      <c r="W6" s="196">
        <f t="shared" si="81"/>
        <v>1410.3388117214199</v>
      </c>
      <c r="X6" s="196">
        <f t="shared" si="81"/>
        <v>469.22109152511416</v>
      </c>
      <c r="Y6" s="196">
        <f t="shared" si="81"/>
        <v>125.27717365672102</v>
      </c>
      <c r="Z6" s="398">
        <f t="shared" si="81"/>
        <v>31.829041040217767</v>
      </c>
      <c r="AA6" s="403">
        <f t="shared" ref="AA6:AC6" si="82">+AA2+AA5</f>
        <v>288.92148838566391</v>
      </c>
      <c r="AB6" s="196">
        <f t="shared" si="82"/>
        <v>1762.2857245290897</v>
      </c>
      <c r="AC6" s="404">
        <f t="shared" si="82"/>
        <v>1410.3388117214199</v>
      </c>
      <c r="AD6" s="403">
        <f t="shared" ref="AD6" si="83">+AD2+AD5</f>
        <v>288.92148838566391</v>
      </c>
      <c r="AE6" s="196">
        <f t="shared" ref="AE6" si="84">+AE2+AE5</f>
        <v>1602.227006299659</v>
      </c>
      <c r="AF6" s="404">
        <f t="shared" ref="AF6" si="85">+AF2+AF5</f>
        <v>1762.2857245290897</v>
      </c>
      <c r="AG6" s="403">
        <f t="shared" ref="AG6" si="86">+AG2+AG5</f>
        <v>1602.227006299659</v>
      </c>
      <c r="AH6" s="196">
        <f t="shared" ref="AH6" si="87">+AH2+AH5</f>
        <v>1749.8483942133562</v>
      </c>
      <c r="AI6" s="404">
        <f t="shared" ref="AI6" si="88">+AI2+AI5</f>
        <v>1762.2857245290897</v>
      </c>
      <c r="AJ6" s="403">
        <f t="shared" ref="AJ6" si="89">+AJ2+AJ5</f>
        <v>1749.8483942133562</v>
      </c>
      <c r="AK6" s="196">
        <f t="shared" ref="AK6" si="90">+AK2+AK5</f>
        <v>1767.854560999461</v>
      </c>
      <c r="AL6" s="404">
        <f t="shared" ref="AL6" si="91">+AL2+AL5</f>
        <v>1762.2857245290897</v>
      </c>
      <c r="AM6" s="403">
        <f t="shared" ref="AM6" si="92">+AM2+AM5</f>
        <v>1767.854560999461</v>
      </c>
      <c r="AN6" s="196">
        <f t="shared" ref="AN6" si="93">+AN2+AN5</f>
        <v>1767.5383677248014</v>
      </c>
      <c r="AO6" s="404">
        <f t="shared" ref="AO6" si="94">+AO2+AO5</f>
        <v>1762.2857245290897</v>
      </c>
      <c r="AP6" s="403">
        <f t="shared" ref="AP6" si="95">+AP2+AP5</f>
        <v>1767.854560999461</v>
      </c>
      <c r="AQ6" s="196">
        <f t="shared" ref="AQ6" si="96">+AQ2+AQ5</f>
        <v>1768.3676314040454</v>
      </c>
      <c r="AR6" s="404">
        <f t="shared" ref="AR6" si="97">+AR2+AR5</f>
        <v>1767.5383677248014</v>
      </c>
      <c r="AS6" s="403">
        <f t="shared" ref="AS6" si="98">+AS2+AS5</f>
        <v>1767.854560999461</v>
      </c>
      <c r="AT6" s="196">
        <f t="shared" ref="AT6" si="99">+AT2+AT5</f>
        <v>1768.2861164923829</v>
      </c>
      <c r="AU6" s="404">
        <f t="shared" ref="AU6" si="100">+AU2+AU5</f>
        <v>1768.3676314040454</v>
      </c>
      <c r="AV6" s="403">
        <f t="shared" ref="AV6" si="101">+AV2+AV5</f>
        <v>1768.2861164923829</v>
      </c>
      <c r="AW6" s="196">
        <f t="shared" ref="AW6" si="102">+AW2+AW5</f>
        <v>1768.369703630294</v>
      </c>
      <c r="AX6" s="404">
        <f t="shared" ref="AX6" si="103">+AX2+AX5</f>
        <v>1768.3676314040454</v>
      </c>
      <c r="AY6" s="403">
        <f t="shared" ref="AY6" si="104">+AY2+AY5</f>
        <v>1768.2861164923829</v>
      </c>
      <c r="AZ6" s="196">
        <f t="shared" ref="AZ6" si="105">+AZ2+AZ5</f>
        <v>1768.3387317617573</v>
      </c>
      <c r="BA6" s="404">
        <f t="shared" ref="BA6" si="106">+BA2+BA5</f>
        <v>1768.369703630294</v>
      </c>
      <c r="BB6" s="403">
        <f t="shared" ref="BB6" si="107">+BB2+BB5</f>
        <v>1768.2861164923829</v>
      </c>
      <c r="BC6" s="196">
        <f t="shared" ref="BC6" si="108">+BC2+BC5</f>
        <v>1768.3151439580383</v>
      </c>
      <c r="BD6" s="404">
        <f t="shared" ref="BD6" si="109">+BD2+BD5</f>
        <v>1768.3387317617573</v>
      </c>
      <c r="BE6" s="403">
        <f t="shared" ref="BE6" si="110">+BE2+BE5</f>
        <v>1768.3151439580383</v>
      </c>
      <c r="BF6" s="196">
        <f t="shared" ref="BF6" si="111">+BF2+BF5</f>
        <v>1768.3276160114756</v>
      </c>
      <c r="BG6" s="404">
        <f t="shared" ref="BG6" si="112">+BG2+BG5</f>
        <v>1768.3387317617573</v>
      </c>
      <c r="BH6" s="403">
        <f t="shared" ref="BH6" si="113">+BH2+BH5</f>
        <v>1768.3276160114756</v>
      </c>
      <c r="BI6" s="196">
        <f t="shared" ref="BI6" si="114">+BI2+BI5</f>
        <v>1768.3333431992151</v>
      </c>
      <c r="BJ6" s="404">
        <f t="shared" ref="BJ6" si="115">+BJ2+BJ5</f>
        <v>1768.3387317617573</v>
      </c>
      <c r="BK6" s="403">
        <f t="shared" ref="BK6" si="116">+BK2+BK5</f>
        <v>1768.3276160114756</v>
      </c>
      <c r="BL6" s="196">
        <f t="shared" ref="BL6" si="117">+BL2+BL5</f>
        <v>1768.3305219616364</v>
      </c>
      <c r="BM6" s="404">
        <f t="shared" ref="BM6" si="118">+BM2+BM5</f>
        <v>1768.3333431992151</v>
      </c>
      <c r="BN6" s="403">
        <f t="shared" ref="BN6" si="119">+BN2+BN5</f>
        <v>1768.3276160114756</v>
      </c>
      <c r="BO6" s="196">
        <f t="shared" ref="BO6" si="120">+BO2+BO5</f>
        <v>1768.3290795791481</v>
      </c>
      <c r="BP6" s="404">
        <f t="shared" ref="BP6" si="121">+BP2+BP5</f>
        <v>1768.3305219616364</v>
      </c>
      <c r="BQ6" s="403">
        <f t="shared" ref="BQ6" si="122">+BQ2+BQ5</f>
        <v>1768.3276160114756</v>
      </c>
      <c r="BR6" s="196">
        <f t="shared" ref="BR6" si="123">+BR2+BR5</f>
        <v>1768.3283504438991</v>
      </c>
      <c r="BS6" s="404">
        <f t="shared" ref="BS6" si="124">+BS2+BS5</f>
        <v>1768.3290795791481</v>
      </c>
      <c r="BT6" s="403">
        <f t="shared" ref="BT6" si="125">+BT2+BT5</f>
        <v>1768.3283504438991</v>
      </c>
      <c r="BU6" s="196">
        <f t="shared" ref="BU6" si="126">+BU2+BU5</f>
        <v>1768.3287156736155</v>
      </c>
      <c r="BV6" s="404">
        <f t="shared" ref="BV6" si="127">+BV2+BV5</f>
        <v>1768.3290795791481</v>
      </c>
      <c r="BW6" s="403">
        <f t="shared" ref="BW6" si="128">+BW2+BW5</f>
        <v>1768.3283504438991</v>
      </c>
      <c r="BX6" s="196">
        <f t="shared" ref="BX6" si="129">+BX2+BX5</f>
        <v>1768.3285332242876</v>
      </c>
      <c r="BY6" s="404">
        <f t="shared" ref="BY6" si="130">+BY2+BY5</f>
        <v>1768.3287156736155</v>
      </c>
      <c r="BZ6" s="403">
        <f t="shared" ref="BZ6" si="131">+BZ2+BZ5</f>
        <v>1768.3283504438991</v>
      </c>
      <c r="CA6" s="196">
        <f t="shared" ref="CA6" si="132">+CA2+CA5</f>
        <v>1768.328441875477</v>
      </c>
      <c r="CB6" s="404">
        <f t="shared" ref="CB6" si="133">+CB2+CB5</f>
        <v>1768.3285332242876</v>
      </c>
      <c r="CC6" s="403">
        <f t="shared" ref="CC6" si="134">+CC2+CC5</f>
        <v>1768.3283504438991</v>
      </c>
      <c r="CD6" s="196">
        <f t="shared" ref="CD6" si="135">+CD2+CD5</f>
        <v>1768.3283961700338</v>
      </c>
      <c r="CE6" s="404">
        <f t="shared" ref="CE6" si="136">+CE2+CE5</f>
        <v>1768.328441875477</v>
      </c>
      <c r="CF6" s="403">
        <f t="shared" ref="CF6" si="137">+CF2+CF5</f>
        <v>1768.3283504438991</v>
      </c>
      <c r="CG6" s="196">
        <f t="shared" ref="CG6" si="138">+CG2+CG5</f>
        <v>1768.3283733095541</v>
      </c>
      <c r="CH6" s="404">
        <f t="shared" ref="CH6" si="139">+CH2+CH5</f>
        <v>1768.3283961700338</v>
      </c>
      <c r="CI6" s="403">
        <f t="shared" ref="CI6" si="140">+CI2+CI5</f>
        <v>1768.3283504438991</v>
      </c>
      <c r="CJ6" s="196">
        <f t="shared" ref="CJ6" si="141">+CJ2+CJ5</f>
        <v>1768.3283618773726</v>
      </c>
      <c r="CK6" s="404">
        <f t="shared" ref="CK6" si="142">+CK2+CK5</f>
        <v>1768.3283733095541</v>
      </c>
      <c r="CL6" s="403">
        <f t="shared" ref="CL6" si="143">+CL2+CL5</f>
        <v>1768.3283504438991</v>
      </c>
      <c r="CM6" s="196">
        <f t="shared" ref="CM6" si="144">+CM2+CM5</f>
        <v>1768.3283561607984</v>
      </c>
      <c r="CN6" s="404">
        <f t="shared" ref="CN6" si="145">+CN2+CN5</f>
        <v>1768.3283618773726</v>
      </c>
    </row>
    <row r="7" spans="2:92" x14ac:dyDescent="0.25">
      <c r="B7" s="6" t="s">
        <v>157</v>
      </c>
      <c r="C7" s="287">
        <f>+AVERAGE($J$15:$J$515)</f>
        <v>8.5910914897918698</v>
      </c>
      <c r="D7" s="54">
        <f>+STDEV($J$15:$J$515)</f>
        <v>0.83650110152913815</v>
      </c>
      <c r="E7" s="390" t="s">
        <v>324</v>
      </c>
      <c r="G7"/>
      <c r="H7"/>
      <c r="I7"/>
      <c r="J7"/>
      <c r="K7"/>
      <c r="L7"/>
      <c r="M7"/>
      <c r="N7"/>
      <c r="O7"/>
      <c r="P7"/>
      <c r="Q7"/>
      <c r="R7"/>
      <c r="S7" s="25" t="s">
        <v>448</v>
      </c>
      <c r="T7" s="196" t="e">
        <f t="shared" ref="T7:Z7" si="146">+T6^(-0.5)</f>
        <v>#NUM!</v>
      </c>
      <c r="U7" s="196" t="e">
        <f t="shared" si="146"/>
        <v>#NUM!</v>
      </c>
      <c r="V7" s="196">
        <f t="shared" si="146"/>
        <v>5.8831521230886336E-2</v>
      </c>
      <c r="W7" s="196">
        <f t="shared" si="146"/>
        <v>2.6627983011070316E-2</v>
      </c>
      <c r="X7" s="196">
        <f t="shared" si="146"/>
        <v>4.616482964330524E-2</v>
      </c>
      <c r="Y7" s="196">
        <f t="shared" si="146"/>
        <v>8.9343719048759693E-2</v>
      </c>
      <c r="Z7" s="398">
        <f t="shared" si="146"/>
        <v>0.17725080771639107</v>
      </c>
      <c r="AA7" s="403">
        <f t="shared" ref="AA7:AC7" si="147">+AA6^(-0.5)</f>
        <v>5.8831521230886336E-2</v>
      </c>
      <c r="AB7" s="196">
        <f t="shared" si="147"/>
        <v>2.3821101433080211E-2</v>
      </c>
      <c r="AC7" s="404">
        <f t="shared" si="147"/>
        <v>2.6627983011070316E-2</v>
      </c>
      <c r="AD7" s="403">
        <f t="shared" ref="AD7" si="148">+AD6^(-0.5)</f>
        <v>5.8831521230886336E-2</v>
      </c>
      <c r="AE7" s="196">
        <f t="shared" ref="AE7" si="149">+AE6^(-0.5)</f>
        <v>2.498261965468334E-2</v>
      </c>
      <c r="AF7" s="404">
        <f t="shared" ref="AF7" si="150">+AF6^(-0.5)</f>
        <v>2.3821101433080211E-2</v>
      </c>
      <c r="AG7" s="403">
        <f t="shared" ref="AG7" si="151">+AG6^(-0.5)</f>
        <v>2.498261965468334E-2</v>
      </c>
      <c r="AH7" s="196">
        <f t="shared" ref="AH7" si="152">+AH6^(-0.5)</f>
        <v>2.3905607702961542E-2</v>
      </c>
      <c r="AI7" s="404">
        <f t="shared" ref="AI7" si="153">+AI6^(-0.5)</f>
        <v>2.3821101433080211E-2</v>
      </c>
      <c r="AJ7" s="403">
        <f t="shared" ref="AJ7" si="154">+AJ6^(-0.5)</f>
        <v>2.3905607702961542E-2</v>
      </c>
      <c r="AK7" s="196">
        <f t="shared" ref="AK7" si="155">+AK6^(-0.5)</f>
        <v>2.3783552967711393E-2</v>
      </c>
      <c r="AL7" s="404">
        <f t="shared" ref="AL7" si="156">+AL6^(-0.5)</f>
        <v>2.3821101433080211E-2</v>
      </c>
      <c r="AM7" s="403">
        <f t="shared" ref="AM7" si="157">+AM6^(-0.5)</f>
        <v>2.3783552967711393E-2</v>
      </c>
      <c r="AN7" s="196">
        <f t="shared" ref="AN7" si="158">+AN6^(-0.5)</f>
        <v>2.3785680181282236E-2</v>
      </c>
      <c r="AO7" s="404">
        <f t="shared" ref="AO7" si="159">+AO6^(-0.5)</f>
        <v>2.3821101433080211E-2</v>
      </c>
      <c r="AP7" s="403">
        <f t="shared" ref="AP7" si="160">+AP6^(-0.5)</f>
        <v>2.3783552967711393E-2</v>
      </c>
      <c r="AQ7" s="196">
        <f t="shared" ref="AQ7" si="161">+AQ6^(-0.5)</f>
        <v>2.3780102462803061E-2</v>
      </c>
      <c r="AR7" s="404">
        <f t="shared" ref="AR7" si="162">+AR6^(-0.5)</f>
        <v>2.3785680181282236E-2</v>
      </c>
      <c r="AS7" s="403">
        <f t="shared" ref="AS7" si="163">+AS6^(-0.5)</f>
        <v>2.3783552967711393E-2</v>
      </c>
      <c r="AT7" s="196">
        <f t="shared" ref="AT7" si="164">+AT6^(-0.5)</f>
        <v>2.3780650567149529E-2</v>
      </c>
      <c r="AU7" s="404">
        <f t="shared" ref="AU7" si="165">+AU6^(-0.5)</f>
        <v>2.3780102462803061E-2</v>
      </c>
      <c r="AV7" s="403">
        <f t="shared" ref="AV7" si="166">+AV6^(-0.5)</f>
        <v>2.3780650567149529E-2</v>
      </c>
      <c r="AW7" s="196">
        <f t="shared" ref="AW7" si="167">+AW6^(-0.5)</f>
        <v>2.3780088529696524E-2</v>
      </c>
      <c r="AX7" s="404">
        <f t="shared" ref="AX7" si="168">+AX6^(-0.5)</f>
        <v>2.3780102462803061E-2</v>
      </c>
      <c r="AY7" s="403">
        <f t="shared" ref="AY7" si="169">+AY6^(-0.5)</f>
        <v>2.3780650567149529E-2</v>
      </c>
      <c r="AZ7" s="196">
        <f t="shared" ref="AZ7" si="170">+AZ6^(-0.5)</f>
        <v>2.3780296778980893E-2</v>
      </c>
      <c r="BA7" s="404">
        <f t="shared" ref="BA7" si="171">+BA6^(-0.5)</f>
        <v>2.3780088529696524E-2</v>
      </c>
      <c r="BB7" s="403">
        <f t="shared" ref="BB7" si="172">+BB6^(-0.5)</f>
        <v>2.3780650567149529E-2</v>
      </c>
      <c r="BC7" s="196">
        <f t="shared" ref="BC7" si="173">+BC6^(-0.5)</f>
        <v>2.3780455382808995E-2</v>
      </c>
      <c r="BD7" s="404">
        <f t="shared" ref="BD7" si="174">+BD6^(-0.5)</f>
        <v>2.3780296778980893E-2</v>
      </c>
      <c r="BE7" s="403">
        <f t="shared" ref="BE7" si="175">+BE6^(-0.5)</f>
        <v>2.3780455382808995E-2</v>
      </c>
      <c r="BF7" s="196">
        <f t="shared" ref="BF7" si="176">+BF6^(-0.5)</f>
        <v>2.3780371520624583E-2</v>
      </c>
      <c r="BG7" s="404">
        <f t="shared" ref="BG7" si="177">+BG6^(-0.5)</f>
        <v>2.3780296778980893E-2</v>
      </c>
      <c r="BH7" s="403">
        <f t="shared" ref="BH7" si="178">+BH6^(-0.5)</f>
        <v>2.3780371520624583E-2</v>
      </c>
      <c r="BI7" s="196">
        <f t="shared" ref="BI7" si="179">+BI6^(-0.5)</f>
        <v>2.3780333011266884E-2</v>
      </c>
      <c r="BJ7" s="404">
        <f t="shared" ref="BJ7" si="180">+BJ6^(-0.5)</f>
        <v>2.3780296778980893E-2</v>
      </c>
      <c r="BK7" s="403">
        <f t="shared" ref="BK7" si="181">+BK6^(-0.5)</f>
        <v>2.3780371520624583E-2</v>
      </c>
      <c r="BL7" s="196">
        <f t="shared" ref="BL7" si="182">+BL6^(-0.5)</f>
        <v>2.378035198112052E-2</v>
      </c>
      <c r="BM7" s="404">
        <f t="shared" ref="BM7" si="183">+BM6^(-0.5)</f>
        <v>2.3780333011266884E-2</v>
      </c>
      <c r="BN7" s="403">
        <f t="shared" ref="BN7" si="184">+BN6^(-0.5)</f>
        <v>2.3780371520624583E-2</v>
      </c>
      <c r="BO7" s="196">
        <f t="shared" ref="BO7" si="185">+BO6^(-0.5)</f>
        <v>2.3780361679642325E-2</v>
      </c>
      <c r="BP7" s="404">
        <f t="shared" ref="BP7" si="186">+BP6^(-0.5)</f>
        <v>2.378035198112052E-2</v>
      </c>
      <c r="BQ7" s="403">
        <f t="shared" ref="BQ7" si="187">+BQ6^(-0.5)</f>
        <v>2.3780371520624583E-2</v>
      </c>
      <c r="BR7" s="196">
        <f t="shared" ref="BR7" si="188">+BR6^(-0.5)</f>
        <v>2.3780366582322909E-2</v>
      </c>
      <c r="BS7" s="404">
        <f t="shared" ref="BS7" si="189">+BS6^(-0.5)</f>
        <v>2.3780361679642325E-2</v>
      </c>
      <c r="BT7" s="403">
        <f t="shared" ref="BT7" si="190">+BT6^(-0.5)</f>
        <v>2.3780366582322909E-2</v>
      </c>
      <c r="BU7" s="196">
        <f t="shared" ref="BU7" si="191">+BU6^(-0.5)</f>
        <v>2.3780364126530354E-2</v>
      </c>
      <c r="BV7" s="404">
        <f t="shared" ref="BV7" si="192">+BV6^(-0.5)</f>
        <v>2.3780361679642325E-2</v>
      </c>
      <c r="BW7" s="403">
        <f t="shared" ref="BW7" si="193">+BW6^(-0.5)</f>
        <v>2.3780366582322909E-2</v>
      </c>
      <c r="BX7" s="196">
        <f t="shared" ref="BX7" si="194">+BX6^(-0.5)</f>
        <v>2.3780365353313515E-2</v>
      </c>
      <c r="BY7" s="404">
        <f t="shared" ref="BY7" si="195">+BY6^(-0.5)</f>
        <v>2.3780364126530354E-2</v>
      </c>
      <c r="BZ7" s="403">
        <f t="shared" ref="BZ7" si="196">+BZ6^(-0.5)</f>
        <v>2.3780366582322909E-2</v>
      </c>
      <c r="CA7" s="196">
        <f t="shared" ref="CA7" si="197">+CA6^(-0.5)</f>
        <v>2.3780365967539928E-2</v>
      </c>
      <c r="CB7" s="404">
        <f t="shared" ref="CB7" si="198">+CB6^(-0.5)</f>
        <v>2.3780365353313515E-2</v>
      </c>
      <c r="CC7" s="403">
        <f t="shared" ref="CC7" si="199">+CC6^(-0.5)</f>
        <v>2.3780366582322909E-2</v>
      </c>
      <c r="CD7" s="196">
        <f t="shared" ref="CD7" si="200">+CD6^(-0.5)</f>
        <v>2.3780366274861849E-2</v>
      </c>
      <c r="CE7" s="404">
        <f t="shared" ref="CE7" si="201">+CE6^(-0.5)</f>
        <v>2.3780365967539928E-2</v>
      </c>
      <c r="CF7" s="403">
        <f t="shared" ref="CF7" si="202">+CF6^(-0.5)</f>
        <v>2.3780366582322909E-2</v>
      </c>
      <c r="CG7" s="196">
        <f t="shared" ref="CG7" si="203">+CG6^(-0.5)</f>
        <v>2.3780366428574978E-2</v>
      </c>
      <c r="CH7" s="404">
        <f t="shared" ref="CH7" si="204">+CH6^(-0.5)</f>
        <v>2.3780366274861849E-2</v>
      </c>
      <c r="CI7" s="403">
        <f t="shared" ref="CI7" si="205">+CI6^(-0.5)</f>
        <v>2.3780366582322909E-2</v>
      </c>
      <c r="CJ7" s="196">
        <f t="shared" ref="CJ7" si="206">+CJ6^(-0.5)</f>
        <v>2.37803665054446E-2</v>
      </c>
      <c r="CK7" s="404">
        <f t="shared" ref="CK7" si="207">+CK6^(-0.5)</f>
        <v>2.3780366428574978E-2</v>
      </c>
      <c r="CL7" s="403">
        <f t="shared" ref="CL7" si="208">+CL6^(-0.5)</f>
        <v>2.3780366582322909E-2</v>
      </c>
      <c r="CM7" s="196">
        <f t="shared" ref="CM7" si="209">+CM6^(-0.5)</f>
        <v>2.3780366543882662E-2</v>
      </c>
      <c r="CN7" s="404">
        <f t="shared" ref="CN7" si="210">+CN6^(-0.5)</f>
        <v>2.37803665054446E-2</v>
      </c>
    </row>
    <row r="8" spans="2:92" x14ac:dyDescent="0.25">
      <c r="B8" s="6" t="s">
        <v>157</v>
      </c>
      <c r="C8" s="287">
        <f>+C7</f>
        <v>8.5910914897918698</v>
      </c>
      <c r="D8" s="54">
        <f>+STDEV($J$15:$J$515)/SQRT($C$4)</f>
        <v>0.20912527538228454</v>
      </c>
      <c r="E8" s="390" t="s">
        <v>325</v>
      </c>
      <c r="F8" s="172"/>
      <c r="G8"/>
      <c r="H8"/>
      <c r="I8"/>
      <c r="J8"/>
      <c r="K8"/>
      <c r="L8"/>
      <c r="M8"/>
      <c r="N8"/>
      <c r="O8"/>
      <c r="P8"/>
      <c r="Q8"/>
      <c r="R8"/>
      <c r="S8" s="25" t="s">
        <v>541</v>
      </c>
      <c r="T8" s="397">
        <f t="shared" ref="T8:Z8" si="211">+EXP(T3/T2)</f>
        <v>8.6083768074409104</v>
      </c>
      <c r="U8" s="397">
        <f t="shared" si="211"/>
        <v>8.5846257946593809</v>
      </c>
      <c r="V8" s="397">
        <f t="shared" si="211"/>
        <v>8.5645399107333517</v>
      </c>
      <c r="W8" s="397">
        <f t="shared" si="211"/>
        <v>8.5561698933525037</v>
      </c>
      <c r="X8" s="397">
        <f t="shared" si="211"/>
        <v>8.5537238208354847</v>
      </c>
      <c r="Y8" s="397">
        <f t="shared" si="211"/>
        <v>8.55308657720715</v>
      </c>
      <c r="Z8" s="399">
        <f t="shared" si="211"/>
        <v>8.552925594631672</v>
      </c>
      <c r="AA8" s="405">
        <f t="shared" ref="AA8:AC8" si="212">+EXP(AA3/AA2)</f>
        <v>8.5645399107333517</v>
      </c>
      <c r="AB8" s="397">
        <f t="shared" si="212"/>
        <v>8.5585440886859097</v>
      </c>
      <c r="AC8" s="406">
        <f t="shared" si="212"/>
        <v>8.5561698933525037</v>
      </c>
      <c r="AD8" s="405">
        <f t="shared" ref="AD8:AF8" si="213">+EXP(AD3/AD2)</f>
        <v>8.5645399107333517</v>
      </c>
      <c r="AE8" s="397">
        <f t="shared" si="213"/>
        <v>8.5607796316952527</v>
      </c>
      <c r="AF8" s="406">
        <f t="shared" si="213"/>
        <v>8.5585440886859097</v>
      </c>
      <c r="AG8" s="405">
        <f t="shared" ref="AG8:AX8" si="214">+EXP(AG3/AG2)</f>
        <v>8.5607796316952527</v>
      </c>
      <c r="AH8" s="397">
        <f t="shared" si="214"/>
        <v>8.5595277679221979</v>
      </c>
      <c r="AI8" s="406">
        <f t="shared" si="214"/>
        <v>8.5585440886859097</v>
      </c>
      <c r="AJ8" s="405">
        <f t="shared" si="214"/>
        <v>8.5595277679221979</v>
      </c>
      <c r="AK8" s="397">
        <f t="shared" si="214"/>
        <v>8.5590073472002786</v>
      </c>
      <c r="AL8" s="406">
        <f t="shared" si="214"/>
        <v>8.5585440886859097</v>
      </c>
      <c r="AM8" s="405">
        <f t="shared" si="214"/>
        <v>8.5590073472002786</v>
      </c>
      <c r="AN8" s="397">
        <f t="shared" si="214"/>
        <v>8.5587690962216811</v>
      </c>
      <c r="AO8" s="406">
        <f t="shared" si="214"/>
        <v>8.5585440886859097</v>
      </c>
      <c r="AP8" s="405">
        <f t="shared" si="214"/>
        <v>8.5590073472002786</v>
      </c>
      <c r="AQ8" s="397">
        <f t="shared" si="214"/>
        <v>8.5588865044893101</v>
      </c>
      <c r="AR8" s="406">
        <f t="shared" si="214"/>
        <v>8.5587690962216811</v>
      </c>
      <c r="AS8" s="405">
        <f t="shared" si="214"/>
        <v>8.5590073472002786</v>
      </c>
      <c r="AT8" s="397">
        <f t="shared" si="214"/>
        <v>8.5589464885106068</v>
      </c>
      <c r="AU8" s="406">
        <f t="shared" si="214"/>
        <v>8.5588865044893101</v>
      </c>
      <c r="AV8" s="405">
        <f t="shared" si="214"/>
        <v>8.5589464885106068</v>
      </c>
      <c r="AW8" s="397">
        <f t="shared" si="214"/>
        <v>8.5589163881840751</v>
      </c>
      <c r="AX8" s="406">
        <f t="shared" si="214"/>
        <v>8.5588865044893101</v>
      </c>
      <c r="AY8" s="405">
        <f t="shared" ref="AY8:CN8" si="215">+EXP(AY3/AY2)</f>
        <v>8.5589464885106068</v>
      </c>
      <c r="AZ8" s="397">
        <f t="shared" si="215"/>
        <v>8.5589314111420478</v>
      </c>
      <c r="BA8" s="406">
        <f t="shared" si="215"/>
        <v>8.5589163881840751</v>
      </c>
      <c r="BB8" s="405">
        <f t="shared" si="215"/>
        <v>8.5589464885106068</v>
      </c>
      <c r="BC8" s="397">
        <f t="shared" si="215"/>
        <v>8.5589389430091387</v>
      </c>
      <c r="BD8" s="406">
        <f t="shared" si="215"/>
        <v>8.5589314111420478</v>
      </c>
      <c r="BE8" s="405">
        <f t="shared" si="215"/>
        <v>8.5589389430091387</v>
      </c>
      <c r="BF8" s="397">
        <f t="shared" si="215"/>
        <v>8.5589351753732856</v>
      </c>
      <c r="BG8" s="406">
        <f t="shared" si="215"/>
        <v>8.5589314111420478</v>
      </c>
      <c r="BH8" s="405">
        <f t="shared" si="215"/>
        <v>8.5589351753732856</v>
      </c>
      <c r="BI8" s="397">
        <f t="shared" si="215"/>
        <v>8.5589332928323412</v>
      </c>
      <c r="BJ8" s="406">
        <f t="shared" si="215"/>
        <v>8.5589314111420478</v>
      </c>
      <c r="BK8" s="405">
        <f t="shared" si="215"/>
        <v>8.5589351753732856</v>
      </c>
      <c r="BL8" s="397">
        <f t="shared" si="215"/>
        <v>8.5589342339964478</v>
      </c>
      <c r="BM8" s="406">
        <f t="shared" si="215"/>
        <v>8.5589332928323412</v>
      </c>
      <c r="BN8" s="405">
        <f t="shared" si="215"/>
        <v>8.5589351753732856</v>
      </c>
      <c r="BO8" s="397">
        <f t="shared" si="215"/>
        <v>8.5589347046582684</v>
      </c>
      <c r="BP8" s="406">
        <f t="shared" si="215"/>
        <v>8.5589342339964478</v>
      </c>
      <c r="BQ8" s="405">
        <f t="shared" si="215"/>
        <v>8.5589351753732856</v>
      </c>
      <c r="BR8" s="397">
        <f t="shared" si="215"/>
        <v>8.5589349400091397</v>
      </c>
      <c r="BS8" s="406">
        <f t="shared" si="215"/>
        <v>8.5589347046582684</v>
      </c>
      <c r="BT8" s="405">
        <f t="shared" si="215"/>
        <v>8.5589349400091397</v>
      </c>
      <c r="BU8" s="397">
        <f t="shared" si="215"/>
        <v>8.5589348223320414</v>
      </c>
      <c r="BV8" s="406">
        <f t="shared" si="215"/>
        <v>8.5589347046582684</v>
      </c>
      <c r="BW8" s="405">
        <f t="shared" si="215"/>
        <v>8.5589349400091397</v>
      </c>
      <c r="BX8" s="397">
        <f t="shared" si="215"/>
        <v>8.558934881170174</v>
      </c>
      <c r="BY8" s="406">
        <f t="shared" si="215"/>
        <v>8.5589348223320414</v>
      </c>
      <c r="BZ8" s="405">
        <f t="shared" si="215"/>
        <v>8.5589349400091397</v>
      </c>
      <c r="CA8" s="397">
        <f t="shared" si="215"/>
        <v>8.5589349105895476</v>
      </c>
      <c r="CB8" s="406">
        <f t="shared" si="215"/>
        <v>8.558934881170174</v>
      </c>
      <c r="CC8" s="405">
        <f t="shared" si="215"/>
        <v>8.5589349400091397</v>
      </c>
      <c r="CD8" s="397">
        <f t="shared" si="215"/>
        <v>8.558934925299317</v>
      </c>
      <c r="CE8" s="406">
        <f t="shared" si="215"/>
        <v>8.5589349105895476</v>
      </c>
      <c r="CF8" s="405">
        <f t="shared" si="215"/>
        <v>8.5589349400091397</v>
      </c>
      <c r="CG8" s="397">
        <f t="shared" si="215"/>
        <v>8.5589349326542088</v>
      </c>
      <c r="CH8" s="406">
        <f t="shared" si="215"/>
        <v>8.558934925299317</v>
      </c>
      <c r="CI8" s="405">
        <f t="shared" si="215"/>
        <v>8.5589349400091397</v>
      </c>
      <c r="CJ8" s="397">
        <f t="shared" si="215"/>
        <v>8.5589349363316742</v>
      </c>
      <c r="CK8" s="406">
        <f t="shared" si="215"/>
        <v>8.5589349326542088</v>
      </c>
      <c r="CL8" s="405">
        <f t="shared" si="215"/>
        <v>8.5589349400091397</v>
      </c>
      <c r="CM8" s="397">
        <f t="shared" si="215"/>
        <v>8.5589349381704007</v>
      </c>
      <c r="CN8" s="406">
        <f t="shared" si="215"/>
        <v>8.5589349363316742</v>
      </c>
    </row>
    <row r="9" spans="2:92" x14ac:dyDescent="0.25">
      <c r="B9" s="6" t="s">
        <v>158</v>
      </c>
      <c r="C9" s="54">
        <f>+SUM($L$15:$L$515)/SUM($M$15:$M$515)</f>
        <v>8.5061531782644835</v>
      </c>
      <c r="D9" s="54">
        <f>+SQRT(((SUM($N$15:$N$515)/SUM($M$15:$M$515))-$C$9^2)*($C$4/($C$4-1)))</f>
        <v>0.85399571632221294</v>
      </c>
      <c r="E9" s="390" t="s">
        <v>324</v>
      </c>
      <c r="G9"/>
      <c r="H9"/>
      <c r="I9"/>
      <c r="J9"/>
      <c r="K9"/>
      <c r="L9"/>
      <c r="M9"/>
      <c r="N9"/>
      <c r="O9"/>
      <c r="P9"/>
      <c r="Q9"/>
      <c r="R9"/>
      <c r="S9" s="285" t="s">
        <v>542</v>
      </c>
      <c r="T9" s="397" t="e">
        <f t="shared" ref="T9:Z9" si="216">+T8*T7</f>
        <v>#NUM!</v>
      </c>
      <c r="U9" s="397" t="e">
        <f t="shared" si="216"/>
        <v>#NUM!</v>
      </c>
      <c r="V9" s="397">
        <f t="shared" si="216"/>
        <v>0.5038649115910826</v>
      </c>
      <c r="W9" s="397">
        <f t="shared" si="216"/>
        <v>0.22783354656002178</v>
      </c>
      <c r="X9" s="397">
        <f t="shared" si="216"/>
        <v>0.39488120300475216</v>
      </c>
      <c r="Y9" s="397">
        <f t="shared" si="216"/>
        <v>0.76416456415371325</v>
      </c>
      <c r="Z9" s="399">
        <f t="shared" si="216"/>
        <v>1.5160129699866582</v>
      </c>
      <c r="AA9" s="405">
        <f t="shared" ref="AA9:AC9" si="217">+AA8*AA7</f>
        <v>0.5038649115910826</v>
      </c>
      <c r="AB9" s="397">
        <f t="shared" si="217"/>
        <v>0.2038739468560761</v>
      </c>
      <c r="AC9" s="406">
        <f t="shared" si="217"/>
        <v>0.22783354656002178</v>
      </c>
      <c r="AD9" s="405">
        <f t="shared" ref="AD9" si="218">+AD8*AD7</f>
        <v>0.5038649115910826</v>
      </c>
      <c r="AE9" s="397">
        <f t="shared" ref="AE9" si="219">+AE8*AE7</f>
        <v>0.21387070148620263</v>
      </c>
      <c r="AF9" s="406">
        <f t="shared" ref="AF9" si="220">+AF8*AF7</f>
        <v>0.2038739468560761</v>
      </c>
      <c r="AG9" s="405">
        <f t="shared" ref="AG9" si="221">+AG8*AG7</f>
        <v>0.21387070148620263</v>
      </c>
      <c r="AH9" s="397">
        <f t="shared" ref="AH9" si="222">+AH8*AH7</f>
        <v>0.2046207129425541</v>
      </c>
      <c r="AI9" s="406">
        <f t="shared" ref="AI9" si="223">+AI8*AI7</f>
        <v>0.2038739468560761</v>
      </c>
      <c r="AJ9" s="405">
        <f t="shared" ref="AJ9" si="224">+AJ8*AJ7</f>
        <v>0.2046207129425541</v>
      </c>
      <c r="AK9" s="397">
        <f t="shared" ref="AK9" si="225">+AK8*AK7</f>
        <v>0.2035636045931688</v>
      </c>
      <c r="AL9" s="406">
        <f t="shared" ref="AL9" si="226">+AL8*AL7</f>
        <v>0.2038739468560761</v>
      </c>
      <c r="AM9" s="405">
        <f t="shared" ref="AM9" si="227">+AM8*AM7</f>
        <v>0.2035636045931688</v>
      </c>
      <c r="AN9" s="397">
        <f t="shared" ref="AN9" si="228">+AN8*AN7</f>
        <v>0.20357614446817091</v>
      </c>
      <c r="AO9" s="406">
        <f t="shared" ref="AO9" si="229">+AO8*AO7</f>
        <v>0.2038739468560761</v>
      </c>
      <c r="AP9" s="405">
        <f t="shared" ref="AP9" si="230">+AP8*AP7</f>
        <v>0.2035636045931688</v>
      </c>
      <c r="AQ9" s="397">
        <f t="shared" ref="AQ9" si="231">+AQ8*AQ7</f>
        <v>0.20353119804425812</v>
      </c>
      <c r="AR9" s="406">
        <f t="shared" ref="AR9" si="232">+AR8*AR7</f>
        <v>0.20357614446817091</v>
      </c>
      <c r="AS9" s="405">
        <f t="shared" ref="AS9" si="233">+AS8*AS7</f>
        <v>0.2035636045931688</v>
      </c>
      <c r="AT9" s="397">
        <f t="shared" ref="AT9" si="234">+AT8*AT7</f>
        <v>0.20353731566620223</v>
      </c>
      <c r="AU9" s="406">
        <f t="shared" ref="AU9" si="235">+AU8*AU7</f>
        <v>0.20353119804425812</v>
      </c>
      <c r="AV9" s="405">
        <f t="shared" ref="AV9" si="236">+AV8*AV7</f>
        <v>0.20353731566620223</v>
      </c>
      <c r="AW9" s="397">
        <f t="shared" ref="AW9" si="237">+AW8*AW7</f>
        <v>0.20353178942928773</v>
      </c>
      <c r="AX9" s="406">
        <f t="shared" ref="AX9" si="238">+AX8*AX7</f>
        <v>0.20353119804425812</v>
      </c>
      <c r="AY9" s="405">
        <f t="shared" ref="AY9" si="239">+AY8*AY7</f>
        <v>0.20353731566620223</v>
      </c>
      <c r="AZ9" s="397">
        <f t="shared" ref="AZ9" si="240">+AZ8*AZ7</f>
        <v>0.20353392906789963</v>
      </c>
      <c r="BA9" s="406">
        <f t="shared" ref="BA9" si="241">+BA8*BA7</f>
        <v>0.20353178942928773</v>
      </c>
      <c r="BB9" s="405">
        <f t="shared" ref="BB9" si="242">+BB8*BB7</f>
        <v>0.20353731566620223</v>
      </c>
      <c r="BC9" s="397">
        <f t="shared" ref="BC9" si="243">+BC8*BC7</f>
        <v>0.20353546565841521</v>
      </c>
      <c r="BD9" s="406">
        <f t="shared" ref="BD9" si="244">+BD8*BD7</f>
        <v>0.20353392906789963</v>
      </c>
      <c r="BE9" s="405">
        <f t="shared" ref="BE9" si="245">+BE8*BE7</f>
        <v>0.20353546565841521</v>
      </c>
      <c r="BF9" s="397">
        <f t="shared" ref="BF9" si="246">+BF8*BF7</f>
        <v>0.20353465829131887</v>
      </c>
      <c r="BG9" s="406">
        <f t="shared" ref="BG9" si="247">+BG8*BG7</f>
        <v>0.20353392906789963</v>
      </c>
      <c r="BH9" s="405">
        <f t="shared" ref="BH9" si="248">+BH8*BH7</f>
        <v>0.20353465829131887</v>
      </c>
      <c r="BI9" s="397">
        <f t="shared" ref="BI9" si="249">+BI8*BI7</f>
        <v>0.2035342839247721</v>
      </c>
      <c r="BJ9" s="406">
        <f t="shared" ref="BJ9" si="250">+BJ8*BJ7</f>
        <v>0.20353392906789963</v>
      </c>
      <c r="BK9" s="405">
        <f t="shared" ref="BK9" si="251">+BK8*BK7</f>
        <v>0.20353465829131887</v>
      </c>
      <c r="BL9" s="397">
        <f t="shared" ref="BL9" si="252">+BL8*BL7</f>
        <v>0.20353446866769767</v>
      </c>
      <c r="BM9" s="406">
        <f t="shared" ref="BM9" si="253">+BM8*BM7</f>
        <v>0.2035342839247721</v>
      </c>
      <c r="BN9" s="405">
        <f t="shared" ref="BN9" si="254">+BN8*BN7</f>
        <v>0.20353465829131887</v>
      </c>
      <c r="BO9" s="397">
        <f t="shared" ref="BO9" si="255">+BO8*BO7</f>
        <v>0.20353456286921628</v>
      </c>
      <c r="BP9" s="406">
        <f t="shared" ref="BP9" si="256">+BP8*BP7</f>
        <v>0.20353446866769767</v>
      </c>
      <c r="BQ9" s="405">
        <f t="shared" ref="BQ9" si="257">+BQ8*BQ7</f>
        <v>0.20353465829131887</v>
      </c>
      <c r="BR9" s="397">
        <f t="shared" ref="BR9" si="258">+BR8*BR7</f>
        <v>0.20353461042766929</v>
      </c>
      <c r="BS9" s="406">
        <f t="shared" ref="BS9" si="259">+BS8*BS7</f>
        <v>0.20353456286921628</v>
      </c>
      <c r="BT9" s="405">
        <f t="shared" ref="BT9" si="260">+BT8*BT7</f>
        <v>0.20353461042766929</v>
      </c>
      <c r="BU9" s="397">
        <f t="shared" ref="BU9" si="261">+BU8*BU7</f>
        <v>0.20353458661029633</v>
      </c>
      <c r="BV9" s="406">
        <f t="shared" ref="BV9" si="262">+BV8*BV7</f>
        <v>0.20353456286921628</v>
      </c>
      <c r="BW9" s="405">
        <f t="shared" ref="BW9" si="263">+BW8*BW7</f>
        <v>0.20353461042766929</v>
      </c>
      <c r="BX9" s="397">
        <f t="shared" ref="BX9" si="264">+BX8*BX7</f>
        <v>0.20353459850944572</v>
      </c>
      <c r="BY9" s="406">
        <f t="shared" ref="BY9" si="265">+BY8*BY7</f>
        <v>0.20353458661029633</v>
      </c>
      <c r="BZ9" s="405">
        <f t="shared" ref="BZ9" si="266">+BZ8*BZ7</f>
        <v>0.20353461042766929</v>
      </c>
      <c r="CA9" s="397">
        <f t="shared" ref="CA9" si="267">+CA8*CA7</f>
        <v>0.20353460446617308</v>
      </c>
      <c r="CB9" s="406">
        <f t="shared" ref="CB9" si="268">+CB8*CB7</f>
        <v>0.20353459850944572</v>
      </c>
      <c r="CC9" s="405">
        <f t="shared" ref="CC9" si="269">+CC8*CC7</f>
        <v>0.20353461042766929</v>
      </c>
      <c r="CD9" s="397">
        <f t="shared" ref="CD9" si="270">+CD8*CD7</f>
        <v>0.20353460744632509</v>
      </c>
      <c r="CE9" s="406">
        <f t="shared" ref="CE9" si="271">+CE8*CE7</f>
        <v>0.20353460446617308</v>
      </c>
      <c r="CF9" s="405">
        <f t="shared" ref="CF9" si="272">+CF8*CF7</f>
        <v>0.20353461042766929</v>
      </c>
      <c r="CG9" s="397">
        <f t="shared" ref="CG9" si="273">+CG8*CG7</f>
        <v>0.2035346089368478</v>
      </c>
      <c r="CH9" s="406">
        <f t="shared" ref="CH9" si="274">+CH8*CH7</f>
        <v>0.20353460744632509</v>
      </c>
      <c r="CI9" s="405">
        <f t="shared" ref="CI9" si="275">+CI8*CI7</f>
        <v>0.20353461042766929</v>
      </c>
      <c r="CJ9" s="397">
        <f t="shared" ref="CJ9" si="276">+CJ8*CJ7</f>
        <v>0.20353460968222137</v>
      </c>
      <c r="CK9" s="406">
        <f t="shared" ref="CK9" si="277">+CK8*CK7</f>
        <v>0.2035346089368478</v>
      </c>
      <c r="CL9" s="405">
        <f t="shared" ref="CL9" si="278">+CL8*CL7</f>
        <v>0.20353461042766929</v>
      </c>
      <c r="CM9" s="397">
        <f t="shared" ref="CM9" si="279">+CM8*CM7</f>
        <v>0.20353461005493581</v>
      </c>
      <c r="CN9" s="406">
        <f t="shared" ref="CN9" si="280">+CN8*CN7</f>
        <v>0.20353460968222137</v>
      </c>
    </row>
    <row r="10" spans="2:92" x14ac:dyDescent="0.25">
      <c r="B10" s="6" t="s">
        <v>159</v>
      </c>
      <c r="C10" s="54">
        <f>+C9</f>
        <v>8.5061531782644835</v>
      </c>
      <c r="D10" s="54">
        <f>+(SQRT(((SUM($N$15:$N$515)/SUM($M$15:$M$515))-$C$10^2)*($C$4/($C$4-1))))/SQRT($C$4)</f>
        <v>0.21349892908055323</v>
      </c>
      <c r="E10" s="390" t="s">
        <v>325</v>
      </c>
      <c r="G10"/>
      <c r="H10"/>
      <c r="I10"/>
      <c r="J10"/>
      <c r="K10"/>
      <c r="L10"/>
      <c r="M10"/>
      <c r="N10"/>
      <c r="O10"/>
      <c r="P10"/>
      <c r="Q10"/>
      <c r="R10"/>
      <c r="AA10" s="348"/>
      <c r="AB10" s="330"/>
      <c r="AC10" s="343"/>
      <c r="AD10" s="348"/>
      <c r="AE10" s="126"/>
      <c r="AF10" s="143"/>
      <c r="AG10" s="348"/>
      <c r="AH10" s="126"/>
      <c r="AI10" s="143"/>
      <c r="AJ10" s="348"/>
      <c r="AK10" s="126"/>
      <c r="AL10" s="143"/>
      <c r="AM10" s="348"/>
      <c r="AN10" s="126"/>
      <c r="AO10" s="143"/>
      <c r="AP10" s="348"/>
      <c r="AQ10" s="126"/>
      <c r="AR10" s="143"/>
      <c r="AS10" s="348"/>
      <c r="AT10" s="126"/>
      <c r="AU10" s="143"/>
      <c r="AV10" s="348"/>
      <c r="AW10" s="126"/>
      <c r="AX10" s="143"/>
      <c r="AY10" s="348"/>
      <c r="AZ10" s="126"/>
      <c r="BA10" s="143"/>
      <c r="BB10" s="348"/>
      <c r="BC10" s="126"/>
      <c r="BD10" s="143"/>
      <c r="BE10" s="348"/>
      <c r="BF10" s="126"/>
      <c r="BG10" s="143"/>
      <c r="BH10" s="348"/>
      <c r="BI10" s="126"/>
      <c r="BJ10" s="143"/>
      <c r="BK10" s="348"/>
      <c r="BL10" s="126"/>
      <c r="BM10" s="143"/>
      <c r="BN10" s="348"/>
      <c r="BO10" s="126"/>
      <c r="BP10" s="143"/>
      <c r="BQ10" s="348"/>
      <c r="BR10" s="126"/>
      <c r="BS10" s="143"/>
      <c r="BT10" s="348"/>
      <c r="BU10" s="126"/>
      <c r="BV10" s="143"/>
      <c r="BW10" s="348"/>
      <c r="BX10" s="126"/>
      <c r="BY10" s="143"/>
      <c r="BZ10" s="348"/>
      <c r="CA10" s="126"/>
      <c r="CB10" s="143"/>
      <c r="CC10" s="348"/>
      <c r="CD10" s="126"/>
      <c r="CE10" s="143"/>
      <c r="CF10" s="348"/>
      <c r="CG10" s="126"/>
      <c r="CH10" s="143"/>
      <c r="CI10" s="348"/>
      <c r="CJ10" s="126"/>
      <c r="CK10" s="143"/>
      <c r="CL10" s="348"/>
      <c r="CM10" s="126"/>
      <c r="CN10" s="143"/>
    </row>
    <row r="11" spans="2:92" x14ac:dyDescent="0.25">
      <c r="B11" s="6" t="s">
        <v>403</v>
      </c>
      <c r="C11" s="54">
        <f>+EXP((SUM($O$8:$O$31)/SUM($P$8:$P$31)))</f>
        <v>8.6267416018255876</v>
      </c>
      <c r="D11" s="54">
        <f>+SUM($M$8:$M$31)^(-1/2)</f>
        <v>6.1603162697237035E-2</v>
      </c>
      <c r="F11"/>
      <c r="G11"/>
      <c r="H11"/>
      <c r="I11"/>
      <c r="J11"/>
      <c r="K11"/>
      <c r="L11"/>
      <c r="M11"/>
      <c r="N11"/>
      <c r="O11"/>
      <c r="P11"/>
      <c r="Q11"/>
      <c r="R11"/>
      <c r="T11"/>
      <c r="U11"/>
      <c r="V11"/>
      <c r="W11"/>
      <c r="X11"/>
      <c r="Y11"/>
      <c r="Z11"/>
      <c r="AA11" s="348"/>
      <c r="AB11" s="330"/>
      <c r="AC11" s="343"/>
      <c r="AD11" s="348"/>
      <c r="AE11" s="126"/>
      <c r="AF11" s="143"/>
      <c r="AG11" s="348"/>
      <c r="AH11" s="126"/>
      <c r="AI11" s="143"/>
      <c r="AJ11" s="348"/>
      <c r="AK11" s="126"/>
      <c r="AL11" s="143"/>
      <c r="AM11" s="348"/>
      <c r="AN11" s="126"/>
      <c r="AO11" s="143"/>
      <c r="AP11" s="348"/>
      <c r="AQ11" s="126"/>
      <c r="AR11" s="143"/>
      <c r="AS11" s="348"/>
      <c r="AT11" s="126"/>
      <c r="AU11" s="143"/>
      <c r="AV11" s="348"/>
      <c r="AW11" s="126"/>
      <c r="AX11" s="143"/>
      <c r="AY11" s="348"/>
      <c r="AZ11" s="126"/>
      <c r="BA11" s="143"/>
      <c r="BB11" s="348"/>
      <c r="BC11" s="126"/>
      <c r="BD11" s="143"/>
      <c r="BE11" s="348"/>
      <c r="BF11" s="126"/>
      <c r="BG11" s="143"/>
      <c r="BH11" s="348"/>
      <c r="BI11" s="126"/>
      <c r="BJ11" s="143"/>
      <c r="BK11" s="348"/>
      <c r="BL11" s="126"/>
      <c r="BM11" s="143"/>
      <c r="BN11" s="348"/>
      <c r="BO11" s="126"/>
      <c r="BP11" s="143"/>
      <c r="BQ11" s="348"/>
      <c r="BR11" s="126"/>
      <c r="BS11" s="143"/>
      <c r="BT11" s="348"/>
      <c r="BU11" s="126"/>
      <c r="BV11" s="143"/>
      <c r="BW11" s="348"/>
      <c r="BX11" s="126"/>
      <c r="BY11" s="143"/>
      <c r="BZ11" s="348"/>
      <c r="CA11" s="126"/>
      <c r="CB11" s="143"/>
      <c r="CC11" s="348"/>
      <c r="CD11" s="126"/>
      <c r="CE11" s="143"/>
      <c r="CF11" s="348"/>
      <c r="CG11" s="126"/>
      <c r="CH11" s="143"/>
      <c r="CI11" s="348"/>
      <c r="CJ11" s="126"/>
      <c r="CK11" s="143"/>
      <c r="CL11" s="348"/>
      <c r="CM11" s="126"/>
      <c r="CN11" s="143"/>
    </row>
    <row r="12" spans="2:92" x14ac:dyDescent="0.25">
      <c r="B12" s="6" t="s">
        <v>407</v>
      </c>
      <c r="C12" s="54">
        <f>+CM8</f>
        <v>8.5589349381704007</v>
      </c>
      <c r="D12" s="54">
        <f>+CM9</f>
        <v>0.20353461005493581</v>
      </c>
      <c r="F12"/>
      <c r="G12"/>
      <c r="H12"/>
      <c r="I12"/>
      <c r="J12"/>
      <c r="K12"/>
      <c r="L12"/>
      <c r="M12"/>
      <c r="N12"/>
      <c r="O12"/>
      <c r="P12"/>
      <c r="Q12"/>
      <c r="R12"/>
      <c r="S12" s="25" t="s">
        <v>544</v>
      </c>
      <c r="T12" s="396"/>
      <c r="U12" s="396"/>
      <c r="V12" s="396"/>
      <c r="W12" s="396"/>
      <c r="X12" s="396"/>
      <c r="Y12" s="396"/>
      <c r="Z12" s="407"/>
      <c r="AA12" s="403">
        <f>+AB13</f>
        <v>9.375E-2</v>
      </c>
      <c r="AB12" s="196">
        <f>+AC13</f>
        <v>0.125</v>
      </c>
      <c r="AC12" s="343"/>
      <c r="AD12" s="403">
        <f>+AE13</f>
        <v>7.8125E-2</v>
      </c>
      <c r="AE12" s="196">
        <f>+AF13</f>
        <v>9.375E-2</v>
      </c>
      <c r="AF12" s="143"/>
      <c r="AG12" s="403">
        <f>+AH13</f>
        <v>8.59375E-2</v>
      </c>
      <c r="AH12" s="196">
        <f>+AI13</f>
        <v>9.375E-2</v>
      </c>
      <c r="AI12" s="143"/>
      <c r="AJ12" s="403">
        <f>+AK13</f>
        <v>8.984375E-2</v>
      </c>
      <c r="AK12" s="196">
        <f>+AL13</f>
        <v>9.375E-2</v>
      </c>
      <c r="AL12" s="143"/>
      <c r="AM12" s="403">
        <f>+AN13</f>
        <v>9.1796875E-2</v>
      </c>
      <c r="AN12" s="196">
        <f>+AO13</f>
        <v>9.375E-2</v>
      </c>
      <c r="AO12" s="143"/>
      <c r="AP12" s="403">
        <f>+AQ13</f>
        <v>9.08203125E-2</v>
      </c>
      <c r="AQ12" s="196">
        <f>+AR13</f>
        <v>9.1796875E-2</v>
      </c>
      <c r="AR12" s="143"/>
      <c r="AS12" s="403">
        <f>+AT13</f>
        <v>9.033203125E-2</v>
      </c>
      <c r="AT12" s="196">
        <f>+AU13</f>
        <v>9.08203125E-2</v>
      </c>
      <c r="AU12" s="143"/>
      <c r="AV12" s="403">
        <f>+AW13</f>
        <v>9.0576171875E-2</v>
      </c>
      <c r="AW12" s="196">
        <f>+AX13</f>
        <v>9.08203125E-2</v>
      </c>
      <c r="AX12" s="143"/>
      <c r="AY12" s="403">
        <f>+AZ13</f>
        <v>9.04541015625E-2</v>
      </c>
      <c r="AZ12" s="196">
        <f>+BA13</f>
        <v>9.0576171875E-2</v>
      </c>
      <c r="BA12" s="143"/>
      <c r="BB12" s="403">
        <f>+BC13</f>
        <v>9.039306640625E-2</v>
      </c>
      <c r="BC12" s="196">
        <f>+BD13</f>
        <v>9.04541015625E-2</v>
      </c>
      <c r="BD12" s="143"/>
      <c r="BE12" s="403">
        <f>+BF13</f>
        <v>9.0423583984375E-2</v>
      </c>
      <c r="BF12" s="196">
        <f>+BG13</f>
        <v>9.04541015625E-2</v>
      </c>
      <c r="BG12" s="143"/>
      <c r="BH12" s="403">
        <f>+BI13</f>
        <v>9.04388427734375E-2</v>
      </c>
      <c r="BI12" s="196">
        <f>+BJ13</f>
        <v>9.04541015625E-2</v>
      </c>
      <c r="BJ12" s="143"/>
      <c r="BK12" s="403">
        <f>+BL13</f>
        <v>9.043121337890625E-2</v>
      </c>
      <c r="BL12" s="196">
        <f>+BM13</f>
        <v>9.04388427734375E-2</v>
      </c>
      <c r="BM12" s="143"/>
      <c r="BN12" s="403">
        <f>+BO13</f>
        <v>9.0427398681640625E-2</v>
      </c>
      <c r="BO12" s="196">
        <f>+BP13</f>
        <v>9.043121337890625E-2</v>
      </c>
      <c r="BP12" s="143"/>
      <c r="BQ12" s="403">
        <f>+BR13</f>
        <v>9.0425491333007813E-2</v>
      </c>
      <c r="BR12" s="196">
        <f>+BS13</f>
        <v>9.0427398681640625E-2</v>
      </c>
      <c r="BS12" s="143"/>
      <c r="BT12" s="403">
        <f>+BU13</f>
        <v>9.0426445007324219E-2</v>
      </c>
      <c r="BU12" s="196">
        <f>+BV13</f>
        <v>9.0427398681640625E-2</v>
      </c>
      <c r="BV12" s="143"/>
      <c r="BW12" s="403">
        <f>+BX13</f>
        <v>9.0425968170166016E-2</v>
      </c>
      <c r="BX12" s="196">
        <f>+BY13</f>
        <v>9.0426445007324219E-2</v>
      </c>
      <c r="BY12" s="143"/>
      <c r="BZ12" s="403">
        <f>+CA13</f>
        <v>9.0425729751586914E-2</v>
      </c>
      <c r="CA12" s="196">
        <f>+CB13</f>
        <v>9.0425968170166016E-2</v>
      </c>
      <c r="CB12" s="143"/>
      <c r="CC12" s="403">
        <f>+CD13</f>
        <v>9.0425610542297363E-2</v>
      </c>
      <c r="CD12" s="196">
        <f>+CE13</f>
        <v>9.0425729751586914E-2</v>
      </c>
      <c r="CE12" s="143"/>
      <c r="CF12" s="403">
        <f>+CG13</f>
        <v>9.0425550937652588E-2</v>
      </c>
      <c r="CG12" s="196">
        <f>+CH13</f>
        <v>9.0425610542297363E-2</v>
      </c>
      <c r="CH12" s="143"/>
      <c r="CI12" s="403">
        <f>+CJ13</f>
        <v>9.04255211353302E-2</v>
      </c>
      <c r="CJ12" s="196">
        <f>+CK13</f>
        <v>9.0425550937652588E-2</v>
      </c>
      <c r="CK12" s="143"/>
      <c r="CL12" s="403">
        <f>+CM13</f>
        <v>9.0425506234169006E-2</v>
      </c>
      <c r="CM12" s="196">
        <f>+CN13</f>
        <v>9.04255211353302E-2</v>
      </c>
      <c r="CN12" s="143"/>
    </row>
    <row r="13" spans="2:92" x14ac:dyDescent="0.25">
      <c r="B13" s="6" t="s">
        <v>160</v>
      </c>
      <c r="C13" s="54">
        <f>1/($C$4-1)*(SUM($Q$15:$Q$515))</f>
        <v>12.1379108285832</v>
      </c>
      <c r="F13"/>
      <c r="G13"/>
      <c r="H13"/>
      <c r="I13"/>
      <c r="J13" s="428" t="s">
        <v>157</v>
      </c>
      <c r="K13" s="428"/>
      <c r="L13" s="428" t="s">
        <v>163</v>
      </c>
      <c r="M13" s="428"/>
      <c r="N13" s="428"/>
      <c r="O13" s="429" t="s">
        <v>164</v>
      </c>
      <c r="P13" s="430"/>
      <c r="Q13"/>
      <c r="R13"/>
      <c r="S13" s="25" t="s">
        <v>539</v>
      </c>
      <c r="T13" s="196">
        <f t="shared" ref="T13:X13" si="281">+U13/2</f>
        <v>1.5625E-2</v>
      </c>
      <c r="U13" s="196">
        <f t="shared" si="281"/>
        <v>3.125E-2</v>
      </c>
      <c r="V13" s="196">
        <f t="shared" si="281"/>
        <v>6.25E-2</v>
      </c>
      <c r="W13" s="196">
        <f t="shared" si="281"/>
        <v>0.125</v>
      </c>
      <c r="X13" s="196">
        <f t="shared" si="281"/>
        <v>0.25</v>
      </c>
      <c r="Y13" s="196">
        <f>+Z13/2</f>
        <v>0.5</v>
      </c>
      <c r="Z13" s="398">
        <v>1</v>
      </c>
      <c r="AA13" s="403">
        <f>+HLOOKUP(TRUE,T1:Z13,13,FALSE)</f>
        <v>6.25E-2</v>
      </c>
      <c r="AB13" s="196">
        <f>+(AA13+AC13)/2</f>
        <v>9.375E-2</v>
      </c>
      <c r="AC13" s="404">
        <f>+AA13*2</f>
        <v>0.125</v>
      </c>
      <c r="AD13" s="403">
        <f>+HLOOKUP(TRUE,AA1:AC13,13,FALSE)</f>
        <v>6.25E-2</v>
      </c>
      <c r="AE13" s="196">
        <f>+(AD13+AF13)/2</f>
        <v>7.8125E-2</v>
      </c>
      <c r="AF13" s="404">
        <f>+HLOOKUP(TRUE,AA1:AC13,12,FALSE)</f>
        <v>9.375E-2</v>
      </c>
      <c r="AG13" s="403">
        <f>+HLOOKUP(TRUE,AD1:AF13,13,FALSE)</f>
        <v>7.8125E-2</v>
      </c>
      <c r="AH13" s="196">
        <f>+(AG13+AI13)/2</f>
        <v>8.59375E-2</v>
      </c>
      <c r="AI13" s="404">
        <f>+HLOOKUP(TRUE,AD1:AF13,12,FALSE)</f>
        <v>9.375E-2</v>
      </c>
      <c r="AJ13" s="403">
        <f>+HLOOKUP(TRUE,AG1:AI13,13,FALSE)</f>
        <v>8.59375E-2</v>
      </c>
      <c r="AK13" s="196">
        <f>+(AJ13+AL13)/2</f>
        <v>8.984375E-2</v>
      </c>
      <c r="AL13" s="404">
        <f>+HLOOKUP(TRUE,AG1:AI13,12,FALSE)</f>
        <v>9.375E-2</v>
      </c>
      <c r="AM13" s="403">
        <f>+HLOOKUP(TRUE,AJ1:AL13,13,FALSE)</f>
        <v>8.984375E-2</v>
      </c>
      <c r="AN13" s="196">
        <f>+(AM13+AO13)/2</f>
        <v>9.1796875E-2</v>
      </c>
      <c r="AO13" s="404">
        <f>+HLOOKUP(TRUE,AJ1:AL13,12,FALSE)</f>
        <v>9.375E-2</v>
      </c>
      <c r="AP13" s="403">
        <f>+HLOOKUP(TRUE,AM1:AO13,13,FALSE)</f>
        <v>8.984375E-2</v>
      </c>
      <c r="AQ13" s="196">
        <f>+(AP13+AR13)/2</f>
        <v>9.08203125E-2</v>
      </c>
      <c r="AR13" s="404">
        <f>+HLOOKUP(TRUE,AM1:AO13,12,FALSE)</f>
        <v>9.1796875E-2</v>
      </c>
      <c r="AS13" s="403">
        <f>+HLOOKUP(TRUE,AP1:AR13,13,FALSE)</f>
        <v>8.984375E-2</v>
      </c>
      <c r="AT13" s="196">
        <f>+(AS13+AU13)/2</f>
        <v>9.033203125E-2</v>
      </c>
      <c r="AU13" s="404">
        <f>+HLOOKUP(TRUE,AP1:AR13,12,FALSE)</f>
        <v>9.08203125E-2</v>
      </c>
      <c r="AV13" s="403">
        <f>+HLOOKUP(TRUE,AS1:AU13,13,FALSE)</f>
        <v>9.033203125E-2</v>
      </c>
      <c r="AW13" s="196">
        <f>+(AV13+AX13)/2</f>
        <v>9.0576171875E-2</v>
      </c>
      <c r="AX13" s="404">
        <f>+HLOOKUP(TRUE,AS1:AU13,12,FALSE)</f>
        <v>9.08203125E-2</v>
      </c>
      <c r="AY13" s="403">
        <f>+HLOOKUP(TRUE,AV1:AX13,13,FALSE)</f>
        <v>9.033203125E-2</v>
      </c>
      <c r="AZ13" s="196">
        <f>+(AY13+BA13)/2</f>
        <v>9.04541015625E-2</v>
      </c>
      <c r="BA13" s="404">
        <f>+HLOOKUP(TRUE,AV1:AX13,12,FALSE)</f>
        <v>9.0576171875E-2</v>
      </c>
      <c r="BB13" s="403">
        <f>+HLOOKUP(TRUE,AY1:BA13,13,FALSE)</f>
        <v>9.033203125E-2</v>
      </c>
      <c r="BC13" s="196">
        <f>+(BB13+BD13)/2</f>
        <v>9.039306640625E-2</v>
      </c>
      <c r="BD13" s="404">
        <f>+HLOOKUP(TRUE,AY1:BA13,12,FALSE)</f>
        <v>9.04541015625E-2</v>
      </c>
      <c r="BE13" s="403">
        <f>+HLOOKUP(TRUE,BB1:BD13,13,FALSE)</f>
        <v>9.039306640625E-2</v>
      </c>
      <c r="BF13" s="196">
        <f>+(BE13+BG13)/2</f>
        <v>9.0423583984375E-2</v>
      </c>
      <c r="BG13" s="404">
        <f>+HLOOKUP(TRUE,BB1:BD13,12,FALSE)</f>
        <v>9.04541015625E-2</v>
      </c>
      <c r="BH13" s="403">
        <f>+HLOOKUP(TRUE,BE1:BG13,13,FALSE)</f>
        <v>9.0423583984375E-2</v>
      </c>
      <c r="BI13" s="196">
        <f>+(BH13+BJ13)/2</f>
        <v>9.04388427734375E-2</v>
      </c>
      <c r="BJ13" s="404">
        <f>+HLOOKUP(TRUE,BE1:BG13,12,FALSE)</f>
        <v>9.04541015625E-2</v>
      </c>
      <c r="BK13" s="403">
        <f>+HLOOKUP(TRUE,BH1:BJ13,13,FALSE)</f>
        <v>9.0423583984375E-2</v>
      </c>
      <c r="BL13" s="196">
        <f>+(BK13+BM13)/2</f>
        <v>9.043121337890625E-2</v>
      </c>
      <c r="BM13" s="404">
        <f>+HLOOKUP(TRUE,BH1:BJ13,12,FALSE)</f>
        <v>9.04388427734375E-2</v>
      </c>
      <c r="BN13" s="403">
        <f>+HLOOKUP(TRUE,BK1:BM13,13,FALSE)</f>
        <v>9.0423583984375E-2</v>
      </c>
      <c r="BO13" s="196">
        <f>+(BN13+BP13)/2</f>
        <v>9.0427398681640625E-2</v>
      </c>
      <c r="BP13" s="404">
        <f>+HLOOKUP(TRUE,BK1:BM13,12,FALSE)</f>
        <v>9.043121337890625E-2</v>
      </c>
      <c r="BQ13" s="403">
        <f>+HLOOKUP(TRUE,BN1:BP13,13,FALSE)</f>
        <v>9.0423583984375E-2</v>
      </c>
      <c r="BR13" s="196">
        <f>+(BQ13+BS13)/2</f>
        <v>9.0425491333007813E-2</v>
      </c>
      <c r="BS13" s="404">
        <f>+HLOOKUP(TRUE,BN1:BP13,12,FALSE)</f>
        <v>9.0427398681640625E-2</v>
      </c>
      <c r="BT13" s="403">
        <f>+HLOOKUP(TRUE,BQ1:BS13,13,FALSE)</f>
        <v>9.0425491333007813E-2</v>
      </c>
      <c r="BU13" s="196">
        <f>+(BT13+BV13)/2</f>
        <v>9.0426445007324219E-2</v>
      </c>
      <c r="BV13" s="404">
        <f>+HLOOKUP(TRUE,BQ1:BS13,12,FALSE)</f>
        <v>9.0427398681640625E-2</v>
      </c>
      <c r="BW13" s="403">
        <f>+HLOOKUP(TRUE,BT1:BV13,13,FALSE)</f>
        <v>9.0425491333007813E-2</v>
      </c>
      <c r="BX13" s="196">
        <f>+(BW13+BY13)/2</f>
        <v>9.0425968170166016E-2</v>
      </c>
      <c r="BY13" s="404">
        <f>+HLOOKUP(TRUE,BT1:BV13,12,FALSE)</f>
        <v>9.0426445007324219E-2</v>
      </c>
      <c r="BZ13" s="403">
        <f>+HLOOKUP(TRUE,BW1:BY13,13,FALSE)</f>
        <v>9.0425491333007813E-2</v>
      </c>
      <c r="CA13" s="196">
        <f>+(BZ13+CB13)/2</f>
        <v>9.0425729751586914E-2</v>
      </c>
      <c r="CB13" s="404">
        <f>+HLOOKUP(TRUE,BW1:BY13,12,FALSE)</f>
        <v>9.0425968170166016E-2</v>
      </c>
      <c r="CC13" s="403">
        <f>+HLOOKUP(TRUE,BZ1:CB13,13,FALSE)</f>
        <v>9.0425491333007813E-2</v>
      </c>
      <c r="CD13" s="196">
        <f>+(CC13+CE13)/2</f>
        <v>9.0425610542297363E-2</v>
      </c>
      <c r="CE13" s="404">
        <f>+HLOOKUP(TRUE,BZ1:CB13,12,FALSE)</f>
        <v>9.0425729751586914E-2</v>
      </c>
      <c r="CF13" s="403">
        <f>+HLOOKUP(TRUE,CC1:CE13,13,FALSE)</f>
        <v>9.0425491333007813E-2</v>
      </c>
      <c r="CG13" s="196">
        <f>+(CF13+CH13)/2</f>
        <v>9.0425550937652588E-2</v>
      </c>
      <c r="CH13" s="404">
        <f>+HLOOKUP(TRUE,CC1:CE13,12,FALSE)</f>
        <v>9.0425610542297363E-2</v>
      </c>
      <c r="CI13" s="403">
        <f>+HLOOKUP(TRUE,CF1:CH13,13,FALSE)</f>
        <v>9.0425491333007813E-2</v>
      </c>
      <c r="CJ13" s="196">
        <f>+(CI13+CK13)/2</f>
        <v>9.04255211353302E-2</v>
      </c>
      <c r="CK13" s="404">
        <f>+HLOOKUP(TRUE,CF1:CH13,12,FALSE)</f>
        <v>9.0425550937652588E-2</v>
      </c>
      <c r="CL13" s="403">
        <f>+HLOOKUP(TRUE,CI1:CK13,13,FALSE)</f>
        <v>9.0425491333007813E-2</v>
      </c>
      <c r="CM13" s="196">
        <f>+(CL13+CN13)/2</f>
        <v>9.0425506234169006E-2</v>
      </c>
      <c r="CN13" s="404">
        <f>+HLOOKUP(TRUE,CI1:CK13,12,FALSE)</f>
        <v>9.04255211353302E-2</v>
      </c>
    </row>
    <row r="14" spans="2:92" ht="31.8" x14ac:dyDescent="0.25">
      <c r="F14"/>
      <c r="G14" s="390" t="s">
        <v>538</v>
      </c>
      <c r="H14" s="390" t="s">
        <v>426</v>
      </c>
      <c r="I14" s="390" t="s">
        <v>427</v>
      </c>
      <c r="J14" s="285" t="s">
        <v>162</v>
      </c>
      <c r="K14" s="285" t="s">
        <v>327</v>
      </c>
      <c r="L14" s="285" t="s">
        <v>328</v>
      </c>
      <c r="M14" s="285" t="s">
        <v>329</v>
      </c>
      <c r="N14" s="285" t="s">
        <v>330</v>
      </c>
      <c r="O14" s="285" t="s">
        <v>331</v>
      </c>
      <c r="P14" s="285" t="s">
        <v>332</v>
      </c>
      <c r="Q14" s="391" t="s">
        <v>160</v>
      </c>
      <c r="R14" s="25" t="s">
        <v>540</v>
      </c>
      <c r="T14" s="25" t="s">
        <v>399</v>
      </c>
      <c r="U14" s="25" t="s">
        <v>399</v>
      </c>
      <c r="V14" s="25" t="s">
        <v>399</v>
      </c>
      <c r="W14" s="25" t="s">
        <v>399</v>
      </c>
      <c r="X14" s="25" t="s">
        <v>399</v>
      </c>
      <c r="Y14" s="25" t="s">
        <v>399</v>
      </c>
      <c r="Z14" s="411" t="s">
        <v>399</v>
      </c>
      <c r="AA14" s="412" t="s">
        <v>399</v>
      </c>
      <c r="AB14" s="25" t="s">
        <v>399</v>
      </c>
      <c r="AC14" s="413" t="s">
        <v>399</v>
      </c>
      <c r="AD14" s="412" t="s">
        <v>399</v>
      </c>
      <c r="AE14" s="25" t="s">
        <v>399</v>
      </c>
      <c r="AF14" s="413" t="s">
        <v>399</v>
      </c>
      <c r="AG14" s="412" t="s">
        <v>399</v>
      </c>
      <c r="AH14" s="25" t="s">
        <v>399</v>
      </c>
      <c r="AI14" s="413" t="s">
        <v>399</v>
      </c>
      <c r="AJ14" s="412" t="s">
        <v>399</v>
      </c>
      <c r="AK14" s="25" t="s">
        <v>399</v>
      </c>
      <c r="AL14" s="413" t="s">
        <v>399</v>
      </c>
      <c r="AM14" s="412" t="s">
        <v>399</v>
      </c>
      <c r="AN14" s="25" t="s">
        <v>399</v>
      </c>
      <c r="AO14" s="413" t="s">
        <v>399</v>
      </c>
      <c r="AP14" s="412" t="s">
        <v>399</v>
      </c>
      <c r="AQ14" s="25" t="s">
        <v>399</v>
      </c>
      <c r="AR14" s="413" t="s">
        <v>399</v>
      </c>
      <c r="AS14" s="412" t="s">
        <v>399</v>
      </c>
      <c r="AT14" s="25" t="s">
        <v>399</v>
      </c>
      <c r="AU14" s="413" t="s">
        <v>399</v>
      </c>
      <c r="AV14" s="412" t="s">
        <v>399</v>
      </c>
      <c r="AW14" s="25" t="s">
        <v>399</v>
      </c>
      <c r="AX14" s="413" t="s">
        <v>399</v>
      </c>
      <c r="AY14" s="412" t="s">
        <v>399</v>
      </c>
      <c r="AZ14" s="25" t="s">
        <v>399</v>
      </c>
      <c r="BA14" s="413" t="s">
        <v>399</v>
      </c>
      <c r="BB14" s="412" t="s">
        <v>399</v>
      </c>
      <c r="BC14" s="25" t="s">
        <v>399</v>
      </c>
      <c r="BD14" s="413" t="s">
        <v>399</v>
      </c>
      <c r="BE14" s="412" t="s">
        <v>399</v>
      </c>
      <c r="BF14" s="25" t="s">
        <v>399</v>
      </c>
      <c r="BG14" s="413" t="s">
        <v>399</v>
      </c>
      <c r="BH14" s="412" t="s">
        <v>399</v>
      </c>
      <c r="BI14" s="25" t="s">
        <v>399</v>
      </c>
      <c r="BJ14" s="413" t="s">
        <v>399</v>
      </c>
      <c r="BK14" s="412" t="s">
        <v>399</v>
      </c>
      <c r="BL14" s="25" t="s">
        <v>399</v>
      </c>
      <c r="BM14" s="413" t="s">
        <v>399</v>
      </c>
      <c r="BN14" s="412" t="s">
        <v>399</v>
      </c>
      <c r="BO14" s="25" t="s">
        <v>399</v>
      </c>
      <c r="BP14" s="413" t="s">
        <v>399</v>
      </c>
      <c r="BQ14" s="412" t="s">
        <v>399</v>
      </c>
      <c r="BR14" s="25" t="s">
        <v>399</v>
      </c>
      <c r="BS14" s="413" t="s">
        <v>399</v>
      </c>
      <c r="BT14" s="412" t="s">
        <v>399</v>
      </c>
      <c r="BU14" s="25" t="s">
        <v>399</v>
      </c>
      <c r="BV14" s="413" t="s">
        <v>399</v>
      </c>
      <c r="BW14" s="412" t="s">
        <v>399</v>
      </c>
      <c r="BX14" s="25" t="s">
        <v>399</v>
      </c>
      <c r="BY14" s="413" t="s">
        <v>399</v>
      </c>
      <c r="BZ14" s="412" t="s">
        <v>399</v>
      </c>
      <c r="CA14" s="25" t="s">
        <v>399</v>
      </c>
      <c r="CB14" s="413" t="s">
        <v>399</v>
      </c>
      <c r="CC14" s="412" t="s">
        <v>399</v>
      </c>
      <c r="CD14" s="25" t="s">
        <v>399</v>
      </c>
      <c r="CE14" s="413" t="s">
        <v>399</v>
      </c>
      <c r="CF14" s="412" t="s">
        <v>399</v>
      </c>
      <c r="CG14" s="25" t="s">
        <v>399</v>
      </c>
      <c r="CH14" s="413" t="s">
        <v>399</v>
      </c>
      <c r="CI14" s="412" t="s">
        <v>399</v>
      </c>
      <c r="CJ14" s="25" t="s">
        <v>399</v>
      </c>
      <c r="CK14" s="413" t="s">
        <v>399</v>
      </c>
      <c r="CL14" s="412" t="s">
        <v>399</v>
      </c>
      <c r="CM14" s="25" t="s">
        <v>399</v>
      </c>
      <c r="CN14" s="413" t="s">
        <v>399</v>
      </c>
    </row>
    <row r="15" spans="2:92" x14ac:dyDescent="0.25">
      <c r="G15" s="390">
        <v>1</v>
      </c>
      <c r="H15" s="390">
        <v>1</v>
      </c>
      <c r="I15" s="390">
        <v>0</v>
      </c>
      <c r="J15" s="194">
        <v>9.3960441589355508</v>
      </c>
      <c r="K15" s="195">
        <v>0.25819892883300799</v>
      </c>
      <c r="L15" s="195">
        <f t="shared" ref="L15" si="282">+J15/(K15^2)</f>
        <v>140.94061971317669</v>
      </c>
      <c r="M15" s="195">
        <f t="shared" ref="M15" si="283">1/(K15^2)</f>
        <v>14.999995458636013</v>
      </c>
      <c r="N15" s="194">
        <f t="shared" ref="N15" si="284">+(J15^2)/(K15^2)</f>
        <v>1324.2842866127507</v>
      </c>
      <c r="O15" s="196">
        <f t="shared" ref="O15" si="285">+P15*LN(J15)</f>
        <v>2966.7792110101018</v>
      </c>
      <c r="P15" s="196">
        <f t="shared" ref="P15" si="286">1/(K15/J15)^2</f>
        <v>1324.2842866127503</v>
      </c>
      <c r="Q15" s="196">
        <f>+((J15-$C$7)^2)/(K15^2)</f>
        <v>9.7192290508517019</v>
      </c>
      <c r="R15" s="196">
        <f>+LN(J15)</f>
        <v>2.2402887665446212</v>
      </c>
      <c r="S15"/>
      <c r="T15" s="196">
        <f t="shared" ref="T15:Z30" si="287">1/((T$13^2)+($K15/$J15)^2)</f>
        <v>1000.735044721347</v>
      </c>
      <c r="U15" s="196">
        <f t="shared" si="287"/>
        <v>577.47144041384195</v>
      </c>
      <c r="V15" s="196">
        <f t="shared" si="287"/>
        <v>214.52898079466911</v>
      </c>
      <c r="W15" s="196">
        <f t="shared" si="287"/>
        <v>61.049595648745871</v>
      </c>
      <c r="X15" s="196">
        <f t="shared" si="287"/>
        <v>15.808995746233077</v>
      </c>
      <c r="Y15" s="196">
        <f t="shared" si="287"/>
        <v>3.9879543858485285</v>
      </c>
      <c r="Z15" s="398">
        <f t="shared" si="287"/>
        <v>0.99924544491313949</v>
      </c>
      <c r="AA15" s="403">
        <f t="shared" ref="AA15:AP30" si="288">1/((AA$13^2)+($K15/$J15)^2)</f>
        <v>214.52898079466911</v>
      </c>
      <c r="AB15" s="196">
        <f t="shared" si="288"/>
        <v>104.77581392892552</v>
      </c>
      <c r="AC15" s="404">
        <f t="shared" si="288"/>
        <v>61.049595648745871</v>
      </c>
      <c r="AD15" s="403">
        <f t="shared" si="288"/>
        <v>214.52898079466911</v>
      </c>
      <c r="AE15" s="196">
        <f t="shared" si="288"/>
        <v>145.80148947941646</v>
      </c>
      <c r="AF15" s="404">
        <f t="shared" si="288"/>
        <v>104.77581392892552</v>
      </c>
      <c r="AG15" s="403">
        <f t="shared" si="288"/>
        <v>145.80148947941646</v>
      </c>
      <c r="AH15" s="196">
        <f t="shared" si="288"/>
        <v>122.8444065645149</v>
      </c>
      <c r="AI15" s="404">
        <f t="shared" si="288"/>
        <v>104.77581392892552</v>
      </c>
      <c r="AJ15" s="403">
        <f t="shared" si="288"/>
        <v>122.8444065645149</v>
      </c>
      <c r="AK15" s="196">
        <f t="shared" si="288"/>
        <v>113.2884614111674</v>
      </c>
      <c r="AL15" s="404">
        <f t="shared" si="288"/>
        <v>104.77581392892552</v>
      </c>
      <c r="AM15" s="403">
        <f t="shared" si="288"/>
        <v>113.2884614111674</v>
      </c>
      <c r="AN15" s="196">
        <f t="shared" si="288"/>
        <v>108.91121196815261</v>
      </c>
      <c r="AO15" s="404">
        <f t="shared" si="288"/>
        <v>104.77581392892552</v>
      </c>
      <c r="AP15" s="403">
        <f t="shared" si="288"/>
        <v>113.2884614111674</v>
      </c>
      <c r="AQ15" s="196">
        <f t="shared" ref="AQ15:BE30" si="289">1/((AQ$13^2)+($K15/$J15)^2)</f>
        <v>111.06848509030677</v>
      </c>
      <c r="AR15" s="404">
        <f t="shared" si="289"/>
        <v>108.91121196815261</v>
      </c>
      <c r="AS15" s="403">
        <f t="shared" si="289"/>
        <v>113.2884614111674</v>
      </c>
      <c r="AT15" s="196">
        <f t="shared" si="289"/>
        <v>112.17048984884079</v>
      </c>
      <c r="AU15" s="404">
        <f t="shared" si="289"/>
        <v>111.06848509030677</v>
      </c>
      <c r="AV15" s="403">
        <f t="shared" si="289"/>
        <v>112.17048984884079</v>
      </c>
      <c r="AW15" s="196">
        <f t="shared" si="289"/>
        <v>111.61751005962485</v>
      </c>
      <c r="AX15" s="404">
        <f t="shared" si="289"/>
        <v>111.06848509030677</v>
      </c>
      <c r="AY15" s="403">
        <f t="shared" si="289"/>
        <v>112.17048984884079</v>
      </c>
      <c r="AZ15" s="196">
        <f t="shared" si="289"/>
        <v>111.89350331269915</v>
      </c>
      <c r="BA15" s="404">
        <f t="shared" si="289"/>
        <v>111.61751005962485</v>
      </c>
      <c r="BB15" s="403">
        <f t="shared" si="289"/>
        <v>112.17048984884079</v>
      </c>
      <c r="BC15" s="196">
        <f t="shared" si="289"/>
        <v>112.03187213286209</v>
      </c>
      <c r="BD15" s="404">
        <f t="shared" si="289"/>
        <v>111.89350331269915</v>
      </c>
      <c r="BE15" s="403">
        <f t="shared" si="289"/>
        <v>112.03187213286209</v>
      </c>
      <c r="BF15" s="196">
        <f t="shared" ref="BF15:BT30" si="290">1/((BF$13^2)+($K15/$J15)^2)</f>
        <v>111.96265664680668</v>
      </c>
      <c r="BG15" s="404">
        <f t="shared" si="290"/>
        <v>111.89350331269915</v>
      </c>
      <c r="BH15" s="403">
        <f t="shared" si="290"/>
        <v>111.96265664680668</v>
      </c>
      <c r="BI15" s="196">
        <f t="shared" si="290"/>
        <v>111.92807221525433</v>
      </c>
      <c r="BJ15" s="404">
        <f t="shared" si="290"/>
        <v>111.89350331269915</v>
      </c>
      <c r="BK15" s="403">
        <f t="shared" si="290"/>
        <v>111.96265664680668</v>
      </c>
      <c r="BL15" s="196">
        <f t="shared" si="290"/>
        <v>111.94536248934425</v>
      </c>
      <c r="BM15" s="404">
        <f t="shared" si="290"/>
        <v>111.92807221525433</v>
      </c>
      <c r="BN15" s="403">
        <f t="shared" si="290"/>
        <v>111.96265664680668</v>
      </c>
      <c r="BO15" s="196">
        <f t="shared" si="290"/>
        <v>111.95400908258367</v>
      </c>
      <c r="BP15" s="404">
        <f t="shared" si="290"/>
        <v>111.94536248934425</v>
      </c>
      <c r="BQ15" s="403">
        <f t="shared" si="290"/>
        <v>111.96265664680668</v>
      </c>
      <c r="BR15" s="196">
        <f t="shared" si="290"/>
        <v>111.95833274331345</v>
      </c>
      <c r="BS15" s="404">
        <f t="shared" si="290"/>
        <v>111.95400908258367</v>
      </c>
      <c r="BT15" s="403">
        <f t="shared" si="290"/>
        <v>111.95833274331345</v>
      </c>
      <c r="BU15" s="196">
        <f t="shared" ref="BU15:CI30" si="291">1/((BU$13^2)+($K15/$J15)^2)</f>
        <v>111.95617088260423</v>
      </c>
      <c r="BV15" s="404">
        <f t="shared" si="291"/>
        <v>111.95400908258367</v>
      </c>
      <c r="BW15" s="403">
        <f t="shared" si="291"/>
        <v>111.95833274331345</v>
      </c>
      <c r="BX15" s="196">
        <f t="shared" si="291"/>
        <v>111.95725180537262</v>
      </c>
      <c r="BY15" s="404">
        <f t="shared" si="291"/>
        <v>111.95617088260423</v>
      </c>
      <c r="BZ15" s="403">
        <f t="shared" si="291"/>
        <v>111.95833274331345</v>
      </c>
      <c r="CA15" s="196">
        <f t="shared" si="291"/>
        <v>111.95779227244645</v>
      </c>
      <c r="CB15" s="404">
        <f t="shared" si="291"/>
        <v>111.95725180537262</v>
      </c>
      <c r="CC15" s="403">
        <f t="shared" si="291"/>
        <v>111.95833274331345</v>
      </c>
      <c r="CD15" s="196">
        <f t="shared" si="291"/>
        <v>111.95806250740581</v>
      </c>
      <c r="CE15" s="404">
        <f t="shared" si="291"/>
        <v>111.95779227244645</v>
      </c>
      <c r="CF15" s="403">
        <f t="shared" si="291"/>
        <v>111.95833274331345</v>
      </c>
      <c r="CG15" s="196">
        <f t="shared" si="291"/>
        <v>111.9581976252411</v>
      </c>
      <c r="CH15" s="404">
        <f t="shared" si="291"/>
        <v>111.95806250740581</v>
      </c>
      <c r="CI15" s="403">
        <f t="shared" si="291"/>
        <v>111.95833274331345</v>
      </c>
      <c r="CJ15" s="196">
        <f t="shared" ref="CJ15:CN30" si="292">1/((CJ$13^2)+($K15/$J15)^2)</f>
        <v>111.95826518424764</v>
      </c>
      <c r="CK15" s="404">
        <f t="shared" si="292"/>
        <v>111.9581976252411</v>
      </c>
      <c r="CL15" s="403">
        <f t="shared" si="292"/>
        <v>111.95833274331345</v>
      </c>
      <c r="CM15" s="196">
        <f t="shared" si="292"/>
        <v>111.95829896377313</v>
      </c>
      <c r="CN15" s="404">
        <f t="shared" si="292"/>
        <v>111.95826518424764</v>
      </c>
    </row>
    <row r="16" spans="2:92" x14ac:dyDescent="0.25">
      <c r="G16" s="390">
        <v>2</v>
      </c>
      <c r="H16" s="390">
        <v>2</v>
      </c>
      <c r="I16" s="390">
        <v>0</v>
      </c>
      <c r="J16" s="194">
        <v>10.336789703369099</v>
      </c>
      <c r="K16" s="195">
        <v>0.26498565673828101</v>
      </c>
      <c r="L16" s="195">
        <f t="shared" ref="L16:L30" si="293">+J16/(K16^2)</f>
        <v>147.21123193127897</v>
      </c>
      <c r="M16" s="195">
        <f t="shared" ref="M16:M30" si="294">1/(K16^2)</f>
        <v>14.241484653915133</v>
      </c>
      <c r="N16" s="194">
        <f t="shared" ref="N16:N30" si="295">+(J16^2)/(K16^2)</f>
        <v>1521.6915464475248</v>
      </c>
      <c r="O16" s="196">
        <f t="shared" ref="O16:O30" si="296">+P16*LN(J16)</f>
        <v>3554.2291687622323</v>
      </c>
      <c r="P16" s="196">
        <f t="shared" ref="P16:P30" si="297">1/(K16/J16)^2</f>
        <v>1521.6915464475248</v>
      </c>
      <c r="Q16" s="196">
        <f t="shared" ref="Q16:Q30" si="298">+((J16-$C$7)^2)/(K16^2)</f>
        <v>43.400386907872019</v>
      </c>
      <c r="R16" s="196">
        <f t="shared" ref="R16:R30" si="299">+LN(J16)</f>
        <v>2.3357093473114059</v>
      </c>
      <c r="S16"/>
      <c r="T16" s="196">
        <f t="shared" si="287"/>
        <v>1109.5035251963141</v>
      </c>
      <c r="U16" s="196">
        <f t="shared" si="287"/>
        <v>612.09777977097337</v>
      </c>
      <c r="V16" s="196">
        <f t="shared" si="287"/>
        <v>219.1342118204</v>
      </c>
      <c r="W16" s="196">
        <f t="shared" si="287"/>
        <v>61.416899895079588</v>
      </c>
      <c r="X16" s="196">
        <f t="shared" si="287"/>
        <v>15.833516675960517</v>
      </c>
      <c r="Y16" s="196">
        <f t="shared" si="287"/>
        <v>3.9895129523151285</v>
      </c>
      <c r="Z16" s="398">
        <f t="shared" si="287"/>
        <v>0.99934326817382479</v>
      </c>
      <c r="AA16" s="403">
        <f t="shared" si="288"/>
        <v>219.1342118204</v>
      </c>
      <c r="AB16" s="196">
        <f t="shared" si="288"/>
        <v>105.86238460940918</v>
      </c>
      <c r="AC16" s="404">
        <f t="shared" si="288"/>
        <v>61.416899895079588</v>
      </c>
      <c r="AD16" s="403">
        <f t="shared" si="288"/>
        <v>219.1342118204</v>
      </c>
      <c r="AE16" s="196">
        <f t="shared" si="288"/>
        <v>147.91413634198884</v>
      </c>
      <c r="AF16" s="404">
        <f t="shared" si="288"/>
        <v>105.86238460940918</v>
      </c>
      <c r="AG16" s="403">
        <f t="shared" si="288"/>
        <v>147.91413634198884</v>
      </c>
      <c r="AH16" s="196">
        <f t="shared" si="288"/>
        <v>124.34072507523776</v>
      </c>
      <c r="AI16" s="404">
        <f t="shared" si="288"/>
        <v>105.86238460940918</v>
      </c>
      <c r="AJ16" s="403">
        <f t="shared" si="288"/>
        <v>124.34072507523776</v>
      </c>
      <c r="AK16" s="196">
        <f t="shared" si="288"/>
        <v>114.55983541181288</v>
      </c>
      <c r="AL16" s="404">
        <f t="shared" si="288"/>
        <v>105.86238460940918</v>
      </c>
      <c r="AM16" s="403">
        <f t="shared" si="288"/>
        <v>114.55983541181288</v>
      </c>
      <c r="AN16" s="196">
        <f t="shared" si="288"/>
        <v>110.08572780000372</v>
      </c>
      <c r="AO16" s="404">
        <f t="shared" si="288"/>
        <v>105.86238460940918</v>
      </c>
      <c r="AP16" s="403">
        <f t="shared" si="288"/>
        <v>114.55983541181288</v>
      </c>
      <c r="AQ16" s="196">
        <f t="shared" si="289"/>
        <v>112.29025146712166</v>
      </c>
      <c r="AR16" s="404">
        <f t="shared" si="289"/>
        <v>110.08572780000372</v>
      </c>
      <c r="AS16" s="403">
        <f t="shared" si="289"/>
        <v>114.55983541181288</v>
      </c>
      <c r="AT16" s="196">
        <f t="shared" si="289"/>
        <v>113.41675688304154</v>
      </c>
      <c r="AU16" s="404">
        <f t="shared" si="289"/>
        <v>112.29025146712166</v>
      </c>
      <c r="AV16" s="403">
        <f t="shared" si="289"/>
        <v>113.41675688304154</v>
      </c>
      <c r="AW16" s="196">
        <f t="shared" si="289"/>
        <v>112.85145206336207</v>
      </c>
      <c r="AX16" s="404">
        <f t="shared" si="289"/>
        <v>112.29025146712166</v>
      </c>
      <c r="AY16" s="403">
        <f t="shared" si="289"/>
        <v>113.41675688304154</v>
      </c>
      <c r="AZ16" s="196">
        <f t="shared" si="289"/>
        <v>113.13358902176445</v>
      </c>
      <c r="BA16" s="404">
        <f t="shared" si="289"/>
        <v>112.85145206336207</v>
      </c>
      <c r="BB16" s="403">
        <f t="shared" si="289"/>
        <v>113.41675688304154</v>
      </c>
      <c r="BC16" s="196">
        <f t="shared" si="289"/>
        <v>113.27504378509038</v>
      </c>
      <c r="BD16" s="404">
        <f t="shared" si="289"/>
        <v>113.13358902176445</v>
      </c>
      <c r="BE16" s="403">
        <f t="shared" si="289"/>
        <v>113.27504378509038</v>
      </c>
      <c r="BF16" s="196">
        <f t="shared" si="290"/>
        <v>113.20428414972383</v>
      </c>
      <c r="BG16" s="404">
        <f t="shared" si="290"/>
        <v>113.13358902176445</v>
      </c>
      <c r="BH16" s="403">
        <f t="shared" si="290"/>
        <v>113.20428414972383</v>
      </c>
      <c r="BI16" s="196">
        <f t="shared" si="290"/>
        <v>113.16892852707787</v>
      </c>
      <c r="BJ16" s="404">
        <f t="shared" si="290"/>
        <v>113.13358902176445</v>
      </c>
      <c r="BK16" s="403">
        <f t="shared" si="290"/>
        <v>113.20428414972383</v>
      </c>
      <c r="BL16" s="196">
        <f t="shared" si="290"/>
        <v>113.18660432313959</v>
      </c>
      <c r="BM16" s="404">
        <f t="shared" si="290"/>
        <v>113.16892852707787</v>
      </c>
      <c r="BN16" s="403">
        <f t="shared" si="290"/>
        <v>113.20428414972383</v>
      </c>
      <c r="BO16" s="196">
        <f t="shared" si="290"/>
        <v>113.19544373254205</v>
      </c>
      <c r="BP16" s="404">
        <f t="shared" si="290"/>
        <v>113.18660432313959</v>
      </c>
      <c r="BQ16" s="403">
        <f t="shared" si="290"/>
        <v>113.20428414972383</v>
      </c>
      <c r="BR16" s="196">
        <f t="shared" si="290"/>
        <v>113.19986381515122</v>
      </c>
      <c r="BS16" s="404">
        <f t="shared" si="290"/>
        <v>113.19544373254205</v>
      </c>
      <c r="BT16" s="403">
        <f t="shared" si="290"/>
        <v>113.19986381515122</v>
      </c>
      <c r="BU16" s="196">
        <f t="shared" si="291"/>
        <v>113.19765374235237</v>
      </c>
      <c r="BV16" s="404">
        <f t="shared" si="291"/>
        <v>113.19544373254205</v>
      </c>
      <c r="BW16" s="403">
        <f t="shared" si="291"/>
        <v>113.19986381515122</v>
      </c>
      <c r="BX16" s="196">
        <f t="shared" si="291"/>
        <v>113.19875877087809</v>
      </c>
      <c r="BY16" s="404">
        <f t="shared" si="291"/>
        <v>113.19765374235237</v>
      </c>
      <c r="BZ16" s="403">
        <f t="shared" si="291"/>
        <v>113.19986381515122</v>
      </c>
      <c r="CA16" s="196">
        <f t="shared" si="291"/>
        <v>113.1993112910462</v>
      </c>
      <c r="CB16" s="404">
        <f t="shared" si="291"/>
        <v>113.19875877087809</v>
      </c>
      <c r="CC16" s="403">
        <f t="shared" si="291"/>
        <v>113.19986381515122</v>
      </c>
      <c r="CD16" s="196">
        <f t="shared" si="291"/>
        <v>113.1995875526066</v>
      </c>
      <c r="CE16" s="404">
        <f t="shared" si="291"/>
        <v>113.1993112910462</v>
      </c>
      <c r="CF16" s="403">
        <f t="shared" si="291"/>
        <v>113.19986381515122</v>
      </c>
      <c r="CG16" s="196">
        <f t="shared" si="291"/>
        <v>113.19972568375589</v>
      </c>
      <c r="CH16" s="404">
        <f t="shared" si="291"/>
        <v>113.1995875526066</v>
      </c>
      <c r="CI16" s="403">
        <f t="shared" si="291"/>
        <v>113.19986381515122</v>
      </c>
      <c r="CJ16" s="196">
        <f t="shared" si="292"/>
        <v>113.19979474942279</v>
      </c>
      <c r="CK16" s="404">
        <f t="shared" si="292"/>
        <v>113.19972568375589</v>
      </c>
      <c r="CL16" s="403">
        <f t="shared" si="292"/>
        <v>113.19986381515122</v>
      </c>
      <c r="CM16" s="196">
        <f t="shared" si="292"/>
        <v>113.19982928227932</v>
      </c>
      <c r="CN16" s="404">
        <f t="shared" si="292"/>
        <v>113.19979474942279</v>
      </c>
    </row>
    <row r="17" spans="2:92" x14ac:dyDescent="0.25">
      <c r="G17" s="390">
        <v>3</v>
      </c>
      <c r="H17" s="390">
        <v>3</v>
      </c>
      <c r="I17" s="390">
        <v>0</v>
      </c>
      <c r="J17" s="194">
        <v>8.3208076477050792</v>
      </c>
      <c r="K17" s="195">
        <v>0.22798194885253903</v>
      </c>
      <c r="L17" s="195">
        <f t="shared" si="293"/>
        <v>160.09013060082995</v>
      </c>
      <c r="M17" s="195">
        <f t="shared" si="294"/>
        <v>19.239734576124185</v>
      </c>
      <c r="N17" s="194">
        <f t="shared" si="295"/>
        <v>1332.0791830254907</v>
      </c>
      <c r="O17" s="196">
        <f t="shared" si="296"/>
        <v>2822.3551882270249</v>
      </c>
      <c r="P17" s="196">
        <f t="shared" si="297"/>
        <v>1332.0791830254911</v>
      </c>
      <c r="Q17" s="196">
        <f t="shared" si="298"/>
        <v>1.4055271657364099</v>
      </c>
      <c r="R17" s="196">
        <f t="shared" si="299"/>
        <v>2.1187593231633102</v>
      </c>
      <c r="S17"/>
      <c r="T17" s="196">
        <f t="shared" si="287"/>
        <v>1005.1799448200475</v>
      </c>
      <c r="U17" s="196">
        <f t="shared" si="287"/>
        <v>578.94874384760647</v>
      </c>
      <c r="V17" s="196">
        <f t="shared" si="287"/>
        <v>214.73253632407318</v>
      </c>
      <c r="W17" s="196">
        <f t="shared" si="287"/>
        <v>61.066068995367857</v>
      </c>
      <c r="X17" s="196">
        <f t="shared" si="287"/>
        <v>15.810100175699279</v>
      </c>
      <c r="Y17" s="196">
        <f t="shared" si="287"/>
        <v>3.9880246618589115</v>
      </c>
      <c r="Z17" s="398">
        <f t="shared" si="287"/>
        <v>0.9992498570131968</v>
      </c>
      <c r="AA17" s="403">
        <f t="shared" si="288"/>
        <v>214.73253632407318</v>
      </c>
      <c r="AB17" s="196">
        <f t="shared" si="288"/>
        <v>104.82434526889573</v>
      </c>
      <c r="AC17" s="404">
        <f t="shared" si="288"/>
        <v>61.066068995367857</v>
      </c>
      <c r="AD17" s="403">
        <f t="shared" si="288"/>
        <v>214.73253632407318</v>
      </c>
      <c r="AE17" s="196">
        <f t="shared" si="288"/>
        <v>145.89548407654681</v>
      </c>
      <c r="AF17" s="404">
        <f t="shared" si="288"/>
        <v>104.82434526889573</v>
      </c>
      <c r="AG17" s="403">
        <f t="shared" si="288"/>
        <v>145.89548407654681</v>
      </c>
      <c r="AH17" s="196">
        <f t="shared" si="288"/>
        <v>122.91112497040878</v>
      </c>
      <c r="AI17" s="404">
        <f t="shared" si="288"/>
        <v>104.82434526889573</v>
      </c>
      <c r="AJ17" s="403">
        <f t="shared" si="288"/>
        <v>122.91112497040878</v>
      </c>
      <c r="AK17" s="196">
        <f t="shared" si="288"/>
        <v>113.34520122378727</v>
      </c>
      <c r="AL17" s="404">
        <f t="shared" si="288"/>
        <v>104.82434526889573</v>
      </c>
      <c r="AM17" s="403">
        <f t="shared" si="288"/>
        <v>113.34520122378727</v>
      </c>
      <c r="AN17" s="196">
        <f t="shared" si="288"/>
        <v>108.96365083731364</v>
      </c>
      <c r="AO17" s="404">
        <f t="shared" si="288"/>
        <v>104.82434526889573</v>
      </c>
      <c r="AP17" s="403">
        <f t="shared" si="288"/>
        <v>113.34520122378727</v>
      </c>
      <c r="AQ17" s="196">
        <f t="shared" si="289"/>
        <v>111.12302243314001</v>
      </c>
      <c r="AR17" s="404">
        <f t="shared" si="289"/>
        <v>108.96365083731364</v>
      </c>
      <c r="AS17" s="403">
        <f t="shared" si="289"/>
        <v>113.34520122378727</v>
      </c>
      <c r="AT17" s="196">
        <f t="shared" si="289"/>
        <v>112.22611505407879</v>
      </c>
      <c r="AU17" s="404">
        <f t="shared" si="289"/>
        <v>111.12302243314001</v>
      </c>
      <c r="AV17" s="403">
        <f t="shared" si="289"/>
        <v>112.22611505407879</v>
      </c>
      <c r="AW17" s="196">
        <f t="shared" si="289"/>
        <v>111.67258803811012</v>
      </c>
      <c r="AX17" s="404">
        <f t="shared" si="289"/>
        <v>111.12302243314001</v>
      </c>
      <c r="AY17" s="403">
        <f t="shared" si="289"/>
        <v>112.22611505407879</v>
      </c>
      <c r="AZ17" s="196">
        <f t="shared" si="289"/>
        <v>111.94885407478729</v>
      </c>
      <c r="BA17" s="404">
        <f t="shared" si="289"/>
        <v>111.67258803811012</v>
      </c>
      <c r="BB17" s="403">
        <f t="shared" si="289"/>
        <v>112.22611505407879</v>
      </c>
      <c r="BC17" s="196">
        <f t="shared" si="289"/>
        <v>112.08735990834079</v>
      </c>
      <c r="BD17" s="404">
        <f t="shared" si="289"/>
        <v>111.94885407478729</v>
      </c>
      <c r="BE17" s="403">
        <f t="shared" si="289"/>
        <v>112.08735990834079</v>
      </c>
      <c r="BF17" s="196">
        <f t="shared" si="290"/>
        <v>112.01807586363687</v>
      </c>
      <c r="BG17" s="404">
        <f t="shared" si="290"/>
        <v>111.94885407478729</v>
      </c>
      <c r="BH17" s="403">
        <f t="shared" si="290"/>
        <v>112.01807586363687</v>
      </c>
      <c r="BI17" s="196">
        <f t="shared" si="290"/>
        <v>111.98345719173678</v>
      </c>
      <c r="BJ17" s="404">
        <f t="shared" si="290"/>
        <v>111.94885407478729</v>
      </c>
      <c r="BK17" s="403">
        <f t="shared" si="290"/>
        <v>112.01807586363687</v>
      </c>
      <c r="BL17" s="196">
        <f t="shared" si="290"/>
        <v>112.00076458275494</v>
      </c>
      <c r="BM17" s="404">
        <f t="shared" si="290"/>
        <v>111.98345719173678</v>
      </c>
      <c r="BN17" s="403">
        <f t="shared" si="290"/>
        <v>112.01807586363687</v>
      </c>
      <c r="BO17" s="196">
        <f t="shared" si="290"/>
        <v>112.00941973689253</v>
      </c>
      <c r="BP17" s="404">
        <f t="shared" si="290"/>
        <v>112.00076458275494</v>
      </c>
      <c r="BQ17" s="403">
        <f t="shared" si="290"/>
        <v>112.01807586363687</v>
      </c>
      <c r="BR17" s="196">
        <f t="shared" si="290"/>
        <v>112.01374767868005</v>
      </c>
      <c r="BS17" s="404">
        <f t="shared" si="290"/>
        <v>112.00941973689253</v>
      </c>
      <c r="BT17" s="403">
        <f t="shared" si="290"/>
        <v>112.01374767868005</v>
      </c>
      <c r="BU17" s="196">
        <f t="shared" si="291"/>
        <v>112.01158367739123</v>
      </c>
      <c r="BV17" s="404">
        <f t="shared" si="291"/>
        <v>112.00941973689253</v>
      </c>
      <c r="BW17" s="403">
        <f t="shared" si="291"/>
        <v>112.01374767868005</v>
      </c>
      <c r="BX17" s="196">
        <f t="shared" si="291"/>
        <v>112.01266567043673</v>
      </c>
      <c r="BY17" s="404">
        <f t="shared" si="291"/>
        <v>112.01158367739123</v>
      </c>
      <c r="BZ17" s="403">
        <f t="shared" si="291"/>
        <v>112.01374767868005</v>
      </c>
      <c r="CA17" s="196">
        <f t="shared" si="291"/>
        <v>112.01320667265865</v>
      </c>
      <c r="CB17" s="404">
        <f t="shared" si="291"/>
        <v>112.01266567043673</v>
      </c>
      <c r="CC17" s="403">
        <f t="shared" si="291"/>
        <v>112.01374767868005</v>
      </c>
      <c r="CD17" s="196">
        <f t="shared" si="291"/>
        <v>112.01347717519441</v>
      </c>
      <c r="CE17" s="404">
        <f t="shared" si="291"/>
        <v>112.01320667265865</v>
      </c>
      <c r="CF17" s="403">
        <f t="shared" si="291"/>
        <v>112.01374767868005</v>
      </c>
      <c r="CG17" s="196">
        <f t="shared" si="291"/>
        <v>112.0136124268185</v>
      </c>
      <c r="CH17" s="404">
        <f t="shared" si="291"/>
        <v>112.01347717519441</v>
      </c>
      <c r="CI17" s="403">
        <f t="shared" si="291"/>
        <v>112.01374767868005</v>
      </c>
      <c r="CJ17" s="196">
        <f t="shared" si="292"/>
        <v>112.01368005271959</v>
      </c>
      <c r="CK17" s="404">
        <f t="shared" si="292"/>
        <v>112.0136124268185</v>
      </c>
      <c r="CL17" s="403">
        <f t="shared" si="292"/>
        <v>112.01374767868005</v>
      </c>
      <c r="CM17" s="196">
        <f t="shared" si="292"/>
        <v>112.0137138656924</v>
      </c>
      <c r="CN17" s="404">
        <f t="shared" si="292"/>
        <v>112.01368005271959</v>
      </c>
    </row>
    <row r="18" spans="2:92" x14ac:dyDescent="0.25">
      <c r="G18" s="390">
        <v>4</v>
      </c>
      <c r="H18" s="390">
        <v>5</v>
      </c>
      <c r="I18" s="390">
        <v>0</v>
      </c>
      <c r="J18" s="194">
        <v>8.7404792785644503</v>
      </c>
      <c r="K18" s="195">
        <v>0.22173919677734402</v>
      </c>
      <c r="L18" s="195">
        <f t="shared" si="293"/>
        <v>177.76665788566532</v>
      </c>
      <c r="M18" s="195">
        <f t="shared" si="294"/>
        <v>20.338319240871421</v>
      </c>
      <c r="N18" s="194">
        <f t="shared" si="295"/>
        <v>1553.7657896693136</v>
      </c>
      <c r="O18" s="196">
        <f t="shared" si="296"/>
        <v>3368.5098898654082</v>
      </c>
      <c r="P18" s="196">
        <f t="shared" si="297"/>
        <v>1553.7657896693133</v>
      </c>
      <c r="Q18" s="196">
        <f t="shared" si="298"/>
        <v>0.45388440155844234</v>
      </c>
      <c r="R18" s="196">
        <f t="shared" si="299"/>
        <v>2.1679650255282845</v>
      </c>
      <c r="S18"/>
      <c r="T18" s="196">
        <f t="shared" si="287"/>
        <v>1126.4581420565421</v>
      </c>
      <c r="U18" s="196">
        <f t="shared" si="287"/>
        <v>617.22293584534077</v>
      </c>
      <c r="V18" s="196">
        <f t="shared" si="287"/>
        <v>219.78757937955334</v>
      </c>
      <c r="W18" s="196">
        <f t="shared" si="287"/>
        <v>61.468113106262891</v>
      </c>
      <c r="X18" s="196">
        <f t="shared" si="287"/>
        <v>15.836918346873944</v>
      </c>
      <c r="Y18" s="196">
        <f t="shared" si="287"/>
        <v>3.9897288795876071</v>
      </c>
      <c r="Z18" s="398">
        <f t="shared" si="287"/>
        <v>0.99935681630851125</v>
      </c>
      <c r="AA18" s="403">
        <f t="shared" si="288"/>
        <v>219.78757937955334</v>
      </c>
      <c r="AB18" s="196">
        <f t="shared" si="288"/>
        <v>106.01463265295924</v>
      </c>
      <c r="AC18" s="404">
        <f t="shared" si="288"/>
        <v>61.468113106262891</v>
      </c>
      <c r="AD18" s="403">
        <f t="shared" si="288"/>
        <v>219.78757937955334</v>
      </c>
      <c r="AE18" s="196">
        <f t="shared" si="288"/>
        <v>148.21153288522152</v>
      </c>
      <c r="AF18" s="404">
        <f t="shared" si="288"/>
        <v>106.01463265295924</v>
      </c>
      <c r="AG18" s="403">
        <f t="shared" si="288"/>
        <v>148.21153288522152</v>
      </c>
      <c r="AH18" s="196">
        <f t="shared" si="288"/>
        <v>124.55081450519909</v>
      </c>
      <c r="AI18" s="404">
        <f t="shared" si="288"/>
        <v>106.01463265295924</v>
      </c>
      <c r="AJ18" s="403">
        <f t="shared" si="288"/>
        <v>124.55081450519909</v>
      </c>
      <c r="AK18" s="196">
        <f t="shared" si="288"/>
        <v>114.73814900666463</v>
      </c>
      <c r="AL18" s="404">
        <f t="shared" si="288"/>
        <v>106.01463265295924</v>
      </c>
      <c r="AM18" s="403">
        <f t="shared" si="288"/>
        <v>114.73814900666463</v>
      </c>
      <c r="AN18" s="196">
        <f t="shared" si="288"/>
        <v>110.25037537170864</v>
      </c>
      <c r="AO18" s="404">
        <f t="shared" si="288"/>
        <v>106.01463265295924</v>
      </c>
      <c r="AP18" s="403">
        <f t="shared" si="288"/>
        <v>114.73814900666463</v>
      </c>
      <c r="AQ18" s="196">
        <f t="shared" si="289"/>
        <v>112.46156450262899</v>
      </c>
      <c r="AR18" s="404">
        <f t="shared" si="289"/>
        <v>110.25037537170864</v>
      </c>
      <c r="AS18" s="403">
        <f t="shared" si="289"/>
        <v>114.73814900666463</v>
      </c>
      <c r="AT18" s="196">
        <f t="shared" si="289"/>
        <v>113.59152708893568</v>
      </c>
      <c r="AU18" s="404">
        <f t="shared" si="289"/>
        <v>112.46156450262899</v>
      </c>
      <c r="AV18" s="403">
        <f t="shared" si="289"/>
        <v>113.59152708893568</v>
      </c>
      <c r="AW18" s="196">
        <f t="shared" si="289"/>
        <v>113.02448306271093</v>
      </c>
      <c r="AX18" s="404">
        <f t="shared" si="289"/>
        <v>112.46156450262899</v>
      </c>
      <c r="AY18" s="403">
        <f t="shared" si="289"/>
        <v>113.59152708893568</v>
      </c>
      <c r="AZ18" s="196">
        <f t="shared" si="289"/>
        <v>113.30748694975442</v>
      </c>
      <c r="BA18" s="404">
        <f t="shared" si="289"/>
        <v>113.02448306271093</v>
      </c>
      <c r="BB18" s="403">
        <f t="shared" si="289"/>
        <v>113.59152708893568</v>
      </c>
      <c r="BC18" s="196">
        <f t="shared" si="289"/>
        <v>113.44937718094526</v>
      </c>
      <c r="BD18" s="404">
        <f t="shared" si="289"/>
        <v>113.30748694975442</v>
      </c>
      <c r="BE18" s="403">
        <f t="shared" si="289"/>
        <v>113.44937718094526</v>
      </c>
      <c r="BF18" s="196">
        <f t="shared" si="290"/>
        <v>113.37839964417891</v>
      </c>
      <c r="BG18" s="404">
        <f t="shared" si="290"/>
        <v>113.30748694975442</v>
      </c>
      <c r="BH18" s="403">
        <f t="shared" si="290"/>
        <v>113.37839964417891</v>
      </c>
      <c r="BI18" s="196">
        <f t="shared" si="290"/>
        <v>113.34293519647154</v>
      </c>
      <c r="BJ18" s="404">
        <f t="shared" si="290"/>
        <v>113.30748694975442</v>
      </c>
      <c r="BK18" s="403">
        <f t="shared" si="290"/>
        <v>113.37839964417891</v>
      </c>
      <c r="BL18" s="196">
        <f t="shared" si="290"/>
        <v>113.36066539460202</v>
      </c>
      <c r="BM18" s="404">
        <f t="shared" si="290"/>
        <v>113.34293519647154</v>
      </c>
      <c r="BN18" s="403">
        <f t="shared" si="290"/>
        <v>113.37839964417891</v>
      </c>
      <c r="BO18" s="196">
        <f t="shared" si="290"/>
        <v>113.36953201288472</v>
      </c>
      <c r="BP18" s="404">
        <f t="shared" si="290"/>
        <v>113.36066539460202</v>
      </c>
      <c r="BQ18" s="403">
        <f t="shared" si="290"/>
        <v>113.37839964417891</v>
      </c>
      <c r="BR18" s="196">
        <f t="shared" si="290"/>
        <v>113.37396570189601</v>
      </c>
      <c r="BS18" s="404">
        <f t="shared" si="290"/>
        <v>113.36953201288472</v>
      </c>
      <c r="BT18" s="403">
        <f t="shared" si="290"/>
        <v>113.37396570189601</v>
      </c>
      <c r="BU18" s="196">
        <f t="shared" si="291"/>
        <v>113.37174882573258</v>
      </c>
      <c r="BV18" s="404">
        <f t="shared" si="291"/>
        <v>113.36953201288472</v>
      </c>
      <c r="BW18" s="403">
        <f t="shared" si="291"/>
        <v>113.37396570189601</v>
      </c>
      <c r="BX18" s="196">
        <f t="shared" si="291"/>
        <v>113.3728572558997</v>
      </c>
      <c r="BY18" s="404">
        <f t="shared" si="291"/>
        <v>113.37174882573258</v>
      </c>
      <c r="BZ18" s="403">
        <f t="shared" si="291"/>
        <v>113.37396570189601</v>
      </c>
      <c r="CA18" s="196">
        <f t="shared" si="291"/>
        <v>113.37341147691919</v>
      </c>
      <c r="CB18" s="404">
        <f t="shared" si="291"/>
        <v>113.3728572558997</v>
      </c>
      <c r="CC18" s="403">
        <f t="shared" si="291"/>
        <v>113.37396570189601</v>
      </c>
      <c r="CD18" s="196">
        <f t="shared" si="291"/>
        <v>113.37368858891293</v>
      </c>
      <c r="CE18" s="404">
        <f t="shared" si="291"/>
        <v>113.37341147691919</v>
      </c>
      <c r="CF18" s="403">
        <f t="shared" si="291"/>
        <v>113.37396570189601</v>
      </c>
      <c r="CG18" s="196">
        <f t="shared" si="291"/>
        <v>113.3738271452808</v>
      </c>
      <c r="CH18" s="404">
        <f t="shared" si="291"/>
        <v>113.37368858891293</v>
      </c>
      <c r="CI18" s="403">
        <f t="shared" si="291"/>
        <v>113.37396570189601</v>
      </c>
      <c r="CJ18" s="196">
        <f t="shared" si="292"/>
        <v>113.37389642355748</v>
      </c>
      <c r="CK18" s="404">
        <f t="shared" si="292"/>
        <v>113.3738271452808</v>
      </c>
      <c r="CL18" s="403">
        <f t="shared" si="292"/>
        <v>113.37396570189601</v>
      </c>
      <c r="CM18" s="196">
        <f t="shared" si="292"/>
        <v>113.37393106271902</v>
      </c>
      <c r="CN18" s="404">
        <f t="shared" si="292"/>
        <v>113.37389642355748</v>
      </c>
    </row>
    <row r="19" spans="2:92" x14ac:dyDescent="0.25">
      <c r="B19" s="291"/>
      <c r="C19" s="389"/>
      <c r="D19" s="389"/>
      <c r="G19" s="390">
        <v>5</v>
      </c>
      <c r="H19" s="390">
        <v>6</v>
      </c>
      <c r="I19" s="390">
        <v>0</v>
      </c>
      <c r="J19" s="194">
        <v>8.3258605957031318</v>
      </c>
      <c r="K19" s="195">
        <v>0.26245384216308598</v>
      </c>
      <c r="L19" s="195">
        <f t="shared" si="293"/>
        <v>120.87132003972313</v>
      </c>
      <c r="M19" s="195">
        <f t="shared" si="294"/>
        <v>14.517576729798149</v>
      </c>
      <c r="N19" s="194">
        <f t="shared" si="295"/>
        <v>1006.3577606693533</v>
      </c>
      <c r="O19" s="196">
        <f t="shared" si="296"/>
        <v>2132.8408297590227</v>
      </c>
      <c r="P19" s="196">
        <f t="shared" si="297"/>
        <v>1006.3577606693534</v>
      </c>
      <c r="Q19" s="196">
        <f t="shared" si="298"/>
        <v>1.0212741718166369</v>
      </c>
      <c r="R19" s="196">
        <f t="shared" si="299"/>
        <v>2.1193664053829302</v>
      </c>
      <c r="S19"/>
      <c r="T19" s="196">
        <f t="shared" si="287"/>
        <v>807.86992622816808</v>
      </c>
      <c r="U19" s="196">
        <f t="shared" si="287"/>
        <v>507.55111581206592</v>
      </c>
      <c r="V19" s="196">
        <f t="shared" si="287"/>
        <v>204.08444797356799</v>
      </c>
      <c r="W19" s="196">
        <f t="shared" si="287"/>
        <v>60.173242115385285</v>
      </c>
      <c r="X19" s="196">
        <f t="shared" si="287"/>
        <v>15.749598418627551</v>
      </c>
      <c r="Y19" s="196">
        <f t="shared" si="287"/>
        <v>3.9841640252365651</v>
      </c>
      <c r="Z19" s="398">
        <f t="shared" si="287"/>
        <v>0.99900730401944238</v>
      </c>
      <c r="AA19" s="403">
        <f t="shared" si="288"/>
        <v>204.08444797356799</v>
      </c>
      <c r="AB19" s="196">
        <f t="shared" si="288"/>
        <v>102.22079893752434</v>
      </c>
      <c r="AC19" s="404">
        <f t="shared" si="288"/>
        <v>60.173242115385285</v>
      </c>
      <c r="AD19" s="403">
        <f t="shared" si="288"/>
        <v>204.08444797356799</v>
      </c>
      <c r="AE19" s="196">
        <f t="shared" si="288"/>
        <v>140.90067597954939</v>
      </c>
      <c r="AF19" s="404">
        <f t="shared" si="288"/>
        <v>102.22079893752434</v>
      </c>
      <c r="AG19" s="403">
        <f t="shared" si="288"/>
        <v>140.90067597954939</v>
      </c>
      <c r="AH19" s="196">
        <f t="shared" si="288"/>
        <v>119.34689116170406</v>
      </c>
      <c r="AI19" s="404">
        <f t="shared" si="288"/>
        <v>102.22079893752434</v>
      </c>
      <c r="AJ19" s="403">
        <f t="shared" si="288"/>
        <v>119.34689116170406</v>
      </c>
      <c r="AK19" s="196">
        <f t="shared" si="288"/>
        <v>110.30731617110973</v>
      </c>
      <c r="AL19" s="404">
        <f t="shared" si="288"/>
        <v>102.22079893752434</v>
      </c>
      <c r="AM19" s="403">
        <f t="shared" si="288"/>
        <v>110.30731617110973</v>
      </c>
      <c r="AN19" s="196">
        <f t="shared" si="288"/>
        <v>106.15318345179666</v>
      </c>
      <c r="AO19" s="404">
        <f t="shared" si="288"/>
        <v>102.22079893752434</v>
      </c>
      <c r="AP19" s="403">
        <f t="shared" si="288"/>
        <v>110.30731617110973</v>
      </c>
      <c r="AQ19" s="196">
        <f t="shared" si="289"/>
        <v>108.2015525166143</v>
      </c>
      <c r="AR19" s="404">
        <f t="shared" si="289"/>
        <v>106.15318345179666</v>
      </c>
      <c r="AS19" s="403">
        <f t="shared" si="289"/>
        <v>110.30731617110973</v>
      </c>
      <c r="AT19" s="196">
        <f t="shared" si="289"/>
        <v>109.24713318850736</v>
      </c>
      <c r="AU19" s="404">
        <f t="shared" si="289"/>
        <v>108.2015525166143</v>
      </c>
      <c r="AV19" s="403">
        <f t="shared" si="289"/>
        <v>109.24713318850736</v>
      </c>
      <c r="AW19" s="196">
        <f t="shared" si="289"/>
        <v>108.72253362398155</v>
      </c>
      <c r="AX19" s="404">
        <f t="shared" si="289"/>
        <v>108.2015525166143</v>
      </c>
      <c r="AY19" s="403">
        <f t="shared" si="289"/>
        <v>109.24713318850736</v>
      </c>
      <c r="AZ19" s="196">
        <f t="shared" si="289"/>
        <v>108.98437910462577</v>
      </c>
      <c r="BA19" s="404">
        <f t="shared" si="289"/>
        <v>108.72253362398155</v>
      </c>
      <c r="BB19" s="403">
        <f t="shared" si="289"/>
        <v>109.24713318850736</v>
      </c>
      <c r="BC19" s="196">
        <f t="shared" si="289"/>
        <v>109.11564232071601</v>
      </c>
      <c r="BD19" s="404">
        <f t="shared" si="289"/>
        <v>108.98437910462577</v>
      </c>
      <c r="BE19" s="403">
        <f t="shared" si="289"/>
        <v>109.11564232071601</v>
      </c>
      <c r="BF19" s="196">
        <f t="shared" si="290"/>
        <v>109.04998228756492</v>
      </c>
      <c r="BG19" s="404">
        <f t="shared" si="290"/>
        <v>108.98437910462577</v>
      </c>
      <c r="BH19" s="403">
        <f t="shared" si="290"/>
        <v>109.04998228756492</v>
      </c>
      <c r="BI19" s="196">
        <f t="shared" si="290"/>
        <v>109.01717359373397</v>
      </c>
      <c r="BJ19" s="404">
        <f t="shared" si="290"/>
        <v>108.98437910462577</v>
      </c>
      <c r="BK19" s="403">
        <f t="shared" si="290"/>
        <v>109.04998228756492</v>
      </c>
      <c r="BL19" s="196">
        <f t="shared" si="290"/>
        <v>109.03357616456991</v>
      </c>
      <c r="BM19" s="404">
        <f t="shared" si="290"/>
        <v>109.01717359373397</v>
      </c>
      <c r="BN19" s="403">
        <f t="shared" si="290"/>
        <v>109.04998228756492</v>
      </c>
      <c r="BO19" s="196">
        <f t="shared" si="290"/>
        <v>109.04177878198637</v>
      </c>
      <c r="BP19" s="404">
        <f t="shared" si="290"/>
        <v>109.03357616456991</v>
      </c>
      <c r="BQ19" s="403">
        <f t="shared" si="290"/>
        <v>109.04998228756492</v>
      </c>
      <c r="BR19" s="196">
        <f t="shared" si="290"/>
        <v>109.04588042374773</v>
      </c>
      <c r="BS19" s="404">
        <f t="shared" si="290"/>
        <v>109.04177878198637</v>
      </c>
      <c r="BT19" s="403">
        <f t="shared" si="290"/>
        <v>109.04588042374773</v>
      </c>
      <c r="BU19" s="196">
        <f t="shared" si="291"/>
        <v>109.04382957511103</v>
      </c>
      <c r="BV19" s="404">
        <f t="shared" si="291"/>
        <v>109.04177878198637</v>
      </c>
      <c r="BW19" s="403">
        <f t="shared" si="291"/>
        <v>109.04588042374773</v>
      </c>
      <c r="BX19" s="196">
        <f t="shared" si="291"/>
        <v>109.04485499249026</v>
      </c>
      <c r="BY19" s="404">
        <f t="shared" si="291"/>
        <v>109.04382957511103</v>
      </c>
      <c r="BZ19" s="403">
        <f t="shared" si="291"/>
        <v>109.04588042374773</v>
      </c>
      <c r="CA19" s="196">
        <f t="shared" si="291"/>
        <v>109.0453677063842</v>
      </c>
      <c r="CB19" s="404">
        <f t="shared" si="291"/>
        <v>109.04485499249026</v>
      </c>
      <c r="CC19" s="403">
        <f t="shared" si="291"/>
        <v>109.04588042374773</v>
      </c>
      <c r="CD19" s="196">
        <f t="shared" si="291"/>
        <v>109.04562406463226</v>
      </c>
      <c r="CE19" s="404">
        <f t="shared" si="291"/>
        <v>109.0453677063842</v>
      </c>
      <c r="CF19" s="403">
        <f t="shared" si="291"/>
        <v>109.04588042374773</v>
      </c>
      <c r="CG19" s="196">
        <f t="shared" si="291"/>
        <v>109.04575224408157</v>
      </c>
      <c r="CH19" s="404">
        <f t="shared" si="291"/>
        <v>109.04562406463226</v>
      </c>
      <c r="CI19" s="403">
        <f t="shared" si="291"/>
        <v>109.04588042374773</v>
      </c>
      <c r="CJ19" s="196">
        <f t="shared" si="292"/>
        <v>109.04581633388754</v>
      </c>
      <c r="CK19" s="404">
        <f t="shared" si="292"/>
        <v>109.04575224408157</v>
      </c>
      <c r="CL19" s="403">
        <f t="shared" si="292"/>
        <v>109.04588042374773</v>
      </c>
      <c r="CM19" s="196">
        <f t="shared" si="292"/>
        <v>109.04584837881086</v>
      </c>
      <c r="CN19" s="404">
        <f t="shared" si="292"/>
        <v>109.04581633388754</v>
      </c>
    </row>
    <row r="20" spans="2:92" x14ac:dyDescent="0.25">
      <c r="B20" s="293"/>
      <c r="C20" s="294"/>
      <c r="D20" s="294"/>
      <c r="G20" s="390">
        <v>6</v>
      </c>
      <c r="H20" s="390">
        <v>11</v>
      </c>
      <c r="I20" s="390">
        <v>0</v>
      </c>
      <c r="J20" s="194">
        <v>9.0872795104980497</v>
      </c>
      <c r="K20" s="195">
        <v>0.26561203002929701</v>
      </c>
      <c r="L20" s="195">
        <f t="shared" si="293"/>
        <v>128.80668530467267</v>
      </c>
      <c r="M20" s="195">
        <f t="shared" si="294"/>
        <v>14.174394565047676</v>
      </c>
      <c r="N20" s="194">
        <f t="shared" si="295"/>
        <v>1170.502352184322</v>
      </c>
      <c r="O20" s="196">
        <f t="shared" si="296"/>
        <v>2583.1530569250685</v>
      </c>
      <c r="P20" s="196">
        <f t="shared" si="297"/>
        <v>1170.502352184322</v>
      </c>
      <c r="Q20" s="196">
        <f t="shared" si="298"/>
        <v>3.4897721134433191</v>
      </c>
      <c r="R20" s="196">
        <f t="shared" si="299"/>
        <v>2.2068755796214692</v>
      </c>
      <c r="S20"/>
      <c r="T20" s="196">
        <f t="shared" si="287"/>
        <v>910.35326938731532</v>
      </c>
      <c r="U20" s="196">
        <f t="shared" si="287"/>
        <v>546.18050759604421</v>
      </c>
      <c r="V20" s="196">
        <f t="shared" si="287"/>
        <v>210.05826012158448</v>
      </c>
      <c r="W20" s="196">
        <f t="shared" si="287"/>
        <v>60.682063835072853</v>
      </c>
      <c r="X20" s="196">
        <f t="shared" si="287"/>
        <v>15.784239787195776</v>
      </c>
      <c r="Y20" s="196">
        <f t="shared" si="287"/>
        <v>3.9863772090619967</v>
      </c>
      <c r="Z20" s="398">
        <f t="shared" si="287"/>
        <v>0.9991463952264924</v>
      </c>
      <c r="AA20" s="403">
        <f t="shared" si="288"/>
        <v>210.05826012158448</v>
      </c>
      <c r="AB20" s="196">
        <f t="shared" si="288"/>
        <v>103.69790313513933</v>
      </c>
      <c r="AC20" s="404">
        <f t="shared" si="288"/>
        <v>60.682063835072853</v>
      </c>
      <c r="AD20" s="403">
        <f t="shared" si="288"/>
        <v>210.05826012158448</v>
      </c>
      <c r="AE20" s="196">
        <f t="shared" si="288"/>
        <v>143.72256495339667</v>
      </c>
      <c r="AF20" s="404">
        <f t="shared" si="288"/>
        <v>103.69790313513933</v>
      </c>
      <c r="AG20" s="403">
        <f t="shared" si="288"/>
        <v>143.72256495339667</v>
      </c>
      <c r="AH20" s="196">
        <f t="shared" si="288"/>
        <v>121.36529239968377</v>
      </c>
      <c r="AI20" s="404">
        <f t="shared" si="288"/>
        <v>103.69790313513933</v>
      </c>
      <c r="AJ20" s="403">
        <f t="shared" si="288"/>
        <v>121.36529239968377</v>
      </c>
      <c r="AK20" s="196">
        <f t="shared" si="288"/>
        <v>112.02933526990981</v>
      </c>
      <c r="AL20" s="404">
        <f t="shared" si="288"/>
        <v>103.69790313513933</v>
      </c>
      <c r="AM20" s="403">
        <f t="shared" si="288"/>
        <v>112.02933526990981</v>
      </c>
      <c r="AN20" s="196">
        <f t="shared" si="288"/>
        <v>107.74700657380355</v>
      </c>
      <c r="AO20" s="404">
        <f t="shared" si="288"/>
        <v>103.69790313513933</v>
      </c>
      <c r="AP20" s="403">
        <f t="shared" si="288"/>
        <v>112.02933526990981</v>
      </c>
      <c r="AQ20" s="196">
        <f t="shared" si="289"/>
        <v>109.85795893569103</v>
      </c>
      <c r="AR20" s="404">
        <f t="shared" si="289"/>
        <v>107.74700657380355</v>
      </c>
      <c r="AS20" s="403">
        <f t="shared" si="289"/>
        <v>112.02933526990981</v>
      </c>
      <c r="AT20" s="196">
        <f t="shared" si="289"/>
        <v>110.93595670961355</v>
      </c>
      <c r="AU20" s="404">
        <f t="shared" si="289"/>
        <v>109.85795893569103</v>
      </c>
      <c r="AV20" s="403">
        <f t="shared" si="289"/>
        <v>110.93595670961355</v>
      </c>
      <c r="AW20" s="196">
        <f t="shared" si="289"/>
        <v>110.3950526312655</v>
      </c>
      <c r="AX20" s="404">
        <f t="shared" si="289"/>
        <v>109.85795893569103</v>
      </c>
      <c r="AY20" s="403">
        <f t="shared" si="289"/>
        <v>110.93595670961355</v>
      </c>
      <c r="AZ20" s="196">
        <f t="shared" si="289"/>
        <v>110.66502621144556</v>
      </c>
      <c r="BA20" s="404">
        <f t="shared" si="289"/>
        <v>110.3950526312655</v>
      </c>
      <c r="BB20" s="403">
        <f t="shared" si="289"/>
        <v>110.93595670961355</v>
      </c>
      <c r="BC20" s="196">
        <f t="shared" si="289"/>
        <v>110.80037157435707</v>
      </c>
      <c r="BD20" s="404">
        <f t="shared" si="289"/>
        <v>110.66502621144556</v>
      </c>
      <c r="BE20" s="403">
        <f t="shared" si="289"/>
        <v>110.80037157435707</v>
      </c>
      <c r="BF20" s="196">
        <f t="shared" si="290"/>
        <v>110.7326689553436</v>
      </c>
      <c r="BG20" s="404">
        <f t="shared" si="290"/>
        <v>110.66502621144556</v>
      </c>
      <c r="BH20" s="403">
        <f t="shared" si="290"/>
        <v>110.7326689553436</v>
      </c>
      <c r="BI20" s="196">
        <f t="shared" si="290"/>
        <v>110.6988401032483</v>
      </c>
      <c r="BJ20" s="404">
        <f t="shared" si="290"/>
        <v>110.66502621144556</v>
      </c>
      <c r="BK20" s="403">
        <f t="shared" si="290"/>
        <v>110.7326689553436</v>
      </c>
      <c r="BL20" s="196">
        <f t="shared" si="290"/>
        <v>110.7157526587292</v>
      </c>
      <c r="BM20" s="404">
        <f t="shared" si="290"/>
        <v>110.6988401032483</v>
      </c>
      <c r="BN20" s="403">
        <f t="shared" si="290"/>
        <v>110.7326689553436</v>
      </c>
      <c r="BO20" s="196">
        <f t="shared" si="290"/>
        <v>110.72421033932842</v>
      </c>
      <c r="BP20" s="404">
        <f t="shared" si="290"/>
        <v>110.7157526587292</v>
      </c>
      <c r="BQ20" s="403">
        <f t="shared" si="290"/>
        <v>110.7326689553436</v>
      </c>
      <c r="BR20" s="196">
        <f t="shared" si="290"/>
        <v>110.72843953040073</v>
      </c>
      <c r="BS20" s="404">
        <f t="shared" si="290"/>
        <v>110.72421033932842</v>
      </c>
      <c r="BT20" s="403">
        <f t="shared" si="290"/>
        <v>110.72843953040073</v>
      </c>
      <c r="BU20" s="196">
        <f t="shared" si="291"/>
        <v>110.7263249056318</v>
      </c>
      <c r="BV20" s="404">
        <f t="shared" si="291"/>
        <v>110.72421033932842</v>
      </c>
      <c r="BW20" s="403">
        <f t="shared" si="291"/>
        <v>110.72843953040073</v>
      </c>
      <c r="BX20" s="196">
        <f t="shared" si="291"/>
        <v>110.72738221070794</v>
      </c>
      <c r="BY20" s="404">
        <f t="shared" si="291"/>
        <v>110.7263249056318</v>
      </c>
      <c r="BZ20" s="403">
        <f t="shared" si="291"/>
        <v>110.72843953040073</v>
      </c>
      <c r="CA20" s="196">
        <f t="shared" si="291"/>
        <v>110.72791086872724</v>
      </c>
      <c r="CB20" s="404">
        <f t="shared" si="291"/>
        <v>110.72738221070794</v>
      </c>
      <c r="CC20" s="403">
        <f t="shared" si="291"/>
        <v>110.72843953040073</v>
      </c>
      <c r="CD20" s="196">
        <f t="shared" si="291"/>
        <v>110.72817519910721</v>
      </c>
      <c r="CE20" s="404">
        <f t="shared" si="291"/>
        <v>110.72791086872724</v>
      </c>
      <c r="CF20" s="403">
        <f t="shared" si="291"/>
        <v>110.72843953040073</v>
      </c>
      <c r="CG20" s="196">
        <f t="shared" si="291"/>
        <v>110.72830736463978</v>
      </c>
      <c r="CH20" s="404">
        <f t="shared" si="291"/>
        <v>110.72817519910721</v>
      </c>
      <c r="CI20" s="403">
        <f t="shared" si="291"/>
        <v>110.72843953040073</v>
      </c>
      <c r="CJ20" s="196">
        <f t="shared" si="292"/>
        <v>110.72837344749171</v>
      </c>
      <c r="CK20" s="404">
        <f t="shared" si="292"/>
        <v>110.72830736463978</v>
      </c>
      <c r="CL20" s="403">
        <f t="shared" si="292"/>
        <v>110.72843953040073</v>
      </c>
      <c r="CM20" s="196">
        <f t="shared" si="292"/>
        <v>110.72840648893909</v>
      </c>
      <c r="CN20" s="404">
        <f t="shared" si="292"/>
        <v>110.72837344749171</v>
      </c>
    </row>
    <row r="21" spans="2:92" x14ac:dyDescent="0.25">
      <c r="G21" s="390">
        <v>7</v>
      </c>
      <c r="H21" s="390">
        <v>13</v>
      </c>
      <c r="I21" s="390">
        <v>0</v>
      </c>
      <c r="J21" s="194">
        <v>8.3082695007324201</v>
      </c>
      <c r="K21" s="195">
        <v>0.21156845092773402</v>
      </c>
      <c r="L21" s="195">
        <f t="shared" si="293"/>
        <v>185.61315940544026</v>
      </c>
      <c r="M21" s="195">
        <f t="shared" si="294"/>
        <v>22.34077257473141</v>
      </c>
      <c r="N21" s="194">
        <f t="shared" si="295"/>
        <v>1542.1241512228044</v>
      </c>
      <c r="O21" s="196">
        <f t="shared" si="296"/>
        <v>3265.064432083243</v>
      </c>
      <c r="P21" s="196">
        <f t="shared" si="297"/>
        <v>1542.1241512228041</v>
      </c>
      <c r="Q21" s="196">
        <f t="shared" si="298"/>
        <v>1.786999916172443</v>
      </c>
      <c r="R21" s="196">
        <f t="shared" si="299"/>
        <v>2.1172513441892855</v>
      </c>
      <c r="S21"/>
      <c r="T21" s="196">
        <f t="shared" si="287"/>
        <v>1120.3266111191726</v>
      </c>
      <c r="U21" s="196">
        <f t="shared" si="287"/>
        <v>615.37752571311307</v>
      </c>
      <c r="V21" s="196">
        <f t="shared" si="287"/>
        <v>219.55312843363311</v>
      </c>
      <c r="W21" s="196">
        <f t="shared" si="287"/>
        <v>61.449761279735725</v>
      </c>
      <c r="X21" s="196">
        <f t="shared" si="287"/>
        <v>15.835699870386392</v>
      </c>
      <c r="Y21" s="196">
        <f t="shared" si="287"/>
        <v>3.989651542544403</v>
      </c>
      <c r="Z21" s="398">
        <f t="shared" si="287"/>
        <v>0.99935196400159532</v>
      </c>
      <c r="AA21" s="403">
        <f t="shared" si="288"/>
        <v>219.55312843363311</v>
      </c>
      <c r="AB21" s="196">
        <f t="shared" si="288"/>
        <v>105.96005470533558</v>
      </c>
      <c r="AC21" s="404">
        <f t="shared" si="288"/>
        <v>61.449761279735725</v>
      </c>
      <c r="AD21" s="403">
        <f t="shared" si="288"/>
        <v>219.55312843363311</v>
      </c>
      <c r="AE21" s="196">
        <f t="shared" si="288"/>
        <v>148.10488295152098</v>
      </c>
      <c r="AF21" s="404">
        <f t="shared" si="288"/>
        <v>105.96005470533558</v>
      </c>
      <c r="AG21" s="403">
        <f t="shared" si="288"/>
        <v>148.10488295152098</v>
      </c>
      <c r="AH21" s="196">
        <f t="shared" si="288"/>
        <v>124.47548942061091</v>
      </c>
      <c r="AI21" s="404">
        <f t="shared" si="288"/>
        <v>105.96005470533558</v>
      </c>
      <c r="AJ21" s="403">
        <f t="shared" si="288"/>
        <v>124.47548942061091</v>
      </c>
      <c r="AK21" s="196">
        <f t="shared" si="288"/>
        <v>114.67422222274018</v>
      </c>
      <c r="AL21" s="404">
        <f t="shared" si="288"/>
        <v>105.96005470533558</v>
      </c>
      <c r="AM21" s="403">
        <f t="shared" si="288"/>
        <v>114.67422222274018</v>
      </c>
      <c r="AN21" s="196">
        <f t="shared" si="288"/>
        <v>110.19135026305646</v>
      </c>
      <c r="AO21" s="404">
        <f t="shared" si="288"/>
        <v>105.96005470533558</v>
      </c>
      <c r="AP21" s="403">
        <f t="shared" si="288"/>
        <v>114.67422222274018</v>
      </c>
      <c r="AQ21" s="196">
        <f t="shared" si="289"/>
        <v>112.40014868752152</v>
      </c>
      <c r="AR21" s="404">
        <f t="shared" si="289"/>
        <v>110.19135026305646</v>
      </c>
      <c r="AS21" s="403">
        <f t="shared" si="289"/>
        <v>114.67422222274018</v>
      </c>
      <c r="AT21" s="196">
        <f t="shared" si="289"/>
        <v>113.52887126121728</v>
      </c>
      <c r="AU21" s="404">
        <f t="shared" si="289"/>
        <v>112.40014868752152</v>
      </c>
      <c r="AV21" s="403">
        <f t="shared" si="289"/>
        <v>113.52887126121728</v>
      </c>
      <c r="AW21" s="196">
        <f t="shared" si="289"/>
        <v>112.96245105323023</v>
      </c>
      <c r="AX21" s="404">
        <f t="shared" si="289"/>
        <v>112.40014868752152</v>
      </c>
      <c r="AY21" s="403">
        <f t="shared" si="289"/>
        <v>113.52887126121728</v>
      </c>
      <c r="AZ21" s="196">
        <f t="shared" si="289"/>
        <v>113.24514399106722</v>
      </c>
      <c r="BA21" s="404">
        <f t="shared" si="289"/>
        <v>112.96245105323023</v>
      </c>
      <c r="BB21" s="403">
        <f t="shared" si="289"/>
        <v>113.52887126121728</v>
      </c>
      <c r="BC21" s="196">
        <f t="shared" si="289"/>
        <v>113.38687802859303</v>
      </c>
      <c r="BD21" s="404">
        <f t="shared" si="289"/>
        <v>113.24514399106722</v>
      </c>
      <c r="BE21" s="403">
        <f t="shared" si="289"/>
        <v>113.38687802859303</v>
      </c>
      <c r="BF21" s="196">
        <f t="shared" si="290"/>
        <v>113.31597864876251</v>
      </c>
      <c r="BG21" s="404">
        <f t="shared" si="290"/>
        <v>113.24514399106722</v>
      </c>
      <c r="BH21" s="403">
        <f t="shared" si="290"/>
        <v>113.31597864876251</v>
      </c>
      <c r="BI21" s="196">
        <f t="shared" si="290"/>
        <v>113.28055323443192</v>
      </c>
      <c r="BJ21" s="404">
        <f t="shared" si="290"/>
        <v>113.24514399106722</v>
      </c>
      <c r="BK21" s="403">
        <f t="shared" si="290"/>
        <v>113.31597864876251</v>
      </c>
      <c r="BL21" s="196">
        <f t="shared" si="290"/>
        <v>113.29826391962875</v>
      </c>
      <c r="BM21" s="404">
        <f t="shared" si="290"/>
        <v>113.28055323443192</v>
      </c>
      <c r="BN21" s="403">
        <f t="shared" si="290"/>
        <v>113.31597864876251</v>
      </c>
      <c r="BO21" s="196">
        <f t="shared" si="290"/>
        <v>113.30712077862877</v>
      </c>
      <c r="BP21" s="404">
        <f t="shared" si="290"/>
        <v>113.29826391962875</v>
      </c>
      <c r="BQ21" s="403">
        <f t="shared" si="290"/>
        <v>113.31597864876251</v>
      </c>
      <c r="BR21" s="196">
        <f t="shared" si="290"/>
        <v>113.31154958729459</v>
      </c>
      <c r="BS21" s="404">
        <f t="shared" si="290"/>
        <v>113.30712077862877</v>
      </c>
      <c r="BT21" s="403">
        <f t="shared" si="290"/>
        <v>113.31154958729459</v>
      </c>
      <c r="BU21" s="196">
        <f t="shared" si="291"/>
        <v>113.30933515136259</v>
      </c>
      <c r="BV21" s="404">
        <f t="shared" si="291"/>
        <v>113.30712077862877</v>
      </c>
      <c r="BW21" s="403">
        <f t="shared" si="291"/>
        <v>113.31154958729459</v>
      </c>
      <c r="BX21" s="196">
        <f t="shared" si="291"/>
        <v>113.31044236142867</v>
      </c>
      <c r="BY21" s="404">
        <f t="shared" si="291"/>
        <v>113.30933515136259</v>
      </c>
      <c r="BZ21" s="403">
        <f t="shared" si="291"/>
        <v>113.31154958729459</v>
      </c>
      <c r="CA21" s="196">
        <f t="shared" si="291"/>
        <v>113.31099597238662</v>
      </c>
      <c r="CB21" s="404">
        <f t="shared" si="291"/>
        <v>113.31044236142867</v>
      </c>
      <c r="CC21" s="403">
        <f t="shared" si="291"/>
        <v>113.31154958729459</v>
      </c>
      <c r="CD21" s="196">
        <f t="shared" si="291"/>
        <v>113.31127277934685</v>
      </c>
      <c r="CE21" s="404">
        <f t="shared" si="291"/>
        <v>113.31099597238662</v>
      </c>
      <c r="CF21" s="403">
        <f t="shared" si="291"/>
        <v>113.31154958729459</v>
      </c>
      <c r="CG21" s="196">
        <f t="shared" si="291"/>
        <v>113.31141118319728</v>
      </c>
      <c r="CH21" s="404">
        <f t="shared" si="291"/>
        <v>113.31127277934685</v>
      </c>
      <c r="CI21" s="403">
        <f t="shared" si="291"/>
        <v>113.31154958729459</v>
      </c>
      <c r="CJ21" s="196">
        <f t="shared" si="292"/>
        <v>113.31148038521508</v>
      </c>
      <c r="CK21" s="404">
        <f t="shared" si="292"/>
        <v>113.31141118319728</v>
      </c>
      <c r="CL21" s="403">
        <f t="shared" si="292"/>
        <v>113.31154958729459</v>
      </c>
      <c r="CM21" s="196">
        <f t="shared" si="292"/>
        <v>113.31151498624712</v>
      </c>
      <c r="CN21" s="404">
        <f t="shared" si="292"/>
        <v>113.31148038521508</v>
      </c>
    </row>
    <row r="22" spans="2:92" x14ac:dyDescent="0.25">
      <c r="G22" s="390">
        <v>8</v>
      </c>
      <c r="H22" s="390">
        <v>15</v>
      </c>
      <c r="I22" s="390">
        <v>0</v>
      </c>
      <c r="J22" s="194">
        <v>7.8345481872558596</v>
      </c>
      <c r="K22" s="195">
        <v>0.23405647277832001</v>
      </c>
      <c r="L22" s="195">
        <f t="shared" si="293"/>
        <v>143.0120539917281</v>
      </c>
      <c r="M22" s="195">
        <f t="shared" si="294"/>
        <v>18.254026980695581</v>
      </c>
      <c r="N22" s="194">
        <f t="shared" si="295"/>
        <v>1120.4348283566305</v>
      </c>
      <c r="O22" s="196">
        <f t="shared" si="296"/>
        <v>2306.4635061352378</v>
      </c>
      <c r="P22" s="196">
        <f t="shared" si="297"/>
        <v>1120.4348283566305</v>
      </c>
      <c r="Q22" s="196">
        <f t="shared" si="298"/>
        <v>10.447834150855865</v>
      </c>
      <c r="R22" s="196">
        <f t="shared" si="299"/>
        <v>2.0585432081919346</v>
      </c>
      <c r="S22"/>
      <c r="T22" s="196">
        <f t="shared" si="287"/>
        <v>879.7773207097764</v>
      </c>
      <c r="U22" s="196">
        <f t="shared" si="287"/>
        <v>535.02454309438383</v>
      </c>
      <c r="V22" s="196">
        <f t="shared" si="287"/>
        <v>208.3871391148642</v>
      </c>
      <c r="W22" s="196">
        <f t="shared" si="287"/>
        <v>60.541810573332192</v>
      </c>
      <c r="X22" s="196">
        <f t="shared" si="287"/>
        <v>15.774734112672174</v>
      </c>
      <c r="Y22" s="196">
        <f t="shared" si="287"/>
        <v>3.9857706293006028</v>
      </c>
      <c r="Z22" s="398">
        <f t="shared" si="287"/>
        <v>0.99910828523003392</v>
      </c>
      <c r="AA22" s="403">
        <f t="shared" si="288"/>
        <v>208.3871391148642</v>
      </c>
      <c r="AB22" s="196">
        <f t="shared" si="288"/>
        <v>103.28899922235959</v>
      </c>
      <c r="AC22" s="404">
        <f t="shared" si="288"/>
        <v>60.541810573332192</v>
      </c>
      <c r="AD22" s="403">
        <f t="shared" si="288"/>
        <v>208.3871391148642</v>
      </c>
      <c r="AE22" s="196">
        <f t="shared" si="288"/>
        <v>142.93828565716791</v>
      </c>
      <c r="AF22" s="404">
        <f t="shared" si="288"/>
        <v>103.28899922235959</v>
      </c>
      <c r="AG22" s="403">
        <f t="shared" si="288"/>
        <v>142.93828565716791</v>
      </c>
      <c r="AH22" s="196">
        <f t="shared" si="288"/>
        <v>120.8055623026093</v>
      </c>
      <c r="AI22" s="404">
        <f t="shared" si="288"/>
        <v>103.28899922235959</v>
      </c>
      <c r="AJ22" s="403">
        <f t="shared" si="288"/>
        <v>120.8055623026093</v>
      </c>
      <c r="AK22" s="196">
        <f t="shared" si="288"/>
        <v>111.55223763082897</v>
      </c>
      <c r="AL22" s="404">
        <f t="shared" si="288"/>
        <v>103.28899922235959</v>
      </c>
      <c r="AM22" s="403">
        <f t="shared" si="288"/>
        <v>111.55223763082897</v>
      </c>
      <c r="AN22" s="196">
        <f t="shared" si="288"/>
        <v>107.30561414435496</v>
      </c>
      <c r="AO22" s="404">
        <f t="shared" si="288"/>
        <v>103.28899922235959</v>
      </c>
      <c r="AP22" s="403">
        <f t="shared" si="288"/>
        <v>111.55223763082897</v>
      </c>
      <c r="AQ22" s="196">
        <f t="shared" si="289"/>
        <v>109.39913860822399</v>
      </c>
      <c r="AR22" s="404">
        <f t="shared" si="289"/>
        <v>107.30561414435496</v>
      </c>
      <c r="AS22" s="403">
        <f t="shared" si="289"/>
        <v>111.55223763082897</v>
      </c>
      <c r="AT22" s="196">
        <f t="shared" si="289"/>
        <v>110.46810688963086</v>
      </c>
      <c r="AU22" s="404">
        <f t="shared" si="289"/>
        <v>109.39913860822399</v>
      </c>
      <c r="AV22" s="403">
        <f t="shared" si="289"/>
        <v>110.46810688963086</v>
      </c>
      <c r="AW22" s="196">
        <f t="shared" si="289"/>
        <v>109.93174446761024</v>
      </c>
      <c r="AX22" s="404">
        <f t="shared" si="289"/>
        <v>109.39913860822399</v>
      </c>
      <c r="AY22" s="403">
        <f t="shared" si="289"/>
        <v>110.46810688963086</v>
      </c>
      <c r="AZ22" s="196">
        <f t="shared" si="289"/>
        <v>110.19945399426477</v>
      </c>
      <c r="BA22" s="404">
        <f t="shared" si="289"/>
        <v>109.93174446761024</v>
      </c>
      <c r="BB22" s="403">
        <f t="shared" si="289"/>
        <v>110.46810688963086</v>
      </c>
      <c r="BC22" s="196">
        <f t="shared" si="289"/>
        <v>110.33366225536606</v>
      </c>
      <c r="BD22" s="404">
        <f t="shared" si="289"/>
        <v>110.19945399426477</v>
      </c>
      <c r="BE22" s="403">
        <f t="shared" si="289"/>
        <v>110.33366225536606</v>
      </c>
      <c r="BF22" s="196">
        <f t="shared" si="290"/>
        <v>110.26652861141213</v>
      </c>
      <c r="BG22" s="404">
        <f t="shared" si="290"/>
        <v>110.19945399426477</v>
      </c>
      <c r="BH22" s="403">
        <f t="shared" si="290"/>
        <v>110.26652861141213</v>
      </c>
      <c r="BI22" s="196">
        <f t="shared" si="290"/>
        <v>110.23298392863803</v>
      </c>
      <c r="BJ22" s="404">
        <f t="shared" si="290"/>
        <v>110.19945399426477</v>
      </c>
      <c r="BK22" s="403">
        <f t="shared" si="290"/>
        <v>110.26652861141213</v>
      </c>
      <c r="BL22" s="196">
        <f t="shared" si="290"/>
        <v>110.2497544259564</v>
      </c>
      <c r="BM22" s="404">
        <f t="shared" si="290"/>
        <v>110.23298392863803</v>
      </c>
      <c r="BN22" s="403">
        <f t="shared" si="290"/>
        <v>110.26652861141213</v>
      </c>
      <c r="BO22" s="196">
        <f t="shared" si="290"/>
        <v>110.25814105760224</v>
      </c>
      <c r="BP22" s="404">
        <f t="shared" si="290"/>
        <v>110.2497544259564</v>
      </c>
      <c r="BQ22" s="403">
        <f t="shared" si="290"/>
        <v>110.26652861141213</v>
      </c>
      <c r="BR22" s="196">
        <f t="shared" si="290"/>
        <v>110.26233471922858</v>
      </c>
      <c r="BS22" s="404">
        <f t="shared" si="290"/>
        <v>110.25814105760224</v>
      </c>
      <c r="BT22" s="403">
        <f t="shared" si="290"/>
        <v>110.26233471922858</v>
      </c>
      <c r="BU22" s="196">
        <f t="shared" si="291"/>
        <v>110.26023785959677</v>
      </c>
      <c r="BV22" s="404">
        <f t="shared" si="291"/>
        <v>110.25814105760224</v>
      </c>
      <c r="BW22" s="403">
        <f t="shared" si="291"/>
        <v>110.26233471922858</v>
      </c>
      <c r="BX22" s="196">
        <f t="shared" si="291"/>
        <v>110.26128628220789</v>
      </c>
      <c r="BY22" s="404">
        <f t="shared" si="291"/>
        <v>110.26023785959677</v>
      </c>
      <c r="BZ22" s="403">
        <f t="shared" si="291"/>
        <v>110.26233471922858</v>
      </c>
      <c r="CA22" s="196">
        <f t="shared" si="291"/>
        <v>110.26181049891701</v>
      </c>
      <c r="CB22" s="404">
        <f t="shared" si="291"/>
        <v>110.26128628220789</v>
      </c>
      <c r="CC22" s="403">
        <f t="shared" si="291"/>
        <v>110.26233471922858</v>
      </c>
      <c r="CD22" s="196">
        <f t="shared" si="291"/>
        <v>110.26207260862249</v>
      </c>
      <c r="CE22" s="404">
        <f t="shared" si="291"/>
        <v>110.26181049891701</v>
      </c>
      <c r="CF22" s="403">
        <f t="shared" si="291"/>
        <v>110.26233471922858</v>
      </c>
      <c r="CG22" s="196">
        <f t="shared" si="291"/>
        <v>110.26220366381295</v>
      </c>
      <c r="CH22" s="404">
        <f t="shared" si="291"/>
        <v>110.26207260862249</v>
      </c>
      <c r="CI22" s="403">
        <f t="shared" si="291"/>
        <v>110.26233471922858</v>
      </c>
      <c r="CJ22" s="196">
        <f t="shared" si="292"/>
        <v>110.26226919149262</v>
      </c>
      <c r="CK22" s="404">
        <f t="shared" si="292"/>
        <v>110.26220366381295</v>
      </c>
      <c r="CL22" s="403">
        <f t="shared" si="292"/>
        <v>110.26233471922858</v>
      </c>
      <c r="CM22" s="196">
        <f t="shared" si="292"/>
        <v>110.26230195535356</v>
      </c>
      <c r="CN22" s="404">
        <f t="shared" si="292"/>
        <v>110.26226919149262</v>
      </c>
    </row>
    <row r="23" spans="2:92" x14ac:dyDescent="0.25">
      <c r="G23" s="390">
        <v>9</v>
      </c>
      <c r="H23" s="390">
        <v>16</v>
      </c>
      <c r="I23" s="390">
        <v>0</v>
      </c>
      <c r="J23" s="194">
        <v>8.4378540039062511</v>
      </c>
      <c r="K23" s="195">
        <v>0.260055541992188</v>
      </c>
      <c r="L23" s="195">
        <f t="shared" si="293"/>
        <v>124.76701358866818</v>
      </c>
      <c r="M23" s="195">
        <f t="shared" si="294"/>
        <v>14.786581224433142</v>
      </c>
      <c r="N23" s="194">
        <f t="shared" si="295"/>
        <v>1052.7658451645693</v>
      </c>
      <c r="O23" s="196">
        <f t="shared" si="296"/>
        <v>2245.2632073613877</v>
      </c>
      <c r="P23" s="196">
        <f t="shared" si="297"/>
        <v>1052.7658451645693</v>
      </c>
      <c r="Q23" s="196">
        <f t="shared" si="298"/>
        <v>0.34721446476645274</v>
      </c>
      <c r="R23" s="196">
        <f t="shared" si="299"/>
        <v>2.1327280113370377</v>
      </c>
      <c r="S23"/>
      <c r="T23" s="196">
        <f t="shared" si="287"/>
        <v>837.50728455514911</v>
      </c>
      <c r="U23" s="196">
        <f t="shared" si="287"/>
        <v>519.0918504166234</v>
      </c>
      <c r="V23" s="196">
        <f t="shared" si="287"/>
        <v>205.92534360356933</v>
      </c>
      <c r="W23" s="196">
        <f t="shared" si="287"/>
        <v>60.332266054038932</v>
      </c>
      <c r="X23" s="196">
        <f t="shared" si="287"/>
        <v>15.760471387480967</v>
      </c>
      <c r="Y23" s="196">
        <f t="shared" si="287"/>
        <v>3.9848594652512559</v>
      </c>
      <c r="Z23" s="398">
        <f t="shared" si="287"/>
        <v>0.99905102257338418</v>
      </c>
      <c r="AA23" s="403">
        <f t="shared" si="288"/>
        <v>205.92534360356933</v>
      </c>
      <c r="AB23" s="196">
        <f t="shared" si="288"/>
        <v>102.68056507055168</v>
      </c>
      <c r="AC23" s="404">
        <f t="shared" si="288"/>
        <v>60.332266054038932</v>
      </c>
      <c r="AD23" s="403">
        <f t="shared" si="288"/>
        <v>205.92534360356933</v>
      </c>
      <c r="AE23" s="196">
        <f t="shared" si="288"/>
        <v>141.77570883561808</v>
      </c>
      <c r="AF23" s="404">
        <f t="shared" si="288"/>
        <v>102.68056507055168</v>
      </c>
      <c r="AG23" s="403">
        <f t="shared" si="288"/>
        <v>141.77570883561808</v>
      </c>
      <c r="AH23" s="196">
        <f t="shared" si="288"/>
        <v>119.97409404507881</v>
      </c>
      <c r="AI23" s="404">
        <f t="shared" si="288"/>
        <v>102.68056507055168</v>
      </c>
      <c r="AJ23" s="403">
        <f t="shared" si="288"/>
        <v>119.97409404507881</v>
      </c>
      <c r="AK23" s="196">
        <f t="shared" si="288"/>
        <v>110.84289281088006</v>
      </c>
      <c r="AL23" s="404">
        <f t="shared" si="288"/>
        <v>102.68056507055168</v>
      </c>
      <c r="AM23" s="403">
        <f t="shared" si="288"/>
        <v>110.84289281088006</v>
      </c>
      <c r="AN23" s="196">
        <f t="shared" si="288"/>
        <v>106.6490897595517</v>
      </c>
      <c r="AO23" s="404">
        <f t="shared" si="288"/>
        <v>102.68056507055168</v>
      </c>
      <c r="AP23" s="403">
        <f t="shared" si="288"/>
        <v>110.84289281088006</v>
      </c>
      <c r="AQ23" s="196">
        <f t="shared" si="289"/>
        <v>108.71682828835576</v>
      </c>
      <c r="AR23" s="404">
        <f t="shared" si="289"/>
        <v>106.6490897595517</v>
      </c>
      <c r="AS23" s="403">
        <f t="shared" si="289"/>
        <v>110.84289281088006</v>
      </c>
      <c r="AT23" s="196">
        <f t="shared" si="289"/>
        <v>109.77243974619829</v>
      </c>
      <c r="AU23" s="404">
        <f t="shared" si="289"/>
        <v>108.71682828835576</v>
      </c>
      <c r="AV23" s="403">
        <f t="shared" si="289"/>
        <v>109.77243974619829</v>
      </c>
      <c r="AW23" s="196">
        <f t="shared" si="289"/>
        <v>109.24279528736372</v>
      </c>
      <c r="AX23" s="404">
        <f t="shared" si="289"/>
        <v>108.71682828835576</v>
      </c>
      <c r="AY23" s="403">
        <f t="shared" si="289"/>
        <v>109.77243974619829</v>
      </c>
      <c r="AZ23" s="196">
        <f t="shared" si="289"/>
        <v>109.50715578899428</v>
      </c>
      <c r="BA23" s="404">
        <f t="shared" si="289"/>
        <v>109.24279528736372</v>
      </c>
      <c r="BB23" s="403">
        <f t="shared" si="289"/>
        <v>109.77243974619829</v>
      </c>
      <c r="BC23" s="196">
        <f t="shared" si="289"/>
        <v>109.63968207880592</v>
      </c>
      <c r="BD23" s="404">
        <f t="shared" si="289"/>
        <v>109.50715578899428</v>
      </c>
      <c r="BE23" s="403">
        <f t="shared" si="289"/>
        <v>109.63968207880592</v>
      </c>
      <c r="BF23" s="196">
        <f t="shared" si="290"/>
        <v>109.57339004386085</v>
      </c>
      <c r="BG23" s="404">
        <f t="shared" si="290"/>
        <v>109.50715578899428</v>
      </c>
      <c r="BH23" s="403">
        <f t="shared" si="290"/>
        <v>109.57339004386085</v>
      </c>
      <c r="BI23" s="196">
        <f t="shared" si="290"/>
        <v>109.54026569793292</v>
      </c>
      <c r="BJ23" s="404">
        <f t="shared" si="290"/>
        <v>109.50715578899428</v>
      </c>
      <c r="BK23" s="403">
        <f t="shared" si="290"/>
        <v>109.57339004386085</v>
      </c>
      <c r="BL23" s="196">
        <f t="shared" si="290"/>
        <v>109.55682606577155</v>
      </c>
      <c r="BM23" s="404">
        <f t="shared" si="290"/>
        <v>109.54026569793292</v>
      </c>
      <c r="BN23" s="403">
        <f t="shared" si="290"/>
        <v>109.57339004386085</v>
      </c>
      <c r="BO23" s="196">
        <f t="shared" si="290"/>
        <v>109.56510760347213</v>
      </c>
      <c r="BP23" s="404">
        <f t="shared" si="290"/>
        <v>109.55682606577155</v>
      </c>
      <c r="BQ23" s="403">
        <f t="shared" si="290"/>
        <v>109.57339004386085</v>
      </c>
      <c r="BR23" s="196">
        <f t="shared" si="290"/>
        <v>109.56924871082263</v>
      </c>
      <c r="BS23" s="404">
        <f t="shared" si="290"/>
        <v>109.56510760347213</v>
      </c>
      <c r="BT23" s="403">
        <f t="shared" si="290"/>
        <v>109.56924871082263</v>
      </c>
      <c r="BU23" s="196">
        <f t="shared" si="291"/>
        <v>109.5671781289374</v>
      </c>
      <c r="BV23" s="404">
        <f t="shared" si="291"/>
        <v>109.56510760347213</v>
      </c>
      <c r="BW23" s="403">
        <f t="shared" si="291"/>
        <v>109.56924871082263</v>
      </c>
      <c r="BX23" s="196">
        <f t="shared" si="291"/>
        <v>109.5682134128274</v>
      </c>
      <c r="BY23" s="404">
        <f t="shared" si="291"/>
        <v>109.5671781289374</v>
      </c>
      <c r="BZ23" s="403">
        <f t="shared" si="291"/>
        <v>109.56924871082263</v>
      </c>
      <c r="CA23" s="196">
        <f t="shared" si="291"/>
        <v>109.56873106006185</v>
      </c>
      <c r="CB23" s="404">
        <f t="shared" si="291"/>
        <v>109.5682134128274</v>
      </c>
      <c r="CC23" s="403">
        <f t="shared" si="291"/>
        <v>109.56924871082263</v>
      </c>
      <c r="CD23" s="196">
        <f t="shared" si="291"/>
        <v>109.56898988500144</v>
      </c>
      <c r="CE23" s="404">
        <f t="shared" si="291"/>
        <v>109.56873106006185</v>
      </c>
      <c r="CF23" s="403">
        <f t="shared" si="291"/>
        <v>109.56924871082263</v>
      </c>
      <c r="CG23" s="196">
        <f t="shared" si="291"/>
        <v>109.56911929780185</v>
      </c>
      <c r="CH23" s="404">
        <f t="shared" si="291"/>
        <v>109.56898988500144</v>
      </c>
      <c r="CI23" s="403">
        <f t="shared" si="291"/>
        <v>109.56924871082263</v>
      </c>
      <c r="CJ23" s="196">
        <f t="shared" si="292"/>
        <v>109.56918400428469</v>
      </c>
      <c r="CK23" s="404">
        <f t="shared" si="292"/>
        <v>109.56911929780185</v>
      </c>
      <c r="CL23" s="403">
        <f t="shared" si="292"/>
        <v>109.56924871082263</v>
      </c>
      <c r="CM23" s="196">
        <f t="shared" si="292"/>
        <v>109.56921635754678</v>
      </c>
      <c r="CN23" s="404">
        <f t="shared" si="292"/>
        <v>109.56918400428469</v>
      </c>
    </row>
    <row r="24" spans="2:92" x14ac:dyDescent="0.25">
      <c r="G24" s="390">
        <v>10</v>
      </c>
      <c r="H24" s="390">
        <v>18</v>
      </c>
      <c r="I24" s="390">
        <v>0</v>
      </c>
      <c r="J24" s="194">
        <v>9.2132530212402308</v>
      </c>
      <c r="K24" s="195">
        <v>0.30000038146972702</v>
      </c>
      <c r="L24" s="195">
        <f t="shared" si="293"/>
        <v>102.36921767523135</v>
      </c>
      <c r="M24" s="195">
        <f t="shared" si="294"/>
        <v>11.111082854148192</v>
      </c>
      <c r="N24" s="194">
        <f t="shared" si="295"/>
        <v>943.15350402832405</v>
      </c>
      <c r="O24" s="196">
        <f t="shared" si="296"/>
        <v>2094.4072202808902</v>
      </c>
      <c r="P24" s="196">
        <f t="shared" si="297"/>
        <v>943.15350402832428</v>
      </c>
      <c r="Q24" s="196">
        <f t="shared" si="298"/>
        <v>4.3009331867562102</v>
      </c>
      <c r="R24" s="196">
        <f t="shared" si="299"/>
        <v>2.2206429932512788</v>
      </c>
      <c r="S24"/>
      <c r="T24" s="196">
        <f t="shared" si="287"/>
        <v>766.62811510143308</v>
      </c>
      <c r="U24" s="196">
        <f t="shared" si="287"/>
        <v>490.95771435592957</v>
      </c>
      <c r="V24" s="196">
        <f t="shared" si="287"/>
        <v>201.34811449923259</v>
      </c>
      <c r="W24" s="196">
        <f t="shared" si="287"/>
        <v>59.93309263819549</v>
      </c>
      <c r="X24" s="196">
        <f t="shared" si="287"/>
        <v>15.733097988043799</v>
      </c>
      <c r="Y24" s="196">
        <f t="shared" si="287"/>
        <v>3.9831072788814583</v>
      </c>
      <c r="Z24" s="398">
        <f t="shared" si="287"/>
        <v>0.99894085019466283</v>
      </c>
      <c r="AA24" s="403">
        <f t="shared" si="288"/>
        <v>201.34811449923259</v>
      </c>
      <c r="AB24" s="196">
        <f t="shared" si="288"/>
        <v>101.52969416166218</v>
      </c>
      <c r="AC24" s="404">
        <f t="shared" si="288"/>
        <v>59.93309263819549</v>
      </c>
      <c r="AD24" s="403">
        <f t="shared" si="288"/>
        <v>201.34811449923259</v>
      </c>
      <c r="AE24" s="196">
        <f t="shared" si="288"/>
        <v>139.59094569000004</v>
      </c>
      <c r="AF24" s="404">
        <f t="shared" si="288"/>
        <v>101.52969416166218</v>
      </c>
      <c r="AG24" s="403">
        <f t="shared" si="288"/>
        <v>139.59094569000004</v>
      </c>
      <c r="AH24" s="196">
        <f t="shared" si="288"/>
        <v>118.40587752588065</v>
      </c>
      <c r="AI24" s="404">
        <f t="shared" si="288"/>
        <v>101.52969416166218</v>
      </c>
      <c r="AJ24" s="403">
        <f t="shared" si="288"/>
        <v>118.40587752588065</v>
      </c>
      <c r="AK24" s="196">
        <f t="shared" si="288"/>
        <v>109.50297227423241</v>
      </c>
      <c r="AL24" s="404">
        <f t="shared" si="288"/>
        <v>101.52969416166218</v>
      </c>
      <c r="AM24" s="403">
        <f t="shared" si="288"/>
        <v>109.50297227423241</v>
      </c>
      <c r="AN24" s="196">
        <f t="shared" si="288"/>
        <v>105.40807677078996</v>
      </c>
      <c r="AO24" s="404">
        <f t="shared" si="288"/>
        <v>101.52969416166218</v>
      </c>
      <c r="AP24" s="403">
        <f t="shared" si="288"/>
        <v>109.50297227423241</v>
      </c>
      <c r="AQ24" s="196">
        <f t="shared" si="289"/>
        <v>107.42751755458423</v>
      </c>
      <c r="AR24" s="404">
        <f t="shared" si="289"/>
        <v>105.40807677078996</v>
      </c>
      <c r="AS24" s="403">
        <f t="shared" si="289"/>
        <v>109.50297227423241</v>
      </c>
      <c r="AT24" s="196">
        <f t="shared" si="289"/>
        <v>108.45812107493472</v>
      </c>
      <c r="AU24" s="404">
        <f t="shared" si="289"/>
        <v>107.42751755458423</v>
      </c>
      <c r="AV24" s="403">
        <f t="shared" si="289"/>
        <v>108.45812107493472</v>
      </c>
      <c r="AW24" s="196">
        <f t="shared" si="289"/>
        <v>107.94105381195615</v>
      </c>
      <c r="AX24" s="404">
        <f t="shared" si="289"/>
        <v>107.42751755458423</v>
      </c>
      <c r="AY24" s="403">
        <f t="shared" si="289"/>
        <v>108.45812107493472</v>
      </c>
      <c r="AZ24" s="196">
        <f t="shared" si="289"/>
        <v>108.19914414794256</v>
      </c>
      <c r="BA24" s="404">
        <f t="shared" si="289"/>
        <v>107.94105381195615</v>
      </c>
      <c r="BB24" s="403">
        <f t="shared" si="289"/>
        <v>108.45812107493472</v>
      </c>
      <c r="BC24" s="196">
        <f t="shared" si="289"/>
        <v>108.32852154651417</v>
      </c>
      <c r="BD24" s="404">
        <f t="shared" si="289"/>
        <v>108.19914414794256</v>
      </c>
      <c r="BE24" s="403">
        <f t="shared" si="289"/>
        <v>108.32852154651417</v>
      </c>
      <c r="BF24" s="196">
        <f t="shared" si="290"/>
        <v>108.26380511117644</v>
      </c>
      <c r="BG24" s="404">
        <f t="shared" si="290"/>
        <v>108.19914414794256</v>
      </c>
      <c r="BH24" s="403">
        <f t="shared" si="290"/>
        <v>108.26380511117644</v>
      </c>
      <c r="BI24" s="196">
        <f t="shared" si="290"/>
        <v>108.23146769931471</v>
      </c>
      <c r="BJ24" s="404">
        <f t="shared" si="290"/>
        <v>108.19914414794256</v>
      </c>
      <c r="BK24" s="403">
        <f t="shared" si="290"/>
        <v>108.26380511117644</v>
      </c>
      <c r="BL24" s="196">
        <f t="shared" si="290"/>
        <v>108.24763467221354</v>
      </c>
      <c r="BM24" s="404">
        <f t="shared" si="290"/>
        <v>108.23146769931471</v>
      </c>
      <c r="BN24" s="403">
        <f t="shared" si="290"/>
        <v>108.26380511117644</v>
      </c>
      <c r="BO24" s="196">
        <f t="shared" si="290"/>
        <v>108.25571945837811</v>
      </c>
      <c r="BP24" s="404">
        <f t="shared" si="290"/>
        <v>108.24763467221354</v>
      </c>
      <c r="BQ24" s="403">
        <f t="shared" si="290"/>
        <v>108.26380511117644</v>
      </c>
      <c r="BR24" s="196">
        <f t="shared" si="290"/>
        <v>108.25976217644069</v>
      </c>
      <c r="BS24" s="404">
        <f t="shared" si="290"/>
        <v>108.25571945837811</v>
      </c>
      <c r="BT24" s="403">
        <f t="shared" si="290"/>
        <v>108.25976217644069</v>
      </c>
      <c r="BU24" s="196">
        <f t="shared" si="291"/>
        <v>108.25774079032617</v>
      </c>
      <c r="BV24" s="404">
        <f t="shared" si="291"/>
        <v>108.25571945837811</v>
      </c>
      <c r="BW24" s="403">
        <f t="shared" si="291"/>
        <v>108.25976217644069</v>
      </c>
      <c r="BX24" s="196">
        <f t="shared" si="291"/>
        <v>108.25875147661252</v>
      </c>
      <c r="BY24" s="404">
        <f t="shared" si="291"/>
        <v>108.25774079032617</v>
      </c>
      <c r="BZ24" s="403">
        <f t="shared" si="291"/>
        <v>108.25976217644069</v>
      </c>
      <c r="CA24" s="196">
        <f t="shared" si="291"/>
        <v>108.25925682483386</v>
      </c>
      <c r="CB24" s="404">
        <f t="shared" si="291"/>
        <v>108.25875147661252</v>
      </c>
      <c r="CC24" s="403">
        <f t="shared" si="291"/>
        <v>108.25976217644069</v>
      </c>
      <c r="CD24" s="196">
        <f t="shared" si="291"/>
        <v>108.25950950021408</v>
      </c>
      <c r="CE24" s="404">
        <f t="shared" si="291"/>
        <v>108.25925682483386</v>
      </c>
      <c r="CF24" s="403">
        <f t="shared" si="291"/>
        <v>108.25976217644069</v>
      </c>
      <c r="CG24" s="196">
        <f t="shared" si="291"/>
        <v>108.2596358382216</v>
      </c>
      <c r="CH24" s="404">
        <f t="shared" si="291"/>
        <v>108.25950950021408</v>
      </c>
      <c r="CI24" s="403">
        <f t="shared" si="291"/>
        <v>108.25976217644069</v>
      </c>
      <c r="CJ24" s="196">
        <f t="shared" si="292"/>
        <v>108.25969900730469</v>
      </c>
      <c r="CK24" s="404">
        <f t="shared" si="292"/>
        <v>108.2596358382216</v>
      </c>
      <c r="CL24" s="403">
        <f t="shared" si="292"/>
        <v>108.25976217644069</v>
      </c>
      <c r="CM24" s="196">
        <f t="shared" si="292"/>
        <v>108.25973059186607</v>
      </c>
      <c r="CN24" s="404">
        <f t="shared" si="292"/>
        <v>108.25969900730469</v>
      </c>
    </row>
    <row r="25" spans="2:92" x14ac:dyDescent="0.25">
      <c r="G25" s="390">
        <v>11</v>
      </c>
      <c r="H25" s="390">
        <v>19</v>
      </c>
      <c r="I25" s="390">
        <v>0</v>
      </c>
      <c r="J25" s="194">
        <v>8.6875312805175806</v>
      </c>
      <c r="K25" s="195">
        <v>0.33325042724609405</v>
      </c>
      <c r="L25" s="195">
        <f t="shared" si="293"/>
        <v>78.226689497958432</v>
      </c>
      <c r="M25" s="195">
        <f t="shared" si="294"/>
        <v>9.0044785995058767</v>
      </c>
      <c r="N25" s="194">
        <f t="shared" si="295"/>
        <v>679.59681198484998</v>
      </c>
      <c r="O25" s="196">
        <f t="shared" si="296"/>
        <v>1469.2127441743999</v>
      </c>
      <c r="P25" s="196">
        <f t="shared" si="297"/>
        <v>679.59681198485021</v>
      </c>
      <c r="Q25" s="196">
        <f t="shared" si="298"/>
        <v>8.3747352928381716E-2</v>
      </c>
      <c r="R25" s="196">
        <f t="shared" si="299"/>
        <v>2.1618888115195456</v>
      </c>
      <c r="S25"/>
      <c r="T25" s="196">
        <f t="shared" si="287"/>
        <v>582.88600388210011</v>
      </c>
      <c r="U25" s="196">
        <f t="shared" si="287"/>
        <v>408.49286085578518</v>
      </c>
      <c r="V25" s="196">
        <f t="shared" si="287"/>
        <v>185.9527326723499</v>
      </c>
      <c r="W25" s="196">
        <f t="shared" si="287"/>
        <v>58.491638568128437</v>
      </c>
      <c r="X25" s="196">
        <f t="shared" si="287"/>
        <v>15.631970711209103</v>
      </c>
      <c r="Y25" s="196">
        <f t="shared" si="287"/>
        <v>3.9765943905537777</v>
      </c>
      <c r="Z25" s="398">
        <f t="shared" si="287"/>
        <v>0.99853070131627031</v>
      </c>
      <c r="AA25" s="403">
        <f t="shared" si="288"/>
        <v>185.9527326723499</v>
      </c>
      <c r="AB25" s="196">
        <f t="shared" si="288"/>
        <v>97.460917012269093</v>
      </c>
      <c r="AC25" s="404">
        <f t="shared" si="288"/>
        <v>58.491638568128437</v>
      </c>
      <c r="AD25" s="403">
        <f t="shared" si="288"/>
        <v>185.9527326723499</v>
      </c>
      <c r="AE25" s="196">
        <f t="shared" si="288"/>
        <v>132.01361393460004</v>
      </c>
      <c r="AF25" s="404">
        <f t="shared" si="288"/>
        <v>97.460917012269093</v>
      </c>
      <c r="AG25" s="403">
        <f t="shared" si="288"/>
        <v>132.01361393460004</v>
      </c>
      <c r="AH25" s="196">
        <f t="shared" si="288"/>
        <v>112.90868505658543</v>
      </c>
      <c r="AI25" s="404">
        <f t="shared" si="288"/>
        <v>97.460917012269093</v>
      </c>
      <c r="AJ25" s="403">
        <f t="shared" si="288"/>
        <v>112.90868505658543</v>
      </c>
      <c r="AK25" s="196">
        <f t="shared" si="288"/>
        <v>104.78489632089469</v>
      </c>
      <c r="AL25" s="404">
        <f t="shared" si="288"/>
        <v>97.460917012269093</v>
      </c>
      <c r="AM25" s="403">
        <f t="shared" si="288"/>
        <v>104.78489632089469</v>
      </c>
      <c r="AN25" s="196">
        <f t="shared" si="288"/>
        <v>101.02921534206266</v>
      </c>
      <c r="AO25" s="404">
        <f t="shared" si="288"/>
        <v>97.460917012269093</v>
      </c>
      <c r="AP25" s="403">
        <f t="shared" si="288"/>
        <v>104.78489632089469</v>
      </c>
      <c r="AQ25" s="196">
        <f t="shared" si="289"/>
        <v>102.88288267950686</v>
      </c>
      <c r="AR25" s="404">
        <f t="shared" si="289"/>
        <v>101.02921534206266</v>
      </c>
      <c r="AS25" s="403">
        <f t="shared" si="289"/>
        <v>104.78489632089469</v>
      </c>
      <c r="AT25" s="196">
        <f t="shared" si="289"/>
        <v>103.8277494366389</v>
      </c>
      <c r="AU25" s="404">
        <f t="shared" si="289"/>
        <v>102.88288267950686</v>
      </c>
      <c r="AV25" s="403">
        <f t="shared" si="289"/>
        <v>103.8277494366389</v>
      </c>
      <c r="AW25" s="196">
        <f t="shared" si="289"/>
        <v>103.35379327562288</v>
      </c>
      <c r="AX25" s="404">
        <f t="shared" si="289"/>
        <v>102.88288267950686</v>
      </c>
      <c r="AY25" s="403">
        <f t="shared" si="289"/>
        <v>103.8277494366389</v>
      </c>
      <c r="AZ25" s="196">
        <f t="shared" si="289"/>
        <v>103.59038913995566</v>
      </c>
      <c r="BA25" s="404">
        <f t="shared" si="289"/>
        <v>103.35379327562288</v>
      </c>
      <c r="BB25" s="403">
        <f t="shared" si="289"/>
        <v>103.8277494366389</v>
      </c>
      <c r="BC25" s="196">
        <f t="shared" si="289"/>
        <v>103.70897354343224</v>
      </c>
      <c r="BD25" s="404">
        <f t="shared" si="289"/>
        <v>103.59038913995566</v>
      </c>
      <c r="BE25" s="403">
        <f t="shared" si="289"/>
        <v>103.70897354343224</v>
      </c>
      <c r="BF25" s="196">
        <f t="shared" si="290"/>
        <v>103.64965742936397</v>
      </c>
      <c r="BG25" s="404">
        <f t="shared" si="290"/>
        <v>103.59038913995566</v>
      </c>
      <c r="BH25" s="403">
        <f t="shared" si="290"/>
        <v>103.64965742936397</v>
      </c>
      <c r="BI25" s="196">
        <f t="shared" si="290"/>
        <v>103.62001730956015</v>
      </c>
      <c r="BJ25" s="404">
        <f t="shared" si="290"/>
        <v>103.59038913995566</v>
      </c>
      <c r="BK25" s="403">
        <f t="shared" si="290"/>
        <v>103.64965742936397</v>
      </c>
      <c r="BL25" s="196">
        <f t="shared" si="290"/>
        <v>103.63483587531442</v>
      </c>
      <c r="BM25" s="404">
        <f t="shared" si="290"/>
        <v>103.62001730956015</v>
      </c>
      <c r="BN25" s="403">
        <f t="shared" si="290"/>
        <v>103.64965742936397</v>
      </c>
      <c r="BO25" s="196">
        <f t="shared" si="290"/>
        <v>103.64224627875568</v>
      </c>
      <c r="BP25" s="404">
        <f t="shared" si="290"/>
        <v>103.63483587531442</v>
      </c>
      <c r="BQ25" s="403">
        <f t="shared" si="290"/>
        <v>103.64965742936397</v>
      </c>
      <c r="BR25" s="196">
        <f t="shared" si="290"/>
        <v>103.64595176065812</v>
      </c>
      <c r="BS25" s="404">
        <f t="shared" si="290"/>
        <v>103.64224627875568</v>
      </c>
      <c r="BT25" s="403">
        <f t="shared" si="290"/>
        <v>103.64595176065812</v>
      </c>
      <c r="BU25" s="196">
        <f t="shared" si="291"/>
        <v>103.6440989963572</v>
      </c>
      <c r="BV25" s="404">
        <f t="shared" si="291"/>
        <v>103.64224627875568</v>
      </c>
      <c r="BW25" s="403">
        <f t="shared" si="291"/>
        <v>103.64595176065812</v>
      </c>
      <c r="BX25" s="196">
        <f t="shared" si="291"/>
        <v>103.64502537267015</v>
      </c>
      <c r="BY25" s="404">
        <f t="shared" si="291"/>
        <v>103.6440989963572</v>
      </c>
      <c r="BZ25" s="403">
        <f t="shared" si="291"/>
        <v>103.64595176065812</v>
      </c>
      <c r="CA25" s="196">
        <f t="shared" si="291"/>
        <v>103.64548856520474</v>
      </c>
      <c r="CB25" s="404">
        <f t="shared" si="291"/>
        <v>103.64502537267015</v>
      </c>
      <c r="CC25" s="403">
        <f t="shared" si="291"/>
        <v>103.64595176065812</v>
      </c>
      <c r="CD25" s="196">
        <f t="shared" si="291"/>
        <v>103.64572016256658</v>
      </c>
      <c r="CE25" s="404">
        <f t="shared" si="291"/>
        <v>103.64548856520474</v>
      </c>
      <c r="CF25" s="403">
        <f t="shared" si="291"/>
        <v>103.64595176065812</v>
      </c>
      <c r="CG25" s="196">
        <f t="shared" si="291"/>
        <v>103.64583596152114</v>
      </c>
      <c r="CH25" s="404">
        <f t="shared" si="291"/>
        <v>103.64572016256658</v>
      </c>
      <c r="CI25" s="403">
        <f t="shared" si="291"/>
        <v>103.64595176065812</v>
      </c>
      <c r="CJ25" s="196">
        <f t="shared" si="292"/>
        <v>103.64589386106682</v>
      </c>
      <c r="CK25" s="404">
        <f t="shared" si="292"/>
        <v>103.64583596152114</v>
      </c>
      <c r="CL25" s="403">
        <f t="shared" si="292"/>
        <v>103.64595176065812</v>
      </c>
      <c r="CM25" s="196">
        <f t="shared" si="292"/>
        <v>103.64592281085677</v>
      </c>
      <c r="CN25" s="404">
        <f t="shared" si="292"/>
        <v>103.64589386106682</v>
      </c>
    </row>
    <row r="26" spans="2:92" x14ac:dyDescent="0.25">
      <c r="G26" s="390">
        <v>12</v>
      </c>
      <c r="H26" s="390">
        <v>20</v>
      </c>
      <c r="I26" s="390">
        <v>0</v>
      </c>
      <c r="J26" s="194">
        <v>8.0231544494628917</v>
      </c>
      <c r="K26" s="195">
        <v>0.25664253234863299</v>
      </c>
      <c r="L26" s="195">
        <f t="shared" si="293"/>
        <v>121.81138715329456</v>
      </c>
      <c r="M26" s="195">
        <f t="shared" si="294"/>
        <v>15.182480646555319</v>
      </c>
      <c r="N26" s="194">
        <f t="shared" si="295"/>
        <v>977.31157283420214</v>
      </c>
      <c r="O26" s="196">
        <f t="shared" si="296"/>
        <v>2035.0868370515705</v>
      </c>
      <c r="P26" s="196">
        <f t="shared" si="297"/>
        <v>977.31157283420225</v>
      </c>
      <c r="Q26" s="196">
        <f t="shared" si="298"/>
        <v>4.8971468120873958</v>
      </c>
      <c r="R26" s="196">
        <f t="shared" si="299"/>
        <v>2.0823316674229297</v>
      </c>
      <c r="S26"/>
      <c r="T26" s="196">
        <f t="shared" si="287"/>
        <v>789.04442292957401</v>
      </c>
      <c r="U26" s="196">
        <f t="shared" si="287"/>
        <v>500.05559562370615</v>
      </c>
      <c r="V26" s="196">
        <f t="shared" si="287"/>
        <v>202.86176515039466</v>
      </c>
      <c r="W26" s="196">
        <f t="shared" si="287"/>
        <v>60.066499108569722</v>
      </c>
      <c r="X26" s="196">
        <f t="shared" si="287"/>
        <v>15.742276233357918</v>
      </c>
      <c r="Y26" s="196">
        <f t="shared" si="287"/>
        <v>3.9836952906264123</v>
      </c>
      <c r="Z26" s="398">
        <f t="shared" si="287"/>
        <v>0.99897783075681823</v>
      </c>
      <c r="AA26" s="403">
        <f t="shared" si="288"/>
        <v>202.86176515039466</v>
      </c>
      <c r="AB26" s="196">
        <f t="shared" si="288"/>
        <v>101.91313744489537</v>
      </c>
      <c r="AC26" s="404">
        <f t="shared" si="288"/>
        <v>60.066499108569722</v>
      </c>
      <c r="AD26" s="403">
        <f t="shared" si="288"/>
        <v>202.86176515039466</v>
      </c>
      <c r="AE26" s="196">
        <f t="shared" si="288"/>
        <v>140.31679218166394</v>
      </c>
      <c r="AF26" s="404">
        <f t="shared" si="288"/>
        <v>101.91313744489537</v>
      </c>
      <c r="AG26" s="403">
        <f t="shared" si="288"/>
        <v>140.31679218166394</v>
      </c>
      <c r="AH26" s="196">
        <f t="shared" si="288"/>
        <v>118.92771374128326</v>
      </c>
      <c r="AI26" s="404">
        <f t="shared" si="288"/>
        <v>101.91313744489537</v>
      </c>
      <c r="AJ26" s="403">
        <f t="shared" si="288"/>
        <v>118.92771374128326</v>
      </c>
      <c r="AK26" s="196">
        <f t="shared" si="288"/>
        <v>109.94913739796819</v>
      </c>
      <c r="AL26" s="404">
        <f t="shared" si="288"/>
        <v>101.91313744489537</v>
      </c>
      <c r="AM26" s="403">
        <f t="shared" si="288"/>
        <v>109.94913739796819</v>
      </c>
      <c r="AN26" s="196">
        <f t="shared" si="288"/>
        <v>105.82143388475565</v>
      </c>
      <c r="AO26" s="404">
        <f t="shared" si="288"/>
        <v>101.91313744489537</v>
      </c>
      <c r="AP26" s="403">
        <f t="shared" si="288"/>
        <v>109.94913739796819</v>
      </c>
      <c r="AQ26" s="196">
        <f t="shared" si="289"/>
        <v>107.85689709527325</v>
      </c>
      <c r="AR26" s="404">
        <f t="shared" si="289"/>
        <v>105.82143388475565</v>
      </c>
      <c r="AS26" s="403">
        <f t="shared" si="289"/>
        <v>109.94913739796819</v>
      </c>
      <c r="AT26" s="196">
        <f t="shared" si="289"/>
        <v>108.89579540215664</v>
      </c>
      <c r="AU26" s="404">
        <f t="shared" si="289"/>
        <v>107.85689709527325</v>
      </c>
      <c r="AV26" s="403">
        <f t="shared" si="289"/>
        <v>108.89579540215664</v>
      </c>
      <c r="AW26" s="196">
        <f t="shared" si="289"/>
        <v>108.37455657725157</v>
      </c>
      <c r="AX26" s="404">
        <f t="shared" si="289"/>
        <v>107.85689709527325</v>
      </c>
      <c r="AY26" s="403">
        <f t="shared" si="289"/>
        <v>108.89579540215664</v>
      </c>
      <c r="AZ26" s="196">
        <f t="shared" si="289"/>
        <v>108.63472661086269</v>
      </c>
      <c r="BA26" s="404">
        <f t="shared" si="289"/>
        <v>108.37455657725157</v>
      </c>
      <c r="BB26" s="403">
        <f t="shared" si="289"/>
        <v>108.89579540215664</v>
      </c>
      <c r="BC26" s="196">
        <f t="shared" si="289"/>
        <v>108.76514841556913</v>
      </c>
      <c r="BD26" s="404">
        <f t="shared" si="289"/>
        <v>108.63472661086269</v>
      </c>
      <c r="BE26" s="403">
        <f t="shared" si="289"/>
        <v>108.76514841556913</v>
      </c>
      <c r="BF26" s="196">
        <f t="shared" si="290"/>
        <v>108.69990939630921</v>
      </c>
      <c r="BG26" s="404">
        <f t="shared" si="290"/>
        <v>108.63472661086269</v>
      </c>
      <c r="BH26" s="403">
        <f t="shared" si="290"/>
        <v>108.69990939630921</v>
      </c>
      <c r="BI26" s="196">
        <f t="shared" si="290"/>
        <v>108.66731097820848</v>
      </c>
      <c r="BJ26" s="404">
        <f t="shared" si="290"/>
        <v>108.63472661086269</v>
      </c>
      <c r="BK26" s="403">
        <f t="shared" si="290"/>
        <v>108.69990939630921</v>
      </c>
      <c r="BL26" s="196">
        <f t="shared" si="290"/>
        <v>108.68360843043352</v>
      </c>
      <c r="BM26" s="404">
        <f t="shared" si="290"/>
        <v>108.66731097820848</v>
      </c>
      <c r="BN26" s="403">
        <f t="shared" si="290"/>
        <v>108.69990939630921</v>
      </c>
      <c r="BO26" s="196">
        <f t="shared" si="290"/>
        <v>108.6917584741049</v>
      </c>
      <c r="BP26" s="404">
        <f t="shared" si="290"/>
        <v>108.68360843043352</v>
      </c>
      <c r="BQ26" s="403">
        <f t="shared" si="290"/>
        <v>108.69990939630921</v>
      </c>
      <c r="BR26" s="196">
        <f t="shared" si="290"/>
        <v>108.69583382538292</v>
      </c>
      <c r="BS26" s="404">
        <f t="shared" si="290"/>
        <v>108.6917584741049</v>
      </c>
      <c r="BT26" s="403">
        <f t="shared" si="290"/>
        <v>108.69583382538292</v>
      </c>
      <c r="BU26" s="196">
        <f t="shared" si="291"/>
        <v>108.69379612228882</v>
      </c>
      <c r="BV26" s="404">
        <f t="shared" si="291"/>
        <v>108.6917584741049</v>
      </c>
      <c r="BW26" s="403">
        <f t="shared" si="291"/>
        <v>108.69583382538292</v>
      </c>
      <c r="BX26" s="196">
        <f t="shared" si="291"/>
        <v>108.69481496697198</v>
      </c>
      <c r="BY26" s="404">
        <f t="shared" si="291"/>
        <v>108.69379612228882</v>
      </c>
      <c r="BZ26" s="403">
        <f t="shared" si="291"/>
        <v>108.69583382538292</v>
      </c>
      <c r="CA26" s="196">
        <f t="shared" si="291"/>
        <v>108.69532439446147</v>
      </c>
      <c r="CB26" s="404">
        <f t="shared" si="291"/>
        <v>108.69481496697198</v>
      </c>
      <c r="CC26" s="403">
        <f t="shared" si="291"/>
        <v>108.69583382538292</v>
      </c>
      <c r="CD26" s="196">
        <f t="shared" si="291"/>
        <v>108.6955791094932</v>
      </c>
      <c r="CE26" s="404">
        <f t="shared" si="291"/>
        <v>108.69532439446147</v>
      </c>
      <c r="CF26" s="403">
        <f t="shared" si="291"/>
        <v>108.69583382538292</v>
      </c>
      <c r="CG26" s="196">
        <f t="shared" si="291"/>
        <v>108.69570646733081</v>
      </c>
      <c r="CH26" s="404">
        <f t="shared" si="291"/>
        <v>108.6955791094932</v>
      </c>
      <c r="CI26" s="403">
        <f t="shared" si="291"/>
        <v>108.69583382538292</v>
      </c>
      <c r="CJ26" s="196">
        <f t="shared" si="292"/>
        <v>108.69577014633005</v>
      </c>
      <c r="CK26" s="404">
        <f t="shared" si="292"/>
        <v>108.69570646733081</v>
      </c>
      <c r="CL26" s="403">
        <f t="shared" si="292"/>
        <v>108.69583382538292</v>
      </c>
      <c r="CM26" s="196">
        <f t="shared" si="292"/>
        <v>108.69580198584978</v>
      </c>
      <c r="CN26" s="404">
        <f t="shared" si="292"/>
        <v>108.69577014633005</v>
      </c>
    </row>
    <row r="27" spans="2:92" x14ac:dyDescent="0.25">
      <c r="G27" s="390">
        <v>13</v>
      </c>
      <c r="H27" s="390">
        <v>21</v>
      </c>
      <c r="I27" s="390">
        <v>0</v>
      </c>
      <c r="J27" s="194">
        <v>7.0936355590820304</v>
      </c>
      <c r="K27" s="195">
        <v>0.20602073669433599</v>
      </c>
      <c r="L27" s="195">
        <f t="shared" si="293"/>
        <v>167.12714754951278</v>
      </c>
      <c r="M27" s="195">
        <f t="shared" si="294"/>
        <v>23.560154191391852</v>
      </c>
      <c r="N27" s="194">
        <f t="shared" si="295"/>
        <v>1185.5390767451729</v>
      </c>
      <c r="O27" s="196">
        <f t="shared" si="296"/>
        <v>2322.7057666359215</v>
      </c>
      <c r="P27" s="196">
        <f t="shared" si="297"/>
        <v>1185.5390767451729</v>
      </c>
      <c r="Q27" s="196">
        <f t="shared" si="298"/>
        <v>52.830683424498645</v>
      </c>
      <c r="R27" s="196">
        <f t="shared" si="299"/>
        <v>1.9591979819111252</v>
      </c>
      <c r="S27"/>
      <c r="T27" s="196">
        <f t="shared" si="287"/>
        <v>919.42291589382523</v>
      </c>
      <c r="U27" s="196">
        <f t="shared" si="287"/>
        <v>549.43224465410412</v>
      </c>
      <c r="V27" s="196">
        <f t="shared" si="287"/>
        <v>210.53747938073752</v>
      </c>
      <c r="W27" s="196">
        <f t="shared" si="287"/>
        <v>60.721991271638053</v>
      </c>
      <c r="X27" s="196">
        <f t="shared" si="287"/>
        <v>15.786939929832768</v>
      </c>
      <c r="Y27" s="196">
        <f t="shared" si="287"/>
        <v>3.9865494120262288</v>
      </c>
      <c r="Z27" s="398">
        <f t="shared" si="287"/>
        <v>0.99915721275464175</v>
      </c>
      <c r="AA27" s="403">
        <f t="shared" si="288"/>
        <v>210.53747938073752</v>
      </c>
      <c r="AB27" s="196">
        <f t="shared" si="288"/>
        <v>103.81455543444696</v>
      </c>
      <c r="AC27" s="404">
        <f t="shared" si="288"/>
        <v>60.721991271638053</v>
      </c>
      <c r="AD27" s="403">
        <f t="shared" si="288"/>
        <v>210.53747938073752</v>
      </c>
      <c r="AE27" s="196">
        <f t="shared" si="288"/>
        <v>143.9467423805406</v>
      </c>
      <c r="AF27" s="404">
        <f t="shared" si="288"/>
        <v>103.81455543444696</v>
      </c>
      <c r="AG27" s="403">
        <f t="shared" si="288"/>
        <v>143.9467423805406</v>
      </c>
      <c r="AH27" s="196">
        <f t="shared" si="288"/>
        <v>121.52511037008023</v>
      </c>
      <c r="AI27" s="404">
        <f t="shared" si="288"/>
        <v>103.81455543444696</v>
      </c>
      <c r="AJ27" s="403">
        <f t="shared" si="288"/>
        <v>121.52511037008023</v>
      </c>
      <c r="AK27" s="196">
        <f t="shared" si="288"/>
        <v>112.16549733382023</v>
      </c>
      <c r="AL27" s="404">
        <f t="shared" si="288"/>
        <v>103.81455543444696</v>
      </c>
      <c r="AM27" s="403">
        <f t="shared" si="288"/>
        <v>112.16549733382023</v>
      </c>
      <c r="AN27" s="196">
        <f t="shared" si="288"/>
        <v>107.87295213267474</v>
      </c>
      <c r="AO27" s="404">
        <f t="shared" si="288"/>
        <v>103.81455543444696</v>
      </c>
      <c r="AP27" s="403">
        <f t="shared" si="288"/>
        <v>112.16549733382023</v>
      </c>
      <c r="AQ27" s="196">
        <f t="shared" si="289"/>
        <v>109.98889082320927</v>
      </c>
      <c r="AR27" s="404">
        <f t="shared" si="289"/>
        <v>107.87295213267474</v>
      </c>
      <c r="AS27" s="403">
        <f t="shared" si="289"/>
        <v>112.16549733382023</v>
      </c>
      <c r="AT27" s="196">
        <f t="shared" si="289"/>
        <v>111.0694723435281</v>
      </c>
      <c r="AU27" s="404">
        <f t="shared" si="289"/>
        <v>109.98889082320927</v>
      </c>
      <c r="AV27" s="403">
        <f t="shared" si="289"/>
        <v>111.0694723435281</v>
      </c>
      <c r="AW27" s="196">
        <f t="shared" si="289"/>
        <v>110.52726866628757</v>
      </c>
      <c r="AX27" s="404">
        <f t="shared" si="289"/>
        <v>109.98889082320927</v>
      </c>
      <c r="AY27" s="403">
        <f t="shared" si="289"/>
        <v>111.0694723435281</v>
      </c>
      <c r="AZ27" s="196">
        <f t="shared" si="289"/>
        <v>110.79789010090796</v>
      </c>
      <c r="BA27" s="404">
        <f t="shared" si="289"/>
        <v>110.52726866628757</v>
      </c>
      <c r="BB27" s="403">
        <f t="shared" si="289"/>
        <v>111.0694723435281</v>
      </c>
      <c r="BC27" s="196">
        <f t="shared" si="289"/>
        <v>110.93356084808437</v>
      </c>
      <c r="BD27" s="404">
        <f t="shared" si="289"/>
        <v>110.79789010090796</v>
      </c>
      <c r="BE27" s="403">
        <f t="shared" si="289"/>
        <v>110.93356084808437</v>
      </c>
      <c r="BF27" s="196">
        <f t="shared" si="290"/>
        <v>110.86569541516239</v>
      </c>
      <c r="BG27" s="404">
        <f t="shared" si="290"/>
        <v>110.79789010090796</v>
      </c>
      <c r="BH27" s="403">
        <f t="shared" si="290"/>
        <v>110.86569541516239</v>
      </c>
      <c r="BI27" s="196">
        <f t="shared" si="290"/>
        <v>110.83178524747161</v>
      </c>
      <c r="BJ27" s="404">
        <f t="shared" si="290"/>
        <v>110.79789010090796</v>
      </c>
      <c r="BK27" s="403">
        <f t="shared" si="290"/>
        <v>110.86569541516239</v>
      </c>
      <c r="BL27" s="196">
        <f t="shared" si="290"/>
        <v>110.8487384531426</v>
      </c>
      <c r="BM27" s="404">
        <f t="shared" si="290"/>
        <v>110.83178524747161</v>
      </c>
      <c r="BN27" s="403">
        <f t="shared" si="290"/>
        <v>110.86569541516239</v>
      </c>
      <c r="BO27" s="196">
        <f t="shared" si="290"/>
        <v>110.85721646454219</v>
      </c>
      <c r="BP27" s="404">
        <f t="shared" si="290"/>
        <v>110.8487384531426</v>
      </c>
      <c r="BQ27" s="403">
        <f t="shared" si="290"/>
        <v>110.86569541516239</v>
      </c>
      <c r="BR27" s="196">
        <f t="shared" si="290"/>
        <v>110.86145582244137</v>
      </c>
      <c r="BS27" s="404">
        <f t="shared" si="290"/>
        <v>110.85721646454219</v>
      </c>
      <c r="BT27" s="403">
        <f t="shared" si="290"/>
        <v>110.86145582244137</v>
      </c>
      <c r="BU27" s="196">
        <f t="shared" si="291"/>
        <v>110.85933611414009</v>
      </c>
      <c r="BV27" s="404">
        <f t="shared" si="291"/>
        <v>110.85721646454219</v>
      </c>
      <c r="BW27" s="403">
        <f t="shared" si="291"/>
        <v>110.86145582244137</v>
      </c>
      <c r="BX27" s="196">
        <f t="shared" si="291"/>
        <v>110.86039596095269</v>
      </c>
      <c r="BY27" s="404">
        <f t="shared" si="291"/>
        <v>110.85933611414009</v>
      </c>
      <c r="BZ27" s="403">
        <f t="shared" si="291"/>
        <v>110.86145582244137</v>
      </c>
      <c r="CA27" s="196">
        <f t="shared" si="291"/>
        <v>110.8609258898625</v>
      </c>
      <c r="CB27" s="404">
        <f t="shared" si="291"/>
        <v>110.86039596095269</v>
      </c>
      <c r="CC27" s="403">
        <f t="shared" si="291"/>
        <v>110.86145582244137</v>
      </c>
      <c r="CD27" s="196">
        <f t="shared" si="291"/>
        <v>110.86119085569331</v>
      </c>
      <c r="CE27" s="404">
        <f t="shared" si="291"/>
        <v>110.8609258898625</v>
      </c>
      <c r="CF27" s="403">
        <f t="shared" si="291"/>
        <v>110.86145582244137</v>
      </c>
      <c r="CG27" s="196">
        <f t="shared" si="291"/>
        <v>110.86132333895267</v>
      </c>
      <c r="CH27" s="404">
        <f t="shared" si="291"/>
        <v>110.86119085569331</v>
      </c>
      <c r="CI27" s="403">
        <f t="shared" si="291"/>
        <v>110.86145582244137</v>
      </c>
      <c r="CJ27" s="196">
        <f t="shared" si="292"/>
        <v>110.86138958066836</v>
      </c>
      <c r="CK27" s="404">
        <f t="shared" si="292"/>
        <v>110.86132333895267</v>
      </c>
      <c r="CL27" s="403">
        <f t="shared" si="292"/>
        <v>110.86145582244137</v>
      </c>
      <c r="CM27" s="196">
        <f t="shared" si="292"/>
        <v>110.8614227015477</v>
      </c>
      <c r="CN27" s="404">
        <f t="shared" si="292"/>
        <v>110.86138958066836</v>
      </c>
    </row>
    <row r="28" spans="2:92" x14ac:dyDescent="0.25">
      <c r="G28" s="390">
        <v>14</v>
      </c>
      <c r="H28" s="390">
        <v>22</v>
      </c>
      <c r="I28" s="390">
        <v>0</v>
      </c>
      <c r="J28" s="194">
        <v>8.70306396484375</v>
      </c>
      <c r="K28" s="195">
        <v>0.243347930908203</v>
      </c>
      <c r="L28" s="195">
        <f t="shared" si="293"/>
        <v>146.96599508607883</v>
      </c>
      <c r="M28" s="195">
        <f t="shared" si="294"/>
        <v>16.886695959003834</v>
      </c>
      <c r="N28" s="194">
        <f t="shared" si="295"/>
        <v>1279.0544558910563</v>
      </c>
      <c r="O28" s="196">
        <f t="shared" si="296"/>
        <v>2767.4583334287545</v>
      </c>
      <c r="P28" s="196">
        <f t="shared" si="297"/>
        <v>1279.0544558910563</v>
      </c>
      <c r="Q28" s="196">
        <f t="shared" si="298"/>
        <v>0.21172261048712784</v>
      </c>
      <c r="R28" s="196">
        <f t="shared" si="299"/>
        <v>2.1636751435268629</v>
      </c>
      <c r="S28"/>
      <c r="T28" s="196">
        <f t="shared" si="287"/>
        <v>974.68911139827014</v>
      </c>
      <c r="U28" s="196">
        <f t="shared" si="287"/>
        <v>568.70203806175141</v>
      </c>
      <c r="V28" s="196">
        <f t="shared" si="287"/>
        <v>213.30705204073158</v>
      </c>
      <c r="W28" s="196">
        <f t="shared" si="287"/>
        <v>60.950235351937017</v>
      </c>
      <c r="X28" s="196">
        <f t="shared" si="287"/>
        <v>15.802324914728114</v>
      </c>
      <c r="Y28" s="196">
        <f t="shared" si="287"/>
        <v>3.9875297576602953</v>
      </c>
      <c r="Z28" s="398">
        <f t="shared" si="287"/>
        <v>0.99921878323582425</v>
      </c>
      <c r="AA28" s="403">
        <f t="shared" si="288"/>
        <v>213.30705204073158</v>
      </c>
      <c r="AB28" s="196">
        <f t="shared" si="288"/>
        <v>104.48349063886646</v>
      </c>
      <c r="AC28" s="404">
        <f t="shared" si="288"/>
        <v>60.950235351937017</v>
      </c>
      <c r="AD28" s="403">
        <f t="shared" si="288"/>
        <v>213.30705204073158</v>
      </c>
      <c r="AE28" s="196">
        <f t="shared" si="288"/>
        <v>145.23604356340616</v>
      </c>
      <c r="AF28" s="404">
        <f t="shared" si="288"/>
        <v>104.48349063886646</v>
      </c>
      <c r="AG28" s="403">
        <f t="shared" si="288"/>
        <v>145.23604356340616</v>
      </c>
      <c r="AH28" s="196">
        <f t="shared" si="288"/>
        <v>122.44276079087285</v>
      </c>
      <c r="AI28" s="404">
        <f t="shared" si="288"/>
        <v>104.48349063886646</v>
      </c>
      <c r="AJ28" s="403">
        <f t="shared" si="288"/>
        <v>122.44276079087285</v>
      </c>
      <c r="AK28" s="196">
        <f t="shared" si="288"/>
        <v>112.94678558310525</v>
      </c>
      <c r="AL28" s="404">
        <f t="shared" si="288"/>
        <v>104.48349063886646</v>
      </c>
      <c r="AM28" s="403">
        <f t="shared" si="288"/>
        <v>112.94678558310525</v>
      </c>
      <c r="AN28" s="196">
        <f t="shared" si="288"/>
        <v>108.59539264949879</v>
      </c>
      <c r="AO28" s="404">
        <f t="shared" si="288"/>
        <v>104.48349063886646</v>
      </c>
      <c r="AP28" s="403">
        <f t="shared" si="288"/>
        <v>112.94678558310525</v>
      </c>
      <c r="AQ28" s="196">
        <f t="shared" si="289"/>
        <v>110.74004946185542</v>
      </c>
      <c r="AR28" s="404">
        <f t="shared" si="289"/>
        <v>108.59539264949879</v>
      </c>
      <c r="AS28" s="403">
        <f t="shared" si="289"/>
        <v>112.94678558310525</v>
      </c>
      <c r="AT28" s="196">
        <f t="shared" si="289"/>
        <v>111.83551433862314</v>
      </c>
      <c r="AU28" s="404">
        <f t="shared" si="289"/>
        <v>110.74004946185542</v>
      </c>
      <c r="AV28" s="403">
        <f t="shared" si="289"/>
        <v>111.83551433862314</v>
      </c>
      <c r="AW28" s="196">
        <f t="shared" si="289"/>
        <v>111.28582426015622</v>
      </c>
      <c r="AX28" s="404">
        <f t="shared" si="289"/>
        <v>110.74004946185542</v>
      </c>
      <c r="AY28" s="403">
        <f t="shared" si="289"/>
        <v>111.83551433862314</v>
      </c>
      <c r="AZ28" s="196">
        <f t="shared" si="289"/>
        <v>111.56017763554168</v>
      </c>
      <c r="BA28" s="404">
        <f t="shared" si="289"/>
        <v>111.28582426015622</v>
      </c>
      <c r="BB28" s="403">
        <f t="shared" si="289"/>
        <v>111.83551433862314</v>
      </c>
      <c r="BC28" s="196">
        <f t="shared" si="289"/>
        <v>111.69772278802971</v>
      </c>
      <c r="BD28" s="404">
        <f t="shared" si="289"/>
        <v>111.56017763554168</v>
      </c>
      <c r="BE28" s="403">
        <f t="shared" si="289"/>
        <v>111.69772278802971</v>
      </c>
      <c r="BF28" s="196">
        <f t="shared" si="290"/>
        <v>111.62891944746993</v>
      </c>
      <c r="BG28" s="404">
        <f t="shared" si="290"/>
        <v>111.56017763554168</v>
      </c>
      <c r="BH28" s="403">
        <f t="shared" si="290"/>
        <v>111.62891944746993</v>
      </c>
      <c r="BI28" s="196">
        <f t="shared" si="290"/>
        <v>111.59454085485243</v>
      </c>
      <c r="BJ28" s="404">
        <f t="shared" si="290"/>
        <v>111.56017763554168</v>
      </c>
      <c r="BK28" s="403">
        <f t="shared" si="290"/>
        <v>111.62891944746993</v>
      </c>
      <c r="BL28" s="196">
        <f t="shared" si="290"/>
        <v>111.61172822894487</v>
      </c>
      <c r="BM28" s="404">
        <f t="shared" si="290"/>
        <v>111.59454085485243</v>
      </c>
      <c r="BN28" s="403">
        <f t="shared" si="290"/>
        <v>111.62891944746993</v>
      </c>
      <c r="BO28" s="196">
        <f t="shared" si="290"/>
        <v>111.62032335758418</v>
      </c>
      <c r="BP28" s="404">
        <f t="shared" si="290"/>
        <v>111.61172822894487</v>
      </c>
      <c r="BQ28" s="403">
        <f t="shared" si="290"/>
        <v>111.62891944746993</v>
      </c>
      <c r="BR28" s="196">
        <f t="shared" si="290"/>
        <v>111.6246212823626</v>
      </c>
      <c r="BS28" s="404">
        <f t="shared" si="290"/>
        <v>111.62032335758418</v>
      </c>
      <c r="BT28" s="403">
        <f t="shared" si="290"/>
        <v>111.6246212823626</v>
      </c>
      <c r="BU28" s="196">
        <f t="shared" si="291"/>
        <v>111.62247228993336</v>
      </c>
      <c r="BV28" s="404">
        <f t="shared" si="291"/>
        <v>111.62032335758418</v>
      </c>
      <c r="BW28" s="403">
        <f t="shared" si="291"/>
        <v>111.6246212823626</v>
      </c>
      <c r="BX28" s="196">
        <f t="shared" si="291"/>
        <v>111.62354677863785</v>
      </c>
      <c r="BY28" s="404">
        <f t="shared" si="291"/>
        <v>111.62247228993336</v>
      </c>
      <c r="BZ28" s="403">
        <f t="shared" si="291"/>
        <v>111.6246212823626</v>
      </c>
      <c r="CA28" s="196">
        <f t="shared" si="291"/>
        <v>111.62408402862268</v>
      </c>
      <c r="CB28" s="404">
        <f t="shared" si="291"/>
        <v>111.62354677863785</v>
      </c>
      <c r="CC28" s="403">
        <f t="shared" si="291"/>
        <v>111.6246212823626</v>
      </c>
      <c r="CD28" s="196">
        <f t="shared" si="291"/>
        <v>111.62435265502324</v>
      </c>
      <c r="CE28" s="404">
        <f t="shared" si="291"/>
        <v>111.62408402862268</v>
      </c>
      <c r="CF28" s="403">
        <f t="shared" si="291"/>
        <v>111.6246212823626</v>
      </c>
      <c r="CG28" s="196">
        <f t="shared" si="291"/>
        <v>111.62448696857558</v>
      </c>
      <c r="CH28" s="404">
        <f t="shared" si="291"/>
        <v>111.62435265502324</v>
      </c>
      <c r="CI28" s="403">
        <f t="shared" si="291"/>
        <v>111.6246212823626</v>
      </c>
      <c r="CJ28" s="196">
        <f t="shared" si="292"/>
        <v>111.62455412543976</v>
      </c>
      <c r="CK28" s="404">
        <f t="shared" si="292"/>
        <v>111.62448696857558</v>
      </c>
      <c r="CL28" s="403">
        <f t="shared" si="292"/>
        <v>111.6246212823626</v>
      </c>
      <c r="CM28" s="196">
        <f t="shared" si="292"/>
        <v>111.62458770389384</v>
      </c>
      <c r="CN28" s="404">
        <f t="shared" si="292"/>
        <v>111.62455412543976</v>
      </c>
    </row>
    <row r="29" spans="2:92" x14ac:dyDescent="0.25">
      <c r="G29" s="390">
        <v>15</v>
      </c>
      <c r="H29" s="390">
        <v>23</v>
      </c>
      <c r="I29" s="390">
        <v>0</v>
      </c>
      <c r="J29" s="194">
        <v>9.6388755798339805</v>
      </c>
      <c r="K29" s="195">
        <v>0.23845176696777301</v>
      </c>
      <c r="L29" s="195">
        <f t="shared" si="293"/>
        <v>169.52169433495445</v>
      </c>
      <c r="M29" s="195">
        <f t="shared" si="294"/>
        <v>17.587289402263895</v>
      </c>
      <c r="N29" s="194">
        <f t="shared" si="295"/>
        <v>1633.9985197772726</v>
      </c>
      <c r="O29" s="196">
        <f t="shared" si="296"/>
        <v>3702.3211349266021</v>
      </c>
      <c r="P29" s="196">
        <f t="shared" si="297"/>
        <v>1633.9985197772728</v>
      </c>
      <c r="Q29" s="196">
        <f t="shared" si="298"/>
        <v>19.308232039696424</v>
      </c>
      <c r="R29" s="196">
        <f t="shared" si="299"/>
        <v>2.2658044607232926</v>
      </c>
      <c r="S29"/>
      <c r="T29" s="196">
        <f t="shared" si="287"/>
        <v>1168.0383361194765</v>
      </c>
      <c r="U29" s="196">
        <f t="shared" si="287"/>
        <v>629.50166142008788</v>
      </c>
      <c r="V29" s="196">
        <f t="shared" si="287"/>
        <v>221.32484056774652</v>
      </c>
      <c r="W29" s="196">
        <f t="shared" si="287"/>
        <v>61.58774819159602</v>
      </c>
      <c r="X29" s="196">
        <f t="shared" si="287"/>
        <v>15.844848345661211</v>
      </c>
      <c r="Y29" s="196">
        <f t="shared" si="287"/>
        <v>3.9902319814048579</v>
      </c>
      <c r="Z29" s="398">
        <f t="shared" si="287"/>
        <v>0.99938837865117069</v>
      </c>
      <c r="AA29" s="403">
        <f t="shared" si="288"/>
        <v>221.32484056774652</v>
      </c>
      <c r="AB29" s="196">
        <f t="shared" si="288"/>
        <v>106.37100453445221</v>
      </c>
      <c r="AC29" s="404">
        <f t="shared" si="288"/>
        <v>61.58774819159602</v>
      </c>
      <c r="AD29" s="403">
        <f t="shared" si="288"/>
        <v>221.32484056774652</v>
      </c>
      <c r="AE29" s="196">
        <f t="shared" si="288"/>
        <v>148.90898962019929</v>
      </c>
      <c r="AF29" s="404">
        <f t="shared" si="288"/>
        <v>106.37100453445221</v>
      </c>
      <c r="AG29" s="403">
        <f t="shared" si="288"/>
        <v>148.90898962019929</v>
      </c>
      <c r="AH29" s="196">
        <f t="shared" si="288"/>
        <v>125.04299033199496</v>
      </c>
      <c r="AI29" s="404">
        <f t="shared" si="288"/>
        <v>106.37100453445221</v>
      </c>
      <c r="AJ29" s="403">
        <f t="shared" si="288"/>
        <v>125.04299033199496</v>
      </c>
      <c r="AK29" s="196">
        <f t="shared" si="288"/>
        <v>115.15569818048237</v>
      </c>
      <c r="AL29" s="404">
        <f t="shared" si="288"/>
        <v>106.37100453445221</v>
      </c>
      <c r="AM29" s="403">
        <f t="shared" si="288"/>
        <v>115.15569818048237</v>
      </c>
      <c r="AN29" s="196">
        <f t="shared" si="288"/>
        <v>110.63584511175026</v>
      </c>
      <c r="AO29" s="404">
        <f t="shared" si="288"/>
        <v>106.37100453445221</v>
      </c>
      <c r="AP29" s="403">
        <f t="shared" si="288"/>
        <v>115.15569818048237</v>
      </c>
      <c r="AQ29" s="196">
        <f t="shared" si="289"/>
        <v>112.86267943876146</v>
      </c>
      <c r="AR29" s="404">
        <f t="shared" si="289"/>
        <v>110.63584511175026</v>
      </c>
      <c r="AS29" s="403">
        <f t="shared" si="289"/>
        <v>115.15569818048237</v>
      </c>
      <c r="AT29" s="196">
        <f t="shared" si="289"/>
        <v>114.00075762467365</v>
      </c>
      <c r="AU29" s="404">
        <f t="shared" si="289"/>
        <v>112.86267943876146</v>
      </c>
      <c r="AV29" s="403">
        <f t="shared" si="289"/>
        <v>114.00075762467365</v>
      </c>
      <c r="AW29" s="196">
        <f t="shared" si="289"/>
        <v>113.42963078750797</v>
      </c>
      <c r="AX29" s="404">
        <f t="shared" si="289"/>
        <v>112.86267943876146</v>
      </c>
      <c r="AY29" s="403">
        <f t="shared" si="289"/>
        <v>114.00075762467365</v>
      </c>
      <c r="AZ29" s="196">
        <f t="shared" si="289"/>
        <v>113.71466978163456</v>
      </c>
      <c r="BA29" s="404">
        <f t="shared" si="289"/>
        <v>113.42963078750797</v>
      </c>
      <c r="BB29" s="403">
        <f t="shared" si="289"/>
        <v>114.00075762467365</v>
      </c>
      <c r="BC29" s="196">
        <f t="shared" si="289"/>
        <v>113.85758228441539</v>
      </c>
      <c r="BD29" s="404">
        <f t="shared" si="289"/>
        <v>113.71466978163456</v>
      </c>
      <c r="BE29" s="403">
        <f t="shared" si="289"/>
        <v>113.85758228441539</v>
      </c>
      <c r="BF29" s="196">
        <f t="shared" si="290"/>
        <v>113.78609321748895</v>
      </c>
      <c r="BG29" s="404">
        <f t="shared" si="290"/>
        <v>113.71466978163456</v>
      </c>
      <c r="BH29" s="403">
        <f t="shared" si="290"/>
        <v>113.78609321748895</v>
      </c>
      <c r="BI29" s="196">
        <f t="shared" si="290"/>
        <v>113.75037330056516</v>
      </c>
      <c r="BJ29" s="404">
        <f t="shared" si="290"/>
        <v>113.71466978163456</v>
      </c>
      <c r="BK29" s="403">
        <f t="shared" si="290"/>
        <v>113.78609321748895</v>
      </c>
      <c r="BL29" s="196">
        <f t="shared" si="290"/>
        <v>113.76823120866726</v>
      </c>
      <c r="BM29" s="404">
        <f t="shared" si="290"/>
        <v>113.75037330056516</v>
      </c>
      <c r="BN29" s="403">
        <f t="shared" si="290"/>
        <v>113.78609321748895</v>
      </c>
      <c r="BO29" s="196">
        <f t="shared" si="290"/>
        <v>113.7771617004118</v>
      </c>
      <c r="BP29" s="404">
        <f t="shared" si="290"/>
        <v>113.76823120866726</v>
      </c>
      <c r="BQ29" s="403">
        <f t="shared" si="290"/>
        <v>113.78609321748895</v>
      </c>
      <c r="BR29" s="196">
        <f t="shared" si="290"/>
        <v>113.78162733077426</v>
      </c>
      <c r="BS29" s="404">
        <f t="shared" si="290"/>
        <v>113.7771617004118</v>
      </c>
      <c r="BT29" s="403">
        <f t="shared" si="290"/>
        <v>113.78162733077426</v>
      </c>
      <c r="BU29" s="196">
        <f t="shared" si="291"/>
        <v>113.77939448355019</v>
      </c>
      <c r="BV29" s="404">
        <f t="shared" si="291"/>
        <v>113.7771617004118</v>
      </c>
      <c r="BW29" s="403">
        <f t="shared" si="291"/>
        <v>113.78162733077426</v>
      </c>
      <c r="BX29" s="196">
        <f t="shared" si="291"/>
        <v>113.78051089915137</v>
      </c>
      <c r="BY29" s="404">
        <f t="shared" si="291"/>
        <v>113.77939448355019</v>
      </c>
      <c r="BZ29" s="403">
        <f t="shared" si="291"/>
        <v>113.78162733077426</v>
      </c>
      <c r="CA29" s="196">
        <f t="shared" si="291"/>
        <v>113.78106911296008</v>
      </c>
      <c r="CB29" s="404">
        <f t="shared" si="291"/>
        <v>113.78051089915137</v>
      </c>
      <c r="CC29" s="403">
        <f t="shared" si="291"/>
        <v>113.78162733077426</v>
      </c>
      <c r="CD29" s="196">
        <f t="shared" si="291"/>
        <v>113.78134822136649</v>
      </c>
      <c r="CE29" s="404">
        <f t="shared" si="291"/>
        <v>113.78106911296008</v>
      </c>
      <c r="CF29" s="403">
        <f t="shared" si="291"/>
        <v>113.78162733077426</v>
      </c>
      <c r="CG29" s="196">
        <f t="shared" si="291"/>
        <v>113.78148777594519</v>
      </c>
      <c r="CH29" s="404">
        <f t="shared" si="291"/>
        <v>113.78134822136649</v>
      </c>
      <c r="CI29" s="403">
        <f t="shared" si="291"/>
        <v>113.78162733077426</v>
      </c>
      <c r="CJ29" s="196">
        <f t="shared" si="292"/>
        <v>113.78155755332844</v>
      </c>
      <c r="CK29" s="404">
        <f t="shared" si="292"/>
        <v>113.78148777594519</v>
      </c>
      <c r="CL29" s="403">
        <f t="shared" si="292"/>
        <v>113.78162733077426</v>
      </c>
      <c r="CM29" s="196">
        <f t="shared" si="292"/>
        <v>113.78159244204352</v>
      </c>
      <c r="CN29" s="404">
        <f t="shared" si="292"/>
        <v>113.78155755332844</v>
      </c>
    </row>
    <row r="30" spans="2:92" x14ac:dyDescent="0.25">
      <c r="G30" s="390">
        <v>16</v>
      </c>
      <c r="H30" s="390">
        <v>24</v>
      </c>
      <c r="I30" s="390">
        <v>0</v>
      </c>
      <c r="J30" s="194">
        <v>7.3100173950195302</v>
      </c>
      <c r="K30" s="195">
        <v>0.24054145812988301</v>
      </c>
      <c r="L30" s="195">
        <f t="shared" si="293"/>
        <v>126.33931907221786</v>
      </c>
      <c r="M30" s="195">
        <f t="shared" si="294"/>
        <v>17.283039457374688</v>
      </c>
      <c r="N30" s="194">
        <f t="shared" si="295"/>
        <v>923.54262009283525</v>
      </c>
      <c r="O30" s="196">
        <f t="shared" si="296"/>
        <v>1837.1531427294547</v>
      </c>
      <c r="P30" s="196">
        <f t="shared" si="297"/>
        <v>923.54262009283502</v>
      </c>
      <c r="Q30" s="196">
        <f t="shared" si="298"/>
        <v>28.364074659220531</v>
      </c>
      <c r="R30" s="196">
        <f t="shared" si="299"/>
        <v>1.9892456533784906</v>
      </c>
      <c r="S30"/>
      <c r="T30" s="196">
        <f t="shared" si="287"/>
        <v>753.620570280224</v>
      </c>
      <c r="U30" s="196">
        <f t="shared" si="287"/>
        <v>485.59021672654501</v>
      </c>
      <c r="V30" s="196">
        <f t="shared" si="287"/>
        <v>200.43948113138799</v>
      </c>
      <c r="W30" s="196">
        <f t="shared" si="287"/>
        <v>59.852330910421927</v>
      </c>
      <c r="X30" s="196">
        <f t="shared" si="287"/>
        <v>15.727526996088049</v>
      </c>
      <c r="Y30" s="196">
        <f t="shared" si="287"/>
        <v>3.9827501188048924</v>
      </c>
      <c r="Z30" s="398">
        <f t="shared" si="287"/>
        <v>0.99891838409796663</v>
      </c>
      <c r="AA30" s="403">
        <f t="shared" si="288"/>
        <v>200.43948113138799</v>
      </c>
      <c r="AB30" s="196">
        <f t="shared" si="288"/>
        <v>101.29814010495907</v>
      </c>
      <c r="AC30" s="404">
        <f t="shared" si="288"/>
        <v>59.852330910421927</v>
      </c>
      <c r="AD30" s="403">
        <f t="shared" si="288"/>
        <v>200.43948113138799</v>
      </c>
      <c r="AE30" s="196">
        <f t="shared" si="288"/>
        <v>139.15361536962192</v>
      </c>
      <c r="AF30" s="404">
        <f t="shared" si="288"/>
        <v>101.29814010495907</v>
      </c>
      <c r="AG30" s="403">
        <f t="shared" si="288"/>
        <v>139.15361536962192</v>
      </c>
      <c r="AH30" s="196">
        <f t="shared" si="288"/>
        <v>118.09106779010027</v>
      </c>
      <c r="AI30" s="404">
        <f t="shared" si="288"/>
        <v>101.29814010495907</v>
      </c>
      <c r="AJ30" s="403">
        <f t="shared" si="288"/>
        <v>118.09106779010027</v>
      </c>
      <c r="AK30" s="196">
        <f t="shared" si="288"/>
        <v>109.2336698414977</v>
      </c>
      <c r="AL30" s="404">
        <f t="shared" si="288"/>
        <v>101.29814010495907</v>
      </c>
      <c r="AM30" s="403">
        <f t="shared" si="288"/>
        <v>109.2336698414977</v>
      </c>
      <c r="AN30" s="196">
        <f t="shared" si="288"/>
        <v>105.15851607775664</v>
      </c>
      <c r="AO30" s="404">
        <f t="shared" si="288"/>
        <v>101.29814010495907</v>
      </c>
      <c r="AP30" s="403">
        <f t="shared" ref="AP30" si="300">1/((AP$13^2)+($K30/$J30)^2)</f>
        <v>109.2336698414977</v>
      </c>
      <c r="AQ30" s="196">
        <f t="shared" si="289"/>
        <v>107.16831469658521</v>
      </c>
      <c r="AR30" s="404">
        <f t="shared" si="289"/>
        <v>105.15851607775664</v>
      </c>
      <c r="AS30" s="403">
        <f t="shared" si="289"/>
        <v>109.2336698414977</v>
      </c>
      <c r="AT30" s="196">
        <f t="shared" si="289"/>
        <v>108.19392716282012</v>
      </c>
      <c r="AU30" s="404">
        <f t="shared" si="289"/>
        <v>107.16831469658521</v>
      </c>
      <c r="AV30" s="403">
        <f t="shared" si="289"/>
        <v>108.19392716282012</v>
      </c>
      <c r="AW30" s="196">
        <f t="shared" si="289"/>
        <v>107.67936991185906</v>
      </c>
      <c r="AX30" s="404">
        <f t="shared" si="289"/>
        <v>107.16831469658521</v>
      </c>
      <c r="AY30" s="403">
        <f t="shared" si="289"/>
        <v>108.19392716282012</v>
      </c>
      <c r="AZ30" s="196">
        <f t="shared" si="289"/>
        <v>107.9362088876337</v>
      </c>
      <c r="BA30" s="404">
        <f t="shared" si="289"/>
        <v>107.67936991185906</v>
      </c>
      <c r="BB30" s="403">
        <f t="shared" si="289"/>
        <v>108.19392716282012</v>
      </c>
      <c r="BC30" s="196">
        <f t="shared" si="289"/>
        <v>108.06495787484191</v>
      </c>
      <c r="BD30" s="404">
        <f t="shared" si="289"/>
        <v>107.9362088876337</v>
      </c>
      <c r="BE30" s="403">
        <f t="shared" si="289"/>
        <v>108.06495787484191</v>
      </c>
      <c r="BF30" s="196">
        <f t="shared" si="290"/>
        <v>108.00055587343354</v>
      </c>
      <c r="BG30" s="404">
        <f t="shared" si="290"/>
        <v>107.9362088876337</v>
      </c>
      <c r="BH30" s="403">
        <f t="shared" si="290"/>
        <v>108.00055587343354</v>
      </c>
      <c r="BI30" s="196">
        <f t="shared" si="290"/>
        <v>107.96837550730243</v>
      </c>
      <c r="BJ30" s="404">
        <f t="shared" si="290"/>
        <v>107.9362088876337</v>
      </c>
      <c r="BK30" s="403">
        <f t="shared" si="290"/>
        <v>108.00055587343354</v>
      </c>
      <c r="BL30" s="196">
        <f t="shared" si="290"/>
        <v>107.98446397159539</v>
      </c>
      <c r="BM30" s="404">
        <f t="shared" si="290"/>
        <v>107.96837550730243</v>
      </c>
      <c r="BN30" s="403">
        <f t="shared" si="290"/>
        <v>108.00055587343354</v>
      </c>
      <c r="BO30" s="196">
        <f t="shared" si="290"/>
        <v>107.99250949276319</v>
      </c>
      <c r="BP30" s="404">
        <f t="shared" si="290"/>
        <v>107.98446397159539</v>
      </c>
      <c r="BQ30" s="403">
        <f t="shared" si="290"/>
        <v>108.00055587343354</v>
      </c>
      <c r="BR30" s="196">
        <f t="shared" si="290"/>
        <v>107.99653257565329</v>
      </c>
      <c r="BS30" s="404">
        <f t="shared" si="290"/>
        <v>107.99250949276319</v>
      </c>
      <c r="BT30" s="403">
        <f t="shared" si="290"/>
        <v>107.99653257565329</v>
      </c>
      <c r="BU30" s="196">
        <f t="shared" si="291"/>
        <v>107.99452100734788</v>
      </c>
      <c r="BV30" s="404">
        <f t="shared" si="291"/>
        <v>107.99250949276319</v>
      </c>
      <c r="BW30" s="403">
        <f t="shared" si="291"/>
        <v>107.99653257565329</v>
      </c>
      <c r="BX30" s="196">
        <f t="shared" si="291"/>
        <v>107.99552678478538</v>
      </c>
      <c r="BY30" s="404">
        <f t="shared" si="291"/>
        <v>107.99452100734788</v>
      </c>
      <c r="BZ30" s="403">
        <f t="shared" si="291"/>
        <v>107.99653257565329</v>
      </c>
      <c r="CA30" s="196">
        <f t="shared" si="291"/>
        <v>107.99602967854052</v>
      </c>
      <c r="CB30" s="404">
        <f t="shared" si="291"/>
        <v>107.99552678478538</v>
      </c>
      <c r="CC30" s="403">
        <f t="shared" si="291"/>
        <v>107.99653257565329</v>
      </c>
      <c r="CD30" s="196">
        <f t="shared" si="291"/>
        <v>107.9962811266772</v>
      </c>
      <c r="CE30" s="404">
        <f t="shared" si="291"/>
        <v>107.99602967854052</v>
      </c>
      <c r="CF30" s="403">
        <f t="shared" si="291"/>
        <v>107.99653257565329</v>
      </c>
      <c r="CG30" s="196">
        <f t="shared" si="291"/>
        <v>107.99640685106031</v>
      </c>
      <c r="CH30" s="404">
        <f t="shared" si="291"/>
        <v>107.9962811266772</v>
      </c>
      <c r="CI30" s="403">
        <f t="shared" si="291"/>
        <v>107.99653257565329</v>
      </c>
      <c r="CJ30" s="196">
        <f t="shared" si="292"/>
        <v>107.99646971333057</v>
      </c>
      <c r="CK30" s="404">
        <f t="shared" si="292"/>
        <v>107.99640685106031</v>
      </c>
      <c r="CL30" s="403">
        <f t="shared" si="292"/>
        <v>107.99653257565329</v>
      </c>
      <c r="CM30" s="196">
        <f t="shared" si="292"/>
        <v>107.99650114448536</v>
      </c>
      <c r="CN30" s="404">
        <f t="shared" si="292"/>
        <v>107.99646971333057</v>
      </c>
    </row>
    <row r="31" spans="2:92" x14ac:dyDescent="0.25">
      <c r="G31" s="390"/>
      <c r="H31" s="390"/>
      <c r="I31" s="390"/>
      <c r="J31" s="194"/>
      <c r="K31" s="195"/>
      <c r="L31" s="195"/>
      <c r="M31" s="195"/>
      <c r="N31" s="194"/>
      <c r="O31" s="196"/>
      <c r="P31" s="196"/>
      <c r="Q31" s="196"/>
      <c r="R31" s="196"/>
      <c r="S31"/>
      <c r="T31" s="196"/>
      <c r="U31" s="196"/>
      <c r="V31" s="196"/>
      <c r="W31" s="196"/>
      <c r="X31" s="196"/>
      <c r="Y31" s="196"/>
      <c r="Z31" s="398"/>
      <c r="AA31" s="403"/>
      <c r="AB31" s="196"/>
      <c r="AC31" s="404"/>
      <c r="AD31" s="403"/>
      <c r="AE31" s="196"/>
      <c r="AF31" s="404"/>
      <c r="AG31" s="403"/>
      <c r="AH31" s="196"/>
      <c r="AI31" s="404"/>
      <c r="AJ31" s="403"/>
      <c r="AK31" s="196"/>
      <c r="AL31" s="404"/>
      <c r="AM31" s="403"/>
      <c r="AN31" s="196"/>
      <c r="AO31" s="404"/>
      <c r="AP31" s="403"/>
      <c r="AQ31" s="196"/>
      <c r="AR31" s="404"/>
      <c r="AS31" s="403"/>
      <c r="AT31" s="196"/>
      <c r="AU31" s="404"/>
      <c r="AV31" s="403"/>
      <c r="AW31" s="196"/>
      <c r="AX31" s="404"/>
      <c r="AY31" s="403"/>
      <c r="AZ31" s="196"/>
      <c r="BA31" s="404"/>
      <c r="BB31" s="403"/>
      <c r="BC31" s="196"/>
      <c r="BD31" s="404"/>
      <c r="BE31" s="403"/>
      <c r="BF31" s="196"/>
      <c r="BG31" s="404"/>
      <c r="BH31" s="403"/>
      <c r="BI31" s="196"/>
      <c r="BJ31" s="404"/>
      <c r="BK31" s="403"/>
      <c r="BL31" s="196"/>
      <c r="BM31" s="404"/>
      <c r="BN31" s="403"/>
      <c r="BO31" s="196"/>
      <c r="BP31" s="404"/>
      <c r="BQ31" s="403"/>
      <c r="BR31" s="196"/>
      <c r="BS31" s="404"/>
      <c r="BT31" s="403"/>
      <c r="BU31" s="196"/>
      <c r="BV31" s="404"/>
      <c r="BW31" s="403"/>
      <c r="BX31" s="196"/>
      <c r="BY31" s="404"/>
      <c r="BZ31" s="403"/>
      <c r="CA31" s="196"/>
      <c r="CB31" s="404"/>
      <c r="CC31" s="403"/>
      <c r="CD31" s="196"/>
      <c r="CE31" s="404"/>
      <c r="CF31" s="403"/>
      <c r="CG31" s="196"/>
      <c r="CH31" s="404"/>
      <c r="CI31" s="403"/>
      <c r="CJ31" s="196"/>
      <c r="CK31" s="404"/>
      <c r="CL31" s="403"/>
      <c r="CM31" s="196"/>
      <c r="CN31" s="404"/>
    </row>
    <row r="32" spans="2:92" x14ac:dyDescent="0.25">
      <c r="G32" s="390"/>
      <c r="H32" s="390"/>
      <c r="I32" s="390"/>
      <c r="J32" s="194"/>
      <c r="K32" s="195"/>
      <c r="L32" s="195"/>
      <c r="M32" s="195"/>
      <c r="N32" s="194"/>
      <c r="O32" s="196"/>
      <c r="P32" s="196"/>
      <c r="Q32" s="196"/>
      <c r="R32" s="196"/>
      <c r="S32"/>
      <c r="T32" s="196"/>
      <c r="U32" s="196"/>
      <c r="V32" s="196"/>
      <c r="W32" s="196"/>
      <c r="X32" s="196"/>
      <c r="Y32" s="196"/>
      <c r="Z32" s="398"/>
      <c r="AA32" s="403"/>
      <c r="AB32" s="196"/>
      <c r="AC32" s="404"/>
      <c r="AD32" s="403"/>
      <c r="AE32" s="196"/>
      <c r="AF32" s="404"/>
      <c r="AG32" s="403"/>
      <c r="AH32" s="196"/>
      <c r="AI32" s="404"/>
      <c r="AJ32" s="403"/>
      <c r="AK32" s="196"/>
      <c r="AL32" s="404"/>
      <c r="AM32" s="403"/>
      <c r="AN32" s="196"/>
      <c r="AO32" s="404"/>
      <c r="AP32" s="403"/>
      <c r="AQ32" s="196"/>
      <c r="AR32" s="404"/>
      <c r="AS32" s="403"/>
      <c r="AT32" s="196"/>
      <c r="AU32" s="404"/>
      <c r="AV32" s="403"/>
      <c r="AW32" s="196"/>
      <c r="AX32" s="404"/>
      <c r="AY32" s="403"/>
      <c r="AZ32" s="196"/>
      <c r="BA32" s="404"/>
      <c r="BB32" s="403"/>
      <c r="BC32" s="196"/>
      <c r="BD32" s="404"/>
      <c r="BE32" s="403"/>
      <c r="BF32" s="196"/>
      <c r="BG32" s="404"/>
      <c r="BH32" s="403"/>
      <c r="BI32" s="196"/>
      <c r="BJ32" s="404"/>
      <c r="BK32" s="403"/>
      <c r="BL32" s="196"/>
      <c r="BM32" s="404"/>
      <c r="BN32" s="403"/>
      <c r="BO32" s="196"/>
      <c r="BP32" s="404"/>
      <c r="BQ32" s="403"/>
      <c r="BR32" s="196"/>
      <c r="BS32" s="404"/>
      <c r="BT32" s="403"/>
      <c r="BU32" s="196"/>
      <c r="BV32" s="404"/>
      <c r="BW32" s="403"/>
      <c r="BX32" s="196"/>
      <c r="BY32" s="404"/>
      <c r="BZ32" s="403"/>
      <c r="CA32" s="196"/>
      <c r="CB32" s="404"/>
      <c r="CC32" s="403"/>
      <c r="CD32" s="196"/>
      <c r="CE32" s="404"/>
      <c r="CF32" s="403"/>
      <c r="CG32" s="196"/>
      <c r="CH32" s="404"/>
      <c r="CI32" s="403"/>
      <c r="CJ32" s="196"/>
      <c r="CK32" s="404"/>
      <c r="CL32" s="403"/>
      <c r="CM32" s="196"/>
      <c r="CN32" s="404"/>
    </row>
    <row r="33" spans="7:92" x14ac:dyDescent="0.25">
      <c r="G33" s="390"/>
      <c r="H33" s="390"/>
      <c r="I33" s="390"/>
      <c r="J33" s="194"/>
      <c r="K33" s="195"/>
      <c r="L33" s="195"/>
      <c r="M33" s="195"/>
      <c r="N33" s="194"/>
      <c r="O33" s="196"/>
      <c r="P33" s="196"/>
      <c r="Q33" s="196"/>
      <c r="R33" s="196"/>
      <c r="S33"/>
      <c r="T33" s="196"/>
      <c r="U33" s="196"/>
      <c r="V33" s="196"/>
      <c r="W33" s="196"/>
      <c r="X33" s="196"/>
      <c r="Y33" s="196"/>
      <c r="Z33" s="398"/>
      <c r="AA33" s="403"/>
      <c r="AB33" s="196"/>
      <c r="AC33" s="404"/>
      <c r="AD33" s="403"/>
      <c r="AE33" s="196"/>
      <c r="AF33" s="404"/>
      <c r="AG33" s="403"/>
      <c r="AH33" s="196"/>
      <c r="AI33" s="404"/>
      <c r="AJ33" s="403"/>
      <c r="AK33" s="196"/>
      <c r="AL33" s="404"/>
      <c r="AM33" s="403"/>
      <c r="AN33" s="196"/>
      <c r="AO33" s="404"/>
      <c r="AP33" s="403"/>
      <c r="AQ33" s="196"/>
      <c r="AR33" s="404"/>
      <c r="AS33" s="403"/>
      <c r="AT33" s="196"/>
      <c r="AU33" s="404"/>
      <c r="AV33" s="403"/>
      <c r="AW33" s="196"/>
      <c r="AX33" s="404"/>
      <c r="AY33" s="403"/>
      <c r="AZ33" s="196"/>
      <c r="BA33" s="404"/>
      <c r="BB33" s="403"/>
      <c r="BC33" s="196"/>
      <c r="BD33" s="404"/>
      <c r="BE33" s="403"/>
      <c r="BF33" s="196"/>
      <c r="BG33" s="404"/>
      <c r="BH33" s="403"/>
      <c r="BI33" s="196"/>
      <c r="BJ33" s="404"/>
      <c r="BK33" s="403"/>
      <c r="BL33" s="196"/>
      <c r="BM33" s="404"/>
      <c r="BN33" s="403"/>
      <c r="BO33" s="196"/>
      <c r="BP33" s="404"/>
      <c r="BQ33" s="403"/>
      <c r="BR33" s="196"/>
      <c r="BS33" s="404"/>
      <c r="BT33" s="403"/>
      <c r="BU33" s="196"/>
      <c r="BV33" s="404"/>
      <c r="BW33" s="403"/>
      <c r="BX33" s="196"/>
      <c r="BY33" s="404"/>
      <c r="BZ33" s="403"/>
      <c r="CA33" s="196"/>
      <c r="CB33" s="404"/>
      <c r="CC33" s="403"/>
      <c r="CD33" s="196"/>
      <c r="CE33" s="404"/>
      <c r="CF33" s="403"/>
      <c r="CG33" s="196"/>
      <c r="CH33" s="404"/>
      <c r="CI33" s="403"/>
      <c r="CJ33" s="196"/>
      <c r="CK33" s="404"/>
      <c r="CL33" s="403"/>
      <c r="CM33" s="196"/>
      <c r="CN33" s="404"/>
    </row>
    <row r="34" spans="7:92" x14ac:dyDescent="0.25">
      <c r="G34" s="390"/>
      <c r="H34" s="390"/>
      <c r="I34" s="390"/>
      <c r="J34" s="194"/>
      <c r="K34" s="195"/>
      <c r="L34" s="195"/>
      <c r="M34" s="195"/>
      <c r="N34" s="194"/>
      <c r="O34" s="196"/>
      <c r="P34" s="196"/>
      <c r="Q34" s="196"/>
      <c r="R34" s="196"/>
      <c r="S34"/>
      <c r="T34" s="196"/>
      <c r="U34" s="196"/>
      <c r="V34" s="196"/>
      <c r="W34" s="196"/>
      <c r="X34" s="196"/>
      <c r="Y34" s="196"/>
      <c r="Z34" s="398"/>
      <c r="AA34" s="403"/>
      <c r="AB34" s="196"/>
      <c r="AC34" s="404"/>
      <c r="AD34" s="403"/>
      <c r="AE34" s="196"/>
      <c r="AF34" s="404"/>
      <c r="AG34" s="403"/>
      <c r="AH34" s="196"/>
      <c r="AI34" s="404"/>
      <c r="AJ34" s="403"/>
      <c r="AK34" s="196"/>
      <c r="AL34" s="404"/>
      <c r="AM34" s="403"/>
      <c r="AN34" s="196"/>
      <c r="AO34" s="404"/>
      <c r="AP34" s="403"/>
      <c r="AQ34" s="196"/>
      <c r="AR34" s="404"/>
      <c r="AS34" s="403"/>
      <c r="AT34" s="196"/>
      <c r="AU34" s="404"/>
      <c r="AV34" s="403"/>
      <c r="AW34" s="196"/>
      <c r="AX34" s="404"/>
      <c r="AY34" s="403"/>
      <c r="AZ34" s="196"/>
      <c r="BA34" s="404"/>
      <c r="BB34" s="403"/>
      <c r="BC34" s="196"/>
      <c r="BD34" s="404"/>
      <c r="BE34" s="403"/>
      <c r="BF34" s="196"/>
      <c r="BG34" s="404"/>
      <c r="BH34" s="403"/>
      <c r="BI34" s="196"/>
      <c r="BJ34" s="404"/>
      <c r="BK34" s="403"/>
      <c r="BL34" s="196"/>
      <c r="BM34" s="404"/>
      <c r="BN34" s="403"/>
      <c r="BO34" s="196"/>
      <c r="BP34" s="404"/>
      <c r="BQ34" s="403"/>
      <c r="BR34" s="196"/>
      <c r="BS34" s="404"/>
      <c r="BT34" s="403"/>
      <c r="BU34" s="196"/>
      <c r="BV34" s="404"/>
      <c r="BW34" s="403"/>
      <c r="BX34" s="196"/>
      <c r="BY34" s="404"/>
      <c r="BZ34" s="403"/>
      <c r="CA34" s="196"/>
      <c r="CB34" s="404"/>
      <c r="CC34" s="403"/>
      <c r="CD34" s="196"/>
      <c r="CE34" s="404"/>
      <c r="CF34" s="403"/>
      <c r="CG34" s="196"/>
      <c r="CH34" s="404"/>
      <c r="CI34" s="403"/>
      <c r="CJ34" s="196"/>
      <c r="CK34" s="404"/>
      <c r="CL34" s="403"/>
      <c r="CM34" s="196"/>
      <c r="CN34" s="404"/>
    </row>
    <row r="35" spans="7:92" x14ac:dyDescent="0.25">
      <c r="G35" s="390"/>
      <c r="H35" s="390"/>
      <c r="I35" s="390"/>
      <c r="J35" s="194"/>
      <c r="K35" s="195"/>
      <c r="L35" s="195"/>
      <c r="M35" s="195"/>
      <c r="N35" s="194"/>
      <c r="O35" s="196"/>
      <c r="P35" s="196"/>
      <c r="Q35" s="196"/>
      <c r="R35" s="196"/>
      <c r="S35"/>
      <c r="T35" s="196"/>
      <c r="U35" s="196"/>
      <c r="V35" s="196"/>
      <c r="W35" s="196"/>
      <c r="X35" s="196"/>
      <c r="Y35" s="196"/>
      <c r="Z35" s="398"/>
      <c r="AA35" s="403"/>
      <c r="AB35" s="196"/>
      <c r="AC35" s="404"/>
      <c r="AD35" s="403"/>
      <c r="AE35" s="196"/>
      <c r="AF35" s="404"/>
      <c r="AG35" s="403"/>
      <c r="AH35" s="196"/>
      <c r="AI35" s="404"/>
      <c r="AJ35" s="403"/>
      <c r="AK35" s="196"/>
      <c r="AL35" s="404"/>
      <c r="AM35" s="403"/>
      <c r="AN35" s="196"/>
      <c r="AO35" s="404"/>
      <c r="AP35" s="403"/>
      <c r="AQ35" s="196"/>
      <c r="AR35" s="404"/>
      <c r="AS35" s="403"/>
      <c r="AT35" s="196"/>
      <c r="AU35" s="404"/>
      <c r="AV35" s="403"/>
      <c r="AW35" s="196"/>
      <c r="AX35" s="404"/>
      <c r="AY35" s="403"/>
      <c r="AZ35" s="196"/>
      <c r="BA35" s="404"/>
      <c r="BB35" s="403"/>
      <c r="BC35" s="196"/>
      <c r="BD35" s="404"/>
      <c r="BE35" s="403"/>
      <c r="BF35" s="196"/>
      <c r="BG35" s="404"/>
      <c r="BH35" s="403"/>
      <c r="BI35" s="196"/>
      <c r="BJ35" s="404"/>
      <c r="BK35" s="403"/>
      <c r="BL35" s="196"/>
      <c r="BM35" s="404"/>
      <c r="BN35" s="403"/>
      <c r="BO35" s="196"/>
      <c r="BP35" s="404"/>
      <c r="BQ35" s="403"/>
      <c r="BR35" s="196"/>
      <c r="BS35" s="404"/>
      <c r="BT35" s="403"/>
      <c r="BU35" s="196"/>
      <c r="BV35" s="404"/>
      <c r="BW35" s="403"/>
      <c r="BX35" s="196"/>
      <c r="BY35" s="404"/>
      <c r="BZ35" s="403"/>
      <c r="CA35" s="196"/>
      <c r="CB35" s="404"/>
      <c r="CC35" s="403"/>
      <c r="CD35" s="196"/>
      <c r="CE35" s="404"/>
      <c r="CF35" s="403"/>
      <c r="CG35" s="196"/>
      <c r="CH35" s="404"/>
      <c r="CI35" s="403"/>
      <c r="CJ35" s="196"/>
      <c r="CK35" s="404"/>
      <c r="CL35" s="403"/>
      <c r="CM35" s="196"/>
      <c r="CN35" s="404"/>
    </row>
    <row r="36" spans="7:92" x14ac:dyDescent="0.25">
      <c r="G36" s="390"/>
      <c r="H36" s="390"/>
      <c r="I36" s="390"/>
      <c r="J36" s="194"/>
      <c r="K36" s="195"/>
      <c r="L36" s="195"/>
      <c r="M36" s="195"/>
      <c r="N36" s="194"/>
      <c r="O36" s="196"/>
      <c r="P36" s="196"/>
      <c r="Q36" s="196"/>
      <c r="R36" s="196"/>
      <c r="S36"/>
      <c r="T36" s="196"/>
      <c r="U36" s="196"/>
      <c r="V36" s="196"/>
      <c r="W36" s="196"/>
      <c r="X36" s="196"/>
      <c r="Y36" s="196"/>
      <c r="Z36" s="398"/>
      <c r="AA36" s="403"/>
      <c r="AB36" s="196"/>
      <c r="AC36" s="404"/>
      <c r="AD36" s="403"/>
      <c r="AE36" s="196"/>
      <c r="AF36" s="404"/>
      <c r="AG36" s="403"/>
      <c r="AH36" s="196"/>
      <c r="AI36" s="404"/>
      <c r="AJ36" s="403"/>
      <c r="AK36" s="196"/>
      <c r="AL36" s="404"/>
      <c r="AM36" s="403"/>
      <c r="AN36" s="196"/>
      <c r="AO36" s="404"/>
      <c r="AP36" s="403"/>
      <c r="AQ36" s="196"/>
      <c r="AR36" s="404"/>
      <c r="AS36" s="403"/>
      <c r="AT36" s="196"/>
      <c r="AU36" s="404"/>
      <c r="AV36" s="403"/>
      <c r="AW36" s="196"/>
      <c r="AX36" s="404"/>
      <c r="AY36" s="403"/>
      <c r="AZ36" s="196"/>
      <c r="BA36" s="404"/>
      <c r="BB36" s="403"/>
      <c r="BC36" s="196"/>
      <c r="BD36" s="404"/>
      <c r="BE36" s="403"/>
      <c r="BF36" s="196"/>
      <c r="BG36" s="404"/>
      <c r="BH36" s="403"/>
      <c r="BI36" s="196"/>
      <c r="BJ36" s="404"/>
      <c r="BK36" s="403"/>
      <c r="BL36" s="196"/>
      <c r="BM36" s="404"/>
      <c r="BN36" s="403"/>
      <c r="BO36" s="196"/>
      <c r="BP36" s="404"/>
      <c r="BQ36" s="403"/>
      <c r="BR36" s="196"/>
      <c r="BS36" s="404"/>
      <c r="BT36" s="403"/>
      <c r="BU36" s="196"/>
      <c r="BV36" s="404"/>
      <c r="BW36" s="403"/>
      <c r="BX36" s="196"/>
      <c r="BY36" s="404"/>
      <c r="BZ36" s="403"/>
      <c r="CA36" s="196"/>
      <c r="CB36" s="404"/>
      <c r="CC36" s="403"/>
      <c r="CD36" s="196"/>
      <c r="CE36" s="404"/>
      <c r="CF36" s="403"/>
      <c r="CG36" s="196"/>
      <c r="CH36" s="404"/>
      <c r="CI36" s="403"/>
      <c r="CJ36" s="196"/>
      <c r="CK36" s="404"/>
      <c r="CL36" s="403"/>
      <c r="CM36" s="196"/>
      <c r="CN36" s="404"/>
    </row>
    <row r="37" spans="7:92" x14ac:dyDescent="0.25">
      <c r="G37" s="390"/>
      <c r="H37" s="390"/>
      <c r="I37" s="390"/>
      <c r="J37" s="194"/>
      <c r="K37" s="195"/>
      <c r="L37" s="195"/>
      <c r="M37" s="195"/>
      <c r="N37" s="194"/>
      <c r="O37" s="196"/>
      <c r="P37" s="196"/>
      <c r="Q37" s="196"/>
      <c r="R37" s="196"/>
      <c r="S37"/>
      <c r="T37" s="196"/>
      <c r="U37" s="196"/>
      <c r="V37" s="196"/>
      <c r="W37" s="196"/>
      <c r="X37" s="196"/>
      <c r="Y37" s="196"/>
      <c r="Z37" s="398"/>
      <c r="AA37" s="403"/>
      <c r="AB37" s="196"/>
      <c r="AC37" s="404"/>
      <c r="AD37" s="403"/>
      <c r="AE37" s="196"/>
      <c r="AF37" s="404"/>
      <c r="AG37" s="403"/>
      <c r="AH37" s="196"/>
      <c r="AI37" s="404"/>
      <c r="AJ37" s="403"/>
      <c r="AK37" s="196"/>
      <c r="AL37" s="404"/>
      <c r="AM37" s="403"/>
      <c r="AN37" s="196"/>
      <c r="AO37" s="404"/>
      <c r="AP37" s="403"/>
      <c r="AQ37" s="196"/>
      <c r="AR37" s="404"/>
      <c r="AS37" s="403"/>
      <c r="AT37" s="196"/>
      <c r="AU37" s="404"/>
      <c r="AV37" s="403"/>
      <c r="AW37" s="196"/>
      <c r="AX37" s="404"/>
      <c r="AY37" s="403"/>
      <c r="AZ37" s="196"/>
      <c r="BA37" s="404"/>
      <c r="BB37" s="403"/>
      <c r="BC37" s="196"/>
      <c r="BD37" s="404"/>
      <c r="BE37" s="403"/>
      <c r="BF37" s="196"/>
      <c r="BG37" s="404"/>
      <c r="BH37" s="403"/>
      <c r="BI37" s="196"/>
      <c r="BJ37" s="404"/>
      <c r="BK37" s="403"/>
      <c r="BL37" s="196"/>
      <c r="BM37" s="404"/>
      <c r="BN37" s="403"/>
      <c r="BO37" s="196"/>
      <c r="BP37" s="404"/>
      <c r="BQ37" s="403"/>
      <c r="BR37" s="196"/>
      <c r="BS37" s="404"/>
      <c r="BT37" s="403"/>
      <c r="BU37" s="196"/>
      <c r="BV37" s="404"/>
      <c r="BW37" s="403"/>
      <c r="BX37" s="196"/>
      <c r="BY37" s="404"/>
      <c r="BZ37" s="403"/>
      <c r="CA37" s="196"/>
      <c r="CB37" s="404"/>
      <c r="CC37" s="403"/>
      <c r="CD37" s="196"/>
      <c r="CE37" s="404"/>
      <c r="CF37" s="403"/>
      <c r="CG37" s="196"/>
      <c r="CH37" s="404"/>
      <c r="CI37" s="403"/>
      <c r="CJ37" s="196"/>
      <c r="CK37" s="404"/>
      <c r="CL37" s="403"/>
      <c r="CM37" s="196"/>
      <c r="CN37" s="404"/>
    </row>
    <row r="38" spans="7:92" x14ac:dyDescent="0.25">
      <c r="G38" s="390"/>
      <c r="H38" s="390"/>
      <c r="I38" s="390"/>
      <c r="J38" s="194"/>
      <c r="K38" s="195"/>
      <c r="L38" s="195"/>
      <c r="M38" s="195"/>
      <c r="N38" s="194"/>
      <c r="O38" s="196"/>
      <c r="P38" s="196"/>
      <c r="Q38" s="196"/>
      <c r="R38" s="196"/>
      <c r="S38"/>
      <c r="T38" s="196"/>
      <c r="U38" s="196"/>
      <c r="V38" s="196"/>
      <c r="W38" s="196"/>
      <c r="X38" s="196"/>
      <c r="Y38" s="196"/>
      <c r="Z38" s="398"/>
      <c r="AA38" s="403"/>
      <c r="AB38" s="196"/>
      <c r="AC38" s="404"/>
      <c r="AD38" s="403"/>
      <c r="AE38" s="196"/>
      <c r="AF38" s="404"/>
      <c r="AG38" s="403"/>
      <c r="AH38" s="196"/>
      <c r="AI38" s="404"/>
      <c r="AJ38" s="403"/>
      <c r="AK38" s="196"/>
      <c r="AL38" s="404"/>
      <c r="AM38" s="403"/>
      <c r="AN38" s="196"/>
      <c r="AO38" s="404"/>
      <c r="AP38" s="403"/>
      <c r="AQ38" s="196"/>
      <c r="AR38" s="404"/>
      <c r="AS38" s="403"/>
      <c r="AT38" s="196"/>
      <c r="AU38" s="404"/>
      <c r="AV38" s="403"/>
      <c r="AW38" s="196"/>
      <c r="AX38" s="404"/>
      <c r="AY38" s="403"/>
      <c r="AZ38" s="196"/>
      <c r="BA38" s="404"/>
      <c r="BB38" s="403"/>
      <c r="BC38" s="196"/>
      <c r="BD38" s="404"/>
      <c r="BE38" s="403"/>
      <c r="BF38" s="196"/>
      <c r="BG38" s="404"/>
      <c r="BH38" s="403"/>
      <c r="BI38" s="196"/>
      <c r="BJ38" s="404"/>
      <c r="BK38" s="403"/>
      <c r="BL38" s="196"/>
      <c r="BM38" s="404"/>
      <c r="BN38" s="403"/>
      <c r="BO38" s="196"/>
      <c r="BP38" s="404"/>
      <c r="BQ38" s="403"/>
      <c r="BR38" s="196"/>
      <c r="BS38" s="404"/>
      <c r="BT38" s="403"/>
      <c r="BU38" s="196"/>
      <c r="BV38" s="404"/>
      <c r="BW38" s="403"/>
      <c r="BX38" s="196"/>
      <c r="BY38" s="404"/>
      <c r="BZ38" s="403"/>
      <c r="CA38" s="196"/>
      <c r="CB38" s="404"/>
      <c r="CC38" s="403"/>
      <c r="CD38" s="196"/>
      <c r="CE38" s="404"/>
      <c r="CF38" s="403"/>
      <c r="CG38" s="196"/>
      <c r="CH38" s="404"/>
      <c r="CI38" s="403"/>
      <c r="CJ38" s="196"/>
      <c r="CK38" s="404"/>
      <c r="CL38" s="403"/>
      <c r="CM38" s="196"/>
      <c r="CN38" s="404"/>
    </row>
    <row r="39" spans="7:92" x14ac:dyDescent="0.25">
      <c r="G39" s="390"/>
      <c r="H39" s="390"/>
      <c r="I39" s="390"/>
      <c r="J39" s="194"/>
      <c r="K39" s="195"/>
      <c r="L39" s="195"/>
      <c r="M39" s="195"/>
      <c r="N39" s="194"/>
      <c r="O39" s="196"/>
      <c r="P39" s="196"/>
      <c r="Q39" s="196"/>
      <c r="R39" s="196"/>
      <c r="S39"/>
      <c r="T39" s="196"/>
      <c r="U39" s="196"/>
      <c r="V39" s="196"/>
      <c r="W39" s="196"/>
      <c r="X39" s="196"/>
      <c r="Y39" s="196"/>
      <c r="Z39" s="398"/>
      <c r="AA39" s="403"/>
      <c r="AB39" s="196"/>
      <c r="AC39" s="404"/>
      <c r="AD39" s="403"/>
      <c r="AE39" s="196"/>
      <c r="AF39" s="404"/>
      <c r="AG39" s="403"/>
      <c r="AH39" s="196"/>
      <c r="AI39" s="404"/>
      <c r="AJ39" s="403"/>
      <c r="AK39" s="196"/>
      <c r="AL39" s="404"/>
      <c r="AM39" s="403"/>
      <c r="AN39" s="196"/>
      <c r="AO39" s="404"/>
      <c r="AP39" s="403"/>
      <c r="AQ39" s="196"/>
      <c r="AR39" s="404"/>
      <c r="AS39" s="403"/>
      <c r="AT39" s="196"/>
      <c r="AU39" s="404"/>
      <c r="AV39" s="403"/>
      <c r="AW39" s="196"/>
      <c r="AX39" s="404"/>
      <c r="AY39" s="403"/>
      <c r="AZ39" s="196"/>
      <c r="BA39" s="404"/>
      <c r="BB39" s="403"/>
      <c r="BC39" s="196"/>
      <c r="BD39" s="404"/>
      <c r="BE39" s="403"/>
      <c r="BF39" s="196"/>
      <c r="BG39" s="404"/>
      <c r="BH39" s="403"/>
      <c r="BI39" s="196"/>
      <c r="BJ39" s="404"/>
      <c r="BK39" s="403"/>
      <c r="BL39" s="196"/>
      <c r="BM39" s="404"/>
      <c r="BN39" s="403"/>
      <c r="BO39" s="196"/>
      <c r="BP39" s="404"/>
      <c r="BQ39" s="403"/>
      <c r="BR39" s="196"/>
      <c r="BS39" s="404"/>
      <c r="BT39" s="403"/>
      <c r="BU39" s="196"/>
      <c r="BV39" s="404"/>
      <c r="BW39" s="403"/>
      <c r="BX39" s="196"/>
      <c r="BY39" s="404"/>
      <c r="BZ39" s="403"/>
      <c r="CA39" s="196"/>
      <c r="CB39" s="404"/>
      <c r="CC39" s="403"/>
      <c r="CD39" s="196"/>
      <c r="CE39" s="404"/>
      <c r="CF39" s="403"/>
      <c r="CG39" s="196"/>
      <c r="CH39" s="404"/>
      <c r="CI39" s="403"/>
      <c r="CJ39" s="196"/>
      <c r="CK39" s="404"/>
      <c r="CL39" s="403"/>
      <c r="CM39" s="196"/>
      <c r="CN39" s="404"/>
    </row>
    <row r="40" spans="7:92" x14ac:dyDescent="0.25">
      <c r="G40" s="390"/>
      <c r="H40" s="390"/>
      <c r="I40" s="390"/>
      <c r="J40" s="194"/>
      <c r="K40" s="195"/>
      <c r="L40" s="195"/>
      <c r="M40" s="195"/>
      <c r="N40" s="194"/>
      <c r="O40" s="196"/>
      <c r="P40" s="196"/>
      <c r="Q40" s="196"/>
      <c r="R40" s="196"/>
      <c r="S40"/>
      <c r="T40" s="196"/>
      <c r="U40" s="196"/>
      <c r="V40" s="196"/>
      <c r="W40" s="196"/>
      <c r="X40" s="196"/>
      <c r="Y40" s="196"/>
      <c r="Z40" s="398"/>
      <c r="AA40" s="403"/>
      <c r="AB40" s="196"/>
      <c r="AC40" s="404"/>
      <c r="AD40" s="403"/>
      <c r="AE40" s="196"/>
      <c r="AF40" s="404"/>
      <c r="AG40" s="403"/>
      <c r="AH40" s="196"/>
      <c r="AI40" s="404"/>
      <c r="AJ40" s="403"/>
      <c r="AK40" s="196"/>
      <c r="AL40" s="404"/>
      <c r="AM40" s="403"/>
      <c r="AN40" s="196"/>
      <c r="AO40" s="404"/>
      <c r="AP40" s="403"/>
      <c r="AQ40" s="196"/>
      <c r="AR40" s="404"/>
      <c r="AS40" s="403"/>
      <c r="AT40" s="196"/>
      <c r="AU40" s="404"/>
      <c r="AV40" s="403"/>
      <c r="AW40" s="196"/>
      <c r="AX40" s="404"/>
      <c r="AY40" s="403"/>
      <c r="AZ40" s="196"/>
      <c r="BA40" s="404"/>
      <c r="BB40" s="403"/>
      <c r="BC40" s="196"/>
      <c r="BD40" s="404"/>
      <c r="BE40" s="403"/>
      <c r="BF40" s="196"/>
      <c r="BG40" s="404"/>
      <c r="BH40" s="403"/>
      <c r="BI40" s="196"/>
      <c r="BJ40" s="404"/>
      <c r="BK40" s="403"/>
      <c r="BL40" s="196"/>
      <c r="BM40" s="404"/>
      <c r="BN40" s="403"/>
      <c r="BO40" s="196"/>
      <c r="BP40" s="404"/>
      <c r="BQ40" s="403"/>
      <c r="BR40" s="196"/>
      <c r="BS40" s="404"/>
      <c r="BT40" s="403"/>
      <c r="BU40" s="196"/>
      <c r="BV40" s="404"/>
      <c r="BW40" s="403"/>
      <c r="BX40" s="196"/>
      <c r="BY40" s="404"/>
      <c r="BZ40" s="403"/>
      <c r="CA40" s="196"/>
      <c r="CB40" s="404"/>
      <c r="CC40" s="403"/>
      <c r="CD40" s="196"/>
      <c r="CE40" s="404"/>
      <c r="CF40" s="403"/>
      <c r="CG40" s="196"/>
      <c r="CH40" s="404"/>
      <c r="CI40" s="403"/>
      <c r="CJ40" s="196"/>
      <c r="CK40" s="404"/>
      <c r="CL40" s="403"/>
      <c r="CM40" s="196"/>
      <c r="CN40" s="404"/>
    </row>
    <row r="41" spans="7:92" x14ac:dyDescent="0.25">
      <c r="G41" s="390"/>
      <c r="H41" s="390"/>
      <c r="I41" s="390"/>
      <c r="J41" s="194"/>
      <c r="K41" s="195"/>
      <c r="L41" s="195"/>
      <c r="M41" s="195"/>
      <c r="N41" s="194"/>
      <c r="O41" s="196"/>
      <c r="P41" s="196"/>
      <c r="Q41" s="196"/>
      <c r="R41" s="196"/>
      <c r="S41"/>
      <c r="T41" s="196"/>
      <c r="U41" s="196"/>
      <c r="V41" s="196"/>
      <c r="W41" s="196"/>
      <c r="X41" s="196"/>
      <c r="Y41" s="196"/>
      <c r="Z41" s="398"/>
      <c r="AA41" s="403"/>
      <c r="AB41" s="196"/>
      <c r="AC41" s="404"/>
      <c r="AD41" s="403"/>
      <c r="AE41" s="196"/>
      <c r="AF41" s="404"/>
      <c r="AG41" s="403"/>
      <c r="AH41" s="196"/>
      <c r="AI41" s="404"/>
      <c r="AJ41" s="403"/>
      <c r="AK41" s="196"/>
      <c r="AL41" s="404"/>
      <c r="AM41" s="403"/>
      <c r="AN41" s="196"/>
      <c r="AO41" s="404"/>
      <c r="AP41" s="403"/>
      <c r="AQ41" s="196"/>
      <c r="AR41" s="404"/>
      <c r="AS41" s="403"/>
      <c r="AT41" s="196"/>
      <c r="AU41" s="404"/>
      <c r="AV41" s="403"/>
      <c r="AW41" s="196"/>
      <c r="AX41" s="404"/>
      <c r="AY41" s="403"/>
      <c r="AZ41" s="196"/>
      <c r="BA41" s="404"/>
      <c r="BB41" s="403"/>
      <c r="BC41" s="196"/>
      <c r="BD41" s="404"/>
      <c r="BE41" s="403"/>
      <c r="BF41" s="196"/>
      <c r="BG41" s="404"/>
      <c r="BH41" s="403"/>
      <c r="BI41" s="196"/>
      <c r="BJ41" s="404"/>
      <c r="BK41" s="403"/>
      <c r="BL41" s="196"/>
      <c r="BM41" s="404"/>
      <c r="BN41" s="403"/>
      <c r="BO41" s="196"/>
      <c r="BP41" s="404"/>
      <c r="BQ41" s="403"/>
      <c r="BR41" s="196"/>
      <c r="BS41" s="404"/>
      <c r="BT41" s="403"/>
      <c r="BU41" s="196"/>
      <c r="BV41" s="404"/>
      <c r="BW41" s="403"/>
      <c r="BX41" s="196"/>
      <c r="BY41" s="404"/>
      <c r="BZ41" s="403"/>
      <c r="CA41" s="196"/>
      <c r="CB41" s="404"/>
      <c r="CC41" s="403"/>
      <c r="CD41" s="196"/>
      <c r="CE41" s="404"/>
      <c r="CF41" s="403"/>
      <c r="CG41" s="196"/>
      <c r="CH41" s="404"/>
      <c r="CI41" s="403"/>
      <c r="CJ41" s="196"/>
      <c r="CK41" s="404"/>
      <c r="CL41" s="403"/>
      <c r="CM41" s="196"/>
      <c r="CN41" s="404"/>
    </row>
    <row r="42" spans="7:92" x14ac:dyDescent="0.25">
      <c r="G42" s="390"/>
      <c r="H42" s="390"/>
      <c r="I42" s="390"/>
      <c r="J42" s="194"/>
      <c r="K42" s="195"/>
      <c r="L42" s="195"/>
      <c r="M42" s="195"/>
      <c r="N42" s="194"/>
      <c r="O42" s="196"/>
      <c r="P42" s="196"/>
      <c r="Q42" s="196"/>
      <c r="R42" s="196"/>
      <c r="S42"/>
      <c r="T42" s="196"/>
      <c r="U42" s="196"/>
      <c r="V42" s="196"/>
      <c r="W42" s="196"/>
      <c r="X42" s="196"/>
      <c r="Y42" s="196"/>
      <c r="Z42" s="398"/>
      <c r="AA42" s="403"/>
      <c r="AB42" s="196"/>
      <c r="AC42" s="404"/>
      <c r="AD42" s="403"/>
      <c r="AE42" s="196"/>
      <c r="AF42" s="404"/>
      <c r="AG42" s="403"/>
      <c r="AH42" s="196"/>
      <c r="AI42" s="404"/>
      <c r="AJ42" s="403"/>
      <c r="AK42" s="196"/>
      <c r="AL42" s="404"/>
      <c r="AM42" s="403"/>
      <c r="AN42" s="196"/>
      <c r="AO42" s="404"/>
      <c r="AP42" s="403"/>
      <c r="AQ42" s="196"/>
      <c r="AR42" s="404"/>
      <c r="AS42" s="403"/>
      <c r="AT42" s="196"/>
      <c r="AU42" s="404"/>
      <c r="AV42" s="403"/>
      <c r="AW42" s="196"/>
      <c r="AX42" s="404"/>
      <c r="AY42" s="403"/>
      <c r="AZ42" s="196"/>
      <c r="BA42" s="404"/>
      <c r="BB42" s="403"/>
      <c r="BC42" s="196"/>
      <c r="BD42" s="404"/>
      <c r="BE42" s="403"/>
      <c r="BF42" s="196"/>
      <c r="BG42" s="404"/>
      <c r="BH42" s="403"/>
      <c r="BI42" s="196"/>
      <c r="BJ42" s="404"/>
      <c r="BK42" s="403"/>
      <c r="BL42" s="196"/>
      <c r="BM42" s="404"/>
      <c r="BN42" s="403"/>
      <c r="BO42" s="196"/>
      <c r="BP42" s="404"/>
      <c r="BQ42" s="403"/>
      <c r="BR42" s="196"/>
      <c r="BS42" s="404"/>
      <c r="BT42" s="403"/>
      <c r="BU42" s="196"/>
      <c r="BV42" s="404"/>
      <c r="BW42" s="403"/>
      <c r="BX42" s="196"/>
      <c r="BY42" s="404"/>
      <c r="BZ42" s="403"/>
      <c r="CA42" s="196"/>
      <c r="CB42" s="404"/>
      <c r="CC42" s="403"/>
      <c r="CD42" s="196"/>
      <c r="CE42" s="404"/>
      <c r="CF42" s="403"/>
      <c r="CG42" s="196"/>
      <c r="CH42" s="404"/>
      <c r="CI42" s="403"/>
      <c r="CJ42" s="196"/>
      <c r="CK42" s="404"/>
      <c r="CL42" s="403"/>
      <c r="CM42" s="196"/>
      <c r="CN42" s="404"/>
    </row>
    <row r="43" spans="7:92" x14ac:dyDescent="0.25">
      <c r="G43" s="390"/>
      <c r="H43" s="390"/>
      <c r="I43" s="390"/>
      <c r="J43" s="194"/>
      <c r="K43" s="195"/>
      <c r="L43" s="195"/>
      <c r="M43" s="195"/>
      <c r="N43" s="194"/>
      <c r="O43" s="196"/>
      <c r="P43" s="196"/>
      <c r="Q43" s="196"/>
      <c r="R43" s="196"/>
      <c r="S43"/>
      <c r="T43" s="196"/>
      <c r="U43" s="196"/>
      <c r="V43" s="196"/>
      <c r="W43" s="196"/>
      <c r="X43" s="196"/>
      <c r="Y43" s="196"/>
      <c r="Z43" s="398"/>
      <c r="AA43" s="403"/>
      <c r="AB43" s="196"/>
      <c r="AC43" s="404"/>
      <c r="AD43" s="403"/>
      <c r="AE43" s="196"/>
      <c r="AF43" s="404"/>
      <c r="AG43" s="403"/>
      <c r="AH43" s="196"/>
      <c r="AI43" s="404"/>
      <c r="AJ43" s="403"/>
      <c r="AK43" s="196"/>
      <c r="AL43" s="404"/>
      <c r="AM43" s="403"/>
      <c r="AN43" s="196"/>
      <c r="AO43" s="404"/>
      <c r="AP43" s="403"/>
      <c r="AQ43" s="196"/>
      <c r="AR43" s="404"/>
      <c r="AS43" s="403"/>
      <c r="AT43" s="196"/>
      <c r="AU43" s="404"/>
      <c r="AV43" s="403"/>
      <c r="AW43" s="196"/>
      <c r="AX43" s="404"/>
      <c r="AY43" s="403"/>
      <c r="AZ43" s="196"/>
      <c r="BA43" s="404"/>
      <c r="BB43" s="403"/>
      <c r="BC43" s="196"/>
      <c r="BD43" s="404"/>
      <c r="BE43" s="403"/>
      <c r="BF43" s="196"/>
      <c r="BG43" s="404"/>
      <c r="BH43" s="403"/>
      <c r="BI43" s="196"/>
      <c r="BJ43" s="404"/>
      <c r="BK43" s="403"/>
      <c r="BL43" s="196"/>
      <c r="BM43" s="404"/>
      <c r="BN43" s="403"/>
      <c r="BO43" s="196"/>
      <c r="BP43" s="404"/>
      <c r="BQ43" s="403"/>
      <c r="BR43" s="196"/>
      <c r="BS43" s="404"/>
      <c r="BT43" s="403"/>
      <c r="BU43" s="196"/>
      <c r="BV43" s="404"/>
      <c r="BW43" s="403"/>
      <c r="BX43" s="196"/>
      <c r="BY43" s="404"/>
      <c r="BZ43" s="403"/>
      <c r="CA43" s="196"/>
      <c r="CB43" s="404"/>
      <c r="CC43" s="403"/>
      <c r="CD43" s="196"/>
      <c r="CE43" s="404"/>
      <c r="CF43" s="403"/>
      <c r="CG43" s="196"/>
      <c r="CH43" s="404"/>
      <c r="CI43" s="403"/>
      <c r="CJ43" s="196"/>
      <c r="CK43" s="404"/>
      <c r="CL43" s="403"/>
      <c r="CM43" s="196"/>
      <c r="CN43" s="404"/>
    </row>
    <row r="44" spans="7:92" x14ac:dyDescent="0.25">
      <c r="G44" s="390"/>
      <c r="H44" s="390"/>
      <c r="I44" s="390"/>
      <c r="J44" s="194"/>
      <c r="K44" s="195"/>
      <c r="L44" s="195"/>
      <c r="M44" s="195"/>
      <c r="N44" s="194"/>
      <c r="O44" s="196"/>
      <c r="P44" s="196"/>
      <c r="Q44" s="196"/>
      <c r="R44" s="196"/>
      <c r="S44"/>
      <c r="T44" s="196"/>
      <c r="U44" s="196"/>
      <c r="V44" s="196"/>
      <c r="W44" s="196"/>
      <c r="X44" s="196"/>
      <c r="Y44" s="196"/>
      <c r="Z44" s="398"/>
      <c r="AA44" s="403"/>
      <c r="AB44" s="196"/>
      <c r="AC44" s="404"/>
      <c r="AD44" s="403"/>
      <c r="AE44" s="196"/>
      <c r="AF44" s="404"/>
      <c r="AG44" s="403"/>
      <c r="AH44" s="196"/>
      <c r="AI44" s="404"/>
      <c r="AJ44" s="403"/>
      <c r="AK44" s="196"/>
      <c r="AL44" s="404"/>
      <c r="AM44" s="403"/>
      <c r="AN44" s="196"/>
      <c r="AO44" s="404"/>
      <c r="AP44" s="403"/>
      <c r="AQ44" s="196"/>
      <c r="AR44" s="404"/>
      <c r="AS44" s="403"/>
      <c r="AT44" s="196"/>
      <c r="AU44" s="404"/>
      <c r="AV44" s="403"/>
      <c r="AW44" s="196"/>
      <c r="AX44" s="404"/>
      <c r="AY44" s="403"/>
      <c r="AZ44" s="196"/>
      <c r="BA44" s="404"/>
      <c r="BB44" s="403"/>
      <c r="BC44" s="196"/>
      <c r="BD44" s="404"/>
      <c r="BE44" s="403"/>
      <c r="BF44" s="196"/>
      <c r="BG44" s="404"/>
      <c r="BH44" s="403"/>
      <c r="BI44" s="196"/>
      <c r="BJ44" s="404"/>
      <c r="BK44" s="403"/>
      <c r="BL44" s="196"/>
      <c r="BM44" s="404"/>
      <c r="BN44" s="403"/>
      <c r="BO44" s="196"/>
      <c r="BP44" s="404"/>
      <c r="BQ44" s="403"/>
      <c r="BR44" s="196"/>
      <c r="BS44" s="404"/>
      <c r="BT44" s="403"/>
      <c r="BU44" s="196"/>
      <c r="BV44" s="404"/>
      <c r="BW44" s="403"/>
      <c r="BX44" s="196"/>
      <c r="BY44" s="404"/>
      <c r="BZ44" s="403"/>
      <c r="CA44" s="196"/>
      <c r="CB44" s="404"/>
      <c r="CC44" s="403"/>
      <c r="CD44" s="196"/>
      <c r="CE44" s="404"/>
      <c r="CF44" s="403"/>
      <c r="CG44" s="196"/>
      <c r="CH44" s="404"/>
      <c r="CI44" s="403"/>
      <c r="CJ44" s="196"/>
      <c r="CK44" s="404"/>
      <c r="CL44" s="403"/>
      <c r="CM44" s="196"/>
      <c r="CN44" s="404"/>
    </row>
    <row r="45" spans="7:92" x14ac:dyDescent="0.25">
      <c r="G45" s="390"/>
      <c r="H45" s="390"/>
      <c r="I45" s="390"/>
      <c r="J45" s="194"/>
      <c r="K45" s="195"/>
      <c r="L45" s="195"/>
      <c r="M45" s="195"/>
      <c r="N45" s="194"/>
      <c r="O45" s="196"/>
      <c r="P45" s="196"/>
      <c r="Q45" s="196"/>
      <c r="R45" s="196"/>
      <c r="S45"/>
      <c r="T45" s="196"/>
      <c r="U45" s="196"/>
      <c r="V45" s="196"/>
      <c r="W45" s="196"/>
      <c r="X45" s="196"/>
      <c r="Y45" s="196"/>
      <c r="Z45" s="398"/>
      <c r="AA45" s="403"/>
      <c r="AB45" s="196"/>
      <c r="AC45" s="404"/>
      <c r="AD45" s="403"/>
      <c r="AE45" s="196"/>
      <c r="AF45" s="404"/>
      <c r="AG45" s="403"/>
      <c r="AH45" s="196"/>
      <c r="AI45" s="404"/>
      <c r="AJ45" s="403"/>
      <c r="AK45" s="196"/>
      <c r="AL45" s="404"/>
      <c r="AM45" s="403"/>
      <c r="AN45" s="196"/>
      <c r="AO45" s="404"/>
      <c r="AP45" s="403"/>
      <c r="AQ45" s="196"/>
      <c r="AR45" s="404"/>
      <c r="AS45" s="403"/>
      <c r="AT45" s="196"/>
      <c r="AU45" s="404"/>
      <c r="AV45" s="403"/>
      <c r="AW45" s="196"/>
      <c r="AX45" s="404"/>
      <c r="AY45" s="403"/>
      <c r="AZ45" s="196"/>
      <c r="BA45" s="404"/>
      <c r="BB45" s="403"/>
      <c r="BC45" s="196"/>
      <c r="BD45" s="404"/>
      <c r="BE45" s="403"/>
      <c r="BF45" s="196"/>
      <c r="BG45" s="404"/>
      <c r="BH45" s="403"/>
      <c r="BI45" s="196"/>
      <c r="BJ45" s="404"/>
      <c r="BK45" s="403"/>
      <c r="BL45" s="196"/>
      <c r="BM45" s="404"/>
      <c r="BN45" s="403"/>
      <c r="BO45" s="196"/>
      <c r="BP45" s="404"/>
      <c r="BQ45" s="403"/>
      <c r="BR45" s="196"/>
      <c r="BS45" s="404"/>
      <c r="BT45" s="403"/>
      <c r="BU45" s="196"/>
      <c r="BV45" s="404"/>
      <c r="BW45" s="403"/>
      <c r="BX45" s="196"/>
      <c r="BY45" s="404"/>
      <c r="BZ45" s="403"/>
      <c r="CA45" s="196"/>
      <c r="CB45" s="404"/>
      <c r="CC45" s="403"/>
      <c r="CD45" s="196"/>
      <c r="CE45" s="404"/>
      <c r="CF45" s="403"/>
      <c r="CG45" s="196"/>
      <c r="CH45" s="404"/>
      <c r="CI45" s="403"/>
      <c r="CJ45" s="196"/>
      <c r="CK45" s="404"/>
      <c r="CL45" s="403"/>
      <c r="CM45" s="196"/>
      <c r="CN45" s="404"/>
    </row>
    <row r="46" spans="7:92" x14ac:dyDescent="0.25">
      <c r="G46" s="390"/>
      <c r="H46" s="390"/>
      <c r="I46" s="390"/>
      <c r="J46" s="194"/>
      <c r="K46" s="195"/>
      <c r="L46" s="195"/>
      <c r="M46" s="195"/>
      <c r="N46" s="194"/>
      <c r="O46" s="196"/>
      <c r="P46" s="196"/>
      <c r="Q46" s="196"/>
      <c r="R46" s="196"/>
      <c r="S46"/>
      <c r="T46" s="196"/>
      <c r="U46" s="196"/>
      <c r="V46" s="196"/>
      <c r="W46" s="196"/>
      <c r="X46" s="196"/>
      <c r="Y46" s="196"/>
      <c r="Z46" s="398"/>
      <c r="AA46" s="403"/>
      <c r="AB46" s="196"/>
      <c r="AC46" s="404"/>
      <c r="AD46" s="403"/>
      <c r="AE46" s="196"/>
      <c r="AF46" s="404"/>
      <c r="AG46" s="403"/>
      <c r="AH46" s="196"/>
      <c r="AI46" s="404"/>
      <c r="AJ46" s="403"/>
      <c r="AK46" s="196"/>
      <c r="AL46" s="404"/>
      <c r="AM46" s="403"/>
      <c r="AN46" s="196"/>
      <c r="AO46" s="404"/>
      <c r="AP46" s="403"/>
      <c r="AQ46" s="196"/>
      <c r="AR46" s="404"/>
      <c r="AS46" s="403"/>
      <c r="AT46" s="196"/>
      <c r="AU46" s="404"/>
      <c r="AV46" s="403"/>
      <c r="AW46" s="196"/>
      <c r="AX46" s="404"/>
      <c r="AY46" s="403"/>
      <c r="AZ46" s="196"/>
      <c r="BA46" s="404"/>
      <c r="BB46" s="403"/>
      <c r="BC46" s="196"/>
      <c r="BD46" s="404"/>
      <c r="BE46" s="403"/>
      <c r="BF46" s="196"/>
      <c r="BG46" s="404"/>
      <c r="BH46" s="403"/>
      <c r="BI46" s="196"/>
      <c r="BJ46" s="404"/>
      <c r="BK46" s="403"/>
      <c r="BL46" s="196"/>
      <c r="BM46" s="404"/>
      <c r="BN46" s="403"/>
      <c r="BO46" s="196"/>
      <c r="BP46" s="404"/>
      <c r="BQ46" s="403"/>
      <c r="BR46" s="196"/>
      <c r="BS46" s="404"/>
      <c r="BT46" s="403"/>
      <c r="BU46" s="196"/>
      <c r="BV46" s="404"/>
      <c r="BW46" s="403"/>
      <c r="BX46" s="196"/>
      <c r="BY46" s="404"/>
      <c r="BZ46" s="403"/>
      <c r="CA46" s="196"/>
      <c r="CB46" s="404"/>
      <c r="CC46" s="403"/>
      <c r="CD46" s="196"/>
      <c r="CE46" s="404"/>
      <c r="CF46" s="403"/>
      <c r="CG46" s="196"/>
      <c r="CH46" s="404"/>
      <c r="CI46" s="403"/>
      <c r="CJ46" s="196"/>
      <c r="CK46" s="404"/>
      <c r="CL46" s="403"/>
      <c r="CM46" s="196"/>
      <c r="CN46" s="404"/>
    </row>
    <row r="47" spans="7:92" x14ac:dyDescent="0.25">
      <c r="G47" s="390"/>
      <c r="H47" s="390"/>
      <c r="I47" s="390"/>
      <c r="J47" s="194"/>
      <c r="K47" s="195"/>
      <c r="L47" s="195"/>
      <c r="M47" s="195"/>
      <c r="N47" s="194"/>
      <c r="O47" s="196"/>
      <c r="P47" s="196"/>
      <c r="Q47" s="196"/>
      <c r="R47" s="196"/>
      <c r="S47"/>
      <c r="T47" s="196"/>
      <c r="U47" s="196"/>
      <c r="V47" s="196"/>
      <c r="W47" s="196"/>
      <c r="X47" s="196"/>
      <c r="Y47" s="196"/>
      <c r="Z47" s="398"/>
      <c r="AA47" s="403"/>
      <c r="AB47" s="196"/>
      <c r="AC47" s="404"/>
      <c r="AD47" s="403"/>
      <c r="AE47" s="196"/>
      <c r="AF47" s="404"/>
      <c r="AG47" s="403"/>
      <c r="AH47" s="196"/>
      <c r="AI47" s="404"/>
      <c r="AJ47" s="403"/>
      <c r="AK47" s="196"/>
      <c r="AL47" s="404"/>
      <c r="AM47" s="403"/>
      <c r="AN47" s="196"/>
      <c r="AO47" s="404"/>
      <c r="AP47" s="403"/>
      <c r="AQ47" s="196"/>
      <c r="AR47" s="404"/>
      <c r="AS47" s="403"/>
      <c r="AT47" s="196"/>
      <c r="AU47" s="404"/>
      <c r="AV47" s="403"/>
      <c r="AW47" s="196"/>
      <c r="AX47" s="404"/>
      <c r="AY47" s="403"/>
      <c r="AZ47" s="196"/>
      <c r="BA47" s="404"/>
      <c r="BB47" s="403"/>
      <c r="BC47" s="196"/>
      <c r="BD47" s="404"/>
      <c r="BE47" s="403"/>
      <c r="BF47" s="196"/>
      <c r="BG47" s="404"/>
      <c r="BH47" s="403"/>
      <c r="BI47" s="196"/>
      <c r="BJ47" s="404"/>
      <c r="BK47" s="403"/>
      <c r="BL47" s="196"/>
      <c r="BM47" s="404"/>
      <c r="BN47" s="403"/>
      <c r="BO47" s="196"/>
      <c r="BP47" s="404"/>
      <c r="BQ47" s="403"/>
      <c r="BR47" s="196"/>
      <c r="BS47" s="404"/>
      <c r="BT47" s="403"/>
      <c r="BU47" s="196"/>
      <c r="BV47" s="404"/>
      <c r="BW47" s="403"/>
      <c r="BX47" s="196"/>
      <c r="BY47" s="404"/>
      <c r="BZ47" s="403"/>
      <c r="CA47" s="196"/>
      <c r="CB47" s="404"/>
      <c r="CC47" s="403"/>
      <c r="CD47" s="196"/>
      <c r="CE47" s="404"/>
      <c r="CF47" s="403"/>
      <c r="CG47" s="196"/>
      <c r="CH47" s="404"/>
      <c r="CI47" s="403"/>
      <c r="CJ47" s="196"/>
      <c r="CK47" s="404"/>
      <c r="CL47" s="403"/>
      <c r="CM47" s="196"/>
      <c r="CN47" s="404"/>
    </row>
    <row r="48" spans="7:92" x14ac:dyDescent="0.25">
      <c r="G48" s="390"/>
      <c r="H48" s="390"/>
      <c r="I48" s="390"/>
      <c r="J48" s="194"/>
      <c r="K48" s="195"/>
      <c r="L48" s="195"/>
      <c r="M48" s="195"/>
      <c r="N48" s="194"/>
      <c r="O48" s="196"/>
      <c r="P48" s="196"/>
      <c r="Q48" s="196"/>
      <c r="R48" s="196"/>
      <c r="S48"/>
      <c r="T48" s="196"/>
      <c r="U48" s="196"/>
      <c r="V48" s="196"/>
      <c r="W48" s="196"/>
      <c r="X48" s="196"/>
      <c r="Y48" s="196"/>
      <c r="Z48" s="398"/>
      <c r="AA48" s="403"/>
      <c r="AB48" s="196"/>
      <c r="AC48" s="404"/>
      <c r="AD48" s="403"/>
      <c r="AE48" s="196"/>
      <c r="AF48" s="404"/>
      <c r="AG48" s="403"/>
      <c r="AH48" s="196"/>
      <c r="AI48" s="404"/>
      <c r="AJ48" s="403"/>
      <c r="AK48" s="196"/>
      <c r="AL48" s="404"/>
      <c r="AM48" s="403"/>
      <c r="AN48" s="196"/>
      <c r="AO48" s="404"/>
      <c r="AP48" s="403"/>
      <c r="AQ48" s="196"/>
      <c r="AR48" s="404"/>
      <c r="AS48" s="403"/>
      <c r="AT48" s="196"/>
      <c r="AU48" s="404"/>
      <c r="AV48" s="403"/>
      <c r="AW48" s="196"/>
      <c r="AX48" s="404"/>
      <c r="AY48" s="403"/>
      <c r="AZ48" s="196"/>
      <c r="BA48" s="404"/>
      <c r="BB48" s="403"/>
      <c r="BC48" s="196"/>
      <c r="BD48" s="404"/>
      <c r="BE48" s="403"/>
      <c r="BF48" s="196"/>
      <c r="BG48" s="404"/>
      <c r="BH48" s="403"/>
      <c r="BI48" s="196"/>
      <c r="BJ48" s="404"/>
      <c r="BK48" s="403"/>
      <c r="BL48" s="196"/>
      <c r="BM48" s="404"/>
      <c r="BN48" s="403"/>
      <c r="BO48" s="196"/>
      <c r="BP48" s="404"/>
      <c r="BQ48" s="403"/>
      <c r="BR48" s="196"/>
      <c r="BS48" s="404"/>
      <c r="BT48" s="403"/>
      <c r="BU48" s="196"/>
      <c r="BV48" s="404"/>
      <c r="BW48" s="403"/>
      <c r="BX48" s="196"/>
      <c r="BY48" s="404"/>
      <c r="BZ48" s="403"/>
      <c r="CA48" s="196"/>
      <c r="CB48" s="404"/>
      <c r="CC48" s="403"/>
      <c r="CD48" s="196"/>
      <c r="CE48" s="404"/>
      <c r="CF48" s="403"/>
      <c r="CG48" s="196"/>
      <c r="CH48" s="404"/>
      <c r="CI48" s="403"/>
      <c r="CJ48" s="196"/>
      <c r="CK48" s="404"/>
      <c r="CL48" s="403"/>
      <c r="CM48" s="196"/>
      <c r="CN48" s="404"/>
    </row>
    <row r="49" spans="7:92" x14ac:dyDescent="0.25">
      <c r="G49" s="390"/>
      <c r="H49" s="390"/>
      <c r="I49" s="390"/>
      <c r="J49" s="194"/>
      <c r="K49" s="195"/>
      <c r="L49" s="195"/>
      <c r="M49" s="195"/>
      <c r="N49" s="194"/>
      <c r="O49" s="196"/>
      <c r="P49" s="196"/>
      <c r="Q49" s="196"/>
      <c r="R49" s="196"/>
      <c r="S49"/>
      <c r="T49" s="196"/>
      <c r="U49" s="196"/>
      <c r="V49" s="196"/>
      <c r="W49" s="196"/>
      <c r="X49" s="196"/>
      <c r="Y49" s="196"/>
      <c r="Z49" s="398"/>
      <c r="AA49" s="403"/>
      <c r="AB49" s="196"/>
      <c r="AC49" s="404"/>
      <c r="AD49" s="403"/>
      <c r="AE49" s="196"/>
      <c r="AF49" s="404"/>
      <c r="AG49" s="403"/>
      <c r="AH49" s="196"/>
      <c r="AI49" s="404"/>
      <c r="AJ49" s="403"/>
      <c r="AK49" s="196"/>
      <c r="AL49" s="404"/>
      <c r="AM49" s="403"/>
      <c r="AN49" s="196"/>
      <c r="AO49" s="404"/>
      <c r="AP49" s="403"/>
      <c r="AQ49" s="196"/>
      <c r="AR49" s="404"/>
      <c r="AS49" s="403"/>
      <c r="AT49" s="196"/>
      <c r="AU49" s="404"/>
      <c r="AV49" s="403"/>
      <c r="AW49" s="196"/>
      <c r="AX49" s="404"/>
      <c r="AY49" s="403"/>
      <c r="AZ49" s="196"/>
      <c r="BA49" s="404"/>
      <c r="BB49" s="403"/>
      <c r="BC49" s="196"/>
      <c r="BD49" s="404"/>
      <c r="BE49" s="403"/>
      <c r="BF49" s="196"/>
      <c r="BG49" s="404"/>
      <c r="BH49" s="403"/>
      <c r="BI49" s="196"/>
      <c r="BJ49" s="404"/>
      <c r="BK49" s="403"/>
      <c r="BL49" s="196"/>
      <c r="BM49" s="404"/>
      <c r="BN49" s="403"/>
      <c r="BO49" s="196"/>
      <c r="BP49" s="404"/>
      <c r="BQ49" s="403"/>
      <c r="BR49" s="196"/>
      <c r="BS49" s="404"/>
      <c r="BT49" s="403"/>
      <c r="BU49" s="196"/>
      <c r="BV49" s="404"/>
      <c r="BW49" s="403"/>
      <c r="BX49" s="196"/>
      <c r="BY49" s="404"/>
      <c r="BZ49" s="403"/>
      <c r="CA49" s="196"/>
      <c r="CB49" s="404"/>
      <c r="CC49" s="403"/>
      <c r="CD49" s="196"/>
      <c r="CE49" s="404"/>
      <c r="CF49" s="403"/>
      <c r="CG49" s="196"/>
      <c r="CH49" s="404"/>
      <c r="CI49" s="403"/>
      <c r="CJ49" s="196"/>
      <c r="CK49" s="404"/>
      <c r="CL49" s="403"/>
      <c r="CM49" s="196"/>
      <c r="CN49" s="404"/>
    </row>
    <row r="50" spans="7:92" x14ac:dyDescent="0.25">
      <c r="G50" s="390"/>
      <c r="H50" s="390"/>
      <c r="I50" s="390"/>
      <c r="J50" s="194"/>
      <c r="K50" s="195"/>
      <c r="L50" s="195"/>
      <c r="M50" s="195"/>
      <c r="N50" s="194"/>
      <c r="O50" s="196"/>
      <c r="P50" s="196"/>
      <c r="Q50" s="196"/>
      <c r="R50" s="196"/>
      <c r="S50"/>
      <c r="T50" s="196"/>
      <c r="U50" s="196"/>
      <c r="V50" s="196"/>
      <c r="W50" s="196"/>
      <c r="X50" s="196"/>
      <c r="Y50" s="196"/>
      <c r="Z50" s="398"/>
      <c r="AA50" s="403"/>
      <c r="AB50" s="196"/>
      <c r="AC50" s="404"/>
      <c r="AD50" s="403"/>
      <c r="AE50" s="196"/>
      <c r="AF50" s="404"/>
      <c r="AG50" s="403"/>
      <c r="AH50" s="196"/>
      <c r="AI50" s="404"/>
      <c r="AJ50" s="403"/>
      <c r="AK50" s="196"/>
      <c r="AL50" s="404"/>
      <c r="AM50" s="403"/>
      <c r="AN50" s="196"/>
      <c r="AO50" s="404"/>
      <c r="AP50" s="403"/>
      <c r="AQ50" s="196"/>
      <c r="AR50" s="404"/>
      <c r="AS50" s="403"/>
      <c r="AT50" s="196"/>
      <c r="AU50" s="404"/>
      <c r="AV50" s="403"/>
      <c r="AW50" s="196"/>
      <c r="AX50" s="404"/>
      <c r="AY50" s="403"/>
      <c r="AZ50" s="196"/>
      <c r="BA50" s="404"/>
      <c r="BB50" s="403"/>
      <c r="BC50" s="196"/>
      <c r="BD50" s="404"/>
      <c r="BE50" s="403"/>
      <c r="BF50" s="196"/>
      <c r="BG50" s="404"/>
      <c r="BH50" s="403"/>
      <c r="BI50" s="196"/>
      <c r="BJ50" s="404"/>
      <c r="BK50" s="403"/>
      <c r="BL50" s="196"/>
      <c r="BM50" s="404"/>
      <c r="BN50" s="403"/>
      <c r="BO50" s="196"/>
      <c r="BP50" s="404"/>
      <c r="BQ50" s="403"/>
      <c r="BR50" s="196"/>
      <c r="BS50" s="404"/>
      <c r="BT50" s="403"/>
      <c r="BU50" s="196"/>
      <c r="BV50" s="404"/>
      <c r="BW50" s="403"/>
      <c r="BX50" s="196"/>
      <c r="BY50" s="404"/>
      <c r="BZ50" s="403"/>
      <c r="CA50" s="196"/>
      <c r="CB50" s="404"/>
      <c r="CC50" s="403"/>
      <c r="CD50" s="196"/>
      <c r="CE50" s="404"/>
      <c r="CF50" s="403"/>
      <c r="CG50" s="196"/>
      <c r="CH50" s="404"/>
      <c r="CI50" s="403"/>
      <c r="CJ50" s="196"/>
      <c r="CK50" s="404"/>
      <c r="CL50" s="403"/>
      <c r="CM50" s="196"/>
      <c r="CN50" s="404"/>
    </row>
    <row r="51" spans="7:92" x14ac:dyDescent="0.25">
      <c r="G51" s="390"/>
      <c r="H51" s="390"/>
      <c r="I51" s="390"/>
      <c r="J51" s="194"/>
      <c r="K51" s="195"/>
      <c r="L51" s="195"/>
      <c r="M51" s="195"/>
      <c r="N51" s="194"/>
      <c r="O51" s="196"/>
      <c r="P51" s="196"/>
      <c r="Q51" s="196"/>
      <c r="R51" s="196"/>
      <c r="S51"/>
      <c r="T51" s="196"/>
      <c r="U51" s="196"/>
      <c r="V51" s="196"/>
      <c r="W51" s="196"/>
      <c r="X51" s="196"/>
      <c r="Y51" s="196"/>
      <c r="Z51" s="398"/>
      <c r="AA51" s="403"/>
      <c r="AB51" s="196"/>
      <c r="AC51" s="404"/>
      <c r="AD51" s="403"/>
      <c r="AE51" s="196"/>
      <c r="AF51" s="404"/>
      <c r="AG51" s="403"/>
      <c r="AH51" s="196"/>
      <c r="AI51" s="404"/>
      <c r="AJ51" s="403"/>
      <c r="AK51" s="196"/>
      <c r="AL51" s="404"/>
      <c r="AM51" s="403"/>
      <c r="AN51" s="196"/>
      <c r="AO51" s="404"/>
      <c r="AP51" s="403"/>
      <c r="AQ51" s="196"/>
      <c r="AR51" s="404"/>
      <c r="AS51" s="403"/>
      <c r="AT51" s="196"/>
      <c r="AU51" s="404"/>
      <c r="AV51" s="403"/>
      <c r="AW51" s="196"/>
      <c r="AX51" s="404"/>
      <c r="AY51" s="403"/>
      <c r="AZ51" s="196"/>
      <c r="BA51" s="404"/>
      <c r="BB51" s="403"/>
      <c r="BC51" s="196"/>
      <c r="BD51" s="404"/>
      <c r="BE51" s="403"/>
      <c r="BF51" s="196"/>
      <c r="BG51" s="404"/>
      <c r="BH51" s="403"/>
      <c r="BI51" s="196"/>
      <c r="BJ51" s="404"/>
      <c r="BK51" s="403"/>
      <c r="BL51" s="196"/>
      <c r="BM51" s="404"/>
      <c r="BN51" s="403"/>
      <c r="BO51" s="196"/>
      <c r="BP51" s="404"/>
      <c r="BQ51" s="403"/>
      <c r="BR51" s="196"/>
      <c r="BS51" s="404"/>
      <c r="BT51" s="403"/>
      <c r="BU51" s="196"/>
      <c r="BV51" s="404"/>
      <c r="BW51" s="403"/>
      <c r="BX51" s="196"/>
      <c r="BY51" s="404"/>
      <c r="BZ51" s="403"/>
      <c r="CA51" s="196"/>
      <c r="CB51" s="404"/>
      <c r="CC51" s="403"/>
      <c r="CD51" s="196"/>
      <c r="CE51" s="404"/>
      <c r="CF51" s="403"/>
      <c r="CG51" s="196"/>
      <c r="CH51" s="404"/>
      <c r="CI51" s="403"/>
      <c r="CJ51" s="196"/>
      <c r="CK51" s="404"/>
      <c r="CL51" s="403"/>
      <c r="CM51" s="196"/>
      <c r="CN51" s="404"/>
    </row>
    <row r="52" spans="7:92" x14ac:dyDescent="0.25">
      <c r="G52" s="390"/>
      <c r="H52" s="390"/>
      <c r="I52" s="390"/>
      <c r="J52" s="194"/>
      <c r="K52" s="195"/>
      <c r="L52" s="195"/>
      <c r="M52" s="195"/>
      <c r="N52" s="194"/>
      <c r="O52" s="196"/>
      <c r="P52" s="196"/>
      <c r="Q52" s="196"/>
      <c r="R52" s="196"/>
      <c r="S52"/>
      <c r="T52" s="196"/>
      <c r="U52" s="196"/>
      <c r="V52" s="196"/>
      <c r="W52" s="196"/>
      <c r="X52" s="196"/>
      <c r="Y52" s="196"/>
      <c r="Z52" s="398"/>
      <c r="AA52" s="403"/>
      <c r="AB52" s="196"/>
      <c r="AC52" s="404"/>
      <c r="AD52" s="403"/>
      <c r="AE52" s="196"/>
      <c r="AF52" s="404"/>
      <c r="AG52" s="403"/>
      <c r="AH52" s="196"/>
      <c r="AI52" s="404"/>
      <c r="AJ52" s="403"/>
      <c r="AK52" s="196"/>
      <c r="AL52" s="404"/>
      <c r="AM52" s="403"/>
      <c r="AN52" s="196"/>
      <c r="AO52" s="404"/>
      <c r="AP52" s="403"/>
      <c r="AQ52" s="196"/>
      <c r="AR52" s="404"/>
      <c r="AS52" s="403"/>
      <c r="AT52" s="196"/>
      <c r="AU52" s="404"/>
      <c r="AV52" s="403"/>
      <c r="AW52" s="196"/>
      <c r="AX52" s="404"/>
      <c r="AY52" s="403"/>
      <c r="AZ52" s="196"/>
      <c r="BA52" s="404"/>
      <c r="BB52" s="403"/>
      <c r="BC52" s="196"/>
      <c r="BD52" s="404"/>
      <c r="BE52" s="403"/>
      <c r="BF52" s="196"/>
      <c r="BG52" s="404"/>
      <c r="BH52" s="403"/>
      <c r="BI52" s="196"/>
      <c r="BJ52" s="404"/>
      <c r="BK52" s="403"/>
      <c r="BL52" s="196"/>
      <c r="BM52" s="404"/>
      <c r="BN52" s="403"/>
      <c r="BO52" s="196"/>
      <c r="BP52" s="404"/>
      <c r="BQ52" s="403"/>
      <c r="BR52" s="196"/>
      <c r="BS52" s="404"/>
      <c r="BT52" s="403"/>
      <c r="BU52" s="196"/>
      <c r="BV52" s="404"/>
      <c r="BW52" s="403"/>
      <c r="BX52" s="196"/>
      <c r="BY52" s="404"/>
      <c r="BZ52" s="403"/>
      <c r="CA52" s="196"/>
      <c r="CB52" s="404"/>
      <c r="CC52" s="403"/>
      <c r="CD52" s="196"/>
      <c r="CE52" s="404"/>
      <c r="CF52" s="403"/>
      <c r="CG52" s="196"/>
      <c r="CH52" s="404"/>
      <c r="CI52" s="403"/>
      <c r="CJ52" s="196"/>
      <c r="CK52" s="404"/>
      <c r="CL52" s="403"/>
      <c r="CM52" s="196"/>
      <c r="CN52" s="404"/>
    </row>
    <row r="53" spans="7:92" x14ac:dyDescent="0.25">
      <c r="G53" s="390"/>
      <c r="H53" s="390"/>
      <c r="I53" s="390"/>
      <c r="J53" s="194"/>
      <c r="K53" s="195"/>
      <c r="L53" s="195"/>
      <c r="M53" s="195"/>
      <c r="N53" s="194"/>
      <c r="O53" s="196"/>
      <c r="P53" s="196"/>
      <c r="Q53" s="196"/>
      <c r="R53" s="196"/>
      <c r="S53"/>
      <c r="T53" s="196"/>
      <c r="U53" s="196"/>
      <c r="V53" s="196"/>
      <c r="W53" s="196"/>
      <c r="X53" s="196"/>
      <c r="Y53" s="196"/>
      <c r="Z53" s="398"/>
      <c r="AA53" s="403"/>
      <c r="AB53" s="196"/>
      <c r="AC53" s="404"/>
      <c r="AD53" s="403"/>
      <c r="AE53" s="196"/>
      <c r="AF53" s="404"/>
      <c r="AG53" s="403"/>
      <c r="AH53" s="196"/>
      <c r="AI53" s="404"/>
      <c r="AJ53" s="403"/>
      <c r="AK53" s="196"/>
      <c r="AL53" s="404"/>
      <c r="AM53" s="403"/>
      <c r="AN53" s="196"/>
      <c r="AO53" s="404"/>
      <c r="AP53" s="403"/>
      <c r="AQ53" s="196"/>
      <c r="AR53" s="404"/>
      <c r="AS53" s="403"/>
      <c r="AT53" s="196"/>
      <c r="AU53" s="404"/>
      <c r="AV53" s="403"/>
      <c r="AW53" s="196"/>
      <c r="AX53" s="404"/>
      <c r="AY53" s="403"/>
      <c r="AZ53" s="196"/>
      <c r="BA53" s="404"/>
      <c r="BB53" s="403"/>
      <c r="BC53" s="196"/>
      <c r="BD53" s="404"/>
      <c r="BE53" s="403"/>
      <c r="BF53" s="196"/>
      <c r="BG53" s="404"/>
      <c r="BH53" s="403"/>
      <c r="BI53" s="196"/>
      <c r="BJ53" s="404"/>
      <c r="BK53" s="403"/>
      <c r="BL53" s="196"/>
      <c r="BM53" s="404"/>
      <c r="BN53" s="403"/>
      <c r="BO53" s="196"/>
      <c r="BP53" s="404"/>
      <c r="BQ53" s="403"/>
      <c r="BR53" s="196"/>
      <c r="BS53" s="404"/>
      <c r="BT53" s="403"/>
      <c r="BU53" s="196"/>
      <c r="BV53" s="404"/>
      <c r="BW53" s="403"/>
      <c r="BX53" s="196"/>
      <c r="BY53" s="404"/>
      <c r="BZ53" s="403"/>
      <c r="CA53" s="196"/>
      <c r="CB53" s="404"/>
      <c r="CC53" s="403"/>
      <c r="CD53" s="196"/>
      <c r="CE53" s="404"/>
      <c r="CF53" s="403"/>
      <c r="CG53" s="196"/>
      <c r="CH53" s="404"/>
      <c r="CI53" s="403"/>
      <c r="CJ53" s="196"/>
      <c r="CK53" s="404"/>
      <c r="CL53" s="403"/>
      <c r="CM53" s="196"/>
      <c r="CN53" s="404"/>
    </row>
    <row r="54" spans="7:92" x14ac:dyDescent="0.25">
      <c r="G54" s="390"/>
      <c r="H54" s="390"/>
      <c r="I54" s="390"/>
      <c r="J54" s="194"/>
      <c r="K54" s="195"/>
      <c r="L54" s="195"/>
      <c r="M54" s="195"/>
      <c r="N54" s="194"/>
      <c r="O54" s="196"/>
      <c r="P54" s="196"/>
      <c r="Q54" s="196"/>
      <c r="R54" s="196"/>
      <c r="S54"/>
      <c r="T54" s="196"/>
      <c r="U54" s="196"/>
      <c r="V54" s="196"/>
      <c r="W54" s="196"/>
      <c r="X54" s="196"/>
      <c r="Y54" s="196"/>
      <c r="Z54" s="398"/>
      <c r="AA54" s="403"/>
      <c r="AB54" s="196"/>
      <c r="AC54" s="404"/>
      <c r="AD54" s="403"/>
      <c r="AE54" s="196"/>
      <c r="AF54" s="404"/>
      <c r="AG54" s="403"/>
      <c r="AH54" s="196"/>
      <c r="AI54" s="404"/>
      <c r="AJ54" s="403"/>
      <c r="AK54" s="196"/>
      <c r="AL54" s="404"/>
      <c r="AM54" s="403"/>
      <c r="AN54" s="196"/>
      <c r="AO54" s="404"/>
      <c r="AP54" s="403"/>
      <c r="AQ54" s="196"/>
      <c r="AR54" s="404"/>
      <c r="AS54" s="403"/>
      <c r="AT54" s="196"/>
      <c r="AU54" s="404"/>
      <c r="AV54" s="403"/>
      <c r="AW54" s="196"/>
      <c r="AX54" s="404"/>
      <c r="AY54" s="403"/>
      <c r="AZ54" s="196"/>
      <c r="BA54" s="404"/>
      <c r="BB54" s="403"/>
      <c r="BC54" s="196"/>
      <c r="BD54" s="404"/>
      <c r="BE54" s="403"/>
      <c r="BF54" s="196"/>
      <c r="BG54" s="404"/>
      <c r="BH54" s="403"/>
      <c r="BI54" s="196"/>
      <c r="BJ54" s="404"/>
      <c r="BK54" s="403"/>
      <c r="BL54" s="196"/>
      <c r="BM54" s="404"/>
      <c r="BN54" s="403"/>
      <c r="BO54" s="196"/>
      <c r="BP54" s="404"/>
      <c r="BQ54" s="403"/>
      <c r="BR54" s="196"/>
      <c r="BS54" s="404"/>
      <c r="BT54" s="403"/>
      <c r="BU54" s="196"/>
      <c r="BV54" s="404"/>
      <c r="BW54" s="403"/>
      <c r="BX54" s="196"/>
      <c r="BY54" s="404"/>
      <c r="BZ54" s="403"/>
      <c r="CA54" s="196"/>
      <c r="CB54" s="404"/>
      <c r="CC54" s="403"/>
      <c r="CD54" s="196"/>
      <c r="CE54" s="404"/>
      <c r="CF54" s="403"/>
      <c r="CG54" s="196"/>
      <c r="CH54" s="404"/>
      <c r="CI54" s="403"/>
      <c r="CJ54" s="196"/>
      <c r="CK54" s="404"/>
      <c r="CL54" s="403"/>
      <c r="CM54" s="196"/>
      <c r="CN54" s="404"/>
    </row>
    <row r="55" spans="7:92" x14ac:dyDescent="0.25">
      <c r="G55" s="390"/>
      <c r="H55" s="390"/>
      <c r="I55" s="390"/>
      <c r="J55" s="194"/>
      <c r="K55" s="195"/>
      <c r="L55" s="195"/>
      <c r="M55" s="195"/>
      <c r="N55" s="194"/>
      <c r="O55" s="196"/>
      <c r="P55" s="196"/>
      <c r="Q55" s="196"/>
      <c r="R55" s="196"/>
      <c r="S55"/>
      <c r="T55" s="196"/>
      <c r="U55" s="196"/>
      <c r="V55" s="196"/>
      <c r="W55" s="196"/>
      <c r="X55" s="196"/>
      <c r="Y55" s="196"/>
      <c r="Z55" s="398"/>
      <c r="AA55" s="403"/>
      <c r="AB55" s="196"/>
      <c r="AC55" s="404"/>
      <c r="AD55" s="403"/>
      <c r="AE55" s="196"/>
      <c r="AF55" s="404"/>
      <c r="AG55" s="403"/>
      <c r="AH55" s="196"/>
      <c r="AI55" s="404"/>
      <c r="AJ55" s="403"/>
      <c r="AK55" s="196"/>
      <c r="AL55" s="404"/>
      <c r="AM55" s="403"/>
      <c r="AN55" s="196"/>
      <c r="AO55" s="404"/>
      <c r="AP55" s="403"/>
      <c r="AQ55" s="196"/>
      <c r="AR55" s="404"/>
      <c r="AS55" s="403"/>
      <c r="AT55" s="196"/>
      <c r="AU55" s="404"/>
      <c r="AV55" s="403"/>
      <c r="AW55" s="196"/>
      <c r="AX55" s="404"/>
      <c r="AY55" s="403"/>
      <c r="AZ55" s="196"/>
      <c r="BA55" s="404"/>
      <c r="BB55" s="403"/>
      <c r="BC55" s="196"/>
      <c r="BD55" s="404"/>
      <c r="BE55" s="403"/>
      <c r="BF55" s="196"/>
      <c r="BG55" s="404"/>
      <c r="BH55" s="403"/>
      <c r="BI55" s="196"/>
      <c r="BJ55" s="404"/>
      <c r="BK55" s="403"/>
      <c r="BL55" s="196"/>
      <c r="BM55" s="404"/>
      <c r="BN55" s="403"/>
      <c r="BO55" s="196"/>
      <c r="BP55" s="404"/>
      <c r="BQ55" s="403"/>
      <c r="BR55" s="196"/>
      <c r="BS55" s="404"/>
      <c r="BT55" s="403"/>
      <c r="BU55" s="196"/>
      <c r="BV55" s="404"/>
      <c r="BW55" s="403"/>
      <c r="BX55" s="196"/>
      <c r="BY55" s="404"/>
      <c r="BZ55" s="403"/>
      <c r="CA55" s="196"/>
      <c r="CB55" s="404"/>
      <c r="CC55" s="403"/>
      <c r="CD55" s="196"/>
      <c r="CE55" s="404"/>
      <c r="CF55" s="403"/>
      <c r="CG55" s="196"/>
      <c r="CH55" s="404"/>
      <c r="CI55" s="403"/>
      <c r="CJ55" s="196"/>
      <c r="CK55" s="404"/>
      <c r="CL55" s="403"/>
      <c r="CM55" s="196"/>
      <c r="CN55" s="404"/>
    </row>
    <row r="56" spans="7:92" x14ac:dyDescent="0.25">
      <c r="G56" s="390"/>
      <c r="H56" s="390"/>
      <c r="I56" s="390"/>
      <c r="J56" s="194"/>
      <c r="K56" s="195"/>
      <c r="L56" s="195"/>
      <c r="M56" s="195"/>
      <c r="N56" s="194"/>
      <c r="O56" s="196"/>
      <c r="P56" s="196"/>
      <c r="Q56" s="196"/>
      <c r="R56" s="196"/>
      <c r="S56"/>
      <c r="T56" s="196"/>
      <c r="U56" s="196"/>
      <c r="V56" s="196"/>
      <c r="W56" s="196"/>
      <c r="X56" s="196"/>
      <c r="Y56" s="196"/>
      <c r="Z56" s="398"/>
      <c r="AA56" s="403"/>
      <c r="AB56" s="196"/>
      <c r="AC56" s="404"/>
      <c r="AD56" s="403"/>
      <c r="AE56" s="196"/>
      <c r="AF56" s="404"/>
      <c r="AG56" s="403"/>
      <c r="AH56" s="196"/>
      <c r="AI56" s="404"/>
      <c r="AJ56" s="403"/>
      <c r="AK56" s="196"/>
      <c r="AL56" s="404"/>
      <c r="AM56" s="403"/>
      <c r="AN56" s="196"/>
      <c r="AO56" s="404"/>
      <c r="AP56" s="403"/>
      <c r="AQ56" s="196"/>
      <c r="AR56" s="404"/>
      <c r="AS56" s="403"/>
      <c r="AT56" s="196"/>
      <c r="AU56" s="404"/>
      <c r="AV56" s="403"/>
      <c r="AW56" s="196"/>
      <c r="AX56" s="404"/>
      <c r="AY56" s="403"/>
      <c r="AZ56" s="196"/>
      <c r="BA56" s="404"/>
      <c r="BB56" s="403"/>
      <c r="BC56" s="196"/>
      <c r="BD56" s="404"/>
      <c r="BE56" s="403"/>
      <c r="BF56" s="196"/>
      <c r="BG56" s="404"/>
      <c r="BH56" s="403"/>
      <c r="BI56" s="196"/>
      <c r="BJ56" s="404"/>
      <c r="BK56" s="403"/>
      <c r="BL56" s="196"/>
      <c r="BM56" s="404"/>
      <c r="BN56" s="403"/>
      <c r="BO56" s="196"/>
      <c r="BP56" s="404"/>
      <c r="BQ56" s="403"/>
      <c r="BR56" s="196"/>
      <c r="BS56" s="404"/>
      <c r="BT56" s="403"/>
      <c r="BU56" s="196"/>
      <c r="BV56" s="404"/>
      <c r="BW56" s="403"/>
      <c r="BX56" s="196"/>
      <c r="BY56" s="404"/>
      <c r="BZ56" s="403"/>
      <c r="CA56" s="196"/>
      <c r="CB56" s="404"/>
      <c r="CC56" s="403"/>
      <c r="CD56" s="196"/>
      <c r="CE56" s="404"/>
      <c r="CF56" s="403"/>
      <c r="CG56" s="196"/>
      <c r="CH56" s="404"/>
      <c r="CI56" s="403"/>
      <c r="CJ56" s="196"/>
      <c r="CK56" s="404"/>
      <c r="CL56" s="403"/>
      <c r="CM56" s="196"/>
      <c r="CN56" s="404"/>
    </row>
    <row r="57" spans="7:92" x14ac:dyDescent="0.25">
      <c r="G57" s="390"/>
      <c r="H57" s="390"/>
      <c r="I57" s="390"/>
      <c r="J57" s="194"/>
      <c r="K57" s="195"/>
      <c r="L57" s="195"/>
      <c r="M57" s="195"/>
      <c r="N57" s="194"/>
      <c r="O57" s="196"/>
      <c r="P57" s="196"/>
      <c r="Q57" s="196"/>
      <c r="R57" s="196"/>
      <c r="S57"/>
      <c r="T57" s="196"/>
      <c r="U57" s="196"/>
      <c r="V57" s="196"/>
      <c r="W57" s="196"/>
      <c r="X57" s="196"/>
      <c r="Y57" s="196"/>
      <c r="Z57" s="398"/>
      <c r="AA57" s="403"/>
      <c r="AB57" s="196"/>
      <c r="AC57" s="404"/>
      <c r="AD57" s="403"/>
      <c r="AE57" s="196"/>
      <c r="AF57" s="404"/>
      <c r="AG57" s="403"/>
      <c r="AH57" s="196"/>
      <c r="AI57" s="404"/>
      <c r="AJ57" s="403"/>
      <c r="AK57" s="196"/>
      <c r="AL57" s="404"/>
      <c r="AM57" s="403"/>
      <c r="AN57" s="196"/>
      <c r="AO57" s="404"/>
      <c r="AP57" s="403"/>
      <c r="AQ57" s="196"/>
      <c r="AR57" s="404"/>
      <c r="AS57" s="403"/>
      <c r="AT57" s="196"/>
      <c r="AU57" s="404"/>
      <c r="AV57" s="403"/>
      <c r="AW57" s="196"/>
      <c r="AX57" s="404"/>
      <c r="AY57" s="403"/>
      <c r="AZ57" s="196"/>
      <c r="BA57" s="404"/>
      <c r="BB57" s="403"/>
      <c r="BC57" s="196"/>
      <c r="BD57" s="404"/>
      <c r="BE57" s="403"/>
      <c r="BF57" s="196"/>
      <c r="BG57" s="404"/>
      <c r="BH57" s="403"/>
      <c r="BI57" s="196"/>
      <c r="BJ57" s="404"/>
      <c r="BK57" s="403"/>
      <c r="BL57" s="196"/>
      <c r="BM57" s="404"/>
      <c r="BN57" s="403"/>
      <c r="BO57" s="196"/>
      <c r="BP57" s="404"/>
      <c r="BQ57" s="403"/>
      <c r="BR57" s="196"/>
      <c r="BS57" s="404"/>
      <c r="BT57" s="403"/>
      <c r="BU57" s="196"/>
      <c r="BV57" s="404"/>
      <c r="BW57" s="403"/>
      <c r="BX57" s="196"/>
      <c r="BY57" s="404"/>
      <c r="BZ57" s="403"/>
      <c r="CA57" s="196"/>
      <c r="CB57" s="404"/>
      <c r="CC57" s="403"/>
      <c r="CD57" s="196"/>
      <c r="CE57" s="404"/>
      <c r="CF57" s="403"/>
      <c r="CG57" s="196"/>
      <c r="CH57" s="404"/>
      <c r="CI57" s="403"/>
      <c r="CJ57" s="196"/>
      <c r="CK57" s="404"/>
      <c r="CL57" s="403"/>
      <c r="CM57" s="196"/>
      <c r="CN57" s="404"/>
    </row>
    <row r="58" spans="7:92" x14ac:dyDescent="0.25">
      <c r="G58" s="390"/>
      <c r="H58" s="390"/>
      <c r="I58" s="390"/>
      <c r="J58" s="194"/>
      <c r="K58" s="195"/>
      <c r="L58" s="195"/>
      <c r="M58" s="195"/>
      <c r="N58" s="194"/>
      <c r="O58" s="196"/>
      <c r="P58" s="196"/>
      <c r="Q58" s="196"/>
      <c r="R58" s="196"/>
      <c r="S58"/>
      <c r="T58" s="196"/>
      <c r="U58" s="196"/>
      <c r="V58" s="196"/>
      <c r="W58" s="196"/>
      <c r="X58" s="196"/>
      <c r="Y58" s="196"/>
      <c r="Z58" s="398"/>
      <c r="AA58" s="403"/>
      <c r="AB58" s="196"/>
      <c r="AC58" s="404"/>
      <c r="AD58" s="403"/>
      <c r="AE58" s="196"/>
      <c r="AF58" s="404"/>
      <c r="AG58" s="403"/>
      <c r="AH58" s="196"/>
      <c r="AI58" s="404"/>
      <c r="AJ58" s="403"/>
      <c r="AK58" s="196"/>
      <c r="AL58" s="404"/>
      <c r="AM58" s="403"/>
      <c r="AN58" s="196"/>
      <c r="AO58" s="404"/>
      <c r="AP58" s="403"/>
      <c r="AQ58" s="196"/>
      <c r="AR58" s="404"/>
      <c r="AS58" s="403"/>
      <c r="AT58" s="196"/>
      <c r="AU58" s="404"/>
      <c r="AV58" s="403"/>
      <c r="AW58" s="196"/>
      <c r="AX58" s="404"/>
      <c r="AY58" s="403"/>
      <c r="AZ58" s="196"/>
      <c r="BA58" s="404"/>
      <c r="BB58" s="403"/>
      <c r="BC58" s="196"/>
      <c r="BD58" s="404"/>
      <c r="BE58" s="403"/>
      <c r="BF58" s="196"/>
      <c r="BG58" s="404"/>
      <c r="BH58" s="403"/>
      <c r="BI58" s="196"/>
      <c r="BJ58" s="404"/>
      <c r="BK58" s="403"/>
      <c r="BL58" s="196"/>
      <c r="BM58" s="404"/>
      <c r="BN58" s="403"/>
      <c r="BO58" s="196"/>
      <c r="BP58" s="404"/>
      <c r="BQ58" s="403"/>
      <c r="BR58" s="196"/>
      <c r="BS58" s="404"/>
      <c r="BT58" s="403"/>
      <c r="BU58" s="196"/>
      <c r="BV58" s="404"/>
      <c r="BW58" s="403"/>
      <c r="BX58" s="196"/>
      <c r="BY58" s="404"/>
      <c r="BZ58" s="403"/>
      <c r="CA58" s="196"/>
      <c r="CB58" s="404"/>
      <c r="CC58" s="403"/>
      <c r="CD58" s="196"/>
      <c r="CE58" s="404"/>
      <c r="CF58" s="403"/>
      <c r="CG58" s="196"/>
      <c r="CH58" s="404"/>
      <c r="CI58" s="403"/>
      <c r="CJ58" s="196"/>
      <c r="CK58" s="404"/>
      <c r="CL58" s="403"/>
      <c r="CM58" s="196"/>
      <c r="CN58" s="404"/>
    </row>
    <row r="59" spans="7:92" x14ac:dyDescent="0.25">
      <c r="G59" s="390"/>
      <c r="H59" s="390"/>
      <c r="I59" s="390"/>
      <c r="J59" s="194"/>
      <c r="K59" s="195"/>
      <c r="L59" s="195"/>
      <c r="M59" s="195"/>
      <c r="N59" s="194"/>
      <c r="O59" s="196"/>
      <c r="P59" s="196"/>
      <c r="Q59" s="196"/>
      <c r="R59" s="196"/>
      <c r="S59"/>
      <c r="T59" s="196"/>
      <c r="U59" s="196"/>
      <c r="V59" s="196"/>
      <c r="W59" s="196"/>
      <c r="X59" s="196"/>
      <c r="Y59" s="196"/>
      <c r="Z59" s="398"/>
      <c r="AA59" s="403"/>
      <c r="AB59" s="196"/>
      <c r="AC59" s="404"/>
      <c r="AD59" s="403"/>
      <c r="AE59" s="196"/>
      <c r="AF59" s="404"/>
      <c r="AG59" s="403"/>
      <c r="AH59" s="196"/>
      <c r="AI59" s="404"/>
      <c r="AJ59" s="403"/>
      <c r="AK59" s="196"/>
      <c r="AL59" s="404"/>
      <c r="AM59" s="403"/>
      <c r="AN59" s="196"/>
      <c r="AO59" s="404"/>
      <c r="AP59" s="403"/>
      <c r="AQ59" s="196"/>
      <c r="AR59" s="404"/>
      <c r="AS59" s="403"/>
      <c r="AT59" s="196"/>
      <c r="AU59" s="404"/>
      <c r="AV59" s="403"/>
      <c r="AW59" s="196"/>
      <c r="AX59" s="404"/>
      <c r="AY59" s="403"/>
      <c r="AZ59" s="196"/>
      <c r="BA59" s="404"/>
      <c r="BB59" s="403"/>
      <c r="BC59" s="196"/>
      <c r="BD59" s="404"/>
      <c r="BE59" s="403"/>
      <c r="BF59" s="196"/>
      <c r="BG59" s="404"/>
      <c r="BH59" s="403"/>
      <c r="BI59" s="196"/>
      <c r="BJ59" s="404"/>
      <c r="BK59" s="403"/>
      <c r="BL59" s="196"/>
      <c r="BM59" s="404"/>
      <c r="BN59" s="403"/>
      <c r="BO59" s="196"/>
      <c r="BP59" s="404"/>
      <c r="BQ59" s="403"/>
      <c r="BR59" s="196"/>
      <c r="BS59" s="404"/>
      <c r="BT59" s="403"/>
      <c r="BU59" s="196"/>
      <c r="BV59" s="404"/>
      <c r="BW59" s="403"/>
      <c r="BX59" s="196"/>
      <c r="BY59" s="404"/>
      <c r="BZ59" s="403"/>
      <c r="CA59" s="196"/>
      <c r="CB59" s="404"/>
      <c r="CC59" s="403"/>
      <c r="CD59" s="196"/>
      <c r="CE59" s="404"/>
      <c r="CF59" s="403"/>
      <c r="CG59" s="196"/>
      <c r="CH59" s="404"/>
      <c r="CI59" s="403"/>
      <c r="CJ59" s="196"/>
      <c r="CK59" s="404"/>
      <c r="CL59" s="403"/>
      <c r="CM59" s="196"/>
      <c r="CN59" s="404"/>
    </row>
    <row r="60" spans="7:92" x14ac:dyDescent="0.25">
      <c r="G60" s="390"/>
      <c r="H60" s="390"/>
      <c r="I60" s="390"/>
      <c r="J60" s="194"/>
      <c r="K60" s="195"/>
      <c r="L60" s="195"/>
      <c r="M60" s="195"/>
      <c r="N60" s="194"/>
      <c r="O60" s="196"/>
      <c r="P60" s="196"/>
      <c r="Q60" s="196"/>
      <c r="R60" s="196"/>
      <c r="S60"/>
      <c r="T60" s="196"/>
      <c r="U60" s="196"/>
      <c r="V60" s="196"/>
      <c r="W60" s="196"/>
      <c r="X60" s="196"/>
      <c r="Y60" s="196"/>
      <c r="Z60" s="398"/>
      <c r="AA60" s="403"/>
      <c r="AB60" s="196"/>
      <c r="AC60" s="404"/>
      <c r="AD60" s="403"/>
      <c r="AE60" s="196"/>
      <c r="AF60" s="404"/>
      <c r="AG60" s="403"/>
      <c r="AH60" s="196"/>
      <c r="AI60" s="404"/>
      <c r="AJ60" s="403"/>
      <c r="AK60" s="196"/>
      <c r="AL60" s="404"/>
      <c r="AM60" s="403"/>
      <c r="AN60" s="196"/>
      <c r="AO60" s="404"/>
      <c r="AP60" s="403"/>
      <c r="AQ60" s="196"/>
      <c r="AR60" s="404"/>
      <c r="AS60" s="403"/>
      <c r="AT60" s="196"/>
      <c r="AU60" s="404"/>
      <c r="AV60" s="403"/>
      <c r="AW60" s="196"/>
      <c r="AX60" s="404"/>
      <c r="AY60" s="403"/>
      <c r="AZ60" s="196"/>
      <c r="BA60" s="404"/>
      <c r="BB60" s="403"/>
      <c r="BC60" s="196"/>
      <c r="BD60" s="404"/>
      <c r="BE60" s="403"/>
      <c r="BF60" s="196"/>
      <c r="BG60" s="404"/>
      <c r="BH60" s="403"/>
      <c r="BI60" s="196"/>
      <c r="BJ60" s="404"/>
      <c r="BK60" s="403"/>
      <c r="BL60" s="196"/>
      <c r="BM60" s="404"/>
      <c r="BN60" s="403"/>
      <c r="BO60" s="196"/>
      <c r="BP60" s="404"/>
      <c r="BQ60" s="403"/>
      <c r="BR60" s="196"/>
      <c r="BS60" s="404"/>
      <c r="BT60" s="403"/>
      <c r="BU60" s="196"/>
      <c r="BV60" s="404"/>
      <c r="BW60" s="403"/>
      <c r="BX60" s="196"/>
      <c r="BY60" s="404"/>
      <c r="BZ60" s="403"/>
      <c r="CA60" s="196"/>
      <c r="CB60" s="404"/>
      <c r="CC60" s="403"/>
      <c r="CD60" s="196"/>
      <c r="CE60" s="404"/>
      <c r="CF60" s="403"/>
      <c r="CG60" s="196"/>
      <c r="CH60" s="404"/>
      <c r="CI60" s="403"/>
      <c r="CJ60" s="196"/>
      <c r="CK60" s="404"/>
      <c r="CL60" s="403"/>
      <c r="CM60" s="196"/>
      <c r="CN60" s="404"/>
    </row>
    <row r="61" spans="7:92" x14ac:dyDescent="0.25">
      <c r="G61" s="390"/>
      <c r="H61" s="390"/>
      <c r="I61" s="390"/>
      <c r="J61" s="194"/>
      <c r="K61" s="195"/>
      <c r="L61" s="195"/>
      <c r="M61" s="195"/>
      <c r="N61" s="194"/>
      <c r="O61" s="196"/>
      <c r="P61" s="196"/>
      <c r="Q61" s="196"/>
      <c r="R61" s="196"/>
      <c r="S61"/>
      <c r="T61" s="196"/>
      <c r="U61" s="196"/>
      <c r="V61" s="196"/>
      <c r="W61" s="196"/>
      <c r="X61" s="196"/>
      <c r="Y61" s="196"/>
      <c r="Z61" s="398"/>
      <c r="AA61" s="403"/>
      <c r="AB61" s="196"/>
      <c r="AC61" s="404"/>
      <c r="AD61" s="403"/>
      <c r="AE61" s="196"/>
      <c r="AF61" s="404"/>
      <c r="AG61" s="403"/>
      <c r="AH61" s="196"/>
      <c r="AI61" s="404"/>
      <c r="AJ61" s="403"/>
      <c r="AK61" s="196"/>
      <c r="AL61" s="404"/>
      <c r="AM61" s="403"/>
      <c r="AN61" s="196"/>
      <c r="AO61" s="404"/>
      <c r="AP61" s="403"/>
      <c r="AQ61" s="196"/>
      <c r="AR61" s="404"/>
      <c r="AS61" s="403"/>
      <c r="AT61" s="196"/>
      <c r="AU61" s="404"/>
      <c r="AV61" s="403"/>
      <c r="AW61" s="196"/>
      <c r="AX61" s="404"/>
      <c r="AY61" s="403"/>
      <c r="AZ61" s="196"/>
      <c r="BA61" s="404"/>
      <c r="BB61" s="403"/>
      <c r="BC61" s="196"/>
      <c r="BD61" s="404"/>
      <c r="BE61" s="403"/>
      <c r="BF61" s="196"/>
      <c r="BG61" s="404"/>
      <c r="BH61" s="403"/>
      <c r="BI61" s="196"/>
      <c r="BJ61" s="404"/>
      <c r="BK61" s="403"/>
      <c r="BL61" s="196"/>
      <c r="BM61" s="404"/>
      <c r="BN61" s="403"/>
      <c r="BO61" s="196"/>
      <c r="BP61" s="404"/>
      <c r="BQ61" s="403"/>
      <c r="BR61" s="196"/>
      <c r="BS61" s="404"/>
      <c r="BT61" s="403"/>
      <c r="BU61" s="196"/>
      <c r="BV61" s="404"/>
      <c r="BW61" s="403"/>
      <c r="BX61" s="196"/>
      <c r="BY61" s="404"/>
      <c r="BZ61" s="403"/>
      <c r="CA61" s="196"/>
      <c r="CB61" s="404"/>
      <c r="CC61" s="403"/>
      <c r="CD61" s="196"/>
      <c r="CE61" s="404"/>
      <c r="CF61" s="403"/>
      <c r="CG61" s="196"/>
      <c r="CH61" s="404"/>
      <c r="CI61" s="403"/>
      <c r="CJ61" s="196"/>
      <c r="CK61" s="404"/>
      <c r="CL61" s="403"/>
      <c r="CM61" s="196"/>
      <c r="CN61" s="404"/>
    </row>
    <row r="62" spans="7:92" x14ac:dyDescent="0.25">
      <c r="G62" s="390"/>
      <c r="H62" s="390"/>
      <c r="I62" s="390"/>
      <c r="J62" s="194"/>
      <c r="K62" s="195"/>
      <c r="L62" s="195"/>
      <c r="M62" s="195"/>
      <c r="N62" s="194"/>
      <c r="O62" s="196"/>
      <c r="P62" s="196"/>
      <c r="Q62" s="196"/>
      <c r="R62" s="196"/>
      <c r="S62"/>
      <c r="T62" s="196"/>
      <c r="U62" s="196"/>
      <c r="V62" s="196"/>
      <c r="W62" s="196"/>
      <c r="X62" s="196"/>
      <c r="Y62" s="196"/>
      <c r="Z62" s="398"/>
      <c r="AA62" s="403"/>
      <c r="AB62" s="196"/>
      <c r="AC62" s="404"/>
      <c r="AD62" s="403"/>
      <c r="AE62" s="196"/>
      <c r="AF62" s="404"/>
      <c r="AG62" s="403"/>
      <c r="AH62" s="196"/>
      <c r="AI62" s="404"/>
      <c r="AJ62" s="403"/>
      <c r="AK62" s="196"/>
      <c r="AL62" s="404"/>
      <c r="AM62" s="403"/>
      <c r="AN62" s="196"/>
      <c r="AO62" s="404"/>
      <c r="AP62" s="403"/>
      <c r="AQ62" s="196"/>
      <c r="AR62" s="404"/>
      <c r="AS62" s="403"/>
      <c r="AT62" s="196"/>
      <c r="AU62" s="404"/>
      <c r="AV62" s="403"/>
      <c r="AW62" s="196"/>
      <c r="AX62" s="404"/>
      <c r="AY62" s="403"/>
      <c r="AZ62" s="196"/>
      <c r="BA62" s="404"/>
      <c r="BB62" s="403"/>
      <c r="BC62" s="196"/>
      <c r="BD62" s="404"/>
      <c r="BE62" s="403"/>
      <c r="BF62" s="196"/>
      <c r="BG62" s="404"/>
      <c r="BH62" s="403"/>
      <c r="BI62" s="196"/>
      <c r="BJ62" s="404"/>
      <c r="BK62" s="403"/>
      <c r="BL62" s="196"/>
      <c r="BM62" s="404"/>
      <c r="BN62" s="403"/>
      <c r="BO62" s="196"/>
      <c r="BP62" s="404"/>
      <c r="BQ62" s="403"/>
      <c r="BR62" s="196"/>
      <c r="BS62" s="404"/>
      <c r="BT62" s="403"/>
      <c r="BU62" s="196"/>
      <c r="BV62" s="404"/>
      <c r="BW62" s="403"/>
      <c r="BX62" s="196"/>
      <c r="BY62" s="404"/>
      <c r="BZ62" s="403"/>
      <c r="CA62" s="196"/>
      <c r="CB62" s="404"/>
      <c r="CC62" s="403"/>
      <c r="CD62" s="196"/>
      <c r="CE62" s="404"/>
      <c r="CF62" s="403"/>
      <c r="CG62" s="196"/>
      <c r="CH62" s="404"/>
      <c r="CI62" s="403"/>
      <c r="CJ62" s="196"/>
      <c r="CK62" s="404"/>
      <c r="CL62" s="403"/>
      <c r="CM62" s="196"/>
      <c r="CN62" s="404"/>
    </row>
    <row r="63" spans="7:92" x14ac:dyDescent="0.25">
      <c r="G63" s="390"/>
      <c r="H63" s="390"/>
      <c r="I63" s="390"/>
      <c r="J63" s="194"/>
      <c r="K63" s="195"/>
      <c r="L63" s="195"/>
      <c r="M63" s="195"/>
      <c r="N63" s="194"/>
      <c r="O63" s="196"/>
      <c r="P63" s="196"/>
      <c r="Q63" s="196"/>
      <c r="R63" s="196"/>
      <c r="S63"/>
      <c r="T63" s="196"/>
      <c r="U63" s="196"/>
      <c r="V63" s="196"/>
      <c r="W63" s="196"/>
      <c r="X63" s="196"/>
      <c r="Y63" s="196"/>
      <c r="Z63" s="398"/>
      <c r="AA63" s="403"/>
      <c r="AB63" s="196"/>
      <c r="AC63" s="404"/>
      <c r="AD63" s="403"/>
      <c r="AE63" s="196"/>
      <c r="AF63" s="404"/>
      <c r="AG63" s="403"/>
      <c r="AH63" s="196"/>
      <c r="AI63" s="404"/>
      <c r="AJ63" s="403"/>
      <c r="AK63" s="196"/>
      <c r="AL63" s="404"/>
      <c r="AM63" s="403"/>
      <c r="AN63" s="196"/>
      <c r="AO63" s="404"/>
      <c r="AP63" s="403"/>
      <c r="AQ63" s="196"/>
      <c r="AR63" s="404"/>
      <c r="AS63" s="403"/>
      <c r="AT63" s="196"/>
      <c r="AU63" s="404"/>
      <c r="AV63" s="403"/>
      <c r="AW63" s="196"/>
      <c r="AX63" s="404"/>
      <c r="AY63" s="403"/>
      <c r="AZ63" s="196"/>
      <c r="BA63" s="404"/>
      <c r="BB63" s="403"/>
      <c r="BC63" s="196"/>
      <c r="BD63" s="404"/>
      <c r="BE63" s="403"/>
      <c r="BF63" s="196"/>
      <c r="BG63" s="404"/>
      <c r="BH63" s="403"/>
      <c r="BI63" s="196"/>
      <c r="BJ63" s="404"/>
      <c r="BK63" s="403"/>
      <c r="BL63" s="196"/>
      <c r="BM63" s="404"/>
      <c r="BN63" s="403"/>
      <c r="BO63" s="196"/>
      <c r="BP63" s="404"/>
      <c r="BQ63" s="403"/>
      <c r="BR63" s="196"/>
      <c r="BS63" s="404"/>
      <c r="BT63" s="403"/>
      <c r="BU63" s="196"/>
      <c r="BV63" s="404"/>
      <c r="BW63" s="403"/>
      <c r="BX63" s="196"/>
      <c r="BY63" s="404"/>
      <c r="BZ63" s="403"/>
      <c r="CA63" s="196"/>
      <c r="CB63" s="404"/>
      <c r="CC63" s="403"/>
      <c r="CD63" s="196"/>
      <c r="CE63" s="404"/>
      <c r="CF63" s="403"/>
      <c r="CG63" s="196"/>
      <c r="CH63" s="404"/>
      <c r="CI63" s="403"/>
      <c r="CJ63" s="196"/>
      <c r="CK63" s="404"/>
      <c r="CL63" s="403"/>
      <c r="CM63" s="196"/>
      <c r="CN63" s="404"/>
    </row>
    <row r="64" spans="7:92" x14ac:dyDescent="0.25">
      <c r="G64" s="390"/>
      <c r="H64" s="390"/>
      <c r="I64" s="390"/>
      <c r="J64" s="194"/>
      <c r="K64" s="195"/>
      <c r="L64" s="195"/>
      <c r="M64" s="195"/>
      <c r="N64" s="194"/>
      <c r="O64" s="196"/>
      <c r="P64" s="196"/>
      <c r="Q64" s="196"/>
      <c r="R64" s="196"/>
      <c r="S64"/>
      <c r="T64" s="196"/>
      <c r="U64" s="196"/>
      <c r="V64" s="196"/>
      <c r="W64" s="196"/>
      <c r="X64" s="196"/>
      <c r="Y64" s="196"/>
      <c r="Z64" s="398"/>
      <c r="AA64" s="403"/>
      <c r="AB64" s="196"/>
      <c r="AC64" s="404"/>
      <c r="AD64" s="403"/>
      <c r="AE64" s="196"/>
      <c r="AF64" s="404"/>
      <c r="AG64" s="403"/>
      <c r="AH64" s="196"/>
      <c r="AI64" s="404"/>
      <c r="AJ64" s="403"/>
      <c r="AK64" s="196"/>
      <c r="AL64" s="404"/>
      <c r="AM64" s="403"/>
      <c r="AN64" s="196"/>
      <c r="AO64" s="404"/>
      <c r="AP64" s="403"/>
      <c r="AQ64" s="196"/>
      <c r="AR64" s="404"/>
      <c r="AS64" s="403"/>
      <c r="AT64" s="196"/>
      <c r="AU64" s="404"/>
      <c r="AV64" s="403"/>
      <c r="AW64" s="196"/>
      <c r="AX64" s="404"/>
      <c r="AY64" s="403"/>
      <c r="AZ64" s="196"/>
      <c r="BA64" s="404"/>
      <c r="BB64" s="403"/>
      <c r="BC64" s="196"/>
      <c r="BD64" s="404"/>
      <c r="BE64" s="403"/>
      <c r="BF64" s="196"/>
      <c r="BG64" s="404"/>
      <c r="BH64" s="403"/>
      <c r="BI64" s="196"/>
      <c r="BJ64" s="404"/>
      <c r="BK64" s="403"/>
      <c r="BL64" s="196"/>
      <c r="BM64" s="404"/>
      <c r="BN64" s="403"/>
      <c r="BO64" s="196"/>
      <c r="BP64" s="404"/>
      <c r="BQ64" s="403"/>
      <c r="BR64" s="196"/>
      <c r="BS64" s="404"/>
      <c r="BT64" s="403"/>
      <c r="BU64" s="196"/>
      <c r="BV64" s="404"/>
      <c r="BW64" s="403"/>
      <c r="BX64" s="196"/>
      <c r="BY64" s="404"/>
      <c r="BZ64" s="403"/>
      <c r="CA64" s="196"/>
      <c r="CB64" s="404"/>
      <c r="CC64" s="403"/>
      <c r="CD64" s="196"/>
      <c r="CE64" s="404"/>
      <c r="CF64" s="403"/>
      <c r="CG64" s="196"/>
      <c r="CH64" s="404"/>
      <c r="CI64" s="403"/>
      <c r="CJ64" s="196"/>
      <c r="CK64" s="404"/>
      <c r="CL64" s="403"/>
      <c r="CM64" s="196"/>
      <c r="CN64" s="404"/>
    </row>
    <row r="65" spans="7:92" x14ac:dyDescent="0.25">
      <c r="G65" s="390"/>
      <c r="H65" s="390"/>
      <c r="I65" s="390"/>
      <c r="J65" s="194"/>
      <c r="K65" s="195"/>
      <c r="L65" s="195"/>
      <c r="M65" s="195"/>
      <c r="N65" s="194"/>
      <c r="O65" s="196"/>
      <c r="P65" s="196"/>
      <c r="Q65" s="196"/>
      <c r="R65" s="196"/>
      <c r="S65"/>
      <c r="T65" s="196"/>
      <c r="U65" s="196"/>
      <c r="V65" s="196"/>
      <c r="W65" s="196"/>
      <c r="X65" s="196"/>
      <c r="Y65" s="196"/>
      <c r="Z65" s="398"/>
      <c r="AA65" s="403"/>
      <c r="AB65" s="196"/>
      <c r="AC65" s="404"/>
      <c r="AD65" s="403"/>
      <c r="AE65" s="196"/>
      <c r="AF65" s="404"/>
      <c r="AG65" s="403"/>
      <c r="AH65" s="196"/>
      <c r="AI65" s="404"/>
      <c r="AJ65" s="403"/>
      <c r="AK65" s="196"/>
      <c r="AL65" s="404"/>
      <c r="AM65" s="403"/>
      <c r="AN65" s="196"/>
      <c r="AO65" s="404"/>
      <c r="AP65" s="403"/>
      <c r="AQ65" s="196"/>
      <c r="AR65" s="404"/>
      <c r="AS65" s="403"/>
      <c r="AT65" s="196"/>
      <c r="AU65" s="404"/>
      <c r="AV65" s="403"/>
      <c r="AW65" s="196"/>
      <c r="AX65" s="404"/>
      <c r="AY65" s="403"/>
      <c r="AZ65" s="196"/>
      <c r="BA65" s="404"/>
      <c r="BB65" s="403"/>
      <c r="BC65" s="196"/>
      <c r="BD65" s="404"/>
      <c r="BE65" s="403"/>
      <c r="BF65" s="196"/>
      <c r="BG65" s="404"/>
      <c r="BH65" s="403"/>
      <c r="BI65" s="196"/>
      <c r="BJ65" s="404"/>
      <c r="BK65" s="403"/>
      <c r="BL65" s="196"/>
      <c r="BM65" s="404"/>
      <c r="BN65" s="403"/>
      <c r="BO65" s="196"/>
      <c r="BP65" s="404"/>
      <c r="BQ65" s="403"/>
      <c r="BR65" s="196"/>
      <c r="BS65" s="404"/>
      <c r="BT65" s="403"/>
      <c r="BU65" s="196"/>
      <c r="BV65" s="404"/>
      <c r="BW65" s="403"/>
      <c r="BX65" s="196"/>
      <c r="BY65" s="404"/>
      <c r="BZ65" s="403"/>
      <c r="CA65" s="196"/>
      <c r="CB65" s="404"/>
      <c r="CC65" s="403"/>
      <c r="CD65" s="196"/>
      <c r="CE65" s="404"/>
      <c r="CF65" s="403"/>
      <c r="CG65" s="196"/>
      <c r="CH65" s="404"/>
      <c r="CI65" s="403"/>
      <c r="CJ65" s="196"/>
      <c r="CK65" s="404"/>
      <c r="CL65" s="403"/>
      <c r="CM65" s="196"/>
      <c r="CN65" s="404"/>
    </row>
    <row r="66" spans="7:92" x14ac:dyDescent="0.25">
      <c r="G66" s="390"/>
      <c r="H66" s="390"/>
      <c r="I66" s="390"/>
      <c r="J66" s="194"/>
      <c r="K66" s="195"/>
      <c r="L66" s="195"/>
      <c r="M66" s="195"/>
      <c r="N66" s="194"/>
      <c r="O66" s="196"/>
      <c r="P66" s="196"/>
      <c r="Q66" s="196"/>
      <c r="R66" s="196"/>
      <c r="S66"/>
      <c r="T66" s="196"/>
      <c r="U66" s="196"/>
      <c r="V66" s="196"/>
      <c r="W66" s="196"/>
      <c r="X66" s="196"/>
      <c r="Y66" s="196"/>
      <c r="Z66" s="398"/>
      <c r="AA66" s="403"/>
      <c r="AB66" s="196"/>
      <c r="AC66" s="404"/>
      <c r="AD66" s="403"/>
      <c r="AE66" s="196"/>
      <c r="AF66" s="404"/>
      <c r="AG66" s="403"/>
      <c r="AH66" s="196"/>
      <c r="AI66" s="404"/>
      <c r="AJ66" s="403"/>
      <c r="AK66" s="196"/>
      <c r="AL66" s="404"/>
      <c r="AM66" s="403"/>
      <c r="AN66" s="196"/>
      <c r="AO66" s="404"/>
      <c r="AP66" s="403"/>
      <c r="AQ66" s="196"/>
      <c r="AR66" s="404"/>
      <c r="AS66" s="403"/>
      <c r="AT66" s="196"/>
      <c r="AU66" s="404"/>
      <c r="AV66" s="403"/>
      <c r="AW66" s="196"/>
      <c r="AX66" s="404"/>
      <c r="AY66" s="403"/>
      <c r="AZ66" s="196"/>
      <c r="BA66" s="404"/>
      <c r="BB66" s="403"/>
      <c r="BC66" s="196"/>
      <c r="BD66" s="404"/>
      <c r="BE66" s="403"/>
      <c r="BF66" s="196"/>
      <c r="BG66" s="404"/>
      <c r="BH66" s="403"/>
      <c r="BI66" s="196"/>
      <c r="BJ66" s="404"/>
      <c r="BK66" s="403"/>
      <c r="BL66" s="196"/>
      <c r="BM66" s="404"/>
      <c r="BN66" s="403"/>
      <c r="BO66" s="196"/>
      <c r="BP66" s="404"/>
      <c r="BQ66" s="403"/>
      <c r="BR66" s="196"/>
      <c r="BS66" s="404"/>
      <c r="BT66" s="403"/>
      <c r="BU66" s="196"/>
      <c r="BV66" s="404"/>
      <c r="BW66" s="403"/>
      <c r="BX66" s="196"/>
      <c r="BY66" s="404"/>
      <c r="BZ66" s="403"/>
      <c r="CA66" s="196"/>
      <c r="CB66" s="404"/>
      <c r="CC66" s="403"/>
      <c r="CD66" s="196"/>
      <c r="CE66" s="404"/>
      <c r="CF66" s="403"/>
      <c r="CG66" s="196"/>
      <c r="CH66" s="404"/>
      <c r="CI66" s="403"/>
      <c r="CJ66" s="196"/>
      <c r="CK66" s="404"/>
      <c r="CL66" s="403"/>
      <c r="CM66" s="196"/>
      <c r="CN66" s="404"/>
    </row>
    <row r="67" spans="7:92" x14ac:dyDescent="0.25">
      <c r="G67" s="390"/>
      <c r="H67" s="390"/>
      <c r="I67" s="390"/>
      <c r="J67" s="194"/>
      <c r="K67" s="195"/>
      <c r="L67" s="195"/>
      <c r="M67" s="195"/>
      <c r="N67" s="194"/>
      <c r="O67" s="196"/>
      <c r="P67" s="196"/>
      <c r="Q67" s="196"/>
      <c r="R67" s="196"/>
      <c r="S67"/>
      <c r="T67" s="196"/>
      <c r="U67" s="196"/>
      <c r="V67" s="196"/>
      <c r="W67" s="196"/>
      <c r="X67" s="196"/>
      <c r="Y67" s="196"/>
      <c r="Z67" s="398"/>
      <c r="AA67" s="403"/>
      <c r="AB67" s="196"/>
      <c r="AC67" s="404"/>
      <c r="AD67" s="403"/>
      <c r="AE67" s="196"/>
      <c r="AF67" s="404"/>
      <c r="AG67" s="403"/>
      <c r="AH67" s="196"/>
      <c r="AI67" s="404"/>
      <c r="AJ67" s="403"/>
      <c r="AK67" s="196"/>
      <c r="AL67" s="404"/>
      <c r="AM67" s="403"/>
      <c r="AN67" s="196"/>
      <c r="AO67" s="404"/>
      <c r="AP67" s="403"/>
      <c r="AQ67" s="196"/>
      <c r="AR67" s="404"/>
      <c r="AS67" s="403"/>
      <c r="AT67" s="196"/>
      <c r="AU67" s="404"/>
      <c r="AV67" s="403"/>
      <c r="AW67" s="196"/>
      <c r="AX67" s="404"/>
      <c r="AY67" s="403"/>
      <c r="AZ67" s="196"/>
      <c r="BA67" s="404"/>
      <c r="BB67" s="403"/>
      <c r="BC67" s="196"/>
      <c r="BD67" s="404"/>
      <c r="BE67" s="403"/>
      <c r="BF67" s="196"/>
      <c r="BG67" s="404"/>
      <c r="BH67" s="403"/>
      <c r="BI67" s="196"/>
      <c r="BJ67" s="404"/>
      <c r="BK67" s="403"/>
      <c r="BL67" s="196"/>
      <c r="BM67" s="404"/>
      <c r="BN67" s="403"/>
      <c r="BO67" s="196"/>
      <c r="BP67" s="404"/>
      <c r="BQ67" s="403"/>
      <c r="BR67" s="196"/>
      <c r="BS67" s="404"/>
      <c r="BT67" s="403"/>
      <c r="BU67" s="196"/>
      <c r="BV67" s="404"/>
      <c r="BW67" s="403"/>
      <c r="BX67" s="196"/>
      <c r="BY67" s="404"/>
      <c r="BZ67" s="403"/>
      <c r="CA67" s="196"/>
      <c r="CB67" s="404"/>
      <c r="CC67" s="403"/>
      <c r="CD67" s="196"/>
      <c r="CE67" s="404"/>
      <c r="CF67" s="403"/>
      <c r="CG67" s="196"/>
      <c r="CH67" s="404"/>
      <c r="CI67" s="403"/>
      <c r="CJ67" s="196"/>
      <c r="CK67" s="404"/>
      <c r="CL67" s="403"/>
      <c r="CM67" s="196"/>
      <c r="CN67" s="404"/>
    </row>
    <row r="68" spans="7:92" x14ac:dyDescent="0.25">
      <c r="G68" s="390"/>
      <c r="H68" s="390"/>
      <c r="I68" s="390"/>
      <c r="J68" s="194"/>
      <c r="K68" s="195"/>
      <c r="L68" s="195"/>
      <c r="M68" s="195"/>
      <c r="N68" s="194"/>
      <c r="O68" s="196"/>
      <c r="P68" s="196"/>
      <c r="Q68" s="196"/>
      <c r="R68" s="196"/>
      <c r="S68"/>
      <c r="T68" s="196"/>
      <c r="U68" s="196"/>
      <c r="V68" s="196"/>
      <c r="W68" s="196"/>
      <c r="X68" s="196"/>
      <c r="Y68" s="196"/>
      <c r="Z68" s="398"/>
      <c r="AA68" s="403"/>
      <c r="AB68" s="196"/>
      <c r="AC68" s="404"/>
      <c r="AD68" s="403"/>
      <c r="AE68" s="196"/>
      <c r="AF68" s="404"/>
      <c r="AG68" s="403"/>
      <c r="AH68" s="196"/>
      <c r="AI68" s="404"/>
      <c r="AJ68" s="403"/>
      <c r="AK68" s="196"/>
      <c r="AL68" s="404"/>
      <c r="AM68" s="403"/>
      <c r="AN68" s="196"/>
      <c r="AO68" s="404"/>
      <c r="AP68" s="403"/>
      <c r="AQ68" s="196"/>
      <c r="AR68" s="404"/>
      <c r="AS68" s="403"/>
      <c r="AT68" s="196"/>
      <c r="AU68" s="404"/>
      <c r="AV68" s="403"/>
      <c r="AW68" s="196"/>
      <c r="AX68" s="404"/>
      <c r="AY68" s="403"/>
      <c r="AZ68" s="196"/>
      <c r="BA68" s="404"/>
      <c r="BB68" s="403"/>
      <c r="BC68" s="196"/>
      <c r="BD68" s="404"/>
      <c r="BE68" s="403"/>
      <c r="BF68" s="196"/>
      <c r="BG68" s="404"/>
      <c r="BH68" s="403"/>
      <c r="BI68" s="196"/>
      <c r="BJ68" s="404"/>
      <c r="BK68" s="403"/>
      <c r="BL68" s="196"/>
      <c r="BM68" s="404"/>
      <c r="BN68" s="403"/>
      <c r="BO68" s="196"/>
      <c r="BP68" s="404"/>
      <c r="BQ68" s="403"/>
      <c r="BR68" s="196"/>
      <c r="BS68" s="404"/>
      <c r="BT68" s="403"/>
      <c r="BU68" s="196"/>
      <c r="BV68" s="404"/>
      <c r="BW68" s="403"/>
      <c r="BX68" s="196"/>
      <c r="BY68" s="404"/>
      <c r="BZ68" s="403"/>
      <c r="CA68" s="196"/>
      <c r="CB68" s="404"/>
      <c r="CC68" s="403"/>
      <c r="CD68" s="196"/>
      <c r="CE68" s="404"/>
      <c r="CF68" s="403"/>
      <c r="CG68" s="196"/>
      <c r="CH68" s="404"/>
      <c r="CI68" s="403"/>
      <c r="CJ68" s="196"/>
      <c r="CK68" s="404"/>
      <c r="CL68" s="403"/>
      <c r="CM68" s="196"/>
      <c r="CN68" s="404"/>
    </row>
    <row r="69" spans="7:92" x14ac:dyDescent="0.25">
      <c r="G69" s="390"/>
      <c r="H69" s="390"/>
      <c r="I69" s="390"/>
      <c r="J69" s="194"/>
      <c r="K69" s="195"/>
      <c r="L69" s="195"/>
      <c r="M69" s="195"/>
      <c r="N69" s="194"/>
      <c r="O69" s="196"/>
      <c r="P69" s="196"/>
      <c r="Q69" s="196"/>
      <c r="R69" s="196"/>
      <c r="S69"/>
      <c r="T69" s="196"/>
      <c r="U69" s="196"/>
      <c r="V69" s="196"/>
      <c r="W69" s="196"/>
      <c r="X69" s="196"/>
      <c r="Y69" s="196"/>
      <c r="Z69" s="398"/>
      <c r="AA69" s="403"/>
      <c r="AB69" s="196"/>
      <c r="AC69" s="404"/>
      <c r="AD69" s="403"/>
      <c r="AE69" s="196"/>
      <c r="AF69" s="404"/>
      <c r="AG69" s="403"/>
      <c r="AH69" s="196"/>
      <c r="AI69" s="404"/>
      <c r="AJ69" s="403"/>
      <c r="AK69" s="196"/>
      <c r="AL69" s="404"/>
      <c r="AM69" s="403"/>
      <c r="AN69" s="196"/>
      <c r="AO69" s="404"/>
      <c r="AP69" s="403"/>
      <c r="AQ69" s="196"/>
      <c r="AR69" s="404"/>
      <c r="AS69" s="403"/>
      <c r="AT69" s="196"/>
      <c r="AU69" s="404"/>
      <c r="AV69" s="403"/>
      <c r="AW69" s="196"/>
      <c r="AX69" s="404"/>
      <c r="AY69" s="403"/>
      <c r="AZ69" s="196"/>
      <c r="BA69" s="404"/>
      <c r="BB69" s="403"/>
      <c r="BC69" s="196"/>
      <c r="BD69" s="404"/>
      <c r="BE69" s="403"/>
      <c r="BF69" s="196"/>
      <c r="BG69" s="404"/>
      <c r="BH69" s="403"/>
      <c r="BI69" s="196"/>
      <c r="BJ69" s="404"/>
      <c r="BK69" s="403"/>
      <c r="BL69" s="196"/>
      <c r="BM69" s="404"/>
      <c r="BN69" s="403"/>
      <c r="BO69" s="196"/>
      <c r="BP69" s="404"/>
      <c r="BQ69" s="403"/>
      <c r="BR69" s="196"/>
      <c r="BS69" s="404"/>
      <c r="BT69" s="403"/>
      <c r="BU69" s="196"/>
      <c r="BV69" s="404"/>
      <c r="BW69" s="403"/>
      <c r="BX69" s="196"/>
      <c r="BY69" s="404"/>
      <c r="BZ69" s="403"/>
      <c r="CA69" s="196"/>
      <c r="CB69" s="404"/>
      <c r="CC69" s="403"/>
      <c r="CD69" s="196"/>
      <c r="CE69" s="404"/>
      <c r="CF69" s="403"/>
      <c r="CG69" s="196"/>
      <c r="CH69" s="404"/>
      <c r="CI69" s="403"/>
      <c r="CJ69" s="196"/>
      <c r="CK69" s="404"/>
      <c r="CL69" s="403"/>
      <c r="CM69" s="196"/>
      <c r="CN69" s="404"/>
    </row>
    <row r="70" spans="7:92" x14ac:dyDescent="0.25">
      <c r="G70" s="390"/>
      <c r="H70" s="390"/>
      <c r="I70" s="390"/>
      <c r="J70" s="194"/>
      <c r="K70" s="195"/>
      <c r="L70" s="195"/>
      <c r="M70" s="195"/>
      <c r="N70" s="194"/>
      <c r="O70" s="196"/>
      <c r="P70" s="196"/>
      <c r="Q70" s="196"/>
      <c r="R70" s="196"/>
      <c r="S70"/>
      <c r="T70" s="196"/>
      <c r="U70" s="196"/>
      <c r="V70" s="196"/>
      <c r="W70" s="196"/>
      <c r="X70" s="196"/>
      <c r="Y70" s="196"/>
      <c r="Z70" s="398"/>
      <c r="AA70" s="403"/>
      <c r="AB70" s="196"/>
      <c r="AC70" s="404"/>
      <c r="AD70" s="403"/>
      <c r="AE70" s="196"/>
      <c r="AF70" s="404"/>
      <c r="AG70" s="403"/>
      <c r="AH70" s="196"/>
      <c r="AI70" s="404"/>
      <c r="AJ70" s="403"/>
      <c r="AK70" s="196"/>
      <c r="AL70" s="404"/>
      <c r="AM70" s="403"/>
      <c r="AN70" s="196"/>
      <c r="AO70" s="404"/>
      <c r="AP70" s="403"/>
      <c r="AQ70" s="196"/>
      <c r="AR70" s="404"/>
      <c r="AS70" s="403"/>
      <c r="AT70" s="196"/>
      <c r="AU70" s="404"/>
      <c r="AV70" s="403"/>
      <c r="AW70" s="196"/>
      <c r="AX70" s="404"/>
      <c r="AY70" s="403"/>
      <c r="AZ70" s="196"/>
      <c r="BA70" s="404"/>
      <c r="BB70" s="403"/>
      <c r="BC70" s="196"/>
      <c r="BD70" s="404"/>
      <c r="BE70" s="403"/>
      <c r="BF70" s="196"/>
      <c r="BG70" s="404"/>
      <c r="BH70" s="403"/>
      <c r="BI70" s="196"/>
      <c r="BJ70" s="404"/>
      <c r="BK70" s="403"/>
      <c r="BL70" s="196"/>
      <c r="BM70" s="404"/>
      <c r="BN70" s="403"/>
      <c r="BO70" s="196"/>
      <c r="BP70" s="404"/>
      <c r="BQ70" s="403"/>
      <c r="BR70" s="196"/>
      <c r="BS70" s="404"/>
      <c r="BT70" s="403"/>
      <c r="BU70" s="196"/>
      <c r="BV70" s="404"/>
      <c r="BW70" s="403"/>
      <c r="BX70" s="196"/>
      <c r="BY70" s="404"/>
      <c r="BZ70" s="403"/>
      <c r="CA70" s="196"/>
      <c r="CB70" s="404"/>
      <c r="CC70" s="403"/>
      <c r="CD70" s="196"/>
      <c r="CE70" s="404"/>
      <c r="CF70" s="403"/>
      <c r="CG70" s="196"/>
      <c r="CH70" s="404"/>
      <c r="CI70" s="403"/>
      <c r="CJ70" s="196"/>
      <c r="CK70" s="404"/>
      <c r="CL70" s="403"/>
      <c r="CM70" s="196"/>
      <c r="CN70" s="404"/>
    </row>
    <row r="71" spans="7:92" x14ac:dyDescent="0.25">
      <c r="G71" s="390"/>
      <c r="H71" s="390"/>
      <c r="I71" s="390"/>
      <c r="J71" s="194"/>
      <c r="K71" s="195"/>
      <c r="L71" s="195"/>
      <c r="M71" s="195"/>
      <c r="N71" s="194"/>
      <c r="O71" s="196"/>
      <c r="P71" s="196"/>
      <c r="Q71" s="196"/>
      <c r="R71" s="196"/>
      <c r="S71"/>
      <c r="T71" s="196"/>
      <c r="U71" s="196"/>
      <c r="V71" s="196"/>
      <c r="W71" s="196"/>
      <c r="X71" s="196"/>
      <c r="Y71" s="196"/>
      <c r="Z71" s="398"/>
      <c r="AA71" s="403"/>
      <c r="AB71" s="196"/>
      <c r="AC71" s="404"/>
      <c r="AD71" s="403"/>
      <c r="AE71" s="196"/>
      <c r="AF71" s="404"/>
      <c r="AG71" s="403"/>
      <c r="AH71" s="196"/>
      <c r="AI71" s="404"/>
      <c r="AJ71" s="403"/>
      <c r="AK71" s="196"/>
      <c r="AL71" s="404"/>
      <c r="AM71" s="403"/>
      <c r="AN71" s="196"/>
      <c r="AO71" s="404"/>
      <c r="AP71" s="403"/>
      <c r="AQ71" s="196"/>
      <c r="AR71" s="404"/>
      <c r="AS71" s="403"/>
      <c r="AT71" s="196"/>
      <c r="AU71" s="404"/>
      <c r="AV71" s="403"/>
      <c r="AW71" s="196"/>
      <c r="AX71" s="404"/>
      <c r="AY71" s="403"/>
      <c r="AZ71" s="196"/>
      <c r="BA71" s="404"/>
      <c r="BB71" s="403"/>
      <c r="BC71" s="196"/>
      <c r="BD71" s="404"/>
      <c r="BE71" s="403"/>
      <c r="BF71" s="196"/>
      <c r="BG71" s="404"/>
      <c r="BH71" s="403"/>
      <c r="BI71" s="196"/>
      <c r="BJ71" s="404"/>
      <c r="BK71" s="403"/>
      <c r="BL71" s="196"/>
      <c r="BM71" s="404"/>
      <c r="BN71" s="403"/>
      <c r="BO71" s="196"/>
      <c r="BP71" s="404"/>
      <c r="BQ71" s="403"/>
      <c r="BR71" s="196"/>
      <c r="BS71" s="404"/>
      <c r="BT71" s="403"/>
      <c r="BU71" s="196"/>
      <c r="BV71" s="404"/>
      <c r="BW71" s="403"/>
      <c r="BX71" s="196"/>
      <c r="BY71" s="404"/>
      <c r="BZ71" s="403"/>
      <c r="CA71" s="196"/>
      <c r="CB71" s="404"/>
      <c r="CC71" s="403"/>
      <c r="CD71" s="196"/>
      <c r="CE71" s="404"/>
      <c r="CF71" s="403"/>
      <c r="CG71" s="196"/>
      <c r="CH71" s="404"/>
      <c r="CI71" s="403"/>
      <c r="CJ71" s="196"/>
      <c r="CK71" s="404"/>
      <c r="CL71" s="403"/>
      <c r="CM71" s="196"/>
      <c r="CN71" s="404"/>
    </row>
    <row r="72" spans="7:92" x14ac:dyDescent="0.25">
      <c r="G72" s="390"/>
      <c r="H72" s="390"/>
      <c r="I72" s="390"/>
      <c r="J72" s="194"/>
      <c r="K72" s="195"/>
      <c r="L72" s="195"/>
      <c r="M72" s="195"/>
      <c r="N72" s="194"/>
      <c r="O72" s="196"/>
      <c r="P72" s="196"/>
      <c r="Q72" s="196"/>
      <c r="R72" s="196"/>
      <c r="S72"/>
      <c r="T72" s="196"/>
      <c r="U72" s="196"/>
      <c r="V72" s="196"/>
      <c r="W72" s="196"/>
      <c r="X72" s="196"/>
      <c r="Y72" s="196"/>
      <c r="Z72" s="398"/>
      <c r="AA72" s="403"/>
      <c r="AB72" s="196"/>
      <c r="AC72" s="404"/>
      <c r="AD72" s="403"/>
      <c r="AE72" s="196"/>
      <c r="AF72" s="404"/>
      <c r="AG72" s="403"/>
      <c r="AH72" s="196"/>
      <c r="AI72" s="404"/>
      <c r="AJ72" s="403"/>
      <c r="AK72" s="196"/>
      <c r="AL72" s="404"/>
      <c r="AM72" s="403"/>
      <c r="AN72" s="196"/>
      <c r="AO72" s="404"/>
      <c r="AP72" s="403"/>
      <c r="AQ72" s="196"/>
      <c r="AR72" s="404"/>
      <c r="AS72" s="403"/>
      <c r="AT72" s="196"/>
      <c r="AU72" s="404"/>
      <c r="AV72" s="403"/>
      <c r="AW72" s="196"/>
      <c r="AX72" s="404"/>
      <c r="AY72" s="403"/>
      <c r="AZ72" s="196"/>
      <c r="BA72" s="404"/>
      <c r="BB72" s="403"/>
      <c r="BC72" s="196"/>
      <c r="BD72" s="404"/>
      <c r="BE72" s="403"/>
      <c r="BF72" s="196"/>
      <c r="BG72" s="404"/>
      <c r="BH72" s="403"/>
      <c r="BI72" s="196"/>
      <c r="BJ72" s="404"/>
      <c r="BK72" s="403"/>
      <c r="BL72" s="196"/>
      <c r="BM72" s="404"/>
      <c r="BN72" s="403"/>
      <c r="BO72" s="196"/>
      <c r="BP72" s="404"/>
      <c r="BQ72" s="403"/>
      <c r="BR72" s="196"/>
      <c r="BS72" s="404"/>
      <c r="BT72" s="403"/>
      <c r="BU72" s="196"/>
      <c r="BV72" s="404"/>
      <c r="BW72" s="403"/>
      <c r="BX72" s="196"/>
      <c r="BY72" s="404"/>
      <c r="BZ72" s="403"/>
      <c r="CA72" s="196"/>
      <c r="CB72" s="404"/>
      <c r="CC72" s="403"/>
      <c r="CD72" s="196"/>
      <c r="CE72" s="404"/>
      <c r="CF72" s="403"/>
      <c r="CG72" s="196"/>
      <c r="CH72" s="404"/>
      <c r="CI72" s="403"/>
      <c r="CJ72" s="196"/>
      <c r="CK72" s="404"/>
      <c r="CL72" s="403"/>
      <c r="CM72" s="196"/>
      <c r="CN72" s="404"/>
    </row>
    <row r="73" spans="7:92" x14ac:dyDescent="0.25">
      <c r="G73" s="390"/>
      <c r="H73" s="390"/>
      <c r="I73" s="390"/>
      <c r="J73" s="194"/>
      <c r="K73" s="195"/>
      <c r="L73" s="195"/>
      <c r="M73" s="195"/>
      <c r="N73" s="194"/>
      <c r="O73" s="196"/>
      <c r="P73" s="196"/>
      <c r="Q73" s="196"/>
      <c r="R73" s="196"/>
      <c r="S73"/>
      <c r="T73" s="196"/>
      <c r="U73" s="196"/>
      <c r="V73" s="196"/>
      <c r="W73" s="196"/>
      <c r="X73" s="196"/>
      <c r="Y73" s="196"/>
      <c r="Z73" s="398"/>
      <c r="AA73" s="403"/>
      <c r="AB73" s="196"/>
      <c r="AC73" s="404"/>
      <c r="AD73" s="403"/>
      <c r="AE73" s="196"/>
      <c r="AF73" s="404"/>
      <c r="AG73" s="403"/>
      <c r="AH73" s="196"/>
      <c r="AI73" s="404"/>
      <c r="AJ73" s="403"/>
      <c r="AK73" s="196"/>
      <c r="AL73" s="404"/>
      <c r="AM73" s="403"/>
      <c r="AN73" s="196"/>
      <c r="AO73" s="404"/>
      <c r="AP73" s="403"/>
      <c r="AQ73" s="196"/>
      <c r="AR73" s="404"/>
      <c r="AS73" s="403"/>
      <c r="AT73" s="196"/>
      <c r="AU73" s="404"/>
      <c r="AV73" s="403"/>
      <c r="AW73" s="196"/>
      <c r="AX73" s="404"/>
      <c r="AY73" s="403"/>
      <c r="AZ73" s="196"/>
      <c r="BA73" s="404"/>
      <c r="BB73" s="403"/>
      <c r="BC73" s="196"/>
      <c r="BD73" s="404"/>
      <c r="BE73" s="403"/>
      <c r="BF73" s="196"/>
      <c r="BG73" s="404"/>
      <c r="BH73" s="403"/>
      <c r="BI73" s="196"/>
      <c r="BJ73" s="404"/>
      <c r="BK73" s="403"/>
      <c r="BL73" s="196"/>
      <c r="BM73" s="404"/>
      <c r="BN73" s="403"/>
      <c r="BO73" s="196"/>
      <c r="BP73" s="404"/>
      <c r="BQ73" s="403"/>
      <c r="BR73" s="196"/>
      <c r="BS73" s="404"/>
      <c r="BT73" s="403"/>
      <c r="BU73" s="196"/>
      <c r="BV73" s="404"/>
      <c r="BW73" s="403"/>
      <c r="BX73" s="196"/>
      <c r="BY73" s="404"/>
      <c r="BZ73" s="403"/>
      <c r="CA73" s="196"/>
      <c r="CB73" s="404"/>
      <c r="CC73" s="403"/>
      <c r="CD73" s="196"/>
      <c r="CE73" s="404"/>
      <c r="CF73" s="403"/>
      <c r="CG73" s="196"/>
      <c r="CH73" s="404"/>
      <c r="CI73" s="403"/>
      <c r="CJ73" s="196"/>
      <c r="CK73" s="404"/>
      <c r="CL73" s="403"/>
      <c r="CM73" s="196"/>
      <c r="CN73" s="404"/>
    </row>
    <row r="74" spans="7:92" x14ac:dyDescent="0.25">
      <c r="G74" s="390"/>
      <c r="H74" s="390"/>
      <c r="I74" s="390"/>
      <c r="J74" s="194"/>
      <c r="K74" s="195"/>
      <c r="L74" s="195"/>
      <c r="M74" s="195"/>
      <c r="N74" s="194"/>
      <c r="O74" s="196"/>
      <c r="P74" s="196"/>
      <c r="Q74" s="196"/>
      <c r="R74" s="196"/>
      <c r="S74"/>
      <c r="T74" s="196"/>
      <c r="U74" s="196"/>
      <c r="V74" s="196"/>
      <c r="W74" s="196"/>
      <c r="X74" s="196"/>
      <c r="Y74" s="196"/>
      <c r="Z74" s="398"/>
      <c r="AA74" s="403"/>
      <c r="AB74" s="196"/>
      <c r="AC74" s="404"/>
      <c r="AD74" s="403"/>
      <c r="AE74" s="196"/>
      <c r="AF74" s="404"/>
      <c r="AG74" s="403"/>
      <c r="AH74" s="196"/>
      <c r="AI74" s="404"/>
      <c r="AJ74" s="403"/>
      <c r="AK74" s="196"/>
      <c r="AL74" s="404"/>
      <c r="AM74" s="403"/>
      <c r="AN74" s="196"/>
      <c r="AO74" s="404"/>
      <c r="AP74" s="403"/>
      <c r="AQ74" s="196"/>
      <c r="AR74" s="404"/>
      <c r="AS74" s="403"/>
      <c r="AT74" s="196"/>
      <c r="AU74" s="404"/>
      <c r="AV74" s="403"/>
      <c r="AW74" s="196"/>
      <c r="AX74" s="404"/>
      <c r="AY74" s="403"/>
      <c r="AZ74" s="196"/>
      <c r="BA74" s="404"/>
      <c r="BB74" s="403"/>
      <c r="BC74" s="196"/>
      <c r="BD74" s="404"/>
      <c r="BE74" s="403"/>
      <c r="BF74" s="196"/>
      <c r="BG74" s="404"/>
      <c r="BH74" s="403"/>
      <c r="BI74" s="196"/>
      <c r="BJ74" s="404"/>
      <c r="BK74" s="403"/>
      <c r="BL74" s="196"/>
      <c r="BM74" s="404"/>
      <c r="BN74" s="403"/>
      <c r="BO74" s="196"/>
      <c r="BP74" s="404"/>
      <c r="BQ74" s="403"/>
      <c r="BR74" s="196"/>
      <c r="BS74" s="404"/>
      <c r="BT74" s="403"/>
      <c r="BU74" s="196"/>
      <c r="BV74" s="404"/>
      <c r="BW74" s="403"/>
      <c r="BX74" s="196"/>
      <c r="BY74" s="404"/>
      <c r="BZ74" s="403"/>
      <c r="CA74" s="196"/>
      <c r="CB74" s="404"/>
      <c r="CC74" s="403"/>
      <c r="CD74" s="196"/>
      <c r="CE74" s="404"/>
      <c r="CF74" s="403"/>
      <c r="CG74" s="196"/>
      <c r="CH74" s="404"/>
      <c r="CI74" s="403"/>
      <c r="CJ74" s="196"/>
      <c r="CK74" s="404"/>
      <c r="CL74" s="403"/>
      <c r="CM74" s="196"/>
      <c r="CN74" s="404"/>
    </row>
    <row r="75" spans="7:92" x14ac:dyDescent="0.25">
      <c r="G75" s="390"/>
      <c r="H75" s="390"/>
      <c r="I75" s="390"/>
      <c r="J75" s="194"/>
      <c r="K75" s="195"/>
      <c r="L75" s="195"/>
      <c r="M75" s="195"/>
      <c r="N75" s="194"/>
      <c r="O75" s="196"/>
      <c r="P75" s="196"/>
      <c r="Q75" s="196"/>
      <c r="R75" s="196"/>
      <c r="S75"/>
      <c r="T75" s="196"/>
      <c r="U75" s="196"/>
      <c r="V75" s="196"/>
      <c r="W75" s="196"/>
      <c r="X75" s="196"/>
      <c r="Y75" s="196"/>
      <c r="Z75" s="398"/>
      <c r="AA75" s="403"/>
      <c r="AB75" s="196"/>
      <c r="AC75" s="404"/>
      <c r="AD75" s="403"/>
      <c r="AE75" s="196"/>
      <c r="AF75" s="404"/>
      <c r="AG75" s="403"/>
      <c r="AH75" s="196"/>
      <c r="AI75" s="404"/>
      <c r="AJ75" s="403"/>
      <c r="AK75" s="196"/>
      <c r="AL75" s="404"/>
      <c r="AM75" s="403"/>
      <c r="AN75" s="196"/>
      <c r="AO75" s="404"/>
      <c r="AP75" s="403"/>
      <c r="AQ75" s="196"/>
      <c r="AR75" s="404"/>
      <c r="AS75" s="403"/>
      <c r="AT75" s="196"/>
      <c r="AU75" s="404"/>
      <c r="AV75" s="403"/>
      <c r="AW75" s="196"/>
      <c r="AX75" s="404"/>
      <c r="AY75" s="403"/>
      <c r="AZ75" s="196"/>
      <c r="BA75" s="404"/>
      <c r="BB75" s="403"/>
      <c r="BC75" s="196"/>
      <c r="BD75" s="404"/>
      <c r="BE75" s="403"/>
      <c r="BF75" s="196"/>
      <c r="BG75" s="404"/>
      <c r="BH75" s="403"/>
      <c r="BI75" s="196"/>
      <c r="BJ75" s="404"/>
      <c r="BK75" s="403"/>
      <c r="BL75" s="196"/>
      <c r="BM75" s="404"/>
      <c r="BN75" s="403"/>
      <c r="BO75" s="196"/>
      <c r="BP75" s="404"/>
      <c r="BQ75" s="403"/>
      <c r="BR75" s="196"/>
      <c r="BS75" s="404"/>
      <c r="BT75" s="403"/>
      <c r="BU75" s="196"/>
      <c r="BV75" s="404"/>
      <c r="BW75" s="403"/>
      <c r="BX75" s="196"/>
      <c r="BY75" s="404"/>
      <c r="BZ75" s="403"/>
      <c r="CA75" s="196"/>
      <c r="CB75" s="404"/>
      <c r="CC75" s="403"/>
      <c r="CD75" s="196"/>
      <c r="CE75" s="404"/>
      <c r="CF75" s="403"/>
      <c r="CG75" s="196"/>
      <c r="CH75" s="404"/>
      <c r="CI75" s="403"/>
      <c r="CJ75" s="196"/>
      <c r="CK75" s="404"/>
      <c r="CL75" s="403"/>
      <c r="CM75" s="196"/>
      <c r="CN75" s="404"/>
    </row>
    <row r="76" spans="7:92" x14ac:dyDescent="0.25">
      <c r="G76" s="390"/>
      <c r="H76" s="390"/>
      <c r="I76" s="390"/>
      <c r="J76" s="194"/>
      <c r="K76" s="195"/>
      <c r="L76" s="195"/>
      <c r="M76" s="195"/>
      <c r="N76" s="194"/>
      <c r="O76" s="196"/>
      <c r="P76" s="196"/>
      <c r="Q76" s="196"/>
      <c r="R76" s="196"/>
      <c r="S76"/>
      <c r="T76" s="196"/>
      <c r="U76" s="196"/>
      <c r="V76" s="196"/>
      <c r="W76" s="196"/>
      <c r="X76" s="196"/>
      <c r="Y76" s="196"/>
      <c r="Z76" s="398"/>
      <c r="AA76" s="403"/>
      <c r="AB76" s="196"/>
      <c r="AC76" s="404"/>
      <c r="AD76" s="403"/>
      <c r="AE76" s="196"/>
      <c r="AF76" s="404"/>
      <c r="AG76" s="403"/>
      <c r="AH76" s="196"/>
      <c r="AI76" s="404"/>
      <c r="AJ76" s="403"/>
      <c r="AK76" s="196"/>
      <c r="AL76" s="404"/>
      <c r="AM76" s="403"/>
      <c r="AN76" s="196"/>
      <c r="AO76" s="404"/>
      <c r="AP76" s="403"/>
      <c r="AQ76" s="196"/>
      <c r="AR76" s="404"/>
      <c r="AS76" s="403"/>
      <c r="AT76" s="196"/>
      <c r="AU76" s="404"/>
      <c r="AV76" s="403"/>
      <c r="AW76" s="196"/>
      <c r="AX76" s="404"/>
      <c r="AY76" s="403"/>
      <c r="AZ76" s="196"/>
      <c r="BA76" s="404"/>
      <c r="BB76" s="403"/>
      <c r="BC76" s="196"/>
      <c r="BD76" s="404"/>
      <c r="BE76" s="403"/>
      <c r="BF76" s="196"/>
      <c r="BG76" s="404"/>
      <c r="BH76" s="403"/>
      <c r="BI76" s="196"/>
      <c r="BJ76" s="404"/>
      <c r="BK76" s="403"/>
      <c r="BL76" s="196"/>
      <c r="BM76" s="404"/>
      <c r="BN76" s="403"/>
      <c r="BO76" s="196"/>
      <c r="BP76" s="404"/>
      <c r="BQ76" s="403"/>
      <c r="BR76" s="196"/>
      <c r="BS76" s="404"/>
      <c r="BT76" s="403"/>
      <c r="BU76" s="196"/>
      <c r="BV76" s="404"/>
      <c r="BW76" s="403"/>
      <c r="BX76" s="196"/>
      <c r="BY76" s="404"/>
      <c r="BZ76" s="403"/>
      <c r="CA76" s="196"/>
      <c r="CB76" s="404"/>
      <c r="CC76" s="403"/>
      <c r="CD76" s="196"/>
      <c r="CE76" s="404"/>
      <c r="CF76" s="403"/>
      <c r="CG76" s="196"/>
      <c r="CH76" s="404"/>
      <c r="CI76" s="403"/>
      <c r="CJ76" s="196"/>
      <c r="CK76" s="404"/>
      <c r="CL76" s="403"/>
      <c r="CM76" s="196"/>
      <c r="CN76" s="404"/>
    </row>
    <row r="77" spans="7:92" x14ac:dyDescent="0.25">
      <c r="G77" s="390"/>
      <c r="H77" s="390"/>
      <c r="I77" s="390"/>
      <c r="J77" s="194"/>
      <c r="K77" s="195"/>
      <c r="L77" s="195"/>
      <c r="M77" s="195"/>
      <c r="N77" s="194"/>
      <c r="O77" s="196"/>
      <c r="P77" s="196"/>
      <c r="Q77" s="196"/>
      <c r="R77" s="196"/>
      <c r="S77"/>
      <c r="T77" s="196"/>
      <c r="U77" s="196"/>
      <c r="V77" s="196"/>
      <c r="W77" s="196"/>
      <c r="X77" s="196"/>
      <c r="Y77" s="196"/>
      <c r="Z77" s="398"/>
      <c r="AA77" s="403"/>
      <c r="AB77" s="196"/>
      <c r="AC77" s="404"/>
      <c r="AD77" s="403"/>
      <c r="AE77" s="196"/>
      <c r="AF77" s="404"/>
      <c r="AG77" s="403"/>
      <c r="AH77" s="196"/>
      <c r="AI77" s="404"/>
      <c r="AJ77" s="403"/>
      <c r="AK77" s="196"/>
      <c r="AL77" s="404"/>
      <c r="AM77" s="403"/>
      <c r="AN77" s="196"/>
      <c r="AO77" s="404"/>
      <c r="AP77" s="403"/>
      <c r="AQ77" s="196"/>
      <c r="AR77" s="404"/>
      <c r="AS77" s="403"/>
      <c r="AT77" s="196"/>
      <c r="AU77" s="404"/>
      <c r="AV77" s="403"/>
      <c r="AW77" s="196"/>
      <c r="AX77" s="404"/>
      <c r="AY77" s="403"/>
      <c r="AZ77" s="196"/>
      <c r="BA77" s="404"/>
      <c r="BB77" s="403"/>
      <c r="BC77" s="196"/>
      <c r="BD77" s="404"/>
      <c r="BE77" s="403"/>
      <c r="BF77" s="196"/>
      <c r="BG77" s="404"/>
      <c r="BH77" s="403"/>
      <c r="BI77" s="196"/>
      <c r="BJ77" s="404"/>
      <c r="BK77" s="403"/>
      <c r="BL77" s="196"/>
      <c r="BM77" s="404"/>
      <c r="BN77" s="403"/>
      <c r="BO77" s="196"/>
      <c r="BP77" s="404"/>
      <c r="BQ77" s="403"/>
      <c r="BR77" s="196"/>
      <c r="BS77" s="404"/>
      <c r="BT77" s="403"/>
      <c r="BU77" s="196"/>
      <c r="BV77" s="404"/>
      <c r="BW77" s="403"/>
      <c r="BX77" s="196"/>
      <c r="BY77" s="404"/>
      <c r="BZ77" s="403"/>
      <c r="CA77" s="196"/>
      <c r="CB77" s="404"/>
      <c r="CC77" s="403"/>
      <c r="CD77" s="196"/>
      <c r="CE77" s="404"/>
      <c r="CF77" s="403"/>
      <c r="CG77" s="196"/>
      <c r="CH77" s="404"/>
      <c r="CI77" s="403"/>
      <c r="CJ77" s="196"/>
      <c r="CK77" s="404"/>
      <c r="CL77" s="403"/>
      <c r="CM77" s="196"/>
      <c r="CN77" s="404"/>
    </row>
    <row r="78" spans="7:92" x14ac:dyDescent="0.25">
      <c r="G78" s="390"/>
      <c r="H78" s="390"/>
      <c r="I78" s="390"/>
      <c r="J78" s="194"/>
      <c r="K78" s="195"/>
      <c r="L78" s="195"/>
      <c r="M78" s="195"/>
      <c r="N78" s="194"/>
      <c r="O78" s="196"/>
      <c r="P78" s="196"/>
      <c r="Q78" s="196"/>
      <c r="R78" s="196"/>
      <c r="S78"/>
      <c r="T78" s="196"/>
      <c r="U78" s="196"/>
      <c r="V78" s="196"/>
      <c r="W78" s="196"/>
      <c r="X78" s="196"/>
      <c r="Y78" s="196"/>
      <c r="Z78" s="398"/>
      <c r="AA78" s="403"/>
      <c r="AB78" s="196"/>
      <c r="AC78" s="404"/>
      <c r="AD78" s="403"/>
      <c r="AE78" s="196"/>
      <c r="AF78" s="404"/>
      <c r="AG78" s="403"/>
      <c r="AH78" s="196"/>
      <c r="AI78" s="404"/>
      <c r="AJ78" s="403"/>
      <c r="AK78" s="196"/>
      <c r="AL78" s="404"/>
      <c r="AM78" s="403"/>
      <c r="AN78" s="196"/>
      <c r="AO78" s="404"/>
      <c r="AP78" s="403"/>
      <c r="AQ78" s="196"/>
      <c r="AR78" s="404"/>
      <c r="AS78" s="403"/>
      <c r="AT78" s="196"/>
      <c r="AU78" s="404"/>
      <c r="AV78" s="403"/>
      <c r="AW78" s="196"/>
      <c r="AX78" s="404"/>
      <c r="AY78" s="403"/>
      <c r="AZ78" s="196"/>
      <c r="BA78" s="404"/>
      <c r="BB78" s="403"/>
      <c r="BC78" s="196"/>
      <c r="BD78" s="404"/>
      <c r="BE78" s="403"/>
      <c r="BF78" s="196"/>
      <c r="BG78" s="404"/>
      <c r="BH78" s="403"/>
      <c r="BI78" s="196"/>
      <c r="BJ78" s="404"/>
      <c r="BK78" s="403"/>
      <c r="BL78" s="196"/>
      <c r="BM78" s="404"/>
      <c r="BN78" s="403"/>
      <c r="BO78" s="196"/>
      <c r="BP78" s="404"/>
      <c r="BQ78" s="403"/>
      <c r="BR78" s="196"/>
      <c r="BS78" s="404"/>
      <c r="BT78" s="403"/>
      <c r="BU78" s="196"/>
      <c r="BV78" s="404"/>
      <c r="BW78" s="403"/>
      <c r="BX78" s="196"/>
      <c r="BY78" s="404"/>
      <c r="BZ78" s="403"/>
      <c r="CA78" s="196"/>
      <c r="CB78" s="404"/>
      <c r="CC78" s="403"/>
      <c r="CD78" s="196"/>
      <c r="CE78" s="404"/>
      <c r="CF78" s="403"/>
      <c r="CG78" s="196"/>
      <c r="CH78" s="404"/>
      <c r="CI78" s="403"/>
      <c r="CJ78" s="196"/>
      <c r="CK78" s="404"/>
      <c r="CL78" s="403"/>
      <c r="CM78" s="196"/>
      <c r="CN78" s="404"/>
    </row>
    <row r="79" spans="7:92" x14ac:dyDescent="0.25">
      <c r="G79" s="390"/>
      <c r="H79" s="390"/>
      <c r="I79" s="390"/>
      <c r="J79" s="194"/>
      <c r="K79" s="195"/>
      <c r="L79" s="195"/>
      <c r="M79" s="195"/>
      <c r="N79" s="194"/>
      <c r="O79" s="196"/>
      <c r="P79" s="196"/>
      <c r="Q79" s="196"/>
      <c r="R79" s="196"/>
      <c r="S79"/>
      <c r="T79" s="196"/>
      <c r="U79" s="196"/>
      <c r="V79" s="196"/>
      <c r="W79" s="196"/>
      <c r="X79" s="196"/>
      <c r="Y79" s="196"/>
      <c r="Z79" s="398"/>
      <c r="AA79" s="403"/>
      <c r="AB79" s="196"/>
      <c r="AC79" s="404"/>
      <c r="AD79" s="403"/>
      <c r="AE79" s="196"/>
      <c r="AF79" s="404"/>
      <c r="AG79" s="403"/>
      <c r="AH79" s="196"/>
      <c r="AI79" s="404"/>
      <c r="AJ79" s="403"/>
      <c r="AK79" s="196"/>
      <c r="AL79" s="404"/>
      <c r="AM79" s="403"/>
      <c r="AN79" s="196"/>
      <c r="AO79" s="404"/>
      <c r="AP79" s="403"/>
      <c r="AQ79" s="196"/>
      <c r="AR79" s="404"/>
      <c r="AS79" s="403"/>
      <c r="AT79" s="196"/>
      <c r="AU79" s="404"/>
      <c r="AV79" s="403"/>
      <c r="AW79" s="196"/>
      <c r="AX79" s="404"/>
      <c r="AY79" s="403"/>
      <c r="AZ79" s="196"/>
      <c r="BA79" s="404"/>
      <c r="BB79" s="403"/>
      <c r="BC79" s="196"/>
      <c r="BD79" s="404"/>
      <c r="BE79" s="403"/>
      <c r="BF79" s="196"/>
      <c r="BG79" s="404"/>
      <c r="BH79" s="403"/>
      <c r="BI79" s="196"/>
      <c r="BJ79" s="404"/>
      <c r="BK79" s="403"/>
      <c r="BL79" s="196"/>
      <c r="BM79" s="404"/>
      <c r="BN79" s="403"/>
      <c r="BO79" s="196"/>
      <c r="BP79" s="404"/>
      <c r="BQ79" s="403"/>
      <c r="BR79" s="196"/>
      <c r="BS79" s="404"/>
      <c r="BT79" s="403"/>
      <c r="BU79" s="196"/>
      <c r="BV79" s="404"/>
      <c r="BW79" s="403"/>
      <c r="BX79" s="196"/>
      <c r="BY79" s="404"/>
      <c r="BZ79" s="403"/>
      <c r="CA79" s="196"/>
      <c r="CB79" s="404"/>
      <c r="CC79" s="403"/>
      <c r="CD79" s="196"/>
      <c r="CE79" s="404"/>
      <c r="CF79" s="403"/>
      <c r="CG79" s="196"/>
      <c r="CH79" s="404"/>
      <c r="CI79" s="403"/>
      <c r="CJ79" s="196"/>
      <c r="CK79" s="404"/>
      <c r="CL79" s="403"/>
      <c r="CM79" s="196"/>
      <c r="CN79" s="404"/>
    </row>
    <row r="80" spans="7:92" x14ac:dyDescent="0.25">
      <c r="G80" s="390"/>
      <c r="H80" s="390"/>
      <c r="I80" s="390"/>
      <c r="J80" s="194"/>
      <c r="K80" s="195"/>
      <c r="L80" s="195"/>
      <c r="M80" s="195"/>
      <c r="N80" s="194"/>
      <c r="O80" s="196"/>
      <c r="P80" s="196"/>
      <c r="Q80" s="196"/>
      <c r="R80" s="196"/>
      <c r="S80"/>
      <c r="T80" s="196"/>
      <c r="U80" s="196"/>
      <c r="V80" s="196"/>
      <c r="W80" s="196"/>
      <c r="X80" s="196"/>
      <c r="Y80" s="196"/>
      <c r="Z80" s="398"/>
      <c r="AA80" s="403"/>
      <c r="AB80" s="196"/>
      <c r="AC80" s="404"/>
      <c r="AD80" s="403"/>
      <c r="AE80" s="196"/>
      <c r="AF80" s="404"/>
      <c r="AG80" s="403"/>
      <c r="AH80" s="196"/>
      <c r="AI80" s="404"/>
      <c r="AJ80" s="403"/>
      <c r="AK80" s="196"/>
      <c r="AL80" s="404"/>
      <c r="AM80" s="403"/>
      <c r="AN80" s="196"/>
      <c r="AO80" s="404"/>
      <c r="AP80" s="403"/>
      <c r="AQ80" s="196"/>
      <c r="AR80" s="404"/>
      <c r="AS80" s="403"/>
      <c r="AT80" s="196"/>
      <c r="AU80" s="404"/>
      <c r="AV80" s="403"/>
      <c r="AW80" s="196"/>
      <c r="AX80" s="404"/>
      <c r="AY80" s="403"/>
      <c r="AZ80" s="196"/>
      <c r="BA80" s="404"/>
      <c r="BB80" s="403"/>
      <c r="BC80" s="196"/>
      <c r="BD80" s="404"/>
      <c r="BE80" s="403"/>
      <c r="BF80" s="196"/>
      <c r="BG80" s="404"/>
      <c r="BH80" s="403"/>
      <c r="BI80" s="196"/>
      <c r="BJ80" s="404"/>
      <c r="BK80" s="403"/>
      <c r="BL80" s="196"/>
      <c r="BM80" s="404"/>
      <c r="BN80" s="403"/>
      <c r="BO80" s="196"/>
      <c r="BP80" s="404"/>
      <c r="BQ80" s="403"/>
      <c r="BR80" s="196"/>
      <c r="BS80" s="404"/>
      <c r="BT80" s="403"/>
      <c r="BU80" s="196"/>
      <c r="BV80" s="404"/>
      <c r="BW80" s="403"/>
      <c r="BX80" s="196"/>
      <c r="BY80" s="404"/>
      <c r="BZ80" s="403"/>
      <c r="CA80" s="196"/>
      <c r="CB80" s="404"/>
      <c r="CC80" s="403"/>
      <c r="CD80" s="196"/>
      <c r="CE80" s="404"/>
      <c r="CF80" s="403"/>
      <c r="CG80" s="196"/>
      <c r="CH80" s="404"/>
      <c r="CI80" s="403"/>
      <c r="CJ80" s="196"/>
      <c r="CK80" s="404"/>
      <c r="CL80" s="403"/>
      <c r="CM80" s="196"/>
      <c r="CN80" s="404"/>
    </row>
    <row r="81" spans="7:92" x14ac:dyDescent="0.25">
      <c r="G81" s="390"/>
      <c r="H81" s="390"/>
      <c r="I81" s="390"/>
      <c r="J81" s="194"/>
      <c r="K81" s="195"/>
      <c r="L81" s="195"/>
      <c r="M81" s="195"/>
      <c r="N81" s="194"/>
      <c r="O81" s="196"/>
      <c r="P81" s="196"/>
      <c r="Q81" s="196"/>
      <c r="R81" s="196"/>
      <c r="S81"/>
      <c r="T81" s="196"/>
      <c r="U81" s="196"/>
      <c r="V81" s="196"/>
      <c r="W81" s="196"/>
      <c r="X81" s="196"/>
      <c r="Y81" s="196"/>
      <c r="Z81" s="398"/>
      <c r="AA81" s="403"/>
      <c r="AB81" s="196"/>
      <c r="AC81" s="404"/>
      <c r="AD81" s="403"/>
      <c r="AE81" s="196"/>
      <c r="AF81" s="404"/>
      <c r="AG81" s="403"/>
      <c r="AH81" s="196"/>
      <c r="AI81" s="404"/>
      <c r="AJ81" s="403"/>
      <c r="AK81" s="196"/>
      <c r="AL81" s="404"/>
      <c r="AM81" s="403"/>
      <c r="AN81" s="196"/>
      <c r="AO81" s="404"/>
      <c r="AP81" s="403"/>
      <c r="AQ81" s="196"/>
      <c r="AR81" s="404"/>
      <c r="AS81" s="403"/>
      <c r="AT81" s="196"/>
      <c r="AU81" s="404"/>
      <c r="AV81" s="403"/>
      <c r="AW81" s="196"/>
      <c r="AX81" s="404"/>
      <c r="AY81" s="403"/>
      <c r="AZ81" s="196"/>
      <c r="BA81" s="404"/>
      <c r="BB81" s="403"/>
      <c r="BC81" s="196"/>
      <c r="BD81" s="404"/>
      <c r="BE81" s="403"/>
      <c r="BF81" s="196"/>
      <c r="BG81" s="404"/>
      <c r="BH81" s="403"/>
      <c r="BI81" s="196"/>
      <c r="BJ81" s="404"/>
      <c r="BK81" s="403"/>
      <c r="BL81" s="196"/>
      <c r="BM81" s="404"/>
      <c r="BN81" s="403"/>
      <c r="BO81" s="196"/>
      <c r="BP81" s="404"/>
      <c r="BQ81" s="403"/>
      <c r="BR81" s="196"/>
      <c r="BS81" s="404"/>
      <c r="BT81" s="403"/>
      <c r="BU81" s="196"/>
      <c r="BV81" s="404"/>
      <c r="BW81" s="403"/>
      <c r="BX81" s="196"/>
      <c r="BY81" s="404"/>
      <c r="BZ81" s="403"/>
      <c r="CA81" s="196"/>
      <c r="CB81" s="404"/>
      <c r="CC81" s="403"/>
      <c r="CD81" s="196"/>
      <c r="CE81" s="404"/>
      <c r="CF81" s="403"/>
      <c r="CG81" s="196"/>
      <c r="CH81" s="404"/>
      <c r="CI81" s="403"/>
      <c r="CJ81" s="196"/>
      <c r="CK81" s="404"/>
      <c r="CL81" s="403"/>
      <c r="CM81" s="196"/>
      <c r="CN81" s="404"/>
    </row>
    <row r="82" spans="7:92" x14ac:dyDescent="0.25">
      <c r="G82" s="390"/>
      <c r="H82" s="390"/>
      <c r="I82" s="390"/>
      <c r="J82" s="194"/>
      <c r="K82" s="195"/>
      <c r="L82" s="195"/>
      <c r="M82" s="195"/>
      <c r="N82" s="194"/>
      <c r="O82" s="196"/>
      <c r="P82" s="196"/>
      <c r="Q82" s="196"/>
      <c r="R82" s="196"/>
      <c r="S82"/>
      <c r="T82" s="196"/>
      <c r="U82" s="196"/>
      <c r="V82" s="196"/>
      <c r="W82" s="196"/>
      <c r="X82" s="196"/>
      <c r="Y82" s="196"/>
      <c r="Z82" s="398"/>
      <c r="AA82" s="403"/>
      <c r="AB82" s="196"/>
      <c r="AC82" s="404"/>
      <c r="AD82" s="403"/>
      <c r="AE82" s="196"/>
      <c r="AF82" s="404"/>
      <c r="AG82" s="403"/>
      <c r="AH82" s="196"/>
      <c r="AI82" s="404"/>
      <c r="AJ82" s="403"/>
      <c r="AK82" s="196"/>
      <c r="AL82" s="404"/>
      <c r="AM82" s="403"/>
      <c r="AN82" s="196"/>
      <c r="AO82" s="404"/>
      <c r="AP82" s="403"/>
      <c r="AQ82" s="196"/>
      <c r="AR82" s="404"/>
      <c r="AS82" s="403"/>
      <c r="AT82" s="196"/>
      <c r="AU82" s="404"/>
      <c r="AV82" s="403"/>
      <c r="AW82" s="196"/>
      <c r="AX82" s="404"/>
      <c r="AY82" s="403"/>
      <c r="AZ82" s="196"/>
      <c r="BA82" s="404"/>
      <c r="BB82" s="403"/>
      <c r="BC82" s="196"/>
      <c r="BD82" s="404"/>
      <c r="BE82" s="403"/>
      <c r="BF82" s="196"/>
      <c r="BG82" s="404"/>
      <c r="BH82" s="403"/>
      <c r="BI82" s="196"/>
      <c r="BJ82" s="404"/>
      <c r="BK82" s="403"/>
      <c r="BL82" s="196"/>
      <c r="BM82" s="404"/>
      <c r="BN82" s="403"/>
      <c r="BO82" s="196"/>
      <c r="BP82" s="404"/>
      <c r="BQ82" s="403"/>
      <c r="BR82" s="196"/>
      <c r="BS82" s="404"/>
      <c r="BT82" s="403"/>
      <c r="BU82" s="196"/>
      <c r="BV82" s="404"/>
      <c r="BW82" s="403"/>
      <c r="BX82" s="196"/>
      <c r="BY82" s="404"/>
      <c r="BZ82" s="403"/>
      <c r="CA82" s="196"/>
      <c r="CB82" s="404"/>
      <c r="CC82" s="403"/>
      <c r="CD82" s="196"/>
      <c r="CE82" s="404"/>
      <c r="CF82" s="403"/>
      <c r="CG82" s="196"/>
      <c r="CH82" s="404"/>
      <c r="CI82" s="403"/>
      <c r="CJ82" s="196"/>
      <c r="CK82" s="404"/>
      <c r="CL82" s="403"/>
      <c r="CM82" s="196"/>
      <c r="CN82" s="404"/>
    </row>
    <row r="83" spans="7:92" x14ac:dyDescent="0.25">
      <c r="G83" s="390"/>
      <c r="H83" s="390"/>
      <c r="I83" s="390"/>
      <c r="J83" s="194"/>
      <c r="K83" s="195"/>
      <c r="L83" s="195"/>
      <c r="M83" s="195"/>
      <c r="N83" s="194"/>
      <c r="O83" s="196"/>
      <c r="P83" s="196"/>
      <c r="Q83" s="196"/>
      <c r="R83" s="196"/>
      <c r="S83"/>
      <c r="T83" s="196"/>
      <c r="U83" s="196"/>
      <c r="V83" s="196"/>
      <c r="W83" s="196"/>
      <c r="X83" s="196"/>
      <c r="Y83" s="196"/>
      <c r="Z83" s="398"/>
      <c r="AA83" s="403"/>
      <c r="AB83" s="196"/>
      <c r="AC83" s="404"/>
      <c r="AD83" s="403"/>
      <c r="AE83" s="196"/>
      <c r="AF83" s="404"/>
      <c r="AG83" s="403"/>
      <c r="AH83" s="196"/>
      <c r="AI83" s="404"/>
      <c r="AJ83" s="403"/>
      <c r="AK83" s="196"/>
      <c r="AL83" s="404"/>
      <c r="AM83" s="403"/>
      <c r="AN83" s="196"/>
      <c r="AO83" s="404"/>
      <c r="AP83" s="403"/>
      <c r="AQ83" s="196"/>
      <c r="AR83" s="404"/>
      <c r="AS83" s="403"/>
      <c r="AT83" s="196"/>
      <c r="AU83" s="404"/>
      <c r="AV83" s="403"/>
      <c r="AW83" s="196"/>
      <c r="AX83" s="404"/>
      <c r="AY83" s="403"/>
      <c r="AZ83" s="196"/>
      <c r="BA83" s="404"/>
      <c r="BB83" s="403"/>
      <c r="BC83" s="196"/>
      <c r="BD83" s="404"/>
      <c r="BE83" s="403"/>
      <c r="BF83" s="196"/>
      <c r="BG83" s="404"/>
      <c r="BH83" s="403"/>
      <c r="BI83" s="196"/>
      <c r="BJ83" s="404"/>
      <c r="BK83" s="403"/>
      <c r="BL83" s="196"/>
      <c r="BM83" s="404"/>
      <c r="BN83" s="403"/>
      <c r="BO83" s="196"/>
      <c r="BP83" s="404"/>
      <c r="BQ83" s="403"/>
      <c r="BR83" s="196"/>
      <c r="BS83" s="404"/>
      <c r="BT83" s="403"/>
      <c r="BU83" s="196"/>
      <c r="BV83" s="404"/>
      <c r="BW83" s="403"/>
      <c r="BX83" s="196"/>
      <c r="BY83" s="404"/>
      <c r="BZ83" s="403"/>
      <c r="CA83" s="196"/>
      <c r="CB83" s="404"/>
      <c r="CC83" s="403"/>
      <c r="CD83" s="196"/>
      <c r="CE83" s="404"/>
      <c r="CF83" s="403"/>
      <c r="CG83" s="196"/>
      <c r="CH83" s="404"/>
      <c r="CI83" s="403"/>
      <c r="CJ83" s="196"/>
      <c r="CK83" s="404"/>
      <c r="CL83" s="403"/>
      <c r="CM83" s="196"/>
      <c r="CN83" s="404"/>
    </row>
    <row r="84" spans="7:92" x14ac:dyDescent="0.25">
      <c r="G84" s="390"/>
      <c r="H84" s="390"/>
      <c r="I84" s="390"/>
      <c r="J84" s="194"/>
      <c r="K84" s="195"/>
      <c r="L84" s="195"/>
      <c r="M84" s="195"/>
      <c r="N84" s="194"/>
      <c r="O84" s="196"/>
      <c r="P84" s="196"/>
      <c r="Q84" s="196"/>
      <c r="R84" s="196"/>
      <c r="S84"/>
      <c r="T84" s="196"/>
      <c r="U84" s="196"/>
      <c r="V84" s="196"/>
      <c r="W84" s="196"/>
      <c r="X84" s="196"/>
      <c r="Y84" s="196"/>
      <c r="Z84" s="398"/>
      <c r="AA84" s="403"/>
      <c r="AB84" s="196"/>
      <c r="AC84" s="404"/>
      <c r="AD84" s="403"/>
      <c r="AE84" s="196"/>
      <c r="AF84" s="404"/>
      <c r="AG84" s="403"/>
      <c r="AH84" s="196"/>
      <c r="AI84" s="404"/>
      <c r="AJ84" s="403"/>
      <c r="AK84" s="196"/>
      <c r="AL84" s="404"/>
      <c r="AM84" s="403"/>
      <c r="AN84" s="196"/>
      <c r="AO84" s="404"/>
      <c r="AP84" s="403"/>
      <c r="AQ84" s="196"/>
      <c r="AR84" s="404"/>
      <c r="AS84" s="403"/>
      <c r="AT84" s="196"/>
      <c r="AU84" s="404"/>
      <c r="AV84" s="403"/>
      <c r="AW84" s="196"/>
      <c r="AX84" s="404"/>
      <c r="AY84" s="403"/>
      <c r="AZ84" s="196"/>
      <c r="BA84" s="404"/>
      <c r="BB84" s="403"/>
      <c r="BC84" s="196"/>
      <c r="BD84" s="404"/>
      <c r="BE84" s="403"/>
      <c r="BF84" s="196"/>
      <c r="BG84" s="404"/>
      <c r="BH84" s="403"/>
      <c r="BI84" s="196"/>
      <c r="BJ84" s="404"/>
      <c r="BK84" s="403"/>
      <c r="BL84" s="196"/>
      <c r="BM84" s="404"/>
      <c r="BN84" s="403"/>
      <c r="BO84" s="196"/>
      <c r="BP84" s="404"/>
      <c r="BQ84" s="403"/>
      <c r="BR84" s="196"/>
      <c r="BS84" s="404"/>
      <c r="BT84" s="403"/>
      <c r="BU84" s="196"/>
      <c r="BV84" s="404"/>
      <c r="BW84" s="403"/>
      <c r="BX84" s="196"/>
      <c r="BY84" s="404"/>
      <c r="BZ84" s="403"/>
      <c r="CA84" s="196"/>
      <c r="CB84" s="404"/>
      <c r="CC84" s="403"/>
      <c r="CD84" s="196"/>
      <c r="CE84" s="404"/>
      <c r="CF84" s="403"/>
      <c r="CG84" s="196"/>
      <c r="CH84" s="404"/>
      <c r="CI84" s="403"/>
      <c r="CJ84" s="196"/>
      <c r="CK84" s="404"/>
      <c r="CL84" s="403"/>
      <c r="CM84" s="196"/>
      <c r="CN84" s="404"/>
    </row>
    <row r="85" spans="7:92" x14ac:dyDescent="0.25">
      <c r="G85" s="390"/>
      <c r="H85" s="390"/>
      <c r="I85" s="390"/>
      <c r="J85" s="194"/>
      <c r="K85" s="195"/>
      <c r="L85" s="195"/>
      <c r="M85" s="195"/>
      <c r="N85" s="194"/>
      <c r="O85" s="196"/>
      <c r="P85" s="196"/>
      <c r="Q85" s="196"/>
      <c r="R85" s="196"/>
      <c r="S85"/>
      <c r="T85" s="196"/>
      <c r="U85" s="196"/>
      <c r="V85" s="196"/>
      <c r="W85" s="196"/>
      <c r="X85" s="196"/>
      <c r="Y85" s="196"/>
      <c r="Z85" s="398"/>
      <c r="AA85" s="403"/>
      <c r="AB85" s="196"/>
      <c r="AC85" s="404"/>
      <c r="AD85" s="403"/>
      <c r="AE85" s="196"/>
      <c r="AF85" s="404"/>
      <c r="AG85" s="403"/>
      <c r="AH85" s="196"/>
      <c r="AI85" s="404"/>
      <c r="AJ85" s="403"/>
      <c r="AK85" s="196"/>
      <c r="AL85" s="404"/>
      <c r="AM85" s="403"/>
      <c r="AN85" s="196"/>
      <c r="AO85" s="404"/>
      <c r="AP85" s="403"/>
      <c r="AQ85" s="196"/>
      <c r="AR85" s="404"/>
      <c r="AS85" s="403"/>
      <c r="AT85" s="196"/>
      <c r="AU85" s="404"/>
      <c r="AV85" s="403"/>
      <c r="AW85" s="196"/>
      <c r="AX85" s="404"/>
      <c r="AY85" s="403"/>
      <c r="AZ85" s="196"/>
      <c r="BA85" s="404"/>
      <c r="BB85" s="403"/>
      <c r="BC85" s="196"/>
      <c r="BD85" s="404"/>
      <c r="BE85" s="403"/>
      <c r="BF85" s="196"/>
      <c r="BG85" s="404"/>
      <c r="BH85" s="403"/>
      <c r="BI85" s="196"/>
      <c r="BJ85" s="404"/>
      <c r="BK85" s="403"/>
      <c r="BL85" s="196"/>
      <c r="BM85" s="404"/>
      <c r="BN85" s="403"/>
      <c r="BO85" s="196"/>
      <c r="BP85" s="404"/>
      <c r="BQ85" s="403"/>
      <c r="BR85" s="196"/>
      <c r="BS85" s="404"/>
      <c r="BT85" s="403"/>
      <c r="BU85" s="196"/>
      <c r="BV85" s="404"/>
      <c r="BW85" s="403"/>
      <c r="BX85" s="196"/>
      <c r="BY85" s="404"/>
      <c r="BZ85" s="403"/>
      <c r="CA85" s="196"/>
      <c r="CB85" s="404"/>
      <c r="CC85" s="403"/>
      <c r="CD85" s="196"/>
      <c r="CE85" s="404"/>
      <c r="CF85" s="403"/>
      <c r="CG85" s="196"/>
      <c r="CH85" s="404"/>
      <c r="CI85" s="403"/>
      <c r="CJ85" s="196"/>
      <c r="CK85" s="404"/>
      <c r="CL85" s="403"/>
      <c r="CM85" s="196"/>
      <c r="CN85" s="404"/>
    </row>
    <row r="86" spans="7:92" x14ac:dyDescent="0.25">
      <c r="G86" s="390"/>
      <c r="H86" s="390"/>
      <c r="I86" s="390"/>
      <c r="J86" s="194"/>
      <c r="K86" s="195"/>
      <c r="L86" s="195"/>
      <c r="M86" s="195"/>
      <c r="N86" s="194"/>
      <c r="O86" s="196"/>
      <c r="P86" s="196"/>
      <c r="Q86" s="196"/>
      <c r="R86" s="196"/>
      <c r="S86"/>
      <c r="T86" s="196"/>
      <c r="U86" s="196"/>
      <c r="V86" s="196"/>
      <c r="W86" s="196"/>
      <c r="X86" s="196"/>
      <c r="Y86" s="196"/>
      <c r="Z86" s="398"/>
      <c r="AA86" s="403"/>
      <c r="AB86" s="196"/>
      <c r="AC86" s="404"/>
      <c r="AD86" s="403"/>
      <c r="AE86" s="196"/>
      <c r="AF86" s="404"/>
      <c r="AG86" s="403"/>
      <c r="AH86" s="196"/>
      <c r="AI86" s="404"/>
      <c r="AJ86" s="403"/>
      <c r="AK86" s="196"/>
      <c r="AL86" s="404"/>
      <c r="AM86" s="403"/>
      <c r="AN86" s="196"/>
      <c r="AO86" s="404"/>
      <c r="AP86" s="403"/>
      <c r="AQ86" s="196"/>
      <c r="AR86" s="404"/>
      <c r="AS86" s="403"/>
      <c r="AT86" s="196"/>
      <c r="AU86" s="404"/>
      <c r="AV86" s="403"/>
      <c r="AW86" s="196"/>
      <c r="AX86" s="404"/>
      <c r="AY86" s="403"/>
      <c r="AZ86" s="196"/>
      <c r="BA86" s="404"/>
      <c r="BB86" s="403"/>
      <c r="BC86" s="196"/>
      <c r="BD86" s="404"/>
      <c r="BE86" s="403"/>
      <c r="BF86" s="196"/>
      <c r="BG86" s="404"/>
      <c r="BH86" s="403"/>
      <c r="BI86" s="196"/>
      <c r="BJ86" s="404"/>
      <c r="BK86" s="403"/>
      <c r="BL86" s="196"/>
      <c r="BM86" s="404"/>
      <c r="BN86" s="403"/>
      <c r="BO86" s="196"/>
      <c r="BP86" s="404"/>
      <c r="BQ86" s="403"/>
      <c r="BR86" s="196"/>
      <c r="BS86" s="404"/>
      <c r="BT86" s="403"/>
      <c r="BU86" s="196"/>
      <c r="BV86" s="404"/>
      <c r="BW86" s="403"/>
      <c r="BX86" s="196"/>
      <c r="BY86" s="404"/>
      <c r="BZ86" s="403"/>
      <c r="CA86" s="196"/>
      <c r="CB86" s="404"/>
      <c r="CC86" s="403"/>
      <c r="CD86" s="196"/>
      <c r="CE86" s="404"/>
      <c r="CF86" s="403"/>
      <c r="CG86" s="196"/>
      <c r="CH86" s="404"/>
      <c r="CI86" s="403"/>
      <c r="CJ86" s="196"/>
      <c r="CK86" s="404"/>
      <c r="CL86" s="403"/>
      <c r="CM86" s="196"/>
      <c r="CN86" s="404"/>
    </row>
    <row r="87" spans="7:92" x14ac:dyDescent="0.25">
      <c r="G87" s="390"/>
      <c r="H87" s="390"/>
      <c r="I87" s="390"/>
      <c r="J87" s="194"/>
      <c r="K87" s="195"/>
      <c r="L87" s="195"/>
      <c r="M87" s="195"/>
      <c r="N87" s="194"/>
      <c r="O87" s="196"/>
      <c r="P87" s="196"/>
      <c r="Q87" s="196"/>
      <c r="R87" s="196"/>
      <c r="S87"/>
      <c r="T87" s="196"/>
      <c r="U87" s="196"/>
      <c r="V87" s="196"/>
      <c r="W87" s="196"/>
      <c r="X87" s="196"/>
      <c r="Y87" s="196"/>
      <c r="Z87" s="398"/>
      <c r="AA87" s="403"/>
      <c r="AB87" s="196"/>
      <c r="AC87" s="404"/>
      <c r="AD87" s="403"/>
      <c r="AE87" s="196"/>
      <c r="AF87" s="404"/>
      <c r="AG87" s="403"/>
      <c r="AH87" s="196"/>
      <c r="AI87" s="404"/>
      <c r="AJ87" s="403"/>
      <c r="AK87" s="196"/>
      <c r="AL87" s="404"/>
      <c r="AM87" s="403"/>
      <c r="AN87" s="196"/>
      <c r="AO87" s="404"/>
      <c r="AP87" s="403"/>
      <c r="AQ87" s="196"/>
      <c r="AR87" s="404"/>
      <c r="AS87" s="403"/>
      <c r="AT87" s="196"/>
      <c r="AU87" s="404"/>
      <c r="AV87" s="403"/>
      <c r="AW87" s="196"/>
      <c r="AX87" s="404"/>
      <c r="AY87" s="403"/>
      <c r="AZ87" s="196"/>
      <c r="BA87" s="404"/>
      <c r="BB87" s="403"/>
      <c r="BC87" s="196"/>
      <c r="BD87" s="404"/>
      <c r="BE87" s="403"/>
      <c r="BF87" s="196"/>
      <c r="BG87" s="404"/>
      <c r="BH87" s="403"/>
      <c r="BI87" s="196"/>
      <c r="BJ87" s="404"/>
      <c r="BK87" s="403"/>
      <c r="BL87" s="196"/>
      <c r="BM87" s="404"/>
      <c r="BN87" s="403"/>
      <c r="BO87" s="196"/>
      <c r="BP87" s="404"/>
      <c r="BQ87" s="403"/>
      <c r="BR87" s="196"/>
      <c r="BS87" s="404"/>
      <c r="BT87" s="403"/>
      <c r="BU87" s="196"/>
      <c r="BV87" s="404"/>
      <c r="BW87" s="403"/>
      <c r="BX87" s="196"/>
      <c r="BY87" s="404"/>
      <c r="BZ87" s="403"/>
      <c r="CA87" s="196"/>
      <c r="CB87" s="404"/>
      <c r="CC87" s="403"/>
      <c r="CD87" s="196"/>
      <c r="CE87" s="404"/>
      <c r="CF87" s="403"/>
      <c r="CG87" s="196"/>
      <c r="CH87" s="404"/>
      <c r="CI87" s="403"/>
      <c r="CJ87" s="196"/>
      <c r="CK87" s="404"/>
      <c r="CL87" s="403"/>
      <c r="CM87" s="196"/>
      <c r="CN87" s="404"/>
    </row>
    <row r="88" spans="7:92" x14ac:dyDescent="0.25">
      <c r="G88" s="390"/>
      <c r="H88" s="390"/>
      <c r="I88" s="390"/>
      <c r="J88" s="194"/>
      <c r="K88" s="195"/>
      <c r="L88" s="195"/>
      <c r="M88" s="195"/>
      <c r="N88" s="194"/>
      <c r="O88" s="196"/>
      <c r="P88" s="196"/>
      <c r="Q88" s="196"/>
      <c r="R88" s="196"/>
      <c r="S88"/>
      <c r="T88" s="196"/>
      <c r="U88" s="196"/>
      <c r="V88" s="196"/>
      <c r="W88" s="196"/>
      <c r="X88" s="196"/>
      <c r="Y88" s="196"/>
      <c r="Z88" s="398"/>
      <c r="AA88" s="403"/>
      <c r="AB88" s="196"/>
      <c r="AC88" s="404"/>
      <c r="AD88" s="403"/>
      <c r="AE88" s="196"/>
      <c r="AF88" s="404"/>
      <c r="AG88" s="403"/>
      <c r="AH88" s="196"/>
      <c r="AI88" s="404"/>
      <c r="AJ88" s="403"/>
      <c r="AK88" s="196"/>
      <c r="AL88" s="404"/>
      <c r="AM88" s="403"/>
      <c r="AN88" s="196"/>
      <c r="AO88" s="404"/>
      <c r="AP88" s="403"/>
      <c r="AQ88" s="196"/>
      <c r="AR88" s="404"/>
      <c r="AS88" s="403"/>
      <c r="AT88" s="196"/>
      <c r="AU88" s="404"/>
      <c r="AV88" s="403"/>
      <c r="AW88" s="196"/>
      <c r="AX88" s="404"/>
      <c r="AY88" s="403"/>
      <c r="AZ88" s="196"/>
      <c r="BA88" s="404"/>
      <c r="BB88" s="403"/>
      <c r="BC88" s="196"/>
      <c r="BD88" s="404"/>
      <c r="BE88" s="403"/>
      <c r="BF88" s="196"/>
      <c r="BG88" s="404"/>
      <c r="BH88" s="403"/>
      <c r="BI88" s="196"/>
      <c r="BJ88" s="404"/>
      <c r="BK88" s="403"/>
      <c r="BL88" s="196"/>
      <c r="BM88" s="404"/>
      <c r="BN88" s="403"/>
      <c r="BO88" s="196"/>
      <c r="BP88" s="404"/>
      <c r="BQ88" s="403"/>
      <c r="BR88" s="196"/>
      <c r="BS88" s="404"/>
      <c r="BT88" s="403"/>
      <c r="BU88" s="196"/>
      <c r="BV88" s="404"/>
      <c r="BW88" s="403"/>
      <c r="BX88" s="196"/>
      <c r="BY88" s="404"/>
      <c r="BZ88" s="403"/>
      <c r="CA88" s="196"/>
      <c r="CB88" s="404"/>
      <c r="CC88" s="403"/>
      <c r="CD88" s="196"/>
      <c r="CE88" s="404"/>
      <c r="CF88" s="403"/>
      <c r="CG88" s="196"/>
      <c r="CH88" s="404"/>
      <c r="CI88" s="403"/>
      <c r="CJ88" s="196"/>
      <c r="CK88" s="404"/>
      <c r="CL88" s="403"/>
      <c r="CM88" s="196"/>
      <c r="CN88" s="404"/>
    </row>
    <row r="89" spans="7:92" x14ac:dyDescent="0.25">
      <c r="G89" s="390"/>
      <c r="H89" s="390"/>
      <c r="I89" s="390"/>
      <c r="J89" s="194"/>
      <c r="K89" s="195"/>
      <c r="L89" s="195"/>
      <c r="M89" s="195"/>
      <c r="N89" s="194"/>
      <c r="O89" s="196"/>
      <c r="P89" s="196"/>
      <c r="Q89" s="196"/>
      <c r="R89" s="196"/>
      <c r="S89"/>
      <c r="T89" s="196"/>
      <c r="U89" s="196"/>
      <c r="V89" s="196"/>
      <c r="W89" s="196"/>
      <c r="X89" s="196"/>
      <c r="Y89" s="196"/>
      <c r="Z89" s="398"/>
      <c r="AA89" s="403"/>
      <c r="AB89" s="196"/>
      <c r="AC89" s="404"/>
      <c r="AD89" s="403"/>
      <c r="AE89" s="196"/>
      <c r="AF89" s="404"/>
      <c r="AG89" s="403"/>
      <c r="AH89" s="196"/>
      <c r="AI89" s="404"/>
      <c r="AJ89" s="403"/>
      <c r="AK89" s="196"/>
      <c r="AL89" s="404"/>
      <c r="AM89" s="403"/>
      <c r="AN89" s="196"/>
      <c r="AO89" s="404"/>
      <c r="AP89" s="403"/>
      <c r="AQ89" s="196"/>
      <c r="AR89" s="404"/>
      <c r="AS89" s="403"/>
      <c r="AT89" s="196"/>
      <c r="AU89" s="404"/>
      <c r="AV89" s="403"/>
      <c r="AW89" s="196"/>
      <c r="AX89" s="404"/>
      <c r="AY89" s="403"/>
      <c r="AZ89" s="196"/>
      <c r="BA89" s="404"/>
      <c r="BB89" s="403"/>
      <c r="BC89" s="196"/>
      <c r="BD89" s="404"/>
      <c r="BE89" s="403"/>
      <c r="BF89" s="196"/>
      <c r="BG89" s="404"/>
      <c r="BH89" s="403"/>
      <c r="BI89" s="196"/>
      <c r="BJ89" s="404"/>
      <c r="BK89" s="403"/>
      <c r="BL89" s="196"/>
      <c r="BM89" s="404"/>
      <c r="BN89" s="403"/>
      <c r="BO89" s="196"/>
      <c r="BP89" s="404"/>
      <c r="BQ89" s="403"/>
      <c r="BR89" s="196"/>
      <c r="BS89" s="404"/>
      <c r="BT89" s="403"/>
      <c r="BU89" s="196"/>
      <c r="BV89" s="404"/>
      <c r="BW89" s="403"/>
      <c r="BX89" s="196"/>
      <c r="BY89" s="404"/>
      <c r="BZ89" s="403"/>
      <c r="CA89" s="196"/>
      <c r="CB89" s="404"/>
      <c r="CC89" s="403"/>
      <c r="CD89" s="196"/>
      <c r="CE89" s="404"/>
      <c r="CF89" s="403"/>
      <c r="CG89" s="196"/>
      <c r="CH89" s="404"/>
      <c r="CI89" s="403"/>
      <c r="CJ89" s="196"/>
      <c r="CK89" s="404"/>
      <c r="CL89" s="403"/>
      <c r="CM89" s="196"/>
      <c r="CN89" s="404"/>
    </row>
    <row r="90" spans="7:92" x14ac:dyDescent="0.25">
      <c r="G90" s="390"/>
      <c r="H90" s="390"/>
      <c r="I90" s="390"/>
      <c r="J90" s="194"/>
      <c r="K90" s="195"/>
      <c r="L90" s="195"/>
      <c r="M90" s="195"/>
      <c r="N90" s="194"/>
      <c r="O90" s="196"/>
      <c r="P90" s="196"/>
      <c r="Q90" s="196"/>
      <c r="R90" s="196"/>
      <c r="S90"/>
      <c r="T90" s="196"/>
      <c r="U90" s="196"/>
      <c r="V90" s="196"/>
      <c r="W90" s="196"/>
      <c r="X90" s="196"/>
      <c r="Y90" s="196"/>
      <c r="Z90" s="398"/>
      <c r="AA90" s="403"/>
      <c r="AB90" s="196"/>
      <c r="AC90" s="404"/>
      <c r="AD90" s="403"/>
      <c r="AE90" s="196"/>
      <c r="AF90" s="404"/>
      <c r="AG90" s="403"/>
      <c r="AH90" s="196"/>
      <c r="AI90" s="404"/>
      <c r="AJ90" s="403"/>
      <c r="AK90" s="196"/>
      <c r="AL90" s="404"/>
      <c r="AM90" s="403"/>
      <c r="AN90" s="196"/>
      <c r="AO90" s="404"/>
      <c r="AP90" s="403"/>
      <c r="AQ90" s="196"/>
      <c r="AR90" s="404"/>
      <c r="AS90" s="403"/>
      <c r="AT90" s="196"/>
      <c r="AU90" s="404"/>
      <c r="AV90" s="403"/>
      <c r="AW90" s="196"/>
      <c r="AX90" s="404"/>
      <c r="AY90" s="403"/>
      <c r="AZ90" s="196"/>
      <c r="BA90" s="404"/>
      <c r="BB90" s="403"/>
      <c r="BC90" s="196"/>
      <c r="BD90" s="404"/>
      <c r="BE90" s="403"/>
      <c r="BF90" s="196"/>
      <c r="BG90" s="404"/>
      <c r="BH90" s="403"/>
      <c r="BI90" s="196"/>
      <c r="BJ90" s="404"/>
      <c r="BK90" s="403"/>
      <c r="BL90" s="196"/>
      <c r="BM90" s="404"/>
      <c r="BN90" s="403"/>
      <c r="BO90" s="196"/>
      <c r="BP90" s="404"/>
      <c r="BQ90" s="403"/>
      <c r="BR90" s="196"/>
      <c r="BS90" s="404"/>
      <c r="BT90" s="403"/>
      <c r="BU90" s="196"/>
      <c r="BV90" s="404"/>
      <c r="BW90" s="403"/>
      <c r="BX90" s="196"/>
      <c r="BY90" s="404"/>
      <c r="BZ90" s="403"/>
      <c r="CA90" s="196"/>
      <c r="CB90" s="404"/>
      <c r="CC90" s="403"/>
      <c r="CD90" s="196"/>
      <c r="CE90" s="404"/>
      <c r="CF90" s="403"/>
      <c r="CG90" s="196"/>
      <c r="CH90" s="404"/>
      <c r="CI90" s="403"/>
      <c r="CJ90" s="196"/>
      <c r="CK90" s="404"/>
      <c r="CL90" s="403"/>
      <c r="CM90" s="196"/>
      <c r="CN90" s="404"/>
    </row>
    <row r="91" spans="7:92" x14ac:dyDescent="0.25">
      <c r="G91" s="390"/>
      <c r="H91" s="390"/>
      <c r="I91" s="390"/>
      <c r="J91" s="194"/>
      <c r="K91" s="195"/>
      <c r="L91" s="195"/>
      <c r="M91" s="195"/>
      <c r="N91" s="194"/>
      <c r="O91" s="196"/>
      <c r="P91" s="196"/>
      <c r="Q91" s="196"/>
      <c r="R91" s="196"/>
      <c r="S91"/>
      <c r="T91" s="196"/>
      <c r="U91" s="196"/>
      <c r="V91" s="196"/>
      <c r="W91" s="196"/>
      <c r="X91" s="196"/>
      <c r="Y91" s="196"/>
      <c r="Z91" s="398"/>
      <c r="AA91" s="403"/>
      <c r="AB91" s="196"/>
      <c r="AC91" s="404"/>
      <c r="AD91" s="403"/>
      <c r="AE91" s="196"/>
      <c r="AF91" s="404"/>
      <c r="AG91" s="403"/>
      <c r="AH91" s="196"/>
      <c r="AI91" s="404"/>
      <c r="AJ91" s="403"/>
      <c r="AK91" s="196"/>
      <c r="AL91" s="404"/>
      <c r="AM91" s="403"/>
      <c r="AN91" s="196"/>
      <c r="AO91" s="404"/>
      <c r="AP91" s="403"/>
      <c r="AQ91" s="196"/>
      <c r="AR91" s="404"/>
      <c r="AS91" s="403"/>
      <c r="AT91" s="196"/>
      <c r="AU91" s="404"/>
      <c r="AV91" s="403"/>
      <c r="AW91" s="196"/>
      <c r="AX91" s="404"/>
      <c r="AY91" s="403"/>
      <c r="AZ91" s="196"/>
      <c r="BA91" s="404"/>
      <c r="BB91" s="403"/>
      <c r="BC91" s="196"/>
      <c r="BD91" s="404"/>
      <c r="BE91" s="403"/>
      <c r="BF91" s="196"/>
      <c r="BG91" s="404"/>
      <c r="BH91" s="403"/>
      <c r="BI91" s="196"/>
      <c r="BJ91" s="404"/>
      <c r="BK91" s="403"/>
      <c r="BL91" s="196"/>
      <c r="BM91" s="404"/>
      <c r="BN91" s="403"/>
      <c r="BO91" s="196"/>
      <c r="BP91" s="404"/>
      <c r="BQ91" s="403"/>
      <c r="BR91" s="196"/>
      <c r="BS91" s="404"/>
      <c r="BT91" s="403"/>
      <c r="BU91" s="196"/>
      <c r="BV91" s="404"/>
      <c r="BW91" s="403"/>
      <c r="BX91" s="196"/>
      <c r="BY91" s="404"/>
      <c r="BZ91" s="403"/>
      <c r="CA91" s="196"/>
      <c r="CB91" s="404"/>
      <c r="CC91" s="403"/>
      <c r="CD91" s="196"/>
      <c r="CE91" s="404"/>
      <c r="CF91" s="403"/>
      <c r="CG91" s="196"/>
      <c r="CH91" s="404"/>
      <c r="CI91" s="403"/>
      <c r="CJ91" s="196"/>
      <c r="CK91" s="404"/>
      <c r="CL91" s="403"/>
      <c r="CM91" s="196"/>
      <c r="CN91" s="404"/>
    </row>
    <row r="92" spans="7:92" x14ac:dyDescent="0.25">
      <c r="G92" s="390"/>
      <c r="H92" s="390"/>
      <c r="I92" s="390"/>
      <c r="J92" s="194"/>
      <c r="K92" s="195"/>
      <c r="L92" s="195"/>
      <c r="M92" s="195"/>
      <c r="N92" s="194"/>
      <c r="O92" s="196"/>
      <c r="P92" s="196"/>
      <c r="Q92" s="196"/>
      <c r="R92" s="196"/>
      <c r="S92"/>
      <c r="T92" s="196"/>
      <c r="U92" s="196"/>
      <c r="V92" s="196"/>
      <c r="W92" s="196"/>
      <c r="X92" s="196"/>
      <c r="Y92" s="196"/>
      <c r="Z92" s="398"/>
      <c r="AA92" s="403"/>
      <c r="AB92" s="196"/>
      <c r="AC92" s="404"/>
      <c r="AD92" s="403"/>
      <c r="AE92" s="196"/>
      <c r="AF92" s="404"/>
      <c r="AG92" s="403"/>
      <c r="AH92" s="196"/>
      <c r="AI92" s="404"/>
      <c r="AJ92" s="403"/>
      <c r="AK92" s="196"/>
      <c r="AL92" s="404"/>
      <c r="AM92" s="403"/>
      <c r="AN92" s="196"/>
      <c r="AO92" s="404"/>
      <c r="AP92" s="403"/>
      <c r="AQ92" s="196"/>
      <c r="AR92" s="404"/>
      <c r="AS92" s="403"/>
      <c r="AT92" s="196"/>
      <c r="AU92" s="404"/>
      <c r="AV92" s="403"/>
      <c r="AW92" s="196"/>
      <c r="AX92" s="404"/>
      <c r="AY92" s="403"/>
      <c r="AZ92" s="196"/>
      <c r="BA92" s="404"/>
      <c r="BB92" s="403"/>
      <c r="BC92" s="196"/>
      <c r="BD92" s="404"/>
      <c r="BE92" s="403"/>
      <c r="BF92" s="196"/>
      <c r="BG92" s="404"/>
      <c r="BH92" s="403"/>
      <c r="BI92" s="196"/>
      <c r="BJ92" s="404"/>
      <c r="BK92" s="403"/>
      <c r="BL92" s="196"/>
      <c r="BM92" s="404"/>
      <c r="BN92" s="403"/>
      <c r="BO92" s="196"/>
      <c r="BP92" s="404"/>
      <c r="BQ92" s="403"/>
      <c r="BR92" s="196"/>
      <c r="BS92" s="404"/>
      <c r="BT92" s="403"/>
      <c r="BU92" s="196"/>
      <c r="BV92" s="404"/>
      <c r="BW92" s="403"/>
      <c r="BX92" s="196"/>
      <c r="BY92" s="404"/>
      <c r="BZ92" s="403"/>
      <c r="CA92" s="196"/>
      <c r="CB92" s="404"/>
      <c r="CC92" s="403"/>
      <c r="CD92" s="196"/>
      <c r="CE92" s="404"/>
      <c r="CF92" s="403"/>
      <c r="CG92" s="196"/>
      <c r="CH92" s="404"/>
      <c r="CI92" s="403"/>
      <c r="CJ92" s="196"/>
      <c r="CK92" s="404"/>
      <c r="CL92" s="403"/>
      <c r="CM92" s="196"/>
      <c r="CN92" s="404"/>
    </row>
    <row r="93" spans="7:92" x14ac:dyDescent="0.25">
      <c r="G93" s="390"/>
      <c r="H93" s="390"/>
      <c r="I93" s="390"/>
      <c r="J93" s="194"/>
      <c r="K93" s="195"/>
      <c r="L93" s="195"/>
      <c r="M93" s="195"/>
      <c r="N93" s="194"/>
      <c r="O93" s="196"/>
      <c r="P93" s="196"/>
      <c r="Q93" s="196"/>
      <c r="R93" s="196"/>
      <c r="S93"/>
      <c r="T93" s="196"/>
      <c r="U93" s="196"/>
      <c r="V93" s="196"/>
      <c r="W93" s="196"/>
      <c r="X93" s="196"/>
      <c r="Y93" s="196"/>
      <c r="Z93" s="398"/>
      <c r="AA93" s="403"/>
      <c r="AB93" s="196"/>
      <c r="AC93" s="404"/>
      <c r="AD93" s="403"/>
      <c r="AE93" s="196"/>
      <c r="AF93" s="404"/>
      <c r="AG93" s="403"/>
      <c r="AH93" s="196"/>
      <c r="AI93" s="404"/>
      <c r="AJ93" s="403"/>
      <c r="AK93" s="196"/>
      <c r="AL93" s="404"/>
      <c r="AM93" s="403"/>
      <c r="AN93" s="196"/>
      <c r="AO93" s="404"/>
      <c r="AP93" s="403"/>
      <c r="AQ93" s="196"/>
      <c r="AR93" s="404"/>
      <c r="AS93" s="403"/>
      <c r="AT93" s="196"/>
      <c r="AU93" s="404"/>
      <c r="AV93" s="403"/>
      <c r="AW93" s="196"/>
      <c r="AX93" s="404"/>
      <c r="AY93" s="403"/>
      <c r="AZ93" s="196"/>
      <c r="BA93" s="404"/>
      <c r="BB93" s="403"/>
      <c r="BC93" s="196"/>
      <c r="BD93" s="404"/>
      <c r="BE93" s="403"/>
      <c r="BF93" s="196"/>
      <c r="BG93" s="404"/>
      <c r="BH93" s="403"/>
      <c r="BI93" s="196"/>
      <c r="BJ93" s="404"/>
      <c r="BK93" s="403"/>
      <c r="BL93" s="196"/>
      <c r="BM93" s="404"/>
      <c r="BN93" s="403"/>
      <c r="BO93" s="196"/>
      <c r="BP93" s="404"/>
      <c r="BQ93" s="403"/>
      <c r="BR93" s="196"/>
      <c r="BS93" s="404"/>
      <c r="BT93" s="403"/>
      <c r="BU93" s="196"/>
      <c r="BV93" s="404"/>
      <c r="BW93" s="403"/>
      <c r="BX93" s="196"/>
      <c r="BY93" s="404"/>
      <c r="BZ93" s="403"/>
      <c r="CA93" s="196"/>
      <c r="CB93" s="404"/>
      <c r="CC93" s="403"/>
      <c r="CD93" s="196"/>
      <c r="CE93" s="404"/>
      <c r="CF93" s="403"/>
      <c r="CG93" s="196"/>
      <c r="CH93" s="404"/>
      <c r="CI93" s="403"/>
      <c r="CJ93" s="196"/>
      <c r="CK93" s="404"/>
      <c r="CL93" s="403"/>
      <c r="CM93" s="196"/>
      <c r="CN93" s="404"/>
    </row>
    <row r="94" spans="7:92" x14ac:dyDescent="0.25">
      <c r="G94" s="390"/>
      <c r="H94" s="390"/>
      <c r="I94" s="390"/>
      <c r="J94" s="194"/>
      <c r="K94" s="195"/>
      <c r="L94" s="195"/>
      <c r="M94" s="195"/>
      <c r="N94" s="194"/>
      <c r="O94" s="196"/>
      <c r="P94" s="196"/>
      <c r="Q94" s="196"/>
      <c r="R94" s="196"/>
      <c r="S94"/>
      <c r="T94" s="196"/>
      <c r="U94" s="196"/>
      <c r="V94" s="196"/>
      <c r="W94" s="196"/>
      <c r="X94" s="196"/>
      <c r="Y94" s="196"/>
      <c r="Z94" s="398"/>
      <c r="AA94" s="403"/>
      <c r="AB94" s="196"/>
      <c r="AC94" s="404"/>
      <c r="AD94" s="403"/>
      <c r="AE94" s="196"/>
      <c r="AF94" s="404"/>
      <c r="AG94" s="403"/>
      <c r="AH94" s="196"/>
      <c r="AI94" s="404"/>
      <c r="AJ94" s="403"/>
      <c r="AK94" s="196"/>
      <c r="AL94" s="404"/>
      <c r="AM94" s="403"/>
      <c r="AN94" s="196"/>
      <c r="AO94" s="404"/>
      <c r="AP94" s="403"/>
      <c r="AQ94" s="196"/>
      <c r="AR94" s="404"/>
      <c r="AS94" s="403"/>
      <c r="AT94" s="196"/>
      <c r="AU94" s="404"/>
      <c r="AV94" s="403"/>
      <c r="AW94" s="196"/>
      <c r="AX94" s="404"/>
      <c r="AY94" s="403"/>
      <c r="AZ94" s="196"/>
      <c r="BA94" s="404"/>
      <c r="BB94" s="403"/>
      <c r="BC94" s="196"/>
      <c r="BD94" s="404"/>
      <c r="BE94" s="403"/>
      <c r="BF94" s="196"/>
      <c r="BG94" s="404"/>
      <c r="BH94" s="403"/>
      <c r="BI94" s="196"/>
      <c r="BJ94" s="404"/>
      <c r="BK94" s="403"/>
      <c r="BL94" s="196"/>
      <c r="BM94" s="404"/>
      <c r="BN94" s="403"/>
      <c r="BO94" s="196"/>
      <c r="BP94" s="404"/>
      <c r="BQ94" s="403"/>
      <c r="BR94" s="196"/>
      <c r="BS94" s="404"/>
      <c r="BT94" s="403"/>
      <c r="BU94" s="196"/>
      <c r="BV94" s="404"/>
      <c r="BW94" s="403"/>
      <c r="BX94" s="196"/>
      <c r="BY94" s="404"/>
      <c r="BZ94" s="403"/>
      <c r="CA94" s="196"/>
      <c r="CB94" s="404"/>
      <c r="CC94" s="403"/>
      <c r="CD94" s="196"/>
      <c r="CE94" s="404"/>
      <c r="CF94" s="403"/>
      <c r="CG94" s="196"/>
      <c r="CH94" s="404"/>
      <c r="CI94" s="403"/>
      <c r="CJ94" s="196"/>
      <c r="CK94" s="404"/>
      <c r="CL94" s="403"/>
      <c r="CM94" s="196"/>
      <c r="CN94" s="404"/>
    </row>
    <row r="95" spans="7:92" x14ac:dyDescent="0.25">
      <c r="G95" s="390"/>
      <c r="H95" s="390"/>
      <c r="I95" s="390"/>
      <c r="J95" s="194"/>
      <c r="K95" s="195"/>
      <c r="L95" s="195"/>
      <c r="M95" s="195"/>
      <c r="N95" s="194"/>
      <c r="O95" s="196"/>
      <c r="P95" s="196"/>
      <c r="Q95" s="196"/>
      <c r="R95" s="196"/>
      <c r="S95"/>
      <c r="T95" s="196"/>
      <c r="U95" s="196"/>
      <c r="V95" s="196"/>
      <c r="W95" s="196"/>
      <c r="X95" s="196"/>
      <c r="Y95" s="196"/>
      <c r="Z95" s="398"/>
      <c r="AA95" s="403"/>
      <c r="AB95" s="196"/>
      <c r="AC95" s="404"/>
      <c r="AD95" s="403"/>
      <c r="AE95" s="196"/>
      <c r="AF95" s="404"/>
      <c r="AG95" s="403"/>
      <c r="AH95" s="196"/>
      <c r="AI95" s="404"/>
      <c r="AJ95" s="403"/>
      <c r="AK95" s="196"/>
      <c r="AL95" s="404"/>
      <c r="AM95" s="403"/>
      <c r="AN95" s="196"/>
      <c r="AO95" s="404"/>
      <c r="AP95" s="403"/>
      <c r="AQ95" s="196"/>
      <c r="AR95" s="404"/>
      <c r="AS95" s="403"/>
      <c r="AT95" s="196"/>
      <c r="AU95" s="404"/>
      <c r="AV95" s="403"/>
      <c r="AW95" s="196"/>
      <c r="AX95" s="404"/>
      <c r="AY95" s="403"/>
      <c r="AZ95" s="196"/>
      <c r="BA95" s="404"/>
      <c r="BB95" s="403"/>
      <c r="BC95" s="196"/>
      <c r="BD95" s="404"/>
      <c r="BE95" s="403"/>
      <c r="BF95" s="196"/>
      <c r="BG95" s="404"/>
      <c r="BH95" s="403"/>
      <c r="BI95" s="196"/>
      <c r="BJ95" s="404"/>
      <c r="BK95" s="403"/>
      <c r="BL95" s="196"/>
      <c r="BM95" s="404"/>
      <c r="BN95" s="403"/>
      <c r="BO95" s="196"/>
      <c r="BP95" s="404"/>
      <c r="BQ95" s="403"/>
      <c r="BR95" s="196"/>
      <c r="BS95" s="404"/>
      <c r="BT95" s="403"/>
      <c r="BU95" s="196"/>
      <c r="BV95" s="404"/>
      <c r="BW95" s="403"/>
      <c r="BX95" s="196"/>
      <c r="BY95" s="404"/>
      <c r="BZ95" s="403"/>
      <c r="CA95" s="196"/>
      <c r="CB95" s="404"/>
      <c r="CC95" s="403"/>
      <c r="CD95" s="196"/>
      <c r="CE95" s="404"/>
      <c r="CF95" s="403"/>
      <c r="CG95" s="196"/>
      <c r="CH95" s="404"/>
      <c r="CI95" s="403"/>
      <c r="CJ95" s="196"/>
      <c r="CK95" s="404"/>
      <c r="CL95" s="403"/>
      <c r="CM95" s="196"/>
      <c r="CN95" s="404"/>
    </row>
    <row r="96" spans="7:92" x14ac:dyDescent="0.25">
      <c r="G96" s="390"/>
      <c r="H96" s="390"/>
      <c r="I96" s="390"/>
      <c r="J96" s="194"/>
      <c r="K96" s="195"/>
      <c r="L96" s="195"/>
      <c r="M96" s="195"/>
      <c r="N96" s="194"/>
      <c r="O96" s="196"/>
      <c r="P96" s="196"/>
      <c r="Q96" s="196"/>
      <c r="R96" s="196"/>
      <c r="S96"/>
      <c r="T96" s="196"/>
      <c r="U96" s="196"/>
      <c r="V96" s="196"/>
      <c r="W96" s="196"/>
      <c r="X96" s="196"/>
      <c r="Y96" s="196"/>
      <c r="Z96" s="398"/>
      <c r="AA96" s="403"/>
      <c r="AB96" s="196"/>
      <c r="AC96" s="404"/>
      <c r="AD96" s="403"/>
      <c r="AE96" s="196"/>
      <c r="AF96" s="404"/>
      <c r="AG96" s="403"/>
      <c r="AH96" s="196"/>
      <c r="AI96" s="404"/>
      <c r="AJ96" s="403"/>
      <c r="AK96" s="196"/>
      <c r="AL96" s="404"/>
      <c r="AM96" s="403"/>
      <c r="AN96" s="196"/>
      <c r="AO96" s="404"/>
      <c r="AP96" s="403"/>
      <c r="AQ96" s="196"/>
      <c r="AR96" s="404"/>
      <c r="AS96" s="403"/>
      <c r="AT96" s="196"/>
      <c r="AU96" s="404"/>
      <c r="AV96" s="403"/>
      <c r="AW96" s="196"/>
      <c r="AX96" s="404"/>
      <c r="AY96" s="403"/>
      <c r="AZ96" s="196"/>
      <c r="BA96" s="404"/>
      <c r="BB96" s="403"/>
      <c r="BC96" s="196"/>
      <c r="BD96" s="404"/>
      <c r="BE96" s="403"/>
      <c r="BF96" s="196"/>
      <c r="BG96" s="404"/>
      <c r="BH96" s="403"/>
      <c r="BI96" s="196"/>
      <c r="BJ96" s="404"/>
      <c r="BK96" s="403"/>
      <c r="BL96" s="196"/>
      <c r="BM96" s="404"/>
      <c r="BN96" s="403"/>
      <c r="BO96" s="196"/>
      <c r="BP96" s="404"/>
      <c r="BQ96" s="403"/>
      <c r="BR96" s="196"/>
      <c r="BS96" s="404"/>
      <c r="BT96" s="403"/>
      <c r="BU96" s="196"/>
      <c r="BV96" s="404"/>
      <c r="BW96" s="403"/>
      <c r="BX96" s="196"/>
      <c r="BY96" s="404"/>
      <c r="BZ96" s="403"/>
      <c r="CA96" s="196"/>
      <c r="CB96" s="404"/>
      <c r="CC96" s="403"/>
      <c r="CD96" s="196"/>
      <c r="CE96" s="404"/>
      <c r="CF96" s="403"/>
      <c r="CG96" s="196"/>
      <c r="CH96" s="404"/>
      <c r="CI96" s="403"/>
      <c r="CJ96" s="196"/>
      <c r="CK96" s="404"/>
      <c r="CL96" s="403"/>
      <c r="CM96" s="196"/>
      <c r="CN96" s="404"/>
    </row>
    <row r="97" spans="7:92" x14ac:dyDescent="0.25">
      <c r="G97" s="390"/>
      <c r="H97" s="390"/>
      <c r="I97" s="390"/>
      <c r="J97" s="194"/>
      <c r="K97" s="195"/>
      <c r="L97" s="195"/>
      <c r="M97" s="195"/>
      <c r="N97" s="194"/>
      <c r="O97" s="196"/>
      <c r="P97" s="196"/>
      <c r="Q97" s="196"/>
      <c r="R97" s="196"/>
      <c r="S97"/>
      <c r="T97" s="196"/>
      <c r="U97" s="196"/>
      <c r="V97" s="196"/>
      <c r="W97" s="196"/>
      <c r="X97" s="196"/>
      <c r="Y97" s="196"/>
      <c r="Z97" s="398"/>
      <c r="AA97" s="403"/>
      <c r="AB97" s="196"/>
      <c r="AC97" s="404"/>
      <c r="AD97" s="403"/>
      <c r="AE97" s="196"/>
      <c r="AF97" s="404"/>
      <c r="AG97" s="403"/>
      <c r="AH97" s="196"/>
      <c r="AI97" s="404"/>
      <c r="AJ97" s="403"/>
      <c r="AK97" s="196"/>
      <c r="AL97" s="404"/>
      <c r="AM97" s="403"/>
      <c r="AN97" s="196"/>
      <c r="AO97" s="404"/>
      <c r="AP97" s="403"/>
      <c r="AQ97" s="196"/>
      <c r="AR97" s="404"/>
      <c r="AS97" s="403"/>
      <c r="AT97" s="196"/>
      <c r="AU97" s="404"/>
      <c r="AV97" s="403"/>
      <c r="AW97" s="196"/>
      <c r="AX97" s="404"/>
      <c r="AY97" s="403"/>
      <c r="AZ97" s="196"/>
      <c r="BA97" s="404"/>
      <c r="BB97" s="403"/>
      <c r="BC97" s="196"/>
      <c r="BD97" s="404"/>
      <c r="BE97" s="403"/>
      <c r="BF97" s="196"/>
      <c r="BG97" s="404"/>
      <c r="BH97" s="403"/>
      <c r="BI97" s="196"/>
      <c r="BJ97" s="404"/>
      <c r="BK97" s="403"/>
      <c r="BL97" s="196"/>
      <c r="BM97" s="404"/>
      <c r="BN97" s="403"/>
      <c r="BO97" s="196"/>
      <c r="BP97" s="404"/>
      <c r="BQ97" s="403"/>
      <c r="BR97" s="196"/>
      <c r="BS97" s="404"/>
      <c r="BT97" s="403"/>
      <c r="BU97" s="196"/>
      <c r="BV97" s="404"/>
      <c r="BW97" s="403"/>
      <c r="BX97" s="196"/>
      <c r="BY97" s="404"/>
      <c r="BZ97" s="403"/>
      <c r="CA97" s="196"/>
      <c r="CB97" s="404"/>
      <c r="CC97" s="403"/>
      <c r="CD97" s="196"/>
      <c r="CE97" s="404"/>
      <c r="CF97" s="403"/>
      <c r="CG97" s="196"/>
      <c r="CH97" s="404"/>
      <c r="CI97" s="403"/>
      <c r="CJ97" s="196"/>
      <c r="CK97" s="404"/>
      <c r="CL97" s="403"/>
      <c r="CM97" s="196"/>
      <c r="CN97" s="404"/>
    </row>
    <row r="98" spans="7:92" x14ac:dyDescent="0.25">
      <c r="G98" s="390"/>
      <c r="H98" s="390"/>
      <c r="I98" s="390"/>
      <c r="J98" s="194"/>
      <c r="K98" s="195"/>
      <c r="L98" s="195"/>
      <c r="M98" s="195"/>
      <c r="N98" s="194"/>
      <c r="O98" s="196"/>
      <c r="P98" s="196"/>
      <c r="Q98" s="196"/>
      <c r="R98" s="196"/>
      <c r="S98"/>
      <c r="T98" s="196"/>
      <c r="U98" s="196"/>
      <c r="V98" s="196"/>
      <c r="W98" s="196"/>
      <c r="X98" s="196"/>
      <c r="Y98" s="196"/>
      <c r="Z98" s="398"/>
      <c r="AA98" s="403"/>
      <c r="AB98" s="196"/>
      <c r="AC98" s="404"/>
      <c r="AD98" s="403"/>
      <c r="AE98" s="196"/>
      <c r="AF98" s="404"/>
      <c r="AG98" s="403"/>
      <c r="AH98" s="196"/>
      <c r="AI98" s="404"/>
      <c r="AJ98" s="403"/>
      <c r="AK98" s="196"/>
      <c r="AL98" s="404"/>
      <c r="AM98" s="403"/>
      <c r="AN98" s="196"/>
      <c r="AO98" s="404"/>
      <c r="AP98" s="403"/>
      <c r="AQ98" s="196"/>
      <c r="AR98" s="404"/>
      <c r="AS98" s="403"/>
      <c r="AT98" s="196"/>
      <c r="AU98" s="404"/>
      <c r="AV98" s="403"/>
      <c r="AW98" s="196"/>
      <c r="AX98" s="404"/>
      <c r="AY98" s="403"/>
      <c r="AZ98" s="196"/>
      <c r="BA98" s="404"/>
      <c r="BB98" s="403"/>
      <c r="BC98" s="196"/>
      <c r="BD98" s="404"/>
      <c r="BE98" s="403"/>
      <c r="BF98" s="196"/>
      <c r="BG98" s="404"/>
      <c r="BH98" s="403"/>
      <c r="BI98" s="196"/>
      <c r="BJ98" s="404"/>
      <c r="BK98" s="403"/>
      <c r="BL98" s="196"/>
      <c r="BM98" s="404"/>
      <c r="BN98" s="403"/>
      <c r="BO98" s="196"/>
      <c r="BP98" s="404"/>
      <c r="BQ98" s="403"/>
      <c r="BR98" s="196"/>
      <c r="BS98" s="404"/>
      <c r="BT98" s="403"/>
      <c r="BU98" s="196"/>
      <c r="BV98" s="404"/>
      <c r="BW98" s="403"/>
      <c r="BX98" s="196"/>
      <c r="BY98" s="404"/>
      <c r="BZ98" s="403"/>
      <c r="CA98" s="196"/>
      <c r="CB98" s="404"/>
      <c r="CC98" s="403"/>
      <c r="CD98" s="196"/>
      <c r="CE98" s="404"/>
      <c r="CF98" s="403"/>
      <c r="CG98" s="196"/>
      <c r="CH98" s="404"/>
      <c r="CI98" s="403"/>
      <c r="CJ98" s="196"/>
      <c r="CK98" s="404"/>
      <c r="CL98" s="403"/>
      <c r="CM98" s="196"/>
      <c r="CN98" s="404"/>
    </row>
    <row r="99" spans="7:92" x14ac:dyDescent="0.25">
      <c r="G99" s="390"/>
      <c r="H99" s="390"/>
      <c r="I99" s="390"/>
      <c r="J99" s="194"/>
      <c r="K99" s="195"/>
      <c r="L99" s="195"/>
      <c r="M99" s="195"/>
      <c r="N99" s="194"/>
      <c r="O99" s="196"/>
      <c r="P99" s="196"/>
      <c r="Q99" s="196"/>
      <c r="R99" s="196"/>
      <c r="S99"/>
      <c r="T99" s="196"/>
      <c r="U99" s="196"/>
      <c r="V99" s="196"/>
      <c r="W99" s="196"/>
      <c r="X99" s="196"/>
      <c r="Y99" s="196"/>
      <c r="Z99" s="398"/>
      <c r="AA99" s="403"/>
      <c r="AB99" s="196"/>
      <c r="AC99" s="404"/>
      <c r="AD99" s="403"/>
      <c r="AE99" s="196"/>
      <c r="AF99" s="404"/>
      <c r="AG99" s="403"/>
      <c r="AH99" s="196"/>
      <c r="AI99" s="404"/>
      <c r="AJ99" s="403"/>
      <c r="AK99" s="196"/>
      <c r="AL99" s="404"/>
      <c r="AM99" s="403"/>
      <c r="AN99" s="196"/>
      <c r="AO99" s="404"/>
      <c r="AP99" s="403"/>
      <c r="AQ99" s="196"/>
      <c r="AR99" s="404"/>
      <c r="AS99" s="403"/>
      <c r="AT99" s="196"/>
      <c r="AU99" s="404"/>
      <c r="AV99" s="403"/>
      <c r="AW99" s="196"/>
      <c r="AX99" s="404"/>
      <c r="AY99" s="403"/>
      <c r="AZ99" s="196"/>
      <c r="BA99" s="404"/>
      <c r="BB99" s="403"/>
      <c r="BC99" s="196"/>
      <c r="BD99" s="404"/>
      <c r="BE99" s="403"/>
      <c r="BF99" s="196"/>
      <c r="BG99" s="404"/>
      <c r="BH99" s="403"/>
      <c r="BI99" s="196"/>
      <c r="BJ99" s="404"/>
      <c r="BK99" s="403"/>
      <c r="BL99" s="196"/>
      <c r="BM99" s="404"/>
      <c r="BN99" s="403"/>
      <c r="BO99" s="196"/>
      <c r="BP99" s="404"/>
      <c r="BQ99" s="403"/>
      <c r="BR99" s="196"/>
      <c r="BS99" s="404"/>
      <c r="BT99" s="403"/>
      <c r="BU99" s="196"/>
      <c r="BV99" s="404"/>
      <c r="BW99" s="403"/>
      <c r="BX99" s="196"/>
      <c r="BY99" s="404"/>
      <c r="BZ99" s="403"/>
      <c r="CA99" s="196"/>
      <c r="CB99" s="404"/>
      <c r="CC99" s="403"/>
      <c r="CD99" s="196"/>
      <c r="CE99" s="404"/>
      <c r="CF99" s="403"/>
      <c r="CG99" s="196"/>
      <c r="CH99" s="404"/>
      <c r="CI99" s="403"/>
      <c r="CJ99" s="196"/>
      <c r="CK99" s="404"/>
      <c r="CL99" s="403"/>
      <c r="CM99" s="196"/>
      <c r="CN99" s="404"/>
    </row>
    <row r="100" spans="7:92" x14ac:dyDescent="0.25">
      <c r="G100" s="390"/>
      <c r="H100" s="390"/>
      <c r="I100" s="390"/>
      <c r="J100" s="194"/>
      <c r="K100" s="195"/>
      <c r="L100" s="195"/>
      <c r="M100" s="195"/>
      <c r="N100" s="194"/>
      <c r="O100" s="196"/>
      <c r="P100" s="196"/>
      <c r="Q100" s="196"/>
      <c r="R100" s="196"/>
      <c r="S100"/>
      <c r="T100" s="196"/>
      <c r="U100" s="196"/>
      <c r="V100" s="196"/>
      <c r="W100" s="196"/>
      <c r="X100" s="196"/>
      <c r="Y100" s="196"/>
      <c r="Z100" s="398"/>
      <c r="AA100" s="403"/>
      <c r="AB100" s="196"/>
      <c r="AC100" s="404"/>
      <c r="AD100" s="403"/>
      <c r="AE100" s="196"/>
      <c r="AF100" s="404"/>
      <c r="AG100" s="403"/>
      <c r="AH100" s="196"/>
      <c r="AI100" s="404"/>
      <c r="AJ100" s="403"/>
      <c r="AK100" s="196"/>
      <c r="AL100" s="404"/>
      <c r="AM100" s="403"/>
      <c r="AN100" s="196"/>
      <c r="AO100" s="404"/>
      <c r="AP100" s="403"/>
      <c r="AQ100" s="196"/>
      <c r="AR100" s="404"/>
      <c r="AS100" s="403"/>
      <c r="AT100" s="196"/>
      <c r="AU100" s="404"/>
      <c r="AV100" s="403"/>
      <c r="AW100" s="196"/>
      <c r="AX100" s="404"/>
      <c r="AY100" s="403"/>
      <c r="AZ100" s="196"/>
      <c r="BA100" s="404"/>
      <c r="BB100" s="403"/>
      <c r="BC100" s="196"/>
      <c r="BD100" s="404"/>
      <c r="BE100" s="403"/>
      <c r="BF100" s="196"/>
      <c r="BG100" s="404"/>
      <c r="BH100" s="403"/>
      <c r="BI100" s="196"/>
      <c r="BJ100" s="404"/>
      <c r="BK100" s="403"/>
      <c r="BL100" s="196"/>
      <c r="BM100" s="404"/>
      <c r="BN100" s="403"/>
      <c r="BO100" s="196"/>
      <c r="BP100" s="404"/>
      <c r="BQ100" s="403"/>
      <c r="BR100" s="196"/>
      <c r="BS100" s="404"/>
      <c r="BT100" s="403"/>
      <c r="BU100" s="196"/>
      <c r="BV100" s="404"/>
      <c r="BW100" s="403"/>
      <c r="BX100" s="196"/>
      <c r="BY100" s="404"/>
      <c r="BZ100" s="403"/>
      <c r="CA100" s="196"/>
      <c r="CB100" s="404"/>
      <c r="CC100" s="403"/>
      <c r="CD100" s="196"/>
      <c r="CE100" s="404"/>
      <c r="CF100" s="403"/>
      <c r="CG100" s="196"/>
      <c r="CH100" s="404"/>
      <c r="CI100" s="403"/>
      <c r="CJ100" s="196"/>
      <c r="CK100" s="404"/>
      <c r="CL100" s="403"/>
      <c r="CM100" s="196"/>
      <c r="CN100" s="404"/>
    </row>
    <row r="101" spans="7:92" x14ac:dyDescent="0.25">
      <c r="G101" s="390"/>
      <c r="H101" s="390"/>
      <c r="I101" s="390"/>
      <c r="J101" s="194"/>
      <c r="K101" s="195"/>
      <c r="L101" s="195"/>
      <c r="M101" s="195"/>
      <c r="N101" s="194"/>
      <c r="O101" s="196"/>
      <c r="P101" s="196"/>
      <c r="Q101" s="196"/>
      <c r="R101" s="196"/>
      <c r="S101"/>
      <c r="T101" s="196"/>
      <c r="U101" s="196"/>
      <c r="V101" s="196"/>
      <c r="W101" s="196"/>
      <c r="X101" s="196"/>
      <c r="Y101" s="196"/>
      <c r="Z101" s="398"/>
      <c r="AA101" s="403"/>
      <c r="AB101" s="196"/>
      <c r="AC101" s="404"/>
      <c r="AD101" s="403"/>
      <c r="AE101" s="196"/>
      <c r="AF101" s="404"/>
      <c r="AG101" s="403"/>
      <c r="AH101" s="196"/>
      <c r="AI101" s="404"/>
      <c r="AJ101" s="403"/>
      <c r="AK101" s="196"/>
      <c r="AL101" s="404"/>
      <c r="AM101" s="403"/>
      <c r="AN101" s="196"/>
      <c r="AO101" s="404"/>
      <c r="AP101" s="403"/>
      <c r="AQ101" s="196"/>
      <c r="AR101" s="404"/>
      <c r="AS101" s="403"/>
      <c r="AT101" s="196"/>
      <c r="AU101" s="404"/>
      <c r="AV101" s="403"/>
      <c r="AW101" s="196"/>
      <c r="AX101" s="404"/>
      <c r="AY101" s="403"/>
      <c r="AZ101" s="196"/>
      <c r="BA101" s="404"/>
      <c r="BB101" s="403"/>
      <c r="BC101" s="196"/>
      <c r="BD101" s="404"/>
      <c r="BE101" s="403"/>
      <c r="BF101" s="196"/>
      <c r="BG101" s="404"/>
      <c r="BH101" s="403"/>
      <c r="BI101" s="196"/>
      <c r="BJ101" s="404"/>
      <c r="BK101" s="403"/>
      <c r="BL101" s="196"/>
      <c r="BM101" s="404"/>
      <c r="BN101" s="403"/>
      <c r="BO101" s="196"/>
      <c r="BP101" s="404"/>
      <c r="BQ101" s="403"/>
      <c r="BR101" s="196"/>
      <c r="BS101" s="404"/>
      <c r="BT101" s="403"/>
      <c r="BU101" s="196"/>
      <c r="BV101" s="404"/>
      <c r="BW101" s="403"/>
      <c r="BX101" s="196"/>
      <c r="BY101" s="404"/>
      <c r="BZ101" s="403"/>
      <c r="CA101" s="196"/>
      <c r="CB101" s="404"/>
      <c r="CC101" s="403"/>
      <c r="CD101" s="196"/>
      <c r="CE101" s="404"/>
      <c r="CF101" s="403"/>
      <c r="CG101" s="196"/>
      <c r="CH101" s="404"/>
      <c r="CI101" s="403"/>
      <c r="CJ101" s="196"/>
      <c r="CK101" s="404"/>
      <c r="CL101" s="403"/>
      <c r="CM101" s="196"/>
      <c r="CN101" s="404"/>
    </row>
    <row r="102" spans="7:92" x14ac:dyDescent="0.25">
      <c r="G102" s="390"/>
      <c r="H102" s="390"/>
      <c r="I102" s="390"/>
      <c r="J102" s="194"/>
      <c r="K102" s="195"/>
      <c r="L102" s="195"/>
      <c r="M102" s="195"/>
      <c r="N102" s="194"/>
      <c r="O102" s="196"/>
      <c r="P102" s="196"/>
      <c r="Q102" s="196"/>
      <c r="R102" s="196"/>
      <c r="S102"/>
      <c r="T102" s="196"/>
      <c r="U102" s="196"/>
      <c r="V102" s="196"/>
      <c r="W102" s="196"/>
      <c r="X102" s="196"/>
      <c r="Y102" s="196"/>
      <c r="Z102" s="398"/>
      <c r="AA102" s="403"/>
      <c r="AB102" s="196"/>
      <c r="AC102" s="404"/>
      <c r="AD102" s="403"/>
      <c r="AE102" s="196"/>
      <c r="AF102" s="404"/>
      <c r="AG102" s="403"/>
      <c r="AH102" s="196"/>
      <c r="AI102" s="404"/>
      <c r="AJ102" s="403"/>
      <c r="AK102" s="196"/>
      <c r="AL102" s="404"/>
      <c r="AM102" s="403"/>
      <c r="AN102" s="196"/>
      <c r="AO102" s="404"/>
      <c r="AP102" s="403"/>
      <c r="AQ102" s="196"/>
      <c r="AR102" s="404"/>
      <c r="AS102" s="403"/>
      <c r="AT102" s="196"/>
      <c r="AU102" s="404"/>
      <c r="AV102" s="403"/>
      <c r="AW102" s="196"/>
      <c r="AX102" s="404"/>
      <c r="AY102" s="403"/>
      <c r="AZ102" s="196"/>
      <c r="BA102" s="404"/>
      <c r="BB102" s="403"/>
      <c r="BC102" s="196"/>
      <c r="BD102" s="404"/>
      <c r="BE102" s="403"/>
      <c r="BF102" s="196"/>
      <c r="BG102" s="404"/>
      <c r="BH102" s="403"/>
      <c r="BI102" s="196"/>
      <c r="BJ102" s="404"/>
      <c r="BK102" s="403"/>
      <c r="BL102" s="196"/>
      <c r="BM102" s="404"/>
      <c r="BN102" s="403"/>
      <c r="BO102" s="196"/>
      <c r="BP102" s="404"/>
      <c r="BQ102" s="403"/>
      <c r="BR102" s="196"/>
      <c r="BS102" s="404"/>
      <c r="BT102" s="403"/>
      <c r="BU102" s="196"/>
      <c r="BV102" s="404"/>
      <c r="BW102" s="403"/>
      <c r="BX102" s="196"/>
      <c r="BY102" s="404"/>
      <c r="BZ102" s="403"/>
      <c r="CA102" s="196"/>
      <c r="CB102" s="404"/>
      <c r="CC102" s="403"/>
      <c r="CD102" s="196"/>
      <c r="CE102" s="404"/>
      <c r="CF102" s="403"/>
      <c r="CG102" s="196"/>
      <c r="CH102" s="404"/>
      <c r="CI102" s="403"/>
      <c r="CJ102" s="196"/>
      <c r="CK102" s="404"/>
      <c r="CL102" s="403"/>
      <c r="CM102" s="196"/>
      <c r="CN102" s="404"/>
    </row>
    <row r="103" spans="7:92" x14ac:dyDescent="0.25">
      <c r="G103" s="390"/>
      <c r="H103" s="390"/>
      <c r="I103" s="390"/>
      <c r="J103" s="194"/>
      <c r="K103" s="195"/>
      <c r="L103" s="195"/>
      <c r="M103" s="195"/>
      <c r="N103" s="194"/>
      <c r="O103" s="196"/>
      <c r="P103" s="196"/>
      <c r="Q103" s="196"/>
      <c r="R103" s="196"/>
      <c r="S103"/>
      <c r="T103" s="196"/>
      <c r="U103" s="196"/>
      <c r="V103" s="196"/>
      <c r="W103" s="196"/>
      <c r="X103" s="196"/>
      <c r="Y103" s="196"/>
      <c r="Z103" s="398"/>
      <c r="AA103" s="403"/>
      <c r="AB103" s="196"/>
      <c r="AC103" s="404"/>
      <c r="AD103" s="403"/>
      <c r="AE103" s="196"/>
      <c r="AF103" s="404"/>
      <c r="AG103" s="403"/>
      <c r="AH103" s="196"/>
      <c r="AI103" s="404"/>
      <c r="AJ103" s="403"/>
      <c r="AK103" s="196"/>
      <c r="AL103" s="404"/>
      <c r="AM103" s="403"/>
      <c r="AN103" s="196"/>
      <c r="AO103" s="404"/>
      <c r="AP103" s="403"/>
      <c r="AQ103" s="196"/>
      <c r="AR103" s="404"/>
      <c r="AS103" s="403"/>
      <c r="AT103" s="196"/>
      <c r="AU103" s="404"/>
      <c r="AV103" s="403"/>
      <c r="AW103" s="196"/>
      <c r="AX103" s="404"/>
      <c r="AY103" s="403"/>
      <c r="AZ103" s="196"/>
      <c r="BA103" s="404"/>
      <c r="BB103" s="403"/>
      <c r="BC103" s="196"/>
      <c r="BD103" s="404"/>
      <c r="BE103" s="403"/>
      <c r="BF103" s="196"/>
      <c r="BG103" s="404"/>
      <c r="BH103" s="403"/>
      <c r="BI103" s="196"/>
      <c r="BJ103" s="404"/>
      <c r="BK103" s="403"/>
      <c r="BL103" s="196"/>
      <c r="BM103" s="404"/>
      <c r="BN103" s="403"/>
      <c r="BO103" s="196"/>
      <c r="BP103" s="404"/>
      <c r="BQ103" s="403"/>
      <c r="BR103" s="196"/>
      <c r="BS103" s="404"/>
      <c r="BT103" s="403"/>
      <c r="BU103" s="196"/>
      <c r="BV103" s="404"/>
      <c r="BW103" s="403"/>
      <c r="BX103" s="196"/>
      <c r="BY103" s="404"/>
      <c r="BZ103" s="403"/>
      <c r="CA103" s="196"/>
      <c r="CB103" s="404"/>
      <c r="CC103" s="403"/>
      <c r="CD103" s="196"/>
      <c r="CE103" s="404"/>
      <c r="CF103" s="403"/>
      <c r="CG103" s="196"/>
      <c r="CH103" s="404"/>
      <c r="CI103" s="403"/>
      <c r="CJ103" s="196"/>
      <c r="CK103" s="404"/>
      <c r="CL103" s="403"/>
      <c r="CM103" s="196"/>
      <c r="CN103" s="404"/>
    </row>
    <row r="104" spans="7:92" x14ac:dyDescent="0.25">
      <c r="G104" s="390"/>
      <c r="H104" s="390"/>
      <c r="I104" s="390"/>
      <c r="J104" s="194"/>
      <c r="K104" s="195"/>
      <c r="L104" s="195"/>
      <c r="M104" s="195"/>
      <c r="N104" s="194"/>
      <c r="O104" s="196"/>
      <c r="P104" s="196"/>
      <c r="Q104" s="196"/>
      <c r="R104" s="196"/>
      <c r="S104"/>
      <c r="T104" s="196"/>
      <c r="U104" s="196"/>
      <c r="V104" s="196"/>
      <c r="W104" s="196"/>
      <c r="X104" s="196"/>
      <c r="Y104" s="196"/>
      <c r="Z104" s="398"/>
      <c r="AA104" s="403"/>
      <c r="AB104" s="196"/>
      <c r="AC104" s="404"/>
      <c r="AD104" s="403"/>
      <c r="AE104" s="196"/>
      <c r="AF104" s="404"/>
      <c r="AG104" s="403"/>
      <c r="AH104" s="196"/>
      <c r="AI104" s="404"/>
      <c r="AJ104" s="403"/>
      <c r="AK104" s="196"/>
      <c r="AL104" s="404"/>
      <c r="AM104" s="403"/>
      <c r="AN104" s="196"/>
      <c r="AO104" s="404"/>
      <c r="AP104" s="403"/>
      <c r="AQ104" s="196"/>
      <c r="AR104" s="404"/>
      <c r="AS104" s="403"/>
      <c r="AT104" s="196"/>
      <c r="AU104" s="404"/>
      <c r="AV104" s="403"/>
      <c r="AW104" s="196"/>
      <c r="AX104" s="404"/>
      <c r="AY104" s="403"/>
      <c r="AZ104" s="196"/>
      <c r="BA104" s="404"/>
      <c r="BB104" s="403"/>
      <c r="BC104" s="196"/>
      <c r="BD104" s="404"/>
      <c r="BE104" s="403"/>
      <c r="BF104" s="196"/>
      <c r="BG104" s="404"/>
      <c r="BH104" s="403"/>
      <c r="BI104" s="196"/>
      <c r="BJ104" s="404"/>
      <c r="BK104" s="403"/>
      <c r="BL104" s="196"/>
      <c r="BM104" s="404"/>
      <c r="BN104" s="403"/>
      <c r="BO104" s="196"/>
      <c r="BP104" s="404"/>
      <c r="BQ104" s="403"/>
      <c r="BR104" s="196"/>
      <c r="BS104" s="404"/>
      <c r="BT104" s="403"/>
      <c r="BU104" s="196"/>
      <c r="BV104" s="404"/>
      <c r="BW104" s="403"/>
      <c r="BX104" s="196"/>
      <c r="BY104" s="404"/>
      <c r="BZ104" s="403"/>
      <c r="CA104" s="196"/>
      <c r="CB104" s="404"/>
      <c r="CC104" s="403"/>
      <c r="CD104" s="196"/>
      <c r="CE104" s="404"/>
      <c r="CF104" s="403"/>
      <c r="CG104" s="196"/>
      <c r="CH104" s="404"/>
      <c r="CI104" s="403"/>
      <c r="CJ104" s="196"/>
      <c r="CK104" s="404"/>
      <c r="CL104" s="403"/>
      <c r="CM104" s="196"/>
      <c r="CN104" s="404"/>
    </row>
    <row r="105" spans="7:92" x14ac:dyDescent="0.25">
      <c r="G105" s="390"/>
      <c r="H105" s="390"/>
      <c r="I105" s="390"/>
      <c r="J105" s="194"/>
      <c r="K105" s="195"/>
      <c r="L105" s="195"/>
      <c r="M105" s="195"/>
      <c r="N105" s="194"/>
      <c r="O105" s="196"/>
      <c r="P105" s="196"/>
      <c r="Q105" s="196"/>
      <c r="R105" s="196"/>
      <c r="S105"/>
      <c r="T105" s="196"/>
      <c r="U105" s="196"/>
      <c r="V105" s="196"/>
      <c r="W105" s="196"/>
      <c r="X105" s="196"/>
      <c r="Y105" s="196"/>
      <c r="Z105" s="398"/>
      <c r="AA105" s="403"/>
      <c r="AB105" s="196"/>
      <c r="AC105" s="404"/>
      <c r="AD105" s="403"/>
      <c r="AE105" s="196"/>
      <c r="AF105" s="404"/>
      <c r="AG105" s="403"/>
      <c r="AH105" s="196"/>
      <c r="AI105" s="404"/>
      <c r="AJ105" s="403"/>
      <c r="AK105" s="196"/>
      <c r="AL105" s="404"/>
      <c r="AM105" s="403"/>
      <c r="AN105" s="196"/>
      <c r="AO105" s="404"/>
      <c r="AP105" s="403"/>
      <c r="AQ105" s="196"/>
      <c r="AR105" s="404"/>
      <c r="AS105" s="403"/>
      <c r="AT105" s="196"/>
      <c r="AU105" s="404"/>
      <c r="AV105" s="403"/>
      <c r="AW105" s="196"/>
      <c r="AX105" s="404"/>
      <c r="AY105" s="403"/>
      <c r="AZ105" s="196"/>
      <c r="BA105" s="404"/>
      <c r="BB105" s="403"/>
      <c r="BC105" s="196"/>
      <c r="BD105" s="404"/>
      <c r="BE105" s="403"/>
      <c r="BF105" s="196"/>
      <c r="BG105" s="404"/>
      <c r="BH105" s="403"/>
      <c r="BI105" s="196"/>
      <c r="BJ105" s="404"/>
      <c r="BK105" s="403"/>
      <c r="BL105" s="196"/>
      <c r="BM105" s="404"/>
      <c r="BN105" s="403"/>
      <c r="BO105" s="196"/>
      <c r="BP105" s="404"/>
      <c r="BQ105" s="403"/>
      <c r="BR105" s="196"/>
      <c r="BS105" s="404"/>
      <c r="BT105" s="403"/>
      <c r="BU105" s="196"/>
      <c r="BV105" s="404"/>
      <c r="BW105" s="403"/>
      <c r="BX105" s="196"/>
      <c r="BY105" s="404"/>
      <c r="BZ105" s="403"/>
      <c r="CA105" s="196"/>
      <c r="CB105" s="404"/>
      <c r="CC105" s="403"/>
      <c r="CD105" s="196"/>
      <c r="CE105" s="404"/>
      <c r="CF105" s="403"/>
      <c r="CG105" s="196"/>
      <c r="CH105" s="404"/>
      <c r="CI105" s="403"/>
      <c r="CJ105" s="196"/>
      <c r="CK105" s="404"/>
      <c r="CL105" s="403"/>
      <c r="CM105" s="196"/>
      <c r="CN105" s="404"/>
    </row>
    <row r="106" spans="7:92" x14ac:dyDescent="0.25">
      <c r="G106" s="390"/>
      <c r="H106" s="390"/>
      <c r="I106" s="390"/>
      <c r="J106" s="194"/>
      <c r="K106" s="195"/>
      <c r="L106" s="195"/>
      <c r="M106" s="195"/>
      <c r="N106" s="194"/>
      <c r="O106" s="196"/>
      <c r="P106" s="196"/>
      <c r="Q106" s="196"/>
      <c r="R106" s="196"/>
      <c r="S106"/>
      <c r="T106" s="196"/>
      <c r="U106" s="196"/>
      <c r="V106" s="196"/>
      <c r="W106" s="196"/>
      <c r="X106" s="196"/>
      <c r="Y106" s="196"/>
      <c r="Z106" s="398"/>
      <c r="AA106" s="403"/>
      <c r="AB106" s="196"/>
      <c r="AC106" s="404"/>
      <c r="AD106" s="403"/>
      <c r="AE106" s="196"/>
      <c r="AF106" s="404"/>
      <c r="AG106" s="403"/>
      <c r="AH106" s="196"/>
      <c r="AI106" s="404"/>
      <c r="AJ106" s="403"/>
      <c r="AK106" s="196"/>
      <c r="AL106" s="404"/>
      <c r="AM106" s="403"/>
      <c r="AN106" s="196"/>
      <c r="AO106" s="404"/>
      <c r="AP106" s="403"/>
      <c r="AQ106" s="196"/>
      <c r="AR106" s="404"/>
      <c r="AS106" s="403"/>
      <c r="AT106" s="196"/>
      <c r="AU106" s="404"/>
      <c r="AV106" s="403"/>
      <c r="AW106" s="196"/>
      <c r="AX106" s="404"/>
      <c r="AY106" s="403"/>
      <c r="AZ106" s="196"/>
      <c r="BA106" s="404"/>
      <c r="BB106" s="403"/>
      <c r="BC106" s="196"/>
      <c r="BD106" s="404"/>
      <c r="BE106" s="403"/>
      <c r="BF106" s="196"/>
      <c r="BG106" s="404"/>
      <c r="BH106" s="403"/>
      <c r="BI106" s="196"/>
      <c r="BJ106" s="404"/>
      <c r="BK106" s="403"/>
      <c r="BL106" s="196"/>
      <c r="BM106" s="404"/>
      <c r="BN106" s="403"/>
      <c r="BO106" s="196"/>
      <c r="BP106" s="404"/>
      <c r="BQ106" s="403"/>
      <c r="BR106" s="196"/>
      <c r="BS106" s="404"/>
      <c r="BT106" s="403"/>
      <c r="BU106" s="196"/>
      <c r="BV106" s="404"/>
      <c r="BW106" s="403"/>
      <c r="BX106" s="196"/>
      <c r="BY106" s="404"/>
      <c r="BZ106" s="403"/>
      <c r="CA106" s="196"/>
      <c r="CB106" s="404"/>
      <c r="CC106" s="403"/>
      <c r="CD106" s="196"/>
      <c r="CE106" s="404"/>
      <c r="CF106" s="403"/>
      <c r="CG106" s="196"/>
      <c r="CH106" s="404"/>
      <c r="CI106" s="403"/>
      <c r="CJ106" s="196"/>
      <c r="CK106" s="404"/>
      <c r="CL106" s="403"/>
      <c r="CM106" s="196"/>
      <c r="CN106" s="404"/>
    </row>
    <row r="107" spans="7:92" x14ac:dyDescent="0.25">
      <c r="G107" s="390"/>
      <c r="H107" s="390"/>
      <c r="I107" s="390"/>
      <c r="J107" s="194"/>
      <c r="K107" s="195"/>
      <c r="L107" s="195"/>
      <c r="M107" s="195"/>
      <c r="N107" s="194"/>
      <c r="O107" s="196"/>
      <c r="P107" s="196"/>
      <c r="Q107" s="196"/>
      <c r="R107" s="196"/>
      <c r="S107"/>
      <c r="T107" s="196"/>
      <c r="U107" s="196"/>
      <c r="V107" s="196"/>
      <c r="W107" s="196"/>
      <c r="X107" s="196"/>
      <c r="Y107" s="196"/>
      <c r="Z107" s="398"/>
      <c r="AA107" s="403"/>
      <c r="AB107" s="196"/>
      <c r="AC107" s="404"/>
      <c r="AD107" s="403"/>
      <c r="AE107" s="196"/>
      <c r="AF107" s="404"/>
      <c r="AG107" s="403"/>
      <c r="AH107" s="196"/>
      <c r="AI107" s="404"/>
      <c r="AJ107" s="403"/>
      <c r="AK107" s="196"/>
      <c r="AL107" s="404"/>
      <c r="AM107" s="403"/>
      <c r="AN107" s="196"/>
      <c r="AO107" s="404"/>
      <c r="AP107" s="403"/>
      <c r="AQ107" s="196"/>
      <c r="AR107" s="404"/>
      <c r="AS107" s="403"/>
      <c r="AT107" s="196"/>
      <c r="AU107" s="404"/>
      <c r="AV107" s="403"/>
      <c r="AW107" s="196"/>
      <c r="AX107" s="404"/>
      <c r="AY107" s="403"/>
      <c r="AZ107" s="196"/>
      <c r="BA107" s="404"/>
      <c r="BB107" s="403"/>
      <c r="BC107" s="196"/>
      <c r="BD107" s="404"/>
      <c r="BE107" s="403"/>
      <c r="BF107" s="196"/>
      <c r="BG107" s="404"/>
      <c r="BH107" s="403"/>
      <c r="BI107" s="196"/>
      <c r="BJ107" s="404"/>
      <c r="BK107" s="403"/>
      <c r="BL107" s="196"/>
      <c r="BM107" s="404"/>
      <c r="BN107" s="403"/>
      <c r="BO107" s="196"/>
      <c r="BP107" s="404"/>
      <c r="BQ107" s="403"/>
      <c r="BR107" s="196"/>
      <c r="BS107" s="404"/>
      <c r="BT107" s="403"/>
      <c r="BU107" s="196"/>
      <c r="BV107" s="404"/>
      <c r="BW107" s="403"/>
      <c r="BX107" s="196"/>
      <c r="BY107" s="404"/>
      <c r="BZ107" s="403"/>
      <c r="CA107" s="196"/>
      <c r="CB107" s="404"/>
      <c r="CC107" s="403"/>
      <c r="CD107" s="196"/>
      <c r="CE107" s="404"/>
      <c r="CF107" s="403"/>
      <c r="CG107" s="196"/>
      <c r="CH107" s="404"/>
      <c r="CI107" s="403"/>
      <c r="CJ107" s="196"/>
      <c r="CK107" s="404"/>
      <c r="CL107" s="403"/>
      <c r="CM107" s="196"/>
      <c r="CN107" s="404"/>
    </row>
    <row r="108" spans="7:92" x14ac:dyDescent="0.25">
      <c r="G108" s="390"/>
      <c r="H108" s="390"/>
      <c r="I108" s="390"/>
      <c r="J108" s="194"/>
      <c r="K108" s="195"/>
      <c r="L108" s="195"/>
      <c r="M108" s="195"/>
      <c r="N108" s="194"/>
      <c r="O108" s="196"/>
      <c r="P108" s="196"/>
      <c r="Q108" s="196"/>
      <c r="R108" s="196"/>
      <c r="S108"/>
      <c r="T108" s="196"/>
      <c r="U108" s="196"/>
      <c r="V108" s="196"/>
      <c r="W108" s="196"/>
      <c r="X108" s="196"/>
      <c r="Y108" s="196"/>
      <c r="Z108" s="398"/>
      <c r="AA108" s="403"/>
      <c r="AB108" s="196"/>
      <c r="AC108" s="404"/>
      <c r="AD108" s="403"/>
      <c r="AE108" s="196"/>
      <c r="AF108" s="404"/>
      <c r="AG108" s="403"/>
      <c r="AH108" s="196"/>
      <c r="AI108" s="404"/>
      <c r="AJ108" s="403"/>
      <c r="AK108" s="196"/>
      <c r="AL108" s="404"/>
      <c r="AM108" s="403"/>
      <c r="AN108" s="196"/>
      <c r="AO108" s="404"/>
      <c r="AP108" s="403"/>
      <c r="AQ108" s="196"/>
      <c r="AR108" s="404"/>
      <c r="AS108" s="403"/>
      <c r="AT108" s="196"/>
      <c r="AU108" s="404"/>
      <c r="AV108" s="403"/>
      <c r="AW108" s="196"/>
      <c r="AX108" s="404"/>
      <c r="AY108" s="403"/>
      <c r="AZ108" s="196"/>
      <c r="BA108" s="404"/>
      <c r="BB108" s="403"/>
      <c r="BC108" s="196"/>
      <c r="BD108" s="404"/>
      <c r="BE108" s="403"/>
      <c r="BF108" s="196"/>
      <c r="BG108" s="404"/>
      <c r="BH108" s="403"/>
      <c r="BI108" s="196"/>
      <c r="BJ108" s="404"/>
      <c r="BK108" s="403"/>
      <c r="BL108" s="196"/>
      <c r="BM108" s="404"/>
      <c r="BN108" s="403"/>
      <c r="BO108" s="196"/>
      <c r="BP108" s="404"/>
      <c r="BQ108" s="403"/>
      <c r="BR108" s="196"/>
      <c r="BS108" s="404"/>
      <c r="BT108" s="403"/>
      <c r="BU108" s="196"/>
      <c r="BV108" s="404"/>
      <c r="BW108" s="403"/>
      <c r="BX108" s="196"/>
      <c r="BY108" s="404"/>
      <c r="BZ108" s="403"/>
      <c r="CA108" s="196"/>
      <c r="CB108" s="404"/>
      <c r="CC108" s="403"/>
      <c r="CD108" s="196"/>
      <c r="CE108" s="404"/>
      <c r="CF108" s="403"/>
      <c r="CG108" s="196"/>
      <c r="CH108" s="404"/>
      <c r="CI108" s="403"/>
      <c r="CJ108" s="196"/>
      <c r="CK108" s="404"/>
      <c r="CL108" s="403"/>
      <c r="CM108" s="196"/>
      <c r="CN108" s="404"/>
    </row>
    <row r="109" spans="7:92" x14ac:dyDescent="0.25">
      <c r="G109" s="390"/>
      <c r="H109" s="390"/>
      <c r="I109" s="390"/>
      <c r="J109" s="194"/>
      <c r="K109" s="195"/>
      <c r="L109" s="195"/>
      <c r="M109" s="195"/>
      <c r="N109" s="194"/>
      <c r="O109" s="196"/>
      <c r="P109" s="196"/>
      <c r="Q109" s="196"/>
      <c r="R109" s="196"/>
      <c r="S109"/>
      <c r="T109" s="196"/>
      <c r="U109" s="196"/>
      <c r="V109" s="196"/>
      <c r="W109" s="196"/>
      <c r="X109" s="196"/>
      <c r="Y109" s="196"/>
      <c r="Z109" s="398"/>
      <c r="AA109" s="403"/>
      <c r="AB109" s="196"/>
      <c r="AC109" s="404"/>
      <c r="AD109" s="403"/>
      <c r="AE109" s="196"/>
      <c r="AF109" s="404"/>
      <c r="AG109" s="403"/>
      <c r="AH109" s="196"/>
      <c r="AI109" s="404"/>
      <c r="AJ109" s="403"/>
      <c r="AK109" s="196"/>
      <c r="AL109" s="404"/>
      <c r="AM109" s="403"/>
      <c r="AN109" s="196"/>
      <c r="AO109" s="404"/>
      <c r="AP109" s="403"/>
      <c r="AQ109" s="196"/>
      <c r="AR109" s="404"/>
      <c r="AS109" s="403"/>
      <c r="AT109" s="196"/>
      <c r="AU109" s="404"/>
      <c r="AV109" s="403"/>
      <c r="AW109" s="196"/>
      <c r="AX109" s="404"/>
      <c r="AY109" s="403"/>
      <c r="AZ109" s="196"/>
      <c r="BA109" s="404"/>
      <c r="BB109" s="403"/>
      <c r="BC109" s="196"/>
      <c r="BD109" s="404"/>
      <c r="BE109" s="403"/>
      <c r="BF109" s="196"/>
      <c r="BG109" s="404"/>
      <c r="BH109" s="403"/>
      <c r="BI109" s="196"/>
      <c r="BJ109" s="404"/>
      <c r="BK109" s="403"/>
      <c r="BL109" s="196"/>
      <c r="BM109" s="404"/>
      <c r="BN109" s="403"/>
      <c r="BO109" s="196"/>
      <c r="BP109" s="404"/>
      <c r="BQ109" s="403"/>
      <c r="BR109" s="196"/>
      <c r="BS109" s="404"/>
      <c r="BT109" s="403"/>
      <c r="BU109" s="196"/>
      <c r="BV109" s="404"/>
      <c r="BW109" s="403"/>
      <c r="BX109" s="196"/>
      <c r="BY109" s="404"/>
      <c r="BZ109" s="403"/>
      <c r="CA109" s="196"/>
      <c r="CB109" s="404"/>
      <c r="CC109" s="403"/>
      <c r="CD109" s="196"/>
      <c r="CE109" s="404"/>
      <c r="CF109" s="403"/>
      <c r="CG109" s="196"/>
      <c r="CH109" s="404"/>
      <c r="CI109" s="403"/>
      <c r="CJ109" s="196"/>
      <c r="CK109" s="404"/>
      <c r="CL109" s="403"/>
      <c r="CM109" s="196"/>
      <c r="CN109" s="404"/>
    </row>
    <row r="110" spans="7:92" x14ac:dyDescent="0.25">
      <c r="G110" s="390"/>
      <c r="H110" s="390"/>
      <c r="I110" s="390"/>
      <c r="J110" s="194"/>
      <c r="K110" s="195"/>
      <c r="L110" s="195"/>
      <c r="M110" s="195"/>
      <c r="N110" s="194"/>
      <c r="O110" s="196"/>
      <c r="P110" s="196"/>
      <c r="Q110" s="196"/>
      <c r="R110" s="196"/>
      <c r="S110"/>
      <c r="T110" s="196"/>
      <c r="U110" s="196"/>
      <c r="V110" s="196"/>
      <c r="W110" s="196"/>
      <c r="X110" s="196"/>
      <c r="Y110" s="196"/>
      <c r="Z110" s="398"/>
      <c r="AA110" s="403"/>
      <c r="AB110" s="196"/>
      <c r="AC110" s="404"/>
      <c r="AD110" s="403"/>
      <c r="AE110" s="196"/>
      <c r="AF110" s="404"/>
      <c r="AG110" s="403"/>
      <c r="AH110" s="196"/>
      <c r="AI110" s="404"/>
      <c r="AJ110" s="403"/>
      <c r="AK110" s="196"/>
      <c r="AL110" s="404"/>
      <c r="AM110" s="403"/>
      <c r="AN110" s="196"/>
      <c r="AO110" s="404"/>
      <c r="AP110" s="403"/>
      <c r="AQ110" s="196"/>
      <c r="AR110" s="404"/>
      <c r="AS110" s="403"/>
      <c r="AT110" s="196"/>
      <c r="AU110" s="404"/>
      <c r="AV110" s="403"/>
      <c r="AW110" s="196"/>
      <c r="AX110" s="404"/>
      <c r="AY110" s="403"/>
      <c r="AZ110" s="196"/>
      <c r="BA110" s="404"/>
      <c r="BB110" s="403"/>
      <c r="BC110" s="196"/>
      <c r="BD110" s="404"/>
      <c r="BE110" s="403"/>
      <c r="BF110" s="196"/>
      <c r="BG110" s="404"/>
      <c r="BH110" s="403"/>
      <c r="BI110" s="196"/>
      <c r="BJ110" s="404"/>
      <c r="BK110" s="403"/>
      <c r="BL110" s="196"/>
      <c r="BM110" s="404"/>
      <c r="BN110" s="403"/>
      <c r="BO110" s="196"/>
      <c r="BP110" s="404"/>
      <c r="BQ110" s="403"/>
      <c r="BR110" s="196"/>
      <c r="BS110" s="404"/>
      <c r="BT110" s="403"/>
      <c r="BU110" s="196"/>
      <c r="BV110" s="404"/>
      <c r="BW110" s="403"/>
      <c r="BX110" s="196"/>
      <c r="BY110" s="404"/>
      <c r="BZ110" s="403"/>
      <c r="CA110" s="196"/>
      <c r="CB110" s="404"/>
      <c r="CC110" s="403"/>
      <c r="CD110" s="196"/>
      <c r="CE110" s="404"/>
      <c r="CF110" s="403"/>
      <c r="CG110" s="196"/>
      <c r="CH110" s="404"/>
      <c r="CI110" s="403"/>
      <c r="CJ110" s="196"/>
      <c r="CK110" s="404"/>
      <c r="CL110" s="403"/>
      <c r="CM110" s="196"/>
      <c r="CN110" s="404"/>
    </row>
    <row r="111" spans="7:92" x14ac:dyDescent="0.25">
      <c r="G111" s="390"/>
      <c r="H111" s="390"/>
      <c r="I111" s="390"/>
      <c r="J111" s="194"/>
      <c r="K111" s="195"/>
      <c r="L111" s="195"/>
      <c r="M111" s="195"/>
      <c r="N111" s="194"/>
      <c r="O111" s="196"/>
      <c r="P111" s="196"/>
      <c r="Q111" s="196"/>
      <c r="R111" s="196"/>
      <c r="S111"/>
      <c r="T111" s="196"/>
      <c r="U111" s="196"/>
      <c r="V111" s="196"/>
      <c r="W111" s="196"/>
      <c r="X111" s="196"/>
      <c r="Y111" s="196"/>
      <c r="Z111" s="398"/>
      <c r="AA111" s="403"/>
      <c r="AB111" s="196"/>
      <c r="AC111" s="404"/>
      <c r="AD111" s="403"/>
      <c r="AE111" s="196"/>
      <c r="AF111" s="404"/>
      <c r="AG111" s="403"/>
      <c r="AH111" s="196"/>
      <c r="AI111" s="404"/>
      <c r="AJ111" s="403"/>
      <c r="AK111" s="196"/>
      <c r="AL111" s="404"/>
      <c r="AM111" s="403"/>
      <c r="AN111" s="196"/>
      <c r="AO111" s="404"/>
      <c r="AP111" s="403"/>
      <c r="AQ111" s="196"/>
      <c r="AR111" s="404"/>
      <c r="AS111" s="403"/>
      <c r="AT111" s="196"/>
      <c r="AU111" s="404"/>
      <c r="AV111" s="403"/>
      <c r="AW111" s="196"/>
      <c r="AX111" s="404"/>
      <c r="AY111" s="403"/>
      <c r="AZ111" s="196"/>
      <c r="BA111" s="404"/>
      <c r="BB111" s="403"/>
      <c r="BC111" s="196"/>
      <c r="BD111" s="404"/>
      <c r="BE111" s="403"/>
      <c r="BF111" s="196"/>
      <c r="BG111" s="404"/>
      <c r="BH111" s="403"/>
      <c r="BI111" s="196"/>
      <c r="BJ111" s="404"/>
      <c r="BK111" s="403"/>
      <c r="BL111" s="196"/>
      <c r="BM111" s="404"/>
      <c r="BN111" s="403"/>
      <c r="BO111" s="196"/>
      <c r="BP111" s="404"/>
      <c r="BQ111" s="403"/>
      <c r="BR111" s="196"/>
      <c r="BS111" s="404"/>
      <c r="BT111" s="403"/>
      <c r="BU111" s="196"/>
      <c r="BV111" s="404"/>
      <c r="BW111" s="403"/>
      <c r="BX111" s="196"/>
      <c r="BY111" s="404"/>
      <c r="BZ111" s="403"/>
      <c r="CA111" s="196"/>
      <c r="CB111" s="404"/>
      <c r="CC111" s="403"/>
      <c r="CD111" s="196"/>
      <c r="CE111" s="404"/>
      <c r="CF111" s="403"/>
      <c r="CG111" s="196"/>
      <c r="CH111" s="404"/>
      <c r="CI111" s="403"/>
      <c r="CJ111" s="196"/>
      <c r="CK111" s="404"/>
      <c r="CL111" s="403"/>
      <c r="CM111" s="196"/>
      <c r="CN111" s="404"/>
    </row>
    <row r="112" spans="7:92" x14ac:dyDescent="0.25">
      <c r="G112" s="390"/>
      <c r="H112" s="390"/>
      <c r="I112" s="390"/>
      <c r="J112" s="194"/>
      <c r="K112" s="195"/>
      <c r="L112" s="195"/>
      <c r="M112" s="195"/>
      <c r="N112" s="194"/>
      <c r="O112" s="196"/>
      <c r="P112" s="196"/>
      <c r="Q112" s="196"/>
      <c r="R112" s="196"/>
      <c r="S112"/>
      <c r="T112" s="196"/>
      <c r="U112" s="196"/>
      <c r="V112" s="196"/>
      <c r="W112" s="196"/>
      <c r="X112" s="196"/>
      <c r="Y112" s="196"/>
      <c r="Z112" s="398"/>
      <c r="AA112" s="403"/>
      <c r="AB112" s="196"/>
      <c r="AC112" s="404"/>
      <c r="AD112" s="403"/>
      <c r="AE112" s="196"/>
      <c r="AF112" s="404"/>
      <c r="AG112" s="403"/>
      <c r="AH112" s="196"/>
      <c r="AI112" s="404"/>
      <c r="AJ112" s="403"/>
      <c r="AK112" s="196"/>
      <c r="AL112" s="404"/>
      <c r="AM112" s="403"/>
      <c r="AN112" s="196"/>
      <c r="AO112" s="404"/>
      <c r="AP112" s="403"/>
      <c r="AQ112" s="196"/>
      <c r="AR112" s="404"/>
      <c r="AS112" s="403"/>
      <c r="AT112" s="196"/>
      <c r="AU112" s="404"/>
      <c r="AV112" s="403"/>
      <c r="AW112" s="196"/>
      <c r="AX112" s="404"/>
      <c r="AY112" s="403"/>
      <c r="AZ112" s="196"/>
      <c r="BA112" s="404"/>
      <c r="BB112" s="403"/>
      <c r="BC112" s="196"/>
      <c r="BD112" s="404"/>
      <c r="BE112" s="403"/>
      <c r="BF112" s="196"/>
      <c r="BG112" s="404"/>
      <c r="BH112" s="403"/>
      <c r="BI112" s="196"/>
      <c r="BJ112" s="404"/>
      <c r="BK112" s="403"/>
      <c r="BL112" s="196"/>
      <c r="BM112" s="404"/>
      <c r="BN112" s="403"/>
      <c r="BO112" s="196"/>
      <c r="BP112" s="404"/>
      <c r="BQ112" s="403"/>
      <c r="BR112" s="196"/>
      <c r="BS112" s="404"/>
      <c r="BT112" s="403"/>
      <c r="BU112" s="196"/>
      <c r="BV112" s="404"/>
      <c r="BW112" s="403"/>
      <c r="BX112" s="196"/>
      <c r="BY112" s="404"/>
      <c r="BZ112" s="403"/>
      <c r="CA112" s="196"/>
      <c r="CB112" s="404"/>
      <c r="CC112" s="403"/>
      <c r="CD112" s="196"/>
      <c r="CE112" s="404"/>
      <c r="CF112" s="403"/>
      <c r="CG112" s="196"/>
      <c r="CH112" s="404"/>
      <c r="CI112" s="403"/>
      <c r="CJ112" s="196"/>
      <c r="CK112" s="404"/>
      <c r="CL112" s="403"/>
      <c r="CM112" s="196"/>
      <c r="CN112" s="404"/>
    </row>
    <row r="113" spans="7:92" x14ac:dyDescent="0.25">
      <c r="G113" s="390"/>
      <c r="H113" s="390"/>
      <c r="I113" s="390"/>
      <c r="J113" s="194"/>
      <c r="K113" s="195"/>
      <c r="L113" s="195"/>
      <c r="M113" s="195"/>
      <c r="N113" s="194"/>
      <c r="O113" s="196"/>
      <c r="P113" s="196"/>
      <c r="Q113" s="196"/>
      <c r="R113" s="196"/>
      <c r="S113"/>
      <c r="T113" s="196"/>
      <c r="U113" s="196"/>
      <c r="V113" s="196"/>
      <c r="W113" s="196"/>
      <c r="X113" s="196"/>
      <c r="Y113" s="196"/>
      <c r="Z113" s="398"/>
      <c r="AA113" s="403"/>
      <c r="AB113" s="196"/>
      <c r="AC113" s="404"/>
      <c r="AD113" s="403"/>
      <c r="AE113" s="196"/>
      <c r="AF113" s="404"/>
      <c r="AG113" s="403"/>
      <c r="AH113" s="196"/>
      <c r="AI113" s="404"/>
      <c r="AJ113" s="403"/>
      <c r="AK113" s="196"/>
      <c r="AL113" s="404"/>
      <c r="AM113" s="403"/>
      <c r="AN113" s="196"/>
      <c r="AO113" s="404"/>
      <c r="AP113" s="403"/>
      <c r="AQ113" s="196"/>
      <c r="AR113" s="404"/>
      <c r="AS113" s="403"/>
      <c r="AT113" s="196"/>
      <c r="AU113" s="404"/>
      <c r="AV113" s="403"/>
      <c r="AW113" s="196"/>
      <c r="AX113" s="404"/>
      <c r="AY113" s="403"/>
      <c r="AZ113" s="196"/>
      <c r="BA113" s="404"/>
      <c r="BB113" s="403"/>
      <c r="BC113" s="196"/>
      <c r="BD113" s="404"/>
      <c r="BE113" s="403"/>
      <c r="BF113" s="196"/>
      <c r="BG113" s="404"/>
      <c r="BH113" s="403"/>
      <c r="BI113" s="196"/>
      <c r="BJ113" s="404"/>
      <c r="BK113" s="403"/>
      <c r="BL113" s="196"/>
      <c r="BM113" s="404"/>
      <c r="BN113" s="403"/>
      <c r="BO113" s="196"/>
      <c r="BP113" s="404"/>
      <c r="BQ113" s="403"/>
      <c r="BR113" s="196"/>
      <c r="BS113" s="404"/>
      <c r="BT113" s="403"/>
      <c r="BU113" s="196"/>
      <c r="BV113" s="404"/>
      <c r="BW113" s="403"/>
      <c r="BX113" s="196"/>
      <c r="BY113" s="404"/>
      <c r="BZ113" s="403"/>
      <c r="CA113" s="196"/>
      <c r="CB113" s="404"/>
      <c r="CC113" s="403"/>
      <c r="CD113" s="196"/>
      <c r="CE113" s="404"/>
      <c r="CF113" s="403"/>
      <c r="CG113" s="196"/>
      <c r="CH113" s="404"/>
      <c r="CI113" s="403"/>
      <c r="CJ113" s="196"/>
      <c r="CK113" s="404"/>
      <c r="CL113" s="403"/>
      <c r="CM113" s="196"/>
      <c r="CN113" s="404"/>
    </row>
    <row r="114" spans="7:92" x14ac:dyDescent="0.25">
      <c r="G114" s="390"/>
      <c r="H114" s="390"/>
      <c r="I114" s="390"/>
      <c r="J114" s="194"/>
      <c r="K114" s="195"/>
      <c r="L114" s="195"/>
      <c r="M114" s="195"/>
      <c r="N114" s="194"/>
      <c r="O114" s="196"/>
      <c r="P114" s="196"/>
      <c r="Q114" s="196"/>
      <c r="R114" s="196"/>
      <c r="S114"/>
      <c r="T114" s="196"/>
      <c r="U114" s="196"/>
      <c r="V114" s="196"/>
      <c r="W114" s="196"/>
      <c r="X114" s="196"/>
      <c r="Y114" s="196"/>
      <c r="Z114" s="398"/>
      <c r="AA114" s="403"/>
      <c r="AB114" s="196"/>
      <c r="AC114" s="404"/>
      <c r="AD114" s="403"/>
      <c r="AE114" s="196"/>
      <c r="AF114" s="404"/>
      <c r="AG114" s="403"/>
      <c r="AH114" s="196"/>
      <c r="AI114" s="404"/>
      <c r="AJ114" s="403"/>
      <c r="AK114" s="196"/>
      <c r="AL114" s="404"/>
      <c r="AM114" s="403"/>
      <c r="AN114" s="196"/>
      <c r="AO114" s="404"/>
      <c r="AP114" s="403"/>
      <c r="AQ114" s="196"/>
      <c r="AR114" s="404"/>
      <c r="AS114" s="403"/>
      <c r="AT114" s="196"/>
      <c r="AU114" s="404"/>
      <c r="AV114" s="403"/>
      <c r="AW114" s="196"/>
      <c r="AX114" s="404"/>
      <c r="AY114" s="403"/>
      <c r="AZ114" s="196"/>
      <c r="BA114" s="404"/>
      <c r="BB114" s="403"/>
      <c r="BC114" s="196"/>
      <c r="BD114" s="404"/>
      <c r="BE114" s="403"/>
      <c r="BF114" s="196"/>
      <c r="BG114" s="404"/>
      <c r="BH114" s="403"/>
      <c r="BI114" s="196"/>
      <c r="BJ114" s="404"/>
      <c r="BK114" s="403"/>
      <c r="BL114" s="196"/>
      <c r="BM114" s="404"/>
      <c r="BN114" s="403"/>
      <c r="BO114" s="196"/>
      <c r="BP114" s="404"/>
      <c r="BQ114" s="403"/>
      <c r="BR114" s="196"/>
      <c r="BS114" s="404"/>
      <c r="BT114" s="403"/>
      <c r="BU114" s="196"/>
      <c r="BV114" s="404"/>
      <c r="BW114" s="403"/>
      <c r="BX114" s="196"/>
      <c r="BY114" s="404"/>
      <c r="BZ114" s="403"/>
      <c r="CA114" s="196"/>
      <c r="CB114" s="404"/>
      <c r="CC114" s="403"/>
      <c r="CD114" s="196"/>
      <c r="CE114" s="404"/>
      <c r="CF114" s="403"/>
      <c r="CG114" s="196"/>
      <c r="CH114" s="404"/>
      <c r="CI114" s="403"/>
      <c r="CJ114" s="196"/>
      <c r="CK114" s="404"/>
      <c r="CL114" s="403"/>
      <c r="CM114" s="196"/>
      <c r="CN114" s="404"/>
    </row>
    <row r="115" spans="7:92" x14ac:dyDescent="0.25">
      <c r="G115" s="390"/>
      <c r="H115" s="390"/>
      <c r="I115" s="390"/>
      <c r="J115" s="194"/>
      <c r="K115" s="195"/>
      <c r="L115" s="195"/>
      <c r="M115" s="195"/>
      <c r="N115" s="194"/>
      <c r="O115" s="196"/>
      <c r="P115" s="196"/>
      <c r="Q115" s="196"/>
      <c r="R115" s="196"/>
      <c r="S115"/>
      <c r="T115" s="196"/>
      <c r="U115" s="196"/>
      <c r="V115" s="196"/>
      <c r="W115" s="196"/>
      <c r="X115" s="196"/>
      <c r="Y115" s="196"/>
      <c r="Z115" s="398"/>
      <c r="AA115" s="403"/>
      <c r="AB115" s="196"/>
      <c r="AC115" s="404"/>
      <c r="AD115" s="403"/>
      <c r="AE115" s="196"/>
      <c r="AF115" s="404"/>
      <c r="AG115" s="403"/>
      <c r="AH115" s="196"/>
      <c r="AI115" s="404"/>
      <c r="AJ115" s="403"/>
      <c r="AK115" s="196"/>
      <c r="AL115" s="404"/>
      <c r="AM115" s="403"/>
      <c r="AN115" s="196"/>
      <c r="AO115" s="404"/>
      <c r="AP115" s="403"/>
      <c r="AQ115" s="196"/>
      <c r="AR115" s="404"/>
      <c r="AS115" s="403"/>
      <c r="AT115" s="196"/>
      <c r="AU115" s="404"/>
      <c r="AV115" s="403"/>
      <c r="AW115" s="196"/>
      <c r="AX115" s="404"/>
      <c r="AY115" s="403"/>
      <c r="AZ115" s="196"/>
      <c r="BA115" s="404"/>
      <c r="BB115" s="403"/>
      <c r="BC115" s="196"/>
      <c r="BD115" s="404"/>
      <c r="BE115" s="403"/>
      <c r="BF115" s="196"/>
      <c r="BG115" s="404"/>
      <c r="BH115" s="403"/>
      <c r="BI115" s="196"/>
      <c r="BJ115" s="404"/>
      <c r="BK115" s="403"/>
      <c r="BL115" s="196"/>
      <c r="BM115" s="404"/>
      <c r="BN115" s="403"/>
      <c r="BO115" s="196"/>
      <c r="BP115" s="404"/>
      <c r="BQ115" s="403"/>
      <c r="BR115" s="196"/>
      <c r="BS115" s="404"/>
      <c r="BT115" s="403"/>
      <c r="BU115" s="196"/>
      <c r="BV115" s="404"/>
      <c r="BW115" s="403"/>
      <c r="BX115" s="196"/>
      <c r="BY115" s="404"/>
      <c r="BZ115" s="403"/>
      <c r="CA115" s="196"/>
      <c r="CB115" s="404"/>
      <c r="CC115" s="403"/>
      <c r="CD115" s="196"/>
      <c r="CE115" s="404"/>
      <c r="CF115" s="403"/>
      <c r="CG115" s="196"/>
      <c r="CH115" s="404"/>
      <c r="CI115" s="403"/>
      <c r="CJ115" s="196"/>
      <c r="CK115" s="404"/>
      <c r="CL115" s="403"/>
      <c r="CM115" s="196"/>
      <c r="CN115" s="404"/>
    </row>
    <row r="116" spans="7:92" x14ac:dyDescent="0.25">
      <c r="G116" s="390"/>
      <c r="H116" s="390"/>
      <c r="I116" s="390"/>
      <c r="J116" s="194"/>
      <c r="K116" s="195"/>
      <c r="L116" s="195"/>
      <c r="M116" s="195"/>
      <c r="N116" s="194"/>
      <c r="O116" s="196"/>
      <c r="P116" s="196"/>
      <c r="Q116" s="196"/>
      <c r="R116" s="196"/>
      <c r="S116"/>
      <c r="T116" s="196"/>
      <c r="U116" s="196"/>
      <c r="V116" s="196"/>
      <c r="W116" s="196"/>
      <c r="X116" s="196"/>
      <c r="Y116" s="196"/>
      <c r="Z116" s="398"/>
      <c r="AA116" s="403"/>
      <c r="AB116" s="196"/>
      <c r="AC116" s="404"/>
      <c r="AD116" s="403"/>
      <c r="AE116" s="196"/>
      <c r="AF116" s="404"/>
      <c r="AG116" s="403"/>
      <c r="AH116" s="196"/>
      <c r="AI116" s="404"/>
      <c r="AJ116" s="403"/>
      <c r="AK116" s="196"/>
      <c r="AL116" s="404"/>
      <c r="AM116" s="403"/>
      <c r="AN116" s="196"/>
      <c r="AO116" s="404"/>
      <c r="AP116" s="403"/>
      <c r="AQ116" s="196"/>
      <c r="AR116" s="404"/>
      <c r="AS116" s="403"/>
      <c r="AT116" s="196"/>
      <c r="AU116" s="404"/>
      <c r="AV116" s="403"/>
      <c r="AW116" s="196"/>
      <c r="AX116" s="404"/>
      <c r="AY116" s="403"/>
      <c r="AZ116" s="196"/>
      <c r="BA116" s="404"/>
      <c r="BB116" s="403"/>
      <c r="BC116" s="196"/>
      <c r="BD116" s="404"/>
      <c r="BE116" s="403"/>
      <c r="BF116" s="196"/>
      <c r="BG116" s="404"/>
      <c r="BH116" s="403"/>
      <c r="BI116" s="196"/>
      <c r="BJ116" s="404"/>
      <c r="BK116" s="403"/>
      <c r="BL116" s="196"/>
      <c r="BM116" s="404"/>
      <c r="BN116" s="403"/>
      <c r="BO116" s="196"/>
      <c r="BP116" s="404"/>
      <c r="BQ116" s="403"/>
      <c r="BR116" s="196"/>
      <c r="BS116" s="404"/>
      <c r="BT116" s="403"/>
      <c r="BU116" s="196"/>
      <c r="BV116" s="404"/>
      <c r="BW116" s="403"/>
      <c r="BX116" s="196"/>
      <c r="BY116" s="404"/>
      <c r="BZ116" s="403"/>
      <c r="CA116" s="196"/>
      <c r="CB116" s="404"/>
      <c r="CC116" s="403"/>
      <c r="CD116" s="196"/>
      <c r="CE116" s="404"/>
      <c r="CF116" s="403"/>
      <c r="CG116" s="196"/>
      <c r="CH116" s="404"/>
      <c r="CI116" s="403"/>
      <c r="CJ116" s="196"/>
      <c r="CK116" s="404"/>
      <c r="CL116" s="403"/>
      <c r="CM116" s="196"/>
      <c r="CN116" s="404"/>
    </row>
    <row r="117" spans="7:92" x14ac:dyDescent="0.25">
      <c r="G117" s="390"/>
      <c r="H117" s="390"/>
      <c r="I117" s="390"/>
      <c r="J117" s="194"/>
      <c r="K117" s="195"/>
      <c r="L117" s="195"/>
      <c r="M117" s="195"/>
      <c r="N117" s="194"/>
      <c r="O117" s="196"/>
      <c r="P117" s="196"/>
      <c r="Q117" s="196"/>
      <c r="R117" s="196"/>
      <c r="S117"/>
      <c r="T117" s="196"/>
      <c r="U117" s="196"/>
      <c r="V117" s="196"/>
      <c r="W117" s="196"/>
      <c r="X117" s="196"/>
      <c r="Y117" s="196"/>
      <c r="Z117" s="398"/>
      <c r="AA117" s="403"/>
      <c r="AB117" s="196"/>
      <c r="AC117" s="404"/>
      <c r="AD117" s="403"/>
      <c r="AE117" s="196"/>
      <c r="AF117" s="404"/>
      <c r="AG117" s="403"/>
      <c r="AH117" s="196"/>
      <c r="AI117" s="404"/>
      <c r="AJ117" s="403"/>
      <c r="AK117" s="196"/>
      <c r="AL117" s="404"/>
      <c r="AM117" s="403"/>
      <c r="AN117" s="196"/>
      <c r="AO117" s="404"/>
      <c r="AP117" s="403"/>
      <c r="AQ117" s="196"/>
      <c r="AR117" s="404"/>
      <c r="AS117" s="403"/>
      <c r="AT117" s="196"/>
      <c r="AU117" s="404"/>
      <c r="AV117" s="403"/>
      <c r="AW117" s="196"/>
      <c r="AX117" s="404"/>
      <c r="AY117" s="403"/>
      <c r="AZ117" s="196"/>
      <c r="BA117" s="404"/>
      <c r="BB117" s="403"/>
      <c r="BC117" s="196"/>
      <c r="BD117" s="404"/>
      <c r="BE117" s="403"/>
      <c r="BF117" s="196"/>
      <c r="BG117" s="404"/>
      <c r="BH117" s="403"/>
      <c r="BI117" s="196"/>
      <c r="BJ117" s="404"/>
      <c r="BK117" s="403"/>
      <c r="BL117" s="196"/>
      <c r="BM117" s="404"/>
      <c r="BN117" s="403"/>
      <c r="BO117" s="196"/>
      <c r="BP117" s="404"/>
      <c r="BQ117" s="403"/>
      <c r="BR117" s="196"/>
      <c r="BS117" s="404"/>
      <c r="BT117" s="403"/>
      <c r="BU117" s="196"/>
      <c r="BV117" s="404"/>
      <c r="BW117" s="403"/>
      <c r="BX117" s="196"/>
      <c r="BY117" s="404"/>
      <c r="BZ117" s="403"/>
      <c r="CA117" s="196"/>
      <c r="CB117" s="404"/>
      <c r="CC117" s="403"/>
      <c r="CD117" s="196"/>
      <c r="CE117" s="404"/>
      <c r="CF117" s="403"/>
      <c r="CG117" s="196"/>
      <c r="CH117" s="404"/>
      <c r="CI117" s="403"/>
      <c r="CJ117" s="196"/>
      <c r="CK117" s="404"/>
      <c r="CL117" s="403"/>
      <c r="CM117" s="196"/>
      <c r="CN117" s="404"/>
    </row>
    <row r="118" spans="7:92" x14ac:dyDescent="0.25">
      <c r="G118" s="390"/>
      <c r="H118" s="390"/>
      <c r="I118" s="390"/>
      <c r="J118" s="194"/>
      <c r="K118" s="195"/>
      <c r="L118" s="195"/>
      <c r="M118" s="195"/>
      <c r="N118" s="194"/>
      <c r="O118" s="196"/>
      <c r="P118" s="196"/>
      <c r="Q118" s="196"/>
      <c r="R118" s="196"/>
      <c r="S118"/>
      <c r="T118" s="196"/>
      <c r="U118" s="196"/>
      <c r="V118" s="196"/>
      <c r="W118" s="196"/>
      <c r="X118" s="196"/>
      <c r="Y118" s="196"/>
      <c r="Z118" s="398"/>
      <c r="AA118" s="403"/>
      <c r="AB118" s="196"/>
      <c r="AC118" s="404"/>
      <c r="AD118" s="403"/>
      <c r="AE118" s="196"/>
      <c r="AF118" s="404"/>
      <c r="AG118" s="403"/>
      <c r="AH118" s="196"/>
      <c r="AI118" s="404"/>
      <c r="AJ118" s="403"/>
      <c r="AK118" s="196"/>
      <c r="AL118" s="404"/>
      <c r="AM118" s="403"/>
      <c r="AN118" s="196"/>
      <c r="AO118" s="404"/>
      <c r="AP118" s="403"/>
      <c r="AQ118" s="196"/>
      <c r="AR118" s="404"/>
      <c r="AS118" s="403"/>
      <c r="AT118" s="196"/>
      <c r="AU118" s="404"/>
      <c r="AV118" s="403"/>
      <c r="AW118" s="196"/>
      <c r="AX118" s="404"/>
      <c r="AY118" s="403"/>
      <c r="AZ118" s="196"/>
      <c r="BA118" s="404"/>
      <c r="BB118" s="403"/>
      <c r="BC118" s="196"/>
      <c r="BD118" s="404"/>
      <c r="BE118" s="403"/>
      <c r="BF118" s="196"/>
      <c r="BG118" s="404"/>
      <c r="BH118" s="403"/>
      <c r="BI118" s="196"/>
      <c r="BJ118" s="404"/>
      <c r="BK118" s="403"/>
      <c r="BL118" s="196"/>
      <c r="BM118" s="404"/>
      <c r="BN118" s="403"/>
      <c r="BO118" s="196"/>
      <c r="BP118" s="404"/>
      <c r="BQ118" s="403"/>
      <c r="BR118" s="196"/>
      <c r="BS118" s="404"/>
      <c r="BT118" s="403"/>
      <c r="BU118" s="196"/>
      <c r="BV118" s="404"/>
      <c r="BW118" s="403"/>
      <c r="BX118" s="196"/>
      <c r="BY118" s="404"/>
      <c r="BZ118" s="403"/>
      <c r="CA118" s="196"/>
      <c r="CB118" s="404"/>
      <c r="CC118" s="403"/>
      <c r="CD118" s="196"/>
      <c r="CE118" s="404"/>
      <c r="CF118" s="403"/>
      <c r="CG118" s="196"/>
      <c r="CH118" s="404"/>
      <c r="CI118" s="403"/>
      <c r="CJ118" s="196"/>
      <c r="CK118" s="404"/>
      <c r="CL118" s="403"/>
      <c r="CM118" s="196"/>
      <c r="CN118" s="404"/>
    </row>
    <row r="119" spans="7:92" x14ac:dyDescent="0.25">
      <c r="G119" s="390"/>
      <c r="H119" s="390"/>
      <c r="I119" s="390"/>
      <c r="J119" s="194"/>
      <c r="K119" s="195"/>
      <c r="L119" s="195"/>
      <c r="M119" s="195"/>
      <c r="N119" s="194"/>
      <c r="O119" s="196"/>
      <c r="P119" s="196"/>
      <c r="Q119" s="196"/>
      <c r="R119" s="196"/>
      <c r="S119"/>
      <c r="T119" s="196"/>
      <c r="U119" s="196"/>
      <c r="V119" s="196"/>
      <c r="W119" s="196"/>
      <c r="X119" s="196"/>
      <c r="Y119" s="196"/>
      <c r="Z119" s="398"/>
      <c r="AA119" s="403"/>
      <c r="AB119" s="196"/>
      <c r="AC119" s="404"/>
      <c r="AD119" s="403"/>
      <c r="AE119" s="196"/>
      <c r="AF119" s="404"/>
      <c r="AG119" s="403"/>
      <c r="AH119" s="196"/>
      <c r="AI119" s="404"/>
      <c r="AJ119" s="403"/>
      <c r="AK119" s="196"/>
      <c r="AL119" s="404"/>
      <c r="AM119" s="403"/>
      <c r="AN119" s="196"/>
      <c r="AO119" s="404"/>
      <c r="AP119" s="403"/>
      <c r="AQ119" s="196"/>
      <c r="AR119" s="404"/>
      <c r="AS119" s="403"/>
      <c r="AT119" s="196"/>
      <c r="AU119" s="404"/>
      <c r="AV119" s="403"/>
      <c r="AW119" s="196"/>
      <c r="AX119" s="404"/>
      <c r="AY119" s="403"/>
      <c r="AZ119" s="196"/>
      <c r="BA119" s="404"/>
      <c r="BB119" s="403"/>
      <c r="BC119" s="196"/>
      <c r="BD119" s="404"/>
      <c r="BE119" s="403"/>
      <c r="BF119" s="196"/>
      <c r="BG119" s="404"/>
      <c r="BH119" s="403"/>
      <c r="BI119" s="196"/>
      <c r="BJ119" s="404"/>
      <c r="BK119" s="403"/>
      <c r="BL119" s="196"/>
      <c r="BM119" s="404"/>
      <c r="BN119" s="403"/>
      <c r="BO119" s="196"/>
      <c r="BP119" s="404"/>
      <c r="BQ119" s="403"/>
      <c r="BR119" s="196"/>
      <c r="BS119" s="404"/>
      <c r="BT119" s="403"/>
      <c r="BU119" s="196"/>
      <c r="BV119" s="404"/>
      <c r="BW119" s="403"/>
      <c r="BX119" s="196"/>
      <c r="BY119" s="404"/>
      <c r="BZ119" s="403"/>
      <c r="CA119" s="196"/>
      <c r="CB119" s="404"/>
      <c r="CC119" s="403"/>
      <c r="CD119" s="196"/>
      <c r="CE119" s="404"/>
      <c r="CF119" s="403"/>
      <c r="CG119" s="196"/>
      <c r="CH119" s="404"/>
      <c r="CI119" s="403"/>
      <c r="CJ119" s="196"/>
      <c r="CK119" s="404"/>
      <c r="CL119" s="403"/>
      <c r="CM119" s="196"/>
      <c r="CN119" s="404"/>
    </row>
    <row r="120" spans="7:92" x14ac:dyDescent="0.25">
      <c r="G120" s="390"/>
      <c r="H120" s="390"/>
      <c r="I120" s="390"/>
      <c r="J120" s="194"/>
      <c r="K120" s="195"/>
      <c r="L120" s="195"/>
      <c r="M120" s="195"/>
      <c r="N120" s="194"/>
      <c r="O120" s="196"/>
      <c r="P120" s="196"/>
      <c r="Q120" s="196"/>
      <c r="R120" s="196"/>
      <c r="S120"/>
      <c r="T120" s="196"/>
      <c r="U120" s="196"/>
      <c r="V120" s="196"/>
      <c r="W120" s="196"/>
      <c r="X120" s="196"/>
      <c r="Y120" s="196"/>
      <c r="Z120" s="398"/>
      <c r="AA120" s="403"/>
      <c r="AB120" s="196"/>
      <c r="AC120" s="404"/>
      <c r="AD120" s="403"/>
      <c r="AE120" s="196"/>
      <c r="AF120" s="404"/>
      <c r="AG120" s="403"/>
      <c r="AH120" s="196"/>
      <c r="AI120" s="404"/>
      <c r="AJ120" s="403"/>
      <c r="AK120" s="196"/>
      <c r="AL120" s="404"/>
      <c r="AM120" s="403"/>
      <c r="AN120" s="196"/>
      <c r="AO120" s="404"/>
      <c r="AP120" s="403"/>
      <c r="AQ120" s="196"/>
      <c r="AR120" s="404"/>
      <c r="AS120" s="403"/>
      <c r="AT120" s="196"/>
      <c r="AU120" s="404"/>
      <c r="AV120" s="403"/>
      <c r="AW120" s="196"/>
      <c r="AX120" s="404"/>
      <c r="AY120" s="403"/>
      <c r="AZ120" s="196"/>
      <c r="BA120" s="404"/>
      <c r="BB120" s="403"/>
      <c r="BC120" s="196"/>
      <c r="BD120" s="404"/>
      <c r="BE120" s="403"/>
      <c r="BF120" s="196"/>
      <c r="BG120" s="404"/>
      <c r="BH120" s="403"/>
      <c r="BI120" s="196"/>
      <c r="BJ120" s="404"/>
      <c r="BK120" s="403"/>
      <c r="BL120" s="196"/>
      <c r="BM120" s="404"/>
      <c r="BN120" s="403"/>
      <c r="BO120" s="196"/>
      <c r="BP120" s="404"/>
      <c r="BQ120" s="403"/>
      <c r="BR120" s="196"/>
      <c r="BS120" s="404"/>
      <c r="BT120" s="403"/>
      <c r="BU120" s="196"/>
      <c r="BV120" s="404"/>
      <c r="BW120" s="403"/>
      <c r="BX120" s="196"/>
      <c r="BY120" s="404"/>
      <c r="BZ120" s="403"/>
      <c r="CA120" s="196"/>
      <c r="CB120" s="404"/>
      <c r="CC120" s="403"/>
      <c r="CD120" s="196"/>
      <c r="CE120" s="404"/>
      <c r="CF120" s="403"/>
      <c r="CG120" s="196"/>
      <c r="CH120" s="404"/>
      <c r="CI120" s="403"/>
      <c r="CJ120" s="196"/>
      <c r="CK120" s="404"/>
      <c r="CL120" s="403"/>
      <c r="CM120" s="196"/>
      <c r="CN120" s="404"/>
    </row>
    <row r="121" spans="7:92" x14ac:dyDescent="0.25">
      <c r="G121" s="390"/>
      <c r="H121" s="390"/>
      <c r="I121" s="390"/>
      <c r="J121" s="194"/>
      <c r="K121" s="195"/>
      <c r="L121" s="195"/>
      <c r="M121" s="195"/>
      <c r="N121" s="194"/>
      <c r="O121" s="196"/>
      <c r="P121" s="196"/>
      <c r="Q121" s="196"/>
      <c r="R121" s="196"/>
      <c r="S121"/>
      <c r="T121" s="196"/>
      <c r="U121" s="196"/>
      <c r="V121" s="196"/>
      <c r="W121" s="196"/>
      <c r="X121" s="196"/>
      <c r="Y121" s="196"/>
      <c r="Z121" s="398"/>
      <c r="AA121" s="403"/>
      <c r="AB121" s="196"/>
      <c r="AC121" s="404"/>
      <c r="AD121" s="403"/>
      <c r="AE121" s="196"/>
      <c r="AF121" s="404"/>
      <c r="AG121" s="403"/>
      <c r="AH121" s="196"/>
      <c r="AI121" s="404"/>
      <c r="AJ121" s="403"/>
      <c r="AK121" s="196"/>
      <c r="AL121" s="404"/>
      <c r="AM121" s="403"/>
      <c r="AN121" s="196"/>
      <c r="AO121" s="404"/>
      <c r="AP121" s="403"/>
      <c r="AQ121" s="196"/>
      <c r="AR121" s="404"/>
      <c r="AS121" s="403"/>
      <c r="AT121" s="196"/>
      <c r="AU121" s="404"/>
      <c r="AV121" s="403"/>
      <c r="AW121" s="196"/>
      <c r="AX121" s="404"/>
      <c r="AY121" s="403"/>
      <c r="AZ121" s="196"/>
      <c r="BA121" s="404"/>
      <c r="BB121" s="403"/>
      <c r="BC121" s="196"/>
      <c r="BD121" s="404"/>
      <c r="BE121" s="403"/>
      <c r="BF121" s="196"/>
      <c r="BG121" s="404"/>
      <c r="BH121" s="403"/>
      <c r="BI121" s="196"/>
      <c r="BJ121" s="404"/>
      <c r="BK121" s="403"/>
      <c r="BL121" s="196"/>
      <c r="BM121" s="404"/>
      <c r="BN121" s="403"/>
      <c r="BO121" s="196"/>
      <c r="BP121" s="404"/>
      <c r="BQ121" s="403"/>
      <c r="BR121" s="196"/>
      <c r="BS121" s="404"/>
      <c r="BT121" s="403"/>
      <c r="BU121" s="196"/>
      <c r="BV121" s="404"/>
      <c r="BW121" s="403"/>
      <c r="BX121" s="196"/>
      <c r="BY121" s="404"/>
      <c r="BZ121" s="403"/>
      <c r="CA121" s="196"/>
      <c r="CB121" s="404"/>
      <c r="CC121" s="403"/>
      <c r="CD121" s="196"/>
      <c r="CE121" s="404"/>
      <c r="CF121" s="403"/>
      <c r="CG121" s="196"/>
      <c r="CH121" s="404"/>
      <c r="CI121" s="403"/>
      <c r="CJ121" s="196"/>
      <c r="CK121" s="404"/>
      <c r="CL121" s="403"/>
      <c r="CM121" s="196"/>
      <c r="CN121" s="404"/>
    </row>
    <row r="122" spans="7:92" x14ac:dyDescent="0.25">
      <c r="G122" s="390"/>
      <c r="H122" s="390"/>
      <c r="I122" s="390"/>
      <c r="J122" s="194"/>
      <c r="K122" s="195"/>
      <c r="L122" s="195"/>
      <c r="M122" s="195"/>
      <c r="N122" s="194"/>
      <c r="O122" s="196"/>
      <c r="P122" s="196"/>
      <c r="Q122" s="196"/>
      <c r="R122" s="196"/>
      <c r="S122"/>
      <c r="T122" s="196"/>
      <c r="U122" s="196"/>
      <c r="V122" s="196"/>
      <c r="W122" s="196"/>
      <c r="X122" s="196"/>
      <c r="Y122" s="196"/>
      <c r="Z122" s="398"/>
      <c r="AA122" s="403"/>
      <c r="AB122" s="196"/>
      <c r="AC122" s="404"/>
      <c r="AD122" s="403"/>
      <c r="AE122" s="196"/>
      <c r="AF122" s="404"/>
      <c r="AG122" s="403"/>
      <c r="AH122" s="196"/>
      <c r="AI122" s="404"/>
      <c r="AJ122" s="403"/>
      <c r="AK122" s="196"/>
      <c r="AL122" s="404"/>
      <c r="AM122" s="403"/>
      <c r="AN122" s="196"/>
      <c r="AO122" s="404"/>
      <c r="AP122" s="403"/>
      <c r="AQ122" s="196"/>
      <c r="AR122" s="404"/>
      <c r="AS122" s="403"/>
      <c r="AT122" s="196"/>
      <c r="AU122" s="404"/>
      <c r="AV122" s="403"/>
      <c r="AW122" s="196"/>
      <c r="AX122" s="404"/>
      <c r="AY122" s="403"/>
      <c r="AZ122" s="196"/>
      <c r="BA122" s="404"/>
      <c r="BB122" s="403"/>
      <c r="BC122" s="196"/>
      <c r="BD122" s="404"/>
      <c r="BE122" s="403"/>
      <c r="BF122" s="196"/>
      <c r="BG122" s="404"/>
      <c r="BH122" s="403"/>
      <c r="BI122" s="196"/>
      <c r="BJ122" s="404"/>
      <c r="BK122" s="403"/>
      <c r="BL122" s="196"/>
      <c r="BM122" s="404"/>
      <c r="BN122" s="403"/>
      <c r="BO122" s="196"/>
      <c r="BP122" s="404"/>
      <c r="BQ122" s="403"/>
      <c r="BR122" s="196"/>
      <c r="BS122" s="404"/>
      <c r="BT122" s="403"/>
      <c r="BU122" s="196"/>
      <c r="BV122" s="404"/>
      <c r="BW122" s="403"/>
      <c r="BX122" s="196"/>
      <c r="BY122" s="404"/>
      <c r="BZ122" s="403"/>
      <c r="CA122" s="196"/>
      <c r="CB122" s="404"/>
      <c r="CC122" s="403"/>
      <c r="CD122" s="196"/>
      <c r="CE122" s="404"/>
      <c r="CF122" s="403"/>
      <c r="CG122" s="196"/>
      <c r="CH122" s="404"/>
      <c r="CI122" s="403"/>
      <c r="CJ122" s="196"/>
      <c r="CK122" s="404"/>
      <c r="CL122" s="403"/>
      <c r="CM122" s="196"/>
      <c r="CN122" s="404"/>
    </row>
    <row r="123" spans="7:92" x14ac:dyDescent="0.25">
      <c r="G123" s="390"/>
      <c r="H123" s="390"/>
      <c r="I123" s="390"/>
      <c r="J123" s="194"/>
      <c r="K123" s="195"/>
      <c r="L123" s="195"/>
      <c r="M123" s="195"/>
      <c r="N123" s="194"/>
      <c r="O123" s="196"/>
      <c r="P123" s="196"/>
      <c r="Q123" s="196"/>
      <c r="R123" s="196"/>
      <c r="S123"/>
      <c r="T123" s="196"/>
      <c r="U123" s="196"/>
      <c r="V123" s="196"/>
      <c r="W123" s="196"/>
      <c r="X123" s="196"/>
      <c r="Y123" s="196"/>
      <c r="Z123" s="398"/>
      <c r="AA123" s="403"/>
      <c r="AB123" s="196"/>
      <c r="AC123" s="404"/>
      <c r="AD123" s="403"/>
      <c r="AE123" s="196"/>
      <c r="AF123" s="404"/>
      <c r="AG123" s="403"/>
      <c r="AH123" s="196"/>
      <c r="AI123" s="404"/>
      <c r="AJ123" s="403"/>
      <c r="AK123" s="196"/>
      <c r="AL123" s="404"/>
      <c r="AM123" s="403"/>
      <c r="AN123" s="196"/>
      <c r="AO123" s="404"/>
      <c r="AP123" s="403"/>
      <c r="AQ123" s="196"/>
      <c r="AR123" s="404"/>
      <c r="AS123" s="403"/>
      <c r="AT123" s="196"/>
      <c r="AU123" s="404"/>
      <c r="AV123" s="403"/>
      <c r="AW123" s="196"/>
      <c r="AX123" s="404"/>
      <c r="AY123" s="403"/>
      <c r="AZ123" s="196"/>
      <c r="BA123" s="404"/>
      <c r="BB123" s="403"/>
      <c r="BC123" s="196"/>
      <c r="BD123" s="404"/>
      <c r="BE123" s="403"/>
      <c r="BF123" s="196"/>
      <c r="BG123" s="404"/>
      <c r="BH123" s="403"/>
      <c r="BI123" s="196"/>
      <c r="BJ123" s="404"/>
      <c r="BK123" s="403"/>
      <c r="BL123" s="196"/>
      <c r="BM123" s="404"/>
      <c r="BN123" s="403"/>
      <c r="BO123" s="196"/>
      <c r="BP123" s="404"/>
      <c r="BQ123" s="403"/>
      <c r="BR123" s="196"/>
      <c r="BS123" s="404"/>
      <c r="BT123" s="403"/>
      <c r="BU123" s="196"/>
      <c r="BV123" s="404"/>
      <c r="BW123" s="403"/>
      <c r="BX123" s="196"/>
      <c r="BY123" s="404"/>
      <c r="BZ123" s="403"/>
      <c r="CA123" s="196"/>
      <c r="CB123" s="404"/>
      <c r="CC123" s="403"/>
      <c r="CD123" s="196"/>
      <c r="CE123" s="404"/>
      <c r="CF123" s="403"/>
      <c r="CG123" s="196"/>
      <c r="CH123" s="404"/>
      <c r="CI123" s="403"/>
      <c r="CJ123" s="196"/>
      <c r="CK123" s="404"/>
      <c r="CL123" s="403"/>
      <c r="CM123" s="196"/>
      <c r="CN123" s="404"/>
    </row>
    <row r="124" spans="7:92" x14ac:dyDescent="0.25">
      <c r="G124" s="390"/>
      <c r="H124" s="390"/>
      <c r="I124" s="390"/>
      <c r="J124" s="194"/>
      <c r="K124" s="195"/>
      <c r="L124" s="195"/>
      <c r="M124" s="195"/>
      <c r="N124" s="194"/>
      <c r="O124" s="196"/>
      <c r="P124" s="196"/>
      <c r="Q124" s="196"/>
      <c r="R124" s="196"/>
      <c r="S124"/>
      <c r="T124" s="196"/>
      <c r="U124" s="196"/>
      <c r="V124" s="196"/>
      <c r="W124" s="196"/>
      <c r="X124" s="196"/>
      <c r="Y124" s="196"/>
      <c r="Z124" s="398"/>
      <c r="AA124" s="403"/>
      <c r="AB124" s="196"/>
      <c r="AC124" s="404"/>
      <c r="AD124" s="403"/>
      <c r="AE124" s="196"/>
      <c r="AF124" s="404"/>
      <c r="AG124" s="403"/>
      <c r="AH124" s="196"/>
      <c r="AI124" s="404"/>
      <c r="AJ124" s="403"/>
      <c r="AK124" s="196"/>
      <c r="AL124" s="404"/>
      <c r="AM124" s="403"/>
      <c r="AN124" s="196"/>
      <c r="AO124" s="404"/>
      <c r="AP124" s="403"/>
      <c r="AQ124" s="196"/>
      <c r="AR124" s="404"/>
      <c r="AS124" s="403"/>
      <c r="AT124" s="196"/>
      <c r="AU124" s="404"/>
      <c r="AV124" s="403"/>
      <c r="AW124" s="196"/>
      <c r="AX124" s="404"/>
      <c r="AY124" s="403"/>
      <c r="AZ124" s="196"/>
      <c r="BA124" s="404"/>
      <c r="BB124" s="403"/>
      <c r="BC124" s="196"/>
      <c r="BD124" s="404"/>
      <c r="BE124" s="403"/>
      <c r="BF124" s="196"/>
      <c r="BG124" s="404"/>
      <c r="BH124" s="403"/>
      <c r="BI124" s="196"/>
      <c r="BJ124" s="404"/>
      <c r="BK124" s="403"/>
      <c r="BL124" s="196"/>
      <c r="BM124" s="404"/>
      <c r="BN124" s="403"/>
      <c r="BO124" s="196"/>
      <c r="BP124" s="404"/>
      <c r="BQ124" s="403"/>
      <c r="BR124" s="196"/>
      <c r="BS124" s="404"/>
      <c r="BT124" s="403"/>
      <c r="BU124" s="196"/>
      <c r="BV124" s="404"/>
      <c r="BW124" s="403"/>
      <c r="BX124" s="196"/>
      <c r="BY124" s="404"/>
      <c r="BZ124" s="403"/>
      <c r="CA124" s="196"/>
      <c r="CB124" s="404"/>
      <c r="CC124" s="403"/>
      <c r="CD124" s="196"/>
      <c r="CE124" s="404"/>
      <c r="CF124" s="403"/>
      <c r="CG124" s="196"/>
      <c r="CH124" s="404"/>
      <c r="CI124" s="403"/>
      <c r="CJ124" s="196"/>
      <c r="CK124" s="404"/>
      <c r="CL124" s="403"/>
      <c r="CM124" s="196"/>
      <c r="CN124" s="404"/>
    </row>
    <row r="125" spans="7:92" x14ac:dyDescent="0.25">
      <c r="G125" s="390"/>
      <c r="H125" s="390"/>
      <c r="I125" s="390"/>
      <c r="J125" s="194"/>
      <c r="K125" s="195"/>
      <c r="L125" s="195"/>
      <c r="M125" s="195"/>
      <c r="N125" s="194"/>
      <c r="O125" s="196"/>
      <c r="P125" s="196"/>
      <c r="Q125" s="196"/>
      <c r="R125" s="196"/>
      <c r="S125"/>
      <c r="T125" s="196"/>
      <c r="U125" s="196"/>
      <c r="V125" s="196"/>
      <c r="W125" s="196"/>
      <c r="X125" s="196"/>
      <c r="Y125" s="196"/>
      <c r="Z125" s="398"/>
      <c r="AA125" s="403"/>
      <c r="AB125" s="196"/>
      <c r="AC125" s="404"/>
      <c r="AD125" s="403"/>
      <c r="AE125" s="196"/>
      <c r="AF125" s="404"/>
      <c r="AG125" s="403"/>
      <c r="AH125" s="196"/>
      <c r="AI125" s="404"/>
      <c r="AJ125" s="403"/>
      <c r="AK125" s="196"/>
      <c r="AL125" s="404"/>
      <c r="AM125" s="403"/>
      <c r="AN125" s="196"/>
      <c r="AO125" s="404"/>
      <c r="AP125" s="403"/>
      <c r="AQ125" s="196"/>
      <c r="AR125" s="404"/>
      <c r="AS125" s="403"/>
      <c r="AT125" s="196"/>
      <c r="AU125" s="404"/>
      <c r="AV125" s="403"/>
      <c r="AW125" s="196"/>
      <c r="AX125" s="404"/>
      <c r="AY125" s="403"/>
      <c r="AZ125" s="196"/>
      <c r="BA125" s="404"/>
      <c r="BB125" s="403"/>
      <c r="BC125" s="196"/>
      <c r="BD125" s="404"/>
      <c r="BE125" s="403"/>
      <c r="BF125" s="196"/>
      <c r="BG125" s="404"/>
      <c r="BH125" s="403"/>
      <c r="BI125" s="196"/>
      <c r="BJ125" s="404"/>
      <c r="BK125" s="403"/>
      <c r="BL125" s="196"/>
      <c r="BM125" s="404"/>
      <c r="BN125" s="403"/>
      <c r="BO125" s="196"/>
      <c r="BP125" s="404"/>
      <c r="BQ125" s="403"/>
      <c r="BR125" s="196"/>
      <c r="BS125" s="404"/>
      <c r="BT125" s="403"/>
      <c r="BU125" s="196"/>
      <c r="BV125" s="404"/>
      <c r="BW125" s="403"/>
      <c r="BX125" s="196"/>
      <c r="BY125" s="404"/>
      <c r="BZ125" s="403"/>
      <c r="CA125" s="196"/>
      <c r="CB125" s="404"/>
      <c r="CC125" s="403"/>
      <c r="CD125" s="196"/>
      <c r="CE125" s="404"/>
      <c r="CF125" s="403"/>
      <c r="CG125" s="196"/>
      <c r="CH125" s="404"/>
      <c r="CI125" s="403"/>
      <c r="CJ125" s="196"/>
      <c r="CK125" s="404"/>
      <c r="CL125" s="403"/>
      <c r="CM125" s="196"/>
      <c r="CN125" s="404"/>
    </row>
    <row r="126" spans="7:92" x14ac:dyDescent="0.25">
      <c r="G126" s="390"/>
      <c r="H126" s="390"/>
      <c r="I126" s="390"/>
      <c r="J126" s="194"/>
      <c r="K126" s="195"/>
      <c r="L126" s="195"/>
      <c r="M126" s="195"/>
      <c r="N126" s="194"/>
      <c r="O126" s="196"/>
      <c r="P126" s="196"/>
      <c r="Q126" s="196"/>
      <c r="R126" s="196"/>
      <c r="S126"/>
      <c r="T126" s="196"/>
      <c r="U126" s="196"/>
      <c r="V126" s="196"/>
      <c r="W126" s="196"/>
      <c r="X126" s="196"/>
      <c r="Y126" s="196"/>
      <c r="Z126" s="398"/>
      <c r="AA126" s="403"/>
      <c r="AB126" s="196"/>
      <c r="AC126" s="404"/>
      <c r="AD126" s="403"/>
      <c r="AE126" s="196"/>
      <c r="AF126" s="404"/>
      <c r="AG126" s="403"/>
      <c r="AH126" s="196"/>
      <c r="AI126" s="404"/>
      <c r="AJ126" s="403"/>
      <c r="AK126" s="196"/>
      <c r="AL126" s="404"/>
      <c r="AM126" s="403"/>
      <c r="AN126" s="196"/>
      <c r="AO126" s="404"/>
      <c r="AP126" s="403"/>
      <c r="AQ126" s="196"/>
      <c r="AR126" s="404"/>
      <c r="AS126" s="403"/>
      <c r="AT126" s="196"/>
      <c r="AU126" s="404"/>
      <c r="AV126" s="403"/>
      <c r="AW126" s="196"/>
      <c r="AX126" s="404"/>
      <c r="AY126" s="403"/>
      <c r="AZ126" s="196"/>
      <c r="BA126" s="404"/>
      <c r="BB126" s="403"/>
      <c r="BC126" s="196"/>
      <c r="BD126" s="404"/>
      <c r="BE126" s="403"/>
      <c r="BF126" s="196"/>
      <c r="BG126" s="404"/>
      <c r="BH126" s="403"/>
      <c r="BI126" s="196"/>
      <c r="BJ126" s="404"/>
      <c r="BK126" s="403"/>
      <c r="BL126" s="196"/>
      <c r="BM126" s="404"/>
      <c r="BN126" s="403"/>
      <c r="BO126" s="196"/>
      <c r="BP126" s="404"/>
      <c r="BQ126" s="403"/>
      <c r="BR126" s="196"/>
      <c r="BS126" s="404"/>
      <c r="BT126" s="403"/>
      <c r="BU126" s="196"/>
      <c r="BV126" s="404"/>
      <c r="BW126" s="403"/>
      <c r="BX126" s="196"/>
      <c r="BY126" s="404"/>
      <c r="BZ126" s="403"/>
      <c r="CA126" s="196"/>
      <c r="CB126" s="404"/>
      <c r="CC126" s="403"/>
      <c r="CD126" s="196"/>
      <c r="CE126" s="404"/>
      <c r="CF126" s="403"/>
      <c r="CG126" s="196"/>
      <c r="CH126" s="404"/>
      <c r="CI126" s="403"/>
      <c r="CJ126" s="196"/>
      <c r="CK126" s="404"/>
      <c r="CL126" s="403"/>
      <c r="CM126" s="196"/>
      <c r="CN126" s="404"/>
    </row>
    <row r="127" spans="7:92" x14ac:dyDescent="0.25">
      <c r="G127" s="390"/>
      <c r="H127" s="390"/>
      <c r="I127" s="390"/>
      <c r="J127" s="194"/>
      <c r="K127" s="195"/>
      <c r="L127" s="195"/>
      <c r="M127" s="195"/>
      <c r="N127" s="194"/>
      <c r="O127" s="196"/>
      <c r="P127" s="196"/>
      <c r="Q127" s="196"/>
      <c r="R127" s="196"/>
      <c r="S127"/>
      <c r="T127" s="196"/>
      <c r="U127" s="196"/>
      <c r="V127" s="196"/>
      <c r="W127" s="196"/>
      <c r="X127" s="196"/>
      <c r="Y127" s="196"/>
      <c r="Z127" s="398"/>
      <c r="AA127" s="403"/>
      <c r="AB127" s="196"/>
      <c r="AC127" s="404"/>
      <c r="AD127" s="403"/>
      <c r="AE127" s="196"/>
      <c r="AF127" s="404"/>
      <c r="AG127" s="403"/>
      <c r="AH127" s="196"/>
      <c r="AI127" s="404"/>
      <c r="AJ127" s="403"/>
      <c r="AK127" s="196"/>
      <c r="AL127" s="404"/>
      <c r="AM127" s="403"/>
      <c r="AN127" s="196"/>
      <c r="AO127" s="404"/>
      <c r="AP127" s="403"/>
      <c r="AQ127" s="196"/>
      <c r="AR127" s="404"/>
      <c r="AS127" s="403"/>
      <c r="AT127" s="196"/>
      <c r="AU127" s="404"/>
      <c r="AV127" s="403"/>
      <c r="AW127" s="196"/>
      <c r="AX127" s="404"/>
      <c r="AY127" s="403"/>
      <c r="AZ127" s="196"/>
      <c r="BA127" s="404"/>
      <c r="BB127" s="403"/>
      <c r="BC127" s="196"/>
      <c r="BD127" s="404"/>
      <c r="BE127" s="403"/>
      <c r="BF127" s="196"/>
      <c r="BG127" s="404"/>
      <c r="BH127" s="403"/>
      <c r="BI127" s="196"/>
      <c r="BJ127" s="404"/>
      <c r="BK127" s="403"/>
      <c r="BL127" s="196"/>
      <c r="BM127" s="404"/>
      <c r="BN127" s="403"/>
      <c r="BO127" s="196"/>
      <c r="BP127" s="404"/>
      <c r="BQ127" s="403"/>
      <c r="BR127" s="196"/>
      <c r="BS127" s="404"/>
      <c r="BT127" s="403"/>
      <c r="BU127" s="196"/>
      <c r="BV127" s="404"/>
      <c r="BW127" s="403"/>
      <c r="BX127" s="196"/>
      <c r="BY127" s="404"/>
      <c r="BZ127" s="403"/>
      <c r="CA127" s="196"/>
      <c r="CB127" s="404"/>
      <c r="CC127" s="403"/>
      <c r="CD127" s="196"/>
      <c r="CE127" s="404"/>
      <c r="CF127" s="403"/>
      <c r="CG127" s="196"/>
      <c r="CH127" s="404"/>
      <c r="CI127" s="403"/>
      <c r="CJ127" s="196"/>
      <c r="CK127" s="404"/>
      <c r="CL127" s="403"/>
      <c r="CM127" s="196"/>
      <c r="CN127" s="404"/>
    </row>
    <row r="128" spans="7:92" x14ac:dyDescent="0.25">
      <c r="G128" s="390"/>
      <c r="H128" s="390"/>
      <c r="I128" s="390"/>
      <c r="J128" s="194"/>
      <c r="K128" s="195"/>
      <c r="L128" s="195"/>
      <c r="M128" s="195"/>
      <c r="N128" s="194"/>
      <c r="O128" s="196"/>
      <c r="P128" s="196"/>
      <c r="Q128" s="196"/>
      <c r="R128" s="196"/>
      <c r="S128"/>
      <c r="T128" s="196"/>
      <c r="U128" s="196"/>
      <c r="V128" s="196"/>
      <c r="W128" s="196"/>
      <c r="X128" s="196"/>
      <c r="Y128" s="196"/>
      <c r="Z128" s="398"/>
      <c r="AA128" s="403"/>
      <c r="AB128" s="196"/>
      <c r="AC128" s="404"/>
      <c r="AD128" s="403"/>
      <c r="AE128" s="196"/>
      <c r="AF128" s="404"/>
      <c r="AG128" s="403"/>
      <c r="AH128" s="196"/>
      <c r="AI128" s="404"/>
      <c r="AJ128" s="403"/>
      <c r="AK128" s="196"/>
      <c r="AL128" s="404"/>
      <c r="AM128" s="403"/>
      <c r="AN128" s="196"/>
      <c r="AO128" s="404"/>
      <c r="AP128" s="403"/>
      <c r="AQ128" s="196"/>
      <c r="AR128" s="404"/>
      <c r="AS128" s="403"/>
      <c r="AT128" s="196"/>
      <c r="AU128" s="404"/>
      <c r="AV128" s="403"/>
      <c r="AW128" s="196"/>
      <c r="AX128" s="404"/>
      <c r="AY128" s="403"/>
      <c r="AZ128" s="196"/>
      <c r="BA128" s="404"/>
      <c r="BB128" s="403"/>
      <c r="BC128" s="196"/>
      <c r="BD128" s="404"/>
      <c r="BE128" s="403"/>
      <c r="BF128" s="196"/>
      <c r="BG128" s="404"/>
      <c r="BH128" s="403"/>
      <c r="BI128" s="196"/>
      <c r="BJ128" s="404"/>
      <c r="BK128" s="403"/>
      <c r="BL128" s="196"/>
      <c r="BM128" s="404"/>
      <c r="BN128" s="403"/>
      <c r="BO128" s="196"/>
      <c r="BP128" s="404"/>
      <c r="BQ128" s="403"/>
      <c r="BR128" s="196"/>
      <c r="BS128" s="404"/>
      <c r="BT128" s="403"/>
      <c r="BU128" s="196"/>
      <c r="BV128" s="404"/>
      <c r="BW128" s="403"/>
      <c r="BX128" s="196"/>
      <c r="BY128" s="404"/>
      <c r="BZ128" s="403"/>
      <c r="CA128" s="196"/>
      <c r="CB128" s="404"/>
      <c r="CC128" s="403"/>
      <c r="CD128" s="196"/>
      <c r="CE128" s="404"/>
      <c r="CF128" s="403"/>
      <c r="CG128" s="196"/>
      <c r="CH128" s="404"/>
      <c r="CI128" s="403"/>
      <c r="CJ128" s="196"/>
      <c r="CK128" s="404"/>
      <c r="CL128" s="403"/>
      <c r="CM128" s="196"/>
      <c r="CN128" s="404"/>
    </row>
    <row r="129" spans="7:92" x14ac:dyDescent="0.25">
      <c r="G129" s="390"/>
      <c r="H129" s="390"/>
      <c r="I129" s="390"/>
      <c r="J129" s="194"/>
      <c r="K129" s="195"/>
      <c r="L129" s="195"/>
      <c r="M129" s="195"/>
      <c r="N129" s="194"/>
      <c r="O129" s="196"/>
      <c r="P129" s="196"/>
      <c r="Q129" s="196"/>
      <c r="R129" s="196"/>
      <c r="S129"/>
      <c r="T129" s="196"/>
      <c r="U129" s="196"/>
      <c r="V129" s="196"/>
      <c r="W129" s="196"/>
      <c r="X129" s="196"/>
      <c r="Y129" s="196"/>
      <c r="Z129" s="398"/>
      <c r="AA129" s="403"/>
      <c r="AB129" s="196"/>
      <c r="AC129" s="404"/>
      <c r="AD129" s="403"/>
      <c r="AE129" s="196"/>
      <c r="AF129" s="404"/>
      <c r="AG129" s="403"/>
      <c r="AH129" s="196"/>
      <c r="AI129" s="404"/>
      <c r="AJ129" s="403"/>
      <c r="AK129" s="196"/>
      <c r="AL129" s="404"/>
      <c r="AM129" s="403"/>
      <c r="AN129" s="196"/>
      <c r="AO129" s="404"/>
      <c r="AP129" s="403"/>
      <c r="AQ129" s="196"/>
      <c r="AR129" s="404"/>
      <c r="AS129" s="403"/>
      <c r="AT129" s="196"/>
      <c r="AU129" s="404"/>
      <c r="AV129" s="403"/>
      <c r="AW129" s="196"/>
      <c r="AX129" s="404"/>
      <c r="AY129" s="403"/>
      <c r="AZ129" s="196"/>
      <c r="BA129" s="404"/>
      <c r="BB129" s="403"/>
      <c r="BC129" s="196"/>
      <c r="BD129" s="404"/>
      <c r="BE129" s="403"/>
      <c r="BF129" s="196"/>
      <c r="BG129" s="404"/>
      <c r="BH129" s="403"/>
      <c r="BI129" s="196"/>
      <c r="BJ129" s="404"/>
      <c r="BK129" s="403"/>
      <c r="BL129" s="196"/>
      <c r="BM129" s="404"/>
      <c r="BN129" s="403"/>
      <c r="BO129" s="196"/>
      <c r="BP129" s="404"/>
      <c r="BQ129" s="403"/>
      <c r="BR129" s="196"/>
      <c r="BS129" s="404"/>
      <c r="BT129" s="403"/>
      <c r="BU129" s="196"/>
      <c r="BV129" s="404"/>
      <c r="BW129" s="403"/>
      <c r="BX129" s="196"/>
      <c r="BY129" s="404"/>
      <c r="BZ129" s="403"/>
      <c r="CA129" s="196"/>
      <c r="CB129" s="404"/>
      <c r="CC129" s="403"/>
      <c r="CD129" s="196"/>
      <c r="CE129" s="404"/>
      <c r="CF129" s="403"/>
      <c r="CG129" s="196"/>
      <c r="CH129" s="404"/>
      <c r="CI129" s="403"/>
      <c r="CJ129" s="196"/>
      <c r="CK129" s="404"/>
      <c r="CL129" s="403"/>
      <c r="CM129" s="196"/>
      <c r="CN129" s="404"/>
    </row>
    <row r="130" spans="7:92" x14ac:dyDescent="0.25">
      <c r="G130" s="390"/>
      <c r="H130" s="390"/>
      <c r="I130" s="390"/>
      <c r="J130" s="194"/>
      <c r="K130" s="195"/>
      <c r="L130" s="195"/>
      <c r="M130" s="195"/>
      <c r="N130" s="194"/>
      <c r="O130" s="196"/>
      <c r="P130" s="196"/>
      <c r="Q130" s="196"/>
      <c r="R130" s="196"/>
      <c r="S130"/>
      <c r="T130" s="196"/>
      <c r="U130" s="196"/>
      <c r="V130" s="196"/>
      <c r="W130" s="196"/>
      <c r="X130" s="196"/>
      <c r="Y130" s="196"/>
      <c r="Z130" s="398"/>
      <c r="AA130" s="403"/>
      <c r="AB130" s="196"/>
      <c r="AC130" s="404"/>
      <c r="AD130" s="403"/>
      <c r="AE130" s="196"/>
      <c r="AF130" s="404"/>
      <c r="AG130" s="403"/>
      <c r="AH130" s="196"/>
      <c r="AI130" s="404"/>
      <c r="AJ130" s="403"/>
      <c r="AK130" s="196"/>
      <c r="AL130" s="404"/>
      <c r="AM130" s="403"/>
      <c r="AN130" s="196"/>
      <c r="AO130" s="404"/>
      <c r="AP130" s="403"/>
      <c r="AQ130" s="196"/>
      <c r="AR130" s="404"/>
      <c r="AS130" s="403"/>
      <c r="AT130" s="196"/>
      <c r="AU130" s="404"/>
      <c r="AV130" s="403"/>
      <c r="AW130" s="196"/>
      <c r="AX130" s="404"/>
      <c r="AY130" s="403"/>
      <c r="AZ130" s="196"/>
      <c r="BA130" s="404"/>
      <c r="BB130" s="403"/>
      <c r="BC130" s="196"/>
      <c r="BD130" s="404"/>
      <c r="BE130" s="403"/>
      <c r="BF130" s="196"/>
      <c r="BG130" s="404"/>
      <c r="BH130" s="403"/>
      <c r="BI130" s="196"/>
      <c r="BJ130" s="404"/>
      <c r="BK130" s="403"/>
      <c r="BL130" s="196"/>
      <c r="BM130" s="404"/>
      <c r="BN130" s="403"/>
      <c r="BO130" s="196"/>
      <c r="BP130" s="404"/>
      <c r="BQ130" s="403"/>
      <c r="BR130" s="196"/>
      <c r="BS130" s="404"/>
      <c r="BT130" s="403"/>
      <c r="BU130" s="196"/>
      <c r="BV130" s="404"/>
      <c r="BW130" s="403"/>
      <c r="BX130" s="196"/>
      <c r="BY130" s="404"/>
      <c r="BZ130" s="403"/>
      <c r="CA130" s="196"/>
      <c r="CB130" s="404"/>
      <c r="CC130" s="403"/>
      <c r="CD130" s="196"/>
      <c r="CE130" s="404"/>
      <c r="CF130" s="403"/>
      <c r="CG130" s="196"/>
      <c r="CH130" s="404"/>
      <c r="CI130" s="403"/>
      <c r="CJ130" s="196"/>
      <c r="CK130" s="404"/>
      <c r="CL130" s="403"/>
      <c r="CM130" s="196"/>
      <c r="CN130" s="404"/>
    </row>
    <row r="131" spans="7:92" x14ac:dyDescent="0.25">
      <c r="G131" s="390"/>
      <c r="H131" s="390"/>
      <c r="I131" s="390"/>
      <c r="J131" s="194"/>
      <c r="K131" s="195"/>
      <c r="L131" s="195"/>
      <c r="M131" s="195"/>
      <c r="N131" s="194"/>
      <c r="O131" s="196"/>
      <c r="P131" s="196"/>
      <c r="Q131" s="196"/>
      <c r="R131" s="196"/>
      <c r="S131"/>
      <c r="T131" s="196"/>
      <c r="U131" s="196"/>
      <c r="V131" s="196"/>
      <c r="W131" s="196"/>
      <c r="X131" s="196"/>
      <c r="Y131" s="196"/>
      <c r="Z131" s="398"/>
      <c r="AA131" s="403"/>
      <c r="AB131" s="196"/>
      <c r="AC131" s="404"/>
      <c r="AD131" s="403"/>
      <c r="AE131" s="196"/>
      <c r="AF131" s="404"/>
      <c r="AG131" s="403"/>
      <c r="AH131" s="196"/>
      <c r="AI131" s="404"/>
      <c r="AJ131" s="403"/>
      <c r="AK131" s="196"/>
      <c r="AL131" s="404"/>
      <c r="AM131" s="403"/>
      <c r="AN131" s="196"/>
      <c r="AO131" s="404"/>
      <c r="AP131" s="403"/>
      <c r="AQ131" s="196"/>
      <c r="AR131" s="404"/>
      <c r="AS131" s="403"/>
      <c r="AT131" s="196"/>
      <c r="AU131" s="404"/>
      <c r="AV131" s="403"/>
      <c r="AW131" s="196"/>
      <c r="AX131" s="404"/>
      <c r="AY131" s="403"/>
      <c r="AZ131" s="196"/>
      <c r="BA131" s="404"/>
      <c r="BB131" s="403"/>
      <c r="BC131" s="196"/>
      <c r="BD131" s="404"/>
      <c r="BE131" s="403"/>
      <c r="BF131" s="196"/>
      <c r="BG131" s="404"/>
      <c r="BH131" s="403"/>
      <c r="BI131" s="196"/>
      <c r="BJ131" s="404"/>
      <c r="BK131" s="403"/>
      <c r="BL131" s="196"/>
      <c r="BM131" s="404"/>
      <c r="BN131" s="403"/>
      <c r="BO131" s="196"/>
      <c r="BP131" s="404"/>
      <c r="BQ131" s="403"/>
      <c r="BR131" s="196"/>
      <c r="BS131" s="404"/>
      <c r="BT131" s="403"/>
      <c r="BU131" s="196"/>
      <c r="BV131" s="404"/>
      <c r="BW131" s="403"/>
      <c r="BX131" s="196"/>
      <c r="BY131" s="404"/>
      <c r="BZ131" s="403"/>
      <c r="CA131" s="196"/>
      <c r="CB131" s="404"/>
      <c r="CC131" s="403"/>
      <c r="CD131" s="196"/>
      <c r="CE131" s="404"/>
      <c r="CF131" s="403"/>
      <c r="CG131" s="196"/>
      <c r="CH131" s="404"/>
      <c r="CI131" s="403"/>
      <c r="CJ131" s="196"/>
      <c r="CK131" s="404"/>
      <c r="CL131" s="403"/>
      <c r="CM131" s="196"/>
      <c r="CN131" s="404"/>
    </row>
    <row r="132" spans="7:92" x14ac:dyDescent="0.25">
      <c r="G132" s="390"/>
      <c r="H132" s="390"/>
      <c r="I132" s="390"/>
      <c r="J132" s="194"/>
      <c r="K132" s="195"/>
      <c r="L132" s="195"/>
      <c r="M132" s="195"/>
      <c r="N132" s="194"/>
      <c r="O132" s="196"/>
      <c r="P132" s="196"/>
      <c r="Q132" s="196"/>
      <c r="R132" s="196"/>
      <c r="S132"/>
      <c r="T132" s="196"/>
      <c r="U132" s="196"/>
      <c r="V132" s="196"/>
      <c r="W132" s="196"/>
      <c r="X132" s="196"/>
      <c r="Y132" s="196"/>
      <c r="Z132" s="398"/>
      <c r="AA132" s="403"/>
      <c r="AB132" s="196"/>
      <c r="AC132" s="404"/>
      <c r="AD132" s="403"/>
      <c r="AE132" s="196"/>
      <c r="AF132" s="404"/>
      <c r="AG132" s="403"/>
      <c r="AH132" s="196"/>
      <c r="AI132" s="404"/>
      <c r="AJ132" s="403"/>
      <c r="AK132" s="196"/>
      <c r="AL132" s="404"/>
      <c r="AM132" s="403"/>
      <c r="AN132" s="196"/>
      <c r="AO132" s="404"/>
      <c r="AP132" s="403"/>
      <c r="AQ132" s="196"/>
      <c r="AR132" s="404"/>
      <c r="AS132" s="403"/>
      <c r="AT132" s="196"/>
      <c r="AU132" s="404"/>
      <c r="AV132" s="403"/>
      <c r="AW132" s="196"/>
      <c r="AX132" s="404"/>
      <c r="AY132" s="403"/>
      <c r="AZ132" s="196"/>
      <c r="BA132" s="404"/>
      <c r="BB132" s="403"/>
      <c r="BC132" s="196"/>
      <c r="BD132" s="404"/>
      <c r="BE132" s="403"/>
      <c r="BF132" s="196"/>
      <c r="BG132" s="404"/>
      <c r="BH132" s="403"/>
      <c r="BI132" s="196"/>
      <c r="BJ132" s="404"/>
      <c r="BK132" s="403"/>
      <c r="BL132" s="196"/>
      <c r="BM132" s="404"/>
      <c r="BN132" s="403"/>
      <c r="BO132" s="196"/>
      <c r="BP132" s="404"/>
      <c r="BQ132" s="403"/>
      <c r="BR132" s="196"/>
      <c r="BS132" s="404"/>
      <c r="BT132" s="403"/>
      <c r="BU132" s="196"/>
      <c r="BV132" s="404"/>
      <c r="BW132" s="403"/>
      <c r="BX132" s="196"/>
      <c r="BY132" s="404"/>
      <c r="BZ132" s="403"/>
      <c r="CA132" s="196"/>
      <c r="CB132" s="404"/>
      <c r="CC132" s="403"/>
      <c r="CD132" s="196"/>
      <c r="CE132" s="404"/>
      <c r="CF132" s="403"/>
      <c r="CG132" s="196"/>
      <c r="CH132" s="404"/>
      <c r="CI132" s="403"/>
      <c r="CJ132" s="196"/>
      <c r="CK132" s="404"/>
      <c r="CL132" s="403"/>
      <c r="CM132" s="196"/>
      <c r="CN132" s="404"/>
    </row>
    <row r="133" spans="7:92" x14ac:dyDescent="0.25">
      <c r="G133" s="390"/>
      <c r="H133" s="390"/>
      <c r="I133" s="390"/>
      <c r="J133" s="194"/>
      <c r="K133" s="195"/>
      <c r="L133" s="195"/>
      <c r="M133" s="195"/>
      <c r="N133" s="194"/>
      <c r="O133" s="196"/>
      <c r="P133" s="196"/>
      <c r="Q133" s="196"/>
      <c r="R133" s="196"/>
      <c r="S133"/>
      <c r="T133" s="196"/>
      <c r="U133" s="196"/>
      <c r="V133" s="196"/>
      <c r="W133" s="196"/>
      <c r="X133" s="196"/>
      <c r="Y133" s="196"/>
      <c r="Z133" s="398"/>
      <c r="AA133" s="403"/>
      <c r="AB133" s="196"/>
      <c r="AC133" s="404"/>
      <c r="AD133" s="403"/>
      <c r="AE133" s="196"/>
      <c r="AF133" s="404"/>
      <c r="AG133" s="403"/>
      <c r="AH133" s="196"/>
      <c r="AI133" s="404"/>
      <c r="AJ133" s="403"/>
      <c r="AK133" s="196"/>
      <c r="AL133" s="404"/>
      <c r="AM133" s="403"/>
      <c r="AN133" s="196"/>
      <c r="AO133" s="404"/>
      <c r="AP133" s="403"/>
      <c r="AQ133" s="196"/>
      <c r="AR133" s="404"/>
      <c r="AS133" s="403"/>
      <c r="AT133" s="196"/>
      <c r="AU133" s="404"/>
      <c r="AV133" s="403"/>
      <c r="AW133" s="196"/>
      <c r="AX133" s="404"/>
      <c r="AY133" s="403"/>
      <c r="AZ133" s="196"/>
      <c r="BA133" s="404"/>
      <c r="BB133" s="403"/>
      <c r="BC133" s="196"/>
      <c r="BD133" s="404"/>
      <c r="BE133" s="403"/>
      <c r="BF133" s="196"/>
      <c r="BG133" s="404"/>
      <c r="BH133" s="403"/>
      <c r="BI133" s="196"/>
      <c r="BJ133" s="404"/>
      <c r="BK133" s="403"/>
      <c r="BL133" s="196"/>
      <c r="BM133" s="404"/>
      <c r="BN133" s="403"/>
      <c r="BO133" s="196"/>
      <c r="BP133" s="404"/>
      <c r="BQ133" s="403"/>
      <c r="BR133" s="196"/>
      <c r="BS133" s="404"/>
      <c r="BT133" s="403"/>
      <c r="BU133" s="196"/>
      <c r="BV133" s="404"/>
      <c r="BW133" s="403"/>
      <c r="BX133" s="196"/>
      <c r="BY133" s="404"/>
      <c r="BZ133" s="403"/>
      <c r="CA133" s="196"/>
      <c r="CB133" s="404"/>
      <c r="CC133" s="403"/>
      <c r="CD133" s="196"/>
      <c r="CE133" s="404"/>
      <c r="CF133" s="403"/>
      <c r="CG133" s="196"/>
      <c r="CH133" s="404"/>
      <c r="CI133" s="403"/>
      <c r="CJ133" s="196"/>
      <c r="CK133" s="404"/>
      <c r="CL133" s="403"/>
      <c r="CM133" s="196"/>
      <c r="CN133" s="404"/>
    </row>
    <row r="134" spans="7:92" x14ac:dyDescent="0.25">
      <c r="G134" s="390"/>
      <c r="H134" s="390"/>
      <c r="I134" s="390"/>
      <c r="J134" s="194"/>
      <c r="K134" s="195"/>
      <c r="L134" s="195"/>
      <c r="M134" s="195"/>
      <c r="N134" s="194"/>
      <c r="O134" s="196"/>
      <c r="P134" s="196"/>
      <c r="Q134" s="196"/>
      <c r="R134" s="196"/>
      <c r="S134"/>
      <c r="T134" s="196"/>
      <c r="U134" s="196"/>
      <c r="V134" s="196"/>
      <c r="W134" s="196"/>
      <c r="X134" s="196"/>
      <c r="Y134" s="196"/>
      <c r="Z134" s="398"/>
      <c r="AA134" s="403"/>
      <c r="AB134" s="196"/>
      <c r="AC134" s="404"/>
      <c r="AD134" s="403"/>
      <c r="AE134" s="196"/>
      <c r="AF134" s="404"/>
      <c r="AG134" s="403"/>
      <c r="AH134" s="196"/>
      <c r="AI134" s="404"/>
      <c r="AJ134" s="403"/>
      <c r="AK134" s="196"/>
      <c r="AL134" s="404"/>
      <c r="AM134" s="403"/>
      <c r="AN134" s="196"/>
      <c r="AO134" s="404"/>
      <c r="AP134" s="403"/>
      <c r="AQ134" s="196"/>
      <c r="AR134" s="404"/>
      <c r="AS134" s="403"/>
      <c r="AT134" s="196"/>
      <c r="AU134" s="404"/>
      <c r="AV134" s="403"/>
      <c r="AW134" s="196"/>
      <c r="AX134" s="404"/>
      <c r="AY134" s="403"/>
      <c r="AZ134" s="196"/>
      <c r="BA134" s="404"/>
      <c r="BB134" s="403"/>
      <c r="BC134" s="196"/>
      <c r="BD134" s="404"/>
      <c r="BE134" s="403"/>
      <c r="BF134" s="196"/>
      <c r="BG134" s="404"/>
      <c r="BH134" s="403"/>
      <c r="BI134" s="196"/>
      <c r="BJ134" s="404"/>
      <c r="BK134" s="403"/>
      <c r="BL134" s="196"/>
      <c r="BM134" s="404"/>
      <c r="BN134" s="403"/>
      <c r="BO134" s="196"/>
      <c r="BP134" s="404"/>
      <c r="BQ134" s="403"/>
      <c r="BR134" s="196"/>
      <c r="BS134" s="404"/>
      <c r="BT134" s="403"/>
      <c r="BU134" s="196"/>
      <c r="BV134" s="404"/>
      <c r="BW134" s="403"/>
      <c r="BX134" s="196"/>
      <c r="BY134" s="404"/>
      <c r="BZ134" s="403"/>
      <c r="CA134" s="196"/>
      <c r="CB134" s="404"/>
      <c r="CC134" s="403"/>
      <c r="CD134" s="196"/>
      <c r="CE134" s="404"/>
      <c r="CF134" s="403"/>
      <c r="CG134" s="196"/>
      <c r="CH134" s="404"/>
      <c r="CI134" s="403"/>
      <c r="CJ134" s="196"/>
      <c r="CK134" s="404"/>
      <c r="CL134" s="403"/>
      <c r="CM134" s="196"/>
      <c r="CN134" s="404"/>
    </row>
    <row r="135" spans="7:92" x14ac:dyDescent="0.25">
      <c r="G135" s="390"/>
      <c r="H135" s="390"/>
      <c r="I135" s="390"/>
      <c r="J135" s="194"/>
      <c r="K135" s="195"/>
      <c r="L135" s="195"/>
      <c r="M135" s="195"/>
      <c r="N135" s="194"/>
      <c r="O135" s="196"/>
      <c r="P135" s="196"/>
      <c r="Q135" s="196"/>
      <c r="R135" s="196"/>
      <c r="S135"/>
      <c r="T135" s="196"/>
      <c r="U135" s="196"/>
      <c r="V135" s="196"/>
      <c r="W135" s="196"/>
      <c r="X135" s="196"/>
      <c r="Y135" s="196"/>
      <c r="Z135" s="398"/>
      <c r="AA135" s="403"/>
      <c r="AB135" s="196"/>
      <c r="AC135" s="404"/>
      <c r="AD135" s="403"/>
      <c r="AE135" s="196"/>
      <c r="AF135" s="404"/>
      <c r="AG135" s="403"/>
      <c r="AH135" s="196"/>
      <c r="AI135" s="404"/>
      <c r="AJ135" s="403"/>
      <c r="AK135" s="196"/>
      <c r="AL135" s="404"/>
      <c r="AM135" s="403"/>
      <c r="AN135" s="196"/>
      <c r="AO135" s="404"/>
      <c r="AP135" s="403"/>
      <c r="AQ135" s="196"/>
      <c r="AR135" s="404"/>
      <c r="AS135" s="403"/>
      <c r="AT135" s="196"/>
      <c r="AU135" s="404"/>
      <c r="AV135" s="403"/>
      <c r="AW135" s="196"/>
      <c r="AX135" s="404"/>
      <c r="AY135" s="403"/>
      <c r="AZ135" s="196"/>
      <c r="BA135" s="404"/>
      <c r="BB135" s="403"/>
      <c r="BC135" s="196"/>
      <c r="BD135" s="404"/>
      <c r="BE135" s="403"/>
      <c r="BF135" s="196"/>
      <c r="BG135" s="404"/>
      <c r="BH135" s="403"/>
      <c r="BI135" s="196"/>
      <c r="BJ135" s="404"/>
      <c r="BK135" s="403"/>
      <c r="BL135" s="196"/>
      <c r="BM135" s="404"/>
      <c r="BN135" s="403"/>
      <c r="BO135" s="196"/>
      <c r="BP135" s="404"/>
      <c r="BQ135" s="403"/>
      <c r="BR135" s="196"/>
      <c r="BS135" s="404"/>
      <c r="BT135" s="403"/>
      <c r="BU135" s="196"/>
      <c r="BV135" s="404"/>
      <c r="BW135" s="403"/>
      <c r="BX135" s="196"/>
      <c r="BY135" s="404"/>
      <c r="BZ135" s="403"/>
      <c r="CA135" s="196"/>
      <c r="CB135" s="404"/>
      <c r="CC135" s="403"/>
      <c r="CD135" s="196"/>
      <c r="CE135" s="404"/>
      <c r="CF135" s="403"/>
      <c r="CG135" s="196"/>
      <c r="CH135" s="404"/>
      <c r="CI135" s="403"/>
      <c r="CJ135" s="196"/>
      <c r="CK135" s="404"/>
      <c r="CL135" s="403"/>
      <c r="CM135" s="196"/>
      <c r="CN135" s="404"/>
    </row>
    <row r="136" spans="7:92" x14ac:dyDescent="0.25">
      <c r="G136" s="390"/>
      <c r="H136" s="390"/>
      <c r="I136" s="390"/>
      <c r="J136" s="194"/>
      <c r="K136" s="195"/>
      <c r="L136" s="195"/>
      <c r="M136" s="195"/>
      <c r="N136" s="194"/>
      <c r="O136" s="196"/>
      <c r="P136" s="196"/>
      <c r="Q136" s="196"/>
      <c r="R136" s="196"/>
      <c r="S136"/>
      <c r="T136" s="196"/>
      <c r="U136" s="196"/>
      <c r="V136" s="196"/>
      <c r="W136" s="196"/>
      <c r="X136" s="196"/>
      <c r="Y136" s="196"/>
      <c r="Z136" s="398"/>
      <c r="AA136" s="403"/>
      <c r="AB136" s="196"/>
      <c r="AC136" s="404"/>
      <c r="AD136" s="403"/>
      <c r="AE136" s="196"/>
      <c r="AF136" s="404"/>
      <c r="AG136" s="403"/>
      <c r="AH136" s="196"/>
      <c r="AI136" s="404"/>
      <c r="AJ136" s="403"/>
      <c r="AK136" s="196"/>
      <c r="AL136" s="404"/>
      <c r="AM136" s="403"/>
      <c r="AN136" s="196"/>
      <c r="AO136" s="404"/>
      <c r="AP136" s="403"/>
      <c r="AQ136" s="196"/>
      <c r="AR136" s="404"/>
      <c r="AS136" s="403"/>
      <c r="AT136" s="196"/>
      <c r="AU136" s="404"/>
      <c r="AV136" s="403"/>
      <c r="AW136" s="196"/>
      <c r="AX136" s="404"/>
      <c r="AY136" s="403"/>
      <c r="AZ136" s="196"/>
      <c r="BA136" s="404"/>
      <c r="BB136" s="403"/>
      <c r="BC136" s="196"/>
      <c r="BD136" s="404"/>
      <c r="BE136" s="403"/>
      <c r="BF136" s="196"/>
      <c r="BG136" s="404"/>
      <c r="BH136" s="403"/>
      <c r="BI136" s="196"/>
      <c r="BJ136" s="404"/>
      <c r="BK136" s="403"/>
      <c r="BL136" s="196"/>
      <c r="BM136" s="404"/>
      <c r="BN136" s="403"/>
      <c r="BO136" s="196"/>
      <c r="BP136" s="404"/>
      <c r="BQ136" s="403"/>
      <c r="BR136" s="196"/>
      <c r="BS136" s="404"/>
      <c r="BT136" s="403"/>
      <c r="BU136" s="196"/>
      <c r="BV136" s="404"/>
      <c r="BW136" s="403"/>
      <c r="BX136" s="196"/>
      <c r="BY136" s="404"/>
      <c r="BZ136" s="403"/>
      <c r="CA136" s="196"/>
      <c r="CB136" s="404"/>
      <c r="CC136" s="403"/>
      <c r="CD136" s="196"/>
      <c r="CE136" s="404"/>
      <c r="CF136" s="403"/>
      <c r="CG136" s="196"/>
      <c r="CH136" s="404"/>
      <c r="CI136" s="403"/>
      <c r="CJ136" s="196"/>
      <c r="CK136" s="404"/>
      <c r="CL136" s="403"/>
      <c r="CM136" s="196"/>
      <c r="CN136" s="404"/>
    </row>
    <row r="137" spans="7:92" x14ac:dyDescent="0.25">
      <c r="G137" s="390"/>
      <c r="H137" s="390"/>
      <c r="I137" s="390"/>
      <c r="J137" s="194"/>
      <c r="K137" s="195"/>
      <c r="L137" s="195"/>
      <c r="M137" s="195"/>
      <c r="N137" s="194"/>
      <c r="O137" s="196"/>
      <c r="P137" s="196"/>
      <c r="Q137" s="196"/>
      <c r="R137" s="196"/>
      <c r="S137"/>
      <c r="T137" s="196"/>
      <c r="U137" s="196"/>
      <c r="V137" s="196"/>
      <c r="W137" s="196"/>
      <c r="X137" s="196"/>
      <c r="Y137" s="196"/>
      <c r="Z137" s="398"/>
      <c r="AA137" s="403"/>
      <c r="AB137" s="196"/>
      <c r="AC137" s="404"/>
      <c r="AD137" s="403"/>
      <c r="AE137" s="196"/>
      <c r="AF137" s="404"/>
      <c r="AG137" s="403"/>
      <c r="AH137" s="196"/>
      <c r="AI137" s="404"/>
      <c r="AJ137" s="403"/>
      <c r="AK137" s="196"/>
      <c r="AL137" s="404"/>
      <c r="AM137" s="403"/>
      <c r="AN137" s="196"/>
      <c r="AO137" s="404"/>
      <c r="AP137" s="403"/>
      <c r="AQ137" s="196"/>
      <c r="AR137" s="404"/>
      <c r="AS137" s="403"/>
      <c r="AT137" s="196"/>
      <c r="AU137" s="404"/>
      <c r="AV137" s="403"/>
      <c r="AW137" s="196"/>
      <c r="AX137" s="404"/>
      <c r="AY137" s="403"/>
      <c r="AZ137" s="196"/>
      <c r="BA137" s="404"/>
      <c r="BB137" s="403"/>
      <c r="BC137" s="196"/>
      <c r="BD137" s="404"/>
      <c r="BE137" s="403"/>
      <c r="BF137" s="196"/>
      <c r="BG137" s="404"/>
      <c r="BH137" s="403"/>
      <c r="BI137" s="196"/>
      <c r="BJ137" s="404"/>
      <c r="BK137" s="403"/>
      <c r="BL137" s="196"/>
      <c r="BM137" s="404"/>
      <c r="BN137" s="403"/>
      <c r="BO137" s="196"/>
      <c r="BP137" s="404"/>
      <c r="BQ137" s="403"/>
      <c r="BR137" s="196"/>
      <c r="BS137" s="404"/>
      <c r="BT137" s="403"/>
      <c r="BU137" s="196"/>
      <c r="BV137" s="404"/>
      <c r="BW137" s="403"/>
      <c r="BX137" s="196"/>
      <c r="BY137" s="404"/>
      <c r="BZ137" s="403"/>
      <c r="CA137" s="196"/>
      <c r="CB137" s="404"/>
      <c r="CC137" s="403"/>
      <c r="CD137" s="196"/>
      <c r="CE137" s="404"/>
      <c r="CF137" s="403"/>
      <c r="CG137" s="196"/>
      <c r="CH137" s="404"/>
      <c r="CI137" s="403"/>
      <c r="CJ137" s="196"/>
      <c r="CK137" s="404"/>
      <c r="CL137" s="403"/>
      <c r="CM137" s="196"/>
      <c r="CN137" s="404"/>
    </row>
    <row r="138" spans="7:92" x14ac:dyDescent="0.25">
      <c r="G138" s="390"/>
      <c r="H138" s="390"/>
      <c r="I138" s="390"/>
      <c r="J138" s="194"/>
      <c r="K138" s="195"/>
      <c r="L138" s="195"/>
      <c r="M138" s="195"/>
      <c r="N138" s="194"/>
      <c r="O138" s="196"/>
      <c r="P138" s="196"/>
      <c r="Q138" s="196"/>
      <c r="R138" s="196"/>
      <c r="S138"/>
      <c r="T138" s="196"/>
      <c r="U138" s="196"/>
      <c r="V138" s="196"/>
      <c r="W138" s="196"/>
      <c r="X138" s="196"/>
      <c r="Y138" s="196"/>
      <c r="Z138" s="398"/>
      <c r="AA138" s="403"/>
      <c r="AB138" s="196"/>
      <c r="AC138" s="404"/>
      <c r="AD138" s="403"/>
      <c r="AE138" s="196"/>
      <c r="AF138" s="404"/>
      <c r="AG138" s="403"/>
      <c r="AH138" s="196"/>
      <c r="AI138" s="404"/>
      <c r="AJ138" s="403"/>
      <c r="AK138" s="196"/>
      <c r="AL138" s="404"/>
      <c r="AM138" s="403"/>
      <c r="AN138" s="196"/>
      <c r="AO138" s="404"/>
      <c r="AP138" s="403"/>
      <c r="AQ138" s="196"/>
      <c r="AR138" s="404"/>
      <c r="AS138" s="403"/>
      <c r="AT138" s="196"/>
      <c r="AU138" s="404"/>
      <c r="AV138" s="403"/>
      <c r="AW138" s="196"/>
      <c r="AX138" s="404"/>
      <c r="AY138" s="403"/>
      <c r="AZ138" s="196"/>
      <c r="BA138" s="404"/>
      <c r="BB138" s="403"/>
      <c r="BC138" s="196"/>
      <c r="BD138" s="404"/>
      <c r="BE138" s="403"/>
      <c r="BF138" s="196"/>
      <c r="BG138" s="404"/>
      <c r="BH138" s="403"/>
      <c r="BI138" s="196"/>
      <c r="BJ138" s="404"/>
      <c r="BK138" s="403"/>
      <c r="BL138" s="196"/>
      <c r="BM138" s="404"/>
      <c r="BN138" s="403"/>
      <c r="BO138" s="196"/>
      <c r="BP138" s="404"/>
      <c r="BQ138" s="403"/>
      <c r="BR138" s="196"/>
      <c r="BS138" s="404"/>
      <c r="BT138" s="403"/>
      <c r="BU138" s="196"/>
      <c r="BV138" s="404"/>
      <c r="BW138" s="403"/>
      <c r="BX138" s="196"/>
      <c r="BY138" s="404"/>
      <c r="BZ138" s="403"/>
      <c r="CA138" s="196"/>
      <c r="CB138" s="404"/>
      <c r="CC138" s="403"/>
      <c r="CD138" s="196"/>
      <c r="CE138" s="404"/>
      <c r="CF138" s="403"/>
      <c r="CG138" s="196"/>
      <c r="CH138" s="404"/>
      <c r="CI138" s="403"/>
      <c r="CJ138" s="196"/>
      <c r="CK138" s="404"/>
      <c r="CL138" s="403"/>
      <c r="CM138" s="196"/>
      <c r="CN138" s="404"/>
    </row>
    <row r="139" spans="7:92" x14ac:dyDescent="0.25">
      <c r="G139" s="390"/>
      <c r="H139" s="390"/>
      <c r="I139" s="390"/>
      <c r="J139" s="194"/>
      <c r="K139" s="195"/>
      <c r="L139" s="195"/>
      <c r="M139" s="195"/>
      <c r="N139" s="194"/>
      <c r="O139" s="196"/>
      <c r="P139" s="196"/>
      <c r="Q139" s="196"/>
      <c r="R139" s="196"/>
      <c r="S139"/>
      <c r="T139" s="196"/>
      <c r="U139" s="196"/>
      <c r="V139" s="196"/>
      <c r="W139" s="196"/>
      <c r="X139" s="196"/>
      <c r="Y139" s="196"/>
      <c r="Z139" s="398"/>
      <c r="AA139" s="403"/>
      <c r="AB139" s="196"/>
      <c r="AC139" s="404"/>
      <c r="AD139" s="403"/>
      <c r="AE139" s="196"/>
      <c r="AF139" s="404"/>
      <c r="AG139" s="403"/>
      <c r="AH139" s="196"/>
      <c r="AI139" s="404"/>
      <c r="AJ139" s="403"/>
      <c r="AK139" s="196"/>
      <c r="AL139" s="404"/>
      <c r="AM139" s="403"/>
      <c r="AN139" s="196"/>
      <c r="AO139" s="404"/>
      <c r="AP139" s="403"/>
      <c r="AQ139" s="196"/>
      <c r="AR139" s="404"/>
      <c r="AS139" s="403"/>
      <c r="AT139" s="196"/>
      <c r="AU139" s="404"/>
      <c r="AV139" s="403"/>
      <c r="AW139" s="196"/>
      <c r="AX139" s="404"/>
      <c r="AY139" s="403"/>
      <c r="AZ139" s="196"/>
      <c r="BA139" s="404"/>
      <c r="BB139" s="403"/>
      <c r="BC139" s="196"/>
      <c r="BD139" s="404"/>
      <c r="BE139" s="403"/>
      <c r="BF139" s="196"/>
      <c r="BG139" s="404"/>
      <c r="BH139" s="403"/>
      <c r="BI139" s="196"/>
      <c r="BJ139" s="404"/>
      <c r="BK139" s="403"/>
      <c r="BL139" s="196"/>
      <c r="BM139" s="404"/>
      <c r="BN139" s="403"/>
      <c r="BO139" s="196"/>
      <c r="BP139" s="404"/>
      <c r="BQ139" s="403"/>
      <c r="BR139" s="196"/>
      <c r="BS139" s="404"/>
      <c r="BT139" s="403"/>
      <c r="BU139" s="196"/>
      <c r="BV139" s="404"/>
      <c r="BW139" s="403"/>
      <c r="BX139" s="196"/>
      <c r="BY139" s="404"/>
      <c r="BZ139" s="403"/>
      <c r="CA139" s="196"/>
      <c r="CB139" s="404"/>
      <c r="CC139" s="403"/>
      <c r="CD139" s="196"/>
      <c r="CE139" s="404"/>
      <c r="CF139" s="403"/>
      <c r="CG139" s="196"/>
      <c r="CH139" s="404"/>
      <c r="CI139" s="403"/>
      <c r="CJ139" s="196"/>
      <c r="CK139" s="404"/>
      <c r="CL139" s="403"/>
      <c r="CM139" s="196"/>
      <c r="CN139" s="404"/>
    </row>
    <row r="140" spans="7:92" x14ac:dyDescent="0.25">
      <c r="G140" s="390"/>
      <c r="H140" s="390"/>
      <c r="I140" s="390"/>
      <c r="J140" s="194"/>
      <c r="K140" s="195"/>
      <c r="L140" s="195"/>
      <c r="M140" s="195"/>
      <c r="N140" s="194"/>
      <c r="O140" s="196"/>
      <c r="P140" s="196"/>
      <c r="Q140" s="196"/>
      <c r="R140" s="196"/>
      <c r="S140"/>
      <c r="T140" s="196"/>
      <c r="U140" s="196"/>
      <c r="V140" s="196"/>
      <c r="W140" s="196"/>
      <c r="X140" s="196"/>
      <c r="Y140" s="196"/>
      <c r="Z140" s="398"/>
      <c r="AA140" s="403"/>
      <c r="AB140" s="196"/>
      <c r="AC140" s="404"/>
      <c r="AD140" s="403"/>
      <c r="AE140" s="196"/>
      <c r="AF140" s="404"/>
      <c r="AG140" s="403"/>
      <c r="AH140" s="196"/>
      <c r="AI140" s="404"/>
      <c r="AJ140" s="403"/>
      <c r="AK140" s="196"/>
      <c r="AL140" s="404"/>
      <c r="AM140" s="403"/>
      <c r="AN140" s="196"/>
      <c r="AO140" s="404"/>
      <c r="AP140" s="403"/>
      <c r="AQ140" s="196"/>
      <c r="AR140" s="404"/>
      <c r="AS140" s="403"/>
      <c r="AT140" s="196"/>
      <c r="AU140" s="404"/>
      <c r="AV140" s="403"/>
      <c r="AW140" s="196"/>
      <c r="AX140" s="404"/>
      <c r="AY140" s="403"/>
      <c r="AZ140" s="196"/>
      <c r="BA140" s="404"/>
      <c r="BB140" s="403"/>
      <c r="BC140" s="196"/>
      <c r="BD140" s="404"/>
      <c r="BE140" s="403"/>
      <c r="BF140" s="196"/>
      <c r="BG140" s="404"/>
      <c r="BH140" s="403"/>
      <c r="BI140" s="196"/>
      <c r="BJ140" s="404"/>
      <c r="BK140" s="403"/>
      <c r="BL140" s="196"/>
      <c r="BM140" s="404"/>
      <c r="BN140" s="403"/>
      <c r="BO140" s="196"/>
      <c r="BP140" s="404"/>
      <c r="BQ140" s="403"/>
      <c r="BR140" s="196"/>
      <c r="BS140" s="404"/>
      <c r="BT140" s="403"/>
      <c r="BU140" s="196"/>
      <c r="BV140" s="404"/>
      <c r="BW140" s="403"/>
      <c r="BX140" s="196"/>
      <c r="BY140" s="404"/>
      <c r="BZ140" s="403"/>
      <c r="CA140" s="196"/>
      <c r="CB140" s="404"/>
      <c r="CC140" s="403"/>
      <c r="CD140" s="196"/>
      <c r="CE140" s="404"/>
      <c r="CF140" s="403"/>
      <c r="CG140" s="196"/>
      <c r="CH140" s="404"/>
      <c r="CI140" s="403"/>
      <c r="CJ140" s="196"/>
      <c r="CK140" s="404"/>
      <c r="CL140" s="403"/>
      <c r="CM140" s="196"/>
      <c r="CN140" s="404"/>
    </row>
    <row r="141" spans="7:92" x14ac:dyDescent="0.25">
      <c r="G141" s="390"/>
      <c r="H141" s="390"/>
      <c r="I141" s="390"/>
      <c r="J141" s="194"/>
      <c r="K141" s="195"/>
      <c r="L141" s="195"/>
      <c r="M141" s="195"/>
      <c r="N141" s="194"/>
      <c r="O141" s="196"/>
      <c r="P141" s="196"/>
      <c r="Q141" s="196"/>
      <c r="R141" s="196"/>
      <c r="S141"/>
      <c r="T141" s="196"/>
      <c r="U141" s="196"/>
      <c r="V141" s="196"/>
      <c r="W141" s="196"/>
      <c r="X141" s="196"/>
      <c r="Y141" s="196"/>
      <c r="Z141" s="398"/>
      <c r="AA141" s="403"/>
      <c r="AB141" s="196"/>
      <c r="AC141" s="404"/>
      <c r="AD141" s="403"/>
      <c r="AE141" s="196"/>
      <c r="AF141" s="404"/>
      <c r="AG141" s="403"/>
      <c r="AH141" s="196"/>
      <c r="AI141" s="404"/>
      <c r="AJ141" s="403"/>
      <c r="AK141" s="196"/>
      <c r="AL141" s="404"/>
      <c r="AM141" s="403"/>
      <c r="AN141" s="196"/>
      <c r="AO141" s="404"/>
      <c r="AP141" s="403"/>
      <c r="AQ141" s="196"/>
      <c r="AR141" s="404"/>
      <c r="AS141" s="403"/>
      <c r="AT141" s="196"/>
      <c r="AU141" s="404"/>
      <c r="AV141" s="403"/>
      <c r="AW141" s="196"/>
      <c r="AX141" s="404"/>
      <c r="AY141" s="403"/>
      <c r="AZ141" s="196"/>
      <c r="BA141" s="404"/>
      <c r="BB141" s="403"/>
      <c r="BC141" s="196"/>
      <c r="BD141" s="404"/>
      <c r="BE141" s="403"/>
      <c r="BF141" s="196"/>
      <c r="BG141" s="404"/>
      <c r="BH141" s="403"/>
      <c r="BI141" s="196"/>
      <c r="BJ141" s="404"/>
      <c r="BK141" s="403"/>
      <c r="BL141" s="196"/>
      <c r="BM141" s="404"/>
      <c r="BN141" s="403"/>
      <c r="BO141" s="196"/>
      <c r="BP141" s="404"/>
      <c r="BQ141" s="403"/>
      <c r="BR141" s="196"/>
      <c r="BS141" s="404"/>
      <c r="BT141" s="403"/>
      <c r="BU141" s="196"/>
      <c r="BV141" s="404"/>
      <c r="BW141" s="403"/>
      <c r="BX141" s="196"/>
      <c r="BY141" s="404"/>
      <c r="BZ141" s="403"/>
      <c r="CA141" s="196"/>
      <c r="CB141" s="404"/>
      <c r="CC141" s="403"/>
      <c r="CD141" s="196"/>
      <c r="CE141" s="404"/>
      <c r="CF141" s="403"/>
      <c r="CG141" s="196"/>
      <c r="CH141" s="404"/>
      <c r="CI141" s="403"/>
      <c r="CJ141" s="196"/>
      <c r="CK141" s="404"/>
      <c r="CL141" s="403"/>
      <c r="CM141" s="196"/>
      <c r="CN141" s="404"/>
    </row>
    <row r="142" spans="7:92" x14ac:dyDescent="0.25">
      <c r="G142" s="390"/>
      <c r="H142" s="390"/>
      <c r="I142" s="390"/>
      <c r="J142" s="194"/>
      <c r="K142" s="195"/>
      <c r="L142" s="195"/>
      <c r="M142" s="195"/>
      <c r="N142" s="194"/>
      <c r="O142" s="196"/>
      <c r="P142" s="196"/>
      <c r="Q142" s="196"/>
      <c r="R142" s="196"/>
      <c r="S142"/>
      <c r="T142" s="196"/>
      <c r="U142" s="196"/>
      <c r="V142" s="196"/>
      <c r="W142" s="196"/>
      <c r="X142" s="196"/>
      <c r="Y142" s="196"/>
      <c r="Z142" s="398"/>
      <c r="AA142" s="403"/>
      <c r="AB142" s="196"/>
      <c r="AC142" s="404"/>
      <c r="AD142" s="403"/>
      <c r="AE142" s="196"/>
      <c r="AF142" s="404"/>
      <c r="AG142" s="403"/>
      <c r="AH142" s="196"/>
      <c r="AI142" s="404"/>
      <c r="AJ142" s="403"/>
      <c r="AK142" s="196"/>
      <c r="AL142" s="404"/>
      <c r="AM142" s="403"/>
      <c r="AN142" s="196"/>
      <c r="AO142" s="404"/>
      <c r="AP142" s="403"/>
      <c r="AQ142" s="196"/>
      <c r="AR142" s="404"/>
      <c r="AS142" s="403"/>
      <c r="AT142" s="196"/>
      <c r="AU142" s="404"/>
      <c r="AV142" s="403"/>
      <c r="AW142" s="196"/>
      <c r="AX142" s="404"/>
      <c r="AY142" s="403"/>
      <c r="AZ142" s="196"/>
      <c r="BA142" s="404"/>
      <c r="BB142" s="403"/>
      <c r="BC142" s="196"/>
      <c r="BD142" s="404"/>
      <c r="BE142" s="403"/>
      <c r="BF142" s="196"/>
      <c r="BG142" s="404"/>
      <c r="BH142" s="403"/>
      <c r="BI142" s="196"/>
      <c r="BJ142" s="404"/>
      <c r="BK142" s="403"/>
      <c r="BL142" s="196"/>
      <c r="BM142" s="404"/>
      <c r="BN142" s="403"/>
      <c r="BO142" s="196"/>
      <c r="BP142" s="404"/>
      <c r="BQ142" s="403"/>
      <c r="BR142" s="196"/>
      <c r="BS142" s="404"/>
      <c r="BT142" s="403"/>
      <c r="BU142" s="196"/>
      <c r="BV142" s="404"/>
      <c r="BW142" s="403"/>
      <c r="BX142" s="196"/>
      <c r="BY142" s="404"/>
      <c r="BZ142" s="403"/>
      <c r="CA142" s="196"/>
      <c r="CB142" s="404"/>
      <c r="CC142" s="403"/>
      <c r="CD142" s="196"/>
      <c r="CE142" s="404"/>
      <c r="CF142" s="403"/>
      <c r="CG142" s="196"/>
      <c r="CH142" s="404"/>
      <c r="CI142" s="403"/>
      <c r="CJ142" s="196"/>
      <c r="CK142" s="404"/>
      <c r="CL142" s="403"/>
      <c r="CM142" s="196"/>
      <c r="CN142" s="404"/>
    </row>
    <row r="143" spans="7:92" x14ac:dyDescent="0.25">
      <c r="G143" s="390"/>
      <c r="H143" s="390"/>
      <c r="I143" s="390"/>
      <c r="J143" s="194"/>
      <c r="K143" s="195"/>
      <c r="L143" s="195"/>
      <c r="M143" s="195"/>
      <c r="N143" s="194"/>
      <c r="O143" s="196"/>
      <c r="P143" s="196"/>
      <c r="Q143" s="196"/>
      <c r="R143" s="196"/>
      <c r="S143"/>
      <c r="T143" s="196"/>
      <c r="U143" s="196"/>
      <c r="V143" s="196"/>
      <c r="W143" s="196"/>
      <c r="X143" s="196"/>
      <c r="Y143" s="196"/>
      <c r="Z143" s="398"/>
      <c r="AA143" s="403"/>
      <c r="AB143" s="196"/>
      <c r="AC143" s="404"/>
      <c r="AD143" s="403"/>
      <c r="AE143" s="196"/>
      <c r="AF143" s="404"/>
      <c r="AG143" s="403"/>
      <c r="AH143" s="196"/>
      <c r="AI143" s="404"/>
      <c r="AJ143" s="403"/>
      <c r="AK143" s="196"/>
      <c r="AL143" s="404"/>
      <c r="AM143" s="403"/>
      <c r="AN143" s="196"/>
      <c r="AO143" s="404"/>
      <c r="AP143" s="403"/>
      <c r="AQ143" s="196"/>
      <c r="AR143" s="404"/>
      <c r="AS143" s="403"/>
      <c r="AT143" s="196"/>
      <c r="AU143" s="404"/>
      <c r="AV143" s="403"/>
      <c r="AW143" s="196"/>
      <c r="AX143" s="404"/>
      <c r="AY143" s="403"/>
      <c r="AZ143" s="196"/>
      <c r="BA143" s="404"/>
      <c r="BB143" s="403"/>
      <c r="BC143" s="196"/>
      <c r="BD143" s="404"/>
      <c r="BE143" s="403"/>
      <c r="BF143" s="196"/>
      <c r="BG143" s="404"/>
      <c r="BH143" s="403"/>
      <c r="BI143" s="196"/>
      <c r="BJ143" s="404"/>
      <c r="BK143" s="403"/>
      <c r="BL143" s="196"/>
      <c r="BM143" s="404"/>
      <c r="BN143" s="403"/>
      <c r="BO143" s="196"/>
      <c r="BP143" s="404"/>
      <c r="BQ143" s="403"/>
      <c r="BR143" s="196"/>
      <c r="BS143" s="404"/>
      <c r="BT143" s="403"/>
      <c r="BU143" s="196"/>
      <c r="BV143" s="404"/>
      <c r="BW143" s="403"/>
      <c r="BX143" s="196"/>
      <c r="BY143" s="404"/>
      <c r="BZ143" s="403"/>
      <c r="CA143" s="196"/>
      <c r="CB143" s="404"/>
      <c r="CC143" s="403"/>
      <c r="CD143" s="196"/>
      <c r="CE143" s="404"/>
      <c r="CF143" s="403"/>
      <c r="CG143" s="196"/>
      <c r="CH143" s="404"/>
      <c r="CI143" s="403"/>
      <c r="CJ143" s="196"/>
      <c r="CK143" s="404"/>
      <c r="CL143" s="403"/>
      <c r="CM143" s="196"/>
      <c r="CN143" s="404"/>
    </row>
    <row r="144" spans="7:92" x14ac:dyDescent="0.25">
      <c r="G144" s="390"/>
      <c r="H144" s="390"/>
      <c r="I144" s="390"/>
      <c r="J144" s="194"/>
      <c r="K144" s="195"/>
      <c r="L144" s="195"/>
      <c r="M144" s="195"/>
      <c r="N144" s="194"/>
      <c r="O144" s="196"/>
      <c r="P144" s="196"/>
      <c r="Q144" s="196"/>
      <c r="R144" s="196"/>
      <c r="S144"/>
      <c r="T144" s="196"/>
      <c r="U144" s="196"/>
      <c r="V144" s="196"/>
      <c r="W144" s="196"/>
      <c r="X144" s="196"/>
      <c r="Y144" s="196"/>
      <c r="Z144" s="398"/>
      <c r="AA144" s="403"/>
      <c r="AB144" s="196"/>
      <c r="AC144" s="404"/>
      <c r="AD144" s="403"/>
      <c r="AE144" s="196"/>
      <c r="AF144" s="404"/>
      <c r="AG144" s="403"/>
      <c r="AH144" s="196"/>
      <c r="AI144" s="404"/>
      <c r="AJ144" s="403"/>
      <c r="AK144" s="196"/>
      <c r="AL144" s="404"/>
      <c r="AM144" s="403"/>
      <c r="AN144" s="196"/>
      <c r="AO144" s="404"/>
      <c r="AP144" s="403"/>
      <c r="AQ144" s="196"/>
      <c r="AR144" s="404"/>
      <c r="AS144" s="403"/>
      <c r="AT144" s="196"/>
      <c r="AU144" s="404"/>
      <c r="AV144" s="403"/>
      <c r="AW144" s="196"/>
      <c r="AX144" s="404"/>
      <c r="AY144" s="403"/>
      <c r="AZ144" s="196"/>
      <c r="BA144" s="404"/>
      <c r="BB144" s="403"/>
      <c r="BC144" s="196"/>
      <c r="BD144" s="404"/>
      <c r="BE144" s="403"/>
      <c r="BF144" s="196"/>
      <c r="BG144" s="404"/>
      <c r="BH144" s="403"/>
      <c r="BI144" s="196"/>
      <c r="BJ144" s="404"/>
      <c r="BK144" s="403"/>
      <c r="BL144" s="196"/>
      <c r="BM144" s="404"/>
      <c r="BN144" s="403"/>
      <c r="BO144" s="196"/>
      <c r="BP144" s="404"/>
      <c r="BQ144" s="403"/>
      <c r="BR144" s="196"/>
      <c r="BS144" s="404"/>
      <c r="BT144" s="403"/>
      <c r="BU144" s="196"/>
      <c r="BV144" s="404"/>
      <c r="BW144" s="403"/>
      <c r="BX144" s="196"/>
      <c r="BY144" s="404"/>
      <c r="BZ144" s="403"/>
      <c r="CA144" s="196"/>
      <c r="CB144" s="404"/>
      <c r="CC144" s="403"/>
      <c r="CD144" s="196"/>
      <c r="CE144" s="404"/>
      <c r="CF144" s="403"/>
      <c r="CG144" s="196"/>
      <c r="CH144" s="404"/>
      <c r="CI144" s="403"/>
      <c r="CJ144" s="196"/>
      <c r="CK144" s="404"/>
      <c r="CL144" s="403"/>
      <c r="CM144" s="196"/>
      <c r="CN144" s="404"/>
    </row>
    <row r="145" spans="7:92" x14ac:dyDescent="0.25">
      <c r="G145" s="390"/>
      <c r="H145" s="390"/>
      <c r="I145" s="390"/>
      <c r="J145" s="194"/>
      <c r="K145" s="195"/>
      <c r="L145" s="195"/>
      <c r="M145" s="195"/>
      <c r="N145" s="194"/>
      <c r="O145" s="196"/>
      <c r="P145" s="196"/>
      <c r="Q145" s="196"/>
      <c r="R145" s="196"/>
      <c r="S145"/>
      <c r="T145" s="196"/>
      <c r="U145" s="196"/>
      <c r="V145" s="196"/>
      <c r="W145" s="196"/>
      <c r="X145" s="196"/>
      <c r="Y145" s="196"/>
      <c r="Z145" s="398"/>
      <c r="AA145" s="403"/>
      <c r="AB145" s="196"/>
      <c r="AC145" s="404"/>
      <c r="AD145" s="403"/>
      <c r="AE145" s="196"/>
      <c r="AF145" s="404"/>
      <c r="AG145" s="403"/>
      <c r="AH145" s="196"/>
      <c r="AI145" s="404"/>
      <c r="AJ145" s="403"/>
      <c r="AK145" s="196"/>
      <c r="AL145" s="404"/>
      <c r="AM145" s="403"/>
      <c r="AN145" s="196"/>
      <c r="AO145" s="404"/>
      <c r="AP145" s="403"/>
      <c r="AQ145" s="196"/>
      <c r="AR145" s="404"/>
      <c r="AS145" s="403"/>
      <c r="AT145" s="196"/>
      <c r="AU145" s="404"/>
      <c r="AV145" s="403"/>
      <c r="AW145" s="196"/>
      <c r="AX145" s="404"/>
      <c r="AY145" s="403"/>
      <c r="AZ145" s="196"/>
      <c r="BA145" s="404"/>
      <c r="BB145" s="403"/>
      <c r="BC145" s="196"/>
      <c r="BD145" s="404"/>
      <c r="BE145" s="403"/>
      <c r="BF145" s="196"/>
      <c r="BG145" s="404"/>
      <c r="BH145" s="403"/>
      <c r="BI145" s="196"/>
      <c r="BJ145" s="404"/>
      <c r="BK145" s="403"/>
      <c r="BL145" s="196"/>
      <c r="BM145" s="404"/>
      <c r="BN145" s="403"/>
      <c r="BO145" s="196"/>
      <c r="BP145" s="404"/>
      <c r="BQ145" s="403"/>
      <c r="BR145" s="196"/>
      <c r="BS145" s="404"/>
      <c r="BT145" s="403"/>
      <c r="BU145" s="196"/>
      <c r="BV145" s="404"/>
      <c r="BW145" s="403"/>
      <c r="BX145" s="196"/>
      <c r="BY145" s="404"/>
      <c r="BZ145" s="403"/>
      <c r="CA145" s="196"/>
      <c r="CB145" s="404"/>
      <c r="CC145" s="403"/>
      <c r="CD145" s="196"/>
      <c r="CE145" s="404"/>
      <c r="CF145" s="403"/>
      <c r="CG145" s="196"/>
      <c r="CH145" s="404"/>
      <c r="CI145" s="403"/>
      <c r="CJ145" s="196"/>
      <c r="CK145" s="404"/>
      <c r="CL145" s="403"/>
      <c r="CM145" s="196"/>
      <c r="CN145" s="404"/>
    </row>
    <row r="146" spans="7:92" x14ac:dyDescent="0.25">
      <c r="G146" s="390"/>
      <c r="H146" s="390"/>
      <c r="I146" s="390"/>
      <c r="J146" s="194"/>
      <c r="K146" s="195"/>
      <c r="L146" s="195"/>
      <c r="M146" s="195"/>
      <c r="N146" s="194"/>
      <c r="O146" s="196"/>
      <c r="P146" s="196"/>
      <c r="Q146" s="196"/>
      <c r="R146" s="196"/>
      <c r="S146"/>
      <c r="T146" s="196"/>
      <c r="U146" s="196"/>
      <c r="V146" s="196"/>
      <c r="W146" s="196"/>
      <c r="X146" s="196"/>
      <c r="Y146" s="196"/>
      <c r="Z146" s="398"/>
      <c r="AA146" s="403"/>
      <c r="AB146" s="196"/>
      <c r="AC146" s="404"/>
      <c r="AD146" s="403"/>
      <c r="AE146" s="196"/>
      <c r="AF146" s="404"/>
      <c r="AG146" s="403"/>
      <c r="AH146" s="196"/>
      <c r="AI146" s="404"/>
      <c r="AJ146" s="403"/>
      <c r="AK146" s="196"/>
      <c r="AL146" s="404"/>
      <c r="AM146" s="403"/>
      <c r="AN146" s="196"/>
      <c r="AO146" s="404"/>
      <c r="AP146" s="403"/>
      <c r="AQ146" s="196"/>
      <c r="AR146" s="404"/>
      <c r="AS146" s="403"/>
      <c r="AT146" s="196"/>
      <c r="AU146" s="404"/>
      <c r="AV146" s="403"/>
      <c r="AW146" s="196"/>
      <c r="AX146" s="404"/>
      <c r="AY146" s="403"/>
      <c r="AZ146" s="196"/>
      <c r="BA146" s="404"/>
      <c r="BB146" s="403"/>
      <c r="BC146" s="196"/>
      <c r="BD146" s="404"/>
      <c r="BE146" s="403"/>
      <c r="BF146" s="196"/>
      <c r="BG146" s="404"/>
      <c r="BH146" s="403"/>
      <c r="BI146" s="196"/>
      <c r="BJ146" s="404"/>
      <c r="BK146" s="403"/>
      <c r="BL146" s="196"/>
      <c r="BM146" s="404"/>
      <c r="BN146" s="403"/>
      <c r="BO146" s="196"/>
      <c r="BP146" s="404"/>
      <c r="BQ146" s="403"/>
      <c r="BR146" s="196"/>
      <c r="BS146" s="404"/>
      <c r="BT146" s="403"/>
      <c r="BU146" s="196"/>
      <c r="BV146" s="404"/>
      <c r="BW146" s="403"/>
      <c r="BX146" s="196"/>
      <c r="BY146" s="404"/>
      <c r="BZ146" s="403"/>
      <c r="CA146" s="196"/>
      <c r="CB146" s="404"/>
      <c r="CC146" s="403"/>
      <c r="CD146" s="196"/>
      <c r="CE146" s="404"/>
      <c r="CF146" s="403"/>
      <c r="CG146" s="196"/>
      <c r="CH146" s="404"/>
      <c r="CI146" s="403"/>
      <c r="CJ146" s="196"/>
      <c r="CK146" s="404"/>
      <c r="CL146" s="403"/>
      <c r="CM146" s="196"/>
      <c r="CN146" s="404"/>
    </row>
    <row r="147" spans="7:92" x14ac:dyDescent="0.25">
      <c r="G147" s="390"/>
      <c r="H147" s="390"/>
      <c r="I147" s="390"/>
      <c r="J147" s="194"/>
      <c r="K147" s="195"/>
      <c r="L147" s="195"/>
      <c r="M147" s="195"/>
      <c r="N147" s="194"/>
      <c r="O147" s="196"/>
      <c r="P147" s="196"/>
      <c r="Q147" s="196"/>
      <c r="R147" s="196"/>
      <c r="S147"/>
      <c r="T147" s="196"/>
      <c r="U147" s="196"/>
      <c r="V147" s="196"/>
      <c r="W147" s="196"/>
      <c r="X147" s="196"/>
      <c r="Y147" s="196"/>
      <c r="Z147" s="398"/>
      <c r="AA147" s="403"/>
      <c r="AB147" s="196"/>
      <c r="AC147" s="404"/>
      <c r="AD147" s="403"/>
      <c r="AE147" s="196"/>
      <c r="AF147" s="404"/>
      <c r="AG147" s="403"/>
      <c r="AH147" s="196"/>
      <c r="AI147" s="404"/>
      <c r="AJ147" s="403"/>
      <c r="AK147" s="196"/>
      <c r="AL147" s="404"/>
      <c r="AM147" s="403"/>
      <c r="AN147" s="196"/>
      <c r="AO147" s="404"/>
      <c r="AP147" s="403"/>
      <c r="AQ147" s="196"/>
      <c r="AR147" s="404"/>
      <c r="AS147" s="403"/>
      <c r="AT147" s="196"/>
      <c r="AU147" s="404"/>
      <c r="AV147" s="403"/>
      <c r="AW147" s="196"/>
      <c r="AX147" s="404"/>
      <c r="AY147" s="403"/>
      <c r="AZ147" s="196"/>
      <c r="BA147" s="404"/>
      <c r="BB147" s="403"/>
      <c r="BC147" s="196"/>
      <c r="BD147" s="404"/>
      <c r="BE147" s="403"/>
      <c r="BF147" s="196"/>
      <c r="BG147" s="404"/>
      <c r="BH147" s="403"/>
      <c r="BI147" s="196"/>
      <c r="BJ147" s="404"/>
      <c r="BK147" s="403"/>
      <c r="BL147" s="196"/>
      <c r="BM147" s="404"/>
      <c r="BN147" s="403"/>
      <c r="BO147" s="196"/>
      <c r="BP147" s="404"/>
      <c r="BQ147" s="403"/>
      <c r="BR147" s="196"/>
      <c r="BS147" s="404"/>
      <c r="BT147" s="403"/>
      <c r="BU147" s="196"/>
      <c r="BV147" s="404"/>
      <c r="BW147" s="403"/>
      <c r="BX147" s="196"/>
      <c r="BY147" s="404"/>
      <c r="BZ147" s="403"/>
      <c r="CA147" s="196"/>
      <c r="CB147" s="404"/>
      <c r="CC147" s="403"/>
      <c r="CD147" s="196"/>
      <c r="CE147" s="404"/>
      <c r="CF147" s="403"/>
      <c r="CG147" s="196"/>
      <c r="CH147" s="404"/>
      <c r="CI147" s="403"/>
      <c r="CJ147" s="196"/>
      <c r="CK147" s="404"/>
      <c r="CL147" s="403"/>
      <c r="CM147" s="196"/>
      <c r="CN147" s="404"/>
    </row>
    <row r="148" spans="7:92" x14ac:dyDescent="0.25">
      <c r="G148" s="390"/>
      <c r="H148" s="390"/>
      <c r="I148" s="390"/>
      <c r="J148" s="194"/>
      <c r="K148" s="195"/>
      <c r="L148" s="195"/>
      <c r="M148" s="195"/>
      <c r="N148" s="194"/>
      <c r="O148" s="196"/>
      <c r="P148" s="196"/>
      <c r="Q148" s="196"/>
      <c r="R148" s="196"/>
      <c r="S148"/>
      <c r="T148" s="196"/>
      <c r="U148" s="196"/>
      <c r="V148" s="196"/>
      <c r="W148" s="196"/>
      <c r="X148" s="196"/>
      <c r="Y148" s="196"/>
      <c r="Z148" s="398"/>
      <c r="AA148" s="403"/>
      <c r="AB148" s="196"/>
      <c r="AC148" s="404"/>
      <c r="AD148" s="403"/>
      <c r="AE148" s="196"/>
      <c r="AF148" s="404"/>
      <c r="AG148" s="403"/>
      <c r="AH148" s="196"/>
      <c r="AI148" s="404"/>
      <c r="AJ148" s="403"/>
      <c r="AK148" s="196"/>
      <c r="AL148" s="404"/>
      <c r="AM148" s="403"/>
      <c r="AN148" s="196"/>
      <c r="AO148" s="404"/>
      <c r="AP148" s="403"/>
      <c r="AQ148" s="196"/>
      <c r="AR148" s="404"/>
      <c r="AS148" s="403"/>
      <c r="AT148" s="196"/>
      <c r="AU148" s="404"/>
      <c r="AV148" s="403"/>
      <c r="AW148" s="196"/>
      <c r="AX148" s="404"/>
      <c r="AY148" s="403"/>
      <c r="AZ148" s="196"/>
      <c r="BA148" s="404"/>
      <c r="BB148" s="403"/>
      <c r="BC148" s="196"/>
      <c r="BD148" s="404"/>
      <c r="BE148" s="403"/>
      <c r="BF148" s="196"/>
      <c r="BG148" s="404"/>
      <c r="BH148" s="403"/>
      <c r="BI148" s="196"/>
      <c r="BJ148" s="404"/>
      <c r="BK148" s="403"/>
      <c r="BL148" s="196"/>
      <c r="BM148" s="404"/>
      <c r="BN148" s="403"/>
      <c r="BO148" s="196"/>
      <c r="BP148" s="404"/>
      <c r="BQ148" s="403"/>
      <c r="BR148" s="196"/>
      <c r="BS148" s="404"/>
      <c r="BT148" s="403"/>
      <c r="BU148" s="196"/>
      <c r="BV148" s="404"/>
      <c r="BW148" s="403"/>
      <c r="BX148" s="196"/>
      <c r="BY148" s="404"/>
      <c r="BZ148" s="403"/>
      <c r="CA148" s="196"/>
      <c r="CB148" s="404"/>
      <c r="CC148" s="403"/>
      <c r="CD148" s="196"/>
      <c r="CE148" s="404"/>
      <c r="CF148" s="403"/>
      <c r="CG148" s="196"/>
      <c r="CH148" s="404"/>
      <c r="CI148" s="403"/>
      <c r="CJ148" s="196"/>
      <c r="CK148" s="404"/>
      <c r="CL148" s="403"/>
      <c r="CM148" s="196"/>
      <c r="CN148" s="404"/>
    </row>
    <row r="149" spans="7:92" x14ac:dyDescent="0.25">
      <c r="G149" s="390"/>
      <c r="H149" s="390"/>
      <c r="I149" s="390"/>
      <c r="J149" s="194"/>
      <c r="K149" s="195"/>
      <c r="L149" s="195"/>
      <c r="M149" s="195"/>
      <c r="N149" s="194"/>
      <c r="O149" s="196"/>
      <c r="P149" s="196"/>
      <c r="Q149" s="196"/>
      <c r="R149" s="196"/>
      <c r="S149"/>
      <c r="T149" s="196"/>
      <c r="U149" s="196"/>
      <c r="V149" s="196"/>
      <c r="W149" s="196"/>
      <c r="X149" s="196"/>
      <c r="Y149" s="196"/>
      <c r="Z149" s="398"/>
      <c r="AA149" s="403"/>
      <c r="AB149" s="196"/>
      <c r="AC149" s="404"/>
      <c r="AD149" s="403"/>
      <c r="AE149" s="196"/>
      <c r="AF149" s="404"/>
      <c r="AG149" s="403"/>
      <c r="AH149" s="196"/>
      <c r="AI149" s="404"/>
      <c r="AJ149" s="403"/>
      <c r="AK149" s="196"/>
      <c r="AL149" s="404"/>
      <c r="AM149" s="403"/>
      <c r="AN149" s="196"/>
      <c r="AO149" s="404"/>
      <c r="AP149" s="403"/>
      <c r="AQ149" s="196"/>
      <c r="AR149" s="404"/>
      <c r="AS149" s="403"/>
      <c r="AT149" s="196"/>
      <c r="AU149" s="404"/>
      <c r="AV149" s="403"/>
      <c r="AW149" s="196"/>
      <c r="AX149" s="404"/>
      <c r="AY149" s="403"/>
      <c r="AZ149" s="196"/>
      <c r="BA149" s="404"/>
      <c r="BB149" s="403"/>
      <c r="BC149" s="196"/>
      <c r="BD149" s="404"/>
      <c r="BE149" s="403"/>
      <c r="BF149" s="196"/>
      <c r="BG149" s="404"/>
      <c r="BH149" s="403"/>
      <c r="BI149" s="196"/>
      <c r="BJ149" s="404"/>
      <c r="BK149" s="403"/>
      <c r="BL149" s="196"/>
      <c r="BM149" s="404"/>
      <c r="BN149" s="403"/>
      <c r="BO149" s="196"/>
      <c r="BP149" s="404"/>
      <c r="BQ149" s="403"/>
      <c r="BR149" s="196"/>
      <c r="BS149" s="404"/>
      <c r="BT149" s="403"/>
      <c r="BU149" s="196"/>
      <c r="BV149" s="404"/>
      <c r="BW149" s="403"/>
      <c r="BX149" s="196"/>
      <c r="BY149" s="404"/>
      <c r="BZ149" s="403"/>
      <c r="CA149" s="196"/>
      <c r="CB149" s="404"/>
      <c r="CC149" s="403"/>
      <c r="CD149" s="196"/>
      <c r="CE149" s="404"/>
      <c r="CF149" s="403"/>
      <c r="CG149" s="196"/>
      <c r="CH149" s="404"/>
      <c r="CI149" s="403"/>
      <c r="CJ149" s="196"/>
      <c r="CK149" s="404"/>
      <c r="CL149" s="403"/>
      <c r="CM149" s="196"/>
      <c r="CN149" s="404"/>
    </row>
    <row r="150" spans="7:92" x14ac:dyDescent="0.25">
      <c r="G150" s="390"/>
      <c r="H150" s="390"/>
      <c r="I150" s="390"/>
      <c r="J150" s="194"/>
      <c r="K150" s="195"/>
      <c r="L150" s="195"/>
      <c r="M150" s="195"/>
      <c r="N150" s="194"/>
      <c r="O150" s="196"/>
      <c r="P150" s="196"/>
      <c r="Q150" s="196"/>
      <c r="R150" s="196"/>
      <c r="S150"/>
      <c r="T150" s="196"/>
      <c r="U150" s="196"/>
      <c r="V150" s="196"/>
      <c r="W150" s="196"/>
      <c r="X150" s="196"/>
      <c r="Y150" s="196"/>
      <c r="Z150" s="398"/>
      <c r="AA150" s="403"/>
      <c r="AB150" s="196"/>
      <c r="AC150" s="404"/>
      <c r="AD150" s="403"/>
      <c r="AE150" s="196"/>
      <c r="AF150" s="404"/>
      <c r="AG150" s="403"/>
      <c r="AH150" s="196"/>
      <c r="AI150" s="404"/>
      <c r="AJ150" s="403"/>
      <c r="AK150" s="196"/>
      <c r="AL150" s="404"/>
      <c r="AM150" s="403"/>
      <c r="AN150" s="196"/>
      <c r="AO150" s="404"/>
      <c r="AP150" s="403"/>
      <c r="AQ150" s="196"/>
      <c r="AR150" s="404"/>
      <c r="AS150" s="403"/>
      <c r="AT150" s="196"/>
      <c r="AU150" s="404"/>
      <c r="AV150" s="403"/>
      <c r="AW150" s="196"/>
      <c r="AX150" s="404"/>
      <c r="AY150" s="403"/>
      <c r="AZ150" s="196"/>
      <c r="BA150" s="404"/>
      <c r="BB150" s="403"/>
      <c r="BC150" s="196"/>
      <c r="BD150" s="404"/>
      <c r="BE150" s="403"/>
      <c r="BF150" s="196"/>
      <c r="BG150" s="404"/>
      <c r="BH150" s="403"/>
      <c r="BI150" s="196"/>
      <c r="BJ150" s="404"/>
      <c r="BK150" s="403"/>
      <c r="BL150" s="196"/>
      <c r="BM150" s="404"/>
      <c r="BN150" s="403"/>
      <c r="BO150" s="196"/>
      <c r="BP150" s="404"/>
      <c r="BQ150" s="403"/>
      <c r="BR150" s="196"/>
      <c r="BS150" s="404"/>
      <c r="BT150" s="403"/>
      <c r="BU150" s="196"/>
      <c r="BV150" s="404"/>
      <c r="BW150" s="403"/>
      <c r="BX150" s="196"/>
      <c r="BY150" s="404"/>
      <c r="BZ150" s="403"/>
      <c r="CA150" s="196"/>
      <c r="CB150" s="404"/>
      <c r="CC150" s="403"/>
      <c r="CD150" s="196"/>
      <c r="CE150" s="404"/>
      <c r="CF150" s="403"/>
      <c r="CG150" s="196"/>
      <c r="CH150" s="404"/>
      <c r="CI150" s="403"/>
      <c r="CJ150" s="196"/>
      <c r="CK150" s="404"/>
      <c r="CL150" s="403"/>
      <c r="CM150" s="196"/>
      <c r="CN150" s="404"/>
    </row>
    <row r="151" spans="7:92" x14ac:dyDescent="0.25">
      <c r="G151" s="390"/>
      <c r="H151" s="390"/>
      <c r="I151" s="390"/>
      <c r="J151" s="194"/>
      <c r="K151" s="195"/>
      <c r="L151" s="195"/>
      <c r="M151" s="195"/>
      <c r="N151" s="194"/>
      <c r="O151" s="196"/>
      <c r="P151" s="196"/>
      <c r="Q151" s="196"/>
      <c r="R151" s="196"/>
      <c r="S151"/>
      <c r="T151" s="196"/>
      <c r="U151" s="196"/>
      <c r="V151" s="196"/>
      <c r="W151" s="196"/>
      <c r="X151" s="196"/>
      <c r="Y151" s="196"/>
      <c r="Z151" s="398"/>
      <c r="AA151" s="403"/>
      <c r="AB151" s="196"/>
      <c r="AC151" s="404"/>
      <c r="AD151" s="403"/>
      <c r="AE151" s="196"/>
      <c r="AF151" s="404"/>
      <c r="AG151" s="403"/>
      <c r="AH151" s="196"/>
      <c r="AI151" s="404"/>
      <c r="AJ151" s="403"/>
      <c r="AK151" s="196"/>
      <c r="AL151" s="404"/>
      <c r="AM151" s="403"/>
      <c r="AN151" s="196"/>
      <c r="AO151" s="404"/>
      <c r="AP151" s="403"/>
      <c r="AQ151" s="196"/>
      <c r="AR151" s="404"/>
      <c r="AS151" s="403"/>
      <c r="AT151" s="196"/>
      <c r="AU151" s="404"/>
      <c r="AV151" s="403"/>
      <c r="AW151" s="196"/>
      <c r="AX151" s="404"/>
      <c r="AY151" s="403"/>
      <c r="AZ151" s="196"/>
      <c r="BA151" s="404"/>
      <c r="BB151" s="403"/>
      <c r="BC151" s="196"/>
      <c r="BD151" s="404"/>
      <c r="BE151" s="403"/>
      <c r="BF151" s="196"/>
      <c r="BG151" s="404"/>
      <c r="BH151" s="403"/>
      <c r="BI151" s="196"/>
      <c r="BJ151" s="404"/>
      <c r="BK151" s="403"/>
      <c r="BL151" s="196"/>
      <c r="BM151" s="404"/>
      <c r="BN151" s="403"/>
      <c r="BO151" s="196"/>
      <c r="BP151" s="404"/>
      <c r="BQ151" s="403"/>
      <c r="BR151" s="196"/>
      <c r="BS151" s="404"/>
      <c r="BT151" s="403"/>
      <c r="BU151" s="196"/>
      <c r="BV151" s="404"/>
      <c r="BW151" s="403"/>
      <c r="BX151" s="196"/>
      <c r="BY151" s="404"/>
      <c r="BZ151" s="403"/>
      <c r="CA151" s="196"/>
      <c r="CB151" s="404"/>
      <c r="CC151" s="403"/>
      <c r="CD151" s="196"/>
      <c r="CE151" s="404"/>
      <c r="CF151" s="403"/>
      <c r="CG151" s="196"/>
      <c r="CH151" s="404"/>
      <c r="CI151" s="403"/>
      <c r="CJ151" s="196"/>
      <c r="CK151" s="404"/>
      <c r="CL151" s="403"/>
      <c r="CM151" s="196"/>
      <c r="CN151" s="404"/>
    </row>
    <row r="152" spans="7:92" x14ac:dyDescent="0.25">
      <c r="G152" s="390"/>
      <c r="H152" s="390"/>
      <c r="I152" s="390"/>
      <c r="J152" s="194"/>
      <c r="K152" s="195"/>
      <c r="L152" s="195"/>
      <c r="M152" s="195"/>
      <c r="N152" s="194"/>
      <c r="O152" s="196"/>
      <c r="P152" s="196"/>
      <c r="Q152" s="196"/>
      <c r="R152" s="196"/>
      <c r="S152"/>
      <c r="T152" s="196"/>
      <c r="U152" s="196"/>
      <c r="V152" s="196"/>
      <c r="W152" s="196"/>
      <c r="X152" s="196"/>
      <c r="Y152" s="196"/>
      <c r="Z152" s="398"/>
      <c r="AA152" s="403"/>
      <c r="AB152" s="196"/>
      <c r="AC152" s="404"/>
      <c r="AD152" s="403"/>
      <c r="AE152" s="196"/>
      <c r="AF152" s="404"/>
      <c r="AG152" s="403"/>
      <c r="AH152" s="196"/>
      <c r="AI152" s="404"/>
      <c r="AJ152" s="403"/>
      <c r="AK152" s="196"/>
      <c r="AL152" s="404"/>
      <c r="AM152" s="403"/>
      <c r="AN152" s="196"/>
      <c r="AO152" s="404"/>
      <c r="AP152" s="403"/>
      <c r="AQ152" s="196"/>
      <c r="AR152" s="404"/>
      <c r="AS152" s="403"/>
      <c r="AT152" s="196"/>
      <c r="AU152" s="404"/>
      <c r="AV152" s="403"/>
      <c r="AW152" s="196"/>
      <c r="AX152" s="404"/>
      <c r="AY152" s="403"/>
      <c r="AZ152" s="196"/>
      <c r="BA152" s="404"/>
      <c r="BB152" s="403"/>
      <c r="BC152" s="196"/>
      <c r="BD152" s="404"/>
      <c r="BE152" s="403"/>
      <c r="BF152" s="196"/>
      <c r="BG152" s="404"/>
      <c r="BH152" s="403"/>
      <c r="BI152" s="196"/>
      <c r="BJ152" s="404"/>
      <c r="BK152" s="403"/>
      <c r="BL152" s="196"/>
      <c r="BM152" s="404"/>
      <c r="BN152" s="403"/>
      <c r="BO152" s="196"/>
      <c r="BP152" s="404"/>
      <c r="BQ152" s="403"/>
      <c r="BR152" s="196"/>
      <c r="BS152" s="404"/>
      <c r="BT152" s="403"/>
      <c r="BU152" s="196"/>
      <c r="BV152" s="404"/>
      <c r="BW152" s="403"/>
      <c r="BX152" s="196"/>
      <c r="BY152" s="404"/>
      <c r="BZ152" s="403"/>
      <c r="CA152" s="196"/>
      <c r="CB152" s="404"/>
      <c r="CC152" s="403"/>
      <c r="CD152" s="196"/>
      <c r="CE152" s="404"/>
      <c r="CF152" s="403"/>
      <c r="CG152" s="196"/>
      <c r="CH152" s="404"/>
      <c r="CI152" s="403"/>
      <c r="CJ152" s="196"/>
      <c r="CK152" s="404"/>
      <c r="CL152" s="403"/>
      <c r="CM152" s="196"/>
      <c r="CN152" s="404"/>
    </row>
    <row r="153" spans="7:92" x14ac:dyDescent="0.25">
      <c r="G153" s="390"/>
      <c r="H153" s="390"/>
      <c r="I153" s="390"/>
      <c r="J153" s="194"/>
      <c r="K153" s="195"/>
      <c r="L153" s="195"/>
      <c r="M153" s="195"/>
      <c r="N153" s="194"/>
      <c r="O153" s="196"/>
      <c r="P153" s="196"/>
      <c r="Q153" s="196"/>
      <c r="R153" s="196"/>
      <c r="S153"/>
      <c r="T153" s="196"/>
      <c r="U153" s="196"/>
      <c r="V153" s="196"/>
      <c r="W153" s="196"/>
      <c r="X153" s="196"/>
      <c r="Y153" s="196"/>
      <c r="Z153" s="398"/>
      <c r="AA153" s="403"/>
      <c r="AB153" s="196"/>
      <c r="AC153" s="404"/>
      <c r="AD153" s="403"/>
      <c r="AE153" s="196"/>
      <c r="AF153" s="404"/>
      <c r="AG153" s="403"/>
      <c r="AH153" s="196"/>
      <c r="AI153" s="404"/>
      <c r="AJ153" s="403"/>
      <c r="AK153" s="196"/>
      <c r="AL153" s="404"/>
      <c r="AM153" s="403"/>
      <c r="AN153" s="196"/>
      <c r="AO153" s="404"/>
      <c r="AP153" s="403"/>
      <c r="AQ153" s="196"/>
      <c r="AR153" s="404"/>
      <c r="AS153" s="403"/>
      <c r="AT153" s="196"/>
      <c r="AU153" s="404"/>
      <c r="AV153" s="403"/>
      <c r="AW153" s="196"/>
      <c r="AX153" s="404"/>
      <c r="AY153" s="403"/>
      <c r="AZ153" s="196"/>
      <c r="BA153" s="404"/>
      <c r="BB153" s="403"/>
      <c r="BC153" s="196"/>
      <c r="BD153" s="404"/>
      <c r="BE153" s="403"/>
      <c r="BF153" s="196"/>
      <c r="BG153" s="404"/>
      <c r="BH153" s="403"/>
      <c r="BI153" s="196"/>
      <c r="BJ153" s="404"/>
      <c r="BK153" s="403"/>
      <c r="BL153" s="196"/>
      <c r="BM153" s="404"/>
      <c r="BN153" s="403"/>
      <c r="BO153" s="196"/>
      <c r="BP153" s="404"/>
      <c r="BQ153" s="403"/>
      <c r="BR153" s="196"/>
      <c r="BS153" s="404"/>
      <c r="BT153" s="403"/>
      <c r="BU153" s="196"/>
      <c r="BV153" s="404"/>
      <c r="BW153" s="403"/>
      <c r="BX153" s="196"/>
      <c r="BY153" s="404"/>
      <c r="BZ153" s="403"/>
      <c r="CA153" s="196"/>
      <c r="CB153" s="404"/>
      <c r="CC153" s="403"/>
      <c r="CD153" s="196"/>
      <c r="CE153" s="404"/>
      <c r="CF153" s="403"/>
      <c r="CG153" s="196"/>
      <c r="CH153" s="404"/>
      <c r="CI153" s="403"/>
      <c r="CJ153" s="196"/>
      <c r="CK153" s="404"/>
      <c r="CL153" s="403"/>
      <c r="CM153" s="196"/>
      <c r="CN153" s="404"/>
    </row>
    <row r="154" spans="7:92" x14ac:dyDescent="0.25">
      <c r="G154" s="390"/>
      <c r="H154" s="390"/>
      <c r="I154" s="390"/>
      <c r="J154" s="194"/>
      <c r="K154" s="195"/>
      <c r="L154" s="195"/>
      <c r="M154" s="195"/>
      <c r="N154" s="194"/>
      <c r="O154" s="196"/>
      <c r="P154" s="196"/>
      <c r="Q154" s="196"/>
      <c r="R154" s="196"/>
      <c r="S154"/>
      <c r="T154" s="196"/>
      <c r="U154" s="196"/>
      <c r="V154" s="196"/>
      <c r="W154" s="196"/>
      <c r="X154" s="196"/>
      <c r="Y154" s="196"/>
      <c r="Z154" s="398"/>
      <c r="AA154" s="403"/>
      <c r="AB154" s="196"/>
      <c r="AC154" s="404"/>
      <c r="AD154" s="403"/>
      <c r="AE154" s="196"/>
      <c r="AF154" s="404"/>
      <c r="AG154" s="403"/>
      <c r="AH154" s="196"/>
      <c r="AI154" s="404"/>
      <c r="AJ154" s="403"/>
      <c r="AK154" s="196"/>
      <c r="AL154" s="404"/>
      <c r="AM154" s="403"/>
      <c r="AN154" s="196"/>
      <c r="AO154" s="404"/>
      <c r="AP154" s="403"/>
      <c r="AQ154" s="196"/>
      <c r="AR154" s="404"/>
      <c r="AS154" s="403"/>
      <c r="AT154" s="196"/>
      <c r="AU154" s="404"/>
      <c r="AV154" s="403"/>
      <c r="AW154" s="196"/>
      <c r="AX154" s="404"/>
      <c r="AY154" s="403"/>
      <c r="AZ154" s="196"/>
      <c r="BA154" s="404"/>
      <c r="BB154" s="403"/>
      <c r="BC154" s="196"/>
      <c r="BD154" s="404"/>
      <c r="BE154" s="403"/>
      <c r="BF154" s="196"/>
      <c r="BG154" s="404"/>
      <c r="BH154" s="403"/>
      <c r="BI154" s="196"/>
      <c r="BJ154" s="404"/>
      <c r="BK154" s="403"/>
      <c r="BL154" s="196"/>
      <c r="BM154" s="404"/>
      <c r="BN154" s="403"/>
      <c r="BO154" s="196"/>
      <c r="BP154" s="404"/>
      <c r="BQ154" s="403"/>
      <c r="BR154" s="196"/>
      <c r="BS154" s="404"/>
      <c r="BT154" s="403"/>
      <c r="BU154" s="196"/>
      <c r="BV154" s="404"/>
      <c r="BW154" s="403"/>
      <c r="BX154" s="196"/>
      <c r="BY154" s="404"/>
      <c r="BZ154" s="403"/>
      <c r="CA154" s="196"/>
      <c r="CB154" s="404"/>
      <c r="CC154" s="403"/>
      <c r="CD154" s="196"/>
      <c r="CE154" s="404"/>
      <c r="CF154" s="403"/>
      <c r="CG154" s="196"/>
      <c r="CH154" s="404"/>
      <c r="CI154" s="403"/>
      <c r="CJ154" s="196"/>
      <c r="CK154" s="404"/>
      <c r="CL154" s="403"/>
      <c r="CM154" s="196"/>
      <c r="CN154" s="404"/>
    </row>
    <row r="155" spans="7:92" x14ac:dyDescent="0.25">
      <c r="G155" s="390"/>
      <c r="H155" s="390"/>
      <c r="I155" s="390"/>
      <c r="J155" s="194"/>
      <c r="K155" s="195"/>
      <c r="L155" s="195"/>
      <c r="M155" s="195"/>
      <c r="N155" s="194"/>
      <c r="O155" s="196"/>
      <c r="P155" s="196"/>
      <c r="Q155" s="196"/>
      <c r="R155" s="196"/>
      <c r="S155"/>
      <c r="T155" s="196"/>
      <c r="U155" s="196"/>
      <c r="V155" s="196"/>
      <c r="W155" s="196"/>
      <c r="X155" s="196"/>
      <c r="Y155" s="196"/>
      <c r="Z155" s="398"/>
      <c r="AA155" s="403"/>
      <c r="AB155" s="196"/>
      <c r="AC155" s="404"/>
      <c r="AD155" s="403"/>
      <c r="AE155" s="196"/>
      <c r="AF155" s="404"/>
      <c r="AG155" s="403"/>
      <c r="AH155" s="196"/>
      <c r="AI155" s="404"/>
      <c r="AJ155" s="403"/>
      <c r="AK155" s="196"/>
      <c r="AL155" s="404"/>
      <c r="AM155" s="403"/>
      <c r="AN155" s="196"/>
      <c r="AO155" s="404"/>
      <c r="AP155" s="403"/>
      <c r="AQ155" s="196"/>
      <c r="AR155" s="404"/>
      <c r="AS155" s="403"/>
      <c r="AT155" s="196"/>
      <c r="AU155" s="404"/>
      <c r="AV155" s="403"/>
      <c r="AW155" s="196"/>
      <c r="AX155" s="404"/>
      <c r="AY155" s="403"/>
      <c r="AZ155" s="196"/>
      <c r="BA155" s="404"/>
      <c r="BB155" s="403"/>
      <c r="BC155" s="196"/>
      <c r="BD155" s="404"/>
      <c r="BE155" s="403"/>
      <c r="BF155" s="196"/>
      <c r="BG155" s="404"/>
      <c r="BH155" s="403"/>
      <c r="BI155" s="196"/>
      <c r="BJ155" s="404"/>
      <c r="BK155" s="403"/>
      <c r="BL155" s="196"/>
      <c r="BM155" s="404"/>
      <c r="BN155" s="403"/>
      <c r="BO155" s="196"/>
      <c r="BP155" s="404"/>
      <c r="BQ155" s="403"/>
      <c r="BR155" s="196"/>
      <c r="BS155" s="404"/>
      <c r="BT155" s="403"/>
      <c r="BU155" s="196"/>
      <c r="BV155" s="404"/>
      <c r="BW155" s="403"/>
      <c r="BX155" s="196"/>
      <c r="BY155" s="404"/>
      <c r="BZ155" s="403"/>
      <c r="CA155" s="196"/>
      <c r="CB155" s="404"/>
      <c r="CC155" s="403"/>
      <c r="CD155" s="196"/>
      <c r="CE155" s="404"/>
      <c r="CF155" s="403"/>
      <c r="CG155" s="196"/>
      <c r="CH155" s="404"/>
      <c r="CI155" s="403"/>
      <c r="CJ155" s="196"/>
      <c r="CK155" s="404"/>
      <c r="CL155" s="403"/>
      <c r="CM155" s="196"/>
      <c r="CN155" s="404"/>
    </row>
    <row r="156" spans="7:92" x14ac:dyDescent="0.25">
      <c r="G156" s="390"/>
      <c r="H156" s="390"/>
      <c r="I156" s="390"/>
      <c r="J156" s="194"/>
      <c r="K156" s="195"/>
      <c r="L156" s="195"/>
      <c r="M156" s="195"/>
      <c r="N156" s="194"/>
      <c r="O156" s="196"/>
      <c r="P156" s="196"/>
      <c r="Q156" s="196"/>
      <c r="R156" s="196"/>
      <c r="S156"/>
      <c r="T156" s="196"/>
      <c r="U156" s="196"/>
      <c r="V156" s="196"/>
      <c r="W156" s="196"/>
      <c r="X156" s="196"/>
      <c r="Y156" s="196"/>
      <c r="Z156" s="398"/>
      <c r="AA156" s="403"/>
      <c r="AB156" s="196"/>
      <c r="AC156" s="404"/>
      <c r="AD156" s="403"/>
      <c r="AE156" s="196"/>
      <c r="AF156" s="404"/>
      <c r="AG156" s="403"/>
      <c r="AH156" s="196"/>
      <c r="AI156" s="404"/>
      <c r="AJ156" s="403"/>
      <c r="AK156" s="196"/>
      <c r="AL156" s="404"/>
      <c r="AM156" s="403"/>
      <c r="AN156" s="196"/>
      <c r="AO156" s="404"/>
      <c r="AP156" s="403"/>
      <c r="AQ156" s="196"/>
      <c r="AR156" s="404"/>
      <c r="AS156" s="403"/>
      <c r="AT156" s="196"/>
      <c r="AU156" s="404"/>
      <c r="AV156" s="403"/>
      <c r="AW156" s="196"/>
      <c r="AX156" s="404"/>
      <c r="AY156" s="403"/>
      <c r="AZ156" s="196"/>
      <c r="BA156" s="404"/>
      <c r="BB156" s="403"/>
      <c r="BC156" s="196"/>
      <c r="BD156" s="404"/>
      <c r="BE156" s="403"/>
      <c r="BF156" s="196"/>
      <c r="BG156" s="404"/>
      <c r="BH156" s="403"/>
      <c r="BI156" s="196"/>
      <c r="BJ156" s="404"/>
      <c r="BK156" s="403"/>
      <c r="BL156" s="196"/>
      <c r="BM156" s="404"/>
      <c r="BN156" s="403"/>
      <c r="BO156" s="196"/>
      <c r="BP156" s="404"/>
      <c r="BQ156" s="403"/>
      <c r="BR156" s="196"/>
      <c r="BS156" s="404"/>
      <c r="BT156" s="403"/>
      <c r="BU156" s="196"/>
      <c r="BV156" s="404"/>
      <c r="BW156" s="403"/>
      <c r="BX156" s="196"/>
      <c r="BY156" s="404"/>
      <c r="BZ156" s="403"/>
      <c r="CA156" s="196"/>
      <c r="CB156" s="404"/>
      <c r="CC156" s="403"/>
      <c r="CD156" s="196"/>
      <c r="CE156" s="404"/>
      <c r="CF156" s="403"/>
      <c r="CG156" s="196"/>
      <c r="CH156" s="404"/>
      <c r="CI156" s="403"/>
      <c r="CJ156" s="196"/>
      <c r="CK156" s="404"/>
      <c r="CL156" s="403"/>
      <c r="CM156" s="196"/>
      <c r="CN156" s="404"/>
    </row>
    <row r="157" spans="7:92" x14ac:dyDescent="0.25">
      <c r="G157" s="390"/>
      <c r="H157" s="390"/>
      <c r="I157" s="390"/>
      <c r="J157" s="194"/>
      <c r="K157" s="195"/>
      <c r="L157" s="195"/>
      <c r="M157" s="195"/>
      <c r="N157" s="194"/>
      <c r="O157" s="196"/>
      <c r="P157" s="196"/>
      <c r="Q157" s="196"/>
      <c r="R157" s="196"/>
      <c r="S157"/>
      <c r="T157" s="196"/>
      <c r="U157" s="196"/>
      <c r="V157" s="196"/>
      <c r="W157" s="196"/>
      <c r="X157" s="196"/>
      <c r="Y157" s="196"/>
      <c r="Z157" s="398"/>
      <c r="AA157" s="403"/>
      <c r="AB157" s="196"/>
      <c r="AC157" s="404"/>
      <c r="AD157" s="403"/>
      <c r="AE157" s="196"/>
      <c r="AF157" s="404"/>
      <c r="AG157" s="403"/>
      <c r="AH157" s="196"/>
      <c r="AI157" s="404"/>
      <c r="AJ157" s="403"/>
      <c r="AK157" s="196"/>
      <c r="AL157" s="404"/>
      <c r="AM157" s="403"/>
      <c r="AN157" s="196"/>
      <c r="AO157" s="404"/>
      <c r="AP157" s="403"/>
      <c r="AQ157" s="196"/>
      <c r="AR157" s="404"/>
      <c r="AS157" s="403"/>
      <c r="AT157" s="196"/>
      <c r="AU157" s="404"/>
      <c r="AV157" s="403"/>
      <c r="AW157" s="196"/>
      <c r="AX157" s="404"/>
      <c r="AY157" s="403"/>
      <c r="AZ157" s="196"/>
      <c r="BA157" s="404"/>
      <c r="BB157" s="403"/>
      <c r="BC157" s="196"/>
      <c r="BD157" s="404"/>
      <c r="BE157" s="403"/>
      <c r="BF157" s="196"/>
      <c r="BG157" s="404"/>
      <c r="BH157" s="403"/>
      <c r="BI157" s="196"/>
      <c r="BJ157" s="404"/>
      <c r="BK157" s="403"/>
      <c r="BL157" s="196"/>
      <c r="BM157" s="404"/>
      <c r="BN157" s="403"/>
      <c r="BO157" s="196"/>
      <c r="BP157" s="404"/>
      <c r="BQ157" s="403"/>
      <c r="BR157" s="196"/>
      <c r="BS157" s="404"/>
      <c r="BT157" s="403"/>
      <c r="BU157" s="196"/>
      <c r="BV157" s="404"/>
      <c r="BW157" s="403"/>
      <c r="BX157" s="196"/>
      <c r="BY157" s="404"/>
      <c r="BZ157" s="403"/>
      <c r="CA157" s="196"/>
      <c r="CB157" s="404"/>
      <c r="CC157" s="403"/>
      <c r="CD157" s="196"/>
      <c r="CE157" s="404"/>
      <c r="CF157" s="403"/>
      <c r="CG157" s="196"/>
      <c r="CH157" s="404"/>
      <c r="CI157" s="403"/>
      <c r="CJ157" s="196"/>
      <c r="CK157" s="404"/>
      <c r="CL157" s="403"/>
      <c r="CM157" s="196"/>
      <c r="CN157" s="404"/>
    </row>
    <row r="158" spans="7:92" x14ac:dyDescent="0.25">
      <c r="G158" s="390"/>
      <c r="H158" s="390"/>
      <c r="I158" s="390"/>
      <c r="J158" s="194"/>
      <c r="K158" s="195"/>
      <c r="L158" s="195"/>
      <c r="M158" s="195"/>
      <c r="N158" s="194"/>
      <c r="O158" s="196"/>
      <c r="P158" s="196"/>
      <c r="Q158" s="196"/>
      <c r="R158" s="196"/>
      <c r="S158"/>
      <c r="T158" s="196"/>
      <c r="U158" s="196"/>
      <c r="V158" s="196"/>
      <c r="W158" s="196"/>
      <c r="X158" s="196"/>
      <c r="Y158" s="196"/>
      <c r="Z158" s="398"/>
      <c r="AA158" s="403"/>
      <c r="AB158" s="196"/>
      <c r="AC158" s="404"/>
      <c r="AD158" s="403"/>
      <c r="AE158" s="196"/>
      <c r="AF158" s="404"/>
      <c r="AG158" s="403"/>
      <c r="AH158" s="196"/>
      <c r="AI158" s="404"/>
      <c r="AJ158" s="403"/>
      <c r="AK158" s="196"/>
      <c r="AL158" s="404"/>
      <c r="AM158" s="403"/>
      <c r="AN158" s="196"/>
      <c r="AO158" s="404"/>
      <c r="AP158" s="403"/>
      <c r="AQ158" s="196"/>
      <c r="AR158" s="404"/>
      <c r="AS158" s="403"/>
      <c r="AT158" s="196"/>
      <c r="AU158" s="404"/>
      <c r="AV158" s="403"/>
      <c r="AW158" s="196"/>
      <c r="AX158" s="404"/>
      <c r="AY158" s="403"/>
      <c r="AZ158" s="196"/>
      <c r="BA158" s="404"/>
      <c r="BB158" s="403"/>
      <c r="BC158" s="196"/>
      <c r="BD158" s="404"/>
      <c r="BE158" s="403"/>
      <c r="BF158" s="196"/>
      <c r="BG158" s="404"/>
      <c r="BH158" s="403"/>
      <c r="BI158" s="196"/>
      <c r="BJ158" s="404"/>
      <c r="BK158" s="403"/>
      <c r="BL158" s="196"/>
      <c r="BM158" s="404"/>
      <c r="BN158" s="403"/>
      <c r="BO158" s="196"/>
      <c r="BP158" s="404"/>
      <c r="BQ158" s="403"/>
      <c r="BR158" s="196"/>
      <c r="BS158" s="404"/>
      <c r="BT158" s="403"/>
      <c r="BU158" s="196"/>
      <c r="BV158" s="404"/>
      <c r="BW158" s="403"/>
      <c r="BX158" s="196"/>
      <c r="BY158" s="404"/>
      <c r="BZ158" s="403"/>
      <c r="CA158" s="196"/>
      <c r="CB158" s="404"/>
      <c r="CC158" s="403"/>
      <c r="CD158" s="196"/>
      <c r="CE158" s="404"/>
      <c r="CF158" s="403"/>
      <c r="CG158" s="196"/>
      <c r="CH158" s="404"/>
      <c r="CI158" s="403"/>
      <c r="CJ158" s="196"/>
      <c r="CK158" s="404"/>
      <c r="CL158" s="403"/>
      <c r="CM158" s="196"/>
      <c r="CN158" s="404"/>
    </row>
    <row r="159" spans="7:92" x14ac:dyDescent="0.25">
      <c r="G159" s="390"/>
      <c r="H159" s="390"/>
      <c r="I159" s="390"/>
      <c r="J159" s="194"/>
      <c r="K159" s="195"/>
      <c r="L159" s="195"/>
      <c r="M159" s="195"/>
      <c r="N159" s="194"/>
      <c r="O159" s="196"/>
      <c r="P159" s="196"/>
      <c r="Q159" s="196"/>
      <c r="R159" s="196"/>
      <c r="S159"/>
      <c r="T159" s="196"/>
      <c r="U159" s="196"/>
      <c r="V159" s="196"/>
      <c r="W159" s="196"/>
      <c r="X159" s="196"/>
      <c r="Y159" s="196"/>
      <c r="Z159" s="398"/>
      <c r="AA159" s="403"/>
      <c r="AB159" s="196"/>
      <c r="AC159" s="404"/>
      <c r="AD159" s="403"/>
      <c r="AE159" s="196"/>
      <c r="AF159" s="404"/>
      <c r="AG159" s="403"/>
      <c r="AH159" s="196"/>
      <c r="AI159" s="404"/>
      <c r="AJ159" s="403"/>
      <c r="AK159" s="196"/>
      <c r="AL159" s="404"/>
      <c r="AM159" s="403"/>
      <c r="AN159" s="196"/>
      <c r="AO159" s="404"/>
      <c r="AP159" s="403"/>
      <c r="AQ159" s="196"/>
      <c r="AR159" s="404"/>
      <c r="AS159" s="403"/>
      <c r="AT159" s="196"/>
      <c r="AU159" s="404"/>
      <c r="AV159" s="403"/>
      <c r="AW159" s="196"/>
      <c r="AX159" s="404"/>
      <c r="AY159" s="403"/>
      <c r="AZ159" s="196"/>
      <c r="BA159" s="404"/>
      <c r="BB159" s="403"/>
      <c r="BC159" s="196"/>
      <c r="BD159" s="404"/>
      <c r="BE159" s="403"/>
      <c r="BF159" s="196"/>
      <c r="BG159" s="404"/>
      <c r="BH159" s="403"/>
      <c r="BI159" s="196"/>
      <c r="BJ159" s="404"/>
      <c r="BK159" s="403"/>
      <c r="BL159" s="196"/>
      <c r="BM159" s="404"/>
      <c r="BN159" s="403"/>
      <c r="BO159" s="196"/>
      <c r="BP159" s="404"/>
      <c r="BQ159" s="403"/>
      <c r="BR159" s="196"/>
      <c r="BS159" s="404"/>
      <c r="BT159" s="403"/>
      <c r="BU159" s="196"/>
      <c r="BV159" s="404"/>
      <c r="BW159" s="403"/>
      <c r="BX159" s="196"/>
      <c r="BY159" s="404"/>
      <c r="BZ159" s="403"/>
      <c r="CA159" s="196"/>
      <c r="CB159" s="404"/>
      <c r="CC159" s="403"/>
      <c r="CD159" s="196"/>
      <c r="CE159" s="404"/>
      <c r="CF159" s="403"/>
      <c r="CG159" s="196"/>
      <c r="CH159" s="404"/>
      <c r="CI159" s="403"/>
      <c r="CJ159" s="196"/>
      <c r="CK159" s="404"/>
      <c r="CL159" s="403"/>
      <c r="CM159" s="196"/>
      <c r="CN159" s="404"/>
    </row>
    <row r="160" spans="7:92" x14ac:dyDescent="0.25">
      <c r="G160" s="390"/>
      <c r="H160" s="390"/>
      <c r="I160" s="390"/>
      <c r="J160" s="194"/>
      <c r="K160" s="195"/>
      <c r="L160" s="195"/>
      <c r="M160" s="195"/>
      <c r="N160" s="194"/>
      <c r="O160" s="196"/>
      <c r="P160" s="196"/>
      <c r="Q160" s="196"/>
      <c r="R160" s="196"/>
      <c r="S160"/>
      <c r="T160" s="196"/>
      <c r="U160" s="196"/>
      <c r="V160" s="196"/>
      <c r="W160" s="196"/>
      <c r="X160" s="196"/>
      <c r="Y160" s="196"/>
      <c r="Z160" s="398"/>
      <c r="AA160" s="403"/>
      <c r="AB160" s="196"/>
      <c r="AC160" s="404"/>
      <c r="AD160" s="403"/>
      <c r="AE160" s="196"/>
      <c r="AF160" s="404"/>
      <c r="AG160" s="403"/>
      <c r="AH160" s="196"/>
      <c r="AI160" s="404"/>
      <c r="AJ160" s="403"/>
      <c r="AK160" s="196"/>
      <c r="AL160" s="404"/>
      <c r="AM160" s="403"/>
      <c r="AN160" s="196"/>
      <c r="AO160" s="404"/>
      <c r="AP160" s="403"/>
      <c r="AQ160" s="196"/>
      <c r="AR160" s="404"/>
      <c r="AS160" s="403"/>
      <c r="AT160" s="196"/>
      <c r="AU160" s="404"/>
      <c r="AV160" s="403"/>
      <c r="AW160" s="196"/>
      <c r="AX160" s="404"/>
      <c r="AY160" s="403"/>
      <c r="AZ160" s="196"/>
      <c r="BA160" s="404"/>
      <c r="BB160" s="403"/>
      <c r="BC160" s="196"/>
      <c r="BD160" s="404"/>
      <c r="BE160" s="403"/>
      <c r="BF160" s="196"/>
      <c r="BG160" s="404"/>
      <c r="BH160" s="403"/>
      <c r="BI160" s="196"/>
      <c r="BJ160" s="404"/>
      <c r="BK160" s="403"/>
      <c r="BL160" s="196"/>
      <c r="BM160" s="404"/>
      <c r="BN160" s="403"/>
      <c r="BO160" s="196"/>
      <c r="BP160" s="404"/>
      <c r="BQ160" s="403"/>
      <c r="BR160" s="196"/>
      <c r="BS160" s="404"/>
      <c r="BT160" s="403"/>
      <c r="BU160" s="196"/>
      <c r="BV160" s="404"/>
      <c r="BW160" s="403"/>
      <c r="BX160" s="196"/>
      <c r="BY160" s="404"/>
      <c r="BZ160" s="403"/>
      <c r="CA160" s="196"/>
      <c r="CB160" s="404"/>
      <c r="CC160" s="403"/>
      <c r="CD160" s="196"/>
      <c r="CE160" s="404"/>
      <c r="CF160" s="403"/>
      <c r="CG160" s="196"/>
      <c r="CH160" s="404"/>
      <c r="CI160" s="403"/>
      <c r="CJ160" s="196"/>
      <c r="CK160" s="404"/>
      <c r="CL160" s="403"/>
      <c r="CM160" s="196"/>
      <c r="CN160" s="404"/>
    </row>
    <row r="161" spans="7:92" x14ac:dyDescent="0.25">
      <c r="G161" s="390"/>
      <c r="H161" s="390"/>
      <c r="I161" s="390"/>
      <c r="J161" s="194"/>
      <c r="K161" s="195"/>
      <c r="L161" s="195"/>
      <c r="M161" s="195"/>
      <c r="N161" s="194"/>
      <c r="O161" s="196"/>
      <c r="P161" s="196"/>
      <c r="Q161" s="196"/>
      <c r="R161" s="196"/>
      <c r="S161"/>
      <c r="T161" s="196"/>
      <c r="U161" s="196"/>
      <c r="V161" s="196"/>
      <c r="W161" s="196"/>
      <c r="X161" s="196"/>
      <c r="Y161" s="196"/>
      <c r="Z161" s="398"/>
      <c r="AA161" s="403"/>
      <c r="AB161" s="196"/>
      <c r="AC161" s="404"/>
      <c r="AD161" s="403"/>
      <c r="AE161" s="196"/>
      <c r="AF161" s="404"/>
      <c r="AG161" s="403"/>
      <c r="AH161" s="196"/>
      <c r="AI161" s="404"/>
      <c r="AJ161" s="403"/>
      <c r="AK161" s="196"/>
      <c r="AL161" s="404"/>
      <c r="AM161" s="403"/>
      <c r="AN161" s="196"/>
      <c r="AO161" s="404"/>
      <c r="AP161" s="403"/>
      <c r="AQ161" s="196"/>
      <c r="AR161" s="404"/>
      <c r="AS161" s="403"/>
      <c r="AT161" s="196"/>
      <c r="AU161" s="404"/>
      <c r="AV161" s="403"/>
      <c r="AW161" s="196"/>
      <c r="AX161" s="404"/>
      <c r="AY161" s="403"/>
      <c r="AZ161" s="196"/>
      <c r="BA161" s="404"/>
      <c r="BB161" s="403"/>
      <c r="BC161" s="196"/>
      <c r="BD161" s="404"/>
      <c r="BE161" s="403"/>
      <c r="BF161" s="196"/>
      <c r="BG161" s="404"/>
      <c r="BH161" s="403"/>
      <c r="BI161" s="196"/>
      <c r="BJ161" s="404"/>
      <c r="BK161" s="403"/>
      <c r="BL161" s="196"/>
      <c r="BM161" s="404"/>
      <c r="BN161" s="403"/>
      <c r="BO161" s="196"/>
      <c r="BP161" s="404"/>
      <c r="BQ161" s="403"/>
      <c r="BR161" s="196"/>
      <c r="BS161" s="404"/>
      <c r="BT161" s="403"/>
      <c r="BU161" s="196"/>
      <c r="BV161" s="404"/>
      <c r="BW161" s="403"/>
      <c r="BX161" s="196"/>
      <c r="BY161" s="404"/>
      <c r="BZ161" s="403"/>
      <c r="CA161" s="196"/>
      <c r="CB161" s="404"/>
      <c r="CC161" s="403"/>
      <c r="CD161" s="196"/>
      <c r="CE161" s="404"/>
      <c r="CF161" s="403"/>
      <c r="CG161" s="196"/>
      <c r="CH161" s="404"/>
      <c r="CI161" s="403"/>
      <c r="CJ161" s="196"/>
      <c r="CK161" s="404"/>
      <c r="CL161" s="403"/>
      <c r="CM161" s="196"/>
      <c r="CN161" s="404"/>
    </row>
    <row r="162" spans="7:92" x14ac:dyDescent="0.25">
      <c r="G162" s="390"/>
      <c r="H162" s="390"/>
      <c r="I162" s="390"/>
      <c r="J162" s="194"/>
      <c r="K162" s="195"/>
      <c r="L162" s="195"/>
      <c r="M162" s="195"/>
      <c r="N162" s="194"/>
      <c r="O162" s="196"/>
      <c r="P162" s="196"/>
      <c r="Q162" s="196"/>
      <c r="R162" s="196"/>
      <c r="S162"/>
      <c r="T162" s="196"/>
      <c r="U162" s="196"/>
      <c r="V162" s="196"/>
      <c r="W162" s="196"/>
      <c r="X162" s="196"/>
      <c r="Y162" s="196"/>
      <c r="Z162" s="398"/>
      <c r="AA162" s="403"/>
      <c r="AB162" s="196"/>
      <c r="AC162" s="404"/>
      <c r="AD162" s="403"/>
      <c r="AE162" s="196"/>
      <c r="AF162" s="404"/>
      <c r="AG162" s="403"/>
      <c r="AH162" s="196"/>
      <c r="AI162" s="404"/>
      <c r="AJ162" s="403"/>
      <c r="AK162" s="196"/>
      <c r="AL162" s="404"/>
      <c r="AM162" s="403"/>
      <c r="AN162" s="196"/>
      <c r="AO162" s="404"/>
      <c r="AP162" s="403"/>
      <c r="AQ162" s="196"/>
      <c r="AR162" s="404"/>
      <c r="AS162" s="403"/>
      <c r="AT162" s="196"/>
      <c r="AU162" s="404"/>
      <c r="AV162" s="403"/>
      <c r="AW162" s="196"/>
      <c r="AX162" s="404"/>
      <c r="AY162" s="403"/>
      <c r="AZ162" s="196"/>
      <c r="BA162" s="404"/>
      <c r="BB162" s="403"/>
      <c r="BC162" s="196"/>
      <c r="BD162" s="404"/>
      <c r="BE162" s="403"/>
      <c r="BF162" s="196"/>
      <c r="BG162" s="404"/>
      <c r="BH162" s="403"/>
      <c r="BI162" s="196"/>
      <c r="BJ162" s="404"/>
      <c r="BK162" s="403"/>
      <c r="BL162" s="196"/>
      <c r="BM162" s="404"/>
      <c r="BN162" s="403"/>
      <c r="BO162" s="196"/>
      <c r="BP162" s="404"/>
      <c r="BQ162" s="403"/>
      <c r="BR162" s="196"/>
      <c r="BS162" s="404"/>
      <c r="BT162" s="403"/>
      <c r="BU162" s="196"/>
      <c r="BV162" s="404"/>
      <c r="BW162" s="403"/>
      <c r="BX162" s="196"/>
      <c r="BY162" s="404"/>
      <c r="BZ162" s="403"/>
      <c r="CA162" s="196"/>
      <c r="CB162" s="404"/>
      <c r="CC162" s="403"/>
      <c r="CD162" s="196"/>
      <c r="CE162" s="404"/>
      <c r="CF162" s="403"/>
      <c r="CG162" s="196"/>
      <c r="CH162" s="404"/>
      <c r="CI162" s="403"/>
      <c r="CJ162" s="196"/>
      <c r="CK162" s="404"/>
      <c r="CL162" s="403"/>
      <c r="CM162" s="196"/>
      <c r="CN162" s="404"/>
    </row>
    <row r="163" spans="7:92" x14ac:dyDescent="0.25">
      <c r="G163" s="390"/>
      <c r="H163" s="390"/>
      <c r="I163" s="390"/>
      <c r="J163" s="194"/>
      <c r="K163" s="195"/>
      <c r="L163" s="195"/>
      <c r="M163" s="195"/>
      <c r="N163" s="194"/>
      <c r="O163" s="196"/>
      <c r="P163" s="196"/>
      <c r="Q163" s="196"/>
      <c r="R163" s="196"/>
      <c r="S163"/>
      <c r="T163" s="196"/>
      <c r="U163" s="196"/>
      <c r="V163" s="196"/>
      <c r="W163" s="196"/>
      <c r="X163" s="196"/>
      <c r="Y163" s="196"/>
      <c r="Z163" s="398"/>
      <c r="AA163" s="403"/>
      <c r="AB163" s="196"/>
      <c r="AC163" s="404"/>
      <c r="AD163" s="403"/>
      <c r="AE163" s="196"/>
      <c r="AF163" s="404"/>
      <c r="AG163" s="403"/>
      <c r="AH163" s="196"/>
      <c r="AI163" s="404"/>
      <c r="AJ163" s="403"/>
      <c r="AK163" s="196"/>
      <c r="AL163" s="404"/>
      <c r="AM163" s="403"/>
      <c r="AN163" s="196"/>
      <c r="AO163" s="404"/>
      <c r="AP163" s="403"/>
      <c r="AQ163" s="196"/>
      <c r="AR163" s="404"/>
      <c r="AS163" s="403"/>
      <c r="AT163" s="196"/>
      <c r="AU163" s="404"/>
      <c r="AV163" s="403"/>
      <c r="AW163" s="196"/>
      <c r="AX163" s="404"/>
      <c r="AY163" s="403"/>
      <c r="AZ163" s="196"/>
      <c r="BA163" s="404"/>
      <c r="BB163" s="403"/>
      <c r="BC163" s="196"/>
      <c r="BD163" s="404"/>
      <c r="BE163" s="403"/>
      <c r="BF163" s="196"/>
      <c r="BG163" s="404"/>
      <c r="BH163" s="403"/>
      <c r="BI163" s="196"/>
      <c r="BJ163" s="404"/>
      <c r="BK163" s="403"/>
      <c r="BL163" s="196"/>
      <c r="BM163" s="404"/>
      <c r="BN163" s="403"/>
      <c r="BO163" s="196"/>
      <c r="BP163" s="404"/>
      <c r="BQ163" s="403"/>
      <c r="BR163" s="196"/>
      <c r="BS163" s="404"/>
      <c r="BT163" s="403"/>
      <c r="BU163" s="196"/>
      <c r="BV163" s="404"/>
      <c r="BW163" s="403"/>
      <c r="BX163" s="196"/>
      <c r="BY163" s="404"/>
      <c r="BZ163" s="403"/>
      <c r="CA163" s="196"/>
      <c r="CB163" s="404"/>
      <c r="CC163" s="403"/>
      <c r="CD163" s="196"/>
      <c r="CE163" s="404"/>
      <c r="CF163" s="403"/>
      <c r="CG163" s="196"/>
      <c r="CH163" s="404"/>
      <c r="CI163" s="403"/>
      <c r="CJ163" s="196"/>
      <c r="CK163" s="404"/>
      <c r="CL163" s="403"/>
      <c r="CM163" s="196"/>
      <c r="CN163" s="404"/>
    </row>
    <row r="164" spans="7:92" x14ac:dyDescent="0.25">
      <c r="G164" s="390"/>
      <c r="H164" s="390"/>
      <c r="I164" s="390"/>
      <c r="J164" s="194"/>
      <c r="K164" s="195"/>
      <c r="L164" s="195"/>
      <c r="M164" s="195"/>
      <c r="N164" s="194"/>
      <c r="O164" s="196"/>
      <c r="P164" s="196"/>
      <c r="Q164" s="196"/>
      <c r="R164" s="196"/>
      <c r="S164"/>
      <c r="T164" s="196"/>
      <c r="U164" s="196"/>
      <c r="V164" s="196"/>
      <c r="W164" s="196"/>
      <c r="X164" s="196"/>
      <c r="Y164" s="196"/>
      <c r="Z164" s="398"/>
      <c r="AA164" s="403"/>
      <c r="AB164" s="196"/>
      <c r="AC164" s="404"/>
      <c r="AD164" s="403"/>
      <c r="AE164" s="196"/>
      <c r="AF164" s="404"/>
      <c r="AG164" s="403"/>
      <c r="AH164" s="196"/>
      <c r="AI164" s="404"/>
      <c r="AJ164" s="403"/>
      <c r="AK164" s="196"/>
      <c r="AL164" s="404"/>
      <c r="AM164" s="403"/>
      <c r="AN164" s="196"/>
      <c r="AO164" s="404"/>
      <c r="AP164" s="403"/>
      <c r="AQ164" s="196"/>
      <c r="AR164" s="404"/>
      <c r="AS164" s="403"/>
      <c r="AT164" s="196"/>
      <c r="AU164" s="404"/>
      <c r="AV164" s="403"/>
      <c r="AW164" s="196"/>
      <c r="AX164" s="404"/>
      <c r="AY164" s="403"/>
      <c r="AZ164" s="196"/>
      <c r="BA164" s="404"/>
      <c r="BB164" s="403"/>
      <c r="BC164" s="196"/>
      <c r="BD164" s="404"/>
      <c r="BE164" s="403"/>
      <c r="BF164" s="196"/>
      <c r="BG164" s="404"/>
      <c r="BH164" s="403"/>
      <c r="BI164" s="196"/>
      <c r="BJ164" s="404"/>
      <c r="BK164" s="403"/>
      <c r="BL164" s="196"/>
      <c r="BM164" s="404"/>
      <c r="BN164" s="403"/>
      <c r="BO164" s="196"/>
      <c r="BP164" s="404"/>
      <c r="BQ164" s="403"/>
      <c r="BR164" s="196"/>
      <c r="BS164" s="404"/>
      <c r="BT164" s="403"/>
      <c r="BU164" s="196"/>
      <c r="BV164" s="404"/>
      <c r="BW164" s="403"/>
      <c r="BX164" s="196"/>
      <c r="BY164" s="404"/>
      <c r="BZ164" s="403"/>
      <c r="CA164" s="196"/>
      <c r="CB164" s="404"/>
      <c r="CC164" s="403"/>
      <c r="CD164" s="196"/>
      <c r="CE164" s="404"/>
      <c r="CF164" s="403"/>
      <c r="CG164" s="196"/>
      <c r="CH164" s="404"/>
      <c r="CI164" s="403"/>
      <c r="CJ164" s="196"/>
      <c r="CK164" s="404"/>
      <c r="CL164" s="403"/>
      <c r="CM164" s="196"/>
      <c r="CN164" s="404"/>
    </row>
    <row r="165" spans="7:92" x14ac:dyDescent="0.25">
      <c r="G165" s="390"/>
      <c r="H165" s="390"/>
      <c r="I165" s="390"/>
      <c r="J165" s="194"/>
      <c r="K165" s="195"/>
      <c r="L165" s="195"/>
      <c r="M165" s="195"/>
      <c r="N165" s="194"/>
      <c r="O165" s="196"/>
      <c r="P165" s="196"/>
      <c r="Q165" s="196"/>
      <c r="R165" s="196"/>
      <c r="S165"/>
      <c r="T165" s="196"/>
      <c r="U165" s="196"/>
      <c r="V165" s="196"/>
      <c r="W165" s="196"/>
      <c r="X165" s="196"/>
      <c r="Y165" s="196"/>
      <c r="Z165" s="398"/>
      <c r="AA165" s="403"/>
      <c r="AB165" s="196"/>
      <c r="AC165" s="404"/>
      <c r="AD165" s="403"/>
      <c r="AE165" s="196"/>
      <c r="AF165" s="404"/>
      <c r="AG165" s="403"/>
      <c r="AH165" s="196"/>
      <c r="AI165" s="404"/>
      <c r="AJ165" s="403"/>
      <c r="AK165" s="196"/>
      <c r="AL165" s="404"/>
      <c r="AM165" s="403"/>
      <c r="AN165" s="196"/>
      <c r="AO165" s="404"/>
      <c r="AP165" s="403"/>
      <c r="AQ165" s="196"/>
      <c r="AR165" s="404"/>
      <c r="AS165" s="403"/>
      <c r="AT165" s="196"/>
      <c r="AU165" s="404"/>
      <c r="AV165" s="403"/>
      <c r="AW165" s="196"/>
      <c r="AX165" s="404"/>
      <c r="AY165" s="403"/>
      <c r="AZ165" s="196"/>
      <c r="BA165" s="404"/>
      <c r="BB165" s="403"/>
      <c r="BC165" s="196"/>
      <c r="BD165" s="404"/>
      <c r="BE165" s="403"/>
      <c r="BF165" s="196"/>
      <c r="BG165" s="404"/>
      <c r="BH165" s="403"/>
      <c r="BI165" s="196"/>
      <c r="BJ165" s="404"/>
      <c r="BK165" s="403"/>
      <c r="BL165" s="196"/>
      <c r="BM165" s="404"/>
      <c r="BN165" s="403"/>
      <c r="BO165" s="196"/>
      <c r="BP165" s="404"/>
      <c r="BQ165" s="403"/>
      <c r="BR165" s="196"/>
      <c r="BS165" s="404"/>
      <c r="BT165" s="403"/>
      <c r="BU165" s="196"/>
      <c r="BV165" s="404"/>
      <c r="BW165" s="403"/>
      <c r="BX165" s="196"/>
      <c r="BY165" s="404"/>
      <c r="BZ165" s="403"/>
      <c r="CA165" s="196"/>
      <c r="CB165" s="404"/>
      <c r="CC165" s="403"/>
      <c r="CD165" s="196"/>
      <c r="CE165" s="404"/>
      <c r="CF165" s="403"/>
      <c r="CG165" s="196"/>
      <c r="CH165" s="404"/>
      <c r="CI165" s="403"/>
      <c r="CJ165" s="196"/>
      <c r="CK165" s="404"/>
      <c r="CL165" s="403"/>
      <c r="CM165" s="196"/>
      <c r="CN165" s="404"/>
    </row>
    <row r="166" spans="7:92" x14ac:dyDescent="0.25">
      <c r="G166" s="390"/>
      <c r="H166" s="390"/>
      <c r="I166" s="390"/>
      <c r="J166" s="194"/>
      <c r="K166" s="195"/>
      <c r="L166" s="195"/>
      <c r="M166" s="195"/>
      <c r="N166" s="194"/>
      <c r="O166" s="196"/>
      <c r="P166" s="196"/>
      <c r="Q166" s="196"/>
      <c r="R166" s="196"/>
      <c r="S166"/>
      <c r="T166" s="196"/>
      <c r="U166" s="196"/>
      <c r="V166" s="196"/>
      <c r="W166" s="196"/>
      <c r="X166" s="196"/>
      <c r="Y166" s="196"/>
      <c r="Z166" s="398"/>
      <c r="AA166" s="403"/>
      <c r="AB166" s="196"/>
      <c r="AC166" s="404"/>
      <c r="AD166" s="403"/>
      <c r="AE166" s="196"/>
      <c r="AF166" s="404"/>
      <c r="AG166" s="403"/>
      <c r="AH166" s="196"/>
      <c r="AI166" s="404"/>
      <c r="AJ166" s="403"/>
      <c r="AK166" s="196"/>
      <c r="AL166" s="404"/>
      <c r="AM166" s="403"/>
      <c r="AN166" s="196"/>
      <c r="AO166" s="404"/>
      <c r="AP166" s="403"/>
      <c r="AQ166" s="196"/>
      <c r="AR166" s="404"/>
      <c r="AS166" s="403"/>
      <c r="AT166" s="196"/>
      <c r="AU166" s="404"/>
      <c r="AV166" s="403"/>
      <c r="AW166" s="196"/>
      <c r="AX166" s="404"/>
      <c r="AY166" s="403"/>
      <c r="AZ166" s="196"/>
      <c r="BA166" s="404"/>
      <c r="BB166" s="403"/>
      <c r="BC166" s="196"/>
      <c r="BD166" s="404"/>
      <c r="BE166" s="403"/>
      <c r="BF166" s="196"/>
      <c r="BG166" s="404"/>
      <c r="BH166" s="403"/>
      <c r="BI166" s="196"/>
      <c r="BJ166" s="404"/>
      <c r="BK166" s="403"/>
      <c r="BL166" s="196"/>
      <c r="BM166" s="404"/>
      <c r="BN166" s="403"/>
      <c r="BO166" s="196"/>
      <c r="BP166" s="404"/>
      <c r="BQ166" s="403"/>
      <c r="BR166" s="196"/>
      <c r="BS166" s="404"/>
      <c r="BT166" s="403"/>
      <c r="BU166" s="196"/>
      <c r="BV166" s="404"/>
      <c r="BW166" s="403"/>
      <c r="BX166" s="196"/>
      <c r="BY166" s="404"/>
      <c r="BZ166" s="403"/>
      <c r="CA166" s="196"/>
      <c r="CB166" s="404"/>
      <c r="CC166" s="403"/>
      <c r="CD166" s="196"/>
      <c r="CE166" s="404"/>
      <c r="CF166" s="403"/>
      <c r="CG166" s="196"/>
      <c r="CH166" s="404"/>
      <c r="CI166" s="403"/>
      <c r="CJ166" s="196"/>
      <c r="CK166" s="404"/>
      <c r="CL166" s="403"/>
      <c r="CM166" s="196"/>
      <c r="CN166" s="404"/>
    </row>
    <row r="167" spans="7:92" x14ac:dyDescent="0.25">
      <c r="G167" s="390"/>
      <c r="H167" s="390"/>
      <c r="I167" s="390"/>
      <c r="J167" s="194"/>
      <c r="K167" s="195"/>
      <c r="L167" s="195"/>
      <c r="M167" s="195"/>
      <c r="N167" s="194"/>
      <c r="O167" s="196"/>
      <c r="P167" s="196"/>
      <c r="Q167" s="196"/>
      <c r="R167" s="196"/>
      <c r="S167"/>
      <c r="T167" s="196"/>
      <c r="U167" s="196"/>
      <c r="V167" s="196"/>
      <c r="W167" s="196"/>
      <c r="X167" s="196"/>
      <c r="Y167" s="196"/>
      <c r="Z167" s="398"/>
      <c r="AA167" s="403"/>
      <c r="AB167" s="196"/>
      <c r="AC167" s="404"/>
      <c r="AD167" s="403"/>
      <c r="AE167" s="196"/>
      <c r="AF167" s="404"/>
      <c r="AG167" s="403"/>
      <c r="AH167" s="196"/>
      <c r="AI167" s="404"/>
      <c r="AJ167" s="403"/>
      <c r="AK167" s="196"/>
      <c r="AL167" s="404"/>
      <c r="AM167" s="403"/>
      <c r="AN167" s="196"/>
      <c r="AO167" s="404"/>
      <c r="AP167" s="403"/>
      <c r="AQ167" s="196"/>
      <c r="AR167" s="404"/>
      <c r="AS167" s="403"/>
      <c r="AT167" s="196"/>
      <c r="AU167" s="404"/>
      <c r="AV167" s="403"/>
      <c r="AW167" s="196"/>
      <c r="AX167" s="404"/>
      <c r="AY167" s="403"/>
      <c r="AZ167" s="196"/>
      <c r="BA167" s="404"/>
      <c r="BB167" s="403"/>
      <c r="BC167" s="196"/>
      <c r="BD167" s="404"/>
      <c r="BE167" s="403"/>
      <c r="BF167" s="196"/>
      <c r="BG167" s="404"/>
      <c r="BH167" s="403"/>
      <c r="BI167" s="196"/>
      <c r="BJ167" s="404"/>
      <c r="BK167" s="403"/>
      <c r="BL167" s="196"/>
      <c r="BM167" s="404"/>
      <c r="BN167" s="403"/>
      <c r="BO167" s="196"/>
      <c r="BP167" s="404"/>
      <c r="BQ167" s="403"/>
      <c r="BR167" s="196"/>
      <c r="BS167" s="404"/>
      <c r="BT167" s="403"/>
      <c r="BU167" s="196"/>
      <c r="BV167" s="404"/>
      <c r="BW167" s="403"/>
      <c r="BX167" s="196"/>
      <c r="BY167" s="404"/>
      <c r="BZ167" s="403"/>
      <c r="CA167" s="196"/>
      <c r="CB167" s="404"/>
      <c r="CC167" s="403"/>
      <c r="CD167" s="196"/>
      <c r="CE167" s="404"/>
      <c r="CF167" s="403"/>
      <c r="CG167" s="196"/>
      <c r="CH167" s="404"/>
      <c r="CI167" s="403"/>
      <c r="CJ167" s="196"/>
      <c r="CK167" s="404"/>
      <c r="CL167" s="403"/>
      <c r="CM167" s="196"/>
      <c r="CN167" s="404"/>
    </row>
    <row r="168" spans="7:92" x14ac:dyDescent="0.25">
      <c r="G168" s="390"/>
      <c r="H168" s="390"/>
      <c r="I168" s="390"/>
      <c r="J168" s="194"/>
      <c r="K168" s="195"/>
      <c r="L168" s="195"/>
      <c r="M168" s="195"/>
      <c r="N168" s="194"/>
      <c r="O168" s="196"/>
      <c r="P168" s="196"/>
      <c r="Q168" s="196"/>
      <c r="R168" s="196"/>
      <c r="S168"/>
      <c r="T168" s="196"/>
      <c r="U168" s="196"/>
      <c r="V168" s="196"/>
      <c r="W168" s="196"/>
      <c r="X168" s="196"/>
      <c r="Y168" s="196"/>
      <c r="Z168" s="398"/>
      <c r="AA168" s="403"/>
      <c r="AB168" s="196"/>
      <c r="AC168" s="404"/>
      <c r="AD168" s="403"/>
      <c r="AE168" s="196"/>
      <c r="AF168" s="404"/>
      <c r="AG168" s="403"/>
      <c r="AH168" s="196"/>
      <c r="AI168" s="404"/>
      <c r="AJ168" s="403"/>
      <c r="AK168" s="196"/>
      <c r="AL168" s="404"/>
      <c r="AM168" s="403"/>
      <c r="AN168" s="196"/>
      <c r="AO168" s="404"/>
      <c r="AP168" s="403"/>
      <c r="AQ168" s="196"/>
      <c r="AR168" s="404"/>
      <c r="AS168" s="403"/>
      <c r="AT168" s="196"/>
      <c r="AU168" s="404"/>
      <c r="AV168" s="403"/>
      <c r="AW168" s="196"/>
      <c r="AX168" s="404"/>
      <c r="AY168" s="403"/>
      <c r="AZ168" s="196"/>
      <c r="BA168" s="404"/>
      <c r="BB168" s="403"/>
      <c r="BC168" s="196"/>
      <c r="BD168" s="404"/>
      <c r="BE168" s="403"/>
      <c r="BF168" s="196"/>
      <c r="BG168" s="404"/>
      <c r="BH168" s="403"/>
      <c r="BI168" s="196"/>
      <c r="BJ168" s="404"/>
      <c r="BK168" s="403"/>
      <c r="BL168" s="196"/>
      <c r="BM168" s="404"/>
      <c r="BN168" s="403"/>
      <c r="BO168" s="196"/>
      <c r="BP168" s="404"/>
      <c r="BQ168" s="403"/>
      <c r="BR168" s="196"/>
      <c r="BS168" s="404"/>
      <c r="BT168" s="403"/>
      <c r="BU168" s="196"/>
      <c r="BV168" s="404"/>
      <c r="BW168" s="403"/>
      <c r="BX168" s="196"/>
      <c r="BY168" s="404"/>
      <c r="BZ168" s="403"/>
      <c r="CA168" s="196"/>
      <c r="CB168" s="404"/>
      <c r="CC168" s="403"/>
      <c r="CD168" s="196"/>
      <c r="CE168" s="404"/>
      <c r="CF168" s="403"/>
      <c r="CG168" s="196"/>
      <c r="CH168" s="404"/>
      <c r="CI168" s="403"/>
      <c r="CJ168" s="196"/>
      <c r="CK168" s="404"/>
      <c r="CL168" s="403"/>
      <c r="CM168" s="196"/>
      <c r="CN168" s="404"/>
    </row>
    <row r="169" spans="7:92" x14ac:dyDescent="0.25">
      <c r="G169" s="390"/>
      <c r="H169" s="390"/>
      <c r="I169" s="390"/>
      <c r="J169" s="194"/>
      <c r="K169" s="195"/>
      <c r="L169" s="195"/>
      <c r="M169" s="195"/>
      <c r="N169" s="194"/>
      <c r="O169" s="196"/>
      <c r="P169" s="196"/>
      <c r="Q169" s="196"/>
      <c r="R169" s="196"/>
      <c r="S169"/>
      <c r="T169" s="196"/>
      <c r="U169" s="196"/>
      <c r="V169" s="196"/>
      <c r="W169" s="196"/>
      <c r="X169" s="196"/>
      <c r="Y169" s="196"/>
      <c r="Z169" s="398"/>
      <c r="AA169" s="403"/>
      <c r="AB169" s="196"/>
      <c r="AC169" s="404"/>
      <c r="AD169" s="403"/>
      <c r="AE169" s="196"/>
      <c r="AF169" s="404"/>
      <c r="AG169" s="403"/>
      <c r="AH169" s="196"/>
      <c r="AI169" s="404"/>
      <c r="AJ169" s="403"/>
      <c r="AK169" s="196"/>
      <c r="AL169" s="404"/>
      <c r="AM169" s="403"/>
      <c r="AN169" s="196"/>
      <c r="AO169" s="404"/>
      <c r="AP169" s="403"/>
      <c r="AQ169" s="196"/>
      <c r="AR169" s="404"/>
      <c r="AS169" s="403"/>
      <c r="AT169" s="196"/>
      <c r="AU169" s="404"/>
      <c r="AV169" s="403"/>
      <c r="AW169" s="196"/>
      <c r="AX169" s="404"/>
      <c r="AY169" s="403"/>
      <c r="AZ169" s="196"/>
      <c r="BA169" s="404"/>
      <c r="BB169" s="403"/>
      <c r="BC169" s="196"/>
      <c r="BD169" s="404"/>
      <c r="BE169" s="403"/>
      <c r="BF169" s="196"/>
      <c r="BG169" s="404"/>
      <c r="BH169" s="403"/>
      <c r="BI169" s="196"/>
      <c r="BJ169" s="404"/>
      <c r="BK169" s="403"/>
      <c r="BL169" s="196"/>
      <c r="BM169" s="404"/>
      <c r="BN169" s="403"/>
      <c r="BO169" s="196"/>
      <c r="BP169" s="404"/>
      <c r="BQ169" s="403"/>
      <c r="BR169" s="196"/>
      <c r="BS169" s="404"/>
      <c r="BT169" s="403"/>
      <c r="BU169" s="196"/>
      <c r="BV169" s="404"/>
      <c r="BW169" s="403"/>
      <c r="BX169" s="196"/>
      <c r="BY169" s="404"/>
      <c r="BZ169" s="403"/>
      <c r="CA169" s="196"/>
      <c r="CB169" s="404"/>
      <c r="CC169" s="403"/>
      <c r="CD169" s="196"/>
      <c r="CE169" s="404"/>
      <c r="CF169" s="403"/>
      <c r="CG169" s="196"/>
      <c r="CH169" s="404"/>
      <c r="CI169" s="403"/>
      <c r="CJ169" s="196"/>
      <c r="CK169" s="404"/>
      <c r="CL169" s="403"/>
      <c r="CM169" s="196"/>
      <c r="CN169" s="404"/>
    </row>
    <row r="170" spans="7:92" x14ac:dyDescent="0.25">
      <c r="G170" s="390"/>
      <c r="H170" s="390"/>
      <c r="I170" s="390"/>
      <c r="J170" s="194"/>
      <c r="K170" s="195"/>
      <c r="L170" s="195"/>
      <c r="M170" s="195"/>
      <c r="N170" s="194"/>
      <c r="O170" s="196"/>
      <c r="P170" s="196"/>
      <c r="Q170" s="196"/>
      <c r="R170" s="196"/>
      <c r="S170"/>
      <c r="T170" s="196"/>
      <c r="U170" s="196"/>
      <c r="V170" s="196"/>
      <c r="W170" s="196"/>
      <c r="X170" s="196"/>
      <c r="Y170" s="196"/>
      <c r="Z170" s="398"/>
      <c r="AA170" s="403"/>
      <c r="AB170" s="196"/>
      <c r="AC170" s="404"/>
      <c r="AD170" s="403"/>
      <c r="AE170" s="196"/>
      <c r="AF170" s="404"/>
      <c r="AG170" s="403"/>
      <c r="AH170" s="196"/>
      <c r="AI170" s="404"/>
      <c r="AJ170" s="403"/>
      <c r="AK170" s="196"/>
      <c r="AL170" s="404"/>
      <c r="AM170" s="403"/>
      <c r="AN170" s="196"/>
      <c r="AO170" s="404"/>
      <c r="AP170" s="403"/>
      <c r="AQ170" s="196"/>
      <c r="AR170" s="404"/>
      <c r="AS170" s="403"/>
      <c r="AT170" s="196"/>
      <c r="AU170" s="404"/>
      <c r="AV170" s="403"/>
      <c r="AW170" s="196"/>
      <c r="AX170" s="404"/>
      <c r="AY170" s="403"/>
      <c r="AZ170" s="196"/>
      <c r="BA170" s="404"/>
      <c r="BB170" s="403"/>
      <c r="BC170" s="196"/>
      <c r="BD170" s="404"/>
      <c r="BE170" s="403"/>
      <c r="BF170" s="196"/>
      <c r="BG170" s="404"/>
      <c r="BH170" s="403"/>
      <c r="BI170" s="196"/>
      <c r="BJ170" s="404"/>
      <c r="BK170" s="403"/>
      <c r="BL170" s="196"/>
      <c r="BM170" s="404"/>
      <c r="BN170" s="403"/>
      <c r="BO170" s="196"/>
      <c r="BP170" s="404"/>
      <c r="BQ170" s="403"/>
      <c r="BR170" s="196"/>
      <c r="BS170" s="404"/>
      <c r="BT170" s="403"/>
      <c r="BU170" s="196"/>
      <c r="BV170" s="404"/>
      <c r="BW170" s="403"/>
      <c r="BX170" s="196"/>
      <c r="BY170" s="404"/>
      <c r="BZ170" s="403"/>
      <c r="CA170" s="196"/>
      <c r="CB170" s="404"/>
      <c r="CC170" s="403"/>
      <c r="CD170" s="196"/>
      <c r="CE170" s="404"/>
      <c r="CF170" s="403"/>
      <c r="CG170" s="196"/>
      <c r="CH170" s="404"/>
      <c r="CI170" s="403"/>
      <c r="CJ170" s="196"/>
      <c r="CK170" s="404"/>
      <c r="CL170" s="403"/>
      <c r="CM170" s="196"/>
      <c r="CN170" s="404"/>
    </row>
    <row r="171" spans="7:92" x14ac:dyDescent="0.25">
      <c r="G171" s="390"/>
      <c r="H171" s="390"/>
      <c r="I171" s="390"/>
      <c r="J171" s="194"/>
      <c r="K171" s="195"/>
      <c r="L171" s="195"/>
      <c r="M171" s="195"/>
      <c r="N171" s="194"/>
      <c r="O171" s="196"/>
      <c r="P171" s="196"/>
      <c r="Q171" s="196"/>
      <c r="R171" s="196"/>
      <c r="S171"/>
      <c r="T171" s="196"/>
      <c r="U171" s="196"/>
      <c r="V171" s="196"/>
      <c r="W171" s="196"/>
      <c r="X171" s="196"/>
      <c r="Y171" s="196"/>
      <c r="Z171" s="398"/>
      <c r="AA171" s="403"/>
      <c r="AB171" s="196"/>
      <c r="AC171" s="404"/>
      <c r="AD171" s="403"/>
      <c r="AE171" s="196"/>
      <c r="AF171" s="404"/>
      <c r="AG171" s="403"/>
      <c r="AH171" s="196"/>
      <c r="AI171" s="404"/>
      <c r="AJ171" s="403"/>
      <c r="AK171" s="196"/>
      <c r="AL171" s="404"/>
      <c r="AM171" s="403"/>
      <c r="AN171" s="196"/>
      <c r="AO171" s="404"/>
      <c r="AP171" s="403"/>
      <c r="AQ171" s="196"/>
      <c r="AR171" s="404"/>
      <c r="AS171" s="403"/>
      <c r="AT171" s="196"/>
      <c r="AU171" s="404"/>
      <c r="AV171" s="403"/>
      <c r="AW171" s="196"/>
      <c r="AX171" s="404"/>
      <c r="AY171" s="403"/>
      <c r="AZ171" s="196"/>
      <c r="BA171" s="404"/>
      <c r="BB171" s="403"/>
      <c r="BC171" s="196"/>
      <c r="BD171" s="404"/>
      <c r="BE171" s="403"/>
      <c r="BF171" s="196"/>
      <c r="BG171" s="404"/>
      <c r="BH171" s="403"/>
      <c r="BI171" s="196"/>
      <c r="BJ171" s="404"/>
      <c r="BK171" s="403"/>
      <c r="BL171" s="196"/>
      <c r="BM171" s="404"/>
      <c r="BN171" s="403"/>
      <c r="BO171" s="196"/>
      <c r="BP171" s="404"/>
      <c r="BQ171" s="403"/>
      <c r="BR171" s="196"/>
      <c r="BS171" s="404"/>
      <c r="BT171" s="403"/>
      <c r="BU171" s="196"/>
      <c r="BV171" s="404"/>
      <c r="BW171" s="403"/>
      <c r="BX171" s="196"/>
      <c r="BY171" s="404"/>
      <c r="BZ171" s="403"/>
      <c r="CA171" s="196"/>
      <c r="CB171" s="404"/>
      <c r="CC171" s="403"/>
      <c r="CD171" s="196"/>
      <c r="CE171" s="404"/>
      <c r="CF171" s="403"/>
      <c r="CG171" s="196"/>
      <c r="CH171" s="404"/>
      <c r="CI171" s="403"/>
      <c r="CJ171" s="196"/>
      <c r="CK171" s="404"/>
      <c r="CL171" s="403"/>
      <c r="CM171" s="196"/>
      <c r="CN171" s="404"/>
    </row>
    <row r="172" spans="7:92" x14ac:dyDescent="0.25">
      <c r="G172" s="390"/>
      <c r="H172" s="390"/>
      <c r="I172" s="390"/>
      <c r="J172" s="194"/>
      <c r="K172" s="195"/>
      <c r="L172" s="195"/>
      <c r="M172" s="195"/>
      <c r="N172" s="194"/>
      <c r="O172" s="196"/>
      <c r="P172" s="196"/>
      <c r="Q172" s="196"/>
      <c r="R172" s="196"/>
      <c r="S172"/>
      <c r="T172" s="196"/>
      <c r="U172" s="196"/>
      <c r="V172" s="196"/>
      <c r="W172" s="196"/>
      <c r="X172" s="196"/>
      <c r="Y172" s="196"/>
      <c r="Z172" s="398"/>
      <c r="AA172" s="403"/>
      <c r="AB172" s="196"/>
      <c r="AC172" s="404"/>
      <c r="AD172" s="403"/>
      <c r="AE172" s="196"/>
      <c r="AF172" s="404"/>
      <c r="AG172" s="403"/>
      <c r="AH172" s="196"/>
      <c r="AI172" s="404"/>
      <c r="AJ172" s="403"/>
      <c r="AK172" s="196"/>
      <c r="AL172" s="404"/>
      <c r="AM172" s="403"/>
      <c r="AN172" s="196"/>
      <c r="AO172" s="404"/>
      <c r="AP172" s="403"/>
      <c r="AQ172" s="196"/>
      <c r="AR172" s="404"/>
      <c r="AS172" s="403"/>
      <c r="AT172" s="196"/>
      <c r="AU172" s="404"/>
      <c r="AV172" s="403"/>
      <c r="AW172" s="196"/>
      <c r="AX172" s="404"/>
      <c r="AY172" s="403"/>
      <c r="AZ172" s="196"/>
      <c r="BA172" s="404"/>
      <c r="BB172" s="403"/>
      <c r="BC172" s="196"/>
      <c r="BD172" s="404"/>
      <c r="BE172" s="403"/>
      <c r="BF172" s="196"/>
      <c r="BG172" s="404"/>
      <c r="BH172" s="403"/>
      <c r="BI172" s="196"/>
      <c r="BJ172" s="404"/>
      <c r="BK172" s="403"/>
      <c r="BL172" s="196"/>
      <c r="BM172" s="404"/>
      <c r="BN172" s="403"/>
      <c r="BO172" s="196"/>
      <c r="BP172" s="404"/>
      <c r="BQ172" s="403"/>
      <c r="BR172" s="196"/>
      <c r="BS172" s="404"/>
      <c r="BT172" s="403"/>
      <c r="BU172" s="196"/>
      <c r="BV172" s="404"/>
      <c r="BW172" s="403"/>
      <c r="BX172" s="196"/>
      <c r="BY172" s="404"/>
      <c r="BZ172" s="403"/>
      <c r="CA172" s="196"/>
      <c r="CB172" s="404"/>
      <c r="CC172" s="403"/>
      <c r="CD172" s="196"/>
      <c r="CE172" s="404"/>
      <c r="CF172" s="403"/>
      <c r="CG172" s="196"/>
      <c r="CH172" s="404"/>
      <c r="CI172" s="403"/>
      <c r="CJ172" s="196"/>
      <c r="CK172" s="404"/>
      <c r="CL172" s="403"/>
      <c r="CM172" s="196"/>
      <c r="CN172" s="404"/>
    </row>
    <row r="173" spans="7:92" x14ac:dyDescent="0.25">
      <c r="G173" s="390"/>
      <c r="H173" s="390"/>
      <c r="I173" s="390"/>
      <c r="J173" s="194"/>
      <c r="K173" s="195"/>
      <c r="L173" s="195"/>
      <c r="M173" s="195"/>
      <c r="N173" s="194"/>
      <c r="O173" s="196"/>
      <c r="P173" s="196"/>
      <c r="Q173" s="196"/>
      <c r="R173" s="196"/>
      <c r="S173"/>
      <c r="T173" s="196"/>
      <c r="U173" s="196"/>
      <c r="V173" s="196"/>
      <c r="W173" s="196"/>
      <c r="X173" s="196"/>
      <c r="Y173" s="196"/>
      <c r="Z173" s="398"/>
      <c r="AA173" s="403"/>
      <c r="AB173" s="196"/>
      <c r="AC173" s="404"/>
      <c r="AD173" s="403"/>
      <c r="AE173" s="196"/>
      <c r="AF173" s="404"/>
      <c r="AG173" s="403"/>
      <c r="AH173" s="196"/>
      <c r="AI173" s="404"/>
      <c r="AJ173" s="403"/>
      <c r="AK173" s="196"/>
      <c r="AL173" s="404"/>
      <c r="AM173" s="403"/>
      <c r="AN173" s="196"/>
      <c r="AO173" s="404"/>
      <c r="AP173" s="403"/>
      <c r="AQ173" s="196"/>
      <c r="AR173" s="404"/>
      <c r="AS173" s="403"/>
      <c r="AT173" s="196"/>
      <c r="AU173" s="404"/>
      <c r="AV173" s="403"/>
      <c r="AW173" s="196"/>
      <c r="AX173" s="404"/>
      <c r="AY173" s="403"/>
      <c r="AZ173" s="196"/>
      <c r="BA173" s="404"/>
      <c r="BB173" s="403"/>
      <c r="BC173" s="196"/>
      <c r="BD173" s="404"/>
      <c r="BE173" s="403"/>
      <c r="BF173" s="196"/>
      <c r="BG173" s="404"/>
      <c r="BH173" s="403"/>
      <c r="BI173" s="196"/>
      <c r="BJ173" s="404"/>
      <c r="BK173" s="403"/>
      <c r="BL173" s="196"/>
      <c r="BM173" s="404"/>
      <c r="BN173" s="403"/>
      <c r="BO173" s="196"/>
      <c r="BP173" s="404"/>
      <c r="BQ173" s="403"/>
      <c r="BR173" s="196"/>
      <c r="BS173" s="404"/>
      <c r="BT173" s="403"/>
      <c r="BU173" s="196"/>
      <c r="BV173" s="404"/>
      <c r="BW173" s="403"/>
      <c r="BX173" s="196"/>
      <c r="BY173" s="404"/>
      <c r="BZ173" s="403"/>
      <c r="CA173" s="196"/>
      <c r="CB173" s="404"/>
      <c r="CC173" s="403"/>
      <c r="CD173" s="196"/>
      <c r="CE173" s="404"/>
      <c r="CF173" s="403"/>
      <c r="CG173" s="196"/>
      <c r="CH173" s="404"/>
      <c r="CI173" s="403"/>
      <c r="CJ173" s="196"/>
      <c r="CK173" s="404"/>
      <c r="CL173" s="403"/>
      <c r="CM173" s="196"/>
      <c r="CN173" s="404"/>
    </row>
    <row r="174" spans="7:92" x14ac:dyDescent="0.25">
      <c r="G174" s="390"/>
      <c r="H174" s="390"/>
      <c r="I174" s="390"/>
      <c r="J174" s="194"/>
      <c r="K174" s="195"/>
      <c r="L174" s="195"/>
      <c r="M174" s="195"/>
      <c r="N174" s="194"/>
      <c r="O174" s="196"/>
      <c r="P174" s="196"/>
      <c r="Q174" s="196"/>
      <c r="R174" s="196"/>
      <c r="S174"/>
      <c r="T174" s="196"/>
      <c r="U174" s="196"/>
      <c r="V174" s="196"/>
      <c r="W174" s="196"/>
      <c r="X174" s="196"/>
      <c r="Y174" s="196"/>
      <c r="Z174" s="398"/>
      <c r="AA174" s="403"/>
      <c r="AB174" s="196"/>
      <c r="AC174" s="404"/>
      <c r="AD174" s="403"/>
      <c r="AE174" s="196"/>
      <c r="AF174" s="404"/>
      <c r="AG174" s="403"/>
      <c r="AH174" s="196"/>
      <c r="AI174" s="404"/>
      <c r="AJ174" s="403"/>
      <c r="AK174" s="196"/>
      <c r="AL174" s="404"/>
      <c r="AM174" s="403"/>
      <c r="AN174" s="196"/>
      <c r="AO174" s="404"/>
      <c r="AP174" s="403"/>
      <c r="AQ174" s="196"/>
      <c r="AR174" s="404"/>
      <c r="AS174" s="403"/>
      <c r="AT174" s="196"/>
      <c r="AU174" s="404"/>
      <c r="AV174" s="403"/>
      <c r="AW174" s="196"/>
      <c r="AX174" s="404"/>
      <c r="AY174" s="403"/>
      <c r="AZ174" s="196"/>
      <c r="BA174" s="404"/>
      <c r="BB174" s="403"/>
      <c r="BC174" s="196"/>
      <c r="BD174" s="404"/>
      <c r="BE174" s="403"/>
      <c r="BF174" s="196"/>
      <c r="BG174" s="404"/>
      <c r="BH174" s="403"/>
      <c r="BI174" s="196"/>
      <c r="BJ174" s="404"/>
      <c r="BK174" s="403"/>
      <c r="BL174" s="196"/>
      <c r="BM174" s="404"/>
      <c r="BN174" s="403"/>
      <c r="BO174" s="196"/>
      <c r="BP174" s="404"/>
      <c r="BQ174" s="403"/>
      <c r="BR174" s="196"/>
      <c r="BS174" s="404"/>
      <c r="BT174" s="403"/>
      <c r="BU174" s="196"/>
      <c r="BV174" s="404"/>
      <c r="BW174" s="403"/>
      <c r="BX174" s="196"/>
      <c r="BY174" s="404"/>
      <c r="BZ174" s="403"/>
      <c r="CA174" s="196"/>
      <c r="CB174" s="404"/>
      <c r="CC174" s="403"/>
      <c r="CD174" s="196"/>
      <c r="CE174" s="404"/>
      <c r="CF174" s="403"/>
      <c r="CG174" s="196"/>
      <c r="CH174" s="404"/>
      <c r="CI174" s="403"/>
      <c r="CJ174" s="196"/>
      <c r="CK174" s="404"/>
      <c r="CL174" s="403"/>
      <c r="CM174" s="196"/>
      <c r="CN174" s="404"/>
    </row>
    <row r="175" spans="7:92" x14ac:dyDescent="0.25">
      <c r="G175" s="390"/>
      <c r="H175" s="390"/>
      <c r="I175" s="390"/>
      <c r="J175" s="194"/>
      <c r="K175" s="195"/>
      <c r="L175" s="195"/>
      <c r="M175" s="195"/>
      <c r="N175" s="194"/>
      <c r="O175" s="196"/>
      <c r="P175" s="196"/>
      <c r="Q175" s="196"/>
      <c r="R175" s="196"/>
      <c r="S175"/>
      <c r="T175" s="196"/>
      <c r="U175" s="196"/>
      <c r="V175" s="196"/>
      <c r="W175" s="196"/>
      <c r="X175" s="196"/>
      <c r="Y175" s="196"/>
      <c r="Z175" s="398"/>
      <c r="AA175" s="403"/>
      <c r="AB175" s="196"/>
      <c r="AC175" s="404"/>
      <c r="AD175" s="403"/>
      <c r="AE175" s="196"/>
      <c r="AF175" s="404"/>
      <c r="AG175" s="403"/>
      <c r="AH175" s="196"/>
      <c r="AI175" s="404"/>
      <c r="AJ175" s="403"/>
      <c r="AK175" s="196"/>
      <c r="AL175" s="404"/>
      <c r="AM175" s="403"/>
      <c r="AN175" s="196"/>
      <c r="AO175" s="404"/>
      <c r="AP175" s="403"/>
      <c r="AQ175" s="196"/>
      <c r="AR175" s="404"/>
      <c r="AS175" s="403"/>
      <c r="AT175" s="196"/>
      <c r="AU175" s="404"/>
      <c r="AV175" s="403"/>
      <c r="AW175" s="196"/>
      <c r="AX175" s="404"/>
      <c r="AY175" s="403"/>
      <c r="AZ175" s="196"/>
      <c r="BA175" s="404"/>
      <c r="BB175" s="403"/>
      <c r="BC175" s="196"/>
      <c r="BD175" s="404"/>
      <c r="BE175" s="403"/>
      <c r="BF175" s="196"/>
      <c r="BG175" s="404"/>
      <c r="BH175" s="403"/>
      <c r="BI175" s="196"/>
      <c r="BJ175" s="404"/>
      <c r="BK175" s="403"/>
      <c r="BL175" s="196"/>
      <c r="BM175" s="404"/>
      <c r="BN175" s="403"/>
      <c r="BO175" s="196"/>
      <c r="BP175" s="404"/>
      <c r="BQ175" s="403"/>
      <c r="BR175" s="196"/>
      <c r="BS175" s="404"/>
      <c r="BT175" s="403"/>
      <c r="BU175" s="196"/>
      <c r="BV175" s="404"/>
      <c r="BW175" s="403"/>
      <c r="BX175" s="196"/>
      <c r="BY175" s="404"/>
      <c r="BZ175" s="403"/>
      <c r="CA175" s="196"/>
      <c r="CB175" s="404"/>
      <c r="CC175" s="403"/>
      <c r="CD175" s="196"/>
      <c r="CE175" s="404"/>
      <c r="CF175" s="403"/>
      <c r="CG175" s="196"/>
      <c r="CH175" s="404"/>
      <c r="CI175" s="403"/>
      <c r="CJ175" s="196"/>
      <c r="CK175" s="404"/>
      <c r="CL175" s="403"/>
      <c r="CM175" s="196"/>
      <c r="CN175" s="404"/>
    </row>
    <row r="176" spans="7:92" x14ac:dyDescent="0.25">
      <c r="G176" s="390"/>
      <c r="H176" s="390"/>
      <c r="I176" s="390"/>
      <c r="J176" s="194"/>
      <c r="K176" s="195"/>
      <c r="L176" s="195"/>
      <c r="M176" s="195"/>
      <c r="N176" s="194"/>
      <c r="O176" s="196"/>
      <c r="P176" s="196"/>
      <c r="Q176" s="196"/>
      <c r="R176" s="196"/>
      <c r="S176"/>
      <c r="T176" s="196"/>
      <c r="U176" s="196"/>
      <c r="V176" s="196"/>
      <c r="W176" s="196"/>
      <c r="X176" s="196"/>
      <c r="Y176" s="196"/>
      <c r="Z176" s="398"/>
      <c r="AA176" s="403"/>
      <c r="AB176" s="196"/>
      <c r="AC176" s="404"/>
      <c r="AD176" s="403"/>
      <c r="AE176" s="196"/>
      <c r="AF176" s="404"/>
      <c r="AG176" s="403"/>
      <c r="AH176" s="196"/>
      <c r="AI176" s="404"/>
      <c r="AJ176" s="403"/>
      <c r="AK176" s="196"/>
      <c r="AL176" s="404"/>
      <c r="AM176" s="403"/>
      <c r="AN176" s="196"/>
      <c r="AO176" s="404"/>
      <c r="AP176" s="403"/>
      <c r="AQ176" s="196"/>
      <c r="AR176" s="404"/>
      <c r="AS176" s="403"/>
      <c r="AT176" s="196"/>
      <c r="AU176" s="404"/>
      <c r="AV176" s="403"/>
      <c r="AW176" s="196"/>
      <c r="AX176" s="404"/>
      <c r="AY176" s="403"/>
      <c r="AZ176" s="196"/>
      <c r="BA176" s="404"/>
      <c r="BB176" s="403"/>
      <c r="BC176" s="196"/>
      <c r="BD176" s="404"/>
      <c r="BE176" s="403"/>
      <c r="BF176" s="196"/>
      <c r="BG176" s="404"/>
      <c r="BH176" s="403"/>
      <c r="BI176" s="196"/>
      <c r="BJ176" s="404"/>
      <c r="BK176" s="403"/>
      <c r="BL176" s="196"/>
      <c r="BM176" s="404"/>
      <c r="BN176" s="403"/>
      <c r="BO176" s="196"/>
      <c r="BP176" s="404"/>
      <c r="BQ176" s="403"/>
      <c r="BR176" s="196"/>
      <c r="BS176" s="404"/>
      <c r="BT176" s="403"/>
      <c r="BU176" s="196"/>
      <c r="BV176" s="404"/>
      <c r="BW176" s="403"/>
      <c r="BX176" s="196"/>
      <c r="BY176" s="404"/>
      <c r="BZ176" s="403"/>
      <c r="CA176" s="196"/>
      <c r="CB176" s="404"/>
      <c r="CC176" s="403"/>
      <c r="CD176" s="196"/>
      <c r="CE176" s="404"/>
      <c r="CF176" s="403"/>
      <c r="CG176" s="196"/>
      <c r="CH176" s="404"/>
      <c r="CI176" s="403"/>
      <c r="CJ176" s="196"/>
      <c r="CK176" s="404"/>
      <c r="CL176" s="403"/>
      <c r="CM176" s="196"/>
      <c r="CN176" s="404"/>
    </row>
    <row r="177" spans="7:92" x14ac:dyDescent="0.25">
      <c r="G177" s="390"/>
      <c r="H177" s="390"/>
      <c r="I177" s="390"/>
      <c r="J177" s="194"/>
      <c r="K177" s="195"/>
      <c r="L177" s="195"/>
      <c r="M177" s="195"/>
      <c r="N177" s="194"/>
      <c r="O177" s="196"/>
      <c r="P177" s="196"/>
      <c r="Q177" s="196"/>
      <c r="R177" s="196"/>
      <c r="S177"/>
      <c r="T177" s="196"/>
      <c r="U177" s="196"/>
      <c r="V177" s="196"/>
      <c r="W177" s="196"/>
      <c r="X177" s="196"/>
      <c r="Y177" s="196"/>
      <c r="Z177" s="398"/>
      <c r="AA177" s="403"/>
      <c r="AB177" s="196"/>
      <c r="AC177" s="404"/>
      <c r="AD177" s="403"/>
      <c r="AE177" s="196"/>
      <c r="AF177" s="404"/>
      <c r="AG177" s="403"/>
      <c r="AH177" s="196"/>
      <c r="AI177" s="404"/>
      <c r="AJ177" s="403"/>
      <c r="AK177" s="196"/>
      <c r="AL177" s="404"/>
      <c r="AM177" s="403"/>
      <c r="AN177" s="196"/>
      <c r="AO177" s="404"/>
      <c r="AP177" s="403"/>
      <c r="AQ177" s="196"/>
      <c r="AR177" s="404"/>
      <c r="AS177" s="403"/>
      <c r="AT177" s="196"/>
      <c r="AU177" s="404"/>
      <c r="AV177" s="403"/>
      <c r="AW177" s="196"/>
      <c r="AX177" s="404"/>
      <c r="AY177" s="403"/>
      <c r="AZ177" s="196"/>
      <c r="BA177" s="404"/>
      <c r="BB177" s="403"/>
      <c r="BC177" s="196"/>
      <c r="BD177" s="404"/>
      <c r="BE177" s="403"/>
      <c r="BF177" s="196"/>
      <c r="BG177" s="404"/>
      <c r="BH177" s="403"/>
      <c r="BI177" s="196"/>
      <c r="BJ177" s="404"/>
      <c r="BK177" s="403"/>
      <c r="BL177" s="196"/>
      <c r="BM177" s="404"/>
      <c r="BN177" s="403"/>
      <c r="BO177" s="196"/>
      <c r="BP177" s="404"/>
      <c r="BQ177" s="403"/>
      <c r="BR177" s="196"/>
      <c r="BS177" s="404"/>
      <c r="BT177" s="403"/>
      <c r="BU177" s="196"/>
      <c r="BV177" s="404"/>
      <c r="BW177" s="403"/>
      <c r="BX177" s="196"/>
      <c r="BY177" s="404"/>
      <c r="BZ177" s="403"/>
      <c r="CA177" s="196"/>
      <c r="CB177" s="404"/>
      <c r="CC177" s="403"/>
      <c r="CD177" s="196"/>
      <c r="CE177" s="404"/>
      <c r="CF177" s="403"/>
      <c r="CG177" s="196"/>
      <c r="CH177" s="404"/>
      <c r="CI177" s="403"/>
      <c r="CJ177" s="196"/>
      <c r="CK177" s="404"/>
      <c r="CL177" s="403"/>
      <c r="CM177" s="196"/>
      <c r="CN177" s="404"/>
    </row>
    <row r="178" spans="7:92" x14ac:dyDescent="0.25">
      <c r="G178" s="390"/>
      <c r="H178" s="390"/>
      <c r="I178" s="390"/>
      <c r="J178" s="194"/>
      <c r="K178" s="195"/>
      <c r="L178" s="195"/>
      <c r="M178" s="195"/>
      <c r="N178" s="194"/>
      <c r="O178" s="196"/>
      <c r="P178" s="196"/>
      <c r="Q178" s="196"/>
      <c r="R178" s="196"/>
      <c r="S178"/>
      <c r="T178" s="196"/>
      <c r="U178" s="196"/>
      <c r="V178" s="196"/>
      <c r="W178" s="196"/>
      <c r="X178" s="196"/>
      <c r="Y178" s="196"/>
      <c r="Z178" s="398"/>
      <c r="AA178" s="403"/>
      <c r="AB178" s="196"/>
      <c r="AC178" s="404"/>
      <c r="AD178" s="403"/>
      <c r="AE178" s="196"/>
      <c r="AF178" s="404"/>
      <c r="AG178" s="403"/>
      <c r="AH178" s="196"/>
      <c r="AI178" s="404"/>
      <c r="AJ178" s="403"/>
      <c r="AK178" s="196"/>
      <c r="AL178" s="404"/>
      <c r="AM178" s="403"/>
      <c r="AN178" s="196"/>
      <c r="AO178" s="404"/>
      <c r="AP178" s="403"/>
      <c r="AQ178" s="196"/>
      <c r="AR178" s="404"/>
      <c r="AS178" s="403"/>
      <c r="AT178" s="196"/>
      <c r="AU178" s="404"/>
      <c r="AV178" s="403"/>
      <c r="AW178" s="196"/>
      <c r="AX178" s="404"/>
      <c r="AY178" s="403"/>
      <c r="AZ178" s="196"/>
      <c r="BA178" s="404"/>
      <c r="BB178" s="403"/>
      <c r="BC178" s="196"/>
      <c r="BD178" s="404"/>
      <c r="BE178" s="403"/>
      <c r="BF178" s="196"/>
      <c r="BG178" s="404"/>
      <c r="BH178" s="403"/>
      <c r="BI178" s="196"/>
      <c r="BJ178" s="404"/>
      <c r="BK178" s="403"/>
      <c r="BL178" s="196"/>
      <c r="BM178" s="404"/>
      <c r="BN178" s="403"/>
      <c r="BO178" s="196"/>
      <c r="BP178" s="404"/>
      <c r="BQ178" s="403"/>
      <c r="BR178" s="196"/>
      <c r="BS178" s="404"/>
      <c r="BT178" s="403"/>
      <c r="BU178" s="196"/>
      <c r="BV178" s="404"/>
      <c r="BW178" s="403"/>
      <c r="BX178" s="196"/>
      <c r="BY178" s="404"/>
      <c r="BZ178" s="403"/>
      <c r="CA178" s="196"/>
      <c r="CB178" s="404"/>
      <c r="CC178" s="403"/>
      <c r="CD178" s="196"/>
      <c r="CE178" s="404"/>
      <c r="CF178" s="403"/>
      <c r="CG178" s="196"/>
      <c r="CH178" s="404"/>
      <c r="CI178" s="403"/>
      <c r="CJ178" s="196"/>
      <c r="CK178" s="404"/>
      <c r="CL178" s="403"/>
      <c r="CM178" s="196"/>
      <c r="CN178" s="404"/>
    </row>
    <row r="179" spans="7:92" x14ac:dyDescent="0.25">
      <c r="G179" s="390"/>
      <c r="H179" s="390"/>
      <c r="I179" s="390"/>
      <c r="J179" s="194"/>
      <c r="K179" s="195"/>
      <c r="L179" s="195"/>
      <c r="M179" s="195"/>
      <c r="N179" s="194"/>
      <c r="O179" s="196"/>
      <c r="P179" s="196"/>
      <c r="Q179" s="196"/>
      <c r="R179" s="196"/>
      <c r="S179"/>
      <c r="T179" s="196"/>
      <c r="U179" s="196"/>
      <c r="V179" s="196"/>
      <c r="W179" s="196"/>
      <c r="X179" s="196"/>
      <c r="Y179" s="196"/>
      <c r="Z179" s="398"/>
      <c r="AA179" s="403"/>
      <c r="AB179" s="196"/>
      <c r="AC179" s="404"/>
      <c r="AD179" s="403"/>
      <c r="AE179" s="196"/>
      <c r="AF179" s="404"/>
      <c r="AG179" s="403"/>
      <c r="AH179" s="196"/>
      <c r="AI179" s="404"/>
      <c r="AJ179" s="403"/>
      <c r="AK179" s="196"/>
      <c r="AL179" s="404"/>
      <c r="AM179" s="403"/>
      <c r="AN179" s="196"/>
      <c r="AO179" s="404"/>
      <c r="AP179" s="403"/>
      <c r="AQ179" s="196"/>
      <c r="AR179" s="404"/>
      <c r="AS179" s="403"/>
      <c r="AT179" s="196"/>
      <c r="AU179" s="404"/>
      <c r="AV179" s="403"/>
      <c r="AW179" s="196"/>
      <c r="AX179" s="404"/>
      <c r="AY179" s="403"/>
      <c r="AZ179" s="196"/>
      <c r="BA179" s="404"/>
      <c r="BB179" s="403"/>
      <c r="BC179" s="196"/>
      <c r="BD179" s="404"/>
      <c r="BE179" s="403"/>
      <c r="BF179" s="196"/>
      <c r="BG179" s="404"/>
      <c r="BH179" s="403"/>
      <c r="BI179" s="196"/>
      <c r="BJ179" s="404"/>
      <c r="BK179" s="403"/>
      <c r="BL179" s="196"/>
      <c r="BM179" s="404"/>
      <c r="BN179" s="403"/>
      <c r="BO179" s="196"/>
      <c r="BP179" s="404"/>
      <c r="BQ179" s="403"/>
      <c r="BR179" s="196"/>
      <c r="BS179" s="404"/>
      <c r="BT179" s="403"/>
      <c r="BU179" s="196"/>
      <c r="BV179" s="404"/>
      <c r="BW179" s="403"/>
      <c r="BX179" s="196"/>
      <c r="BY179" s="404"/>
      <c r="BZ179" s="403"/>
      <c r="CA179" s="196"/>
      <c r="CB179" s="404"/>
      <c r="CC179" s="403"/>
      <c r="CD179" s="196"/>
      <c r="CE179" s="404"/>
      <c r="CF179" s="403"/>
      <c r="CG179" s="196"/>
      <c r="CH179" s="404"/>
      <c r="CI179" s="403"/>
      <c r="CJ179" s="196"/>
      <c r="CK179" s="404"/>
      <c r="CL179" s="403"/>
      <c r="CM179" s="196"/>
      <c r="CN179" s="404"/>
    </row>
    <row r="180" spans="7:92" x14ac:dyDescent="0.25">
      <c r="G180" s="390"/>
      <c r="H180" s="390"/>
      <c r="I180" s="390"/>
      <c r="J180" s="194"/>
      <c r="K180" s="195"/>
      <c r="L180" s="195"/>
      <c r="M180" s="195"/>
      <c r="N180" s="194"/>
      <c r="O180" s="196"/>
      <c r="P180" s="196"/>
      <c r="Q180" s="196"/>
      <c r="R180" s="196"/>
      <c r="S180"/>
      <c r="T180" s="196"/>
      <c r="U180" s="196"/>
      <c r="V180" s="196"/>
      <c r="W180" s="196"/>
      <c r="X180" s="196"/>
      <c r="Y180" s="196"/>
      <c r="Z180" s="398"/>
      <c r="AA180" s="403"/>
      <c r="AB180" s="196"/>
      <c r="AC180" s="404"/>
      <c r="AD180" s="403"/>
      <c r="AE180" s="196"/>
      <c r="AF180" s="404"/>
      <c r="AG180" s="403"/>
      <c r="AH180" s="196"/>
      <c r="AI180" s="404"/>
      <c r="AJ180" s="403"/>
      <c r="AK180" s="196"/>
      <c r="AL180" s="404"/>
      <c r="AM180" s="403"/>
      <c r="AN180" s="196"/>
      <c r="AO180" s="404"/>
      <c r="AP180" s="403"/>
      <c r="AQ180" s="196"/>
      <c r="AR180" s="404"/>
      <c r="AS180" s="403"/>
      <c r="AT180" s="196"/>
      <c r="AU180" s="404"/>
      <c r="AV180" s="403"/>
      <c r="AW180" s="196"/>
      <c r="AX180" s="404"/>
      <c r="AY180" s="403"/>
      <c r="AZ180" s="196"/>
      <c r="BA180" s="404"/>
      <c r="BB180" s="403"/>
      <c r="BC180" s="196"/>
      <c r="BD180" s="404"/>
      <c r="BE180" s="403"/>
      <c r="BF180" s="196"/>
      <c r="BG180" s="404"/>
      <c r="BH180" s="403"/>
      <c r="BI180" s="196"/>
      <c r="BJ180" s="404"/>
      <c r="BK180" s="403"/>
      <c r="BL180" s="196"/>
      <c r="BM180" s="404"/>
      <c r="BN180" s="403"/>
      <c r="BO180" s="196"/>
      <c r="BP180" s="404"/>
      <c r="BQ180" s="403"/>
      <c r="BR180" s="196"/>
      <c r="BS180" s="404"/>
      <c r="BT180" s="403"/>
      <c r="BU180" s="196"/>
      <c r="BV180" s="404"/>
      <c r="BW180" s="403"/>
      <c r="BX180" s="196"/>
      <c r="BY180" s="404"/>
      <c r="BZ180" s="403"/>
      <c r="CA180" s="196"/>
      <c r="CB180" s="404"/>
      <c r="CC180" s="403"/>
      <c r="CD180" s="196"/>
      <c r="CE180" s="404"/>
      <c r="CF180" s="403"/>
      <c r="CG180" s="196"/>
      <c r="CH180" s="404"/>
      <c r="CI180" s="403"/>
      <c r="CJ180" s="196"/>
      <c r="CK180" s="404"/>
      <c r="CL180" s="403"/>
      <c r="CM180" s="196"/>
      <c r="CN180" s="404"/>
    </row>
    <row r="181" spans="7:92" x14ac:dyDescent="0.25">
      <c r="G181" s="390"/>
      <c r="H181" s="390"/>
      <c r="I181" s="390"/>
      <c r="J181" s="194"/>
      <c r="K181" s="195"/>
      <c r="L181" s="195"/>
      <c r="M181" s="195"/>
      <c r="N181" s="194"/>
      <c r="O181" s="196"/>
      <c r="P181" s="196"/>
      <c r="Q181" s="196"/>
      <c r="R181" s="196"/>
      <c r="S181"/>
      <c r="T181" s="196"/>
      <c r="U181" s="196"/>
      <c r="V181" s="196"/>
      <c r="W181" s="196"/>
      <c r="X181" s="196"/>
      <c r="Y181" s="196"/>
      <c r="Z181" s="398"/>
      <c r="AA181" s="403"/>
      <c r="AB181" s="196"/>
      <c r="AC181" s="404"/>
      <c r="AD181" s="403"/>
      <c r="AE181" s="196"/>
      <c r="AF181" s="404"/>
      <c r="AG181" s="403"/>
      <c r="AH181" s="196"/>
      <c r="AI181" s="404"/>
      <c r="AJ181" s="403"/>
      <c r="AK181" s="196"/>
      <c r="AL181" s="404"/>
      <c r="AM181" s="403"/>
      <c r="AN181" s="196"/>
      <c r="AO181" s="404"/>
      <c r="AP181" s="403"/>
      <c r="AQ181" s="196"/>
      <c r="AR181" s="404"/>
      <c r="AS181" s="403"/>
      <c r="AT181" s="196"/>
      <c r="AU181" s="404"/>
      <c r="AV181" s="403"/>
      <c r="AW181" s="196"/>
      <c r="AX181" s="404"/>
      <c r="AY181" s="403"/>
      <c r="AZ181" s="196"/>
      <c r="BA181" s="404"/>
      <c r="BB181" s="403"/>
      <c r="BC181" s="196"/>
      <c r="BD181" s="404"/>
      <c r="BE181" s="403"/>
      <c r="BF181" s="196"/>
      <c r="BG181" s="404"/>
      <c r="BH181" s="403"/>
      <c r="BI181" s="196"/>
      <c r="BJ181" s="404"/>
      <c r="BK181" s="403"/>
      <c r="BL181" s="196"/>
      <c r="BM181" s="404"/>
      <c r="BN181" s="403"/>
      <c r="BO181" s="196"/>
      <c r="BP181" s="404"/>
      <c r="BQ181" s="403"/>
      <c r="BR181" s="196"/>
      <c r="BS181" s="404"/>
      <c r="BT181" s="403"/>
      <c r="BU181" s="196"/>
      <c r="BV181" s="404"/>
      <c r="BW181" s="403"/>
      <c r="BX181" s="196"/>
      <c r="BY181" s="404"/>
      <c r="BZ181" s="403"/>
      <c r="CA181" s="196"/>
      <c r="CB181" s="404"/>
      <c r="CC181" s="403"/>
      <c r="CD181" s="196"/>
      <c r="CE181" s="404"/>
      <c r="CF181" s="403"/>
      <c r="CG181" s="196"/>
      <c r="CH181" s="404"/>
      <c r="CI181" s="403"/>
      <c r="CJ181" s="196"/>
      <c r="CK181" s="404"/>
      <c r="CL181" s="403"/>
      <c r="CM181" s="196"/>
      <c r="CN181" s="404"/>
    </row>
    <row r="182" spans="7:92" x14ac:dyDescent="0.25">
      <c r="G182" s="390"/>
      <c r="H182" s="390"/>
      <c r="I182" s="390"/>
      <c r="J182" s="194"/>
      <c r="K182" s="195"/>
      <c r="L182" s="195"/>
      <c r="M182" s="195"/>
      <c r="N182" s="194"/>
      <c r="O182" s="196"/>
      <c r="P182" s="196"/>
      <c r="Q182" s="196"/>
      <c r="R182" s="196"/>
      <c r="S182"/>
      <c r="T182" s="196"/>
      <c r="U182" s="196"/>
      <c r="V182" s="196"/>
      <c r="W182" s="196"/>
      <c r="X182" s="196"/>
      <c r="Y182" s="196"/>
      <c r="Z182" s="398"/>
      <c r="AA182" s="403"/>
      <c r="AB182" s="196"/>
      <c r="AC182" s="404"/>
      <c r="AD182" s="403"/>
      <c r="AE182" s="196"/>
      <c r="AF182" s="404"/>
      <c r="AG182" s="403"/>
      <c r="AH182" s="196"/>
      <c r="AI182" s="404"/>
      <c r="AJ182" s="403"/>
      <c r="AK182" s="196"/>
      <c r="AL182" s="404"/>
      <c r="AM182" s="403"/>
      <c r="AN182" s="196"/>
      <c r="AO182" s="404"/>
      <c r="AP182" s="403"/>
      <c r="AQ182" s="196"/>
      <c r="AR182" s="404"/>
      <c r="AS182" s="403"/>
      <c r="AT182" s="196"/>
      <c r="AU182" s="404"/>
      <c r="AV182" s="403"/>
      <c r="AW182" s="196"/>
      <c r="AX182" s="404"/>
      <c r="AY182" s="403"/>
      <c r="AZ182" s="196"/>
      <c r="BA182" s="404"/>
      <c r="BB182" s="403"/>
      <c r="BC182" s="196"/>
      <c r="BD182" s="404"/>
      <c r="BE182" s="403"/>
      <c r="BF182" s="196"/>
      <c r="BG182" s="404"/>
      <c r="BH182" s="403"/>
      <c r="BI182" s="196"/>
      <c r="BJ182" s="404"/>
      <c r="BK182" s="403"/>
      <c r="BL182" s="196"/>
      <c r="BM182" s="404"/>
      <c r="BN182" s="403"/>
      <c r="BO182" s="196"/>
      <c r="BP182" s="404"/>
      <c r="BQ182" s="403"/>
      <c r="BR182" s="196"/>
      <c r="BS182" s="404"/>
      <c r="BT182" s="403"/>
      <c r="BU182" s="196"/>
      <c r="BV182" s="404"/>
      <c r="BW182" s="403"/>
      <c r="BX182" s="196"/>
      <c r="BY182" s="404"/>
      <c r="BZ182" s="403"/>
      <c r="CA182" s="196"/>
      <c r="CB182" s="404"/>
      <c r="CC182" s="403"/>
      <c r="CD182" s="196"/>
      <c r="CE182" s="404"/>
      <c r="CF182" s="403"/>
      <c r="CG182" s="196"/>
      <c r="CH182" s="404"/>
      <c r="CI182" s="403"/>
      <c r="CJ182" s="196"/>
      <c r="CK182" s="404"/>
      <c r="CL182" s="403"/>
      <c r="CM182" s="196"/>
      <c r="CN182" s="404"/>
    </row>
    <row r="183" spans="7:92" x14ac:dyDescent="0.25">
      <c r="G183" s="390"/>
      <c r="H183" s="390"/>
      <c r="I183" s="390"/>
      <c r="J183" s="194"/>
      <c r="K183" s="195"/>
      <c r="L183" s="195"/>
      <c r="M183" s="195"/>
      <c r="N183" s="194"/>
      <c r="O183" s="196"/>
      <c r="P183" s="196"/>
      <c r="Q183" s="196"/>
      <c r="R183" s="196"/>
      <c r="S183"/>
      <c r="T183" s="196"/>
      <c r="U183" s="196"/>
      <c r="V183" s="196"/>
      <c r="W183" s="196"/>
      <c r="X183" s="196"/>
      <c r="Y183" s="196"/>
      <c r="Z183" s="398"/>
      <c r="AA183" s="403"/>
      <c r="AB183" s="196"/>
      <c r="AC183" s="404"/>
      <c r="AD183" s="403"/>
      <c r="AE183" s="196"/>
      <c r="AF183" s="404"/>
      <c r="AG183" s="403"/>
      <c r="AH183" s="196"/>
      <c r="AI183" s="404"/>
      <c r="AJ183" s="403"/>
      <c r="AK183" s="196"/>
      <c r="AL183" s="404"/>
      <c r="AM183" s="403"/>
      <c r="AN183" s="196"/>
      <c r="AO183" s="404"/>
      <c r="AP183" s="403"/>
      <c r="AQ183" s="196"/>
      <c r="AR183" s="404"/>
      <c r="AS183" s="403"/>
      <c r="AT183" s="196"/>
      <c r="AU183" s="404"/>
      <c r="AV183" s="403"/>
      <c r="AW183" s="196"/>
      <c r="AX183" s="404"/>
      <c r="AY183" s="403"/>
      <c r="AZ183" s="196"/>
      <c r="BA183" s="404"/>
      <c r="BB183" s="403"/>
      <c r="BC183" s="196"/>
      <c r="BD183" s="404"/>
      <c r="BE183" s="403"/>
      <c r="BF183" s="196"/>
      <c r="BG183" s="404"/>
      <c r="BH183" s="403"/>
      <c r="BI183" s="196"/>
      <c r="BJ183" s="404"/>
      <c r="BK183" s="403"/>
      <c r="BL183" s="196"/>
      <c r="BM183" s="404"/>
      <c r="BN183" s="403"/>
      <c r="BO183" s="196"/>
      <c r="BP183" s="404"/>
      <c r="BQ183" s="403"/>
      <c r="BR183" s="196"/>
      <c r="BS183" s="404"/>
      <c r="BT183" s="403"/>
      <c r="BU183" s="196"/>
      <c r="BV183" s="404"/>
      <c r="BW183" s="403"/>
      <c r="BX183" s="196"/>
      <c r="BY183" s="404"/>
      <c r="BZ183" s="403"/>
      <c r="CA183" s="196"/>
      <c r="CB183" s="404"/>
      <c r="CC183" s="403"/>
      <c r="CD183" s="196"/>
      <c r="CE183" s="404"/>
      <c r="CF183" s="403"/>
      <c r="CG183" s="196"/>
      <c r="CH183" s="404"/>
      <c r="CI183" s="403"/>
      <c r="CJ183" s="196"/>
      <c r="CK183" s="404"/>
      <c r="CL183" s="403"/>
      <c r="CM183" s="196"/>
      <c r="CN183" s="404"/>
    </row>
    <row r="184" spans="7:92" x14ac:dyDescent="0.25">
      <c r="G184" s="390"/>
      <c r="H184" s="390"/>
      <c r="I184" s="390"/>
      <c r="J184" s="194"/>
      <c r="K184" s="195"/>
      <c r="L184" s="195"/>
      <c r="M184" s="195"/>
      <c r="N184" s="194"/>
      <c r="O184" s="196"/>
      <c r="P184" s="196"/>
      <c r="Q184" s="196"/>
      <c r="R184" s="196"/>
      <c r="S184"/>
      <c r="T184" s="196"/>
      <c r="U184" s="196"/>
      <c r="V184" s="196"/>
      <c r="W184" s="196"/>
      <c r="X184" s="196"/>
      <c r="Y184" s="196"/>
      <c r="Z184" s="398"/>
      <c r="AA184" s="403"/>
      <c r="AB184" s="196"/>
      <c r="AC184" s="404"/>
      <c r="AD184" s="403"/>
      <c r="AE184" s="196"/>
      <c r="AF184" s="404"/>
      <c r="AG184" s="403"/>
      <c r="AH184" s="196"/>
      <c r="AI184" s="404"/>
      <c r="AJ184" s="403"/>
      <c r="AK184" s="196"/>
      <c r="AL184" s="404"/>
      <c r="AM184" s="403"/>
      <c r="AN184" s="196"/>
      <c r="AO184" s="404"/>
      <c r="AP184" s="403"/>
      <c r="AQ184" s="196"/>
      <c r="AR184" s="404"/>
      <c r="AS184" s="403"/>
      <c r="AT184" s="196"/>
      <c r="AU184" s="404"/>
      <c r="AV184" s="403"/>
      <c r="AW184" s="196"/>
      <c r="AX184" s="404"/>
      <c r="AY184" s="403"/>
      <c r="AZ184" s="196"/>
      <c r="BA184" s="404"/>
      <c r="BB184" s="403"/>
      <c r="BC184" s="196"/>
      <c r="BD184" s="404"/>
      <c r="BE184" s="403"/>
      <c r="BF184" s="196"/>
      <c r="BG184" s="404"/>
      <c r="BH184" s="403"/>
      <c r="BI184" s="196"/>
      <c r="BJ184" s="404"/>
      <c r="BK184" s="403"/>
      <c r="BL184" s="196"/>
      <c r="BM184" s="404"/>
      <c r="BN184" s="403"/>
      <c r="BO184" s="196"/>
      <c r="BP184" s="404"/>
      <c r="BQ184" s="403"/>
      <c r="BR184" s="196"/>
      <c r="BS184" s="404"/>
      <c r="BT184" s="403"/>
      <c r="BU184" s="196"/>
      <c r="BV184" s="404"/>
      <c r="BW184" s="403"/>
      <c r="BX184" s="196"/>
      <c r="BY184" s="404"/>
      <c r="BZ184" s="403"/>
      <c r="CA184" s="196"/>
      <c r="CB184" s="404"/>
      <c r="CC184" s="403"/>
      <c r="CD184" s="196"/>
      <c r="CE184" s="404"/>
      <c r="CF184" s="403"/>
      <c r="CG184" s="196"/>
      <c r="CH184" s="404"/>
      <c r="CI184" s="403"/>
      <c r="CJ184" s="196"/>
      <c r="CK184" s="404"/>
      <c r="CL184" s="403"/>
      <c r="CM184" s="196"/>
      <c r="CN184" s="404"/>
    </row>
    <row r="185" spans="7:92" x14ac:dyDescent="0.25">
      <c r="G185" s="390"/>
      <c r="H185" s="390"/>
      <c r="I185" s="390"/>
      <c r="J185" s="194"/>
      <c r="K185" s="195"/>
      <c r="L185" s="195"/>
      <c r="M185" s="195"/>
      <c r="N185" s="194"/>
      <c r="O185" s="196"/>
      <c r="P185" s="196"/>
      <c r="Q185" s="196"/>
      <c r="R185" s="196"/>
      <c r="S185"/>
      <c r="T185" s="196"/>
      <c r="U185" s="196"/>
      <c r="V185" s="196"/>
      <c r="W185" s="196"/>
      <c r="X185" s="196"/>
      <c r="Y185" s="196"/>
      <c r="Z185" s="398"/>
      <c r="AA185" s="403"/>
      <c r="AB185" s="196"/>
      <c r="AC185" s="404"/>
      <c r="AD185" s="403"/>
      <c r="AE185" s="196"/>
      <c r="AF185" s="404"/>
      <c r="AG185" s="403"/>
      <c r="AH185" s="196"/>
      <c r="AI185" s="404"/>
      <c r="AJ185" s="403"/>
      <c r="AK185" s="196"/>
      <c r="AL185" s="404"/>
      <c r="AM185" s="403"/>
      <c r="AN185" s="196"/>
      <c r="AO185" s="404"/>
      <c r="AP185" s="403"/>
      <c r="AQ185" s="196"/>
      <c r="AR185" s="404"/>
      <c r="AS185" s="403"/>
      <c r="AT185" s="196"/>
      <c r="AU185" s="404"/>
      <c r="AV185" s="403"/>
      <c r="AW185" s="196"/>
      <c r="AX185" s="404"/>
      <c r="AY185" s="403"/>
      <c r="AZ185" s="196"/>
      <c r="BA185" s="404"/>
      <c r="BB185" s="403"/>
      <c r="BC185" s="196"/>
      <c r="BD185" s="404"/>
      <c r="BE185" s="403"/>
      <c r="BF185" s="196"/>
      <c r="BG185" s="404"/>
      <c r="BH185" s="403"/>
      <c r="BI185" s="196"/>
      <c r="BJ185" s="404"/>
      <c r="BK185" s="403"/>
      <c r="BL185" s="196"/>
      <c r="BM185" s="404"/>
      <c r="BN185" s="403"/>
      <c r="BO185" s="196"/>
      <c r="BP185" s="404"/>
      <c r="BQ185" s="403"/>
      <c r="BR185" s="196"/>
      <c r="BS185" s="404"/>
      <c r="BT185" s="403"/>
      <c r="BU185" s="196"/>
      <c r="BV185" s="404"/>
      <c r="BW185" s="403"/>
      <c r="BX185" s="196"/>
      <c r="BY185" s="404"/>
      <c r="BZ185" s="403"/>
      <c r="CA185" s="196"/>
      <c r="CB185" s="404"/>
      <c r="CC185" s="403"/>
      <c r="CD185" s="196"/>
      <c r="CE185" s="404"/>
      <c r="CF185" s="403"/>
      <c r="CG185" s="196"/>
      <c r="CH185" s="404"/>
      <c r="CI185" s="403"/>
      <c r="CJ185" s="196"/>
      <c r="CK185" s="404"/>
      <c r="CL185" s="403"/>
      <c r="CM185" s="196"/>
      <c r="CN185" s="404"/>
    </row>
    <row r="186" spans="7:92" x14ac:dyDescent="0.25">
      <c r="G186" s="390"/>
      <c r="H186" s="390"/>
      <c r="I186" s="390"/>
      <c r="J186" s="194"/>
      <c r="K186" s="195"/>
      <c r="L186" s="195"/>
      <c r="M186" s="195"/>
      <c r="N186" s="194"/>
      <c r="O186" s="196"/>
      <c r="P186" s="196"/>
      <c r="Q186" s="196"/>
      <c r="R186" s="196"/>
      <c r="S186"/>
      <c r="T186" s="196"/>
      <c r="U186" s="196"/>
      <c r="V186" s="196"/>
      <c r="W186" s="196"/>
      <c r="X186" s="196"/>
      <c r="Y186" s="196"/>
      <c r="Z186" s="398"/>
      <c r="AA186" s="403"/>
      <c r="AB186" s="196"/>
      <c r="AC186" s="404"/>
      <c r="AD186" s="403"/>
      <c r="AE186" s="196"/>
      <c r="AF186" s="404"/>
      <c r="AG186" s="403"/>
      <c r="AH186" s="196"/>
      <c r="AI186" s="404"/>
      <c r="AJ186" s="403"/>
      <c r="AK186" s="196"/>
      <c r="AL186" s="404"/>
      <c r="AM186" s="403"/>
      <c r="AN186" s="196"/>
      <c r="AO186" s="404"/>
      <c r="AP186" s="403"/>
      <c r="AQ186" s="196"/>
      <c r="AR186" s="404"/>
      <c r="AS186" s="403"/>
      <c r="AT186" s="196"/>
      <c r="AU186" s="404"/>
      <c r="AV186" s="403"/>
      <c r="AW186" s="196"/>
      <c r="AX186" s="404"/>
      <c r="AY186" s="403"/>
      <c r="AZ186" s="196"/>
      <c r="BA186" s="404"/>
      <c r="BB186" s="403"/>
      <c r="BC186" s="196"/>
      <c r="BD186" s="404"/>
      <c r="BE186" s="403"/>
      <c r="BF186" s="196"/>
      <c r="BG186" s="404"/>
      <c r="BH186" s="403"/>
      <c r="BI186" s="196"/>
      <c r="BJ186" s="404"/>
      <c r="BK186" s="403"/>
      <c r="BL186" s="196"/>
      <c r="BM186" s="404"/>
      <c r="BN186" s="403"/>
      <c r="BO186" s="196"/>
      <c r="BP186" s="404"/>
      <c r="BQ186" s="403"/>
      <c r="BR186" s="196"/>
      <c r="BS186" s="404"/>
      <c r="BT186" s="403"/>
      <c r="BU186" s="196"/>
      <c r="BV186" s="404"/>
      <c r="BW186" s="403"/>
      <c r="BX186" s="196"/>
      <c r="BY186" s="404"/>
      <c r="BZ186" s="403"/>
      <c r="CA186" s="196"/>
      <c r="CB186" s="404"/>
      <c r="CC186" s="403"/>
      <c r="CD186" s="196"/>
      <c r="CE186" s="404"/>
      <c r="CF186" s="403"/>
      <c r="CG186" s="196"/>
      <c r="CH186" s="404"/>
      <c r="CI186" s="403"/>
      <c r="CJ186" s="196"/>
      <c r="CK186" s="404"/>
      <c r="CL186" s="403"/>
      <c r="CM186" s="196"/>
      <c r="CN186" s="404"/>
    </row>
    <row r="187" spans="7:92" x14ac:dyDescent="0.25">
      <c r="G187" s="390"/>
      <c r="H187" s="390"/>
      <c r="I187" s="390"/>
      <c r="J187" s="194"/>
      <c r="K187" s="195"/>
      <c r="L187" s="195"/>
      <c r="M187" s="195"/>
      <c r="N187" s="194"/>
      <c r="O187" s="196"/>
      <c r="P187" s="196"/>
      <c r="Q187" s="196"/>
      <c r="R187" s="196"/>
      <c r="S187"/>
      <c r="T187" s="196"/>
      <c r="U187" s="196"/>
      <c r="V187" s="196"/>
      <c r="W187" s="196"/>
      <c r="X187" s="196"/>
      <c r="Y187" s="196"/>
      <c r="Z187" s="398"/>
      <c r="AA187" s="403"/>
      <c r="AB187" s="196"/>
      <c r="AC187" s="404"/>
      <c r="AD187" s="403"/>
      <c r="AE187" s="196"/>
      <c r="AF187" s="404"/>
      <c r="AG187" s="403"/>
      <c r="AH187" s="196"/>
      <c r="AI187" s="404"/>
      <c r="AJ187" s="403"/>
      <c r="AK187" s="196"/>
      <c r="AL187" s="404"/>
      <c r="AM187" s="403"/>
      <c r="AN187" s="196"/>
      <c r="AO187" s="404"/>
      <c r="AP187" s="403"/>
      <c r="AQ187" s="196"/>
      <c r="AR187" s="404"/>
      <c r="AS187" s="403"/>
      <c r="AT187" s="196"/>
      <c r="AU187" s="404"/>
      <c r="AV187" s="403"/>
      <c r="AW187" s="196"/>
      <c r="AX187" s="404"/>
      <c r="AY187" s="403"/>
      <c r="AZ187" s="196"/>
      <c r="BA187" s="404"/>
      <c r="BB187" s="403"/>
      <c r="BC187" s="196"/>
      <c r="BD187" s="404"/>
      <c r="BE187" s="403"/>
      <c r="BF187" s="196"/>
      <c r="BG187" s="404"/>
      <c r="BH187" s="403"/>
      <c r="BI187" s="196"/>
      <c r="BJ187" s="404"/>
      <c r="BK187" s="403"/>
      <c r="BL187" s="196"/>
      <c r="BM187" s="404"/>
      <c r="BN187" s="403"/>
      <c r="BO187" s="196"/>
      <c r="BP187" s="404"/>
      <c r="BQ187" s="403"/>
      <c r="BR187" s="196"/>
      <c r="BS187" s="404"/>
      <c r="BT187" s="403"/>
      <c r="BU187" s="196"/>
      <c r="BV187" s="404"/>
      <c r="BW187" s="403"/>
      <c r="BX187" s="196"/>
      <c r="BY187" s="404"/>
      <c r="BZ187" s="403"/>
      <c r="CA187" s="196"/>
      <c r="CB187" s="404"/>
      <c r="CC187" s="403"/>
      <c r="CD187" s="196"/>
      <c r="CE187" s="404"/>
      <c r="CF187" s="403"/>
      <c r="CG187" s="196"/>
      <c r="CH187" s="404"/>
      <c r="CI187" s="403"/>
      <c r="CJ187" s="196"/>
      <c r="CK187" s="404"/>
      <c r="CL187" s="403"/>
      <c r="CM187" s="196"/>
      <c r="CN187" s="404"/>
    </row>
    <row r="188" spans="7:92" x14ac:dyDescent="0.25">
      <c r="G188" s="390"/>
      <c r="H188" s="390"/>
      <c r="I188" s="390"/>
      <c r="J188" s="194"/>
      <c r="K188" s="195"/>
      <c r="L188" s="195"/>
      <c r="M188" s="195"/>
      <c r="N188" s="194"/>
      <c r="O188" s="196"/>
      <c r="P188" s="196"/>
      <c r="Q188" s="196"/>
      <c r="R188" s="196"/>
      <c r="S188"/>
      <c r="T188" s="196"/>
      <c r="U188" s="196"/>
      <c r="V188" s="196"/>
      <c r="W188" s="196"/>
      <c r="X188" s="196"/>
      <c r="Y188" s="196"/>
      <c r="Z188" s="398"/>
      <c r="AA188" s="403"/>
      <c r="AB188" s="196"/>
      <c r="AC188" s="404"/>
      <c r="AD188" s="403"/>
      <c r="AE188" s="196"/>
      <c r="AF188" s="404"/>
      <c r="AG188" s="403"/>
      <c r="AH188" s="196"/>
      <c r="AI188" s="404"/>
      <c r="AJ188" s="403"/>
      <c r="AK188" s="196"/>
      <c r="AL188" s="404"/>
      <c r="AM188" s="403"/>
      <c r="AN188" s="196"/>
      <c r="AO188" s="404"/>
      <c r="AP188" s="403"/>
      <c r="AQ188" s="196"/>
      <c r="AR188" s="404"/>
      <c r="AS188" s="403"/>
      <c r="AT188" s="196"/>
      <c r="AU188" s="404"/>
      <c r="AV188" s="403"/>
      <c r="AW188" s="196"/>
      <c r="AX188" s="404"/>
      <c r="AY188" s="403"/>
      <c r="AZ188" s="196"/>
      <c r="BA188" s="404"/>
      <c r="BB188" s="403"/>
      <c r="BC188" s="196"/>
      <c r="BD188" s="404"/>
      <c r="BE188" s="403"/>
      <c r="BF188" s="196"/>
      <c r="BG188" s="404"/>
      <c r="BH188" s="403"/>
      <c r="BI188" s="196"/>
      <c r="BJ188" s="404"/>
      <c r="BK188" s="403"/>
      <c r="BL188" s="196"/>
      <c r="BM188" s="404"/>
      <c r="BN188" s="403"/>
      <c r="BO188" s="196"/>
      <c r="BP188" s="404"/>
      <c r="BQ188" s="403"/>
      <c r="BR188" s="196"/>
      <c r="BS188" s="404"/>
      <c r="BT188" s="403"/>
      <c r="BU188" s="196"/>
      <c r="BV188" s="404"/>
      <c r="BW188" s="403"/>
      <c r="BX188" s="196"/>
      <c r="BY188" s="404"/>
      <c r="BZ188" s="403"/>
      <c r="CA188" s="196"/>
      <c r="CB188" s="404"/>
      <c r="CC188" s="403"/>
      <c r="CD188" s="196"/>
      <c r="CE188" s="404"/>
      <c r="CF188" s="403"/>
      <c r="CG188" s="196"/>
      <c r="CH188" s="404"/>
      <c r="CI188" s="403"/>
      <c r="CJ188" s="196"/>
      <c r="CK188" s="404"/>
      <c r="CL188" s="403"/>
      <c r="CM188" s="196"/>
      <c r="CN188" s="404"/>
    </row>
    <row r="189" spans="7:92" x14ac:dyDescent="0.25">
      <c r="G189" s="390"/>
      <c r="H189" s="390"/>
      <c r="I189" s="390"/>
      <c r="J189" s="194"/>
      <c r="K189" s="195"/>
      <c r="L189" s="195"/>
      <c r="M189" s="195"/>
      <c r="N189" s="194"/>
      <c r="O189" s="196"/>
      <c r="P189" s="196"/>
      <c r="Q189" s="196"/>
      <c r="R189" s="196"/>
      <c r="S189"/>
      <c r="T189" s="196"/>
      <c r="U189" s="196"/>
      <c r="V189" s="196"/>
      <c r="W189" s="196"/>
      <c r="X189" s="196"/>
      <c r="Y189" s="196"/>
      <c r="Z189" s="398"/>
      <c r="AA189" s="403"/>
      <c r="AB189" s="196"/>
      <c r="AC189" s="404"/>
      <c r="AD189" s="403"/>
      <c r="AE189" s="196"/>
      <c r="AF189" s="404"/>
      <c r="AG189" s="403"/>
      <c r="AH189" s="196"/>
      <c r="AI189" s="404"/>
      <c r="AJ189" s="403"/>
      <c r="AK189" s="196"/>
      <c r="AL189" s="404"/>
      <c r="AM189" s="403"/>
      <c r="AN189" s="196"/>
      <c r="AO189" s="404"/>
      <c r="AP189" s="403"/>
      <c r="AQ189" s="196"/>
      <c r="AR189" s="404"/>
      <c r="AS189" s="403"/>
      <c r="AT189" s="196"/>
      <c r="AU189" s="404"/>
      <c r="AV189" s="403"/>
      <c r="AW189" s="196"/>
      <c r="AX189" s="404"/>
      <c r="AY189" s="403"/>
      <c r="AZ189" s="196"/>
      <c r="BA189" s="404"/>
      <c r="BB189" s="403"/>
      <c r="BC189" s="196"/>
      <c r="BD189" s="404"/>
      <c r="BE189" s="403"/>
      <c r="BF189" s="196"/>
      <c r="BG189" s="404"/>
      <c r="BH189" s="403"/>
      <c r="BI189" s="196"/>
      <c r="BJ189" s="404"/>
      <c r="BK189" s="403"/>
      <c r="BL189" s="196"/>
      <c r="BM189" s="404"/>
      <c r="BN189" s="403"/>
      <c r="BO189" s="196"/>
      <c r="BP189" s="404"/>
      <c r="BQ189" s="403"/>
      <c r="BR189" s="196"/>
      <c r="BS189" s="404"/>
      <c r="BT189" s="403"/>
      <c r="BU189" s="196"/>
      <c r="BV189" s="404"/>
      <c r="BW189" s="403"/>
      <c r="BX189" s="196"/>
      <c r="BY189" s="404"/>
      <c r="BZ189" s="403"/>
      <c r="CA189" s="196"/>
      <c r="CB189" s="404"/>
      <c r="CC189" s="403"/>
      <c r="CD189" s="196"/>
      <c r="CE189" s="404"/>
      <c r="CF189" s="403"/>
      <c r="CG189" s="196"/>
      <c r="CH189" s="404"/>
      <c r="CI189" s="403"/>
      <c r="CJ189" s="196"/>
      <c r="CK189" s="404"/>
      <c r="CL189" s="403"/>
      <c r="CM189" s="196"/>
      <c r="CN189" s="404"/>
    </row>
    <row r="190" spans="7:92" x14ac:dyDescent="0.25">
      <c r="G190" s="390"/>
      <c r="H190" s="390"/>
      <c r="I190" s="390"/>
      <c r="J190" s="194"/>
      <c r="K190" s="195"/>
      <c r="L190" s="195"/>
      <c r="M190" s="195"/>
      <c r="N190" s="194"/>
      <c r="O190" s="196"/>
      <c r="P190" s="196"/>
      <c r="Q190" s="196"/>
      <c r="R190" s="196"/>
      <c r="S190"/>
      <c r="T190" s="196"/>
      <c r="U190" s="196"/>
      <c r="V190" s="196"/>
      <c r="W190" s="196"/>
      <c r="X190" s="196"/>
      <c r="Y190" s="196"/>
      <c r="Z190" s="398"/>
      <c r="AA190" s="403"/>
      <c r="AB190" s="196"/>
      <c r="AC190" s="404"/>
      <c r="AD190" s="403"/>
      <c r="AE190" s="196"/>
      <c r="AF190" s="404"/>
      <c r="AG190" s="403"/>
      <c r="AH190" s="196"/>
      <c r="AI190" s="404"/>
      <c r="AJ190" s="403"/>
      <c r="AK190" s="196"/>
      <c r="AL190" s="404"/>
      <c r="AM190" s="403"/>
      <c r="AN190" s="196"/>
      <c r="AO190" s="404"/>
      <c r="AP190" s="403"/>
      <c r="AQ190" s="196"/>
      <c r="AR190" s="404"/>
      <c r="AS190" s="403"/>
      <c r="AT190" s="196"/>
      <c r="AU190" s="404"/>
      <c r="AV190" s="403"/>
      <c r="AW190" s="196"/>
      <c r="AX190" s="404"/>
      <c r="AY190" s="403"/>
      <c r="AZ190" s="196"/>
      <c r="BA190" s="404"/>
      <c r="BB190" s="403"/>
      <c r="BC190" s="196"/>
      <c r="BD190" s="404"/>
      <c r="BE190" s="403"/>
      <c r="BF190" s="196"/>
      <c r="BG190" s="404"/>
      <c r="BH190" s="403"/>
      <c r="BI190" s="196"/>
      <c r="BJ190" s="404"/>
      <c r="BK190" s="403"/>
      <c r="BL190" s="196"/>
      <c r="BM190" s="404"/>
      <c r="BN190" s="403"/>
      <c r="BO190" s="196"/>
      <c r="BP190" s="404"/>
      <c r="BQ190" s="403"/>
      <c r="BR190" s="196"/>
      <c r="BS190" s="404"/>
      <c r="BT190" s="403"/>
      <c r="BU190" s="196"/>
      <c r="BV190" s="404"/>
      <c r="BW190" s="403"/>
      <c r="BX190" s="196"/>
      <c r="BY190" s="404"/>
      <c r="BZ190" s="403"/>
      <c r="CA190" s="196"/>
      <c r="CB190" s="404"/>
      <c r="CC190" s="403"/>
      <c r="CD190" s="196"/>
      <c r="CE190" s="404"/>
      <c r="CF190" s="403"/>
      <c r="CG190" s="196"/>
      <c r="CH190" s="404"/>
      <c r="CI190" s="403"/>
      <c r="CJ190" s="196"/>
      <c r="CK190" s="404"/>
      <c r="CL190" s="403"/>
      <c r="CM190" s="196"/>
      <c r="CN190" s="404"/>
    </row>
    <row r="191" spans="7:92" x14ac:dyDescent="0.25">
      <c r="G191" s="390"/>
      <c r="H191" s="390"/>
      <c r="I191" s="390"/>
      <c r="J191" s="194"/>
      <c r="K191" s="195"/>
      <c r="L191" s="195"/>
      <c r="M191" s="195"/>
      <c r="N191" s="194"/>
      <c r="O191" s="196"/>
      <c r="P191" s="196"/>
      <c r="Q191" s="196"/>
      <c r="R191" s="196"/>
      <c r="S191"/>
      <c r="T191" s="196"/>
      <c r="U191" s="196"/>
      <c r="V191" s="196"/>
      <c r="W191" s="196"/>
      <c r="X191" s="196"/>
      <c r="Y191" s="196"/>
      <c r="Z191" s="398"/>
      <c r="AA191" s="403"/>
      <c r="AB191" s="196"/>
      <c r="AC191" s="404"/>
      <c r="AD191" s="403"/>
      <c r="AE191" s="196"/>
      <c r="AF191" s="404"/>
      <c r="AG191" s="403"/>
      <c r="AH191" s="196"/>
      <c r="AI191" s="404"/>
      <c r="AJ191" s="403"/>
      <c r="AK191" s="196"/>
      <c r="AL191" s="404"/>
      <c r="AM191" s="403"/>
      <c r="AN191" s="196"/>
      <c r="AO191" s="404"/>
      <c r="AP191" s="403"/>
      <c r="AQ191" s="196"/>
      <c r="AR191" s="404"/>
      <c r="AS191" s="403"/>
      <c r="AT191" s="196"/>
      <c r="AU191" s="404"/>
      <c r="AV191" s="403"/>
      <c r="AW191" s="196"/>
      <c r="AX191" s="404"/>
      <c r="AY191" s="403"/>
      <c r="AZ191" s="196"/>
      <c r="BA191" s="404"/>
      <c r="BB191" s="403"/>
      <c r="BC191" s="196"/>
      <c r="BD191" s="404"/>
      <c r="BE191" s="403"/>
      <c r="BF191" s="196"/>
      <c r="BG191" s="404"/>
      <c r="BH191" s="403"/>
      <c r="BI191" s="196"/>
      <c r="BJ191" s="404"/>
      <c r="BK191" s="403"/>
      <c r="BL191" s="196"/>
      <c r="BM191" s="404"/>
      <c r="BN191" s="403"/>
      <c r="BO191" s="196"/>
      <c r="BP191" s="404"/>
      <c r="BQ191" s="403"/>
      <c r="BR191" s="196"/>
      <c r="BS191" s="404"/>
      <c r="BT191" s="403"/>
      <c r="BU191" s="196"/>
      <c r="BV191" s="404"/>
      <c r="BW191" s="403"/>
      <c r="BX191" s="196"/>
      <c r="BY191" s="404"/>
      <c r="BZ191" s="403"/>
      <c r="CA191" s="196"/>
      <c r="CB191" s="404"/>
      <c r="CC191" s="403"/>
      <c r="CD191" s="196"/>
      <c r="CE191" s="404"/>
      <c r="CF191" s="403"/>
      <c r="CG191" s="196"/>
      <c r="CH191" s="404"/>
      <c r="CI191" s="403"/>
      <c r="CJ191" s="196"/>
      <c r="CK191" s="404"/>
      <c r="CL191" s="403"/>
      <c r="CM191" s="196"/>
      <c r="CN191" s="404"/>
    </row>
    <row r="192" spans="7:92" x14ac:dyDescent="0.25">
      <c r="G192" s="390"/>
      <c r="H192" s="390"/>
      <c r="I192" s="390"/>
      <c r="J192" s="194"/>
      <c r="K192" s="195"/>
      <c r="L192" s="195"/>
      <c r="M192" s="195"/>
      <c r="N192" s="194"/>
      <c r="O192" s="196"/>
      <c r="P192" s="196"/>
      <c r="Q192" s="196"/>
      <c r="R192" s="196"/>
      <c r="S192"/>
      <c r="T192" s="196"/>
      <c r="U192" s="196"/>
      <c r="V192" s="196"/>
      <c r="W192" s="196"/>
      <c r="X192" s="196"/>
      <c r="Y192" s="196"/>
      <c r="Z192" s="398"/>
      <c r="AA192" s="403"/>
      <c r="AB192" s="196"/>
      <c r="AC192" s="404"/>
      <c r="AD192" s="403"/>
      <c r="AE192" s="196"/>
      <c r="AF192" s="404"/>
      <c r="AG192" s="403"/>
      <c r="AH192" s="196"/>
      <c r="AI192" s="404"/>
      <c r="AJ192" s="403"/>
      <c r="AK192" s="196"/>
      <c r="AL192" s="404"/>
      <c r="AM192" s="403"/>
      <c r="AN192" s="196"/>
      <c r="AO192" s="404"/>
      <c r="AP192" s="403"/>
      <c r="AQ192" s="196"/>
      <c r="AR192" s="404"/>
      <c r="AS192" s="403"/>
      <c r="AT192" s="196"/>
      <c r="AU192" s="404"/>
      <c r="AV192" s="403"/>
      <c r="AW192" s="196"/>
      <c r="AX192" s="404"/>
      <c r="AY192" s="403"/>
      <c r="AZ192" s="196"/>
      <c r="BA192" s="404"/>
      <c r="BB192" s="403"/>
      <c r="BC192" s="196"/>
      <c r="BD192" s="404"/>
      <c r="BE192" s="403"/>
      <c r="BF192" s="196"/>
      <c r="BG192" s="404"/>
      <c r="BH192" s="403"/>
      <c r="BI192" s="196"/>
      <c r="BJ192" s="404"/>
      <c r="BK192" s="403"/>
      <c r="BL192" s="196"/>
      <c r="BM192" s="404"/>
      <c r="BN192" s="403"/>
      <c r="BO192" s="196"/>
      <c r="BP192" s="404"/>
      <c r="BQ192" s="403"/>
      <c r="BR192" s="196"/>
      <c r="BS192" s="404"/>
      <c r="BT192" s="403"/>
      <c r="BU192" s="196"/>
      <c r="BV192" s="404"/>
      <c r="BW192" s="403"/>
      <c r="BX192" s="196"/>
      <c r="BY192" s="404"/>
      <c r="BZ192" s="403"/>
      <c r="CA192" s="196"/>
      <c r="CB192" s="404"/>
      <c r="CC192" s="403"/>
      <c r="CD192" s="196"/>
      <c r="CE192" s="404"/>
      <c r="CF192" s="403"/>
      <c r="CG192" s="196"/>
      <c r="CH192" s="404"/>
      <c r="CI192" s="403"/>
      <c r="CJ192" s="196"/>
      <c r="CK192" s="404"/>
      <c r="CL192" s="403"/>
      <c r="CM192" s="196"/>
      <c r="CN192" s="404"/>
    </row>
    <row r="193" spans="7:92" x14ac:dyDescent="0.25">
      <c r="G193" s="390"/>
      <c r="H193" s="390"/>
      <c r="I193" s="390"/>
      <c r="J193" s="194"/>
      <c r="K193" s="195"/>
      <c r="L193" s="195"/>
      <c r="M193" s="195"/>
      <c r="N193" s="194"/>
      <c r="O193" s="196"/>
      <c r="P193" s="196"/>
      <c r="Q193" s="196"/>
      <c r="R193" s="196"/>
      <c r="S193"/>
      <c r="T193" s="196"/>
      <c r="U193" s="196"/>
      <c r="V193" s="196"/>
      <c r="W193" s="196"/>
      <c r="X193" s="196"/>
      <c r="Y193" s="196"/>
      <c r="Z193" s="398"/>
      <c r="AA193" s="403"/>
      <c r="AB193" s="196"/>
      <c r="AC193" s="404"/>
      <c r="AD193" s="403"/>
      <c r="AE193" s="196"/>
      <c r="AF193" s="404"/>
      <c r="AG193" s="403"/>
      <c r="AH193" s="196"/>
      <c r="AI193" s="404"/>
      <c r="AJ193" s="403"/>
      <c r="AK193" s="196"/>
      <c r="AL193" s="404"/>
      <c r="AM193" s="403"/>
      <c r="AN193" s="196"/>
      <c r="AO193" s="404"/>
      <c r="AP193" s="403"/>
      <c r="AQ193" s="196"/>
      <c r="AR193" s="404"/>
      <c r="AS193" s="403"/>
      <c r="AT193" s="196"/>
      <c r="AU193" s="404"/>
      <c r="AV193" s="403"/>
      <c r="AW193" s="196"/>
      <c r="AX193" s="404"/>
      <c r="AY193" s="403"/>
      <c r="AZ193" s="196"/>
      <c r="BA193" s="404"/>
      <c r="BB193" s="403"/>
      <c r="BC193" s="196"/>
      <c r="BD193" s="404"/>
      <c r="BE193" s="403"/>
      <c r="BF193" s="196"/>
      <c r="BG193" s="404"/>
      <c r="BH193" s="403"/>
      <c r="BI193" s="196"/>
      <c r="BJ193" s="404"/>
      <c r="BK193" s="403"/>
      <c r="BL193" s="196"/>
      <c r="BM193" s="404"/>
      <c r="BN193" s="403"/>
      <c r="BO193" s="196"/>
      <c r="BP193" s="404"/>
      <c r="BQ193" s="403"/>
      <c r="BR193" s="196"/>
      <c r="BS193" s="404"/>
      <c r="BT193" s="403"/>
      <c r="BU193" s="196"/>
      <c r="BV193" s="404"/>
      <c r="BW193" s="403"/>
      <c r="BX193" s="196"/>
      <c r="BY193" s="404"/>
      <c r="BZ193" s="403"/>
      <c r="CA193" s="196"/>
      <c r="CB193" s="404"/>
      <c r="CC193" s="403"/>
      <c r="CD193" s="196"/>
      <c r="CE193" s="404"/>
      <c r="CF193" s="403"/>
      <c r="CG193" s="196"/>
      <c r="CH193" s="404"/>
      <c r="CI193" s="403"/>
      <c r="CJ193" s="196"/>
      <c r="CK193" s="404"/>
      <c r="CL193" s="403"/>
      <c r="CM193" s="196"/>
      <c r="CN193" s="404"/>
    </row>
    <row r="194" spans="7:92" x14ac:dyDescent="0.25">
      <c r="G194" s="390"/>
      <c r="H194" s="390"/>
      <c r="I194" s="390"/>
      <c r="J194" s="194"/>
      <c r="K194" s="195"/>
      <c r="L194" s="195"/>
      <c r="M194" s="195"/>
      <c r="N194" s="194"/>
      <c r="O194" s="196"/>
      <c r="P194" s="196"/>
      <c r="Q194" s="196"/>
      <c r="R194" s="196"/>
      <c r="S194"/>
      <c r="T194" s="196"/>
      <c r="U194" s="196"/>
      <c r="V194" s="196"/>
      <c r="W194" s="196"/>
      <c r="X194" s="196"/>
      <c r="Y194" s="196"/>
      <c r="Z194" s="398"/>
      <c r="AA194" s="403"/>
      <c r="AB194" s="196"/>
      <c r="AC194" s="404"/>
      <c r="AD194" s="403"/>
      <c r="AE194" s="196"/>
      <c r="AF194" s="404"/>
      <c r="AG194" s="403"/>
      <c r="AH194" s="196"/>
      <c r="AI194" s="404"/>
      <c r="AJ194" s="403"/>
      <c r="AK194" s="196"/>
      <c r="AL194" s="404"/>
      <c r="AM194" s="403"/>
      <c r="AN194" s="196"/>
      <c r="AO194" s="404"/>
      <c r="AP194" s="403"/>
      <c r="AQ194" s="196"/>
      <c r="AR194" s="404"/>
      <c r="AS194" s="403"/>
      <c r="AT194" s="196"/>
      <c r="AU194" s="404"/>
      <c r="AV194" s="403"/>
      <c r="AW194" s="196"/>
      <c r="AX194" s="404"/>
      <c r="AY194" s="403"/>
      <c r="AZ194" s="196"/>
      <c r="BA194" s="404"/>
      <c r="BB194" s="403"/>
      <c r="BC194" s="196"/>
      <c r="BD194" s="404"/>
      <c r="BE194" s="403"/>
      <c r="BF194" s="196"/>
      <c r="BG194" s="404"/>
      <c r="BH194" s="403"/>
      <c r="BI194" s="196"/>
      <c r="BJ194" s="404"/>
      <c r="BK194" s="403"/>
      <c r="BL194" s="196"/>
      <c r="BM194" s="404"/>
      <c r="BN194" s="403"/>
      <c r="BO194" s="196"/>
      <c r="BP194" s="404"/>
      <c r="BQ194" s="403"/>
      <c r="BR194" s="196"/>
      <c r="BS194" s="404"/>
      <c r="BT194" s="403"/>
      <c r="BU194" s="196"/>
      <c r="BV194" s="404"/>
      <c r="BW194" s="403"/>
      <c r="BX194" s="196"/>
      <c r="BY194" s="404"/>
      <c r="BZ194" s="403"/>
      <c r="CA194" s="196"/>
      <c r="CB194" s="404"/>
      <c r="CC194" s="403"/>
      <c r="CD194" s="196"/>
      <c r="CE194" s="404"/>
      <c r="CF194" s="403"/>
      <c r="CG194" s="196"/>
      <c r="CH194" s="404"/>
      <c r="CI194" s="403"/>
      <c r="CJ194" s="196"/>
      <c r="CK194" s="404"/>
      <c r="CL194" s="403"/>
      <c r="CM194" s="196"/>
      <c r="CN194" s="404"/>
    </row>
    <row r="195" spans="7:92" x14ac:dyDescent="0.25">
      <c r="G195" s="390"/>
      <c r="H195" s="390"/>
      <c r="I195" s="390"/>
      <c r="J195" s="194"/>
      <c r="K195" s="195"/>
      <c r="L195" s="195"/>
      <c r="M195" s="195"/>
      <c r="N195" s="194"/>
      <c r="O195" s="196"/>
      <c r="P195" s="196"/>
      <c r="Q195" s="196"/>
      <c r="R195" s="196"/>
      <c r="S195"/>
      <c r="T195" s="196"/>
      <c r="U195" s="196"/>
      <c r="V195" s="196"/>
      <c r="W195" s="196"/>
      <c r="X195" s="196"/>
      <c r="Y195" s="196"/>
      <c r="Z195" s="398"/>
      <c r="AA195" s="403"/>
      <c r="AB195" s="196"/>
      <c r="AC195" s="404"/>
      <c r="AD195" s="403"/>
      <c r="AE195" s="196"/>
      <c r="AF195" s="404"/>
      <c r="AG195" s="403"/>
      <c r="AH195" s="196"/>
      <c r="AI195" s="404"/>
      <c r="AJ195" s="403"/>
      <c r="AK195" s="196"/>
      <c r="AL195" s="404"/>
      <c r="AM195" s="403"/>
      <c r="AN195" s="196"/>
      <c r="AO195" s="404"/>
      <c r="AP195" s="403"/>
      <c r="AQ195" s="196"/>
      <c r="AR195" s="404"/>
      <c r="AS195" s="403"/>
      <c r="AT195" s="196"/>
      <c r="AU195" s="404"/>
      <c r="AV195" s="403"/>
      <c r="AW195" s="196"/>
      <c r="AX195" s="404"/>
      <c r="AY195" s="403"/>
      <c r="AZ195" s="196"/>
      <c r="BA195" s="404"/>
      <c r="BB195" s="403"/>
      <c r="BC195" s="196"/>
      <c r="BD195" s="404"/>
      <c r="BE195" s="403"/>
      <c r="BF195" s="196"/>
      <c r="BG195" s="404"/>
      <c r="BH195" s="403"/>
      <c r="BI195" s="196"/>
      <c r="BJ195" s="404"/>
      <c r="BK195" s="403"/>
      <c r="BL195" s="196"/>
      <c r="BM195" s="404"/>
      <c r="BN195" s="403"/>
      <c r="BO195" s="196"/>
      <c r="BP195" s="404"/>
      <c r="BQ195" s="403"/>
      <c r="BR195" s="196"/>
      <c r="BS195" s="404"/>
      <c r="BT195" s="403"/>
      <c r="BU195" s="196"/>
      <c r="BV195" s="404"/>
      <c r="BW195" s="403"/>
      <c r="BX195" s="196"/>
      <c r="BY195" s="404"/>
      <c r="BZ195" s="403"/>
      <c r="CA195" s="196"/>
      <c r="CB195" s="404"/>
      <c r="CC195" s="403"/>
      <c r="CD195" s="196"/>
      <c r="CE195" s="404"/>
      <c r="CF195" s="403"/>
      <c r="CG195" s="196"/>
      <c r="CH195" s="404"/>
      <c r="CI195" s="403"/>
      <c r="CJ195" s="196"/>
      <c r="CK195" s="404"/>
      <c r="CL195" s="403"/>
      <c r="CM195" s="196"/>
      <c r="CN195" s="404"/>
    </row>
    <row r="196" spans="7:92" x14ac:dyDescent="0.25">
      <c r="G196" s="390"/>
      <c r="H196" s="390"/>
      <c r="I196" s="390"/>
      <c r="J196" s="194"/>
      <c r="K196" s="195"/>
      <c r="L196" s="195"/>
      <c r="M196" s="195"/>
      <c r="N196" s="194"/>
      <c r="O196" s="196"/>
      <c r="P196" s="196"/>
      <c r="Q196" s="196"/>
      <c r="R196" s="196"/>
      <c r="S196"/>
      <c r="T196" s="196"/>
      <c r="U196" s="196"/>
      <c r="V196" s="196"/>
      <c r="W196" s="196"/>
      <c r="X196" s="196"/>
      <c r="Y196" s="196"/>
      <c r="Z196" s="398"/>
      <c r="AA196" s="403"/>
      <c r="AB196" s="196"/>
      <c r="AC196" s="404"/>
      <c r="AD196" s="403"/>
      <c r="AE196" s="196"/>
      <c r="AF196" s="404"/>
      <c r="AG196" s="403"/>
      <c r="AH196" s="196"/>
      <c r="AI196" s="404"/>
      <c r="AJ196" s="403"/>
      <c r="AK196" s="196"/>
      <c r="AL196" s="404"/>
      <c r="AM196" s="403"/>
      <c r="AN196" s="196"/>
      <c r="AO196" s="404"/>
      <c r="AP196" s="403"/>
      <c r="AQ196" s="196"/>
      <c r="AR196" s="404"/>
      <c r="AS196" s="403"/>
      <c r="AT196" s="196"/>
      <c r="AU196" s="404"/>
      <c r="AV196" s="403"/>
      <c r="AW196" s="196"/>
      <c r="AX196" s="404"/>
      <c r="AY196" s="403"/>
      <c r="AZ196" s="196"/>
      <c r="BA196" s="404"/>
      <c r="BB196" s="403"/>
      <c r="BC196" s="196"/>
      <c r="BD196" s="404"/>
      <c r="BE196" s="403"/>
      <c r="BF196" s="196"/>
      <c r="BG196" s="404"/>
      <c r="BH196" s="403"/>
      <c r="BI196" s="196"/>
      <c r="BJ196" s="404"/>
      <c r="BK196" s="403"/>
      <c r="BL196" s="196"/>
      <c r="BM196" s="404"/>
      <c r="BN196" s="403"/>
      <c r="BO196" s="196"/>
      <c r="BP196" s="404"/>
      <c r="BQ196" s="403"/>
      <c r="BR196" s="196"/>
      <c r="BS196" s="404"/>
      <c r="BT196" s="403"/>
      <c r="BU196" s="196"/>
      <c r="BV196" s="404"/>
      <c r="BW196" s="403"/>
      <c r="BX196" s="196"/>
      <c r="BY196" s="404"/>
      <c r="BZ196" s="403"/>
      <c r="CA196" s="196"/>
      <c r="CB196" s="404"/>
      <c r="CC196" s="403"/>
      <c r="CD196" s="196"/>
      <c r="CE196" s="404"/>
      <c r="CF196" s="403"/>
      <c r="CG196" s="196"/>
      <c r="CH196" s="404"/>
      <c r="CI196" s="403"/>
      <c r="CJ196" s="196"/>
      <c r="CK196" s="404"/>
      <c r="CL196" s="403"/>
      <c r="CM196" s="196"/>
      <c r="CN196" s="404"/>
    </row>
    <row r="197" spans="7:92" x14ac:dyDescent="0.25">
      <c r="G197" s="390"/>
      <c r="H197" s="390"/>
      <c r="I197" s="390"/>
      <c r="J197" s="194"/>
      <c r="K197" s="195"/>
      <c r="L197" s="195"/>
      <c r="M197" s="195"/>
      <c r="N197" s="194"/>
      <c r="O197" s="196"/>
      <c r="P197" s="196"/>
      <c r="Q197" s="196"/>
      <c r="R197" s="196"/>
      <c r="S197"/>
      <c r="T197" s="196"/>
      <c r="U197" s="196"/>
      <c r="V197" s="196"/>
      <c r="W197" s="196"/>
      <c r="X197" s="196"/>
      <c r="Y197" s="196"/>
      <c r="Z197" s="398"/>
      <c r="AA197" s="403"/>
      <c r="AB197" s="196"/>
      <c r="AC197" s="404"/>
      <c r="AD197" s="403"/>
      <c r="AE197" s="196"/>
      <c r="AF197" s="404"/>
      <c r="AG197" s="403"/>
      <c r="AH197" s="196"/>
      <c r="AI197" s="404"/>
      <c r="AJ197" s="403"/>
      <c r="AK197" s="196"/>
      <c r="AL197" s="404"/>
      <c r="AM197" s="403"/>
      <c r="AN197" s="196"/>
      <c r="AO197" s="404"/>
      <c r="AP197" s="403"/>
      <c r="AQ197" s="196"/>
      <c r="AR197" s="404"/>
      <c r="AS197" s="403"/>
      <c r="AT197" s="196"/>
      <c r="AU197" s="404"/>
      <c r="AV197" s="403"/>
      <c r="AW197" s="196"/>
      <c r="AX197" s="404"/>
      <c r="AY197" s="403"/>
      <c r="AZ197" s="196"/>
      <c r="BA197" s="404"/>
      <c r="BB197" s="403"/>
      <c r="BC197" s="196"/>
      <c r="BD197" s="404"/>
      <c r="BE197" s="403"/>
      <c r="BF197" s="196"/>
      <c r="BG197" s="404"/>
      <c r="BH197" s="403"/>
      <c r="BI197" s="196"/>
      <c r="BJ197" s="404"/>
      <c r="BK197" s="403"/>
      <c r="BL197" s="196"/>
      <c r="BM197" s="404"/>
      <c r="BN197" s="403"/>
      <c r="BO197" s="196"/>
      <c r="BP197" s="404"/>
      <c r="BQ197" s="403"/>
      <c r="BR197" s="196"/>
      <c r="BS197" s="404"/>
      <c r="BT197" s="403"/>
      <c r="BU197" s="196"/>
      <c r="BV197" s="404"/>
      <c r="BW197" s="403"/>
      <c r="BX197" s="196"/>
      <c r="BY197" s="404"/>
      <c r="BZ197" s="403"/>
      <c r="CA197" s="196"/>
      <c r="CB197" s="404"/>
      <c r="CC197" s="403"/>
      <c r="CD197" s="196"/>
      <c r="CE197" s="404"/>
      <c r="CF197" s="403"/>
      <c r="CG197" s="196"/>
      <c r="CH197" s="404"/>
      <c r="CI197" s="403"/>
      <c r="CJ197" s="196"/>
      <c r="CK197" s="404"/>
      <c r="CL197" s="403"/>
      <c r="CM197" s="196"/>
      <c r="CN197" s="404"/>
    </row>
    <row r="198" spans="7:92" x14ac:dyDescent="0.25">
      <c r="G198" s="390"/>
      <c r="H198" s="390"/>
      <c r="I198" s="390"/>
      <c r="J198" s="194"/>
      <c r="K198" s="195"/>
      <c r="L198" s="195"/>
      <c r="M198" s="195"/>
      <c r="N198" s="194"/>
      <c r="O198" s="196"/>
      <c r="P198" s="196"/>
      <c r="Q198" s="196"/>
      <c r="R198" s="196"/>
      <c r="S198"/>
      <c r="T198" s="196"/>
      <c r="U198" s="196"/>
      <c r="V198" s="196"/>
      <c r="W198" s="196"/>
      <c r="X198" s="196"/>
      <c r="Y198" s="196"/>
      <c r="Z198" s="398"/>
      <c r="AA198" s="403"/>
      <c r="AB198" s="196"/>
      <c r="AC198" s="404"/>
      <c r="AD198" s="403"/>
      <c r="AE198" s="196"/>
      <c r="AF198" s="404"/>
      <c r="AG198" s="403"/>
      <c r="AH198" s="196"/>
      <c r="AI198" s="404"/>
      <c r="AJ198" s="403"/>
      <c r="AK198" s="196"/>
      <c r="AL198" s="404"/>
      <c r="AM198" s="403"/>
      <c r="AN198" s="196"/>
      <c r="AO198" s="404"/>
      <c r="AP198" s="403"/>
      <c r="AQ198" s="196"/>
      <c r="AR198" s="404"/>
      <c r="AS198" s="403"/>
      <c r="AT198" s="196"/>
      <c r="AU198" s="404"/>
      <c r="AV198" s="403"/>
      <c r="AW198" s="196"/>
      <c r="AX198" s="404"/>
      <c r="AY198" s="403"/>
      <c r="AZ198" s="196"/>
      <c r="BA198" s="404"/>
      <c r="BB198" s="403"/>
      <c r="BC198" s="196"/>
      <c r="BD198" s="404"/>
      <c r="BE198" s="403"/>
      <c r="BF198" s="196"/>
      <c r="BG198" s="404"/>
      <c r="BH198" s="403"/>
      <c r="BI198" s="196"/>
      <c r="BJ198" s="404"/>
      <c r="BK198" s="403"/>
      <c r="BL198" s="196"/>
      <c r="BM198" s="404"/>
      <c r="BN198" s="403"/>
      <c r="BO198" s="196"/>
      <c r="BP198" s="404"/>
      <c r="BQ198" s="403"/>
      <c r="BR198" s="196"/>
      <c r="BS198" s="404"/>
      <c r="BT198" s="403"/>
      <c r="BU198" s="196"/>
      <c r="BV198" s="404"/>
      <c r="BW198" s="403"/>
      <c r="BX198" s="196"/>
      <c r="BY198" s="404"/>
      <c r="BZ198" s="403"/>
      <c r="CA198" s="196"/>
      <c r="CB198" s="404"/>
      <c r="CC198" s="403"/>
      <c r="CD198" s="196"/>
      <c r="CE198" s="404"/>
      <c r="CF198" s="403"/>
      <c r="CG198" s="196"/>
      <c r="CH198" s="404"/>
      <c r="CI198" s="403"/>
      <c r="CJ198" s="196"/>
      <c r="CK198" s="404"/>
      <c r="CL198" s="403"/>
      <c r="CM198" s="196"/>
      <c r="CN198" s="404"/>
    </row>
    <row r="199" spans="7:92" x14ac:dyDescent="0.25">
      <c r="G199" s="390"/>
      <c r="H199" s="390"/>
      <c r="I199" s="390"/>
      <c r="J199" s="194"/>
      <c r="K199" s="195"/>
      <c r="L199" s="195"/>
      <c r="M199" s="195"/>
      <c r="N199" s="194"/>
      <c r="O199" s="196"/>
      <c r="P199" s="196"/>
      <c r="Q199" s="196"/>
      <c r="R199" s="196"/>
      <c r="S199"/>
      <c r="T199" s="196"/>
      <c r="U199" s="196"/>
      <c r="V199" s="196"/>
      <c r="W199" s="196"/>
      <c r="X199" s="196"/>
      <c r="Y199" s="196"/>
      <c r="Z199" s="398"/>
      <c r="AA199" s="403"/>
      <c r="AB199" s="196"/>
      <c r="AC199" s="404"/>
      <c r="AD199" s="403"/>
      <c r="AE199" s="196"/>
      <c r="AF199" s="404"/>
      <c r="AG199" s="403"/>
      <c r="AH199" s="196"/>
      <c r="AI199" s="404"/>
      <c r="AJ199" s="403"/>
      <c r="AK199" s="196"/>
      <c r="AL199" s="404"/>
      <c r="AM199" s="403"/>
      <c r="AN199" s="196"/>
      <c r="AO199" s="404"/>
      <c r="AP199" s="403"/>
      <c r="AQ199" s="196"/>
      <c r="AR199" s="404"/>
      <c r="AS199" s="403"/>
      <c r="AT199" s="196"/>
      <c r="AU199" s="404"/>
      <c r="AV199" s="403"/>
      <c r="AW199" s="196"/>
      <c r="AX199" s="404"/>
      <c r="AY199" s="403"/>
      <c r="AZ199" s="196"/>
      <c r="BA199" s="404"/>
      <c r="BB199" s="403"/>
      <c r="BC199" s="196"/>
      <c r="BD199" s="404"/>
      <c r="BE199" s="403"/>
      <c r="BF199" s="196"/>
      <c r="BG199" s="404"/>
      <c r="BH199" s="403"/>
      <c r="BI199" s="196"/>
      <c r="BJ199" s="404"/>
      <c r="BK199" s="403"/>
      <c r="BL199" s="196"/>
      <c r="BM199" s="404"/>
      <c r="BN199" s="403"/>
      <c r="BO199" s="196"/>
      <c r="BP199" s="404"/>
      <c r="BQ199" s="403"/>
      <c r="BR199" s="196"/>
      <c r="BS199" s="404"/>
      <c r="BT199" s="403"/>
      <c r="BU199" s="196"/>
      <c r="BV199" s="404"/>
      <c r="BW199" s="403"/>
      <c r="BX199" s="196"/>
      <c r="BY199" s="404"/>
      <c r="BZ199" s="403"/>
      <c r="CA199" s="196"/>
      <c r="CB199" s="404"/>
      <c r="CC199" s="403"/>
      <c r="CD199" s="196"/>
      <c r="CE199" s="404"/>
      <c r="CF199" s="403"/>
      <c r="CG199" s="196"/>
      <c r="CH199" s="404"/>
      <c r="CI199" s="403"/>
      <c r="CJ199" s="196"/>
      <c r="CK199" s="404"/>
      <c r="CL199" s="403"/>
      <c r="CM199" s="196"/>
      <c r="CN199" s="404"/>
    </row>
    <row r="200" spans="7:92" x14ac:dyDescent="0.25">
      <c r="G200" s="390"/>
      <c r="H200" s="390"/>
      <c r="I200" s="390"/>
      <c r="J200" s="194"/>
      <c r="K200" s="195"/>
      <c r="L200" s="195"/>
      <c r="M200" s="195"/>
      <c r="N200" s="194"/>
      <c r="O200" s="196"/>
      <c r="P200" s="196"/>
      <c r="Q200" s="196"/>
      <c r="R200" s="196"/>
      <c r="S200"/>
      <c r="T200" s="196"/>
      <c r="U200" s="196"/>
      <c r="V200" s="196"/>
      <c r="W200" s="196"/>
      <c r="X200" s="196"/>
      <c r="Y200" s="196"/>
      <c r="Z200" s="398"/>
      <c r="AA200" s="403"/>
      <c r="AB200" s="196"/>
      <c r="AC200" s="404"/>
      <c r="AD200" s="403"/>
      <c r="AE200" s="196"/>
      <c r="AF200" s="404"/>
      <c r="AG200" s="403"/>
      <c r="AH200" s="196"/>
      <c r="AI200" s="404"/>
      <c r="AJ200" s="403"/>
      <c r="AK200" s="196"/>
      <c r="AL200" s="404"/>
      <c r="AM200" s="403"/>
      <c r="AN200" s="196"/>
      <c r="AO200" s="404"/>
      <c r="AP200" s="403"/>
      <c r="AQ200" s="196"/>
      <c r="AR200" s="404"/>
      <c r="AS200" s="403"/>
      <c r="AT200" s="196"/>
      <c r="AU200" s="404"/>
      <c r="AV200" s="403"/>
      <c r="AW200" s="196"/>
      <c r="AX200" s="404"/>
      <c r="AY200" s="403"/>
      <c r="AZ200" s="196"/>
      <c r="BA200" s="404"/>
      <c r="BB200" s="403"/>
      <c r="BC200" s="196"/>
      <c r="BD200" s="404"/>
      <c r="BE200" s="403"/>
      <c r="BF200" s="196"/>
      <c r="BG200" s="404"/>
      <c r="BH200" s="403"/>
      <c r="BI200" s="196"/>
      <c r="BJ200" s="404"/>
      <c r="BK200" s="403"/>
      <c r="BL200" s="196"/>
      <c r="BM200" s="404"/>
      <c r="BN200" s="403"/>
      <c r="BO200" s="196"/>
      <c r="BP200" s="404"/>
      <c r="BQ200" s="403"/>
      <c r="BR200" s="196"/>
      <c r="BS200" s="404"/>
      <c r="BT200" s="403"/>
      <c r="BU200" s="196"/>
      <c r="BV200" s="404"/>
      <c r="BW200" s="403"/>
      <c r="BX200" s="196"/>
      <c r="BY200" s="404"/>
      <c r="BZ200" s="403"/>
      <c r="CA200" s="196"/>
      <c r="CB200" s="404"/>
      <c r="CC200" s="403"/>
      <c r="CD200" s="196"/>
      <c r="CE200" s="404"/>
      <c r="CF200" s="403"/>
      <c r="CG200" s="196"/>
      <c r="CH200" s="404"/>
      <c r="CI200" s="403"/>
      <c r="CJ200" s="196"/>
      <c r="CK200" s="404"/>
      <c r="CL200" s="403"/>
      <c r="CM200" s="196"/>
      <c r="CN200" s="404"/>
    </row>
    <row r="201" spans="7:92" x14ac:dyDescent="0.25">
      <c r="G201" s="390"/>
      <c r="H201" s="390"/>
      <c r="I201" s="390"/>
      <c r="J201" s="194"/>
      <c r="K201" s="195"/>
      <c r="L201" s="195"/>
      <c r="M201" s="195"/>
      <c r="N201" s="194"/>
      <c r="O201" s="196"/>
      <c r="P201" s="196"/>
      <c r="Q201" s="196"/>
      <c r="R201" s="196"/>
      <c r="S201"/>
      <c r="T201" s="196"/>
      <c r="U201" s="196"/>
      <c r="V201" s="196"/>
      <c r="W201" s="196"/>
      <c r="X201" s="196"/>
      <c r="Y201" s="196"/>
      <c r="Z201" s="398"/>
      <c r="AA201" s="403"/>
      <c r="AB201" s="196"/>
      <c r="AC201" s="404"/>
      <c r="AD201" s="403"/>
      <c r="AE201" s="196"/>
      <c r="AF201" s="404"/>
      <c r="AG201" s="403"/>
      <c r="AH201" s="196"/>
      <c r="AI201" s="404"/>
      <c r="AJ201" s="403"/>
      <c r="AK201" s="196"/>
      <c r="AL201" s="404"/>
      <c r="AM201" s="403"/>
      <c r="AN201" s="196"/>
      <c r="AO201" s="404"/>
      <c r="AP201" s="403"/>
      <c r="AQ201" s="196"/>
      <c r="AR201" s="404"/>
      <c r="AS201" s="403"/>
      <c r="AT201" s="196"/>
      <c r="AU201" s="404"/>
      <c r="AV201" s="403"/>
      <c r="AW201" s="196"/>
      <c r="AX201" s="404"/>
      <c r="AY201" s="403"/>
      <c r="AZ201" s="196"/>
      <c r="BA201" s="404"/>
      <c r="BB201" s="403"/>
      <c r="BC201" s="196"/>
      <c r="BD201" s="404"/>
      <c r="BE201" s="403"/>
      <c r="BF201" s="196"/>
      <c r="BG201" s="404"/>
      <c r="BH201" s="403"/>
      <c r="BI201" s="196"/>
      <c r="BJ201" s="404"/>
      <c r="BK201" s="403"/>
      <c r="BL201" s="196"/>
      <c r="BM201" s="404"/>
      <c r="BN201" s="403"/>
      <c r="BO201" s="196"/>
      <c r="BP201" s="404"/>
      <c r="BQ201" s="403"/>
      <c r="BR201" s="196"/>
      <c r="BS201" s="404"/>
      <c r="BT201" s="403"/>
      <c r="BU201" s="196"/>
      <c r="BV201" s="404"/>
      <c r="BW201" s="403"/>
      <c r="BX201" s="196"/>
      <c r="BY201" s="404"/>
      <c r="BZ201" s="403"/>
      <c r="CA201" s="196"/>
      <c r="CB201" s="404"/>
      <c r="CC201" s="403"/>
      <c r="CD201" s="196"/>
      <c r="CE201" s="404"/>
      <c r="CF201" s="403"/>
      <c r="CG201" s="196"/>
      <c r="CH201" s="404"/>
      <c r="CI201" s="403"/>
      <c r="CJ201" s="196"/>
      <c r="CK201" s="404"/>
      <c r="CL201" s="403"/>
      <c r="CM201" s="196"/>
      <c r="CN201" s="404"/>
    </row>
    <row r="202" spans="7:92" x14ac:dyDescent="0.25">
      <c r="G202" s="390"/>
      <c r="H202" s="390"/>
      <c r="I202" s="390"/>
      <c r="J202" s="194"/>
      <c r="K202" s="195"/>
      <c r="L202" s="195"/>
      <c r="M202" s="195"/>
      <c r="N202" s="194"/>
      <c r="O202" s="196"/>
      <c r="P202" s="196"/>
      <c r="Q202" s="196"/>
      <c r="R202" s="196"/>
      <c r="S202"/>
      <c r="T202" s="196"/>
      <c r="U202" s="196"/>
      <c r="V202" s="196"/>
      <c r="W202" s="196"/>
      <c r="X202" s="196"/>
      <c r="Y202" s="196"/>
      <c r="Z202" s="398"/>
      <c r="AA202" s="403"/>
      <c r="AB202" s="196"/>
      <c r="AC202" s="404"/>
      <c r="AD202" s="403"/>
      <c r="AE202" s="196"/>
      <c r="AF202" s="404"/>
      <c r="AG202" s="403"/>
      <c r="AH202" s="196"/>
      <c r="AI202" s="404"/>
      <c r="AJ202" s="403"/>
      <c r="AK202" s="196"/>
      <c r="AL202" s="404"/>
      <c r="AM202" s="403"/>
      <c r="AN202" s="196"/>
      <c r="AO202" s="404"/>
      <c r="AP202" s="403"/>
      <c r="AQ202" s="196"/>
      <c r="AR202" s="404"/>
      <c r="AS202" s="403"/>
      <c r="AT202" s="196"/>
      <c r="AU202" s="404"/>
      <c r="AV202" s="403"/>
      <c r="AW202" s="196"/>
      <c r="AX202" s="404"/>
      <c r="AY202" s="403"/>
      <c r="AZ202" s="196"/>
      <c r="BA202" s="404"/>
      <c r="BB202" s="403"/>
      <c r="BC202" s="196"/>
      <c r="BD202" s="404"/>
      <c r="BE202" s="403"/>
      <c r="BF202" s="196"/>
      <c r="BG202" s="404"/>
      <c r="BH202" s="403"/>
      <c r="BI202" s="196"/>
      <c r="BJ202" s="404"/>
      <c r="BK202" s="403"/>
      <c r="BL202" s="196"/>
      <c r="BM202" s="404"/>
      <c r="BN202" s="403"/>
      <c r="BO202" s="196"/>
      <c r="BP202" s="404"/>
      <c r="BQ202" s="403"/>
      <c r="BR202" s="196"/>
      <c r="BS202" s="404"/>
      <c r="BT202" s="403"/>
      <c r="BU202" s="196"/>
      <c r="BV202" s="404"/>
      <c r="BW202" s="403"/>
      <c r="BX202" s="196"/>
      <c r="BY202" s="404"/>
      <c r="BZ202" s="403"/>
      <c r="CA202" s="196"/>
      <c r="CB202" s="404"/>
      <c r="CC202" s="403"/>
      <c r="CD202" s="196"/>
      <c r="CE202" s="404"/>
      <c r="CF202" s="403"/>
      <c r="CG202" s="196"/>
      <c r="CH202" s="404"/>
      <c r="CI202" s="403"/>
      <c r="CJ202" s="196"/>
      <c r="CK202" s="404"/>
      <c r="CL202" s="403"/>
      <c r="CM202" s="196"/>
      <c r="CN202" s="404"/>
    </row>
    <row r="203" spans="7:92" x14ac:dyDescent="0.25">
      <c r="G203" s="390"/>
      <c r="H203" s="390"/>
      <c r="I203" s="390"/>
      <c r="J203" s="194"/>
      <c r="K203" s="195"/>
      <c r="L203" s="195"/>
      <c r="M203" s="195"/>
      <c r="N203" s="194"/>
      <c r="O203" s="196"/>
      <c r="P203" s="196"/>
      <c r="Q203" s="196"/>
      <c r="R203" s="196"/>
      <c r="S203"/>
      <c r="T203" s="196"/>
      <c r="U203" s="196"/>
      <c r="V203" s="196"/>
      <c r="W203" s="196"/>
      <c r="X203" s="196"/>
      <c r="Y203" s="196"/>
      <c r="Z203" s="398"/>
      <c r="AA203" s="403"/>
      <c r="AB203" s="196"/>
      <c r="AC203" s="404"/>
      <c r="AD203" s="403"/>
      <c r="AE203" s="196"/>
      <c r="AF203" s="404"/>
      <c r="AG203" s="403"/>
      <c r="AH203" s="196"/>
      <c r="AI203" s="404"/>
      <c r="AJ203" s="403"/>
      <c r="AK203" s="196"/>
      <c r="AL203" s="404"/>
      <c r="AM203" s="403"/>
      <c r="AN203" s="196"/>
      <c r="AO203" s="404"/>
      <c r="AP203" s="403"/>
      <c r="AQ203" s="196"/>
      <c r="AR203" s="404"/>
      <c r="AS203" s="403"/>
      <c r="AT203" s="196"/>
      <c r="AU203" s="404"/>
      <c r="AV203" s="403"/>
      <c r="AW203" s="196"/>
      <c r="AX203" s="404"/>
      <c r="AY203" s="403"/>
      <c r="AZ203" s="196"/>
      <c r="BA203" s="404"/>
      <c r="BB203" s="403"/>
      <c r="BC203" s="196"/>
      <c r="BD203" s="404"/>
      <c r="BE203" s="403"/>
      <c r="BF203" s="196"/>
      <c r="BG203" s="404"/>
      <c r="BH203" s="403"/>
      <c r="BI203" s="196"/>
      <c r="BJ203" s="404"/>
      <c r="BK203" s="403"/>
      <c r="BL203" s="196"/>
      <c r="BM203" s="404"/>
      <c r="BN203" s="403"/>
      <c r="BO203" s="196"/>
      <c r="BP203" s="404"/>
      <c r="BQ203" s="403"/>
      <c r="BR203" s="196"/>
      <c r="BS203" s="404"/>
      <c r="BT203" s="403"/>
      <c r="BU203" s="196"/>
      <c r="BV203" s="404"/>
      <c r="BW203" s="403"/>
      <c r="BX203" s="196"/>
      <c r="BY203" s="404"/>
      <c r="BZ203" s="403"/>
      <c r="CA203" s="196"/>
      <c r="CB203" s="404"/>
      <c r="CC203" s="403"/>
      <c r="CD203" s="196"/>
      <c r="CE203" s="404"/>
      <c r="CF203" s="403"/>
      <c r="CG203" s="196"/>
      <c r="CH203" s="404"/>
      <c r="CI203" s="403"/>
      <c r="CJ203" s="196"/>
      <c r="CK203" s="404"/>
      <c r="CL203" s="403"/>
      <c r="CM203" s="196"/>
      <c r="CN203" s="404"/>
    </row>
    <row r="204" spans="7:92" x14ac:dyDescent="0.25">
      <c r="G204" s="390"/>
      <c r="H204" s="390"/>
      <c r="I204" s="390"/>
      <c r="J204" s="194"/>
      <c r="K204" s="195"/>
      <c r="L204" s="195"/>
      <c r="M204" s="195"/>
      <c r="N204" s="194"/>
      <c r="O204" s="196"/>
      <c r="P204" s="196"/>
      <c r="Q204" s="196"/>
      <c r="R204" s="196"/>
      <c r="S204"/>
      <c r="T204" s="196"/>
      <c r="U204" s="196"/>
      <c r="V204" s="196"/>
      <c r="W204" s="196"/>
      <c r="X204" s="196"/>
      <c r="Y204" s="196"/>
      <c r="Z204" s="398"/>
      <c r="AA204" s="403"/>
      <c r="AB204" s="196"/>
      <c r="AC204" s="404"/>
      <c r="AD204" s="403"/>
      <c r="AE204" s="196"/>
      <c r="AF204" s="404"/>
      <c r="AG204" s="403"/>
      <c r="AH204" s="196"/>
      <c r="AI204" s="404"/>
      <c r="AJ204" s="403"/>
      <c r="AK204" s="196"/>
      <c r="AL204" s="404"/>
      <c r="AM204" s="403"/>
      <c r="AN204" s="196"/>
      <c r="AO204" s="404"/>
      <c r="AP204" s="403"/>
      <c r="AQ204" s="196"/>
      <c r="AR204" s="404"/>
      <c r="AS204" s="403"/>
      <c r="AT204" s="196"/>
      <c r="AU204" s="404"/>
      <c r="AV204" s="403"/>
      <c r="AW204" s="196"/>
      <c r="AX204" s="404"/>
      <c r="AY204" s="403"/>
      <c r="AZ204" s="196"/>
      <c r="BA204" s="404"/>
      <c r="BB204" s="403"/>
      <c r="BC204" s="196"/>
      <c r="BD204" s="404"/>
      <c r="BE204" s="403"/>
      <c r="BF204" s="196"/>
      <c r="BG204" s="404"/>
      <c r="BH204" s="403"/>
      <c r="BI204" s="196"/>
      <c r="BJ204" s="404"/>
      <c r="BK204" s="403"/>
      <c r="BL204" s="196"/>
      <c r="BM204" s="404"/>
      <c r="BN204" s="403"/>
      <c r="BO204" s="196"/>
      <c r="BP204" s="404"/>
      <c r="BQ204" s="403"/>
      <c r="BR204" s="196"/>
      <c r="BS204" s="404"/>
      <c r="BT204" s="403"/>
      <c r="BU204" s="196"/>
      <c r="BV204" s="404"/>
      <c r="BW204" s="403"/>
      <c r="BX204" s="196"/>
      <c r="BY204" s="404"/>
      <c r="BZ204" s="403"/>
      <c r="CA204" s="196"/>
      <c r="CB204" s="404"/>
      <c r="CC204" s="403"/>
      <c r="CD204" s="196"/>
      <c r="CE204" s="404"/>
      <c r="CF204" s="403"/>
      <c r="CG204" s="196"/>
      <c r="CH204" s="404"/>
      <c r="CI204" s="403"/>
      <c r="CJ204" s="196"/>
      <c r="CK204" s="404"/>
      <c r="CL204" s="403"/>
      <c r="CM204" s="196"/>
      <c r="CN204" s="404"/>
    </row>
    <row r="205" spans="7:92" x14ac:dyDescent="0.25">
      <c r="G205" s="390"/>
      <c r="H205" s="390"/>
      <c r="I205" s="390"/>
      <c r="J205" s="194"/>
      <c r="K205" s="195"/>
      <c r="L205" s="195"/>
      <c r="M205" s="195"/>
      <c r="N205" s="194"/>
      <c r="O205" s="196"/>
      <c r="P205" s="196"/>
      <c r="Q205" s="196"/>
      <c r="R205" s="196"/>
      <c r="S205"/>
      <c r="T205" s="196"/>
      <c r="U205" s="196"/>
      <c r="V205" s="196"/>
      <c r="W205" s="196"/>
      <c r="X205" s="196"/>
      <c r="Y205" s="196"/>
      <c r="Z205" s="398"/>
      <c r="AA205" s="403"/>
      <c r="AB205" s="196"/>
      <c r="AC205" s="404"/>
      <c r="AD205" s="403"/>
      <c r="AE205" s="196"/>
      <c r="AF205" s="404"/>
      <c r="AG205" s="403"/>
      <c r="AH205" s="196"/>
      <c r="AI205" s="404"/>
      <c r="AJ205" s="403"/>
      <c r="AK205" s="196"/>
      <c r="AL205" s="404"/>
      <c r="AM205" s="403"/>
      <c r="AN205" s="196"/>
      <c r="AO205" s="404"/>
      <c r="AP205" s="403"/>
      <c r="AQ205" s="196"/>
      <c r="AR205" s="404"/>
      <c r="AS205" s="403"/>
      <c r="AT205" s="196"/>
      <c r="AU205" s="404"/>
      <c r="AV205" s="403"/>
      <c r="AW205" s="196"/>
      <c r="AX205" s="404"/>
      <c r="AY205" s="403"/>
      <c r="AZ205" s="196"/>
      <c r="BA205" s="404"/>
      <c r="BB205" s="403"/>
      <c r="BC205" s="196"/>
      <c r="BD205" s="404"/>
      <c r="BE205" s="403"/>
      <c r="BF205" s="196"/>
      <c r="BG205" s="404"/>
      <c r="BH205" s="403"/>
      <c r="BI205" s="196"/>
      <c r="BJ205" s="404"/>
      <c r="BK205" s="403"/>
      <c r="BL205" s="196"/>
      <c r="BM205" s="404"/>
      <c r="BN205" s="403"/>
      <c r="BO205" s="196"/>
      <c r="BP205" s="404"/>
      <c r="BQ205" s="403"/>
      <c r="BR205" s="196"/>
      <c r="BS205" s="404"/>
      <c r="BT205" s="403"/>
      <c r="BU205" s="196"/>
      <c r="BV205" s="404"/>
      <c r="BW205" s="403"/>
      <c r="BX205" s="196"/>
      <c r="BY205" s="404"/>
      <c r="BZ205" s="403"/>
      <c r="CA205" s="196"/>
      <c r="CB205" s="404"/>
      <c r="CC205" s="403"/>
      <c r="CD205" s="196"/>
      <c r="CE205" s="404"/>
      <c r="CF205" s="403"/>
      <c r="CG205" s="196"/>
      <c r="CH205" s="404"/>
      <c r="CI205" s="403"/>
      <c r="CJ205" s="196"/>
      <c r="CK205" s="404"/>
      <c r="CL205" s="403"/>
      <c r="CM205" s="196"/>
      <c r="CN205" s="404"/>
    </row>
    <row r="206" spans="7:92" x14ac:dyDescent="0.25">
      <c r="G206" s="390"/>
      <c r="H206" s="390"/>
      <c r="I206" s="390"/>
      <c r="J206" s="194"/>
      <c r="K206" s="195"/>
      <c r="L206" s="195"/>
      <c r="M206" s="195"/>
      <c r="N206" s="194"/>
      <c r="O206" s="196"/>
      <c r="P206" s="196"/>
      <c r="Q206" s="196"/>
      <c r="R206" s="196"/>
      <c r="S206"/>
      <c r="T206" s="196"/>
      <c r="U206" s="196"/>
      <c r="V206" s="196"/>
      <c r="W206" s="196"/>
      <c r="X206" s="196"/>
      <c r="Y206" s="196"/>
      <c r="Z206" s="398"/>
      <c r="AA206" s="403"/>
      <c r="AB206" s="196"/>
      <c r="AC206" s="404"/>
      <c r="AD206" s="403"/>
      <c r="AE206" s="196"/>
      <c r="AF206" s="404"/>
      <c r="AG206" s="403"/>
      <c r="AH206" s="196"/>
      <c r="AI206" s="404"/>
      <c r="AJ206" s="403"/>
      <c r="AK206" s="196"/>
      <c r="AL206" s="404"/>
      <c r="AM206" s="403"/>
      <c r="AN206" s="196"/>
      <c r="AO206" s="404"/>
      <c r="AP206" s="403"/>
      <c r="AQ206" s="196"/>
      <c r="AR206" s="404"/>
      <c r="AS206" s="403"/>
      <c r="AT206" s="196"/>
      <c r="AU206" s="404"/>
      <c r="AV206" s="403"/>
      <c r="AW206" s="196"/>
      <c r="AX206" s="404"/>
      <c r="AY206" s="403"/>
      <c r="AZ206" s="196"/>
      <c r="BA206" s="404"/>
      <c r="BB206" s="403"/>
      <c r="BC206" s="196"/>
      <c r="BD206" s="404"/>
      <c r="BE206" s="403"/>
      <c r="BF206" s="196"/>
      <c r="BG206" s="404"/>
      <c r="BH206" s="403"/>
      <c r="BI206" s="196"/>
      <c r="BJ206" s="404"/>
      <c r="BK206" s="403"/>
      <c r="BL206" s="196"/>
      <c r="BM206" s="404"/>
      <c r="BN206" s="403"/>
      <c r="BO206" s="196"/>
      <c r="BP206" s="404"/>
      <c r="BQ206" s="403"/>
      <c r="BR206" s="196"/>
      <c r="BS206" s="404"/>
      <c r="BT206" s="403"/>
      <c r="BU206" s="196"/>
      <c r="BV206" s="404"/>
      <c r="BW206" s="403"/>
      <c r="BX206" s="196"/>
      <c r="BY206" s="404"/>
      <c r="BZ206" s="403"/>
      <c r="CA206" s="196"/>
      <c r="CB206" s="404"/>
      <c r="CC206" s="403"/>
      <c r="CD206" s="196"/>
      <c r="CE206" s="404"/>
      <c r="CF206" s="403"/>
      <c r="CG206" s="196"/>
      <c r="CH206" s="404"/>
      <c r="CI206" s="403"/>
      <c r="CJ206" s="196"/>
      <c r="CK206" s="404"/>
      <c r="CL206" s="403"/>
      <c r="CM206" s="196"/>
      <c r="CN206" s="404"/>
    </row>
    <row r="207" spans="7:92" x14ac:dyDescent="0.25">
      <c r="G207" s="390"/>
      <c r="H207" s="390"/>
      <c r="I207" s="390"/>
      <c r="J207" s="194"/>
      <c r="K207" s="195"/>
      <c r="L207" s="195"/>
      <c r="M207" s="195"/>
      <c r="N207" s="194"/>
      <c r="O207" s="196"/>
      <c r="P207" s="196"/>
      <c r="Q207" s="196"/>
      <c r="R207" s="196"/>
      <c r="S207"/>
      <c r="T207" s="196"/>
      <c r="U207" s="196"/>
      <c r="V207" s="196"/>
      <c r="W207" s="196"/>
      <c r="X207" s="196"/>
      <c r="Y207" s="196"/>
      <c r="Z207" s="398"/>
      <c r="AA207" s="403"/>
      <c r="AB207" s="196"/>
      <c r="AC207" s="404"/>
      <c r="AD207" s="403"/>
      <c r="AE207" s="196"/>
      <c r="AF207" s="404"/>
      <c r="AG207" s="403"/>
      <c r="AH207" s="196"/>
      <c r="AI207" s="404"/>
      <c r="AJ207" s="403"/>
      <c r="AK207" s="196"/>
      <c r="AL207" s="404"/>
      <c r="AM207" s="403"/>
      <c r="AN207" s="196"/>
      <c r="AO207" s="404"/>
      <c r="AP207" s="403"/>
      <c r="AQ207" s="196"/>
      <c r="AR207" s="404"/>
      <c r="AS207" s="403"/>
      <c r="AT207" s="196"/>
      <c r="AU207" s="404"/>
      <c r="AV207" s="403"/>
      <c r="AW207" s="196"/>
      <c r="AX207" s="404"/>
      <c r="AY207" s="403"/>
      <c r="AZ207" s="196"/>
      <c r="BA207" s="404"/>
      <c r="BB207" s="403"/>
      <c r="BC207" s="196"/>
      <c r="BD207" s="404"/>
      <c r="BE207" s="403"/>
      <c r="BF207" s="196"/>
      <c r="BG207" s="404"/>
      <c r="BH207" s="403"/>
      <c r="BI207" s="196"/>
      <c r="BJ207" s="404"/>
      <c r="BK207" s="403"/>
      <c r="BL207" s="196"/>
      <c r="BM207" s="404"/>
      <c r="BN207" s="403"/>
      <c r="BO207" s="196"/>
      <c r="BP207" s="404"/>
      <c r="BQ207" s="403"/>
      <c r="BR207" s="196"/>
      <c r="BS207" s="404"/>
      <c r="BT207" s="403"/>
      <c r="BU207" s="196"/>
      <c r="BV207" s="404"/>
      <c r="BW207" s="403"/>
      <c r="BX207" s="196"/>
      <c r="BY207" s="404"/>
      <c r="BZ207" s="403"/>
      <c r="CA207" s="196"/>
      <c r="CB207" s="404"/>
      <c r="CC207" s="403"/>
      <c r="CD207" s="196"/>
      <c r="CE207" s="404"/>
      <c r="CF207" s="403"/>
      <c r="CG207" s="196"/>
      <c r="CH207" s="404"/>
      <c r="CI207" s="403"/>
      <c r="CJ207" s="196"/>
      <c r="CK207" s="404"/>
      <c r="CL207" s="403"/>
      <c r="CM207" s="196"/>
      <c r="CN207" s="404"/>
    </row>
    <row r="208" spans="7:92" x14ac:dyDescent="0.25">
      <c r="G208" s="390"/>
      <c r="H208" s="390"/>
      <c r="I208" s="390"/>
      <c r="J208" s="194"/>
      <c r="K208" s="195"/>
      <c r="L208" s="195"/>
      <c r="M208" s="195"/>
      <c r="N208" s="194"/>
      <c r="O208" s="196"/>
      <c r="P208" s="196"/>
      <c r="Q208" s="196"/>
      <c r="R208" s="196"/>
      <c r="S208"/>
      <c r="T208" s="196"/>
      <c r="U208" s="196"/>
      <c r="V208" s="196"/>
      <c r="W208" s="196"/>
      <c r="X208" s="196"/>
      <c r="Y208" s="196"/>
      <c r="Z208" s="398"/>
      <c r="AA208" s="403"/>
      <c r="AB208" s="196"/>
      <c r="AC208" s="404"/>
      <c r="AD208" s="403"/>
      <c r="AE208" s="196"/>
      <c r="AF208" s="404"/>
      <c r="AG208" s="403"/>
      <c r="AH208" s="196"/>
      <c r="AI208" s="404"/>
      <c r="AJ208" s="403"/>
      <c r="AK208" s="196"/>
      <c r="AL208" s="404"/>
      <c r="AM208" s="403"/>
      <c r="AN208" s="196"/>
      <c r="AO208" s="404"/>
      <c r="AP208" s="403"/>
      <c r="AQ208" s="196"/>
      <c r="AR208" s="404"/>
      <c r="AS208" s="403"/>
      <c r="AT208" s="196"/>
      <c r="AU208" s="404"/>
      <c r="AV208" s="403"/>
      <c r="AW208" s="196"/>
      <c r="AX208" s="404"/>
      <c r="AY208" s="403"/>
      <c r="AZ208" s="196"/>
      <c r="BA208" s="404"/>
      <c r="BB208" s="403"/>
      <c r="BC208" s="196"/>
      <c r="BD208" s="404"/>
      <c r="BE208" s="403"/>
      <c r="BF208" s="196"/>
      <c r="BG208" s="404"/>
      <c r="BH208" s="403"/>
      <c r="BI208" s="196"/>
      <c r="BJ208" s="404"/>
      <c r="BK208" s="403"/>
      <c r="BL208" s="196"/>
      <c r="BM208" s="404"/>
      <c r="BN208" s="403"/>
      <c r="BO208" s="196"/>
      <c r="BP208" s="404"/>
      <c r="BQ208" s="403"/>
      <c r="BR208" s="196"/>
      <c r="BS208" s="404"/>
      <c r="BT208" s="403"/>
      <c r="BU208" s="196"/>
      <c r="BV208" s="404"/>
      <c r="BW208" s="403"/>
      <c r="BX208" s="196"/>
      <c r="BY208" s="404"/>
      <c r="BZ208" s="403"/>
      <c r="CA208" s="196"/>
      <c r="CB208" s="404"/>
      <c r="CC208" s="403"/>
      <c r="CD208" s="196"/>
      <c r="CE208" s="404"/>
      <c r="CF208" s="403"/>
      <c r="CG208" s="196"/>
      <c r="CH208" s="404"/>
      <c r="CI208" s="403"/>
      <c r="CJ208" s="196"/>
      <c r="CK208" s="404"/>
      <c r="CL208" s="403"/>
      <c r="CM208" s="196"/>
      <c r="CN208" s="404"/>
    </row>
    <row r="209" spans="7:92" x14ac:dyDescent="0.25">
      <c r="G209" s="390"/>
      <c r="H209" s="390"/>
      <c r="I209" s="390"/>
      <c r="J209" s="194"/>
      <c r="K209" s="195"/>
      <c r="L209" s="195"/>
      <c r="M209" s="195"/>
      <c r="N209" s="194"/>
      <c r="O209" s="196"/>
      <c r="P209" s="196"/>
      <c r="Q209" s="196"/>
      <c r="R209" s="196"/>
      <c r="S209"/>
      <c r="T209" s="196"/>
      <c r="U209" s="196"/>
      <c r="V209" s="196"/>
      <c r="W209" s="196"/>
      <c r="X209" s="196"/>
      <c r="Y209" s="196"/>
      <c r="Z209" s="398"/>
      <c r="AA209" s="403"/>
      <c r="AB209" s="196"/>
      <c r="AC209" s="404"/>
      <c r="AD209" s="403"/>
      <c r="AE209" s="196"/>
      <c r="AF209" s="404"/>
      <c r="AG209" s="403"/>
      <c r="AH209" s="196"/>
      <c r="AI209" s="404"/>
      <c r="AJ209" s="403"/>
      <c r="AK209" s="196"/>
      <c r="AL209" s="404"/>
      <c r="AM209" s="403"/>
      <c r="AN209" s="196"/>
      <c r="AO209" s="404"/>
      <c r="AP209" s="403"/>
      <c r="AQ209" s="196"/>
      <c r="AR209" s="404"/>
      <c r="AS209" s="403"/>
      <c r="AT209" s="196"/>
      <c r="AU209" s="404"/>
      <c r="AV209" s="403"/>
      <c r="AW209" s="196"/>
      <c r="AX209" s="404"/>
      <c r="AY209" s="403"/>
      <c r="AZ209" s="196"/>
      <c r="BA209" s="404"/>
      <c r="BB209" s="403"/>
      <c r="BC209" s="196"/>
      <c r="BD209" s="404"/>
      <c r="BE209" s="403"/>
      <c r="BF209" s="196"/>
      <c r="BG209" s="404"/>
      <c r="BH209" s="403"/>
      <c r="BI209" s="196"/>
      <c r="BJ209" s="404"/>
      <c r="BK209" s="403"/>
      <c r="BL209" s="196"/>
      <c r="BM209" s="404"/>
      <c r="BN209" s="403"/>
      <c r="BO209" s="196"/>
      <c r="BP209" s="404"/>
      <c r="BQ209" s="403"/>
      <c r="BR209" s="196"/>
      <c r="BS209" s="404"/>
      <c r="BT209" s="403"/>
      <c r="BU209" s="196"/>
      <c r="BV209" s="404"/>
      <c r="BW209" s="403"/>
      <c r="BX209" s="196"/>
      <c r="BY209" s="404"/>
      <c r="BZ209" s="403"/>
      <c r="CA209" s="196"/>
      <c r="CB209" s="404"/>
      <c r="CC209" s="403"/>
      <c r="CD209" s="196"/>
      <c r="CE209" s="404"/>
      <c r="CF209" s="403"/>
      <c r="CG209" s="196"/>
      <c r="CH209" s="404"/>
      <c r="CI209" s="403"/>
      <c r="CJ209" s="196"/>
      <c r="CK209" s="404"/>
      <c r="CL209" s="403"/>
      <c r="CM209" s="196"/>
      <c r="CN209" s="404"/>
    </row>
    <row r="210" spans="7:92" x14ac:dyDescent="0.25">
      <c r="G210" s="390"/>
      <c r="H210" s="390"/>
      <c r="I210" s="390"/>
      <c r="J210" s="194"/>
      <c r="K210" s="195"/>
      <c r="L210" s="195"/>
      <c r="M210" s="195"/>
      <c r="N210" s="194"/>
      <c r="O210" s="196"/>
      <c r="P210" s="196"/>
      <c r="Q210" s="196"/>
      <c r="R210" s="196"/>
      <c r="S210"/>
      <c r="T210" s="196"/>
      <c r="U210" s="196"/>
      <c r="V210" s="196"/>
      <c r="W210" s="196"/>
      <c r="X210" s="196"/>
      <c r="Y210" s="196"/>
      <c r="Z210" s="398"/>
      <c r="AA210" s="403"/>
      <c r="AB210" s="196"/>
      <c r="AC210" s="404"/>
      <c r="AD210" s="403"/>
      <c r="AE210" s="196"/>
      <c r="AF210" s="404"/>
      <c r="AG210" s="403"/>
      <c r="AH210" s="196"/>
      <c r="AI210" s="404"/>
      <c r="AJ210" s="403"/>
      <c r="AK210" s="196"/>
      <c r="AL210" s="404"/>
      <c r="AM210" s="403"/>
      <c r="AN210" s="196"/>
      <c r="AO210" s="404"/>
      <c r="AP210" s="403"/>
      <c r="AQ210" s="196"/>
      <c r="AR210" s="404"/>
      <c r="AS210" s="403"/>
      <c r="AT210" s="196"/>
      <c r="AU210" s="404"/>
      <c r="AV210" s="403"/>
      <c r="AW210" s="196"/>
      <c r="AX210" s="404"/>
      <c r="AY210" s="403"/>
      <c r="AZ210" s="196"/>
      <c r="BA210" s="404"/>
      <c r="BB210" s="403"/>
      <c r="BC210" s="196"/>
      <c r="BD210" s="404"/>
      <c r="BE210" s="403"/>
      <c r="BF210" s="196"/>
      <c r="BG210" s="404"/>
      <c r="BH210" s="403"/>
      <c r="BI210" s="196"/>
      <c r="BJ210" s="404"/>
      <c r="BK210" s="403"/>
      <c r="BL210" s="196"/>
      <c r="BM210" s="404"/>
      <c r="BN210" s="403"/>
      <c r="BO210" s="196"/>
      <c r="BP210" s="404"/>
      <c r="BQ210" s="403"/>
      <c r="BR210" s="196"/>
      <c r="BS210" s="404"/>
      <c r="BT210" s="403"/>
      <c r="BU210" s="196"/>
      <c r="BV210" s="404"/>
      <c r="BW210" s="403"/>
      <c r="BX210" s="196"/>
      <c r="BY210" s="404"/>
      <c r="BZ210" s="403"/>
      <c r="CA210" s="196"/>
      <c r="CB210" s="404"/>
      <c r="CC210" s="403"/>
      <c r="CD210" s="196"/>
      <c r="CE210" s="404"/>
      <c r="CF210" s="403"/>
      <c r="CG210" s="196"/>
      <c r="CH210" s="404"/>
      <c r="CI210" s="403"/>
      <c r="CJ210" s="196"/>
      <c r="CK210" s="404"/>
      <c r="CL210" s="403"/>
      <c r="CM210" s="196"/>
      <c r="CN210" s="404"/>
    </row>
    <row r="211" spans="7:92" x14ac:dyDescent="0.25">
      <c r="G211" s="390"/>
      <c r="H211" s="390"/>
      <c r="I211" s="390"/>
      <c r="J211" s="194"/>
      <c r="K211" s="195"/>
      <c r="L211" s="195"/>
      <c r="M211" s="195"/>
      <c r="N211" s="194"/>
      <c r="O211" s="196"/>
      <c r="P211" s="196"/>
      <c r="Q211" s="196"/>
      <c r="R211" s="196"/>
      <c r="S211"/>
      <c r="T211" s="196"/>
      <c r="U211" s="196"/>
      <c r="V211" s="196"/>
      <c r="W211" s="196"/>
      <c r="X211" s="196"/>
      <c r="Y211" s="196"/>
      <c r="Z211" s="398"/>
      <c r="AA211" s="403"/>
      <c r="AB211" s="196"/>
      <c r="AC211" s="404"/>
      <c r="AD211" s="403"/>
      <c r="AE211" s="196"/>
      <c r="AF211" s="404"/>
      <c r="AG211" s="403"/>
      <c r="AH211" s="196"/>
      <c r="AI211" s="404"/>
      <c r="AJ211" s="403"/>
      <c r="AK211" s="196"/>
      <c r="AL211" s="404"/>
      <c r="AM211" s="403"/>
      <c r="AN211" s="196"/>
      <c r="AO211" s="404"/>
      <c r="AP211" s="403"/>
      <c r="AQ211" s="196"/>
      <c r="AR211" s="404"/>
      <c r="AS211" s="403"/>
      <c r="AT211" s="196"/>
      <c r="AU211" s="404"/>
      <c r="AV211" s="403"/>
      <c r="AW211" s="196"/>
      <c r="AX211" s="404"/>
      <c r="AY211" s="403"/>
      <c r="AZ211" s="196"/>
      <c r="BA211" s="404"/>
      <c r="BB211" s="403"/>
      <c r="BC211" s="196"/>
      <c r="BD211" s="404"/>
      <c r="BE211" s="403"/>
      <c r="BF211" s="196"/>
      <c r="BG211" s="404"/>
      <c r="BH211" s="403"/>
      <c r="BI211" s="196"/>
      <c r="BJ211" s="404"/>
      <c r="BK211" s="403"/>
      <c r="BL211" s="196"/>
      <c r="BM211" s="404"/>
      <c r="BN211" s="403"/>
      <c r="BO211" s="196"/>
      <c r="BP211" s="404"/>
      <c r="BQ211" s="403"/>
      <c r="BR211" s="196"/>
      <c r="BS211" s="404"/>
      <c r="BT211" s="403"/>
      <c r="BU211" s="196"/>
      <c r="BV211" s="404"/>
      <c r="BW211" s="403"/>
      <c r="BX211" s="196"/>
      <c r="BY211" s="404"/>
      <c r="BZ211" s="403"/>
      <c r="CA211" s="196"/>
      <c r="CB211" s="404"/>
      <c r="CC211" s="403"/>
      <c r="CD211" s="196"/>
      <c r="CE211" s="404"/>
      <c r="CF211" s="403"/>
      <c r="CG211" s="196"/>
      <c r="CH211" s="404"/>
      <c r="CI211" s="403"/>
      <c r="CJ211" s="196"/>
      <c r="CK211" s="404"/>
      <c r="CL211" s="403"/>
      <c r="CM211" s="196"/>
      <c r="CN211" s="404"/>
    </row>
    <row r="212" spans="7:92" x14ac:dyDescent="0.25">
      <c r="G212" s="390"/>
      <c r="H212" s="390"/>
      <c r="I212" s="390"/>
      <c r="J212" s="194"/>
      <c r="K212" s="195"/>
      <c r="L212" s="195"/>
      <c r="M212" s="195"/>
      <c r="N212" s="194"/>
      <c r="O212" s="196"/>
      <c r="P212" s="196"/>
      <c r="Q212" s="196"/>
      <c r="R212" s="196"/>
      <c r="S212"/>
      <c r="T212" s="196"/>
      <c r="U212" s="196"/>
      <c r="V212" s="196"/>
      <c r="W212" s="196"/>
      <c r="X212" s="196"/>
      <c r="Y212" s="196"/>
      <c r="Z212" s="398"/>
      <c r="AA212" s="403"/>
      <c r="AB212" s="196"/>
      <c r="AC212" s="404"/>
      <c r="AD212" s="403"/>
      <c r="AE212" s="196"/>
      <c r="AF212" s="404"/>
      <c r="AG212" s="403"/>
      <c r="AH212" s="196"/>
      <c r="AI212" s="404"/>
      <c r="AJ212" s="403"/>
      <c r="AK212" s="196"/>
      <c r="AL212" s="404"/>
      <c r="AM212" s="403"/>
      <c r="AN212" s="196"/>
      <c r="AO212" s="404"/>
      <c r="AP212" s="403"/>
      <c r="AQ212" s="196"/>
      <c r="AR212" s="404"/>
      <c r="AS212" s="403"/>
      <c r="AT212" s="196"/>
      <c r="AU212" s="404"/>
      <c r="AV212" s="403"/>
      <c r="AW212" s="196"/>
      <c r="AX212" s="404"/>
      <c r="AY212" s="403"/>
      <c r="AZ212" s="196"/>
      <c r="BA212" s="404"/>
      <c r="BB212" s="403"/>
      <c r="BC212" s="196"/>
      <c r="BD212" s="404"/>
      <c r="BE212" s="403"/>
      <c r="BF212" s="196"/>
      <c r="BG212" s="404"/>
      <c r="BH212" s="403"/>
      <c r="BI212" s="196"/>
      <c r="BJ212" s="404"/>
      <c r="BK212" s="403"/>
      <c r="BL212" s="196"/>
      <c r="BM212" s="404"/>
      <c r="BN212" s="403"/>
      <c r="BO212" s="196"/>
      <c r="BP212" s="404"/>
      <c r="BQ212" s="403"/>
      <c r="BR212" s="196"/>
      <c r="BS212" s="404"/>
      <c r="BT212" s="403"/>
      <c r="BU212" s="196"/>
      <c r="BV212" s="404"/>
      <c r="BW212" s="403"/>
      <c r="BX212" s="196"/>
      <c r="BY212" s="404"/>
      <c r="BZ212" s="403"/>
      <c r="CA212" s="196"/>
      <c r="CB212" s="404"/>
      <c r="CC212" s="403"/>
      <c r="CD212" s="196"/>
      <c r="CE212" s="404"/>
      <c r="CF212" s="403"/>
      <c r="CG212" s="196"/>
      <c r="CH212" s="404"/>
      <c r="CI212" s="403"/>
      <c r="CJ212" s="196"/>
      <c r="CK212" s="404"/>
      <c r="CL212" s="403"/>
      <c r="CM212" s="196"/>
      <c r="CN212" s="404"/>
    </row>
    <row r="213" spans="7:92" x14ac:dyDescent="0.25">
      <c r="G213" s="390"/>
      <c r="H213" s="390"/>
      <c r="I213" s="390"/>
      <c r="J213" s="194"/>
      <c r="K213" s="195"/>
      <c r="L213" s="195"/>
      <c r="M213" s="195"/>
      <c r="N213" s="194"/>
      <c r="O213" s="196"/>
      <c r="P213" s="196"/>
      <c r="Q213" s="196"/>
      <c r="R213" s="196"/>
      <c r="S213"/>
      <c r="T213" s="196"/>
      <c r="U213" s="196"/>
      <c r="V213" s="196"/>
      <c r="W213" s="196"/>
      <c r="X213" s="196"/>
      <c r="Y213" s="196"/>
      <c r="Z213" s="398"/>
      <c r="AA213" s="403"/>
      <c r="AB213" s="196"/>
      <c r="AC213" s="404"/>
      <c r="AD213" s="403"/>
      <c r="AE213" s="196"/>
      <c r="AF213" s="404"/>
      <c r="AG213" s="403"/>
      <c r="AH213" s="196"/>
      <c r="AI213" s="404"/>
      <c r="AJ213" s="403"/>
      <c r="AK213" s="196"/>
      <c r="AL213" s="404"/>
      <c r="AM213" s="403"/>
      <c r="AN213" s="196"/>
      <c r="AO213" s="404"/>
      <c r="AP213" s="403"/>
      <c r="AQ213" s="196"/>
      <c r="AR213" s="404"/>
      <c r="AS213" s="403"/>
      <c r="AT213" s="196"/>
      <c r="AU213" s="404"/>
      <c r="AV213" s="403"/>
      <c r="AW213" s="196"/>
      <c r="AX213" s="404"/>
      <c r="AY213" s="403"/>
      <c r="AZ213" s="196"/>
      <c r="BA213" s="404"/>
      <c r="BB213" s="403"/>
      <c r="BC213" s="196"/>
      <c r="BD213" s="404"/>
      <c r="BE213" s="403"/>
      <c r="BF213" s="196"/>
      <c r="BG213" s="404"/>
      <c r="BH213" s="403"/>
      <c r="BI213" s="196"/>
      <c r="BJ213" s="404"/>
      <c r="BK213" s="403"/>
      <c r="BL213" s="196"/>
      <c r="BM213" s="404"/>
      <c r="BN213" s="403"/>
      <c r="BO213" s="196"/>
      <c r="BP213" s="404"/>
      <c r="BQ213" s="403"/>
      <c r="BR213" s="196"/>
      <c r="BS213" s="404"/>
      <c r="BT213" s="403"/>
      <c r="BU213" s="196"/>
      <c r="BV213" s="404"/>
      <c r="BW213" s="403"/>
      <c r="BX213" s="196"/>
      <c r="BY213" s="404"/>
      <c r="BZ213" s="403"/>
      <c r="CA213" s="196"/>
      <c r="CB213" s="404"/>
      <c r="CC213" s="403"/>
      <c r="CD213" s="196"/>
      <c r="CE213" s="404"/>
      <c r="CF213" s="403"/>
      <c r="CG213" s="196"/>
      <c r="CH213" s="404"/>
      <c r="CI213" s="403"/>
      <c r="CJ213" s="196"/>
      <c r="CK213" s="404"/>
      <c r="CL213" s="403"/>
      <c r="CM213" s="196"/>
      <c r="CN213" s="404"/>
    </row>
    <row r="214" spans="7:92" x14ac:dyDescent="0.25">
      <c r="G214" s="390"/>
      <c r="H214" s="390"/>
      <c r="I214" s="390"/>
      <c r="J214" s="194"/>
      <c r="K214" s="195"/>
      <c r="L214" s="195"/>
      <c r="M214" s="195"/>
      <c r="N214" s="194"/>
      <c r="O214" s="196"/>
      <c r="P214" s="196"/>
      <c r="Q214" s="196"/>
      <c r="R214" s="196"/>
      <c r="S214"/>
      <c r="T214" s="196"/>
      <c r="U214" s="196"/>
      <c r="V214" s="196"/>
      <c r="W214" s="196"/>
      <c r="X214" s="196"/>
      <c r="Y214" s="196"/>
      <c r="Z214" s="398"/>
      <c r="AA214" s="403"/>
      <c r="AB214" s="196"/>
      <c r="AC214" s="404"/>
      <c r="AD214" s="403"/>
      <c r="AE214" s="196"/>
      <c r="AF214" s="404"/>
      <c r="AG214" s="403"/>
      <c r="AH214" s="196"/>
      <c r="AI214" s="404"/>
      <c r="AJ214" s="403"/>
      <c r="AK214" s="196"/>
      <c r="AL214" s="404"/>
      <c r="AM214" s="403"/>
      <c r="AN214" s="196"/>
      <c r="AO214" s="404"/>
      <c r="AP214" s="403"/>
      <c r="AQ214" s="196"/>
      <c r="AR214" s="404"/>
      <c r="AS214" s="403"/>
      <c r="AT214" s="196"/>
      <c r="AU214" s="404"/>
      <c r="AV214" s="403"/>
      <c r="AW214" s="196"/>
      <c r="AX214" s="404"/>
      <c r="AY214" s="403"/>
      <c r="AZ214" s="196"/>
      <c r="BA214" s="404"/>
      <c r="BB214" s="403"/>
      <c r="BC214" s="196"/>
      <c r="BD214" s="404"/>
      <c r="BE214" s="403"/>
      <c r="BF214" s="196"/>
      <c r="BG214" s="404"/>
      <c r="BH214" s="403"/>
      <c r="BI214" s="196"/>
      <c r="BJ214" s="404"/>
      <c r="BK214" s="403"/>
      <c r="BL214" s="196"/>
      <c r="BM214" s="404"/>
      <c r="BN214" s="403"/>
      <c r="BO214" s="196"/>
      <c r="BP214" s="404"/>
      <c r="BQ214" s="403"/>
      <c r="BR214" s="196"/>
      <c r="BS214" s="404"/>
      <c r="BT214" s="403"/>
      <c r="BU214" s="196"/>
      <c r="BV214" s="404"/>
      <c r="BW214" s="403"/>
      <c r="BX214" s="196"/>
      <c r="BY214" s="404"/>
      <c r="BZ214" s="403"/>
      <c r="CA214" s="196"/>
      <c r="CB214" s="404"/>
      <c r="CC214" s="403"/>
      <c r="CD214" s="196"/>
      <c r="CE214" s="404"/>
      <c r="CF214" s="403"/>
      <c r="CG214" s="196"/>
      <c r="CH214" s="404"/>
      <c r="CI214" s="403"/>
      <c r="CJ214" s="196"/>
      <c r="CK214" s="404"/>
      <c r="CL214" s="403"/>
      <c r="CM214" s="196"/>
      <c r="CN214" s="404"/>
    </row>
    <row r="215" spans="7:92" x14ac:dyDescent="0.25">
      <c r="G215" s="390"/>
      <c r="H215" s="390"/>
      <c r="I215" s="390"/>
      <c r="J215" s="194"/>
      <c r="K215" s="195"/>
      <c r="L215" s="195"/>
      <c r="M215" s="195"/>
      <c r="N215" s="194"/>
      <c r="O215" s="196"/>
      <c r="P215" s="196"/>
      <c r="Q215" s="196"/>
      <c r="R215" s="196"/>
      <c r="S215"/>
      <c r="T215" s="196"/>
      <c r="U215" s="196"/>
      <c r="V215" s="196"/>
      <c r="W215" s="196"/>
      <c r="X215" s="196"/>
      <c r="Y215" s="196"/>
      <c r="Z215" s="398"/>
      <c r="AA215" s="403"/>
      <c r="AB215" s="196"/>
      <c r="AC215" s="404"/>
      <c r="AD215" s="403"/>
      <c r="AE215" s="196"/>
      <c r="AF215" s="404"/>
      <c r="AG215" s="403"/>
      <c r="AH215" s="196"/>
      <c r="AI215" s="404"/>
      <c r="AJ215" s="403"/>
      <c r="AK215" s="196"/>
      <c r="AL215" s="404"/>
      <c r="AM215" s="403"/>
      <c r="AN215" s="196"/>
      <c r="AO215" s="404"/>
      <c r="AP215" s="403"/>
      <c r="AQ215" s="196"/>
      <c r="AR215" s="404"/>
      <c r="AS215" s="403"/>
      <c r="AT215" s="196"/>
      <c r="AU215" s="404"/>
      <c r="AV215" s="403"/>
      <c r="AW215" s="196"/>
      <c r="AX215" s="404"/>
      <c r="AY215" s="403"/>
      <c r="AZ215" s="196"/>
      <c r="BA215" s="404"/>
      <c r="BB215" s="403"/>
      <c r="BC215" s="196"/>
      <c r="BD215" s="404"/>
      <c r="BE215" s="403"/>
      <c r="BF215" s="196"/>
      <c r="BG215" s="404"/>
      <c r="BH215" s="403"/>
      <c r="BI215" s="196"/>
      <c r="BJ215" s="404"/>
      <c r="BK215" s="403"/>
      <c r="BL215" s="196"/>
      <c r="BM215" s="404"/>
      <c r="BN215" s="403"/>
      <c r="BO215" s="196"/>
      <c r="BP215" s="404"/>
      <c r="BQ215" s="403"/>
      <c r="BR215" s="196"/>
      <c r="BS215" s="404"/>
      <c r="BT215" s="403"/>
      <c r="BU215" s="196"/>
      <c r="BV215" s="404"/>
      <c r="BW215" s="403"/>
      <c r="BX215" s="196"/>
      <c r="BY215" s="404"/>
      <c r="BZ215" s="403"/>
      <c r="CA215" s="196"/>
      <c r="CB215" s="404"/>
      <c r="CC215" s="403"/>
      <c r="CD215" s="196"/>
      <c r="CE215" s="404"/>
      <c r="CF215" s="403"/>
      <c r="CG215" s="196"/>
      <c r="CH215" s="404"/>
      <c r="CI215" s="403"/>
      <c r="CJ215" s="196"/>
      <c r="CK215" s="404"/>
      <c r="CL215" s="403"/>
      <c r="CM215" s="196"/>
      <c r="CN215" s="404"/>
    </row>
    <row r="216" spans="7:92" x14ac:dyDescent="0.25">
      <c r="G216" s="390"/>
      <c r="H216" s="390"/>
      <c r="I216" s="390"/>
      <c r="J216" s="194"/>
      <c r="K216" s="195"/>
      <c r="L216" s="195"/>
      <c r="M216" s="195"/>
      <c r="N216" s="194"/>
      <c r="O216" s="196"/>
      <c r="P216" s="196"/>
      <c r="Q216" s="196"/>
      <c r="R216" s="196"/>
      <c r="S216"/>
      <c r="T216" s="196"/>
      <c r="U216" s="196"/>
      <c r="V216" s="196"/>
      <c r="W216" s="196"/>
      <c r="X216" s="196"/>
      <c r="Y216" s="196"/>
      <c r="Z216" s="398"/>
      <c r="AA216" s="403"/>
      <c r="AB216" s="196"/>
      <c r="AC216" s="404"/>
      <c r="AD216" s="403"/>
      <c r="AE216" s="196"/>
      <c r="AF216" s="404"/>
      <c r="AG216" s="403"/>
      <c r="AH216" s="196"/>
      <c r="AI216" s="404"/>
      <c r="AJ216" s="403"/>
      <c r="AK216" s="196"/>
      <c r="AL216" s="404"/>
      <c r="AM216" s="403"/>
      <c r="AN216" s="196"/>
      <c r="AO216" s="404"/>
      <c r="AP216" s="403"/>
      <c r="AQ216" s="196"/>
      <c r="AR216" s="404"/>
      <c r="AS216" s="403"/>
      <c r="AT216" s="196"/>
      <c r="AU216" s="404"/>
      <c r="AV216" s="403"/>
      <c r="AW216" s="196"/>
      <c r="AX216" s="404"/>
      <c r="AY216" s="403"/>
      <c r="AZ216" s="196"/>
      <c r="BA216" s="404"/>
      <c r="BB216" s="403"/>
      <c r="BC216" s="196"/>
      <c r="BD216" s="404"/>
      <c r="BE216" s="403"/>
      <c r="BF216" s="196"/>
      <c r="BG216" s="404"/>
      <c r="BH216" s="403"/>
      <c r="BI216" s="196"/>
      <c r="BJ216" s="404"/>
      <c r="BK216" s="403"/>
      <c r="BL216" s="196"/>
      <c r="BM216" s="404"/>
      <c r="BN216" s="403"/>
      <c r="BO216" s="196"/>
      <c r="BP216" s="404"/>
      <c r="BQ216" s="403"/>
      <c r="BR216" s="196"/>
      <c r="BS216" s="404"/>
      <c r="BT216" s="403"/>
      <c r="BU216" s="196"/>
      <c r="BV216" s="404"/>
      <c r="BW216" s="403"/>
      <c r="BX216" s="196"/>
      <c r="BY216" s="404"/>
      <c r="BZ216" s="403"/>
      <c r="CA216" s="196"/>
      <c r="CB216" s="404"/>
      <c r="CC216" s="403"/>
      <c r="CD216" s="196"/>
      <c r="CE216" s="404"/>
      <c r="CF216" s="403"/>
      <c r="CG216" s="196"/>
      <c r="CH216" s="404"/>
      <c r="CI216" s="403"/>
      <c r="CJ216" s="196"/>
      <c r="CK216" s="404"/>
      <c r="CL216" s="403"/>
      <c r="CM216" s="196"/>
      <c r="CN216" s="404"/>
    </row>
    <row r="217" spans="7:92" x14ac:dyDescent="0.25">
      <c r="G217" s="390"/>
      <c r="H217" s="390"/>
      <c r="I217" s="390"/>
      <c r="J217" s="194"/>
      <c r="K217" s="195"/>
      <c r="L217" s="195"/>
      <c r="M217" s="195"/>
      <c r="N217" s="194"/>
      <c r="O217" s="196"/>
      <c r="P217" s="196"/>
      <c r="Q217" s="196"/>
      <c r="R217" s="196"/>
      <c r="S217"/>
      <c r="T217" s="196"/>
      <c r="U217" s="196"/>
      <c r="V217" s="196"/>
      <c r="W217" s="196"/>
      <c r="X217" s="196"/>
      <c r="Y217" s="196"/>
      <c r="Z217" s="398"/>
      <c r="AA217" s="403"/>
      <c r="AB217" s="196"/>
      <c r="AC217" s="404"/>
      <c r="AD217" s="403"/>
      <c r="AE217" s="196"/>
      <c r="AF217" s="404"/>
      <c r="AG217" s="403"/>
      <c r="AH217" s="196"/>
      <c r="AI217" s="404"/>
      <c r="AJ217" s="403"/>
      <c r="AK217" s="196"/>
      <c r="AL217" s="404"/>
      <c r="AM217" s="403"/>
      <c r="AN217" s="196"/>
      <c r="AO217" s="404"/>
      <c r="AP217" s="403"/>
      <c r="AQ217" s="196"/>
      <c r="AR217" s="404"/>
      <c r="AS217" s="403"/>
      <c r="AT217" s="196"/>
      <c r="AU217" s="404"/>
      <c r="AV217" s="403"/>
      <c r="AW217" s="196"/>
      <c r="AX217" s="404"/>
      <c r="AY217" s="403"/>
      <c r="AZ217" s="196"/>
      <c r="BA217" s="404"/>
      <c r="BB217" s="403"/>
      <c r="BC217" s="196"/>
      <c r="BD217" s="404"/>
      <c r="BE217" s="403"/>
      <c r="BF217" s="196"/>
      <c r="BG217" s="404"/>
      <c r="BH217" s="403"/>
      <c r="BI217" s="196"/>
      <c r="BJ217" s="404"/>
      <c r="BK217" s="403"/>
      <c r="BL217" s="196"/>
      <c r="BM217" s="404"/>
      <c r="BN217" s="403"/>
      <c r="BO217" s="196"/>
      <c r="BP217" s="404"/>
      <c r="BQ217" s="403"/>
      <c r="BR217" s="196"/>
      <c r="BS217" s="404"/>
      <c r="BT217" s="403"/>
      <c r="BU217" s="196"/>
      <c r="BV217" s="404"/>
      <c r="BW217" s="403"/>
      <c r="BX217" s="196"/>
      <c r="BY217" s="404"/>
      <c r="BZ217" s="403"/>
      <c r="CA217" s="196"/>
      <c r="CB217" s="404"/>
      <c r="CC217" s="403"/>
      <c r="CD217" s="196"/>
      <c r="CE217" s="404"/>
      <c r="CF217" s="403"/>
      <c r="CG217" s="196"/>
      <c r="CH217" s="404"/>
      <c r="CI217" s="403"/>
      <c r="CJ217" s="196"/>
      <c r="CK217" s="404"/>
      <c r="CL217" s="403"/>
      <c r="CM217" s="196"/>
      <c r="CN217" s="404"/>
    </row>
    <row r="218" spans="7:92" x14ac:dyDescent="0.25">
      <c r="G218" s="390"/>
      <c r="H218" s="390"/>
      <c r="I218" s="390"/>
      <c r="J218" s="194"/>
      <c r="K218" s="195"/>
      <c r="L218" s="195"/>
      <c r="M218" s="195"/>
      <c r="N218" s="194"/>
      <c r="O218" s="196"/>
      <c r="P218" s="196"/>
      <c r="Q218" s="196"/>
      <c r="R218" s="196"/>
      <c r="S218"/>
      <c r="T218" s="196"/>
      <c r="U218" s="196"/>
      <c r="V218" s="196"/>
      <c r="W218" s="196"/>
      <c r="X218" s="196"/>
      <c r="Y218" s="196"/>
      <c r="Z218" s="398"/>
      <c r="AA218" s="403"/>
      <c r="AB218" s="196"/>
      <c r="AC218" s="404"/>
      <c r="AD218" s="403"/>
      <c r="AE218" s="196"/>
      <c r="AF218" s="404"/>
      <c r="AG218" s="403"/>
      <c r="AH218" s="196"/>
      <c r="AI218" s="404"/>
      <c r="AJ218" s="403"/>
      <c r="AK218" s="196"/>
      <c r="AL218" s="404"/>
      <c r="AM218" s="403"/>
      <c r="AN218" s="196"/>
      <c r="AO218" s="404"/>
      <c r="AP218" s="403"/>
      <c r="AQ218" s="196"/>
      <c r="AR218" s="404"/>
      <c r="AS218" s="403"/>
      <c r="AT218" s="196"/>
      <c r="AU218" s="404"/>
      <c r="AV218" s="403"/>
      <c r="AW218" s="196"/>
      <c r="AX218" s="404"/>
      <c r="AY218" s="403"/>
      <c r="AZ218" s="196"/>
      <c r="BA218" s="404"/>
      <c r="BB218" s="403"/>
      <c r="BC218" s="196"/>
      <c r="BD218" s="404"/>
      <c r="BE218" s="403"/>
      <c r="BF218" s="196"/>
      <c r="BG218" s="404"/>
      <c r="BH218" s="403"/>
      <c r="BI218" s="196"/>
      <c r="BJ218" s="404"/>
      <c r="BK218" s="403"/>
      <c r="BL218" s="196"/>
      <c r="BM218" s="404"/>
      <c r="BN218" s="403"/>
      <c r="BO218" s="196"/>
      <c r="BP218" s="404"/>
      <c r="BQ218" s="403"/>
      <c r="BR218" s="196"/>
      <c r="BS218" s="404"/>
      <c r="BT218" s="403"/>
      <c r="BU218" s="196"/>
      <c r="BV218" s="404"/>
      <c r="BW218" s="403"/>
      <c r="BX218" s="196"/>
      <c r="BY218" s="404"/>
      <c r="BZ218" s="403"/>
      <c r="CA218" s="196"/>
      <c r="CB218" s="404"/>
      <c r="CC218" s="403"/>
      <c r="CD218" s="196"/>
      <c r="CE218" s="404"/>
      <c r="CF218" s="403"/>
      <c r="CG218" s="196"/>
      <c r="CH218" s="404"/>
      <c r="CI218" s="403"/>
      <c r="CJ218" s="196"/>
      <c r="CK218" s="404"/>
      <c r="CL218" s="403"/>
      <c r="CM218" s="196"/>
      <c r="CN218" s="404"/>
    </row>
    <row r="219" spans="7:92" x14ac:dyDescent="0.25">
      <c r="G219" s="390"/>
      <c r="H219" s="390"/>
      <c r="I219" s="390"/>
      <c r="J219" s="194"/>
      <c r="K219" s="195"/>
      <c r="L219" s="195"/>
      <c r="M219" s="195"/>
      <c r="N219" s="194"/>
      <c r="O219" s="196"/>
      <c r="P219" s="196"/>
      <c r="Q219" s="196"/>
      <c r="R219" s="196"/>
      <c r="S219"/>
      <c r="T219" s="196"/>
      <c r="U219" s="196"/>
      <c r="V219" s="196"/>
      <c r="W219" s="196"/>
      <c r="X219" s="196"/>
      <c r="Y219" s="196"/>
      <c r="Z219" s="398"/>
      <c r="AA219" s="403"/>
      <c r="AB219" s="196"/>
      <c r="AC219" s="404"/>
      <c r="AD219" s="403"/>
      <c r="AE219" s="196"/>
      <c r="AF219" s="404"/>
      <c r="AG219" s="403"/>
      <c r="AH219" s="196"/>
      <c r="AI219" s="404"/>
      <c r="AJ219" s="403"/>
      <c r="AK219" s="196"/>
      <c r="AL219" s="404"/>
      <c r="AM219" s="403"/>
      <c r="AN219" s="196"/>
      <c r="AO219" s="404"/>
      <c r="AP219" s="403"/>
      <c r="AQ219" s="196"/>
      <c r="AR219" s="404"/>
      <c r="AS219" s="403"/>
      <c r="AT219" s="196"/>
      <c r="AU219" s="404"/>
      <c r="AV219" s="403"/>
      <c r="AW219" s="196"/>
      <c r="AX219" s="404"/>
      <c r="AY219" s="403"/>
      <c r="AZ219" s="196"/>
      <c r="BA219" s="404"/>
      <c r="BB219" s="403"/>
      <c r="BC219" s="196"/>
      <c r="BD219" s="404"/>
      <c r="BE219" s="403"/>
      <c r="BF219" s="196"/>
      <c r="BG219" s="404"/>
      <c r="BH219" s="403"/>
      <c r="BI219" s="196"/>
      <c r="BJ219" s="404"/>
      <c r="BK219" s="403"/>
      <c r="BL219" s="196"/>
      <c r="BM219" s="404"/>
      <c r="BN219" s="403"/>
      <c r="BO219" s="196"/>
      <c r="BP219" s="404"/>
      <c r="BQ219" s="403"/>
      <c r="BR219" s="196"/>
      <c r="BS219" s="404"/>
      <c r="BT219" s="403"/>
      <c r="BU219" s="196"/>
      <c r="BV219" s="404"/>
      <c r="BW219" s="403"/>
      <c r="BX219" s="196"/>
      <c r="BY219" s="404"/>
      <c r="BZ219" s="403"/>
      <c r="CA219" s="196"/>
      <c r="CB219" s="404"/>
      <c r="CC219" s="403"/>
      <c r="CD219" s="196"/>
      <c r="CE219" s="404"/>
      <c r="CF219" s="403"/>
      <c r="CG219" s="196"/>
      <c r="CH219" s="404"/>
      <c r="CI219" s="403"/>
      <c r="CJ219" s="196"/>
      <c r="CK219" s="404"/>
      <c r="CL219" s="403"/>
      <c r="CM219" s="196"/>
      <c r="CN219" s="404"/>
    </row>
    <row r="220" spans="7:92" x14ac:dyDescent="0.25">
      <c r="G220" s="390"/>
      <c r="H220" s="390"/>
      <c r="I220" s="390"/>
      <c r="J220" s="194"/>
      <c r="K220" s="195"/>
      <c r="L220" s="195"/>
      <c r="M220" s="195"/>
      <c r="N220" s="194"/>
      <c r="O220" s="196"/>
      <c r="P220" s="196"/>
      <c r="Q220" s="196"/>
      <c r="R220" s="196"/>
      <c r="S220"/>
      <c r="T220" s="196"/>
      <c r="U220" s="196"/>
      <c r="V220" s="196"/>
      <c r="W220" s="196"/>
      <c r="X220" s="196"/>
      <c r="Y220" s="196"/>
      <c r="Z220" s="398"/>
      <c r="AA220" s="403"/>
      <c r="AB220" s="196"/>
      <c r="AC220" s="404"/>
      <c r="AD220" s="403"/>
      <c r="AE220" s="196"/>
      <c r="AF220" s="404"/>
      <c r="AG220" s="403"/>
      <c r="AH220" s="196"/>
      <c r="AI220" s="404"/>
      <c r="AJ220" s="403"/>
      <c r="AK220" s="196"/>
      <c r="AL220" s="404"/>
      <c r="AM220" s="403"/>
      <c r="AN220" s="196"/>
      <c r="AO220" s="404"/>
      <c r="AP220" s="403"/>
      <c r="AQ220" s="196"/>
      <c r="AR220" s="404"/>
      <c r="AS220" s="403"/>
      <c r="AT220" s="196"/>
      <c r="AU220" s="404"/>
      <c r="AV220" s="403"/>
      <c r="AW220" s="196"/>
      <c r="AX220" s="404"/>
      <c r="AY220" s="403"/>
      <c r="AZ220" s="196"/>
      <c r="BA220" s="404"/>
      <c r="BB220" s="403"/>
      <c r="BC220" s="196"/>
      <c r="BD220" s="404"/>
      <c r="BE220" s="403"/>
      <c r="BF220" s="196"/>
      <c r="BG220" s="404"/>
      <c r="BH220" s="403"/>
      <c r="BI220" s="196"/>
      <c r="BJ220" s="404"/>
      <c r="BK220" s="403"/>
      <c r="BL220" s="196"/>
      <c r="BM220" s="404"/>
      <c r="BN220" s="403"/>
      <c r="BO220" s="196"/>
      <c r="BP220" s="404"/>
      <c r="BQ220" s="403"/>
      <c r="BR220" s="196"/>
      <c r="BS220" s="404"/>
      <c r="BT220" s="403"/>
      <c r="BU220" s="196"/>
      <c r="BV220" s="404"/>
      <c r="BW220" s="403"/>
      <c r="BX220" s="196"/>
      <c r="BY220" s="404"/>
      <c r="BZ220" s="403"/>
      <c r="CA220" s="196"/>
      <c r="CB220" s="404"/>
      <c r="CC220" s="403"/>
      <c r="CD220" s="196"/>
      <c r="CE220" s="404"/>
      <c r="CF220" s="403"/>
      <c r="CG220" s="196"/>
      <c r="CH220" s="404"/>
      <c r="CI220" s="403"/>
      <c r="CJ220" s="196"/>
      <c r="CK220" s="404"/>
      <c r="CL220" s="403"/>
      <c r="CM220" s="196"/>
      <c r="CN220" s="404"/>
    </row>
    <row r="221" spans="7:92" x14ac:dyDescent="0.25">
      <c r="G221" s="390"/>
      <c r="H221" s="390"/>
      <c r="I221" s="390"/>
      <c r="J221" s="194"/>
      <c r="K221" s="195"/>
      <c r="L221" s="195"/>
      <c r="M221" s="195"/>
      <c r="N221" s="194"/>
      <c r="O221" s="196"/>
      <c r="P221" s="196"/>
      <c r="Q221" s="196"/>
      <c r="R221" s="196"/>
      <c r="S221"/>
      <c r="T221" s="196"/>
      <c r="U221" s="196"/>
      <c r="V221" s="196"/>
      <c r="W221" s="196"/>
      <c r="X221" s="196"/>
      <c r="Y221" s="196"/>
      <c r="Z221" s="398"/>
      <c r="AA221" s="403"/>
      <c r="AB221" s="196"/>
      <c r="AC221" s="404"/>
      <c r="AD221" s="403"/>
      <c r="AE221" s="196"/>
      <c r="AF221" s="404"/>
      <c r="AG221" s="403"/>
      <c r="AH221" s="196"/>
      <c r="AI221" s="404"/>
      <c r="AJ221" s="403"/>
      <c r="AK221" s="196"/>
      <c r="AL221" s="404"/>
      <c r="AM221" s="403"/>
      <c r="AN221" s="196"/>
      <c r="AO221" s="404"/>
      <c r="AP221" s="403"/>
      <c r="AQ221" s="196"/>
      <c r="AR221" s="404"/>
      <c r="AS221" s="403"/>
      <c r="AT221" s="196"/>
      <c r="AU221" s="404"/>
      <c r="AV221" s="403"/>
      <c r="AW221" s="196"/>
      <c r="AX221" s="404"/>
      <c r="AY221" s="403"/>
      <c r="AZ221" s="196"/>
      <c r="BA221" s="404"/>
      <c r="BB221" s="403"/>
      <c r="BC221" s="196"/>
      <c r="BD221" s="404"/>
      <c r="BE221" s="403"/>
      <c r="BF221" s="196"/>
      <c r="BG221" s="404"/>
      <c r="BH221" s="403"/>
      <c r="BI221" s="196"/>
      <c r="BJ221" s="404"/>
      <c r="BK221" s="403"/>
      <c r="BL221" s="196"/>
      <c r="BM221" s="404"/>
      <c r="BN221" s="403"/>
      <c r="BO221" s="196"/>
      <c r="BP221" s="404"/>
      <c r="BQ221" s="403"/>
      <c r="BR221" s="196"/>
      <c r="BS221" s="404"/>
      <c r="BT221" s="403"/>
      <c r="BU221" s="196"/>
      <c r="BV221" s="404"/>
      <c r="BW221" s="403"/>
      <c r="BX221" s="196"/>
      <c r="BY221" s="404"/>
      <c r="BZ221" s="403"/>
      <c r="CA221" s="196"/>
      <c r="CB221" s="404"/>
      <c r="CC221" s="403"/>
      <c r="CD221" s="196"/>
      <c r="CE221" s="404"/>
      <c r="CF221" s="403"/>
      <c r="CG221" s="196"/>
      <c r="CH221" s="404"/>
      <c r="CI221" s="403"/>
      <c r="CJ221" s="196"/>
      <c r="CK221" s="404"/>
      <c r="CL221" s="403"/>
      <c r="CM221" s="196"/>
      <c r="CN221" s="404"/>
    </row>
    <row r="222" spans="7:92" x14ac:dyDescent="0.25">
      <c r="G222" s="390"/>
      <c r="H222" s="390"/>
      <c r="I222" s="390"/>
      <c r="J222" s="194"/>
      <c r="K222" s="195"/>
      <c r="L222" s="195"/>
      <c r="M222" s="195"/>
      <c r="N222" s="194"/>
      <c r="O222" s="196"/>
      <c r="P222" s="196"/>
      <c r="Q222" s="196"/>
      <c r="R222" s="196"/>
      <c r="S222"/>
      <c r="T222" s="196"/>
      <c r="U222" s="196"/>
      <c r="V222" s="196"/>
      <c r="W222" s="196"/>
      <c r="X222" s="196"/>
      <c r="Y222" s="196"/>
      <c r="Z222" s="398"/>
      <c r="AA222" s="403"/>
      <c r="AB222" s="196"/>
      <c r="AC222" s="404"/>
      <c r="AD222" s="403"/>
      <c r="AE222" s="196"/>
      <c r="AF222" s="404"/>
      <c r="AG222" s="403"/>
      <c r="AH222" s="196"/>
      <c r="AI222" s="404"/>
      <c r="AJ222" s="403"/>
      <c r="AK222" s="196"/>
      <c r="AL222" s="404"/>
      <c r="AM222" s="403"/>
      <c r="AN222" s="196"/>
      <c r="AO222" s="404"/>
      <c r="AP222" s="403"/>
      <c r="AQ222" s="196"/>
      <c r="AR222" s="404"/>
      <c r="AS222" s="403"/>
      <c r="AT222" s="196"/>
      <c r="AU222" s="404"/>
      <c r="AV222" s="403"/>
      <c r="AW222" s="196"/>
      <c r="AX222" s="404"/>
      <c r="AY222" s="403"/>
      <c r="AZ222" s="196"/>
      <c r="BA222" s="404"/>
      <c r="BB222" s="403"/>
      <c r="BC222" s="196"/>
      <c r="BD222" s="404"/>
      <c r="BE222" s="403"/>
      <c r="BF222" s="196"/>
      <c r="BG222" s="404"/>
      <c r="BH222" s="403"/>
      <c r="BI222" s="196"/>
      <c r="BJ222" s="404"/>
      <c r="BK222" s="403"/>
      <c r="BL222" s="196"/>
      <c r="BM222" s="404"/>
      <c r="BN222" s="403"/>
      <c r="BO222" s="196"/>
      <c r="BP222" s="404"/>
      <c r="BQ222" s="403"/>
      <c r="BR222" s="196"/>
      <c r="BS222" s="404"/>
      <c r="BT222" s="403"/>
      <c r="BU222" s="196"/>
      <c r="BV222" s="404"/>
      <c r="BW222" s="403"/>
      <c r="BX222" s="196"/>
      <c r="BY222" s="404"/>
      <c r="BZ222" s="403"/>
      <c r="CA222" s="196"/>
      <c r="CB222" s="404"/>
      <c r="CC222" s="403"/>
      <c r="CD222" s="196"/>
      <c r="CE222" s="404"/>
      <c r="CF222" s="403"/>
      <c r="CG222" s="196"/>
      <c r="CH222" s="404"/>
      <c r="CI222" s="403"/>
      <c r="CJ222" s="196"/>
      <c r="CK222" s="404"/>
      <c r="CL222" s="403"/>
      <c r="CM222" s="196"/>
      <c r="CN222" s="404"/>
    </row>
    <row r="223" spans="7:92" x14ac:dyDescent="0.25">
      <c r="G223" s="390"/>
      <c r="H223" s="390"/>
      <c r="I223" s="390"/>
      <c r="J223" s="194"/>
      <c r="K223" s="195"/>
      <c r="L223" s="195"/>
      <c r="M223" s="195"/>
      <c r="N223" s="194"/>
      <c r="O223" s="196"/>
      <c r="P223" s="196"/>
      <c r="Q223" s="196"/>
      <c r="R223" s="196"/>
      <c r="S223"/>
      <c r="T223" s="196"/>
      <c r="U223" s="196"/>
      <c r="V223" s="196"/>
      <c r="W223" s="196"/>
      <c r="X223" s="196"/>
      <c r="Y223" s="196"/>
      <c r="Z223" s="398"/>
      <c r="AA223" s="403"/>
      <c r="AB223" s="196"/>
      <c r="AC223" s="404"/>
      <c r="AD223" s="403"/>
      <c r="AE223" s="196"/>
      <c r="AF223" s="404"/>
      <c r="AG223" s="403"/>
      <c r="AH223" s="196"/>
      <c r="AI223" s="404"/>
      <c r="AJ223" s="403"/>
      <c r="AK223" s="196"/>
      <c r="AL223" s="404"/>
      <c r="AM223" s="403"/>
      <c r="AN223" s="196"/>
      <c r="AO223" s="404"/>
      <c r="AP223" s="403"/>
      <c r="AQ223" s="196"/>
      <c r="AR223" s="404"/>
      <c r="AS223" s="403"/>
      <c r="AT223" s="196"/>
      <c r="AU223" s="404"/>
      <c r="AV223" s="403"/>
      <c r="AW223" s="196"/>
      <c r="AX223" s="404"/>
      <c r="AY223" s="403"/>
      <c r="AZ223" s="196"/>
      <c r="BA223" s="404"/>
      <c r="BB223" s="403"/>
      <c r="BC223" s="196"/>
      <c r="BD223" s="404"/>
      <c r="BE223" s="403"/>
      <c r="BF223" s="196"/>
      <c r="BG223" s="404"/>
      <c r="BH223" s="403"/>
      <c r="BI223" s="196"/>
      <c r="BJ223" s="404"/>
      <c r="BK223" s="403"/>
      <c r="BL223" s="196"/>
      <c r="BM223" s="404"/>
      <c r="BN223" s="403"/>
      <c r="BO223" s="196"/>
      <c r="BP223" s="404"/>
      <c r="BQ223" s="403"/>
      <c r="BR223" s="196"/>
      <c r="BS223" s="404"/>
      <c r="BT223" s="403"/>
      <c r="BU223" s="196"/>
      <c r="BV223" s="404"/>
      <c r="BW223" s="403"/>
      <c r="BX223" s="196"/>
      <c r="BY223" s="404"/>
      <c r="BZ223" s="403"/>
      <c r="CA223" s="196"/>
      <c r="CB223" s="404"/>
      <c r="CC223" s="403"/>
      <c r="CD223" s="196"/>
      <c r="CE223" s="404"/>
      <c r="CF223" s="403"/>
      <c r="CG223" s="196"/>
      <c r="CH223" s="404"/>
      <c r="CI223" s="403"/>
      <c r="CJ223" s="196"/>
      <c r="CK223" s="404"/>
      <c r="CL223" s="403"/>
      <c r="CM223" s="196"/>
      <c r="CN223" s="404"/>
    </row>
    <row r="224" spans="7:92" x14ac:dyDescent="0.25">
      <c r="G224" s="390"/>
      <c r="H224" s="390"/>
      <c r="I224" s="390"/>
      <c r="J224" s="194"/>
      <c r="K224" s="195"/>
      <c r="L224" s="195"/>
      <c r="M224" s="195"/>
      <c r="N224" s="194"/>
      <c r="O224" s="196"/>
      <c r="P224" s="196"/>
      <c r="Q224" s="196"/>
      <c r="R224" s="196"/>
      <c r="S224"/>
      <c r="T224" s="196"/>
      <c r="U224" s="196"/>
      <c r="V224" s="196"/>
      <c r="W224" s="196"/>
      <c r="X224" s="196"/>
      <c r="Y224" s="196"/>
      <c r="Z224" s="398"/>
      <c r="AA224" s="403"/>
      <c r="AB224" s="196"/>
      <c r="AC224" s="404"/>
      <c r="AD224" s="403"/>
      <c r="AE224" s="196"/>
      <c r="AF224" s="404"/>
      <c r="AG224" s="403"/>
      <c r="AH224" s="196"/>
      <c r="AI224" s="404"/>
      <c r="AJ224" s="403"/>
      <c r="AK224" s="196"/>
      <c r="AL224" s="404"/>
      <c r="AM224" s="403"/>
      <c r="AN224" s="196"/>
      <c r="AO224" s="404"/>
      <c r="AP224" s="403"/>
      <c r="AQ224" s="196"/>
      <c r="AR224" s="404"/>
      <c r="AS224" s="403"/>
      <c r="AT224" s="196"/>
      <c r="AU224" s="404"/>
      <c r="AV224" s="403"/>
      <c r="AW224" s="196"/>
      <c r="AX224" s="404"/>
      <c r="AY224" s="403"/>
      <c r="AZ224" s="196"/>
      <c r="BA224" s="404"/>
      <c r="BB224" s="403"/>
      <c r="BC224" s="196"/>
      <c r="BD224" s="404"/>
      <c r="BE224" s="403"/>
      <c r="BF224" s="196"/>
      <c r="BG224" s="404"/>
      <c r="BH224" s="403"/>
      <c r="BI224" s="196"/>
      <c r="BJ224" s="404"/>
      <c r="BK224" s="403"/>
      <c r="BL224" s="196"/>
      <c r="BM224" s="404"/>
      <c r="BN224" s="403"/>
      <c r="BO224" s="196"/>
      <c r="BP224" s="404"/>
      <c r="BQ224" s="403"/>
      <c r="BR224" s="196"/>
      <c r="BS224" s="404"/>
      <c r="BT224" s="403"/>
      <c r="BU224" s="196"/>
      <c r="BV224" s="404"/>
      <c r="BW224" s="403"/>
      <c r="BX224" s="196"/>
      <c r="BY224" s="404"/>
      <c r="BZ224" s="403"/>
      <c r="CA224" s="196"/>
      <c r="CB224" s="404"/>
      <c r="CC224" s="403"/>
      <c r="CD224" s="196"/>
      <c r="CE224" s="404"/>
      <c r="CF224" s="403"/>
      <c r="CG224" s="196"/>
      <c r="CH224" s="404"/>
      <c r="CI224" s="403"/>
      <c r="CJ224" s="196"/>
      <c r="CK224" s="404"/>
      <c r="CL224" s="403"/>
      <c r="CM224" s="196"/>
      <c r="CN224" s="404"/>
    </row>
    <row r="225" spans="7:92" x14ac:dyDescent="0.25">
      <c r="G225" s="390"/>
      <c r="H225" s="390"/>
      <c r="I225" s="390"/>
      <c r="J225" s="194"/>
      <c r="K225" s="195"/>
      <c r="L225" s="195"/>
      <c r="M225" s="195"/>
      <c r="N225" s="194"/>
      <c r="O225" s="196"/>
      <c r="P225" s="196"/>
      <c r="Q225" s="196"/>
      <c r="R225" s="196"/>
      <c r="S225"/>
      <c r="T225" s="196"/>
      <c r="U225" s="196"/>
      <c r="V225" s="196"/>
      <c r="W225" s="196"/>
      <c r="X225" s="196"/>
      <c r="Y225" s="196"/>
      <c r="Z225" s="398"/>
      <c r="AA225" s="403"/>
      <c r="AB225" s="196"/>
      <c r="AC225" s="404"/>
      <c r="AD225" s="403"/>
      <c r="AE225" s="196"/>
      <c r="AF225" s="404"/>
      <c r="AG225" s="403"/>
      <c r="AH225" s="196"/>
      <c r="AI225" s="404"/>
      <c r="AJ225" s="403"/>
      <c r="AK225" s="196"/>
      <c r="AL225" s="404"/>
      <c r="AM225" s="403"/>
      <c r="AN225" s="196"/>
      <c r="AO225" s="404"/>
      <c r="AP225" s="403"/>
      <c r="AQ225" s="196"/>
      <c r="AR225" s="404"/>
      <c r="AS225" s="403"/>
      <c r="AT225" s="196"/>
      <c r="AU225" s="404"/>
      <c r="AV225" s="403"/>
      <c r="AW225" s="196"/>
      <c r="AX225" s="404"/>
      <c r="AY225" s="403"/>
      <c r="AZ225" s="196"/>
      <c r="BA225" s="404"/>
      <c r="BB225" s="403"/>
      <c r="BC225" s="196"/>
      <c r="BD225" s="404"/>
      <c r="BE225" s="403"/>
      <c r="BF225" s="196"/>
      <c r="BG225" s="404"/>
      <c r="BH225" s="403"/>
      <c r="BI225" s="196"/>
      <c r="BJ225" s="404"/>
      <c r="BK225" s="403"/>
      <c r="BL225" s="196"/>
      <c r="BM225" s="404"/>
      <c r="BN225" s="403"/>
      <c r="BO225" s="196"/>
      <c r="BP225" s="404"/>
      <c r="BQ225" s="403"/>
      <c r="BR225" s="196"/>
      <c r="BS225" s="404"/>
      <c r="BT225" s="403"/>
      <c r="BU225" s="196"/>
      <c r="BV225" s="404"/>
      <c r="BW225" s="403"/>
      <c r="BX225" s="196"/>
      <c r="BY225" s="404"/>
      <c r="BZ225" s="403"/>
      <c r="CA225" s="196"/>
      <c r="CB225" s="404"/>
      <c r="CC225" s="403"/>
      <c r="CD225" s="196"/>
      <c r="CE225" s="404"/>
      <c r="CF225" s="403"/>
      <c r="CG225" s="196"/>
      <c r="CH225" s="404"/>
      <c r="CI225" s="403"/>
      <c r="CJ225" s="196"/>
      <c r="CK225" s="404"/>
      <c r="CL225" s="403"/>
      <c r="CM225" s="196"/>
      <c r="CN225" s="404"/>
    </row>
    <row r="226" spans="7:92" x14ac:dyDescent="0.25">
      <c r="G226" s="390"/>
      <c r="H226" s="390"/>
      <c r="I226" s="390"/>
      <c r="J226" s="194"/>
      <c r="K226" s="195"/>
      <c r="L226" s="195"/>
      <c r="M226" s="195"/>
      <c r="N226" s="194"/>
      <c r="O226" s="196"/>
      <c r="P226" s="196"/>
      <c r="Q226" s="196"/>
      <c r="R226" s="196"/>
      <c r="S226"/>
      <c r="T226" s="196"/>
      <c r="U226" s="196"/>
      <c r="V226" s="196"/>
      <c r="W226" s="196"/>
      <c r="X226" s="196"/>
      <c r="Y226" s="196"/>
      <c r="Z226" s="398"/>
      <c r="AA226" s="403"/>
      <c r="AB226" s="196"/>
      <c r="AC226" s="404"/>
      <c r="AD226" s="403"/>
      <c r="AE226" s="196"/>
      <c r="AF226" s="404"/>
      <c r="AG226" s="403"/>
      <c r="AH226" s="196"/>
      <c r="AI226" s="404"/>
      <c r="AJ226" s="403"/>
      <c r="AK226" s="196"/>
      <c r="AL226" s="404"/>
      <c r="AM226" s="403"/>
      <c r="AN226" s="196"/>
      <c r="AO226" s="404"/>
      <c r="AP226" s="403"/>
      <c r="AQ226" s="196"/>
      <c r="AR226" s="404"/>
      <c r="AS226" s="403"/>
      <c r="AT226" s="196"/>
      <c r="AU226" s="404"/>
      <c r="AV226" s="403"/>
      <c r="AW226" s="196"/>
      <c r="AX226" s="404"/>
      <c r="AY226" s="403"/>
      <c r="AZ226" s="196"/>
      <c r="BA226" s="404"/>
      <c r="BB226" s="403"/>
      <c r="BC226" s="196"/>
      <c r="BD226" s="404"/>
      <c r="BE226" s="403"/>
      <c r="BF226" s="196"/>
      <c r="BG226" s="404"/>
      <c r="BH226" s="403"/>
      <c r="BI226" s="196"/>
      <c r="BJ226" s="404"/>
      <c r="BK226" s="403"/>
      <c r="BL226" s="196"/>
      <c r="BM226" s="404"/>
      <c r="BN226" s="403"/>
      <c r="BO226" s="196"/>
      <c r="BP226" s="404"/>
      <c r="BQ226" s="403"/>
      <c r="BR226" s="196"/>
      <c r="BS226" s="404"/>
      <c r="BT226" s="403"/>
      <c r="BU226" s="196"/>
      <c r="BV226" s="404"/>
      <c r="BW226" s="403"/>
      <c r="BX226" s="196"/>
      <c r="BY226" s="404"/>
      <c r="BZ226" s="403"/>
      <c r="CA226" s="196"/>
      <c r="CB226" s="404"/>
      <c r="CC226" s="403"/>
      <c r="CD226" s="196"/>
      <c r="CE226" s="404"/>
      <c r="CF226" s="403"/>
      <c r="CG226" s="196"/>
      <c r="CH226" s="404"/>
      <c r="CI226" s="403"/>
      <c r="CJ226" s="196"/>
      <c r="CK226" s="404"/>
      <c r="CL226" s="403"/>
      <c r="CM226" s="196"/>
      <c r="CN226" s="404"/>
    </row>
    <row r="227" spans="7:92" x14ac:dyDescent="0.25">
      <c r="G227" s="390"/>
      <c r="H227" s="390"/>
      <c r="I227" s="390"/>
      <c r="J227" s="194"/>
      <c r="K227" s="195"/>
      <c r="L227" s="195"/>
      <c r="M227" s="195"/>
      <c r="N227" s="194"/>
      <c r="O227" s="196"/>
      <c r="P227" s="196"/>
      <c r="Q227" s="196"/>
      <c r="R227" s="196"/>
      <c r="S227"/>
      <c r="T227" s="196"/>
      <c r="U227" s="196"/>
      <c r="V227" s="196"/>
      <c r="W227" s="196"/>
      <c r="X227" s="196"/>
      <c r="Y227" s="196"/>
      <c r="Z227" s="398"/>
      <c r="AA227" s="403"/>
      <c r="AB227" s="196"/>
      <c r="AC227" s="404"/>
      <c r="AD227" s="403"/>
      <c r="AE227" s="196"/>
      <c r="AF227" s="404"/>
      <c r="AG227" s="403"/>
      <c r="AH227" s="196"/>
      <c r="AI227" s="404"/>
      <c r="AJ227" s="403"/>
      <c r="AK227" s="196"/>
      <c r="AL227" s="404"/>
      <c r="AM227" s="403"/>
      <c r="AN227" s="196"/>
      <c r="AO227" s="404"/>
      <c r="AP227" s="403"/>
      <c r="AQ227" s="196"/>
      <c r="AR227" s="404"/>
      <c r="AS227" s="403"/>
      <c r="AT227" s="196"/>
      <c r="AU227" s="404"/>
      <c r="AV227" s="403"/>
      <c r="AW227" s="196"/>
      <c r="AX227" s="404"/>
      <c r="AY227" s="403"/>
      <c r="AZ227" s="196"/>
      <c r="BA227" s="404"/>
      <c r="BB227" s="403"/>
      <c r="BC227" s="196"/>
      <c r="BD227" s="404"/>
      <c r="BE227" s="403"/>
      <c r="BF227" s="196"/>
      <c r="BG227" s="404"/>
      <c r="BH227" s="403"/>
      <c r="BI227" s="196"/>
      <c r="BJ227" s="404"/>
      <c r="BK227" s="403"/>
      <c r="BL227" s="196"/>
      <c r="BM227" s="404"/>
      <c r="BN227" s="403"/>
      <c r="BO227" s="196"/>
      <c r="BP227" s="404"/>
      <c r="BQ227" s="403"/>
      <c r="BR227" s="196"/>
      <c r="BS227" s="404"/>
      <c r="BT227" s="403"/>
      <c r="BU227" s="196"/>
      <c r="BV227" s="404"/>
      <c r="BW227" s="403"/>
      <c r="BX227" s="196"/>
      <c r="BY227" s="404"/>
      <c r="BZ227" s="403"/>
      <c r="CA227" s="196"/>
      <c r="CB227" s="404"/>
      <c r="CC227" s="403"/>
      <c r="CD227" s="196"/>
      <c r="CE227" s="404"/>
      <c r="CF227" s="403"/>
      <c r="CG227" s="196"/>
      <c r="CH227" s="404"/>
      <c r="CI227" s="403"/>
      <c r="CJ227" s="196"/>
      <c r="CK227" s="404"/>
      <c r="CL227" s="403"/>
      <c r="CM227" s="196"/>
      <c r="CN227" s="404"/>
    </row>
    <row r="228" spans="7:92" x14ac:dyDescent="0.25">
      <c r="G228" s="390"/>
      <c r="H228" s="390"/>
      <c r="I228" s="390"/>
      <c r="J228" s="194"/>
      <c r="K228" s="195"/>
      <c r="L228" s="195"/>
      <c r="M228" s="195"/>
      <c r="N228" s="194"/>
      <c r="O228" s="196"/>
      <c r="P228" s="196"/>
      <c r="Q228" s="196"/>
      <c r="R228" s="196"/>
      <c r="S228"/>
      <c r="T228" s="196"/>
      <c r="U228" s="196"/>
      <c r="V228" s="196"/>
      <c r="W228" s="196"/>
      <c r="X228" s="196"/>
      <c r="Y228" s="196"/>
      <c r="Z228" s="398"/>
      <c r="AA228" s="403"/>
      <c r="AB228" s="196"/>
      <c r="AC228" s="404"/>
      <c r="AD228" s="403"/>
      <c r="AE228" s="196"/>
      <c r="AF228" s="404"/>
      <c r="AG228" s="403"/>
      <c r="AH228" s="196"/>
      <c r="AI228" s="404"/>
      <c r="AJ228" s="403"/>
      <c r="AK228" s="196"/>
      <c r="AL228" s="404"/>
      <c r="AM228" s="403"/>
      <c r="AN228" s="196"/>
      <c r="AO228" s="404"/>
      <c r="AP228" s="403"/>
      <c r="AQ228" s="196"/>
      <c r="AR228" s="404"/>
      <c r="AS228" s="403"/>
      <c r="AT228" s="196"/>
      <c r="AU228" s="404"/>
      <c r="AV228" s="403"/>
      <c r="AW228" s="196"/>
      <c r="AX228" s="404"/>
      <c r="AY228" s="403"/>
      <c r="AZ228" s="196"/>
      <c r="BA228" s="404"/>
      <c r="BB228" s="403"/>
      <c r="BC228" s="196"/>
      <c r="BD228" s="404"/>
      <c r="BE228" s="403"/>
      <c r="BF228" s="196"/>
      <c r="BG228" s="404"/>
      <c r="BH228" s="403"/>
      <c r="BI228" s="196"/>
      <c r="BJ228" s="404"/>
      <c r="BK228" s="403"/>
      <c r="BL228" s="196"/>
      <c r="BM228" s="404"/>
      <c r="BN228" s="403"/>
      <c r="BO228" s="196"/>
      <c r="BP228" s="404"/>
      <c r="BQ228" s="403"/>
      <c r="BR228" s="196"/>
      <c r="BS228" s="404"/>
      <c r="BT228" s="403"/>
      <c r="BU228" s="196"/>
      <c r="BV228" s="404"/>
      <c r="BW228" s="403"/>
      <c r="BX228" s="196"/>
      <c r="BY228" s="404"/>
      <c r="BZ228" s="403"/>
      <c r="CA228" s="196"/>
      <c r="CB228" s="404"/>
      <c r="CC228" s="403"/>
      <c r="CD228" s="196"/>
      <c r="CE228" s="404"/>
      <c r="CF228" s="403"/>
      <c r="CG228" s="196"/>
      <c r="CH228" s="404"/>
      <c r="CI228" s="403"/>
      <c r="CJ228" s="196"/>
      <c r="CK228" s="404"/>
      <c r="CL228" s="403"/>
      <c r="CM228" s="196"/>
      <c r="CN228" s="404"/>
    </row>
    <row r="229" spans="7:92" x14ac:dyDescent="0.25">
      <c r="G229" s="390"/>
      <c r="H229" s="390"/>
      <c r="I229" s="390"/>
      <c r="J229" s="194"/>
      <c r="K229" s="195"/>
      <c r="L229" s="195"/>
      <c r="M229" s="195"/>
      <c r="N229" s="194"/>
      <c r="O229" s="196"/>
      <c r="P229" s="196"/>
      <c r="Q229" s="196"/>
      <c r="R229" s="196"/>
      <c r="S229"/>
      <c r="T229" s="196"/>
      <c r="U229" s="196"/>
      <c r="V229" s="196"/>
      <c r="W229" s="196"/>
      <c r="X229" s="196"/>
      <c r="Y229" s="196"/>
      <c r="Z229" s="398"/>
      <c r="AA229" s="403"/>
      <c r="AB229" s="196"/>
      <c r="AC229" s="404"/>
      <c r="AD229" s="403"/>
      <c r="AE229" s="196"/>
      <c r="AF229" s="404"/>
      <c r="AG229" s="403"/>
      <c r="AH229" s="196"/>
      <c r="AI229" s="404"/>
      <c r="AJ229" s="403"/>
      <c r="AK229" s="196"/>
      <c r="AL229" s="404"/>
      <c r="AM229" s="403"/>
      <c r="AN229" s="196"/>
      <c r="AO229" s="404"/>
      <c r="AP229" s="403"/>
      <c r="AQ229" s="196"/>
      <c r="AR229" s="404"/>
      <c r="AS229" s="403"/>
      <c r="AT229" s="196"/>
      <c r="AU229" s="404"/>
      <c r="AV229" s="403"/>
      <c r="AW229" s="196"/>
      <c r="AX229" s="404"/>
      <c r="AY229" s="403"/>
      <c r="AZ229" s="196"/>
      <c r="BA229" s="404"/>
      <c r="BB229" s="403"/>
      <c r="BC229" s="196"/>
      <c r="BD229" s="404"/>
      <c r="BE229" s="403"/>
      <c r="BF229" s="196"/>
      <c r="BG229" s="404"/>
      <c r="BH229" s="403"/>
      <c r="BI229" s="196"/>
      <c r="BJ229" s="404"/>
      <c r="BK229" s="403"/>
      <c r="BL229" s="196"/>
      <c r="BM229" s="404"/>
      <c r="BN229" s="403"/>
      <c r="BO229" s="196"/>
      <c r="BP229" s="404"/>
      <c r="BQ229" s="403"/>
      <c r="BR229" s="196"/>
      <c r="BS229" s="404"/>
      <c r="BT229" s="403"/>
      <c r="BU229" s="196"/>
      <c r="BV229" s="404"/>
      <c r="BW229" s="403"/>
      <c r="BX229" s="196"/>
      <c r="BY229" s="404"/>
      <c r="BZ229" s="403"/>
      <c r="CA229" s="196"/>
      <c r="CB229" s="404"/>
      <c r="CC229" s="403"/>
      <c r="CD229" s="196"/>
      <c r="CE229" s="404"/>
      <c r="CF229" s="403"/>
      <c r="CG229" s="196"/>
      <c r="CH229" s="404"/>
      <c r="CI229" s="403"/>
      <c r="CJ229" s="196"/>
      <c r="CK229" s="404"/>
      <c r="CL229" s="403"/>
      <c r="CM229" s="196"/>
      <c r="CN229" s="404"/>
    </row>
    <row r="230" spans="7:92" x14ac:dyDescent="0.25">
      <c r="G230" s="390"/>
      <c r="H230" s="390"/>
      <c r="I230" s="390"/>
      <c r="J230" s="194"/>
      <c r="K230" s="195"/>
      <c r="L230" s="195"/>
      <c r="M230" s="195"/>
      <c r="N230" s="194"/>
      <c r="O230" s="196"/>
      <c r="P230" s="196"/>
      <c r="Q230" s="196"/>
      <c r="R230" s="196"/>
      <c r="S230"/>
      <c r="T230" s="196"/>
      <c r="U230" s="196"/>
      <c r="V230" s="196"/>
      <c r="W230" s="196"/>
      <c r="X230" s="196"/>
      <c r="Y230" s="196"/>
      <c r="Z230" s="398"/>
      <c r="AA230" s="403"/>
      <c r="AB230" s="196"/>
      <c r="AC230" s="404"/>
      <c r="AD230" s="403"/>
      <c r="AE230" s="196"/>
      <c r="AF230" s="404"/>
      <c r="AG230" s="403"/>
      <c r="AH230" s="196"/>
      <c r="AI230" s="404"/>
      <c r="AJ230" s="403"/>
      <c r="AK230" s="196"/>
      <c r="AL230" s="404"/>
      <c r="AM230" s="403"/>
      <c r="AN230" s="196"/>
      <c r="AO230" s="404"/>
      <c r="AP230" s="403"/>
      <c r="AQ230" s="196"/>
      <c r="AR230" s="404"/>
      <c r="AS230" s="403"/>
      <c r="AT230" s="196"/>
      <c r="AU230" s="404"/>
      <c r="AV230" s="403"/>
      <c r="AW230" s="196"/>
      <c r="AX230" s="404"/>
      <c r="AY230" s="403"/>
      <c r="AZ230" s="196"/>
      <c r="BA230" s="404"/>
      <c r="BB230" s="403"/>
      <c r="BC230" s="196"/>
      <c r="BD230" s="404"/>
      <c r="BE230" s="403"/>
      <c r="BF230" s="196"/>
      <c r="BG230" s="404"/>
      <c r="BH230" s="403"/>
      <c r="BI230" s="196"/>
      <c r="BJ230" s="404"/>
      <c r="BK230" s="403"/>
      <c r="BL230" s="196"/>
      <c r="BM230" s="404"/>
      <c r="BN230" s="403"/>
      <c r="BO230" s="196"/>
      <c r="BP230" s="404"/>
      <c r="BQ230" s="403"/>
      <c r="BR230" s="196"/>
      <c r="BS230" s="404"/>
      <c r="BT230" s="403"/>
      <c r="BU230" s="196"/>
      <c r="BV230" s="404"/>
      <c r="BW230" s="403"/>
      <c r="BX230" s="196"/>
      <c r="BY230" s="404"/>
      <c r="BZ230" s="403"/>
      <c r="CA230" s="196"/>
      <c r="CB230" s="404"/>
      <c r="CC230" s="403"/>
      <c r="CD230" s="196"/>
      <c r="CE230" s="404"/>
      <c r="CF230" s="403"/>
      <c r="CG230" s="196"/>
      <c r="CH230" s="404"/>
      <c r="CI230" s="403"/>
      <c r="CJ230" s="196"/>
      <c r="CK230" s="404"/>
      <c r="CL230" s="403"/>
      <c r="CM230" s="196"/>
      <c r="CN230" s="404"/>
    </row>
    <row r="231" spans="7:92" x14ac:dyDescent="0.25">
      <c r="G231" s="390"/>
      <c r="H231" s="390"/>
      <c r="I231" s="390"/>
      <c r="J231" s="194"/>
      <c r="K231" s="195"/>
      <c r="L231" s="195"/>
      <c r="M231" s="195"/>
      <c r="N231" s="194"/>
      <c r="O231" s="196"/>
      <c r="P231" s="196"/>
      <c r="Q231" s="196"/>
      <c r="R231" s="196"/>
      <c r="S231"/>
      <c r="T231" s="196"/>
      <c r="U231" s="196"/>
      <c r="V231" s="196"/>
      <c r="W231" s="196"/>
      <c r="X231" s="196"/>
      <c r="Y231" s="196"/>
      <c r="Z231" s="398"/>
      <c r="AA231" s="403"/>
      <c r="AB231" s="196"/>
      <c r="AC231" s="404"/>
      <c r="AD231" s="403"/>
      <c r="AE231" s="196"/>
      <c r="AF231" s="404"/>
      <c r="AG231" s="403"/>
      <c r="AH231" s="196"/>
      <c r="AI231" s="404"/>
      <c r="AJ231" s="403"/>
      <c r="AK231" s="196"/>
      <c r="AL231" s="404"/>
      <c r="AM231" s="403"/>
      <c r="AN231" s="196"/>
      <c r="AO231" s="404"/>
      <c r="AP231" s="403"/>
      <c r="AQ231" s="196"/>
      <c r="AR231" s="404"/>
      <c r="AS231" s="403"/>
      <c r="AT231" s="196"/>
      <c r="AU231" s="404"/>
      <c r="AV231" s="403"/>
      <c r="AW231" s="196"/>
      <c r="AX231" s="404"/>
      <c r="AY231" s="403"/>
      <c r="AZ231" s="196"/>
      <c r="BA231" s="404"/>
      <c r="BB231" s="403"/>
      <c r="BC231" s="196"/>
      <c r="BD231" s="404"/>
      <c r="BE231" s="403"/>
      <c r="BF231" s="196"/>
      <c r="BG231" s="404"/>
      <c r="BH231" s="403"/>
      <c r="BI231" s="196"/>
      <c r="BJ231" s="404"/>
      <c r="BK231" s="403"/>
      <c r="BL231" s="196"/>
      <c r="BM231" s="404"/>
      <c r="BN231" s="403"/>
      <c r="BO231" s="196"/>
      <c r="BP231" s="404"/>
      <c r="BQ231" s="403"/>
      <c r="BR231" s="196"/>
      <c r="BS231" s="404"/>
      <c r="BT231" s="403"/>
      <c r="BU231" s="196"/>
      <c r="BV231" s="404"/>
      <c r="BW231" s="403"/>
      <c r="BX231" s="196"/>
      <c r="BY231" s="404"/>
      <c r="BZ231" s="403"/>
      <c r="CA231" s="196"/>
      <c r="CB231" s="404"/>
      <c r="CC231" s="403"/>
      <c r="CD231" s="196"/>
      <c r="CE231" s="404"/>
      <c r="CF231" s="403"/>
      <c r="CG231" s="196"/>
      <c r="CH231" s="404"/>
      <c r="CI231" s="403"/>
      <c r="CJ231" s="196"/>
      <c r="CK231" s="404"/>
      <c r="CL231" s="403"/>
      <c r="CM231" s="196"/>
      <c r="CN231" s="404"/>
    </row>
    <row r="232" spans="7:92" x14ac:dyDescent="0.25">
      <c r="G232" s="390"/>
      <c r="H232" s="390"/>
      <c r="I232" s="390"/>
      <c r="J232" s="194"/>
      <c r="K232" s="195"/>
      <c r="L232" s="195"/>
      <c r="M232" s="195"/>
      <c r="N232" s="194"/>
      <c r="O232" s="196"/>
      <c r="P232" s="196"/>
      <c r="Q232" s="196"/>
      <c r="R232" s="196"/>
      <c r="S232"/>
      <c r="T232" s="196"/>
      <c r="U232" s="196"/>
      <c r="V232" s="196"/>
      <c r="W232" s="196"/>
      <c r="X232" s="196"/>
      <c r="Y232" s="196"/>
      <c r="Z232" s="398"/>
      <c r="AA232" s="403"/>
      <c r="AB232" s="196"/>
      <c r="AC232" s="404"/>
      <c r="AD232" s="403"/>
      <c r="AE232" s="196"/>
      <c r="AF232" s="404"/>
      <c r="AG232" s="403"/>
      <c r="AH232" s="196"/>
      <c r="AI232" s="404"/>
      <c r="AJ232" s="403"/>
      <c r="AK232" s="196"/>
      <c r="AL232" s="404"/>
      <c r="AM232" s="403"/>
      <c r="AN232" s="196"/>
      <c r="AO232" s="404"/>
      <c r="AP232" s="403"/>
      <c r="AQ232" s="196"/>
      <c r="AR232" s="404"/>
      <c r="AS232" s="403"/>
      <c r="AT232" s="196"/>
      <c r="AU232" s="404"/>
      <c r="AV232" s="403"/>
      <c r="AW232" s="196"/>
      <c r="AX232" s="404"/>
      <c r="AY232" s="403"/>
      <c r="AZ232" s="196"/>
      <c r="BA232" s="404"/>
      <c r="BB232" s="403"/>
      <c r="BC232" s="196"/>
      <c r="BD232" s="404"/>
      <c r="BE232" s="403"/>
      <c r="BF232" s="196"/>
      <c r="BG232" s="404"/>
      <c r="BH232" s="403"/>
      <c r="BI232" s="196"/>
      <c r="BJ232" s="404"/>
      <c r="BK232" s="403"/>
      <c r="BL232" s="196"/>
      <c r="BM232" s="404"/>
      <c r="BN232" s="403"/>
      <c r="BO232" s="196"/>
      <c r="BP232" s="404"/>
      <c r="BQ232" s="403"/>
      <c r="BR232" s="196"/>
      <c r="BS232" s="404"/>
      <c r="BT232" s="403"/>
      <c r="BU232" s="196"/>
      <c r="BV232" s="404"/>
      <c r="BW232" s="403"/>
      <c r="BX232" s="196"/>
      <c r="BY232" s="404"/>
      <c r="BZ232" s="403"/>
      <c r="CA232" s="196"/>
      <c r="CB232" s="404"/>
      <c r="CC232" s="403"/>
      <c r="CD232" s="196"/>
      <c r="CE232" s="404"/>
      <c r="CF232" s="403"/>
      <c r="CG232" s="196"/>
      <c r="CH232" s="404"/>
      <c r="CI232" s="403"/>
      <c r="CJ232" s="196"/>
      <c r="CK232" s="404"/>
      <c r="CL232" s="403"/>
      <c r="CM232" s="196"/>
      <c r="CN232" s="404"/>
    </row>
    <row r="233" spans="7:92" x14ac:dyDescent="0.25">
      <c r="G233" s="390"/>
      <c r="H233" s="390"/>
      <c r="I233" s="390"/>
      <c r="J233" s="194"/>
      <c r="K233" s="195"/>
      <c r="L233" s="195"/>
      <c r="M233" s="195"/>
      <c r="N233" s="194"/>
      <c r="O233" s="196"/>
      <c r="P233" s="196"/>
      <c r="Q233" s="196"/>
      <c r="R233" s="196"/>
      <c r="S233"/>
      <c r="T233" s="196"/>
      <c r="U233" s="196"/>
      <c r="V233" s="196"/>
      <c r="W233" s="196"/>
      <c r="X233" s="196"/>
      <c r="Y233" s="196"/>
      <c r="Z233" s="398"/>
      <c r="AA233" s="403"/>
      <c r="AB233" s="196"/>
      <c r="AC233" s="404"/>
      <c r="AD233" s="403"/>
      <c r="AE233" s="196"/>
      <c r="AF233" s="404"/>
      <c r="AG233" s="403"/>
      <c r="AH233" s="196"/>
      <c r="AI233" s="404"/>
      <c r="AJ233" s="403"/>
      <c r="AK233" s="196"/>
      <c r="AL233" s="404"/>
      <c r="AM233" s="403"/>
      <c r="AN233" s="196"/>
      <c r="AO233" s="404"/>
      <c r="AP233" s="403"/>
      <c r="AQ233" s="196"/>
      <c r="AR233" s="404"/>
      <c r="AS233" s="403"/>
      <c r="AT233" s="196"/>
      <c r="AU233" s="404"/>
      <c r="AV233" s="403"/>
      <c r="AW233" s="196"/>
      <c r="AX233" s="404"/>
      <c r="AY233" s="403"/>
      <c r="AZ233" s="196"/>
      <c r="BA233" s="404"/>
      <c r="BB233" s="403"/>
      <c r="BC233" s="196"/>
      <c r="BD233" s="404"/>
      <c r="BE233" s="403"/>
      <c r="BF233" s="196"/>
      <c r="BG233" s="404"/>
      <c r="BH233" s="403"/>
      <c r="BI233" s="196"/>
      <c r="BJ233" s="404"/>
      <c r="BK233" s="403"/>
      <c r="BL233" s="196"/>
      <c r="BM233" s="404"/>
      <c r="BN233" s="403"/>
      <c r="BO233" s="196"/>
      <c r="BP233" s="404"/>
      <c r="BQ233" s="403"/>
      <c r="BR233" s="196"/>
      <c r="BS233" s="404"/>
      <c r="BT233" s="403"/>
      <c r="BU233" s="196"/>
      <c r="BV233" s="404"/>
      <c r="BW233" s="403"/>
      <c r="BX233" s="196"/>
      <c r="BY233" s="404"/>
      <c r="BZ233" s="403"/>
      <c r="CA233" s="196"/>
      <c r="CB233" s="404"/>
      <c r="CC233" s="403"/>
      <c r="CD233" s="196"/>
      <c r="CE233" s="404"/>
      <c r="CF233" s="403"/>
      <c r="CG233" s="196"/>
      <c r="CH233" s="404"/>
      <c r="CI233" s="403"/>
      <c r="CJ233" s="196"/>
      <c r="CK233" s="404"/>
      <c r="CL233" s="403"/>
      <c r="CM233" s="196"/>
      <c r="CN233" s="404"/>
    </row>
    <row r="234" spans="7:92" x14ac:dyDescent="0.25">
      <c r="G234" s="390"/>
      <c r="H234" s="390"/>
      <c r="I234" s="390"/>
      <c r="J234" s="194"/>
      <c r="K234" s="195"/>
      <c r="L234" s="195"/>
      <c r="M234" s="195"/>
      <c r="N234" s="194"/>
      <c r="O234" s="196"/>
      <c r="P234" s="196"/>
      <c r="Q234" s="196"/>
      <c r="R234" s="196"/>
      <c r="S234"/>
      <c r="T234" s="196"/>
      <c r="U234" s="196"/>
      <c r="V234" s="196"/>
      <c r="W234" s="196"/>
      <c r="X234" s="196"/>
      <c r="Y234" s="196"/>
      <c r="Z234" s="398"/>
      <c r="AA234" s="403"/>
      <c r="AB234" s="196"/>
      <c r="AC234" s="404"/>
      <c r="AD234" s="403"/>
      <c r="AE234" s="196"/>
      <c r="AF234" s="404"/>
      <c r="AG234" s="403"/>
      <c r="AH234" s="196"/>
      <c r="AI234" s="404"/>
      <c r="AJ234" s="403"/>
      <c r="AK234" s="196"/>
      <c r="AL234" s="404"/>
      <c r="AM234" s="403"/>
      <c r="AN234" s="196"/>
      <c r="AO234" s="404"/>
      <c r="AP234" s="403"/>
      <c r="AQ234" s="196"/>
      <c r="AR234" s="404"/>
      <c r="AS234" s="403"/>
      <c r="AT234" s="196"/>
      <c r="AU234" s="404"/>
      <c r="AV234" s="403"/>
      <c r="AW234" s="196"/>
      <c r="AX234" s="404"/>
      <c r="AY234" s="403"/>
      <c r="AZ234" s="196"/>
      <c r="BA234" s="404"/>
      <c r="BB234" s="403"/>
      <c r="BC234" s="196"/>
      <c r="BD234" s="404"/>
      <c r="BE234" s="403"/>
      <c r="BF234" s="196"/>
      <c r="BG234" s="404"/>
      <c r="BH234" s="403"/>
      <c r="BI234" s="196"/>
      <c r="BJ234" s="404"/>
      <c r="BK234" s="403"/>
      <c r="BL234" s="196"/>
      <c r="BM234" s="404"/>
      <c r="BN234" s="403"/>
      <c r="BO234" s="196"/>
      <c r="BP234" s="404"/>
      <c r="BQ234" s="403"/>
      <c r="BR234" s="196"/>
      <c r="BS234" s="404"/>
      <c r="BT234" s="403"/>
      <c r="BU234" s="196"/>
      <c r="BV234" s="404"/>
      <c r="BW234" s="403"/>
      <c r="BX234" s="196"/>
      <c r="BY234" s="404"/>
      <c r="BZ234" s="403"/>
      <c r="CA234" s="196"/>
      <c r="CB234" s="404"/>
      <c r="CC234" s="403"/>
      <c r="CD234" s="196"/>
      <c r="CE234" s="404"/>
      <c r="CF234" s="403"/>
      <c r="CG234" s="196"/>
      <c r="CH234" s="404"/>
      <c r="CI234" s="403"/>
      <c r="CJ234" s="196"/>
      <c r="CK234" s="404"/>
      <c r="CL234" s="403"/>
      <c r="CM234" s="196"/>
      <c r="CN234" s="404"/>
    </row>
    <row r="235" spans="7:92" x14ac:dyDescent="0.25">
      <c r="G235" s="390"/>
      <c r="H235" s="390"/>
      <c r="I235" s="390"/>
      <c r="J235" s="194"/>
      <c r="K235" s="195"/>
      <c r="L235" s="195"/>
      <c r="M235" s="195"/>
      <c r="N235" s="194"/>
      <c r="O235" s="196"/>
      <c r="P235" s="196"/>
      <c r="Q235" s="196"/>
      <c r="R235" s="196"/>
      <c r="S235"/>
      <c r="T235" s="196"/>
      <c r="U235" s="196"/>
      <c r="V235" s="196"/>
      <c r="W235" s="196"/>
      <c r="X235" s="196"/>
      <c r="Y235" s="196"/>
      <c r="Z235" s="398"/>
      <c r="AA235" s="403"/>
      <c r="AB235" s="196"/>
      <c r="AC235" s="404"/>
      <c r="AD235" s="403"/>
      <c r="AE235" s="196"/>
      <c r="AF235" s="404"/>
      <c r="AG235" s="403"/>
      <c r="AH235" s="196"/>
      <c r="AI235" s="404"/>
      <c r="AJ235" s="403"/>
      <c r="AK235" s="196"/>
      <c r="AL235" s="404"/>
      <c r="AM235" s="403"/>
      <c r="AN235" s="196"/>
      <c r="AO235" s="404"/>
      <c r="AP235" s="403"/>
      <c r="AQ235" s="196"/>
      <c r="AR235" s="404"/>
      <c r="AS235" s="403"/>
      <c r="AT235" s="196"/>
      <c r="AU235" s="404"/>
      <c r="AV235" s="403"/>
      <c r="AW235" s="196"/>
      <c r="AX235" s="404"/>
      <c r="AY235" s="403"/>
      <c r="AZ235" s="196"/>
      <c r="BA235" s="404"/>
      <c r="BB235" s="403"/>
      <c r="BC235" s="196"/>
      <c r="BD235" s="404"/>
      <c r="BE235" s="403"/>
      <c r="BF235" s="196"/>
      <c r="BG235" s="404"/>
      <c r="BH235" s="403"/>
      <c r="BI235" s="196"/>
      <c r="BJ235" s="404"/>
      <c r="BK235" s="403"/>
      <c r="BL235" s="196"/>
      <c r="BM235" s="404"/>
      <c r="BN235" s="403"/>
      <c r="BO235" s="196"/>
      <c r="BP235" s="404"/>
      <c r="BQ235" s="403"/>
      <c r="BR235" s="196"/>
      <c r="BS235" s="404"/>
      <c r="BT235" s="403"/>
      <c r="BU235" s="196"/>
      <c r="BV235" s="404"/>
      <c r="BW235" s="403"/>
      <c r="BX235" s="196"/>
      <c r="BY235" s="404"/>
      <c r="BZ235" s="403"/>
      <c r="CA235" s="196"/>
      <c r="CB235" s="404"/>
      <c r="CC235" s="403"/>
      <c r="CD235" s="196"/>
      <c r="CE235" s="404"/>
      <c r="CF235" s="403"/>
      <c r="CG235" s="196"/>
      <c r="CH235" s="404"/>
      <c r="CI235" s="403"/>
      <c r="CJ235" s="196"/>
      <c r="CK235" s="404"/>
      <c r="CL235" s="403"/>
      <c r="CM235" s="196"/>
      <c r="CN235" s="404"/>
    </row>
    <row r="236" spans="7:92" x14ac:dyDescent="0.25">
      <c r="G236" s="390"/>
      <c r="H236" s="390"/>
      <c r="I236" s="390"/>
      <c r="J236" s="194"/>
      <c r="K236" s="195"/>
      <c r="L236" s="195"/>
      <c r="M236" s="195"/>
      <c r="N236" s="194"/>
      <c r="O236" s="196"/>
      <c r="P236" s="196"/>
      <c r="Q236" s="196"/>
      <c r="R236" s="196"/>
      <c r="S236"/>
      <c r="T236" s="196"/>
      <c r="U236" s="196"/>
      <c r="V236" s="196"/>
      <c r="W236" s="196"/>
      <c r="X236" s="196"/>
      <c r="Y236" s="196"/>
      <c r="Z236" s="398"/>
      <c r="AA236" s="403"/>
      <c r="AB236" s="196"/>
      <c r="AC236" s="404"/>
      <c r="AD236" s="403"/>
      <c r="AE236" s="196"/>
      <c r="AF236" s="404"/>
      <c r="AG236" s="403"/>
      <c r="AH236" s="196"/>
      <c r="AI236" s="404"/>
      <c r="AJ236" s="403"/>
      <c r="AK236" s="196"/>
      <c r="AL236" s="404"/>
      <c r="AM236" s="403"/>
      <c r="AN236" s="196"/>
      <c r="AO236" s="404"/>
      <c r="AP236" s="403"/>
      <c r="AQ236" s="196"/>
      <c r="AR236" s="404"/>
      <c r="AS236" s="403"/>
      <c r="AT236" s="196"/>
      <c r="AU236" s="404"/>
      <c r="AV236" s="403"/>
      <c r="AW236" s="196"/>
      <c r="AX236" s="404"/>
      <c r="AY236" s="403"/>
      <c r="AZ236" s="196"/>
      <c r="BA236" s="404"/>
      <c r="BB236" s="403"/>
      <c r="BC236" s="196"/>
      <c r="BD236" s="404"/>
      <c r="BE236" s="403"/>
      <c r="BF236" s="196"/>
      <c r="BG236" s="404"/>
      <c r="BH236" s="403"/>
      <c r="BI236" s="196"/>
      <c r="BJ236" s="404"/>
      <c r="BK236" s="403"/>
      <c r="BL236" s="196"/>
      <c r="BM236" s="404"/>
      <c r="BN236" s="403"/>
      <c r="BO236" s="196"/>
      <c r="BP236" s="404"/>
      <c r="BQ236" s="403"/>
      <c r="BR236" s="196"/>
      <c r="BS236" s="404"/>
      <c r="BT236" s="403"/>
      <c r="BU236" s="196"/>
      <c r="BV236" s="404"/>
      <c r="BW236" s="403"/>
      <c r="BX236" s="196"/>
      <c r="BY236" s="404"/>
      <c r="BZ236" s="403"/>
      <c r="CA236" s="196"/>
      <c r="CB236" s="404"/>
      <c r="CC236" s="403"/>
      <c r="CD236" s="196"/>
      <c r="CE236" s="404"/>
      <c r="CF236" s="403"/>
      <c r="CG236" s="196"/>
      <c r="CH236" s="404"/>
      <c r="CI236" s="403"/>
      <c r="CJ236" s="196"/>
      <c r="CK236" s="404"/>
      <c r="CL236" s="403"/>
      <c r="CM236" s="196"/>
      <c r="CN236" s="404"/>
    </row>
    <row r="237" spans="7:92" x14ac:dyDescent="0.25">
      <c r="G237" s="390"/>
      <c r="H237" s="390"/>
      <c r="I237" s="390"/>
      <c r="J237" s="194"/>
      <c r="K237" s="195"/>
      <c r="L237" s="195"/>
      <c r="M237" s="195"/>
      <c r="N237" s="194"/>
      <c r="O237" s="196"/>
      <c r="P237" s="196"/>
      <c r="Q237" s="196"/>
      <c r="R237" s="196"/>
      <c r="S237"/>
      <c r="T237" s="196"/>
      <c r="U237" s="196"/>
      <c r="V237" s="196"/>
      <c r="W237" s="196"/>
      <c r="X237" s="196"/>
      <c r="Y237" s="196"/>
      <c r="Z237" s="398"/>
      <c r="AA237" s="403"/>
      <c r="AB237" s="196"/>
      <c r="AC237" s="404"/>
      <c r="AD237" s="403"/>
      <c r="AE237" s="196"/>
      <c r="AF237" s="404"/>
      <c r="AG237" s="403"/>
      <c r="AH237" s="196"/>
      <c r="AI237" s="404"/>
      <c r="AJ237" s="403"/>
      <c r="AK237" s="196"/>
      <c r="AL237" s="404"/>
      <c r="AM237" s="403"/>
      <c r="AN237" s="196"/>
      <c r="AO237" s="404"/>
      <c r="AP237" s="403"/>
      <c r="AQ237" s="196"/>
      <c r="AR237" s="404"/>
      <c r="AS237" s="403"/>
      <c r="AT237" s="196"/>
      <c r="AU237" s="404"/>
      <c r="AV237" s="403"/>
      <c r="AW237" s="196"/>
      <c r="AX237" s="404"/>
      <c r="AY237" s="403"/>
      <c r="AZ237" s="196"/>
      <c r="BA237" s="404"/>
      <c r="BB237" s="403"/>
      <c r="BC237" s="196"/>
      <c r="BD237" s="404"/>
      <c r="BE237" s="403"/>
      <c r="BF237" s="196"/>
      <c r="BG237" s="404"/>
      <c r="BH237" s="403"/>
      <c r="BI237" s="196"/>
      <c r="BJ237" s="404"/>
      <c r="BK237" s="403"/>
      <c r="BL237" s="196"/>
      <c r="BM237" s="404"/>
      <c r="BN237" s="403"/>
      <c r="BO237" s="196"/>
      <c r="BP237" s="404"/>
      <c r="BQ237" s="403"/>
      <c r="BR237" s="196"/>
      <c r="BS237" s="404"/>
      <c r="BT237" s="403"/>
      <c r="BU237" s="196"/>
      <c r="BV237" s="404"/>
      <c r="BW237" s="403"/>
      <c r="BX237" s="196"/>
      <c r="BY237" s="404"/>
      <c r="BZ237" s="403"/>
      <c r="CA237" s="196"/>
      <c r="CB237" s="404"/>
      <c r="CC237" s="403"/>
      <c r="CD237" s="196"/>
      <c r="CE237" s="404"/>
      <c r="CF237" s="403"/>
      <c r="CG237" s="196"/>
      <c r="CH237" s="404"/>
      <c r="CI237" s="403"/>
      <c r="CJ237" s="196"/>
      <c r="CK237" s="404"/>
      <c r="CL237" s="403"/>
      <c r="CM237" s="196"/>
      <c r="CN237" s="404"/>
    </row>
    <row r="238" spans="7:92" x14ac:dyDescent="0.25">
      <c r="G238" s="390"/>
      <c r="H238" s="390"/>
      <c r="I238" s="390"/>
      <c r="J238" s="194"/>
      <c r="K238" s="195"/>
      <c r="L238" s="195"/>
      <c r="M238" s="195"/>
      <c r="N238" s="194"/>
      <c r="O238" s="196"/>
      <c r="P238" s="196"/>
      <c r="Q238" s="196"/>
      <c r="R238" s="196"/>
      <c r="S238"/>
      <c r="T238" s="196"/>
      <c r="U238" s="196"/>
      <c r="V238" s="196"/>
      <c r="W238" s="196"/>
      <c r="X238" s="196"/>
      <c r="Y238" s="196"/>
      <c r="Z238" s="398"/>
      <c r="AA238" s="403"/>
      <c r="AB238" s="196"/>
      <c r="AC238" s="404"/>
      <c r="AD238" s="403"/>
      <c r="AE238" s="196"/>
      <c r="AF238" s="404"/>
      <c r="AG238" s="403"/>
      <c r="AH238" s="196"/>
      <c r="AI238" s="404"/>
      <c r="AJ238" s="403"/>
      <c r="AK238" s="196"/>
      <c r="AL238" s="404"/>
      <c r="AM238" s="403"/>
      <c r="AN238" s="196"/>
      <c r="AO238" s="404"/>
      <c r="AP238" s="403"/>
      <c r="AQ238" s="196"/>
      <c r="AR238" s="404"/>
      <c r="AS238" s="403"/>
      <c r="AT238" s="196"/>
      <c r="AU238" s="404"/>
      <c r="AV238" s="403"/>
      <c r="AW238" s="196"/>
      <c r="AX238" s="404"/>
      <c r="AY238" s="403"/>
      <c r="AZ238" s="196"/>
      <c r="BA238" s="404"/>
      <c r="BB238" s="403"/>
      <c r="BC238" s="196"/>
      <c r="BD238" s="404"/>
      <c r="BE238" s="403"/>
      <c r="BF238" s="196"/>
      <c r="BG238" s="404"/>
      <c r="BH238" s="403"/>
      <c r="BI238" s="196"/>
      <c r="BJ238" s="404"/>
      <c r="BK238" s="403"/>
      <c r="BL238" s="196"/>
      <c r="BM238" s="404"/>
      <c r="BN238" s="403"/>
      <c r="BO238" s="196"/>
      <c r="BP238" s="404"/>
      <c r="BQ238" s="403"/>
      <c r="BR238" s="196"/>
      <c r="BS238" s="404"/>
      <c r="BT238" s="403"/>
      <c r="BU238" s="196"/>
      <c r="BV238" s="404"/>
      <c r="BW238" s="403"/>
      <c r="BX238" s="196"/>
      <c r="BY238" s="404"/>
      <c r="BZ238" s="403"/>
      <c r="CA238" s="196"/>
      <c r="CB238" s="404"/>
      <c r="CC238" s="403"/>
      <c r="CD238" s="196"/>
      <c r="CE238" s="404"/>
      <c r="CF238" s="403"/>
      <c r="CG238" s="196"/>
      <c r="CH238" s="404"/>
      <c r="CI238" s="403"/>
      <c r="CJ238" s="196"/>
      <c r="CK238" s="404"/>
      <c r="CL238" s="403"/>
      <c r="CM238" s="196"/>
      <c r="CN238" s="404"/>
    </row>
    <row r="239" spans="7:92" x14ac:dyDescent="0.25">
      <c r="G239" s="390"/>
      <c r="H239" s="390"/>
      <c r="I239" s="390"/>
      <c r="J239" s="194"/>
      <c r="K239" s="195"/>
      <c r="L239" s="195"/>
      <c r="M239" s="195"/>
      <c r="N239" s="194"/>
      <c r="O239" s="196"/>
      <c r="P239" s="196"/>
      <c r="Q239" s="196"/>
      <c r="R239" s="196"/>
      <c r="S239"/>
      <c r="T239" s="196"/>
      <c r="U239" s="196"/>
      <c r="V239" s="196"/>
      <c r="W239" s="196"/>
      <c r="X239" s="196"/>
      <c r="Y239" s="196"/>
      <c r="Z239" s="398"/>
      <c r="AA239" s="403"/>
      <c r="AB239" s="196"/>
      <c r="AC239" s="404"/>
      <c r="AD239" s="403"/>
      <c r="AE239" s="196"/>
      <c r="AF239" s="404"/>
      <c r="AG239" s="403"/>
      <c r="AH239" s="196"/>
      <c r="AI239" s="404"/>
      <c r="AJ239" s="403"/>
      <c r="AK239" s="196"/>
      <c r="AL239" s="404"/>
      <c r="AM239" s="403"/>
      <c r="AN239" s="196"/>
      <c r="AO239" s="404"/>
      <c r="AP239" s="403"/>
      <c r="AQ239" s="196"/>
      <c r="AR239" s="404"/>
      <c r="AS239" s="403"/>
      <c r="AT239" s="196"/>
      <c r="AU239" s="404"/>
      <c r="AV239" s="403"/>
      <c r="AW239" s="196"/>
      <c r="AX239" s="404"/>
      <c r="AY239" s="403"/>
      <c r="AZ239" s="196"/>
      <c r="BA239" s="404"/>
      <c r="BB239" s="403"/>
      <c r="BC239" s="196"/>
      <c r="BD239" s="404"/>
      <c r="BE239" s="403"/>
      <c r="BF239" s="196"/>
      <c r="BG239" s="404"/>
      <c r="BH239" s="403"/>
      <c r="BI239" s="196"/>
      <c r="BJ239" s="404"/>
      <c r="BK239" s="403"/>
      <c r="BL239" s="196"/>
      <c r="BM239" s="404"/>
      <c r="BN239" s="403"/>
      <c r="BO239" s="196"/>
      <c r="BP239" s="404"/>
      <c r="BQ239" s="403"/>
      <c r="BR239" s="196"/>
      <c r="BS239" s="404"/>
      <c r="BT239" s="403"/>
      <c r="BU239" s="196"/>
      <c r="BV239" s="404"/>
      <c r="BW239" s="403"/>
      <c r="BX239" s="196"/>
      <c r="BY239" s="404"/>
      <c r="BZ239" s="403"/>
      <c r="CA239" s="196"/>
      <c r="CB239" s="404"/>
      <c r="CC239" s="403"/>
      <c r="CD239" s="196"/>
      <c r="CE239" s="404"/>
      <c r="CF239" s="403"/>
      <c r="CG239" s="196"/>
      <c r="CH239" s="404"/>
      <c r="CI239" s="403"/>
      <c r="CJ239" s="196"/>
      <c r="CK239" s="404"/>
      <c r="CL239" s="403"/>
      <c r="CM239" s="196"/>
      <c r="CN239" s="404"/>
    </row>
    <row r="240" spans="7:92" x14ac:dyDescent="0.25">
      <c r="G240" s="390"/>
      <c r="H240" s="390"/>
      <c r="I240" s="390"/>
      <c r="J240" s="194"/>
      <c r="K240" s="195"/>
      <c r="L240" s="195"/>
      <c r="M240" s="195"/>
      <c r="N240" s="194"/>
      <c r="O240" s="196"/>
      <c r="P240" s="196"/>
      <c r="Q240" s="196"/>
      <c r="R240" s="196"/>
      <c r="S240"/>
      <c r="T240" s="196"/>
      <c r="U240" s="196"/>
      <c r="V240" s="196"/>
      <c r="W240" s="196"/>
      <c r="X240" s="196"/>
      <c r="Y240" s="196"/>
      <c r="Z240" s="398"/>
      <c r="AA240" s="403"/>
      <c r="AB240" s="196"/>
      <c r="AC240" s="404"/>
      <c r="AD240" s="403"/>
      <c r="AE240" s="196"/>
      <c r="AF240" s="404"/>
      <c r="AG240" s="403"/>
      <c r="AH240" s="196"/>
      <c r="AI240" s="404"/>
      <c r="AJ240" s="403"/>
      <c r="AK240" s="196"/>
      <c r="AL240" s="404"/>
      <c r="AM240" s="403"/>
      <c r="AN240" s="196"/>
      <c r="AO240" s="404"/>
      <c r="AP240" s="403"/>
      <c r="AQ240" s="196"/>
      <c r="AR240" s="404"/>
      <c r="AS240" s="403"/>
      <c r="AT240" s="196"/>
      <c r="AU240" s="404"/>
      <c r="AV240" s="403"/>
      <c r="AW240" s="196"/>
      <c r="AX240" s="404"/>
      <c r="AY240" s="403"/>
      <c r="AZ240" s="196"/>
      <c r="BA240" s="404"/>
      <c r="BB240" s="403"/>
      <c r="BC240" s="196"/>
      <c r="BD240" s="404"/>
      <c r="BE240" s="403"/>
      <c r="BF240" s="196"/>
      <c r="BG240" s="404"/>
      <c r="BH240" s="403"/>
      <c r="BI240" s="196"/>
      <c r="BJ240" s="404"/>
      <c r="BK240" s="403"/>
      <c r="BL240" s="196"/>
      <c r="BM240" s="404"/>
      <c r="BN240" s="403"/>
      <c r="BO240" s="196"/>
      <c r="BP240" s="404"/>
      <c r="BQ240" s="403"/>
      <c r="BR240" s="196"/>
      <c r="BS240" s="404"/>
      <c r="BT240" s="403"/>
      <c r="BU240" s="196"/>
      <c r="BV240" s="404"/>
      <c r="BW240" s="403"/>
      <c r="BX240" s="196"/>
      <c r="BY240" s="404"/>
      <c r="BZ240" s="403"/>
      <c r="CA240" s="196"/>
      <c r="CB240" s="404"/>
      <c r="CC240" s="403"/>
      <c r="CD240" s="196"/>
      <c r="CE240" s="404"/>
      <c r="CF240" s="403"/>
      <c r="CG240" s="196"/>
      <c r="CH240" s="404"/>
      <c r="CI240" s="403"/>
      <c r="CJ240" s="196"/>
      <c r="CK240" s="404"/>
      <c r="CL240" s="403"/>
      <c r="CM240" s="196"/>
      <c r="CN240" s="404"/>
    </row>
    <row r="241" spans="7:92" x14ac:dyDescent="0.25">
      <c r="G241" s="390"/>
      <c r="H241" s="390"/>
      <c r="I241" s="390"/>
      <c r="J241" s="194"/>
      <c r="K241" s="195"/>
      <c r="L241" s="195"/>
      <c r="M241" s="195"/>
      <c r="N241" s="194"/>
      <c r="O241" s="196"/>
      <c r="P241" s="196"/>
      <c r="Q241" s="196"/>
      <c r="R241" s="196"/>
      <c r="S241"/>
      <c r="T241" s="196"/>
      <c r="U241" s="196"/>
      <c r="V241" s="196"/>
      <c r="W241" s="196"/>
      <c r="X241" s="196"/>
      <c r="Y241" s="196"/>
      <c r="Z241" s="398"/>
      <c r="AA241" s="403"/>
      <c r="AB241" s="196"/>
      <c r="AC241" s="404"/>
      <c r="AD241" s="403"/>
      <c r="AE241" s="196"/>
      <c r="AF241" s="404"/>
      <c r="AG241" s="403"/>
      <c r="AH241" s="196"/>
      <c r="AI241" s="404"/>
      <c r="AJ241" s="403"/>
      <c r="AK241" s="196"/>
      <c r="AL241" s="404"/>
      <c r="AM241" s="403"/>
      <c r="AN241" s="196"/>
      <c r="AO241" s="404"/>
      <c r="AP241" s="403"/>
      <c r="AQ241" s="196"/>
      <c r="AR241" s="404"/>
      <c r="AS241" s="403"/>
      <c r="AT241" s="196"/>
      <c r="AU241" s="404"/>
      <c r="AV241" s="403"/>
      <c r="AW241" s="196"/>
      <c r="AX241" s="404"/>
      <c r="AY241" s="403"/>
      <c r="AZ241" s="196"/>
      <c r="BA241" s="404"/>
      <c r="BB241" s="403"/>
      <c r="BC241" s="196"/>
      <c r="BD241" s="404"/>
      <c r="BE241" s="403"/>
      <c r="BF241" s="196"/>
      <c r="BG241" s="404"/>
      <c r="BH241" s="403"/>
      <c r="BI241" s="196"/>
      <c r="BJ241" s="404"/>
      <c r="BK241" s="403"/>
      <c r="BL241" s="196"/>
      <c r="BM241" s="404"/>
      <c r="BN241" s="403"/>
      <c r="BO241" s="196"/>
      <c r="BP241" s="404"/>
      <c r="BQ241" s="403"/>
      <c r="BR241" s="196"/>
      <c r="BS241" s="404"/>
      <c r="BT241" s="403"/>
      <c r="BU241" s="196"/>
      <c r="BV241" s="404"/>
      <c r="BW241" s="403"/>
      <c r="BX241" s="196"/>
      <c r="BY241" s="404"/>
      <c r="BZ241" s="403"/>
      <c r="CA241" s="196"/>
      <c r="CB241" s="404"/>
      <c r="CC241" s="403"/>
      <c r="CD241" s="196"/>
      <c r="CE241" s="404"/>
      <c r="CF241" s="403"/>
      <c r="CG241" s="196"/>
      <c r="CH241" s="404"/>
      <c r="CI241" s="403"/>
      <c r="CJ241" s="196"/>
      <c r="CK241" s="404"/>
      <c r="CL241" s="403"/>
      <c r="CM241" s="196"/>
      <c r="CN241" s="404"/>
    </row>
    <row r="242" spans="7:92" x14ac:dyDescent="0.25">
      <c r="G242" s="390"/>
      <c r="H242" s="390"/>
      <c r="I242" s="390"/>
      <c r="J242" s="194"/>
      <c r="K242" s="195"/>
      <c r="L242" s="195"/>
      <c r="M242" s="195"/>
      <c r="N242" s="194"/>
      <c r="O242" s="196"/>
      <c r="P242" s="196"/>
      <c r="Q242" s="196"/>
      <c r="R242" s="196"/>
      <c r="S242"/>
      <c r="T242" s="196"/>
      <c r="U242" s="196"/>
      <c r="V242" s="196"/>
      <c r="W242" s="196"/>
      <c r="X242" s="196"/>
      <c r="Y242" s="196"/>
      <c r="Z242" s="398"/>
      <c r="AA242" s="403"/>
      <c r="AB242" s="196"/>
      <c r="AC242" s="404"/>
      <c r="AD242" s="403"/>
      <c r="AE242" s="196"/>
      <c r="AF242" s="404"/>
      <c r="AG242" s="403"/>
      <c r="AH242" s="196"/>
      <c r="AI242" s="404"/>
      <c r="AJ242" s="403"/>
      <c r="AK242" s="196"/>
      <c r="AL242" s="404"/>
      <c r="AM242" s="403"/>
      <c r="AN242" s="196"/>
      <c r="AO242" s="404"/>
      <c r="AP242" s="403"/>
      <c r="AQ242" s="196"/>
      <c r="AR242" s="404"/>
      <c r="AS242" s="403"/>
      <c r="AT242" s="196"/>
      <c r="AU242" s="404"/>
      <c r="AV242" s="403"/>
      <c r="AW242" s="196"/>
      <c r="AX242" s="404"/>
      <c r="AY242" s="403"/>
      <c r="AZ242" s="196"/>
      <c r="BA242" s="404"/>
      <c r="BB242" s="403"/>
      <c r="BC242" s="196"/>
      <c r="BD242" s="404"/>
      <c r="BE242" s="403"/>
      <c r="BF242" s="196"/>
      <c r="BG242" s="404"/>
      <c r="BH242" s="403"/>
      <c r="BI242" s="196"/>
      <c r="BJ242" s="404"/>
      <c r="BK242" s="403"/>
      <c r="BL242" s="196"/>
      <c r="BM242" s="404"/>
      <c r="BN242" s="403"/>
      <c r="BO242" s="196"/>
      <c r="BP242" s="404"/>
      <c r="BQ242" s="403"/>
      <c r="BR242" s="196"/>
      <c r="BS242" s="404"/>
      <c r="BT242" s="403"/>
      <c r="BU242" s="196"/>
      <c r="BV242" s="404"/>
      <c r="BW242" s="403"/>
      <c r="BX242" s="196"/>
      <c r="BY242" s="404"/>
      <c r="BZ242" s="403"/>
      <c r="CA242" s="196"/>
      <c r="CB242" s="404"/>
      <c r="CC242" s="403"/>
      <c r="CD242" s="196"/>
      <c r="CE242" s="404"/>
      <c r="CF242" s="403"/>
      <c r="CG242" s="196"/>
      <c r="CH242" s="404"/>
      <c r="CI242" s="403"/>
      <c r="CJ242" s="196"/>
      <c r="CK242" s="404"/>
      <c r="CL242" s="403"/>
      <c r="CM242" s="196"/>
      <c r="CN242" s="404"/>
    </row>
    <row r="243" spans="7:92" x14ac:dyDescent="0.25">
      <c r="G243" s="390"/>
      <c r="H243" s="390"/>
      <c r="I243" s="390"/>
      <c r="J243" s="194"/>
      <c r="K243" s="195"/>
      <c r="L243" s="195"/>
      <c r="M243" s="195"/>
      <c r="N243" s="194"/>
      <c r="O243" s="196"/>
      <c r="P243" s="196"/>
      <c r="Q243" s="196"/>
      <c r="R243" s="196"/>
      <c r="S243"/>
      <c r="T243" s="196"/>
      <c r="U243" s="196"/>
      <c r="V243" s="196"/>
      <c r="W243" s="196"/>
      <c r="X243" s="196"/>
      <c r="Y243" s="196"/>
      <c r="Z243" s="398"/>
      <c r="AA243" s="403"/>
      <c r="AB243" s="196"/>
      <c r="AC243" s="404"/>
      <c r="AD243" s="403"/>
      <c r="AE243" s="196"/>
      <c r="AF243" s="404"/>
      <c r="AG243" s="403"/>
      <c r="AH243" s="196"/>
      <c r="AI243" s="404"/>
      <c r="AJ243" s="403"/>
      <c r="AK243" s="196"/>
      <c r="AL243" s="404"/>
      <c r="AM243" s="403"/>
      <c r="AN243" s="196"/>
      <c r="AO243" s="404"/>
      <c r="AP243" s="403"/>
      <c r="AQ243" s="196"/>
      <c r="AR243" s="404"/>
      <c r="AS243" s="403"/>
      <c r="AT243" s="196"/>
      <c r="AU243" s="404"/>
      <c r="AV243" s="403"/>
      <c r="AW243" s="196"/>
      <c r="AX243" s="404"/>
      <c r="AY243" s="403"/>
      <c r="AZ243" s="196"/>
      <c r="BA243" s="404"/>
      <c r="BB243" s="403"/>
      <c r="BC243" s="196"/>
      <c r="BD243" s="404"/>
      <c r="BE243" s="403"/>
      <c r="BF243" s="196"/>
      <c r="BG243" s="404"/>
      <c r="BH243" s="403"/>
      <c r="BI243" s="196"/>
      <c r="BJ243" s="404"/>
      <c r="BK243" s="403"/>
      <c r="BL243" s="196"/>
      <c r="BM243" s="404"/>
      <c r="BN243" s="403"/>
      <c r="BO243" s="196"/>
      <c r="BP243" s="404"/>
      <c r="BQ243" s="403"/>
      <c r="BR243" s="196"/>
      <c r="BS243" s="404"/>
      <c r="BT243" s="403"/>
      <c r="BU243" s="196"/>
      <c r="BV243" s="404"/>
      <c r="BW243" s="403"/>
      <c r="BX243" s="196"/>
      <c r="BY243" s="404"/>
      <c r="BZ243" s="403"/>
      <c r="CA243" s="196"/>
      <c r="CB243" s="404"/>
      <c r="CC243" s="403"/>
      <c r="CD243" s="196"/>
      <c r="CE243" s="404"/>
      <c r="CF243" s="403"/>
      <c r="CG243" s="196"/>
      <c r="CH243" s="404"/>
      <c r="CI243" s="403"/>
      <c r="CJ243" s="196"/>
      <c r="CK243" s="404"/>
      <c r="CL243" s="403"/>
      <c r="CM243" s="196"/>
      <c r="CN243" s="404"/>
    </row>
    <row r="244" spans="7:92" x14ac:dyDescent="0.25">
      <c r="G244" s="390"/>
      <c r="H244" s="390"/>
      <c r="I244" s="390"/>
      <c r="J244" s="194"/>
      <c r="K244" s="195"/>
      <c r="L244" s="195"/>
      <c r="M244" s="195"/>
      <c r="N244" s="194"/>
      <c r="O244" s="196"/>
      <c r="P244" s="196"/>
      <c r="Q244" s="196"/>
      <c r="R244" s="196"/>
      <c r="S244"/>
      <c r="T244" s="196"/>
      <c r="U244" s="196"/>
      <c r="V244" s="196"/>
      <c r="W244" s="196"/>
      <c r="X244" s="196"/>
      <c r="Y244" s="196"/>
      <c r="Z244" s="398"/>
      <c r="AA244" s="403"/>
      <c r="AB244" s="196"/>
      <c r="AC244" s="404"/>
      <c r="AD244" s="403"/>
      <c r="AE244" s="196"/>
      <c r="AF244" s="404"/>
      <c r="AG244" s="403"/>
      <c r="AH244" s="196"/>
      <c r="AI244" s="404"/>
      <c r="AJ244" s="403"/>
      <c r="AK244" s="196"/>
      <c r="AL244" s="404"/>
      <c r="AM244" s="403"/>
      <c r="AN244" s="196"/>
      <c r="AO244" s="404"/>
      <c r="AP244" s="403"/>
      <c r="AQ244" s="196"/>
      <c r="AR244" s="404"/>
      <c r="AS244" s="403"/>
      <c r="AT244" s="196"/>
      <c r="AU244" s="404"/>
      <c r="AV244" s="403"/>
      <c r="AW244" s="196"/>
      <c r="AX244" s="404"/>
      <c r="AY244" s="403"/>
      <c r="AZ244" s="196"/>
      <c r="BA244" s="404"/>
      <c r="BB244" s="403"/>
      <c r="BC244" s="196"/>
      <c r="BD244" s="404"/>
      <c r="BE244" s="403"/>
      <c r="BF244" s="196"/>
      <c r="BG244" s="404"/>
      <c r="BH244" s="403"/>
      <c r="BI244" s="196"/>
      <c r="BJ244" s="404"/>
      <c r="BK244" s="403"/>
      <c r="BL244" s="196"/>
      <c r="BM244" s="404"/>
      <c r="BN244" s="403"/>
      <c r="BO244" s="196"/>
      <c r="BP244" s="404"/>
      <c r="BQ244" s="403"/>
      <c r="BR244" s="196"/>
      <c r="BS244" s="404"/>
      <c r="BT244" s="403"/>
      <c r="BU244" s="196"/>
      <c r="BV244" s="404"/>
      <c r="BW244" s="403"/>
      <c r="BX244" s="196"/>
      <c r="BY244" s="404"/>
      <c r="BZ244" s="403"/>
      <c r="CA244" s="196"/>
      <c r="CB244" s="404"/>
      <c r="CC244" s="403"/>
      <c r="CD244" s="196"/>
      <c r="CE244" s="404"/>
      <c r="CF244" s="403"/>
      <c r="CG244" s="196"/>
      <c r="CH244" s="404"/>
      <c r="CI244" s="403"/>
      <c r="CJ244" s="196"/>
      <c r="CK244" s="404"/>
      <c r="CL244" s="403"/>
      <c r="CM244" s="196"/>
      <c r="CN244" s="404"/>
    </row>
    <row r="245" spans="7:92" x14ac:dyDescent="0.25">
      <c r="G245" s="390"/>
      <c r="H245" s="390"/>
      <c r="I245" s="390"/>
      <c r="J245" s="194"/>
      <c r="K245" s="195"/>
      <c r="L245" s="195"/>
      <c r="M245" s="195"/>
      <c r="N245" s="194"/>
      <c r="O245" s="196"/>
      <c r="P245" s="196"/>
      <c r="Q245" s="196"/>
      <c r="R245" s="196"/>
      <c r="S245"/>
      <c r="T245" s="196"/>
      <c r="U245" s="196"/>
      <c r="V245" s="196"/>
      <c r="W245" s="196"/>
      <c r="X245" s="196"/>
      <c r="Y245" s="196"/>
      <c r="Z245" s="398"/>
      <c r="AA245" s="403"/>
      <c r="AB245" s="196"/>
      <c r="AC245" s="404"/>
      <c r="AD245" s="403"/>
      <c r="AE245" s="196"/>
      <c r="AF245" s="404"/>
      <c r="AG245" s="403"/>
      <c r="AH245" s="196"/>
      <c r="AI245" s="404"/>
      <c r="AJ245" s="403"/>
      <c r="AK245" s="196"/>
      <c r="AL245" s="404"/>
      <c r="AM245" s="403"/>
      <c r="AN245" s="196"/>
      <c r="AO245" s="404"/>
      <c r="AP245" s="403"/>
      <c r="AQ245" s="196"/>
      <c r="AR245" s="404"/>
      <c r="AS245" s="403"/>
      <c r="AT245" s="196"/>
      <c r="AU245" s="404"/>
      <c r="AV245" s="403"/>
      <c r="AW245" s="196"/>
      <c r="AX245" s="404"/>
      <c r="AY245" s="403"/>
      <c r="AZ245" s="196"/>
      <c r="BA245" s="404"/>
      <c r="BB245" s="403"/>
      <c r="BC245" s="196"/>
      <c r="BD245" s="404"/>
      <c r="BE245" s="403"/>
      <c r="BF245" s="196"/>
      <c r="BG245" s="404"/>
      <c r="BH245" s="403"/>
      <c r="BI245" s="196"/>
      <c r="BJ245" s="404"/>
      <c r="BK245" s="403"/>
      <c r="BL245" s="196"/>
      <c r="BM245" s="404"/>
      <c r="BN245" s="403"/>
      <c r="BO245" s="196"/>
      <c r="BP245" s="404"/>
      <c r="BQ245" s="403"/>
      <c r="BR245" s="196"/>
      <c r="BS245" s="404"/>
      <c r="BT245" s="403"/>
      <c r="BU245" s="196"/>
      <c r="BV245" s="404"/>
      <c r="BW245" s="403"/>
      <c r="BX245" s="196"/>
      <c r="BY245" s="404"/>
      <c r="BZ245" s="403"/>
      <c r="CA245" s="196"/>
      <c r="CB245" s="404"/>
      <c r="CC245" s="403"/>
      <c r="CD245" s="196"/>
      <c r="CE245" s="404"/>
      <c r="CF245" s="403"/>
      <c r="CG245" s="196"/>
      <c r="CH245" s="404"/>
      <c r="CI245" s="403"/>
      <c r="CJ245" s="196"/>
      <c r="CK245" s="404"/>
      <c r="CL245" s="403"/>
      <c r="CM245" s="196"/>
      <c r="CN245" s="404"/>
    </row>
    <row r="246" spans="7:92" x14ac:dyDescent="0.25">
      <c r="G246" s="390"/>
      <c r="H246" s="390"/>
      <c r="I246" s="390"/>
      <c r="J246" s="194"/>
      <c r="K246" s="195"/>
      <c r="L246" s="195"/>
      <c r="M246" s="195"/>
      <c r="N246" s="194"/>
      <c r="O246" s="196"/>
      <c r="P246" s="196"/>
      <c r="Q246" s="196"/>
      <c r="R246" s="196"/>
      <c r="S246"/>
      <c r="T246" s="196"/>
      <c r="U246" s="196"/>
      <c r="V246" s="196"/>
      <c r="W246" s="196"/>
      <c r="X246" s="196"/>
      <c r="Y246" s="196"/>
      <c r="Z246" s="398"/>
      <c r="AA246" s="403"/>
      <c r="AB246" s="196"/>
      <c r="AC246" s="404"/>
      <c r="AD246" s="403"/>
      <c r="AE246" s="196"/>
      <c r="AF246" s="404"/>
      <c r="AG246" s="403"/>
      <c r="AH246" s="196"/>
      <c r="AI246" s="404"/>
      <c r="AJ246" s="403"/>
      <c r="AK246" s="196"/>
      <c r="AL246" s="404"/>
      <c r="AM246" s="403"/>
      <c r="AN246" s="196"/>
      <c r="AO246" s="404"/>
      <c r="AP246" s="403"/>
      <c r="AQ246" s="196"/>
      <c r="AR246" s="404"/>
      <c r="AS246" s="403"/>
      <c r="AT246" s="196"/>
      <c r="AU246" s="404"/>
      <c r="AV246" s="403"/>
      <c r="AW246" s="196"/>
      <c r="AX246" s="404"/>
      <c r="AY246" s="403"/>
      <c r="AZ246" s="196"/>
      <c r="BA246" s="404"/>
      <c r="BB246" s="403"/>
      <c r="BC246" s="196"/>
      <c r="BD246" s="404"/>
      <c r="BE246" s="403"/>
      <c r="BF246" s="196"/>
      <c r="BG246" s="404"/>
      <c r="BH246" s="403"/>
      <c r="BI246" s="196"/>
      <c r="BJ246" s="404"/>
      <c r="BK246" s="403"/>
      <c r="BL246" s="196"/>
      <c r="BM246" s="404"/>
      <c r="BN246" s="403"/>
      <c r="BO246" s="196"/>
      <c r="BP246" s="404"/>
      <c r="BQ246" s="403"/>
      <c r="BR246" s="196"/>
      <c r="BS246" s="404"/>
      <c r="BT246" s="403"/>
      <c r="BU246" s="196"/>
      <c r="BV246" s="404"/>
      <c r="BW246" s="403"/>
      <c r="BX246" s="196"/>
      <c r="BY246" s="404"/>
      <c r="BZ246" s="403"/>
      <c r="CA246" s="196"/>
      <c r="CB246" s="404"/>
      <c r="CC246" s="403"/>
      <c r="CD246" s="196"/>
      <c r="CE246" s="404"/>
      <c r="CF246" s="403"/>
      <c r="CG246" s="196"/>
      <c r="CH246" s="404"/>
      <c r="CI246" s="403"/>
      <c r="CJ246" s="196"/>
      <c r="CK246" s="404"/>
      <c r="CL246" s="403"/>
      <c r="CM246" s="196"/>
      <c r="CN246" s="404"/>
    </row>
    <row r="247" spans="7:92" x14ac:dyDescent="0.25">
      <c r="G247" s="390"/>
      <c r="H247" s="390"/>
      <c r="I247" s="390"/>
      <c r="J247" s="194"/>
      <c r="K247" s="195"/>
      <c r="L247" s="195"/>
      <c r="M247" s="195"/>
      <c r="N247" s="194"/>
      <c r="O247" s="196"/>
      <c r="P247" s="196"/>
      <c r="Q247" s="196"/>
      <c r="R247" s="196"/>
      <c r="S247"/>
      <c r="T247" s="196"/>
      <c r="U247" s="196"/>
      <c r="V247" s="196"/>
      <c r="W247" s="196"/>
      <c r="X247" s="196"/>
      <c r="Y247" s="196"/>
      <c r="Z247" s="398"/>
      <c r="AA247" s="403"/>
      <c r="AB247" s="196"/>
      <c r="AC247" s="404"/>
      <c r="AD247" s="403"/>
      <c r="AE247" s="196"/>
      <c r="AF247" s="404"/>
      <c r="AG247" s="403"/>
      <c r="AH247" s="196"/>
      <c r="AI247" s="404"/>
      <c r="AJ247" s="403"/>
      <c r="AK247" s="196"/>
      <c r="AL247" s="404"/>
      <c r="AM247" s="403"/>
      <c r="AN247" s="196"/>
      <c r="AO247" s="404"/>
      <c r="AP247" s="403"/>
      <c r="AQ247" s="196"/>
      <c r="AR247" s="404"/>
      <c r="AS247" s="403"/>
      <c r="AT247" s="196"/>
      <c r="AU247" s="404"/>
      <c r="AV247" s="403"/>
      <c r="AW247" s="196"/>
      <c r="AX247" s="404"/>
      <c r="AY247" s="403"/>
      <c r="AZ247" s="196"/>
      <c r="BA247" s="404"/>
      <c r="BB247" s="403"/>
      <c r="BC247" s="196"/>
      <c r="BD247" s="404"/>
      <c r="BE247" s="403"/>
      <c r="BF247" s="196"/>
      <c r="BG247" s="404"/>
      <c r="BH247" s="403"/>
      <c r="BI247" s="196"/>
      <c r="BJ247" s="404"/>
      <c r="BK247" s="403"/>
      <c r="BL247" s="196"/>
      <c r="BM247" s="404"/>
      <c r="BN247" s="403"/>
      <c r="BO247" s="196"/>
      <c r="BP247" s="404"/>
      <c r="BQ247" s="403"/>
      <c r="BR247" s="196"/>
      <c r="BS247" s="404"/>
      <c r="BT247" s="403"/>
      <c r="BU247" s="196"/>
      <c r="BV247" s="404"/>
      <c r="BW247" s="403"/>
      <c r="BX247" s="196"/>
      <c r="BY247" s="404"/>
      <c r="BZ247" s="403"/>
      <c r="CA247" s="196"/>
      <c r="CB247" s="404"/>
      <c r="CC247" s="403"/>
      <c r="CD247" s="196"/>
      <c r="CE247" s="404"/>
      <c r="CF247" s="403"/>
      <c r="CG247" s="196"/>
      <c r="CH247" s="404"/>
      <c r="CI247" s="403"/>
      <c r="CJ247" s="196"/>
      <c r="CK247" s="404"/>
      <c r="CL247" s="403"/>
      <c r="CM247" s="196"/>
      <c r="CN247" s="404"/>
    </row>
    <row r="248" spans="7:92" x14ac:dyDescent="0.25">
      <c r="G248" s="390"/>
      <c r="H248" s="390"/>
      <c r="I248" s="390"/>
      <c r="J248" s="194"/>
      <c r="K248" s="195"/>
      <c r="L248" s="195"/>
      <c r="M248" s="195"/>
      <c r="N248" s="194"/>
      <c r="O248" s="196"/>
      <c r="P248" s="196"/>
      <c r="Q248" s="196"/>
      <c r="R248" s="196"/>
      <c r="S248"/>
      <c r="T248" s="196"/>
      <c r="U248" s="196"/>
      <c r="V248" s="196"/>
      <c r="W248" s="196"/>
      <c r="X248" s="196"/>
      <c r="Y248" s="196"/>
      <c r="Z248" s="398"/>
      <c r="AA248" s="403"/>
      <c r="AB248" s="196"/>
      <c r="AC248" s="404"/>
      <c r="AD248" s="403"/>
      <c r="AE248" s="196"/>
      <c r="AF248" s="404"/>
      <c r="AG248" s="403"/>
      <c r="AH248" s="196"/>
      <c r="AI248" s="404"/>
      <c r="AJ248" s="403"/>
      <c r="AK248" s="196"/>
      <c r="AL248" s="404"/>
      <c r="AM248" s="403"/>
      <c r="AN248" s="196"/>
      <c r="AO248" s="404"/>
      <c r="AP248" s="403"/>
      <c r="AQ248" s="196"/>
      <c r="AR248" s="404"/>
      <c r="AS248" s="403"/>
      <c r="AT248" s="196"/>
      <c r="AU248" s="404"/>
      <c r="AV248" s="403"/>
      <c r="AW248" s="196"/>
      <c r="AX248" s="404"/>
      <c r="AY248" s="403"/>
      <c r="AZ248" s="196"/>
      <c r="BA248" s="404"/>
      <c r="BB248" s="403"/>
      <c r="BC248" s="196"/>
      <c r="BD248" s="404"/>
      <c r="BE248" s="403"/>
      <c r="BF248" s="196"/>
      <c r="BG248" s="404"/>
      <c r="BH248" s="403"/>
      <c r="BI248" s="196"/>
      <c r="BJ248" s="404"/>
      <c r="BK248" s="403"/>
      <c r="BL248" s="196"/>
      <c r="BM248" s="404"/>
      <c r="BN248" s="403"/>
      <c r="BO248" s="196"/>
      <c r="BP248" s="404"/>
      <c r="BQ248" s="403"/>
      <c r="BR248" s="196"/>
      <c r="BS248" s="404"/>
      <c r="BT248" s="403"/>
      <c r="BU248" s="196"/>
      <c r="BV248" s="404"/>
      <c r="BW248" s="403"/>
      <c r="BX248" s="196"/>
      <c r="BY248" s="404"/>
      <c r="BZ248" s="403"/>
      <c r="CA248" s="196"/>
      <c r="CB248" s="404"/>
      <c r="CC248" s="403"/>
      <c r="CD248" s="196"/>
      <c r="CE248" s="404"/>
      <c r="CF248" s="403"/>
      <c r="CG248" s="196"/>
      <c r="CH248" s="404"/>
      <c r="CI248" s="403"/>
      <c r="CJ248" s="196"/>
      <c r="CK248" s="404"/>
      <c r="CL248" s="403"/>
      <c r="CM248" s="196"/>
      <c r="CN248" s="404"/>
    </row>
    <row r="249" spans="7:92" x14ac:dyDescent="0.25">
      <c r="G249" s="390"/>
      <c r="H249" s="390"/>
      <c r="I249" s="390"/>
      <c r="J249" s="194"/>
      <c r="K249" s="195"/>
      <c r="L249" s="195"/>
      <c r="M249" s="195"/>
      <c r="N249" s="194"/>
      <c r="O249" s="196"/>
      <c r="P249" s="196"/>
      <c r="Q249" s="196"/>
      <c r="R249" s="196"/>
      <c r="S249"/>
      <c r="T249" s="196"/>
      <c r="U249" s="196"/>
      <c r="V249" s="196"/>
      <c r="W249" s="196"/>
      <c r="X249" s="196"/>
      <c r="Y249" s="196"/>
      <c r="Z249" s="398"/>
      <c r="AA249" s="403"/>
      <c r="AB249" s="196"/>
      <c r="AC249" s="404"/>
      <c r="AD249" s="403"/>
      <c r="AE249" s="196"/>
      <c r="AF249" s="404"/>
      <c r="AG249" s="403"/>
      <c r="AH249" s="196"/>
      <c r="AI249" s="404"/>
      <c r="AJ249" s="403"/>
      <c r="AK249" s="196"/>
      <c r="AL249" s="404"/>
      <c r="AM249" s="403"/>
      <c r="AN249" s="196"/>
      <c r="AO249" s="404"/>
      <c r="AP249" s="403"/>
      <c r="AQ249" s="196"/>
      <c r="AR249" s="404"/>
      <c r="AS249" s="403"/>
      <c r="AT249" s="196"/>
      <c r="AU249" s="404"/>
      <c r="AV249" s="403"/>
      <c r="AW249" s="196"/>
      <c r="AX249" s="404"/>
      <c r="AY249" s="403"/>
      <c r="AZ249" s="196"/>
      <c r="BA249" s="404"/>
      <c r="BB249" s="403"/>
      <c r="BC249" s="196"/>
      <c r="BD249" s="404"/>
      <c r="BE249" s="403"/>
      <c r="BF249" s="196"/>
      <c r="BG249" s="404"/>
      <c r="BH249" s="403"/>
      <c r="BI249" s="196"/>
      <c r="BJ249" s="404"/>
      <c r="BK249" s="403"/>
      <c r="BL249" s="196"/>
      <c r="BM249" s="404"/>
      <c r="BN249" s="403"/>
      <c r="BO249" s="196"/>
      <c r="BP249" s="404"/>
      <c r="BQ249" s="403"/>
      <c r="BR249" s="196"/>
      <c r="BS249" s="404"/>
      <c r="BT249" s="403"/>
      <c r="BU249" s="196"/>
      <c r="BV249" s="404"/>
      <c r="BW249" s="403"/>
      <c r="BX249" s="196"/>
      <c r="BY249" s="404"/>
      <c r="BZ249" s="403"/>
      <c r="CA249" s="196"/>
      <c r="CB249" s="404"/>
      <c r="CC249" s="403"/>
      <c r="CD249" s="196"/>
      <c r="CE249" s="404"/>
      <c r="CF249" s="403"/>
      <c r="CG249" s="196"/>
      <c r="CH249" s="404"/>
      <c r="CI249" s="403"/>
      <c r="CJ249" s="196"/>
      <c r="CK249" s="404"/>
      <c r="CL249" s="403"/>
      <c r="CM249" s="196"/>
      <c r="CN249" s="404"/>
    </row>
    <row r="250" spans="7:92" x14ac:dyDescent="0.25">
      <c r="G250" s="390"/>
      <c r="H250" s="390"/>
      <c r="I250" s="390"/>
      <c r="J250" s="194"/>
      <c r="K250" s="195"/>
      <c r="L250" s="195"/>
      <c r="M250" s="195"/>
      <c r="N250" s="194"/>
      <c r="O250" s="196"/>
      <c r="P250" s="196"/>
      <c r="Q250" s="196"/>
      <c r="R250" s="196"/>
      <c r="S250"/>
      <c r="T250" s="196"/>
      <c r="U250" s="196"/>
      <c r="V250" s="196"/>
      <c r="W250" s="196"/>
      <c r="X250" s="196"/>
      <c r="Y250" s="196"/>
      <c r="Z250" s="398"/>
      <c r="AA250" s="403"/>
      <c r="AB250" s="196"/>
      <c r="AC250" s="404"/>
      <c r="AD250" s="403"/>
      <c r="AE250" s="196"/>
      <c r="AF250" s="404"/>
      <c r="AG250" s="403"/>
      <c r="AH250" s="196"/>
      <c r="AI250" s="404"/>
      <c r="AJ250" s="403"/>
      <c r="AK250" s="196"/>
      <c r="AL250" s="404"/>
      <c r="AM250" s="403"/>
      <c r="AN250" s="196"/>
      <c r="AO250" s="404"/>
      <c r="AP250" s="403"/>
      <c r="AQ250" s="196"/>
      <c r="AR250" s="404"/>
      <c r="AS250" s="403"/>
      <c r="AT250" s="196"/>
      <c r="AU250" s="404"/>
      <c r="AV250" s="403"/>
      <c r="AW250" s="196"/>
      <c r="AX250" s="404"/>
      <c r="AY250" s="403"/>
      <c r="AZ250" s="196"/>
      <c r="BA250" s="404"/>
      <c r="BB250" s="403"/>
      <c r="BC250" s="196"/>
      <c r="BD250" s="404"/>
      <c r="BE250" s="403"/>
      <c r="BF250" s="196"/>
      <c r="BG250" s="404"/>
      <c r="BH250" s="403"/>
      <c r="BI250" s="196"/>
      <c r="BJ250" s="404"/>
      <c r="BK250" s="403"/>
      <c r="BL250" s="196"/>
      <c r="BM250" s="404"/>
      <c r="BN250" s="403"/>
      <c r="BO250" s="196"/>
      <c r="BP250" s="404"/>
      <c r="BQ250" s="403"/>
      <c r="BR250" s="196"/>
      <c r="BS250" s="404"/>
      <c r="BT250" s="403"/>
      <c r="BU250" s="196"/>
      <c r="BV250" s="404"/>
      <c r="BW250" s="403"/>
      <c r="BX250" s="196"/>
      <c r="BY250" s="404"/>
      <c r="BZ250" s="403"/>
      <c r="CA250" s="196"/>
      <c r="CB250" s="404"/>
      <c r="CC250" s="403"/>
      <c r="CD250" s="196"/>
      <c r="CE250" s="404"/>
      <c r="CF250" s="403"/>
      <c r="CG250" s="196"/>
      <c r="CH250" s="404"/>
      <c r="CI250" s="403"/>
      <c r="CJ250" s="196"/>
      <c r="CK250" s="404"/>
      <c r="CL250" s="403"/>
      <c r="CM250" s="196"/>
      <c r="CN250" s="404"/>
    </row>
    <row r="251" spans="7:92" x14ac:dyDescent="0.25">
      <c r="G251" s="390"/>
      <c r="H251" s="390"/>
      <c r="I251" s="390"/>
      <c r="J251" s="194"/>
      <c r="K251" s="195"/>
      <c r="L251" s="195"/>
      <c r="M251" s="195"/>
      <c r="N251" s="194"/>
      <c r="O251" s="196"/>
      <c r="P251" s="196"/>
      <c r="Q251" s="196"/>
      <c r="R251" s="196"/>
      <c r="S251"/>
      <c r="T251" s="196"/>
      <c r="U251" s="196"/>
      <c r="V251" s="196"/>
      <c r="W251" s="196"/>
      <c r="X251" s="196"/>
      <c r="Y251" s="196"/>
      <c r="Z251" s="398"/>
      <c r="AA251" s="403"/>
      <c r="AB251" s="196"/>
      <c r="AC251" s="404"/>
      <c r="AD251" s="403"/>
      <c r="AE251" s="196"/>
      <c r="AF251" s="404"/>
      <c r="AG251" s="403"/>
      <c r="AH251" s="196"/>
      <c r="AI251" s="404"/>
      <c r="AJ251" s="403"/>
      <c r="AK251" s="196"/>
      <c r="AL251" s="404"/>
      <c r="AM251" s="403"/>
      <c r="AN251" s="196"/>
      <c r="AO251" s="404"/>
      <c r="AP251" s="403"/>
      <c r="AQ251" s="196"/>
      <c r="AR251" s="404"/>
      <c r="AS251" s="403"/>
      <c r="AT251" s="196"/>
      <c r="AU251" s="404"/>
      <c r="AV251" s="403"/>
      <c r="AW251" s="196"/>
      <c r="AX251" s="404"/>
      <c r="AY251" s="403"/>
      <c r="AZ251" s="196"/>
      <c r="BA251" s="404"/>
      <c r="BB251" s="403"/>
      <c r="BC251" s="196"/>
      <c r="BD251" s="404"/>
      <c r="BE251" s="403"/>
      <c r="BF251" s="196"/>
      <c r="BG251" s="404"/>
      <c r="BH251" s="403"/>
      <c r="BI251" s="196"/>
      <c r="BJ251" s="404"/>
      <c r="BK251" s="403"/>
      <c r="BL251" s="196"/>
      <c r="BM251" s="404"/>
      <c r="BN251" s="403"/>
      <c r="BO251" s="196"/>
      <c r="BP251" s="404"/>
      <c r="BQ251" s="403"/>
      <c r="BR251" s="196"/>
      <c r="BS251" s="404"/>
      <c r="BT251" s="403"/>
      <c r="BU251" s="196"/>
      <c r="BV251" s="404"/>
      <c r="BW251" s="403"/>
      <c r="BX251" s="196"/>
      <c r="BY251" s="404"/>
      <c r="BZ251" s="403"/>
      <c r="CA251" s="196"/>
      <c r="CB251" s="404"/>
      <c r="CC251" s="403"/>
      <c r="CD251" s="196"/>
      <c r="CE251" s="404"/>
      <c r="CF251" s="403"/>
      <c r="CG251" s="196"/>
      <c r="CH251" s="404"/>
      <c r="CI251" s="403"/>
      <c r="CJ251" s="196"/>
      <c r="CK251" s="404"/>
      <c r="CL251" s="403"/>
      <c r="CM251" s="196"/>
      <c r="CN251" s="404"/>
    </row>
    <row r="252" spans="7:92" x14ac:dyDescent="0.25">
      <c r="G252" s="390"/>
      <c r="H252" s="390"/>
      <c r="I252" s="390"/>
      <c r="J252" s="194"/>
      <c r="K252" s="195"/>
      <c r="L252" s="195"/>
      <c r="M252" s="195"/>
      <c r="N252" s="194"/>
      <c r="O252" s="196"/>
      <c r="P252" s="196"/>
      <c r="Q252" s="196"/>
      <c r="R252" s="196"/>
      <c r="S252"/>
      <c r="T252" s="196"/>
      <c r="U252" s="196"/>
      <c r="V252" s="196"/>
      <c r="W252" s="196"/>
      <c r="X252" s="196"/>
      <c r="Y252" s="196"/>
      <c r="Z252" s="398"/>
      <c r="AA252" s="403"/>
      <c r="AB252" s="196"/>
      <c r="AC252" s="404"/>
      <c r="AD252" s="403"/>
      <c r="AE252" s="196"/>
      <c r="AF252" s="404"/>
      <c r="AG252" s="403"/>
      <c r="AH252" s="196"/>
      <c r="AI252" s="404"/>
      <c r="AJ252" s="403"/>
      <c r="AK252" s="196"/>
      <c r="AL252" s="404"/>
      <c r="AM252" s="403"/>
      <c r="AN252" s="196"/>
      <c r="AO252" s="404"/>
      <c r="AP252" s="403"/>
      <c r="AQ252" s="196"/>
      <c r="AR252" s="404"/>
      <c r="AS252" s="403"/>
      <c r="AT252" s="196"/>
      <c r="AU252" s="404"/>
      <c r="AV252" s="403"/>
      <c r="AW252" s="196"/>
      <c r="AX252" s="404"/>
      <c r="AY252" s="403"/>
      <c r="AZ252" s="196"/>
      <c r="BA252" s="404"/>
      <c r="BB252" s="403"/>
      <c r="BC252" s="196"/>
      <c r="BD252" s="404"/>
      <c r="BE252" s="403"/>
      <c r="BF252" s="196"/>
      <c r="BG252" s="404"/>
      <c r="BH252" s="403"/>
      <c r="BI252" s="196"/>
      <c r="BJ252" s="404"/>
      <c r="BK252" s="403"/>
      <c r="BL252" s="196"/>
      <c r="BM252" s="404"/>
      <c r="BN252" s="403"/>
      <c r="BO252" s="196"/>
      <c r="BP252" s="404"/>
      <c r="BQ252" s="403"/>
      <c r="BR252" s="196"/>
      <c r="BS252" s="404"/>
      <c r="BT252" s="403"/>
      <c r="BU252" s="196"/>
      <c r="BV252" s="404"/>
      <c r="BW252" s="403"/>
      <c r="BX252" s="196"/>
      <c r="BY252" s="404"/>
      <c r="BZ252" s="403"/>
      <c r="CA252" s="196"/>
      <c r="CB252" s="404"/>
      <c r="CC252" s="403"/>
      <c r="CD252" s="196"/>
      <c r="CE252" s="404"/>
      <c r="CF252" s="403"/>
      <c r="CG252" s="196"/>
      <c r="CH252" s="404"/>
      <c r="CI252" s="403"/>
      <c r="CJ252" s="196"/>
      <c r="CK252" s="404"/>
      <c r="CL252" s="403"/>
      <c r="CM252" s="196"/>
      <c r="CN252" s="404"/>
    </row>
    <row r="253" spans="7:92" x14ac:dyDescent="0.25">
      <c r="G253" s="390"/>
      <c r="H253" s="390"/>
      <c r="I253" s="390"/>
      <c r="J253" s="194"/>
      <c r="K253" s="195"/>
      <c r="L253" s="195"/>
      <c r="M253" s="195"/>
      <c r="N253" s="194"/>
      <c r="O253" s="196"/>
      <c r="P253" s="196"/>
      <c r="Q253" s="196"/>
      <c r="R253" s="196"/>
      <c r="S253"/>
      <c r="T253" s="196"/>
      <c r="U253" s="196"/>
      <c r="V253" s="196"/>
      <c r="W253" s="196"/>
      <c r="X253" s="196"/>
      <c r="Y253" s="196"/>
      <c r="Z253" s="398"/>
      <c r="AA253" s="403"/>
      <c r="AB253" s="196"/>
      <c r="AC253" s="404"/>
      <c r="AD253" s="403"/>
      <c r="AE253" s="196"/>
      <c r="AF253" s="404"/>
      <c r="AG253" s="403"/>
      <c r="AH253" s="196"/>
      <c r="AI253" s="404"/>
      <c r="AJ253" s="403"/>
      <c r="AK253" s="196"/>
      <c r="AL253" s="404"/>
      <c r="AM253" s="403"/>
      <c r="AN253" s="196"/>
      <c r="AO253" s="404"/>
      <c r="AP253" s="403"/>
      <c r="AQ253" s="196"/>
      <c r="AR253" s="404"/>
      <c r="AS253" s="403"/>
      <c r="AT253" s="196"/>
      <c r="AU253" s="404"/>
      <c r="AV253" s="403"/>
      <c r="AW253" s="196"/>
      <c r="AX253" s="404"/>
      <c r="AY253" s="403"/>
      <c r="AZ253" s="196"/>
      <c r="BA253" s="404"/>
      <c r="BB253" s="403"/>
      <c r="BC253" s="196"/>
      <c r="BD253" s="404"/>
      <c r="BE253" s="403"/>
      <c r="BF253" s="196"/>
      <c r="BG253" s="404"/>
      <c r="BH253" s="403"/>
      <c r="BI253" s="196"/>
      <c r="BJ253" s="404"/>
      <c r="BK253" s="403"/>
      <c r="BL253" s="196"/>
      <c r="BM253" s="404"/>
      <c r="BN253" s="403"/>
      <c r="BO253" s="196"/>
      <c r="BP253" s="404"/>
      <c r="BQ253" s="403"/>
      <c r="BR253" s="196"/>
      <c r="BS253" s="404"/>
      <c r="BT253" s="403"/>
      <c r="BU253" s="196"/>
      <c r="BV253" s="404"/>
      <c r="BW253" s="403"/>
      <c r="BX253" s="196"/>
      <c r="BY253" s="404"/>
      <c r="BZ253" s="403"/>
      <c r="CA253" s="196"/>
      <c r="CB253" s="404"/>
      <c r="CC253" s="403"/>
      <c r="CD253" s="196"/>
      <c r="CE253" s="404"/>
      <c r="CF253" s="403"/>
      <c r="CG253" s="196"/>
      <c r="CH253" s="404"/>
      <c r="CI253" s="403"/>
      <c r="CJ253" s="196"/>
      <c r="CK253" s="404"/>
      <c r="CL253" s="403"/>
      <c r="CM253" s="196"/>
      <c r="CN253" s="404"/>
    </row>
    <row r="254" spans="7:92" x14ac:dyDescent="0.25">
      <c r="G254" s="390"/>
      <c r="H254" s="390"/>
      <c r="I254" s="390"/>
      <c r="J254" s="194"/>
      <c r="K254" s="195"/>
      <c r="L254" s="195"/>
      <c r="M254" s="195"/>
      <c r="N254" s="194"/>
      <c r="O254" s="196"/>
      <c r="P254" s="196"/>
      <c r="Q254" s="196"/>
      <c r="R254" s="196"/>
      <c r="S254"/>
      <c r="T254" s="196"/>
      <c r="U254" s="196"/>
      <c r="V254" s="196"/>
      <c r="W254" s="196"/>
      <c r="X254" s="196"/>
      <c r="Y254" s="196"/>
      <c r="Z254" s="398"/>
      <c r="AA254" s="403"/>
      <c r="AB254" s="196"/>
      <c r="AC254" s="404"/>
      <c r="AD254" s="403"/>
      <c r="AE254" s="196"/>
      <c r="AF254" s="404"/>
      <c r="AG254" s="403"/>
      <c r="AH254" s="196"/>
      <c r="AI254" s="404"/>
      <c r="AJ254" s="403"/>
      <c r="AK254" s="196"/>
      <c r="AL254" s="404"/>
      <c r="AM254" s="403"/>
      <c r="AN254" s="196"/>
      <c r="AO254" s="404"/>
      <c r="AP254" s="403"/>
      <c r="AQ254" s="196"/>
      <c r="AR254" s="404"/>
      <c r="AS254" s="403"/>
      <c r="AT254" s="196"/>
      <c r="AU254" s="404"/>
      <c r="AV254" s="403"/>
      <c r="AW254" s="196"/>
      <c r="AX254" s="404"/>
      <c r="AY254" s="403"/>
      <c r="AZ254" s="196"/>
      <c r="BA254" s="404"/>
      <c r="BB254" s="403"/>
      <c r="BC254" s="196"/>
      <c r="BD254" s="404"/>
      <c r="BE254" s="403"/>
      <c r="BF254" s="196"/>
      <c r="BG254" s="404"/>
      <c r="BH254" s="403"/>
      <c r="BI254" s="196"/>
      <c r="BJ254" s="404"/>
      <c r="BK254" s="403"/>
      <c r="BL254" s="196"/>
      <c r="BM254" s="404"/>
      <c r="BN254" s="403"/>
      <c r="BO254" s="196"/>
      <c r="BP254" s="404"/>
      <c r="BQ254" s="403"/>
      <c r="BR254" s="196"/>
      <c r="BS254" s="404"/>
      <c r="BT254" s="403"/>
      <c r="BU254" s="196"/>
      <c r="BV254" s="404"/>
      <c r="BW254" s="403"/>
      <c r="BX254" s="196"/>
      <c r="BY254" s="404"/>
      <c r="BZ254" s="403"/>
      <c r="CA254" s="196"/>
      <c r="CB254" s="404"/>
      <c r="CC254" s="403"/>
      <c r="CD254" s="196"/>
      <c r="CE254" s="404"/>
      <c r="CF254" s="403"/>
      <c r="CG254" s="196"/>
      <c r="CH254" s="404"/>
      <c r="CI254" s="403"/>
      <c r="CJ254" s="196"/>
      <c r="CK254" s="404"/>
      <c r="CL254" s="403"/>
      <c r="CM254" s="196"/>
      <c r="CN254" s="404"/>
    </row>
    <row r="255" spans="7:92" x14ac:dyDescent="0.25">
      <c r="G255" s="390"/>
      <c r="H255" s="390"/>
      <c r="I255" s="390"/>
      <c r="J255" s="194"/>
      <c r="K255" s="195"/>
      <c r="L255" s="195"/>
      <c r="M255" s="195"/>
      <c r="N255" s="194"/>
      <c r="O255" s="196"/>
      <c r="P255" s="196"/>
      <c r="Q255" s="196"/>
      <c r="R255" s="196"/>
      <c r="S255"/>
      <c r="T255" s="196"/>
      <c r="U255" s="196"/>
      <c r="V255" s="196"/>
      <c r="W255" s="196"/>
      <c r="X255" s="196"/>
      <c r="Y255" s="196"/>
      <c r="Z255" s="398"/>
      <c r="AA255" s="403"/>
      <c r="AB255" s="196"/>
      <c r="AC255" s="404"/>
      <c r="AD255" s="403"/>
      <c r="AE255" s="196"/>
      <c r="AF255" s="404"/>
      <c r="AG255" s="403"/>
      <c r="AH255" s="196"/>
      <c r="AI255" s="404"/>
      <c r="AJ255" s="403"/>
      <c r="AK255" s="196"/>
      <c r="AL255" s="404"/>
      <c r="AM255" s="403"/>
      <c r="AN255" s="196"/>
      <c r="AO255" s="404"/>
      <c r="AP255" s="403"/>
      <c r="AQ255" s="196"/>
      <c r="AR255" s="404"/>
      <c r="AS255" s="403"/>
      <c r="AT255" s="196"/>
      <c r="AU255" s="404"/>
      <c r="AV255" s="403"/>
      <c r="AW255" s="196"/>
      <c r="AX255" s="404"/>
      <c r="AY255" s="403"/>
      <c r="AZ255" s="196"/>
      <c r="BA255" s="404"/>
      <c r="BB255" s="403"/>
      <c r="BC255" s="196"/>
      <c r="BD255" s="404"/>
      <c r="BE255" s="403"/>
      <c r="BF255" s="196"/>
      <c r="BG255" s="404"/>
      <c r="BH255" s="403"/>
      <c r="BI255" s="196"/>
      <c r="BJ255" s="404"/>
      <c r="BK255" s="403"/>
      <c r="BL255" s="196"/>
      <c r="BM255" s="404"/>
      <c r="BN255" s="403"/>
      <c r="BO255" s="196"/>
      <c r="BP255" s="404"/>
      <c r="BQ255" s="403"/>
      <c r="BR255" s="196"/>
      <c r="BS255" s="404"/>
      <c r="BT255" s="403"/>
      <c r="BU255" s="196"/>
      <c r="BV255" s="404"/>
      <c r="BW255" s="403"/>
      <c r="BX255" s="196"/>
      <c r="BY255" s="404"/>
      <c r="BZ255" s="403"/>
      <c r="CA255" s="196"/>
      <c r="CB255" s="404"/>
      <c r="CC255" s="403"/>
      <c r="CD255" s="196"/>
      <c r="CE255" s="404"/>
      <c r="CF255" s="403"/>
      <c r="CG255" s="196"/>
      <c r="CH255" s="404"/>
      <c r="CI255" s="403"/>
      <c r="CJ255" s="196"/>
      <c r="CK255" s="404"/>
      <c r="CL255" s="403"/>
      <c r="CM255" s="196"/>
      <c r="CN255" s="404"/>
    </row>
    <row r="256" spans="7:92" x14ac:dyDescent="0.25">
      <c r="G256" s="390"/>
      <c r="H256" s="390"/>
      <c r="I256" s="390"/>
      <c r="J256" s="194"/>
      <c r="K256" s="195"/>
      <c r="L256" s="195"/>
      <c r="M256" s="195"/>
      <c r="N256" s="194"/>
      <c r="O256" s="196"/>
      <c r="P256" s="196"/>
      <c r="Q256" s="196"/>
      <c r="R256" s="196"/>
      <c r="S256"/>
      <c r="T256" s="196"/>
      <c r="U256" s="196"/>
      <c r="V256" s="196"/>
      <c r="W256" s="196"/>
      <c r="X256" s="196"/>
      <c r="Y256" s="196"/>
      <c r="Z256" s="398"/>
      <c r="AA256" s="403"/>
      <c r="AB256" s="196"/>
      <c r="AC256" s="404"/>
      <c r="AD256" s="403"/>
      <c r="AE256" s="196"/>
      <c r="AF256" s="404"/>
      <c r="AG256" s="403"/>
      <c r="AH256" s="196"/>
      <c r="AI256" s="404"/>
      <c r="AJ256" s="403"/>
      <c r="AK256" s="196"/>
      <c r="AL256" s="404"/>
      <c r="AM256" s="403"/>
      <c r="AN256" s="196"/>
      <c r="AO256" s="404"/>
      <c r="AP256" s="403"/>
      <c r="AQ256" s="196"/>
      <c r="AR256" s="404"/>
      <c r="AS256" s="403"/>
      <c r="AT256" s="196"/>
      <c r="AU256" s="404"/>
      <c r="AV256" s="403"/>
      <c r="AW256" s="196"/>
      <c r="AX256" s="404"/>
      <c r="AY256" s="403"/>
      <c r="AZ256" s="196"/>
      <c r="BA256" s="404"/>
      <c r="BB256" s="403"/>
      <c r="BC256" s="196"/>
      <c r="BD256" s="404"/>
      <c r="BE256" s="403"/>
      <c r="BF256" s="196"/>
      <c r="BG256" s="404"/>
      <c r="BH256" s="403"/>
      <c r="BI256" s="196"/>
      <c r="BJ256" s="404"/>
      <c r="BK256" s="403"/>
      <c r="BL256" s="196"/>
      <c r="BM256" s="404"/>
      <c r="BN256" s="403"/>
      <c r="BO256" s="196"/>
      <c r="BP256" s="404"/>
      <c r="BQ256" s="403"/>
      <c r="BR256" s="196"/>
      <c r="BS256" s="404"/>
      <c r="BT256" s="403"/>
      <c r="BU256" s="196"/>
      <c r="BV256" s="404"/>
      <c r="BW256" s="403"/>
      <c r="BX256" s="196"/>
      <c r="BY256" s="404"/>
      <c r="BZ256" s="403"/>
      <c r="CA256" s="196"/>
      <c r="CB256" s="404"/>
      <c r="CC256" s="403"/>
      <c r="CD256" s="196"/>
      <c r="CE256" s="404"/>
      <c r="CF256" s="403"/>
      <c r="CG256" s="196"/>
      <c r="CH256" s="404"/>
      <c r="CI256" s="403"/>
      <c r="CJ256" s="196"/>
      <c r="CK256" s="404"/>
      <c r="CL256" s="403"/>
      <c r="CM256" s="196"/>
      <c r="CN256" s="404"/>
    </row>
    <row r="257" spans="7:92" x14ac:dyDescent="0.25">
      <c r="G257" s="390"/>
      <c r="H257" s="390"/>
      <c r="I257" s="390"/>
      <c r="J257" s="194"/>
      <c r="K257" s="195"/>
      <c r="L257" s="195"/>
      <c r="M257" s="195"/>
      <c r="N257" s="194"/>
      <c r="O257" s="196"/>
      <c r="P257" s="196"/>
      <c r="Q257" s="196"/>
      <c r="R257" s="196"/>
      <c r="S257"/>
      <c r="T257" s="196"/>
      <c r="U257" s="196"/>
      <c r="V257" s="196"/>
      <c r="W257" s="196"/>
      <c r="X257" s="196"/>
      <c r="Y257" s="196"/>
      <c r="Z257" s="398"/>
      <c r="AA257" s="403"/>
      <c r="AB257" s="196"/>
      <c r="AC257" s="404"/>
      <c r="AD257" s="403"/>
      <c r="AE257" s="196"/>
      <c r="AF257" s="404"/>
      <c r="AG257" s="403"/>
      <c r="AH257" s="196"/>
      <c r="AI257" s="404"/>
      <c r="AJ257" s="403"/>
      <c r="AK257" s="196"/>
      <c r="AL257" s="404"/>
      <c r="AM257" s="403"/>
      <c r="AN257" s="196"/>
      <c r="AO257" s="404"/>
      <c r="AP257" s="403"/>
      <c r="AQ257" s="196"/>
      <c r="AR257" s="404"/>
      <c r="AS257" s="403"/>
      <c r="AT257" s="196"/>
      <c r="AU257" s="404"/>
      <c r="AV257" s="403"/>
      <c r="AW257" s="196"/>
      <c r="AX257" s="404"/>
      <c r="AY257" s="403"/>
      <c r="AZ257" s="196"/>
      <c r="BA257" s="404"/>
      <c r="BB257" s="403"/>
      <c r="BC257" s="196"/>
      <c r="BD257" s="404"/>
      <c r="BE257" s="403"/>
      <c r="BF257" s="196"/>
      <c r="BG257" s="404"/>
      <c r="BH257" s="403"/>
      <c r="BI257" s="196"/>
      <c r="BJ257" s="404"/>
      <c r="BK257" s="403"/>
      <c r="BL257" s="196"/>
      <c r="BM257" s="404"/>
      <c r="BN257" s="403"/>
      <c r="BO257" s="196"/>
      <c r="BP257" s="404"/>
      <c r="BQ257" s="403"/>
      <c r="BR257" s="196"/>
      <c r="BS257" s="404"/>
      <c r="BT257" s="403"/>
      <c r="BU257" s="196"/>
      <c r="BV257" s="404"/>
      <c r="BW257" s="403"/>
      <c r="BX257" s="196"/>
      <c r="BY257" s="404"/>
      <c r="BZ257" s="403"/>
      <c r="CA257" s="196"/>
      <c r="CB257" s="404"/>
      <c r="CC257" s="403"/>
      <c r="CD257" s="196"/>
      <c r="CE257" s="404"/>
      <c r="CF257" s="403"/>
      <c r="CG257" s="196"/>
      <c r="CH257" s="404"/>
      <c r="CI257" s="403"/>
      <c r="CJ257" s="196"/>
      <c r="CK257" s="404"/>
      <c r="CL257" s="403"/>
      <c r="CM257" s="196"/>
      <c r="CN257" s="404"/>
    </row>
    <row r="258" spans="7:92" x14ac:dyDescent="0.25">
      <c r="G258" s="390"/>
      <c r="H258" s="390"/>
      <c r="I258" s="390"/>
      <c r="J258" s="194"/>
      <c r="K258" s="195"/>
      <c r="L258" s="195"/>
      <c r="M258" s="195"/>
      <c r="N258" s="194"/>
      <c r="O258" s="196"/>
      <c r="P258" s="196"/>
      <c r="Q258" s="196"/>
      <c r="R258" s="196"/>
      <c r="S258"/>
      <c r="T258" s="196"/>
      <c r="U258" s="196"/>
      <c r="V258" s="196"/>
      <c r="W258" s="196"/>
      <c r="X258" s="196"/>
      <c r="Y258" s="196"/>
      <c r="Z258" s="398"/>
      <c r="AA258" s="403"/>
      <c r="AB258" s="196"/>
      <c r="AC258" s="404"/>
      <c r="AD258" s="403"/>
      <c r="AE258" s="196"/>
      <c r="AF258" s="404"/>
      <c r="AG258" s="403"/>
      <c r="AH258" s="196"/>
      <c r="AI258" s="404"/>
      <c r="AJ258" s="403"/>
      <c r="AK258" s="196"/>
      <c r="AL258" s="404"/>
      <c r="AM258" s="403"/>
      <c r="AN258" s="196"/>
      <c r="AO258" s="404"/>
      <c r="AP258" s="403"/>
      <c r="AQ258" s="196"/>
      <c r="AR258" s="404"/>
      <c r="AS258" s="403"/>
      <c r="AT258" s="196"/>
      <c r="AU258" s="404"/>
      <c r="AV258" s="403"/>
      <c r="AW258" s="196"/>
      <c r="AX258" s="404"/>
      <c r="AY258" s="403"/>
      <c r="AZ258" s="196"/>
      <c r="BA258" s="404"/>
      <c r="BB258" s="403"/>
      <c r="BC258" s="196"/>
      <c r="BD258" s="404"/>
      <c r="BE258" s="403"/>
      <c r="BF258" s="196"/>
      <c r="BG258" s="404"/>
      <c r="BH258" s="403"/>
      <c r="BI258" s="196"/>
      <c r="BJ258" s="404"/>
      <c r="BK258" s="403"/>
      <c r="BL258" s="196"/>
      <c r="BM258" s="404"/>
      <c r="BN258" s="403"/>
      <c r="BO258" s="196"/>
      <c r="BP258" s="404"/>
      <c r="BQ258" s="403"/>
      <c r="BR258" s="196"/>
      <c r="BS258" s="404"/>
      <c r="BT258" s="403"/>
      <c r="BU258" s="196"/>
      <c r="BV258" s="404"/>
      <c r="BW258" s="403"/>
      <c r="BX258" s="196"/>
      <c r="BY258" s="404"/>
      <c r="BZ258" s="403"/>
      <c r="CA258" s="196"/>
      <c r="CB258" s="404"/>
      <c r="CC258" s="403"/>
      <c r="CD258" s="196"/>
      <c r="CE258" s="404"/>
      <c r="CF258" s="403"/>
      <c r="CG258" s="196"/>
      <c r="CH258" s="404"/>
      <c r="CI258" s="403"/>
      <c r="CJ258" s="196"/>
      <c r="CK258" s="404"/>
      <c r="CL258" s="403"/>
      <c r="CM258" s="196"/>
      <c r="CN258" s="404"/>
    </row>
    <row r="259" spans="7:92" x14ac:dyDescent="0.25">
      <c r="G259" s="390"/>
      <c r="H259" s="390"/>
      <c r="I259" s="390"/>
      <c r="J259" s="194"/>
      <c r="K259" s="195"/>
      <c r="L259" s="195"/>
      <c r="M259" s="195"/>
      <c r="N259" s="194"/>
      <c r="O259" s="196"/>
      <c r="P259" s="196"/>
      <c r="Q259" s="196"/>
      <c r="R259" s="196"/>
      <c r="S259"/>
      <c r="T259" s="196"/>
      <c r="U259" s="196"/>
      <c r="V259" s="196"/>
      <c r="W259" s="196"/>
      <c r="X259" s="196"/>
      <c r="Y259" s="196"/>
      <c r="Z259" s="398"/>
      <c r="AA259" s="403"/>
      <c r="AB259" s="196"/>
      <c r="AC259" s="404"/>
      <c r="AD259" s="403"/>
      <c r="AE259" s="196"/>
      <c r="AF259" s="404"/>
      <c r="AG259" s="403"/>
      <c r="AH259" s="196"/>
      <c r="AI259" s="404"/>
      <c r="AJ259" s="403"/>
      <c r="AK259" s="196"/>
      <c r="AL259" s="404"/>
      <c r="AM259" s="403"/>
      <c r="AN259" s="196"/>
      <c r="AO259" s="404"/>
      <c r="AP259" s="403"/>
      <c r="AQ259" s="196"/>
      <c r="AR259" s="404"/>
      <c r="AS259" s="403"/>
      <c r="AT259" s="196"/>
      <c r="AU259" s="404"/>
      <c r="AV259" s="403"/>
      <c r="AW259" s="196"/>
      <c r="AX259" s="404"/>
      <c r="AY259" s="403"/>
      <c r="AZ259" s="196"/>
      <c r="BA259" s="404"/>
      <c r="BB259" s="403"/>
      <c r="BC259" s="196"/>
      <c r="BD259" s="404"/>
      <c r="BE259" s="403"/>
      <c r="BF259" s="196"/>
      <c r="BG259" s="404"/>
      <c r="BH259" s="403"/>
      <c r="BI259" s="196"/>
      <c r="BJ259" s="404"/>
      <c r="BK259" s="403"/>
      <c r="BL259" s="196"/>
      <c r="BM259" s="404"/>
      <c r="BN259" s="403"/>
      <c r="BO259" s="196"/>
      <c r="BP259" s="404"/>
      <c r="BQ259" s="403"/>
      <c r="BR259" s="196"/>
      <c r="BS259" s="404"/>
      <c r="BT259" s="403"/>
      <c r="BU259" s="196"/>
      <c r="BV259" s="404"/>
      <c r="BW259" s="403"/>
      <c r="BX259" s="196"/>
      <c r="BY259" s="404"/>
      <c r="BZ259" s="403"/>
      <c r="CA259" s="196"/>
      <c r="CB259" s="404"/>
      <c r="CC259" s="403"/>
      <c r="CD259" s="196"/>
      <c r="CE259" s="404"/>
      <c r="CF259" s="403"/>
      <c r="CG259" s="196"/>
      <c r="CH259" s="404"/>
      <c r="CI259" s="403"/>
      <c r="CJ259" s="196"/>
      <c r="CK259" s="404"/>
      <c r="CL259" s="403"/>
      <c r="CM259" s="196"/>
      <c r="CN259" s="404"/>
    </row>
    <row r="260" spans="7:92" x14ac:dyDescent="0.25">
      <c r="G260" s="390"/>
      <c r="H260" s="390"/>
      <c r="I260" s="390"/>
      <c r="J260" s="194"/>
      <c r="K260" s="195"/>
      <c r="L260" s="195"/>
      <c r="M260" s="195"/>
      <c r="N260" s="194"/>
      <c r="O260" s="196"/>
      <c r="P260" s="196"/>
      <c r="Q260" s="196"/>
      <c r="R260" s="196"/>
      <c r="S260"/>
      <c r="T260" s="196"/>
      <c r="U260" s="196"/>
      <c r="V260" s="196"/>
      <c r="W260" s="196"/>
      <c r="X260" s="196"/>
      <c r="Y260" s="196"/>
      <c r="Z260" s="398"/>
      <c r="AA260" s="403"/>
      <c r="AB260" s="196"/>
      <c r="AC260" s="404"/>
      <c r="AD260" s="403"/>
      <c r="AE260" s="196"/>
      <c r="AF260" s="404"/>
      <c r="AG260" s="403"/>
      <c r="AH260" s="196"/>
      <c r="AI260" s="404"/>
      <c r="AJ260" s="403"/>
      <c r="AK260" s="196"/>
      <c r="AL260" s="404"/>
      <c r="AM260" s="403"/>
      <c r="AN260" s="196"/>
      <c r="AO260" s="404"/>
      <c r="AP260" s="403"/>
      <c r="AQ260" s="196"/>
      <c r="AR260" s="404"/>
      <c r="AS260" s="403"/>
      <c r="AT260" s="196"/>
      <c r="AU260" s="404"/>
      <c r="AV260" s="403"/>
      <c r="AW260" s="196"/>
      <c r="AX260" s="404"/>
      <c r="AY260" s="403"/>
      <c r="AZ260" s="196"/>
      <c r="BA260" s="404"/>
      <c r="BB260" s="403"/>
      <c r="BC260" s="196"/>
      <c r="BD260" s="404"/>
      <c r="BE260" s="403"/>
      <c r="BF260" s="196"/>
      <c r="BG260" s="404"/>
      <c r="BH260" s="403"/>
      <c r="BI260" s="196"/>
      <c r="BJ260" s="404"/>
      <c r="BK260" s="403"/>
      <c r="BL260" s="196"/>
      <c r="BM260" s="404"/>
      <c r="BN260" s="403"/>
      <c r="BO260" s="196"/>
      <c r="BP260" s="404"/>
      <c r="BQ260" s="403"/>
      <c r="BR260" s="196"/>
      <c r="BS260" s="404"/>
      <c r="BT260" s="403"/>
      <c r="BU260" s="196"/>
      <c r="BV260" s="404"/>
      <c r="BW260" s="403"/>
      <c r="BX260" s="196"/>
      <c r="BY260" s="404"/>
      <c r="BZ260" s="403"/>
      <c r="CA260" s="196"/>
      <c r="CB260" s="404"/>
      <c r="CC260" s="403"/>
      <c r="CD260" s="196"/>
      <c r="CE260" s="404"/>
      <c r="CF260" s="403"/>
      <c r="CG260" s="196"/>
      <c r="CH260" s="404"/>
      <c r="CI260" s="403"/>
      <c r="CJ260" s="196"/>
      <c r="CK260" s="404"/>
      <c r="CL260" s="403"/>
      <c r="CM260" s="196"/>
      <c r="CN260" s="404"/>
    </row>
    <row r="261" spans="7:92" x14ac:dyDescent="0.25">
      <c r="G261" s="390"/>
      <c r="H261" s="390"/>
      <c r="I261" s="390"/>
      <c r="J261" s="194"/>
      <c r="K261" s="195"/>
      <c r="L261" s="195"/>
      <c r="M261" s="195"/>
      <c r="N261" s="194"/>
      <c r="O261" s="196"/>
      <c r="P261" s="196"/>
      <c r="Q261" s="196"/>
      <c r="R261" s="196"/>
      <c r="S261"/>
      <c r="T261" s="196"/>
      <c r="U261" s="196"/>
      <c r="V261" s="196"/>
      <c r="W261" s="196"/>
      <c r="X261" s="196"/>
      <c r="Y261" s="196"/>
      <c r="Z261" s="398"/>
      <c r="AA261" s="403"/>
      <c r="AB261" s="196"/>
      <c r="AC261" s="404"/>
      <c r="AD261" s="403"/>
      <c r="AE261" s="196"/>
      <c r="AF261" s="404"/>
      <c r="AG261" s="403"/>
      <c r="AH261" s="196"/>
      <c r="AI261" s="404"/>
      <c r="AJ261" s="403"/>
      <c r="AK261" s="196"/>
      <c r="AL261" s="404"/>
      <c r="AM261" s="403"/>
      <c r="AN261" s="196"/>
      <c r="AO261" s="404"/>
      <c r="AP261" s="403"/>
      <c r="AQ261" s="196"/>
      <c r="AR261" s="404"/>
      <c r="AS261" s="403"/>
      <c r="AT261" s="196"/>
      <c r="AU261" s="404"/>
      <c r="AV261" s="403"/>
      <c r="AW261" s="196"/>
      <c r="AX261" s="404"/>
      <c r="AY261" s="403"/>
      <c r="AZ261" s="196"/>
      <c r="BA261" s="404"/>
      <c r="BB261" s="403"/>
      <c r="BC261" s="196"/>
      <c r="BD261" s="404"/>
      <c r="BE261" s="403"/>
      <c r="BF261" s="196"/>
      <c r="BG261" s="404"/>
      <c r="BH261" s="403"/>
      <c r="BI261" s="196"/>
      <c r="BJ261" s="404"/>
      <c r="BK261" s="403"/>
      <c r="BL261" s="196"/>
      <c r="BM261" s="404"/>
      <c r="BN261" s="403"/>
      <c r="BO261" s="196"/>
      <c r="BP261" s="404"/>
      <c r="BQ261" s="403"/>
      <c r="BR261" s="196"/>
      <c r="BS261" s="404"/>
      <c r="BT261" s="403"/>
      <c r="BU261" s="196"/>
      <c r="BV261" s="404"/>
      <c r="BW261" s="403"/>
      <c r="BX261" s="196"/>
      <c r="BY261" s="404"/>
      <c r="BZ261" s="403"/>
      <c r="CA261" s="196"/>
      <c r="CB261" s="404"/>
      <c r="CC261" s="403"/>
      <c r="CD261" s="196"/>
      <c r="CE261" s="404"/>
      <c r="CF261" s="403"/>
      <c r="CG261" s="196"/>
      <c r="CH261" s="404"/>
      <c r="CI261" s="403"/>
      <c r="CJ261" s="196"/>
      <c r="CK261" s="404"/>
      <c r="CL261" s="403"/>
      <c r="CM261" s="196"/>
      <c r="CN261" s="404"/>
    </row>
    <row r="262" spans="7:92" x14ac:dyDescent="0.25">
      <c r="G262" s="390"/>
      <c r="H262" s="390"/>
      <c r="I262" s="390"/>
      <c r="J262" s="194"/>
      <c r="K262" s="195"/>
      <c r="L262" s="195"/>
      <c r="M262" s="195"/>
      <c r="N262" s="194"/>
      <c r="O262" s="196"/>
      <c r="P262" s="196"/>
      <c r="Q262" s="196"/>
      <c r="R262" s="196"/>
      <c r="S262"/>
      <c r="T262" s="196"/>
      <c r="U262" s="196"/>
      <c r="V262" s="196"/>
      <c r="W262" s="196"/>
      <c r="X262" s="196"/>
      <c r="Y262" s="196"/>
      <c r="Z262" s="398"/>
      <c r="AA262" s="403"/>
      <c r="AB262" s="196"/>
      <c r="AC262" s="404"/>
      <c r="AD262" s="403"/>
      <c r="AE262" s="196"/>
      <c r="AF262" s="404"/>
      <c r="AG262" s="403"/>
      <c r="AH262" s="196"/>
      <c r="AI262" s="404"/>
      <c r="AJ262" s="403"/>
      <c r="AK262" s="196"/>
      <c r="AL262" s="404"/>
      <c r="AM262" s="403"/>
      <c r="AN262" s="196"/>
      <c r="AO262" s="404"/>
      <c r="AP262" s="403"/>
      <c r="AQ262" s="196"/>
      <c r="AR262" s="404"/>
      <c r="AS262" s="403"/>
      <c r="AT262" s="196"/>
      <c r="AU262" s="404"/>
      <c r="AV262" s="403"/>
      <c r="AW262" s="196"/>
      <c r="AX262" s="404"/>
      <c r="AY262" s="403"/>
      <c r="AZ262" s="196"/>
      <c r="BA262" s="404"/>
      <c r="BB262" s="403"/>
      <c r="BC262" s="196"/>
      <c r="BD262" s="404"/>
      <c r="BE262" s="403"/>
      <c r="BF262" s="196"/>
      <c r="BG262" s="404"/>
      <c r="BH262" s="403"/>
      <c r="BI262" s="196"/>
      <c r="BJ262" s="404"/>
      <c r="BK262" s="403"/>
      <c r="BL262" s="196"/>
      <c r="BM262" s="404"/>
      <c r="BN262" s="403"/>
      <c r="BO262" s="196"/>
      <c r="BP262" s="404"/>
      <c r="BQ262" s="403"/>
      <c r="BR262" s="196"/>
      <c r="BS262" s="404"/>
      <c r="BT262" s="403"/>
      <c r="BU262" s="196"/>
      <c r="BV262" s="404"/>
      <c r="BW262" s="403"/>
      <c r="BX262" s="196"/>
      <c r="BY262" s="404"/>
      <c r="BZ262" s="403"/>
      <c r="CA262" s="196"/>
      <c r="CB262" s="404"/>
      <c r="CC262" s="403"/>
      <c r="CD262" s="196"/>
      <c r="CE262" s="404"/>
      <c r="CF262" s="403"/>
      <c r="CG262" s="196"/>
      <c r="CH262" s="404"/>
      <c r="CI262" s="403"/>
      <c r="CJ262" s="196"/>
      <c r="CK262" s="404"/>
      <c r="CL262" s="403"/>
      <c r="CM262" s="196"/>
      <c r="CN262" s="404"/>
    </row>
    <row r="263" spans="7:92" x14ac:dyDescent="0.25">
      <c r="G263" s="390"/>
      <c r="H263" s="390"/>
      <c r="I263" s="390"/>
      <c r="J263" s="194"/>
      <c r="K263" s="195"/>
      <c r="L263" s="195"/>
      <c r="M263" s="195"/>
      <c r="N263" s="194"/>
      <c r="O263" s="196"/>
      <c r="P263" s="196"/>
      <c r="Q263" s="196"/>
      <c r="R263" s="196"/>
      <c r="S263"/>
      <c r="T263" s="196"/>
      <c r="U263" s="196"/>
      <c r="V263" s="196"/>
      <c r="W263" s="196"/>
      <c r="X263" s="196"/>
      <c r="Y263" s="196"/>
      <c r="Z263" s="398"/>
      <c r="AA263" s="403"/>
      <c r="AB263" s="196"/>
      <c r="AC263" s="404"/>
      <c r="AD263" s="403"/>
      <c r="AE263" s="196"/>
      <c r="AF263" s="404"/>
      <c r="AG263" s="403"/>
      <c r="AH263" s="196"/>
      <c r="AI263" s="404"/>
      <c r="AJ263" s="403"/>
      <c r="AK263" s="196"/>
      <c r="AL263" s="404"/>
      <c r="AM263" s="403"/>
      <c r="AN263" s="196"/>
      <c r="AO263" s="404"/>
      <c r="AP263" s="403"/>
      <c r="AQ263" s="196"/>
      <c r="AR263" s="404"/>
      <c r="AS263" s="403"/>
      <c r="AT263" s="196"/>
      <c r="AU263" s="404"/>
      <c r="AV263" s="403"/>
      <c r="AW263" s="196"/>
      <c r="AX263" s="404"/>
      <c r="AY263" s="403"/>
      <c r="AZ263" s="196"/>
      <c r="BA263" s="404"/>
      <c r="BB263" s="403"/>
      <c r="BC263" s="196"/>
      <c r="BD263" s="404"/>
      <c r="BE263" s="403"/>
      <c r="BF263" s="196"/>
      <c r="BG263" s="404"/>
      <c r="BH263" s="403"/>
      <c r="BI263" s="196"/>
      <c r="BJ263" s="404"/>
      <c r="BK263" s="403"/>
      <c r="BL263" s="196"/>
      <c r="BM263" s="404"/>
      <c r="BN263" s="403"/>
      <c r="BO263" s="196"/>
      <c r="BP263" s="404"/>
      <c r="BQ263" s="403"/>
      <c r="BR263" s="196"/>
      <c r="BS263" s="404"/>
      <c r="BT263" s="403"/>
      <c r="BU263" s="196"/>
      <c r="BV263" s="404"/>
      <c r="BW263" s="403"/>
      <c r="BX263" s="196"/>
      <c r="BY263" s="404"/>
      <c r="BZ263" s="403"/>
      <c r="CA263" s="196"/>
      <c r="CB263" s="404"/>
      <c r="CC263" s="403"/>
      <c r="CD263" s="196"/>
      <c r="CE263" s="404"/>
      <c r="CF263" s="403"/>
      <c r="CG263" s="196"/>
      <c r="CH263" s="404"/>
      <c r="CI263" s="403"/>
      <c r="CJ263" s="196"/>
      <c r="CK263" s="404"/>
      <c r="CL263" s="403"/>
      <c r="CM263" s="196"/>
      <c r="CN263" s="404"/>
    </row>
    <row r="264" spans="7:92" x14ac:dyDescent="0.25">
      <c r="G264" s="390"/>
      <c r="H264" s="390"/>
      <c r="I264" s="390"/>
      <c r="J264" s="194"/>
      <c r="K264" s="195"/>
      <c r="L264" s="195"/>
      <c r="M264" s="195"/>
      <c r="N264" s="194"/>
      <c r="O264" s="196"/>
      <c r="P264" s="196"/>
      <c r="Q264" s="196"/>
      <c r="R264" s="196"/>
      <c r="S264"/>
      <c r="T264" s="196"/>
      <c r="U264" s="196"/>
      <c r="V264" s="196"/>
      <c r="W264" s="196"/>
      <c r="X264" s="196"/>
      <c r="Y264" s="196"/>
      <c r="Z264" s="398"/>
      <c r="AA264" s="403"/>
      <c r="AB264" s="196"/>
      <c r="AC264" s="404"/>
      <c r="AD264" s="403"/>
      <c r="AE264" s="196"/>
      <c r="AF264" s="404"/>
      <c r="AG264" s="403"/>
      <c r="AH264" s="196"/>
      <c r="AI264" s="404"/>
      <c r="AJ264" s="403"/>
      <c r="AK264" s="196"/>
      <c r="AL264" s="404"/>
      <c r="AM264" s="403"/>
      <c r="AN264" s="196"/>
      <c r="AO264" s="404"/>
      <c r="AP264" s="403"/>
      <c r="AQ264" s="196"/>
      <c r="AR264" s="404"/>
      <c r="AS264" s="403"/>
      <c r="AT264" s="196"/>
      <c r="AU264" s="404"/>
      <c r="AV264" s="403"/>
      <c r="AW264" s="196"/>
      <c r="AX264" s="404"/>
      <c r="AY264" s="403"/>
      <c r="AZ264" s="196"/>
      <c r="BA264" s="404"/>
      <c r="BB264" s="403"/>
      <c r="BC264" s="196"/>
      <c r="BD264" s="404"/>
      <c r="BE264" s="403"/>
      <c r="BF264" s="196"/>
      <c r="BG264" s="404"/>
      <c r="BH264" s="403"/>
      <c r="BI264" s="196"/>
      <c r="BJ264" s="404"/>
      <c r="BK264" s="403"/>
      <c r="BL264" s="196"/>
      <c r="BM264" s="404"/>
      <c r="BN264" s="403"/>
      <c r="BO264" s="196"/>
      <c r="BP264" s="404"/>
      <c r="BQ264" s="403"/>
      <c r="BR264" s="196"/>
      <c r="BS264" s="404"/>
      <c r="BT264" s="403"/>
      <c r="BU264" s="196"/>
      <c r="BV264" s="404"/>
      <c r="BW264" s="403"/>
      <c r="BX264" s="196"/>
      <c r="BY264" s="404"/>
      <c r="BZ264" s="403"/>
      <c r="CA264" s="196"/>
      <c r="CB264" s="404"/>
      <c r="CC264" s="403"/>
      <c r="CD264" s="196"/>
      <c r="CE264" s="404"/>
      <c r="CF264" s="403"/>
      <c r="CG264" s="196"/>
      <c r="CH264" s="404"/>
      <c r="CI264" s="403"/>
      <c r="CJ264" s="196"/>
      <c r="CK264" s="404"/>
      <c r="CL264" s="403"/>
      <c r="CM264" s="196"/>
      <c r="CN264" s="404"/>
    </row>
    <row r="265" spans="7:92" x14ac:dyDescent="0.25">
      <c r="G265" s="390"/>
      <c r="H265" s="390"/>
      <c r="I265" s="390"/>
      <c r="J265" s="194"/>
      <c r="K265" s="195"/>
      <c r="L265" s="195"/>
      <c r="M265" s="195"/>
      <c r="N265" s="194"/>
      <c r="O265" s="196"/>
      <c r="P265" s="196"/>
      <c r="Q265" s="196"/>
      <c r="R265" s="196"/>
      <c r="S265"/>
      <c r="T265" s="196"/>
      <c r="U265" s="196"/>
      <c r="V265" s="196"/>
      <c r="W265" s="196"/>
      <c r="X265" s="196"/>
      <c r="Y265" s="196"/>
      <c r="Z265" s="398"/>
      <c r="AA265" s="403"/>
      <c r="AB265" s="196"/>
      <c r="AC265" s="404"/>
      <c r="AD265" s="403"/>
      <c r="AE265" s="196"/>
      <c r="AF265" s="404"/>
      <c r="AG265" s="403"/>
      <c r="AH265" s="196"/>
      <c r="AI265" s="404"/>
      <c r="AJ265" s="403"/>
      <c r="AK265" s="196"/>
      <c r="AL265" s="404"/>
      <c r="AM265" s="403"/>
      <c r="AN265" s="196"/>
      <c r="AO265" s="404"/>
      <c r="AP265" s="403"/>
      <c r="AQ265" s="196"/>
      <c r="AR265" s="404"/>
      <c r="AS265" s="403"/>
      <c r="AT265" s="196"/>
      <c r="AU265" s="404"/>
      <c r="AV265" s="403"/>
      <c r="AW265" s="196"/>
      <c r="AX265" s="404"/>
      <c r="AY265" s="403"/>
      <c r="AZ265" s="196"/>
      <c r="BA265" s="404"/>
      <c r="BB265" s="403"/>
      <c r="BC265" s="196"/>
      <c r="BD265" s="404"/>
      <c r="BE265" s="403"/>
      <c r="BF265" s="196"/>
      <c r="BG265" s="404"/>
      <c r="BH265" s="403"/>
      <c r="BI265" s="196"/>
      <c r="BJ265" s="404"/>
      <c r="BK265" s="403"/>
      <c r="BL265" s="196"/>
      <c r="BM265" s="404"/>
      <c r="BN265" s="403"/>
      <c r="BO265" s="196"/>
      <c r="BP265" s="404"/>
      <c r="BQ265" s="403"/>
      <c r="BR265" s="196"/>
      <c r="BS265" s="404"/>
      <c r="BT265" s="403"/>
      <c r="BU265" s="196"/>
      <c r="BV265" s="404"/>
      <c r="BW265" s="403"/>
      <c r="BX265" s="196"/>
      <c r="BY265" s="404"/>
      <c r="BZ265" s="403"/>
      <c r="CA265" s="196"/>
      <c r="CB265" s="404"/>
      <c r="CC265" s="403"/>
      <c r="CD265" s="196"/>
      <c r="CE265" s="404"/>
      <c r="CF265" s="403"/>
      <c r="CG265" s="196"/>
      <c r="CH265" s="404"/>
      <c r="CI265" s="403"/>
      <c r="CJ265" s="196"/>
      <c r="CK265" s="404"/>
      <c r="CL265" s="403"/>
      <c r="CM265" s="196"/>
      <c r="CN265" s="404"/>
    </row>
    <row r="266" spans="7:92" x14ac:dyDescent="0.25">
      <c r="G266" s="390"/>
      <c r="H266" s="390"/>
      <c r="I266" s="390"/>
      <c r="J266" s="194"/>
      <c r="K266" s="195"/>
      <c r="L266" s="195"/>
      <c r="M266" s="195"/>
      <c r="N266" s="194"/>
      <c r="O266" s="196"/>
      <c r="P266" s="196"/>
      <c r="Q266" s="196"/>
      <c r="R266" s="196"/>
      <c r="S266"/>
      <c r="T266" s="196"/>
      <c r="U266" s="196"/>
      <c r="V266" s="196"/>
      <c r="W266" s="196"/>
      <c r="X266" s="196"/>
      <c r="Y266" s="196"/>
      <c r="Z266" s="398"/>
      <c r="AA266" s="403"/>
      <c r="AB266" s="196"/>
      <c r="AC266" s="404"/>
      <c r="AD266" s="403"/>
      <c r="AE266" s="196"/>
      <c r="AF266" s="404"/>
      <c r="AG266" s="403"/>
      <c r="AH266" s="196"/>
      <c r="AI266" s="404"/>
      <c r="AJ266" s="403"/>
      <c r="AK266" s="196"/>
      <c r="AL266" s="404"/>
      <c r="AM266" s="403"/>
      <c r="AN266" s="196"/>
      <c r="AO266" s="404"/>
      <c r="AP266" s="403"/>
      <c r="AQ266" s="196"/>
      <c r="AR266" s="404"/>
      <c r="AS266" s="403"/>
      <c r="AT266" s="196"/>
      <c r="AU266" s="404"/>
      <c r="AV266" s="403"/>
      <c r="AW266" s="196"/>
      <c r="AX266" s="404"/>
      <c r="AY266" s="403"/>
      <c r="AZ266" s="196"/>
      <c r="BA266" s="404"/>
      <c r="BB266" s="403"/>
      <c r="BC266" s="196"/>
      <c r="BD266" s="404"/>
      <c r="BE266" s="403"/>
      <c r="BF266" s="196"/>
      <c r="BG266" s="404"/>
      <c r="BH266" s="403"/>
      <c r="BI266" s="196"/>
      <c r="BJ266" s="404"/>
      <c r="BK266" s="403"/>
      <c r="BL266" s="196"/>
      <c r="BM266" s="404"/>
      <c r="BN266" s="403"/>
      <c r="BO266" s="196"/>
      <c r="BP266" s="404"/>
      <c r="BQ266" s="403"/>
      <c r="BR266" s="196"/>
      <c r="BS266" s="404"/>
      <c r="BT266" s="403"/>
      <c r="BU266" s="196"/>
      <c r="BV266" s="404"/>
      <c r="BW266" s="403"/>
      <c r="BX266" s="196"/>
      <c r="BY266" s="404"/>
      <c r="BZ266" s="403"/>
      <c r="CA266" s="196"/>
      <c r="CB266" s="404"/>
      <c r="CC266" s="403"/>
      <c r="CD266" s="196"/>
      <c r="CE266" s="404"/>
      <c r="CF266" s="403"/>
      <c r="CG266" s="196"/>
      <c r="CH266" s="404"/>
      <c r="CI266" s="403"/>
      <c r="CJ266" s="196"/>
      <c r="CK266" s="404"/>
      <c r="CL266" s="403"/>
      <c r="CM266" s="196"/>
      <c r="CN266" s="404"/>
    </row>
    <row r="267" spans="7:92" x14ac:dyDescent="0.25">
      <c r="G267" s="390"/>
      <c r="H267" s="390"/>
      <c r="I267" s="390"/>
      <c r="J267" s="194"/>
      <c r="K267" s="195"/>
      <c r="L267" s="195"/>
      <c r="M267" s="195"/>
      <c r="N267" s="194"/>
      <c r="O267" s="196"/>
      <c r="P267" s="196"/>
      <c r="Q267" s="196"/>
      <c r="R267" s="196"/>
      <c r="S267"/>
      <c r="T267" s="196"/>
      <c r="U267" s="196"/>
      <c r="V267" s="196"/>
      <c r="W267" s="196"/>
      <c r="X267" s="196"/>
      <c r="Y267" s="196"/>
      <c r="Z267" s="398"/>
      <c r="AA267" s="403"/>
      <c r="AB267" s="196"/>
      <c r="AC267" s="404"/>
      <c r="AD267" s="403"/>
      <c r="AE267" s="196"/>
      <c r="AF267" s="404"/>
      <c r="AG267" s="403"/>
      <c r="AH267" s="196"/>
      <c r="AI267" s="404"/>
      <c r="AJ267" s="403"/>
      <c r="AK267" s="196"/>
      <c r="AL267" s="404"/>
      <c r="AM267" s="403"/>
      <c r="AN267" s="196"/>
      <c r="AO267" s="404"/>
      <c r="AP267" s="403"/>
      <c r="AQ267" s="196"/>
      <c r="AR267" s="404"/>
      <c r="AS267" s="403"/>
      <c r="AT267" s="196"/>
      <c r="AU267" s="404"/>
      <c r="AV267" s="403"/>
      <c r="AW267" s="196"/>
      <c r="AX267" s="404"/>
      <c r="AY267" s="403"/>
      <c r="AZ267" s="196"/>
      <c r="BA267" s="404"/>
      <c r="BB267" s="403"/>
      <c r="BC267" s="196"/>
      <c r="BD267" s="404"/>
      <c r="BE267" s="403"/>
      <c r="BF267" s="196"/>
      <c r="BG267" s="404"/>
      <c r="BH267" s="403"/>
      <c r="BI267" s="196"/>
      <c r="BJ267" s="404"/>
      <c r="BK267" s="403"/>
      <c r="BL267" s="196"/>
      <c r="BM267" s="404"/>
      <c r="BN267" s="403"/>
      <c r="BO267" s="196"/>
      <c r="BP267" s="404"/>
      <c r="BQ267" s="403"/>
      <c r="BR267" s="196"/>
      <c r="BS267" s="404"/>
      <c r="BT267" s="403"/>
      <c r="BU267" s="196"/>
      <c r="BV267" s="404"/>
      <c r="BW267" s="403"/>
      <c r="BX267" s="196"/>
      <c r="BY267" s="404"/>
      <c r="BZ267" s="403"/>
      <c r="CA267" s="196"/>
      <c r="CB267" s="404"/>
      <c r="CC267" s="403"/>
      <c r="CD267" s="196"/>
      <c r="CE267" s="404"/>
      <c r="CF267" s="403"/>
      <c r="CG267" s="196"/>
      <c r="CH267" s="404"/>
      <c r="CI267" s="403"/>
      <c r="CJ267" s="196"/>
      <c r="CK267" s="404"/>
      <c r="CL267" s="403"/>
      <c r="CM267" s="196"/>
      <c r="CN267" s="404"/>
    </row>
    <row r="268" spans="7:92" x14ac:dyDescent="0.25">
      <c r="G268" s="390"/>
      <c r="H268" s="390"/>
      <c r="I268" s="390"/>
      <c r="J268" s="194"/>
      <c r="K268" s="195"/>
      <c r="L268" s="195"/>
      <c r="M268" s="195"/>
      <c r="N268" s="194"/>
      <c r="O268" s="196"/>
      <c r="P268" s="196"/>
      <c r="Q268" s="196"/>
      <c r="R268" s="196"/>
      <c r="S268"/>
      <c r="T268" s="196"/>
      <c r="U268" s="196"/>
      <c r="V268" s="196"/>
      <c r="W268" s="196"/>
      <c r="X268" s="196"/>
      <c r="Y268" s="196"/>
      <c r="Z268" s="398"/>
      <c r="AA268" s="403"/>
      <c r="AB268" s="196"/>
      <c r="AC268" s="404"/>
      <c r="AD268" s="403"/>
      <c r="AE268" s="196"/>
      <c r="AF268" s="404"/>
      <c r="AG268" s="403"/>
      <c r="AH268" s="196"/>
      <c r="AI268" s="404"/>
      <c r="AJ268" s="403"/>
      <c r="AK268" s="196"/>
      <c r="AL268" s="404"/>
      <c r="AM268" s="403"/>
      <c r="AN268" s="196"/>
      <c r="AO268" s="404"/>
      <c r="AP268" s="403"/>
      <c r="AQ268" s="196"/>
      <c r="AR268" s="404"/>
      <c r="AS268" s="403"/>
      <c r="AT268" s="196"/>
      <c r="AU268" s="404"/>
      <c r="AV268" s="403"/>
      <c r="AW268" s="196"/>
      <c r="AX268" s="404"/>
      <c r="AY268" s="403"/>
      <c r="AZ268" s="196"/>
      <c r="BA268" s="404"/>
      <c r="BB268" s="403"/>
      <c r="BC268" s="196"/>
      <c r="BD268" s="404"/>
      <c r="BE268" s="403"/>
      <c r="BF268" s="196"/>
      <c r="BG268" s="404"/>
      <c r="BH268" s="403"/>
      <c r="BI268" s="196"/>
      <c r="BJ268" s="404"/>
      <c r="BK268" s="403"/>
      <c r="BL268" s="196"/>
      <c r="BM268" s="404"/>
      <c r="BN268" s="403"/>
      <c r="BO268" s="196"/>
      <c r="BP268" s="404"/>
      <c r="BQ268" s="403"/>
      <c r="BR268" s="196"/>
      <c r="BS268" s="404"/>
      <c r="BT268" s="403"/>
      <c r="BU268" s="196"/>
      <c r="BV268" s="404"/>
      <c r="BW268" s="403"/>
      <c r="BX268" s="196"/>
      <c r="BY268" s="404"/>
      <c r="BZ268" s="403"/>
      <c r="CA268" s="196"/>
      <c r="CB268" s="404"/>
      <c r="CC268" s="403"/>
      <c r="CD268" s="196"/>
      <c r="CE268" s="404"/>
      <c r="CF268" s="403"/>
      <c r="CG268" s="196"/>
      <c r="CH268" s="404"/>
      <c r="CI268" s="403"/>
      <c r="CJ268" s="196"/>
      <c r="CK268" s="404"/>
      <c r="CL268" s="403"/>
      <c r="CM268" s="196"/>
      <c r="CN268" s="404"/>
    </row>
    <row r="269" spans="7:92" x14ac:dyDescent="0.25">
      <c r="G269" s="390"/>
      <c r="H269" s="390"/>
      <c r="I269" s="390"/>
      <c r="J269" s="194"/>
      <c r="K269" s="195"/>
      <c r="L269" s="195"/>
      <c r="M269" s="195"/>
      <c r="N269" s="194"/>
      <c r="O269" s="196"/>
      <c r="P269" s="196"/>
      <c r="Q269" s="196"/>
      <c r="R269" s="196"/>
      <c r="S269"/>
      <c r="T269" s="196"/>
      <c r="U269" s="196"/>
      <c r="V269" s="196"/>
      <c r="W269" s="196"/>
      <c r="X269" s="196"/>
      <c r="Y269" s="196"/>
      <c r="Z269" s="398"/>
      <c r="AA269" s="403"/>
      <c r="AB269" s="196"/>
      <c r="AC269" s="404"/>
      <c r="AD269" s="403"/>
      <c r="AE269" s="196"/>
      <c r="AF269" s="404"/>
      <c r="AG269" s="403"/>
      <c r="AH269" s="196"/>
      <c r="AI269" s="404"/>
      <c r="AJ269" s="403"/>
      <c r="AK269" s="196"/>
      <c r="AL269" s="404"/>
      <c r="AM269" s="403"/>
      <c r="AN269" s="196"/>
      <c r="AO269" s="404"/>
      <c r="AP269" s="403"/>
      <c r="AQ269" s="196"/>
      <c r="AR269" s="404"/>
      <c r="AS269" s="403"/>
      <c r="AT269" s="196"/>
      <c r="AU269" s="404"/>
      <c r="AV269" s="403"/>
      <c r="AW269" s="196"/>
      <c r="AX269" s="404"/>
      <c r="AY269" s="403"/>
      <c r="AZ269" s="196"/>
      <c r="BA269" s="404"/>
      <c r="BB269" s="403"/>
      <c r="BC269" s="196"/>
      <c r="BD269" s="404"/>
      <c r="BE269" s="403"/>
      <c r="BF269" s="196"/>
      <c r="BG269" s="404"/>
      <c r="BH269" s="403"/>
      <c r="BI269" s="196"/>
      <c r="BJ269" s="404"/>
      <c r="BK269" s="403"/>
      <c r="BL269" s="196"/>
      <c r="BM269" s="404"/>
      <c r="BN269" s="403"/>
      <c r="BO269" s="196"/>
      <c r="BP269" s="404"/>
      <c r="BQ269" s="403"/>
      <c r="BR269" s="196"/>
      <c r="BS269" s="404"/>
      <c r="BT269" s="403"/>
      <c r="BU269" s="196"/>
      <c r="BV269" s="404"/>
      <c r="BW269" s="403"/>
      <c r="BX269" s="196"/>
      <c r="BY269" s="404"/>
      <c r="BZ269" s="403"/>
      <c r="CA269" s="196"/>
      <c r="CB269" s="404"/>
      <c r="CC269" s="403"/>
      <c r="CD269" s="196"/>
      <c r="CE269" s="404"/>
      <c r="CF269" s="403"/>
      <c r="CG269" s="196"/>
      <c r="CH269" s="404"/>
      <c r="CI269" s="403"/>
      <c r="CJ269" s="196"/>
      <c r="CK269" s="404"/>
      <c r="CL269" s="403"/>
      <c r="CM269" s="196"/>
      <c r="CN269" s="404"/>
    </row>
    <row r="270" spans="7:92" x14ac:dyDescent="0.25">
      <c r="G270" s="390"/>
      <c r="H270" s="390"/>
      <c r="I270" s="390"/>
      <c r="J270" s="194"/>
      <c r="K270" s="195"/>
      <c r="L270" s="195"/>
      <c r="M270" s="195"/>
      <c r="N270" s="194"/>
      <c r="O270" s="196"/>
      <c r="P270" s="196"/>
      <c r="Q270" s="196"/>
      <c r="R270" s="196"/>
      <c r="S270"/>
      <c r="T270" s="196"/>
      <c r="U270" s="196"/>
      <c r="V270" s="196"/>
      <c r="W270" s="196"/>
      <c r="X270" s="196"/>
      <c r="Y270" s="196"/>
      <c r="Z270" s="398"/>
      <c r="AA270" s="403"/>
      <c r="AB270" s="196"/>
      <c r="AC270" s="404"/>
      <c r="AD270" s="403"/>
      <c r="AE270" s="196"/>
      <c r="AF270" s="404"/>
      <c r="AG270" s="403"/>
      <c r="AH270" s="196"/>
      <c r="AI270" s="404"/>
      <c r="AJ270" s="403"/>
      <c r="AK270" s="196"/>
      <c r="AL270" s="404"/>
      <c r="AM270" s="403"/>
      <c r="AN270" s="196"/>
      <c r="AO270" s="404"/>
      <c r="AP270" s="403"/>
      <c r="AQ270" s="196"/>
      <c r="AR270" s="404"/>
      <c r="AS270" s="403"/>
      <c r="AT270" s="196"/>
      <c r="AU270" s="404"/>
      <c r="AV270" s="403"/>
      <c r="AW270" s="196"/>
      <c r="AX270" s="404"/>
      <c r="AY270" s="403"/>
      <c r="AZ270" s="196"/>
      <c r="BA270" s="404"/>
      <c r="BB270" s="403"/>
      <c r="BC270" s="196"/>
      <c r="BD270" s="404"/>
      <c r="BE270" s="403"/>
      <c r="BF270" s="196"/>
      <c r="BG270" s="404"/>
      <c r="BH270" s="403"/>
      <c r="BI270" s="196"/>
      <c r="BJ270" s="404"/>
      <c r="BK270" s="403"/>
      <c r="BL270" s="196"/>
      <c r="BM270" s="404"/>
      <c r="BN270" s="403"/>
      <c r="BO270" s="196"/>
      <c r="BP270" s="404"/>
      <c r="BQ270" s="403"/>
      <c r="BR270" s="196"/>
      <c r="BS270" s="404"/>
      <c r="BT270" s="403"/>
      <c r="BU270" s="196"/>
      <c r="BV270" s="404"/>
      <c r="BW270" s="403"/>
      <c r="BX270" s="196"/>
      <c r="BY270" s="404"/>
      <c r="BZ270" s="403"/>
      <c r="CA270" s="196"/>
      <c r="CB270" s="404"/>
      <c r="CC270" s="403"/>
      <c r="CD270" s="196"/>
      <c r="CE270" s="404"/>
      <c r="CF270" s="403"/>
      <c r="CG270" s="196"/>
      <c r="CH270" s="404"/>
      <c r="CI270" s="403"/>
      <c r="CJ270" s="196"/>
      <c r="CK270" s="404"/>
      <c r="CL270" s="403"/>
      <c r="CM270" s="196"/>
      <c r="CN270" s="404"/>
    </row>
    <row r="271" spans="7:92" x14ac:dyDescent="0.25">
      <c r="G271" s="390"/>
      <c r="H271" s="390"/>
      <c r="I271" s="390"/>
      <c r="J271" s="194"/>
      <c r="K271" s="195"/>
      <c r="L271" s="195"/>
      <c r="M271" s="195"/>
      <c r="N271" s="194"/>
      <c r="O271" s="196"/>
      <c r="P271" s="196"/>
      <c r="Q271" s="196"/>
      <c r="R271" s="196"/>
      <c r="S271"/>
      <c r="T271" s="196"/>
      <c r="U271" s="196"/>
      <c r="V271" s="196"/>
      <c r="W271" s="196"/>
      <c r="X271" s="196"/>
      <c r="Y271" s="196"/>
      <c r="Z271" s="398"/>
      <c r="AA271" s="403"/>
      <c r="AB271" s="196"/>
      <c r="AC271" s="404"/>
      <c r="AD271" s="403"/>
      <c r="AE271" s="196"/>
      <c r="AF271" s="404"/>
      <c r="AG271" s="403"/>
      <c r="AH271" s="196"/>
      <c r="AI271" s="404"/>
      <c r="AJ271" s="403"/>
      <c r="AK271" s="196"/>
      <c r="AL271" s="404"/>
      <c r="AM271" s="403"/>
      <c r="AN271" s="196"/>
      <c r="AO271" s="404"/>
      <c r="AP271" s="403"/>
      <c r="AQ271" s="196"/>
      <c r="AR271" s="404"/>
      <c r="AS271" s="403"/>
      <c r="AT271" s="196"/>
      <c r="AU271" s="404"/>
      <c r="AV271" s="403"/>
      <c r="AW271" s="196"/>
      <c r="AX271" s="404"/>
      <c r="AY271" s="403"/>
      <c r="AZ271" s="196"/>
      <c r="BA271" s="404"/>
      <c r="BB271" s="403"/>
      <c r="BC271" s="196"/>
      <c r="BD271" s="404"/>
      <c r="BE271" s="403"/>
      <c r="BF271" s="196"/>
      <c r="BG271" s="404"/>
      <c r="BH271" s="403"/>
      <c r="BI271" s="196"/>
      <c r="BJ271" s="404"/>
      <c r="BK271" s="403"/>
      <c r="BL271" s="196"/>
      <c r="BM271" s="404"/>
      <c r="BN271" s="403"/>
      <c r="BO271" s="196"/>
      <c r="BP271" s="404"/>
      <c r="BQ271" s="403"/>
      <c r="BR271" s="196"/>
      <c r="BS271" s="404"/>
      <c r="BT271" s="403"/>
      <c r="BU271" s="196"/>
      <c r="BV271" s="404"/>
      <c r="BW271" s="403"/>
      <c r="BX271" s="196"/>
      <c r="BY271" s="404"/>
      <c r="BZ271" s="403"/>
      <c r="CA271" s="196"/>
      <c r="CB271" s="404"/>
      <c r="CC271" s="403"/>
      <c r="CD271" s="196"/>
      <c r="CE271" s="404"/>
      <c r="CF271" s="403"/>
      <c r="CG271" s="196"/>
      <c r="CH271" s="404"/>
      <c r="CI271" s="403"/>
      <c r="CJ271" s="196"/>
      <c r="CK271" s="404"/>
      <c r="CL271" s="403"/>
      <c r="CM271" s="196"/>
      <c r="CN271" s="404"/>
    </row>
    <row r="272" spans="7:92" x14ac:dyDescent="0.25">
      <c r="G272" s="390"/>
      <c r="H272" s="390"/>
      <c r="I272" s="390"/>
      <c r="J272" s="194"/>
      <c r="K272" s="195"/>
      <c r="L272" s="195"/>
      <c r="M272" s="195"/>
      <c r="N272" s="194"/>
      <c r="O272" s="196"/>
      <c r="P272" s="196"/>
      <c r="Q272" s="196"/>
      <c r="R272" s="196"/>
      <c r="S272"/>
      <c r="T272" s="196"/>
      <c r="U272" s="196"/>
      <c r="V272" s="196"/>
      <c r="W272" s="196"/>
      <c r="X272" s="196"/>
      <c r="Y272" s="196"/>
      <c r="Z272" s="398"/>
      <c r="AA272" s="403"/>
      <c r="AB272" s="196"/>
      <c r="AC272" s="404"/>
      <c r="AD272" s="403"/>
      <c r="AE272" s="196"/>
      <c r="AF272" s="404"/>
      <c r="AG272" s="403"/>
      <c r="AH272" s="196"/>
      <c r="AI272" s="404"/>
      <c r="AJ272" s="403"/>
      <c r="AK272" s="196"/>
      <c r="AL272" s="404"/>
      <c r="AM272" s="403"/>
      <c r="AN272" s="196"/>
      <c r="AO272" s="404"/>
      <c r="AP272" s="403"/>
      <c r="AQ272" s="196"/>
      <c r="AR272" s="404"/>
      <c r="AS272" s="403"/>
      <c r="AT272" s="196"/>
      <c r="AU272" s="404"/>
      <c r="AV272" s="403"/>
      <c r="AW272" s="196"/>
      <c r="AX272" s="404"/>
      <c r="AY272" s="403"/>
      <c r="AZ272" s="196"/>
      <c r="BA272" s="404"/>
      <c r="BB272" s="403"/>
      <c r="BC272" s="196"/>
      <c r="BD272" s="404"/>
      <c r="BE272" s="403"/>
      <c r="BF272" s="196"/>
      <c r="BG272" s="404"/>
      <c r="BH272" s="403"/>
      <c r="BI272" s="196"/>
      <c r="BJ272" s="404"/>
      <c r="BK272" s="403"/>
      <c r="BL272" s="196"/>
      <c r="BM272" s="404"/>
      <c r="BN272" s="403"/>
      <c r="BO272" s="196"/>
      <c r="BP272" s="404"/>
      <c r="BQ272" s="403"/>
      <c r="BR272" s="196"/>
      <c r="BS272" s="404"/>
      <c r="BT272" s="403"/>
      <c r="BU272" s="196"/>
      <c r="BV272" s="404"/>
      <c r="BW272" s="403"/>
      <c r="BX272" s="196"/>
      <c r="BY272" s="404"/>
      <c r="BZ272" s="403"/>
      <c r="CA272" s="196"/>
      <c r="CB272" s="404"/>
      <c r="CC272" s="403"/>
      <c r="CD272" s="196"/>
      <c r="CE272" s="404"/>
      <c r="CF272" s="403"/>
      <c r="CG272" s="196"/>
      <c r="CH272" s="404"/>
      <c r="CI272" s="403"/>
      <c r="CJ272" s="196"/>
      <c r="CK272" s="404"/>
      <c r="CL272" s="403"/>
      <c r="CM272" s="196"/>
      <c r="CN272" s="404"/>
    </row>
    <row r="273" spans="7:92" x14ac:dyDescent="0.25">
      <c r="G273" s="390"/>
      <c r="H273" s="390"/>
      <c r="I273" s="390"/>
      <c r="J273" s="194"/>
      <c r="K273" s="195"/>
      <c r="L273" s="195"/>
      <c r="M273" s="195"/>
      <c r="N273" s="194"/>
      <c r="O273" s="196"/>
      <c r="P273" s="196"/>
      <c r="Q273" s="196"/>
      <c r="R273" s="196"/>
      <c r="S273"/>
      <c r="T273" s="196"/>
      <c r="U273" s="196"/>
      <c r="V273" s="196"/>
      <c r="W273" s="196"/>
      <c r="X273" s="196"/>
      <c r="Y273" s="196"/>
      <c r="Z273" s="398"/>
      <c r="AA273" s="403"/>
      <c r="AB273" s="196"/>
      <c r="AC273" s="404"/>
      <c r="AD273" s="403"/>
      <c r="AE273" s="196"/>
      <c r="AF273" s="404"/>
      <c r="AG273" s="403"/>
      <c r="AH273" s="196"/>
      <c r="AI273" s="404"/>
      <c r="AJ273" s="403"/>
      <c r="AK273" s="196"/>
      <c r="AL273" s="404"/>
      <c r="AM273" s="403"/>
      <c r="AN273" s="196"/>
      <c r="AO273" s="404"/>
      <c r="AP273" s="403"/>
      <c r="AQ273" s="196"/>
      <c r="AR273" s="404"/>
      <c r="AS273" s="403"/>
      <c r="AT273" s="196"/>
      <c r="AU273" s="404"/>
      <c r="AV273" s="403"/>
      <c r="AW273" s="196"/>
      <c r="AX273" s="404"/>
      <c r="AY273" s="403"/>
      <c r="AZ273" s="196"/>
      <c r="BA273" s="404"/>
      <c r="BB273" s="403"/>
      <c r="BC273" s="196"/>
      <c r="BD273" s="404"/>
      <c r="BE273" s="403"/>
      <c r="BF273" s="196"/>
      <c r="BG273" s="404"/>
      <c r="BH273" s="403"/>
      <c r="BI273" s="196"/>
      <c r="BJ273" s="404"/>
      <c r="BK273" s="403"/>
      <c r="BL273" s="196"/>
      <c r="BM273" s="404"/>
      <c r="BN273" s="403"/>
      <c r="BO273" s="196"/>
      <c r="BP273" s="404"/>
      <c r="BQ273" s="403"/>
      <c r="BR273" s="196"/>
      <c r="BS273" s="404"/>
      <c r="BT273" s="403"/>
      <c r="BU273" s="196"/>
      <c r="BV273" s="404"/>
      <c r="BW273" s="403"/>
      <c r="BX273" s="196"/>
      <c r="BY273" s="404"/>
      <c r="BZ273" s="403"/>
      <c r="CA273" s="196"/>
      <c r="CB273" s="404"/>
      <c r="CC273" s="403"/>
      <c r="CD273" s="196"/>
      <c r="CE273" s="404"/>
      <c r="CF273" s="403"/>
      <c r="CG273" s="196"/>
      <c r="CH273" s="404"/>
      <c r="CI273" s="403"/>
      <c r="CJ273" s="196"/>
      <c r="CK273" s="404"/>
      <c r="CL273" s="403"/>
      <c r="CM273" s="196"/>
      <c r="CN273" s="404"/>
    </row>
    <row r="274" spans="7:92" x14ac:dyDescent="0.25">
      <c r="G274" s="390"/>
      <c r="H274" s="390"/>
      <c r="I274" s="390"/>
      <c r="J274" s="194"/>
      <c r="K274" s="195"/>
      <c r="L274" s="195"/>
      <c r="M274" s="195"/>
      <c r="N274" s="194"/>
      <c r="O274" s="196"/>
      <c r="P274" s="196"/>
      <c r="Q274" s="196"/>
      <c r="R274" s="196"/>
      <c r="S274"/>
      <c r="T274" s="196"/>
      <c r="U274" s="196"/>
      <c r="V274" s="196"/>
      <c r="W274" s="196"/>
      <c r="X274" s="196"/>
      <c r="Y274" s="196"/>
      <c r="Z274" s="398"/>
      <c r="AA274" s="403"/>
      <c r="AB274" s="196"/>
      <c r="AC274" s="404"/>
      <c r="AD274" s="403"/>
      <c r="AE274" s="196"/>
      <c r="AF274" s="404"/>
      <c r="AG274" s="403"/>
      <c r="AH274" s="196"/>
      <c r="AI274" s="404"/>
      <c r="AJ274" s="403"/>
      <c r="AK274" s="196"/>
      <c r="AL274" s="404"/>
      <c r="AM274" s="403"/>
      <c r="AN274" s="196"/>
      <c r="AO274" s="404"/>
      <c r="AP274" s="403"/>
      <c r="AQ274" s="196"/>
      <c r="AR274" s="404"/>
      <c r="AS274" s="403"/>
      <c r="AT274" s="196"/>
      <c r="AU274" s="404"/>
      <c r="AV274" s="403"/>
      <c r="AW274" s="196"/>
      <c r="AX274" s="404"/>
      <c r="AY274" s="403"/>
      <c r="AZ274" s="196"/>
      <c r="BA274" s="404"/>
      <c r="BB274" s="403"/>
      <c r="BC274" s="196"/>
      <c r="BD274" s="404"/>
      <c r="BE274" s="403"/>
      <c r="BF274" s="196"/>
      <c r="BG274" s="404"/>
      <c r="BH274" s="403"/>
      <c r="BI274" s="196"/>
      <c r="BJ274" s="404"/>
      <c r="BK274" s="403"/>
      <c r="BL274" s="196"/>
      <c r="BM274" s="404"/>
      <c r="BN274" s="403"/>
      <c r="BO274" s="196"/>
      <c r="BP274" s="404"/>
      <c r="BQ274" s="403"/>
      <c r="BR274" s="196"/>
      <c r="BS274" s="404"/>
      <c r="BT274" s="403"/>
      <c r="BU274" s="196"/>
      <c r="BV274" s="404"/>
      <c r="BW274" s="403"/>
      <c r="BX274" s="196"/>
      <c r="BY274" s="404"/>
      <c r="BZ274" s="403"/>
      <c r="CA274" s="196"/>
      <c r="CB274" s="404"/>
      <c r="CC274" s="403"/>
      <c r="CD274" s="196"/>
      <c r="CE274" s="404"/>
      <c r="CF274" s="403"/>
      <c r="CG274" s="196"/>
      <c r="CH274" s="404"/>
      <c r="CI274" s="403"/>
      <c r="CJ274" s="196"/>
      <c r="CK274" s="404"/>
      <c r="CL274" s="403"/>
      <c r="CM274" s="196"/>
      <c r="CN274" s="404"/>
    </row>
    <row r="275" spans="7:92" x14ac:dyDescent="0.25">
      <c r="G275" s="390"/>
      <c r="H275" s="390"/>
      <c r="I275" s="390"/>
      <c r="J275" s="194"/>
      <c r="K275" s="195"/>
      <c r="L275" s="195"/>
      <c r="M275" s="195"/>
      <c r="N275" s="194"/>
      <c r="O275" s="196"/>
      <c r="P275" s="196"/>
      <c r="Q275" s="196"/>
      <c r="R275" s="196"/>
      <c r="S275"/>
      <c r="T275" s="196"/>
      <c r="U275" s="196"/>
      <c r="V275" s="196"/>
      <c r="W275" s="196"/>
      <c r="X275" s="196"/>
      <c r="Y275" s="196"/>
      <c r="Z275" s="398"/>
      <c r="AA275" s="403"/>
      <c r="AB275" s="196"/>
      <c r="AC275" s="404"/>
      <c r="AD275" s="403"/>
      <c r="AE275" s="196"/>
      <c r="AF275" s="404"/>
      <c r="AG275" s="403"/>
      <c r="AH275" s="196"/>
      <c r="AI275" s="404"/>
      <c r="AJ275" s="403"/>
      <c r="AK275" s="196"/>
      <c r="AL275" s="404"/>
      <c r="AM275" s="403"/>
      <c r="AN275" s="196"/>
      <c r="AO275" s="404"/>
      <c r="AP275" s="403"/>
      <c r="AQ275" s="196"/>
      <c r="AR275" s="404"/>
      <c r="AS275" s="403"/>
      <c r="AT275" s="196"/>
      <c r="AU275" s="404"/>
      <c r="AV275" s="403"/>
      <c r="AW275" s="196"/>
      <c r="AX275" s="404"/>
      <c r="AY275" s="403"/>
      <c r="AZ275" s="196"/>
      <c r="BA275" s="404"/>
      <c r="BB275" s="403"/>
      <c r="BC275" s="196"/>
      <c r="BD275" s="404"/>
      <c r="BE275" s="403"/>
      <c r="BF275" s="196"/>
      <c r="BG275" s="404"/>
      <c r="BH275" s="403"/>
      <c r="BI275" s="196"/>
      <c r="BJ275" s="404"/>
      <c r="BK275" s="403"/>
      <c r="BL275" s="196"/>
      <c r="BM275" s="404"/>
      <c r="BN275" s="403"/>
      <c r="BO275" s="196"/>
      <c r="BP275" s="404"/>
      <c r="BQ275" s="403"/>
      <c r="BR275" s="196"/>
      <c r="BS275" s="404"/>
      <c r="BT275" s="403"/>
      <c r="BU275" s="196"/>
      <c r="BV275" s="404"/>
      <c r="BW275" s="403"/>
      <c r="BX275" s="196"/>
      <c r="BY275" s="404"/>
      <c r="BZ275" s="403"/>
      <c r="CA275" s="196"/>
      <c r="CB275" s="404"/>
      <c r="CC275" s="403"/>
      <c r="CD275" s="196"/>
      <c r="CE275" s="404"/>
      <c r="CF275" s="403"/>
      <c r="CG275" s="196"/>
      <c r="CH275" s="404"/>
      <c r="CI275" s="403"/>
      <c r="CJ275" s="196"/>
      <c r="CK275" s="404"/>
      <c r="CL275" s="403"/>
      <c r="CM275" s="196"/>
      <c r="CN275" s="404"/>
    </row>
    <row r="276" spans="7:92" x14ac:dyDescent="0.25">
      <c r="G276" s="390"/>
      <c r="H276" s="390"/>
      <c r="I276" s="390"/>
      <c r="J276" s="194"/>
      <c r="K276" s="195"/>
      <c r="L276" s="195"/>
      <c r="M276" s="195"/>
      <c r="N276" s="194"/>
      <c r="O276" s="196"/>
      <c r="P276" s="196"/>
      <c r="Q276" s="196"/>
      <c r="R276" s="196"/>
      <c r="S276"/>
      <c r="T276" s="196"/>
      <c r="U276" s="196"/>
      <c r="V276" s="196"/>
      <c r="W276" s="196"/>
      <c r="X276" s="196"/>
      <c r="Y276" s="196"/>
      <c r="Z276" s="398"/>
      <c r="AA276" s="403"/>
      <c r="AB276" s="196"/>
      <c r="AC276" s="404"/>
      <c r="AD276" s="403"/>
      <c r="AE276" s="196"/>
      <c r="AF276" s="404"/>
      <c r="AG276" s="403"/>
      <c r="AH276" s="196"/>
      <c r="AI276" s="404"/>
      <c r="AJ276" s="403"/>
      <c r="AK276" s="196"/>
      <c r="AL276" s="404"/>
      <c r="AM276" s="403"/>
      <c r="AN276" s="196"/>
      <c r="AO276" s="404"/>
      <c r="AP276" s="403"/>
      <c r="AQ276" s="196"/>
      <c r="AR276" s="404"/>
      <c r="AS276" s="403"/>
      <c r="AT276" s="196"/>
      <c r="AU276" s="404"/>
      <c r="AV276" s="403"/>
      <c r="AW276" s="196"/>
      <c r="AX276" s="404"/>
      <c r="AY276" s="403"/>
      <c r="AZ276" s="196"/>
      <c r="BA276" s="404"/>
      <c r="BB276" s="403"/>
      <c r="BC276" s="196"/>
      <c r="BD276" s="404"/>
      <c r="BE276" s="403"/>
      <c r="BF276" s="196"/>
      <c r="BG276" s="404"/>
      <c r="BH276" s="403"/>
      <c r="BI276" s="196"/>
      <c r="BJ276" s="404"/>
      <c r="BK276" s="403"/>
      <c r="BL276" s="196"/>
      <c r="BM276" s="404"/>
      <c r="BN276" s="403"/>
      <c r="BO276" s="196"/>
      <c r="BP276" s="404"/>
      <c r="BQ276" s="403"/>
      <c r="BR276" s="196"/>
      <c r="BS276" s="404"/>
      <c r="BT276" s="403"/>
      <c r="BU276" s="196"/>
      <c r="BV276" s="404"/>
      <c r="BW276" s="403"/>
      <c r="BX276" s="196"/>
      <c r="BY276" s="404"/>
      <c r="BZ276" s="403"/>
      <c r="CA276" s="196"/>
      <c r="CB276" s="404"/>
      <c r="CC276" s="403"/>
      <c r="CD276" s="196"/>
      <c r="CE276" s="404"/>
      <c r="CF276" s="403"/>
      <c r="CG276" s="196"/>
      <c r="CH276" s="404"/>
      <c r="CI276" s="403"/>
      <c r="CJ276" s="196"/>
      <c r="CK276" s="404"/>
      <c r="CL276" s="403"/>
      <c r="CM276" s="196"/>
      <c r="CN276" s="404"/>
    </row>
    <row r="277" spans="7:92" x14ac:dyDescent="0.25">
      <c r="G277" s="390"/>
      <c r="H277" s="390"/>
      <c r="I277" s="390"/>
      <c r="J277" s="194"/>
      <c r="K277" s="195"/>
      <c r="L277" s="195"/>
      <c r="M277" s="195"/>
      <c r="N277" s="194"/>
      <c r="O277" s="196"/>
      <c r="P277" s="196"/>
      <c r="Q277" s="196"/>
      <c r="R277" s="196"/>
      <c r="S277"/>
      <c r="T277" s="196"/>
      <c r="U277" s="196"/>
      <c r="V277" s="196"/>
      <c r="W277" s="196"/>
      <c r="X277" s="196"/>
      <c r="Y277" s="196"/>
      <c r="Z277" s="398"/>
      <c r="AA277" s="403"/>
      <c r="AB277" s="196"/>
      <c r="AC277" s="404"/>
      <c r="AD277" s="403"/>
      <c r="AE277" s="196"/>
      <c r="AF277" s="404"/>
      <c r="AG277" s="403"/>
      <c r="AH277" s="196"/>
      <c r="AI277" s="404"/>
      <c r="AJ277" s="403"/>
      <c r="AK277" s="196"/>
      <c r="AL277" s="404"/>
      <c r="AM277" s="403"/>
      <c r="AN277" s="196"/>
      <c r="AO277" s="404"/>
      <c r="AP277" s="403"/>
      <c r="AQ277" s="196"/>
      <c r="AR277" s="404"/>
      <c r="AS277" s="403"/>
      <c r="AT277" s="196"/>
      <c r="AU277" s="404"/>
      <c r="AV277" s="403"/>
      <c r="AW277" s="196"/>
      <c r="AX277" s="404"/>
      <c r="AY277" s="403"/>
      <c r="AZ277" s="196"/>
      <c r="BA277" s="404"/>
      <c r="BB277" s="403"/>
      <c r="BC277" s="196"/>
      <c r="BD277" s="404"/>
      <c r="BE277" s="403"/>
      <c r="BF277" s="196"/>
      <c r="BG277" s="404"/>
      <c r="BH277" s="403"/>
      <c r="BI277" s="196"/>
      <c r="BJ277" s="404"/>
      <c r="BK277" s="403"/>
      <c r="BL277" s="196"/>
      <c r="BM277" s="404"/>
      <c r="BN277" s="403"/>
      <c r="BO277" s="196"/>
      <c r="BP277" s="404"/>
      <c r="BQ277" s="403"/>
      <c r="BR277" s="196"/>
      <c r="BS277" s="404"/>
      <c r="BT277" s="403"/>
      <c r="BU277" s="196"/>
      <c r="BV277" s="404"/>
      <c r="BW277" s="403"/>
      <c r="BX277" s="196"/>
      <c r="BY277" s="404"/>
      <c r="BZ277" s="403"/>
      <c r="CA277" s="196"/>
      <c r="CB277" s="404"/>
      <c r="CC277" s="403"/>
      <c r="CD277" s="196"/>
      <c r="CE277" s="404"/>
      <c r="CF277" s="403"/>
      <c r="CG277" s="196"/>
      <c r="CH277" s="404"/>
      <c r="CI277" s="403"/>
      <c r="CJ277" s="196"/>
      <c r="CK277" s="404"/>
      <c r="CL277" s="403"/>
      <c r="CM277" s="196"/>
      <c r="CN277" s="404"/>
    </row>
    <row r="278" spans="7:92" x14ac:dyDescent="0.25">
      <c r="G278" s="390"/>
      <c r="H278" s="390"/>
      <c r="I278" s="390"/>
      <c r="J278" s="194"/>
      <c r="K278" s="195"/>
      <c r="L278" s="195"/>
      <c r="M278" s="195"/>
      <c r="N278" s="194"/>
      <c r="O278" s="196"/>
      <c r="P278" s="196"/>
      <c r="Q278" s="196"/>
      <c r="R278" s="196"/>
      <c r="S278"/>
      <c r="T278" s="196"/>
      <c r="U278" s="196"/>
      <c r="V278" s="196"/>
      <c r="W278" s="196"/>
      <c r="X278" s="196"/>
      <c r="Y278" s="196"/>
      <c r="Z278" s="398"/>
      <c r="AA278" s="403"/>
      <c r="AB278" s="196"/>
      <c r="AC278" s="404"/>
      <c r="AD278" s="403"/>
      <c r="AE278" s="196"/>
      <c r="AF278" s="404"/>
      <c r="AG278" s="403"/>
      <c r="AH278" s="196"/>
      <c r="AI278" s="404"/>
      <c r="AJ278" s="403"/>
      <c r="AK278" s="196"/>
      <c r="AL278" s="404"/>
      <c r="AM278" s="403"/>
      <c r="AN278" s="196"/>
      <c r="AO278" s="404"/>
      <c r="AP278" s="403"/>
      <c r="AQ278" s="196"/>
      <c r="AR278" s="404"/>
      <c r="AS278" s="403"/>
      <c r="AT278" s="196"/>
      <c r="AU278" s="404"/>
      <c r="AV278" s="403"/>
      <c r="AW278" s="196"/>
      <c r="AX278" s="404"/>
      <c r="AY278" s="403"/>
      <c r="AZ278" s="196"/>
      <c r="BA278" s="404"/>
      <c r="BB278" s="403"/>
      <c r="BC278" s="196"/>
      <c r="BD278" s="404"/>
      <c r="BE278" s="403"/>
      <c r="BF278" s="196"/>
      <c r="BG278" s="404"/>
      <c r="BH278" s="403"/>
      <c r="BI278" s="196"/>
      <c r="BJ278" s="404"/>
      <c r="BK278" s="403"/>
      <c r="BL278" s="196"/>
      <c r="BM278" s="404"/>
      <c r="BN278" s="403"/>
      <c r="BO278" s="196"/>
      <c r="BP278" s="404"/>
      <c r="BQ278" s="403"/>
      <c r="BR278" s="196"/>
      <c r="BS278" s="404"/>
      <c r="BT278" s="403"/>
      <c r="BU278" s="196"/>
      <c r="BV278" s="404"/>
      <c r="BW278" s="403"/>
      <c r="BX278" s="196"/>
      <c r="BY278" s="404"/>
      <c r="BZ278" s="403"/>
      <c r="CA278" s="196"/>
      <c r="CB278" s="404"/>
      <c r="CC278" s="403"/>
      <c r="CD278" s="196"/>
      <c r="CE278" s="404"/>
      <c r="CF278" s="403"/>
      <c r="CG278" s="196"/>
      <c r="CH278" s="404"/>
      <c r="CI278" s="403"/>
      <c r="CJ278" s="196"/>
      <c r="CK278" s="404"/>
      <c r="CL278" s="403"/>
      <c r="CM278" s="196"/>
      <c r="CN278" s="404"/>
    </row>
    <row r="279" spans="7:92" x14ac:dyDescent="0.25">
      <c r="G279" s="390"/>
      <c r="H279" s="390"/>
      <c r="I279" s="390"/>
      <c r="J279" s="194"/>
      <c r="K279" s="195"/>
      <c r="L279" s="195"/>
      <c r="M279" s="195"/>
      <c r="N279" s="194"/>
      <c r="O279" s="196"/>
      <c r="P279" s="196"/>
      <c r="Q279" s="196"/>
      <c r="R279" s="196"/>
      <c r="S279"/>
      <c r="T279" s="196"/>
      <c r="U279" s="196"/>
      <c r="V279" s="196"/>
      <c r="W279" s="196"/>
      <c r="X279" s="196"/>
      <c r="Y279" s="196"/>
      <c r="Z279" s="398"/>
      <c r="AA279" s="403"/>
      <c r="AB279" s="196"/>
      <c r="AC279" s="404"/>
      <c r="AD279" s="403"/>
      <c r="AE279" s="196"/>
      <c r="AF279" s="404"/>
      <c r="AG279" s="403"/>
      <c r="AH279" s="196"/>
      <c r="AI279" s="404"/>
      <c r="AJ279" s="403"/>
      <c r="AK279" s="196"/>
      <c r="AL279" s="404"/>
      <c r="AM279" s="403"/>
      <c r="AN279" s="196"/>
      <c r="AO279" s="404"/>
      <c r="AP279" s="403"/>
      <c r="AQ279" s="196"/>
      <c r="AR279" s="404"/>
      <c r="AS279" s="403"/>
      <c r="AT279" s="196"/>
      <c r="AU279" s="404"/>
      <c r="AV279" s="403"/>
      <c r="AW279" s="196"/>
      <c r="AX279" s="404"/>
      <c r="AY279" s="403"/>
      <c r="AZ279" s="196"/>
      <c r="BA279" s="404"/>
      <c r="BB279" s="403"/>
      <c r="BC279" s="196"/>
      <c r="BD279" s="404"/>
      <c r="BE279" s="403"/>
      <c r="BF279" s="196"/>
      <c r="BG279" s="404"/>
      <c r="BH279" s="403"/>
      <c r="BI279" s="196"/>
      <c r="BJ279" s="404"/>
      <c r="BK279" s="403"/>
      <c r="BL279" s="196"/>
      <c r="BM279" s="404"/>
      <c r="BN279" s="403"/>
      <c r="BO279" s="196"/>
      <c r="BP279" s="404"/>
      <c r="BQ279" s="403"/>
      <c r="BR279" s="196"/>
      <c r="BS279" s="404"/>
      <c r="BT279" s="403"/>
      <c r="BU279" s="196"/>
      <c r="BV279" s="404"/>
      <c r="BW279" s="403"/>
      <c r="BX279" s="196"/>
      <c r="BY279" s="404"/>
      <c r="BZ279" s="403"/>
      <c r="CA279" s="196"/>
      <c r="CB279" s="404"/>
      <c r="CC279" s="403"/>
      <c r="CD279" s="196"/>
      <c r="CE279" s="404"/>
      <c r="CF279" s="403"/>
      <c r="CG279" s="196"/>
      <c r="CH279" s="404"/>
      <c r="CI279" s="403"/>
      <c r="CJ279" s="196"/>
      <c r="CK279" s="404"/>
      <c r="CL279" s="403"/>
      <c r="CM279" s="196"/>
      <c r="CN279" s="404"/>
    </row>
    <row r="280" spans="7:92" x14ac:dyDescent="0.25">
      <c r="G280" s="390"/>
      <c r="H280" s="390"/>
      <c r="I280" s="390"/>
      <c r="J280" s="194"/>
      <c r="K280" s="195"/>
      <c r="L280" s="195"/>
      <c r="M280" s="195"/>
      <c r="N280" s="194"/>
      <c r="O280" s="196"/>
      <c r="P280" s="196"/>
      <c r="Q280" s="196"/>
      <c r="R280" s="196"/>
      <c r="S280"/>
      <c r="T280" s="196"/>
      <c r="U280" s="196"/>
      <c r="V280" s="196"/>
      <c r="W280" s="196"/>
      <c r="X280" s="196"/>
      <c r="Y280" s="196"/>
      <c r="Z280" s="398"/>
      <c r="AA280" s="403"/>
      <c r="AB280" s="196"/>
      <c r="AC280" s="404"/>
      <c r="AD280" s="403"/>
      <c r="AE280" s="196"/>
      <c r="AF280" s="404"/>
      <c r="AG280" s="403"/>
      <c r="AH280" s="196"/>
      <c r="AI280" s="404"/>
      <c r="AJ280" s="403"/>
      <c r="AK280" s="196"/>
      <c r="AL280" s="404"/>
      <c r="AM280" s="403"/>
      <c r="AN280" s="196"/>
      <c r="AO280" s="404"/>
      <c r="AP280" s="403"/>
      <c r="AQ280" s="196"/>
      <c r="AR280" s="404"/>
      <c r="AS280" s="403"/>
      <c r="AT280" s="196"/>
      <c r="AU280" s="404"/>
      <c r="AV280" s="403"/>
      <c r="AW280" s="196"/>
      <c r="AX280" s="404"/>
      <c r="AY280" s="403"/>
      <c r="AZ280" s="196"/>
      <c r="BA280" s="404"/>
      <c r="BB280" s="403"/>
      <c r="BC280" s="196"/>
      <c r="BD280" s="404"/>
      <c r="BE280" s="403"/>
      <c r="BF280" s="196"/>
      <c r="BG280" s="404"/>
      <c r="BH280" s="403"/>
      <c r="BI280" s="196"/>
      <c r="BJ280" s="404"/>
      <c r="BK280" s="403"/>
      <c r="BL280" s="196"/>
      <c r="BM280" s="404"/>
      <c r="BN280" s="403"/>
      <c r="BO280" s="196"/>
      <c r="BP280" s="404"/>
      <c r="BQ280" s="403"/>
      <c r="BR280" s="196"/>
      <c r="BS280" s="404"/>
      <c r="BT280" s="403"/>
      <c r="BU280" s="196"/>
      <c r="BV280" s="404"/>
      <c r="BW280" s="403"/>
      <c r="BX280" s="196"/>
      <c r="BY280" s="404"/>
      <c r="BZ280" s="403"/>
      <c r="CA280" s="196"/>
      <c r="CB280" s="404"/>
      <c r="CC280" s="403"/>
      <c r="CD280" s="196"/>
      <c r="CE280" s="404"/>
      <c r="CF280" s="403"/>
      <c r="CG280" s="196"/>
      <c r="CH280" s="404"/>
      <c r="CI280" s="403"/>
      <c r="CJ280" s="196"/>
      <c r="CK280" s="404"/>
      <c r="CL280" s="403"/>
      <c r="CM280" s="196"/>
      <c r="CN280" s="404"/>
    </row>
    <row r="281" spans="7:92" x14ac:dyDescent="0.25">
      <c r="G281" s="390"/>
      <c r="H281" s="390"/>
      <c r="I281" s="390"/>
      <c r="J281" s="194"/>
      <c r="K281" s="195"/>
      <c r="L281" s="195"/>
      <c r="M281" s="195"/>
      <c r="N281" s="194"/>
      <c r="O281" s="196"/>
      <c r="P281" s="196"/>
      <c r="Q281" s="196"/>
      <c r="R281" s="196"/>
      <c r="S281"/>
      <c r="T281" s="196"/>
      <c r="U281" s="196"/>
      <c r="V281" s="196"/>
      <c r="W281" s="196"/>
      <c r="X281" s="196"/>
      <c r="Y281" s="196"/>
      <c r="Z281" s="398"/>
      <c r="AA281" s="403"/>
      <c r="AB281" s="196"/>
      <c r="AC281" s="404"/>
      <c r="AD281" s="403"/>
      <c r="AE281" s="196"/>
      <c r="AF281" s="404"/>
      <c r="AG281" s="403"/>
      <c r="AH281" s="196"/>
      <c r="AI281" s="404"/>
      <c r="AJ281" s="403"/>
      <c r="AK281" s="196"/>
      <c r="AL281" s="404"/>
      <c r="AM281" s="403"/>
      <c r="AN281" s="196"/>
      <c r="AO281" s="404"/>
      <c r="AP281" s="403"/>
      <c r="AQ281" s="196"/>
      <c r="AR281" s="404"/>
      <c r="AS281" s="403"/>
      <c r="AT281" s="196"/>
      <c r="AU281" s="404"/>
      <c r="AV281" s="403"/>
      <c r="AW281" s="196"/>
      <c r="AX281" s="404"/>
      <c r="AY281" s="403"/>
      <c r="AZ281" s="196"/>
      <c r="BA281" s="404"/>
      <c r="BB281" s="403"/>
      <c r="BC281" s="196"/>
      <c r="BD281" s="404"/>
      <c r="BE281" s="403"/>
      <c r="BF281" s="196"/>
      <c r="BG281" s="404"/>
      <c r="BH281" s="403"/>
      <c r="BI281" s="196"/>
      <c r="BJ281" s="404"/>
      <c r="BK281" s="403"/>
      <c r="BL281" s="196"/>
      <c r="BM281" s="404"/>
      <c r="BN281" s="403"/>
      <c r="BO281" s="196"/>
      <c r="BP281" s="404"/>
      <c r="BQ281" s="403"/>
      <c r="BR281" s="196"/>
      <c r="BS281" s="404"/>
      <c r="BT281" s="403"/>
      <c r="BU281" s="196"/>
      <c r="BV281" s="404"/>
      <c r="BW281" s="403"/>
      <c r="BX281" s="196"/>
      <c r="BY281" s="404"/>
      <c r="BZ281" s="403"/>
      <c r="CA281" s="196"/>
      <c r="CB281" s="404"/>
      <c r="CC281" s="403"/>
      <c r="CD281" s="196"/>
      <c r="CE281" s="404"/>
      <c r="CF281" s="403"/>
      <c r="CG281" s="196"/>
      <c r="CH281" s="404"/>
      <c r="CI281" s="403"/>
      <c r="CJ281" s="196"/>
      <c r="CK281" s="404"/>
      <c r="CL281" s="403"/>
      <c r="CM281" s="196"/>
      <c r="CN281" s="404"/>
    </row>
    <row r="282" spans="7:92" x14ac:dyDescent="0.25">
      <c r="G282" s="390"/>
      <c r="H282" s="390"/>
      <c r="I282" s="390"/>
      <c r="J282" s="194"/>
      <c r="K282" s="195"/>
      <c r="L282" s="195"/>
      <c r="M282" s="195"/>
      <c r="N282" s="194"/>
      <c r="O282" s="196"/>
      <c r="P282" s="196"/>
      <c r="Q282" s="196"/>
      <c r="R282" s="196"/>
      <c r="S282"/>
      <c r="T282" s="196"/>
      <c r="U282" s="196"/>
      <c r="V282" s="196"/>
      <c r="W282" s="196"/>
      <c r="X282" s="196"/>
      <c r="Y282" s="196"/>
      <c r="Z282" s="398"/>
      <c r="AA282" s="403"/>
      <c r="AB282" s="196"/>
      <c r="AC282" s="404"/>
      <c r="AD282" s="403"/>
      <c r="AE282" s="196"/>
      <c r="AF282" s="404"/>
      <c r="AG282" s="403"/>
      <c r="AH282" s="196"/>
      <c r="AI282" s="404"/>
      <c r="AJ282" s="403"/>
      <c r="AK282" s="196"/>
      <c r="AL282" s="404"/>
      <c r="AM282" s="403"/>
      <c r="AN282" s="196"/>
      <c r="AO282" s="404"/>
      <c r="AP282" s="403"/>
      <c r="AQ282" s="196"/>
      <c r="AR282" s="404"/>
      <c r="AS282" s="403"/>
      <c r="AT282" s="196"/>
      <c r="AU282" s="404"/>
      <c r="AV282" s="403"/>
      <c r="AW282" s="196"/>
      <c r="AX282" s="404"/>
      <c r="AY282" s="403"/>
      <c r="AZ282" s="196"/>
      <c r="BA282" s="404"/>
      <c r="BB282" s="403"/>
      <c r="BC282" s="196"/>
      <c r="BD282" s="404"/>
      <c r="BE282" s="403"/>
      <c r="BF282" s="196"/>
      <c r="BG282" s="404"/>
      <c r="BH282" s="403"/>
      <c r="BI282" s="196"/>
      <c r="BJ282" s="404"/>
      <c r="BK282" s="403"/>
      <c r="BL282" s="196"/>
      <c r="BM282" s="404"/>
      <c r="BN282" s="403"/>
      <c r="BO282" s="196"/>
      <c r="BP282" s="404"/>
      <c r="BQ282" s="403"/>
      <c r="BR282" s="196"/>
      <c r="BS282" s="404"/>
      <c r="BT282" s="403"/>
      <c r="BU282" s="196"/>
      <c r="BV282" s="404"/>
      <c r="BW282" s="403"/>
      <c r="BX282" s="196"/>
      <c r="BY282" s="404"/>
      <c r="BZ282" s="403"/>
      <c r="CA282" s="196"/>
      <c r="CB282" s="404"/>
      <c r="CC282" s="403"/>
      <c r="CD282" s="196"/>
      <c r="CE282" s="404"/>
      <c r="CF282" s="403"/>
      <c r="CG282" s="196"/>
      <c r="CH282" s="404"/>
      <c r="CI282" s="403"/>
      <c r="CJ282" s="196"/>
      <c r="CK282" s="404"/>
      <c r="CL282" s="403"/>
      <c r="CM282" s="196"/>
      <c r="CN282" s="404"/>
    </row>
    <row r="283" spans="7:92" x14ac:dyDescent="0.25">
      <c r="G283" s="390"/>
      <c r="H283" s="390"/>
      <c r="I283" s="390"/>
      <c r="J283" s="194"/>
      <c r="K283" s="195"/>
      <c r="L283" s="195"/>
      <c r="M283" s="195"/>
      <c r="N283" s="194"/>
      <c r="O283" s="196"/>
      <c r="P283" s="196"/>
      <c r="Q283" s="196"/>
      <c r="R283" s="196"/>
      <c r="S283"/>
      <c r="T283" s="196"/>
      <c r="U283" s="196"/>
      <c r="V283" s="196"/>
      <c r="W283" s="196"/>
      <c r="X283" s="196"/>
      <c r="Y283" s="196"/>
      <c r="Z283" s="398"/>
      <c r="AA283" s="403"/>
      <c r="AB283" s="196"/>
      <c r="AC283" s="404"/>
      <c r="AD283" s="403"/>
      <c r="AE283" s="196"/>
      <c r="AF283" s="404"/>
      <c r="AG283" s="403"/>
      <c r="AH283" s="196"/>
      <c r="AI283" s="404"/>
      <c r="AJ283" s="403"/>
      <c r="AK283" s="196"/>
      <c r="AL283" s="404"/>
      <c r="AM283" s="403"/>
      <c r="AN283" s="196"/>
      <c r="AO283" s="404"/>
      <c r="AP283" s="403"/>
      <c r="AQ283" s="196"/>
      <c r="AR283" s="404"/>
      <c r="AS283" s="403"/>
      <c r="AT283" s="196"/>
      <c r="AU283" s="404"/>
      <c r="AV283" s="403"/>
      <c r="AW283" s="196"/>
      <c r="AX283" s="404"/>
      <c r="AY283" s="403"/>
      <c r="AZ283" s="196"/>
      <c r="BA283" s="404"/>
      <c r="BB283" s="403"/>
      <c r="BC283" s="196"/>
      <c r="BD283" s="404"/>
      <c r="BE283" s="403"/>
      <c r="BF283" s="196"/>
      <c r="BG283" s="404"/>
      <c r="BH283" s="403"/>
      <c r="BI283" s="196"/>
      <c r="BJ283" s="404"/>
      <c r="BK283" s="403"/>
      <c r="BL283" s="196"/>
      <c r="BM283" s="404"/>
      <c r="BN283" s="403"/>
      <c r="BO283" s="196"/>
      <c r="BP283" s="404"/>
      <c r="BQ283" s="403"/>
      <c r="BR283" s="196"/>
      <c r="BS283" s="404"/>
      <c r="BT283" s="403"/>
      <c r="BU283" s="196"/>
      <c r="BV283" s="404"/>
      <c r="BW283" s="403"/>
      <c r="BX283" s="196"/>
      <c r="BY283" s="404"/>
      <c r="BZ283" s="403"/>
      <c r="CA283" s="196"/>
      <c r="CB283" s="404"/>
      <c r="CC283" s="403"/>
      <c r="CD283" s="196"/>
      <c r="CE283" s="404"/>
      <c r="CF283" s="403"/>
      <c r="CG283" s="196"/>
      <c r="CH283" s="404"/>
      <c r="CI283" s="403"/>
      <c r="CJ283" s="196"/>
      <c r="CK283" s="404"/>
      <c r="CL283" s="403"/>
      <c r="CM283" s="196"/>
      <c r="CN283" s="404"/>
    </row>
    <row r="284" spans="7:92" x14ac:dyDescent="0.25">
      <c r="G284" s="390"/>
      <c r="H284" s="390"/>
      <c r="I284" s="390"/>
      <c r="J284" s="194"/>
      <c r="K284" s="195"/>
      <c r="L284" s="195"/>
      <c r="M284" s="195"/>
      <c r="N284" s="194"/>
      <c r="O284" s="196"/>
      <c r="P284" s="196"/>
      <c r="Q284" s="196"/>
      <c r="R284" s="196"/>
      <c r="S284"/>
      <c r="T284" s="196"/>
      <c r="U284" s="196"/>
      <c r="V284" s="196"/>
      <c r="W284" s="196"/>
      <c r="X284" s="196"/>
      <c r="Y284" s="196"/>
      <c r="Z284" s="398"/>
      <c r="AA284" s="403"/>
      <c r="AB284" s="196"/>
      <c r="AC284" s="404"/>
      <c r="AD284" s="403"/>
      <c r="AE284" s="196"/>
      <c r="AF284" s="404"/>
      <c r="AG284" s="403"/>
      <c r="AH284" s="196"/>
      <c r="AI284" s="404"/>
      <c r="AJ284" s="403"/>
      <c r="AK284" s="196"/>
      <c r="AL284" s="404"/>
      <c r="AM284" s="403"/>
      <c r="AN284" s="196"/>
      <c r="AO284" s="404"/>
      <c r="AP284" s="403"/>
      <c r="AQ284" s="196"/>
      <c r="AR284" s="404"/>
      <c r="AS284" s="403"/>
      <c r="AT284" s="196"/>
      <c r="AU284" s="404"/>
      <c r="AV284" s="403"/>
      <c r="AW284" s="196"/>
      <c r="AX284" s="404"/>
      <c r="AY284" s="403"/>
      <c r="AZ284" s="196"/>
      <c r="BA284" s="404"/>
      <c r="BB284" s="403"/>
      <c r="BC284" s="196"/>
      <c r="BD284" s="404"/>
      <c r="BE284" s="403"/>
      <c r="BF284" s="196"/>
      <c r="BG284" s="404"/>
      <c r="BH284" s="403"/>
      <c r="BI284" s="196"/>
      <c r="BJ284" s="404"/>
      <c r="BK284" s="403"/>
      <c r="BL284" s="196"/>
      <c r="BM284" s="404"/>
      <c r="BN284" s="403"/>
      <c r="BO284" s="196"/>
      <c r="BP284" s="404"/>
      <c r="BQ284" s="403"/>
      <c r="BR284" s="196"/>
      <c r="BS284" s="404"/>
      <c r="BT284" s="403"/>
      <c r="BU284" s="196"/>
      <c r="BV284" s="404"/>
      <c r="BW284" s="403"/>
      <c r="BX284" s="196"/>
      <c r="BY284" s="404"/>
      <c r="BZ284" s="403"/>
      <c r="CA284" s="196"/>
      <c r="CB284" s="404"/>
      <c r="CC284" s="403"/>
      <c r="CD284" s="196"/>
      <c r="CE284" s="404"/>
      <c r="CF284" s="403"/>
      <c r="CG284" s="196"/>
      <c r="CH284" s="404"/>
      <c r="CI284" s="403"/>
      <c r="CJ284" s="196"/>
      <c r="CK284" s="404"/>
      <c r="CL284" s="403"/>
      <c r="CM284" s="196"/>
      <c r="CN284" s="404"/>
    </row>
    <row r="285" spans="7:92" x14ac:dyDescent="0.25">
      <c r="G285" s="390"/>
      <c r="H285" s="390"/>
      <c r="I285" s="390"/>
      <c r="J285" s="194"/>
      <c r="K285" s="195"/>
      <c r="L285" s="195"/>
      <c r="M285" s="195"/>
      <c r="N285" s="194"/>
      <c r="O285" s="196"/>
      <c r="P285" s="196"/>
      <c r="Q285" s="196"/>
      <c r="R285" s="196"/>
      <c r="T285" s="196"/>
      <c r="U285" s="196"/>
      <c r="V285" s="196"/>
      <c r="W285" s="196"/>
      <c r="X285" s="196"/>
      <c r="Y285" s="196"/>
      <c r="Z285" s="398"/>
      <c r="AA285" s="403"/>
      <c r="AB285" s="196"/>
      <c r="AC285" s="404"/>
      <c r="AD285" s="403"/>
      <c r="AE285" s="196"/>
      <c r="AF285" s="404"/>
      <c r="AG285" s="403"/>
      <c r="AH285" s="196"/>
      <c r="AI285" s="404"/>
      <c r="AJ285" s="403"/>
      <c r="AK285" s="196"/>
      <c r="AL285" s="404"/>
      <c r="AM285" s="403"/>
      <c r="AN285" s="196"/>
      <c r="AO285" s="404"/>
      <c r="AP285" s="403"/>
      <c r="AQ285" s="196"/>
      <c r="AR285" s="404"/>
      <c r="AS285" s="403"/>
      <c r="AT285" s="196"/>
      <c r="AU285" s="404"/>
      <c r="AV285" s="403"/>
      <c r="AW285" s="196"/>
      <c r="AX285" s="404"/>
      <c r="AY285" s="403"/>
      <c r="AZ285" s="196"/>
      <c r="BA285" s="404"/>
      <c r="BB285" s="403"/>
      <c r="BC285" s="196"/>
      <c r="BD285" s="404"/>
      <c r="BE285" s="403"/>
      <c r="BF285" s="196"/>
      <c r="BG285" s="404"/>
      <c r="BH285" s="403"/>
      <c r="BI285" s="196"/>
      <c r="BJ285" s="404"/>
      <c r="BK285" s="403"/>
      <c r="BL285" s="196"/>
      <c r="BM285" s="404"/>
      <c r="BN285" s="403"/>
      <c r="BO285" s="196"/>
      <c r="BP285" s="404"/>
      <c r="BQ285" s="403"/>
      <c r="BR285" s="196"/>
      <c r="BS285" s="404"/>
      <c r="BT285" s="403"/>
      <c r="BU285" s="196"/>
      <c r="BV285" s="404"/>
      <c r="BW285" s="403"/>
      <c r="BX285" s="196"/>
      <c r="BY285" s="404"/>
      <c r="BZ285" s="403"/>
      <c r="CA285" s="196"/>
      <c r="CB285" s="404"/>
      <c r="CC285" s="403"/>
      <c r="CD285" s="196"/>
      <c r="CE285" s="404"/>
      <c r="CF285" s="403"/>
      <c r="CG285" s="196"/>
      <c r="CH285" s="404"/>
      <c r="CI285" s="403"/>
      <c r="CJ285" s="196"/>
      <c r="CK285" s="404"/>
      <c r="CL285" s="403"/>
      <c r="CM285" s="196"/>
      <c r="CN285" s="404"/>
    </row>
    <row r="286" spans="7:92" x14ac:dyDescent="0.25">
      <c r="G286" s="390"/>
      <c r="H286" s="390"/>
      <c r="I286" s="390"/>
      <c r="J286" s="194"/>
      <c r="K286" s="195"/>
      <c r="L286" s="195"/>
      <c r="M286" s="195"/>
      <c r="N286" s="194"/>
      <c r="O286" s="196"/>
      <c r="P286" s="196"/>
      <c r="Q286" s="196"/>
      <c r="R286" s="196"/>
      <c r="T286" s="196"/>
      <c r="U286" s="196"/>
      <c r="V286" s="196"/>
      <c r="W286" s="196"/>
      <c r="X286" s="196"/>
      <c r="Y286" s="196"/>
      <c r="Z286" s="398"/>
      <c r="AA286" s="403"/>
      <c r="AB286" s="196"/>
      <c r="AC286" s="404"/>
      <c r="AD286" s="403"/>
      <c r="AE286" s="196"/>
      <c r="AF286" s="404"/>
      <c r="AG286" s="403"/>
      <c r="AH286" s="196"/>
      <c r="AI286" s="404"/>
      <c r="AJ286" s="403"/>
      <c r="AK286" s="196"/>
      <c r="AL286" s="404"/>
      <c r="AM286" s="403"/>
      <c r="AN286" s="196"/>
      <c r="AO286" s="404"/>
      <c r="AP286" s="403"/>
      <c r="AQ286" s="196"/>
      <c r="AR286" s="404"/>
      <c r="AS286" s="403"/>
      <c r="AT286" s="196"/>
      <c r="AU286" s="404"/>
      <c r="AV286" s="403"/>
      <c r="AW286" s="196"/>
      <c r="AX286" s="404"/>
      <c r="AY286" s="403"/>
      <c r="AZ286" s="196"/>
      <c r="BA286" s="404"/>
      <c r="BB286" s="403"/>
      <c r="BC286" s="196"/>
      <c r="BD286" s="404"/>
      <c r="BE286" s="403"/>
      <c r="BF286" s="196"/>
      <c r="BG286" s="404"/>
      <c r="BH286" s="403"/>
      <c r="BI286" s="196"/>
      <c r="BJ286" s="404"/>
      <c r="BK286" s="403"/>
      <c r="BL286" s="196"/>
      <c r="BM286" s="404"/>
      <c r="BN286" s="403"/>
      <c r="BO286" s="196"/>
      <c r="BP286" s="404"/>
      <c r="BQ286" s="403"/>
      <c r="BR286" s="196"/>
      <c r="BS286" s="404"/>
      <c r="BT286" s="403"/>
      <c r="BU286" s="196"/>
      <c r="BV286" s="404"/>
      <c r="BW286" s="403"/>
      <c r="BX286" s="196"/>
      <c r="BY286" s="404"/>
      <c r="BZ286" s="403"/>
      <c r="CA286" s="196"/>
      <c r="CB286" s="404"/>
      <c r="CC286" s="403"/>
      <c r="CD286" s="196"/>
      <c r="CE286" s="404"/>
      <c r="CF286" s="403"/>
      <c r="CG286" s="196"/>
      <c r="CH286" s="404"/>
      <c r="CI286" s="403"/>
      <c r="CJ286" s="196"/>
      <c r="CK286" s="404"/>
      <c r="CL286" s="403"/>
      <c r="CM286" s="196"/>
      <c r="CN286" s="404"/>
    </row>
    <row r="287" spans="7:92" x14ac:dyDescent="0.25">
      <c r="G287" s="390"/>
      <c r="H287" s="390"/>
      <c r="I287" s="390"/>
      <c r="J287" s="194"/>
      <c r="K287" s="195"/>
      <c r="L287" s="195"/>
      <c r="M287" s="195"/>
      <c r="N287" s="194"/>
      <c r="O287" s="196"/>
      <c r="P287" s="196"/>
      <c r="Q287" s="196"/>
      <c r="R287" s="196"/>
      <c r="T287" s="196"/>
      <c r="U287" s="196"/>
      <c r="V287" s="196"/>
      <c r="W287" s="196"/>
      <c r="X287" s="196"/>
      <c r="Y287" s="196"/>
      <c r="Z287" s="398"/>
      <c r="AA287" s="403"/>
      <c r="AB287" s="196"/>
      <c r="AC287" s="404"/>
      <c r="AD287" s="403"/>
      <c r="AE287" s="196"/>
      <c r="AF287" s="404"/>
      <c r="AG287" s="403"/>
      <c r="AH287" s="196"/>
      <c r="AI287" s="404"/>
      <c r="AJ287" s="403"/>
      <c r="AK287" s="196"/>
      <c r="AL287" s="404"/>
      <c r="AM287" s="403"/>
      <c r="AN287" s="196"/>
      <c r="AO287" s="404"/>
      <c r="AP287" s="403"/>
      <c r="AQ287" s="196"/>
      <c r="AR287" s="404"/>
      <c r="AS287" s="403"/>
      <c r="AT287" s="196"/>
      <c r="AU287" s="404"/>
      <c r="AV287" s="403"/>
      <c r="AW287" s="196"/>
      <c r="AX287" s="404"/>
      <c r="AY287" s="403"/>
      <c r="AZ287" s="196"/>
      <c r="BA287" s="404"/>
      <c r="BB287" s="403"/>
      <c r="BC287" s="196"/>
      <c r="BD287" s="404"/>
      <c r="BE287" s="403"/>
      <c r="BF287" s="196"/>
      <c r="BG287" s="404"/>
      <c r="BH287" s="403"/>
      <c r="BI287" s="196"/>
      <c r="BJ287" s="404"/>
      <c r="BK287" s="403"/>
      <c r="BL287" s="196"/>
      <c r="BM287" s="404"/>
      <c r="BN287" s="403"/>
      <c r="BO287" s="196"/>
      <c r="BP287" s="404"/>
      <c r="BQ287" s="403"/>
      <c r="BR287" s="196"/>
      <c r="BS287" s="404"/>
      <c r="BT287" s="403"/>
      <c r="BU287" s="196"/>
      <c r="BV287" s="404"/>
      <c r="BW287" s="403"/>
      <c r="BX287" s="196"/>
      <c r="BY287" s="404"/>
      <c r="BZ287" s="403"/>
      <c r="CA287" s="196"/>
      <c r="CB287" s="404"/>
      <c r="CC287" s="403"/>
      <c r="CD287" s="196"/>
      <c r="CE287" s="404"/>
      <c r="CF287" s="403"/>
      <c r="CG287" s="196"/>
      <c r="CH287" s="404"/>
      <c r="CI287" s="403"/>
      <c r="CJ287" s="196"/>
      <c r="CK287" s="404"/>
      <c r="CL287" s="403"/>
      <c r="CM287" s="196"/>
      <c r="CN287" s="404"/>
    </row>
    <row r="288" spans="7:92" x14ac:dyDescent="0.25">
      <c r="G288" s="390"/>
      <c r="H288" s="390"/>
      <c r="I288" s="390"/>
      <c r="J288" s="194"/>
      <c r="K288" s="195"/>
      <c r="L288" s="195"/>
      <c r="M288" s="195"/>
      <c r="N288" s="194"/>
      <c r="O288" s="196"/>
      <c r="P288" s="196"/>
      <c r="Q288" s="196"/>
      <c r="R288" s="196"/>
      <c r="T288" s="196"/>
      <c r="U288" s="196"/>
      <c r="V288" s="196"/>
      <c r="W288" s="196"/>
      <c r="X288" s="196"/>
      <c r="Y288" s="196"/>
      <c r="Z288" s="398"/>
      <c r="AA288" s="403"/>
      <c r="AB288" s="196"/>
      <c r="AC288" s="404"/>
      <c r="AD288" s="403"/>
      <c r="AE288" s="196"/>
      <c r="AF288" s="404"/>
      <c r="AG288" s="403"/>
      <c r="AH288" s="196"/>
      <c r="AI288" s="404"/>
      <c r="AJ288" s="403"/>
      <c r="AK288" s="196"/>
      <c r="AL288" s="404"/>
      <c r="AM288" s="403"/>
      <c r="AN288" s="196"/>
      <c r="AO288" s="404"/>
      <c r="AP288" s="403"/>
      <c r="AQ288" s="196"/>
      <c r="AR288" s="404"/>
      <c r="AS288" s="403"/>
      <c r="AT288" s="196"/>
      <c r="AU288" s="404"/>
      <c r="AV288" s="403"/>
      <c r="AW288" s="196"/>
      <c r="AX288" s="404"/>
      <c r="AY288" s="403"/>
      <c r="AZ288" s="196"/>
      <c r="BA288" s="404"/>
      <c r="BB288" s="403"/>
      <c r="BC288" s="196"/>
      <c r="BD288" s="404"/>
      <c r="BE288" s="403"/>
      <c r="BF288" s="196"/>
      <c r="BG288" s="404"/>
      <c r="BH288" s="403"/>
      <c r="BI288" s="196"/>
      <c r="BJ288" s="404"/>
      <c r="BK288" s="403"/>
      <c r="BL288" s="196"/>
      <c r="BM288" s="404"/>
      <c r="BN288" s="403"/>
      <c r="BO288" s="196"/>
      <c r="BP288" s="404"/>
      <c r="BQ288" s="403"/>
      <c r="BR288" s="196"/>
      <c r="BS288" s="404"/>
      <c r="BT288" s="403"/>
      <c r="BU288" s="196"/>
      <c r="BV288" s="404"/>
      <c r="BW288" s="403"/>
      <c r="BX288" s="196"/>
      <c r="BY288" s="404"/>
      <c r="BZ288" s="403"/>
      <c r="CA288" s="196"/>
      <c r="CB288" s="404"/>
      <c r="CC288" s="403"/>
      <c r="CD288" s="196"/>
      <c r="CE288" s="404"/>
      <c r="CF288" s="403"/>
      <c r="CG288" s="196"/>
      <c r="CH288" s="404"/>
      <c r="CI288" s="403"/>
      <c r="CJ288" s="196"/>
      <c r="CK288" s="404"/>
      <c r="CL288" s="403"/>
      <c r="CM288" s="196"/>
      <c r="CN288" s="404"/>
    </row>
    <row r="289" spans="7:92" x14ac:dyDescent="0.25">
      <c r="G289" s="390"/>
      <c r="H289" s="390"/>
      <c r="I289" s="390"/>
      <c r="J289" s="194"/>
      <c r="K289" s="195"/>
      <c r="L289" s="195"/>
      <c r="M289" s="195"/>
      <c r="N289" s="194"/>
      <c r="O289" s="196"/>
      <c r="P289" s="196"/>
      <c r="Q289" s="196"/>
      <c r="R289" s="196"/>
      <c r="T289" s="196"/>
      <c r="U289" s="196"/>
      <c r="V289" s="196"/>
      <c r="W289" s="196"/>
      <c r="X289" s="196"/>
      <c r="Y289" s="196"/>
      <c r="Z289" s="398"/>
      <c r="AA289" s="403"/>
      <c r="AB289" s="196"/>
      <c r="AC289" s="404"/>
      <c r="AD289" s="403"/>
      <c r="AE289" s="196"/>
      <c r="AF289" s="404"/>
      <c r="AG289" s="403"/>
      <c r="AH289" s="196"/>
      <c r="AI289" s="404"/>
      <c r="AJ289" s="403"/>
      <c r="AK289" s="196"/>
      <c r="AL289" s="404"/>
      <c r="AM289" s="403"/>
      <c r="AN289" s="196"/>
      <c r="AO289" s="404"/>
      <c r="AP289" s="403"/>
      <c r="AQ289" s="196"/>
      <c r="AR289" s="404"/>
      <c r="AS289" s="403"/>
      <c r="AT289" s="196"/>
      <c r="AU289" s="404"/>
      <c r="AV289" s="403"/>
      <c r="AW289" s="196"/>
      <c r="AX289" s="404"/>
      <c r="AY289" s="403"/>
      <c r="AZ289" s="196"/>
      <c r="BA289" s="404"/>
      <c r="BB289" s="403"/>
      <c r="BC289" s="196"/>
      <c r="BD289" s="404"/>
      <c r="BE289" s="403"/>
      <c r="BF289" s="196"/>
      <c r="BG289" s="404"/>
      <c r="BH289" s="403"/>
      <c r="BI289" s="196"/>
      <c r="BJ289" s="404"/>
      <c r="BK289" s="403"/>
      <c r="BL289" s="196"/>
      <c r="BM289" s="404"/>
      <c r="BN289" s="403"/>
      <c r="BO289" s="196"/>
      <c r="BP289" s="404"/>
      <c r="BQ289" s="403"/>
      <c r="BR289" s="196"/>
      <c r="BS289" s="404"/>
      <c r="BT289" s="403"/>
      <c r="BU289" s="196"/>
      <c r="BV289" s="404"/>
      <c r="BW289" s="403"/>
      <c r="BX289" s="196"/>
      <c r="BY289" s="404"/>
      <c r="BZ289" s="403"/>
      <c r="CA289" s="196"/>
      <c r="CB289" s="404"/>
      <c r="CC289" s="403"/>
      <c r="CD289" s="196"/>
      <c r="CE289" s="404"/>
      <c r="CF289" s="403"/>
      <c r="CG289" s="196"/>
      <c r="CH289" s="404"/>
      <c r="CI289" s="403"/>
      <c r="CJ289" s="196"/>
      <c r="CK289" s="404"/>
      <c r="CL289" s="403"/>
      <c r="CM289" s="196"/>
      <c r="CN289" s="404"/>
    </row>
    <row r="290" spans="7:92" x14ac:dyDescent="0.25">
      <c r="G290" s="390"/>
      <c r="H290" s="390"/>
      <c r="I290" s="390"/>
      <c r="J290" s="194"/>
      <c r="K290" s="195"/>
      <c r="L290" s="195"/>
      <c r="M290" s="195"/>
      <c r="N290" s="194"/>
      <c r="O290" s="196"/>
      <c r="P290" s="196"/>
      <c r="Q290" s="196"/>
      <c r="R290" s="196"/>
      <c r="T290" s="196"/>
      <c r="U290" s="196"/>
      <c r="V290" s="196"/>
      <c r="W290" s="196"/>
      <c r="X290" s="196"/>
      <c r="Y290" s="196"/>
      <c r="Z290" s="398"/>
      <c r="AA290" s="403"/>
      <c r="AB290" s="196"/>
      <c r="AC290" s="404"/>
      <c r="AD290" s="403"/>
      <c r="AE290" s="196"/>
      <c r="AF290" s="404"/>
      <c r="AG290" s="403"/>
      <c r="AH290" s="196"/>
      <c r="AI290" s="404"/>
      <c r="AJ290" s="403"/>
      <c r="AK290" s="196"/>
      <c r="AL290" s="404"/>
      <c r="AM290" s="403"/>
      <c r="AN290" s="196"/>
      <c r="AO290" s="404"/>
      <c r="AP290" s="403"/>
      <c r="AQ290" s="196"/>
      <c r="AR290" s="404"/>
      <c r="AS290" s="403"/>
      <c r="AT290" s="196"/>
      <c r="AU290" s="404"/>
      <c r="AV290" s="403"/>
      <c r="AW290" s="196"/>
      <c r="AX290" s="404"/>
      <c r="AY290" s="403"/>
      <c r="AZ290" s="196"/>
      <c r="BA290" s="404"/>
      <c r="BB290" s="403"/>
      <c r="BC290" s="196"/>
      <c r="BD290" s="404"/>
      <c r="BE290" s="403"/>
      <c r="BF290" s="196"/>
      <c r="BG290" s="404"/>
      <c r="BH290" s="403"/>
      <c r="BI290" s="196"/>
      <c r="BJ290" s="404"/>
      <c r="BK290" s="403"/>
      <c r="BL290" s="196"/>
      <c r="BM290" s="404"/>
      <c r="BN290" s="403"/>
      <c r="BO290" s="196"/>
      <c r="BP290" s="404"/>
      <c r="BQ290" s="403"/>
      <c r="BR290" s="196"/>
      <c r="BS290" s="404"/>
      <c r="BT290" s="403"/>
      <c r="BU290" s="196"/>
      <c r="BV290" s="404"/>
      <c r="BW290" s="403"/>
      <c r="BX290" s="196"/>
      <c r="BY290" s="404"/>
      <c r="BZ290" s="403"/>
      <c r="CA290" s="196"/>
      <c r="CB290" s="404"/>
      <c r="CC290" s="403"/>
      <c r="CD290" s="196"/>
      <c r="CE290" s="404"/>
      <c r="CF290" s="403"/>
      <c r="CG290" s="196"/>
      <c r="CH290" s="404"/>
      <c r="CI290" s="403"/>
      <c r="CJ290" s="196"/>
      <c r="CK290" s="404"/>
      <c r="CL290" s="403"/>
      <c r="CM290" s="196"/>
      <c r="CN290" s="404"/>
    </row>
    <row r="291" spans="7:92" x14ac:dyDescent="0.25">
      <c r="G291" s="390"/>
      <c r="H291" s="390"/>
      <c r="I291" s="390"/>
      <c r="J291" s="194"/>
      <c r="K291" s="195"/>
      <c r="L291" s="195"/>
      <c r="M291" s="195"/>
      <c r="N291" s="194"/>
      <c r="O291" s="196"/>
      <c r="P291" s="196"/>
      <c r="Q291" s="196"/>
      <c r="R291" s="196"/>
      <c r="T291" s="196"/>
      <c r="U291" s="196"/>
      <c r="V291" s="196"/>
      <c r="W291" s="196"/>
      <c r="X291" s="196"/>
      <c r="Y291" s="196"/>
      <c r="Z291" s="398"/>
      <c r="AA291" s="403"/>
      <c r="AB291" s="196"/>
      <c r="AC291" s="404"/>
      <c r="AD291" s="403"/>
      <c r="AE291" s="196"/>
      <c r="AF291" s="404"/>
      <c r="AG291" s="403"/>
      <c r="AH291" s="196"/>
      <c r="AI291" s="404"/>
      <c r="AJ291" s="403"/>
      <c r="AK291" s="196"/>
      <c r="AL291" s="404"/>
      <c r="AM291" s="403"/>
      <c r="AN291" s="196"/>
      <c r="AO291" s="404"/>
      <c r="AP291" s="403"/>
      <c r="AQ291" s="196"/>
      <c r="AR291" s="404"/>
      <c r="AS291" s="403"/>
      <c r="AT291" s="196"/>
      <c r="AU291" s="404"/>
      <c r="AV291" s="403"/>
      <c r="AW291" s="196"/>
      <c r="AX291" s="404"/>
      <c r="AY291" s="403"/>
      <c r="AZ291" s="196"/>
      <c r="BA291" s="404"/>
      <c r="BB291" s="403"/>
      <c r="BC291" s="196"/>
      <c r="BD291" s="404"/>
      <c r="BE291" s="403"/>
      <c r="BF291" s="196"/>
      <c r="BG291" s="404"/>
      <c r="BH291" s="403"/>
      <c r="BI291" s="196"/>
      <c r="BJ291" s="404"/>
      <c r="BK291" s="403"/>
      <c r="BL291" s="196"/>
      <c r="BM291" s="404"/>
      <c r="BN291" s="403"/>
      <c r="BO291" s="196"/>
      <c r="BP291" s="404"/>
      <c r="BQ291" s="403"/>
      <c r="BR291" s="196"/>
      <c r="BS291" s="404"/>
      <c r="BT291" s="403"/>
      <c r="BU291" s="196"/>
      <c r="BV291" s="404"/>
      <c r="BW291" s="403"/>
      <c r="BX291" s="196"/>
      <c r="BY291" s="404"/>
      <c r="BZ291" s="403"/>
      <c r="CA291" s="196"/>
      <c r="CB291" s="404"/>
      <c r="CC291" s="403"/>
      <c r="CD291" s="196"/>
      <c r="CE291" s="404"/>
      <c r="CF291" s="403"/>
      <c r="CG291" s="196"/>
      <c r="CH291" s="404"/>
      <c r="CI291" s="403"/>
      <c r="CJ291" s="196"/>
      <c r="CK291" s="404"/>
      <c r="CL291" s="403"/>
      <c r="CM291" s="196"/>
      <c r="CN291" s="404"/>
    </row>
    <row r="292" spans="7:92" x14ac:dyDescent="0.25">
      <c r="G292" s="390"/>
      <c r="H292" s="390"/>
      <c r="I292" s="390"/>
      <c r="J292" s="194"/>
      <c r="K292" s="195"/>
      <c r="L292" s="195"/>
      <c r="M292" s="195"/>
      <c r="N292" s="194"/>
      <c r="O292" s="196"/>
      <c r="P292" s="196"/>
      <c r="Q292" s="196"/>
      <c r="R292" s="196"/>
      <c r="T292" s="196"/>
      <c r="U292" s="196"/>
      <c r="V292" s="196"/>
      <c r="W292" s="196"/>
      <c r="X292" s="196"/>
      <c r="Y292" s="196"/>
      <c r="Z292" s="398"/>
      <c r="AA292" s="403"/>
      <c r="AB292" s="196"/>
      <c r="AC292" s="404"/>
      <c r="AD292" s="403"/>
      <c r="AE292" s="196"/>
      <c r="AF292" s="404"/>
      <c r="AG292" s="403"/>
      <c r="AH292" s="196"/>
      <c r="AI292" s="404"/>
      <c r="AJ292" s="403"/>
      <c r="AK292" s="196"/>
      <c r="AL292" s="404"/>
      <c r="AM292" s="403"/>
      <c r="AN292" s="196"/>
      <c r="AO292" s="404"/>
      <c r="AP292" s="403"/>
      <c r="AQ292" s="196"/>
      <c r="AR292" s="404"/>
      <c r="AS292" s="403"/>
      <c r="AT292" s="196"/>
      <c r="AU292" s="404"/>
      <c r="AV292" s="403"/>
      <c r="AW292" s="196"/>
      <c r="AX292" s="404"/>
      <c r="AY292" s="403"/>
      <c r="AZ292" s="196"/>
      <c r="BA292" s="404"/>
      <c r="BB292" s="403"/>
      <c r="BC292" s="196"/>
      <c r="BD292" s="404"/>
      <c r="BE292" s="403"/>
      <c r="BF292" s="196"/>
      <c r="BG292" s="404"/>
      <c r="BH292" s="403"/>
      <c r="BI292" s="196"/>
      <c r="BJ292" s="404"/>
      <c r="BK292" s="403"/>
      <c r="BL292" s="196"/>
      <c r="BM292" s="404"/>
      <c r="BN292" s="403"/>
      <c r="BO292" s="196"/>
      <c r="BP292" s="404"/>
      <c r="BQ292" s="403"/>
      <c r="BR292" s="196"/>
      <c r="BS292" s="404"/>
      <c r="BT292" s="403"/>
      <c r="BU292" s="196"/>
      <c r="BV292" s="404"/>
      <c r="BW292" s="403"/>
      <c r="BX292" s="196"/>
      <c r="BY292" s="404"/>
      <c r="BZ292" s="403"/>
      <c r="CA292" s="196"/>
      <c r="CB292" s="404"/>
      <c r="CC292" s="403"/>
      <c r="CD292" s="196"/>
      <c r="CE292" s="404"/>
      <c r="CF292" s="403"/>
      <c r="CG292" s="196"/>
      <c r="CH292" s="404"/>
      <c r="CI292" s="403"/>
      <c r="CJ292" s="196"/>
      <c r="CK292" s="404"/>
      <c r="CL292" s="403"/>
      <c r="CM292" s="196"/>
      <c r="CN292" s="404"/>
    </row>
    <row r="293" spans="7:92" x14ac:dyDescent="0.25">
      <c r="G293" s="390"/>
      <c r="H293" s="390"/>
      <c r="I293" s="390"/>
      <c r="J293" s="194"/>
      <c r="K293" s="195"/>
      <c r="L293" s="195"/>
      <c r="M293" s="195"/>
      <c r="N293" s="194"/>
      <c r="O293" s="196"/>
      <c r="P293" s="196"/>
      <c r="Q293" s="196"/>
      <c r="R293" s="196"/>
      <c r="T293" s="196"/>
      <c r="U293" s="196"/>
      <c r="V293" s="196"/>
      <c r="W293" s="196"/>
      <c r="X293" s="196"/>
      <c r="Y293" s="196"/>
      <c r="Z293" s="398"/>
      <c r="AA293" s="403"/>
      <c r="AB293" s="196"/>
      <c r="AC293" s="404"/>
      <c r="AD293" s="403"/>
      <c r="AE293" s="196"/>
      <c r="AF293" s="404"/>
      <c r="AG293" s="403"/>
      <c r="AH293" s="196"/>
      <c r="AI293" s="404"/>
      <c r="AJ293" s="403"/>
      <c r="AK293" s="196"/>
      <c r="AL293" s="404"/>
      <c r="AM293" s="403"/>
      <c r="AN293" s="196"/>
      <c r="AO293" s="404"/>
      <c r="AP293" s="403"/>
      <c r="AQ293" s="196"/>
      <c r="AR293" s="404"/>
      <c r="AS293" s="403"/>
      <c r="AT293" s="196"/>
      <c r="AU293" s="404"/>
      <c r="AV293" s="403"/>
      <c r="AW293" s="196"/>
      <c r="AX293" s="404"/>
      <c r="AY293" s="403"/>
      <c r="AZ293" s="196"/>
      <c r="BA293" s="404"/>
      <c r="BB293" s="403"/>
      <c r="BC293" s="196"/>
      <c r="BD293" s="404"/>
      <c r="BE293" s="403"/>
      <c r="BF293" s="196"/>
      <c r="BG293" s="404"/>
      <c r="BH293" s="403"/>
      <c r="BI293" s="196"/>
      <c r="BJ293" s="404"/>
      <c r="BK293" s="403"/>
      <c r="BL293" s="196"/>
      <c r="BM293" s="404"/>
      <c r="BN293" s="403"/>
      <c r="BO293" s="196"/>
      <c r="BP293" s="404"/>
      <c r="BQ293" s="403"/>
      <c r="BR293" s="196"/>
      <c r="BS293" s="404"/>
      <c r="BT293" s="403"/>
      <c r="BU293" s="196"/>
      <c r="BV293" s="404"/>
      <c r="BW293" s="403"/>
      <c r="BX293" s="196"/>
      <c r="BY293" s="404"/>
      <c r="BZ293" s="403"/>
      <c r="CA293" s="196"/>
      <c r="CB293" s="404"/>
      <c r="CC293" s="403"/>
      <c r="CD293" s="196"/>
      <c r="CE293" s="404"/>
      <c r="CF293" s="403"/>
      <c r="CG293" s="196"/>
      <c r="CH293" s="404"/>
      <c r="CI293" s="403"/>
      <c r="CJ293" s="196"/>
      <c r="CK293" s="404"/>
      <c r="CL293" s="403"/>
      <c r="CM293" s="196"/>
      <c r="CN293" s="404"/>
    </row>
    <row r="294" spans="7:92" x14ac:dyDescent="0.25">
      <c r="G294" s="390"/>
      <c r="H294" s="390"/>
      <c r="I294" s="390"/>
      <c r="J294" s="194"/>
      <c r="K294" s="195"/>
      <c r="L294" s="195"/>
      <c r="M294" s="195"/>
      <c r="N294" s="194"/>
      <c r="O294" s="196"/>
      <c r="P294" s="196"/>
      <c r="Q294" s="196"/>
      <c r="R294" s="196"/>
      <c r="T294" s="196"/>
      <c r="U294" s="196"/>
      <c r="V294" s="196"/>
      <c r="W294" s="196"/>
      <c r="X294" s="196"/>
      <c r="Y294" s="196"/>
      <c r="Z294" s="398"/>
      <c r="AA294" s="403"/>
      <c r="AB294" s="196"/>
      <c r="AC294" s="404"/>
      <c r="AD294" s="403"/>
      <c r="AE294" s="196"/>
      <c r="AF294" s="404"/>
      <c r="AG294" s="403"/>
      <c r="AH294" s="196"/>
      <c r="AI294" s="404"/>
      <c r="AJ294" s="403"/>
      <c r="AK294" s="196"/>
      <c r="AL294" s="404"/>
      <c r="AM294" s="403"/>
      <c r="AN294" s="196"/>
      <c r="AO294" s="404"/>
      <c r="AP294" s="403"/>
      <c r="AQ294" s="196"/>
      <c r="AR294" s="404"/>
      <c r="AS294" s="403"/>
      <c r="AT294" s="196"/>
      <c r="AU294" s="404"/>
      <c r="AV294" s="403"/>
      <c r="AW294" s="196"/>
      <c r="AX294" s="404"/>
      <c r="AY294" s="403"/>
      <c r="AZ294" s="196"/>
      <c r="BA294" s="404"/>
      <c r="BB294" s="403"/>
      <c r="BC294" s="196"/>
      <c r="BD294" s="404"/>
      <c r="BE294" s="403"/>
      <c r="BF294" s="196"/>
      <c r="BG294" s="404"/>
      <c r="BH294" s="403"/>
      <c r="BI294" s="196"/>
      <c r="BJ294" s="404"/>
      <c r="BK294" s="403"/>
      <c r="BL294" s="196"/>
      <c r="BM294" s="404"/>
      <c r="BN294" s="403"/>
      <c r="BO294" s="196"/>
      <c r="BP294" s="404"/>
      <c r="BQ294" s="403"/>
      <c r="BR294" s="196"/>
      <c r="BS294" s="404"/>
      <c r="BT294" s="403"/>
      <c r="BU294" s="196"/>
      <c r="BV294" s="404"/>
      <c r="BW294" s="403"/>
      <c r="BX294" s="196"/>
      <c r="BY294" s="404"/>
      <c r="BZ294" s="403"/>
      <c r="CA294" s="196"/>
      <c r="CB294" s="404"/>
      <c r="CC294" s="403"/>
      <c r="CD294" s="196"/>
      <c r="CE294" s="404"/>
      <c r="CF294" s="403"/>
      <c r="CG294" s="196"/>
      <c r="CH294" s="404"/>
      <c r="CI294" s="403"/>
      <c r="CJ294" s="196"/>
      <c r="CK294" s="404"/>
      <c r="CL294" s="403"/>
      <c r="CM294" s="196"/>
      <c r="CN294" s="404"/>
    </row>
    <row r="295" spans="7:92" x14ac:dyDescent="0.25">
      <c r="G295" s="390"/>
      <c r="H295" s="390"/>
      <c r="I295" s="390"/>
      <c r="J295" s="194"/>
      <c r="K295" s="195"/>
      <c r="L295" s="195"/>
      <c r="M295" s="195"/>
      <c r="N295" s="194"/>
      <c r="O295" s="196"/>
      <c r="P295" s="196"/>
      <c r="Q295" s="196"/>
      <c r="R295" s="196"/>
      <c r="T295" s="196"/>
      <c r="U295" s="196"/>
      <c r="V295" s="196"/>
      <c r="W295" s="196"/>
      <c r="X295" s="196"/>
      <c r="Y295" s="196"/>
      <c r="Z295" s="398"/>
      <c r="AA295" s="403"/>
      <c r="AB295" s="196"/>
      <c r="AC295" s="404"/>
      <c r="AD295" s="403"/>
      <c r="AE295" s="196"/>
      <c r="AF295" s="404"/>
      <c r="AG295" s="403"/>
      <c r="AH295" s="196"/>
      <c r="AI295" s="404"/>
      <c r="AJ295" s="403"/>
      <c r="AK295" s="196"/>
      <c r="AL295" s="404"/>
      <c r="AM295" s="403"/>
      <c r="AN295" s="196"/>
      <c r="AO295" s="404"/>
      <c r="AP295" s="403"/>
      <c r="AQ295" s="196"/>
      <c r="AR295" s="404"/>
      <c r="AS295" s="403"/>
      <c r="AT295" s="196"/>
      <c r="AU295" s="404"/>
      <c r="AV295" s="403"/>
      <c r="AW295" s="196"/>
      <c r="AX295" s="404"/>
      <c r="AY295" s="403"/>
      <c r="AZ295" s="196"/>
      <c r="BA295" s="404"/>
      <c r="BB295" s="403"/>
      <c r="BC295" s="196"/>
      <c r="BD295" s="404"/>
      <c r="BE295" s="403"/>
      <c r="BF295" s="196"/>
      <c r="BG295" s="404"/>
      <c r="BH295" s="403"/>
      <c r="BI295" s="196"/>
      <c r="BJ295" s="404"/>
      <c r="BK295" s="403"/>
      <c r="BL295" s="196"/>
      <c r="BM295" s="404"/>
      <c r="BN295" s="403"/>
      <c r="BO295" s="196"/>
      <c r="BP295" s="404"/>
      <c r="BQ295" s="403"/>
      <c r="BR295" s="196"/>
      <c r="BS295" s="404"/>
      <c r="BT295" s="403"/>
      <c r="BU295" s="196"/>
      <c r="BV295" s="404"/>
      <c r="BW295" s="403"/>
      <c r="BX295" s="196"/>
      <c r="BY295" s="404"/>
      <c r="BZ295" s="403"/>
      <c r="CA295" s="196"/>
      <c r="CB295" s="404"/>
      <c r="CC295" s="403"/>
      <c r="CD295" s="196"/>
      <c r="CE295" s="404"/>
      <c r="CF295" s="403"/>
      <c r="CG295" s="196"/>
      <c r="CH295" s="404"/>
      <c r="CI295" s="403"/>
      <c r="CJ295" s="196"/>
      <c r="CK295" s="404"/>
      <c r="CL295" s="403"/>
      <c r="CM295" s="196"/>
      <c r="CN295" s="404"/>
    </row>
    <row r="296" spans="7:92" x14ac:dyDescent="0.25">
      <c r="G296" s="390"/>
      <c r="H296" s="390"/>
      <c r="I296" s="390"/>
      <c r="J296" s="194"/>
      <c r="K296" s="195"/>
      <c r="L296" s="195"/>
      <c r="M296" s="195"/>
      <c r="N296" s="194"/>
      <c r="O296" s="196"/>
      <c r="P296" s="196"/>
      <c r="Q296" s="196"/>
      <c r="R296" s="196"/>
      <c r="T296" s="196"/>
      <c r="U296" s="196"/>
      <c r="V296" s="196"/>
      <c r="W296" s="196"/>
      <c r="X296" s="196"/>
      <c r="Y296" s="196"/>
      <c r="Z296" s="398"/>
      <c r="AA296" s="403"/>
      <c r="AB296" s="196"/>
      <c r="AC296" s="404"/>
      <c r="AD296" s="403"/>
      <c r="AE296" s="196"/>
      <c r="AF296" s="404"/>
      <c r="AG296" s="403"/>
      <c r="AH296" s="196"/>
      <c r="AI296" s="404"/>
      <c r="AJ296" s="403"/>
      <c r="AK296" s="196"/>
      <c r="AL296" s="404"/>
      <c r="AM296" s="403"/>
      <c r="AN296" s="196"/>
      <c r="AO296" s="404"/>
      <c r="AP296" s="403"/>
      <c r="AQ296" s="196"/>
      <c r="AR296" s="404"/>
      <c r="AS296" s="403"/>
      <c r="AT296" s="196"/>
      <c r="AU296" s="404"/>
      <c r="AV296" s="403"/>
      <c r="AW296" s="196"/>
      <c r="AX296" s="404"/>
      <c r="AY296" s="403"/>
      <c r="AZ296" s="196"/>
      <c r="BA296" s="404"/>
      <c r="BB296" s="403"/>
      <c r="BC296" s="196"/>
      <c r="BD296" s="404"/>
      <c r="BE296" s="403"/>
      <c r="BF296" s="196"/>
      <c r="BG296" s="404"/>
      <c r="BH296" s="403"/>
      <c r="BI296" s="196"/>
      <c r="BJ296" s="404"/>
      <c r="BK296" s="403"/>
      <c r="BL296" s="196"/>
      <c r="BM296" s="404"/>
      <c r="BN296" s="403"/>
      <c r="BO296" s="196"/>
      <c r="BP296" s="404"/>
      <c r="BQ296" s="403"/>
      <c r="BR296" s="196"/>
      <c r="BS296" s="404"/>
      <c r="BT296" s="403"/>
      <c r="BU296" s="196"/>
      <c r="BV296" s="404"/>
      <c r="BW296" s="403"/>
      <c r="BX296" s="196"/>
      <c r="BY296" s="404"/>
      <c r="BZ296" s="403"/>
      <c r="CA296" s="196"/>
      <c r="CB296" s="404"/>
      <c r="CC296" s="403"/>
      <c r="CD296" s="196"/>
      <c r="CE296" s="404"/>
      <c r="CF296" s="403"/>
      <c r="CG296" s="196"/>
      <c r="CH296" s="404"/>
      <c r="CI296" s="403"/>
      <c r="CJ296" s="196"/>
      <c r="CK296" s="404"/>
      <c r="CL296" s="403"/>
      <c r="CM296" s="196"/>
      <c r="CN296" s="404"/>
    </row>
    <row r="297" spans="7:92" x14ac:dyDescent="0.25">
      <c r="G297" s="390"/>
      <c r="H297" s="390"/>
      <c r="I297" s="390"/>
      <c r="J297" s="194"/>
      <c r="K297" s="195"/>
      <c r="L297" s="195"/>
      <c r="M297" s="195"/>
      <c r="N297" s="194"/>
      <c r="O297" s="196"/>
      <c r="P297" s="196"/>
      <c r="Q297" s="196"/>
      <c r="R297" s="196"/>
      <c r="T297" s="196"/>
      <c r="U297" s="196"/>
      <c r="V297" s="196"/>
      <c r="W297" s="196"/>
      <c r="X297" s="196"/>
      <c r="Y297" s="196"/>
      <c r="Z297" s="398"/>
      <c r="AA297" s="403"/>
      <c r="AB297" s="196"/>
      <c r="AC297" s="404"/>
      <c r="AD297" s="403"/>
      <c r="AE297" s="196"/>
      <c r="AF297" s="404"/>
      <c r="AG297" s="403"/>
      <c r="AH297" s="196"/>
      <c r="AI297" s="404"/>
      <c r="AJ297" s="403"/>
      <c r="AK297" s="196"/>
      <c r="AL297" s="404"/>
      <c r="AM297" s="403"/>
      <c r="AN297" s="196"/>
      <c r="AO297" s="404"/>
      <c r="AP297" s="403"/>
      <c r="AQ297" s="196"/>
      <c r="AR297" s="404"/>
      <c r="AS297" s="403"/>
      <c r="AT297" s="196"/>
      <c r="AU297" s="404"/>
      <c r="AV297" s="403"/>
      <c r="AW297" s="196"/>
      <c r="AX297" s="404"/>
      <c r="AY297" s="403"/>
      <c r="AZ297" s="196"/>
      <c r="BA297" s="404"/>
      <c r="BB297" s="403"/>
      <c r="BC297" s="196"/>
      <c r="BD297" s="404"/>
      <c r="BE297" s="403"/>
      <c r="BF297" s="196"/>
      <c r="BG297" s="404"/>
      <c r="BH297" s="403"/>
      <c r="BI297" s="196"/>
      <c r="BJ297" s="404"/>
      <c r="BK297" s="403"/>
      <c r="BL297" s="196"/>
      <c r="BM297" s="404"/>
      <c r="BN297" s="403"/>
      <c r="BO297" s="196"/>
      <c r="BP297" s="404"/>
      <c r="BQ297" s="403"/>
      <c r="BR297" s="196"/>
      <c r="BS297" s="404"/>
      <c r="BT297" s="403"/>
      <c r="BU297" s="196"/>
      <c r="BV297" s="404"/>
      <c r="BW297" s="403"/>
      <c r="BX297" s="196"/>
      <c r="BY297" s="404"/>
      <c r="BZ297" s="403"/>
      <c r="CA297" s="196"/>
      <c r="CB297" s="404"/>
      <c r="CC297" s="403"/>
      <c r="CD297" s="196"/>
      <c r="CE297" s="404"/>
      <c r="CF297" s="403"/>
      <c r="CG297" s="196"/>
      <c r="CH297" s="404"/>
      <c r="CI297" s="403"/>
      <c r="CJ297" s="196"/>
      <c r="CK297" s="404"/>
      <c r="CL297" s="403"/>
      <c r="CM297" s="196"/>
      <c r="CN297" s="404"/>
    </row>
    <row r="298" spans="7:92" x14ac:dyDescent="0.25">
      <c r="G298" s="390"/>
      <c r="H298" s="390"/>
      <c r="I298" s="390"/>
      <c r="J298" s="194"/>
      <c r="K298" s="195"/>
      <c r="L298" s="195"/>
      <c r="M298" s="195"/>
      <c r="N298" s="194"/>
      <c r="O298" s="196"/>
      <c r="P298" s="196"/>
      <c r="Q298" s="196"/>
      <c r="R298" s="196"/>
      <c r="T298" s="196"/>
      <c r="U298" s="196"/>
      <c r="V298" s="196"/>
      <c r="W298" s="196"/>
      <c r="X298" s="196"/>
      <c r="Y298" s="196"/>
      <c r="Z298" s="398"/>
      <c r="AA298" s="403"/>
      <c r="AB298" s="196"/>
      <c r="AC298" s="404"/>
      <c r="AD298" s="403"/>
      <c r="AE298" s="196"/>
      <c r="AF298" s="404"/>
      <c r="AG298" s="403"/>
      <c r="AH298" s="196"/>
      <c r="AI298" s="404"/>
      <c r="AJ298" s="403"/>
      <c r="AK298" s="196"/>
      <c r="AL298" s="404"/>
      <c r="AM298" s="403"/>
      <c r="AN298" s="196"/>
      <c r="AO298" s="404"/>
      <c r="AP298" s="403"/>
      <c r="AQ298" s="196"/>
      <c r="AR298" s="404"/>
      <c r="AS298" s="403"/>
      <c r="AT298" s="196"/>
      <c r="AU298" s="404"/>
      <c r="AV298" s="403"/>
      <c r="AW298" s="196"/>
      <c r="AX298" s="404"/>
      <c r="AY298" s="403"/>
      <c r="AZ298" s="196"/>
      <c r="BA298" s="404"/>
      <c r="BB298" s="403"/>
      <c r="BC298" s="196"/>
      <c r="BD298" s="404"/>
      <c r="BE298" s="403"/>
      <c r="BF298" s="196"/>
      <c r="BG298" s="404"/>
      <c r="BH298" s="403"/>
      <c r="BI298" s="196"/>
      <c r="BJ298" s="404"/>
      <c r="BK298" s="403"/>
      <c r="BL298" s="196"/>
      <c r="BM298" s="404"/>
      <c r="BN298" s="403"/>
      <c r="BO298" s="196"/>
      <c r="BP298" s="404"/>
      <c r="BQ298" s="403"/>
      <c r="BR298" s="196"/>
      <c r="BS298" s="404"/>
      <c r="BT298" s="403"/>
      <c r="BU298" s="196"/>
      <c r="BV298" s="404"/>
      <c r="BW298" s="403"/>
      <c r="BX298" s="196"/>
      <c r="BY298" s="404"/>
      <c r="BZ298" s="403"/>
      <c r="CA298" s="196"/>
      <c r="CB298" s="404"/>
      <c r="CC298" s="403"/>
      <c r="CD298" s="196"/>
      <c r="CE298" s="404"/>
      <c r="CF298" s="403"/>
      <c r="CG298" s="196"/>
      <c r="CH298" s="404"/>
      <c r="CI298" s="403"/>
      <c r="CJ298" s="196"/>
      <c r="CK298" s="404"/>
      <c r="CL298" s="403"/>
      <c r="CM298" s="196"/>
      <c r="CN298" s="404"/>
    </row>
    <row r="299" spans="7:92" x14ac:dyDescent="0.25">
      <c r="G299" s="390"/>
      <c r="H299" s="390"/>
      <c r="I299" s="390"/>
      <c r="J299" s="194"/>
      <c r="K299" s="195"/>
      <c r="L299" s="195"/>
      <c r="M299" s="195"/>
      <c r="N299" s="194"/>
      <c r="O299" s="196"/>
      <c r="P299" s="196"/>
      <c r="Q299" s="196"/>
      <c r="R299" s="196"/>
      <c r="T299" s="196"/>
      <c r="U299" s="196"/>
      <c r="V299" s="196"/>
      <c r="W299" s="196"/>
      <c r="X299" s="196"/>
      <c r="Y299" s="196"/>
      <c r="Z299" s="398"/>
      <c r="AA299" s="403"/>
      <c r="AB299" s="196"/>
      <c r="AC299" s="404"/>
      <c r="AD299" s="403"/>
      <c r="AE299" s="196"/>
      <c r="AF299" s="404"/>
      <c r="AG299" s="403"/>
      <c r="AH299" s="196"/>
      <c r="AI299" s="404"/>
      <c r="AJ299" s="403"/>
      <c r="AK299" s="196"/>
      <c r="AL299" s="404"/>
      <c r="AM299" s="403"/>
      <c r="AN299" s="196"/>
      <c r="AO299" s="404"/>
      <c r="AP299" s="403"/>
      <c r="AQ299" s="196"/>
      <c r="AR299" s="404"/>
      <c r="AS299" s="403"/>
      <c r="AT299" s="196"/>
      <c r="AU299" s="404"/>
      <c r="AV299" s="403"/>
      <c r="AW299" s="196"/>
      <c r="AX299" s="404"/>
      <c r="AY299" s="403"/>
      <c r="AZ299" s="196"/>
      <c r="BA299" s="404"/>
      <c r="BB299" s="403"/>
      <c r="BC299" s="196"/>
      <c r="BD299" s="404"/>
      <c r="BE299" s="403"/>
      <c r="BF299" s="196"/>
      <c r="BG299" s="404"/>
      <c r="BH299" s="403"/>
      <c r="BI299" s="196"/>
      <c r="BJ299" s="404"/>
      <c r="BK299" s="403"/>
      <c r="BL299" s="196"/>
      <c r="BM299" s="404"/>
      <c r="BN299" s="403"/>
      <c r="BO299" s="196"/>
      <c r="BP299" s="404"/>
      <c r="BQ299" s="403"/>
      <c r="BR299" s="196"/>
      <c r="BS299" s="404"/>
      <c r="BT299" s="403"/>
      <c r="BU299" s="196"/>
      <c r="BV299" s="404"/>
      <c r="BW299" s="403"/>
      <c r="BX299" s="196"/>
      <c r="BY299" s="404"/>
      <c r="BZ299" s="403"/>
      <c r="CA299" s="196"/>
      <c r="CB299" s="404"/>
      <c r="CC299" s="403"/>
      <c r="CD299" s="196"/>
      <c r="CE299" s="404"/>
      <c r="CF299" s="403"/>
      <c r="CG299" s="196"/>
      <c r="CH299" s="404"/>
      <c r="CI299" s="403"/>
      <c r="CJ299" s="196"/>
      <c r="CK299" s="404"/>
      <c r="CL299" s="403"/>
      <c r="CM299" s="196"/>
      <c r="CN299" s="404"/>
    </row>
    <row r="300" spans="7:92" x14ac:dyDescent="0.25">
      <c r="G300" s="390"/>
      <c r="H300" s="390"/>
      <c r="I300" s="390"/>
      <c r="J300" s="194"/>
      <c r="K300" s="195"/>
      <c r="L300" s="195"/>
      <c r="M300" s="195"/>
      <c r="N300" s="194"/>
      <c r="O300" s="196"/>
      <c r="P300" s="196"/>
      <c r="Q300" s="196"/>
      <c r="R300" s="196"/>
      <c r="T300" s="196"/>
      <c r="U300" s="196"/>
      <c r="V300" s="196"/>
      <c r="W300" s="196"/>
      <c r="X300" s="196"/>
      <c r="Y300" s="196"/>
      <c r="Z300" s="398"/>
      <c r="AA300" s="403"/>
      <c r="AB300" s="196"/>
      <c r="AC300" s="404"/>
      <c r="AD300" s="403"/>
      <c r="AE300" s="196"/>
      <c r="AF300" s="404"/>
      <c r="AG300" s="403"/>
      <c r="AH300" s="196"/>
      <c r="AI300" s="404"/>
      <c r="AJ300" s="403"/>
      <c r="AK300" s="196"/>
      <c r="AL300" s="404"/>
      <c r="AM300" s="403"/>
      <c r="AN300" s="196"/>
      <c r="AO300" s="404"/>
      <c r="AP300" s="403"/>
      <c r="AQ300" s="196"/>
      <c r="AR300" s="404"/>
      <c r="AS300" s="403"/>
      <c r="AT300" s="196"/>
      <c r="AU300" s="404"/>
      <c r="AV300" s="403"/>
      <c r="AW300" s="196"/>
      <c r="AX300" s="404"/>
      <c r="AY300" s="403"/>
      <c r="AZ300" s="196"/>
      <c r="BA300" s="404"/>
      <c r="BB300" s="403"/>
      <c r="BC300" s="196"/>
      <c r="BD300" s="404"/>
      <c r="BE300" s="403"/>
      <c r="BF300" s="196"/>
      <c r="BG300" s="404"/>
      <c r="BH300" s="403"/>
      <c r="BI300" s="196"/>
      <c r="BJ300" s="404"/>
      <c r="BK300" s="403"/>
      <c r="BL300" s="196"/>
      <c r="BM300" s="404"/>
      <c r="BN300" s="403"/>
      <c r="BO300" s="196"/>
      <c r="BP300" s="404"/>
      <c r="BQ300" s="403"/>
      <c r="BR300" s="196"/>
      <c r="BS300" s="404"/>
      <c r="BT300" s="403"/>
      <c r="BU300" s="196"/>
      <c r="BV300" s="404"/>
      <c r="BW300" s="403"/>
      <c r="BX300" s="196"/>
      <c r="BY300" s="404"/>
      <c r="BZ300" s="403"/>
      <c r="CA300" s="196"/>
      <c r="CB300" s="404"/>
      <c r="CC300" s="403"/>
      <c r="CD300" s="196"/>
      <c r="CE300" s="404"/>
      <c r="CF300" s="403"/>
      <c r="CG300" s="196"/>
      <c r="CH300" s="404"/>
      <c r="CI300" s="403"/>
      <c r="CJ300" s="196"/>
      <c r="CK300" s="404"/>
      <c r="CL300" s="403"/>
      <c r="CM300" s="196"/>
      <c r="CN300" s="404"/>
    </row>
    <row r="301" spans="7:92" x14ac:dyDescent="0.25">
      <c r="G301" s="390"/>
      <c r="H301" s="390"/>
      <c r="I301" s="390"/>
      <c r="J301" s="194"/>
      <c r="K301" s="195"/>
      <c r="L301" s="195"/>
      <c r="M301" s="195"/>
      <c r="N301" s="194"/>
      <c r="O301" s="196"/>
      <c r="P301" s="196"/>
      <c r="Q301" s="196"/>
      <c r="R301" s="196"/>
      <c r="T301" s="196"/>
      <c r="U301" s="196"/>
      <c r="V301" s="196"/>
      <c r="W301" s="196"/>
      <c r="X301" s="196"/>
      <c r="Y301" s="196"/>
      <c r="Z301" s="398"/>
      <c r="AA301" s="403"/>
      <c r="AB301" s="196"/>
      <c r="AC301" s="404"/>
      <c r="AD301" s="403"/>
      <c r="AE301" s="196"/>
      <c r="AF301" s="404"/>
      <c r="AG301" s="403"/>
      <c r="AH301" s="196"/>
      <c r="AI301" s="404"/>
      <c r="AJ301" s="403"/>
      <c r="AK301" s="196"/>
      <c r="AL301" s="404"/>
      <c r="AM301" s="403"/>
      <c r="AN301" s="196"/>
      <c r="AO301" s="404"/>
      <c r="AP301" s="403"/>
      <c r="AQ301" s="196"/>
      <c r="AR301" s="404"/>
      <c r="AS301" s="403"/>
      <c r="AT301" s="196"/>
      <c r="AU301" s="404"/>
      <c r="AV301" s="403"/>
      <c r="AW301" s="196"/>
      <c r="AX301" s="404"/>
      <c r="AY301" s="403"/>
      <c r="AZ301" s="196"/>
      <c r="BA301" s="404"/>
      <c r="BB301" s="403"/>
      <c r="BC301" s="196"/>
      <c r="BD301" s="404"/>
      <c r="BE301" s="403"/>
      <c r="BF301" s="196"/>
      <c r="BG301" s="404"/>
      <c r="BH301" s="403"/>
      <c r="BI301" s="196"/>
      <c r="BJ301" s="404"/>
      <c r="BK301" s="403"/>
      <c r="BL301" s="196"/>
      <c r="BM301" s="404"/>
      <c r="BN301" s="403"/>
      <c r="BO301" s="196"/>
      <c r="BP301" s="404"/>
      <c r="BQ301" s="403"/>
      <c r="BR301" s="196"/>
      <c r="BS301" s="404"/>
      <c r="BT301" s="403"/>
      <c r="BU301" s="196"/>
      <c r="BV301" s="404"/>
      <c r="BW301" s="403"/>
      <c r="BX301" s="196"/>
      <c r="BY301" s="404"/>
      <c r="BZ301" s="403"/>
      <c r="CA301" s="196"/>
      <c r="CB301" s="404"/>
      <c r="CC301" s="403"/>
      <c r="CD301" s="196"/>
      <c r="CE301" s="404"/>
      <c r="CF301" s="403"/>
      <c r="CG301" s="196"/>
      <c r="CH301" s="404"/>
      <c r="CI301" s="403"/>
      <c r="CJ301" s="196"/>
      <c r="CK301" s="404"/>
      <c r="CL301" s="403"/>
      <c r="CM301" s="196"/>
      <c r="CN301" s="404"/>
    </row>
    <row r="302" spans="7:92" x14ac:dyDescent="0.25">
      <c r="G302" s="390"/>
      <c r="H302" s="390"/>
      <c r="I302" s="390"/>
      <c r="J302" s="194"/>
      <c r="K302" s="195"/>
      <c r="L302" s="195"/>
      <c r="M302" s="195"/>
      <c r="N302" s="194"/>
      <c r="O302" s="196"/>
      <c r="P302" s="196"/>
      <c r="Q302" s="196"/>
      <c r="R302" s="196"/>
      <c r="T302" s="196"/>
      <c r="U302" s="196"/>
      <c r="V302" s="196"/>
      <c r="W302" s="196"/>
      <c r="X302" s="196"/>
      <c r="Y302" s="196"/>
      <c r="Z302" s="398"/>
      <c r="AA302" s="403"/>
      <c r="AB302" s="196"/>
      <c r="AC302" s="404"/>
      <c r="AD302" s="403"/>
      <c r="AE302" s="196"/>
      <c r="AF302" s="404"/>
      <c r="AG302" s="403"/>
      <c r="AH302" s="196"/>
      <c r="AI302" s="404"/>
      <c r="AJ302" s="403"/>
      <c r="AK302" s="196"/>
      <c r="AL302" s="404"/>
      <c r="AM302" s="403"/>
      <c r="AN302" s="196"/>
      <c r="AO302" s="404"/>
      <c r="AP302" s="403"/>
      <c r="AQ302" s="196"/>
      <c r="AR302" s="404"/>
      <c r="AS302" s="403"/>
      <c r="AT302" s="196"/>
      <c r="AU302" s="404"/>
      <c r="AV302" s="403"/>
      <c r="AW302" s="196"/>
      <c r="AX302" s="404"/>
      <c r="AY302" s="403"/>
      <c r="AZ302" s="196"/>
      <c r="BA302" s="404"/>
      <c r="BB302" s="403"/>
      <c r="BC302" s="196"/>
      <c r="BD302" s="404"/>
      <c r="BE302" s="403"/>
      <c r="BF302" s="196"/>
      <c r="BG302" s="404"/>
      <c r="BH302" s="403"/>
      <c r="BI302" s="196"/>
      <c r="BJ302" s="404"/>
      <c r="BK302" s="403"/>
      <c r="BL302" s="196"/>
      <c r="BM302" s="404"/>
      <c r="BN302" s="403"/>
      <c r="BO302" s="196"/>
      <c r="BP302" s="404"/>
      <c r="BQ302" s="403"/>
      <c r="BR302" s="196"/>
      <c r="BS302" s="404"/>
      <c r="BT302" s="403"/>
      <c r="BU302" s="196"/>
      <c r="BV302" s="404"/>
      <c r="BW302" s="403"/>
      <c r="BX302" s="196"/>
      <c r="BY302" s="404"/>
      <c r="BZ302" s="403"/>
      <c r="CA302" s="196"/>
      <c r="CB302" s="404"/>
      <c r="CC302" s="403"/>
      <c r="CD302" s="196"/>
      <c r="CE302" s="404"/>
      <c r="CF302" s="403"/>
      <c r="CG302" s="196"/>
      <c r="CH302" s="404"/>
      <c r="CI302" s="403"/>
      <c r="CJ302" s="196"/>
      <c r="CK302" s="404"/>
      <c r="CL302" s="403"/>
      <c r="CM302" s="196"/>
      <c r="CN302" s="404"/>
    </row>
    <row r="303" spans="7:92" x14ac:dyDescent="0.25">
      <c r="G303" s="390"/>
      <c r="H303" s="390"/>
      <c r="I303" s="390"/>
      <c r="J303" s="194"/>
      <c r="K303" s="195"/>
      <c r="L303" s="195"/>
      <c r="M303" s="195"/>
      <c r="N303" s="194"/>
      <c r="O303" s="196"/>
      <c r="P303" s="196"/>
      <c r="Q303" s="196"/>
      <c r="R303" s="196"/>
      <c r="T303" s="196"/>
      <c r="U303" s="196"/>
      <c r="V303" s="196"/>
      <c r="W303" s="196"/>
      <c r="X303" s="196"/>
      <c r="Y303" s="196"/>
      <c r="Z303" s="398"/>
      <c r="AA303" s="403"/>
      <c r="AB303" s="196"/>
      <c r="AC303" s="404"/>
      <c r="AD303" s="403"/>
      <c r="AE303" s="196"/>
      <c r="AF303" s="404"/>
      <c r="AG303" s="403"/>
      <c r="AH303" s="196"/>
      <c r="AI303" s="404"/>
      <c r="AJ303" s="403"/>
      <c r="AK303" s="196"/>
      <c r="AL303" s="404"/>
      <c r="AM303" s="403"/>
      <c r="AN303" s="196"/>
      <c r="AO303" s="404"/>
      <c r="AP303" s="403"/>
      <c r="AQ303" s="196"/>
      <c r="AR303" s="404"/>
      <c r="AS303" s="403"/>
      <c r="AT303" s="196"/>
      <c r="AU303" s="404"/>
      <c r="AV303" s="403"/>
      <c r="AW303" s="196"/>
      <c r="AX303" s="404"/>
      <c r="AY303" s="403"/>
      <c r="AZ303" s="196"/>
      <c r="BA303" s="404"/>
      <c r="BB303" s="403"/>
      <c r="BC303" s="196"/>
      <c r="BD303" s="404"/>
      <c r="BE303" s="403"/>
      <c r="BF303" s="196"/>
      <c r="BG303" s="404"/>
      <c r="BH303" s="403"/>
      <c r="BI303" s="196"/>
      <c r="BJ303" s="404"/>
      <c r="BK303" s="403"/>
      <c r="BL303" s="196"/>
      <c r="BM303" s="404"/>
      <c r="BN303" s="403"/>
      <c r="BO303" s="196"/>
      <c r="BP303" s="404"/>
      <c r="BQ303" s="403"/>
      <c r="BR303" s="196"/>
      <c r="BS303" s="404"/>
      <c r="BT303" s="403"/>
      <c r="BU303" s="196"/>
      <c r="BV303" s="404"/>
      <c r="BW303" s="403"/>
      <c r="BX303" s="196"/>
      <c r="BY303" s="404"/>
      <c r="BZ303" s="403"/>
      <c r="CA303" s="196"/>
      <c r="CB303" s="404"/>
      <c r="CC303" s="403"/>
      <c r="CD303" s="196"/>
      <c r="CE303" s="404"/>
      <c r="CF303" s="403"/>
      <c r="CG303" s="196"/>
      <c r="CH303" s="404"/>
      <c r="CI303" s="403"/>
      <c r="CJ303" s="196"/>
      <c r="CK303" s="404"/>
      <c r="CL303" s="403"/>
      <c r="CM303" s="196"/>
      <c r="CN303" s="404"/>
    </row>
    <row r="304" spans="7:92" x14ac:dyDescent="0.25">
      <c r="G304" s="390"/>
      <c r="H304" s="390"/>
      <c r="I304" s="390"/>
      <c r="J304" s="194"/>
      <c r="K304" s="195"/>
      <c r="L304" s="195"/>
      <c r="M304" s="195"/>
      <c r="N304" s="194"/>
      <c r="O304" s="196"/>
      <c r="P304" s="196"/>
      <c r="Q304" s="196"/>
      <c r="R304" s="196"/>
      <c r="T304" s="196"/>
      <c r="U304" s="196"/>
      <c r="V304" s="196"/>
      <c r="W304" s="196"/>
      <c r="X304" s="196"/>
      <c r="Y304" s="196"/>
      <c r="Z304" s="398"/>
      <c r="AA304" s="403"/>
      <c r="AB304" s="196"/>
      <c r="AC304" s="404"/>
      <c r="AD304" s="403"/>
      <c r="AE304" s="196"/>
      <c r="AF304" s="404"/>
      <c r="AG304" s="403"/>
      <c r="AH304" s="196"/>
      <c r="AI304" s="404"/>
      <c r="AJ304" s="403"/>
      <c r="AK304" s="196"/>
      <c r="AL304" s="404"/>
      <c r="AM304" s="403"/>
      <c r="AN304" s="196"/>
      <c r="AO304" s="404"/>
      <c r="AP304" s="403"/>
      <c r="AQ304" s="196"/>
      <c r="AR304" s="404"/>
      <c r="AS304" s="403"/>
      <c r="AT304" s="196"/>
      <c r="AU304" s="404"/>
      <c r="AV304" s="403"/>
      <c r="AW304" s="196"/>
      <c r="AX304" s="404"/>
      <c r="AY304" s="403"/>
      <c r="AZ304" s="196"/>
      <c r="BA304" s="404"/>
      <c r="BB304" s="403"/>
      <c r="BC304" s="196"/>
      <c r="BD304" s="404"/>
      <c r="BE304" s="403"/>
      <c r="BF304" s="196"/>
      <c r="BG304" s="404"/>
      <c r="BH304" s="403"/>
      <c r="BI304" s="196"/>
      <c r="BJ304" s="404"/>
      <c r="BK304" s="403"/>
      <c r="BL304" s="196"/>
      <c r="BM304" s="404"/>
      <c r="BN304" s="403"/>
      <c r="BO304" s="196"/>
      <c r="BP304" s="404"/>
      <c r="BQ304" s="403"/>
      <c r="BR304" s="196"/>
      <c r="BS304" s="404"/>
      <c r="BT304" s="403"/>
      <c r="BU304" s="196"/>
      <c r="BV304" s="404"/>
      <c r="BW304" s="403"/>
      <c r="BX304" s="196"/>
      <c r="BY304" s="404"/>
      <c r="BZ304" s="403"/>
      <c r="CA304" s="196"/>
      <c r="CB304" s="404"/>
      <c r="CC304" s="403"/>
      <c r="CD304" s="196"/>
      <c r="CE304" s="404"/>
      <c r="CF304" s="403"/>
      <c r="CG304" s="196"/>
      <c r="CH304" s="404"/>
      <c r="CI304" s="403"/>
      <c r="CJ304" s="196"/>
      <c r="CK304" s="404"/>
      <c r="CL304" s="403"/>
      <c r="CM304" s="196"/>
      <c r="CN304" s="404"/>
    </row>
    <row r="305" spans="7:92" x14ac:dyDescent="0.25">
      <c r="G305" s="390"/>
      <c r="H305" s="390"/>
      <c r="I305" s="390"/>
      <c r="J305" s="194"/>
      <c r="K305" s="195"/>
      <c r="L305" s="195"/>
      <c r="M305" s="195"/>
      <c r="N305" s="194"/>
      <c r="O305" s="196"/>
      <c r="P305" s="196"/>
      <c r="Q305" s="196"/>
      <c r="R305" s="196"/>
      <c r="T305" s="196"/>
      <c r="U305" s="196"/>
      <c r="V305" s="196"/>
      <c r="W305" s="196"/>
      <c r="X305" s="196"/>
      <c r="Y305" s="196"/>
      <c r="Z305" s="398"/>
      <c r="AA305" s="403"/>
      <c r="AB305" s="196"/>
      <c r="AC305" s="404"/>
      <c r="AD305" s="403"/>
      <c r="AE305" s="196"/>
      <c r="AF305" s="404"/>
      <c r="AG305" s="403"/>
      <c r="AH305" s="196"/>
      <c r="AI305" s="404"/>
      <c r="AJ305" s="403"/>
      <c r="AK305" s="196"/>
      <c r="AL305" s="404"/>
      <c r="AM305" s="403"/>
      <c r="AN305" s="196"/>
      <c r="AO305" s="404"/>
      <c r="AP305" s="403"/>
      <c r="AQ305" s="196"/>
      <c r="AR305" s="404"/>
      <c r="AS305" s="403"/>
      <c r="AT305" s="196"/>
      <c r="AU305" s="404"/>
      <c r="AV305" s="403"/>
      <c r="AW305" s="196"/>
      <c r="AX305" s="404"/>
      <c r="AY305" s="403"/>
      <c r="AZ305" s="196"/>
      <c r="BA305" s="404"/>
      <c r="BB305" s="403"/>
      <c r="BC305" s="196"/>
      <c r="BD305" s="404"/>
      <c r="BE305" s="403"/>
      <c r="BF305" s="196"/>
      <c r="BG305" s="404"/>
      <c r="BH305" s="403"/>
      <c r="BI305" s="196"/>
      <c r="BJ305" s="404"/>
      <c r="BK305" s="403"/>
      <c r="BL305" s="196"/>
      <c r="BM305" s="404"/>
      <c r="BN305" s="403"/>
      <c r="BO305" s="196"/>
      <c r="BP305" s="404"/>
      <c r="BQ305" s="403"/>
      <c r="BR305" s="196"/>
      <c r="BS305" s="404"/>
      <c r="BT305" s="403"/>
      <c r="BU305" s="196"/>
      <c r="BV305" s="404"/>
      <c r="BW305" s="403"/>
      <c r="BX305" s="196"/>
      <c r="BY305" s="404"/>
      <c r="BZ305" s="403"/>
      <c r="CA305" s="196"/>
      <c r="CB305" s="404"/>
      <c r="CC305" s="403"/>
      <c r="CD305" s="196"/>
      <c r="CE305" s="404"/>
      <c r="CF305" s="403"/>
      <c r="CG305" s="196"/>
      <c r="CH305" s="404"/>
      <c r="CI305" s="403"/>
      <c r="CJ305" s="196"/>
      <c r="CK305" s="404"/>
      <c r="CL305" s="403"/>
      <c r="CM305" s="196"/>
      <c r="CN305" s="404"/>
    </row>
    <row r="306" spans="7:92" x14ac:dyDescent="0.25">
      <c r="G306" s="390"/>
      <c r="H306" s="390"/>
      <c r="I306" s="390"/>
      <c r="J306" s="194"/>
      <c r="K306" s="195"/>
      <c r="L306" s="195"/>
      <c r="M306" s="195"/>
      <c r="N306" s="194"/>
      <c r="O306" s="196"/>
      <c r="P306" s="196"/>
      <c r="Q306" s="196"/>
      <c r="R306" s="196"/>
      <c r="T306" s="196"/>
      <c r="U306" s="196"/>
      <c r="V306" s="196"/>
      <c r="W306" s="196"/>
      <c r="X306" s="196"/>
      <c r="Y306" s="196"/>
      <c r="Z306" s="398"/>
      <c r="AA306" s="403"/>
      <c r="AB306" s="196"/>
      <c r="AC306" s="404"/>
      <c r="AD306" s="403"/>
      <c r="AE306" s="196"/>
      <c r="AF306" s="404"/>
      <c r="AG306" s="403"/>
      <c r="AH306" s="196"/>
      <c r="AI306" s="404"/>
      <c r="AJ306" s="403"/>
      <c r="AK306" s="196"/>
      <c r="AL306" s="404"/>
      <c r="AM306" s="403"/>
      <c r="AN306" s="196"/>
      <c r="AO306" s="404"/>
      <c r="AP306" s="403"/>
      <c r="AQ306" s="196"/>
      <c r="AR306" s="404"/>
      <c r="AS306" s="403"/>
      <c r="AT306" s="196"/>
      <c r="AU306" s="404"/>
      <c r="AV306" s="403"/>
      <c r="AW306" s="196"/>
      <c r="AX306" s="404"/>
      <c r="AY306" s="403"/>
      <c r="AZ306" s="196"/>
      <c r="BA306" s="404"/>
      <c r="BB306" s="403"/>
      <c r="BC306" s="196"/>
      <c r="BD306" s="404"/>
      <c r="BE306" s="403"/>
      <c r="BF306" s="196"/>
      <c r="BG306" s="404"/>
      <c r="BH306" s="403"/>
      <c r="BI306" s="196"/>
      <c r="BJ306" s="404"/>
      <c r="BK306" s="403"/>
      <c r="BL306" s="196"/>
      <c r="BM306" s="404"/>
      <c r="BN306" s="403"/>
      <c r="BO306" s="196"/>
      <c r="BP306" s="404"/>
      <c r="BQ306" s="403"/>
      <c r="BR306" s="196"/>
      <c r="BS306" s="404"/>
      <c r="BT306" s="403"/>
      <c r="BU306" s="196"/>
      <c r="BV306" s="404"/>
      <c r="BW306" s="403"/>
      <c r="BX306" s="196"/>
      <c r="BY306" s="404"/>
      <c r="BZ306" s="403"/>
      <c r="CA306" s="196"/>
      <c r="CB306" s="404"/>
      <c r="CC306" s="403"/>
      <c r="CD306" s="196"/>
      <c r="CE306" s="404"/>
      <c r="CF306" s="403"/>
      <c r="CG306" s="196"/>
      <c r="CH306" s="404"/>
      <c r="CI306" s="403"/>
      <c r="CJ306" s="196"/>
      <c r="CK306" s="404"/>
      <c r="CL306" s="403"/>
      <c r="CM306" s="196"/>
      <c r="CN306" s="404"/>
    </row>
    <row r="307" spans="7:92" x14ac:dyDescent="0.25">
      <c r="G307" s="390"/>
      <c r="H307" s="390"/>
      <c r="I307" s="390"/>
      <c r="J307" s="194"/>
      <c r="K307" s="195"/>
      <c r="L307" s="195"/>
      <c r="M307" s="195"/>
      <c r="N307" s="194"/>
      <c r="O307" s="196"/>
      <c r="P307" s="196"/>
      <c r="Q307" s="196"/>
      <c r="R307" s="196"/>
      <c r="T307" s="196"/>
      <c r="U307" s="196"/>
      <c r="V307" s="196"/>
      <c r="W307" s="196"/>
      <c r="X307" s="196"/>
      <c r="Y307" s="196"/>
      <c r="Z307" s="398"/>
      <c r="AA307" s="403"/>
      <c r="AB307" s="196"/>
      <c r="AC307" s="404"/>
      <c r="AD307" s="403"/>
      <c r="AE307" s="196"/>
      <c r="AF307" s="404"/>
      <c r="AG307" s="403"/>
      <c r="AH307" s="196"/>
      <c r="AI307" s="404"/>
      <c r="AJ307" s="403"/>
      <c r="AK307" s="196"/>
      <c r="AL307" s="404"/>
      <c r="AM307" s="403"/>
      <c r="AN307" s="196"/>
      <c r="AO307" s="404"/>
      <c r="AP307" s="403"/>
      <c r="AQ307" s="196"/>
      <c r="AR307" s="404"/>
      <c r="AS307" s="403"/>
      <c r="AT307" s="196"/>
      <c r="AU307" s="404"/>
      <c r="AV307" s="403"/>
      <c r="AW307" s="196"/>
      <c r="AX307" s="404"/>
      <c r="AY307" s="403"/>
      <c r="AZ307" s="196"/>
      <c r="BA307" s="404"/>
      <c r="BB307" s="403"/>
      <c r="BC307" s="196"/>
      <c r="BD307" s="404"/>
      <c r="BE307" s="403"/>
      <c r="BF307" s="196"/>
      <c r="BG307" s="404"/>
      <c r="BH307" s="403"/>
      <c r="BI307" s="196"/>
      <c r="BJ307" s="404"/>
      <c r="BK307" s="403"/>
      <c r="BL307" s="196"/>
      <c r="BM307" s="404"/>
      <c r="BN307" s="403"/>
      <c r="BO307" s="196"/>
      <c r="BP307" s="404"/>
      <c r="BQ307" s="403"/>
      <c r="BR307" s="196"/>
      <c r="BS307" s="404"/>
      <c r="BT307" s="403"/>
      <c r="BU307" s="196"/>
      <c r="BV307" s="404"/>
      <c r="BW307" s="403"/>
      <c r="BX307" s="196"/>
      <c r="BY307" s="404"/>
      <c r="BZ307" s="403"/>
      <c r="CA307" s="196"/>
      <c r="CB307" s="404"/>
      <c r="CC307" s="403"/>
      <c r="CD307" s="196"/>
      <c r="CE307" s="404"/>
      <c r="CF307" s="403"/>
      <c r="CG307" s="196"/>
      <c r="CH307" s="404"/>
      <c r="CI307" s="403"/>
      <c r="CJ307" s="196"/>
      <c r="CK307" s="404"/>
      <c r="CL307" s="403"/>
      <c r="CM307" s="196"/>
      <c r="CN307" s="404"/>
    </row>
    <row r="308" spans="7:92" x14ac:dyDescent="0.25">
      <c r="G308" s="390"/>
      <c r="H308" s="390"/>
      <c r="I308" s="390"/>
      <c r="J308" s="194"/>
      <c r="K308" s="195"/>
      <c r="L308" s="195"/>
      <c r="M308" s="195"/>
      <c r="N308" s="194"/>
      <c r="O308" s="196"/>
      <c r="P308" s="196"/>
      <c r="Q308" s="196"/>
      <c r="R308" s="196"/>
      <c r="T308" s="196"/>
      <c r="U308" s="196"/>
      <c r="V308" s="196"/>
      <c r="W308" s="196"/>
      <c r="X308" s="196"/>
      <c r="Y308" s="196"/>
      <c r="Z308" s="398"/>
      <c r="AA308" s="403"/>
      <c r="AB308" s="196"/>
      <c r="AC308" s="404"/>
      <c r="AD308" s="403"/>
      <c r="AE308" s="196"/>
      <c r="AF308" s="404"/>
      <c r="AG308" s="403"/>
      <c r="AH308" s="196"/>
      <c r="AI308" s="404"/>
      <c r="AJ308" s="403"/>
      <c r="AK308" s="196"/>
      <c r="AL308" s="404"/>
      <c r="AM308" s="403"/>
      <c r="AN308" s="196"/>
      <c r="AO308" s="404"/>
      <c r="AP308" s="403"/>
      <c r="AQ308" s="196"/>
      <c r="AR308" s="404"/>
      <c r="AS308" s="403"/>
      <c r="AT308" s="196"/>
      <c r="AU308" s="404"/>
      <c r="AV308" s="403"/>
      <c r="AW308" s="196"/>
      <c r="AX308" s="404"/>
      <c r="AY308" s="403"/>
      <c r="AZ308" s="196"/>
      <c r="BA308" s="404"/>
      <c r="BB308" s="403"/>
      <c r="BC308" s="196"/>
      <c r="BD308" s="404"/>
      <c r="BE308" s="403"/>
      <c r="BF308" s="196"/>
      <c r="BG308" s="404"/>
      <c r="BH308" s="403"/>
      <c r="BI308" s="196"/>
      <c r="BJ308" s="404"/>
      <c r="BK308" s="403"/>
      <c r="BL308" s="196"/>
      <c r="BM308" s="404"/>
      <c r="BN308" s="403"/>
      <c r="BO308" s="196"/>
      <c r="BP308" s="404"/>
      <c r="BQ308" s="403"/>
      <c r="BR308" s="196"/>
      <c r="BS308" s="404"/>
      <c r="BT308" s="403"/>
      <c r="BU308" s="196"/>
      <c r="BV308" s="404"/>
      <c r="BW308" s="403"/>
      <c r="BX308" s="196"/>
      <c r="BY308" s="404"/>
      <c r="BZ308" s="403"/>
      <c r="CA308" s="196"/>
      <c r="CB308" s="404"/>
      <c r="CC308" s="403"/>
      <c r="CD308" s="196"/>
      <c r="CE308" s="404"/>
      <c r="CF308" s="403"/>
      <c r="CG308" s="196"/>
      <c r="CH308" s="404"/>
      <c r="CI308" s="403"/>
      <c r="CJ308" s="196"/>
      <c r="CK308" s="404"/>
      <c r="CL308" s="403"/>
      <c r="CM308" s="196"/>
      <c r="CN308" s="404"/>
    </row>
    <row r="309" spans="7:92" x14ac:dyDescent="0.25">
      <c r="G309" s="390"/>
      <c r="H309" s="390"/>
      <c r="I309" s="390"/>
      <c r="J309" s="194"/>
      <c r="K309" s="195"/>
      <c r="L309" s="195"/>
      <c r="M309" s="195"/>
      <c r="N309" s="194"/>
      <c r="O309" s="196"/>
      <c r="P309" s="196"/>
      <c r="Q309" s="196"/>
      <c r="R309" s="196"/>
      <c r="T309" s="196"/>
      <c r="U309" s="196"/>
      <c r="V309" s="196"/>
      <c r="W309" s="196"/>
      <c r="X309" s="196"/>
      <c r="Y309" s="196"/>
      <c r="Z309" s="398"/>
      <c r="AA309" s="403"/>
      <c r="AB309" s="196"/>
      <c r="AC309" s="404"/>
      <c r="AD309" s="403"/>
      <c r="AE309" s="196"/>
      <c r="AF309" s="404"/>
      <c r="AG309" s="403"/>
      <c r="AH309" s="196"/>
      <c r="AI309" s="404"/>
      <c r="AJ309" s="403"/>
      <c r="AK309" s="196"/>
      <c r="AL309" s="404"/>
      <c r="AM309" s="403"/>
      <c r="AN309" s="196"/>
      <c r="AO309" s="404"/>
      <c r="AP309" s="403"/>
      <c r="AQ309" s="196"/>
      <c r="AR309" s="404"/>
      <c r="AS309" s="403"/>
      <c r="AT309" s="196"/>
      <c r="AU309" s="404"/>
      <c r="AV309" s="403"/>
      <c r="AW309" s="196"/>
      <c r="AX309" s="404"/>
      <c r="AY309" s="403"/>
      <c r="AZ309" s="196"/>
      <c r="BA309" s="404"/>
      <c r="BB309" s="403"/>
      <c r="BC309" s="196"/>
      <c r="BD309" s="404"/>
      <c r="BE309" s="403"/>
      <c r="BF309" s="196"/>
      <c r="BG309" s="404"/>
      <c r="BH309" s="403"/>
      <c r="BI309" s="196"/>
      <c r="BJ309" s="404"/>
      <c r="BK309" s="403"/>
      <c r="BL309" s="196"/>
      <c r="BM309" s="404"/>
      <c r="BN309" s="403"/>
      <c r="BO309" s="196"/>
      <c r="BP309" s="404"/>
      <c r="BQ309" s="403"/>
      <c r="BR309" s="196"/>
      <c r="BS309" s="404"/>
      <c r="BT309" s="403"/>
      <c r="BU309" s="196"/>
      <c r="BV309" s="404"/>
      <c r="BW309" s="403"/>
      <c r="BX309" s="196"/>
      <c r="BY309" s="404"/>
      <c r="BZ309" s="403"/>
      <c r="CA309" s="196"/>
      <c r="CB309" s="404"/>
      <c r="CC309" s="403"/>
      <c r="CD309" s="196"/>
      <c r="CE309" s="404"/>
      <c r="CF309" s="403"/>
      <c r="CG309" s="196"/>
      <c r="CH309" s="404"/>
      <c r="CI309" s="403"/>
      <c r="CJ309" s="196"/>
      <c r="CK309" s="404"/>
      <c r="CL309" s="403"/>
      <c r="CM309" s="196"/>
      <c r="CN309" s="404"/>
    </row>
    <row r="310" spans="7:92" x14ac:dyDescent="0.25">
      <c r="G310" s="390"/>
      <c r="H310" s="390"/>
      <c r="I310" s="390"/>
      <c r="J310" s="194"/>
      <c r="K310" s="195"/>
      <c r="L310" s="195"/>
      <c r="M310" s="195"/>
      <c r="N310" s="194"/>
      <c r="O310" s="196"/>
      <c r="P310" s="196"/>
      <c r="Q310" s="196"/>
      <c r="R310" s="196"/>
      <c r="T310" s="196"/>
      <c r="U310" s="196"/>
      <c r="V310" s="196"/>
      <c r="W310" s="196"/>
      <c r="X310" s="196"/>
      <c r="Y310" s="196"/>
      <c r="Z310" s="398"/>
      <c r="AA310" s="403"/>
      <c r="AB310" s="196"/>
      <c r="AC310" s="404"/>
      <c r="AD310" s="403"/>
      <c r="AE310" s="196"/>
      <c r="AF310" s="404"/>
      <c r="AG310" s="403"/>
      <c r="AH310" s="196"/>
      <c r="AI310" s="404"/>
      <c r="AJ310" s="403"/>
      <c r="AK310" s="196"/>
      <c r="AL310" s="404"/>
      <c r="AM310" s="403"/>
      <c r="AN310" s="196"/>
      <c r="AO310" s="404"/>
      <c r="AP310" s="403"/>
      <c r="AQ310" s="196"/>
      <c r="AR310" s="404"/>
      <c r="AS310" s="403"/>
      <c r="AT310" s="196"/>
      <c r="AU310" s="404"/>
      <c r="AV310" s="403"/>
      <c r="AW310" s="196"/>
      <c r="AX310" s="404"/>
      <c r="AY310" s="403"/>
      <c r="AZ310" s="196"/>
      <c r="BA310" s="404"/>
      <c r="BB310" s="403"/>
      <c r="BC310" s="196"/>
      <c r="BD310" s="404"/>
      <c r="BE310" s="403"/>
      <c r="BF310" s="196"/>
      <c r="BG310" s="404"/>
      <c r="BH310" s="403"/>
      <c r="BI310" s="196"/>
      <c r="BJ310" s="404"/>
      <c r="BK310" s="403"/>
      <c r="BL310" s="196"/>
      <c r="BM310" s="404"/>
      <c r="BN310" s="403"/>
      <c r="BO310" s="196"/>
      <c r="BP310" s="404"/>
      <c r="BQ310" s="403"/>
      <c r="BR310" s="196"/>
      <c r="BS310" s="404"/>
      <c r="BT310" s="403"/>
      <c r="BU310" s="196"/>
      <c r="BV310" s="404"/>
      <c r="BW310" s="403"/>
      <c r="BX310" s="196"/>
      <c r="BY310" s="404"/>
      <c r="BZ310" s="403"/>
      <c r="CA310" s="196"/>
      <c r="CB310" s="404"/>
      <c r="CC310" s="403"/>
      <c r="CD310" s="196"/>
      <c r="CE310" s="404"/>
      <c r="CF310" s="403"/>
      <c r="CG310" s="196"/>
      <c r="CH310" s="404"/>
      <c r="CI310" s="403"/>
      <c r="CJ310" s="196"/>
      <c r="CK310" s="404"/>
      <c r="CL310" s="403"/>
      <c r="CM310" s="196"/>
      <c r="CN310" s="404"/>
    </row>
    <row r="311" spans="7:92" x14ac:dyDescent="0.25">
      <c r="G311" s="390"/>
      <c r="H311" s="390"/>
      <c r="I311" s="390"/>
      <c r="J311" s="194"/>
      <c r="K311" s="195"/>
      <c r="L311" s="195"/>
      <c r="M311" s="195"/>
      <c r="N311" s="194"/>
      <c r="O311" s="196"/>
      <c r="P311" s="196"/>
      <c r="Q311" s="196"/>
      <c r="R311" s="196"/>
      <c r="T311" s="196"/>
      <c r="U311" s="196"/>
      <c r="V311" s="196"/>
      <c r="W311" s="196"/>
      <c r="X311" s="196"/>
      <c r="Y311" s="196"/>
      <c r="Z311" s="398"/>
      <c r="AA311" s="403"/>
      <c r="AB311" s="196"/>
      <c r="AC311" s="404"/>
      <c r="AD311" s="403"/>
      <c r="AE311" s="196"/>
      <c r="AF311" s="404"/>
      <c r="AG311" s="403"/>
      <c r="AH311" s="196"/>
      <c r="AI311" s="404"/>
      <c r="AJ311" s="403"/>
      <c r="AK311" s="196"/>
      <c r="AL311" s="404"/>
      <c r="AM311" s="403"/>
      <c r="AN311" s="196"/>
      <c r="AO311" s="404"/>
      <c r="AP311" s="403"/>
      <c r="AQ311" s="196"/>
      <c r="AR311" s="404"/>
      <c r="AS311" s="403"/>
      <c r="AT311" s="196"/>
      <c r="AU311" s="404"/>
      <c r="AV311" s="403"/>
      <c r="AW311" s="196"/>
      <c r="AX311" s="404"/>
      <c r="AY311" s="403"/>
      <c r="AZ311" s="196"/>
      <c r="BA311" s="404"/>
      <c r="BB311" s="403"/>
      <c r="BC311" s="196"/>
      <c r="BD311" s="404"/>
      <c r="BE311" s="403"/>
      <c r="BF311" s="196"/>
      <c r="BG311" s="404"/>
      <c r="BH311" s="403"/>
      <c r="BI311" s="196"/>
      <c r="BJ311" s="404"/>
      <c r="BK311" s="403"/>
      <c r="BL311" s="196"/>
      <c r="BM311" s="404"/>
      <c r="BN311" s="403"/>
      <c r="BO311" s="196"/>
      <c r="BP311" s="404"/>
      <c r="BQ311" s="403"/>
      <c r="BR311" s="196"/>
      <c r="BS311" s="404"/>
      <c r="BT311" s="403"/>
      <c r="BU311" s="196"/>
      <c r="BV311" s="404"/>
      <c r="BW311" s="403"/>
      <c r="BX311" s="196"/>
      <c r="BY311" s="404"/>
      <c r="BZ311" s="403"/>
      <c r="CA311" s="196"/>
      <c r="CB311" s="404"/>
      <c r="CC311" s="403"/>
      <c r="CD311" s="196"/>
      <c r="CE311" s="404"/>
      <c r="CF311" s="403"/>
      <c r="CG311" s="196"/>
      <c r="CH311" s="404"/>
      <c r="CI311" s="403"/>
      <c r="CJ311" s="196"/>
      <c r="CK311" s="404"/>
      <c r="CL311" s="403"/>
      <c r="CM311" s="196"/>
      <c r="CN311" s="404"/>
    </row>
    <row r="312" spans="7:92" x14ac:dyDescent="0.25">
      <c r="G312" s="390"/>
      <c r="H312" s="390"/>
      <c r="I312" s="390"/>
      <c r="J312" s="194"/>
      <c r="K312" s="195"/>
      <c r="L312" s="195"/>
      <c r="M312" s="195"/>
      <c r="N312" s="194"/>
      <c r="O312" s="196"/>
      <c r="P312" s="196"/>
      <c r="Q312" s="196"/>
      <c r="R312" s="196"/>
      <c r="T312" s="196"/>
      <c r="U312" s="196"/>
      <c r="V312" s="196"/>
      <c r="W312" s="196"/>
      <c r="X312" s="196"/>
      <c r="Y312" s="196"/>
      <c r="Z312" s="398"/>
      <c r="AA312" s="403"/>
      <c r="AB312" s="196"/>
      <c r="AC312" s="404"/>
      <c r="AD312" s="403"/>
      <c r="AE312" s="196"/>
      <c r="AF312" s="404"/>
      <c r="AG312" s="403"/>
      <c r="AH312" s="196"/>
      <c r="AI312" s="404"/>
      <c r="AJ312" s="403"/>
      <c r="AK312" s="196"/>
      <c r="AL312" s="404"/>
      <c r="AM312" s="403"/>
      <c r="AN312" s="196"/>
      <c r="AO312" s="404"/>
      <c r="AP312" s="403"/>
      <c r="AQ312" s="196"/>
      <c r="AR312" s="404"/>
      <c r="AS312" s="403"/>
      <c r="AT312" s="196"/>
      <c r="AU312" s="404"/>
      <c r="AV312" s="403"/>
      <c r="AW312" s="196"/>
      <c r="AX312" s="404"/>
      <c r="AY312" s="403"/>
      <c r="AZ312" s="196"/>
      <c r="BA312" s="404"/>
      <c r="BB312" s="403"/>
      <c r="BC312" s="196"/>
      <c r="BD312" s="404"/>
      <c r="BE312" s="403"/>
      <c r="BF312" s="196"/>
      <c r="BG312" s="404"/>
      <c r="BH312" s="403"/>
      <c r="BI312" s="196"/>
      <c r="BJ312" s="404"/>
      <c r="BK312" s="403"/>
      <c r="BL312" s="196"/>
      <c r="BM312" s="404"/>
      <c r="BN312" s="403"/>
      <c r="BO312" s="196"/>
      <c r="BP312" s="404"/>
      <c r="BQ312" s="403"/>
      <c r="BR312" s="196"/>
      <c r="BS312" s="404"/>
      <c r="BT312" s="403"/>
      <c r="BU312" s="196"/>
      <c r="BV312" s="404"/>
      <c r="BW312" s="403"/>
      <c r="BX312" s="196"/>
      <c r="BY312" s="404"/>
      <c r="BZ312" s="403"/>
      <c r="CA312" s="196"/>
      <c r="CB312" s="404"/>
      <c r="CC312" s="403"/>
      <c r="CD312" s="196"/>
      <c r="CE312" s="404"/>
      <c r="CF312" s="403"/>
      <c r="CG312" s="196"/>
      <c r="CH312" s="404"/>
      <c r="CI312" s="403"/>
      <c r="CJ312" s="196"/>
      <c r="CK312" s="404"/>
      <c r="CL312" s="403"/>
      <c r="CM312" s="196"/>
      <c r="CN312" s="404"/>
    </row>
    <row r="313" spans="7:92" x14ac:dyDescent="0.25">
      <c r="G313" s="390"/>
      <c r="H313" s="390"/>
      <c r="I313" s="390"/>
      <c r="J313" s="194"/>
      <c r="K313" s="195"/>
      <c r="L313" s="195"/>
      <c r="M313" s="195"/>
      <c r="N313" s="194"/>
      <c r="O313" s="196"/>
      <c r="P313" s="196"/>
      <c r="Q313" s="196"/>
      <c r="R313" s="196"/>
      <c r="T313" s="196"/>
      <c r="U313" s="196"/>
      <c r="V313" s="196"/>
      <c r="W313" s="196"/>
      <c r="X313" s="196"/>
      <c r="Y313" s="196"/>
      <c r="Z313" s="398"/>
      <c r="AA313" s="403"/>
      <c r="AB313" s="196"/>
      <c r="AC313" s="404"/>
      <c r="AD313" s="403"/>
      <c r="AE313" s="196"/>
      <c r="AF313" s="404"/>
      <c r="AG313" s="403"/>
      <c r="AH313" s="196"/>
      <c r="AI313" s="404"/>
      <c r="AJ313" s="403"/>
      <c r="AK313" s="196"/>
      <c r="AL313" s="404"/>
      <c r="AM313" s="403"/>
      <c r="AN313" s="196"/>
      <c r="AO313" s="404"/>
      <c r="AP313" s="403"/>
      <c r="AQ313" s="196"/>
      <c r="AR313" s="404"/>
      <c r="AS313" s="403"/>
      <c r="AT313" s="196"/>
      <c r="AU313" s="404"/>
      <c r="AV313" s="403"/>
      <c r="AW313" s="196"/>
      <c r="AX313" s="404"/>
      <c r="AY313" s="403"/>
      <c r="AZ313" s="196"/>
      <c r="BA313" s="404"/>
      <c r="BB313" s="403"/>
      <c r="BC313" s="196"/>
      <c r="BD313" s="404"/>
      <c r="BE313" s="403"/>
      <c r="BF313" s="196"/>
      <c r="BG313" s="404"/>
      <c r="BH313" s="403"/>
      <c r="BI313" s="196"/>
      <c r="BJ313" s="404"/>
      <c r="BK313" s="403"/>
      <c r="BL313" s="196"/>
      <c r="BM313" s="404"/>
      <c r="BN313" s="403"/>
      <c r="BO313" s="196"/>
      <c r="BP313" s="404"/>
      <c r="BQ313" s="403"/>
      <c r="BR313" s="196"/>
      <c r="BS313" s="404"/>
      <c r="BT313" s="403"/>
      <c r="BU313" s="196"/>
      <c r="BV313" s="404"/>
      <c r="BW313" s="403"/>
      <c r="BX313" s="196"/>
      <c r="BY313" s="404"/>
      <c r="BZ313" s="403"/>
      <c r="CA313" s="196"/>
      <c r="CB313" s="404"/>
      <c r="CC313" s="403"/>
      <c r="CD313" s="196"/>
      <c r="CE313" s="404"/>
      <c r="CF313" s="403"/>
      <c r="CG313" s="196"/>
      <c r="CH313" s="404"/>
      <c r="CI313" s="403"/>
      <c r="CJ313" s="196"/>
      <c r="CK313" s="404"/>
      <c r="CL313" s="403"/>
      <c r="CM313" s="196"/>
      <c r="CN313" s="404"/>
    </row>
    <row r="314" spans="7:92" x14ac:dyDescent="0.25">
      <c r="G314" s="390"/>
      <c r="H314" s="390"/>
      <c r="I314" s="390"/>
      <c r="J314" s="194"/>
      <c r="K314" s="195"/>
      <c r="L314" s="195"/>
      <c r="M314" s="195"/>
      <c r="N314" s="194"/>
      <c r="O314" s="196"/>
      <c r="P314" s="196"/>
      <c r="Q314" s="196"/>
      <c r="R314" s="196"/>
      <c r="T314" s="196"/>
      <c r="U314" s="196"/>
      <c r="V314" s="196"/>
      <c r="W314" s="196"/>
      <c r="X314" s="196"/>
      <c r="Y314" s="196"/>
      <c r="Z314" s="398"/>
      <c r="AA314" s="403"/>
      <c r="AB314" s="196"/>
      <c r="AC314" s="404"/>
      <c r="AD314" s="403"/>
      <c r="AE314" s="196"/>
      <c r="AF314" s="404"/>
      <c r="AG314" s="403"/>
      <c r="AH314" s="196"/>
      <c r="AI314" s="404"/>
      <c r="AJ314" s="403"/>
      <c r="AK314" s="196"/>
      <c r="AL314" s="404"/>
      <c r="AM314" s="403"/>
      <c r="AN314" s="196"/>
      <c r="AO314" s="404"/>
      <c r="AP314" s="403"/>
      <c r="AQ314" s="196"/>
      <c r="AR314" s="404"/>
      <c r="AS314" s="403"/>
      <c r="AT314" s="196"/>
      <c r="AU314" s="404"/>
      <c r="AV314" s="403"/>
      <c r="AW314" s="196"/>
      <c r="AX314" s="404"/>
      <c r="AY314" s="403"/>
      <c r="AZ314" s="196"/>
      <c r="BA314" s="404"/>
      <c r="BB314" s="403"/>
      <c r="BC314" s="196"/>
      <c r="BD314" s="404"/>
      <c r="BE314" s="403"/>
      <c r="BF314" s="196"/>
      <c r="BG314" s="404"/>
      <c r="BH314" s="403"/>
      <c r="BI314" s="196"/>
      <c r="BJ314" s="404"/>
      <c r="BK314" s="403"/>
      <c r="BL314" s="196"/>
      <c r="BM314" s="404"/>
      <c r="BN314" s="403"/>
      <c r="BO314" s="196"/>
      <c r="BP314" s="404"/>
      <c r="BQ314" s="403"/>
      <c r="BR314" s="196"/>
      <c r="BS314" s="404"/>
      <c r="BT314" s="403"/>
      <c r="BU314" s="196"/>
      <c r="BV314" s="404"/>
      <c r="BW314" s="403"/>
      <c r="BX314" s="196"/>
      <c r="BY314" s="404"/>
      <c r="BZ314" s="403"/>
      <c r="CA314" s="196"/>
      <c r="CB314" s="404"/>
      <c r="CC314" s="403"/>
      <c r="CD314" s="196"/>
      <c r="CE314" s="404"/>
      <c r="CF314" s="403"/>
      <c r="CG314" s="196"/>
      <c r="CH314" s="404"/>
      <c r="CI314" s="403"/>
      <c r="CJ314" s="196"/>
      <c r="CK314" s="404"/>
      <c r="CL314" s="403"/>
      <c r="CM314" s="196"/>
      <c r="CN314" s="404"/>
    </row>
    <row r="315" spans="7:92" x14ac:dyDescent="0.25">
      <c r="G315" s="390"/>
      <c r="H315" s="390"/>
      <c r="I315" s="390"/>
      <c r="J315" s="194"/>
      <c r="K315" s="195"/>
      <c r="L315" s="195"/>
      <c r="M315" s="195"/>
      <c r="N315" s="194"/>
      <c r="O315" s="196"/>
      <c r="P315" s="196"/>
      <c r="Q315" s="196"/>
      <c r="R315" s="196"/>
      <c r="T315" s="196"/>
      <c r="U315" s="196"/>
      <c r="V315" s="196"/>
      <c r="W315" s="196"/>
      <c r="X315" s="196"/>
      <c r="Y315" s="196"/>
      <c r="Z315" s="398"/>
      <c r="AA315" s="403"/>
      <c r="AB315" s="196"/>
      <c r="AC315" s="404"/>
      <c r="AD315" s="403"/>
      <c r="AE315" s="196"/>
      <c r="AF315" s="404"/>
      <c r="AG315" s="403"/>
      <c r="AH315" s="196"/>
      <c r="AI315" s="404"/>
      <c r="AJ315" s="403"/>
      <c r="AK315" s="196"/>
      <c r="AL315" s="404"/>
      <c r="AM315" s="403"/>
      <c r="AN315" s="196"/>
      <c r="AO315" s="404"/>
      <c r="AP315" s="403"/>
      <c r="AQ315" s="196"/>
      <c r="AR315" s="404"/>
      <c r="AS315" s="403"/>
      <c r="AT315" s="196"/>
      <c r="AU315" s="404"/>
      <c r="AV315" s="403"/>
      <c r="AW315" s="196"/>
      <c r="AX315" s="404"/>
      <c r="AY315" s="403"/>
      <c r="AZ315" s="196"/>
      <c r="BA315" s="404"/>
      <c r="BB315" s="403"/>
      <c r="BC315" s="196"/>
      <c r="BD315" s="404"/>
      <c r="BE315" s="403"/>
      <c r="BF315" s="196"/>
      <c r="BG315" s="404"/>
      <c r="BH315" s="403"/>
      <c r="BI315" s="196"/>
      <c r="BJ315" s="404"/>
      <c r="BK315" s="403"/>
      <c r="BL315" s="196"/>
      <c r="BM315" s="404"/>
      <c r="BN315" s="403"/>
      <c r="BO315" s="196"/>
      <c r="BP315" s="404"/>
      <c r="BQ315" s="403"/>
      <c r="BR315" s="196"/>
      <c r="BS315" s="404"/>
      <c r="BT315" s="403"/>
      <c r="BU315" s="196"/>
      <c r="BV315" s="404"/>
      <c r="BW315" s="403"/>
      <c r="BX315" s="196"/>
      <c r="BY315" s="404"/>
      <c r="BZ315" s="403"/>
      <c r="CA315" s="196"/>
      <c r="CB315" s="404"/>
      <c r="CC315" s="403"/>
      <c r="CD315" s="196"/>
      <c r="CE315" s="404"/>
      <c r="CF315" s="403"/>
      <c r="CG315" s="196"/>
      <c r="CH315" s="404"/>
      <c r="CI315" s="403"/>
      <c r="CJ315" s="196"/>
      <c r="CK315" s="404"/>
      <c r="CL315" s="403"/>
      <c r="CM315" s="196"/>
      <c r="CN315" s="404"/>
    </row>
    <row r="316" spans="7:92" x14ac:dyDescent="0.25">
      <c r="G316" s="390"/>
      <c r="H316" s="390"/>
      <c r="I316" s="390"/>
      <c r="J316" s="194"/>
      <c r="K316" s="195"/>
      <c r="L316" s="195"/>
      <c r="M316" s="195"/>
      <c r="N316" s="194"/>
      <c r="O316" s="196"/>
      <c r="P316" s="196"/>
      <c r="Q316" s="196"/>
      <c r="R316" s="196"/>
      <c r="T316" s="196"/>
      <c r="U316" s="196"/>
      <c r="V316" s="196"/>
      <c r="W316" s="196"/>
      <c r="X316" s="196"/>
      <c r="Y316" s="196"/>
      <c r="Z316" s="398"/>
      <c r="AA316" s="403"/>
      <c r="AB316" s="196"/>
      <c r="AC316" s="404"/>
      <c r="AD316" s="403"/>
      <c r="AE316" s="196"/>
      <c r="AF316" s="404"/>
      <c r="AG316" s="403"/>
      <c r="AH316" s="196"/>
      <c r="AI316" s="404"/>
      <c r="AJ316" s="403"/>
      <c r="AK316" s="196"/>
      <c r="AL316" s="404"/>
      <c r="AM316" s="403"/>
      <c r="AN316" s="196"/>
      <c r="AO316" s="404"/>
      <c r="AP316" s="403"/>
      <c r="AQ316" s="196"/>
      <c r="AR316" s="404"/>
      <c r="AS316" s="403"/>
      <c r="AT316" s="196"/>
      <c r="AU316" s="404"/>
      <c r="AV316" s="403"/>
      <c r="AW316" s="196"/>
      <c r="AX316" s="404"/>
      <c r="AY316" s="403"/>
      <c r="AZ316" s="196"/>
      <c r="BA316" s="404"/>
      <c r="BB316" s="403"/>
      <c r="BC316" s="196"/>
      <c r="BD316" s="404"/>
      <c r="BE316" s="403"/>
      <c r="BF316" s="196"/>
      <c r="BG316" s="404"/>
      <c r="BH316" s="403"/>
      <c r="BI316" s="196"/>
      <c r="BJ316" s="404"/>
      <c r="BK316" s="403"/>
      <c r="BL316" s="196"/>
      <c r="BM316" s="404"/>
      <c r="BN316" s="403"/>
      <c r="BO316" s="196"/>
      <c r="BP316" s="404"/>
      <c r="BQ316" s="403"/>
      <c r="BR316" s="196"/>
      <c r="BS316" s="404"/>
      <c r="BT316" s="403"/>
      <c r="BU316" s="196"/>
      <c r="BV316" s="404"/>
      <c r="BW316" s="403"/>
      <c r="BX316" s="196"/>
      <c r="BY316" s="404"/>
      <c r="BZ316" s="403"/>
      <c r="CA316" s="196"/>
      <c r="CB316" s="404"/>
      <c r="CC316" s="403"/>
      <c r="CD316" s="196"/>
      <c r="CE316" s="404"/>
      <c r="CF316" s="403"/>
      <c r="CG316" s="196"/>
      <c r="CH316" s="404"/>
      <c r="CI316" s="403"/>
      <c r="CJ316" s="196"/>
      <c r="CK316" s="404"/>
      <c r="CL316" s="403"/>
      <c r="CM316" s="196"/>
      <c r="CN316" s="404"/>
    </row>
    <row r="317" spans="7:92" x14ac:dyDescent="0.25">
      <c r="G317" s="390"/>
      <c r="H317" s="390"/>
      <c r="I317" s="390"/>
      <c r="J317" s="194"/>
      <c r="K317" s="195"/>
      <c r="L317" s="195"/>
      <c r="M317" s="195"/>
      <c r="N317" s="194"/>
      <c r="O317" s="196"/>
      <c r="P317" s="196"/>
      <c r="Q317" s="196"/>
      <c r="R317" s="196"/>
      <c r="T317" s="196"/>
      <c r="U317" s="196"/>
      <c r="V317" s="196"/>
      <c r="W317" s="196"/>
      <c r="X317" s="196"/>
      <c r="Y317" s="196"/>
      <c r="Z317" s="398"/>
      <c r="AA317" s="403"/>
      <c r="AB317" s="196"/>
      <c r="AC317" s="404"/>
      <c r="AD317" s="403"/>
      <c r="AE317" s="196"/>
      <c r="AF317" s="404"/>
      <c r="AG317" s="403"/>
      <c r="AH317" s="196"/>
      <c r="AI317" s="404"/>
      <c r="AJ317" s="403"/>
      <c r="AK317" s="196"/>
      <c r="AL317" s="404"/>
      <c r="AM317" s="403"/>
      <c r="AN317" s="196"/>
      <c r="AO317" s="404"/>
      <c r="AP317" s="403"/>
      <c r="AQ317" s="196"/>
      <c r="AR317" s="404"/>
      <c r="AS317" s="403"/>
      <c r="AT317" s="196"/>
      <c r="AU317" s="404"/>
      <c r="AV317" s="403"/>
      <c r="AW317" s="196"/>
      <c r="AX317" s="404"/>
      <c r="AY317" s="403"/>
      <c r="AZ317" s="196"/>
      <c r="BA317" s="404"/>
      <c r="BB317" s="403"/>
      <c r="BC317" s="196"/>
      <c r="BD317" s="404"/>
      <c r="BE317" s="403"/>
      <c r="BF317" s="196"/>
      <c r="BG317" s="404"/>
      <c r="BH317" s="403"/>
      <c r="BI317" s="196"/>
      <c r="BJ317" s="404"/>
      <c r="BK317" s="403"/>
      <c r="BL317" s="196"/>
      <c r="BM317" s="404"/>
      <c r="BN317" s="403"/>
      <c r="BO317" s="196"/>
      <c r="BP317" s="404"/>
      <c r="BQ317" s="403"/>
      <c r="BR317" s="196"/>
      <c r="BS317" s="404"/>
      <c r="BT317" s="403"/>
      <c r="BU317" s="196"/>
      <c r="BV317" s="404"/>
      <c r="BW317" s="403"/>
      <c r="BX317" s="196"/>
      <c r="BY317" s="404"/>
      <c r="BZ317" s="403"/>
      <c r="CA317" s="196"/>
      <c r="CB317" s="404"/>
      <c r="CC317" s="403"/>
      <c r="CD317" s="196"/>
      <c r="CE317" s="404"/>
      <c r="CF317" s="403"/>
      <c r="CG317" s="196"/>
      <c r="CH317" s="404"/>
      <c r="CI317" s="403"/>
      <c r="CJ317" s="196"/>
      <c r="CK317" s="404"/>
      <c r="CL317" s="403"/>
      <c r="CM317" s="196"/>
      <c r="CN317" s="404"/>
    </row>
    <row r="318" spans="7:92" x14ac:dyDescent="0.25">
      <c r="G318" s="390"/>
      <c r="H318" s="390"/>
      <c r="I318" s="390"/>
      <c r="J318" s="194"/>
      <c r="K318" s="195"/>
      <c r="L318" s="195"/>
      <c r="M318" s="195"/>
      <c r="N318" s="194"/>
      <c r="O318" s="196"/>
      <c r="P318" s="196"/>
      <c r="Q318" s="196"/>
      <c r="R318" s="196"/>
      <c r="T318" s="196"/>
      <c r="U318" s="196"/>
      <c r="V318" s="196"/>
      <c r="W318" s="196"/>
      <c r="X318" s="196"/>
      <c r="Y318" s="196"/>
      <c r="Z318" s="398"/>
      <c r="AA318" s="403"/>
      <c r="AB318" s="196"/>
      <c r="AC318" s="404"/>
      <c r="AD318" s="403"/>
      <c r="AE318" s="196"/>
      <c r="AF318" s="404"/>
      <c r="AG318" s="403"/>
      <c r="AH318" s="196"/>
      <c r="AI318" s="404"/>
      <c r="AJ318" s="403"/>
      <c r="AK318" s="196"/>
      <c r="AL318" s="404"/>
      <c r="AM318" s="403"/>
      <c r="AN318" s="196"/>
      <c r="AO318" s="404"/>
      <c r="AP318" s="403"/>
      <c r="AQ318" s="196"/>
      <c r="AR318" s="404"/>
      <c r="AS318" s="403"/>
      <c r="AT318" s="196"/>
      <c r="AU318" s="404"/>
      <c r="AV318" s="403"/>
      <c r="AW318" s="196"/>
      <c r="AX318" s="404"/>
      <c r="AY318" s="403"/>
      <c r="AZ318" s="196"/>
      <c r="BA318" s="404"/>
      <c r="BB318" s="403"/>
      <c r="BC318" s="196"/>
      <c r="BD318" s="404"/>
      <c r="BE318" s="403"/>
      <c r="BF318" s="196"/>
      <c r="BG318" s="404"/>
      <c r="BH318" s="403"/>
      <c r="BI318" s="196"/>
      <c r="BJ318" s="404"/>
      <c r="BK318" s="403"/>
      <c r="BL318" s="196"/>
      <c r="BM318" s="404"/>
      <c r="BN318" s="403"/>
      <c r="BO318" s="196"/>
      <c r="BP318" s="404"/>
      <c r="BQ318" s="403"/>
      <c r="BR318" s="196"/>
      <c r="BS318" s="404"/>
      <c r="BT318" s="403"/>
      <c r="BU318" s="196"/>
      <c r="BV318" s="404"/>
      <c r="BW318" s="403"/>
      <c r="BX318" s="196"/>
      <c r="BY318" s="404"/>
      <c r="BZ318" s="403"/>
      <c r="CA318" s="196"/>
      <c r="CB318" s="404"/>
      <c r="CC318" s="403"/>
      <c r="CD318" s="196"/>
      <c r="CE318" s="404"/>
      <c r="CF318" s="403"/>
      <c r="CG318" s="196"/>
      <c r="CH318" s="404"/>
      <c r="CI318" s="403"/>
      <c r="CJ318" s="196"/>
      <c r="CK318" s="404"/>
      <c r="CL318" s="403"/>
      <c r="CM318" s="196"/>
      <c r="CN318" s="404"/>
    </row>
    <row r="319" spans="7:92" x14ac:dyDescent="0.25">
      <c r="G319" s="390"/>
      <c r="H319" s="390"/>
      <c r="I319" s="390"/>
      <c r="J319" s="194"/>
      <c r="K319" s="195"/>
      <c r="L319" s="195"/>
      <c r="M319" s="195"/>
      <c r="N319" s="194"/>
      <c r="O319" s="196"/>
      <c r="P319" s="196"/>
      <c r="Q319" s="196"/>
      <c r="R319" s="196"/>
      <c r="T319" s="196"/>
      <c r="U319" s="196"/>
      <c r="V319" s="196"/>
      <c r="W319" s="196"/>
      <c r="X319" s="196"/>
      <c r="Y319" s="196"/>
      <c r="Z319" s="398"/>
      <c r="AA319" s="403"/>
      <c r="AB319" s="196"/>
      <c r="AC319" s="404"/>
      <c r="AD319" s="403"/>
      <c r="AE319" s="196"/>
      <c r="AF319" s="404"/>
      <c r="AG319" s="403"/>
      <c r="AH319" s="196"/>
      <c r="AI319" s="404"/>
      <c r="AJ319" s="403"/>
      <c r="AK319" s="196"/>
      <c r="AL319" s="404"/>
      <c r="AM319" s="403"/>
      <c r="AN319" s="196"/>
      <c r="AO319" s="404"/>
      <c r="AP319" s="403"/>
      <c r="AQ319" s="196"/>
      <c r="AR319" s="404"/>
      <c r="AS319" s="403"/>
      <c r="AT319" s="196"/>
      <c r="AU319" s="404"/>
      <c r="AV319" s="403"/>
      <c r="AW319" s="196"/>
      <c r="AX319" s="404"/>
      <c r="AY319" s="403"/>
      <c r="AZ319" s="196"/>
      <c r="BA319" s="404"/>
      <c r="BB319" s="403"/>
      <c r="BC319" s="196"/>
      <c r="BD319" s="404"/>
      <c r="BE319" s="403"/>
      <c r="BF319" s="196"/>
      <c r="BG319" s="404"/>
      <c r="BH319" s="403"/>
      <c r="BI319" s="196"/>
      <c r="BJ319" s="404"/>
      <c r="BK319" s="403"/>
      <c r="BL319" s="196"/>
      <c r="BM319" s="404"/>
      <c r="BN319" s="403"/>
      <c r="BO319" s="196"/>
      <c r="BP319" s="404"/>
      <c r="BQ319" s="403"/>
      <c r="BR319" s="196"/>
      <c r="BS319" s="404"/>
      <c r="BT319" s="403"/>
      <c r="BU319" s="196"/>
      <c r="BV319" s="404"/>
      <c r="BW319" s="403"/>
      <c r="BX319" s="196"/>
      <c r="BY319" s="404"/>
      <c r="BZ319" s="403"/>
      <c r="CA319" s="196"/>
      <c r="CB319" s="404"/>
      <c r="CC319" s="403"/>
      <c r="CD319" s="196"/>
      <c r="CE319" s="404"/>
      <c r="CF319" s="403"/>
      <c r="CG319" s="196"/>
      <c r="CH319" s="404"/>
      <c r="CI319" s="403"/>
      <c r="CJ319" s="196"/>
      <c r="CK319" s="404"/>
      <c r="CL319" s="403"/>
      <c r="CM319" s="196"/>
      <c r="CN319" s="404"/>
    </row>
    <row r="320" spans="7:92" x14ac:dyDescent="0.25">
      <c r="G320" s="390"/>
      <c r="H320" s="390"/>
      <c r="I320" s="390"/>
      <c r="J320" s="194"/>
      <c r="K320" s="195"/>
      <c r="L320" s="195"/>
      <c r="M320" s="195"/>
      <c r="N320" s="194"/>
      <c r="O320" s="196"/>
      <c r="P320" s="196"/>
      <c r="Q320" s="196"/>
      <c r="R320" s="196"/>
      <c r="T320" s="196"/>
      <c r="U320" s="196"/>
      <c r="V320" s="196"/>
      <c r="W320" s="196"/>
      <c r="X320" s="196"/>
      <c r="Y320" s="196"/>
      <c r="Z320" s="398"/>
      <c r="AA320" s="403"/>
      <c r="AB320" s="196"/>
      <c r="AC320" s="404"/>
      <c r="AD320" s="403"/>
      <c r="AE320" s="196"/>
      <c r="AF320" s="404"/>
      <c r="AG320" s="403"/>
      <c r="AH320" s="196"/>
      <c r="AI320" s="404"/>
      <c r="AJ320" s="403"/>
      <c r="AK320" s="196"/>
      <c r="AL320" s="404"/>
      <c r="AM320" s="403"/>
      <c r="AN320" s="196"/>
      <c r="AO320" s="404"/>
      <c r="AP320" s="403"/>
      <c r="AQ320" s="196"/>
      <c r="AR320" s="404"/>
      <c r="AS320" s="403"/>
      <c r="AT320" s="196"/>
      <c r="AU320" s="404"/>
      <c r="AV320" s="403"/>
      <c r="AW320" s="196"/>
      <c r="AX320" s="404"/>
      <c r="AY320" s="403"/>
      <c r="AZ320" s="196"/>
      <c r="BA320" s="404"/>
      <c r="BB320" s="403"/>
      <c r="BC320" s="196"/>
      <c r="BD320" s="404"/>
      <c r="BE320" s="403"/>
      <c r="BF320" s="196"/>
      <c r="BG320" s="404"/>
      <c r="BH320" s="403"/>
      <c r="BI320" s="196"/>
      <c r="BJ320" s="404"/>
      <c r="BK320" s="403"/>
      <c r="BL320" s="196"/>
      <c r="BM320" s="404"/>
      <c r="BN320" s="403"/>
      <c r="BO320" s="196"/>
      <c r="BP320" s="404"/>
      <c r="BQ320" s="403"/>
      <c r="BR320" s="196"/>
      <c r="BS320" s="404"/>
      <c r="BT320" s="403"/>
      <c r="BU320" s="196"/>
      <c r="BV320" s="404"/>
      <c r="BW320" s="403"/>
      <c r="BX320" s="196"/>
      <c r="BY320" s="404"/>
      <c r="BZ320" s="403"/>
      <c r="CA320" s="196"/>
      <c r="CB320" s="404"/>
      <c r="CC320" s="403"/>
      <c r="CD320" s="196"/>
      <c r="CE320" s="404"/>
      <c r="CF320" s="403"/>
      <c r="CG320" s="196"/>
      <c r="CH320" s="404"/>
      <c r="CI320" s="403"/>
      <c r="CJ320" s="196"/>
      <c r="CK320" s="404"/>
      <c r="CL320" s="403"/>
      <c r="CM320" s="196"/>
      <c r="CN320" s="404"/>
    </row>
    <row r="321" spans="7:92" x14ac:dyDescent="0.25">
      <c r="G321" s="390"/>
      <c r="H321" s="390"/>
      <c r="I321" s="390"/>
      <c r="J321" s="194"/>
      <c r="K321" s="195"/>
      <c r="L321" s="195"/>
      <c r="M321" s="195"/>
      <c r="N321" s="194"/>
      <c r="O321" s="196"/>
      <c r="P321" s="196"/>
      <c r="Q321" s="196"/>
      <c r="R321" s="196"/>
      <c r="T321" s="196"/>
      <c r="U321" s="196"/>
      <c r="V321" s="196"/>
      <c r="W321" s="196"/>
      <c r="X321" s="196"/>
      <c r="Y321" s="196"/>
      <c r="Z321" s="398"/>
      <c r="AA321" s="403"/>
      <c r="AB321" s="196"/>
      <c r="AC321" s="404"/>
      <c r="AD321" s="403"/>
      <c r="AE321" s="196"/>
      <c r="AF321" s="404"/>
      <c r="AG321" s="403"/>
      <c r="AH321" s="196"/>
      <c r="AI321" s="404"/>
      <c r="AJ321" s="403"/>
      <c r="AK321" s="196"/>
      <c r="AL321" s="404"/>
      <c r="AM321" s="403"/>
      <c r="AN321" s="196"/>
      <c r="AO321" s="404"/>
      <c r="AP321" s="403"/>
      <c r="AQ321" s="196"/>
      <c r="AR321" s="404"/>
      <c r="AS321" s="403"/>
      <c r="AT321" s="196"/>
      <c r="AU321" s="404"/>
      <c r="AV321" s="403"/>
      <c r="AW321" s="196"/>
      <c r="AX321" s="404"/>
      <c r="AY321" s="403"/>
      <c r="AZ321" s="196"/>
      <c r="BA321" s="404"/>
      <c r="BB321" s="403"/>
      <c r="BC321" s="196"/>
      <c r="BD321" s="404"/>
      <c r="BE321" s="403"/>
      <c r="BF321" s="196"/>
      <c r="BG321" s="404"/>
      <c r="BH321" s="403"/>
      <c r="BI321" s="196"/>
      <c r="BJ321" s="404"/>
      <c r="BK321" s="403"/>
      <c r="BL321" s="196"/>
      <c r="BM321" s="404"/>
      <c r="BN321" s="403"/>
      <c r="BO321" s="196"/>
      <c r="BP321" s="404"/>
      <c r="BQ321" s="403"/>
      <c r="BR321" s="196"/>
      <c r="BS321" s="404"/>
      <c r="BT321" s="403"/>
      <c r="BU321" s="196"/>
      <c r="BV321" s="404"/>
      <c r="BW321" s="403"/>
      <c r="BX321" s="196"/>
      <c r="BY321" s="404"/>
      <c r="BZ321" s="403"/>
      <c r="CA321" s="196"/>
      <c r="CB321" s="404"/>
      <c r="CC321" s="403"/>
      <c r="CD321" s="196"/>
      <c r="CE321" s="404"/>
      <c r="CF321" s="403"/>
      <c r="CG321" s="196"/>
      <c r="CH321" s="404"/>
      <c r="CI321" s="403"/>
      <c r="CJ321" s="196"/>
      <c r="CK321" s="404"/>
      <c r="CL321" s="403"/>
      <c r="CM321" s="196"/>
      <c r="CN321" s="404"/>
    </row>
    <row r="322" spans="7:92" x14ac:dyDescent="0.25">
      <c r="G322" s="390"/>
      <c r="H322" s="390"/>
      <c r="I322" s="390"/>
      <c r="J322" s="194"/>
      <c r="K322" s="195"/>
      <c r="L322" s="195"/>
      <c r="M322" s="195"/>
      <c r="N322" s="194"/>
      <c r="O322" s="196"/>
      <c r="P322" s="196"/>
      <c r="Q322" s="196"/>
      <c r="R322" s="196"/>
      <c r="T322" s="196"/>
      <c r="U322" s="196"/>
      <c r="V322" s="196"/>
      <c r="W322" s="196"/>
      <c r="X322" s="196"/>
      <c r="Y322" s="196"/>
      <c r="Z322" s="398"/>
      <c r="AA322" s="403"/>
      <c r="AB322" s="196"/>
      <c r="AC322" s="404"/>
      <c r="AD322" s="403"/>
      <c r="AE322" s="196"/>
      <c r="AF322" s="404"/>
      <c r="AG322" s="403"/>
      <c r="AH322" s="196"/>
      <c r="AI322" s="404"/>
      <c r="AJ322" s="403"/>
      <c r="AK322" s="196"/>
      <c r="AL322" s="404"/>
      <c r="AM322" s="403"/>
      <c r="AN322" s="196"/>
      <c r="AO322" s="404"/>
      <c r="AP322" s="403"/>
      <c r="AQ322" s="196"/>
      <c r="AR322" s="404"/>
      <c r="AS322" s="403"/>
      <c r="AT322" s="196"/>
      <c r="AU322" s="404"/>
      <c r="AV322" s="403"/>
      <c r="AW322" s="196"/>
      <c r="AX322" s="404"/>
      <c r="AY322" s="403"/>
      <c r="AZ322" s="196"/>
      <c r="BA322" s="404"/>
      <c r="BB322" s="403"/>
      <c r="BC322" s="196"/>
      <c r="BD322" s="404"/>
      <c r="BE322" s="403"/>
      <c r="BF322" s="196"/>
      <c r="BG322" s="404"/>
      <c r="BH322" s="403"/>
      <c r="BI322" s="196"/>
      <c r="BJ322" s="404"/>
      <c r="BK322" s="403"/>
      <c r="BL322" s="196"/>
      <c r="BM322" s="404"/>
      <c r="BN322" s="403"/>
      <c r="BO322" s="196"/>
      <c r="BP322" s="404"/>
      <c r="BQ322" s="403"/>
      <c r="BR322" s="196"/>
      <c r="BS322" s="404"/>
      <c r="BT322" s="403"/>
      <c r="BU322" s="196"/>
      <c r="BV322" s="404"/>
      <c r="BW322" s="403"/>
      <c r="BX322" s="196"/>
      <c r="BY322" s="404"/>
      <c r="BZ322" s="403"/>
      <c r="CA322" s="196"/>
      <c r="CB322" s="404"/>
      <c r="CC322" s="403"/>
      <c r="CD322" s="196"/>
      <c r="CE322" s="404"/>
      <c r="CF322" s="403"/>
      <c r="CG322" s="196"/>
      <c r="CH322" s="404"/>
      <c r="CI322" s="403"/>
      <c r="CJ322" s="196"/>
      <c r="CK322" s="404"/>
      <c r="CL322" s="403"/>
      <c r="CM322" s="196"/>
      <c r="CN322" s="404"/>
    </row>
    <row r="323" spans="7:92" x14ac:dyDescent="0.25">
      <c r="G323" s="390"/>
      <c r="H323" s="390"/>
      <c r="I323" s="390"/>
      <c r="J323" s="194"/>
      <c r="K323" s="195"/>
      <c r="L323" s="195"/>
      <c r="M323" s="195"/>
      <c r="N323" s="194"/>
      <c r="O323" s="196"/>
      <c r="P323" s="196"/>
      <c r="Q323" s="196"/>
      <c r="R323" s="196"/>
      <c r="T323" s="196"/>
      <c r="U323" s="196"/>
      <c r="V323" s="196"/>
      <c r="W323" s="196"/>
      <c r="X323" s="196"/>
      <c r="Y323" s="196"/>
      <c r="Z323" s="398"/>
      <c r="AA323" s="403"/>
      <c r="AB323" s="196"/>
      <c r="AC323" s="404"/>
      <c r="AD323" s="403"/>
      <c r="AE323" s="196"/>
      <c r="AF323" s="404"/>
      <c r="AG323" s="403"/>
      <c r="AH323" s="196"/>
      <c r="AI323" s="404"/>
      <c r="AJ323" s="403"/>
      <c r="AK323" s="196"/>
      <c r="AL323" s="404"/>
      <c r="AM323" s="403"/>
      <c r="AN323" s="196"/>
      <c r="AO323" s="404"/>
      <c r="AP323" s="403"/>
      <c r="AQ323" s="196"/>
      <c r="AR323" s="404"/>
      <c r="AS323" s="403"/>
      <c r="AT323" s="196"/>
      <c r="AU323" s="404"/>
      <c r="AV323" s="403"/>
      <c r="AW323" s="196"/>
      <c r="AX323" s="404"/>
      <c r="AY323" s="403"/>
      <c r="AZ323" s="196"/>
      <c r="BA323" s="404"/>
      <c r="BB323" s="403"/>
      <c r="BC323" s="196"/>
      <c r="BD323" s="404"/>
      <c r="BE323" s="403"/>
      <c r="BF323" s="196"/>
      <c r="BG323" s="404"/>
      <c r="BH323" s="403"/>
      <c r="BI323" s="196"/>
      <c r="BJ323" s="404"/>
      <c r="BK323" s="403"/>
      <c r="BL323" s="196"/>
      <c r="BM323" s="404"/>
      <c r="BN323" s="403"/>
      <c r="BO323" s="196"/>
      <c r="BP323" s="404"/>
      <c r="BQ323" s="403"/>
      <c r="BR323" s="196"/>
      <c r="BS323" s="404"/>
      <c r="BT323" s="403"/>
      <c r="BU323" s="196"/>
      <c r="BV323" s="404"/>
      <c r="BW323" s="403"/>
      <c r="BX323" s="196"/>
      <c r="BY323" s="404"/>
      <c r="BZ323" s="403"/>
      <c r="CA323" s="196"/>
      <c r="CB323" s="404"/>
      <c r="CC323" s="403"/>
      <c r="CD323" s="196"/>
      <c r="CE323" s="404"/>
      <c r="CF323" s="403"/>
      <c r="CG323" s="196"/>
      <c r="CH323" s="404"/>
      <c r="CI323" s="403"/>
      <c r="CJ323" s="196"/>
      <c r="CK323" s="404"/>
      <c r="CL323" s="403"/>
      <c r="CM323" s="196"/>
      <c r="CN323" s="404"/>
    </row>
    <row r="324" spans="7:92" x14ac:dyDescent="0.25">
      <c r="G324" s="390"/>
      <c r="H324" s="390"/>
      <c r="I324" s="390"/>
      <c r="J324" s="194"/>
      <c r="K324" s="195"/>
      <c r="L324" s="195"/>
      <c r="M324" s="195"/>
      <c r="N324" s="194"/>
      <c r="O324" s="196"/>
      <c r="P324" s="196"/>
      <c r="Q324" s="196"/>
      <c r="R324" s="196"/>
      <c r="T324" s="196"/>
      <c r="U324" s="196"/>
      <c r="V324" s="196"/>
      <c r="W324" s="196"/>
      <c r="X324" s="196"/>
      <c r="Y324" s="196"/>
      <c r="Z324" s="398"/>
      <c r="AA324" s="403"/>
      <c r="AB324" s="196"/>
      <c r="AC324" s="404"/>
      <c r="AD324" s="403"/>
      <c r="AE324" s="196"/>
      <c r="AF324" s="404"/>
      <c r="AG324" s="403"/>
      <c r="AH324" s="196"/>
      <c r="AI324" s="404"/>
      <c r="AJ324" s="403"/>
      <c r="AK324" s="196"/>
      <c r="AL324" s="404"/>
      <c r="AM324" s="403"/>
      <c r="AN324" s="196"/>
      <c r="AO324" s="404"/>
      <c r="AP324" s="403"/>
      <c r="AQ324" s="196"/>
      <c r="AR324" s="404"/>
      <c r="AS324" s="403"/>
      <c r="AT324" s="196"/>
      <c r="AU324" s="404"/>
      <c r="AV324" s="403"/>
      <c r="AW324" s="196"/>
      <c r="AX324" s="404"/>
      <c r="AY324" s="403"/>
      <c r="AZ324" s="196"/>
      <c r="BA324" s="404"/>
      <c r="BB324" s="403"/>
      <c r="BC324" s="196"/>
      <c r="BD324" s="404"/>
      <c r="BE324" s="403"/>
      <c r="BF324" s="196"/>
      <c r="BG324" s="404"/>
      <c r="BH324" s="403"/>
      <c r="BI324" s="196"/>
      <c r="BJ324" s="404"/>
      <c r="BK324" s="403"/>
      <c r="BL324" s="196"/>
      <c r="BM324" s="404"/>
      <c r="BN324" s="403"/>
      <c r="BO324" s="196"/>
      <c r="BP324" s="404"/>
      <c r="BQ324" s="403"/>
      <c r="BR324" s="196"/>
      <c r="BS324" s="404"/>
      <c r="BT324" s="403"/>
      <c r="BU324" s="196"/>
      <c r="BV324" s="404"/>
      <c r="BW324" s="403"/>
      <c r="BX324" s="196"/>
      <c r="BY324" s="404"/>
      <c r="BZ324" s="403"/>
      <c r="CA324" s="196"/>
      <c r="CB324" s="404"/>
      <c r="CC324" s="403"/>
      <c r="CD324" s="196"/>
      <c r="CE324" s="404"/>
      <c r="CF324" s="403"/>
      <c r="CG324" s="196"/>
      <c r="CH324" s="404"/>
      <c r="CI324" s="403"/>
      <c r="CJ324" s="196"/>
      <c r="CK324" s="404"/>
      <c r="CL324" s="403"/>
      <c r="CM324" s="196"/>
      <c r="CN324" s="404"/>
    </row>
    <row r="325" spans="7:92" x14ac:dyDescent="0.25">
      <c r="G325" s="390"/>
      <c r="H325" s="390"/>
      <c r="I325" s="390"/>
      <c r="J325" s="194"/>
      <c r="K325" s="195"/>
      <c r="L325" s="195"/>
      <c r="M325" s="195"/>
      <c r="N325" s="194"/>
      <c r="O325" s="196"/>
      <c r="P325" s="196"/>
      <c r="Q325" s="196"/>
      <c r="R325" s="196"/>
      <c r="T325" s="196"/>
      <c r="U325" s="196"/>
      <c r="V325" s="196"/>
      <c r="W325" s="196"/>
      <c r="X325" s="196"/>
      <c r="Y325" s="196"/>
      <c r="Z325" s="398"/>
      <c r="AA325" s="403"/>
      <c r="AB325" s="196"/>
      <c r="AC325" s="404"/>
      <c r="AD325" s="403"/>
      <c r="AE325" s="196"/>
      <c r="AF325" s="404"/>
      <c r="AG325" s="403"/>
      <c r="AH325" s="196"/>
      <c r="AI325" s="404"/>
      <c r="AJ325" s="403"/>
      <c r="AK325" s="196"/>
      <c r="AL325" s="404"/>
      <c r="AM325" s="403"/>
      <c r="AN325" s="196"/>
      <c r="AO325" s="404"/>
      <c r="AP325" s="403"/>
      <c r="AQ325" s="196"/>
      <c r="AR325" s="404"/>
      <c r="AS325" s="403"/>
      <c r="AT325" s="196"/>
      <c r="AU325" s="404"/>
      <c r="AV325" s="403"/>
      <c r="AW325" s="196"/>
      <c r="AX325" s="404"/>
      <c r="AY325" s="403"/>
      <c r="AZ325" s="196"/>
      <c r="BA325" s="404"/>
      <c r="BB325" s="403"/>
      <c r="BC325" s="196"/>
      <c r="BD325" s="404"/>
      <c r="BE325" s="403"/>
      <c r="BF325" s="196"/>
      <c r="BG325" s="404"/>
      <c r="BH325" s="403"/>
      <c r="BI325" s="196"/>
      <c r="BJ325" s="404"/>
      <c r="BK325" s="403"/>
      <c r="BL325" s="196"/>
      <c r="BM325" s="404"/>
      <c r="BN325" s="403"/>
      <c r="BO325" s="196"/>
      <c r="BP325" s="404"/>
      <c r="BQ325" s="403"/>
      <c r="BR325" s="196"/>
      <c r="BS325" s="404"/>
      <c r="BT325" s="403"/>
      <c r="BU325" s="196"/>
      <c r="BV325" s="404"/>
      <c r="BW325" s="403"/>
      <c r="BX325" s="196"/>
      <c r="BY325" s="404"/>
      <c r="BZ325" s="403"/>
      <c r="CA325" s="196"/>
      <c r="CB325" s="404"/>
      <c r="CC325" s="403"/>
      <c r="CD325" s="196"/>
      <c r="CE325" s="404"/>
      <c r="CF325" s="403"/>
      <c r="CG325" s="196"/>
      <c r="CH325" s="404"/>
      <c r="CI325" s="403"/>
      <c r="CJ325" s="196"/>
      <c r="CK325" s="404"/>
      <c r="CL325" s="403"/>
      <c r="CM325" s="196"/>
      <c r="CN325" s="404"/>
    </row>
    <row r="326" spans="7:92" x14ac:dyDescent="0.25">
      <c r="G326" s="390"/>
      <c r="H326" s="390"/>
      <c r="I326" s="390"/>
      <c r="J326" s="194"/>
      <c r="K326" s="195"/>
      <c r="L326" s="195"/>
      <c r="M326" s="195"/>
      <c r="N326" s="194"/>
      <c r="O326" s="196"/>
      <c r="P326" s="196"/>
      <c r="Q326" s="196"/>
      <c r="R326" s="196"/>
      <c r="T326" s="196"/>
      <c r="U326" s="196"/>
      <c r="V326" s="196"/>
      <c r="W326" s="196"/>
      <c r="X326" s="196"/>
      <c r="Y326" s="196"/>
      <c r="Z326" s="398"/>
      <c r="AA326" s="403"/>
      <c r="AB326" s="196"/>
      <c r="AC326" s="404"/>
      <c r="AD326" s="403"/>
      <c r="AE326" s="196"/>
      <c r="AF326" s="404"/>
      <c r="AG326" s="403"/>
      <c r="AH326" s="196"/>
      <c r="AI326" s="404"/>
      <c r="AJ326" s="403"/>
      <c r="AK326" s="196"/>
      <c r="AL326" s="404"/>
      <c r="AM326" s="403"/>
      <c r="AN326" s="196"/>
      <c r="AO326" s="404"/>
      <c r="AP326" s="403"/>
      <c r="AQ326" s="196"/>
      <c r="AR326" s="404"/>
      <c r="AS326" s="403"/>
      <c r="AT326" s="196"/>
      <c r="AU326" s="404"/>
      <c r="AV326" s="403"/>
      <c r="AW326" s="196"/>
      <c r="AX326" s="404"/>
      <c r="AY326" s="403"/>
      <c r="AZ326" s="196"/>
      <c r="BA326" s="404"/>
      <c r="BB326" s="403"/>
      <c r="BC326" s="196"/>
      <c r="BD326" s="404"/>
      <c r="BE326" s="403"/>
      <c r="BF326" s="196"/>
      <c r="BG326" s="404"/>
      <c r="BH326" s="403"/>
      <c r="BI326" s="196"/>
      <c r="BJ326" s="404"/>
      <c r="BK326" s="403"/>
      <c r="BL326" s="196"/>
      <c r="BM326" s="404"/>
      <c r="BN326" s="403"/>
      <c r="BO326" s="196"/>
      <c r="BP326" s="404"/>
      <c r="BQ326" s="403"/>
      <c r="BR326" s="196"/>
      <c r="BS326" s="404"/>
      <c r="BT326" s="403"/>
      <c r="BU326" s="196"/>
      <c r="BV326" s="404"/>
      <c r="BW326" s="403"/>
      <c r="BX326" s="196"/>
      <c r="BY326" s="404"/>
      <c r="BZ326" s="403"/>
      <c r="CA326" s="196"/>
      <c r="CB326" s="404"/>
      <c r="CC326" s="403"/>
      <c r="CD326" s="196"/>
      <c r="CE326" s="404"/>
      <c r="CF326" s="403"/>
      <c r="CG326" s="196"/>
      <c r="CH326" s="404"/>
      <c r="CI326" s="403"/>
      <c r="CJ326" s="196"/>
      <c r="CK326" s="404"/>
      <c r="CL326" s="403"/>
      <c r="CM326" s="196"/>
      <c r="CN326" s="404"/>
    </row>
    <row r="327" spans="7:92" x14ac:dyDescent="0.25">
      <c r="G327" s="390"/>
      <c r="H327" s="390"/>
      <c r="I327" s="390"/>
      <c r="J327" s="194"/>
      <c r="K327" s="195"/>
      <c r="L327" s="195"/>
      <c r="M327" s="195"/>
      <c r="N327" s="194"/>
      <c r="O327" s="196"/>
      <c r="P327" s="196"/>
      <c r="Q327" s="196"/>
      <c r="R327" s="196"/>
      <c r="T327" s="196"/>
      <c r="U327" s="196"/>
      <c r="V327" s="196"/>
      <c r="W327" s="196"/>
      <c r="X327" s="196"/>
      <c r="Y327" s="196"/>
      <c r="Z327" s="398"/>
      <c r="AA327" s="403"/>
      <c r="AB327" s="196"/>
      <c r="AC327" s="404"/>
      <c r="AD327" s="403"/>
      <c r="AE327" s="196"/>
      <c r="AF327" s="404"/>
      <c r="AG327" s="403"/>
      <c r="AH327" s="196"/>
      <c r="AI327" s="404"/>
      <c r="AJ327" s="403"/>
      <c r="AK327" s="196"/>
      <c r="AL327" s="404"/>
      <c r="AM327" s="403"/>
      <c r="AN327" s="196"/>
      <c r="AO327" s="404"/>
      <c r="AP327" s="403"/>
      <c r="AQ327" s="196"/>
      <c r="AR327" s="404"/>
      <c r="AS327" s="403"/>
      <c r="AT327" s="196"/>
      <c r="AU327" s="404"/>
      <c r="AV327" s="403"/>
      <c r="AW327" s="196"/>
      <c r="AX327" s="404"/>
      <c r="AY327" s="403"/>
      <c r="AZ327" s="196"/>
      <c r="BA327" s="404"/>
      <c r="BB327" s="403"/>
      <c r="BC327" s="196"/>
      <c r="BD327" s="404"/>
      <c r="BE327" s="403"/>
      <c r="BF327" s="196"/>
      <c r="BG327" s="404"/>
      <c r="BH327" s="403"/>
      <c r="BI327" s="196"/>
      <c r="BJ327" s="404"/>
      <c r="BK327" s="403"/>
      <c r="BL327" s="196"/>
      <c r="BM327" s="404"/>
      <c r="BN327" s="403"/>
      <c r="BO327" s="196"/>
      <c r="BP327" s="404"/>
      <c r="BQ327" s="403"/>
      <c r="BR327" s="196"/>
      <c r="BS327" s="404"/>
      <c r="BT327" s="403"/>
      <c r="BU327" s="196"/>
      <c r="BV327" s="404"/>
      <c r="BW327" s="403"/>
      <c r="BX327" s="196"/>
      <c r="BY327" s="404"/>
      <c r="BZ327" s="403"/>
      <c r="CA327" s="196"/>
      <c r="CB327" s="404"/>
      <c r="CC327" s="403"/>
      <c r="CD327" s="196"/>
      <c r="CE327" s="404"/>
      <c r="CF327" s="403"/>
      <c r="CG327" s="196"/>
      <c r="CH327" s="404"/>
      <c r="CI327" s="403"/>
      <c r="CJ327" s="196"/>
      <c r="CK327" s="404"/>
      <c r="CL327" s="403"/>
      <c r="CM327" s="196"/>
      <c r="CN327" s="404"/>
    </row>
    <row r="328" spans="7:92" x14ac:dyDescent="0.25">
      <c r="G328" s="390"/>
      <c r="H328" s="390"/>
      <c r="I328" s="390"/>
      <c r="J328" s="194"/>
      <c r="K328" s="195"/>
      <c r="L328" s="195"/>
      <c r="M328" s="195"/>
      <c r="N328" s="194"/>
      <c r="O328" s="196"/>
      <c r="P328" s="196"/>
      <c r="Q328" s="196"/>
      <c r="R328" s="196"/>
      <c r="T328" s="196"/>
      <c r="U328" s="196"/>
      <c r="V328" s="196"/>
      <c r="W328" s="196"/>
      <c r="X328" s="196"/>
      <c r="Y328" s="196"/>
      <c r="Z328" s="398"/>
      <c r="AA328" s="403"/>
      <c r="AB328" s="196"/>
      <c r="AC328" s="404"/>
      <c r="AD328" s="403"/>
      <c r="AE328" s="196"/>
      <c r="AF328" s="404"/>
      <c r="AG328" s="403"/>
      <c r="AH328" s="196"/>
      <c r="AI328" s="404"/>
      <c r="AJ328" s="403"/>
      <c r="AK328" s="196"/>
      <c r="AL328" s="404"/>
      <c r="AM328" s="403"/>
      <c r="AN328" s="196"/>
      <c r="AO328" s="404"/>
      <c r="AP328" s="403"/>
      <c r="AQ328" s="196"/>
      <c r="AR328" s="404"/>
      <c r="AS328" s="403"/>
      <c r="AT328" s="196"/>
      <c r="AU328" s="404"/>
      <c r="AV328" s="403"/>
      <c r="AW328" s="196"/>
      <c r="AX328" s="404"/>
      <c r="AY328" s="403"/>
      <c r="AZ328" s="196"/>
      <c r="BA328" s="404"/>
      <c r="BB328" s="403"/>
      <c r="BC328" s="196"/>
      <c r="BD328" s="404"/>
      <c r="BE328" s="403"/>
      <c r="BF328" s="196"/>
      <c r="BG328" s="404"/>
      <c r="BH328" s="403"/>
      <c r="BI328" s="196"/>
      <c r="BJ328" s="404"/>
      <c r="BK328" s="403"/>
      <c r="BL328" s="196"/>
      <c r="BM328" s="404"/>
      <c r="BN328" s="403"/>
      <c r="BO328" s="196"/>
      <c r="BP328" s="404"/>
      <c r="BQ328" s="403"/>
      <c r="BR328" s="196"/>
      <c r="BS328" s="404"/>
      <c r="BT328" s="403"/>
      <c r="BU328" s="196"/>
      <c r="BV328" s="404"/>
      <c r="BW328" s="403"/>
      <c r="BX328" s="196"/>
      <c r="BY328" s="404"/>
      <c r="BZ328" s="403"/>
      <c r="CA328" s="196"/>
      <c r="CB328" s="404"/>
      <c r="CC328" s="403"/>
      <c r="CD328" s="196"/>
      <c r="CE328" s="404"/>
      <c r="CF328" s="403"/>
      <c r="CG328" s="196"/>
      <c r="CH328" s="404"/>
      <c r="CI328" s="403"/>
      <c r="CJ328" s="196"/>
      <c r="CK328" s="404"/>
      <c r="CL328" s="403"/>
      <c r="CM328" s="196"/>
      <c r="CN328" s="404"/>
    </row>
    <row r="329" spans="7:92" x14ac:dyDescent="0.25">
      <c r="G329" s="390"/>
      <c r="H329" s="390"/>
      <c r="I329" s="390"/>
      <c r="J329" s="194"/>
      <c r="K329" s="195"/>
      <c r="L329" s="195"/>
      <c r="M329" s="195"/>
      <c r="N329" s="194"/>
      <c r="O329" s="196"/>
      <c r="P329" s="196"/>
      <c r="Q329" s="196"/>
      <c r="R329" s="196"/>
      <c r="T329" s="196"/>
      <c r="U329" s="196"/>
      <c r="V329" s="196"/>
      <c r="W329" s="196"/>
      <c r="X329" s="196"/>
      <c r="Y329" s="196"/>
      <c r="Z329" s="398"/>
      <c r="AA329" s="403"/>
      <c r="AB329" s="196"/>
      <c r="AC329" s="404"/>
      <c r="AD329" s="403"/>
      <c r="AE329" s="196"/>
      <c r="AF329" s="404"/>
      <c r="AG329" s="403"/>
      <c r="AH329" s="196"/>
      <c r="AI329" s="404"/>
      <c r="AJ329" s="403"/>
      <c r="AK329" s="196"/>
      <c r="AL329" s="404"/>
      <c r="AM329" s="403"/>
      <c r="AN329" s="196"/>
      <c r="AO329" s="404"/>
      <c r="AP329" s="403"/>
      <c r="AQ329" s="196"/>
      <c r="AR329" s="404"/>
      <c r="AS329" s="403"/>
      <c r="AT329" s="196"/>
      <c r="AU329" s="404"/>
      <c r="AV329" s="403"/>
      <c r="AW329" s="196"/>
      <c r="AX329" s="404"/>
      <c r="AY329" s="403"/>
      <c r="AZ329" s="196"/>
      <c r="BA329" s="404"/>
      <c r="BB329" s="403"/>
      <c r="BC329" s="196"/>
      <c r="BD329" s="404"/>
      <c r="BE329" s="403"/>
      <c r="BF329" s="196"/>
      <c r="BG329" s="404"/>
      <c r="BH329" s="403"/>
      <c r="BI329" s="196"/>
      <c r="BJ329" s="404"/>
      <c r="BK329" s="403"/>
      <c r="BL329" s="196"/>
      <c r="BM329" s="404"/>
      <c r="BN329" s="403"/>
      <c r="BO329" s="196"/>
      <c r="BP329" s="404"/>
      <c r="BQ329" s="403"/>
      <c r="BR329" s="196"/>
      <c r="BS329" s="404"/>
      <c r="BT329" s="403"/>
      <c r="BU329" s="196"/>
      <c r="BV329" s="404"/>
      <c r="BW329" s="403"/>
      <c r="BX329" s="196"/>
      <c r="BY329" s="404"/>
      <c r="BZ329" s="403"/>
      <c r="CA329" s="196"/>
      <c r="CB329" s="404"/>
      <c r="CC329" s="403"/>
      <c r="CD329" s="196"/>
      <c r="CE329" s="404"/>
      <c r="CF329" s="403"/>
      <c r="CG329" s="196"/>
      <c r="CH329" s="404"/>
      <c r="CI329" s="403"/>
      <c r="CJ329" s="196"/>
      <c r="CK329" s="404"/>
      <c r="CL329" s="403"/>
      <c r="CM329" s="196"/>
      <c r="CN329" s="404"/>
    </row>
    <row r="330" spans="7:92" x14ac:dyDescent="0.25">
      <c r="G330" s="390"/>
      <c r="H330" s="390"/>
      <c r="I330" s="390"/>
      <c r="J330" s="194"/>
      <c r="K330" s="195"/>
      <c r="L330" s="195"/>
      <c r="M330" s="195"/>
      <c r="N330" s="194"/>
      <c r="O330" s="196"/>
      <c r="P330" s="196"/>
      <c r="Q330" s="196"/>
      <c r="R330" s="196"/>
      <c r="T330" s="196"/>
      <c r="U330" s="196"/>
      <c r="V330" s="196"/>
      <c r="W330" s="196"/>
      <c r="X330" s="196"/>
      <c r="Y330" s="196"/>
      <c r="Z330" s="398"/>
      <c r="AA330" s="403"/>
      <c r="AB330" s="196"/>
      <c r="AC330" s="404"/>
      <c r="AD330" s="403"/>
      <c r="AE330" s="196"/>
      <c r="AF330" s="404"/>
      <c r="AG330" s="403"/>
      <c r="AH330" s="196"/>
      <c r="AI330" s="404"/>
      <c r="AJ330" s="403"/>
      <c r="AK330" s="196"/>
      <c r="AL330" s="404"/>
      <c r="AM330" s="403"/>
      <c r="AN330" s="196"/>
      <c r="AO330" s="404"/>
      <c r="AP330" s="403"/>
      <c r="AQ330" s="196"/>
      <c r="AR330" s="404"/>
      <c r="AS330" s="403"/>
      <c r="AT330" s="196"/>
      <c r="AU330" s="404"/>
      <c r="AV330" s="403"/>
      <c r="AW330" s="196"/>
      <c r="AX330" s="404"/>
      <c r="AY330" s="403"/>
      <c r="AZ330" s="196"/>
      <c r="BA330" s="404"/>
      <c r="BB330" s="403"/>
      <c r="BC330" s="196"/>
      <c r="BD330" s="404"/>
      <c r="BE330" s="403"/>
      <c r="BF330" s="196"/>
      <c r="BG330" s="404"/>
      <c r="BH330" s="403"/>
      <c r="BI330" s="196"/>
      <c r="BJ330" s="404"/>
      <c r="BK330" s="403"/>
      <c r="BL330" s="196"/>
      <c r="BM330" s="404"/>
      <c r="BN330" s="403"/>
      <c r="BO330" s="196"/>
      <c r="BP330" s="404"/>
      <c r="BQ330" s="403"/>
      <c r="BR330" s="196"/>
      <c r="BS330" s="404"/>
      <c r="BT330" s="403"/>
      <c r="BU330" s="196"/>
      <c r="BV330" s="404"/>
      <c r="BW330" s="403"/>
      <c r="BX330" s="196"/>
      <c r="BY330" s="404"/>
      <c r="BZ330" s="403"/>
      <c r="CA330" s="196"/>
      <c r="CB330" s="404"/>
      <c r="CC330" s="403"/>
      <c r="CD330" s="196"/>
      <c r="CE330" s="404"/>
      <c r="CF330" s="403"/>
      <c r="CG330" s="196"/>
      <c r="CH330" s="404"/>
      <c r="CI330" s="403"/>
      <c r="CJ330" s="196"/>
      <c r="CK330" s="404"/>
      <c r="CL330" s="403"/>
      <c r="CM330" s="196"/>
      <c r="CN330" s="404"/>
    </row>
    <row r="331" spans="7:92" x14ac:dyDescent="0.25">
      <c r="G331" s="390"/>
      <c r="H331" s="390"/>
      <c r="I331" s="390"/>
      <c r="J331" s="194"/>
      <c r="K331" s="195"/>
      <c r="L331" s="195"/>
      <c r="M331" s="195"/>
      <c r="N331" s="194"/>
      <c r="O331" s="196"/>
      <c r="P331" s="196"/>
      <c r="Q331" s="196"/>
      <c r="R331" s="196"/>
      <c r="T331" s="196"/>
      <c r="U331" s="196"/>
      <c r="V331" s="196"/>
      <c r="W331" s="196"/>
      <c r="X331" s="196"/>
      <c r="Y331" s="196"/>
      <c r="Z331" s="398"/>
      <c r="AA331" s="403"/>
      <c r="AB331" s="196"/>
      <c r="AC331" s="404"/>
      <c r="AD331" s="403"/>
      <c r="AE331" s="196"/>
      <c r="AF331" s="404"/>
      <c r="AG331" s="403"/>
      <c r="AH331" s="196"/>
      <c r="AI331" s="404"/>
      <c r="AJ331" s="403"/>
      <c r="AK331" s="196"/>
      <c r="AL331" s="404"/>
      <c r="AM331" s="403"/>
      <c r="AN331" s="196"/>
      <c r="AO331" s="404"/>
      <c r="AP331" s="403"/>
      <c r="AQ331" s="196"/>
      <c r="AR331" s="404"/>
      <c r="AS331" s="403"/>
      <c r="AT331" s="196"/>
      <c r="AU331" s="404"/>
      <c r="AV331" s="403"/>
      <c r="AW331" s="196"/>
      <c r="AX331" s="404"/>
      <c r="AY331" s="403"/>
      <c r="AZ331" s="196"/>
      <c r="BA331" s="404"/>
      <c r="BB331" s="403"/>
      <c r="BC331" s="196"/>
      <c r="BD331" s="404"/>
      <c r="BE331" s="403"/>
      <c r="BF331" s="196"/>
      <c r="BG331" s="404"/>
      <c r="BH331" s="403"/>
      <c r="BI331" s="196"/>
      <c r="BJ331" s="404"/>
      <c r="BK331" s="403"/>
      <c r="BL331" s="196"/>
      <c r="BM331" s="404"/>
      <c r="BN331" s="403"/>
      <c r="BO331" s="196"/>
      <c r="BP331" s="404"/>
      <c r="BQ331" s="403"/>
      <c r="BR331" s="196"/>
      <c r="BS331" s="404"/>
      <c r="BT331" s="403"/>
      <c r="BU331" s="196"/>
      <c r="BV331" s="404"/>
      <c r="BW331" s="403"/>
      <c r="BX331" s="196"/>
      <c r="BY331" s="404"/>
      <c r="BZ331" s="403"/>
      <c r="CA331" s="196"/>
      <c r="CB331" s="404"/>
      <c r="CC331" s="403"/>
      <c r="CD331" s="196"/>
      <c r="CE331" s="404"/>
      <c r="CF331" s="403"/>
      <c r="CG331" s="196"/>
      <c r="CH331" s="404"/>
      <c r="CI331" s="403"/>
      <c r="CJ331" s="196"/>
      <c r="CK331" s="404"/>
      <c r="CL331" s="403"/>
      <c r="CM331" s="196"/>
      <c r="CN331" s="404"/>
    </row>
    <row r="332" spans="7:92" x14ac:dyDescent="0.25">
      <c r="G332" s="390"/>
      <c r="H332" s="390"/>
      <c r="I332" s="390"/>
      <c r="J332" s="194"/>
      <c r="K332" s="195"/>
      <c r="L332" s="195"/>
      <c r="M332" s="195"/>
      <c r="N332" s="194"/>
      <c r="O332" s="196"/>
      <c r="P332" s="196"/>
      <c r="Q332" s="196"/>
      <c r="R332" s="196"/>
      <c r="T332" s="196"/>
      <c r="U332" s="196"/>
      <c r="V332" s="196"/>
      <c r="W332" s="196"/>
      <c r="X332" s="196"/>
      <c r="Y332" s="196"/>
      <c r="Z332" s="398"/>
      <c r="AA332" s="403"/>
      <c r="AB332" s="196"/>
      <c r="AC332" s="404"/>
      <c r="AD332" s="403"/>
      <c r="AE332" s="196"/>
      <c r="AF332" s="404"/>
      <c r="AG332" s="403"/>
      <c r="AH332" s="196"/>
      <c r="AI332" s="404"/>
      <c r="AJ332" s="403"/>
      <c r="AK332" s="196"/>
      <c r="AL332" s="404"/>
      <c r="AM332" s="403"/>
      <c r="AN332" s="196"/>
      <c r="AO332" s="404"/>
      <c r="AP332" s="403"/>
      <c r="AQ332" s="196"/>
      <c r="AR332" s="404"/>
      <c r="AS332" s="403"/>
      <c r="AT332" s="196"/>
      <c r="AU332" s="404"/>
      <c r="AV332" s="403"/>
      <c r="AW332" s="196"/>
      <c r="AX332" s="404"/>
      <c r="AY332" s="403"/>
      <c r="AZ332" s="196"/>
      <c r="BA332" s="404"/>
      <c r="BB332" s="403"/>
      <c r="BC332" s="196"/>
      <c r="BD332" s="404"/>
      <c r="BE332" s="403"/>
      <c r="BF332" s="196"/>
      <c r="BG332" s="404"/>
      <c r="BH332" s="403"/>
      <c r="BI332" s="196"/>
      <c r="BJ332" s="404"/>
      <c r="BK332" s="403"/>
      <c r="BL332" s="196"/>
      <c r="BM332" s="404"/>
      <c r="BN332" s="403"/>
      <c r="BO332" s="196"/>
      <c r="BP332" s="404"/>
      <c r="BQ332" s="403"/>
      <c r="BR332" s="196"/>
      <c r="BS332" s="404"/>
      <c r="BT332" s="403"/>
      <c r="BU332" s="196"/>
      <c r="BV332" s="404"/>
      <c r="BW332" s="403"/>
      <c r="BX332" s="196"/>
      <c r="BY332" s="404"/>
      <c r="BZ332" s="403"/>
      <c r="CA332" s="196"/>
      <c r="CB332" s="404"/>
      <c r="CC332" s="403"/>
      <c r="CD332" s="196"/>
      <c r="CE332" s="404"/>
      <c r="CF332" s="403"/>
      <c r="CG332" s="196"/>
      <c r="CH332" s="404"/>
      <c r="CI332" s="403"/>
      <c r="CJ332" s="196"/>
      <c r="CK332" s="404"/>
      <c r="CL332" s="403"/>
      <c r="CM332" s="196"/>
      <c r="CN332" s="404"/>
    </row>
    <row r="333" spans="7:92" x14ac:dyDescent="0.25">
      <c r="G333" s="390"/>
      <c r="H333" s="390"/>
      <c r="I333" s="390"/>
      <c r="J333" s="194"/>
      <c r="K333" s="195"/>
      <c r="L333" s="195"/>
      <c r="M333" s="195"/>
      <c r="N333" s="194"/>
      <c r="O333" s="196"/>
      <c r="P333" s="196"/>
      <c r="Q333" s="196"/>
      <c r="R333" s="196"/>
      <c r="T333" s="196"/>
      <c r="U333" s="196"/>
      <c r="V333" s="196"/>
      <c r="W333" s="196"/>
      <c r="X333" s="196"/>
      <c r="Y333" s="196"/>
      <c r="Z333" s="398"/>
      <c r="AA333" s="403"/>
      <c r="AB333" s="196"/>
      <c r="AC333" s="404"/>
      <c r="AD333" s="403"/>
      <c r="AE333" s="196"/>
      <c r="AF333" s="404"/>
      <c r="AG333" s="403"/>
      <c r="AH333" s="196"/>
      <c r="AI333" s="404"/>
      <c r="AJ333" s="403"/>
      <c r="AK333" s="196"/>
      <c r="AL333" s="404"/>
      <c r="AM333" s="403"/>
      <c r="AN333" s="196"/>
      <c r="AO333" s="404"/>
      <c r="AP333" s="403"/>
      <c r="AQ333" s="196"/>
      <c r="AR333" s="404"/>
      <c r="AS333" s="403"/>
      <c r="AT333" s="196"/>
      <c r="AU333" s="404"/>
      <c r="AV333" s="403"/>
      <c r="AW333" s="196"/>
      <c r="AX333" s="404"/>
      <c r="AY333" s="403"/>
      <c r="AZ333" s="196"/>
      <c r="BA333" s="404"/>
      <c r="BB333" s="403"/>
      <c r="BC333" s="196"/>
      <c r="BD333" s="404"/>
      <c r="BE333" s="403"/>
      <c r="BF333" s="196"/>
      <c r="BG333" s="404"/>
      <c r="BH333" s="403"/>
      <c r="BI333" s="196"/>
      <c r="BJ333" s="404"/>
      <c r="BK333" s="403"/>
      <c r="BL333" s="196"/>
      <c r="BM333" s="404"/>
      <c r="BN333" s="403"/>
      <c r="BO333" s="196"/>
      <c r="BP333" s="404"/>
      <c r="BQ333" s="403"/>
      <c r="BR333" s="196"/>
      <c r="BS333" s="404"/>
      <c r="BT333" s="403"/>
      <c r="BU333" s="196"/>
      <c r="BV333" s="404"/>
      <c r="BW333" s="403"/>
      <c r="BX333" s="196"/>
      <c r="BY333" s="404"/>
      <c r="BZ333" s="403"/>
      <c r="CA333" s="196"/>
      <c r="CB333" s="404"/>
      <c r="CC333" s="403"/>
      <c r="CD333" s="196"/>
      <c r="CE333" s="404"/>
      <c r="CF333" s="403"/>
      <c r="CG333" s="196"/>
      <c r="CH333" s="404"/>
      <c r="CI333" s="403"/>
      <c r="CJ333" s="196"/>
      <c r="CK333" s="404"/>
      <c r="CL333" s="403"/>
      <c r="CM333" s="196"/>
      <c r="CN333" s="404"/>
    </row>
    <row r="334" spans="7:92" x14ac:dyDescent="0.25">
      <c r="G334" s="390"/>
      <c r="H334" s="390"/>
      <c r="I334" s="390"/>
      <c r="J334" s="194"/>
      <c r="K334" s="195"/>
      <c r="L334" s="195"/>
      <c r="M334" s="195"/>
      <c r="N334" s="194"/>
      <c r="O334" s="196"/>
      <c r="P334" s="196"/>
      <c r="Q334" s="196"/>
      <c r="R334" s="196"/>
      <c r="T334" s="196"/>
      <c r="U334" s="196"/>
      <c r="V334" s="196"/>
      <c r="W334" s="196"/>
      <c r="X334" s="196"/>
      <c r="Y334" s="196"/>
      <c r="Z334" s="398"/>
      <c r="AA334" s="403"/>
      <c r="AB334" s="196"/>
      <c r="AC334" s="404"/>
      <c r="AD334" s="403"/>
      <c r="AE334" s="196"/>
      <c r="AF334" s="404"/>
      <c r="AG334" s="403"/>
      <c r="AH334" s="196"/>
      <c r="AI334" s="404"/>
      <c r="AJ334" s="403"/>
      <c r="AK334" s="196"/>
      <c r="AL334" s="404"/>
      <c r="AM334" s="403"/>
      <c r="AN334" s="196"/>
      <c r="AO334" s="404"/>
      <c r="AP334" s="403"/>
      <c r="AQ334" s="196"/>
      <c r="AR334" s="404"/>
      <c r="AS334" s="403"/>
      <c r="AT334" s="196"/>
      <c r="AU334" s="404"/>
      <c r="AV334" s="403"/>
      <c r="AW334" s="196"/>
      <c r="AX334" s="404"/>
      <c r="AY334" s="403"/>
      <c r="AZ334" s="196"/>
      <c r="BA334" s="404"/>
      <c r="BB334" s="403"/>
      <c r="BC334" s="196"/>
      <c r="BD334" s="404"/>
      <c r="BE334" s="403"/>
      <c r="BF334" s="196"/>
      <c r="BG334" s="404"/>
      <c r="BH334" s="403"/>
      <c r="BI334" s="196"/>
      <c r="BJ334" s="404"/>
      <c r="BK334" s="403"/>
      <c r="BL334" s="196"/>
      <c r="BM334" s="404"/>
      <c r="BN334" s="403"/>
      <c r="BO334" s="196"/>
      <c r="BP334" s="404"/>
      <c r="BQ334" s="403"/>
      <c r="BR334" s="196"/>
      <c r="BS334" s="404"/>
      <c r="BT334" s="403"/>
      <c r="BU334" s="196"/>
      <c r="BV334" s="404"/>
      <c r="BW334" s="403"/>
      <c r="BX334" s="196"/>
      <c r="BY334" s="404"/>
      <c r="BZ334" s="403"/>
      <c r="CA334" s="196"/>
      <c r="CB334" s="404"/>
      <c r="CC334" s="403"/>
      <c r="CD334" s="196"/>
      <c r="CE334" s="404"/>
      <c r="CF334" s="403"/>
      <c r="CG334" s="196"/>
      <c r="CH334" s="404"/>
      <c r="CI334" s="403"/>
      <c r="CJ334" s="196"/>
      <c r="CK334" s="404"/>
      <c r="CL334" s="403"/>
      <c r="CM334" s="196"/>
      <c r="CN334" s="404"/>
    </row>
    <row r="335" spans="7:92" x14ac:dyDescent="0.25">
      <c r="G335" s="390"/>
      <c r="H335" s="390"/>
      <c r="I335" s="390"/>
      <c r="J335" s="194"/>
      <c r="K335" s="195"/>
      <c r="L335" s="195"/>
      <c r="M335" s="195"/>
      <c r="N335" s="194"/>
      <c r="O335" s="196"/>
      <c r="P335" s="196"/>
      <c r="Q335" s="196"/>
      <c r="R335" s="196"/>
      <c r="T335" s="196"/>
      <c r="U335" s="196"/>
      <c r="V335" s="196"/>
      <c r="W335" s="196"/>
      <c r="X335" s="196"/>
      <c r="Y335" s="196"/>
      <c r="Z335" s="398"/>
      <c r="AA335" s="403"/>
      <c r="AB335" s="196"/>
      <c r="AC335" s="404"/>
      <c r="AD335" s="403"/>
      <c r="AE335" s="196"/>
      <c r="AF335" s="404"/>
      <c r="AG335" s="403"/>
      <c r="AH335" s="196"/>
      <c r="AI335" s="404"/>
      <c r="AJ335" s="403"/>
      <c r="AK335" s="196"/>
      <c r="AL335" s="404"/>
      <c r="AM335" s="403"/>
      <c r="AN335" s="196"/>
      <c r="AO335" s="404"/>
      <c r="AP335" s="403"/>
      <c r="AQ335" s="196"/>
      <c r="AR335" s="404"/>
      <c r="AS335" s="403"/>
      <c r="AT335" s="196"/>
      <c r="AU335" s="404"/>
      <c r="AV335" s="403"/>
      <c r="AW335" s="196"/>
      <c r="AX335" s="404"/>
      <c r="AY335" s="403"/>
      <c r="AZ335" s="196"/>
      <c r="BA335" s="404"/>
      <c r="BB335" s="403"/>
      <c r="BC335" s="196"/>
      <c r="BD335" s="404"/>
      <c r="BE335" s="403"/>
      <c r="BF335" s="196"/>
      <c r="BG335" s="404"/>
      <c r="BH335" s="403"/>
      <c r="BI335" s="196"/>
      <c r="BJ335" s="404"/>
      <c r="BK335" s="403"/>
      <c r="BL335" s="196"/>
      <c r="BM335" s="404"/>
      <c r="BN335" s="403"/>
      <c r="BO335" s="196"/>
      <c r="BP335" s="404"/>
      <c r="BQ335" s="403"/>
      <c r="BR335" s="196"/>
      <c r="BS335" s="404"/>
      <c r="BT335" s="403"/>
      <c r="BU335" s="196"/>
      <c r="BV335" s="404"/>
      <c r="BW335" s="403"/>
      <c r="BX335" s="196"/>
      <c r="BY335" s="404"/>
      <c r="BZ335" s="403"/>
      <c r="CA335" s="196"/>
      <c r="CB335" s="404"/>
      <c r="CC335" s="403"/>
      <c r="CD335" s="196"/>
      <c r="CE335" s="404"/>
      <c r="CF335" s="403"/>
      <c r="CG335" s="196"/>
      <c r="CH335" s="404"/>
      <c r="CI335" s="403"/>
      <c r="CJ335" s="196"/>
      <c r="CK335" s="404"/>
      <c r="CL335" s="403"/>
      <c r="CM335" s="196"/>
      <c r="CN335" s="404"/>
    </row>
    <row r="336" spans="7:92" x14ac:dyDescent="0.25">
      <c r="G336" s="390"/>
      <c r="H336" s="390"/>
      <c r="I336" s="390"/>
      <c r="J336" s="194"/>
      <c r="K336" s="195"/>
      <c r="L336" s="195"/>
      <c r="M336" s="195"/>
      <c r="N336" s="194"/>
      <c r="O336" s="196"/>
      <c r="P336" s="196"/>
      <c r="Q336" s="196"/>
      <c r="R336" s="196"/>
      <c r="T336" s="196"/>
      <c r="U336" s="196"/>
      <c r="V336" s="196"/>
      <c r="W336" s="196"/>
      <c r="X336" s="196"/>
      <c r="Y336" s="196"/>
      <c r="Z336" s="398"/>
      <c r="AA336" s="403"/>
      <c r="AB336" s="196"/>
      <c r="AC336" s="404"/>
      <c r="AD336" s="403"/>
      <c r="AE336" s="196"/>
      <c r="AF336" s="404"/>
      <c r="AG336" s="403"/>
      <c r="AH336" s="196"/>
      <c r="AI336" s="404"/>
      <c r="AJ336" s="403"/>
      <c r="AK336" s="196"/>
      <c r="AL336" s="404"/>
      <c r="AM336" s="403"/>
      <c r="AN336" s="196"/>
      <c r="AO336" s="404"/>
      <c r="AP336" s="403"/>
      <c r="AQ336" s="196"/>
      <c r="AR336" s="404"/>
      <c r="AS336" s="403"/>
      <c r="AT336" s="196"/>
      <c r="AU336" s="404"/>
      <c r="AV336" s="403"/>
      <c r="AW336" s="196"/>
      <c r="AX336" s="404"/>
      <c r="AY336" s="403"/>
      <c r="AZ336" s="196"/>
      <c r="BA336" s="404"/>
      <c r="BB336" s="403"/>
      <c r="BC336" s="196"/>
      <c r="BD336" s="404"/>
      <c r="BE336" s="403"/>
      <c r="BF336" s="196"/>
      <c r="BG336" s="404"/>
      <c r="BH336" s="403"/>
      <c r="BI336" s="196"/>
      <c r="BJ336" s="404"/>
      <c r="BK336" s="403"/>
      <c r="BL336" s="196"/>
      <c r="BM336" s="404"/>
      <c r="BN336" s="403"/>
      <c r="BO336" s="196"/>
      <c r="BP336" s="404"/>
      <c r="BQ336" s="403"/>
      <c r="BR336" s="196"/>
      <c r="BS336" s="404"/>
      <c r="BT336" s="403"/>
      <c r="BU336" s="196"/>
      <c r="BV336" s="404"/>
      <c r="BW336" s="403"/>
      <c r="BX336" s="196"/>
      <c r="BY336" s="404"/>
      <c r="BZ336" s="403"/>
      <c r="CA336" s="196"/>
      <c r="CB336" s="404"/>
      <c r="CC336" s="403"/>
      <c r="CD336" s="196"/>
      <c r="CE336" s="404"/>
      <c r="CF336" s="403"/>
      <c r="CG336" s="196"/>
      <c r="CH336" s="404"/>
      <c r="CI336" s="403"/>
      <c r="CJ336" s="196"/>
      <c r="CK336" s="404"/>
      <c r="CL336" s="403"/>
      <c r="CM336" s="196"/>
      <c r="CN336" s="404"/>
    </row>
    <row r="337" spans="7:92" x14ac:dyDescent="0.25">
      <c r="G337" s="390"/>
      <c r="H337" s="390"/>
      <c r="I337" s="390"/>
      <c r="J337" s="194"/>
      <c r="K337" s="195"/>
      <c r="L337" s="195"/>
      <c r="M337" s="195"/>
      <c r="N337" s="194"/>
      <c r="O337" s="196"/>
      <c r="P337" s="196"/>
      <c r="Q337" s="196"/>
      <c r="R337" s="196"/>
      <c r="T337" s="196"/>
      <c r="U337" s="196"/>
      <c r="V337" s="196"/>
      <c r="W337" s="196"/>
      <c r="X337" s="196"/>
      <c r="Y337" s="196"/>
      <c r="Z337" s="398"/>
      <c r="AA337" s="403"/>
      <c r="AB337" s="196"/>
      <c r="AC337" s="404"/>
      <c r="AD337" s="403"/>
      <c r="AE337" s="196"/>
      <c r="AF337" s="404"/>
      <c r="AG337" s="403"/>
      <c r="AH337" s="196"/>
      <c r="AI337" s="404"/>
      <c r="AJ337" s="403"/>
      <c r="AK337" s="196"/>
      <c r="AL337" s="404"/>
      <c r="AM337" s="403"/>
      <c r="AN337" s="196"/>
      <c r="AO337" s="404"/>
      <c r="AP337" s="403"/>
      <c r="AQ337" s="196"/>
      <c r="AR337" s="404"/>
      <c r="AS337" s="403"/>
      <c r="AT337" s="196"/>
      <c r="AU337" s="404"/>
      <c r="AV337" s="403"/>
      <c r="AW337" s="196"/>
      <c r="AX337" s="404"/>
      <c r="AY337" s="403"/>
      <c r="AZ337" s="196"/>
      <c r="BA337" s="404"/>
      <c r="BB337" s="403"/>
      <c r="BC337" s="196"/>
      <c r="BD337" s="404"/>
      <c r="BE337" s="403"/>
      <c r="BF337" s="196"/>
      <c r="BG337" s="404"/>
      <c r="BH337" s="403"/>
      <c r="BI337" s="196"/>
      <c r="BJ337" s="404"/>
      <c r="BK337" s="403"/>
      <c r="BL337" s="196"/>
      <c r="BM337" s="404"/>
      <c r="BN337" s="403"/>
      <c r="BO337" s="196"/>
      <c r="BP337" s="404"/>
      <c r="BQ337" s="403"/>
      <c r="BR337" s="196"/>
      <c r="BS337" s="404"/>
      <c r="BT337" s="403"/>
      <c r="BU337" s="196"/>
      <c r="BV337" s="404"/>
      <c r="BW337" s="403"/>
      <c r="BX337" s="196"/>
      <c r="BY337" s="404"/>
      <c r="BZ337" s="403"/>
      <c r="CA337" s="196"/>
      <c r="CB337" s="404"/>
      <c r="CC337" s="403"/>
      <c r="CD337" s="196"/>
      <c r="CE337" s="404"/>
      <c r="CF337" s="403"/>
      <c r="CG337" s="196"/>
      <c r="CH337" s="404"/>
      <c r="CI337" s="403"/>
      <c r="CJ337" s="196"/>
      <c r="CK337" s="404"/>
      <c r="CL337" s="403"/>
      <c r="CM337" s="196"/>
      <c r="CN337" s="404"/>
    </row>
    <row r="338" spans="7:92" x14ac:dyDescent="0.25">
      <c r="G338" s="390"/>
      <c r="H338" s="390"/>
      <c r="I338" s="390"/>
      <c r="J338" s="194"/>
      <c r="K338" s="195"/>
      <c r="L338" s="195"/>
      <c r="M338" s="195"/>
      <c r="N338" s="194"/>
      <c r="O338" s="196"/>
      <c r="P338" s="196"/>
      <c r="Q338" s="196"/>
      <c r="R338" s="196"/>
      <c r="T338" s="196"/>
      <c r="U338" s="196"/>
      <c r="V338" s="196"/>
      <c r="W338" s="196"/>
      <c r="X338" s="196"/>
      <c r="Y338" s="196"/>
      <c r="Z338" s="398"/>
      <c r="AA338" s="403"/>
      <c r="AB338" s="196"/>
      <c r="AC338" s="404"/>
      <c r="AD338" s="403"/>
      <c r="AE338" s="196"/>
      <c r="AF338" s="404"/>
      <c r="AG338" s="403"/>
      <c r="AH338" s="196"/>
      <c r="AI338" s="404"/>
      <c r="AJ338" s="403"/>
      <c r="AK338" s="196"/>
      <c r="AL338" s="404"/>
      <c r="AM338" s="403"/>
      <c r="AN338" s="196"/>
      <c r="AO338" s="404"/>
      <c r="AP338" s="403"/>
      <c r="AQ338" s="196"/>
      <c r="AR338" s="404"/>
      <c r="AS338" s="403"/>
      <c r="AT338" s="196"/>
      <c r="AU338" s="404"/>
      <c r="AV338" s="403"/>
      <c r="AW338" s="196"/>
      <c r="AX338" s="404"/>
      <c r="AY338" s="403"/>
      <c r="AZ338" s="196"/>
      <c r="BA338" s="404"/>
      <c r="BB338" s="403"/>
      <c r="BC338" s="196"/>
      <c r="BD338" s="404"/>
      <c r="BE338" s="403"/>
      <c r="BF338" s="196"/>
      <c r="BG338" s="404"/>
      <c r="BH338" s="403"/>
      <c r="BI338" s="196"/>
      <c r="BJ338" s="404"/>
      <c r="BK338" s="403"/>
      <c r="BL338" s="196"/>
      <c r="BM338" s="404"/>
      <c r="BN338" s="403"/>
      <c r="BO338" s="196"/>
      <c r="BP338" s="404"/>
      <c r="BQ338" s="403"/>
      <c r="BR338" s="196"/>
      <c r="BS338" s="404"/>
      <c r="BT338" s="403"/>
      <c r="BU338" s="196"/>
      <c r="BV338" s="404"/>
      <c r="BW338" s="403"/>
      <c r="BX338" s="196"/>
      <c r="BY338" s="404"/>
      <c r="BZ338" s="403"/>
      <c r="CA338" s="196"/>
      <c r="CB338" s="404"/>
      <c r="CC338" s="403"/>
      <c r="CD338" s="196"/>
      <c r="CE338" s="404"/>
      <c r="CF338" s="403"/>
      <c r="CG338" s="196"/>
      <c r="CH338" s="404"/>
      <c r="CI338" s="403"/>
      <c r="CJ338" s="196"/>
      <c r="CK338" s="404"/>
      <c r="CL338" s="403"/>
      <c r="CM338" s="196"/>
      <c r="CN338" s="404"/>
    </row>
    <row r="339" spans="7:92" x14ac:dyDescent="0.25">
      <c r="G339" s="390"/>
      <c r="H339" s="390"/>
      <c r="I339" s="390"/>
      <c r="J339" s="194"/>
      <c r="K339" s="195"/>
      <c r="L339" s="195"/>
      <c r="M339" s="195"/>
      <c r="N339" s="194"/>
      <c r="O339" s="196"/>
      <c r="P339" s="196"/>
      <c r="Q339" s="196"/>
      <c r="R339" s="196"/>
      <c r="T339" s="196"/>
      <c r="U339" s="196"/>
      <c r="V339" s="196"/>
      <c r="W339" s="196"/>
      <c r="X339" s="196"/>
      <c r="Y339" s="196"/>
      <c r="Z339" s="398"/>
      <c r="AA339" s="403"/>
      <c r="AB339" s="196"/>
      <c r="AC339" s="404"/>
      <c r="AD339" s="403"/>
      <c r="AE339" s="196"/>
      <c r="AF339" s="404"/>
      <c r="AG339" s="403"/>
      <c r="AH339" s="196"/>
      <c r="AI339" s="404"/>
      <c r="AJ339" s="403"/>
      <c r="AK339" s="196"/>
      <c r="AL339" s="404"/>
      <c r="AM339" s="403"/>
      <c r="AN339" s="196"/>
      <c r="AO339" s="404"/>
      <c r="AP339" s="403"/>
      <c r="AQ339" s="196"/>
      <c r="AR339" s="404"/>
      <c r="AS339" s="403"/>
      <c r="AT339" s="196"/>
      <c r="AU339" s="404"/>
      <c r="AV339" s="403"/>
      <c r="AW339" s="196"/>
      <c r="AX339" s="404"/>
      <c r="AY339" s="403"/>
      <c r="AZ339" s="196"/>
      <c r="BA339" s="404"/>
      <c r="BB339" s="403"/>
      <c r="BC339" s="196"/>
      <c r="BD339" s="404"/>
      <c r="BE339" s="403"/>
      <c r="BF339" s="196"/>
      <c r="BG339" s="404"/>
      <c r="BH339" s="403"/>
      <c r="BI339" s="196"/>
      <c r="BJ339" s="404"/>
      <c r="BK339" s="403"/>
      <c r="BL339" s="196"/>
      <c r="BM339" s="404"/>
      <c r="BN339" s="403"/>
      <c r="BO339" s="196"/>
      <c r="BP339" s="404"/>
      <c r="BQ339" s="403"/>
      <c r="BR339" s="196"/>
      <c r="BS339" s="404"/>
      <c r="BT339" s="403"/>
      <c r="BU339" s="196"/>
      <c r="BV339" s="404"/>
      <c r="BW339" s="403"/>
      <c r="BX339" s="196"/>
      <c r="BY339" s="404"/>
      <c r="BZ339" s="403"/>
      <c r="CA339" s="196"/>
      <c r="CB339" s="404"/>
      <c r="CC339" s="403"/>
      <c r="CD339" s="196"/>
      <c r="CE339" s="404"/>
      <c r="CF339" s="403"/>
      <c r="CG339" s="196"/>
      <c r="CH339" s="404"/>
      <c r="CI339" s="403"/>
      <c r="CJ339" s="196"/>
      <c r="CK339" s="404"/>
      <c r="CL339" s="403"/>
      <c r="CM339" s="196"/>
      <c r="CN339" s="404"/>
    </row>
    <row r="340" spans="7:92" x14ac:dyDescent="0.25">
      <c r="G340" s="390"/>
      <c r="H340" s="390"/>
      <c r="I340" s="390"/>
      <c r="J340" s="194"/>
      <c r="K340" s="195"/>
      <c r="L340" s="195"/>
      <c r="M340" s="195"/>
      <c r="N340" s="194"/>
      <c r="O340" s="196"/>
      <c r="P340" s="196"/>
      <c r="Q340" s="196"/>
      <c r="R340" s="196"/>
      <c r="T340" s="196"/>
      <c r="U340" s="196"/>
      <c r="V340" s="196"/>
      <c r="W340" s="196"/>
      <c r="X340" s="196"/>
      <c r="Y340" s="196"/>
      <c r="Z340" s="398"/>
      <c r="AA340" s="403"/>
      <c r="AB340" s="196"/>
      <c r="AC340" s="404"/>
      <c r="AD340" s="403"/>
      <c r="AE340" s="196"/>
      <c r="AF340" s="404"/>
      <c r="AG340" s="403"/>
      <c r="AH340" s="196"/>
      <c r="AI340" s="404"/>
      <c r="AJ340" s="403"/>
      <c r="AK340" s="196"/>
      <c r="AL340" s="404"/>
      <c r="AM340" s="403"/>
      <c r="AN340" s="196"/>
      <c r="AO340" s="404"/>
      <c r="AP340" s="403"/>
      <c r="AQ340" s="196"/>
      <c r="AR340" s="404"/>
      <c r="AS340" s="403"/>
      <c r="AT340" s="196"/>
      <c r="AU340" s="404"/>
      <c r="AV340" s="403"/>
      <c r="AW340" s="196"/>
      <c r="AX340" s="404"/>
      <c r="AY340" s="403"/>
      <c r="AZ340" s="196"/>
      <c r="BA340" s="404"/>
      <c r="BB340" s="403"/>
      <c r="BC340" s="196"/>
      <c r="BD340" s="404"/>
      <c r="BE340" s="403"/>
      <c r="BF340" s="196"/>
      <c r="BG340" s="404"/>
      <c r="BH340" s="403"/>
      <c r="BI340" s="196"/>
      <c r="BJ340" s="404"/>
      <c r="BK340" s="403"/>
      <c r="BL340" s="196"/>
      <c r="BM340" s="404"/>
      <c r="BN340" s="403"/>
      <c r="BO340" s="196"/>
      <c r="BP340" s="404"/>
      <c r="BQ340" s="403"/>
      <c r="BR340" s="196"/>
      <c r="BS340" s="404"/>
      <c r="BT340" s="403"/>
      <c r="BU340" s="196"/>
      <c r="BV340" s="404"/>
      <c r="BW340" s="403"/>
      <c r="BX340" s="196"/>
      <c r="BY340" s="404"/>
      <c r="BZ340" s="403"/>
      <c r="CA340" s="196"/>
      <c r="CB340" s="404"/>
      <c r="CC340" s="403"/>
      <c r="CD340" s="196"/>
      <c r="CE340" s="404"/>
      <c r="CF340" s="403"/>
      <c r="CG340" s="196"/>
      <c r="CH340" s="404"/>
      <c r="CI340" s="403"/>
      <c r="CJ340" s="196"/>
      <c r="CK340" s="404"/>
      <c r="CL340" s="403"/>
      <c r="CM340" s="196"/>
      <c r="CN340" s="404"/>
    </row>
    <row r="341" spans="7:92" x14ac:dyDescent="0.25">
      <c r="G341" s="390"/>
      <c r="H341" s="390"/>
      <c r="I341" s="390"/>
      <c r="J341" s="194"/>
      <c r="K341" s="195"/>
      <c r="L341" s="195"/>
      <c r="M341" s="195"/>
      <c r="N341" s="194"/>
      <c r="O341" s="196"/>
      <c r="P341" s="196"/>
      <c r="Q341" s="196"/>
      <c r="R341" s="196"/>
      <c r="T341" s="196"/>
      <c r="U341" s="196"/>
      <c r="V341" s="196"/>
      <c r="W341" s="196"/>
      <c r="X341" s="196"/>
      <c r="Y341" s="196"/>
      <c r="Z341" s="398"/>
      <c r="AA341" s="403"/>
      <c r="AB341" s="196"/>
      <c r="AC341" s="404"/>
      <c r="AD341" s="403"/>
      <c r="AE341" s="196"/>
      <c r="AF341" s="404"/>
      <c r="AG341" s="403"/>
      <c r="AH341" s="196"/>
      <c r="AI341" s="404"/>
      <c r="AJ341" s="403"/>
      <c r="AK341" s="196"/>
      <c r="AL341" s="404"/>
      <c r="AM341" s="403"/>
      <c r="AN341" s="196"/>
      <c r="AO341" s="404"/>
      <c r="AP341" s="403"/>
      <c r="AQ341" s="196"/>
      <c r="AR341" s="404"/>
      <c r="AS341" s="403"/>
      <c r="AT341" s="196"/>
      <c r="AU341" s="404"/>
      <c r="AV341" s="403"/>
      <c r="AW341" s="196"/>
      <c r="AX341" s="404"/>
      <c r="AY341" s="403"/>
      <c r="AZ341" s="196"/>
      <c r="BA341" s="404"/>
      <c r="BB341" s="403"/>
      <c r="BC341" s="196"/>
      <c r="BD341" s="404"/>
      <c r="BE341" s="403"/>
      <c r="BF341" s="196"/>
      <c r="BG341" s="404"/>
      <c r="BH341" s="403"/>
      <c r="BI341" s="196"/>
      <c r="BJ341" s="404"/>
      <c r="BK341" s="403"/>
      <c r="BL341" s="196"/>
      <c r="BM341" s="404"/>
      <c r="BN341" s="403"/>
      <c r="BO341" s="196"/>
      <c r="BP341" s="404"/>
      <c r="BQ341" s="403"/>
      <c r="BR341" s="196"/>
      <c r="BS341" s="404"/>
      <c r="BT341" s="403"/>
      <c r="BU341" s="196"/>
      <c r="BV341" s="404"/>
      <c r="BW341" s="403"/>
      <c r="BX341" s="196"/>
      <c r="BY341" s="404"/>
      <c r="BZ341" s="403"/>
      <c r="CA341" s="196"/>
      <c r="CB341" s="404"/>
      <c r="CC341" s="403"/>
      <c r="CD341" s="196"/>
      <c r="CE341" s="404"/>
      <c r="CF341" s="403"/>
      <c r="CG341" s="196"/>
      <c r="CH341" s="404"/>
      <c r="CI341" s="403"/>
      <c r="CJ341" s="196"/>
      <c r="CK341" s="404"/>
      <c r="CL341" s="403"/>
      <c r="CM341" s="196"/>
      <c r="CN341" s="404"/>
    </row>
    <row r="342" spans="7:92" x14ac:dyDescent="0.25">
      <c r="G342" s="390"/>
      <c r="H342" s="390"/>
      <c r="I342" s="390"/>
      <c r="J342" s="194"/>
      <c r="K342" s="195"/>
      <c r="L342" s="195"/>
      <c r="M342" s="195"/>
      <c r="N342" s="194"/>
      <c r="O342" s="196"/>
      <c r="P342" s="196"/>
      <c r="Q342" s="196"/>
      <c r="R342" s="196"/>
      <c r="T342" s="196"/>
      <c r="U342" s="196"/>
      <c r="V342" s="196"/>
      <c r="W342" s="196"/>
      <c r="X342" s="196"/>
      <c r="Y342" s="196"/>
      <c r="Z342" s="398"/>
      <c r="AA342" s="403"/>
      <c r="AB342" s="196"/>
      <c r="AC342" s="404"/>
      <c r="AD342" s="403"/>
      <c r="AE342" s="196"/>
      <c r="AF342" s="404"/>
      <c r="AG342" s="403"/>
      <c r="AH342" s="196"/>
      <c r="AI342" s="404"/>
      <c r="AJ342" s="403"/>
      <c r="AK342" s="196"/>
      <c r="AL342" s="404"/>
      <c r="AM342" s="403"/>
      <c r="AN342" s="196"/>
      <c r="AO342" s="404"/>
      <c r="AP342" s="403"/>
      <c r="AQ342" s="196"/>
      <c r="AR342" s="404"/>
      <c r="AS342" s="403"/>
      <c r="AT342" s="196"/>
      <c r="AU342" s="404"/>
      <c r="AV342" s="403"/>
      <c r="AW342" s="196"/>
      <c r="AX342" s="404"/>
      <c r="AY342" s="403"/>
      <c r="AZ342" s="196"/>
      <c r="BA342" s="404"/>
      <c r="BB342" s="403"/>
      <c r="BC342" s="196"/>
      <c r="BD342" s="404"/>
      <c r="BE342" s="403"/>
      <c r="BF342" s="196"/>
      <c r="BG342" s="404"/>
      <c r="BH342" s="403"/>
      <c r="BI342" s="196"/>
      <c r="BJ342" s="404"/>
      <c r="BK342" s="403"/>
      <c r="BL342" s="196"/>
      <c r="BM342" s="404"/>
      <c r="BN342" s="403"/>
      <c r="BO342" s="196"/>
      <c r="BP342" s="404"/>
      <c r="BQ342" s="403"/>
      <c r="BR342" s="196"/>
      <c r="BS342" s="404"/>
      <c r="BT342" s="403"/>
      <c r="BU342" s="196"/>
      <c r="BV342" s="404"/>
      <c r="BW342" s="403"/>
      <c r="BX342" s="196"/>
      <c r="BY342" s="404"/>
      <c r="BZ342" s="403"/>
      <c r="CA342" s="196"/>
      <c r="CB342" s="404"/>
      <c r="CC342" s="403"/>
      <c r="CD342" s="196"/>
      <c r="CE342" s="404"/>
      <c r="CF342" s="403"/>
      <c r="CG342" s="196"/>
      <c r="CH342" s="404"/>
      <c r="CI342" s="403"/>
      <c r="CJ342" s="196"/>
      <c r="CK342" s="404"/>
      <c r="CL342" s="403"/>
      <c r="CM342" s="196"/>
      <c r="CN342" s="404"/>
    </row>
    <row r="343" spans="7:92" x14ac:dyDescent="0.25">
      <c r="G343" s="390"/>
      <c r="H343" s="390"/>
      <c r="I343" s="390"/>
      <c r="J343" s="194"/>
      <c r="K343" s="195"/>
      <c r="L343" s="195"/>
      <c r="M343" s="195"/>
      <c r="N343" s="194"/>
      <c r="O343" s="196"/>
      <c r="P343" s="196"/>
      <c r="Q343" s="196"/>
      <c r="R343" s="196"/>
      <c r="T343" s="196"/>
      <c r="U343" s="196"/>
      <c r="V343" s="196"/>
      <c r="W343" s="196"/>
      <c r="X343" s="196"/>
      <c r="Y343" s="196"/>
      <c r="Z343" s="398"/>
      <c r="AA343" s="403"/>
      <c r="AB343" s="196"/>
      <c r="AC343" s="404"/>
      <c r="AD343" s="403"/>
      <c r="AE343" s="196"/>
      <c r="AF343" s="404"/>
      <c r="AG343" s="403"/>
      <c r="AH343" s="196"/>
      <c r="AI343" s="404"/>
      <c r="AJ343" s="403"/>
      <c r="AK343" s="196"/>
      <c r="AL343" s="404"/>
      <c r="AM343" s="403"/>
      <c r="AN343" s="196"/>
      <c r="AO343" s="404"/>
      <c r="AP343" s="403"/>
      <c r="AQ343" s="196"/>
      <c r="AR343" s="404"/>
      <c r="AS343" s="403"/>
      <c r="AT343" s="196"/>
      <c r="AU343" s="404"/>
      <c r="AV343" s="403"/>
      <c r="AW343" s="196"/>
      <c r="AX343" s="404"/>
      <c r="AY343" s="403"/>
      <c r="AZ343" s="196"/>
      <c r="BA343" s="404"/>
      <c r="BB343" s="403"/>
      <c r="BC343" s="196"/>
      <c r="BD343" s="404"/>
      <c r="BE343" s="403"/>
      <c r="BF343" s="196"/>
      <c r="BG343" s="404"/>
      <c r="BH343" s="403"/>
      <c r="BI343" s="196"/>
      <c r="BJ343" s="404"/>
      <c r="BK343" s="403"/>
      <c r="BL343" s="196"/>
      <c r="BM343" s="404"/>
      <c r="BN343" s="403"/>
      <c r="BO343" s="196"/>
      <c r="BP343" s="404"/>
      <c r="BQ343" s="403"/>
      <c r="BR343" s="196"/>
      <c r="BS343" s="404"/>
      <c r="BT343" s="403"/>
      <c r="BU343" s="196"/>
      <c r="BV343" s="404"/>
      <c r="BW343" s="403"/>
      <c r="BX343" s="196"/>
      <c r="BY343" s="404"/>
      <c r="BZ343" s="403"/>
      <c r="CA343" s="196"/>
      <c r="CB343" s="404"/>
      <c r="CC343" s="403"/>
      <c r="CD343" s="196"/>
      <c r="CE343" s="404"/>
      <c r="CF343" s="403"/>
      <c r="CG343" s="196"/>
      <c r="CH343" s="404"/>
      <c r="CI343" s="403"/>
      <c r="CJ343" s="196"/>
      <c r="CK343" s="404"/>
      <c r="CL343" s="403"/>
      <c r="CM343" s="196"/>
      <c r="CN343" s="404"/>
    </row>
    <row r="344" spans="7:92" x14ac:dyDescent="0.25">
      <c r="G344" s="390"/>
      <c r="H344" s="390"/>
      <c r="I344" s="390"/>
      <c r="J344" s="194"/>
      <c r="K344" s="195"/>
      <c r="L344" s="195"/>
      <c r="M344" s="195"/>
      <c r="N344" s="194"/>
      <c r="O344" s="196"/>
      <c r="P344" s="196"/>
      <c r="Q344" s="196"/>
      <c r="R344" s="196"/>
      <c r="T344" s="196"/>
      <c r="U344" s="196"/>
      <c r="V344" s="196"/>
      <c r="W344" s="196"/>
      <c r="X344" s="196"/>
      <c r="Y344" s="196"/>
      <c r="Z344" s="398"/>
      <c r="AA344" s="403"/>
      <c r="AB344" s="196"/>
      <c r="AC344" s="404"/>
      <c r="AD344" s="403"/>
      <c r="AE344" s="196"/>
      <c r="AF344" s="404"/>
      <c r="AG344" s="403"/>
      <c r="AH344" s="196"/>
      <c r="AI344" s="404"/>
      <c r="AJ344" s="403"/>
      <c r="AK344" s="196"/>
      <c r="AL344" s="404"/>
      <c r="AM344" s="403"/>
      <c r="AN344" s="196"/>
      <c r="AO344" s="404"/>
      <c r="AP344" s="403"/>
      <c r="AQ344" s="196"/>
      <c r="AR344" s="404"/>
      <c r="AS344" s="403"/>
      <c r="AT344" s="196"/>
      <c r="AU344" s="404"/>
      <c r="AV344" s="403"/>
      <c r="AW344" s="196"/>
      <c r="AX344" s="404"/>
      <c r="AY344" s="403"/>
      <c r="AZ344" s="196"/>
      <c r="BA344" s="404"/>
      <c r="BB344" s="403"/>
      <c r="BC344" s="196"/>
      <c r="BD344" s="404"/>
      <c r="BE344" s="403"/>
      <c r="BF344" s="196"/>
      <c r="BG344" s="404"/>
      <c r="BH344" s="403"/>
      <c r="BI344" s="196"/>
      <c r="BJ344" s="404"/>
      <c r="BK344" s="403"/>
      <c r="BL344" s="196"/>
      <c r="BM344" s="404"/>
      <c r="BN344" s="403"/>
      <c r="BO344" s="196"/>
      <c r="BP344" s="404"/>
      <c r="BQ344" s="403"/>
      <c r="BR344" s="196"/>
      <c r="BS344" s="404"/>
      <c r="BT344" s="403"/>
      <c r="BU344" s="196"/>
      <c r="BV344" s="404"/>
      <c r="BW344" s="403"/>
      <c r="BX344" s="196"/>
      <c r="BY344" s="404"/>
      <c r="BZ344" s="403"/>
      <c r="CA344" s="196"/>
      <c r="CB344" s="404"/>
      <c r="CC344" s="403"/>
      <c r="CD344" s="196"/>
      <c r="CE344" s="404"/>
      <c r="CF344" s="403"/>
      <c r="CG344" s="196"/>
      <c r="CH344" s="404"/>
      <c r="CI344" s="403"/>
      <c r="CJ344" s="196"/>
      <c r="CK344" s="404"/>
      <c r="CL344" s="403"/>
      <c r="CM344" s="196"/>
      <c r="CN344" s="404"/>
    </row>
    <row r="345" spans="7:92" x14ac:dyDescent="0.25">
      <c r="G345" s="390"/>
      <c r="H345" s="390"/>
      <c r="I345" s="390"/>
      <c r="J345" s="194"/>
      <c r="K345" s="195"/>
      <c r="L345" s="195"/>
      <c r="M345" s="195"/>
      <c r="N345" s="194"/>
      <c r="O345" s="196"/>
      <c r="P345" s="196"/>
      <c r="Q345" s="196"/>
      <c r="R345" s="196"/>
      <c r="T345" s="196"/>
      <c r="U345" s="196"/>
      <c r="V345" s="196"/>
      <c r="W345" s="196"/>
      <c r="X345" s="196"/>
      <c r="Y345" s="196"/>
      <c r="Z345" s="398"/>
      <c r="AA345" s="403"/>
      <c r="AB345" s="196"/>
      <c r="AC345" s="404"/>
      <c r="AD345" s="403"/>
      <c r="AE345" s="196"/>
      <c r="AF345" s="404"/>
      <c r="AG345" s="403"/>
      <c r="AH345" s="196"/>
      <c r="AI345" s="404"/>
      <c r="AJ345" s="403"/>
      <c r="AK345" s="196"/>
      <c r="AL345" s="404"/>
      <c r="AM345" s="403"/>
      <c r="AN345" s="196"/>
      <c r="AO345" s="404"/>
      <c r="AP345" s="403"/>
      <c r="AQ345" s="196"/>
      <c r="AR345" s="404"/>
      <c r="AS345" s="403"/>
      <c r="AT345" s="196"/>
      <c r="AU345" s="404"/>
      <c r="AV345" s="403"/>
      <c r="AW345" s="196"/>
      <c r="AX345" s="404"/>
      <c r="AY345" s="403"/>
      <c r="AZ345" s="196"/>
      <c r="BA345" s="404"/>
      <c r="BB345" s="403"/>
      <c r="BC345" s="196"/>
      <c r="BD345" s="404"/>
      <c r="BE345" s="403"/>
      <c r="BF345" s="196"/>
      <c r="BG345" s="404"/>
      <c r="BH345" s="403"/>
      <c r="BI345" s="196"/>
      <c r="BJ345" s="404"/>
      <c r="BK345" s="403"/>
      <c r="BL345" s="196"/>
      <c r="BM345" s="404"/>
      <c r="BN345" s="403"/>
      <c r="BO345" s="196"/>
      <c r="BP345" s="404"/>
      <c r="BQ345" s="403"/>
      <c r="BR345" s="196"/>
      <c r="BS345" s="404"/>
      <c r="BT345" s="403"/>
      <c r="BU345" s="196"/>
      <c r="BV345" s="404"/>
      <c r="BW345" s="403"/>
      <c r="BX345" s="196"/>
      <c r="BY345" s="404"/>
      <c r="BZ345" s="403"/>
      <c r="CA345" s="196"/>
      <c r="CB345" s="404"/>
      <c r="CC345" s="403"/>
      <c r="CD345" s="196"/>
      <c r="CE345" s="404"/>
      <c r="CF345" s="403"/>
      <c r="CG345" s="196"/>
      <c r="CH345" s="404"/>
      <c r="CI345" s="403"/>
      <c r="CJ345" s="196"/>
      <c r="CK345" s="404"/>
      <c r="CL345" s="403"/>
      <c r="CM345" s="196"/>
      <c r="CN345" s="404"/>
    </row>
    <row r="346" spans="7:92" x14ac:dyDescent="0.25">
      <c r="G346" s="390"/>
      <c r="H346" s="390"/>
      <c r="I346" s="390"/>
      <c r="J346" s="194"/>
      <c r="K346" s="195"/>
      <c r="L346" s="195"/>
      <c r="M346" s="195"/>
      <c r="N346" s="194"/>
      <c r="O346" s="196"/>
      <c r="P346" s="196"/>
      <c r="Q346" s="196"/>
      <c r="R346" s="196"/>
      <c r="T346" s="196"/>
      <c r="U346" s="196"/>
      <c r="V346" s="196"/>
      <c r="W346" s="196"/>
      <c r="X346" s="196"/>
      <c r="Y346" s="196"/>
      <c r="Z346" s="398"/>
      <c r="AA346" s="403"/>
      <c r="AB346" s="196"/>
      <c r="AC346" s="404"/>
      <c r="AD346" s="403"/>
      <c r="AE346" s="196"/>
      <c r="AF346" s="404"/>
      <c r="AG346" s="403"/>
      <c r="AH346" s="196"/>
      <c r="AI346" s="404"/>
      <c r="AJ346" s="403"/>
      <c r="AK346" s="196"/>
      <c r="AL346" s="404"/>
      <c r="AM346" s="403"/>
      <c r="AN346" s="196"/>
      <c r="AO346" s="404"/>
      <c r="AP346" s="403"/>
      <c r="AQ346" s="196"/>
      <c r="AR346" s="404"/>
      <c r="AS346" s="403"/>
      <c r="AT346" s="196"/>
      <c r="AU346" s="404"/>
      <c r="AV346" s="403"/>
      <c r="AW346" s="196"/>
      <c r="AX346" s="404"/>
      <c r="AY346" s="403"/>
      <c r="AZ346" s="196"/>
      <c r="BA346" s="404"/>
      <c r="BB346" s="403"/>
      <c r="BC346" s="196"/>
      <c r="BD346" s="404"/>
      <c r="BE346" s="403"/>
      <c r="BF346" s="196"/>
      <c r="BG346" s="404"/>
      <c r="BH346" s="403"/>
      <c r="BI346" s="196"/>
      <c r="BJ346" s="404"/>
      <c r="BK346" s="403"/>
      <c r="BL346" s="196"/>
      <c r="BM346" s="404"/>
      <c r="BN346" s="403"/>
      <c r="BO346" s="196"/>
      <c r="BP346" s="404"/>
      <c r="BQ346" s="403"/>
      <c r="BR346" s="196"/>
      <c r="BS346" s="404"/>
      <c r="BT346" s="403"/>
      <c r="BU346" s="196"/>
      <c r="BV346" s="404"/>
      <c r="BW346" s="403"/>
      <c r="BX346" s="196"/>
      <c r="BY346" s="404"/>
      <c r="BZ346" s="403"/>
      <c r="CA346" s="196"/>
      <c r="CB346" s="404"/>
      <c r="CC346" s="403"/>
      <c r="CD346" s="196"/>
      <c r="CE346" s="404"/>
      <c r="CF346" s="403"/>
      <c r="CG346" s="196"/>
      <c r="CH346" s="404"/>
      <c r="CI346" s="403"/>
      <c r="CJ346" s="196"/>
      <c r="CK346" s="404"/>
      <c r="CL346" s="403"/>
      <c r="CM346" s="196"/>
      <c r="CN346" s="404"/>
    </row>
    <row r="347" spans="7:92" x14ac:dyDescent="0.25">
      <c r="G347" s="390"/>
      <c r="H347" s="390"/>
      <c r="I347" s="390"/>
      <c r="J347" s="194"/>
      <c r="K347" s="195"/>
      <c r="L347" s="195"/>
      <c r="M347" s="195"/>
      <c r="N347" s="194"/>
      <c r="O347" s="196"/>
      <c r="P347" s="196"/>
      <c r="Q347" s="196"/>
      <c r="R347" s="196"/>
      <c r="T347" s="196"/>
      <c r="U347" s="196"/>
      <c r="V347" s="196"/>
      <c r="W347" s="196"/>
      <c r="X347" s="196"/>
      <c r="Y347" s="196"/>
      <c r="Z347" s="398"/>
      <c r="AA347" s="403"/>
      <c r="AB347" s="196"/>
      <c r="AC347" s="404"/>
      <c r="AD347" s="403"/>
      <c r="AE347" s="196"/>
      <c r="AF347" s="404"/>
      <c r="AG347" s="403"/>
      <c r="AH347" s="196"/>
      <c r="AI347" s="404"/>
      <c r="AJ347" s="403"/>
      <c r="AK347" s="196"/>
      <c r="AL347" s="404"/>
      <c r="AM347" s="403"/>
      <c r="AN347" s="196"/>
      <c r="AO347" s="404"/>
      <c r="AP347" s="403"/>
      <c r="AQ347" s="196"/>
      <c r="AR347" s="404"/>
      <c r="AS347" s="403"/>
      <c r="AT347" s="196"/>
      <c r="AU347" s="404"/>
      <c r="AV347" s="403"/>
      <c r="AW347" s="196"/>
      <c r="AX347" s="404"/>
      <c r="AY347" s="403"/>
      <c r="AZ347" s="196"/>
      <c r="BA347" s="404"/>
      <c r="BB347" s="403"/>
      <c r="BC347" s="196"/>
      <c r="BD347" s="404"/>
      <c r="BE347" s="403"/>
      <c r="BF347" s="196"/>
      <c r="BG347" s="404"/>
      <c r="BH347" s="403"/>
      <c r="BI347" s="196"/>
      <c r="BJ347" s="404"/>
      <c r="BK347" s="403"/>
      <c r="BL347" s="196"/>
      <c r="BM347" s="404"/>
      <c r="BN347" s="403"/>
      <c r="BO347" s="196"/>
      <c r="BP347" s="404"/>
      <c r="BQ347" s="403"/>
      <c r="BR347" s="196"/>
      <c r="BS347" s="404"/>
      <c r="BT347" s="403"/>
      <c r="BU347" s="196"/>
      <c r="BV347" s="404"/>
      <c r="BW347" s="403"/>
      <c r="BX347" s="196"/>
      <c r="BY347" s="404"/>
      <c r="BZ347" s="403"/>
      <c r="CA347" s="196"/>
      <c r="CB347" s="404"/>
      <c r="CC347" s="403"/>
      <c r="CD347" s="196"/>
      <c r="CE347" s="404"/>
      <c r="CF347" s="403"/>
      <c r="CG347" s="196"/>
      <c r="CH347" s="404"/>
      <c r="CI347" s="403"/>
      <c r="CJ347" s="196"/>
      <c r="CK347" s="404"/>
      <c r="CL347" s="403"/>
      <c r="CM347" s="196"/>
      <c r="CN347" s="404"/>
    </row>
    <row r="348" spans="7:92" x14ac:dyDescent="0.25">
      <c r="G348" s="390"/>
      <c r="H348" s="390"/>
      <c r="I348" s="390"/>
      <c r="J348" s="194"/>
      <c r="K348" s="195"/>
      <c r="L348" s="195"/>
      <c r="M348" s="195"/>
      <c r="N348" s="194"/>
      <c r="O348" s="196"/>
      <c r="P348" s="196"/>
      <c r="Q348" s="196"/>
      <c r="R348" s="196"/>
      <c r="T348" s="196"/>
      <c r="U348" s="196"/>
      <c r="V348" s="196"/>
      <c r="W348" s="196"/>
      <c r="X348" s="196"/>
      <c r="Y348" s="196"/>
      <c r="Z348" s="398"/>
      <c r="AA348" s="403"/>
      <c r="AB348" s="196"/>
      <c r="AC348" s="404"/>
      <c r="AD348" s="403"/>
      <c r="AE348" s="196"/>
      <c r="AF348" s="404"/>
      <c r="AG348" s="403"/>
      <c r="AH348" s="196"/>
      <c r="AI348" s="404"/>
      <c r="AJ348" s="403"/>
      <c r="AK348" s="196"/>
      <c r="AL348" s="404"/>
      <c r="AM348" s="403"/>
      <c r="AN348" s="196"/>
      <c r="AO348" s="404"/>
      <c r="AP348" s="403"/>
      <c r="AQ348" s="196"/>
      <c r="AR348" s="404"/>
      <c r="AS348" s="403"/>
      <c r="AT348" s="196"/>
      <c r="AU348" s="404"/>
      <c r="AV348" s="403"/>
      <c r="AW348" s="196"/>
      <c r="AX348" s="404"/>
      <c r="AY348" s="403"/>
      <c r="AZ348" s="196"/>
      <c r="BA348" s="404"/>
      <c r="BB348" s="403"/>
      <c r="BC348" s="196"/>
      <c r="BD348" s="404"/>
      <c r="BE348" s="403"/>
      <c r="BF348" s="196"/>
      <c r="BG348" s="404"/>
      <c r="BH348" s="403"/>
      <c r="BI348" s="196"/>
      <c r="BJ348" s="404"/>
      <c r="BK348" s="403"/>
      <c r="BL348" s="196"/>
      <c r="BM348" s="404"/>
      <c r="BN348" s="403"/>
      <c r="BO348" s="196"/>
      <c r="BP348" s="404"/>
      <c r="BQ348" s="403"/>
      <c r="BR348" s="196"/>
      <c r="BS348" s="404"/>
      <c r="BT348" s="403"/>
      <c r="BU348" s="196"/>
      <c r="BV348" s="404"/>
      <c r="BW348" s="403"/>
      <c r="BX348" s="196"/>
      <c r="BY348" s="404"/>
      <c r="BZ348" s="403"/>
      <c r="CA348" s="196"/>
      <c r="CB348" s="404"/>
      <c r="CC348" s="403"/>
      <c r="CD348" s="196"/>
      <c r="CE348" s="404"/>
      <c r="CF348" s="403"/>
      <c r="CG348" s="196"/>
      <c r="CH348" s="404"/>
      <c r="CI348" s="403"/>
      <c r="CJ348" s="196"/>
      <c r="CK348" s="404"/>
      <c r="CL348" s="403"/>
      <c r="CM348" s="196"/>
      <c r="CN348" s="404"/>
    </row>
    <row r="349" spans="7:92" x14ac:dyDescent="0.25">
      <c r="G349" s="390"/>
      <c r="H349" s="390"/>
      <c r="I349" s="390"/>
      <c r="J349" s="194"/>
      <c r="K349" s="195"/>
      <c r="L349" s="195"/>
      <c r="M349" s="195"/>
      <c r="N349" s="194"/>
      <c r="O349" s="196"/>
      <c r="P349" s="196"/>
      <c r="Q349" s="196"/>
      <c r="R349" s="196"/>
      <c r="T349" s="196"/>
      <c r="U349" s="196"/>
      <c r="V349" s="196"/>
      <c r="W349" s="196"/>
      <c r="X349" s="196"/>
      <c r="Y349" s="196"/>
      <c r="Z349" s="398"/>
      <c r="AA349" s="403"/>
      <c r="AB349" s="196"/>
      <c r="AC349" s="404"/>
      <c r="AD349" s="403"/>
      <c r="AE349" s="196"/>
      <c r="AF349" s="404"/>
      <c r="AG349" s="403"/>
      <c r="AH349" s="196"/>
      <c r="AI349" s="404"/>
      <c r="AJ349" s="403"/>
      <c r="AK349" s="196"/>
      <c r="AL349" s="404"/>
      <c r="AM349" s="403"/>
      <c r="AN349" s="196"/>
      <c r="AO349" s="404"/>
      <c r="AP349" s="403"/>
      <c r="AQ349" s="196"/>
      <c r="AR349" s="404"/>
      <c r="AS349" s="403"/>
      <c r="AT349" s="196"/>
      <c r="AU349" s="404"/>
      <c r="AV349" s="403"/>
      <c r="AW349" s="196"/>
      <c r="AX349" s="404"/>
      <c r="AY349" s="403"/>
      <c r="AZ349" s="196"/>
      <c r="BA349" s="404"/>
      <c r="BB349" s="403"/>
      <c r="BC349" s="196"/>
      <c r="BD349" s="404"/>
      <c r="BE349" s="403"/>
      <c r="BF349" s="196"/>
      <c r="BG349" s="404"/>
      <c r="BH349" s="403"/>
      <c r="BI349" s="196"/>
      <c r="BJ349" s="404"/>
      <c r="BK349" s="403"/>
      <c r="BL349" s="196"/>
      <c r="BM349" s="404"/>
      <c r="BN349" s="403"/>
      <c r="BO349" s="196"/>
      <c r="BP349" s="404"/>
      <c r="BQ349" s="403"/>
      <c r="BR349" s="196"/>
      <c r="BS349" s="404"/>
      <c r="BT349" s="403"/>
      <c r="BU349" s="196"/>
      <c r="BV349" s="404"/>
      <c r="BW349" s="403"/>
      <c r="BX349" s="196"/>
      <c r="BY349" s="404"/>
      <c r="BZ349" s="403"/>
      <c r="CA349" s="196"/>
      <c r="CB349" s="404"/>
      <c r="CC349" s="403"/>
      <c r="CD349" s="196"/>
      <c r="CE349" s="404"/>
      <c r="CF349" s="403"/>
      <c r="CG349" s="196"/>
      <c r="CH349" s="404"/>
      <c r="CI349" s="403"/>
      <c r="CJ349" s="196"/>
      <c r="CK349" s="404"/>
      <c r="CL349" s="403"/>
      <c r="CM349" s="196"/>
      <c r="CN349" s="404"/>
    </row>
    <row r="350" spans="7:92" x14ac:dyDescent="0.25">
      <c r="G350" s="390"/>
      <c r="H350" s="390"/>
      <c r="I350" s="390"/>
      <c r="J350" s="194"/>
      <c r="K350" s="195"/>
      <c r="L350" s="195"/>
      <c r="M350" s="195"/>
      <c r="N350" s="194"/>
      <c r="O350" s="196"/>
      <c r="P350" s="196"/>
      <c r="Q350" s="196"/>
      <c r="R350" s="196"/>
      <c r="T350" s="196"/>
      <c r="U350" s="196"/>
      <c r="V350" s="196"/>
      <c r="W350" s="196"/>
      <c r="X350" s="196"/>
      <c r="Y350" s="196"/>
      <c r="Z350" s="398"/>
      <c r="AA350" s="403"/>
      <c r="AB350" s="196"/>
      <c r="AC350" s="404"/>
      <c r="AD350" s="403"/>
      <c r="AE350" s="196"/>
      <c r="AF350" s="404"/>
      <c r="AG350" s="403"/>
      <c r="AH350" s="196"/>
      <c r="AI350" s="404"/>
      <c r="AJ350" s="403"/>
      <c r="AK350" s="196"/>
      <c r="AL350" s="404"/>
      <c r="AM350" s="403"/>
      <c r="AN350" s="196"/>
      <c r="AO350" s="404"/>
      <c r="AP350" s="403"/>
      <c r="AQ350" s="196"/>
      <c r="AR350" s="404"/>
      <c r="AS350" s="403"/>
      <c r="AT350" s="196"/>
      <c r="AU350" s="404"/>
      <c r="AV350" s="403"/>
      <c r="AW350" s="196"/>
      <c r="AX350" s="404"/>
      <c r="AY350" s="403"/>
      <c r="AZ350" s="196"/>
      <c r="BA350" s="404"/>
      <c r="BB350" s="403"/>
      <c r="BC350" s="196"/>
      <c r="BD350" s="404"/>
      <c r="BE350" s="403"/>
      <c r="BF350" s="196"/>
      <c r="BG350" s="404"/>
      <c r="BH350" s="403"/>
      <c r="BI350" s="196"/>
      <c r="BJ350" s="404"/>
      <c r="BK350" s="403"/>
      <c r="BL350" s="196"/>
      <c r="BM350" s="404"/>
      <c r="BN350" s="403"/>
      <c r="BO350" s="196"/>
      <c r="BP350" s="404"/>
      <c r="BQ350" s="403"/>
      <c r="BR350" s="196"/>
      <c r="BS350" s="404"/>
      <c r="BT350" s="403"/>
      <c r="BU350" s="196"/>
      <c r="BV350" s="404"/>
      <c r="BW350" s="403"/>
      <c r="BX350" s="196"/>
      <c r="BY350" s="404"/>
      <c r="BZ350" s="403"/>
      <c r="CA350" s="196"/>
      <c r="CB350" s="404"/>
      <c r="CC350" s="403"/>
      <c r="CD350" s="196"/>
      <c r="CE350" s="404"/>
      <c r="CF350" s="403"/>
      <c r="CG350" s="196"/>
      <c r="CH350" s="404"/>
      <c r="CI350" s="403"/>
      <c r="CJ350" s="196"/>
      <c r="CK350" s="404"/>
      <c r="CL350" s="403"/>
      <c r="CM350" s="196"/>
      <c r="CN350" s="404"/>
    </row>
    <row r="351" spans="7:92" x14ac:dyDescent="0.25">
      <c r="G351" s="390"/>
      <c r="H351" s="390"/>
      <c r="I351" s="390"/>
      <c r="J351" s="194"/>
      <c r="K351" s="195"/>
      <c r="L351" s="195"/>
      <c r="M351" s="195"/>
      <c r="N351" s="194"/>
      <c r="O351" s="196"/>
      <c r="P351" s="196"/>
      <c r="Q351" s="196"/>
      <c r="R351" s="196"/>
      <c r="T351" s="196"/>
      <c r="U351" s="196"/>
      <c r="V351" s="196"/>
      <c r="W351" s="196"/>
      <c r="X351" s="196"/>
      <c r="Y351" s="196"/>
      <c r="Z351" s="398"/>
      <c r="AA351" s="403"/>
      <c r="AB351" s="196"/>
      <c r="AC351" s="404"/>
      <c r="AD351" s="403"/>
      <c r="AE351" s="196"/>
      <c r="AF351" s="404"/>
      <c r="AG351" s="403"/>
      <c r="AH351" s="196"/>
      <c r="AI351" s="404"/>
      <c r="AJ351" s="403"/>
      <c r="AK351" s="196"/>
      <c r="AL351" s="404"/>
      <c r="AM351" s="403"/>
      <c r="AN351" s="196"/>
      <c r="AO351" s="404"/>
      <c r="AP351" s="403"/>
      <c r="AQ351" s="196"/>
      <c r="AR351" s="404"/>
      <c r="AS351" s="403"/>
      <c r="AT351" s="196"/>
      <c r="AU351" s="404"/>
      <c r="AV351" s="403"/>
      <c r="AW351" s="196"/>
      <c r="AX351" s="404"/>
      <c r="AY351" s="403"/>
      <c r="AZ351" s="196"/>
      <c r="BA351" s="404"/>
      <c r="BB351" s="403"/>
      <c r="BC351" s="196"/>
      <c r="BD351" s="404"/>
      <c r="BE351" s="403"/>
      <c r="BF351" s="196"/>
      <c r="BG351" s="404"/>
      <c r="BH351" s="403"/>
      <c r="BI351" s="196"/>
      <c r="BJ351" s="404"/>
      <c r="BK351" s="403"/>
      <c r="BL351" s="196"/>
      <c r="BM351" s="404"/>
      <c r="BN351" s="403"/>
      <c r="BO351" s="196"/>
      <c r="BP351" s="404"/>
      <c r="BQ351" s="403"/>
      <c r="BR351" s="196"/>
      <c r="BS351" s="404"/>
      <c r="BT351" s="403"/>
      <c r="BU351" s="196"/>
      <c r="BV351" s="404"/>
      <c r="BW351" s="403"/>
      <c r="BX351" s="196"/>
      <c r="BY351" s="404"/>
      <c r="BZ351" s="403"/>
      <c r="CA351" s="196"/>
      <c r="CB351" s="404"/>
      <c r="CC351" s="403"/>
      <c r="CD351" s="196"/>
      <c r="CE351" s="404"/>
      <c r="CF351" s="403"/>
      <c r="CG351" s="196"/>
      <c r="CH351" s="404"/>
      <c r="CI351" s="403"/>
      <c r="CJ351" s="196"/>
      <c r="CK351" s="404"/>
      <c r="CL351" s="403"/>
      <c r="CM351" s="196"/>
      <c r="CN351" s="404"/>
    </row>
    <row r="352" spans="7:92" x14ac:dyDescent="0.25">
      <c r="G352" s="390"/>
      <c r="H352" s="390"/>
      <c r="I352" s="390"/>
      <c r="J352" s="194"/>
      <c r="K352" s="195"/>
      <c r="L352" s="195"/>
      <c r="M352" s="195"/>
      <c r="N352" s="194"/>
      <c r="O352" s="196"/>
      <c r="P352" s="196"/>
      <c r="Q352" s="196"/>
      <c r="R352" s="196"/>
      <c r="T352" s="196"/>
      <c r="U352" s="196"/>
      <c r="V352" s="196"/>
      <c r="W352" s="196"/>
      <c r="X352" s="196"/>
      <c r="Y352" s="196"/>
      <c r="Z352" s="398"/>
      <c r="AA352" s="403"/>
      <c r="AB352" s="196"/>
      <c r="AC352" s="404"/>
      <c r="AD352" s="403"/>
      <c r="AE352" s="196"/>
      <c r="AF352" s="404"/>
      <c r="AG352" s="403"/>
      <c r="AH352" s="196"/>
      <c r="AI352" s="404"/>
      <c r="AJ352" s="403"/>
      <c r="AK352" s="196"/>
      <c r="AL352" s="404"/>
      <c r="AM352" s="403"/>
      <c r="AN352" s="196"/>
      <c r="AO352" s="404"/>
      <c r="AP352" s="403"/>
      <c r="AQ352" s="196"/>
      <c r="AR352" s="404"/>
      <c r="AS352" s="403"/>
      <c r="AT352" s="196"/>
      <c r="AU352" s="404"/>
      <c r="AV352" s="403"/>
      <c r="AW352" s="196"/>
      <c r="AX352" s="404"/>
      <c r="AY352" s="403"/>
      <c r="AZ352" s="196"/>
      <c r="BA352" s="404"/>
      <c r="BB352" s="403"/>
      <c r="BC352" s="196"/>
      <c r="BD352" s="404"/>
      <c r="BE352" s="403"/>
      <c r="BF352" s="196"/>
      <c r="BG352" s="404"/>
      <c r="BH352" s="403"/>
      <c r="BI352" s="196"/>
      <c r="BJ352" s="404"/>
      <c r="BK352" s="403"/>
      <c r="BL352" s="196"/>
      <c r="BM352" s="404"/>
      <c r="BN352" s="403"/>
      <c r="BO352" s="196"/>
      <c r="BP352" s="404"/>
      <c r="BQ352" s="403"/>
      <c r="BR352" s="196"/>
      <c r="BS352" s="404"/>
      <c r="BT352" s="403"/>
      <c r="BU352" s="196"/>
      <c r="BV352" s="404"/>
      <c r="BW352" s="403"/>
      <c r="BX352" s="196"/>
      <c r="BY352" s="404"/>
      <c r="BZ352" s="403"/>
      <c r="CA352" s="196"/>
      <c r="CB352" s="404"/>
      <c r="CC352" s="403"/>
      <c r="CD352" s="196"/>
      <c r="CE352" s="404"/>
      <c r="CF352" s="403"/>
      <c r="CG352" s="196"/>
      <c r="CH352" s="404"/>
      <c r="CI352" s="403"/>
      <c r="CJ352" s="196"/>
      <c r="CK352" s="404"/>
      <c r="CL352" s="403"/>
      <c r="CM352" s="196"/>
      <c r="CN352" s="404"/>
    </row>
    <row r="353" spans="7:92" x14ac:dyDescent="0.25">
      <c r="G353" s="390"/>
      <c r="H353" s="390"/>
      <c r="I353" s="390"/>
      <c r="J353" s="194"/>
      <c r="K353" s="195"/>
      <c r="L353" s="195"/>
      <c r="M353" s="195"/>
      <c r="N353" s="194"/>
      <c r="O353" s="196"/>
      <c r="P353" s="196"/>
      <c r="Q353" s="196"/>
      <c r="R353" s="196"/>
      <c r="T353" s="196"/>
      <c r="U353" s="196"/>
      <c r="V353" s="196"/>
      <c r="W353" s="196"/>
      <c r="X353" s="196"/>
      <c r="Y353" s="196"/>
      <c r="Z353" s="398"/>
      <c r="AA353" s="403"/>
      <c r="AB353" s="196"/>
      <c r="AC353" s="404"/>
      <c r="AD353" s="403"/>
      <c r="AE353" s="196"/>
      <c r="AF353" s="404"/>
      <c r="AG353" s="403"/>
      <c r="AH353" s="196"/>
      <c r="AI353" s="404"/>
      <c r="AJ353" s="403"/>
      <c r="AK353" s="196"/>
      <c r="AL353" s="404"/>
      <c r="AM353" s="403"/>
      <c r="AN353" s="196"/>
      <c r="AO353" s="404"/>
      <c r="AP353" s="403"/>
      <c r="AQ353" s="196"/>
      <c r="AR353" s="404"/>
      <c r="AS353" s="403"/>
      <c r="AT353" s="196"/>
      <c r="AU353" s="404"/>
      <c r="AV353" s="403"/>
      <c r="AW353" s="196"/>
      <c r="AX353" s="404"/>
      <c r="AY353" s="403"/>
      <c r="AZ353" s="196"/>
      <c r="BA353" s="404"/>
      <c r="BB353" s="403"/>
      <c r="BC353" s="196"/>
      <c r="BD353" s="404"/>
      <c r="BE353" s="403"/>
      <c r="BF353" s="196"/>
      <c r="BG353" s="404"/>
      <c r="BH353" s="403"/>
      <c r="BI353" s="196"/>
      <c r="BJ353" s="404"/>
      <c r="BK353" s="403"/>
      <c r="BL353" s="196"/>
      <c r="BM353" s="404"/>
      <c r="BN353" s="403"/>
      <c r="BO353" s="196"/>
      <c r="BP353" s="404"/>
      <c r="BQ353" s="403"/>
      <c r="BR353" s="196"/>
      <c r="BS353" s="404"/>
      <c r="BT353" s="403"/>
      <c r="BU353" s="196"/>
      <c r="BV353" s="404"/>
      <c r="BW353" s="403"/>
      <c r="BX353" s="196"/>
      <c r="BY353" s="404"/>
      <c r="BZ353" s="403"/>
      <c r="CA353" s="196"/>
      <c r="CB353" s="404"/>
      <c r="CC353" s="403"/>
      <c r="CD353" s="196"/>
      <c r="CE353" s="404"/>
      <c r="CF353" s="403"/>
      <c r="CG353" s="196"/>
      <c r="CH353" s="404"/>
      <c r="CI353" s="403"/>
      <c r="CJ353" s="196"/>
      <c r="CK353" s="404"/>
      <c r="CL353" s="403"/>
      <c r="CM353" s="196"/>
      <c r="CN353" s="404"/>
    </row>
    <row r="354" spans="7:92" x14ac:dyDescent="0.25">
      <c r="G354" s="390"/>
      <c r="H354" s="390"/>
      <c r="I354" s="390"/>
      <c r="J354" s="194"/>
      <c r="K354" s="195"/>
      <c r="L354" s="195"/>
      <c r="M354" s="195"/>
      <c r="N354" s="194"/>
      <c r="O354" s="196"/>
      <c r="P354" s="196"/>
      <c r="Q354" s="196"/>
      <c r="R354" s="196"/>
      <c r="T354" s="196"/>
      <c r="U354" s="196"/>
      <c r="V354" s="196"/>
      <c r="W354" s="196"/>
      <c r="X354" s="196"/>
      <c r="Y354" s="196"/>
      <c r="Z354" s="398"/>
      <c r="AA354" s="403"/>
      <c r="AB354" s="196"/>
      <c r="AC354" s="404"/>
      <c r="AD354" s="403"/>
      <c r="AE354" s="196"/>
      <c r="AF354" s="404"/>
      <c r="AG354" s="403"/>
      <c r="AH354" s="196"/>
      <c r="AI354" s="404"/>
      <c r="AJ354" s="403"/>
      <c r="AK354" s="196"/>
      <c r="AL354" s="404"/>
      <c r="AM354" s="403"/>
      <c r="AN354" s="196"/>
      <c r="AO354" s="404"/>
      <c r="AP354" s="403"/>
      <c r="AQ354" s="196"/>
      <c r="AR354" s="404"/>
      <c r="AS354" s="403"/>
      <c r="AT354" s="196"/>
      <c r="AU354" s="404"/>
      <c r="AV354" s="403"/>
      <c r="AW354" s="196"/>
      <c r="AX354" s="404"/>
      <c r="AY354" s="403"/>
      <c r="AZ354" s="196"/>
      <c r="BA354" s="404"/>
      <c r="BB354" s="403"/>
      <c r="BC354" s="196"/>
      <c r="BD354" s="404"/>
      <c r="BE354" s="403"/>
      <c r="BF354" s="196"/>
      <c r="BG354" s="404"/>
      <c r="BH354" s="403"/>
      <c r="BI354" s="196"/>
      <c r="BJ354" s="404"/>
      <c r="BK354" s="403"/>
      <c r="BL354" s="196"/>
      <c r="BM354" s="404"/>
      <c r="BN354" s="403"/>
      <c r="BO354" s="196"/>
      <c r="BP354" s="404"/>
      <c r="BQ354" s="403"/>
      <c r="BR354" s="196"/>
      <c r="BS354" s="404"/>
      <c r="BT354" s="403"/>
      <c r="BU354" s="196"/>
      <c r="BV354" s="404"/>
      <c r="BW354" s="403"/>
      <c r="BX354" s="196"/>
      <c r="BY354" s="404"/>
      <c r="BZ354" s="403"/>
      <c r="CA354" s="196"/>
      <c r="CB354" s="404"/>
      <c r="CC354" s="403"/>
      <c r="CD354" s="196"/>
      <c r="CE354" s="404"/>
      <c r="CF354" s="403"/>
      <c r="CG354" s="196"/>
      <c r="CH354" s="404"/>
      <c r="CI354" s="403"/>
      <c r="CJ354" s="196"/>
      <c r="CK354" s="404"/>
      <c r="CL354" s="403"/>
      <c r="CM354" s="196"/>
      <c r="CN354" s="404"/>
    </row>
    <row r="355" spans="7:92" x14ac:dyDescent="0.25">
      <c r="G355" s="390"/>
      <c r="H355" s="390"/>
      <c r="I355" s="390"/>
      <c r="J355" s="194"/>
      <c r="K355" s="195"/>
      <c r="L355" s="195"/>
      <c r="M355" s="195"/>
      <c r="N355" s="194"/>
      <c r="O355" s="196"/>
      <c r="P355" s="196"/>
      <c r="Q355" s="196"/>
      <c r="R355" s="196"/>
      <c r="T355" s="196"/>
      <c r="U355" s="196"/>
      <c r="V355" s="196"/>
      <c r="W355" s="196"/>
      <c r="X355" s="196"/>
      <c r="Y355" s="196"/>
      <c r="Z355" s="398"/>
      <c r="AA355" s="403"/>
      <c r="AB355" s="196"/>
      <c r="AC355" s="404"/>
      <c r="AD355" s="403"/>
      <c r="AE355" s="196"/>
      <c r="AF355" s="404"/>
      <c r="AG355" s="403"/>
      <c r="AH355" s="196"/>
      <c r="AI355" s="404"/>
      <c r="AJ355" s="403"/>
      <c r="AK355" s="196"/>
      <c r="AL355" s="404"/>
      <c r="AM355" s="403"/>
      <c r="AN355" s="196"/>
      <c r="AO355" s="404"/>
      <c r="AP355" s="403"/>
      <c r="AQ355" s="196"/>
      <c r="AR355" s="404"/>
      <c r="AS355" s="403"/>
      <c r="AT355" s="196"/>
      <c r="AU355" s="404"/>
      <c r="AV355" s="403"/>
      <c r="AW355" s="196"/>
      <c r="AX355" s="404"/>
      <c r="AY355" s="403"/>
      <c r="AZ355" s="196"/>
      <c r="BA355" s="404"/>
      <c r="BB355" s="403"/>
      <c r="BC355" s="196"/>
      <c r="BD355" s="404"/>
      <c r="BE355" s="403"/>
      <c r="BF355" s="196"/>
      <c r="BG355" s="404"/>
      <c r="BH355" s="403"/>
      <c r="BI355" s="196"/>
      <c r="BJ355" s="404"/>
      <c r="BK355" s="403"/>
      <c r="BL355" s="196"/>
      <c r="BM355" s="404"/>
      <c r="BN355" s="403"/>
      <c r="BO355" s="196"/>
      <c r="BP355" s="404"/>
      <c r="BQ355" s="403"/>
      <c r="BR355" s="196"/>
      <c r="BS355" s="404"/>
      <c r="BT355" s="403"/>
      <c r="BU355" s="196"/>
      <c r="BV355" s="404"/>
      <c r="BW355" s="403"/>
      <c r="BX355" s="196"/>
      <c r="BY355" s="404"/>
      <c r="BZ355" s="403"/>
      <c r="CA355" s="196"/>
      <c r="CB355" s="404"/>
      <c r="CC355" s="403"/>
      <c r="CD355" s="196"/>
      <c r="CE355" s="404"/>
      <c r="CF355" s="403"/>
      <c r="CG355" s="196"/>
      <c r="CH355" s="404"/>
      <c r="CI355" s="403"/>
      <c r="CJ355" s="196"/>
      <c r="CK355" s="404"/>
      <c r="CL355" s="403"/>
      <c r="CM355" s="196"/>
      <c r="CN355" s="404"/>
    </row>
    <row r="356" spans="7:92" x14ac:dyDescent="0.25">
      <c r="G356" s="390"/>
      <c r="H356" s="390"/>
      <c r="I356" s="390"/>
      <c r="J356" s="194"/>
      <c r="K356" s="195"/>
      <c r="L356" s="195"/>
      <c r="M356" s="195"/>
      <c r="N356" s="194"/>
      <c r="O356" s="196"/>
      <c r="P356" s="196"/>
      <c r="Q356" s="196"/>
      <c r="R356" s="196"/>
      <c r="T356" s="196"/>
      <c r="U356" s="196"/>
      <c r="V356" s="196"/>
      <c r="W356" s="196"/>
      <c r="X356" s="196"/>
      <c r="Y356" s="196"/>
      <c r="Z356" s="398"/>
      <c r="AA356" s="403"/>
      <c r="AB356" s="196"/>
      <c r="AC356" s="404"/>
      <c r="AD356" s="403"/>
      <c r="AE356" s="196"/>
      <c r="AF356" s="404"/>
      <c r="AG356" s="403"/>
      <c r="AH356" s="196"/>
      <c r="AI356" s="404"/>
      <c r="AJ356" s="403"/>
      <c r="AK356" s="196"/>
      <c r="AL356" s="404"/>
      <c r="AM356" s="403"/>
      <c r="AN356" s="196"/>
      <c r="AO356" s="404"/>
      <c r="AP356" s="403"/>
      <c r="AQ356" s="196"/>
      <c r="AR356" s="404"/>
      <c r="AS356" s="403"/>
      <c r="AT356" s="196"/>
      <c r="AU356" s="404"/>
      <c r="AV356" s="403"/>
      <c r="AW356" s="196"/>
      <c r="AX356" s="404"/>
      <c r="AY356" s="403"/>
      <c r="AZ356" s="196"/>
      <c r="BA356" s="404"/>
      <c r="BB356" s="403"/>
      <c r="BC356" s="196"/>
      <c r="BD356" s="404"/>
      <c r="BE356" s="403"/>
      <c r="BF356" s="196"/>
      <c r="BG356" s="404"/>
      <c r="BH356" s="403"/>
      <c r="BI356" s="196"/>
      <c r="BJ356" s="404"/>
      <c r="BK356" s="403"/>
      <c r="BL356" s="196"/>
      <c r="BM356" s="404"/>
      <c r="BN356" s="403"/>
      <c r="BO356" s="196"/>
      <c r="BP356" s="404"/>
      <c r="BQ356" s="403"/>
      <c r="BR356" s="196"/>
      <c r="BS356" s="404"/>
      <c r="BT356" s="403"/>
      <c r="BU356" s="196"/>
      <c r="BV356" s="404"/>
      <c r="BW356" s="403"/>
      <c r="BX356" s="196"/>
      <c r="BY356" s="404"/>
      <c r="BZ356" s="403"/>
      <c r="CA356" s="196"/>
      <c r="CB356" s="404"/>
      <c r="CC356" s="403"/>
      <c r="CD356" s="196"/>
      <c r="CE356" s="404"/>
      <c r="CF356" s="403"/>
      <c r="CG356" s="196"/>
      <c r="CH356" s="404"/>
      <c r="CI356" s="403"/>
      <c r="CJ356" s="196"/>
      <c r="CK356" s="404"/>
      <c r="CL356" s="403"/>
      <c r="CM356" s="196"/>
      <c r="CN356" s="404"/>
    </row>
    <row r="357" spans="7:92" x14ac:dyDescent="0.25">
      <c r="G357" s="390"/>
      <c r="H357" s="390"/>
      <c r="I357" s="390"/>
      <c r="J357" s="194"/>
      <c r="K357" s="195"/>
      <c r="L357" s="195"/>
      <c r="M357" s="195"/>
      <c r="N357" s="194"/>
      <c r="O357" s="196"/>
      <c r="P357" s="196"/>
      <c r="Q357" s="196"/>
      <c r="R357" s="196"/>
      <c r="T357" s="196"/>
      <c r="U357" s="196"/>
      <c r="V357" s="196"/>
      <c r="W357" s="196"/>
      <c r="X357" s="196"/>
      <c r="Y357" s="196"/>
      <c r="Z357" s="398"/>
      <c r="AA357" s="403"/>
      <c r="AB357" s="196"/>
      <c r="AC357" s="404"/>
      <c r="AD357" s="403"/>
      <c r="AE357" s="196"/>
      <c r="AF357" s="404"/>
      <c r="AG357" s="403"/>
      <c r="AH357" s="196"/>
      <c r="AI357" s="404"/>
      <c r="AJ357" s="403"/>
      <c r="AK357" s="196"/>
      <c r="AL357" s="404"/>
      <c r="AM357" s="403"/>
      <c r="AN357" s="196"/>
      <c r="AO357" s="404"/>
      <c r="AP357" s="403"/>
      <c r="AQ357" s="196"/>
      <c r="AR357" s="404"/>
      <c r="AS357" s="403"/>
      <c r="AT357" s="196"/>
      <c r="AU357" s="404"/>
      <c r="AV357" s="403"/>
      <c r="AW357" s="196"/>
      <c r="AX357" s="404"/>
      <c r="AY357" s="403"/>
      <c r="AZ357" s="196"/>
      <c r="BA357" s="404"/>
      <c r="BB357" s="403"/>
      <c r="BC357" s="196"/>
      <c r="BD357" s="404"/>
      <c r="BE357" s="403"/>
      <c r="BF357" s="196"/>
      <c r="BG357" s="404"/>
      <c r="BH357" s="403"/>
      <c r="BI357" s="196"/>
      <c r="BJ357" s="404"/>
      <c r="BK357" s="403"/>
      <c r="BL357" s="196"/>
      <c r="BM357" s="404"/>
      <c r="BN357" s="403"/>
      <c r="BO357" s="196"/>
      <c r="BP357" s="404"/>
      <c r="BQ357" s="403"/>
      <c r="BR357" s="196"/>
      <c r="BS357" s="404"/>
      <c r="BT357" s="403"/>
      <c r="BU357" s="196"/>
      <c r="BV357" s="404"/>
      <c r="BW357" s="403"/>
      <c r="BX357" s="196"/>
      <c r="BY357" s="404"/>
      <c r="BZ357" s="403"/>
      <c r="CA357" s="196"/>
      <c r="CB357" s="404"/>
      <c r="CC357" s="403"/>
      <c r="CD357" s="196"/>
      <c r="CE357" s="404"/>
      <c r="CF357" s="403"/>
      <c r="CG357" s="196"/>
      <c r="CH357" s="404"/>
      <c r="CI357" s="403"/>
      <c r="CJ357" s="196"/>
      <c r="CK357" s="404"/>
      <c r="CL357" s="403"/>
      <c r="CM357" s="196"/>
      <c r="CN357" s="404"/>
    </row>
    <row r="358" spans="7:92" x14ac:dyDescent="0.25">
      <c r="G358" s="390"/>
      <c r="H358" s="390"/>
      <c r="I358" s="390"/>
      <c r="J358" s="194"/>
      <c r="K358" s="195"/>
      <c r="L358" s="195"/>
      <c r="M358" s="195"/>
      <c r="N358" s="194"/>
      <c r="O358" s="196"/>
      <c r="P358" s="196"/>
      <c r="Q358" s="196"/>
      <c r="R358" s="196"/>
      <c r="T358" s="196"/>
      <c r="U358" s="196"/>
      <c r="V358" s="196"/>
      <c r="W358" s="196"/>
      <c r="X358" s="196"/>
      <c r="Y358" s="196"/>
      <c r="Z358" s="398"/>
      <c r="AA358" s="403"/>
      <c r="AB358" s="196"/>
      <c r="AC358" s="404"/>
      <c r="AD358" s="403"/>
      <c r="AE358" s="196"/>
      <c r="AF358" s="404"/>
      <c r="AG358" s="403"/>
      <c r="AH358" s="196"/>
      <c r="AI358" s="404"/>
      <c r="AJ358" s="403"/>
      <c r="AK358" s="196"/>
      <c r="AL358" s="404"/>
      <c r="AM358" s="403"/>
      <c r="AN358" s="196"/>
      <c r="AO358" s="404"/>
      <c r="AP358" s="403"/>
      <c r="AQ358" s="196"/>
      <c r="AR358" s="404"/>
      <c r="AS358" s="403"/>
      <c r="AT358" s="196"/>
      <c r="AU358" s="404"/>
      <c r="AV358" s="403"/>
      <c r="AW358" s="196"/>
      <c r="AX358" s="404"/>
      <c r="AY358" s="403"/>
      <c r="AZ358" s="196"/>
      <c r="BA358" s="404"/>
      <c r="BB358" s="403"/>
      <c r="BC358" s="196"/>
      <c r="BD358" s="404"/>
      <c r="BE358" s="403"/>
      <c r="BF358" s="196"/>
      <c r="BG358" s="404"/>
      <c r="BH358" s="403"/>
      <c r="BI358" s="196"/>
      <c r="BJ358" s="404"/>
      <c r="BK358" s="403"/>
      <c r="BL358" s="196"/>
      <c r="BM358" s="404"/>
      <c r="BN358" s="403"/>
      <c r="BO358" s="196"/>
      <c r="BP358" s="404"/>
      <c r="BQ358" s="403"/>
      <c r="BR358" s="196"/>
      <c r="BS358" s="404"/>
      <c r="BT358" s="403"/>
      <c r="BU358" s="196"/>
      <c r="BV358" s="404"/>
      <c r="BW358" s="403"/>
      <c r="BX358" s="196"/>
      <c r="BY358" s="404"/>
      <c r="BZ358" s="403"/>
      <c r="CA358" s="196"/>
      <c r="CB358" s="404"/>
      <c r="CC358" s="403"/>
      <c r="CD358" s="196"/>
      <c r="CE358" s="404"/>
      <c r="CF358" s="403"/>
      <c r="CG358" s="196"/>
      <c r="CH358" s="404"/>
      <c r="CI358" s="403"/>
      <c r="CJ358" s="196"/>
      <c r="CK358" s="404"/>
      <c r="CL358" s="403"/>
      <c r="CM358" s="196"/>
      <c r="CN358" s="404"/>
    </row>
    <row r="359" spans="7:92" x14ac:dyDescent="0.25">
      <c r="G359" s="390"/>
      <c r="H359" s="390"/>
      <c r="I359" s="390"/>
      <c r="J359" s="194"/>
      <c r="K359" s="195"/>
      <c r="L359" s="195"/>
      <c r="M359" s="195"/>
      <c r="N359" s="194"/>
      <c r="O359" s="196"/>
      <c r="P359" s="196"/>
      <c r="Q359" s="196"/>
      <c r="R359" s="196"/>
      <c r="T359" s="196"/>
      <c r="U359" s="196"/>
      <c r="V359" s="196"/>
      <c r="W359" s="196"/>
      <c r="X359" s="196"/>
      <c r="Y359" s="196"/>
      <c r="Z359" s="398"/>
      <c r="AA359" s="403"/>
      <c r="AB359" s="196"/>
      <c r="AC359" s="404"/>
      <c r="AD359" s="403"/>
      <c r="AE359" s="196"/>
      <c r="AF359" s="404"/>
      <c r="AG359" s="403"/>
      <c r="AH359" s="196"/>
      <c r="AI359" s="404"/>
      <c r="AJ359" s="403"/>
      <c r="AK359" s="196"/>
      <c r="AL359" s="404"/>
      <c r="AM359" s="403"/>
      <c r="AN359" s="196"/>
      <c r="AO359" s="404"/>
      <c r="AP359" s="403"/>
      <c r="AQ359" s="196"/>
      <c r="AR359" s="404"/>
      <c r="AS359" s="403"/>
      <c r="AT359" s="196"/>
      <c r="AU359" s="404"/>
      <c r="AV359" s="403"/>
      <c r="AW359" s="196"/>
      <c r="AX359" s="404"/>
      <c r="AY359" s="403"/>
      <c r="AZ359" s="196"/>
      <c r="BA359" s="404"/>
      <c r="BB359" s="403"/>
      <c r="BC359" s="196"/>
      <c r="BD359" s="404"/>
      <c r="BE359" s="403"/>
      <c r="BF359" s="196"/>
      <c r="BG359" s="404"/>
      <c r="BH359" s="403"/>
      <c r="BI359" s="196"/>
      <c r="BJ359" s="404"/>
      <c r="BK359" s="403"/>
      <c r="BL359" s="196"/>
      <c r="BM359" s="404"/>
      <c r="BN359" s="403"/>
      <c r="BO359" s="196"/>
      <c r="BP359" s="404"/>
      <c r="BQ359" s="403"/>
      <c r="BR359" s="196"/>
      <c r="BS359" s="404"/>
      <c r="BT359" s="403"/>
      <c r="BU359" s="196"/>
      <c r="BV359" s="404"/>
      <c r="BW359" s="403"/>
      <c r="BX359" s="196"/>
      <c r="BY359" s="404"/>
      <c r="BZ359" s="403"/>
      <c r="CA359" s="196"/>
      <c r="CB359" s="404"/>
      <c r="CC359" s="403"/>
      <c r="CD359" s="196"/>
      <c r="CE359" s="404"/>
      <c r="CF359" s="403"/>
      <c r="CG359" s="196"/>
      <c r="CH359" s="404"/>
      <c r="CI359" s="403"/>
      <c r="CJ359" s="196"/>
      <c r="CK359" s="404"/>
      <c r="CL359" s="403"/>
      <c r="CM359" s="196"/>
      <c r="CN359" s="404"/>
    </row>
    <row r="360" spans="7:92" x14ac:dyDescent="0.25">
      <c r="G360" s="390"/>
      <c r="H360" s="390"/>
      <c r="I360" s="390"/>
      <c r="J360" s="194"/>
      <c r="K360" s="195"/>
      <c r="L360" s="195"/>
      <c r="M360" s="195"/>
      <c r="N360" s="194"/>
      <c r="O360" s="196"/>
      <c r="P360" s="196"/>
      <c r="Q360" s="196"/>
      <c r="R360" s="196"/>
      <c r="T360" s="196"/>
      <c r="U360" s="196"/>
      <c r="V360" s="196"/>
      <c r="W360" s="196"/>
      <c r="X360" s="196"/>
      <c r="Y360" s="196"/>
      <c r="Z360" s="398"/>
      <c r="AA360" s="403"/>
      <c r="AB360" s="196"/>
      <c r="AC360" s="404"/>
      <c r="AD360" s="403"/>
      <c r="AE360" s="196"/>
      <c r="AF360" s="404"/>
      <c r="AG360" s="403"/>
      <c r="AH360" s="196"/>
      <c r="AI360" s="404"/>
      <c r="AJ360" s="403"/>
      <c r="AK360" s="196"/>
      <c r="AL360" s="404"/>
      <c r="AM360" s="403"/>
      <c r="AN360" s="196"/>
      <c r="AO360" s="404"/>
      <c r="AP360" s="403"/>
      <c r="AQ360" s="196"/>
      <c r="AR360" s="404"/>
      <c r="AS360" s="403"/>
      <c r="AT360" s="196"/>
      <c r="AU360" s="404"/>
      <c r="AV360" s="403"/>
      <c r="AW360" s="196"/>
      <c r="AX360" s="404"/>
      <c r="AY360" s="403"/>
      <c r="AZ360" s="196"/>
      <c r="BA360" s="404"/>
      <c r="BB360" s="403"/>
      <c r="BC360" s="196"/>
      <c r="BD360" s="404"/>
      <c r="BE360" s="403"/>
      <c r="BF360" s="196"/>
      <c r="BG360" s="404"/>
      <c r="BH360" s="403"/>
      <c r="BI360" s="196"/>
      <c r="BJ360" s="404"/>
      <c r="BK360" s="403"/>
      <c r="BL360" s="196"/>
      <c r="BM360" s="404"/>
      <c r="BN360" s="403"/>
      <c r="BO360" s="196"/>
      <c r="BP360" s="404"/>
      <c r="BQ360" s="403"/>
      <c r="BR360" s="196"/>
      <c r="BS360" s="404"/>
      <c r="BT360" s="403"/>
      <c r="BU360" s="196"/>
      <c r="BV360" s="404"/>
      <c r="BW360" s="403"/>
      <c r="BX360" s="196"/>
      <c r="BY360" s="404"/>
      <c r="BZ360" s="403"/>
      <c r="CA360" s="196"/>
      <c r="CB360" s="404"/>
      <c r="CC360" s="403"/>
      <c r="CD360" s="196"/>
      <c r="CE360" s="404"/>
      <c r="CF360" s="403"/>
      <c r="CG360" s="196"/>
      <c r="CH360" s="404"/>
      <c r="CI360" s="403"/>
      <c r="CJ360" s="196"/>
      <c r="CK360" s="404"/>
      <c r="CL360" s="403"/>
      <c r="CM360" s="196"/>
      <c r="CN360" s="404"/>
    </row>
    <row r="361" spans="7:92" x14ac:dyDescent="0.25">
      <c r="G361" s="390"/>
      <c r="H361" s="390"/>
      <c r="I361" s="390"/>
      <c r="J361" s="194"/>
      <c r="K361" s="195"/>
      <c r="L361" s="195"/>
      <c r="M361" s="195"/>
      <c r="N361" s="194"/>
      <c r="O361" s="196"/>
      <c r="P361" s="196"/>
      <c r="Q361" s="196"/>
      <c r="R361" s="196"/>
      <c r="T361" s="196"/>
      <c r="U361" s="196"/>
      <c r="V361" s="196"/>
      <c r="W361" s="196"/>
      <c r="X361" s="196"/>
      <c r="Y361" s="196"/>
      <c r="Z361" s="398"/>
      <c r="AA361" s="403"/>
      <c r="AB361" s="196"/>
      <c r="AC361" s="404"/>
      <c r="AD361" s="403"/>
      <c r="AE361" s="196"/>
      <c r="AF361" s="404"/>
      <c r="AG361" s="403"/>
      <c r="AH361" s="196"/>
      <c r="AI361" s="404"/>
      <c r="AJ361" s="403"/>
      <c r="AK361" s="196"/>
      <c r="AL361" s="404"/>
      <c r="AM361" s="403"/>
      <c r="AN361" s="196"/>
      <c r="AO361" s="404"/>
      <c r="AP361" s="403"/>
      <c r="AQ361" s="196"/>
      <c r="AR361" s="404"/>
      <c r="AS361" s="403"/>
      <c r="AT361" s="196"/>
      <c r="AU361" s="404"/>
      <c r="AV361" s="403"/>
      <c r="AW361" s="196"/>
      <c r="AX361" s="404"/>
      <c r="AY361" s="403"/>
      <c r="AZ361" s="196"/>
      <c r="BA361" s="404"/>
      <c r="BB361" s="403"/>
      <c r="BC361" s="196"/>
      <c r="BD361" s="404"/>
      <c r="BE361" s="403"/>
      <c r="BF361" s="196"/>
      <c r="BG361" s="404"/>
      <c r="BH361" s="403"/>
      <c r="BI361" s="196"/>
      <c r="BJ361" s="404"/>
      <c r="BK361" s="403"/>
      <c r="BL361" s="196"/>
      <c r="BM361" s="404"/>
      <c r="BN361" s="403"/>
      <c r="BO361" s="196"/>
      <c r="BP361" s="404"/>
      <c r="BQ361" s="403"/>
      <c r="BR361" s="196"/>
      <c r="BS361" s="404"/>
      <c r="BT361" s="403"/>
      <c r="BU361" s="196"/>
      <c r="BV361" s="404"/>
      <c r="BW361" s="403"/>
      <c r="BX361" s="196"/>
      <c r="BY361" s="404"/>
      <c r="BZ361" s="403"/>
      <c r="CA361" s="196"/>
      <c r="CB361" s="404"/>
      <c r="CC361" s="403"/>
      <c r="CD361" s="196"/>
      <c r="CE361" s="404"/>
      <c r="CF361" s="403"/>
      <c r="CG361" s="196"/>
      <c r="CH361" s="404"/>
      <c r="CI361" s="403"/>
      <c r="CJ361" s="196"/>
      <c r="CK361" s="404"/>
      <c r="CL361" s="403"/>
      <c r="CM361" s="196"/>
      <c r="CN361" s="404"/>
    </row>
    <row r="362" spans="7:92" x14ac:dyDescent="0.25">
      <c r="G362" s="390"/>
      <c r="H362" s="390"/>
      <c r="I362" s="390"/>
      <c r="J362" s="194"/>
      <c r="K362" s="195"/>
      <c r="L362" s="195"/>
      <c r="M362" s="195"/>
      <c r="N362" s="194"/>
      <c r="O362" s="196"/>
      <c r="P362" s="196"/>
      <c r="Q362" s="196"/>
      <c r="R362" s="196"/>
      <c r="T362" s="196"/>
      <c r="U362" s="196"/>
      <c r="V362" s="196"/>
      <c r="W362" s="196"/>
      <c r="X362" s="196"/>
      <c r="Y362" s="196"/>
      <c r="Z362" s="398"/>
      <c r="AA362" s="403"/>
      <c r="AB362" s="196"/>
      <c r="AC362" s="404"/>
      <c r="AD362" s="403"/>
      <c r="AE362" s="196"/>
      <c r="AF362" s="404"/>
      <c r="AG362" s="403"/>
      <c r="AH362" s="196"/>
      <c r="AI362" s="404"/>
      <c r="AJ362" s="403"/>
      <c r="AK362" s="196"/>
      <c r="AL362" s="404"/>
      <c r="AM362" s="403"/>
      <c r="AN362" s="196"/>
      <c r="AO362" s="404"/>
      <c r="AP362" s="403"/>
      <c r="AQ362" s="196"/>
      <c r="AR362" s="404"/>
      <c r="AS362" s="403"/>
      <c r="AT362" s="196"/>
      <c r="AU362" s="404"/>
      <c r="AV362" s="403"/>
      <c r="AW362" s="196"/>
      <c r="AX362" s="404"/>
      <c r="AY362" s="403"/>
      <c r="AZ362" s="196"/>
      <c r="BA362" s="404"/>
      <c r="BB362" s="403"/>
      <c r="BC362" s="196"/>
      <c r="BD362" s="404"/>
      <c r="BE362" s="403"/>
      <c r="BF362" s="196"/>
      <c r="BG362" s="404"/>
      <c r="BH362" s="403"/>
      <c r="BI362" s="196"/>
      <c r="BJ362" s="404"/>
      <c r="BK362" s="403"/>
      <c r="BL362" s="196"/>
      <c r="BM362" s="404"/>
      <c r="BN362" s="403"/>
      <c r="BO362" s="196"/>
      <c r="BP362" s="404"/>
      <c r="BQ362" s="403"/>
      <c r="BR362" s="196"/>
      <c r="BS362" s="404"/>
      <c r="BT362" s="403"/>
      <c r="BU362" s="196"/>
      <c r="BV362" s="404"/>
      <c r="BW362" s="403"/>
      <c r="BX362" s="196"/>
      <c r="BY362" s="404"/>
      <c r="BZ362" s="403"/>
      <c r="CA362" s="196"/>
      <c r="CB362" s="404"/>
      <c r="CC362" s="403"/>
      <c r="CD362" s="196"/>
      <c r="CE362" s="404"/>
      <c r="CF362" s="403"/>
      <c r="CG362" s="196"/>
      <c r="CH362" s="404"/>
      <c r="CI362" s="403"/>
      <c r="CJ362" s="196"/>
      <c r="CK362" s="404"/>
      <c r="CL362" s="403"/>
      <c r="CM362" s="196"/>
      <c r="CN362" s="404"/>
    </row>
    <row r="363" spans="7:92" x14ac:dyDescent="0.25">
      <c r="G363" s="390"/>
      <c r="H363" s="390"/>
      <c r="I363" s="390"/>
      <c r="J363" s="194"/>
      <c r="K363" s="195"/>
      <c r="L363" s="195"/>
      <c r="M363" s="195"/>
      <c r="N363" s="194"/>
      <c r="O363" s="196"/>
      <c r="P363" s="196"/>
      <c r="Q363" s="196"/>
      <c r="R363" s="196"/>
      <c r="T363" s="196"/>
      <c r="U363" s="196"/>
      <c r="V363" s="196"/>
      <c r="W363" s="196"/>
      <c r="X363" s="196"/>
      <c r="Y363" s="196"/>
      <c r="Z363" s="398"/>
      <c r="AA363" s="403"/>
      <c r="AB363" s="196"/>
      <c r="AC363" s="404"/>
      <c r="AD363" s="403"/>
      <c r="AE363" s="196"/>
      <c r="AF363" s="404"/>
      <c r="AG363" s="403"/>
      <c r="AH363" s="196"/>
      <c r="AI363" s="404"/>
      <c r="AJ363" s="403"/>
      <c r="AK363" s="196"/>
      <c r="AL363" s="404"/>
      <c r="AM363" s="403"/>
      <c r="AN363" s="196"/>
      <c r="AO363" s="404"/>
      <c r="AP363" s="403"/>
      <c r="AQ363" s="196"/>
      <c r="AR363" s="404"/>
      <c r="AS363" s="403"/>
      <c r="AT363" s="196"/>
      <c r="AU363" s="404"/>
      <c r="AV363" s="403"/>
      <c r="AW363" s="196"/>
      <c r="AX363" s="404"/>
      <c r="AY363" s="403"/>
      <c r="AZ363" s="196"/>
      <c r="BA363" s="404"/>
      <c r="BB363" s="403"/>
      <c r="BC363" s="196"/>
      <c r="BD363" s="404"/>
      <c r="BE363" s="403"/>
      <c r="BF363" s="196"/>
      <c r="BG363" s="404"/>
      <c r="BH363" s="403"/>
      <c r="BI363" s="196"/>
      <c r="BJ363" s="404"/>
      <c r="BK363" s="403"/>
      <c r="BL363" s="196"/>
      <c r="BM363" s="404"/>
      <c r="BN363" s="403"/>
      <c r="BO363" s="196"/>
      <c r="BP363" s="404"/>
      <c r="BQ363" s="403"/>
      <c r="BR363" s="196"/>
      <c r="BS363" s="404"/>
      <c r="BT363" s="403"/>
      <c r="BU363" s="196"/>
      <c r="BV363" s="404"/>
      <c r="BW363" s="403"/>
      <c r="BX363" s="196"/>
      <c r="BY363" s="404"/>
      <c r="BZ363" s="403"/>
      <c r="CA363" s="196"/>
      <c r="CB363" s="404"/>
      <c r="CC363" s="403"/>
      <c r="CD363" s="196"/>
      <c r="CE363" s="404"/>
      <c r="CF363" s="403"/>
      <c r="CG363" s="196"/>
      <c r="CH363" s="404"/>
      <c r="CI363" s="403"/>
      <c r="CJ363" s="196"/>
      <c r="CK363" s="404"/>
      <c r="CL363" s="403"/>
      <c r="CM363" s="196"/>
      <c r="CN363" s="404"/>
    </row>
    <row r="364" spans="7:92" x14ac:dyDescent="0.25">
      <c r="G364" s="390"/>
      <c r="H364" s="390"/>
      <c r="I364" s="390"/>
      <c r="J364" s="194"/>
      <c r="K364" s="195"/>
      <c r="L364" s="195"/>
      <c r="M364" s="195"/>
      <c r="N364" s="194"/>
      <c r="O364" s="196"/>
      <c r="P364" s="196"/>
      <c r="Q364" s="196"/>
      <c r="R364" s="196"/>
      <c r="T364" s="196"/>
      <c r="U364" s="196"/>
      <c r="V364" s="196"/>
      <c r="W364" s="196"/>
      <c r="X364" s="196"/>
      <c r="Y364" s="196"/>
      <c r="Z364" s="398"/>
      <c r="AA364" s="403"/>
      <c r="AB364" s="196"/>
      <c r="AC364" s="404"/>
      <c r="AD364" s="403"/>
      <c r="AE364" s="196"/>
      <c r="AF364" s="404"/>
      <c r="AG364" s="403"/>
      <c r="AH364" s="196"/>
      <c r="AI364" s="404"/>
      <c r="AJ364" s="403"/>
      <c r="AK364" s="196"/>
      <c r="AL364" s="404"/>
      <c r="AM364" s="403"/>
      <c r="AN364" s="196"/>
      <c r="AO364" s="404"/>
      <c r="AP364" s="403"/>
      <c r="AQ364" s="196"/>
      <c r="AR364" s="404"/>
      <c r="AS364" s="403"/>
      <c r="AT364" s="196"/>
      <c r="AU364" s="404"/>
      <c r="AV364" s="403"/>
      <c r="AW364" s="196"/>
      <c r="AX364" s="404"/>
      <c r="AY364" s="403"/>
      <c r="AZ364" s="196"/>
      <c r="BA364" s="404"/>
      <c r="BB364" s="403"/>
      <c r="BC364" s="196"/>
      <c r="BD364" s="404"/>
      <c r="BE364" s="403"/>
      <c r="BF364" s="196"/>
      <c r="BG364" s="404"/>
      <c r="BH364" s="403"/>
      <c r="BI364" s="196"/>
      <c r="BJ364" s="404"/>
      <c r="BK364" s="403"/>
      <c r="BL364" s="196"/>
      <c r="BM364" s="404"/>
      <c r="BN364" s="403"/>
      <c r="BO364" s="196"/>
      <c r="BP364" s="404"/>
      <c r="BQ364" s="403"/>
      <c r="BR364" s="196"/>
      <c r="BS364" s="404"/>
      <c r="BT364" s="403"/>
      <c r="BU364" s="196"/>
      <c r="BV364" s="404"/>
      <c r="BW364" s="403"/>
      <c r="BX364" s="196"/>
      <c r="BY364" s="404"/>
      <c r="BZ364" s="403"/>
      <c r="CA364" s="196"/>
      <c r="CB364" s="404"/>
      <c r="CC364" s="403"/>
      <c r="CD364" s="196"/>
      <c r="CE364" s="404"/>
      <c r="CF364" s="403"/>
      <c r="CG364" s="196"/>
      <c r="CH364" s="404"/>
      <c r="CI364" s="403"/>
      <c r="CJ364" s="196"/>
      <c r="CK364" s="404"/>
      <c r="CL364" s="403"/>
      <c r="CM364" s="196"/>
      <c r="CN364" s="404"/>
    </row>
    <row r="365" spans="7:92" x14ac:dyDescent="0.25">
      <c r="G365" s="390"/>
      <c r="H365" s="390"/>
      <c r="I365" s="390"/>
      <c r="J365" s="194"/>
      <c r="K365" s="195"/>
      <c r="L365" s="195"/>
      <c r="M365" s="195"/>
      <c r="N365" s="194"/>
      <c r="O365" s="196"/>
      <c r="P365" s="196"/>
      <c r="Q365" s="196"/>
      <c r="R365" s="196"/>
      <c r="T365" s="196"/>
      <c r="U365" s="196"/>
      <c r="V365" s="196"/>
      <c r="W365" s="196"/>
      <c r="X365" s="196"/>
      <c r="Y365" s="196"/>
      <c r="Z365" s="398"/>
      <c r="AA365" s="403"/>
      <c r="AB365" s="196"/>
      <c r="AC365" s="404"/>
      <c r="AD365" s="403"/>
      <c r="AE365" s="196"/>
      <c r="AF365" s="404"/>
      <c r="AG365" s="403"/>
      <c r="AH365" s="196"/>
      <c r="AI365" s="404"/>
      <c r="AJ365" s="403"/>
      <c r="AK365" s="196"/>
      <c r="AL365" s="404"/>
      <c r="AM365" s="403"/>
      <c r="AN365" s="196"/>
      <c r="AO365" s="404"/>
      <c r="AP365" s="403"/>
      <c r="AQ365" s="196"/>
      <c r="AR365" s="404"/>
      <c r="AS365" s="403"/>
      <c r="AT365" s="196"/>
      <c r="AU365" s="404"/>
      <c r="AV365" s="403"/>
      <c r="AW365" s="196"/>
      <c r="AX365" s="404"/>
      <c r="AY365" s="403"/>
      <c r="AZ365" s="196"/>
      <c r="BA365" s="404"/>
      <c r="BB365" s="403"/>
      <c r="BC365" s="196"/>
      <c r="BD365" s="404"/>
      <c r="BE365" s="403"/>
      <c r="BF365" s="196"/>
      <c r="BG365" s="404"/>
      <c r="BH365" s="403"/>
      <c r="BI365" s="196"/>
      <c r="BJ365" s="404"/>
      <c r="BK365" s="403"/>
      <c r="BL365" s="196"/>
      <c r="BM365" s="404"/>
      <c r="BN365" s="403"/>
      <c r="BO365" s="196"/>
      <c r="BP365" s="404"/>
      <c r="BQ365" s="403"/>
      <c r="BR365" s="196"/>
      <c r="BS365" s="404"/>
      <c r="BT365" s="403"/>
      <c r="BU365" s="196"/>
      <c r="BV365" s="404"/>
      <c r="BW365" s="403"/>
      <c r="BX365" s="196"/>
      <c r="BY365" s="404"/>
      <c r="BZ365" s="403"/>
      <c r="CA365" s="196"/>
      <c r="CB365" s="404"/>
      <c r="CC365" s="403"/>
      <c r="CD365" s="196"/>
      <c r="CE365" s="404"/>
      <c r="CF365" s="403"/>
      <c r="CG365" s="196"/>
      <c r="CH365" s="404"/>
      <c r="CI365" s="403"/>
      <c r="CJ365" s="196"/>
      <c r="CK365" s="404"/>
      <c r="CL365" s="403"/>
      <c r="CM365" s="196"/>
      <c r="CN365" s="404"/>
    </row>
    <row r="366" spans="7:92" x14ac:dyDescent="0.25">
      <c r="G366" s="390"/>
      <c r="H366" s="390"/>
      <c r="I366" s="390"/>
      <c r="J366" s="194"/>
      <c r="K366" s="195"/>
      <c r="L366" s="195"/>
      <c r="M366" s="195"/>
      <c r="N366" s="194"/>
      <c r="O366" s="196"/>
      <c r="P366" s="196"/>
      <c r="Q366" s="196"/>
      <c r="R366" s="196"/>
      <c r="T366" s="196"/>
      <c r="U366" s="196"/>
      <c r="V366" s="196"/>
      <c r="W366" s="196"/>
      <c r="X366" s="196"/>
      <c r="Y366" s="196"/>
      <c r="Z366" s="398"/>
      <c r="AA366" s="403"/>
      <c r="AB366" s="196"/>
      <c r="AC366" s="404"/>
      <c r="AD366" s="403"/>
      <c r="AE366" s="196"/>
      <c r="AF366" s="404"/>
      <c r="AG366" s="403"/>
      <c r="AH366" s="196"/>
      <c r="AI366" s="404"/>
      <c r="AJ366" s="403"/>
      <c r="AK366" s="196"/>
      <c r="AL366" s="404"/>
      <c r="AM366" s="403"/>
      <c r="AN366" s="196"/>
      <c r="AO366" s="404"/>
      <c r="AP366" s="403"/>
      <c r="AQ366" s="196"/>
      <c r="AR366" s="404"/>
      <c r="AS366" s="403"/>
      <c r="AT366" s="196"/>
      <c r="AU366" s="404"/>
      <c r="AV366" s="403"/>
      <c r="AW366" s="196"/>
      <c r="AX366" s="404"/>
      <c r="AY366" s="403"/>
      <c r="AZ366" s="196"/>
      <c r="BA366" s="404"/>
      <c r="BB366" s="403"/>
      <c r="BC366" s="196"/>
      <c r="BD366" s="404"/>
      <c r="BE366" s="403"/>
      <c r="BF366" s="196"/>
      <c r="BG366" s="404"/>
      <c r="BH366" s="403"/>
      <c r="BI366" s="196"/>
      <c r="BJ366" s="404"/>
      <c r="BK366" s="403"/>
      <c r="BL366" s="196"/>
      <c r="BM366" s="404"/>
      <c r="BN366" s="403"/>
      <c r="BO366" s="196"/>
      <c r="BP366" s="404"/>
      <c r="BQ366" s="403"/>
      <c r="BR366" s="196"/>
      <c r="BS366" s="404"/>
      <c r="BT366" s="403"/>
      <c r="BU366" s="196"/>
      <c r="BV366" s="404"/>
      <c r="BW366" s="403"/>
      <c r="BX366" s="196"/>
      <c r="BY366" s="404"/>
      <c r="BZ366" s="403"/>
      <c r="CA366" s="196"/>
      <c r="CB366" s="404"/>
      <c r="CC366" s="403"/>
      <c r="CD366" s="196"/>
      <c r="CE366" s="404"/>
      <c r="CF366" s="403"/>
      <c r="CG366" s="196"/>
      <c r="CH366" s="404"/>
      <c r="CI366" s="403"/>
      <c r="CJ366" s="196"/>
      <c r="CK366" s="404"/>
      <c r="CL366" s="403"/>
      <c r="CM366" s="196"/>
      <c r="CN366" s="404"/>
    </row>
    <row r="367" spans="7:92" x14ac:dyDescent="0.25">
      <c r="G367" s="390"/>
      <c r="H367" s="390"/>
      <c r="I367" s="390"/>
      <c r="J367" s="194"/>
      <c r="K367" s="195"/>
      <c r="L367" s="195"/>
      <c r="M367" s="195"/>
      <c r="N367" s="194"/>
      <c r="O367" s="196"/>
      <c r="P367" s="196"/>
      <c r="Q367" s="196"/>
      <c r="R367" s="196"/>
      <c r="T367" s="196"/>
      <c r="U367" s="196"/>
      <c r="V367" s="196"/>
      <c r="W367" s="196"/>
      <c r="X367" s="196"/>
      <c r="Y367" s="196"/>
      <c r="Z367" s="398"/>
      <c r="AA367" s="403"/>
      <c r="AB367" s="196"/>
      <c r="AC367" s="404"/>
      <c r="AD367" s="403"/>
      <c r="AE367" s="196"/>
      <c r="AF367" s="404"/>
      <c r="AG367" s="403"/>
      <c r="AH367" s="196"/>
      <c r="AI367" s="404"/>
      <c r="AJ367" s="403"/>
      <c r="AK367" s="196"/>
      <c r="AL367" s="404"/>
      <c r="AM367" s="403"/>
      <c r="AN367" s="196"/>
      <c r="AO367" s="404"/>
      <c r="AP367" s="403"/>
      <c r="AQ367" s="196"/>
      <c r="AR367" s="404"/>
      <c r="AS367" s="403"/>
      <c r="AT367" s="196"/>
      <c r="AU367" s="404"/>
      <c r="AV367" s="403"/>
      <c r="AW367" s="196"/>
      <c r="AX367" s="404"/>
      <c r="AY367" s="403"/>
      <c r="AZ367" s="196"/>
      <c r="BA367" s="404"/>
      <c r="BB367" s="403"/>
      <c r="BC367" s="196"/>
      <c r="BD367" s="404"/>
      <c r="BE367" s="403"/>
      <c r="BF367" s="196"/>
      <c r="BG367" s="404"/>
      <c r="BH367" s="403"/>
      <c r="BI367" s="196"/>
      <c r="BJ367" s="404"/>
      <c r="BK367" s="403"/>
      <c r="BL367" s="196"/>
      <c r="BM367" s="404"/>
      <c r="BN367" s="403"/>
      <c r="BO367" s="196"/>
      <c r="BP367" s="404"/>
      <c r="BQ367" s="403"/>
      <c r="BR367" s="196"/>
      <c r="BS367" s="404"/>
      <c r="BT367" s="403"/>
      <c r="BU367" s="196"/>
      <c r="BV367" s="404"/>
      <c r="BW367" s="403"/>
      <c r="BX367" s="196"/>
      <c r="BY367" s="404"/>
      <c r="BZ367" s="403"/>
      <c r="CA367" s="196"/>
      <c r="CB367" s="404"/>
      <c r="CC367" s="403"/>
      <c r="CD367" s="196"/>
      <c r="CE367" s="404"/>
      <c r="CF367" s="403"/>
      <c r="CG367" s="196"/>
      <c r="CH367" s="404"/>
      <c r="CI367" s="403"/>
      <c r="CJ367" s="196"/>
      <c r="CK367" s="404"/>
      <c r="CL367" s="403"/>
      <c r="CM367" s="196"/>
      <c r="CN367" s="404"/>
    </row>
    <row r="368" spans="7:92" x14ac:dyDescent="0.25">
      <c r="G368" s="390"/>
      <c r="H368" s="390"/>
      <c r="I368" s="390"/>
      <c r="J368" s="194"/>
      <c r="K368" s="195"/>
      <c r="L368" s="195"/>
      <c r="M368" s="195"/>
      <c r="N368" s="194"/>
      <c r="O368" s="196"/>
      <c r="P368" s="196"/>
      <c r="Q368" s="196"/>
      <c r="R368" s="196"/>
      <c r="T368" s="196"/>
      <c r="U368" s="196"/>
      <c r="V368" s="196"/>
      <c r="W368" s="196"/>
      <c r="X368" s="196"/>
      <c r="Y368" s="196"/>
      <c r="Z368" s="398"/>
      <c r="AA368" s="403"/>
      <c r="AB368" s="196"/>
      <c r="AC368" s="404"/>
      <c r="AD368" s="403"/>
      <c r="AE368" s="196"/>
      <c r="AF368" s="404"/>
      <c r="AG368" s="403"/>
      <c r="AH368" s="196"/>
      <c r="AI368" s="404"/>
      <c r="AJ368" s="403"/>
      <c r="AK368" s="196"/>
      <c r="AL368" s="404"/>
      <c r="AM368" s="403"/>
      <c r="AN368" s="196"/>
      <c r="AO368" s="404"/>
      <c r="AP368" s="403"/>
      <c r="AQ368" s="196"/>
      <c r="AR368" s="404"/>
      <c r="AS368" s="403"/>
      <c r="AT368" s="196"/>
      <c r="AU368" s="404"/>
      <c r="AV368" s="403"/>
      <c r="AW368" s="196"/>
      <c r="AX368" s="404"/>
      <c r="AY368" s="403"/>
      <c r="AZ368" s="196"/>
      <c r="BA368" s="404"/>
      <c r="BB368" s="403"/>
      <c r="BC368" s="196"/>
      <c r="BD368" s="404"/>
      <c r="BE368" s="403"/>
      <c r="BF368" s="196"/>
      <c r="BG368" s="404"/>
      <c r="BH368" s="403"/>
      <c r="BI368" s="196"/>
      <c r="BJ368" s="404"/>
      <c r="BK368" s="403"/>
      <c r="BL368" s="196"/>
      <c r="BM368" s="404"/>
      <c r="BN368" s="403"/>
      <c r="BO368" s="196"/>
      <c r="BP368" s="404"/>
      <c r="BQ368" s="403"/>
      <c r="BR368" s="196"/>
      <c r="BS368" s="404"/>
      <c r="BT368" s="403"/>
      <c r="BU368" s="196"/>
      <c r="BV368" s="404"/>
      <c r="BW368" s="403"/>
      <c r="BX368" s="196"/>
      <c r="BY368" s="404"/>
      <c r="BZ368" s="403"/>
      <c r="CA368" s="196"/>
      <c r="CB368" s="404"/>
      <c r="CC368" s="403"/>
      <c r="CD368" s="196"/>
      <c r="CE368" s="404"/>
      <c r="CF368" s="403"/>
      <c r="CG368" s="196"/>
      <c r="CH368" s="404"/>
      <c r="CI368" s="403"/>
      <c r="CJ368" s="196"/>
      <c r="CK368" s="404"/>
      <c r="CL368" s="403"/>
      <c r="CM368" s="196"/>
      <c r="CN368" s="404"/>
    </row>
    <row r="369" spans="7:92" x14ac:dyDescent="0.25">
      <c r="G369" s="390"/>
      <c r="H369" s="390"/>
      <c r="I369" s="390"/>
      <c r="J369" s="194"/>
      <c r="K369" s="195"/>
      <c r="L369" s="195"/>
      <c r="M369" s="195"/>
      <c r="N369" s="194"/>
      <c r="O369" s="196"/>
      <c r="P369" s="196"/>
      <c r="Q369" s="196"/>
      <c r="R369" s="196"/>
      <c r="T369" s="196"/>
      <c r="U369" s="196"/>
      <c r="V369" s="196"/>
      <c r="W369" s="196"/>
      <c r="X369" s="196"/>
      <c r="Y369" s="196"/>
      <c r="Z369" s="398"/>
      <c r="AA369" s="403"/>
      <c r="AB369" s="196"/>
      <c r="AC369" s="404"/>
      <c r="AD369" s="403"/>
      <c r="AE369" s="196"/>
      <c r="AF369" s="404"/>
      <c r="AG369" s="403"/>
      <c r="AH369" s="196"/>
      <c r="AI369" s="404"/>
      <c r="AJ369" s="403"/>
      <c r="AK369" s="196"/>
      <c r="AL369" s="404"/>
      <c r="AM369" s="403"/>
      <c r="AN369" s="196"/>
      <c r="AO369" s="404"/>
      <c r="AP369" s="403"/>
      <c r="AQ369" s="196"/>
      <c r="AR369" s="404"/>
      <c r="AS369" s="403"/>
      <c r="AT369" s="196"/>
      <c r="AU369" s="404"/>
      <c r="AV369" s="403"/>
      <c r="AW369" s="196"/>
      <c r="AX369" s="404"/>
      <c r="AY369" s="403"/>
      <c r="AZ369" s="196"/>
      <c r="BA369" s="404"/>
      <c r="BB369" s="403"/>
      <c r="BC369" s="196"/>
      <c r="BD369" s="404"/>
      <c r="BE369" s="403"/>
      <c r="BF369" s="196"/>
      <c r="BG369" s="404"/>
      <c r="BH369" s="403"/>
      <c r="BI369" s="196"/>
      <c r="BJ369" s="404"/>
      <c r="BK369" s="403"/>
      <c r="BL369" s="196"/>
      <c r="BM369" s="404"/>
      <c r="BN369" s="403"/>
      <c r="BO369" s="196"/>
      <c r="BP369" s="404"/>
      <c r="BQ369" s="403"/>
      <c r="BR369" s="196"/>
      <c r="BS369" s="404"/>
      <c r="BT369" s="403"/>
      <c r="BU369" s="196"/>
      <c r="BV369" s="404"/>
      <c r="BW369" s="403"/>
      <c r="BX369" s="196"/>
      <c r="BY369" s="404"/>
      <c r="BZ369" s="403"/>
      <c r="CA369" s="196"/>
      <c r="CB369" s="404"/>
      <c r="CC369" s="403"/>
      <c r="CD369" s="196"/>
      <c r="CE369" s="404"/>
      <c r="CF369" s="403"/>
      <c r="CG369" s="196"/>
      <c r="CH369" s="404"/>
      <c r="CI369" s="403"/>
      <c r="CJ369" s="196"/>
      <c r="CK369" s="404"/>
      <c r="CL369" s="403"/>
      <c r="CM369" s="196"/>
      <c r="CN369" s="404"/>
    </row>
    <row r="370" spans="7:92" x14ac:dyDescent="0.25">
      <c r="G370" s="390"/>
      <c r="H370" s="390"/>
      <c r="I370" s="390"/>
      <c r="J370" s="194"/>
      <c r="K370" s="195"/>
      <c r="L370" s="195"/>
      <c r="M370" s="195"/>
      <c r="N370" s="194"/>
      <c r="O370" s="196"/>
      <c r="P370" s="196"/>
      <c r="Q370" s="196"/>
      <c r="R370" s="196"/>
      <c r="T370" s="196"/>
      <c r="U370" s="196"/>
      <c r="V370" s="196"/>
      <c r="W370" s="196"/>
      <c r="X370" s="196"/>
      <c r="Y370" s="196"/>
      <c r="Z370" s="398"/>
      <c r="AA370" s="403"/>
      <c r="AB370" s="196"/>
      <c r="AC370" s="404"/>
      <c r="AD370" s="403"/>
      <c r="AE370" s="196"/>
      <c r="AF370" s="404"/>
      <c r="AG370" s="403"/>
      <c r="AH370" s="196"/>
      <c r="AI370" s="404"/>
      <c r="AJ370" s="403"/>
      <c r="AK370" s="196"/>
      <c r="AL370" s="404"/>
      <c r="AM370" s="403"/>
      <c r="AN370" s="196"/>
      <c r="AO370" s="404"/>
      <c r="AP370" s="403"/>
      <c r="AQ370" s="196"/>
      <c r="AR370" s="404"/>
      <c r="AS370" s="403"/>
      <c r="AT370" s="196"/>
      <c r="AU370" s="404"/>
      <c r="AV370" s="403"/>
      <c r="AW370" s="196"/>
      <c r="AX370" s="404"/>
      <c r="AY370" s="403"/>
      <c r="AZ370" s="196"/>
      <c r="BA370" s="404"/>
      <c r="BB370" s="403"/>
      <c r="BC370" s="196"/>
      <c r="BD370" s="404"/>
      <c r="BE370" s="403"/>
      <c r="BF370" s="196"/>
      <c r="BG370" s="404"/>
      <c r="BH370" s="403"/>
      <c r="BI370" s="196"/>
      <c r="BJ370" s="404"/>
      <c r="BK370" s="403"/>
      <c r="BL370" s="196"/>
      <c r="BM370" s="404"/>
      <c r="BN370" s="403"/>
      <c r="BO370" s="196"/>
      <c r="BP370" s="404"/>
      <c r="BQ370" s="403"/>
      <c r="BR370" s="196"/>
      <c r="BS370" s="404"/>
      <c r="BT370" s="403"/>
      <c r="BU370" s="196"/>
      <c r="BV370" s="404"/>
      <c r="BW370" s="403"/>
      <c r="BX370" s="196"/>
      <c r="BY370" s="404"/>
      <c r="BZ370" s="403"/>
      <c r="CA370" s="196"/>
      <c r="CB370" s="404"/>
      <c r="CC370" s="403"/>
      <c r="CD370" s="196"/>
      <c r="CE370" s="404"/>
      <c r="CF370" s="403"/>
      <c r="CG370" s="196"/>
      <c r="CH370" s="404"/>
      <c r="CI370" s="403"/>
      <c r="CJ370" s="196"/>
      <c r="CK370" s="404"/>
      <c r="CL370" s="403"/>
      <c r="CM370" s="196"/>
      <c r="CN370" s="404"/>
    </row>
    <row r="371" spans="7:92" x14ac:dyDescent="0.25">
      <c r="G371" s="390"/>
      <c r="H371" s="390"/>
      <c r="I371" s="390"/>
      <c r="J371" s="194"/>
      <c r="K371" s="195"/>
      <c r="L371" s="195"/>
      <c r="M371" s="195"/>
      <c r="N371" s="194"/>
      <c r="O371" s="196"/>
      <c r="P371" s="196"/>
      <c r="Q371" s="196"/>
      <c r="R371" s="196"/>
      <c r="T371" s="196"/>
      <c r="U371" s="196"/>
      <c r="V371" s="196"/>
      <c r="W371" s="196"/>
      <c r="X371" s="196"/>
      <c r="Y371" s="196"/>
      <c r="Z371" s="398"/>
      <c r="AA371" s="403"/>
      <c r="AB371" s="196"/>
      <c r="AC371" s="404"/>
      <c r="AD371" s="403"/>
      <c r="AE371" s="196"/>
      <c r="AF371" s="404"/>
      <c r="AG371" s="403"/>
      <c r="AH371" s="196"/>
      <c r="AI371" s="404"/>
      <c r="AJ371" s="403"/>
      <c r="AK371" s="196"/>
      <c r="AL371" s="404"/>
      <c r="AM371" s="403"/>
      <c r="AN371" s="196"/>
      <c r="AO371" s="404"/>
      <c r="AP371" s="403"/>
      <c r="AQ371" s="196"/>
      <c r="AR371" s="404"/>
      <c r="AS371" s="403"/>
      <c r="AT371" s="196"/>
      <c r="AU371" s="404"/>
      <c r="AV371" s="403"/>
      <c r="AW371" s="196"/>
      <c r="AX371" s="404"/>
      <c r="AY371" s="403"/>
      <c r="AZ371" s="196"/>
      <c r="BA371" s="404"/>
      <c r="BB371" s="403"/>
      <c r="BC371" s="196"/>
      <c r="BD371" s="404"/>
      <c r="BE371" s="403"/>
      <c r="BF371" s="196"/>
      <c r="BG371" s="404"/>
      <c r="BH371" s="403"/>
      <c r="BI371" s="196"/>
      <c r="BJ371" s="404"/>
      <c r="BK371" s="403"/>
      <c r="BL371" s="196"/>
      <c r="BM371" s="404"/>
      <c r="BN371" s="403"/>
      <c r="BO371" s="196"/>
      <c r="BP371" s="404"/>
      <c r="BQ371" s="403"/>
      <c r="BR371" s="196"/>
      <c r="BS371" s="404"/>
      <c r="BT371" s="403"/>
      <c r="BU371" s="196"/>
      <c r="BV371" s="404"/>
      <c r="BW371" s="403"/>
      <c r="BX371" s="196"/>
      <c r="BY371" s="404"/>
      <c r="BZ371" s="403"/>
      <c r="CA371" s="196"/>
      <c r="CB371" s="404"/>
      <c r="CC371" s="403"/>
      <c r="CD371" s="196"/>
      <c r="CE371" s="404"/>
      <c r="CF371" s="403"/>
      <c r="CG371" s="196"/>
      <c r="CH371" s="404"/>
      <c r="CI371" s="403"/>
      <c r="CJ371" s="196"/>
      <c r="CK371" s="404"/>
      <c r="CL371" s="403"/>
      <c r="CM371" s="196"/>
      <c r="CN371" s="404"/>
    </row>
    <row r="372" spans="7:92" x14ac:dyDescent="0.25">
      <c r="G372" s="390"/>
      <c r="H372" s="390"/>
      <c r="I372" s="390"/>
      <c r="J372" s="194"/>
      <c r="K372" s="195"/>
      <c r="L372" s="195"/>
      <c r="M372" s="195"/>
      <c r="N372" s="194"/>
      <c r="O372" s="196"/>
      <c r="P372" s="196"/>
      <c r="Q372" s="196"/>
      <c r="R372" s="196"/>
      <c r="T372" s="196"/>
      <c r="U372" s="196"/>
      <c r="V372" s="196"/>
      <c r="W372" s="196"/>
      <c r="X372" s="196"/>
      <c r="Y372" s="196"/>
      <c r="Z372" s="398"/>
      <c r="AA372" s="403"/>
      <c r="AB372" s="196"/>
      <c r="AC372" s="404"/>
      <c r="AD372" s="403"/>
      <c r="AE372" s="196"/>
      <c r="AF372" s="404"/>
      <c r="AG372" s="403"/>
      <c r="AH372" s="196"/>
      <c r="AI372" s="404"/>
      <c r="AJ372" s="403"/>
      <c r="AK372" s="196"/>
      <c r="AL372" s="404"/>
      <c r="AM372" s="403"/>
      <c r="AN372" s="196"/>
      <c r="AO372" s="404"/>
      <c r="AP372" s="403"/>
      <c r="AQ372" s="196"/>
      <c r="AR372" s="404"/>
      <c r="AS372" s="403"/>
      <c r="AT372" s="196"/>
      <c r="AU372" s="404"/>
      <c r="AV372" s="403"/>
      <c r="AW372" s="196"/>
      <c r="AX372" s="404"/>
      <c r="AY372" s="403"/>
      <c r="AZ372" s="196"/>
      <c r="BA372" s="404"/>
      <c r="BB372" s="403"/>
      <c r="BC372" s="196"/>
      <c r="BD372" s="404"/>
      <c r="BE372" s="403"/>
      <c r="BF372" s="196"/>
      <c r="BG372" s="404"/>
      <c r="BH372" s="403"/>
      <c r="BI372" s="196"/>
      <c r="BJ372" s="404"/>
      <c r="BK372" s="403"/>
      <c r="BL372" s="196"/>
      <c r="BM372" s="404"/>
      <c r="BN372" s="403"/>
      <c r="BO372" s="196"/>
      <c r="BP372" s="404"/>
      <c r="BQ372" s="403"/>
      <c r="BR372" s="196"/>
      <c r="BS372" s="404"/>
      <c r="BT372" s="403"/>
      <c r="BU372" s="196"/>
      <c r="BV372" s="404"/>
      <c r="BW372" s="403"/>
      <c r="BX372" s="196"/>
      <c r="BY372" s="404"/>
      <c r="BZ372" s="403"/>
      <c r="CA372" s="196"/>
      <c r="CB372" s="404"/>
      <c r="CC372" s="403"/>
      <c r="CD372" s="196"/>
      <c r="CE372" s="404"/>
      <c r="CF372" s="403"/>
      <c r="CG372" s="196"/>
      <c r="CH372" s="404"/>
      <c r="CI372" s="403"/>
      <c r="CJ372" s="196"/>
      <c r="CK372" s="404"/>
      <c r="CL372" s="403"/>
      <c r="CM372" s="196"/>
      <c r="CN372" s="404"/>
    </row>
    <row r="373" spans="7:92" x14ac:dyDescent="0.25">
      <c r="G373" s="390"/>
      <c r="H373" s="390"/>
      <c r="I373" s="390"/>
      <c r="J373" s="194"/>
      <c r="K373" s="195"/>
      <c r="L373" s="195"/>
      <c r="M373" s="195"/>
      <c r="N373" s="194"/>
      <c r="O373" s="196"/>
      <c r="P373" s="196"/>
      <c r="Q373" s="196"/>
      <c r="R373" s="196"/>
      <c r="T373" s="196"/>
      <c r="U373" s="196"/>
      <c r="V373" s="196"/>
      <c r="W373" s="196"/>
      <c r="X373" s="196"/>
      <c r="Y373" s="196"/>
      <c r="Z373" s="398"/>
      <c r="AA373" s="403"/>
      <c r="AB373" s="196"/>
      <c r="AC373" s="404"/>
      <c r="AD373" s="403"/>
      <c r="AE373" s="196"/>
      <c r="AF373" s="404"/>
      <c r="AG373" s="403"/>
      <c r="AH373" s="196"/>
      <c r="AI373" s="404"/>
      <c r="AJ373" s="403"/>
      <c r="AK373" s="196"/>
      <c r="AL373" s="404"/>
      <c r="AM373" s="403"/>
      <c r="AN373" s="196"/>
      <c r="AO373" s="404"/>
      <c r="AP373" s="403"/>
      <c r="AQ373" s="196"/>
      <c r="AR373" s="404"/>
      <c r="AS373" s="403"/>
      <c r="AT373" s="196"/>
      <c r="AU373" s="404"/>
      <c r="AV373" s="403"/>
      <c r="AW373" s="196"/>
      <c r="AX373" s="404"/>
      <c r="AY373" s="403"/>
      <c r="AZ373" s="196"/>
      <c r="BA373" s="404"/>
      <c r="BB373" s="403"/>
      <c r="BC373" s="196"/>
      <c r="BD373" s="404"/>
      <c r="BE373" s="403"/>
      <c r="BF373" s="196"/>
      <c r="BG373" s="404"/>
      <c r="BH373" s="403"/>
      <c r="BI373" s="196"/>
      <c r="BJ373" s="404"/>
      <c r="BK373" s="403"/>
      <c r="BL373" s="196"/>
      <c r="BM373" s="404"/>
      <c r="BN373" s="403"/>
      <c r="BO373" s="196"/>
      <c r="BP373" s="404"/>
      <c r="BQ373" s="403"/>
      <c r="BR373" s="196"/>
      <c r="BS373" s="404"/>
      <c r="BT373" s="403"/>
      <c r="BU373" s="196"/>
      <c r="BV373" s="404"/>
      <c r="BW373" s="403"/>
      <c r="BX373" s="196"/>
      <c r="BY373" s="404"/>
      <c r="BZ373" s="403"/>
      <c r="CA373" s="196"/>
      <c r="CB373" s="404"/>
      <c r="CC373" s="403"/>
      <c r="CD373" s="196"/>
      <c r="CE373" s="404"/>
      <c r="CF373" s="403"/>
      <c r="CG373" s="196"/>
      <c r="CH373" s="404"/>
      <c r="CI373" s="403"/>
      <c r="CJ373" s="196"/>
      <c r="CK373" s="404"/>
      <c r="CL373" s="403"/>
      <c r="CM373" s="196"/>
      <c r="CN373" s="404"/>
    </row>
    <row r="374" spans="7:92" x14ac:dyDescent="0.25">
      <c r="G374" s="390"/>
      <c r="H374" s="390"/>
      <c r="I374" s="390"/>
      <c r="J374" s="194"/>
      <c r="K374" s="195"/>
      <c r="L374" s="195"/>
      <c r="M374" s="195"/>
      <c r="N374" s="194"/>
      <c r="O374" s="196"/>
      <c r="P374" s="196"/>
      <c r="Q374" s="196"/>
      <c r="R374" s="196"/>
      <c r="T374" s="196"/>
      <c r="U374" s="196"/>
      <c r="V374" s="196"/>
      <c r="W374" s="196"/>
      <c r="X374" s="196"/>
      <c r="Y374" s="196"/>
      <c r="Z374" s="398"/>
      <c r="AA374" s="403"/>
      <c r="AB374" s="196"/>
      <c r="AC374" s="404"/>
      <c r="AD374" s="403"/>
      <c r="AE374" s="196"/>
      <c r="AF374" s="404"/>
      <c r="AG374" s="403"/>
      <c r="AH374" s="196"/>
      <c r="AI374" s="404"/>
      <c r="AJ374" s="403"/>
      <c r="AK374" s="196"/>
      <c r="AL374" s="404"/>
      <c r="AM374" s="403"/>
      <c r="AN374" s="196"/>
      <c r="AO374" s="404"/>
      <c r="AP374" s="403"/>
      <c r="AQ374" s="196"/>
      <c r="AR374" s="404"/>
      <c r="AS374" s="403"/>
      <c r="AT374" s="196"/>
      <c r="AU374" s="404"/>
      <c r="AV374" s="403"/>
      <c r="AW374" s="196"/>
      <c r="AX374" s="404"/>
      <c r="AY374" s="403"/>
      <c r="AZ374" s="196"/>
      <c r="BA374" s="404"/>
      <c r="BB374" s="403"/>
      <c r="BC374" s="196"/>
      <c r="BD374" s="404"/>
      <c r="BE374" s="403"/>
      <c r="BF374" s="196"/>
      <c r="BG374" s="404"/>
      <c r="BH374" s="403"/>
      <c r="BI374" s="196"/>
      <c r="BJ374" s="404"/>
      <c r="BK374" s="403"/>
      <c r="BL374" s="196"/>
      <c r="BM374" s="404"/>
      <c r="BN374" s="403"/>
      <c r="BO374" s="196"/>
      <c r="BP374" s="404"/>
      <c r="BQ374" s="403"/>
      <c r="BR374" s="196"/>
      <c r="BS374" s="404"/>
      <c r="BT374" s="403"/>
      <c r="BU374" s="196"/>
      <c r="BV374" s="404"/>
      <c r="BW374" s="403"/>
      <c r="BX374" s="196"/>
      <c r="BY374" s="404"/>
      <c r="BZ374" s="403"/>
      <c r="CA374" s="196"/>
      <c r="CB374" s="404"/>
      <c r="CC374" s="403"/>
      <c r="CD374" s="196"/>
      <c r="CE374" s="404"/>
      <c r="CF374" s="403"/>
      <c r="CG374" s="196"/>
      <c r="CH374" s="404"/>
      <c r="CI374" s="403"/>
      <c r="CJ374" s="196"/>
      <c r="CK374" s="404"/>
      <c r="CL374" s="403"/>
      <c r="CM374" s="196"/>
      <c r="CN374" s="404"/>
    </row>
    <row r="375" spans="7:92" x14ac:dyDescent="0.25">
      <c r="G375" s="390"/>
      <c r="H375" s="390"/>
      <c r="I375" s="390"/>
      <c r="J375" s="194"/>
      <c r="K375" s="195"/>
      <c r="L375" s="195"/>
      <c r="M375" s="195"/>
      <c r="N375" s="194"/>
      <c r="O375" s="196"/>
      <c r="P375" s="196"/>
      <c r="Q375" s="196"/>
      <c r="R375" s="196"/>
      <c r="T375" s="196"/>
      <c r="U375" s="196"/>
      <c r="V375" s="196"/>
      <c r="W375" s="196"/>
      <c r="X375" s="196"/>
      <c r="Y375" s="196"/>
      <c r="Z375" s="398"/>
      <c r="AA375" s="403"/>
      <c r="AB375" s="196"/>
      <c r="AC375" s="404"/>
      <c r="AD375" s="403"/>
      <c r="AE375" s="196"/>
      <c r="AF375" s="404"/>
      <c r="AG375" s="403"/>
      <c r="AH375" s="196"/>
      <c r="AI375" s="404"/>
      <c r="AJ375" s="403"/>
      <c r="AK375" s="196"/>
      <c r="AL375" s="404"/>
      <c r="AM375" s="403"/>
      <c r="AN375" s="196"/>
      <c r="AO375" s="404"/>
      <c r="AP375" s="403"/>
      <c r="AQ375" s="196"/>
      <c r="AR375" s="404"/>
      <c r="AS375" s="403"/>
      <c r="AT375" s="196"/>
      <c r="AU375" s="404"/>
      <c r="AV375" s="403"/>
      <c r="AW375" s="196"/>
      <c r="AX375" s="404"/>
      <c r="AY375" s="403"/>
      <c r="AZ375" s="196"/>
      <c r="BA375" s="404"/>
      <c r="BB375" s="403"/>
      <c r="BC375" s="196"/>
      <c r="BD375" s="404"/>
      <c r="BE375" s="403"/>
      <c r="BF375" s="196"/>
      <c r="BG375" s="404"/>
      <c r="BH375" s="403"/>
      <c r="BI375" s="196"/>
      <c r="BJ375" s="404"/>
      <c r="BK375" s="403"/>
      <c r="BL375" s="196"/>
      <c r="BM375" s="404"/>
      <c r="BN375" s="403"/>
      <c r="BO375" s="196"/>
      <c r="BP375" s="404"/>
      <c r="BQ375" s="403"/>
      <c r="BR375" s="196"/>
      <c r="BS375" s="404"/>
      <c r="BT375" s="403"/>
      <c r="BU375" s="196"/>
      <c r="BV375" s="404"/>
      <c r="BW375" s="403"/>
      <c r="BX375" s="196"/>
      <c r="BY375" s="404"/>
      <c r="BZ375" s="403"/>
      <c r="CA375" s="196"/>
      <c r="CB375" s="404"/>
      <c r="CC375" s="403"/>
      <c r="CD375" s="196"/>
      <c r="CE375" s="404"/>
      <c r="CF375" s="403"/>
      <c r="CG375" s="196"/>
      <c r="CH375" s="404"/>
      <c r="CI375" s="403"/>
      <c r="CJ375" s="196"/>
      <c r="CK375" s="404"/>
      <c r="CL375" s="403"/>
      <c r="CM375" s="196"/>
      <c r="CN375" s="404"/>
    </row>
    <row r="376" spans="7:92" x14ac:dyDescent="0.25">
      <c r="G376" s="390"/>
      <c r="H376" s="390"/>
      <c r="I376" s="390"/>
      <c r="J376" s="194"/>
      <c r="K376" s="195"/>
      <c r="L376" s="195"/>
      <c r="M376" s="195"/>
      <c r="N376" s="194"/>
      <c r="O376" s="196"/>
      <c r="P376" s="196"/>
      <c r="Q376" s="196"/>
      <c r="R376" s="196"/>
      <c r="T376" s="196"/>
      <c r="U376" s="196"/>
      <c r="V376" s="196"/>
      <c r="W376" s="196"/>
      <c r="X376" s="196"/>
      <c r="Y376" s="196"/>
      <c r="Z376" s="398"/>
      <c r="AA376" s="403"/>
      <c r="AB376" s="196"/>
      <c r="AC376" s="404"/>
      <c r="AD376" s="403"/>
      <c r="AE376" s="196"/>
      <c r="AF376" s="404"/>
      <c r="AG376" s="403"/>
      <c r="AH376" s="196"/>
      <c r="AI376" s="404"/>
      <c r="AJ376" s="403"/>
      <c r="AK376" s="196"/>
      <c r="AL376" s="404"/>
      <c r="AM376" s="403"/>
      <c r="AN376" s="196"/>
      <c r="AO376" s="404"/>
      <c r="AP376" s="403"/>
      <c r="AQ376" s="196"/>
      <c r="AR376" s="404"/>
      <c r="AS376" s="403"/>
      <c r="AT376" s="196"/>
      <c r="AU376" s="404"/>
      <c r="AV376" s="403"/>
      <c r="AW376" s="196"/>
      <c r="AX376" s="404"/>
      <c r="AY376" s="403"/>
      <c r="AZ376" s="196"/>
      <c r="BA376" s="404"/>
      <c r="BB376" s="403"/>
      <c r="BC376" s="196"/>
      <c r="BD376" s="404"/>
      <c r="BE376" s="403"/>
      <c r="BF376" s="196"/>
      <c r="BG376" s="404"/>
      <c r="BH376" s="403"/>
      <c r="BI376" s="196"/>
      <c r="BJ376" s="404"/>
      <c r="BK376" s="403"/>
      <c r="BL376" s="196"/>
      <c r="BM376" s="404"/>
      <c r="BN376" s="403"/>
      <c r="BO376" s="196"/>
      <c r="BP376" s="404"/>
      <c r="BQ376" s="403"/>
      <c r="BR376" s="196"/>
      <c r="BS376" s="404"/>
      <c r="BT376" s="403"/>
      <c r="BU376" s="196"/>
      <c r="BV376" s="404"/>
      <c r="BW376" s="403"/>
      <c r="BX376" s="196"/>
      <c r="BY376" s="404"/>
      <c r="BZ376" s="403"/>
      <c r="CA376" s="196"/>
      <c r="CB376" s="404"/>
      <c r="CC376" s="403"/>
      <c r="CD376" s="196"/>
      <c r="CE376" s="404"/>
      <c r="CF376" s="403"/>
      <c r="CG376" s="196"/>
      <c r="CH376" s="404"/>
      <c r="CI376" s="403"/>
      <c r="CJ376" s="196"/>
      <c r="CK376" s="404"/>
      <c r="CL376" s="403"/>
      <c r="CM376" s="196"/>
      <c r="CN376" s="404"/>
    </row>
    <row r="377" spans="7:92" x14ac:dyDescent="0.25">
      <c r="G377" s="390"/>
      <c r="H377" s="390"/>
      <c r="I377" s="390"/>
      <c r="J377" s="194"/>
      <c r="K377" s="195"/>
      <c r="L377" s="195"/>
      <c r="M377" s="195"/>
      <c r="N377" s="194"/>
      <c r="O377" s="196"/>
      <c r="P377" s="196"/>
      <c r="Q377" s="196"/>
      <c r="R377" s="196"/>
      <c r="T377" s="196"/>
      <c r="U377" s="196"/>
      <c r="V377" s="196"/>
      <c r="W377" s="196"/>
      <c r="X377" s="196"/>
      <c r="Y377" s="196"/>
      <c r="Z377" s="398"/>
      <c r="AA377" s="403"/>
      <c r="AB377" s="196"/>
      <c r="AC377" s="404"/>
      <c r="AD377" s="403"/>
      <c r="AE377" s="196"/>
      <c r="AF377" s="404"/>
      <c r="AG377" s="403"/>
      <c r="AH377" s="196"/>
      <c r="AI377" s="404"/>
      <c r="AJ377" s="403"/>
      <c r="AK377" s="196"/>
      <c r="AL377" s="404"/>
      <c r="AM377" s="403"/>
      <c r="AN377" s="196"/>
      <c r="AO377" s="404"/>
      <c r="AP377" s="403"/>
      <c r="AQ377" s="196"/>
      <c r="AR377" s="404"/>
      <c r="AS377" s="403"/>
      <c r="AT377" s="196"/>
      <c r="AU377" s="404"/>
      <c r="AV377" s="403"/>
      <c r="AW377" s="196"/>
      <c r="AX377" s="404"/>
      <c r="AY377" s="403"/>
      <c r="AZ377" s="196"/>
      <c r="BA377" s="404"/>
      <c r="BB377" s="403"/>
      <c r="BC377" s="196"/>
      <c r="BD377" s="404"/>
      <c r="BE377" s="403"/>
      <c r="BF377" s="196"/>
      <c r="BG377" s="404"/>
      <c r="BH377" s="403"/>
      <c r="BI377" s="196"/>
      <c r="BJ377" s="404"/>
      <c r="BK377" s="403"/>
      <c r="BL377" s="196"/>
      <c r="BM377" s="404"/>
      <c r="BN377" s="403"/>
      <c r="BO377" s="196"/>
      <c r="BP377" s="404"/>
      <c r="BQ377" s="403"/>
      <c r="BR377" s="196"/>
      <c r="BS377" s="404"/>
      <c r="BT377" s="403"/>
      <c r="BU377" s="196"/>
      <c r="BV377" s="404"/>
      <c r="BW377" s="403"/>
      <c r="BX377" s="196"/>
      <c r="BY377" s="404"/>
      <c r="BZ377" s="403"/>
      <c r="CA377" s="196"/>
      <c r="CB377" s="404"/>
      <c r="CC377" s="403"/>
      <c r="CD377" s="196"/>
      <c r="CE377" s="404"/>
      <c r="CF377" s="403"/>
      <c r="CG377" s="196"/>
      <c r="CH377" s="404"/>
      <c r="CI377" s="403"/>
      <c r="CJ377" s="196"/>
      <c r="CK377" s="404"/>
      <c r="CL377" s="403"/>
      <c r="CM377" s="196"/>
      <c r="CN377" s="404"/>
    </row>
    <row r="378" spans="7:92" x14ac:dyDescent="0.25">
      <c r="G378" s="390"/>
      <c r="H378" s="390"/>
      <c r="I378" s="390"/>
      <c r="J378" s="194"/>
      <c r="K378" s="195"/>
      <c r="L378" s="195"/>
      <c r="M378" s="195"/>
      <c r="N378" s="194"/>
      <c r="O378" s="196"/>
      <c r="P378" s="196"/>
      <c r="Q378" s="196"/>
      <c r="R378" s="196"/>
      <c r="T378" s="196"/>
      <c r="U378" s="196"/>
      <c r="V378" s="196"/>
      <c r="W378" s="196"/>
      <c r="X378" s="196"/>
      <c r="Y378" s="196"/>
      <c r="Z378" s="398"/>
      <c r="AA378" s="403"/>
      <c r="AB378" s="196"/>
      <c r="AC378" s="404"/>
      <c r="AD378" s="403"/>
      <c r="AE378" s="196"/>
      <c r="AF378" s="404"/>
      <c r="AG378" s="403"/>
      <c r="AH378" s="196"/>
      <c r="AI378" s="404"/>
      <c r="AJ378" s="403"/>
      <c r="AK378" s="196"/>
      <c r="AL378" s="404"/>
      <c r="AM378" s="403"/>
      <c r="AN378" s="196"/>
      <c r="AO378" s="404"/>
      <c r="AP378" s="403"/>
      <c r="AQ378" s="196"/>
      <c r="AR378" s="404"/>
      <c r="AS378" s="403"/>
      <c r="AT378" s="196"/>
      <c r="AU378" s="404"/>
      <c r="AV378" s="403"/>
      <c r="AW378" s="196"/>
      <c r="AX378" s="404"/>
      <c r="AY378" s="403"/>
      <c r="AZ378" s="196"/>
      <c r="BA378" s="404"/>
      <c r="BB378" s="403"/>
      <c r="BC378" s="196"/>
      <c r="BD378" s="404"/>
      <c r="BE378" s="403"/>
      <c r="BF378" s="196"/>
      <c r="BG378" s="404"/>
      <c r="BH378" s="403"/>
      <c r="BI378" s="196"/>
      <c r="BJ378" s="404"/>
      <c r="BK378" s="403"/>
      <c r="BL378" s="196"/>
      <c r="BM378" s="404"/>
      <c r="BN378" s="403"/>
      <c r="BO378" s="196"/>
      <c r="BP378" s="404"/>
      <c r="BQ378" s="403"/>
      <c r="BR378" s="196"/>
      <c r="BS378" s="404"/>
      <c r="BT378" s="403"/>
      <c r="BU378" s="196"/>
      <c r="BV378" s="404"/>
      <c r="BW378" s="403"/>
      <c r="BX378" s="196"/>
      <c r="BY378" s="404"/>
      <c r="BZ378" s="403"/>
      <c r="CA378" s="196"/>
      <c r="CB378" s="404"/>
      <c r="CC378" s="403"/>
      <c r="CD378" s="196"/>
      <c r="CE378" s="404"/>
      <c r="CF378" s="403"/>
      <c r="CG378" s="196"/>
      <c r="CH378" s="404"/>
      <c r="CI378" s="403"/>
      <c r="CJ378" s="196"/>
      <c r="CK378" s="404"/>
      <c r="CL378" s="403"/>
      <c r="CM378" s="196"/>
      <c r="CN378" s="404"/>
    </row>
    <row r="379" spans="7:92" x14ac:dyDescent="0.25">
      <c r="G379" s="390"/>
      <c r="H379" s="390"/>
      <c r="I379" s="390"/>
      <c r="J379" s="194"/>
      <c r="K379" s="195"/>
      <c r="L379" s="195"/>
      <c r="M379" s="195"/>
      <c r="N379" s="194"/>
      <c r="O379" s="196"/>
      <c r="P379" s="196"/>
      <c r="Q379" s="196"/>
      <c r="R379" s="196"/>
      <c r="T379" s="196"/>
      <c r="U379" s="196"/>
      <c r="V379" s="196"/>
      <c r="W379" s="196"/>
      <c r="X379" s="196"/>
      <c r="Y379" s="196"/>
      <c r="Z379" s="398"/>
      <c r="AA379" s="403"/>
      <c r="AB379" s="196"/>
      <c r="AC379" s="404"/>
      <c r="AD379" s="403"/>
      <c r="AE379" s="196"/>
      <c r="AF379" s="404"/>
      <c r="AG379" s="403"/>
      <c r="AH379" s="196"/>
      <c r="AI379" s="404"/>
      <c r="AJ379" s="403"/>
      <c r="AK379" s="196"/>
      <c r="AL379" s="404"/>
      <c r="AM379" s="403"/>
      <c r="AN379" s="196"/>
      <c r="AO379" s="404"/>
      <c r="AP379" s="403"/>
      <c r="AQ379" s="196"/>
      <c r="AR379" s="404"/>
      <c r="AS379" s="403"/>
      <c r="AT379" s="196"/>
      <c r="AU379" s="404"/>
      <c r="AV379" s="403"/>
      <c r="AW379" s="196"/>
      <c r="AX379" s="404"/>
      <c r="AY379" s="403"/>
      <c r="AZ379" s="196"/>
      <c r="BA379" s="404"/>
      <c r="BB379" s="403"/>
      <c r="BC379" s="196"/>
      <c r="BD379" s="404"/>
      <c r="BE379" s="403"/>
      <c r="BF379" s="196"/>
      <c r="BG379" s="404"/>
      <c r="BH379" s="403"/>
      <c r="BI379" s="196"/>
      <c r="BJ379" s="404"/>
      <c r="BK379" s="403"/>
      <c r="BL379" s="196"/>
      <c r="BM379" s="404"/>
      <c r="BN379" s="403"/>
      <c r="BO379" s="196"/>
      <c r="BP379" s="404"/>
      <c r="BQ379" s="403"/>
      <c r="BR379" s="196"/>
      <c r="BS379" s="404"/>
      <c r="BT379" s="403"/>
      <c r="BU379" s="196"/>
      <c r="BV379" s="404"/>
      <c r="BW379" s="403"/>
      <c r="BX379" s="196"/>
      <c r="BY379" s="404"/>
      <c r="BZ379" s="403"/>
      <c r="CA379" s="196"/>
      <c r="CB379" s="404"/>
      <c r="CC379" s="403"/>
      <c r="CD379" s="196"/>
      <c r="CE379" s="404"/>
      <c r="CF379" s="403"/>
      <c r="CG379" s="196"/>
      <c r="CH379" s="404"/>
      <c r="CI379" s="403"/>
      <c r="CJ379" s="196"/>
      <c r="CK379" s="404"/>
      <c r="CL379" s="403"/>
      <c r="CM379" s="196"/>
      <c r="CN379" s="404"/>
    </row>
    <row r="380" spans="7:92" x14ac:dyDescent="0.25">
      <c r="G380" s="390"/>
      <c r="H380" s="390"/>
      <c r="I380" s="390"/>
      <c r="J380" s="194"/>
      <c r="K380" s="195"/>
      <c r="L380" s="195"/>
      <c r="M380" s="195"/>
      <c r="N380" s="194"/>
      <c r="O380" s="196"/>
      <c r="P380" s="196"/>
      <c r="Q380" s="196"/>
      <c r="R380" s="196"/>
      <c r="T380" s="196"/>
      <c r="U380" s="196"/>
      <c r="V380" s="196"/>
      <c r="W380" s="196"/>
      <c r="X380" s="196"/>
      <c r="Y380" s="196"/>
      <c r="Z380" s="398"/>
      <c r="AA380" s="403"/>
      <c r="AB380" s="196"/>
      <c r="AC380" s="404"/>
      <c r="AD380" s="403"/>
      <c r="AE380" s="196"/>
      <c r="AF380" s="404"/>
      <c r="AG380" s="403"/>
      <c r="AH380" s="196"/>
      <c r="AI380" s="404"/>
      <c r="AJ380" s="403"/>
      <c r="AK380" s="196"/>
      <c r="AL380" s="404"/>
      <c r="AM380" s="403"/>
      <c r="AN380" s="196"/>
      <c r="AO380" s="404"/>
      <c r="AP380" s="403"/>
      <c r="AQ380" s="196"/>
      <c r="AR380" s="404"/>
      <c r="AS380" s="403"/>
      <c r="AT380" s="196"/>
      <c r="AU380" s="404"/>
      <c r="AV380" s="403"/>
      <c r="AW380" s="196"/>
      <c r="AX380" s="404"/>
      <c r="AY380" s="403"/>
      <c r="AZ380" s="196"/>
      <c r="BA380" s="404"/>
      <c r="BB380" s="403"/>
      <c r="BC380" s="196"/>
      <c r="BD380" s="404"/>
      <c r="BE380" s="403"/>
      <c r="BF380" s="196"/>
      <c r="BG380" s="404"/>
      <c r="BH380" s="403"/>
      <c r="BI380" s="196"/>
      <c r="BJ380" s="404"/>
      <c r="BK380" s="403"/>
      <c r="BL380" s="196"/>
      <c r="BM380" s="404"/>
      <c r="BN380" s="403"/>
      <c r="BO380" s="196"/>
      <c r="BP380" s="404"/>
      <c r="BQ380" s="403"/>
      <c r="BR380" s="196"/>
      <c r="BS380" s="404"/>
      <c r="BT380" s="403"/>
      <c r="BU380" s="196"/>
      <c r="BV380" s="404"/>
      <c r="BW380" s="403"/>
      <c r="BX380" s="196"/>
      <c r="BY380" s="404"/>
      <c r="BZ380" s="403"/>
      <c r="CA380" s="196"/>
      <c r="CB380" s="404"/>
      <c r="CC380" s="403"/>
      <c r="CD380" s="196"/>
      <c r="CE380" s="404"/>
      <c r="CF380" s="403"/>
      <c r="CG380" s="196"/>
      <c r="CH380" s="404"/>
      <c r="CI380" s="403"/>
      <c r="CJ380" s="196"/>
      <c r="CK380" s="404"/>
      <c r="CL380" s="403"/>
      <c r="CM380" s="196"/>
      <c r="CN380" s="404"/>
    </row>
    <row r="381" spans="7:92" x14ac:dyDescent="0.25">
      <c r="G381" s="390"/>
      <c r="H381" s="390"/>
      <c r="I381" s="390"/>
      <c r="J381" s="194"/>
      <c r="K381" s="195"/>
      <c r="L381" s="195"/>
      <c r="M381" s="195"/>
      <c r="N381" s="194"/>
      <c r="O381" s="196"/>
      <c r="P381" s="196"/>
      <c r="Q381" s="196"/>
      <c r="R381" s="196"/>
      <c r="T381" s="196"/>
      <c r="U381" s="196"/>
      <c r="V381" s="196"/>
      <c r="W381" s="196"/>
      <c r="X381" s="196"/>
      <c r="Y381" s="196"/>
      <c r="Z381" s="398"/>
      <c r="AA381" s="403"/>
      <c r="AB381" s="196"/>
      <c r="AC381" s="404"/>
      <c r="AD381" s="403"/>
      <c r="AE381" s="196"/>
      <c r="AF381" s="404"/>
      <c r="AG381" s="403"/>
      <c r="AH381" s="196"/>
      <c r="AI381" s="404"/>
      <c r="AJ381" s="403"/>
      <c r="AK381" s="196"/>
      <c r="AL381" s="404"/>
      <c r="AM381" s="403"/>
      <c r="AN381" s="196"/>
      <c r="AO381" s="404"/>
      <c r="AP381" s="403"/>
      <c r="AQ381" s="196"/>
      <c r="AR381" s="404"/>
      <c r="AS381" s="403"/>
      <c r="AT381" s="196"/>
      <c r="AU381" s="404"/>
      <c r="AV381" s="403"/>
      <c r="AW381" s="196"/>
      <c r="AX381" s="404"/>
      <c r="AY381" s="403"/>
      <c r="AZ381" s="196"/>
      <c r="BA381" s="404"/>
      <c r="BB381" s="403"/>
      <c r="BC381" s="196"/>
      <c r="BD381" s="404"/>
      <c r="BE381" s="403"/>
      <c r="BF381" s="196"/>
      <c r="BG381" s="404"/>
      <c r="BH381" s="403"/>
      <c r="BI381" s="196"/>
      <c r="BJ381" s="404"/>
      <c r="BK381" s="403"/>
      <c r="BL381" s="196"/>
      <c r="BM381" s="404"/>
      <c r="BN381" s="403"/>
      <c r="BO381" s="196"/>
      <c r="BP381" s="404"/>
      <c r="BQ381" s="403"/>
      <c r="BR381" s="196"/>
      <c r="BS381" s="404"/>
      <c r="BT381" s="403"/>
      <c r="BU381" s="196"/>
      <c r="BV381" s="404"/>
      <c r="BW381" s="403"/>
      <c r="BX381" s="196"/>
      <c r="BY381" s="404"/>
      <c r="BZ381" s="403"/>
      <c r="CA381" s="196"/>
      <c r="CB381" s="404"/>
      <c r="CC381" s="403"/>
      <c r="CD381" s="196"/>
      <c r="CE381" s="404"/>
      <c r="CF381" s="403"/>
      <c r="CG381" s="196"/>
      <c r="CH381" s="404"/>
      <c r="CI381" s="403"/>
      <c r="CJ381" s="196"/>
      <c r="CK381" s="404"/>
      <c r="CL381" s="403"/>
      <c r="CM381" s="196"/>
      <c r="CN381" s="404"/>
    </row>
    <row r="382" spans="7:92" x14ac:dyDescent="0.25">
      <c r="G382" s="390"/>
      <c r="H382" s="390"/>
      <c r="I382" s="390"/>
      <c r="J382" s="194"/>
      <c r="K382" s="195"/>
      <c r="L382" s="195"/>
      <c r="M382" s="195"/>
      <c r="N382" s="194"/>
      <c r="O382" s="196"/>
      <c r="P382" s="196"/>
      <c r="Q382" s="196"/>
      <c r="R382" s="196"/>
      <c r="T382" s="196"/>
      <c r="U382" s="196"/>
      <c r="V382" s="196"/>
      <c r="W382" s="196"/>
      <c r="X382" s="196"/>
      <c r="Y382" s="196"/>
      <c r="Z382" s="398"/>
      <c r="AA382" s="403"/>
      <c r="AB382" s="196"/>
      <c r="AC382" s="404"/>
      <c r="AD382" s="403"/>
      <c r="AE382" s="196"/>
      <c r="AF382" s="404"/>
      <c r="AG382" s="403"/>
      <c r="AH382" s="196"/>
      <c r="AI382" s="404"/>
      <c r="AJ382" s="403"/>
      <c r="AK382" s="196"/>
      <c r="AL382" s="404"/>
      <c r="AM382" s="403"/>
      <c r="AN382" s="196"/>
      <c r="AO382" s="404"/>
      <c r="AP382" s="403"/>
      <c r="AQ382" s="196"/>
      <c r="AR382" s="404"/>
      <c r="AS382" s="403"/>
      <c r="AT382" s="196"/>
      <c r="AU382" s="404"/>
      <c r="AV382" s="403"/>
      <c r="AW382" s="196"/>
      <c r="AX382" s="404"/>
      <c r="AY382" s="403"/>
      <c r="AZ382" s="196"/>
      <c r="BA382" s="404"/>
      <c r="BB382" s="403"/>
      <c r="BC382" s="196"/>
      <c r="BD382" s="404"/>
      <c r="BE382" s="403"/>
      <c r="BF382" s="196"/>
      <c r="BG382" s="404"/>
      <c r="BH382" s="403"/>
      <c r="BI382" s="196"/>
      <c r="BJ382" s="404"/>
      <c r="BK382" s="403"/>
      <c r="BL382" s="196"/>
      <c r="BM382" s="404"/>
      <c r="BN382" s="403"/>
      <c r="BO382" s="196"/>
      <c r="BP382" s="404"/>
      <c r="BQ382" s="403"/>
      <c r="BR382" s="196"/>
      <c r="BS382" s="404"/>
      <c r="BT382" s="403"/>
      <c r="BU382" s="196"/>
      <c r="BV382" s="404"/>
      <c r="BW382" s="403"/>
      <c r="BX382" s="196"/>
      <c r="BY382" s="404"/>
      <c r="BZ382" s="403"/>
      <c r="CA382" s="196"/>
      <c r="CB382" s="404"/>
      <c r="CC382" s="403"/>
      <c r="CD382" s="196"/>
      <c r="CE382" s="404"/>
      <c r="CF382" s="403"/>
      <c r="CG382" s="196"/>
      <c r="CH382" s="404"/>
      <c r="CI382" s="403"/>
      <c r="CJ382" s="196"/>
      <c r="CK382" s="404"/>
      <c r="CL382" s="403"/>
      <c r="CM382" s="196"/>
      <c r="CN382" s="404"/>
    </row>
    <row r="383" spans="7:92" x14ac:dyDescent="0.25">
      <c r="G383" s="390"/>
      <c r="H383" s="390"/>
      <c r="I383" s="390"/>
      <c r="J383" s="194"/>
      <c r="K383" s="195"/>
      <c r="L383" s="195"/>
      <c r="M383" s="195"/>
      <c r="N383" s="194"/>
      <c r="O383" s="196"/>
      <c r="P383" s="196"/>
      <c r="Q383" s="196"/>
      <c r="R383" s="196"/>
      <c r="T383" s="196"/>
      <c r="U383" s="196"/>
      <c r="V383" s="196"/>
      <c r="W383" s="196"/>
      <c r="X383" s="196"/>
      <c r="Y383" s="196"/>
      <c r="Z383" s="398"/>
      <c r="AA383" s="403"/>
      <c r="AB383" s="196"/>
      <c r="AC383" s="404"/>
      <c r="AD383" s="403"/>
      <c r="AE383" s="196"/>
      <c r="AF383" s="404"/>
      <c r="AG383" s="403"/>
      <c r="AH383" s="196"/>
      <c r="AI383" s="404"/>
      <c r="AJ383" s="403"/>
      <c r="AK383" s="196"/>
      <c r="AL383" s="404"/>
      <c r="AM383" s="403"/>
      <c r="AN383" s="196"/>
      <c r="AO383" s="404"/>
      <c r="AP383" s="403"/>
      <c r="AQ383" s="196"/>
      <c r="AR383" s="404"/>
      <c r="AS383" s="403"/>
      <c r="AT383" s="196"/>
      <c r="AU383" s="404"/>
      <c r="AV383" s="403"/>
      <c r="AW383" s="196"/>
      <c r="AX383" s="404"/>
      <c r="AY383" s="403"/>
      <c r="AZ383" s="196"/>
      <c r="BA383" s="404"/>
      <c r="BB383" s="403"/>
      <c r="BC383" s="196"/>
      <c r="BD383" s="404"/>
      <c r="BE383" s="403"/>
      <c r="BF383" s="196"/>
      <c r="BG383" s="404"/>
      <c r="BH383" s="403"/>
      <c r="BI383" s="196"/>
      <c r="BJ383" s="404"/>
      <c r="BK383" s="403"/>
      <c r="BL383" s="196"/>
      <c r="BM383" s="404"/>
      <c r="BN383" s="403"/>
      <c r="BO383" s="196"/>
      <c r="BP383" s="404"/>
      <c r="BQ383" s="403"/>
      <c r="BR383" s="196"/>
      <c r="BS383" s="404"/>
      <c r="BT383" s="403"/>
      <c r="BU383" s="196"/>
      <c r="BV383" s="404"/>
      <c r="BW383" s="403"/>
      <c r="BX383" s="196"/>
      <c r="BY383" s="404"/>
      <c r="BZ383" s="403"/>
      <c r="CA383" s="196"/>
      <c r="CB383" s="404"/>
      <c r="CC383" s="403"/>
      <c r="CD383" s="196"/>
      <c r="CE383" s="404"/>
      <c r="CF383" s="403"/>
      <c r="CG383" s="196"/>
      <c r="CH383" s="404"/>
      <c r="CI383" s="403"/>
      <c r="CJ383" s="196"/>
      <c r="CK383" s="404"/>
      <c r="CL383" s="403"/>
      <c r="CM383" s="196"/>
      <c r="CN383" s="404"/>
    </row>
    <row r="384" spans="7:92" x14ac:dyDescent="0.25">
      <c r="G384" s="390"/>
      <c r="H384" s="390"/>
      <c r="I384" s="390"/>
      <c r="J384" s="194"/>
      <c r="K384" s="195"/>
      <c r="L384" s="195"/>
      <c r="M384" s="195"/>
      <c r="N384" s="194"/>
      <c r="O384" s="196"/>
      <c r="P384" s="196"/>
      <c r="Q384" s="196"/>
      <c r="R384" s="196"/>
      <c r="T384" s="196"/>
      <c r="U384" s="196"/>
      <c r="V384" s="196"/>
      <c r="W384" s="196"/>
      <c r="X384" s="196"/>
      <c r="Y384" s="196"/>
      <c r="Z384" s="398"/>
      <c r="AA384" s="403"/>
      <c r="AB384" s="196"/>
      <c r="AC384" s="404"/>
      <c r="AD384" s="403"/>
      <c r="AE384" s="196"/>
      <c r="AF384" s="404"/>
      <c r="AG384" s="403"/>
      <c r="AH384" s="196"/>
      <c r="AI384" s="404"/>
      <c r="AJ384" s="403"/>
      <c r="AK384" s="196"/>
      <c r="AL384" s="404"/>
      <c r="AM384" s="403"/>
      <c r="AN384" s="196"/>
      <c r="AO384" s="404"/>
      <c r="AP384" s="403"/>
      <c r="AQ384" s="196"/>
      <c r="AR384" s="404"/>
      <c r="AS384" s="403"/>
      <c r="AT384" s="196"/>
      <c r="AU384" s="404"/>
      <c r="AV384" s="403"/>
      <c r="AW384" s="196"/>
      <c r="AX384" s="404"/>
      <c r="AY384" s="403"/>
      <c r="AZ384" s="196"/>
      <c r="BA384" s="404"/>
      <c r="BB384" s="403"/>
      <c r="BC384" s="196"/>
      <c r="BD384" s="404"/>
      <c r="BE384" s="403"/>
      <c r="BF384" s="196"/>
      <c r="BG384" s="404"/>
      <c r="BH384" s="403"/>
      <c r="BI384" s="196"/>
      <c r="BJ384" s="404"/>
      <c r="BK384" s="403"/>
      <c r="BL384" s="196"/>
      <c r="BM384" s="404"/>
      <c r="BN384" s="403"/>
      <c r="BO384" s="196"/>
      <c r="BP384" s="404"/>
      <c r="BQ384" s="403"/>
      <c r="BR384" s="196"/>
      <c r="BS384" s="404"/>
      <c r="BT384" s="403"/>
      <c r="BU384" s="196"/>
      <c r="BV384" s="404"/>
      <c r="BW384" s="403"/>
      <c r="BX384" s="196"/>
      <c r="BY384" s="404"/>
      <c r="BZ384" s="403"/>
      <c r="CA384" s="196"/>
      <c r="CB384" s="404"/>
      <c r="CC384" s="403"/>
      <c r="CD384" s="196"/>
      <c r="CE384" s="404"/>
      <c r="CF384" s="403"/>
      <c r="CG384" s="196"/>
      <c r="CH384" s="404"/>
      <c r="CI384" s="403"/>
      <c r="CJ384" s="196"/>
      <c r="CK384" s="404"/>
      <c r="CL384" s="403"/>
      <c r="CM384" s="196"/>
      <c r="CN384" s="404"/>
    </row>
    <row r="385" spans="7:92" x14ac:dyDescent="0.25">
      <c r="G385" s="390"/>
      <c r="H385" s="390"/>
      <c r="I385" s="390"/>
      <c r="J385" s="194"/>
      <c r="K385" s="195"/>
      <c r="L385" s="195"/>
      <c r="M385" s="195"/>
      <c r="N385" s="194"/>
      <c r="O385" s="196"/>
      <c r="P385" s="196"/>
      <c r="Q385" s="196"/>
      <c r="R385" s="196"/>
      <c r="T385" s="196"/>
      <c r="U385" s="196"/>
      <c r="V385" s="196"/>
      <c r="W385" s="196"/>
      <c r="X385" s="196"/>
      <c r="Y385" s="196"/>
      <c r="Z385" s="398"/>
      <c r="AA385" s="403"/>
      <c r="AB385" s="196"/>
      <c r="AC385" s="404"/>
      <c r="AD385" s="403"/>
      <c r="AE385" s="196"/>
      <c r="AF385" s="404"/>
      <c r="AG385" s="403"/>
      <c r="AH385" s="196"/>
      <c r="AI385" s="404"/>
      <c r="AJ385" s="403"/>
      <c r="AK385" s="196"/>
      <c r="AL385" s="404"/>
      <c r="AM385" s="403"/>
      <c r="AN385" s="196"/>
      <c r="AO385" s="404"/>
      <c r="AP385" s="403"/>
      <c r="AQ385" s="196"/>
      <c r="AR385" s="404"/>
      <c r="AS385" s="403"/>
      <c r="AT385" s="196"/>
      <c r="AU385" s="404"/>
      <c r="AV385" s="403"/>
      <c r="AW385" s="196"/>
      <c r="AX385" s="404"/>
      <c r="AY385" s="403"/>
      <c r="AZ385" s="196"/>
      <c r="BA385" s="404"/>
      <c r="BB385" s="403"/>
      <c r="BC385" s="196"/>
      <c r="BD385" s="404"/>
      <c r="BE385" s="403"/>
      <c r="BF385" s="196"/>
      <c r="BG385" s="404"/>
      <c r="BH385" s="403"/>
      <c r="BI385" s="196"/>
      <c r="BJ385" s="404"/>
      <c r="BK385" s="403"/>
      <c r="BL385" s="196"/>
      <c r="BM385" s="404"/>
      <c r="BN385" s="403"/>
      <c r="BO385" s="196"/>
      <c r="BP385" s="404"/>
      <c r="BQ385" s="403"/>
      <c r="BR385" s="196"/>
      <c r="BS385" s="404"/>
      <c r="BT385" s="403"/>
      <c r="BU385" s="196"/>
      <c r="BV385" s="404"/>
      <c r="BW385" s="403"/>
      <c r="BX385" s="196"/>
      <c r="BY385" s="404"/>
      <c r="BZ385" s="403"/>
      <c r="CA385" s="196"/>
      <c r="CB385" s="404"/>
      <c r="CC385" s="403"/>
      <c r="CD385" s="196"/>
      <c r="CE385" s="404"/>
      <c r="CF385" s="403"/>
      <c r="CG385" s="196"/>
      <c r="CH385" s="404"/>
      <c r="CI385" s="403"/>
      <c r="CJ385" s="196"/>
      <c r="CK385" s="404"/>
      <c r="CL385" s="403"/>
      <c r="CM385" s="196"/>
      <c r="CN385" s="404"/>
    </row>
    <row r="386" spans="7:92" x14ac:dyDescent="0.25">
      <c r="G386" s="390"/>
      <c r="H386" s="390"/>
      <c r="I386" s="390"/>
      <c r="J386" s="194"/>
      <c r="K386" s="195"/>
      <c r="L386" s="195"/>
      <c r="M386" s="195"/>
      <c r="N386" s="194"/>
      <c r="O386" s="196"/>
      <c r="P386" s="196"/>
      <c r="Q386" s="196"/>
      <c r="R386" s="196"/>
      <c r="T386" s="196"/>
      <c r="U386" s="196"/>
      <c r="V386" s="196"/>
      <c r="W386" s="196"/>
      <c r="X386" s="196"/>
      <c r="Y386" s="196"/>
      <c r="Z386" s="398"/>
      <c r="AA386" s="403"/>
      <c r="AB386" s="196"/>
      <c r="AC386" s="404"/>
      <c r="AD386" s="403"/>
      <c r="AE386" s="196"/>
      <c r="AF386" s="404"/>
      <c r="AG386" s="403"/>
      <c r="AH386" s="196"/>
      <c r="AI386" s="404"/>
      <c r="AJ386" s="403"/>
      <c r="AK386" s="196"/>
      <c r="AL386" s="404"/>
      <c r="AM386" s="403"/>
      <c r="AN386" s="196"/>
      <c r="AO386" s="404"/>
      <c r="AP386" s="403"/>
      <c r="AQ386" s="196"/>
      <c r="AR386" s="404"/>
      <c r="AS386" s="403"/>
      <c r="AT386" s="196"/>
      <c r="AU386" s="404"/>
      <c r="AV386" s="403"/>
      <c r="AW386" s="196"/>
      <c r="AX386" s="404"/>
      <c r="AY386" s="403"/>
      <c r="AZ386" s="196"/>
      <c r="BA386" s="404"/>
      <c r="BB386" s="403"/>
      <c r="BC386" s="196"/>
      <c r="BD386" s="404"/>
      <c r="BE386" s="403"/>
      <c r="BF386" s="196"/>
      <c r="BG386" s="404"/>
      <c r="BH386" s="403"/>
      <c r="BI386" s="196"/>
      <c r="BJ386" s="404"/>
      <c r="BK386" s="403"/>
      <c r="BL386" s="196"/>
      <c r="BM386" s="404"/>
      <c r="BN386" s="403"/>
      <c r="BO386" s="196"/>
      <c r="BP386" s="404"/>
      <c r="BQ386" s="403"/>
      <c r="BR386" s="196"/>
      <c r="BS386" s="404"/>
      <c r="BT386" s="403"/>
      <c r="BU386" s="196"/>
      <c r="BV386" s="404"/>
      <c r="BW386" s="403"/>
      <c r="BX386" s="196"/>
      <c r="BY386" s="404"/>
      <c r="BZ386" s="403"/>
      <c r="CA386" s="196"/>
      <c r="CB386" s="404"/>
      <c r="CC386" s="403"/>
      <c r="CD386" s="196"/>
      <c r="CE386" s="404"/>
      <c r="CF386" s="403"/>
      <c r="CG386" s="196"/>
      <c r="CH386" s="404"/>
      <c r="CI386" s="403"/>
      <c r="CJ386" s="196"/>
      <c r="CK386" s="404"/>
      <c r="CL386" s="403"/>
      <c r="CM386" s="196"/>
      <c r="CN386" s="404"/>
    </row>
    <row r="387" spans="7:92" x14ac:dyDescent="0.25">
      <c r="G387" s="390"/>
      <c r="H387" s="390"/>
      <c r="I387" s="390"/>
      <c r="J387" s="194"/>
      <c r="K387" s="195"/>
      <c r="L387" s="195"/>
      <c r="M387" s="195"/>
      <c r="N387" s="194"/>
      <c r="O387" s="196"/>
      <c r="P387" s="196"/>
      <c r="Q387" s="196"/>
      <c r="R387" s="196"/>
      <c r="T387" s="196"/>
      <c r="U387" s="196"/>
      <c r="V387" s="196"/>
      <c r="W387" s="196"/>
      <c r="X387" s="196"/>
      <c r="Y387" s="196"/>
      <c r="Z387" s="398"/>
      <c r="AA387" s="403"/>
      <c r="AB387" s="196"/>
      <c r="AC387" s="404"/>
      <c r="AD387" s="403"/>
      <c r="AE387" s="196"/>
      <c r="AF387" s="404"/>
      <c r="AG387" s="403"/>
      <c r="AH387" s="196"/>
      <c r="AI387" s="404"/>
      <c r="AJ387" s="403"/>
      <c r="AK387" s="196"/>
      <c r="AL387" s="404"/>
      <c r="AM387" s="403"/>
      <c r="AN387" s="196"/>
      <c r="AO387" s="404"/>
      <c r="AP387" s="403"/>
      <c r="AQ387" s="196"/>
      <c r="AR387" s="404"/>
      <c r="AS387" s="403"/>
      <c r="AT387" s="196"/>
      <c r="AU387" s="404"/>
      <c r="AV387" s="403"/>
      <c r="AW387" s="196"/>
      <c r="AX387" s="404"/>
      <c r="AY387" s="403"/>
      <c r="AZ387" s="196"/>
      <c r="BA387" s="404"/>
      <c r="BB387" s="403"/>
      <c r="BC387" s="196"/>
      <c r="BD387" s="404"/>
      <c r="BE387" s="403"/>
      <c r="BF387" s="196"/>
      <c r="BG387" s="404"/>
      <c r="BH387" s="403"/>
      <c r="BI387" s="196"/>
      <c r="BJ387" s="404"/>
      <c r="BK387" s="403"/>
      <c r="BL387" s="196"/>
      <c r="BM387" s="404"/>
      <c r="BN387" s="403"/>
      <c r="BO387" s="196"/>
      <c r="BP387" s="404"/>
      <c r="BQ387" s="403"/>
      <c r="BR387" s="196"/>
      <c r="BS387" s="404"/>
      <c r="BT387" s="403"/>
      <c r="BU387" s="196"/>
      <c r="BV387" s="404"/>
      <c r="BW387" s="403"/>
      <c r="BX387" s="196"/>
      <c r="BY387" s="404"/>
      <c r="BZ387" s="403"/>
      <c r="CA387" s="196"/>
      <c r="CB387" s="404"/>
      <c r="CC387" s="403"/>
      <c r="CD387" s="196"/>
      <c r="CE387" s="404"/>
      <c r="CF387" s="403"/>
      <c r="CG387" s="196"/>
      <c r="CH387" s="404"/>
      <c r="CI387" s="403"/>
      <c r="CJ387" s="196"/>
      <c r="CK387" s="404"/>
      <c r="CL387" s="403"/>
      <c r="CM387" s="196"/>
      <c r="CN387" s="404"/>
    </row>
    <row r="388" spans="7:92" x14ac:dyDescent="0.25">
      <c r="G388" s="390"/>
      <c r="H388" s="390"/>
      <c r="I388" s="390"/>
      <c r="J388" s="194"/>
      <c r="K388" s="195"/>
      <c r="L388" s="195"/>
      <c r="M388" s="195"/>
      <c r="N388" s="194"/>
      <c r="O388" s="196"/>
      <c r="P388" s="196"/>
      <c r="Q388" s="196"/>
      <c r="R388" s="196"/>
      <c r="T388" s="196"/>
      <c r="U388" s="196"/>
      <c r="V388" s="196"/>
      <c r="W388" s="196"/>
      <c r="X388" s="196"/>
      <c r="Y388" s="196"/>
      <c r="Z388" s="398"/>
      <c r="AA388" s="403"/>
      <c r="AB388" s="196"/>
      <c r="AC388" s="404"/>
      <c r="AD388" s="403"/>
      <c r="AE388" s="196"/>
      <c r="AF388" s="404"/>
      <c r="AG388" s="403"/>
      <c r="AH388" s="196"/>
      <c r="AI388" s="404"/>
      <c r="AJ388" s="403"/>
      <c r="AK388" s="196"/>
      <c r="AL388" s="404"/>
      <c r="AM388" s="403"/>
      <c r="AN388" s="196"/>
      <c r="AO388" s="404"/>
      <c r="AP388" s="403"/>
      <c r="AQ388" s="196"/>
      <c r="AR388" s="404"/>
      <c r="AS388" s="403"/>
      <c r="AT388" s="196"/>
      <c r="AU388" s="404"/>
      <c r="AV388" s="403"/>
      <c r="AW388" s="196"/>
      <c r="AX388" s="404"/>
      <c r="AY388" s="403"/>
      <c r="AZ388" s="196"/>
      <c r="BA388" s="404"/>
      <c r="BB388" s="403"/>
      <c r="BC388" s="196"/>
      <c r="BD388" s="404"/>
      <c r="BE388" s="403"/>
      <c r="BF388" s="196"/>
      <c r="BG388" s="404"/>
      <c r="BH388" s="403"/>
      <c r="BI388" s="196"/>
      <c r="BJ388" s="404"/>
      <c r="BK388" s="403"/>
      <c r="BL388" s="196"/>
      <c r="BM388" s="404"/>
      <c r="BN388" s="403"/>
      <c r="BO388" s="196"/>
      <c r="BP388" s="404"/>
      <c r="BQ388" s="403"/>
      <c r="BR388" s="196"/>
      <c r="BS388" s="404"/>
      <c r="BT388" s="403"/>
      <c r="BU388" s="196"/>
      <c r="BV388" s="404"/>
      <c r="BW388" s="403"/>
      <c r="BX388" s="196"/>
      <c r="BY388" s="404"/>
      <c r="BZ388" s="403"/>
      <c r="CA388" s="196"/>
      <c r="CB388" s="404"/>
      <c r="CC388" s="403"/>
      <c r="CD388" s="196"/>
      <c r="CE388" s="404"/>
      <c r="CF388" s="403"/>
      <c r="CG388" s="196"/>
      <c r="CH388" s="404"/>
      <c r="CI388" s="403"/>
      <c r="CJ388" s="196"/>
      <c r="CK388" s="404"/>
      <c r="CL388" s="403"/>
      <c r="CM388" s="196"/>
      <c r="CN388" s="404"/>
    </row>
    <row r="389" spans="7:92" x14ac:dyDescent="0.25">
      <c r="G389" s="390"/>
      <c r="H389" s="390"/>
      <c r="I389" s="390"/>
      <c r="J389" s="194"/>
      <c r="K389" s="195"/>
      <c r="L389" s="195"/>
      <c r="M389" s="195"/>
      <c r="N389" s="194"/>
      <c r="O389" s="196"/>
      <c r="P389" s="196"/>
      <c r="Q389" s="196"/>
      <c r="R389" s="196"/>
      <c r="T389" s="196"/>
      <c r="U389" s="196"/>
      <c r="V389" s="196"/>
      <c r="W389" s="196"/>
      <c r="X389" s="196"/>
      <c r="Y389" s="196"/>
      <c r="Z389" s="398"/>
      <c r="AA389" s="403"/>
      <c r="AB389" s="196"/>
      <c r="AC389" s="404"/>
      <c r="AD389" s="403"/>
      <c r="AE389" s="196"/>
      <c r="AF389" s="404"/>
      <c r="AG389" s="403"/>
      <c r="AH389" s="196"/>
      <c r="AI389" s="404"/>
      <c r="AJ389" s="403"/>
      <c r="AK389" s="196"/>
      <c r="AL389" s="404"/>
      <c r="AM389" s="403"/>
      <c r="AN389" s="196"/>
      <c r="AO389" s="404"/>
      <c r="AP389" s="403"/>
      <c r="AQ389" s="196"/>
      <c r="AR389" s="404"/>
      <c r="AS389" s="403"/>
      <c r="AT389" s="196"/>
      <c r="AU389" s="404"/>
      <c r="AV389" s="403"/>
      <c r="AW389" s="196"/>
      <c r="AX389" s="404"/>
      <c r="AY389" s="403"/>
      <c r="AZ389" s="196"/>
      <c r="BA389" s="404"/>
      <c r="BB389" s="403"/>
      <c r="BC389" s="196"/>
      <c r="BD389" s="404"/>
      <c r="BE389" s="403"/>
      <c r="BF389" s="196"/>
      <c r="BG389" s="404"/>
      <c r="BH389" s="403"/>
      <c r="BI389" s="196"/>
      <c r="BJ389" s="404"/>
      <c r="BK389" s="403"/>
      <c r="BL389" s="196"/>
      <c r="BM389" s="404"/>
      <c r="BN389" s="403"/>
      <c r="BO389" s="196"/>
      <c r="BP389" s="404"/>
      <c r="BQ389" s="403"/>
      <c r="BR389" s="196"/>
      <c r="BS389" s="404"/>
      <c r="BT389" s="403"/>
      <c r="BU389" s="196"/>
      <c r="BV389" s="404"/>
      <c r="BW389" s="403"/>
      <c r="BX389" s="196"/>
      <c r="BY389" s="404"/>
      <c r="BZ389" s="403"/>
      <c r="CA389" s="196"/>
      <c r="CB389" s="404"/>
      <c r="CC389" s="403"/>
      <c r="CD389" s="196"/>
      <c r="CE389" s="404"/>
      <c r="CF389" s="403"/>
      <c r="CG389" s="196"/>
      <c r="CH389" s="404"/>
      <c r="CI389" s="403"/>
      <c r="CJ389" s="196"/>
      <c r="CK389" s="404"/>
      <c r="CL389" s="403"/>
      <c r="CM389" s="196"/>
      <c r="CN389" s="404"/>
    </row>
    <row r="390" spans="7:92" x14ac:dyDescent="0.25">
      <c r="G390" s="390"/>
      <c r="H390" s="390"/>
      <c r="I390" s="390"/>
      <c r="J390" s="194"/>
      <c r="K390" s="195"/>
      <c r="L390" s="195"/>
      <c r="M390" s="195"/>
      <c r="N390" s="194"/>
      <c r="O390" s="196"/>
      <c r="P390" s="196"/>
      <c r="Q390" s="196"/>
      <c r="R390" s="196"/>
      <c r="T390" s="196"/>
      <c r="U390" s="196"/>
      <c r="V390" s="196"/>
      <c r="W390" s="196"/>
      <c r="X390" s="196"/>
      <c r="Y390" s="196"/>
      <c r="Z390" s="398"/>
      <c r="AA390" s="403"/>
      <c r="AB390" s="196"/>
      <c r="AC390" s="404"/>
      <c r="AD390" s="403"/>
      <c r="AE390" s="196"/>
      <c r="AF390" s="404"/>
      <c r="AG390" s="403"/>
      <c r="AH390" s="196"/>
      <c r="AI390" s="404"/>
      <c r="AJ390" s="403"/>
      <c r="AK390" s="196"/>
      <c r="AL390" s="404"/>
      <c r="AM390" s="403"/>
      <c r="AN390" s="196"/>
      <c r="AO390" s="404"/>
      <c r="AP390" s="403"/>
      <c r="AQ390" s="196"/>
      <c r="AR390" s="404"/>
      <c r="AS390" s="403"/>
      <c r="AT390" s="196"/>
      <c r="AU390" s="404"/>
      <c r="AV390" s="403"/>
      <c r="AW390" s="196"/>
      <c r="AX390" s="404"/>
      <c r="AY390" s="403"/>
      <c r="AZ390" s="196"/>
      <c r="BA390" s="404"/>
      <c r="BB390" s="403"/>
      <c r="BC390" s="196"/>
      <c r="BD390" s="404"/>
      <c r="BE390" s="403"/>
      <c r="BF390" s="196"/>
      <c r="BG390" s="404"/>
      <c r="BH390" s="403"/>
      <c r="BI390" s="196"/>
      <c r="BJ390" s="404"/>
      <c r="BK390" s="403"/>
      <c r="BL390" s="196"/>
      <c r="BM390" s="404"/>
      <c r="BN390" s="403"/>
      <c r="BO390" s="196"/>
      <c r="BP390" s="404"/>
      <c r="BQ390" s="403"/>
      <c r="BR390" s="196"/>
      <c r="BS390" s="404"/>
      <c r="BT390" s="403"/>
      <c r="BU390" s="196"/>
      <c r="BV390" s="404"/>
      <c r="BW390" s="403"/>
      <c r="BX390" s="196"/>
      <c r="BY390" s="404"/>
      <c r="BZ390" s="403"/>
      <c r="CA390" s="196"/>
      <c r="CB390" s="404"/>
      <c r="CC390" s="403"/>
      <c r="CD390" s="196"/>
      <c r="CE390" s="404"/>
      <c r="CF390" s="403"/>
      <c r="CG390" s="196"/>
      <c r="CH390" s="404"/>
      <c r="CI390" s="403"/>
      <c r="CJ390" s="196"/>
      <c r="CK390" s="404"/>
      <c r="CL390" s="403"/>
      <c r="CM390" s="196"/>
      <c r="CN390" s="404"/>
    </row>
    <row r="391" spans="7:92" x14ac:dyDescent="0.25">
      <c r="G391" s="390"/>
      <c r="H391" s="390"/>
      <c r="I391" s="390"/>
      <c r="J391" s="194"/>
      <c r="K391" s="195"/>
      <c r="L391" s="195"/>
      <c r="M391" s="195"/>
      <c r="N391" s="194"/>
      <c r="O391" s="196"/>
      <c r="P391" s="196"/>
      <c r="Q391" s="196"/>
      <c r="R391" s="196"/>
      <c r="T391" s="196"/>
      <c r="U391" s="196"/>
      <c r="V391" s="196"/>
      <c r="W391" s="196"/>
      <c r="X391" s="196"/>
      <c r="Y391" s="196"/>
      <c r="Z391" s="398"/>
      <c r="AA391" s="403"/>
      <c r="AB391" s="196"/>
      <c r="AC391" s="404"/>
      <c r="AD391" s="403"/>
      <c r="AE391" s="196"/>
      <c r="AF391" s="404"/>
      <c r="AG391" s="403"/>
      <c r="AH391" s="196"/>
      <c r="AI391" s="404"/>
      <c r="AJ391" s="403"/>
      <c r="AK391" s="196"/>
      <c r="AL391" s="404"/>
      <c r="AM391" s="403"/>
      <c r="AN391" s="196"/>
      <c r="AO391" s="404"/>
      <c r="AP391" s="403"/>
      <c r="AQ391" s="196"/>
      <c r="AR391" s="404"/>
      <c r="AS391" s="403"/>
      <c r="AT391" s="196"/>
      <c r="AU391" s="404"/>
      <c r="AV391" s="403"/>
      <c r="AW391" s="196"/>
      <c r="AX391" s="404"/>
      <c r="AY391" s="403"/>
      <c r="AZ391" s="196"/>
      <c r="BA391" s="404"/>
      <c r="BB391" s="403"/>
      <c r="BC391" s="196"/>
      <c r="BD391" s="404"/>
      <c r="BE391" s="403"/>
      <c r="BF391" s="196"/>
      <c r="BG391" s="404"/>
      <c r="BH391" s="403"/>
      <c r="BI391" s="196"/>
      <c r="BJ391" s="404"/>
      <c r="BK391" s="403"/>
      <c r="BL391" s="196"/>
      <c r="BM391" s="404"/>
      <c r="BN391" s="403"/>
      <c r="BO391" s="196"/>
      <c r="BP391" s="404"/>
      <c r="BQ391" s="403"/>
      <c r="BR391" s="196"/>
      <c r="BS391" s="404"/>
      <c r="BT391" s="403"/>
      <c r="BU391" s="196"/>
      <c r="BV391" s="404"/>
      <c r="BW391" s="403"/>
      <c r="BX391" s="196"/>
      <c r="BY391" s="404"/>
      <c r="BZ391" s="403"/>
      <c r="CA391" s="196"/>
      <c r="CB391" s="404"/>
      <c r="CC391" s="403"/>
      <c r="CD391" s="196"/>
      <c r="CE391" s="404"/>
      <c r="CF391" s="403"/>
      <c r="CG391" s="196"/>
      <c r="CH391" s="404"/>
      <c r="CI391" s="403"/>
      <c r="CJ391" s="196"/>
      <c r="CK391" s="404"/>
      <c r="CL391" s="403"/>
      <c r="CM391" s="196"/>
      <c r="CN391" s="404"/>
    </row>
    <row r="392" spans="7:92" x14ac:dyDescent="0.25">
      <c r="G392" s="390"/>
      <c r="H392" s="390"/>
      <c r="I392" s="390"/>
      <c r="J392" s="194"/>
      <c r="K392" s="195"/>
      <c r="L392" s="195"/>
      <c r="M392" s="195"/>
      <c r="N392" s="194"/>
      <c r="O392" s="196"/>
      <c r="P392" s="196"/>
      <c r="Q392" s="196"/>
      <c r="R392" s="196"/>
      <c r="T392" s="196"/>
      <c r="U392" s="196"/>
      <c r="V392" s="196"/>
      <c r="W392" s="196"/>
      <c r="X392" s="196"/>
      <c r="Y392" s="196"/>
      <c r="Z392" s="398"/>
      <c r="AA392" s="403"/>
      <c r="AB392" s="196"/>
      <c r="AC392" s="404"/>
      <c r="AD392" s="403"/>
      <c r="AE392" s="196"/>
      <c r="AF392" s="404"/>
      <c r="AG392" s="403"/>
      <c r="AH392" s="196"/>
      <c r="AI392" s="404"/>
      <c r="AJ392" s="403"/>
      <c r="AK392" s="196"/>
      <c r="AL392" s="404"/>
      <c r="AM392" s="403"/>
      <c r="AN392" s="196"/>
      <c r="AO392" s="404"/>
      <c r="AP392" s="403"/>
      <c r="AQ392" s="196"/>
      <c r="AR392" s="404"/>
      <c r="AS392" s="403"/>
      <c r="AT392" s="196"/>
      <c r="AU392" s="404"/>
      <c r="AV392" s="403"/>
      <c r="AW392" s="196"/>
      <c r="AX392" s="404"/>
      <c r="AY392" s="403"/>
      <c r="AZ392" s="196"/>
      <c r="BA392" s="404"/>
      <c r="BB392" s="403"/>
      <c r="BC392" s="196"/>
      <c r="BD392" s="404"/>
      <c r="BE392" s="403"/>
      <c r="BF392" s="196"/>
      <c r="BG392" s="404"/>
      <c r="BH392" s="403"/>
      <c r="BI392" s="196"/>
      <c r="BJ392" s="404"/>
      <c r="BK392" s="403"/>
      <c r="BL392" s="196"/>
      <c r="BM392" s="404"/>
      <c r="BN392" s="403"/>
      <c r="BO392" s="196"/>
      <c r="BP392" s="404"/>
      <c r="BQ392" s="403"/>
      <c r="BR392" s="196"/>
      <c r="BS392" s="404"/>
      <c r="BT392" s="403"/>
      <c r="BU392" s="196"/>
      <c r="BV392" s="404"/>
      <c r="BW392" s="403"/>
      <c r="BX392" s="196"/>
      <c r="BY392" s="404"/>
      <c r="BZ392" s="403"/>
      <c r="CA392" s="196"/>
      <c r="CB392" s="404"/>
      <c r="CC392" s="403"/>
      <c r="CD392" s="196"/>
      <c r="CE392" s="404"/>
      <c r="CF392" s="403"/>
      <c r="CG392" s="196"/>
      <c r="CH392" s="404"/>
      <c r="CI392" s="403"/>
      <c r="CJ392" s="196"/>
      <c r="CK392" s="404"/>
      <c r="CL392" s="403"/>
      <c r="CM392" s="196"/>
      <c r="CN392" s="404"/>
    </row>
    <row r="393" spans="7:92" x14ac:dyDescent="0.25">
      <c r="G393" s="390"/>
      <c r="H393" s="390"/>
      <c r="I393" s="390"/>
      <c r="J393" s="194"/>
      <c r="K393" s="195"/>
      <c r="L393" s="195"/>
      <c r="M393" s="195"/>
      <c r="N393" s="194"/>
      <c r="O393" s="196"/>
      <c r="P393" s="196"/>
      <c r="Q393" s="196"/>
      <c r="R393" s="196"/>
      <c r="T393" s="196"/>
      <c r="U393" s="196"/>
      <c r="V393" s="196"/>
      <c r="W393" s="196"/>
      <c r="X393" s="196"/>
      <c r="Y393" s="196"/>
      <c r="Z393" s="398"/>
      <c r="AA393" s="403"/>
      <c r="AB393" s="196"/>
      <c r="AC393" s="404"/>
      <c r="AD393" s="403"/>
      <c r="AE393" s="196"/>
      <c r="AF393" s="404"/>
      <c r="AG393" s="403"/>
      <c r="AH393" s="196"/>
      <c r="AI393" s="404"/>
      <c r="AJ393" s="403"/>
      <c r="AK393" s="196"/>
      <c r="AL393" s="404"/>
      <c r="AM393" s="403"/>
      <c r="AN393" s="196"/>
      <c r="AO393" s="404"/>
      <c r="AP393" s="403"/>
      <c r="AQ393" s="196"/>
      <c r="AR393" s="404"/>
      <c r="AS393" s="403"/>
      <c r="AT393" s="196"/>
      <c r="AU393" s="404"/>
      <c r="AV393" s="403"/>
      <c r="AW393" s="196"/>
      <c r="AX393" s="404"/>
      <c r="AY393" s="403"/>
      <c r="AZ393" s="196"/>
      <c r="BA393" s="404"/>
      <c r="BB393" s="403"/>
      <c r="BC393" s="196"/>
      <c r="BD393" s="404"/>
      <c r="BE393" s="403"/>
      <c r="BF393" s="196"/>
      <c r="BG393" s="404"/>
      <c r="BH393" s="403"/>
      <c r="BI393" s="196"/>
      <c r="BJ393" s="404"/>
      <c r="BK393" s="403"/>
      <c r="BL393" s="196"/>
      <c r="BM393" s="404"/>
      <c r="BN393" s="403"/>
      <c r="BO393" s="196"/>
      <c r="BP393" s="404"/>
      <c r="BQ393" s="403"/>
      <c r="BR393" s="196"/>
      <c r="BS393" s="404"/>
      <c r="BT393" s="403"/>
      <c r="BU393" s="196"/>
      <c r="BV393" s="404"/>
      <c r="BW393" s="403"/>
      <c r="BX393" s="196"/>
      <c r="BY393" s="404"/>
      <c r="BZ393" s="403"/>
      <c r="CA393" s="196"/>
      <c r="CB393" s="404"/>
      <c r="CC393" s="403"/>
      <c r="CD393" s="196"/>
      <c r="CE393" s="404"/>
      <c r="CF393" s="403"/>
      <c r="CG393" s="196"/>
      <c r="CH393" s="404"/>
      <c r="CI393" s="403"/>
      <c r="CJ393" s="196"/>
      <c r="CK393" s="404"/>
      <c r="CL393" s="403"/>
      <c r="CM393" s="196"/>
      <c r="CN393" s="404"/>
    </row>
    <row r="394" spans="7:92" x14ac:dyDescent="0.25">
      <c r="G394" s="390"/>
      <c r="H394" s="390"/>
      <c r="I394" s="390"/>
      <c r="J394" s="194"/>
      <c r="K394" s="195"/>
      <c r="L394" s="195"/>
      <c r="M394" s="195"/>
      <c r="N394" s="194"/>
      <c r="O394" s="196"/>
      <c r="P394" s="196"/>
      <c r="Q394" s="196"/>
      <c r="R394" s="196"/>
      <c r="T394" s="196"/>
      <c r="U394" s="196"/>
      <c r="V394" s="196"/>
      <c r="W394" s="196"/>
      <c r="X394" s="196"/>
      <c r="Y394" s="196"/>
      <c r="Z394" s="398"/>
      <c r="AA394" s="403"/>
      <c r="AB394" s="196"/>
      <c r="AC394" s="404"/>
      <c r="AD394" s="403"/>
      <c r="AE394" s="196"/>
      <c r="AF394" s="404"/>
      <c r="AG394" s="403"/>
      <c r="AH394" s="196"/>
      <c r="AI394" s="404"/>
      <c r="AJ394" s="403"/>
      <c r="AK394" s="196"/>
      <c r="AL394" s="404"/>
      <c r="AM394" s="403"/>
      <c r="AN394" s="196"/>
      <c r="AO394" s="404"/>
      <c r="AP394" s="403"/>
      <c r="AQ394" s="196"/>
      <c r="AR394" s="404"/>
      <c r="AS394" s="403"/>
      <c r="AT394" s="196"/>
      <c r="AU394" s="404"/>
      <c r="AV394" s="403"/>
      <c r="AW394" s="196"/>
      <c r="AX394" s="404"/>
      <c r="AY394" s="403"/>
      <c r="AZ394" s="196"/>
      <c r="BA394" s="404"/>
      <c r="BB394" s="403"/>
      <c r="BC394" s="196"/>
      <c r="BD394" s="404"/>
      <c r="BE394" s="403"/>
      <c r="BF394" s="196"/>
      <c r="BG394" s="404"/>
      <c r="BH394" s="403"/>
      <c r="BI394" s="196"/>
      <c r="BJ394" s="404"/>
      <c r="BK394" s="403"/>
      <c r="BL394" s="196"/>
      <c r="BM394" s="404"/>
      <c r="BN394" s="403"/>
      <c r="BO394" s="196"/>
      <c r="BP394" s="404"/>
      <c r="BQ394" s="403"/>
      <c r="BR394" s="196"/>
      <c r="BS394" s="404"/>
      <c r="BT394" s="403"/>
      <c r="BU394" s="196"/>
      <c r="BV394" s="404"/>
      <c r="BW394" s="403"/>
      <c r="BX394" s="196"/>
      <c r="BY394" s="404"/>
      <c r="BZ394" s="403"/>
      <c r="CA394" s="196"/>
      <c r="CB394" s="404"/>
      <c r="CC394" s="403"/>
      <c r="CD394" s="196"/>
      <c r="CE394" s="404"/>
      <c r="CF394" s="403"/>
      <c r="CG394" s="196"/>
      <c r="CH394" s="404"/>
      <c r="CI394" s="403"/>
      <c r="CJ394" s="196"/>
      <c r="CK394" s="404"/>
      <c r="CL394" s="403"/>
      <c r="CM394" s="196"/>
      <c r="CN394" s="404"/>
    </row>
    <row r="395" spans="7:92" x14ac:dyDescent="0.25">
      <c r="G395" s="390"/>
      <c r="H395" s="390"/>
      <c r="I395" s="390"/>
      <c r="J395" s="194"/>
      <c r="K395" s="195"/>
      <c r="L395" s="195"/>
      <c r="M395" s="195"/>
      <c r="N395" s="194"/>
      <c r="O395" s="196"/>
      <c r="P395" s="196"/>
      <c r="Q395" s="196"/>
      <c r="R395" s="196"/>
      <c r="T395" s="196"/>
      <c r="U395" s="196"/>
      <c r="V395" s="196"/>
      <c r="W395" s="196"/>
      <c r="X395" s="196"/>
      <c r="Y395" s="196"/>
      <c r="Z395" s="398"/>
      <c r="AA395" s="403"/>
      <c r="AB395" s="196"/>
      <c r="AC395" s="404"/>
      <c r="AD395" s="403"/>
      <c r="AE395" s="196"/>
      <c r="AF395" s="404"/>
      <c r="AG395" s="403"/>
      <c r="AH395" s="196"/>
      <c r="AI395" s="404"/>
      <c r="AJ395" s="403"/>
      <c r="AK395" s="196"/>
      <c r="AL395" s="404"/>
      <c r="AM395" s="403"/>
      <c r="AN395" s="196"/>
      <c r="AO395" s="404"/>
      <c r="AP395" s="403"/>
      <c r="AQ395" s="196"/>
      <c r="AR395" s="404"/>
      <c r="AS395" s="403"/>
      <c r="AT395" s="196"/>
      <c r="AU395" s="404"/>
      <c r="AV395" s="403"/>
      <c r="AW395" s="196"/>
      <c r="AX395" s="404"/>
      <c r="AY395" s="403"/>
      <c r="AZ395" s="196"/>
      <c r="BA395" s="404"/>
      <c r="BB395" s="403"/>
      <c r="BC395" s="196"/>
      <c r="BD395" s="404"/>
      <c r="BE395" s="403"/>
      <c r="BF395" s="196"/>
      <c r="BG395" s="404"/>
      <c r="BH395" s="403"/>
      <c r="BI395" s="196"/>
      <c r="BJ395" s="404"/>
      <c r="BK395" s="403"/>
      <c r="BL395" s="196"/>
      <c r="BM395" s="404"/>
      <c r="BN395" s="403"/>
      <c r="BO395" s="196"/>
      <c r="BP395" s="404"/>
      <c r="BQ395" s="403"/>
      <c r="BR395" s="196"/>
      <c r="BS395" s="404"/>
      <c r="BT395" s="403"/>
      <c r="BU395" s="196"/>
      <c r="BV395" s="404"/>
      <c r="BW395" s="403"/>
      <c r="BX395" s="196"/>
      <c r="BY395" s="404"/>
      <c r="BZ395" s="403"/>
      <c r="CA395" s="196"/>
      <c r="CB395" s="404"/>
      <c r="CC395" s="403"/>
      <c r="CD395" s="196"/>
      <c r="CE395" s="404"/>
      <c r="CF395" s="403"/>
      <c r="CG395" s="196"/>
      <c r="CH395" s="404"/>
      <c r="CI395" s="403"/>
      <c r="CJ395" s="196"/>
      <c r="CK395" s="404"/>
      <c r="CL395" s="403"/>
      <c r="CM395" s="196"/>
      <c r="CN395" s="404"/>
    </row>
    <row r="396" spans="7:92" x14ac:dyDescent="0.25">
      <c r="G396" s="390"/>
      <c r="H396" s="390"/>
      <c r="I396" s="390"/>
      <c r="J396" s="194"/>
      <c r="K396" s="195"/>
      <c r="L396" s="195"/>
      <c r="M396" s="195"/>
      <c r="N396" s="194"/>
      <c r="O396" s="196"/>
      <c r="P396" s="196"/>
      <c r="Q396" s="196"/>
      <c r="R396" s="196"/>
      <c r="T396" s="196"/>
      <c r="U396" s="196"/>
      <c r="V396" s="196"/>
      <c r="W396" s="196"/>
      <c r="X396" s="196"/>
      <c r="Y396" s="196"/>
      <c r="Z396" s="398"/>
      <c r="AA396" s="403"/>
      <c r="AB396" s="196"/>
      <c r="AC396" s="404"/>
      <c r="AD396" s="403"/>
      <c r="AE396" s="196"/>
      <c r="AF396" s="404"/>
      <c r="AG396" s="403"/>
      <c r="AH396" s="196"/>
      <c r="AI396" s="404"/>
      <c r="AJ396" s="403"/>
      <c r="AK396" s="196"/>
      <c r="AL396" s="404"/>
      <c r="AM396" s="403"/>
      <c r="AN396" s="196"/>
      <c r="AO396" s="404"/>
      <c r="AP396" s="403"/>
      <c r="AQ396" s="196"/>
      <c r="AR396" s="404"/>
      <c r="AS396" s="403"/>
      <c r="AT396" s="196"/>
      <c r="AU396" s="404"/>
      <c r="AV396" s="403"/>
      <c r="AW396" s="196"/>
      <c r="AX396" s="404"/>
      <c r="AY396" s="403"/>
      <c r="AZ396" s="196"/>
      <c r="BA396" s="404"/>
      <c r="BB396" s="403"/>
      <c r="BC396" s="196"/>
      <c r="BD396" s="404"/>
      <c r="BE396" s="403"/>
      <c r="BF396" s="196"/>
      <c r="BG396" s="404"/>
      <c r="BH396" s="403"/>
      <c r="BI396" s="196"/>
      <c r="BJ396" s="404"/>
      <c r="BK396" s="403"/>
      <c r="BL396" s="196"/>
      <c r="BM396" s="404"/>
      <c r="BN396" s="403"/>
      <c r="BO396" s="196"/>
      <c r="BP396" s="404"/>
      <c r="BQ396" s="403"/>
      <c r="BR396" s="196"/>
      <c r="BS396" s="404"/>
      <c r="BT396" s="403"/>
      <c r="BU396" s="196"/>
      <c r="BV396" s="404"/>
      <c r="BW396" s="403"/>
      <c r="BX396" s="196"/>
      <c r="BY396" s="404"/>
      <c r="BZ396" s="403"/>
      <c r="CA396" s="196"/>
      <c r="CB396" s="404"/>
      <c r="CC396" s="403"/>
      <c r="CD396" s="196"/>
      <c r="CE396" s="404"/>
      <c r="CF396" s="403"/>
      <c r="CG396" s="196"/>
      <c r="CH396" s="404"/>
      <c r="CI396" s="403"/>
      <c r="CJ396" s="196"/>
      <c r="CK396" s="404"/>
      <c r="CL396" s="403"/>
      <c r="CM396" s="196"/>
      <c r="CN396" s="404"/>
    </row>
    <row r="397" spans="7:92" x14ac:dyDescent="0.25">
      <c r="G397" s="390"/>
      <c r="H397" s="390"/>
      <c r="I397" s="390"/>
      <c r="J397" s="194"/>
      <c r="K397" s="195"/>
      <c r="L397" s="195"/>
      <c r="M397" s="195"/>
      <c r="N397" s="194"/>
      <c r="O397" s="196"/>
      <c r="P397" s="196"/>
      <c r="Q397" s="196"/>
      <c r="R397" s="196"/>
      <c r="T397" s="196"/>
      <c r="U397" s="196"/>
      <c r="V397" s="196"/>
      <c r="W397" s="196"/>
      <c r="X397" s="196"/>
      <c r="Y397" s="196"/>
      <c r="Z397" s="398"/>
      <c r="AA397" s="403"/>
      <c r="AB397" s="196"/>
      <c r="AC397" s="404"/>
      <c r="AD397" s="403"/>
      <c r="AE397" s="196"/>
      <c r="AF397" s="404"/>
      <c r="AG397" s="403"/>
      <c r="AH397" s="196"/>
      <c r="AI397" s="404"/>
      <c r="AJ397" s="403"/>
      <c r="AK397" s="196"/>
      <c r="AL397" s="404"/>
      <c r="AM397" s="403"/>
      <c r="AN397" s="196"/>
      <c r="AO397" s="404"/>
      <c r="AP397" s="403"/>
      <c r="AQ397" s="196"/>
      <c r="AR397" s="404"/>
      <c r="AS397" s="403"/>
      <c r="AT397" s="196"/>
      <c r="AU397" s="404"/>
      <c r="AV397" s="403"/>
      <c r="AW397" s="196"/>
      <c r="AX397" s="404"/>
      <c r="AY397" s="403"/>
      <c r="AZ397" s="196"/>
      <c r="BA397" s="404"/>
      <c r="BB397" s="403"/>
      <c r="BC397" s="196"/>
      <c r="BD397" s="404"/>
      <c r="BE397" s="403"/>
      <c r="BF397" s="196"/>
      <c r="BG397" s="404"/>
      <c r="BH397" s="403"/>
      <c r="BI397" s="196"/>
      <c r="BJ397" s="404"/>
      <c r="BK397" s="403"/>
      <c r="BL397" s="196"/>
      <c r="BM397" s="404"/>
      <c r="BN397" s="403"/>
      <c r="BO397" s="196"/>
      <c r="BP397" s="404"/>
      <c r="BQ397" s="403"/>
      <c r="BR397" s="196"/>
      <c r="BS397" s="404"/>
      <c r="BT397" s="403"/>
      <c r="BU397" s="196"/>
      <c r="BV397" s="404"/>
      <c r="BW397" s="403"/>
      <c r="BX397" s="196"/>
      <c r="BY397" s="404"/>
      <c r="BZ397" s="403"/>
      <c r="CA397" s="196"/>
      <c r="CB397" s="404"/>
      <c r="CC397" s="403"/>
      <c r="CD397" s="196"/>
      <c r="CE397" s="404"/>
      <c r="CF397" s="403"/>
      <c r="CG397" s="196"/>
      <c r="CH397" s="404"/>
      <c r="CI397" s="403"/>
      <c r="CJ397" s="196"/>
      <c r="CK397" s="404"/>
      <c r="CL397" s="403"/>
      <c r="CM397" s="196"/>
      <c r="CN397" s="404"/>
    </row>
    <row r="398" spans="7:92" x14ac:dyDescent="0.25">
      <c r="G398" s="390"/>
      <c r="H398" s="390"/>
      <c r="I398" s="390"/>
      <c r="J398" s="194"/>
      <c r="K398" s="195"/>
      <c r="L398" s="195"/>
      <c r="M398" s="195"/>
      <c r="N398" s="194"/>
      <c r="O398" s="196"/>
      <c r="P398" s="196"/>
      <c r="Q398" s="196"/>
      <c r="R398" s="196"/>
      <c r="T398" s="196"/>
      <c r="U398" s="196"/>
      <c r="V398" s="196"/>
      <c r="W398" s="196"/>
      <c r="X398" s="196"/>
      <c r="Y398" s="196"/>
      <c r="Z398" s="398"/>
      <c r="AA398" s="403"/>
      <c r="AB398" s="196"/>
      <c r="AC398" s="404"/>
      <c r="AD398" s="403"/>
      <c r="AE398" s="196"/>
      <c r="AF398" s="404"/>
      <c r="AG398" s="403"/>
      <c r="AH398" s="196"/>
      <c r="AI398" s="404"/>
      <c r="AJ398" s="403"/>
      <c r="AK398" s="196"/>
      <c r="AL398" s="404"/>
      <c r="AM398" s="403"/>
      <c r="AN398" s="196"/>
      <c r="AO398" s="404"/>
      <c r="AP398" s="403"/>
      <c r="AQ398" s="196"/>
      <c r="AR398" s="404"/>
      <c r="AS398" s="403"/>
      <c r="AT398" s="196"/>
      <c r="AU398" s="404"/>
      <c r="AV398" s="403"/>
      <c r="AW398" s="196"/>
      <c r="AX398" s="404"/>
      <c r="AY398" s="403"/>
      <c r="AZ398" s="196"/>
      <c r="BA398" s="404"/>
      <c r="BB398" s="403"/>
      <c r="BC398" s="196"/>
      <c r="BD398" s="404"/>
      <c r="BE398" s="403"/>
      <c r="BF398" s="196"/>
      <c r="BG398" s="404"/>
      <c r="BH398" s="403"/>
      <c r="BI398" s="196"/>
      <c r="BJ398" s="404"/>
      <c r="BK398" s="403"/>
      <c r="BL398" s="196"/>
      <c r="BM398" s="404"/>
      <c r="BN398" s="403"/>
      <c r="BO398" s="196"/>
      <c r="BP398" s="404"/>
      <c r="BQ398" s="403"/>
      <c r="BR398" s="196"/>
      <c r="BS398" s="404"/>
      <c r="BT398" s="403"/>
      <c r="BU398" s="196"/>
      <c r="BV398" s="404"/>
      <c r="BW398" s="403"/>
      <c r="BX398" s="196"/>
      <c r="BY398" s="404"/>
      <c r="BZ398" s="403"/>
      <c r="CA398" s="196"/>
      <c r="CB398" s="404"/>
      <c r="CC398" s="403"/>
      <c r="CD398" s="196"/>
      <c r="CE398" s="404"/>
      <c r="CF398" s="403"/>
      <c r="CG398" s="196"/>
      <c r="CH398" s="404"/>
      <c r="CI398" s="403"/>
      <c r="CJ398" s="196"/>
      <c r="CK398" s="404"/>
      <c r="CL398" s="403"/>
      <c r="CM398" s="196"/>
      <c r="CN398" s="404"/>
    </row>
    <row r="399" spans="7:92" x14ac:dyDescent="0.25">
      <c r="G399" s="390"/>
      <c r="H399" s="390"/>
      <c r="I399" s="390"/>
      <c r="J399" s="194"/>
      <c r="K399" s="195"/>
      <c r="L399" s="195"/>
      <c r="M399" s="195"/>
      <c r="N399" s="194"/>
      <c r="O399" s="196"/>
      <c r="P399" s="196"/>
      <c r="Q399" s="196"/>
      <c r="R399" s="196"/>
      <c r="T399" s="196"/>
      <c r="U399" s="196"/>
      <c r="V399" s="196"/>
      <c r="W399" s="196"/>
      <c r="X399" s="196"/>
      <c r="Y399" s="196"/>
      <c r="Z399" s="398"/>
      <c r="AA399" s="403"/>
      <c r="AB399" s="196"/>
      <c r="AC399" s="404"/>
      <c r="AD399" s="403"/>
      <c r="AE399" s="196"/>
      <c r="AF399" s="404"/>
      <c r="AG399" s="403"/>
      <c r="AH399" s="196"/>
      <c r="AI399" s="404"/>
      <c r="AJ399" s="403"/>
      <c r="AK399" s="196"/>
      <c r="AL399" s="404"/>
      <c r="AM399" s="403"/>
      <c r="AN399" s="196"/>
      <c r="AO399" s="404"/>
      <c r="AP399" s="403"/>
      <c r="AQ399" s="196"/>
      <c r="AR399" s="404"/>
      <c r="AS399" s="403"/>
      <c r="AT399" s="196"/>
      <c r="AU399" s="404"/>
      <c r="AV399" s="403"/>
      <c r="AW399" s="196"/>
      <c r="AX399" s="404"/>
      <c r="AY399" s="403"/>
      <c r="AZ399" s="196"/>
      <c r="BA399" s="404"/>
      <c r="BB399" s="403"/>
      <c r="BC399" s="196"/>
      <c r="BD399" s="404"/>
      <c r="BE399" s="403"/>
      <c r="BF399" s="196"/>
      <c r="BG399" s="404"/>
      <c r="BH399" s="403"/>
      <c r="BI399" s="196"/>
      <c r="BJ399" s="404"/>
      <c r="BK399" s="403"/>
      <c r="BL399" s="196"/>
      <c r="BM399" s="404"/>
      <c r="BN399" s="403"/>
      <c r="BO399" s="196"/>
      <c r="BP399" s="404"/>
      <c r="BQ399" s="403"/>
      <c r="BR399" s="196"/>
      <c r="BS399" s="404"/>
      <c r="BT399" s="403"/>
      <c r="BU399" s="196"/>
      <c r="BV399" s="404"/>
      <c r="BW399" s="403"/>
      <c r="BX399" s="196"/>
      <c r="BY399" s="404"/>
      <c r="BZ399" s="403"/>
      <c r="CA399" s="196"/>
      <c r="CB399" s="404"/>
      <c r="CC399" s="403"/>
      <c r="CD399" s="196"/>
      <c r="CE399" s="404"/>
      <c r="CF399" s="403"/>
      <c r="CG399" s="196"/>
      <c r="CH399" s="404"/>
      <c r="CI399" s="403"/>
      <c r="CJ399" s="196"/>
      <c r="CK399" s="404"/>
      <c r="CL399" s="403"/>
      <c r="CM399" s="196"/>
      <c r="CN399" s="404"/>
    </row>
    <row r="400" spans="7:92" x14ac:dyDescent="0.25">
      <c r="G400" s="390"/>
      <c r="H400" s="390"/>
      <c r="I400" s="390"/>
      <c r="J400" s="194"/>
      <c r="K400" s="195"/>
      <c r="L400" s="195"/>
      <c r="M400" s="195"/>
      <c r="N400" s="194"/>
      <c r="O400" s="196"/>
      <c r="P400" s="196"/>
      <c r="Q400" s="196"/>
      <c r="R400" s="196"/>
      <c r="T400" s="196"/>
      <c r="U400" s="196"/>
      <c r="V400" s="196"/>
      <c r="W400" s="196"/>
      <c r="X400" s="196"/>
      <c r="Y400" s="196"/>
      <c r="Z400" s="398"/>
      <c r="AA400" s="403"/>
      <c r="AB400" s="196"/>
      <c r="AC400" s="404"/>
      <c r="AD400" s="403"/>
      <c r="AE400" s="196"/>
      <c r="AF400" s="404"/>
      <c r="AG400" s="403"/>
      <c r="AH400" s="196"/>
      <c r="AI400" s="404"/>
      <c r="AJ400" s="403"/>
      <c r="AK400" s="196"/>
      <c r="AL400" s="404"/>
      <c r="AM400" s="403"/>
      <c r="AN400" s="196"/>
      <c r="AO400" s="404"/>
      <c r="AP400" s="403"/>
      <c r="AQ400" s="196"/>
      <c r="AR400" s="404"/>
      <c r="AS400" s="403"/>
      <c r="AT400" s="196"/>
      <c r="AU400" s="404"/>
      <c r="AV400" s="403"/>
      <c r="AW400" s="196"/>
      <c r="AX400" s="404"/>
      <c r="AY400" s="403"/>
      <c r="AZ400" s="196"/>
      <c r="BA400" s="404"/>
      <c r="BB400" s="403"/>
      <c r="BC400" s="196"/>
      <c r="BD400" s="404"/>
      <c r="BE400" s="403"/>
      <c r="BF400" s="196"/>
      <c r="BG400" s="404"/>
      <c r="BH400" s="403"/>
      <c r="BI400" s="196"/>
      <c r="BJ400" s="404"/>
      <c r="BK400" s="403"/>
      <c r="BL400" s="196"/>
      <c r="BM400" s="404"/>
      <c r="BN400" s="403"/>
      <c r="BO400" s="196"/>
      <c r="BP400" s="404"/>
      <c r="BQ400" s="403"/>
      <c r="BR400" s="196"/>
      <c r="BS400" s="404"/>
      <c r="BT400" s="403"/>
      <c r="BU400" s="196"/>
      <c r="BV400" s="404"/>
      <c r="BW400" s="403"/>
      <c r="BX400" s="196"/>
      <c r="BY400" s="404"/>
      <c r="BZ400" s="403"/>
      <c r="CA400" s="196"/>
      <c r="CB400" s="404"/>
      <c r="CC400" s="403"/>
      <c r="CD400" s="196"/>
      <c r="CE400" s="404"/>
      <c r="CF400" s="403"/>
      <c r="CG400" s="196"/>
      <c r="CH400" s="404"/>
      <c r="CI400" s="403"/>
      <c r="CJ400" s="196"/>
      <c r="CK400" s="404"/>
      <c r="CL400" s="403"/>
      <c r="CM400" s="196"/>
      <c r="CN400" s="404"/>
    </row>
    <row r="401" spans="7:92" x14ac:dyDescent="0.25">
      <c r="G401" s="390"/>
      <c r="H401" s="390"/>
      <c r="I401" s="390"/>
      <c r="J401" s="194"/>
      <c r="K401" s="195"/>
      <c r="L401" s="195"/>
      <c r="M401" s="195"/>
      <c r="N401" s="194"/>
      <c r="O401" s="196"/>
      <c r="P401" s="196"/>
      <c r="Q401" s="196"/>
      <c r="R401" s="196"/>
      <c r="T401" s="196"/>
      <c r="U401" s="196"/>
      <c r="V401" s="196"/>
      <c r="W401" s="196"/>
      <c r="X401" s="196"/>
      <c r="Y401" s="196"/>
      <c r="Z401" s="398"/>
      <c r="AA401" s="403"/>
      <c r="AB401" s="196"/>
      <c r="AC401" s="404"/>
      <c r="AD401" s="403"/>
      <c r="AE401" s="196"/>
      <c r="AF401" s="404"/>
      <c r="AG401" s="403"/>
      <c r="AH401" s="196"/>
      <c r="AI401" s="404"/>
      <c r="AJ401" s="403"/>
      <c r="AK401" s="196"/>
      <c r="AL401" s="404"/>
      <c r="AM401" s="403"/>
      <c r="AN401" s="196"/>
      <c r="AO401" s="404"/>
      <c r="AP401" s="403"/>
      <c r="AQ401" s="196"/>
      <c r="AR401" s="404"/>
      <c r="AS401" s="403"/>
      <c r="AT401" s="196"/>
      <c r="AU401" s="404"/>
      <c r="AV401" s="403"/>
      <c r="AW401" s="196"/>
      <c r="AX401" s="404"/>
      <c r="AY401" s="403"/>
      <c r="AZ401" s="196"/>
      <c r="BA401" s="404"/>
      <c r="BB401" s="403"/>
      <c r="BC401" s="196"/>
      <c r="BD401" s="404"/>
      <c r="BE401" s="403"/>
      <c r="BF401" s="196"/>
      <c r="BG401" s="404"/>
      <c r="BH401" s="403"/>
      <c r="BI401" s="196"/>
      <c r="BJ401" s="404"/>
      <c r="BK401" s="403"/>
      <c r="BL401" s="196"/>
      <c r="BM401" s="404"/>
      <c r="BN401" s="403"/>
      <c r="BO401" s="196"/>
      <c r="BP401" s="404"/>
      <c r="BQ401" s="403"/>
      <c r="BR401" s="196"/>
      <c r="BS401" s="404"/>
      <c r="BT401" s="403"/>
      <c r="BU401" s="196"/>
      <c r="BV401" s="404"/>
      <c r="BW401" s="403"/>
      <c r="BX401" s="196"/>
      <c r="BY401" s="404"/>
      <c r="BZ401" s="403"/>
      <c r="CA401" s="196"/>
      <c r="CB401" s="404"/>
      <c r="CC401" s="403"/>
      <c r="CD401" s="196"/>
      <c r="CE401" s="404"/>
      <c r="CF401" s="403"/>
      <c r="CG401" s="196"/>
      <c r="CH401" s="404"/>
      <c r="CI401" s="403"/>
      <c r="CJ401" s="196"/>
      <c r="CK401" s="404"/>
      <c r="CL401" s="403"/>
      <c r="CM401" s="196"/>
      <c r="CN401" s="404"/>
    </row>
    <row r="402" spans="7:92" x14ac:dyDescent="0.25">
      <c r="G402" s="390"/>
      <c r="H402" s="390"/>
      <c r="I402" s="390"/>
      <c r="J402" s="194"/>
      <c r="K402" s="195"/>
      <c r="L402" s="195"/>
      <c r="M402" s="195"/>
      <c r="N402" s="194"/>
      <c r="O402" s="196"/>
      <c r="P402" s="196"/>
      <c r="Q402" s="196"/>
      <c r="R402" s="196"/>
      <c r="T402" s="196"/>
      <c r="U402" s="196"/>
      <c r="V402" s="196"/>
      <c r="W402" s="196"/>
      <c r="X402" s="196"/>
      <c r="Y402" s="196"/>
      <c r="Z402" s="398"/>
      <c r="AA402" s="403"/>
      <c r="AB402" s="196"/>
      <c r="AC402" s="404"/>
      <c r="AD402" s="403"/>
      <c r="AE402" s="196"/>
      <c r="AF402" s="404"/>
      <c r="AG402" s="403"/>
      <c r="AH402" s="196"/>
      <c r="AI402" s="404"/>
      <c r="AJ402" s="403"/>
      <c r="AK402" s="196"/>
      <c r="AL402" s="404"/>
      <c r="AM402" s="403"/>
      <c r="AN402" s="196"/>
      <c r="AO402" s="404"/>
      <c r="AP402" s="403"/>
      <c r="AQ402" s="196"/>
      <c r="AR402" s="404"/>
      <c r="AS402" s="403"/>
      <c r="AT402" s="196"/>
      <c r="AU402" s="404"/>
      <c r="AV402" s="403"/>
      <c r="AW402" s="196"/>
      <c r="AX402" s="404"/>
      <c r="AY402" s="403"/>
      <c r="AZ402" s="196"/>
      <c r="BA402" s="404"/>
      <c r="BB402" s="403"/>
      <c r="BC402" s="196"/>
      <c r="BD402" s="404"/>
      <c r="BE402" s="403"/>
      <c r="BF402" s="196"/>
      <c r="BG402" s="404"/>
      <c r="BH402" s="403"/>
      <c r="BI402" s="196"/>
      <c r="BJ402" s="404"/>
      <c r="BK402" s="403"/>
      <c r="BL402" s="196"/>
      <c r="BM402" s="404"/>
      <c r="BN402" s="403"/>
      <c r="BO402" s="196"/>
      <c r="BP402" s="404"/>
      <c r="BQ402" s="403"/>
      <c r="BR402" s="196"/>
      <c r="BS402" s="404"/>
      <c r="BT402" s="403"/>
      <c r="BU402" s="196"/>
      <c r="BV402" s="404"/>
      <c r="BW402" s="403"/>
      <c r="BX402" s="196"/>
      <c r="BY402" s="404"/>
      <c r="BZ402" s="403"/>
      <c r="CA402" s="196"/>
      <c r="CB402" s="404"/>
      <c r="CC402" s="403"/>
      <c r="CD402" s="196"/>
      <c r="CE402" s="404"/>
      <c r="CF402" s="403"/>
      <c r="CG402" s="196"/>
      <c r="CH402" s="404"/>
      <c r="CI402" s="403"/>
      <c r="CJ402" s="196"/>
      <c r="CK402" s="404"/>
      <c r="CL402" s="403"/>
      <c r="CM402" s="196"/>
      <c r="CN402" s="404"/>
    </row>
    <row r="403" spans="7:92" x14ac:dyDescent="0.25">
      <c r="G403" s="390"/>
      <c r="H403" s="390"/>
      <c r="I403" s="390"/>
      <c r="J403" s="194"/>
      <c r="K403" s="195"/>
      <c r="L403" s="195"/>
      <c r="M403" s="195"/>
      <c r="N403" s="194"/>
      <c r="O403" s="196"/>
      <c r="P403" s="196"/>
      <c r="Q403" s="196"/>
      <c r="R403" s="196"/>
      <c r="T403" s="196"/>
      <c r="U403" s="196"/>
      <c r="V403" s="196"/>
      <c r="W403" s="196"/>
      <c r="X403" s="196"/>
      <c r="Y403" s="196"/>
      <c r="Z403" s="398"/>
      <c r="AA403" s="403"/>
      <c r="AB403" s="196"/>
      <c r="AC403" s="404"/>
      <c r="AD403" s="403"/>
      <c r="AE403" s="196"/>
      <c r="AF403" s="404"/>
      <c r="AG403" s="403"/>
      <c r="AH403" s="196"/>
      <c r="AI403" s="404"/>
      <c r="AJ403" s="403"/>
      <c r="AK403" s="196"/>
      <c r="AL403" s="404"/>
      <c r="AM403" s="403"/>
      <c r="AN403" s="196"/>
      <c r="AO403" s="404"/>
      <c r="AP403" s="403"/>
      <c r="AQ403" s="196"/>
      <c r="AR403" s="404"/>
      <c r="AS403" s="403"/>
      <c r="AT403" s="196"/>
      <c r="AU403" s="404"/>
      <c r="AV403" s="403"/>
      <c r="AW403" s="196"/>
      <c r="AX403" s="404"/>
      <c r="AY403" s="403"/>
      <c r="AZ403" s="196"/>
      <c r="BA403" s="404"/>
      <c r="BB403" s="403"/>
      <c r="BC403" s="196"/>
      <c r="BD403" s="404"/>
      <c r="BE403" s="403"/>
      <c r="BF403" s="196"/>
      <c r="BG403" s="404"/>
      <c r="BH403" s="403"/>
      <c r="BI403" s="196"/>
      <c r="BJ403" s="404"/>
      <c r="BK403" s="403"/>
      <c r="BL403" s="196"/>
      <c r="BM403" s="404"/>
      <c r="BN403" s="403"/>
      <c r="BO403" s="196"/>
      <c r="BP403" s="404"/>
      <c r="BQ403" s="403"/>
      <c r="BR403" s="196"/>
      <c r="BS403" s="404"/>
      <c r="BT403" s="403"/>
      <c r="BU403" s="196"/>
      <c r="BV403" s="404"/>
      <c r="BW403" s="403"/>
      <c r="BX403" s="196"/>
      <c r="BY403" s="404"/>
      <c r="BZ403" s="403"/>
      <c r="CA403" s="196"/>
      <c r="CB403" s="404"/>
      <c r="CC403" s="403"/>
      <c r="CD403" s="196"/>
      <c r="CE403" s="404"/>
      <c r="CF403" s="403"/>
      <c r="CG403" s="196"/>
      <c r="CH403" s="404"/>
      <c r="CI403" s="403"/>
      <c r="CJ403" s="196"/>
      <c r="CK403" s="404"/>
      <c r="CL403" s="403"/>
      <c r="CM403" s="196"/>
      <c r="CN403" s="404"/>
    </row>
    <row r="404" spans="7:92" x14ac:dyDescent="0.25">
      <c r="G404" s="390"/>
      <c r="H404" s="390"/>
      <c r="I404" s="390"/>
      <c r="J404" s="194"/>
      <c r="K404" s="195"/>
      <c r="L404" s="195"/>
      <c r="M404" s="195"/>
      <c r="N404" s="194"/>
      <c r="O404" s="196"/>
      <c r="P404" s="196"/>
      <c r="Q404" s="196"/>
      <c r="R404" s="196"/>
      <c r="T404" s="196"/>
      <c r="U404" s="196"/>
      <c r="V404" s="196"/>
      <c r="W404" s="196"/>
      <c r="X404" s="196"/>
      <c r="Y404" s="196"/>
      <c r="Z404" s="398"/>
      <c r="AA404" s="403"/>
      <c r="AB404" s="196"/>
      <c r="AC404" s="404"/>
      <c r="AD404" s="403"/>
      <c r="AE404" s="196"/>
      <c r="AF404" s="404"/>
      <c r="AG404" s="403"/>
      <c r="AH404" s="196"/>
      <c r="AI404" s="404"/>
      <c r="AJ404" s="403"/>
      <c r="AK404" s="196"/>
      <c r="AL404" s="404"/>
      <c r="AM404" s="403"/>
      <c r="AN404" s="196"/>
      <c r="AO404" s="404"/>
      <c r="AP404" s="403"/>
      <c r="AQ404" s="196"/>
      <c r="AR404" s="404"/>
      <c r="AS404" s="403"/>
      <c r="AT404" s="196"/>
      <c r="AU404" s="404"/>
      <c r="AV404" s="403"/>
      <c r="AW404" s="196"/>
      <c r="AX404" s="404"/>
      <c r="AY404" s="403"/>
      <c r="AZ404" s="196"/>
      <c r="BA404" s="404"/>
      <c r="BB404" s="403"/>
      <c r="BC404" s="196"/>
      <c r="BD404" s="404"/>
      <c r="BE404" s="403"/>
      <c r="BF404" s="196"/>
      <c r="BG404" s="404"/>
      <c r="BH404" s="403"/>
      <c r="BI404" s="196"/>
      <c r="BJ404" s="404"/>
      <c r="BK404" s="403"/>
      <c r="BL404" s="196"/>
      <c r="BM404" s="404"/>
      <c r="BN404" s="403"/>
      <c r="BO404" s="196"/>
      <c r="BP404" s="404"/>
      <c r="BQ404" s="403"/>
      <c r="BR404" s="196"/>
      <c r="BS404" s="404"/>
      <c r="BT404" s="403"/>
      <c r="BU404" s="196"/>
      <c r="BV404" s="404"/>
      <c r="BW404" s="403"/>
      <c r="BX404" s="196"/>
      <c r="BY404" s="404"/>
      <c r="BZ404" s="403"/>
      <c r="CA404" s="196"/>
      <c r="CB404" s="404"/>
      <c r="CC404" s="403"/>
      <c r="CD404" s="196"/>
      <c r="CE404" s="404"/>
      <c r="CF404" s="403"/>
      <c r="CG404" s="196"/>
      <c r="CH404" s="404"/>
      <c r="CI404" s="403"/>
      <c r="CJ404" s="196"/>
      <c r="CK404" s="404"/>
      <c r="CL404" s="403"/>
      <c r="CM404" s="196"/>
      <c r="CN404" s="404"/>
    </row>
    <row r="405" spans="7:92" x14ac:dyDescent="0.25">
      <c r="G405" s="390"/>
      <c r="H405" s="390"/>
      <c r="I405" s="390"/>
      <c r="J405" s="194"/>
      <c r="K405" s="195"/>
      <c r="L405" s="195"/>
      <c r="M405" s="195"/>
      <c r="N405" s="194"/>
      <c r="O405" s="196"/>
      <c r="P405" s="196"/>
      <c r="Q405" s="196"/>
      <c r="R405" s="196"/>
      <c r="T405" s="196"/>
      <c r="U405" s="196"/>
      <c r="V405" s="196"/>
      <c r="W405" s="196"/>
      <c r="X405" s="196"/>
      <c r="Y405" s="196"/>
      <c r="Z405" s="398"/>
      <c r="AA405" s="403"/>
      <c r="AB405" s="196"/>
      <c r="AC405" s="404"/>
      <c r="AD405" s="403"/>
      <c r="AE405" s="196"/>
      <c r="AF405" s="404"/>
      <c r="AG405" s="403"/>
      <c r="AH405" s="196"/>
      <c r="AI405" s="404"/>
      <c r="AJ405" s="403"/>
      <c r="AK405" s="196"/>
      <c r="AL405" s="404"/>
      <c r="AM405" s="403"/>
      <c r="AN405" s="196"/>
      <c r="AO405" s="404"/>
      <c r="AP405" s="403"/>
      <c r="AQ405" s="196"/>
      <c r="AR405" s="404"/>
      <c r="AS405" s="403"/>
      <c r="AT405" s="196"/>
      <c r="AU405" s="404"/>
      <c r="AV405" s="403"/>
      <c r="AW405" s="196"/>
      <c r="AX405" s="404"/>
      <c r="AY405" s="403"/>
      <c r="AZ405" s="196"/>
      <c r="BA405" s="404"/>
      <c r="BB405" s="403"/>
      <c r="BC405" s="196"/>
      <c r="BD405" s="404"/>
      <c r="BE405" s="403"/>
      <c r="BF405" s="196"/>
      <c r="BG405" s="404"/>
      <c r="BH405" s="403"/>
      <c r="BI405" s="196"/>
      <c r="BJ405" s="404"/>
      <c r="BK405" s="403"/>
      <c r="BL405" s="196"/>
      <c r="BM405" s="404"/>
      <c r="BN405" s="403"/>
      <c r="BO405" s="196"/>
      <c r="BP405" s="404"/>
      <c r="BQ405" s="403"/>
      <c r="BR405" s="196"/>
      <c r="BS405" s="404"/>
      <c r="BT405" s="403"/>
      <c r="BU405" s="196"/>
      <c r="BV405" s="404"/>
      <c r="BW405" s="403"/>
      <c r="BX405" s="196"/>
      <c r="BY405" s="404"/>
      <c r="BZ405" s="403"/>
      <c r="CA405" s="196"/>
      <c r="CB405" s="404"/>
      <c r="CC405" s="403"/>
      <c r="CD405" s="196"/>
      <c r="CE405" s="404"/>
      <c r="CF405" s="403"/>
      <c r="CG405" s="196"/>
      <c r="CH405" s="404"/>
      <c r="CI405" s="403"/>
      <c r="CJ405" s="196"/>
      <c r="CK405" s="404"/>
      <c r="CL405" s="403"/>
      <c r="CM405" s="196"/>
      <c r="CN405" s="404"/>
    </row>
    <row r="406" spans="7:92" x14ac:dyDescent="0.25">
      <c r="G406" s="390"/>
      <c r="H406" s="390"/>
      <c r="I406" s="390"/>
      <c r="J406" s="194"/>
      <c r="K406" s="195"/>
      <c r="L406" s="195"/>
      <c r="M406" s="195"/>
      <c r="N406" s="194"/>
      <c r="O406" s="196"/>
      <c r="P406" s="196"/>
      <c r="Q406" s="196"/>
      <c r="R406" s="196"/>
      <c r="T406" s="196"/>
      <c r="U406" s="196"/>
      <c r="V406" s="196"/>
      <c r="W406" s="196"/>
      <c r="X406" s="196"/>
      <c r="Y406" s="196"/>
      <c r="Z406" s="398"/>
      <c r="AA406" s="403"/>
      <c r="AB406" s="196"/>
      <c r="AC406" s="404"/>
      <c r="AD406" s="403"/>
      <c r="AE406" s="196"/>
      <c r="AF406" s="404"/>
      <c r="AG406" s="403"/>
      <c r="AH406" s="196"/>
      <c r="AI406" s="404"/>
      <c r="AJ406" s="403"/>
      <c r="AK406" s="196"/>
      <c r="AL406" s="404"/>
      <c r="AM406" s="403"/>
      <c r="AN406" s="196"/>
      <c r="AO406" s="404"/>
      <c r="AP406" s="403"/>
      <c r="AQ406" s="196"/>
      <c r="AR406" s="404"/>
      <c r="AS406" s="403"/>
      <c r="AT406" s="196"/>
      <c r="AU406" s="404"/>
      <c r="AV406" s="403"/>
      <c r="AW406" s="196"/>
      <c r="AX406" s="404"/>
      <c r="AY406" s="403"/>
      <c r="AZ406" s="196"/>
      <c r="BA406" s="404"/>
      <c r="BB406" s="403"/>
      <c r="BC406" s="196"/>
      <c r="BD406" s="404"/>
      <c r="BE406" s="403"/>
      <c r="BF406" s="196"/>
      <c r="BG406" s="404"/>
      <c r="BH406" s="403"/>
      <c r="BI406" s="196"/>
      <c r="BJ406" s="404"/>
      <c r="BK406" s="403"/>
      <c r="BL406" s="196"/>
      <c r="BM406" s="404"/>
      <c r="BN406" s="403"/>
      <c r="BO406" s="196"/>
      <c r="BP406" s="404"/>
      <c r="BQ406" s="403"/>
      <c r="BR406" s="196"/>
      <c r="BS406" s="404"/>
      <c r="BT406" s="403"/>
      <c r="BU406" s="196"/>
      <c r="BV406" s="404"/>
      <c r="BW406" s="403"/>
      <c r="BX406" s="196"/>
      <c r="BY406" s="404"/>
      <c r="BZ406" s="403"/>
      <c r="CA406" s="196"/>
      <c r="CB406" s="404"/>
      <c r="CC406" s="403"/>
      <c r="CD406" s="196"/>
      <c r="CE406" s="404"/>
      <c r="CF406" s="403"/>
      <c r="CG406" s="196"/>
      <c r="CH406" s="404"/>
      <c r="CI406" s="403"/>
      <c r="CJ406" s="196"/>
      <c r="CK406" s="404"/>
      <c r="CL406" s="403"/>
      <c r="CM406" s="196"/>
      <c r="CN406" s="404"/>
    </row>
    <row r="407" spans="7:92" x14ac:dyDescent="0.25">
      <c r="G407" s="390"/>
      <c r="H407" s="390"/>
      <c r="I407" s="390"/>
      <c r="J407" s="194"/>
      <c r="K407" s="195"/>
      <c r="L407" s="195"/>
      <c r="M407" s="195"/>
      <c r="N407" s="194"/>
      <c r="O407" s="196"/>
      <c r="P407" s="196"/>
      <c r="Q407" s="196"/>
      <c r="R407" s="196"/>
      <c r="T407" s="196"/>
      <c r="U407" s="196"/>
      <c r="V407" s="196"/>
      <c r="W407" s="196"/>
      <c r="X407" s="196"/>
      <c r="Y407" s="196"/>
      <c r="Z407" s="398"/>
      <c r="AA407" s="403"/>
      <c r="AB407" s="196"/>
      <c r="AC407" s="404"/>
      <c r="AD407" s="403"/>
      <c r="AE407" s="196"/>
      <c r="AF407" s="404"/>
      <c r="AG407" s="403"/>
      <c r="AH407" s="196"/>
      <c r="AI407" s="404"/>
      <c r="AJ407" s="403"/>
      <c r="AK407" s="196"/>
      <c r="AL407" s="404"/>
      <c r="AM407" s="403"/>
      <c r="AN407" s="196"/>
      <c r="AO407" s="404"/>
      <c r="AP407" s="403"/>
      <c r="AQ407" s="196"/>
      <c r="AR407" s="404"/>
      <c r="AS407" s="403"/>
      <c r="AT407" s="196"/>
      <c r="AU407" s="404"/>
      <c r="AV407" s="403"/>
      <c r="AW407" s="196"/>
      <c r="AX407" s="404"/>
      <c r="AY407" s="403"/>
      <c r="AZ407" s="196"/>
      <c r="BA407" s="404"/>
      <c r="BB407" s="403"/>
      <c r="BC407" s="196"/>
      <c r="BD407" s="404"/>
      <c r="BE407" s="403"/>
      <c r="BF407" s="196"/>
      <c r="BG407" s="404"/>
      <c r="BH407" s="403"/>
      <c r="BI407" s="196"/>
      <c r="BJ407" s="404"/>
      <c r="BK407" s="403"/>
      <c r="BL407" s="196"/>
      <c r="BM407" s="404"/>
      <c r="BN407" s="403"/>
      <c r="BO407" s="196"/>
      <c r="BP407" s="404"/>
      <c r="BQ407" s="403"/>
      <c r="BR407" s="196"/>
      <c r="BS407" s="404"/>
      <c r="BT407" s="403"/>
      <c r="BU407" s="196"/>
      <c r="BV407" s="404"/>
      <c r="BW407" s="403"/>
      <c r="BX407" s="196"/>
      <c r="BY407" s="404"/>
      <c r="BZ407" s="403"/>
      <c r="CA407" s="196"/>
      <c r="CB407" s="404"/>
      <c r="CC407" s="403"/>
      <c r="CD407" s="196"/>
      <c r="CE407" s="404"/>
      <c r="CF407" s="403"/>
      <c r="CG407" s="196"/>
      <c r="CH407" s="404"/>
      <c r="CI407" s="403"/>
      <c r="CJ407" s="196"/>
      <c r="CK407" s="404"/>
      <c r="CL407" s="403"/>
      <c r="CM407" s="196"/>
      <c r="CN407" s="404"/>
    </row>
    <row r="408" spans="7:92" x14ac:dyDescent="0.25">
      <c r="G408" s="390"/>
      <c r="H408" s="390"/>
      <c r="I408" s="390"/>
      <c r="J408" s="194"/>
      <c r="K408" s="195"/>
      <c r="L408" s="195"/>
      <c r="M408" s="195"/>
      <c r="N408" s="194"/>
      <c r="O408" s="196"/>
      <c r="P408" s="196"/>
      <c r="Q408" s="196"/>
      <c r="R408" s="196"/>
      <c r="T408" s="196"/>
      <c r="U408" s="196"/>
      <c r="V408" s="196"/>
      <c r="W408" s="196"/>
      <c r="X408" s="196"/>
      <c r="Y408" s="196"/>
      <c r="Z408" s="398"/>
      <c r="AA408" s="403"/>
      <c r="AB408" s="196"/>
      <c r="AC408" s="404"/>
      <c r="AD408" s="403"/>
      <c r="AE408" s="196"/>
      <c r="AF408" s="404"/>
      <c r="AG408" s="403"/>
      <c r="AH408" s="196"/>
      <c r="AI408" s="404"/>
      <c r="AJ408" s="403"/>
      <c r="AK408" s="196"/>
      <c r="AL408" s="404"/>
      <c r="AM408" s="403"/>
      <c r="AN408" s="196"/>
      <c r="AO408" s="404"/>
      <c r="AP408" s="403"/>
      <c r="AQ408" s="196"/>
      <c r="AR408" s="404"/>
      <c r="AS408" s="403"/>
      <c r="AT408" s="196"/>
      <c r="AU408" s="404"/>
      <c r="AV408" s="403"/>
      <c r="AW408" s="196"/>
      <c r="AX408" s="404"/>
      <c r="AY408" s="403"/>
      <c r="AZ408" s="196"/>
      <c r="BA408" s="404"/>
      <c r="BB408" s="403"/>
      <c r="BC408" s="196"/>
      <c r="BD408" s="404"/>
      <c r="BE408" s="403"/>
      <c r="BF408" s="196"/>
      <c r="BG408" s="404"/>
      <c r="BH408" s="403"/>
      <c r="BI408" s="196"/>
      <c r="BJ408" s="404"/>
      <c r="BK408" s="403"/>
      <c r="BL408" s="196"/>
      <c r="BM408" s="404"/>
      <c r="BN408" s="403"/>
      <c r="BO408" s="196"/>
      <c r="BP408" s="404"/>
      <c r="BQ408" s="403"/>
      <c r="BR408" s="196"/>
      <c r="BS408" s="404"/>
      <c r="BT408" s="403"/>
      <c r="BU408" s="196"/>
      <c r="BV408" s="404"/>
      <c r="BW408" s="403"/>
      <c r="BX408" s="196"/>
      <c r="BY408" s="404"/>
      <c r="BZ408" s="403"/>
      <c r="CA408" s="196"/>
      <c r="CB408" s="404"/>
      <c r="CC408" s="403"/>
      <c r="CD408" s="196"/>
      <c r="CE408" s="404"/>
      <c r="CF408" s="403"/>
      <c r="CG408" s="196"/>
      <c r="CH408" s="404"/>
      <c r="CI408" s="403"/>
      <c r="CJ408" s="196"/>
      <c r="CK408" s="404"/>
      <c r="CL408" s="403"/>
      <c r="CM408" s="196"/>
      <c r="CN408" s="404"/>
    </row>
    <row r="409" spans="7:92" x14ac:dyDescent="0.25">
      <c r="G409" s="390"/>
      <c r="H409" s="390"/>
      <c r="I409" s="390"/>
      <c r="J409" s="194"/>
      <c r="K409" s="195"/>
      <c r="L409" s="195"/>
      <c r="M409" s="195"/>
      <c r="N409" s="194"/>
      <c r="O409" s="196"/>
      <c r="P409" s="196"/>
      <c r="Q409" s="196"/>
      <c r="R409" s="196"/>
      <c r="T409" s="196"/>
      <c r="U409" s="196"/>
      <c r="V409" s="196"/>
      <c r="W409" s="196"/>
      <c r="X409" s="196"/>
      <c r="Y409" s="196"/>
      <c r="Z409" s="398"/>
      <c r="AA409" s="403"/>
      <c r="AB409" s="196"/>
      <c r="AC409" s="404"/>
      <c r="AD409" s="403"/>
      <c r="AE409" s="196"/>
      <c r="AF409" s="404"/>
      <c r="AG409" s="403"/>
      <c r="AH409" s="196"/>
      <c r="AI409" s="404"/>
      <c r="AJ409" s="403"/>
      <c r="AK409" s="196"/>
      <c r="AL409" s="404"/>
      <c r="AM409" s="403"/>
      <c r="AN409" s="196"/>
      <c r="AO409" s="404"/>
      <c r="AP409" s="403"/>
      <c r="AQ409" s="196"/>
      <c r="AR409" s="404"/>
      <c r="AS409" s="403"/>
      <c r="AT409" s="196"/>
      <c r="AU409" s="404"/>
      <c r="AV409" s="403"/>
      <c r="AW409" s="196"/>
      <c r="AX409" s="404"/>
      <c r="AY409" s="403"/>
      <c r="AZ409" s="196"/>
      <c r="BA409" s="404"/>
      <c r="BB409" s="403"/>
      <c r="BC409" s="196"/>
      <c r="BD409" s="404"/>
      <c r="BE409" s="403"/>
      <c r="BF409" s="196"/>
      <c r="BG409" s="404"/>
      <c r="BH409" s="403"/>
      <c r="BI409" s="196"/>
      <c r="BJ409" s="404"/>
      <c r="BK409" s="403"/>
      <c r="BL409" s="196"/>
      <c r="BM409" s="404"/>
      <c r="BN409" s="403"/>
      <c r="BO409" s="196"/>
      <c r="BP409" s="404"/>
      <c r="BQ409" s="403"/>
      <c r="BR409" s="196"/>
      <c r="BS409" s="404"/>
      <c r="BT409" s="403"/>
      <c r="BU409" s="196"/>
      <c r="BV409" s="404"/>
      <c r="BW409" s="403"/>
      <c r="BX409" s="196"/>
      <c r="BY409" s="404"/>
      <c r="BZ409" s="403"/>
      <c r="CA409" s="196"/>
      <c r="CB409" s="404"/>
      <c r="CC409" s="403"/>
      <c r="CD409" s="196"/>
      <c r="CE409" s="404"/>
      <c r="CF409" s="403"/>
      <c r="CG409" s="196"/>
      <c r="CH409" s="404"/>
      <c r="CI409" s="403"/>
      <c r="CJ409" s="196"/>
      <c r="CK409" s="404"/>
      <c r="CL409" s="403"/>
      <c r="CM409" s="196"/>
      <c r="CN409" s="404"/>
    </row>
    <row r="410" spans="7:92" x14ac:dyDescent="0.25">
      <c r="G410" s="390"/>
      <c r="H410" s="390"/>
      <c r="I410" s="390"/>
      <c r="J410" s="194"/>
      <c r="K410" s="195"/>
      <c r="L410" s="195"/>
      <c r="M410" s="195"/>
      <c r="N410" s="194"/>
      <c r="O410" s="196"/>
      <c r="P410" s="196"/>
      <c r="Q410" s="196"/>
      <c r="R410" s="196"/>
      <c r="T410" s="196"/>
      <c r="U410" s="196"/>
      <c r="V410" s="196"/>
      <c r="W410" s="196"/>
      <c r="X410" s="196"/>
      <c r="Y410" s="196"/>
      <c r="Z410" s="398"/>
      <c r="AA410" s="403"/>
      <c r="AB410" s="196"/>
      <c r="AC410" s="404"/>
      <c r="AD410" s="403"/>
      <c r="AE410" s="196"/>
      <c r="AF410" s="404"/>
      <c r="AG410" s="403"/>
      <c r="AH410" s="196"/>
      <c r="AI410" s="404"/>
      <c r="AJ410" s="403"/>
      <c r="AK410" s="196"/>
      <c r="AL410" s="404"/>
      <c r="AM410" s="403"/>
      <c r="AN410" s="196"/>
      <c r="AO410" s="404"/>
      <c r="AP410" s="403"/>
      <c r="AQ410" s="196"/>
      <c r="AR410" s="404"/>
      <c r="AS410" s="403"/>
      <c r="AT410" s="196"/>
      <c r="AU410" s="404"/>
      <c r="AV410" s="403"/>
      <c r="AW410" s="196"/>
      <c r="AX410" s="404"/>
      <c r="AY410" s="403"/>
      <c r="AZ410" s="196"/>
      <c r="BA410" s="404"/>
      <c r="BB410" s="403"/>
      <c r="BC410" s="196"/>
      <c r="BD410" s="404"/>
      <c r="BE410" s="403"/>
      <c r="BF410" s="196"/>
      <c r="BG410" s="404"/>
      <c r="BH410" s="403"/>
      <c r="BI410" s="196"/>
      <c r="BJ410" s="404"/>
      <c r="BK410" s="403"/>
      <c r="BL410" s="196"/>
      <c r="BM410" s="404"/>
      <c r="BN410" s="403"/>
      <c r="BO410" s="196"/>
      <c r="BP410" s="404"/>
      <c r="BQ410" s="403"/>
      <c r="BR410" s="196"/>
      <c r="BS410" s="404"/>
      <c r="BT410" s="403"/>
      <c r="BU410" s="196"/>
      <c r="BV410" s="404"/>
      <c r="BW410" s="403"/>
      <c r="BX410" s="196"/>
      <c r="BY410" s="404"/>
      <c r="BZ410" s="403"/>
      <c r="CA410" s="196"/>
      <c r="CB410" s="404"/>
      <c r="CC410" s="403"/>
      <c r="CD410" s="196"/>
      <c r="CE410" s="404"/>
      <c r="CF410" s="403"/>
      <c r="CG410" s="196"/>
      <c r="CH410" s="404"/>
      <c r="CI410" s="403"/>
      <c r="CJ410" s="196"/>
      <c r="CK410" s="404"/>
      <c r="CL410" s="403"/>
      <c r="CM410" s="196"/>
      <c r="CN410" s="404"/>
    </row>
    <row r="411" spans="7:92" x14ac:dyDescent="0.25">
      <c r="G411" s="390"/>
      <c r="H411" s="390"/>
      <c r="I411" s="390"/>
      <c r="J411" s="194"/>
      <c r="K411" s="195"/>
      <c r="L411" s="195"/>
      <c r="M411" s="195"/>
      <c r="N411" s="194"/>
      <c r="O411" s="196"/>
      <c r="P411" s="196"/>
      <c r="Q411" s="196"/>
      <c r="R411" s="196"/>
      <c r="T411" s="196"/>
      <c r="U411" s="196"/>
      <c r="V411" s="196"/>
      <c r="W411" s="196"/>
      <c r="X411" s="196"/>
      <c r="Y411" s="196"/>
      <c r="Z411" s="398"/>
      <c r="AA411" s="403"/>
      <c r="AB411" s="196"/>
      <c r="AC411" s="404"/>
      <c r="AD411" s="403"/>
      <c r="AE411" s="196"/>
      <c r="AF411" s="404"/>
      <c r="AG411" s="403"/>
      <c r="AH411" s="196"/>
      <c r="AI411" s="404"/>
      <c r="AJ411" s="403"/>
      <c r="AK411" s="196"/>
      <c r="AL411" s="404"/>
      <c r="AM411" s="403"/>
      <c r="AN411" s="196"/>
      <c r="AO411" s="404"/>
      <c r="AP411" s="403"/>
      <c r="AQ411" s="196"/>
      <c r="AR411" s="404"/>
      <c r="AS411" s="403"/>
      <c r="AT411" s="196"/>
      <c r="AU411" s="404"/>
      <c r="AV411" s="403"/>
      <c r="AW411" s="196"/>
      <c r="AX411" s="404"/>
      <c r="AY411" s="403"/>
      <c r="AZ411" s="196"/>
      <c r="BA411" s="404"/>
      <c r="BB411" s="403"/>
      <c r="BC411" s="196"/>
      <c r="BD411" s="404"/>
      <c r="BE411" s="403"/>
      <c r="BF411" s="196"/>
      <c r="BG411" s="404"/>
      <c r="BH411" s="403"/>
      <c r="BI411" s="196"/>
      <c r="BJ411" s="404"/>
      <c r="BK411" s="403"/>
      <c r="BL411" s="196"/>
      <c r="BM411" s="404"/>
      <c r="BN411" s="403"/>
      <c r="BO411" s="196"/>
      <c r="BP411" s="404"/>
      <c r="BQ411" s="403"/>
      <c r="BR411" s="196"/>
      <c r="BS411" s="404"/>
      <c r="BT411" s="403"/>
      <c r="BU411" s="196"/>
      <c r="BV411" s="404"/>
      <c r="BW411" s="403"/>
      <c r="BX411" s="196"/>
      <c r="BY411" s="404"/>
      <c r="BZ411" s="403"/>
      <c r="CA411" s="196"/>
      <c r="CB411" s="404"/>
      <c r="CC411" s="403"/>
      <c r="CD411" s="196"/>
      <c r="CE411" s="404"/>
      <c r="CF411" s="403"/>
      <c r="CG411" s="196"/>
      <c r="CH411" s="404"/>
      <c r="CI411" s="403"/>
      <c r="CJ411" s="196"/>
      <c r="CK411" s="404"/>
      <c r="CL411" s="403"/>
      <c r="CM411" s="196"/>
      <c r="CN411" s="404"/>
    </row>
    <row r="412" spans="7:92" x14ac:dyDescent="0.25">
      <c r="G412" s="390"/>
      <c r="H412" s="390"/>
      <c r="I412" s="390"/>
      <c r="J412" s="194"/>
      <c r="K412" s="195"/>
      <c r="L412" s="195"/>
      <c r="M412" s="195"/>
      <c r="N412" s="194"/>
      <c r="O412" s="196"/>
      <c r="P412" s="196"/>
      <c r="Q412" s="196"/>
      <c r="R412" s="196"/>
      <c r="T412" s="196"/>
      <c r="U412" s="196"/>
      <c r="V412" s="196"/>
      <c r="W412" s="196"/>
      <c r="X412" s="196"/>
      <c r="Y412" s="196"/>
      <c r="Z412" s="398"/>
      <c r="AA412" s="403"/>
      <c r="AB412" s="196"/>
      <c r="AC412" s="404"/>
      <c r="AD412" s="403"/>
      <c r="AE412" s="196"/>
      <c r="AF412" s="404"/>
      <c r="AG412" s="403"/>
      <c r="AH412" s="196"/>
      <c r="AI412" s="404"/>
      <c r="AJ412" s="403"/>
      <c r="AK412" s="196"/>
      <c r="AL412" s="404"/>
      <c r="AM412" s="403"/>
      <c r="AN412" s="196"/>
      <c r="AO412" s="404"/>
      <c r="AP412" s="403"/>
      <c r="AQ412" s="196"/>
      <c r="AR412" s="404"/>
      <c r="AS412" s="403"/>
      <c r="AT412" s="196"/>
      <c r="AU412" s="404"/>
      <c r="AV412" s="403"/>
      <c r="AW412" s="196"/>
      <c r="AX412" s="404"/>
      <c r="AY412" s="403"/>
      <c r="AZ412" s="196"/>
      <c r="BA412" s="404"/>
      <c r="BB412" s="403"/>
      <c r="BC412" s="196"/>
      <c r="BD412" s="404"/>
      <c r="BE412" s="403"/>
      <c r="BF412" s="196"/>
      <c r="BG412" s="404"/>
      <c r="BH412" s="403"/>
      <c r="BI412" s="196"/>
      <c r="BJ412" s="404"/>
      <c r="BK412" s="403"/>
      <c r="BL412" s="196"/>
      <c r="BM412" s="404"/>
      <c r="BN412" s="403"/>
      <c r="BO412" s="196"/>
      <c r="BP412" s="404"/>
      <c r="BQ412" s="403"/>
      <c r="BR412" s="196"/>
      <c r="BS412" s="404"/>
      <c r="BT412" s="403"/>
      <c r="BU412" s="196"/>
      <c r="BV412" s="404"/>
      <c r="BW412" s="403"/>
      <c r="BX412" s="196"/>
      <c r="BY412" s="404"/>
      <c r="BZ412" s="403"/>
      <c r="CA412" s="196"/>
      <c r="CB412" s="404"/>
      <c r="CC412" s="403"/>
      <c r="CD412" s="196"/>
      <c r="CE412" s="404"/>
      <c r="CF412" s="403"/>
      <c r="CG412" s="196"/>
      <c r="CH412" s="404"/>
      <c r="CI412" s="403"/>
      <c r="CJ412" s="196"/>
      <c r="CK412" s="404"/>
      <c r="CL412" s="403"/>
      <c r="CM412" s="196"/>
      <c r="CN412" s="404"/>
    </row>
    <row r="413" spans="7:92" x14ac:dyDescent="0.25">
      <c r="G413" s="390"/>
      <c r="H413" s="390"/>
      <c r="I413" s="390"/>
      <c r="J413" s="194"/>
      <c r="K413" s="195"/>
      <c r="L413" s="195"/>
      <c r="M413" s="195"/>
      <c r="N413" s="194"/>
      <c r="O413" s="196"/>
      <c r="P413" s="196"/>
      <c r="Q413" s="196"/>
      <c r="R413" s="196"/>
      <c r="T413" s="196"/>
      <c r="U413" s="196"/>
      <c r="V413" s="196"/>
      <c r="W413" s="196"/>
      <c r="X413" s="196"/>
      <c r="Y413" s="196"/>
      <c r="Z413" s="398"/>
      <c r="AA413" s="403"/>
      <c r="AB413" s="196"/>
      <c r="AC413" s="404"/>
      <c r="AD413" s="403"/>
      <c r="AE413" s="196"/>
      <c r="AF413" s="404"/>
      <c r="AG413" s="403"/>
      <c r="AH413" s="196"/>
      <c r="AI413" s="404"/>
      <c r="AJ413" s="403"/>
      <c r="AK413" s="196"/>
      <c r="AL413" s="404"/>
      <c r="AM413" s="403"/>
      <c r="AN413" s="196"/>
      <c r="AO413" s="404"/>
      <c r="AP413" s="403"/>
      <c r="AQ413" s="196"/>
      <c r="AR413" s="404"/>
      <c r="AS413" s="403"/>
      <c r="AT413" s="196"/>
      <c r="AU413" s="404"/>
      <c r="AV413" s="403"/>
      <c r="AW413" s="196"/>
      <c r="AX413" s="404"/>
      <c r="AY413" s="403"/>
      <c r="AZ413" s="196"/>
      <c r="BA413" s="404"/>
      <c r="BB413" s="403"/>
      <c r="BC413" s="196"/>
      <c r="BD413" s="404"/>
      <c r="BE413" s="403"/>
      <c r="BF413" s="196"/>
      <c r="BG413" s="404"/>
      <c r="BH413" s="403"/>
      <c r="BI413" s="196"/>
      <c r="BJ413" s="404"/>
      <c r="BK413" s="403"/>
      <c r="BL413" s="196"/>
      <c r="BM413" s="404"/>
      <c r="BN413" s="403"/>
      <c r="BO413" s="196"/>
      <c r="BP413" s="404"/>
      <c r="BQ413" s="403"/>
      <c r="BR413" s="196"/>
      <c r="BS413" s="404"/>
      <c r="BT413" s="403"/>
      <c r="BU413" s="196"/>
      <c r="BV413" s="404"/>
      <c r="BW413" s="403"/>
      <c r="BX413" s="196"/>
      <c r="BY413" s="404"/>
      <c r="BZ413" s="403"/>
      <c r="CA413" s="196"/>
      <c r="CB413" s="404"/>
      <c r="CC413" s="403"/>
      <c r="CD413" s="196"/>
      <c r="CE413" s="404"/>
      <c r="CF413" s="403"/>
      <c r="CG413" s="196"/>
      <c r="CH413" s="404"/>
      <c r="CI413" s="403"/>
      <c r="CJ413" s="196"/>
      <c r="CK413" s="404"/>
      <c r="CL413" s="403"/>
      <c r="CM413" s="196"/>
      <c r="CN413" s="404"/>
    </row>
    <row r="414" spans="7:92" x14ac:dyDescent="0.25">
      <c r="G414" s="390"/>
      <c r="H414" s="390"/>
      <c r="I414" s="390"/>
      <c r="J414" s="194"/>
      <c r="K414" s="195"/>
      <c r="L414" s="195"/>
      <c r="M414" s="195"/>
      <c r="N414" s="194"/>
      <c r="O414" s="196"/>
      <c r="P414" s="196"/>
      <c r="Q414" s="196"/>
      <c r="R414" s="196"/>
      <c r="T414" s="196"/>
      <c r="U414" s="196"/>
      <c r="V414" s="196"/>
      <c r="W414" s="196"/>
      <c r="X414" s="196"/>
      <c r="Y414" s="196"/>
      <c r="Z414" s="398"/>
      <c r="AA414" s="403"/>
      <c r="AB414" s="196"/>
      <c r="AC414" s="404"/>
      <c r="AD414" s="403"/>
      <c r="AE414" s="196"/>
      <c r="AF414" s="404"/>
      <c r="AG414" s="403"/>
      <c r="AH414" s="196"/>
      <c r="AI414" s="404"/>
      <c r="AJ414" s="403"/>
      <c r="AK414" s="196"/>
      <c r="AL414" s="404"/>
      <c r="AM414" s="403"/>
      <c r="AN414" s="196"/>
      <c r="AO414" s="404"/>
      <c r="AP414" s="403"/>
      <c r="AQ414" s="196"/>
      <c r="AR414" s="404"/>
      <c r="AS414" s="403"/>
      <c r="AT414" s="196"/>
      <c r="AU414" s="404"/>
      <c r="AV414" s="403"/>
      <c r="AW414" s="196"/>
      <c r="AX414" s="404"/>
      <c r="AY414" s="403"/>
      <c r="AZ414" s="196"/>
      <c r="BA414" s="404"/>
      <c r="BB414" s="403"/>
      <c r="BC414" s="196"/>
      <c r="BD414" s="404"/>
      <c r="BE414" s="403"/>
      <c r="BF414" s="196"/>
      <c r="BG414" s="404"/>
      <c r="BH414" s="403"/>
      <c r="BI414" s="196"/>
      <c r="BJ414" s="404"/>
      <c r="BK414" s="403"/>
      <c r="BL414" s="196"/>
      <c r="BM414" s="404"/>
      <c r="BN414" s="403"/>
      <c r="BO414" s="196"/>
      <c r="BP414" s="404"/>
      <c r="BQ414" s="403"/>
      <c r="BR414" s="196"/>
      <c r="BS414" s="404"/>
      <c r="BT414" s="403"/>
      <c r="BU414" s="196"/>
      <c r="BV414" s="404"/>
      <c r="BW414" s="403"/>
      <c r="BX414" s="196"/>
      <c r="BY414" s="404"/>
      <c r="BZ414" s="403"/>
      <c r="CA414" s="196"/>
      <c r="CB414" s="404"/>
      <c r="CC414" s="403"/>
      <c r="CD414" s="196"/>
      <c r="CE414" s="404"/>
      <c r="CF414" s="403"/>
      <c r="CG414" s="196"/>
      <c r="CH414" s="404"/>
      <c r="CI414" s="403"/>
      <c r="CJ414" s="196"/>
      <c r="CK414" s="404"/>
      <c r="CL414" s="403"/>
      <c r="CM414" s="196"/>
      <c r="CN414" s="404"/>
    </row>
    <row r="415" spans="7:92" x14ac:dyDescent="0.25">
      <c r="G415" s="390"/>
      <c r="H415" s="390"/>
      <c r="I415" s="390"/>
      <c r="J415" s="194"/>
      <c r="K415" s="195"/>
      <c r="L415" s="195"/>
      <c r="M415" s="195"/>
      <c r="N415" s="194"/>
      <c r="O415" s="196"/>
      <c r="P415" s="196"/>
      <c r="Q415" s="196"/>
      <c r="R415" s="196"/>
      <c r="T415" s="196"/>
      <c r="U415" s="196"/>
      <c r="V415" s="196"/>
      <c r="W415" s="196"/>
      <c r="X415" s="196"/>
      <c r="Y415" s="196"/>
      <c r="Z415" s="398"/>
      <c r="AA415" s="403"/>
      <c r="AB415" s="196"/>
      <c r="AC415" s="404"/>
      <c r="AD415" s="403"/>
      <c r="AE415" s="196"/>
      <c r="AF415" s="404"/>
      <c r="AG415" s="403"/>
      <c r="AH415" s="196"/>
      <c r="AI415" s="404"/>
      <c r="AJ415" s="403"/>
      <c r="AK415" s="196"/>
      <c r="AL415" s="404"/>
      <c r="AM415" s="403"/>
      <c r="AN415" s="196"/>
      <c r="AO415" s="404"/>
      <c r="AP415" s="403"/>
      <c r="AQ415" s="196"/>
      <c r="AR415" s="404"/>
      <c r="AS415" s="403"/>
      <c r="AT415" s="196"/>
      <c r="AU415" s="404"/>
      <c r="AV415" s="403"/>
      <c r="AW415" s="196"/>
      <c r="AX415" s="404"/>
      <c r="AY415" s="403"/>
      <c r="AZ415" s="196"/>
      <c r="BA415" s="404"/>
      <c r="BB415" s="403"/>
      <c r="BC415" s="196"/>
      <c r="BD415" s="404"/>
      <c r="BE415" s="403"/>
      <c r="BF415" s="196"/>
      <c r="BG415" s="404"/>
      <c r="BH415" s="403"/>
      <c r="BI415" s="196"/>
      <c r="BJ415" s="404"/>
      <c r="BK415" s="403"/>
      <c r="BL415" s="196"/>
      <c r="BM415" s="404"/>
      <c r="BN415" s="403"/>
      <c r="BO415" s="196"/>
      <c r="BP415" s="404"/>
      <c r="BQ415" s="403"/>
      <c r="BR415" s="196"/>
      <c r="BS415" s="404"/>
      <c r="BT415" s="403"/>
      <c r="BU415" s="196"/>
      <c r="BV415" s="404"/>
      <c r="BW415" s="403"/>
      <c r="BX415" s="196"/>
      <c r="BY415" s="404"/>
      <c r="BZ415" s="403"/>
      <c r="CA415" s="196"/>
      <c r="CB415" s="404"/>
      <c r="CC415" s="403"/>
      <c r="CD415" s="196"/>
      <c r="CE415" s="404"/>
      <c r="CF415" s="403"/>
      <c r="CG415" s="196"/>
      <c r="CH415" s="404"/>
      <c r="CI415" s="403"/>
      <c r="CJ415" s="196"/>
      <c r="CK415" s="404"/>
      <c r="CL415" s="403"/>
      <c r="CM415" s="196"/>
      <c r="CN415" s="404"/>
    </row>
    <row r="416" spans="7:92" x14ac:dyDescent="0.25">
      <c r="G416" s="390"/>
      <c r="H416" s="390"/>
      <c r="I416" s="390"/>
      <c r="J416" s="194"/>
      <c r="K416" s="195"/>
      <c r="L416" s="195"/>
      <c r="M416" s="195"/>
      <c r="N416" s="194"/>
      <c r="O416" s="196"/>
      <c r="P416" s="196"/>
      <c r="Q416" s="196"/>
      <c r="R416" s="196"/>
      <c r="T416" s="196"/>
      <c r="U416" s="196"/>
      <c r="V416" s="196"/>
      <c r="W416" s="196"/>
      <c r="X416" s="196"/>
      <c r="Y416" s="196"/>
      <c r="Z416" s="398"/>
      <c r="AA416" s="403"/>
      <c r="AB416" s="196"/>
      <c r="AC416" s="404"/>
      <c r="AD416" s="403"/>
      <c r="AE416" s="196"/>
      <c r="AF416" s="404"/>
      <c r="AG416" s="403"/>
      <c r="AH416" s="196"/>
      <c r="AI416" s="404"/>
      <c r="AJ416" s="403"/>
      <c r="AK416" s="196"/>
      <c r="AL416" s="404"/>
      <c r="AM416" s="403"/>
      <c r="AN416" s="196"/>
      <c r="AO416" s="404"/>
      <c r="AP416" s="403"/>
      <c r="AQ416" s="196"/>
      <c r="AR416" s="404"/>
      <c r="AS416" s="403"/>
      <c r="AT416" s="196"/>
      <c r="AU416" s="404"/>
      <c r="AV416" s="403"/>
      <c r="AW416" s="196"/>
      <c r="AX416" s="404"/>
      <c r="AY416" s="403"/>
      <c r="AZ416" s="196"/>
      <c r="BA416" s="404"/>
      <c r="BB416" s="403"/>
      <c r="BC416" s="196"/>
      <c r="BD416" s="404"/>
      <c r="BE416" s="403"/>
      <c r="BF416" s="196"/>
      <c r="BG416" s="404"/>
      <c r="BH416" s="403"/>
      <c r="BI416" s="196"/>
      <c r="BJ416" s="404"/>
      <c r="BK416" s="403"/>
      <c r="BL416" s="196"/>
      <c r="BM416" s="404"/>
      <c r="BN416" s="403"/>
      <c r="BO416" s="196"/>
      <c r="BP416" s="404"/>
      <c r="BQ416" s="403"/>
      <c r="BR416" s="196"/>
      <c r="BS416" s="404"/>
      <c r="BT416" s="403"/>
      <c r="BU416" s="196"/>
      <c r="BV416" s="404"/>
      <c r="BW416" s="403"/>
      <c r="BX416" s="196"/>
      <c r="BY416" s="404"/>
      <c r="BZ416" s="403"/>
      <c r="CA416" s="196"/>
      <c r="CB416" s="404"/>
      <c r="CC416" s="403"/>
      <c r="CD416" s="196"/>
      <c r="CE416" s="404"/>
      <c r="CF416" s="403"/>
      <c r="CG416" s="196"/>
      <c r="CH416" s="404"/>
      <c r="CI416" s="403"/>
      <c r="CJ416" s="196"/>
      <c r="CK416" s="404"/>
      <c r="CL416" s="403"/>
      <c r="CM416" s="196"/>
      <c r="CN416" s="404"/>
    </row>
    <row r="417" spans="7:92" x14ac:dyDescent="0.25">
      <c r="G417" s="390"/>
      <c r="H417" s="390"/>
      <c r="I417" s="390"/>
      <c r="J417" s="194"/>
      <c r="K417" s="195"/>
      <c r="L417" s="195"/>
      <c r="M417" s="195"/>
      <c r="N417" s="194"/>
      <c r="O417" s="196"/>
      <c r="P417" s="196"/>
      <c r="Q417" s="196"/>
      <c r="R417" s="196"/>
      <c r="T417" s="196"/>
      <c r="U417" s="196"/>
      <c r="V417" s="196"/>
      <c r="W417" s="196"/>
      <c r="X417" s="196"/>
      <c r="Y417" s="196"/>
      <c r="Z417" s="398"/>
      <c r="AA417" s="403"/>
      <c r="AB417" s="196"/>
      <c r="AC417" s="404"/>
      <c r="AD417" s="403"/>
      <c r="AE417" s="196"/>
      <c r="AF417" s="404"/>
      <c r="AG417" s="403"/>
      <c r="AH417" s="196"/>
      <c r="AI417" s="404"/>
      <c r="AJ417" s="403"/>
      <c r="AK417" s="196"/>
      <c r="AL417" s="404"/>
      <c r="AM417" s="403"/>
      <c r="AN417" s="196"/>
      <c r="AO417" s="404"/>
      <c r="AP417" s="403"/>
      <c r="AQ417" s="196"/>
      <c r="AR417" s="404"/>
      <c r="AS417" s="403"/>
      <c r="AT417" s="196"/>
      <c r="AU417" s="404"/>
      <c r="AV417" s="403"/>
      <c r="AW417" s="196"/>
      <c r="AX417" s="404"/>
      <c r="AY417" s="403"/>
      <c r="AZ417" s="196"/>
      <c r="BA417" s="404"/>
      <c r="BB417" s="403"/>
      <c r="BC417" s="196"/>
      <c r="BD417" s="404"/>
      <c r="BE417" s="403"/>
      <c r="BF417" s="196"/>
      <c r="BG417" s="404"/>
      <c r="BH417" s="403"/>
      <c r="BI417" s="196"/>
      <c r="BJ417" s="404"/>
      <c r="BK417" s="403"/>
      <c r="BL417" s="196"/>
      <c r="BM417" s="404"/>
      <c r="BN417" s="403"/>
      <c r="BO417" s="196"/>
      <c r="BP417" s="404"/>
      <c r="BQ417" s="403"/>
      <c r="BR417" s="196"/>
      <c r="BS417" s="404"/>
      <c r="BT417" s="403"/>
      <c r="BU417" s="196"/>
      <c r="BV417" s="404"/>
      <c r="BW417" s="403"/>
      <c r="BX417" s="196"/>
      <c r="BY417" s="404"/>
      <c r="BZ417" s="403"/>
      <c r="CA417" s="196"/>
      <c r="CB417" s="404"/>
      <c r="CC417" s="403"/>
      <c r="CD417" s="196"/>
      <c r="CE417" s="404"/>
      <c r="CF417" s="403"/>
      <c r="CG417" s="196"/>
      <c r="CH417" s="404"/>
      <c r="CI417" s="403"/>
      <c r="CJ417" s="196"/>
      <c r="CK417" s="404"/>
      <c r="CL417" s="403"/>
      <c r="CM417" s="196"/>
      <c r="CN417" s="404"/>
    </row>
    <row r="418" spans="7:92" x14ac:dyDescent="0.25">
      <c r="G418" s="390"/>
      <c r="H418" s="390"/>
      <c r="I418" s="390"/>
      <c r="J418" s="194"/>
      <c r="K418" s="195"/>
      <c r="L418" s="195"/>
      <c r="M418" s="195"/>
      <c r="N418" s="194"/>
      <c r="O418" s="196"/>
      <c r="P418" s="196"/>
      <c r="Q418" s="196"/>
      <c r="R418" s="196"/>
      <c r="T418" s="196"/>
      <c r="U418" s="196"/>
      <c r="V418" s="196"/>
      <c r="W418" s="196"/>
      <c r="X418" s="196"/>
      <c r="Y418" s="196"/>
      <c r="Z418" s="398"/>
      <c r="AA418" s="403"/>
      <c r="AB418" s="196"/>
      <c r="AC418" s="404"/>
      <c r="AD418" s="403"/>
      <c r="AE418" s="196"/>
      <c r="AF418" s="404"/>
      <c r="AG418" s="403"/>
      <c r="AH418" s="196"/>
      <c r="AI418" s="404"/>
      <c r="AJ418" s="403"/>
      <c r="AK418" s="196"/>
      <c r="AL418" s="404"/>
      <c r="AM418" s="403"/>
      <c r="AN418" s="196"/>
      <c r="AO418" s="404"/>
      <c r="AP418" s="403"/>
      <c r="AQ418" s="196"/>
      <c r="AR418" s="404"/>
      <c r="AS418" s="403"/>
      <c r="AT418" s="196"/>
      <c r="AU418" s="404"/>
      <c r="AV418" s="403"/>
      <c r="AW418" s="196"/>
      <c r="AX418" s="404"/>
      <c r="AY418" s="403"/>
      <c r="AZ418" s="196"/>
      <c r="BA418" s="404"/>
      <c r="BB418" s="403"/>
      <c r="BC418" s="196"/>
      <c r="BD418" s="404"/>
      <c r="BE418" s="403"/>
      <c r="BF418" s="196"/>
      <c r="BG418" s="404"/>
      <c r="BH418" s="403"/>
      <c r="BI418" s="196"/>
      <c r="BJ418" s="404"/>
      <c r="BK418" s="403"/>
      <c r="BL418" s="196"/>
      <c r="BM418" s="404"/>
      <c r="BN418" s="403"/>
      <c r="BO418" s="196"/>
      <c r="BP418" s="404"/>
      <c r="BQ418" s="403"/>
      <c r="BR418" s="196"/>
      <c r="BS418" s="404"/>
      <c r="BT418" s="403"/>
      <c r="BU418" s="196"/>
      <c r="BV418" s="404"/>
      <c r="BW418" s="403"/>
      <c r="BX418" s="196"/>
      <c r="BY418" s="404"/>
      <c r="BZ418" s="403"/>
      <c r="CA418" s="196"/>
      <c r="CB418" s="404"/>
      <c r="CC418" s="403"/>
      <c r="CD418" s="196"/>
      <c r="CE418" s="404"/>
      <c r="CF418" s="403"/>
      <c r="CG418" s="196"/>
      <c r="CH418" s="404"/>
      <c r="CI418" s="403"/>
      <c r="CJ418" s="196"/>
      <c r="CK418" s="404"/>
      <c r="CL418" s="403"/>
      <c r="CM418" s="196"/>
      <c r="CN418" s="404"/>
    </row>
    <row r="419" spans="7:92" x14ac:dyDescent="0.25">
      <c r="G419" s="390"/>
      <c r="H419" s="390"/>
      <c r="I419" s="390"/>
      <c r="J419" s="194"/>
      <c r="K419" s="195"/>
      <c r="L419" s="195"/>
      <c r="M419" s="195"/>
      <c r="N419" s="194"/>
      <c r="O419" s="196"/>
      <c r="P419" s="196"/>
      <c r="Q419" s="196"/>
      <c r="R419" s="196"/>
      <c r="T419" s="196"/>
      <c r="U419" s="196"/>
      <c r="V419" s="196"/>
      <c r="W419" s="196"/>
      <c r="X419" s="196"/>
      <c r="Y419" s="196"/>
      <c r="Z419" s="398"/>
      <c r="AA419" s="403"/>
      <c r="AB419" s="196"/>
      <c r="AC419" s="404"/>
      <c r="AD419" s="403"/>
      <c r="AE419" s="196"/>
      <c r="AF419" s="404"/>
      <c r="AG419" s="403"/>
      <c r="AH419" s="196"/>
      <c r="AI419" s="404"/>
      <c r="AJ419" s="403"/>
      <c r="AK419" s="196"/>
      <c r="AL419" s="404"/>
      <c r="AM419" s="403"/>
      <c r="AN419" s="196"/>
      <c r="AO419" s="404"/>
      <c r="AP419" s="403"/>
      <c r="AQ419" s="196"/>
      <c r="AR419" s="404"/>
      <c r="AS419" s="403"/>
      <c r="AT419" s="196"/>
      <c r="AU419" s="404"/>
      <c r="AV419" s="403"/>
      <c r="AW419" s="196"/>
      <c r="AX419" s="404"/>
      <c r="AY419" s="403"/>
      <c r="AZ419" s="196"/>
      <c r="BA419" s="404"/>
      <c r="BB419" s="403"/>
      <c r="BC419" s="196"/>
      <c r="BD419" s="404"/>
      <c r="BE419" s="403"/>
      <c r="BF419" s="196"/>
      <c r="BG419" s="404"/>
      <c r="BH419" s="403"/>
      <c r="BI419" s="196"/>
      <c r="BJ419" s="404"/>
      <c r="BK419" s="403"/>
      <c r="BL419" s="196"/>
      <c r="BM419" s="404"/>
      <c r="BN419" s="403"/>
      <c r="BO419" s="196"/>
      <c r="BP419" s="404"/>
      <c r="BQ419" s="403"/>
      <c r="BR419" s="196"/>
      <c r="BS419" s="404"/>
      <c r="BT419" s="403"/>
      <c r="BU419" s="196"/>
      <c r="BV419" s="404"/>
      <c r="BW419" s="403"/>
      <c r="BX419" s="196"/>
      <c r="BY419" s="404"/>
      <c r="BZ419" s="403"/>
      <c r="CA419" s="196"/>
      <c r="CB419" s="404"/>
      <c r="CC419" s="403"/>
      <c r="CD419" s="196"/>
      <c r="CE419" s="404"/>
      <c r="CF419" s="403"/>
      <c r="CG419" s="196"/>
      <c r="CH419" s="404"/>
      <c r="CI419" s="403"/>
      <c r="CJ419" s="196"/>
      <c r="CK419" s="404"/>
      <c r="CL419" s="403"/>
      <c r="CM419" s="196"/>
      <c r="CN419" s="404"/>
    </row>
    <row r="420" spans="7:92" x14ac:dyDescent="0.25">
      <c r="G420" s="390"/>
      <c r="H420" s="390"/>
      <c r="I420" s="390"/>
      <c r="J420" s="194"/>
      <c r="K420" s="195"/>
      <c r="L420" s="195"/>
      <c r="M420" s="195"/>
      <c r="N420" s="194"/>
      <c r="O420" s="196"/>
      <c r="P420" s="196"/>
      <c r="Q420" s="196"/>
      <c r="R420" s="196"/>
      <c r="T420" s="196"/>
      <c r="U420" s="196"/>
      <c r="V420" s="196"/>
      <c r="W420" s="196"/>
      <c r="X420" s="196"/>
      <c r="Y420" s="196"/>
      <c r="Z420" s="398"/>
      <c r="AA420" s="403"/>
      <c r="AB420" s="196"/>
      <c r="AC420" s="404"/>
      <c r="AD420" s="403"/>
      <c r="AE420" s="196"/>
      <c r="AF420" s="404"/>
      <c r="AG420" s="403"/>
      <c r="AH420" s="196"/>
      <c r="AI420" s="404"/>
      <c r="AJ420" s="403"/>
      <c r="AK420" s="196"/>
      <c r="AL420" s="404"/>
      <c r="AM420" s="403"/>
      <c r="AN420" s="196"/>
      <c r="AO420" s="404"/>
      <c r="AP420" s="403"/>
      <c r="AQ420" s="196"/>
      <c r="AR420" s="404"/>
      <c r="AS420" s="403"/>
      <c r="AT420" s="196"/>
      <c r="AU420" s="404"/>
      <c r="AV420" s="403"/>
      <c r="AW420" s="196"/>
      <c r="AX420" s="404"/>
      <c r="AY420" s="403"/>
      <c r="AZ420" s="196"/>
      <c r="BA420" s="404"/>
      <c r="BB420" s="403"/>
      <c r="BC420" s="196"/>
      <c r="BD420" s="404"/>
      <c r="BE420" s="403"/>
      <c r="BF420" s="196"/>
      <c r="BG420" s="404"/>
      <c r="BH420" s="403"/>
      <c r="BI420" s="196"/>
      <c r="BJ420" s="404"/>
      <c r="BK420" s="403"/>
      <c r="BL420" s="196"/>
      <c r="BM420" s="404"/>
      <c r="BN420" s="403"/>
      <c r="BO420" s="196"/>
      <c r="BP420" s="404"/>
      <c r="BQ420" s="403"/>
      <c r="BR420" s="196"/>
      <c r="BS420" s="404"/>
      <c r="BT420" s="403"/>
      <c r="BU420" s="196"/>
      <c r="BV420" s="404"/>
      <c r="BW420" s="403"/>
      <c r="BX420" s="196"/>
      <c r="BY420" s="404"/>
      <c r="BZ420" s="403"/>
      <c r="CA420" s="196"/>
      <c r="CB420" s="404"/>
      <c r="CC420" s="403"/>
      <c r="CD420" s="196"/>
      <c r="CE420" s="404"/>
      <c r="CF420" s="403"/>
      <c r="CG420" s="196"/>
      <c r="CH420" s="404"/>
      <c r="CI420" s="403"/>
      <c r="CJ420" s="196"/>
      <c r="CK420" s="404"/>
      <c r="CL420" s="403"/>
      <c r="CM420" s="196"/>
      <c r="CN420" s="404"/>
    </row>
    <row r="421" spans="7:92" x14ac:dyDescent="0.25">
      <c r="G421" s="390"/>
      <c r="H421" s="390"/>
      <c r="I421" s="390"/>
      <c r="J421" s="194"/>
      <c r="K421" s="195"/>
      <c r="L421" s="195"/>
      <c r="M421" s="195"/>
      <c r="N421" s="194"/>
      <c r="O421" s="196"/>
      <c r="P421" s="196"/>
      <c r="Q421" s="196"/>
      <c r="R421" s="196"/>
      <c r="T421" s="196"/>
      <c r="U421" s="196"/>
      <c r="V421" s="196"/>
      <c r="W421" s="196"/>
      <c r="X421" s="196"/>
      <c r="Y421" s="196"/>
      <c r="Z421" s="398"/>
      <c r="AA421" s="403"/>
      <c r="AB421" s="196"/>
      <c r="AC421" s="404"/>
      <c r="AD421" s="403"/>
      <c r="AE421" s="196"/>
      <c r="AF421" s="404"/>
      <c r="AG421" s="403"/>
      <c r="AH421" s="196"/>
      <c r="AI421" s="404"/>
      <c r="AJ421" s="403"/>
      <c r="AK421" s="196"/>
      <c r="AL421" s="404"/>
      <c r="AM421" s="403"/>
      <c r="AN421" s="196"/>
      <c r="AO421" s="404"/>
      <c r="AP421" s="403"/>
      <c r="AQ421" s="196"/>
      <c r="AR421" s="404"/>
      <c r="AS421" s="403"/>
      <c r="AT421" s="196"/>
      <c r="AU421" s="404"/>
      <c r="AV421" s="403"/>
      <c r="AW421" s="196"/>
      <c r="AX421" s="404"/>
      <c r="AY421" s="403"/>
      <c r="AZ421" s="196"/>
      <c r="BA421" s="404"/>
      <c r="BB421" s="403"/>
      <c r="BC421" s="196"/>
      <c r="BD421" s="404"/>
      <c r="BE421" s="403"/>
      <c r="BF421" s="196"/>
      <c r="BG421" s="404"/>
      <c r="BH421" s="403"/>
      <c r="BI421" s="196"/>
      <c r="BJ421" s="404"/>
      <c r="BK421" s="403"/>
      <c r="BL421" s="196"/>
      <c r="BM421" s="404"/>
      <c r="BN421" s="403"/>
      <c r="BO421" s="196"/>
      <c r="BP421" s="404"/>
      <c r="BQ421" s="403"/>
      <c r="BR421" s="196"/>
      <c r="BS421" s="404"/>
      <c r="BT421" s="403"/>
      <c r="BU421" s="196"/>
      <c r="BV421" s="404"/>
      <c r="BW421" s="403"/>
      <c r="BX421" s="196"/>
      <c r="BY421" s="404"/>
      <c r="BZ421" s="403"/>
      <c r="CA421" s="196"/>
      <c r="CB421" s="404"/>
      <c r="CC421" s="403"/>
      <c r="CD421" s="196"/>
      <c r="CE421" s="404"/>
      <c r="CF421" s="403"/>
      <c r="CG421" s="196"/>
      <c r="CH421" s="404"/>
      <c r="CI421" s="403"/>
      <c r="CJ421" s="196"/>
      <c r="CK421" s="404"/>
      <c r="CL421" s="403"/>
      <c r="CM421" s="196"/>
      <c r="CN421" s="404"/>
    </row>
    <row r="422" spans="7:92" x14ac:dyDescent="0.25">
      <c r="G422" s="390"/>
      <c r="H422" s="390"/>
      <c r="I422" s="390"/>
      <c r="J422" s="194"/>
      <c r="K422" s="195"/>
      <c r="L422" s="195"/>
      <c r="M422" s="195"/>
      <c r="N422" s="194"/>
      <c r="O422" s="196"/>
      <c r="P422" s="196"/>
      <c r="Q422" s="196"/>
      <c r="R422" s="196"/>
      <c r="T422" s="196"/>
      <c r="U422" s="196"/>
      <c r="V422" s="196"/>
      <c r="W422" s="196"/>
      <c r="X422" s="196"/>
      <c r="Y422" s="196"/>
      <c r="Z422" s="398"/>
      <c r="AA422" s="403"/>
      <c r="AB422" s="196"/>
      <c r="AC422" s="404"/>
      <c r="AD422" s="403"/>
      <c r="AE422" s="196"/>
      <c r="AF422" s="404"/>
      <c r="AG422" s="403"/>
      <c r="AH422" s="196"/>
      <c r="AI422" s="404"/>
      <c r="AJ422" s="403"/>
      <c r="AK422" s="196"/>
      <c r="AL422" s="404"/>
      <c r="AM422" s="403"/>
      <c r="AN422" s="196"/>
      <c r="AO422" s="404"/>
      <c r="AP422" s="403"/>
      <c r="AQ422" s="196"/>
      <c r="AR422" s="404"/>
      <c r="AS422" s="403"/>
      <c r="AT422" s="196"/>
      <c r="AU422" s="404"/>
      <c r="AV422" s="403"/>
      <c r="AW422" s="196"/>
      <c r="AX422" s="404"/>
      <c r="AY422" s="403"/>
      <c r="AZ422" s="196"/>
      <c r="BA422" s="404"/>
      <c r="BB422" s="403"/>
      <c r="BC422" s="196"/>
      <c r="BD422" s="404"/>
      <c r="BE422" s="403"/>
      <c r="BF422" s="196"/>
      <c r="BG422" s="404"/>
      <c r="BH422" s="403"/>
      <c r="BI422" s="196"/>
      <c r="BJ422" s="404"/>
      <c r="BK422" s="403"/>
      <c r="BL422" s="196"/>
      <c r="BM422" s="404"/>
      <c r="BN422" s="403"/>
      <c r="BO422" s="196"/>
      <c r="BP422" s="404"/>
      <c r="BQ422" s="403"/>
      <c r="BR422" s="196"/>
      <c r="BS422" s="404"/>
      <c r="BT422" s="403"/>
      <c r="BU422" s="196"/>
      <c r="BV422" s="404"/>
      <c r="BW422" s="403"/>
      <c r="BX422" s="196"/>
      <c r="BY422" s="404"/>
      <c r="BZ422" s="403"/>
      <c r="CA422" s="196"/>
      <c r="CB422" s="404"/>
      <c r="CC422" s="403"/>
      <c r="CD422" s="196"/>
      <c r="CE422" s="404"/>
      <c r="CF422" s="403"/>
      <c r="CG422" s="196"/>
      <c r="CH422" s="404"/>
      <c r="CI422" s="403"/>
      <c r="CJ422" s="196"/>
      <c r="CK422" s="404"/>
      <c r="CL422" s="403"/>
      <c r="CM422" s="196"/>
      <c r="CN422" s="404"/>
    </row>
    <row r="423" spans="7:92" x14ac:dyDescent="0.25">
      <c r="G423" s="390"/>
      <c r="H423" s="390"/>
      <c r="I423" s="390"/>
      <c r="J423" s="194"/>
      <c r="K423" s="195"/>
      <c r="L423" s="195"/>
      <c r="M423" s="195"/>
      <c r="N423" s="194"/>
      <c r="O423" s="196"/>
      <c r="P423" s="196"/>
      <c r="Q423" s="196"/>
      <c r="R423" s="196"/>
      <c r="T423" s="196"/>
      <c r="U423" s="196"/>
      <c r="V423" s="196"/>
      <c r="W423" s="196"/>
      <c r="X423" s="196"/>
      <c r="Y423" s="196"/>
      <c r="Z423" s="398"/>
      <c r="AA423" s="403"/>
      <c r="AB423" s="196"/>
      <c r="AC423" s="404"/>
      <c r="AD423" s="403"/>
      <c r="AE423" s="196"/>
      <c r="AF423" s="404"/>
      <c r="AG423" s="403"/>
      <c r="AH423" s="196"/>
      <c r="AI423" s="404"/>
      <c r="AJ423" s="403"/>
      <c r="AK423" s="196"/>
      <c r="AL423" s="404"/>
      <c r="AM423" s="403"/>
      <c r="AN423" s="196"/>
      <c r="AO423" s="404"/>
      <c r="AP423" s="403"/>
      <c r="AQ423" s="196"/>
      <c r="AR423" s="404"/>
      <c r="AS423" s="403"/>
      <c r="AT423" s="196"/>
      <c r="AU423" s="404"/>
      <c r="AV423" s="403"/>
      <c r="AW423" s="196"/>
      <c r="AX423" s="404"/>
      <c r="AY423" s="403"/>
      <c r="AZ423" s="196"/>
      <c r="BA423" s="404"/>
      <c r="BB423" s="403"/>
      <c r="BC423" s="196"/>
      <c r="BD423" s="404"/>
      <c r="BE423" s="403"/>
      <c r="BF423" s="196"/>
      <c r="BG423" s="404"/>
      <c r="BH423" s="403"/>
      <c r="BI423" s="196"/>
      <c r="BJ423" s="404"/>
      <c r="BK423" s="403"/>
      <c r="BL423" s="196"/>
      <c r="BM423" s="404"/>
      <c r="BN423" s="403"/>
      <c r="BO423" s="196"/>
      <c r="BP423" s="404"/>
      <c r="BQ423" s="403"/>
      <c r="BR423" s="196"/>
      <c r="BS423" s="404"/>
      <c r="BT423" s="403"/>
      <c r="BU423" s="196"/>
      <c r="BV423" s="404"/>
      <c r="BW423" s="403"/>
      <c r="BX423" s="196"/>
      <c r="BY423" s="404"/>
      <c r="BZ423" s="403"/>
      <c r="CA423" s="196"/>
      <c r="CB423" s="404"/>
      <c r="CC423" s="403"/>
      <c r="CD423" s="196"/>
      <c r="CE423" s="404"/>
      <c r="CF423" s="403"/>
      <c r="CG423" s="196"/>
      <c r="CH423" s="404"/>
      <c r="CI423" s="403"/>
      <c r="CJ423" s="196"/>
      <c r="CK423" s="404"/>
      <c r="CL423" s="403"/>
      <c r="CM423" s="196"/>
      <c r="CN423" s="404"/>
    </row>
    <row r="424" spans="7:92" x14ac:dyDescent="0.25">
      <c r="G424" s="390"/>
      <c r="H424" s="390"/>
      <c r="I424" s="390"/>
      <c r="J424" s="194"/>
      <c r="K424" s="195"/>
      <c r="L424" s="195"/>
      <c r="M424" s="195"/>
      <c r="N424" s="194"/>
      <c r="O424" s="196"/>
      <c r="P424" s="196"/>
      <c r="Q424" s="196"/>
      <c r="R424" s="196"/>
      <c r="T424" s="196"/>
      <c r="U424" s="196"/>
      <c r="V424" s="196"/>
      <c r="W424" s="196"/>
      <c r="X424" s="196"/>
      <c r="Y424" s="196"/>
      <c r="Z424" s="398"/>
      <c r="AA424" s="403"/>
      <c r="AB424" s="196"/>
      <c r="AC424" s="404"/>
      <c r="AD424" s="403"/>
      <c r="AE424" s="196"/>
      <c r="AF424" s="404"/>
      <c r="AG424" s="403"/>
      <c r="AH424" s="196"/>
      <c r="AI424" s="404"/>
      <c r="AJ424" s="403"/>
      <c r="AK424" s="196"/>
      <c r="AL424" s="404"/>
      <c r="AM424" s="403"/>
      <c r="AN424" s="196"/>
      <c r="AO424" s="404"/>
      <c r="AP424" s="403"/>
      <c r="AQ424" s="196"/>
      <c r="AR424" s="404"/>
      <c r="AS424" s="403"/>
      <c r="AT424" s="196"/>
      <c r="AU424" s="404"/>
      <c r="AV424" s="403"/>
      <c r="AW424" s="196"/>
      <c r="AX424" s="404"/>
      <c r="AY424" s="403"/>
      <c r="AZ424" s="196"/>
      <c r="BA424" s="404"/>
      <c r="BB424" s="403"/>
      <c r="BC424" s="196"/>
      <c r="BD424" s="404"/>
      <c r="BE424" s="403"/>
      <c r="BF424" s="196"/>
      <c r="BG424" s="404"/>
      <c r="BH424" s="403"/>
      <c r="BI424" s="196"/>
      <c r="BJ424" s="404"/>
      <c r="BK424" s="403"/>
      <c r="BL424" s="196"/>
      <c r="BM424" s="404"/>
      <c r="BN424" s="403"/>
      <c r="BO424" s="196"/>
      <c r="BP424" s="404"/>
      <c r="BQ424" s="403"/>
      <c r="BR424" s="196"/>
      <c r="BS424" s="404"/>
      <c r="BT424" s="403"/>
      <c r="BU424" s="196"/>
      <c r="BV424" s="404"/>
      <c r="BW424" s="403"/>
      <c r="BX424" s="196"/>
      <c r="BY424" s="404"/>
      <c r="BZ424" s="403"/>
      <c r="CA424" s="196"/>
      <c r="CB424" s="404"/>
      <c r="CC424" s="403"/>
      <c r="CD424" s="196"/>
      <c r="CE424" s="404"/>
      <c r="CF424" s="403"/>
      <c r="CG424" s="196"/>
      <c r="CH424" s="404"/>
      <c r="CI424" s="403"/>
      <c r="CJ424" s="196"/>
      <c r="CK424" s="404"/>
      <c r="CL424" s="403"/>
      <c r="CM424" s="196"/>
      <c r="CN424" s="404"/>
    </row>
    <row r="425" spans="7:92" x14ac:dyDescent="0.25">
      <c r="G425" s="390"/>
      <c r="H425" s="390"/>
      <c r="I425" s="390"/>
      <c r="J425" s="194"/>
      <c r="K425" s="195"/>
      <c r="L425" s="195"/>
      <c r="M425" s="195"/>
      <c r="N425" s="194"/>
      <c r="O425" s="196"/>
      <c r="P425" s="196"/>
      <c r="Q425" s="196"/>
      <c r="R425" s="196"/>
      <c r="T425" s="196"/>
      <c r="U425" s="196"/>
      <c r="V425" s="196"/>
      <c r="W425" s="196"/>
      <c r="X425" s="196"/>
      <c r="Y425" s="196"/>
      <c r="Z425" s="398"/>
      <c r="AA425" s="403"/>
      <c r="AB425" s="196"/>
      <c r="AC425" s="404"/>
      <c r="AD425" s="403"/>
      <c r="AE425" s="196"/>
      <c r="AF425" s="404"/>
      <c r="AG425" s="403"/>
      <c r="AH425" s="196"/>
      <c r="AI425" s="404"/>
      <c r="AJ425" s="403"/>
      <c r="AK425" s="196"/>
      <c r="AL425" s="404"/>
      <c r="AM425" s="403"/>
      <c r="AN425" s="196"/>
      <c r="AO425" s="404"/>
      <c r="AP425" s="403"/>
      <c r="AQ425" s="196"/>
      <c r="AR425" s="404"/>
      <c r="AS425" s="403"/>
      <c r="AT425" s="196"/>
      <c r="AU425" s="404"/>
      <c r="AV425" s="403"/>
      <c r="AW425" s="196"/>
      <c r="AX425" s="404"/>
      <c r="AY425" s="403"/>
      <c r="AZ425" s="196"/>
      <c r="BA425" s="404"/>
      <c r="BB425" s="403"/>
      <c r="BC425" s="196"/>
      <c r="BD425" s="404"/>
      <c r="BE425" s="403"/>
      <c r="BF425" s="196"/>
      <c r="BG425" s="404"/>
      <c r="BH425" s="403"/>
      <c r="BI425" s="196"/>
      <c r="BJ425" s="404"/>
      <c r="BK425" s="403"/>
      <c r="BL425" s="196"/>
      <c r="BM425" s="404"/>
      <c r="BN425" s="403"/>
      <c r="BO425" s="196"/>
      <c r="BP425" s="404"/>
      <c r="BQ425" s="403"/>
      <c r="BR425" s="196"/>
      <c r="BS425" s="404"/>
      <c r="BT425" s="403"/>
      <c r="BU425" s="196"/>
      <c r="BV425" s="404"/>
      <c r="BW425" s="403"/>
      <c r="BX425" s="196"/>
      <c r="BY425" s="404"/>
      <c r="BZ425" s="403"/>
      <c r="CA425" s="196"/>
      <c r="CB425" s="404"/>
      <c r="CC425" s="403"/>
      <c r="CD425" s="196"/>
      <c r="CE425" s="404"/>
      <c r="CF425" s="403"/>
      <c r="CG425" s="196"/>
      <c r="CH425" s="404"/>
      <c r="CI425" s="403"/>
      <c r="CJ425" s="196"/>
      <c r="CK425" s="404"/>
      <c r="CL425" s="403"/>
      <c r="CM425" s="196"/>
      <c r="CN425" s="404"/>
    </row>
    <row r="426" spans="7:92" x14ac:dyDescent="0.25">
      <c r="G426" s="390"/>
      <c r="H426" s="390"/>
      <c r="I426" s="390"/>
      <c r="J426" s="194"/>
      <c r="K426" s="195"/>
      <c r="L426" s="195"/>
      <c r="M426" s="195"/>
      <c r="N426" s="194"/>
      <c r="O426" s="196"/>
      <c r="P426" s="196"/>
      <c r="Q426" s="196"/>
      <c r="R426" s="196"/>
      <c r="T426" s="196"/>
      <c r="U426" s="196"/>
      <c r="V426" s="196"/>
      <c r="W426" s="196"/>
      <c r="X426" s="196"/>
      <c r="Y426" s="196"/>
      <c r="Z426" s="398"/>
      <c r="AA426" s="403"/>
      <c r="AB426" s="196"/>
      <c r="AC426" s="404"/>
      <c r="AD426" s="403"/>
      <c r="AE426" s="196"/>
      <c r="AF426" s="404"/>
      <c r="AG426" s="403"/>
      <c r="AH426" s="196"/>
      <c r="AI426" s="404"/>
      <c r="AJ426" s="403"/>
      <c r="AK426" s="196"/>
      <c r="AL426" s="404"/>
      <c r="AM426" s="403"/>
      <c r="AN426" s="196"/>
      <c r="AO426" s="404"/>
      <c r="AP426" s="403"/>
      <c r="AQ426" s="196"/>
      <c r="AR426" s="404"/>
      <c r="AS426" s="403"/>
      <c r="AT426" s="196"/>
      <c r="AU426" s="404"/>
      <c r="AV426" s="403"/>
      <c r="AW426" s="196"/>
      <c r="AX426" s="404"/>
      <c r="AY426" s="403"/>
      <c r="AZ426" s="196"/>
      <c r="BA426" s="404"/>
      <c r="BB426" s="403"/>
      <c r="BC426" s="196"/>
      <c r="BD426" s="404"/>
      <c r="BE426" s="403"/>
      <c r="BF426" s="196"/>
      <c r="BG426" s="404"/>
      <c r="BH426" s="403"/>
      <c r="BI426" s="196"/>
      <c r="BJ426" s="404"/>
      <c r="BK426" s="403"/>
      <c r="BL426" s="196"/>
      <c r="BM426" s="404"/>
      <c r="BN426" s="403"/>
      <c r="BO426" s="196"/>
      <c r="BP426" s="404"/>
      <c r="BQ426" s="403"/>
      <c r="BR426" s="196"/>
      <c r="BS426" s="404"/>
      <c r="BT426" s="403"/>
      <c r="BU426" s="196"/>
      <c r="BV426" s="404"/>
      <c r="BW426" s="403"/>
      <c r="BX426" s="196"/>
      <c r="BY426" s="404"/>
      <c r="BZ426" s="403"/>
      <c r="CA426" s="196"/>
      <c r="CB426" s="404"/>
      <c r="CC426" s="403"/>
      <c r="CD426" s="196"/>
      <c r="CE426" s="404"/>
      <c r="CF426" s="403"/>
      <c r="CG426" s="196"/>
      <c r="CH426" s="404"/>
      <c r="CI426" s="403"/>
      <c r="CJ426" s="196"/>
      <c r="CK426" s="404"/>
      <c r="CL426" s="403"/>
      <c r="CM426" s="196"/>
      <c r="CN426" s="404"/>
    </row>
    <row r="427" spans="7:92" x14ac:dyDescent="0.25">
      <c r="G427" s="390"/>
      <c r="H427" s="390"/>
      <c r="I427" s="390"/>
      <c r="J427" s="194"/>
      <c r="K427" s="195"/>
      <c r="L427" s="195"/>
      <c r="M427" s="195"/>
      <c r="N427" s="194"/>
      <c r="O427" s="196"/>
      <c r="P427" s="196"/>
      <c r="Q427" s="196"/>
      <c r="R427" s="196"/>
      <c r="T427" s="196"/>
      <c r="U427" s="196"/>
      <c r="V427" s="196"/>
      <c r="W427" s="196"/>
      <c r="X427" s="196"/>
      <c r="Y427" s="196"/>
      <c r="Z427" s="398"/>
      <c r="AA427" s="403"/>
      <c r="AB427" s="196"/>
      <c r="AC427" s="404"/>
      <c r="AD427" s="403"/>
      <c r="AE427" s="196"/>
      <c r="AF427" s="404"/>
      <c r="AG427" s="403"/>
      <c r="AH427" s="196"/>
      <c r="AI427" s="404"/>
      <c r="AJ427" s="403"/>
      <c r="AK427" s="196"/>
      <c r="AL427" s="404"/>
      <c r="AM427" s="403"/>
      <c r="AN427" s="196"/>
      <c r="AO427" s="404"/>
      <c r="AP427" s="403"/>
      <c r="AQ427" s="196"/>
      <c r="AR427" s="404"/>
      <c r="AS427" s="403"/>
      <c r="AT427" s="196"/>
      <c r="AU427" s="404"/>
      <c r="AV427" s="403"/>
      <c r="AW427" s="196"/>
      <c r="AX427" s="404"/>
      <c r="AY427" s="403"/>
      <c r="AZ427" s="196"/>
      <c r="BA427" s="404"/>
      <c r="BB427" s="403"/>
      <c r="BC427" s="196"/>
      <c r="BD427" s="404"/>
      <c r="BE427" s="403"/>
      <c r="BF427" s="196"/>
      <c r="BG427" s="404"/>
      <c r="BH427" s="403"/>
      <c r="BI427" s="196"/>
      <c r="BJ427" s="404"/>
      <c r="BK427" s="403"/>
      <c r="BL427" s="196"/>
      <c r="BM427" s="404"/>
      <c r="BN427" s="403"/>
      <c r="BO427" s="196"/>
      <c r="BP427" s="404"/>
      <c r="BQ427" s="403"/>
      <c r="BR427" s="196"/>
      <c r="BS427" s="404"/>
      <c r="BT427" s="403"/>
      <c r="BU427" s="196"/>
      <c r="BV427" s="404"/>
      <c r="BW427" s="403"/>
      <c r="BX427" s="196"/>
      <c r="BY427" s="404"/>
      <c r="BZ427" s="403"/>
      <c r="CA427" s="196"/>
      <c r="CB427" s="404"/>
      <c r="CC427" s="403"/>
      <c r="CD427" s="196"/>
      <c r="CE427" s="404"/>
      <c r="CF427" s="403"/>
      <c r="CG427" s="196"/>
      <c r="CH427" s="404"/>
      <c r="CI427" s="403"/>
      <c r="CJ427" s="196"/>
      <c r="CK427" s="404"/>
      <c r="CL427" s="403"/>
      <c r="CM427" s="196"/>
      <c r="CN427" s="404"/>
    </row>
    <row r="428" spans="7:92" x14ac:dyDescent="0.25">
      <c r="G428" s="390"/>
      <c r="H428" s="390"/>
      <c r="I428" s="390"/>
      <c r="J428" s="194"/>
      <c r="K428" s="195"/>
      <c r="L428" s="195"/>
      <c r="M428" s="195"/>
      <c r="N428" s="194"/>
      <c r="O428" s="196"/>
      <c r="P428" s="196"/>
      <c r="Q428" s="196"/>
      <c r="R428" s="196"/>
      <c r="T428" s="196"/>
      <c r="U428" s="196"/>
      <c r="V428" s="196"/>
      <c r="W428" s="196"/>
      <c r="X428" s="196"/>
      <c r="Y428" s="196"/>
      <c r="Z428" s="398"/>
      <c r="AA428" s="403"/>
      <c r="AB428" s="196"/>
      <c r="AC428" s="404"/>
      <c r="AD428" s="403"/>
      <c r="AE428" s="196"/>
      <c r="AF428" s="404"/>
      <c r="AG428" s="403"/>
      <c r="AH428" s="196"/>
      <c r="AI428" s="404"/>
      <c r="AJ428" s="403"/>
      <c r="AK428" s="196"/>
      <c r="AL428" s="404"/>
      <c r="AM428" s="403"/>
      <c r="AN428" s="196"/>
      <c r="AO428" s="404"/>
      <c r="AP428" s="403"/>
      <c r="AQ428" s="196"/>
      <c r="AR428" s="404"/>
      <c r="AS428" s="403"/>
      <c r="AT428" s="196"/>
      <c r="AU428" s="404"/>
      <c r="AV428" s="403"/>
      <c r="AW428" s="196"/>
      <c r="AX428" s="404"/>
      <c r="AY428" s="403"/>
      <c r="AZ428" s="196"/>
      <c r="BA428" s="404"/>
      <c r="BB428" s="403"/>
      <c r="BC428" s="196"/>
      <c r="BD428" s="404"/>
      <c r="BE428" s="403"/>
      <c r="BF428" s="196"/>
      <c r="BG428" s="404"/>
      <c r="BH428" s="403"/>
      <c r="BI428" s="196"/>
      <c r="BJ428" s="404"/>
      <c r="BK428" s="403"/>
      <c r="BL428" s="196"/>
      <c r="BM428" s="404"/>
      <c r="BN428" s="403"/>
      <c r="BO428" s="196"/>
      <c r="BP428" s="404"/>
      <c r="BQ428" s="403"/>
      <c r="BR428" s="196"/>
      <c r="BS428" s="404"/>
      <c r="BT428" s="403"/>
      <c r="BU428" s="196"/>
      <c r="BV428" s="404"/>
      <c r="BW428" s="403"/>
      <c r="BX428" s="196"/>
      <c r="BY428" s="404"/>
      <c r="BZ428" s="403"/>
      <c r="CA428" s="196"/>
      <c r="CB428" s="404"/>
      <c r="CC428" s="403"/>
      <c r="CD428" s="196"/>
      <c r="CE428" s="404"/>
      <c r="CF428" s="403"/>
      <c r="CG428" s="196"/>
      <c r="CH428" s="404"/>
      <c r="CI428" s="403"/>
      <c r="CJ428" s="196"/>
      <c r="CK428" s="404"/>
      <c r="CL428" s="403"/>
      <c r="CM428" s="196"/>
      <c r="CN428" s="404"/>
    </row>
    <row r="429" spans="7:92" x14ac:dyDescent="0.25">
      <c r="G429" s="390"/>
      <c r="H429" s="390"/>
      <c r="I429" s="390"/>
      <c r="J429" s="194"/>
      <c r="K429" s="195"/>
      <c r="L429" s="195"/>
      <c r="M429" s="195"/>
      <c r="N429" s="194"/>
      <c r="O429" s="196"/>
      <c r="P429" s="196"/>
      <c r="Q429" s="196"/>
      <c r="R429" s="196"/>
      <c r="T429" s="196"/>
      <c r="U429" s="196"/>
      <c r="V429" s="196"/>
      <c r="W429" s="196"/>
      <c r="X429" s="196"/>
      <c r="Y429" s="196"/>
      <c r="Z429" s="398"/>
      <c r="AA429" s="403"/>
      <c r="AB429" s="196"/>
      <c r="AC429" s="404"/>
      <c r="AD429" s="403"/>
      <c r="AE429" s="196"/>
      <c r="AF429" s="404"/>
      <c r="AG429" s="403"/>
      <c r="AH429" s="196"/>
      <c r="AI429" s="404"/>
      <c r="AJ429" s="403"/>
      <c r="AK429" s="196"/>
      <c r="AL429" s="404"/>
      <c r="AM429" s="403"/>
      <c r="AN429" s="196"/>
      <c r="AO429" s="404"/>
      <c r="AP429" s="403"/>
      <c r="AQ429" s="196"/>
      <c r="AR429" s="404"/>
      <c r="AS429" s="403"/>
      <c r="AT429" s="196"/>
      <c r="AU429" s="404"/>
      <c r="AV429" s="403"/>
      <c r="AW429" s="196"/>
      <c r="AX429" s="404"/>
      <c r="AY429" s="403"/>
      <c r="AZ429" s="196"/>
      <c r="BA429" s="404"/>
      <c r="BB429" s="403"/>
      <c r="BC429" s="196"/>
      <c r="BD429" s="404"/>
      <c r="BE429" s="403"/>
      <c r="BF429" s="196"/>
      <c r="BG429" s="404"/>
      <c r="BH429" s="403"/>
      <c r="BI429" s="196"/>
      <c r="BJ429" s="404"/>
      <c r="BK429" s="403"/>
      <c r="BL429" s="196"/>
      <c r="BM429" s="404"/>
      <c r="BN429" s="403"/>
      <c r="BO429" s="196"/>
      <c r="BP429" s="404"/>
      <c r="BQ429" s="403"/>
      <c r="BR429" s="196"/>
      <c r="BS429" s="404"/>
      <c r="BT429" s="403"/>
      <c r="BU429" s="196"/>
      <c r="BV429" s="404"/>
      <c r="BW429" s="403"/>
      <c r="BX429" s="196"/>
      <c r="BY429" s="404"/>
      <c r="BZ429" s="403"/>
      <c r="CA429" s="196"/>
      <c r="CB429" s="404"/>
      <c r="CC429" s="403"/>
      <c r="CD429" s="196"/>
      <c r="CE429" s="404"/>
      <c r="CF429" s="403"/>
      <c r="CG429" s="196"/>
      <c r="CH429" s="404"/>
      <c r="CI429" s="403"/>
      <c r="CJ429" s="196"/>
      <c r="CK429" s="404"/>
      <c r="CL429" s="403"/>
      <c r="CM429" s="196"/>
      <c r="CN429" s="404"/>
    </row>
    <row r="430" spans="7:92" x14ac:dyDescent="0.25">
      <c r="G430" s="390"/>
      <c r="H430" s="390"/>
      <c r="I430" s="390"/>
      <c r="J430" s="194"/>
      <c r="K430" s="195"/>
      <c r="L430" s="195"/>
      <c r="M430" s="195"/>
      <c r="N430" s="194"/>
      <c r="O430" s="196"/>
      <c r="P430" s="196"/>
      <c r="Q430" s="196"/>
      <c r="R430" s="196"/>
      <c r="T430" s="196"/>
      <c r="U430" s="196"/>
      <c r="V430" s="196"/>
      <c r="W430" s="196"/>
      <c r="X430" s="196"/>
      <c r="Y430" s="196"/>
      <c r="Z430" s="398"/>
      <c r="AA430" s="403"/>
      <c r="AB430" s="196"/>
      <c r="AC430" s="404"/>
      <c r="AD430" s="403"/>
      <c r="AE430" s="196"/>
      <c r="AF430" s="404"/>
      <c r="AG430" s="403"/>
      <c r="AH430" s="196"/>
      <c r="AI430" s="404"/>
      <c r="AJ430" s="403"/>
      <c r="AK430" s="196"/>
      <c r="AL430" s="404"/>
      <c r="AM430" s="403"/>
      <c r="AN430" s="196"/>
      <c r="AO430" s="404"/>
      <c r="AP430" s="403"/>
      <c r="AQ430" s="196"/>
      <c r="AR430" s="404"/>
      <c r="AS430" s="403"/>
      <c r="AT430" s="196"/>
      <c r="AU430" s="404"/>
      <c r="AV430" s="403"/>
      <c r="AW430" s="196"/>
      <c r="AX430" s="404"/>
      <c r="AY430" s="403"/>
      <c r="AZ430" s="196"/>
      <c r="BA430" s="404"/>
      <c r="BB430" s="403"/>
      <c r="BC430" s="196"/>
      <c r="BD430" s="404"/>
      <c r="BE430" s="403"/>
      <c r="BF430" s="196"/>
      <c r="BG430" s="404"/>
      <c r="BH430" s="403"/>
      <c r="BI430" s="196"/>
      <c r="BJ430" s="404"/>
      <c r="BK430" s="403"/>
      <c r="BL430" s="196"/>
      <c r="BM430" s="404"/>
      <c r="BN430" s="403"/>
      <c r="BO430" s="196"/>
      <c r="BP430" s="404"/>
      <c r="BQ430" s="403"/>
      <c r="BR430" s="196"/>
      <c r="BS430" s="404"/>
      <c r="BT430" s="403"/>
      <c r="BU430" s="196"/>
      <c r="BV430" s="404"/>
      <c r="BW430" s="403"/>
      <c r="BX430" s="196"/>
      <c r="BY430" s="404"/>
      <c r="BZ430" s="403"/>
      <c r="CA430" s="196"/>
      <c r="CB430" s="404"/>
      <c r="CC430" s="403"/>
      <c r="CD430" s="196"/>
      <c r="CE430" s="404"/>
      <c r="CF430" s="403"/>
      <c r="CG430" s="196"/>
      <c r="CH430" s="404"/>
      <c r="CI430" s="403"/>
      <c r="CJ430" s="196"/>
      <c r="CK430" s="404"/>
      <c r="CL430" s="403"/>
      <c r="CM430" s="196"/>
      <c r="CN430" s="404"/>
    </row>
    <row r="431" spans="7:92" x14ac:dyDescent="0.25">
      <c r="G431" s="390"/>
      <c r="H431" s="390"/>
      <c r="I431" s="390"/>
      <c r="J431" s="194"/>
      <c r="K431" s="195"/>
      <c r="L431" s="195"/>
      <c r="M431" s="195"/>
      <c r="N431" s="194"/>
      <c r="O431" s="196"/>
      <c r="P431" s="196"/>
      <c r="Q431" s="196"/>
      <c r="R431" s="196"/>
      <c r="T431" s="196"/>
      <c r="U431" s="196"/>
      <c r="V431" s="196"/>
      <c r="W431" s="196"/>
      <c r="X431" s="196"/>
      <c r="Y431" s="196"/>
      <c r="Z431" s="398"/>
      <c r="AA431" s="403"/>
      <c r="AB431" s="196"/>
      <c r="AC431" s="404"/>
      <c r="AD431" s="403"/>
      <c r="AE431" s="196"/>
      <c r="AF431" s="404"/>
      <c r="AG431" s="403"/>
      <c r="AH431" s="196"/>
      <c r="AI431" s="404"/>
      <c r="AJ431" s="403"/>
      <c r="AK431" s="196"/>
      <c r="AL431" s="404"/>
      <c r="AM431" s="403"/>
      <c r="AN431" s="196"/>
      <c r="AO431" s="404"/>
      <c r="AP431" s="403"/>
      <c r="AQ431" s="196"/>
      <c r="AR431" s="404"/>
      <c r="AS431" s="403"/>
      <c r="AT431" s="196"/>
      <c r="AU431" s="404"/>
      <c r="AV431" s="403"/>
      <c r="AW431" s="196"/>
      <c r="AX431" s="404"/>
      <c r="AY431" s="403"/>
      <c r="AZ431" s="196"/>
      <c r="BA431" s="404"/>
      <c r="BB431" s="403"/>
      <c r="BC431" s="196"/>
      <c r="BD431" s="404"/>
      <c r="BE431" s="403"/>
      <c r="BF431" s="196"/>
      <c r="BG431" s="404"/>
      <c r="BH431" s="403"/>
      <c r="BI431" s="196"/>
      <c r="BJ431" s="404"/>
      <c r="BK431" s="403"/>
      <c r="BL431" s="196"/>
      <c r="BM431" s="404"/>
      <c r="BN431" s="403"/>
      <c r="BO431" s="196"/>
      <c r="BP431" s="404"/>
      <c r="BQ431" s="403"/>
      <c r="BR431" s="196"/>
      <c r="BS431" s="404"/>
      <c r="BT431" s="403"/>
      <c r="BU431" s="196"/>
      <c r="BV431" s="404"/>
      <c r="BW431" s="403"/>
      <c r="BX431" s="196"/>
      <c r="BY431" s="404"/>
      <c r="BZ431" s="403"/>
      <c r="CA431" s="196"/>
      <c r="CB431" s="404"/>
      <c r="CC431" s="403"/>
      <c r="CD431" s="196"/>
      <c r="CE431" s="404"/>
      <c r="CF431" s="403"/>
      <c r="CG431" s="196"/>
      <c r="CH431" s="404"/>
      <c r="CI431" s="403"/>
      <c r="CJ431" s="196"/>
      <c r="CK431" s="404"/>
      <c r="CL431" s="403"/>
      <c r="CM431" s="196"/>
      <c r="CN431" s="404"/>
    </row>
    <row r="432" spans="7:92" x14ac:dyDescent="0.25">
      <c r="G432" s="390"/>
      <c r="H432" s="390"/>
      <c r="I432" s="390"/>
      <c r="J432" s="194"/>
      <c r="K432" s="195"/>
      <c r="L432" s="195"/>
      <c r="M432" s="195"/>
      <c r="N432" s="194"/>
      <c r="O432" s="196"/>
      <c r="P432" s="196"/>
      <c r="Q432" s="196"/>
      <c r="R432" s="196"/>
      <c r="T432" s="196"/>
      <c r="U432" s="196"/>
      <c r="V432" s="196"/>
      <c r="W432" s="196"/>
      <c r="X432" s="196"/>
      <c r="Y432" s="196"/>
      <c r="Z432" s="398"/>
      <c r="AA432" s="403"/>
      <c r="AB432" s="196"/>
      <c r="AC432" s="404"/>
      <c r="AD432" s="403"/>
      <c r="AE432" s="196"/>
      <c r="AF432" s="404"/>
      <c r="AG432" s="403"/>
      <c r="AH432" s="196"/>
      <c r="AI432" s="404"/>
      <c r="AJ432" s="403"/>
      <c r="AK432" s="196"/>
      <c r="AL432" s="404"/>
      <c r="AM432" s="403"/>
      <c r="AN432" s="196"/>
      <c r="AO432" s="404"/>
      <c r="AP432" s="403"/>
      <c r="AQ432" s="196"/>
      <c r="AR432" s="404"/>
      <c r="AS432" s="403"/>
      <c r="AT432" s="196"/>
      <c r="AU432" s="404"/>
      <c r="AV432" s="403"/>
      <c r="AW432" s="196"/>
      <c r="AX432" s="404"/>
      <c r="AY432" s="403"/>
      <c r="AZ432" s="196"/>
      <c r="BA432" s="404"/>
      <c r="BB432" s="403"/>
      <c r="BC432" s="196"/>
      <c r="BD432" s="404"/>
      <c r="BE432" s="403"/>
      <c r="BF432" s="196"/>
      <c r="BG432" s="404"/>
      <c r="BH432" s="403"/>
      <c r="BI432" s="196"/>
      <c r="BJ432" s="404"/>
      <c r="BK432" s="403"/>
      <c r="BL432" s="196"/>
      <c r="BM432" s="404"/>
      <c r="BN432" s="403"/>
      <c r="BO432" s="196"/>
      <c r="BP432" s="404"/>
      <c r="BQ432" s="403"/>
      <c r="BR432" s="196"/>
      <c r="BS432" s="404"/>
      <c r="BT432" s="403"/>
      <c r="BU432" s="196"/>
      <c r="BV432" s="404"/>
      <c r="BW432" s="403"/>
      <c r="BX432" s="196"/>
      <c r="BY432" s="404"/>
      <c r="BZ432" s="403"/>
      <c r="CA432" s="196"/>
      <c r="CB432" s="404"/>
      <c r="CC432" s="403"/>
      <c r="CD432" s="196"/>
      <c r="CE432" s="404"/>
      <c r="CF432" s="403"/>
      <c r="CG432" s="196"/>
      <c r="CH432" s="404"/>
      <c r="CI432" s="403"/>
      <c r="CJ432" s="196"/>
      <c r="CK432" s="404"/>
      <c r="CL432" s="403"/>
      <c r="CM432" s="196"/>
      <c r="CN432" s="404"/>
    </row>
    <row r="433" spans="7:92" x14ac:dyDescent="0.25">
      <c r="G433" s="390"/>
      <c r="H433" s="390"/>
      <c r="I433" s="390"/>
      <c r="J433" s="194"/>
      <c r="K433" s="195"/>
      <c r="L433" s="195"/>
      <c r="M433" s="195"/>
      <c r="N433" s="194"/>
      <c r="O433" s="196"/>
      <c r="P433" s="196"/>
      <c r="Q433" s="196"/>
      <c r="R433" s="196"/>
      <c r="T433" s="196"/>
      <c r="U433" s="196"/>
      <c r="V433" s="196"/>
      <c r="W433" s="196"/>
      <c r="X433" s="196"/>
      <c r="Y433" s="196"/>
      <c r="Z433" s="398"/>
      <c r="AA433" s="403"/>
      <c r="AB433" s="196"/>
      <c r="AC433" s="404"/>
      <c r="AD433" s="403"/>
      <c r="AE433" s="196"/>
      <c r="AF433" s="404"/>
      <c r="AG433" s="403"/>
      <c r="AH433" s="196"/>
      <c r="AI433" s="404"/>
      <c r="AJ433" s="403"/>
      <c r="AK433" s="196"/>
      <c r="AL433" s="404"/>
      <c r="AM433" s="403"/>
      <c r="AN433" s="196"/>
      <c r="AO433" s="404"/>
      <c r="AP433" s="403"/>
      <c r="AQ433" s="196"/>
      <c r="AR433" s="404"/>
      <c r="AS433" s="403"/>
      <c r="AT433" s="196"/>
      <c r="AU433" s="404"/>
      <c r="AV433" s="403"/>
      <c r="AW433" s="196"/>
      <c r="AX433" s="404"/>
      <c r="AY433" s="403"/>
      <c r="AZ433" s="196"/>
      <c r="BA433" s="404"/>
      <c r="BB433" s="403"/>
      <c r="BC433" s="196"/>
      <c r="BD433" s="404"/>
      <c r="BE433" s="403"/>
      <c r="BF433" s="196"/>
      <c r="BG433" s="404"/>
      <c r="BH433" s="403"/>
      <c r="BI433" s="196"/>
      <c r="BJ433" s="404"/>
      <c r="BK433" s="403"/>
      <c r="BL433" s="196"/>
      <c r="BM433" s="404"/>
      <c r="BN433" s="403"/>
      <c r="BO433" s="196"/>
      <c r="BP433" s="404"/>
      <c r="BQ433" s="403"/>
      <c r="BR433" s="196"/>
      <c r="BS433" s="404"/>
      <c r="BT433" s="403"/>
      <c r="BU433" s="196"/>
      <c r="BV433" s="404"/>
      <c r="BW433" s="403"/>
      <c r="BX433" s="196"/>
      <c r="BY433" s="404"/>
      <c r="BZ433" s="403"/>
      <c r="CA433" s="196"/>
      <c r="CB433" s="404"/>
      <c r="CC433" s="403"/>
      <c r="CD433" s="196"/>
      <c r="CE433" s="404"/>
      <c r="CF433" s="403"/>
      <c r="CG433" s="196"/>
      <c r="CH433" s="404"/>
      <c r="CI433" s="403"/>
      <c r="CJ433" s="196"/>
      <c r="CK433" s="404"/>
      <c r="CL433" s="403"/>
      <c r="CM433" s="196"/>
      <c r="CN433" s="404"/>
    </row>
    <row r="434" spans="7:92" x14ac:dyDescent="0.25">
      <c r="G434" s="390"/>
      <c r="H434" s="390"/>
      <c r="I434" s="390"/>
      <c r="J434" s="194"/>
      <c r="K434" s="195"/>
      <c r="L434" s="195"/>
      <c r="M434" s="195"/>
      <c r="N434" s="194"/>
      <c r="O434" s="196"/>
      <c r="P434" s="196"/>
      <c r="Q434" s="196"/>
      <c r="R434" s="196"/>
      <c r="T434" s="196"/>
      <c r="U434" s="196"/>
      <c r="V434" s="196"/>
      <c r="W434" s="196"/>
      <c r="X434" s="196"/>
      <c r="Y434" s="196"/>
      <c r="Z434" s="398"/>
      <c r="AA434" s="403"/>
      <c r="AB434" s="196"/>
      <c r="AC434" s="404"/>
      <c r="AD434" s="403"/>
      <c r="AE434" s="196"/>
      <c r="AF434" s="404"/>
      <c r="AG434" s="403"/>
      <c r="AH434" s="196"/>
      <c r="AI434" s="404"/>
      <c r="AJ434" s="403"/>
      <c r="AK434" s="196"/>
      <c r="AL434" s="404"/>
      <c r="AM434" s="403"/>
      <c r="AN434" s="196"/>
      <c r="AO434" s="404"/>
      <c r="AP434" s="403"/>
      <c r="AQ434" s="196"/>
      <c r="AR434" s="404"/>
      <c r="AS434" s="403"/>
      <c r="AT434" s="196"/>
      <c r="AU434" s="404"/>
      <c r="AV434" s="403"/>
      <c r="AW434" s="196"/>
      <c r="AX434" s="404"/>
      <c r="AY434" s="403"/>
      <c r="AZ434" s="196"/>
      <c r="BA434" s="404"/>
      <c r="BB434" s="403"/>
      <c r="BC434" s="196"/>
      <c r="BD434" s="404"/>
      <c r="BE434" s="403"/>
      <c r="BF434" s="196"/>
      <c r="BG434" s="404"/>
      <c r="BH434" s="403"/>
      <c r="BI434" s="196"/>
      <c r="BJ434" s="404"/>
      <c r="BK434" s="403"/>
      <c r="BL434" s="196"/>
      <c r="BM434" s="404"/>
      <c r="BN434" s="403"/>
      <c r="BO434" s="196"/>
      <c r="BP434" s="404"/>
      <c r="BQ434" s="403"/>
      <c r="BR434" s="196"/>
      <c r="BS434" s="404"/>
      <c r="BT434" s="403"/>
      <c r="BU434" s="196"/>
      <c r="BV434" s="404"/>
      <c r="BW434" s="403"/>
      <c r="BX434" s="196"/>
      <c r="BY434" s="404"/>
      <c r="BZ434" s="403"/>
      <c r="CA434" s="196"/>
      <c r="CB434" s="404"/>
      <c r="CC434" s="403"/>
      <c r="CD434" s="196"/>
      <c r="CE434" s="404"/>
      <c r="CF434" s="403"/>
      <c r="CG434" s="196"/>
      <c r="CH434" s="404"/>
      <c r="CI434" s="403"/>
      <c r="CJ434" s="196"/>
      <c r="CK434" s="404"/>
      <c r="CL434" s="403"/>
      <c r="CM434" s="196"/>
      <c r="CN434" s="404"/>
    </row>
    <row r="435" spans="7:92" x14ac:dyDescent="0.25">
      <c r="G435" s="390"/>
      <c r="H435" s="390"/>
      <c r="I435" s="390"/>
      <c r="J435" s="194"/>
      <c r="K435" s="195"/>
      <c r="L435" s="195"/>
      <c r="M435" s="195"/>
      <c r="N435" s="194"/>
      <c r="O435" s="196"/>
      <c r="P435" s="196"/>
      <c r="Q435" s="196"/>
      <c r="R435" s="196"/>
      <c r="T435" s="196"/>
      <c r="U435" s="196"/>
      <c r="V435" s="196"/>
      <c r="W435" s="196"/>
      <c r="X435" s="196"/>
      <c r="Y435" s="196"/>
      <c r="Z435" s="398"/>
      <c r="AA435" s="403"/>
      <c r="AB435" s="196"/>
      <c r="AC435" s="404"/>
      <c r="AD435" s="403"/>
      <c r="AE435" s="196"/>
      <c r="AF435" s="404"/>
      <c r="AG435" s="403"/>
      <c r="AH435" s="196"/>
      <c r="AI435" s="404"/>
      <c r="AJ435" s="403"/>
      <c r="AK435" s="196"/>
      <c r="AL435" s="404"/>
      <c r="AM435" s="403"/>
      <c r="AN435" s="196"/>
      <c r="AO435" s="404"/>
      <c r="AP435" s="403"/>
      <c r="AQ435" s="196"/>
      <c r="AR435" s="404"/>
      <c r="AS435" s="403"/>
      <c r="AT435" s="196"/>
      <c r="AU435" s="404"/>
      <c r="AV435" s="403"/>
      <c r="AW435" s="196"/>
      <c r="AX435" s="404"/>
      <c r="AY435" s="403"/>
      <c r="AZ435" s="196"/>
      <c r="BA435" s="404"/>
      <c r="BB435" s="403"/>
      <c r="BC435" s="196"/>
      <c r="BD435" s="404"/>
      <c r="BE435" s="403"/>
      <c r="BF435" s="196"/>
      <c r="BG435" s="404"/>
      <c r="BH435" s="403"/>
      <c r="BI435" s="196"/>
      <c r="BJ435" s="404"/>
      <c r="BK435" s="403"/>
      <c r="BL435" s="196"/>
      <c r="BM435" s="404"/>
      <c r="BN435" s="403"/>
      <c r="BO435" s="196"/>
      <c r="BP435" s="404"/>
      <c r="BQ435" s="403"/>
      <c r="BR435" s="196"/>
      <c r="BS435" s="404"/>
      <c r="BT435" s="403"/>
      <c r="BU435" s="196"/>
      <c r="BV435" s="404"/>
      <c r="BW435" s="403"/>
      <c r="BX435" s="196"/>
      <c r="BY435" s="404"/>
      <c r="BZ435" s="403"/>
      <c r="CA435" s="196"/>
      <c r="CB435" s="404"/>
      <c r="CC435" s="403"/>
      <c r="CD435" s="196"/>
      <c r="CE435" s="404"/>
      <c r="CF435" s="403"/>
      <c r="CG435" s="196"/>
      <c r="CH435" s="404"/>
      <c r="CI435" s="403"/>
      <c r="CJ435" s="196"/>
      <c r="CK435" s="404"/>
      <c r="CL435" s="403"/>
      <c r="CM435" s="196"/>
      <c r="CN435" s="404"/>
    </row>
    <row r="436" spans="7:92" x14ac:dyDescent="0.25">
      <c r="G436" s="390"/>
      <c r="H436" s="390"/>
      <c r="I436" s="390"/>
      <c r="J436" s="194"/>
      <c r="K436" s="195"/>
      <c r="L436" s="195"/>
      <c r="M436" s="195"/>
      <c r="N436" s="194"/>
      <c r="O436" s="196"/>
      <c r="P436" s="196"/>
      <c r="Q436" s="196"/>
      <c r="R436" s="196"/>
      <c r="T436" s="196"/>
      <c r="U436" s="196"/>
      <c r="V436" s="196"/>
      <c r="W436" s="196"/>
      <c r="X436" s="196"/>
      <c r="Y436" s="196"/>
      <c r="Z436" s="398"/>
      <c r="AA436" s="403"/>
      <c r="AB436" s="196"/>
      <c r="AC436" s="404"/>
      <c r="AD436" s="403"/>
      <c r="AE436" s="196"/>
      <c r="AF436" s="404"/>
      <c r="AG436" s="403"/>
      <c r="AH436" s="196"/>
      <c r="AI436" s="404"/>
      <c r="AJ436" s="403"/>
      <c r="AK436" s="196"/>
      <c r="AL436" s="404"/>
      <c r="AM436" s="403"/>
      <c r="AN436" s="196"/>
      <c r="AO436" s="404"/>
      <c r="AP436" s="403"/>
      <c r="AQ436" s="196"/>
      <c r="AR436" s="404"/>
      <c r="AS436" s="403"/>
      <c r="AT436" s="196"/>
      <c r="AU436" s="404"/>
      <c r="AV436" s="403"/>
      <c r="AW436" s="196"/>
      <c r="AX436" s="404"/>
      <c r="AY436" s="403"/>
      <c r="AZ436" s="196"/>
      <c r="BA436" s="404"/>
      <c r="BB436" s="403"/>
      <c r="BC436" s="196"/>
      <c r="BD436" s="404"/>
      <c r="BE436" s="403"/>
      <c r="BF436" s="196"/>
      <c r="BG436" s="404"/>
      <c r="BH436" s="403"/>
      <c r="BI436" s="196"/>
      <c r="BJ436" s="404"/>
      <c r="BK436" s="403"/>
      <c r="BL436" s="196"/>
      <c r="BM436" s="404"/>
      <c r="BN436" s="403"/>
      <c r="BO436" s="196"/>
      <c r="BP436" s="404"/>
      <c r="BQ436" s="403"/>
      <c r="BR436" s="196"/>
      <c r="BS436" s="404"/>
      <c r="BT436" s="403"/>
      <c r="BU436" s="196"/>
      <c r="BV436" s="404"/>
      <c r="BW436" s="403"/>
      <c r="BX436" s="196"/>
      <c r="BY436" s="404"/>
      <c r="BZ436" s="403"/>
      <c r="CA436" s="196"/>
      <c r="CB436" s="404"/>
      <c r="CC436" s="403"/>
      <c r="CD436" s="196"/>
      <c r="CE436" s="404"/>
      <c r="CF436" s="403"/>
      <c r="CG436" s="196"/>
      <c r="CH436" s="404"/>
      <c r="CI436" s="403"/>
      <c r="CJ436" s="196"/>
      <c r="CK436" s="404"/>
      <c r="CL436" s="403"/>
      <c r="CM436" s="196"/>
      <c r="CN436" s="404"/>
    </row>
    <row r="437" spans="7:92" x14ac:dyDescent="0.25">
      <c r="G437" s="390"/>
      <c r="H437" s="390"/>
      <c r="I437" s="390"/>
      <c r="J437" s="194"/>
      <c r="K437" s="195"/>
      <c r="L437" s="195"/>
      <c r="M437" s="195"/>
      <c r="N437" s="194"/>
      <c r="O437" s="196"/>
      <c r="P437" s="196"/>
      <c r="Q437" s="196"/>
      <c r="R437" s="196"/>
      <c r="T437" s="196"/>
      <c r="U437" s="196"/>
      <c r="V437" s="196"/>
      <c r="W437" s="196"/>
      <c r="X437" s="196"/>
      <c r="Y437" s="196"/>
      <c r="Z437" s="398"/>
      <c r="AA437" s="403"/>
      <c r="AB437" s="196"/>
      <c r="AC437" s="404"/>
      <c r="AD437" s="403"/>
      <c r="AE437" s="196"/>
      <c r="AF437" s="404"/>
      <c r="AG437" s="403"/>
      <c r="AH437" s="196"/>
      <c r="AI437" s="404"/>
      <c r="AJ437" s="403"/>
      <c r="AK437" s="196"/>
      <c r="AL437" s="404"/>
      <c r="AM437" s="403"/>
      <c r="AN437" s="196"/>
      <c r="AO437" s="404"/>
      <c r="AP437" s="403"/>
      <c r="AQ437" s="196"/>
      <c r="AR437" s="404"/>
      <c r="AS437" s="403"/>
      <c r="AT437" s="196"/>
      <c r="AU437" s="404"/>
      <c r="AV437" s="403"/>
      <c r="AW437" s="196"/>
      <c r="AX437" s="404"/>
      <c r="AY437" s="403"/>
      <c r="AZ437" s="196"/>
      <c r="BA437" s="404"/>
      <c r="BB437" s="403"/>
      <c r="BC437" s="196"/>
      <c r="BD437" s="404"/>
      <c r="BE437" s="403"/>
      <c r="BF437" s="196"/>
      <c r="BG437" s="404"/>
      <c r="BH437" s="403"/>
      <c r="BI437" s="196"/>
      <c r="BJ437" s="404"/>
      <c r="BK437" s="403"/>
      <c r="BL437" s="196"/>
      <c r="BM437" s="404"/>
      <c r="BN437" s="403"/>
      <c r="BO437" s="196"/>
      <c r="BP437" s="404"/>
      <c r="BQ437" s="403"/>
      <c r="BR437" s="196"/>
      <c r="BS437" s="404"/>
      <c r="BT437" s="403"/>
      <c r="BU437" s="196"/>
      <c r="BV437" s="404"/>
      <c r="BW437" s="403"/>
      <c r="BX437" s="196"/>
      <c r="BY437" s="404"/>
      <c r="BZ437" s="403"/>
      <c r="CA437" s="196"/>
      <c r="CB437" s="404"/>
      <c r="CC437" s="403"/>
      <c r="CD437" s="196"/>
      <c r="CE437" s="404"/>
      <c r="CF437" s="403"/>
      <c r="CG437" s="196"/>
      <c r="CH437" s="404"/>
      <c r="CI437" s="403"/>
      <c r="CJ437" s="196"/>
      <c r="CK437" s="404"/>
      <c r="CL437" s="403"/>
      <c r="CM437" s="196"/>
      <c r="CN437" s="404"/>
    </row>
    <row r="438" spans="7:92" x14ac:dyDescent="0.25">
      <c r="G438" s="390"/>
      <c r="H438" s="390"/>
      <c r="I438" s="390"/>
      <c r="J438" s="194"/>
      <c r="K438" s="195"/>
      <c r="L438" s="195"/>
      <c r="M438" s="195"/>
      <c r="N438" s="194"/>
      <c r="O438" s="196"/>
      <c r="P438" s="196"/>
      <c r="Q438" s="196"/>
      <c r="R438" s="196"/>
      <c r="T438" s="196"/>
      <c r="U438" s="196"/>
      <c r="V438" s="196"/>
      <c r="W438" s="196"/>
      <c r="X438" s="196"/>
      <c r="Y438" s="196"/>
      <c r="Z438" s="398"/>
      <c r="AA438" s="403"/>
      <c r="AB438" s="196"/>
      <c r="AC438" s="404"/>
      <c r="AD438" s="403"/>
      <c r="AE438" s="196"/>
      <c r="AF438" s="404"/>
      <c r="AG438" s="403"/>
      <c r="AH438" s="196"/>
      <c r="AI438" s="404"/>
      <c r="AJ438" s="403"/>
      <c r="AK438" s="196"/>
      <c r="AL438" s="404"/>
      <c r="AM438" s="403"/>
      <c r="AN438" s="196"/>
      <c r="AO438" s="404"/>
      <c r="AP438" s="403"/>
      <c r="AQ438" s="196"/>
      <c r="AR438" s="404"/>
      <c r="AS438" s="403"/>
      <c r="AT438" s="196"/>
      <c r="AU438" s="404"/>
      <c r="AV438" s="403"/>
      <c r="AW438" s="196"/>
      <c r="AX438" s="404"/>
      <c r="AY438" s="403"/>
      <c r="AZ438" s="196"/>
      <c r="BA438" s="404"/>
      <c r="BB438" s="403"/>
      <c r="BC438" s="196"/>
      <c r="BD438" s="404"/>
      <c r="BE438" s="403"/>
      <c r="BF438" s="196"/>
      <c r="BG438" s="404"/>
      <c r="BH438" s="403"/>
      <c r="BI438" s="196"/>
      <c r="BJ438" s="404"/>
      <c r="BK438" s="403"/>
      <c r="BL438" s="196"/>
      <c r="BM438" s="404"/>
      <c r="BN438" s="403"/>
      <c r="BO438" s="196"/>
      <c r="BP438" s="404"/>
      <c r="BQ438" s="403"/>
      <c r="BR438" s="196"/>
      <c r="BS438" s="404"/>
      <c r="BT438" s="403"/>
      <c r="BU438" s="196"/>
      <c r="BV438" s="404"/>
      <c r="BW438" s="403"/>
      <c r="BX438" s="196"/>
      <c r="BY438" s="404"/>
      <c r="BZ438" s="403"/>
      <c r="CA438" s="196"/>
      <c r="CB438" s="404"/>
      <c r="CC438" s="403"/>
      <c r="CD438" s="196"/>
      <c r="CE438" s="404"/>
      <c r="CF438" s="403"/>
      <c r="CG438" s="196"/>
      <c r="CH438" s="404"/>
      <c r="CI438" s="403"/>
      <c r="CJ438" s="196"/>
      <c r="CK438" s="404"/>
      <c r="CL438" s="403"/>
      <c r="CM438" s="196"/>
      <c r="CN438" s="404"/>
    </row>
    <row r="439" spans="7:92" x14ac:dyDescent="0.25">
      <c r="G439" s="390"/>
      <c r="H439" s="390"/>
      <c r="I439" s="390"/>
      <c r="J439" s="194"/>
      <c r="K439" s="195"/>
      <c r="L439" s="195"/>
      <c r="M439" s="195"/>
      <c r="N439" s="194"/>
      <c r="O439" s="196"/>
      <c r="P439" s="196"/>
      <c r="Q439" s="196"/>
      <c r="R439" s="196"/>
      <c r="T439" s="196"/>
      <c r="U439" s="196"/>
      <c r="V439" s="196"/>
      <c r="W439" s="196"/>
      <c r="X439" s="196"/>
      <c r="Y439" s="196"/>
      <c r="Z439" s="398"/>
      <c r="AA439" s="403"/>
      <c r="AB439" s="196"/>
      <c r="AC439" s="404"/>
      <c r="AD439" s="403"/>
      <c r="AE439" s="196"/>
      <c r="AF439" s="404"/>
      <c r="AG439" s="403"/>
      <c r="AH439" s="196"/>
      <c r="AI439" s="404"/>
      <c r="AJ439" s="403"/>
      <c r="AK439" s="196"/>
      <c r="AL439" s="404"/>
      <c r="AM439" s="403"/>
      <c r="AN439" s="196"/>
      <c r="AO439" s="404"/>
      <c r="AP439" s="403"/>
      <c r="AQ439" s="196"/>
      <c r="AR439" s="404"/>
      <c r="AS439" s="403"/>
      <c r="AT439" s="196"/>
      <c r="AU439" s="404"/>
      <c r="AV439" s="403"/>
      <c r="AW439" s="196"/>
      <c r="AX439" s="404"/>
      <c r="AY439" s="403"/>
      <c r="AZ439" s="196"/>
      <c r="BA439" s="404"/>
      <c r="BB439" s="403"/>
      <c r="BC439" s="196"/>
      <c r="BD439" s="404"/>
      <c r="BE439" s="403"/>
      <c r="BF439" s="196"/>
      <c r="BG439" s="404"/>
      <c r="BH439" s="403"/>
      <c r="BI439" s="196"/>
      <c r="BJ439" s="404"/>
      <c r="BK439" s="403"/>
      <c r="BL439" s="196"/>
      <c r="BM439" s="404"/>
      <c r="BN439" s="403"/>
      <c r="BO439" s="196"/>
      <c r="BP439" s="404"/>
      <c r="BQ439" s="403"/>
      <c r="BR439" s="196"/>
      <c r="BS439" s="404"/>
      <c r="BT439" s="403"/>
      <c r="BU439" s="196"/>
      <c r="BV439" s="404"/>
      <c r="BW439" s="403"/>
      <c r="BX439" s="196"/>
      <c r="BY439" s="404"/>
      <c r="BZ439" s="403"/>
      <c r="CA439" s="196"/>
      <c r="CB439" s="404"/>
      <c r="CC439" s="403"/>
      <c r="CD439" s="196"/>
      <c r="CE439" s="404"/>
      <c r="CF439" s="403"/>
      <c r="CG439" s="196"/>
      <c r="CH439" s="404"/>
      <c r="CI439" s="403"/>
      <c r="CJ439" s="196"/>
      <c r="CK439" s="404"/>
      <c r="CL439" s="403"/>
      <c r="CM439" s="196"/>
      <c r="CN439" s="404"/>
    </row>
    <row r="440" spans="7:92" x14ac:dyDescent="0.25">
      <c r="G440" s="390"/>
      <c r="H440" s="390"/>
      <c r="I440" s="390"/>
      <c r="J440" s="194"/>
      <c r="K440" s="195"/>
      <c r="L440" s="195"/>
      <c r="M440" s="195"/>
      <c r="N440" s="194"/>
      <c r="O440" s="196"/>
      <c r="P440" s="196"/>
      <c r="Q440" s="196"/>
      <c r="R440" s="196"/>
      <c r="T440" s="196"/>
      <c r="U440" s="196"/>
      <c r="V440" s="196"/>
      <c r="W440" s="196"/>
      <c r="X440" s="196"/>
      <c r="Y440" s="196"/>
      <c r="Z440" s="398"/>
      <c r="AA440" s="403"/>
      <c r="AB440" s="196"/>
      <c r="AC440" s="404"/>
      <c r="AD440" s="403"/>
      <c r="AE440" s="196"/>
      <c r="AF440" s="404"/>
      <c r="AG440" s="403"/>
      <c r="AH440" s="196"/>
      <c r="AI440" s="404"/>
      <c r="AJ440" s="403"/>
      <c r="AK440" s="196"/>
      <c r="AL440" s="404"/>
      <c r="AM440" s="403"/>
      <c r="AN440" s="196"/>
      <c r="AO440" s="404"/>
      <c r="AP440" s="403"/>
      <c r="AQ440" s="196"/>
      <c r="AR440" s="404"/>
      <c r="AS440" s="403"/>
      <c r="AT440" s="196"/>
      <c r="AU440" s="404"/>
      <c r="AV440" s="403"/>
      <c r="AW440" s="196"/>
      <c r="AX440" s="404"/>
      <c r="AY440" s="403"/>
      <c r="AZ440" s="196"/>
      <c r="BA440" s="404"/>
      <c r="BB440" s="403"/>
      <c r="BC440" s="196"/>
      <c r="BD440" s="404"/>
      <c r="BE440" s="403"/>
      <c r="BF440" s="196"/>
      <c r="BG440" s="404"/>
      <c r="BH440" s="403"/>
      <c r="BI440" s="196"/>
      <c r="BJ440" s="404"/>
      <c r="BK440" s="403"/>
      <c r="BL440" s="196"/>
      <c r="BM440" s="404"/>
      <c r="BN440" s="403"/>
      <c r="BO440" s="196"/>
      <c r="BP440" s="404"/>
      <c r="BQ440" s="403"/>
      <c r="BR440" s="196"/>
      <c r="BS440" s="404"/>
      <c r="BT440" s="403"/>
      <c r="BU440" s="196"/>
      <c r="BV440" s="404"/>
      <c r="BW440" s="403"/>
      <c r="BX440" s="196"/>
      <c r="BY440" s="404"/>
      <c r="BZ440" s="403"/>
      <c r="CA440" s="196"/>
      <c r="CB440" s="404"/>
      <c r="CC440" s="403"/>
      <c r="CD440" s="196"/>
      <c r="CE440" s="404"/>
      <c r="CF440" s="403"/>
      <c r="CG440" s="196"/>
      <c r="CH440" s="404"/>
      <c r="CI440" s="403"/>
      <c r="CJ440" s="196"/>
      <c r="CK440" s="404"/>
      <c r="CL440" s="403"/>
      <c r="CM440" s="196"/>
      <c r="CN440" s="404"/>
    </row>
    <row r="441" spans="7:92" x14ac:dyDescent="0.25">
      <c r="G441" s="390"/>
      <c r="H441" s="390"/>
      <c r="I441" s="390"/>
      <c r="J441" s="194"/>
      <c r="K441" s="195"/>
      <c r="L441" s="195"/>
      <c r="M441" s="195"/>
      <c r="N441" s="194"/>
      <c r="O441" s="196"/>
      <c r="P441" s="196"/>
      <c r="Q441" s="196"/>
      <c r="R441" s="196"/>
      <c r="T441" s="196"/>
      <c r="U441" s="196"/>
      <c r="V441" s="196"/>
      <c r="W441" s="196"/>
      <c r="X441" s="196"/>
      <c r="Y441" s="196"/>
      <c r="Z441" s="398"/>
      <c r="AA441" s="403"/>
      <c r="AB441" s="196"/>
      <c r="AC441" s="404"/>
      <c r="AD441" s="403"/>
      <c r="AE441" s="196"/>
      <c r="AF441" s="404"/>
      <c r="AG441" s="403"/>
      <c r="AH441" s="196"/>
      <c r="AI441" s="404"/>
      <c r="AJ441" s="403"/>
      <c r="AK441" s="196"/>
      <c r="AL441" s="404"/>
      <c r="AM441" s="403"/>
      <c r="AN441" s="196"/>
      <c r="AO441" s="404"/>
      <c r="AP441" s="403"/>
      <c r="AQ441" s="196"/>
      <c r="AR441" s="404"/>
      <c r="AS441" s="403"/>
      <c r="AT441" s="196"/>
      <c r="AU441" s="404"/>
      <c r="AV441" s="403"/>
      <c r="AW441" s="196"/>
      <c r="AX441" s="404"/>
      <c r="AY441" s="403"/>
      <c r="AZ441" s="196"/>
      <c r="BA441" s="404"/>
      <c r="BB441" s="403"/>
      <c r="BC441" s="196"/>
      <c r="BD441" s="404"/>
      <c r="BE441" s="403"/>
      <c r="BF441" s="196"/>
      <c r="BG441" s="404"/>
      <c r="BH441" s="403"/>
      <c r="BI441" s="196"/>
      <c r="BJ441" s="404"/>
      <c r="BK441" s="403"/>
      <c r="BL441" s="196"/>
      <c r="BM441" s="404"/>
      <c r="BN441" s="403"/>
      <c r="BO441" s="196"/>
      <c r="BP441" s="404"/>
      <c r="BQ441" s="403"/>
      <c r="BR441" s="196"/>
      <c r="BS441" s="404"/>
      <c r="BT441" s="403"/>
      <c r="BU441" s="196"/>
      <c r="BV441" s="404"/>
      <c r="BW441" s="403"/>
      <c r="BX441" s="196"/>
      <c r="BY441" s="404"/>
      <c r="BZ441" s="403"/>
      <c r="CA441" s="196"/>
      <c r="CB441" s="404"/>
      <c r="CC441" s="403"/>
      <c r="CD441" s="196"/>
      <c r="CE441" s="404"/>
      <c r="CF441" s="403"/>
      <c r="CG441" s="196"/>
      <c r="CH441" s="404"/>
      <c r="CI441" s="403"/>
      <c r="CJ441" s="196"/>
      <c r="CK441" s="404"/>
      <c r="CL441" s="403"/>
      <c r="CM441" s="196"/>
      <c r="CN441" s="404"/>
    </row>
    <row r="442" spans="7:92" x14ac:dyDescent="0.25">
      <c r="G442" s="390"/>
      <c r="H442" s="390"/>
      <c r="I442" s="390"/>
      <c r="J442" s="194"/>
      <c r="K442" s="195"/>
      <c r="L442" s="195"/>
      <c r="M442" s="195"/>
      <c r="N442" s="194"/>
      <c r="O442" s="196"/>
      <c r="P442" s="196"/>
      <c r="Q442" s="196"/>
      <c r="R442" s="196"/>
      <c r="T442" s="196"/>
      <c r="U442" s="196"/>
      <c r="V442" s="196"/>
      <c r="W442" s="196"/>
      <c r="X442" s="196"/>
      <c r="Y442" s="196"/>
      <c r="Z442" s="398"/>
      <c r="AA442" s="403"/>
      <c r="AB442" s="196"/>
      <c r="AC442" s="404"/>
      <c r="AD442" s="403"/>
      <c r="AE442" s="196"/>
      <c r="AF442" s="404"/>
      <c r="AG442" s="403"/>
      <c r="AH442" s="196"/>
      <c r="AI442" s="404"/>
      <c r="AJ442" s="403"/>
      <c r="AK442" s="196"/>
      <c r="AL442" s="404"/>
      <c r="AM442" s="403"/>
      <c r="AN442" s="196"/>
      <c r="AO442" s="404"/>
      <c r="AP442" s="403"/>
      <c r="AQ442" s="196"/>
      <c r="AR442" s="404"/>
      <c r="AS442" s="403"/>
      <c r="AT442" s="196"/>
      <c r="AU442" s="404"/>
      <c r="AV442" s="403"/>
      <c r="AW442" s="196"/>
      <c r="AX442" s="404"/>
      <c r="AY442" s="403"/>
      <c r="AZ442" s="196"/>
      <c r="BA442" s="404"/>
      <c r="BB442" s="403"/>
      <c r="BC442" s="196"/>
      <c r="BD442" s="404"/>
      <c r="BE442" s="403"/>
      <c r="BF442" s="196"/>
      <c r="BG442" s="404"/>
      <c r="BH442" s="403"/>
      <c r="BI442" s="196"/>
      <c r="BJ442" s="404"/>
      <c r="BK442" s="403"/>
      <c r="BL442" s="196"/>
      <c r="BM442" s="404"/>
      <c r="BN442" s="403"/>
      <c r="BO442" s="196"/>
      <c r="BP442" s="404"/>
      <c r="BQ442" s="403"/>
      <c r="BR442" s="196"/>
      <c r="BS442" s="404"/>
      <c r="BT442" s="403"/>
      <c r="BU442" s="196"/>
      <c r="BV442" s="404"/>
      <c r="BW442" s="403"/>
      <c r="BX442" s="196"/>
      <c r="BY442" s="404"/>
      <c r="BZ442" s="403"/>
      <c r="CA442" s="196"/>
      <c r="CB442" s="404"/>
      <c r="CC442" s="403"/>
      <c r="CD442" s="196"/>
      <c r="CE442" s="404"/>
      <c r="CF442" s="403"/>
      <c r="CG442" s="196"/>
      <c r="CH442" s="404"/>
      <c r="CI442" s="403"/>
      <c r="CJ442" s="196"/>
      <c r="CK442" s="404"/>
      <c r="CL442" s="403"/>
      <c r="CM442" s="196"/>
      <c r="CN442" s="404"/>
    </row>
    <row r="443" spans="7:92" x14ac:dyDescent="0.25">
      <c r="G443" s="390"/>
      <c r="H443" s="390"/>
      <c r="I443" s="390"/>
      <c r="J443" s="194"/>
      <c r="K443" s="195"/>
      <c r="L443" s="195"/>
      <c r="M443" s="195"/>
      <c r="N443" s="194"/>
      <c r="O443" s="196"/>
      <c r="P443" s="196"/>
      <c r="Q443" s="196"/>
      <c r="R443" s="196"/>
      <c r="T443" s="196"/>
      <c r="U443" s="196"/>
      <c r="V443" s="196"/>
      <c r="W443" s="196"/>
      <c r="X443" s="196"/>
      <c r="Y443" s="196"/>
      <c r="Z443" s="398"/>
      <c r="AA443" s="403"/>
      <c r="AB443" s="196"/>
      <c r="AC443" s="404"/>
      <c r="AD443" s="403"/>
      <c r="AE443" s="196"/>
      <c r="AF443" s="404"/>
      <c r="AG443" s="403"/>
      <c r="AH443" s="196"/>
      <c r="AI443" s="404"/>
      <c r="AJ443" s="403"/>
      <c r="AK443" s="196"/>
      <c r="AL443" s="404"/>
      <c r="AM443" s="403"/>
      <c r="AN443" s="196"/>
      <c r="AO443" s="404"/>
      <c r="AP443" s="403"/>
      <c r="AQ443" s="196"/>
      <c r="AR443" s="404"/>
      <c r="AS443" s="403"/>
      <c r="AT443" s="196"/>
      <c r="AU443" s="404"/>
      <c r="AV443" s="403"/>
      <c r="AW443" s="196"/>
      <c r="AX443" s="404"/>
      <c r="AY443" s="403"/>
      <c r="AZ443" s="196"/>
      <c r="BA443" s="404"/>
      <c r="BB443" s="403"/>
      <c r="BC443" s="196"/>
      <c r="BD443" s="404"/>
      <c r="BE443" s="403"/>
      <c r="BF443" s="196"/>
      <c r="BG443" s="404"/>
      <c r="BH443" s="403"/>
      <c r="BI443" s="196"/>
      <c r="BJ443" s="404"/>
      <c r="BK443" s="403"/>
      <c r="BL443" s="196"/>
      <c r="BM443" s="404"/>
      <c r="BN443" s="403"/>
      <c r="BO443" s="196"/>
      <c r="BP443" s="404"/>
      <c r="BQ443" s="403"/>
      <c r="BR443" s="196"/>
      <c r="BS443" s="404"/>
      <c r="BT443" s="403"/>
      <c r="BU443" s="196"/>
      <c r="BV443" s="404"/>
      <c r="BW443" s="403"/>
      <c r="BX443" s="196"/>
      <c r="BY443" s="404"/>
      <c r="BZ443" s="403"/>
      <c r="CA443" s="196"/>
      <c r="CB443" s="404"/>
      <c r="CC443" s="403"/>
      <c r="CD443" s="196"/>
      <c r="CE443" s="404"/>
      <c r="CF443" s="403"/>
      <c r="CG443" s="196"/>
      <c r="CH443" s="404"/>
      <c r="CI443" s="403"/>
      <c r="CJ443" s="196"/>
      <c r="CK443" s="404"/>
      <c r="CL443" s="403"/>
      <c r="CM443" s="196"/>
      <c r="CN443" s="404"/>
    </row>
    <row r="444" spans="7:92" x14ac:dyDescent="0.25">
      <c r="G444" s="390"/>
      <c r="H444" s="390"/>
      <c r="I444" s="390"/>
      <c r="J444" s="194"/>
      <c r="K444" s="195"/>
      <c r="L444" s="195"/>
      <c r="M444" s="195"/>
      <c r="N444" s="194"/>
      <c r="O444" s="196"/>
      <c r="P444" s="196"/>
      <c r="Q444" s="196"/>
      <c r="R444" s="196"/>
      <c r="T444" s="196"/>
      <c r="U444" s="196"/>
      <c r="V444" s="196"/>
      <c r="W444" s="196"/>
      <c r="X444" s="196"/>
      <c r="Y444" s="196"/>
      <c r="Z444" s="398"/>
      <c r="AA444" s="403"/>
      <c r="AB444" s="196"/>
      <c r="AC444" s="404"/>
      <c r="AD444" s="403"/>
      <c r="AE444" s="196"/>
      <c r="AF444" s="404"/>
      <c r="AG444" s="403"/>
      <c r="AH444" s="196"/>
      <c r="AI444" s="404"/>
      <c r="AJ444" s="403"/>
      <c r="AK444" s="196"/>
      <c r="AL444" s="404"/>
      <c r="AM444" s="403"/>
      <c r="AN444" s="196"/>
      <c r="AO444" s="404"/>
      <c r="AP444" s="403"/>
      <c r="AQ444" s="196"/>
      <c r="AR444" s="404"/>
      <c r="AS444" s="403"/>
      <c r="AT444" s="196"/>
      <c r="AU444" s="404"/>
      <c r="AV444" s="403"/>
      <c r="AW444" s="196"/>
      <c r="AX444" s="404"/>
      <c r="AY444" s="403"/>
      <c r="AZ444" s="196"/>
      <c r="BA444" s="404"/>
      <c r="BB444" s="403"/>
      <c r="BC444" s="196"/>
      <c r="BD444" s="404"/>
      <c r="BE444" s="403"/>
      <c r="BF444" s="196"/>
      <c r="BG444" s="404"/>
      <c r="BH444" s="403"/>
      <c r="BI444" s="196"/>
      <c r="BJ444" s="404"/>
      <c r="BK444" s="403"/>
      <c r="BL444" s="196"/>
      <c r="BM444" s="404"/>
      <c r="BN444" s="403"/>
      <c r="BO444" s="196"/>
      <c r="BP444" s="404"/>
      <c r="BQ444" s="403"/>
      <c r="BR444" s="196"/>
      <c r="BS444" s="404"/>
      <c r="BT444" s="403"/>
      <c r="BU444" s="196"/>
      <c r="BV444" s="404"/>
      <c r="BW444" s="403"/>
      <c r="BX444" s="196"/>
      <c r="BY444" s="404"/>
      <c r="BZ444" s="403"/>
      <c r="CA444" s="196"/>
      <c r="CB444" s="404"/>
      <c r="CC444" s="403"/>
      <c r="CD444" s="196"/>
      <c r="CE444" s="404"/>
      <c r="CF444" s="403"/>
      <c r="CG444" s="196"/>
      <c r="CH444" s="404"/>
      <c r="CI444" s="403"/>
      <c r="CJ444" s="196"/>
      <c r="CK444" s="404"/>
      <c r="CL444" s="403"/>
      <c r="CM444" s="196"/>
      <c r="CN444" s="404"/>
    </row>
    <row r="445" spans="7:92" x14ac:dyDescent="0.25">
      <c r="G445" s="390"/>
      <c r="H445" s="390"/>
      <c r="I445" s="390"/>
      <c r="J445" s="194"/>
      <c r="K445" s="195"/>
      <c r="L445" s="195"/>
      <c r="M445" s="195"/>
      <c r="N445" s="194"/>
      <c r="O445" s="196"/>
      <c r="P445" s="196"/>
      <c r="Q445" s="196"/>
      <c r="R445" s="196"/>
      <c r="T445" s="196"/>
      <c r="U445" s="196"/>
      <c r="V445" s="196"/>
      <c r="W445" s="196"/>
      <c r="X445" s="196"/>
      <c r="Y445" s="196"/>
      <c r="Z445" s="398"/>
      <c r="AA445" s="403"/>
      <c r="AB445" s="196"/>
      <c r="AC445" s="404"/>
      <c r="AD445" s="403"/>
      <c r="AE445" s="196"/>
      <c r="AF445" s="404"/>
      <c r="AG445" s="403"/>
      <c r="AH445" s="196"/>
      <c r="AI445" s="404"/>
      <c r="AJ445" s="403"/>
      <c r="AK445" s="196"/>
      <c r="AL445" s="404"/>
      <c r="AM445" s="403"/>
      <c r="AN445" s="196"/>
      <c r="AO445" s="404"/>
      <c r="AP445" s="403"/>
      <c r="AQ445" s="196"/>
      <c r="AR445" s="404"/>
      <c r="AS445" s="403"/>
      <c r="AT445" s="196"/>
      <c r="AU445" s="404"/>
      <c r="AV445" s="403"/>
      <c r="AW445" s="196"/>
      <c r="AX445" s="404"/>
      <c r="AY445" s="403"/>
      <c r="AZ445" s="196"/>
      <c r="BA445" s="404"/>
      <c r="BB445" s="403"/>
      <c r="BC445" s="196"/>
      <c r="BD445" s="404"/>
      <c r="BE445" s="403"/>
      <c r="BF445" s="196"/>
      <c r="BG445" s="404"/>
      <c r="BH445" s="403"/>
      <c r="BI445" s="196"/>
      <c r="BJ445" s="404"/>
      <c r="BK445" s="403"/>
      <c r="BL445" s="196"/>
      <c r="BM445" s="404"/>
      <c r="BN445" s="403"/>
      <c r="BO445" s="196"/>
      <c r="BP445" s="404"/>
      <c r="BQ445" s="403"/>
      <c r="BR445" s="196"/>
      <c r="BS445" s="404"/>
      <c r="BT445" s="403"/>
      <c r="BU445" s="196"/>
      <c r="BV445" s="404"/>
      <c r="BW445" s="403"/>
      <c r="BX445" s="196"/>
      <c r="BY445" s="404"/>
      <c r="BZ445" s="403"/>
      <c r="CA445" s="196"/>
      <c r="CB445" s="404"/>
      <c r="CC445" s="403"/>
      <c r="CD445" s="196"/>
      <c r="CE445" s="404"/>
      <c r="CF445" s="403"/>
      <c r="CG445" s="196"/>
      <c r="CH445" s="404"/>
      <c r="CI445" s="403"/>
      <c r="CJ445" s="196"/>
      <c r="CK445" s="404"/>
      <c r="CL445" s="403"/>
      <c r="CM445" s="196"/>
      <c r="CN445" s="404"/>
    </row>
    <row r="446" spans="7:92" x14ac:dyDescent="0.25">
      <c r="G446" s="390"/>
      <c r="H446" s="390"/>
      <c r="I446" s="390"/>
      <c r="J446" s="194"/>
      <c r="K446" s="195"/>
      <c r="L446" s="195"/>
      <c r="M446" s="195"/>
      <c r="N446" s="194"/>
      <c r="O446" s="196"/>
      <c r="P446" s="196"/>
      <c r="Q446" s="196"/>
      <c r="R446" s="196"/>
      <c r="T446" s="196"/>
      <c r="U446" s="196"/>
      <c r="V446" s="196"/>
      <c r="W446" s="196"/>
      <c r="X446" s="196"/>
      <c r="Y446" s="196"/>
      <c r="Z446" s="398"/>
      <c r="AA446" s="403"/>
      <c r="AB446" s="196"/>
      <c r="AC446" s="404"/>
      <c r="AD446" s="403"/>
      <c r="AE446" s="196"/>
      <c r="AF446" s="404"/>
      <c r="AG446" s="403"/>
      <c r="AH446" s="196"/>
      <c r="AI446" s="404"/>
      <c r="AJ446" s="403"/>
      <c r="AK446" s="196"/>
      <c r="AL446" s="404"/>
      <c r="AM446" s="403"/>
      <c r="AN446" s="196"/>
      <c r="AO446" s="404"/>
      <c r="AP446" s="403"/>
      <c r="AQ446" s="196"/>
      <c r="AR446" s="404"/>
      <c r="AS446" s="403"/>
      <c r="AT446" s="196"/>
      <c r="AU446" s="404"/>
      <c r="AV446" s="403"/>
      <c r="AW446" s="196"/>
      <c r="AX446" s="404"/>
      <c r="AY446" s="403"/>
      <c r="AZ446" s="196"/>
      <c r="BA446" s="404"/>
      <c r="BB446" s="403"/>
      <c r="BC446" s="196"/>
      <c r="BD446" s="404"/>
      <c r="BE446" s="403"/>
      <c r="BF446" s="196"/>
      <c r="BG446" s="404"/>
      <c r="BH446" s="403"/>
      <c r="BI446" s="196"/>
      <c r="BJ446" s="404"/>
      <c r="BK446" s="403"/>
      <c r="BL446" s="196"/>
      <c r="BM446" s="404"/>
      <c r="BN446" s="403"/>
      <c r="BO446" s="196"/>
      <c r="BP446" s="404"/>
      <c r="BQ446" s="403"/>
      <c r="BR446" s="196"/>
      <c r="BS446" s="404"/>
      <c r="BT446" s="403"/>
      <c r="BU446" s="196"/>
      <c r="BV446" s="404"/>
      <c r="BW446" s="403"/>
      <c r="BX446" s="196"/>
      <c r="BY446" s="404"/>
      <c r="BZ446" s="403"/>
      <c r="CA446" s="196"/>
      <c r="CB446" s="404"/>
      <c r="CC446" s="403"/>
      <c r="CD446" s="196"/>
      <c r="CE446" s="404"/>
      <c r="CF446" s="403"/>
      <c r="CG446" s="196"/>
      <c r="CH446" s="404"/>
      <c r="CI446" s="403"/>
      <c r="CJ446" s="196"/>
      <c r="CK446" s="404"/>
      <c r="CL446" s="403"/>
      <c r="CM446" s="196"/>
      <c r="CN446" s="404"/>
    </row>
    <row r="447" spans="7:92" x14ac:dyDescent="0.25">
      <c r="G447" s="390"/>
      <c r="H447" s="390"/>
      <c r="I447" s="390"/>
      <c r="J447" s="194"/>
      <c r="K447" s="195"/>
      <c r="L447" s="195"/>
      <c r="M447" s="195"/>
      <c r="N447" s="194"/>
      <c r="O447" s="196"/>
      <c r="P447" s="196"/>
      <c r="Q447" s="196"/>
      <c r="R447" s="196"/>
      <c r="T447" s="196"/>
      <c r="U447" s="196"/>
      <c r="V447" s="196"/>
      <c r="W447" s="196"/>
      <c r="X447" s="196"/>
      <c r="Y447" s="196"/>
      <c r="Z447" s="398"/>
      <c r="AA447" s="403"/>
      <c r="AB447" s="196"/>
      <c r="AC447" s="404"/>
      <c r="AD447" s="403"/>
      <c r="AE447" s="196"/>
      <c r="AF447" s="404"/>
      <c r="AG447" s="403"/>
      <c r="AH447" s="196"/>
      <c r="AI447" s="404"/>
      <c r="AJ447" s="403"/>
      <c r="AK447" s="196"/>
      <c r="AL447" s="404"/>
      <c r="AM447" s="403"/>
      <c r="AN447" s="196"/>
      <c r="AO447" s="404"/>
      <c r="AP447" s="403"/>
      <c r="AQ447" s="196"/>
      <c r="AR447" s="404"/>
      <c r="AS447" s="403"/>
      <c r="AT447" s="196"/>
      <c r="AU447" s="404"/>
      <c r="AV447" s="403"/>
      <c r="AW447" s="196"/>
      <c r="AX447" s="404"/>
      <c r="AY447" s="403"/>
      <c r="AZ447" s="196"/>
      <c r="BA447" s="404"/>
      <c r="BB447" s="403"/>
      <c r="BC447" s="196"/>
      <c r="BD447" s="404"/>
      <c r="BE447" s="403"/>
      <c r="BF447" s="196"/>
      <c r="BG447" s="404"/>
      <c r="BH447" s="403"/>
      <c r="BI447" s="196"/>
      <c r="BJ447" s="404"/>
      <c r="BK447" s="403"/>
      <c r="BL447" s="196"/>
      <c r="BM447" s="404"/>
      <c r="BN447" s="403"/>
      <c r="BO447" s="196"/>
      <c r="BP447" s="404"/>
      <c r="BQ447" s="403"/>
      <c r="BR447" s="196"/>
      <c r="BS447" s="404"/>
      <c r="BT447" s="403"/>
      <c r="BU447" s="196"/>
      <c r="BV447" s="404"/>
      <c r="BW447" s="403"/>
      <c r="BX447" s="196"/>
      <c r="BY447" s="404"/>
      <c r="BZ447" s="403"/>
      <c r="CA447" s="196"/>
      <c r="CB447" s="404"/>
      <c r="CC447" s="403"/>
      <c r="CD447" s="196"/>
      <c r="CE447" s="404"/>
      <c r="CF447" s="403"/>
      <c r="CG447" s="196"/>
      <c r="CH447" s="404"/>
      <c r="CI447" s="403"/>
      <c r="CJ447" s="196"/>
      <c r="CK447" s="404"/>
      <c r="CL447" s="403"/>
      <c r="CM447" s="196"/>
      <c r="CN447" s="404"/>
    </row>
    <row r="448" spans="7:92" x14ac:dyDescent="0.25">
      <c r="G448" s="390"/>
      <c r="H448" s="390"/>
      <c r="I448" s="390"/>
      <c r="J448" s="194"/>
      <c r="K448" s="195"/>
      <c r="L448" s="195"/>
      <c r="M448" s="195"/>
      <c r="N448" s="194"/>
      <c r="O448" s="196"/>
      <c r="P448" s="196"/>
      <c r="Q448" s="196"/>
      <c r="R448" s="196"/>
      <c r="T448" s="196"/>
      <c r="U448" s="196"/>
      <c r="V448" s="196"/>
      <c r="W448" s="196"/>
      <c r="X448" s="196"/>
      <c r="Y448" s="196"/>
      <c r="Z448" s="398"/>
      <c r="AA448" s="403"/>
      <c r="AB448" s="196"/>
      <c r="AC448" s="404"/>
      <c r="AD448" s="403"/>
      <c r="AE448" s="196"/>
      <c r="AF448" s="404"/>
      <c r="AG448" s="403"/>
      <c r="AH448" s="196"/>
      <c r="AI448" s="404"/>
      <c r="AJ448" s="403"/>
      <c r="AK448" s="196"/>
      <c r="AL448" s="404"/>
      <c r="AM448" s="403"/>
      <c r="AN448" s="196"/>
      <c r="AO448" s="404"/>
      <c r="AP448" s="403"/>
      <c r="AQ448" s="196"/>
      <c r="AR448" s="404"/>
      <c r="AS448" s="403"/>
      <c r="AT448" s="196"/>
      <c r="AU448" s="404"/>
      <c r="AV448" s="403"/>
      <c r="AW448" s="196"/>
      <c r="AX448" s="404"/>
      <c r="AY448" s="403"/>
      <c r="AZ448" s="196"/>
      <c r="BA448" s="404"/>
      <c r="BB448" s="403"/>
      <c r="BC448" s="196"/>
      <c r="BD448" s="404"/>
      <c r="BE448" s="403"/>
      <c r="BF448" s="196"/>
      <c r="BG448" s="404"/>
      <c r="BH448" s="403"/>
      <c r="BI448" s="196"/>
      <c r="BJ448" s="404"/>
      <c r="BK448" s="403"/>
      <c r="BL448" s="196"/>
      <c r="BM448" s="404"/>
      <c r="BN448" s="403"/>
      <c r="BO448" s="196"/>
      <c r="BP448" s="404"/>
      <c r="BQ448" s="403"/>
      <c r="BR448" s="196"/>
      <c r="BS448" s="404"/>
      <c r="BT448" s="403"/>
      <c r="BU448" s="196"/>
      <c r="BV448" s="404"/>
      <c r="BW448" s="403"/>
      <c r="BX448" s="196"/>
      <c r="BY448" s="404"/>
      <c r="BZ448" s="403"/>
      <c r="CA448" s="196"/>
      <c r="CB448" s="404"/>
      <c r="CC448" s="403"/>
      <c r="CD448" s="196"/>
      <c r="CE448" s="404"/>
      <c r="CF448" s="403"/>
      <c r="CG448" s="196"/>
      <c r="CH448" s="404"/>
      <c r="CI448" s="403"/>
      <c r="CJ448" s="196"/>
      <c r="CK448" s="404"/>
      <c r="CL448" s="403"/>
      <c r="CM448" s="196"/>
      <c r="CN448" s="404"/>
    </row>
    <row r="449" spans="7:92" x14ac:dyDescent="0.25">
      <c r="G449" s="390"/>
      <c r="H449" s="390"/>
      <c r="I449" s="390"/>
      <c r="J449" s="194"/>
      <c r="K449" s="195"/>
      <c r="L449" s="195"/>
      <c r="M449" s="195"/>
      <c r="N449" s="194"/>
      <c r="O449" s="196"/>
      <c r="P449" s="196"/>
      <c r="Q449" s="196"/>
      <c r="R449" s="196"/>
      <c r="T449" s="196"/>
      <c r="U449" s="196"/>
      <c r="V449" s="196"/>
      <c r="W449" s="196"/>
      <c r="X449" s="196"/>
      <c r="Y449" s="196"/>
      <c r="Z449" s="398"/>
      <c r="AA449" s="403"/>
      <c r="AB449" s="196"/>
      <c r="AC449" s="404"/>
      <c r="AD449" s="403"/>
      <c r="AE449" s="196"/>
      <c r="AF449" s="404"/>
      <c r="AG449" s="403"/>
      <c r="AH449" s="196"/>
      <c r="AI449" s="404"/>
      <c r="AJ449" s="403"/>
      <c r="AK449" s="196"/>
      <c r="AL449" s="404"/>
      <c r="AM449" s="403"/>
      <c r="AN449" s="196"/>
      <c r="AO449" s="404"/>
      <c r="AP449" s="403"/>
      <c r="AQ449" s="196"/>
      <c r="AR449" s="404"/>
      <c r="AS449" s="403"/>
      <c r="AT449" s="196"/>
      <c r="AU449" s="404"/>
      <c r="AV449" s="403"/>
      <c r="AW449" s="196"/>
      <c r="AX449" s="404"/>
      <c r="AY449" s="403"/>
      <c r="AZ449" s="196"/>
      <c r="BA449" s="404"/>
      <c r="BB449" s="403"/>
      <c r="BC449" s="196"/>
      <c r="BD449" s="404"/>
      <c r="BE449" s="403"/>
      <c r="BF449" s="196"/>
      <c r="BG449" s="404"/>
      <c r="BH449" s="403"/>
      <c r="BI449" s="196"/>
      <c r="BJ449" s="404"/>
      <c r="BK449" s="403"/>
      <c r="BL449" s="196"/>
      <c r="BM449" s="404"/>
      <c r="BN449" s="403"/>
      <c r="BO449" s="196"/>
      <c r="BP449" s="404"/>
      <c r="BQ449" s="403"/>
      <c r="BR449" s="196"/>
      <c r="BS449" s="404"/>
      <c r="BT449" s="403"/>
      <c r="BU449" s="196"/>
      <c r="BV449" s="404"/>
      <c r="BW449" s="403"/>
      <c r="BX449" s="196"/>
      <c r="BY449" s="404"/>
      <c r="BZ449" s="403"/>
      <c r="CA449" s="196"/>
      <c r="CB449" s="404"/>
      <c r="CC449" s="403"/>
      <c r="CD449" s="196"/>
      <c r="CE449" s="404"/>
      <c r="CF449" s="403"/>
      <c r="CG449" s="196"/>
      <c r="CH449" s="404"/>
      <c r="CI449" s="403"/>
      <c r="CJ449" s="196"/>
      <c r="CK449" s="404"/>
      <c r="CL449" s="403"/>
      <c r="CM449" s="196"/>
      <c r="CN449" s="404"/>
    </row>
    <row r="450" spans="7:92" x14ac:dyDescent="0.25">
      <c r="G450" s="390"/>
      <c r="H450" s="390"/>
      <c r="I450" s="390"/>
      <c r="J450" s="194"/>
      <c r="K450" s="195"/>
      <c r="L450" s="195"/>
      <c r="M450" s="195"/>
      <c r="N450" s="194"/>
      <c r="O450" s="196"/>
      <c r="P450" s="196"/>
      <c r="Q450" s="196"/>
      <c r="R450" s="196"/>
      <c r="T450" s="196"/>
      <c r="U450" s="196"/>
      <c r="V450" s="196"/>
      <c r="W450" s="196"/>
      <c r="X450" s="196"/>
      <c r="Y450" s="196"/>
      <c r="Z450" s="398"/>
      <c r="AA450" s="403"/>
      <c r="AB450" s="196"/>
      <c r="AC450" s="404"/>
      <c r="AD450" s="403"/>
      <c r="AE450" s="196"/>
      <c r="AF450" s="404"/>
      <c r="AG450" s="403"/>
      <c r="AH450" s="196"/>
      <c r="AI450" s="404"/>
      <c r="AJ450" s="403"/>
      <c r="AK450" s="196"/>
      <c r="AL450" s="404"/>
      <c r="AM450" s="403"/>
      <c r="AN450" s="196"/>
      <c r="AO450" s="404"/>
      <c r="AP450" s="403"/>
      <c r="AQ450" s="196"/>
      <c r="AR450" s="404"/>
      <c r="AS450" s="403"/>
      <c r="AT450" s="196"/>
      <c r="AU450" s="404"/>
      <c r="AV450" s="403"/>
      <c r="AW450" s="196"/>
      <c r="AX450" s="404"/>
      <c r="AY450" s="403"/>
      <c r="AZ450" s="196"/>
      <c r="BA450" s="404"/>
      <c r="BB450" s="403"/>
      <c r="BC450" s="196"/>
      <c r="BD450" s="404"/>
      <c r="BE450" s="403"/>
      <c r="BF450" s="196"/>
      <c r="BG450" s="404"/>
      <c r="BH450" s="403"/>
      <c r="BI450" s="196"/>
      <c r="BJ450" s="404"/>
      <c r="BK450" s="403"/>
      <c r="BL450" s="196"/>
      <c r="BM450" s="404"/>
      <c r="BN450" s="403"/>
      <c r="BO450" s="196"/>
      <c r="BP450" s="404"/>
      <c r="BQ450" s="403"/>
      <c r="BR450" s="196"/>
      <c r="BS450" s="404"/>
      <c r="BT450" s="403"/>
      <c r="BU450" s="196"/>
      <c r="BV450" s="404"/>
      <c r="BW450" s="403"/>
      <c r="BX450" s="196"/>
      <c r="BY450" s="404"/>
      <c r="BZ450" s="403"/>
      <c r="CA450" s="196"/>
      <c r="CB450" s="404"/>
      <c r="CC450" s="403"/>
      <c r="CD450" s="196"/>
      <c r="CE450" s="404"/>
      <c r="CF450" s="403"/>
      <c r="CG450" s="196"/>
      <c r="CH450" s="404"/>
      <c r="CI450" s="403"/>
      <c r="CJ450" s="196"/>
      <c r="CK450" s="404"/>
      <c r="CL450" s="403"/>
      <c r="CM450" s="196"/>
      <c r="CN450" s="404"/>
    </row>
    <row r="451" spans="7:92" x14ac:dyDescent="0.25">
      <c r="G451" s="390"/>
      <c r="H451" s="390"/>
      <c r="I451" s="390"/>
      <c r="J451" s="194"/>
      <c r="K451" s="195"/>
      <c r="L451" s="195"/>
      <c r="M451" s="195"/>
      <c r="N451" s="194"/>
      <c r="O451" s="196"/>
      <c r="P451" s="196"/>
      <c r="Q451" s="196"/>
      <c r="R451" s="196"/>
      <c r="T451" s="196"/>
      <c r="U451" s="196"/>
      <c r="V451" s="196"/>
      <c r="W451" s="196"/>
      <c r="X451" s="196"/>
      <c r="Y451" s="196"/>
      <c r="Z451" s="398"/>
      <c r="AA451" s="403"/>
      <c r="AB451" s="196"/>
      <c r="AC451" s="404"/>
      <c r="AD451" s="403"/>
      <c r="AE451" s="196"/>
      <c r="AF451" s="404"/>
      <c r="AG451" s="403"/>
      <c r="AH451" s="196"/>
      <c r="AI451" s="404"/>
      <c r="AJ451" s="403"/>
      <c r="AK451" s="196"/>
      <c r="AL451" s="404"/>
      <c r="AM451" s="403"/>
      <c r="AN451" s="196"/>
      <c r="AO451" s="404"/>
      <c r="AP451" s="403"/>
      <c r="AQ451" s="196"/>
      <c r="AR451" s="404"/>
      <c r="AS451" s="403"/>
      <c r="AT451" s="196"/>
      <c r="AU451" s="404"/>
      <c r="AV451" s="403"/>
      <c r="AW451" s="196"/>
      <c r="AX451" s="404"/>
      <c r="AY451" s="403"/>
      <c r="AZ451" s="196"/>
      <c r="BA451" s="404"/>
      <c r="BB451" s="403"/>
      <c r="BC451" s="196"/>
      <c r="BD451" s="404"/>
      <c r="BE451" s="403"/>
      <c r="BF451" s="196"/>
      <c r="BG451" s="404"/>
      <c r="BH451" s="403"/>
      <c r="BI451" s="196"/>
      <c r="BJ451" s="404"/>
      <c r="BK451" s="403"/>
      <c r="BL451" s="196"/>
      <c r="BM451" s="404"/>
      <c r="BN451" s="403"/>
      <c r="BO451" s="196"/>
      <c r="BP451" s="404"/>
      <c r="BQ451" s="403"/>
      <c r="BR451" s="196"/>
      <c r="BS451" s="404"/>
      <c r="BT451" s="403"/>
      <c r="BU451" s="196"/>
      <c r="BV451" s="404"/>
      <c r="BW451" s="403"/>
      <c r="BX451" s="196"/>
      <c r="BY451" s="404"/>
      <c r="BZ451" s="403"/>
      <c r="CA451" s="196"/>
      <c r="CB451" s="404"/>
      <c r="CC451" s="403"/>
      <c r="CD451" s="196"/>
      <c r="CE451" s="404"/>
      <c r="CF451" s="403"/>
      <c r="CG451" s="196"/>
      <c r="CH451" s="404"/>
      <c r="CI451" s="403"/>
      <c r="CJ451" s="196"/>
      <c r="CK451" s="404"/>
      <c r="CL451" s="403"/>
      <c r="CM451" s="196"/>
      <c r="CN451" s="404"/>
    </row>
    <row r="452" spans="7:92" x14ac:dyDescent="0.25">
      <c r="G452" s="390"/>
      <c r="H452" s="390"/>
      <c r="I452" s="390"/>
      <c r="J452" s="194"/>
      <c r="K452" s="195"/>
      <c r="L452" s="195"/>
      <c r="M452" s="195"/>
      <c r="N452" s="194"/>
      <c r="O452" s="196"/>
      <c r="P452" s="196"/>
      <c r="Q452" s="196"/>
      <c r="R452" s="196"/>
      <c r="T452" s="196"/>
      <c r="U452" s="196"/>
      <c r="V452" s="196"/>
      <c r="W452" s="196"/>
      <c r="X452" s="196"/>
      <c r="Y452" s="196"/>
      <c r="Z452" s="398"/>
      <c r="AA452" s="403"/>
      <c r="AB452" s="196"/>
      <c r="AC452" s="404"/>
      <c r="AD452" s="403"/>
      <c r="AE452" s="196"/>
      <c r="AF452" s="404"/>
      <c r="AG452" s="403"/>
      <c r="AH452" s="196"/>
      <c r="AI452" s="404"/>
      <c r="AJ452" s="403"/>
      <c r="AK452" s="196"/>
      <c r="AL452" s="404"/>
      <c r="AM452" s="403"/>
      <c r="AN452" s="196"/>
      <c r="AO452" s="404"/>
      <c r="AP452" s="403"/>
      <c r="AQ452" s="196"/>
      <c r="AR452" s="404"/>
      <c r="AS452" s="403"/>
      <c r="AT452" s="196"/>
      <c r="AU452" s="404"/>
      <c r="AV452" s="403"/>
      <c r="AW452" s="196"/>
      <c r="AX452" s="404"/>
      <c r="AY452" s="403"/>
      <c r="AZ452" s="196"/>
      <c r="BA452" s="404"/>
      <c r="BB452" s="403"/>
      <c r="BC452" s="196"/>
      <c r="BD452" s="404"/>
      <c r="BE452" s="403"/>
      <c r="BF452" s="196"/>
      <c r="BG452" s="404"/>
      <c r="BH452" s="403"/>
      <c r="BI452" s="196"/>
      <c r="BJ452" s="404"/>
      <c r="BK452" s="403"/>
      <c r="BL452" s="196"/>
      <c r="BM452" s="404"/>
      <c r="BN452" s="403"/>
      <c r="BO452" s="196"/>
      <c r="BP452" s="404"/>
      <c r="BQ452" s="403"/>
      <c r="BR452" s="196"/>
      <c r="BS452" s="404"/>
      <c r="BT452" s="403"/>
      <c r="BU452" s="196"/>
      <c r="BV452" s="404"/>
      <c r="BW452" s="403"/>
      <c r="BX452" s="196"/>
      <c r="BY452" s="404"/>
      <c r="BZ452" s="403"/>
      <c r="CA452" s="196"/>
      <c r="CB452" s="404"/>
      <c r="CC452" s="403"/>
      <c r="CD452" s="196"/>
      <c r="CE452" s="404"/>
      <c r="CF452" s="403"/>
      <c r="CG452" s="196"/>
      <c r="CH452" s="404"/>
      <c r="CI452" s="403"/>
      <c r="CJ452" s="196"/>
      <c r="CK452" s="404"/>
      <c r="CL452" s="403"/>
      <c r="CM452" s="196"/>
      <c r="CN452" s="404"/>
    </row>
    <row r="453" spans="7:92" x14ac:dyDescent="0.25">
      <c r="G453" s="390"/>
      <c r="H453" s="390"/>
      <c r="I453" s="390"/>
      <c r="J453" s="194"/>
      <c r="K453" s="195"/>
      <c r="L453" s="195"/>
      <c r="M453" s="195"/>
      <c r="N453" s="194"/>
      <c r="O453" s="196"/>
      <c r="P453" s="196"/>
      <c r="Q453" s="196"/>
      <c r="R453" s="196"/>
      <c r="T453" s="196"/>
      <c r="U453" s="196"/>
      <c r="V453" s="196"/>
      <c r="W453" s="196"/>
      <c r="X453" s="196"/>
      <c r="Y453" s="196"/>
      <c r="Z453" s="398"/>
      <c r="AA453" s="403"/>
      <c r="AB453" s="196"/>
      <c r="AC453" s="404"/>
      <c r="AD453" s="403"/>
      <c r="AE453" s="196"/>
      <c r="AF453" s="404"/>
      <c r="AG453" s="403"/>
      <c r="AH453" s="196"/>
      <c r="AI453" s="404"/>
      <c r="AJ453" s="403"/>
      <c r="AK453" s="196"/>
      <c r="AL453" s="404"/>
      <c r="AM453" s="403"/>
      <c r="AN453" s="196"/>
      <c r="AO453" s="404"/>
      <c r="AP453" s="403"/>
      <c r="AQ453" s="196"/>
      <c r="AR453" s="404"/>
      <c r="AS453" s="403"/>
      <c r="AT453" s="196"/>
      <c r="AU453" s="404"/>
      <c r="AV453" s="403"/>
      <c r="AW453" s="196"/>
      <c r="AX453" s="404"/>
      <c r="AY453" s="403"/>
      <c r="AZ453" s="196"/>
      <c r="BA453" s="404"/>
      <c r="BB453" s="403"/>
      <c r="BC453" s="196"/>
      <c r="BD453" s="404"/>
      <c r="BE453" s="403"/>
      <c r="BF453" s="196"/>
      <c r="BG453" s="404"/>
      <c r="BH453" s="403"/>
      <c r="BI453" s="196"/>
      <c r="BJ453" s="404"/>
      <c r="BK453" s="403"/>
      <c r="BL453" s="196"/>
      <c r="BM453" s="404"/>
      <c r="BN453" s="403"/>
      <c r="BO453" s="196"/>
      <c r="BP453" s="404"/>
      <c r="BQ453" s="403"/>
      <c r="BR453" s="196"/>
      <c r="BS453" s="404"/>
      <c r="BT453" s="403"/>
      <c r="BU453" s="196"/>
      <c r="BV453" s="404"/>
      <c r="BW453" s="403"/>
      <c r="BX453" s="196"/>
      <c r="BY453" s="404"/>
      <c r="BZ453" s="403"/>
      <c r="CA453" s="196"/>
      <c r="CB453" s="404"/>
      <c r="CC453" s="403"/>
      <c r="CD453" s="196"/>
      <c r="CE453" s="404"/>
      <c r="CF453" s="403"/>
      <c r="CG453" s="196"/>
      <c r="CH453" s="404"/>
      <c r="CI453" s="403"/>
      <c r="CJ453" s="196"/>
      <c r="CK453" s="404"/>
      <c r="CL453" s="403"/>
      <c r="CM453" s="196"/>
      <c r="CN453" s="404"/>
    </row>
    <row r="454" spans="7:92" x14ac:dyDescent="0.25">
      <c r="G454" s="390"/>
      <c r="H454" s="390"/>
      <c r="I454" s="390"/>
      <c r="J454" s="194"/>
      <c r="K454" s="195"/>
      <c r="L454" s="195"/>
      <c r="M454" s="195"/>
      <c r="N454" s="194"/>
      <c r="O454" s="196"/>
      <c r="P454" s="196"/>
      <c r="Q454" s="196"/>
      <c r="R454" s="196"/>
      <c r="T454" s="196"/>
      <c r="U454" s="196"/>
      <c r="V454" s="196"/>
      <c r="W454" s="196"/>
      <c r="X454" s="196"/>
      <c r="Y454" s="196"/>
      <c r="Z454" s="398"/>
      <c r="AA454" s="403"/>
      <c r="AB454" s="196"/>
      <c r="AC454" s="404"/>
      <c r="AD454" s="403"/>
      <c r="AE454" s="196"/>
      <c r="AF454" s="404"/>
      <c r="AG454" s="403"/>
      <c r="AH454" s="196"/>
      <c r="AI454" s="404"/>
      <c r="AJ454" s="403"/>
      <c r="AK454" s="196"/>
      <c r="AL454" s="404"/>
      <c r="AM454" s="403"/>
      <c r="AN454" s="196"/>
      <c r="AO454" s="404"/>
      <c r="AP454" s="403"/>
      <c r="AQ454" s="196"/>
      <c r="AR454" s="404"/>
      <c r="AS454" s="403"/>
      <c r="AT454" s="196"/>
      <c r="AU454" s="404"/>
      <c r="AV454" s="403"/>
      <c r="AW454" s="196"/>
      <c r="AX454" s="404"/>
      <c r="AY454" s="403"/>
      <c r="AZ454" s="196"/>
      <c r="BA454" s="404"/>
      <c r="BB454" s="403"/>
      <c r="BC454" s="196"/>
      <c r="BD454" s="404"/>
      <c r="BE454" s="403"/>
      <c r="BF454" s="196"/>
      <c r="BG454" s="404"/>
      <c r="BH454" s="403"/>
      <c r="BI454" s="196"/>
      <c r="BJ454" s="404"/>
      <c r="BK454" s="403"/>
      <c r="BL454" s="196"/>
      <c r="BM454" s="404"/>
      <c r="BN454" s="403"/>
      <c r="BO454" s="196"/>
      <c r="BP454" s="404"/>
      <c r="BQ454" s="403"/>
      <c r="BR454" s="196"/>
      <c r="BS454" s="404"/>
      <c r="BT454" s="403"/>
      <c r="BU454" s="196"/>
      <c r="BV454" s="404"/>
      <c r="BW454" s="403"/>
      <c r="BX454" s="196"/>
      <c r="BY454" s="404"/>
      <c r="BZ454" s="403"/>
      <c r="CA454" s="196"/>
      <c r="CB454" s="404"/>
      <c r="CC454" s="403"/>
      <c r="CD454" s="196"/>
      <c r="CE454" s="404"/>
      <c r="CF454" s="403"/>
      <c r="CG454" s="196"/>
      <c r="CH454" s="404"/>
      <c r="CI454" s="403"/>
      <c r="CJ454" s="196"/>
      <c r="CK454" s="404"/>
      <c r="CL454" s="403"/>
      <c r="CM454" s="196"/>
      <c r="CN454" s="404"/>
    </row>
    <row r="455" spans="7:92" x14ac:dyDescent="0.25">
      <c r="G455" s="390"/>
      <c r="H455" s="390"/>
      <c r="I455" s="390"/>
      <c r="J455" s="194"/>
      <c r="K455" s="195"/>
      <c r="L455" s="195"/>
      <c r="M455" s="195"/>
      <c r="N455" s="194"/>
      <c r="O455" s="196"/>
      <c r="P455" s="196"/>
      <c r="Q455" s="196"/>
      <c r="R455" s="196"/>
      <c r="T455" s="196"/>
      <c r="U455" s="196"/>
      <c r="V455" s="196"/>
      <c r="W455" s="196"/>
      <c r="X455" s="196"/>
      <c r="Y455" s="196"/>
      <c r="Z455" s="398"/>
      <c r="AA455" s="403"/>
      <c r="AB455" s="196"/>
      <c r="AC455" s="404"/>
      <c r="AD455" s="403"/>
      <c r="AE455" s="196"/>
      <c r="AF455" s="404"/>
      <c r="AG455" s="403"/>
      <c r="AH455" s="196"/>
      <c r="AI455" s="404"/>
      <c r="AJ455" s="403"/>
      <c r="AK455" s="196"/>
      <c r="AL455" s="404"/>
      <c r="AM455" s="403"/>
      <c r="AN455" s="196"/>
      <c r="AO455" s="404"/>
      <c r="AP455" s="403"/>
      <c r="AQ455" s="196"/>
      <c r="AR455" s="404"/>
      <c r="AS455" s="403"/>
      <c r="AT455" s="196"/>
      <c r="AU455" s="404"/>
      <c r="AV455" s="403"/>
      <c r="AW455" s="196"/>
      <c r="AX455" s="404"/>
      <c r="AY455" s="403"/>
      <c r="AZ455" s="196"/>
      <c r="BA455" s="404"/>
      <c r="BB455" s="403"/>
      <c r="BC455" s="196"/>
      <c r="BD455" s="404"/>
      <c r="BE455" s="403"/>
      <c r="BF455" s="196"/>
      <c r="BG455" s="404"/>
      <c r="BH455" s="403"/>
      <c r="BI455" s="196"/>
      <c r="BJ455" s="404"/>
      <c r="BK455" s="403"/>
      <c r="BL455" s="196"/>
      <c r="BM455" s="404"/>
      <c r="BN455" s="403"/>
      <c r="BO455" s="196"/>
      <c r="BP455" s="404"/>
      <c r="BQ455" s="403"/>
      <c r="BR455" s="196"/>
      <c r="BS455" s="404"/>
      <c r="BT455" s="403"/>
      <c r="BU455" s="196"/>
      <c r="BV455" s="404"/>
      <c r="BW455" s="403"/>
      <c r="BX455" s="196"/>
      <c r="BY455" s="404"/>
      <c r="BZ455" s="403"/>
      <c r="CA455" s="196"/>
      <c r="CB455" s="404"/>
      <c r="CC455" s="403"/>
      <c r="CD455" s="196"/>
      <c r="CE455" s="404"/>
      <c r="CF455" s="403"/>
      <c r="CG455" s="196"/>
      <c r="CH455" s="404"/>
      <c r="CI455" s="403"/>
      <c r="CJ455" s="196"/>
      <c r="CK455" s="404"/>
      <c r="CL455" s="403"/>
      <c r="CM455" s="196"/>
      <c r="CN455" s="404"/>
    </row>
    <row r="456" spans="7:92" x14ac:dyDescent="0.25">
      <c r="G456" s="390"/>
      <c r="H456" s="390"/>
      <c r="I456" s="390"/>
      <c r="J456" s="194"/>
      <c r="K456" s="195"/>
      <c r="L456" s="195"/>
      <c r="M456" s="195"/>
      <c r="N456" s="194"/>
      <c r="O456" s="196"/>
      <c r="P456" s="196"/>
      <c r="Q456" s="196"/>
      <c r="R456" s="196"/>
      <c r="T456" s="196"/>
      <c r="U456" s="196"/>
      <c r="V456" s="196"/>
      <c r="W456" s="196"/>
      <c r="X456" s="196"/>
      <c r="Y456" s="196"/>
      <c r="Z456" s="398"/>
      <c r="AA456" s="403"/>
      <c r="AB456" s="196"/>
      <c r="AC456" s="404"/>
      <c r="AD456" s="403"/>
      <c r="AE456" s="196"/>
      <c r="AF456" s="404"/>
      <c r="AG456" s="403"/>
      <c r="AH456" s="196"/>
      <c r="AI456" s="404"/>
      <c r="AJ456" s="403"/>
      <c r="AK456" s="196"/>
      <c r="AL456" s="404"/>
      <c r="AM456" s="403"/>
      <c r="AN456" s="196"/>
      <c r="AO456" s="404"/>
      <c r="AP456" s="403"/>
      <c r="AQ456" s="196"/>
      <c r="AR456" s="404"/>
      <c r="AS456" s="403"/>
      <c r="AT456" s="196"/>
      <c r="AU456" s="404"/>
      <c r="AV456" s="403"/>
      <c r="AW456" s="196"/>
      <c r="AX456" s="404"/>
      <c r="AY456" s="403"/>
      <c r="AZ456" s="196"/>
      <c r="BA456" s="404"/>
      <c r="BB456" s="403"/>
      <c r="BC456" s="196"/>
      <c r="BD456" s="404"/>
      <c r="BE456" s="403"/>
      <c r="BF456" s="196"/>
      <c r="BG456" s="404"/>
      <c r="BH456" s="403"/>
      <c r="BI456" s="196"/>
      <c r="BJ456" s="404"/>
      <c r="BK456" s="403"/>
      <c r="BL456" s="196"/>
      <c r="BM456" s="404"/>
      <c r="BN456" s="403"/>
      <c r="BO456" s="196"/>
      <c r="BP456" s="404"/>
      <c r="BQ456" s="403"/>
      <c r="BR456" s="196"/>
      <c r="BS456" s="404"/>
      <c r="BT456" s="403"/>
      <c r="BU456" s="196"/>
      <c r="BV456" s="404"/>
      <c r="BW456" s="403"/>
      <c r="BX456" s="196"/>
      <c r="BY456" s="404"/>
      <c r="BZ456" s="403"/>
      <c r="CA456" s="196"/>
      <c r="CB456" s="404"/>
      <c r="CC456" s="403"/>
      <c r="CD456" s="196"/>
      <c r="CE456" s="404"/>
      <c r="CF456" s="403"/>
      <c r="CG456" s="196"/>
      <c r="CH456" s="404"/>
      <c r="CI456" s="403"/>
      <c r="CJ456" s="196"/>
      <c r="CK456" s="404"/>
      <c r="CL456" s="403"/>
      <c r="CM456" s="196"/>
      <c r="CN456" s="404"/>
    </row>
    <row r="457" spans="7:92" x14ac:dyDescent="0.25">
      <c r="G457" s="390"/>
      <c r="H457" s="390"/>
      <c r="I457" s="390"/>
      <c r="J457" s="194"/>
      <c r="K457" s="195"/>
      <c r="L457" s="195"/>
      <c r="M457" s="195"/>
      <c r="N457" s="194"/>
      <c r="O457" s="196"/>
      <c r="P457" s="196"/>
      <c r="Q457" s="196"/>
      <c r="R457" s="196"/>
      <c r="T457" s="196"/>
      <c r="U457" s="196"/>
      <c r="V457" s="196"/>
      <c r="W457" s="196"/>
      <c r="X457" s="196"/>
      <c r="Y457" s="196"/>
      <c r="Z457" s="398"/>
      <c r="AA457" s="403"/>
      <c r="AB457" s="196"/>
      <c r="AC457" s="404"/>
      <c r="AD457" s="403"/>
      <c r="AE457" s="196"/>
      <c r="AF457" s="404"/>
      <c r="AG457" s="403"/>
      <c r="AH457" s="196"/>
      <c r="AI457" s="404"/>
      <c r="AJ457" s="403"/>
      <c r="AK457" s="196"/>
      <c r="AL457" s="404"/>
      <c r="AM457" s="403"/>
      <c r="AN457" s="196"/>
      <c r="AO457" s="404"/>
      <c r="AP457" s="403"/>
      <c r="AQ457" s="196"/>
      <c r="AR457" s="404"/>
      <c r="AS457" s="403"/>
      <c r="AT457" s="196"/>
      <c r="AU457" s="404"/>
      <c r="AV457" s="403"/>
      <c r="AW457" s="196"/>
      <c r="AX457" s="404"/>
      <c r="AY457" s="403"/>
      <c r="AZ457" s="196"/>
      <c r="BA457" s="404"/>
      <c r="BB457" s="403"/>
      <c r="BC457" s="196"/>
      <c r="BD457" s="404"/>
      <c r="BE457" s="403"/>
      <c r="BF457" s="196"/>
      <c r="BG457" s="404"/>
      <c r="BH457" s="403"/>
      <c r="BI457" s="196"/>
      <c r="BJ457" s="404"/>
      <c r="BK457" s="403"/>
      <c r="BL457" s="196"/>
      <c r="BM457" s="404"/>
      <c r="BN457" s="403"/>
      <c r="BO457" s="196"/>
      <c r="BP457" s="404"/>
      <c r="BQ457" s="403"/>
      <c r="BR457" s="196"/>
      <c r="BS457" s="404"/>
      <c r="BT457" s="403"/>
      <c r="BU457" s="196"/>
      <c r="BV457" s="404"/>
      <c r="BW457" s="403"/>
      <c r="BX457" s="196"/>
      <c r="BY457" s="404"/>
      <c r="BZ457" s="403"/>
      <c r="CA457" s="196"/>
      <c r="CB457" s="404"/>
      <c r="CC457" s="403"/>
      <c r="CD457" s="196"/>
      <c r="CE457" s="404"/>
      <c r="CF457" s="403"/>
      <c r="CG457" s="196"/>
      <c r="CH457" s="404"/>
      <c r="CI457" s="403"/>
      <c r="CJ457" s="196"/>
      <c r="CK457" s="404"/>
      <c r="CL457" s="403"/>
      <c r="CM457" s="196"/>
      <c r="CN457" s="404"/>
    </row>
    <row r="458" spans="7:92" x14ac:dyDescent="0.25">
      <c r="G458" s="390"/>
      <c r="H458" s="390"/>
      <c r="I458" s="390"/>
      <c r="J458" s="194"/>
      <c r="K458" s="195"/>
      <c r="L458" s="195"/>
      <c r="M458" s="195"/>
      <c r="N458" s="194"/>
      <c r="O458" s="196"/>
      <c r="P458" s="196"/>
      <c r="Q458" s="196"/>
      <c r="R458" s="196"/>
      <c r="T458" s="196"/>
      <c r="U458" s="196"/>
      <c r="V458" s="196"/>
      <c r="W458" s="196"/>
      <c r="X458" s="196"/>
      <c r="Y458" s="196"/>
      <c r="Z458" s="398"/>
      <c r="AA458" s="403"/>
      <c r="AB458" s="196"/>
      <c r="AC458" s="404"/>
      <c r="AD458" s="403"/>
      <c r="AE458" s="196"/>
      <c r="AF458" s="404"/>
      <c r="AG458" s="403"/>
      <c r="AH458" s="196"/>
      <c r="AI458" s="404"/>
      <c r="AJ458" s="403"/>
      <c r="AK458" s="196"/>
      <c r="AL458" s="404"/>
      <c r="AM458" s="403"/>
      <c r="AN458" s="196"/>
      <c r="AO458" s="404"/>
      <c r="AP458" s="403"/>
      <c r="AQ458" s="196"/>
      <c r="AR458" s="404"/>
      <c r="AS458" s="403"/>
      <c r="AT458" s="196"/>
      <c r="AU458" s="404"/>
      <c r="AV458" s="403"/>
      <c r="AW458" s="196"/>
      <c r="AX458" s="404"/>
      <c r="AY458" s="403"/>
      <c r="AZ458" s="196"/>
      <c r="BA458" s="404"/>
      <c r="BB458" s="403"/>
      <c r="BC458" s="196"/>
      <c r="BD458" s="404"/>
      <c r="BE458" s="403"/>
      <c r="BF458" s="196"/>
      <c r="BG458" s="404"/>
      <c r="BH458" s="403"/>
      <c r="BI458" s="196"/>
      <c r="BJ458" s="404"/>
      <c r="BK458" s="403"/>
      <c r="BL458" s="196"/>
      <c r="BM458" s="404"/>
      <c r="BN458" s="403"/>
      <c r="BO458" s="196"/>
      <c r="BP458" s="404"/>
      <c r="BQ458" s="403"/>
      <c r="BR458" s="196"/>
      <c r="BS458" s="404"/>
      <c r="BT458" s="403"/>
      <c r="BU458" s="196"/>
      <c r="BV458" s="404"/>
      <c r="BW458" s="403"/>
      <c r="BX458" s="196"/>
      <c r="BY458" s="404"/>
      <c r="BZ458" s="403"/>
      <c r="CA458" s="196"/>
      <c r="CB458" s="404"/>
      <c r="CC458" s="403"/>
      <c r="CD458" s="196"/>
      <c r="CE458" s="404"/>
      <c r="CF458" s="403"/>
      <c r="CG458" s="196"/>
      <c r="CH458" s="404"/>
      <c r="CI458" s="403"/>
      <c r="CJ458" s="196"/>
      <c r="CK458" s="404"/>
      <c r="CL458" s="403"/>
      <c r="CM458" s="196"/>
      <c r="CN458" s="404"/>
    </row>
    <row r="459" spans="7:92" x14ac:dyDescent="0.25">
      <c r="G459" s="390"/>
      <c r="H459" s="390"/>
      <c r="I459" s="390"/>
      <c r="J459" s="194"/>
      <c r="K459" s="195"/>
      <c r="L459" s="195"/>
      <c r="M459" s="195"/>
      <c r="N459" s="194"/>
      <c r="O459" s="196"/>
      <c r="P459" s="196"/>
      <c r="Q459" s="196"/>
      <c r="R459" s="196"/>
      <c r="T459" s="196"/>
      <c r="U459" s="196"/>
      <c r="V459" s="196"/>
      <c r="W459" s="196"/>
      <c r="X459" s="196"/>
      <c r="Y459" s="196"/>
      <c r="Z459" s="398"/>
      <c r="AA459" s="403"/>
      <c r="AB459" s="196"/>
      <c r="AC459" s="404"/>
      <c r="AD459" s="403"/>
      <c r="AE459" s="196"/>
      <c r="AF459" s="404"/>
      <c r="AG459" s="403"/>
      <c r="AH459" s="196"/>
      <c r="AI459" s="404"/>
      <c r="AJ459" s="403"/>
      <c r="AK459" s="196"/>
      <c r="AL459" s="404"/>
      <c r="AM459" s="403"/>
      <c r="AN459" s="196"/>
      <c r="AO459" s="404"/>
      <c r="AP459" s="403"/>
      <c r="AQ459" s="196"/>
      <c r="AR459" s="404"/>
      <c r="AS459" s="403"/>
      <c r="AT459" s="196"/>
      <c r="AU459" s="404"/>
      <c r="AV459" s="403"/>
      <c r="AW459" s="196"/>
      <c r="AX459" s="404"/>
      <c r="AY459" s="403"/>
      <c r="AZ459" s="196"/>
      <c r="BA459" s="404"/>
      <c r="BB459" s="403"/>
      <c r="BC459" s="196"/>
      <c r="BD459" s="404"/>
      <c r="BE459" s="403"/>
      <c r="BF459" s="196"/>
      <c r="BG459" s="404"/>
      <c r="BH459" s="403"/>
      <c r="BI459" s="196"/>
      <c r="BJ459" s="404"/>
      <c r="BK459" s="403"/>
      <c r="BL459" s="196"/>
      <c r="BM459" s="404"/>
      <c r="BN459" s="403"/>
      <c r="BO459" s="196"/>
      <c r="BP459" s="404"/>
      <c r="BQ459" s="403"/>
      <c r="BR459" s="196"/>
      <c r="BS459" s="404"/>
      <c r="BT459" s="403"/>
      <c r="BU459" s="196"/>
      <c r="BV459" s="404"/>
      <c r="BW459" s="403"/>
      <c r="BX459" s="196"/>
      <c r="BY459" s="404"/>
      <c r="BZ459" s="403"/>
      <c r="CA459" s="196"/>
      <c r="CB459" s="404"/>
      <c r="CC459" s="403"/>
      <c r="CD459" s="196"/>
      <c r="CE459" s="404"/>
      <c r="CF459" s="403"/>
      <c r="CG459" s="196"/>
      <c r="CH459" s="404"/>
      <c r="CI459" s="403"/>
      <c r="CJ459" s="196"/>
      <c r="CK459" s="404"/>
      <c r="CL459" s="403"/>
      <c r="CM459" s="196"/>
      <c r="CN459" s="404"/>
    </row>
    <row r="460" spans="7:92" x14ac:dyDescent="0.25">
      <c r="G460" s="390"/>
      <c r="H460" s="390"/>
      <c r="I460" s="390"/>
      <c r="J460" s="194"/>
      <c r="K460" s="195"/>
      <c r="L460" s="195"/>
      <c r="M460" s="195"/>
      <c r="N460" s="194"/>
      <c r="O460" s="196"/>
      <c r="P460" s="196"/>
      <c r="Q460" s="196"/>
      <c r="R460" s="196"/>
      <c r="T460" s="196"/>
      <c r="U460" s="196"/>
      <c r="V460" s="196"/>
      <c r="W460" s="196"/>
      <c r="X460" s="196"/>
      <c r="Y460" s="196"/>
      <c r="Z460" s="398"/>
      <c r="AA460" s="403"/>
      <c r="AB460" s="196"/>
      <c r="AC460" s="404"/>
      <c r="AD460" s="403"/>
      <c r="AE460" s="196"/>
      <c r="AF460" s="404"/>
      <c r="AG460" s="403"/>
      <c r="AH460" s="196"/>
      <c r="AI460" s="404"/>
      <c r="AJ460" s="403"/>
      <c r="AK460" s="196"/>
      <c r="AL460" s="404"/>
      <c r="AM460" s="403"/>
      <c r="AN460" s="196"/>
      <c r="AO460" s="404"/>
      <c r="AP460" s="403"/>
      <c r="AQ460" s="196"/>
      <c r="AR460" s="404"/>
      <c r="AS460" s="403"/>
      <c r="AT460" s="196"/>
      <c r="AU460" s="404"/>
      <c r="AV460" s="403"/>
      <c r="AW460" s="196"/>
      <c r="AX460" s="404"/>
      <c r="AY460" s="403"/>
      <c r="AZ460" s="196"/>
      <c r="BA460" s="404"/>
      <c r="BB460" s="403"/>
      <c r="BC460" s="196"/>
      <c r="BD460" s="404"/>
      <c r="BE460" s="403"/>
      <c r="BF460" s="196"/>
      <c r="BG460" s="404"/>
      <c r="BH460" s="403"/>
      <c r="BI460" s="196"/>
      <c r="BJ460" s="404"/>
      <c r="BK460" s="403"/>
      <c r="BL460" s="196"/>
      <c r="BM460" s="404"/>
      <c r="BN460" s="403"/>
      <c r="BO460" s="196"/>
      <c r="BP460" s="404"/>
      <c r="BQ460" s="403"/>
      <c r="BR460" s="196"/>
      <c r="BS460" s="404"/>
      <c r="BT460" s="403"/>
      <c r="BU460" s="196"/>
      <c r="BV460" s="404"/>
      <c r="BW460" s="403"/>
      <c r="BX460" s="196"/>
      <c r="BY460" s="404"/>
      <c r="BZ460" s="403"/>
      <c r="CA460" s="196"/>
      <c r="CB460" s="404"/>
      <c r="CC460" s="403"/>
      <c r="CD460" s="196"/>
      <c r="CE460" s="404"/>
      <c r="CF460" s="403"/>
      <c r="CG460" s="196"/>
      <c r="CH460" s="404"/>
      <c r="CI460" s="403"/>
      <c r="CJ460" s="196"/>
      <c r="CK460" s="404"/>
      <c r="CL460" s="403"/>
      <c r="CM460" s="196"/>
      <c r="CN460" s="404"/>
    </row>
    <row r="461" spans="7:92" x14ac:dyDescent="0.25">
      <c r="G461" s="390"/>
      <c r="H461" s="390"/>
      <c r="I461" s="390"/>
      <c r="J461" s="194"/>
      <c r="K461" s="195"/>
      <c r="L461" s="195"/>
      <c r="M461" s="195"/>
      <c r="N461" s="194"/>
      <c r="O461" s="196"/>
      <c r="P461" s="196"/>
      <c r="Q461" s="196"/>
      <c r="R461" s="196"/>
      <c r="T461" s="196"/>
      <c r="U461" s="196"/>
      <c r="V461" s="196"/>
      <c r="W461" s="196"/>
      <c r="X461" s="196"/>
      <c r="Y461" s="196"/>
      <c r="Z461" s="398"/>
      <c r="AA461" s="403"/>
      <c r="AB461" s="196"/>
      <c r="AC461" s="404"/>
      <c r="AD461" s="403"/>
      <c r="AE461" s="196"/>
      <c r="AF461" s="404"/>
      <c r="AG461" s="403"/>
      <c r="AH461" s="196"/>
      <c r="AI461" s="404"/>
      <c r="AJ461" s="403"/>
      <c r="AK461" s="196"/>
      <c r="AL461" s="404"/>
      <c r="AM461" s="403"/>
      <c r="AN461" s="196"/>
      <c r="AO461" s="404"/>
      <c r="AP461" s="403"/>
      <c r="AQ461" s="196"/>
      <c r="AR461" s="404"/>
      <c r="AS461" s="403"/>
      <c r="AT461" s="196"/>
      <c r="AU461" s="404"/>
      <c r="AV461" s="403"/>
      <c r="AW461" s="196"/>
      <c r="AX461" s="404"/>
      <c r="AY461" s="403"/>
      <c r="AZ461" s="196"/>
      <c r="BA461" s="404"/>
      <c r="BB461" s="403"/>
      <c r="BC461" s="196"/>
      <c r="BD461" s="404"/>
      <c r="BE461" s="403"/>
      <c r="BF461" s="196"/>
      <c r="BG461" s="404"/>
      <c r="BH461" s="403"/>
      <c r="BI461" s="196"/>
      <c r="BJ461" s="404"/>
      <c r="BK461" s="403"/>
      <c r="BL461" s="196"/>
      <c r="BM461" s="404"/>
      <c r="BN461" s="403"/>
      <c r="BO461" s="196"/>
      <c r="BP461" s="404"/>
      <c r="BQ461" s="403"/>
      <c r="BR461" s="196"/>
      <c r="BS461" s="404"/>
      <c r="BT461" s="403"/>
      <c r="BU461" s="196"/>
      <c r="BV461" s="404"/>
      <c r="BW461" s="403"/>
      <c r="BX461" s="196"/>
      <c r="BY461" s="404"/>
      <c r="BZ461" s="403"/>
      <c r="CA461" s="196"/>
      <c r="CB461" s="404"/>
      <c r="CC461" s="403"/>
      <c r="CD461" s="196"/>
      <c r="CE461" s="404"/>
      <c r="CF461" s="403"/>
      <c r="CG461" s="196"/>
      <c r="CH461" s="404"/>
      <c r="CI461" s="403"/>
      <c r="CJ461" s="196"/>
      <c r="CK461" s="404"/>
      <c r="CL461" s="403"/>
      <c r="CM461" s="196"/>
      <c r="CN461" s="404"/>
    </row>
    <row r="462" spans="7:92" x14ac:dyDescent="0.25">
      <c r="G462" s="390"/>
      <c r="H462" s="390"/>
      <c r="I462" s="390"/>
      <c r="J462" s="194"/>
      <c r="K462" s="195"/>
      <c r="L462" s="195"/>
      <c r="M462" s="195"/>
      <c r="N462" s="194"/>
      <c r="O462" s="196"/>
      <c r="P462" s="196"/>
      <c r="Q462" s="196"/>
      <c r="R462" s="196"/>
      <c r="T462" s="196"/>
      <c r="U462" s="196"/>
      <c r="V462" s="196"/>
      <c r="W462" s="196"/>
      <c r="X462" s="196"/>
      <c r="Y462" s="196"/>
      <c r="Z462" s="398"/>
      <c r="AA462" s="403"/>
      <c r="AB462" s="196"/>
      <c r="AC462" s="404"/>
      <c r="AD462" s="403"/>
      <c r="AE462" s="196"/>
      <c r="AF462" s="404"/>
      <c r="AG462" s="403"/>
      <c r="AH462" s="196"/>
      <c r="AI462" s="404"/>
      <c r="AJ462" s="403"/>
      <c r="AK462" s="196"/>
      <c r="AL462" s="404"/>
      <c r="AM462" s="403"/>
      <c r="AN462" s="196"/>
      <c r="AO462" s="404"/>
      <c r="AP462" s="403"/>
      <c r="AQ462" s="196"/>
      <c r="AR462" s="404"/>
      <c r="AS462" s="403"/>
      <c r="AT462" s="196"/>
      <c r="AU462" s="404"/>
      <c r="AV462" s="403"/>
      <c r="AW462" s="196"/>
      <c r="AX462" s="404"/>
      <c r="AY462" s="403"/>
      <c r="AZ462" s="196"/>
      <c r="BA462" s="404"/>
      <c r="BB462" s="403"/>
      <c r="BC462" s="196"/>
      <c r="BD462" s="404"/>
      <c r="BE462" s="403"/>
      <c r="BF462" s="196"/>
      <c r="BG462" s="404"/>
      <c r="BH462" s="403"/>
      <c r="BI462" s="196"/>
      <c r="BJ462" s="404"/>
      <c r="BK462" s="403"/>
      <c r="BL462" s="196"/>
      <c r="BM462" s="404"/>
      <c r="BN462" s="403"/>
      <c r="BO462" s="196"/>
      <c r="BP462" s="404"/>
      <c r="BQ462" s="403"/>
      <c r="BR462" s="196"/>
      <c r="BS462" s="404"/>
      <c r="BT462" s="403"/>
      <c r="BU462" s="196"/>
      <c r="BV462" s="404"/>
      <c r="BW462" s="403"/>
      <c r="BX462" s="196"/>
      <c r="BY462" s="404"/>
      <c r="BZ462" s="403"/>
      <c r="CA462" s="196"/>
      <c r="CB462" s="404"/>
      <c r="CC462" s="403"/>
      <c r="CD462" s="196"/>
      <c r="CE462" s="404"/>
      <c r="CF462" s="403"/>
      <c r="CG462" s="196"/>
      <c r="CH462" s="404"/>
      <c r="CI462" s="403"/>
      <c r="CJ462" s="196"/>
      <c r="CK462" s="404"/>
      <c r="CL462" s="403"/>
      <c r="CM462" s="196"/>
      <c r="CN462" s="404"/>
    </row>
    <row r="463" spans="7:92" x14ac:dyDescent="0.25">
      <c r="G463" s="390"/>
      <c r="H463" s="390"/>
      <c r="I463" s="390"/>
      <c r="J463" s="194"/>
      <c r="K463" s="195"/>
      <c r="L463" s="195"/>
      <c r="M463" s="195"/>
      <c r="N463" s="194"/>
      <c r="O463" s="196"/>
      <c r="P463" s="196"/>
      <c r="Q463" s="196"/>
      <c r="R463" s="196"/>
      <c r="T463" s="196"/>
      <c r="U463" s="196"/>
      <c r="V463" s="196"/>
      <c r="W463" s="196"/>
      <c r="X463" s="196"/>
      <c r="Y463" s="196"/>
      <c r="Z463" s="398"/>
      <c r="AA463" s="403"/>
      <c r="AB463" s="196"/>
      <c r="AC463" s="404"/>
      <c r="AD463" s="403"/>
      <c r="AE463" s="196"/>
      <c r="AF463" s="404"/>
      <c r="AG463" s="403"/>
      <c r="AH463" s="196"/>
      <c r="AI463" s="404"/>
      <c r="AJ463" s="403"/>
      <c r="AK463" s="196"/>
      <c r="AL463" s="404"/>
      <c r="AM463" s="403"/>
      <c r="AN463" s="196"/>
      <c r="AO463" s="404"/>
      <c r="AP463" s="403"/>
      <c r="AQ463" s="196"/>
      <c r="AR463" s="404"/>
      <c r="AS463" s="403"/>
      <c r="AT463" s="196"/>
      <c r="AU463" s="404"/>
      <c r="AV463" s="403"/>
      <c r="AW463" s="196"/>
      <c r="AX463" s="404"/>
      <c r="AY463" s="403"/>
      <c r="AZ463" s="196"/>
      <c r="BA463" s="404"/>
      <c r="BB463" s="403"/>
      <c r="BC463" s="196"/>
      <c r="BD463" s="404"/>
      <c r="BE463" s="403"/>
      <c r="BF463" s="196"/>
      <c r="BG463" s="404"/>
      <c r="BH463" s="403"/>
      <c r="BI463" s="196"/>
      <c r="BJ463" s="404"/>
      <c r="BK463" s="403"/>
      <c r="BL463" s="196"/>
      <c r="BM463" s="404"/>
      <c r="BN463" s="403"/>
      <c r="BO463" s="196"/>
      <c r="BP463" s="404"/>
      <c r="BQ463" s="403"/>
      <c r="BR463" s="196"/>
      <c r="BS463" s="404"/>
      <c r="BT463" s="403"/>
      <c r="BU463" s="196"/>
      <c r="BV463" s="404"/>
      <c r="BW463" s="403"/>
      <c r="BX463" s="196"/>
      <c r="BY463" s="404"/>
      <c r="BZ463" s="403"/>
      <c r="CA463" s="196"/>
      <c r="CB463" s="404"/>
      <c r="CC463" s="403"/>
      <c r="CD463" s="196"/>
      <c r="CE463" s="404"/>
      <c r="CF463" s="403"/>
      <c r="CG463" s="196"/>
      <c r="CH463" s="404"/>
      <c r="CI463" s="403"/>
      <c r="CJ463" s="196"/>
      <c r="CK463" s="404"/>
      <c r="CL463" s="403"/>
      <c r="CM463" s="196"/>
      <c r="CN463" s="404"/>
    </row>
    <row r="464" spans="7:92" x14ac:dyDescent="0.25">
      <c r="G464" s="390"/>
      <c r="H464" s="390"/>
      <c r="I464" s="390"/>
      <c r="J464" s="194"/>
      <c r="K464" s="195"/>
      <c r="L464" s="195"/>
      <c r="M464" s="195"/>
      <c r="N464" s="194"/>
      <c r="O464" s="196"/>
      <c r="P464" s="196"/>
      <c r="Q464" s="196"/>
      <c r="R464" s="196"/>
      <c r="T464" s="196"/>
      <c r="U464" s="196"/>
      <c r="V464" s="196"/>
      <c r="W464" s="196"/>
      <c r="X464" s="196"/>
      <c r="Y464" s="196"/>
      <c r="Z464" s="398"/>
      <c r="AA464" s="403"/>
      <c r="AB464" s="196"/>
      <c r="AC464" s="404"/>
      <c r="AD464" s="403"/>
      <c r="AE464" s="196"/>
      <c r="AF464" s="404"/>
      <c r="AG464" s="403"/>
      <c r="AH464" s="196"/>
      <c r="AI464" s="404"/>
      <c r="AJ464" s="403"/>
      <c r="AK464" s="196"/>
      <c r="AL464" s="404"/>
      <c r="AM464" s="403"/>
      <c r="AN464" s="196"/>
      <c r="AO464" s="404"/>
      <c r="AP464" s="403"/>
      <c r="AQ464" s="196"/>
      <c r="AR464" s="404"/>
      <c r="AS464" s="403"/>
      <c r="AT464" s="196"/>
      <c r="AU464" s="404"/>
      <c r="AV464" s="403"/>
      <c r="AW464" s="196"/>
      <c r="AX464" s="404"/>
      <c r="AY464" s="403"/>
      <c r="AZ464" s="196"/>
      <c r="BA464" s="404"/>
      <c r="BB464" s="403"/>
      <c r="BC464" s="196"/>
      <c r="BD464" s="404"/>
      <c r="BE464" s="403"/>
      <c r="BF464" s="196"/>
      <c r="BG464" s="404"/>
      <c r="BH464" s="403"/>
      <c r="BI464" s="196"/>
      <c r="BJ464" s="404"/>
      <c r="BK464" s="403"/>
      <c r="BL464" s="196"/>
      <c r="BM464" s="404"/>
      <c r="BN464" s="403"/>
      <c r="BO464" s="196"/>
      <c r="BP464" s="404"/>
      <c r="BQ464" s="403"/>
      <c r="BR464" s="196"/>
      <c r="BS464" s="404"/>
      <c r="BT464" s="403"/>
      <c r="BU464" s="196"/>
      <c r="BV464" s="404"/>
      <c r="BW464" s="403"/>
      <c r="BX464" s="196"/>
      <c r="BY464" s="404"/>
      <c r="BZ464" s="403"/>
      <c r="CA464" s="196"/>
      <c r="CB464" s="404"/>
      <c r="CC464" s="403"/>
      <c r="CD464" s="196"/>
      <c r="CE464" s="404"/>
      <c r="CF464" s="403"/>
      <c r="CG464" s="196"/>
      <c r="CH464" s="404"/>
      <c r="CI464" s="403"/>
      <c r="CJ464" s="196"/>
      <c r="CK464" s="404"/>
      <c r="CL464" s="403"/>
      <c r="CM464" s="196"/>
      <c r="CN464" s="404"/>
    </row>
    <row r="465" spans="7:92" x14ac:dyDescent="0.25">
      <c r="G465" s="390"/>
      <c r="H465" s="390"/>
      <c r="I465" s="390"/>
      <c r="J465" s="194"/>
      <c r="K465" s="195"/>
      <c r="L465" s="195"/>
      <c r="M465" s="195"/>
      <c r="N465" s="194"/>
      <c r="O465" s="196"/>
      <c r="P465" s="196"/>
      <c r="Q465" s="196"/>
      <c r="R465" s="196"/>
      <c r="T465" s="196"/>
      <c r="U465" s="196"/>
      <c r="V465" s="196"/>
      <c r="W465" s="196"/>
      <c r="X465" s="196"/>
      <c r="Y465" s="196"/>
      <c r="Z465" s="398"/>
      <c r="AA465" s="403"/>
      <c r="AB465" s="196"/>
      <c r="AC465" s="404"/>
      <c r="AD465" s="403"/>
      <c r="AE465" s="196"/>
      <c r="AF465" s="404"/>
      <c r="AG465" s="403"/>
      <c r="AH465" s="196"/>
      <c r="AI465" s="404"/>
      <c r="AJ465" s="403"/>
      <c r="AK465" s="196"/>
      <c r="AL465" s="404"/>
      <c r="AM465" s="403"/>
      <c r="AN465" s="196"/>
      <c r="AO465" s="404"/>
      <c r="AP465" s="403"/>
      <c r="AQ465" s="196"/>
      <c r="AR465" s="404"/>
      <c r="AS465" s="403"/>
      <c r="AT465" s="196"/>
      <c r="AU465" s="404"/>
      <c r="AV465" s="403"/>
      <c r="AW465" s="196"/>
      <c r="AX465" s="404"/>
      <c r="AY465" s="403"/>
      <c r="AZ465" s="196"/>
      <c r="BA465" s="404"/>
      <c r="BB465" s="403"/>
      <c r="BC465" s="196"/>
      <c r="BD465" s="404"/>
      <c r="BE465" s="403"/>
      <c r="BF465" s="196"/>
      <c r="BG465" s="404"/>
      <c r="BH465" s="403"/>
      <c r="BI465" s="196"/>
      <c r="BJ465" s="404"/>
      <c r="BK465" s="403"/>
      <c r="BL465" s="196"/>
      <c r="BM465" s="404"/>
      <c r="BN465" s="403"/>
      <c r="BO465" s="196"/>
      <c r="BP465" s="404"/>
      <c r="BQ465" s="403"/>
      <c r="BR465" s="196"/>
      <c r="BS465" s="404"/>
      <c r="BT465" s="403"/>
      <c r="BU465" s="196"/>
      <c r="BV465" s="404"/>
      <c r="BW465" s="403"/>
      <c r="BX465" s="196"/>
      <c r="BY465" s="404"/>
      <c r="BZ465" s="403"/>
      <c r="CA465" s="196"/>
      <c r="CB465" s="404"/>
      <c r="CC465" s="403"/>
      <c r="CD465" s="196"/>
      <c r="CE465" s="404"/>
      <c r="CF465" s="403"/>
      <c r="CG465" s="196"/>
      <c r="CH465" s="404"/>
      <c r="CI465" s="403"/>
      <c r="CJ465" s="196"/>
      <c r="CK465" s="404"/>
      <c r="CL465" s="403"/>
      <c r="CM465" s="196"/>
      <c r="CN465" s="404"/>
    </row>
    <row r="466" spans="7:92" x14ac:dyDescent="0.25">
      <c r="G466" s="390"/>
      <c r="H466" s="390"/>
      <c r="I466" s="390"/>
      <c r="J466" s="194"/>
      <c r="K466" s="195"/>
      <c r="L466" s="195"/>
      <c r="M466" s="195"/>
      <c r="N466" s="194"/>
      <c r="O466" s="196"/>
      <c r="P466" s="196"/>
      <c r="Q466" s="196"/>
      <c r="R466" s="196"/>
      <c r="T466" s="196"/>
      <c r="U466" s="196"/>
      <c r="V466" s="196"/>
      <c r="W466" s="196"/>
      <c r="X466" s="196"/>
      <c r="Y466" s="196"/>
      <c r="Z466" s="398"/>
      <c r="AA466" s="403"/>
      <c r="AB466" s="196"/>
      <c r="AC466" s="404"/>
      <c r="AD466" s="403"/>
      <c r="AE466" s="196"/>
      <c r="AF466" s="404"/>
      <c r="AG466" s="403"/>
      <c r="AH466" s="196"/>
      <c r="AI466" s="404"/>
      <c r="AJ466" s="403"/>
      <c r="AK466" s="196"/>
      <c r="AL466" s="404"/>
      <c r="AM466" s="403"/>
      <c r="AN466" s="196"/>
      <c r="AO466" s="404"/>
      <c r="AP466" s="403"/>
      <c r="AQ466" s="196"/>
      <c r="AR466" s="404"/>
      <c r="AS466" s="403"/>
      <c r="AT466" s="196"/>
      <c r="AU466" s="404"/>
      <c r="AV466" s="403"/>
      <c r="AW466" s="196"/>
      <c r="AX466" s="404"/>
      <c r="AY466" s="403"/>
      <c r="AZ466" s="196"/>
      <c r="BA466" s="404"/>
      <c r="BB466" s="403"/>
      <c r="BC466" s="196"/>
      <c r="BD466" s="404"/>
      <c r="BE466" s="403"/>
      <c r="BF466" s="196"/>
      <c r="BG466" s="404"/>
      <c r="BH466" s="403"/>
      <c r="BI466" s="196"/>
      <c r="BJ466" s="404"/>
      <c r="BK466" s="403"/>
      <c r="BL466" s="196"/>
      <c r="BM466" s="404"/>
      <c r="BN466" s="403"/>
      <c r="BO466" s="196"/>
      <c r="BP466" s="404"/>
      <c r="BQ466" s="403"/>
      <c r="BR466" s="196"/>
      <c r="BS466" s="404"/>
      <c r="BT466" s="403"/>
      <c r="BU466" s="196"/>
      <c r="BV466" s="404"/>
      <c r="BW466" s="403"/>
      <c r="BX466" s="196"/>
      <c r="BY466" s="404"/>
      <c r="BZ466" s="403"/>
      <c r="CA466" s="196"/>
      <c r="CB466" s="404"/>
      <c r="CC466" s="403"/>
      <c r="CD466" s="196"/>
      <c r="CE466" s="404"/>
      <c r="CF466" s="403"/>
      <c r="CG466" s="196"/>
      <c r="CH466" s="404"/>
      <c r="CI466" s="403"/>
      <c r="CJ466" s="196"/>
      <c r="CK466" s="404"/>
      <c r="CL466" s="403"/>
      <c r="CM466" s="196"/>
      <c r="CN466" s="404"/>
    </row>
    <row r="467" spans="7:92" x14ac:dyDescent="0.25">
      <c r="G467" s="390"/>
      <c r="H467" s="390"/>
      <c r="I467" s="390"/>
      <c r="J467" s="194"/>
      <c r="K467" s="195"/>
      <c r="L467" s="195"/>
      <c r="M467" s="195"/>
      <c r="N467" s="194"/>
      <c r="O467" s="196"/>
      <c r="P467" s="196"/>
      <c r="Q467" s="196"/>
      <c r="R467" s="196"/>
      <c r="T467" s="196"/>
      <c r="U467" s="196"/>
      <c r="V467" s="196"/>
      <c r="W467" s="196"/>
      <c r="X467" s="196"/>
      <c r="Y467" s="196"/>
      <c r="Z467" s="398"/>
      <c r="AA467" s="403"/>
      <c r="AB467" s="196"/>
      <c r="AC467" s="404"/>
      <c r="AD467" s="403"/>
      <c r="AE467" s="196"/>
      <c r="AF467" s="404"/>
      <c r="AG467" s="403"/>
      <c r="AH467" s="196"/>
      <c r="AI467" s="404"/>
      <c r="AJ467" s="403"/>
      <c r="AK467" s="196"/>
      <c r="AL467" s="404"/>
      <c r="AM467" s="403"/>
      <c r="AN467" s="196"/>
      <c r="AO467" s="404"/>
      <c r="AP467" s="403"/>
      <c r="AQ467" s="196"/>
      <c r="AR467" s="404"/>
      <c r="AS467" s="403"/>
      <c r="AT467" s="196"/>
      <c r="AU467" s="404"/>
      <c r="AV467" s="403"/>
      <c r="AW467" s="196"/>
      <c r="AX467" s="404"/>
      <c r="AY467" s="403"/>
      <c r="AZ467" s="196"/>
      <c r="BA467" s="404"/>
      <c r="BB467" s="403"/>
      <c r="BC467" s="196"/>
      <c r="BD467" s="404"/>
      <c r="BE467" s="403"/>
      <c r="BF467" s="196"/>
      <c r="BG467" s="404"/>
      <c r="BH467" s="403"/>
      <c r="BI467" s="196"/>
      <c r="BJ467" s="404"/>
      <c r="BK467" s="403"/>
      <c r="BL467" s="196"/>
      <c r="BM467" s="404"/>
      <c r="BN467" s="403"/>
      <c r="BO467" s="196"/>
      <c r="BP467" s="404"/>
      <c r="BQ467" s="403"/>
      <c r="BR467" s="196"/>
      <c r="BS467" s="404"/>
      <c r="BT467" s="403"/>
      <c r="BU467" s="196"/>
      <c r="BV467" s="404"/>
      <c r="BW467" s="403"/>
      <c r="BX467" s="196"/>
      <c r="BY467" s="404"/>
      <c r="BZ467" s="403"/>
      <c r="CA467" s="196"/>
      <c r="CB467" s="404"/>
      <c r="CC467" s="403"/>
      <c r="CD467" s="196"/>
      <c r="CE467" s="404"/>
      <c r="CF467" s="403"/>
      <c r="CG467" s="196"/>
      <c r="CH467" s="404"/>
      <c r="CI467" s="403"/>
      <c r="CJ467" s="196"/>
      <c r="CK467" s="404"/>
      <c r="CL467" s="403"/>
      <c r="CM467" s="196"/>
      <c r="CN467" s="404"/>
    </row>
    <row r="468" spans="7:92" x14ac:dyDescent="0.25">
      <c r="G468" s="390"/>
      <c r="H468" s="390"/>
      <c r="I468" s="390"/>
      <c r="J468" s="194"/>
      <c r="K468" s="195"/>
      <c r="L468" s="195"/>
      <c r="M468" s="195"/>
      <c r="N468" s="194"/>
      <c r="O468" s="196"/>
      <c r="P468" s="196"/>
      <c r="Q468" s="196"/>
      <c r="R468" s="196"/>
      <c r="T468" s="196"/>
      <c r="U468" s="196"/>
      <c r="V468" s="196"/>
      <c r="W468" s="196"/>
      <c r="X468" s="196"/>
      <c r="Y468" s="196"/>
      <c r="Z468" s="398"/>
      <c r="AA468" s="403"/>
      <c r="AB468" s="196"/>
      <c r="AC468" s="404"/>
      <c r="AD468" s="403"/>
      <c r="AE468" s="196"/>
      <c r="AF468" s="404"/>
      <c r="AG468" s="403"/>
      <c r="AH468" s="196"/>
      <c r="AI468" s="404"/>
      <c r="AJ468" s="403"/>
      <c r="AK468" s="196"/>
      <c r="AL468" s="404"/>
      <c r="AM468" s="403"/>
      <c r="AN468" s="196"/>
      <c r="AO468" s="404"/>
      <c r="AP468" s="403"/>
      <c r="AQ468" s="196"/>
      <c r="AR468" s="404"/>
      <c r="AS468" s="403"/>
      <c r="AT468" s="196"/>
      <c r="AU468" s="404"/>
      <c r="AV468" s="403"/>
      <c r="AW468" s="196"/>
      <c r="AX468" s="404"/>
      <c r="AY468" s="403"/>
      <c r="AZ468" s="196"/>
      <c r="BA468" s="404"/>
      <c r="BB468" s="403"/>
      <c r="BC468" s="196"/>
      <c r="BD468" s="404"/>
      <c r="BE468" s="403"/>
      <c r="BF468" s="196"/>
      <c r="BG468" s="404"/>
      <c r="BH468" s="403"/>
      <c r="BI468" s="196"/>
      <c r="BJ468" s="404"/>
      <c r="BK468" s="403"/>
      <c r="BL468" s="196"/>
      <c r="BM468" s="404"/>
      <c r="BN468" s="403"/>
      <c r="BO468" s="196"/>
      <c r="BP468" s="404"/>
      <c r="BQ468" s="403"/>
      <c r="BR468" s="196"/>
      <c r="BS468" s="404"/>
      <c r="BT468" s="403"/>
      <c r="BU468" s="196"/>
      <c r="BV468" s="404"/>
      <c r="BW468" s="403"/>
      <c r="BX468" s="196"/>
      <c r="BY468" s="404"/>
      <c r="BZ468" s="403"/>
      <c r="CA468" s="196"/>
      <c r="CB468" s="404"/>
      <c r="CC468" s="403"/>
      <c r="CD468" s="196"/>
      <c r="CE468" s="404"/>
      <c r="CF468" s="403"/>
      <c r="CG468" s="196"/>
      <c r="CH468" s="404"/>
      <c r="CI468" s="403"/>
      <c r="CJ468" s="196"/>
      <c r="CK468" s="404"/>
      <c r="CL468" s="403"/>
      <c r="CM468" s="196"/>
      <c r="CN468" s="404"/>
    </row>
    <row r="469" spans="7:92" x14ac:dyDescent="0.25">
      <c r="G469" s="390"/>
      <c r="H469" s="390"/>
      <c r="I469" s="390"/>
      <c r="J469" s="194"/>
      <c r="K469" s="195"/>
      <c r="L469" s="195"/>
      <c r="M469" s="195"/>
      <c r="N469" s="194"/>
      <c r="O469" s="196"/>
      <c r="P469" s="196"/>
      <c r="Q469" s="196"/>
      <c r="R469" s="196"/>
      <c r="T469" s="196"/>
      <c r="U469" s="196"/>
      <c r="V469" s="196"/>
      <c r="W469" s="196"/>
      <c r="X469" s="196"/>
      <c r="Y469" s="196"/>
      <c r="Z469" s="398"/>
      <c r="AA469" s="403"/>
      <c r="AB469" s="196"/>
      <c r="AC469" s="404"/>
      <c r="AD469" s="403"/>
      <c r="AE469" s="196"/>
      <c r="AF469" s="404"/>
      <c r="AG469" s="403"/>
      <c r="AH469" s="196"/>
      <c r="AI469" s="404"/>
      <c r="AJ469" s="403"/>
      <c r="AK469" s="196"/>
      <c r="AL469" s="404"/>
      <c r="AM469" s="403"/>
      <c r="AN469" s="196"/>
      <c r="AO469" s="404"/>
      <c r="AP469" s="403"/>
      <c r="AQ469" s="196"/>
      <c r="AR469" s="404"/>
      <c r="AS469" s="403"/>
      <c r="AT469" s="196"/>
      <c r="AU469" s="404"/>
      <c r="AV469" s="403"/>
      <c r="AW469" s="196"/>
      <c r="AX469" s="404"/>
      <c r="AY469" s="403"/>
      <c r="AZ469" s="196"/>
      <c r="BA469" s="404"/>
      <c r="BB469" s="403"/>
      <c r="BC469" s="196"/>
      <c r="BD469" s="404"/>
      <c r="BE469" s="403"/>
      <c r="BF469" s="196"/>
      <c r="BG469" s="404"/>
      <c r="BH469" s="403"/>
      <c r="BI469" s="196"/>
      <c r="BJ469" s="404"/>
      <c r="BK469" s="403"/>
      <c r="BL469" s="196"/>
      <c r="BM469" s="404"/>
      <c r="BN469" s="403"/>
      <c r="BO469" s="196"/>
      <c r="BP469" s="404"/>
      <c r="BQ469" s="403"/>
      <c r="BR469" s="196"/>
      <c r="BS469" s="404"/>
      <c r="BT469" s="403"/>
      <c r="BU469" s="196"/>
      <c r="BV469" s="404"/>
      <c r="BW469" s="403"/>
      <c r="BX469" s="196"/>
      <c r="BY469" s="404"/>
      <c r="BZ469" s="403"/>
      <c r="CA469" s="196"/>
      <c r="CB469" s="404"/>
      <c r="CC469" s="403"/>
      <c r="CD469" s="196"/>
      <c r="CE469" s="404"/>
      <c r="CF469" s="403"/>
      <c r="CG469" s="196"/>
      <c r="CH469" s="404"/>
      <c r="CI469" s="403"/>
      <c r="CJ469" s="196"/>
      <c r="CK469" s="404"/>
      <c r="CL469" s="403"/>
      <c r="CM469" s="196"/>
      <c r="CN469" s="404"/>
    </row>
    <row r="470" spans="7:92" x14ac:dyDescent="0.25">
      <c r="G470" s="390"/>
      <c r="H470" s="390"/>
      <c r="I470" s="390"/>
      <c r="J470" s="194"/>
      <c r="K470" s="195"/>
      <c r="L470" s="195"/>
      <c r="M470" s="195"/>
      <c r="N470" s="194"/>
      <c r="O470" s="196"/>
      <c r="P470" s="196"/>
      <c r="Q470" s="196"/>
      <c r="R470" s="196"/>
      <c r="T470" s="196"/>
      <c r="U470" s="196"/>
      <c r="V470" s="196"/>
      <c r="W470" s="196"/>
      <c r="X470" s="196"/>
      <c r="Y470" s="196"/>
      <c r="Z470" s="398"/>
      <c r="AA470" s="403"/>
      <c r="AB470" s="196"/>
      <c r="AC470" s="404"/>
      <c r="AD470" s="403"/>
      <c r="AE470" s="196"/>
      <c r="AF470" s="404"/>
      <c r="AG470" s="403"/>
      <c r="AH470" s="196"/>
      <c r="AI470" s="404"/>
      <c r="AJ470" s="403"/>
      <c r="AK470" s="196"/>
      <c r="AL470" s="404"/>
      <c r="AM470" s="403"/>
      <c r="AN470" s="196"/>
      <c r="AO470" s="404"/>
      <c r="AP470" s="403"/>
      <c r="AQ470" s="196"/>
      <c r="AR470" s="404"/>
      <c r="AS470" s="403"/>
      <c r="AT470" s="196"/>
      <c r="AU470" s="404"/>
      <c r="AV470" s="403"/>
      <c r="AW470" s="196"/>
      <c r="AX470" s="404"/>
      <c r="AY470" s="403"/>
      <c r="AZ470" s="196"/>
      <c r="BA470" s="404"/>
      <c r="BB470" s="403"/>
      <c r="BC470" s="196"/>
      <c r="BD470" s="404"/>
      <c r="BE470" s="403"/>
      <c r="BF470" s="196"/>
      <c r="BG470" s="404"/>
      <c r="BH470" s="403"/>
      <c r="BI470" s="196"/>
      <c r="BJ470" s="404"/>
      <c r="BK470" s="403"/>
      <c r="BL470" s="196"/>
      <c r="BM470" s="404"/>
      <c r="BN470" s="403"/>
      <c r="BO470" s="196"/>
      <c r="BP470" s="404"/>
      <c r="BQ470" s="403"/>
      <c r="BR470" s="196"/>
      <c r="BS470" s="404"/>
      <c r="BT470" s="403"/>
      <c r="BU470" s="196"/>
      <c r="BV470" s="404"/>
      <c r="BW470" s="403"/>
      <c r="BX470" s="196"/>
      <c r="BY470" s="404"/>
      <c r="BZ470" s="403"/>
      <c r="CA470" s="196"/>
      <c r="CB470" s="404"/>
      <c r="CC470" s="403"/>
      <c r="CD470" s="196"/>
      <c r="CE470" s="404"/>
      <c r="CF470" s="403"/>
      <c r="CG470" s="196"/>
      <c r="CH470" s="404"/>
      <c r="CI470" s="403"/>
      <c r="CJ470" s="196"/>
      <c r="CK470" s="404"/>
      <c r="CL470" s="403"/>
      <c r="CM470" s="196"/>
      <c r="CN470" s="404"/>
    </row>
    <row r="471" spans="7:92" x14ac:dyDescent="0.25">
      <c r="G471" s="390"/>
      <c r="H471" s="390"/>
      <c r="I471" s="390"/>
      <c r="J471" s="194"/>
      <c r="K471" s="195"/>
      <c r="L471" s="195"/>
      <c r="M471" s="195"/>
      <c r="N471" s="194"/>
      <c r="O471" s="196"/>
      <c r="P471" s="196"/>
      <c r="Q471" s="196"/>
      <c r="R471" s="196"/>
      <c r="T471" s="196"/>
      <c r="U471" s="196"/>
      <c r="V471" s="196"/>
      <c r="W471" s="196"/>
      <c r="X471" s="196"/>
      <c r="Y471" s="196"/>
      <c r="Z471" s="398"/>
      <c r="AA471" s="403"/>
      <c r="AB471" s="196"/>
      <c r="AC471" s="404"/>
      <c r="AD471" s="403"/>
      <c r="AE471" s="196"/>
      <c r="AF471" s="404"/>
      <c r="AG471" s="403"/>
      <c r="AH471" s="196"/>
      <c r="AI471" s="404"/>
      <c r="AJ471" s="403"/>
      <c r="AK471" s="196"/>
      <c r="AL471" s="404"/>
      <c r="AM471" s="403"/>
      <c r="AN471" s="196"/>
      <c r="AO471" s="404"/>
      <c r="AP471" s="403"/>
      <c r="AQ471" s="196"/>
      <c r="AR471" s="404"/>
      <c r="AS471" s="403"/>
      <c r="AT471" s="196"/>
      <c r="AU471" s="404"/>
      <c r="AV471" s="403"/>
      <c r="AW471" s="196"/>
      <c r="AX471" s="404"/>
      <c r="AY471" s="403"/>
      <c r="AZ471" s="196"/>
      <c r="BA471" s="404"/>
      <c r="BB471" s="403"/>
      <c r="BC471" s="196"/>
      <c r="BD471" s="404"/>
      <c r="BE471" s="403"/>
      <c r="BF471" s="196"/>
      <c r="BG471" s="404"/>
      <c r="BH471" s="403"/>
      <c r="BI471" s="196"/>
      <c r="BJ471" s="404"/>
      <c r="BK471" s="403"/>
      <c r="BL471" s="196"/>
      <c r="BM471" s="404"/>
      <c r="BN471" s="403"/>
      <c r="BO471" s="196"/>
      <c r="BP471" s="404"/>
      <c r="BQ471" s="403"/>
      <c r="BR471" s="196"/>
      <c r="BS471" s="404"/>
      <c r="BT471" s="403"/>
      <c r="BU471" s="196"/>
      <c r="BV471" s="404"/>
      <c r="BW471" s="403"/>
      <c r="BX471" s="196"/>
      <c r="BY471" s="404"/>
      <c r="BZ471" s="403"/>
      <c r="CA471" s="196"/>
      <c r="CB471" s="404"/>
      <c r="CC471" s="403"/>
      <c r="CD471" s="196"/>
      <c r="CE471" s="404"/>
      <c r="CF471" s="403"/>
      <c r="CG471" s="196"/>
      <c r="CH471" s="404"/>
      <c r="CI471" s="403"/>
      <c r="CJ471" s="196"/>
      <c r="CK471" s="404"/>
      <c r="CL471" s="403"/>
      <c r="CM471" s="196"/>
      <c r="CN471" s="404"/>
    </row>
    <row r="472" spans="7:92" x14ac:dyDescent="0.25">
      <c r="G472" s="390"/>
      <c r="H472" s="390"/>
      <c r="I472" s="390"/>
      <c r="J472" s="194"/>
      <c r="K472" s="195"/>
      <c r="L472" s="195"/>
      <c r="M472" s="195"/>
      <c r="N472" s="194"/>
      <c r="O472" s="196"/>
      <c r="P472" s="196"/>
      <c r="Q472" s="196"/>
      <c r="R472" s="196"/>
      <c r="T472" s="196"/>
      <c r="U472" s="196"/>
      <c r="V472" s="196"/>
      <c r="W472" s="196"/>
      <c r="X472" s="196"/>
      <c r="Y472" s="196"/>
      <c r="Z472" s="398"/>
      <c r="AA472" s="403"/>
      <c r="AB472" s="196"/>
      <c r="AC472" s="404"/>
      <c r="AD472" s="403"/>
      <c r="AE472" s="196"/>
      <c r="AF472" s="404"/>
      <c r="AG472" s="403"/>
      <c r="AH472" s="196"/>
      <c r="AI472" s="404"/>
      <c r="AJ472" s="403"/>
      <c r="AK472" s="196"/>
      <c r="AL472" s="404"/>
      <c r="AM472" s="403"/>
      <c r="AN472" s="196"/>
      <c r="AO472" s="404"/>
      <c r="AP472" s="403"/>
      <c r="AQ472" s="196"/>
      <c r="AR472" s="404"/>
      <c r="AS472" s="403"/>
      <c r="AT472" s="196"/>
      <c r="AU472" s="404"/>
      <c r="AV472" s="403"/>
      <c r="AW472" s="196"/>
      <c r="AX472" s="404"/>
      <c r="AY472" s="403"/>
      <c r="AZ472" s="196"/>
      <c r="BA472" s="404"/>
      <c r="BB472" s="403"/>
      <c r="BC472" s="196"/>
      <c r="BD472" s="404"/>
      <c r="BE472" s="403"/>
      <c r="BF472" s="196"/>
      <c r="BG472" s="404"/>
      <c r="BH472" s="403"/>
      <c r="BI472" s="196"/>
      <c r="BJ472" s="404"/>
      <c r="BK472" s="403"/>
      <c r="BL472" s="196"/>
      <c r="BM472" s="404"/>
      <c r="BN472" s="403"/>
      <c r="BO472" s="196"/>
      <c r="BP472" s="404"/>
      <c r="BQ472" s="403"/>
      <c r="BR472" s="196"/>
      <c r="BS472" s="404"/>
      <c r="BT472" s="403"/>
      <c r="BU472" s="196"/>
      <c r="BV472" s="404"/>
      <c r="BW472" s="403"/>
      <c r="BX472" s="196"/>
      <c r="BY472" s="404"/>
      <c r="BZ472" s="403"/>
      <c r="CA472" s="196"/>
      <c r="CB472" s="404"/>
      <c r="CC472" s="403"/>
      <c r="CD472" s="196"/>
      <c r="CE472" s="404"/>
      <c r="CF472" s="403"/>
      <c r="CG472" s="196"/>
      <c r="CH472" s="404"/>
      <c r="CI472" s="403"/>
      <c r="CJ472" s="196"/>
      <c r="CK472" s="404"/>
      <c r="CL472" s="403"/>
      <c r="CM472" s="196"/>
      <c r="CN472" s="404"/>
    </row>
    <row r="473" spans="7:92" x14ac:dyDescent="0.25">
      <c r="G473" s="390"/>
      <c r="H473" s="390"/>
      <c r="I473" s="390"/>
      <c r="J473" s="194"/>
      <c r="K473" s="195"/>
      <c r="L473" s="195"/>
      <c r="M473" s="195"/>
      <c r="N473" s="194"/>
      <c r="O473" s="196"/>
      <c r="P473" s="196"/>
      <c r="Q473" s="196"/>
      <c r="R473" s="196"/>
      <c r="T473" s="196"/>
      <c r="U473" s="196"/>
      <c r="V473" s="196"/>
      <c r="W473" s="196"/>
      <c r="X473" s="196"/>
      <c r="Y473" s="196"/>
      <c r="Z473" s="398"/>
      <c r="AA473" s="403"/>
      <c r="AB473" s="196"/>
      <c r="AC473" s="404"/>
      <c r="AD473" s="403"/>
      <c r="AE473" s="196"/>
      <c r="AF473" s="404"/>
      <c r="AG473" s="403"/>
      <c r="AH473" s="196"/>
      <c r="AI473" s="404"/>
      <c r="AJ473" s="403"/>
      <c r="AK473" s="196"/>
      <c r="AL473" s="404"/>
      <c r="AM473" s="403"/>
      <c r="AN473" s="196"/>
      <c r="AO473" s="404"/>
      <c r="AP473" s="403"/>
      <c r="AQ473" s="196"/>
      <c r="AR473" s="404"/>
      <c r="AS473" s="403"/>
      <c r="AT473" s="196"/>
      <c r="AU473" s="404"/>
      <c r="AV473" s="403"/>
      <c r="AW473" s="196"/>
      <c r="AX473" s="404"/>
      <c r="AY473" s="403"/>
      <c r="AZ473" s="196"/>
      <c r="BA473" s="404"/>
      <c r="BB473" s="403"/>
      <c r="BC473" s="196"/>
      <c r="BD473" s="404"/>
      <c r="BE473" s="403"/>
      <c r="BF473" s="196"/>
      <c r="BG473" s="404"/>
      <c r="BH473" s="403"/>
      <c r="BI473" s="196"/>
      <c r="BJ473" s="404"/>
      <c r="BK473" s="403"/>
      <c r="BL473" s="196"/>
      <c r="BM473" s="404"/>
      <c r="BN473" s="403"/>
      <c r="BO473" s="196"/>
      <c r="BP473" s="404"/>
      <c r="BQ473" s="403"/>
      <c r="BR473" s="196"/>
      <c r="BS473" s="404"/>
      <c r="BT473" s="403"/>
      <c r="BU473" s="196"/>
      <c r="BV473" s="404"/>
      <c r="BW473" s="403"/>
      <c r="BX473" s="196"/>
      <c r="BY473" s="404"/>
      <c r="BZ473" s="403"/>
      <c r="CA473" s="196"/>
      <c r="CB473" s="404"/>
      <c r="CC473" s="403"/>
      <c r="CD473" s="196"/>
      <c r="CE473" s="404"/>
      <c r="CF473" s="403"/>
      <c r="CG473" s="196"/>
      <c r="CH473" s="404"/>
      <c r="CI473" s="403"/>
      <c r="CJ473" s="196"/>
      <c r="CK473" s="404"/>
      <c r="CL473" s="403"/>
      <c r="CM473" s="196"/>
      <c r="CN473" s="404"/>
    </row>
    <row r="474" spans="7:92" x14ac:dyDescent="0.25">
      <c r="G474" s="390"/>
      <c r="H474" s="390"/>
      <c r="I474" s="390"/>
      <c r="J474" s="194"/>
      <c r="K474" s="195"/>
      <c r="L474" s="195"/>
      <c r="M474" s="195"/>
      <c r="N474" s="194"/>
      <c r="O474" s="196"/>
      <c r="P474" s="196"/>
      <c r="Q474" s="196"/>
      <c r="R474" s="196"/>
      <c r="T474" s="196"/>
      <c r="U474" s="196"/>
      <c r="V474" s="196"/>
      <c r="W474" s="196"/>
      <c r="X474" s="196"/>
      <c r="Y474" s="196"/>
      <c r="Z474" s="398"/>
      <c r="AA474" s="403"/>
      <c r="AB474" s="196"/>
      <c r="AC474" s="404"/>
      <c r="AD474" s="403"/>
      <c r="AE474" s="196"/>
      <c r="AF474" s="404"/>
      <c r="AG474" s="403"/>
      <c r="AH474" s="196"/>
      <c r="AI474" s="404"/>
      <c r="AJ474" s="403"/>
      <c r="AK474" s="196"/>
      <c r="AL474" s="404"/>
      <c r="AM474" s="403"/>
      <c r="AN474" s="196"/>
      <c r="AO474" s="404"/>
      <c r="AP474" s="403"/>
      <c r="AQ474" s="196"/>
      <c r="AR474" s="404"/>
      <c r="AS474" s="403"/>
      <c r="AT474" s="196"/>
      <c r="AU474" s="404"/>
      <c r="AV474" s="403"/>
      <c r="AW474" s="196"/>
      <c r="AX474" s="404"/>
      <c r="AY474" s="403"/>
      <c r="AZ474" s="196"/>
      <c r="BA474" s="404"/>
      <c r="BB474" s="403"/>
      <c r="BC474" s="196"/>
      <c r="BD474" s="404"/>
      <c r="BE474" s="403"/>
      <c r="BF474" s="196"/>
      <c r="BG474" s="404"/>
      <c r="BH474" s="403"/>
      <c r="BI474" s="196"/>
      <c r="BJ474" s="404"/>
      <c r="BK474" s="403"/>
      <c r="BL474" s="196"/>
      <c r="BM474" s="404"/>
      <c r="BN474" s="403"/>
      <c r="BO474" s="196"/>
      <c r="BP474" s="404"/>
      <c r="BQ474" s="403"/>
      <c r="BR474" s="196"/>
      <c r="BS474" s="404"/>
      <c r="BT474" s="403"/>
      <c r="BU474" s="196"/>
      <c r="BV474" s="404"/>
      <c r="BW474" s="403"/>
      <c r="BX474" s="196"/>
      <c r="BY474" s="404"/>
      <c r="BZ474" s="403"/>
      <c r="CA474" s="196"/>
      <c r="CB474" s="404"/>
      <c r="CC474" s="403"/>
      <c r="CD474" s="196"/>
      <c r="CE474" s="404"/>
      <c r="CF474" s="403"/>
      <c r="CG474" s="196"/>
      <c r="CH474" s="404"/>
      <c r="CI474" s="403"/>
      <c r="CJ474" s="196"/>
      <c r="CK474" s="404"/>
      <c r="CL474" s="403"/>
      <c r="CM474" s="196"/>
      <c r="CN474" s="404"/>
    </row>
    <row r="475" spans="7:92" x14ac:dyDescent="0.25">
      <c r="G475" s="390"/>
      <c r="H475" s="390"/>
      <c r="I475" s="390"/>
      <c r="J475" s="194"/>
      <c r="K475" s="195"/>
      <c r="L475" s="195"/>
      <c r="M475" s="195"/>
      <c r="N475" s="194"/>
      <c r="O475" s="196"/>
      <c r="P475" s="196"/>
      <c r="Q475" s="196"/>
      <c r="R475" s="196"/>
      <c r="T475" s="196"/>
      <c r="U475" s="196"/>
      <c r="V475" s="196"/>
      <c r="W475" s="196"/>
      <c r="X475" s="196"/>
      <c r="Y475" s="196"/>
      <c r="Z475" s="398"/>
      <c r="AA475" s="403"/>
      <c r="AB475" s="196"/>
      <c r="AC475" s="404"/>
      <c r="AD475" s="403"/>
      <c r="AE475" s="196"/>
      <c r="AF475" s="404"/>
      <c r="AG475" s="403"/>
      <c r="AH475" s="196"/>
      <c r="AI475" s="404"/>
      <c r="AJ475" s="403"/>
      <c r="AK475" s="196"/>
      <c r="AL475" s="404"/>
      <c r="AM475" s="403"/>
      <c r="AN475" s="196"/>
      <c r="AO475" s="404"/>
      <c r="AP475" s="403"/>
      <c r="AQ475" s="196"/>
      <c r="AR475" s="404"/>
      <c r="AS475" s="403"/>
      <c r="AT475" s="196"/>
      <c r="AU475" s="404"/>
      <c r="AV475" s="403"/>
      <c r="AW475" s="196"/>
      <c r="AX475" s="404"/>
      <c r="AY475" s="403"/>
      <c r="AZ475" s="196"/>
      <c r="BA475" s="404"/>
      <c r="BB475" s="403"/>
      <c r="BC475" s="196"/>
      <c r="BD475" s="404"/>
      <c r="BE475" s="403"/>
      <c r="BF475" s="196"/>
      <c r="BG475" s="404"/>
      <c r="BH475" s="403"/>
      <c r="BI475" s="196"/>
      <c r="BJ475" s="404"/>
      <c r="BK475" s="403"/>
      <c r="BL475" s="196"/>
      <c r="BM475" s="404"/>
      <c r="BN475" s="403"/>
      <c r="BO475" s="196"/>
      <c r="BP475" s="404"/>
      <c r="BQ475" s="403"/>
      <c r="BR475" s="196"/>
      <c r="BS475" s="404"/>
      <c r="BT475" s="403"/>
      <c r="BU475" s="196"/>
      <c r="BV475" s="404"/>
      <c r="BW475" s="403"/>
      <c r="BX475" s="196"/>
      <c r="BY475" s="404"/>
      <c r="BZ475" s="403"/>
      <c r="CA475" s="196"/>
      <c r="CB475" s="404"/>
      <c r="CC475" s="403"/>
      <c r="CD475" s="196"/>
      <c r="CE475" s="404"/>
      <c r="CF475" s="403"/>
      <c r="CG475" s="196"/>
      <c r="CH475" s="404"/>
      <c r="CI475" s="403"/>
      <c r="CJ475" s="196"/>
      <c r="CK475" s="404"/>
      <c r="CL475" s="403"/>
      <c r="CM475" s="196"/>
      <c r="CN475" s="404"/>
    </row>
    <row r="476" spans="7:92" x14ac:dyDescent="0.25">
      <c r="G476" s="390"/>
      <c r="H476" s="390"/>
      <c r="I476" s="390"/>
      <c r="J476" s="194"/>
      <c r="K476" s="195"/>
      <c r="L476" s="195"/>
      <c r="M476" s="195"/>
      <c r="N476" s="194"/>
      <c r="O476" s="196"/>
      <c r="P476" s="196"/>
      <c r="Q476" s="196"/>
      <c r="R476" s="196"/>
      <c r="T476" s="196"/>
      <c r="U476" s="196"/>
      <c r="V476" s="196"/>
      <c r="W476" s="196"/>
      <c r="X476" s="196"/>
      <c r="Y476" s="196"/>
      <c r="Z476" s="398"/>
      <c r="AA476" s="403"/>
      <c r="AB476" s="196"/>
      <c r="AC476" s="404"/>
      <c r="AD476" s="403"/>
      <c r="AE476" s="196"/>
      <c r="AF476" s="404"/>
      <c r="AG476" s="403"/>
      <c r="AH476" s="196"/>
      <c r="AI476" s="404"/>
      <c r="AJ476" s="403"/>
      <c r="AK476" s="196"/>
      <c r="AL476" s="404"/>
      <c r="AM476" s="403"/>
      <c r="AN476" s="196"/>
      <c r="AO476" s="404"/>
      <c r="AP476" s="403"/>
      <c r="AQ476" s="196"/>
      <c r="AR476" s="404"/>
      <c r="AS476" s="403"/>
      <c r="AT476" s="196"/>
      <c r="AU476" s="404"/>
      <c r="AV476" s="403"/>
      <c r="AW476" s="196"/>
      <c r="AX476" s="404"/>
      <c r="AY476" s="403"/>
      <c r="AZ476" s="196"/>
      <c r="BA476" s="404"/>
      <c r="BB476" s="403"/>
      <c r="BC476" s="196"/>
      <c r="BD476" s="404"/>
      <c r="BE476" s="403"/>
      <c r="BF476" s="196"/>
      <c r="BG476" s="404"/>
      <c r="BH476" s="403"/>
      <c r="BI476" s="196"/>
      <c r="BJ476" s="404"/>
      <c r="BK476" s="403"/>
      <c r="BL476" s="196"/>
      <c r="BM476" s="404"/>
      <c r="BN476" s="403"/>
      <c r="BO476" s="196"/>
      <c r="BP476" s="404"/>
      <c r="BQ476" s="403"/>
      <c r="BR476" s="196"/>
      <c r="BS476" s="404"/>
      <c r="BT476" s="403"/>
      <c r="BU476" s="196"/>
      <c r="BV476" s="404"/>
      <c r="BW476" s="403"/>
      <c r="BX476" s="196"/>
      <c r="BY476" s="404"/>
      <c r="BZ476" s="403"/>
      <c r="CA476" s="196"/>
      <c r="CB476" s="404"/>
      <c r="CC476" s="403"/>
      <c r="CD476" s="196"/>
      <c r="CE476" s="404"/>
      <c r="CF476" s="403"/>
      <c r="CG476" s="196"/>
      <c r="CH476" s="404"/>
      <c r="CI476" s="403"/>
      <c r="CJ476" s="196"/>
      <c r="CK476" s="404"/>
      <c r="CL476" s="403"/>
      <c r="CM476" s="196"/>
      <c r="CN476" s="404"/>
    </row>
    <row r="477" spans="7:92" x14ac:dyDescent="0.25">
      <c r="G477" s="390"/>
      <c r="H477" s="390"/>
      <c r="I477" s="390"/>
      <c r="J477" s="194"/>
      <c r="K477" s="195"/>
      <c r="L477" s="195"/>
      <c r="M477" s="195"/>
      <c r="N477" s="194"/>
      <c r="O477" s="196"/>
      <c r="P477" s="196"/>
      <c r="Q477" s="196"/>
      <c r="R477" s="196"/>
      <c r="T477" s="196"/>
      <c r="U477" s="196"/>
      <c r="V477" s="196"/>
      <c r="W477" s="196"/>
      <c r="X477" s="196"/>
      <c r="Y477" s="196"/>
      <c r="Z477" s="398"/>
      <c r="AA477" s="403"/>
      <c r="AB477" s="196"/>
      <c r="AC477" s="404"/>
      <c r="AD477" s="403"/>
      <c r="AE477" s="196"/>
      <c r="AF477" s="404"/>
      <c r="AG477" s="403"/>
      <c r="AH477" s="196"/>
      <c r="AI477" s="404"/>
      <c r="AJ477" s="403"/>
      <c r="AK477" s="196"/>
      <c r="AL477" s="404"/>
      <c r="AM477" s="403"/>
      <c r="AN477" s="196"/>
      <c r="AO477" s="404"/>
      <c r="AP477" s="403"/>
      <c r="AQ477" s="196"/>
      <c r="AR477" s="404"/>
      <c r="AS477" s="403"/>
      <c r="AT477" s="196"/>
      <c r="AU477" s="404"/>
      <c r="AV477" s="403"/>
      <c r="AW477" s="196"/>
      <c r="AX477" s="404"/>
      <c r="AY477" s="403"/>
      <c r="AZ477" s="196"/>
      <c r="BA477" s="404"/>
      <c r="BB477" s="403"/>
      <c r="BC477" s="196"/>
      <c r="BD477" s="404"/>
      <c r="BE477" s="403"/>
      <c r="BF477" s="196"/>
      <c r="BG477" s="404"/>
      <c r="BH477" s="403"/>
      <c r="BI477" s="196"/>
      <c r="BJ477" s="404"/>
      <c r="BK477" s="403"/>
      <c r="BL477" s="196"/>
      <c r="BM477" s="404"/>
      <c r="BN477" s="403"/>
      <c r="BO477" s="196"/>
      <c r="BP477" s="404"/>
      <c r="BQ477" s="403"/>
      <c r="BR477" s="196"/>
      <c r="BS477" s="404"/>
      <c r="BT477" s="403"/>
      <c r="BU477" s="196"/>
      <c r="BV477" s="404"/>
      <c r="BW477" s="403"/>
      <c r="BX477" s="196"/>
      <c r="BY477" s="404"/>
      <c r="BZ477" s="403"/>
      <c r="CA477" s="196"/>
      <c r="CB477" s="404"/>
      <c r="CC477" s="403"/>
      <c r="CD477" s="196"/>
      <c r="CE477" s="404"/>
      <c r="CF477" s="403"/>
      <c r="CG477" s="196"/>
      <c r="CH477" s="404"/>
      <c r="CI477" s="403"/>
      <c r="CJ477" s="196"/>
      <c r="CK477" s="404"/>
      <c r="CL477" s="403"/>
      <c r="CM477" s="196"/>
      <c r="CN477" s="404"/>
    </row>
    <row r="478" spans="7:92" x14ac:dyDescent="0.25">
      <c r="G478" s="390"/>
      <c r="H478" s="390"/>
      <c r="I478" s="390"/>
      <c r="J478" s="194"/>
      <c r="K478" s="195"/>
      <c r="L478" s="195"/>
      <c r="M478" s="195"/>
      <c r="N478" s="194"/>
      <c r="O478" s="196"/>
      <c r="P478" s="196"/>
      <c r="Q478" s="196"/>
      <c r="R478" s="196"/>
      <c r="T478" s="196"/>
      <c r="U478" s="196"/>
      <c r="V478" s="196"/>
      <c r="W478" s="196"/>
      <c r="X478" s="196"/>
      <c r="Y478" s="196"/>
      <c r="Z478" s="398"/>
      <c r="AA478" s="403"/>
      <c r="AB478" s="196"/>
      <c r="AC478" s="404"/>
      <c r="AD478" s="403"/>
      <c r="AE478" s="196"/>
      <c r="AF478" s="404"/>
      <c r="AG478" s="403"/>
      <c r="AH478" s="196"/>
      <c r="AI478" s="404"/>
      <c r="AJ478" s="403"/>
      <c r="AK478" s="196"/>
      <c r="AL478" s="404"/>
      <c r="AM478" s="403"/>
      <c r="AN478" s="196"/>
      <c r="AO478" s="404"/>
      <c r="AP478" s="403"/>
      <c r="AQ478" s="196"/>
      <c r="AR478" s="404"/>
      <c r="AS478" s="403"/>
      <c r="AT478" s="196"/>
      <c r="AU478" s="404"/>
      <c r="AV478" s="403"/>
      <c r="AW478" s="196"/>
      <c r="AX478" s="404"/>
      <c r="AY478" s="403"/>
      <c r="AZ478" s="196"/>
      <c r="BA478" s="404"/>
      <c r="BB478" s="403"/>
      <c r="BC478" s="196"/>
      <c r="BD478" s="404"/>
      <c r="BE478" s="403"/>
      <c r="BF478" s="196"/>
      <c r="BG478" s="404"/>
      <c r="BH478" s="403"/>
      <c r="BI478" s="196"/>
      <c r="BJ478" s="404"/>
      <c r="BK478" s="403"/>
      <c r="BL478" s="196"/>
      <c r="BM478" s="404"/>
      <c r="BN478" s="403"/>
      <c r="BO478" s="196"/>
      <c r="BP478" s="404"/>
      <c r="BQ478" s="403"/>
      <c r="BR478" s="196"/>
      <c r="BS478" s="404"/>
      <c r="BT478" s="403"/>
      <c r="BU478" s="196"/>
      <c r="BV478" s="404"/>
      <c r="BW478" s="403"/>
      <c r="BX478" s="196"/>
      <c r="BY478" s="404"/>
      <c r="BZ478" s="403"/>
      <c r="CA478" s="196"/>
      <c r="CB478" s="404"/>
      <c r="CC478" s="403"/>
      <c r="CD478" s="196"/>
      <c r="CE478" s="404"/>
      <c r="CF478" s="403"/>
      <c r="CG478" s="196"/>
      <c r="CH478" s="404"/>
      <c r="CI478" s="403"/>
      <c r="CJ478" s="196"/>
      <c r="CK478" s="404"/>
      <c r="CL478" s="403"/>
      <c r="CM478" s="196"/>
      <c r="CN478" s="404"/>
    </row>
    <row r="479" spans="7:92" x14ac:dyDescent="0.25">
      <c r="G479" s="390"/>
      <c r="H479" s="390"/>
      <c r="I479" s="390"/>
      <c r="J479" s="194"/>
      <c r="K479" s="195"/>
      <c r="L479" s="195"/>
      <c r="M479" s="195"/>
      <c r="N479" s="194"/>
      <c r="O479" s="196"/>
      <c r="P479" s="196"/>
      <c r="Q479" s="196"/>
      <c r="R479" s="196"/>
      <c r="T479" s="196"/>
      <c r="U479" s="196"/>
      <c r="V479" s="196"/>
      <c r="W479" s="196"/>
      <c r="X479" s="196"/>
      <c r="Y479" s="196"/>
      <c r="Z479" s="398"/>
      <c r="AA479" s="403"/>
      <c r="AB479" s="196"/>
      <c r="AC479" s="404"/>
      <c r="AD479" s="403"/>
      <c r="AE479" s="196"/>
      <c r="AF479" s="404"/>
      <c r="AG479" s="403"/>
      <c r="AH479" s="196"/>
      <c r="AI479" s="404"/>
      <c r="AJ479" s="403"/>
      <c r="AK479" s="196"/>
      <c r="AL479" s="404"/>
      <c r="AM479" s="403"/>
      <c r="AN479" s="196"/>
      <c r="AO479" s="404"/>
      <c r="AP479" s="403"/>
      <c r="AQ479" s="196"/>
      <c r="AR479" s="404"/>
      <c r="AS479" s="403"/>
      <c r="AT479" s="196"/>
      <c r="AU479" s="404"/>
      <c r="AV479" s="403"/>
      <c r="AW479" s="196"/>
      <c r="AX479" s="404"/>
      <c r="AY479" s="403"/>
      <c r="AZ479" s="196"/>
      <c r="BA479" s="404"/>
      <c r="BB479" s="403"/>
      <c r="BC479" s="196"/>
      <c r="BD479" s="404"/>
      <c r="BE479" s="403"/>
      <c r="BF479" s="196"/>
      <c r="BG479" s="404"/>
      <c r="BH479" s="403"/>
      <c r="BI479" s="196"/>
      <c r="BJ479" s="404"/>
      <c r="BK479" s="403"/>
      <c r="BL479" s="196"/>
      <c r="BM479" s="404"/>
      <c r="BN479" s="403"/>
      <c r="BO479" s="196"/>
      <c r="BP479" s="404"/>
      <c r="BQ479" s="403"/>
      <c r="BR479" s="196"/>
      <c r="BS479" s="404"/>
      <c r="BT479" s="403"/>
      <c r="BU479" s="196"/>
      <c r="BV479" s="404"/>
      <c r="BW479" s="403"/>
      <c r="BX479" s="196"/>
      <c r="BY479" s="404"/>
      <c r="BZ479" s="403"/>
      <c r="CA479" s="196"/>
      <c r="CB479" s="404"/>
      <c r="CC479" s="403"/>
      <c r="CD479" s="196"/>
      <c r="CE479" s="404"/>
      <c r="CF479" s="403"/>
      <c r="CG479" s="196"/>
      <c r="CH479" s="404"/>
      <c r="CI479" s="403"/>
      <c r="CJ479" s="196"/>
      <c r="CK479" s="404"/>
      <c r="CL479" s="403"/>
      <c r="CM479" s="196"/>
      <c r="CN479" s="404"/>
    </row>
    <row r="480" spans="7:92" x14ac:dyDescent="0.25">
      <c r="G480" s="390"/>
      <c r="H480" s="390"/>
      <c r="I480" s="390"/>
      <c r="J480" s="194"/>
      <c r="K480" s="195"/>
      <c r="L480" s="195"/>
      <c r="M480" s="195"/>
      <c r="N480" s="194"/>
      <c r="O480" s="196"/>
      <c r="P480" s="196"/>
      <c r="Q480" s="196"/>
      <c r="R480" s="196"/>
      <c r="T480" s="196"/>
      <c r="U480" s="196"/>
      <c r="V480" s="196"/>
      <c r="W480" s="196"/>
      <c r="X480" s="196"/>
      <c r="Y480" s="196"/>
      <c r="Z480" s="398"/>
      <c r="AA480" s="403"/>
      <c r="AB480" s="196"/>
      <c r="AC480" s="404"/>
      <c r="AD480" s="403"/>
      <c r="AE480" s="196"/>
      <c r="AF480" s="404"/>
      <c r="AG480" s="403"/>
      <c r="AH480" s="196"/>
      <c r="AI480" s="404"/>
      <c r="AJ480" s="403"/>
      <c r="AK480" s="196"/>
      <c r="AL480" s="404"/>
      <c r="AM480" s="403"/>
      <c r="AN480" s="196"/>
      <c r="AO480" s="404"/>
      <c r="AP480" s="403"/>
      <c r="AQ480" s="196"/>
      <c r="AR480" s="404"/>
      <c r="AS480" s="403"/>
      <c r="AT480" s="196"/>
      <c r="AU480" s="404"/>
      <c r="AV480" s="403"/>
      <c r="AW480" s="196"/>
      <c r="AX480" s="404"/>
      <c r="AY480" s="403"/>
      <c r="AZ480" s="196"/>
      <c r="BA480" s="404"/>
      <c r="BB480" s="403"/>
      <c r="BC480" s="196"/>
      <c r="BD480" s="404"/>
      <c r="BE480" s="403"/>
      <c r="BF480" s="196"/>
      <c r="BG480" s="404"/>
      <c r="BH480" s="403"/>
      <c r="BI480" s="196"/>
      <c r="BJ480" s="404"/>
      <c r="BK480" s="403"/>
      <c r="BL480" s="196"/>
      <c r="BM480" s="404"/>
      <c r="BN480" s="403"/>
      <c r="BO480" s="196"/>
      <c r="BP480" s="404"/>
      <c r="BQ480" s="403"/>
      <c r="BR480" s="196"/>
      <c r="BS480" s="404"/>
      <c r="BT480" s="403"/>
      <c r="BU480" s="196"/>
      <c r="BV480" s="404"/>
      <c r="BW480" s="403"/>
      <c r="BX480" s="196"/>
      <c r="BY480" s="404"/>
      <c r="BZ480" s="403"/>
      <c r="CA480" s="196"/>
      <c r="CB480" s="404"/>
      <c r="CC480" s="403"/>
      <c r="CD480" s="196"/>
      <c r="CE480" s="404"/>
      <c r="CF480" s="403"/>
      <c r="CG480" s="196"/>
      <c r="CH480" s="404"/>
      <c r="CI480" s="403"/>
      <c r="CJ480" s="196"/>
      <c r="CK480" s="404"/>
      <c r="CL480" s="403"/>
      <c r="CM480" s="196"/>
      <c r="CN480" s="404"/>
    </row>
    <row r="481" spans="7:92" x14ac:dyDescent="0.25">
      <c r="G481" s="390"/>
      <c r="H481" s="390"/>
      <c r="I481" s="390"/>
      <c r="J481" s="194"/>
      <c r="K481" s="195"/>
      <c r="L481" s="195"/>
      <c r="M481" s="195"/>
      <c r="N481" s="194"/>
      <c r="O481" s="196"/>
      <c r="P481" s="196"/>
      <c r="Q481" s="196"/>
      <c r="R481" s="196"/>
      <c r="T481" s="196"/>
      <c r="U481" s="196"/>
      <c r="V481" s="196"/>
      <c r="W481" s="196"/>
      <c r="X481" s="196"/>
      <c r="Y481" s="196"/>
      <c r="Z481" s="398"/>
      <c r="AA481" s="403"/>
      <c r="AB481" s="196"/>
      <c r="AC481" s="404"/>
      <c r="AD481" s="403"/>
      <c r="AE481" s="196"/>
      <c r="AF481" s="404"/>
      <c r="AG481" s="403"/>
      <c r="AH481" s="196"/>
      <c r="AI481" s="404"/>
      <c r="AJ481" s="403"/>
      <c r="AK481" s="196"/>
      <c r="AL481" s="404"/>
      <c r="AM481" s="403"/>
      <c r="AN481" s="196"/>
      <c r="AO481" s="404"/>
      <c r="AP481" s="403"/>
      <c r="AQ481" s="196"/>
      <c r="AR481" s="404"/>
      <c r="AS481" s="403"/>
      <c r="AT481" s="196"/>
      <c r="AU481" s="404"/>
      <c r="AV481" s="403"/>
      <c r="AW481" s="196"/>
      <c r="AX481" s="404"/>
      <c r="AY481" s="403"/>
      <c r="AZ481" s="196"/>
      <c r="BA481" s="404"/>
      <c r="BB481" s="403"/>
      <c r="BC481" s="196"/>
      <c r="BD481" s="404"/>
      <c r="BE481" s="403"/>
      <c r="BF481" s="196"/>
      <c r="BG481" s="404"/>
      <c r="BH481" s="403"/>
      <c r="BI481" s="196"/>
      <c r="BJ481" s="404"/>
      <c r="BK481" s="403"/>
      <c r="BL481" s="196"/>
      <c r="BM481" s="404"/>
      <c r="BN481" s="403"/>
      <c r="BO481" s="196"/>
      <c r="BP481" s="404"/>
      <c r="BQ481" s="403"/>
      <c r="BR481" s="196"/>
      <c r="BS481" s="404"/>
      <c r="BT481" s="403"/>
      <c r="BU481" s="196"/>
      <c r="BV481" s="404"/>
      <c r="BW481" s="403"/>
      <c r="BX481" s="196"/>
      <c r="BY481" s="404"/>
      <c r="BZ481" s="403"/>
      <c r="CA481" s="196"/>
      <c r="CB481" s="404"/>
      <c r="CC481" s="403"/>
      <c r="CD481" s="196"/>
      <c r="CE481" s="404"/>
      <c r="CF481" s="403"/>
      <c r="CG481" s="196"/>
      <c r="CH481" s="404"/>
      <c r="CI481" s="403"/>
      <c r="CJ481" s="196"/>
      <c r="CK481" s="404"/>
      <c r="CL481" s="403"/>
      <c r="CM481" s="196"/>
      <c r="CN481" s="404"/>
    </row>
    <row r="482" spans="7:92" x14ac:dyDescent="0.25">
      <c r="G482" s="390"/>
      <c r="H482" s="390"/>
      <c r="I482" s="390"/>
      <c r="J482" s="194"/>
      <c r="K482" s="195"/>
      <c r="L482" s="195"/>
      <c r="M482" s="195"/>
      <c r="N482" s="194"/>
      <c r="O482" s="196"/>
      <c r="P482" s="196"/>
      <c r="Q482" s="196"/>
      <c r="R482" s="196"/>
      <c r="T482" s="196"/>
      <c r="U482" s="196"/>
      <c r="V482" s="196"/>
      <c r="W482" s="196"/>
      <c r="X482" s="196"/>
      <c r="Y482" s="196"/>
      <c r="Z482" s="398"/>
      <c r="AA482" s="403"/>
      <c r="AB482" s="196"/>
      <c r="AC482" s="404"/>
      <c r="AD482" s="403"/>
      <c r="AE482" s="196"/>
      <c r="AF482" s="404"/>
      <c r="AG482" s="403"/>
      <c r="AH482" s="196"/>
      <c r="AI482" s="404"/>
      <c r="AJ482" s="403"/>
      <c r="AK482" s="196"/>
      <c r="AL482" s="404"/>
      <c r="AM482" s="403"/>
      <c r="AN482" s="196"/>
      <c r="AO482" s="404"/>
      <c r="AP482" s="403"/>
      <c r="AQ482" s="196"/>
      <c r="AR482" s="404"/>
      <c r="AS482" s="403"/>
      <c r="AT482" s="196"/>
      <c r="AU482" s="404"/>
      <c r="AV482" s="403"/>
      <c r="AW482" s="196"/>
      <c r="AX482" s="404"/>
      <c r="AY482" s="403"/>
      <c r="AZ482" s="196"/>
      <c r="BA482" s="404"/>
      <c r="BB482" s="403"/>
      <c r="BC482" s="196"/>
      <c r="BD482" s="404"/>
      <c r="BE482" s="403"/>
      <c r="BF482" s="196"/>
      <c r="BG482" s="404"/>
      <c r="BH482" s="403"/>
      <c r="BI482" s="196"/>
      <c r="BJ482" s="404"/>
      <c r="BK482" s="403"/>
      <c r="BL482" s="196"/>
      <c r="BM482" s="404"/>
      <c r="BN482" s="403"/>
      <c r="BO482" s="196"/>
      <c r="BP482" s="404"/>
      <c r="BQ482" s="403"/>
      <c r="BR482" s="196"/>
      <c r="BS482" s="404"/>
      <c r="BT482" s="403"/>
      <c r="BU482" s="196"/>
      <c r="BV482" s="404"/>
      <c r="BW482" s="403"/>
      <c r="BX482" s="196"/>
      <c r="BY482" s="404"/>
      <c r="BZ482" s="403"/>
      <c r="CA482" s="196"/>
      <c r="CB482" s="404"/>
      <c r="CC482" s="403"/>
      <c r="CD482" s="196"/>
      <c r="CE482" s="404"/>
      <c r="CF482" s="403"/>
      <c r="CG482" s="196"/>
      <c r="CH482" s="404"/>
      <c r="CI482" s="403"/>
      <c r="CJ482" s="196"/>
      <c r="CK482" s="404"/>
      <c r="CL482" s="403"/>
      <c r="CM482" s="196"/>
      <c r="CN482" s="404"/>
    </row>
    <row r="483" spans="7:92" x14ac:dyDescent="0.25">
      <c r="G483" s="390"/>
      <c r="H483" s="390"/>
      <c r="I483" s="390"/>
      <c r="J483" s="194"/>
      <c r="K483" s="195"/>
      <c r="L483" s="195"/>
      <c r="M483" s="195"/>
      <c r="N483" s="194"/>
      <c r="O483" s="196"/>
      <c r="P483" s="196"/>
      <c r="Q483" s="196"/>
      <c r="R483" s="196"/>
      <c r="T483" s="196"/>
      <c r="U483" s="196"/>
      <c r="V483" s="196"/>
      <c r="W483" s="196"/>
      <c r="X483" s="196"/>
      <c r="Y483" s="196"/>
      <c r="Z483" s="398"/>
      <c r="AA483" s="403"/>
      <c r="AB483" s="196"/>
      <c r="AC483" s="404"/>
      <c r="AD483" s="403"/>
      <c r="AE483" s="196"/>
      <c r="AF483" s="404"/>
      <c r="AG483" s="403"/>
      <c r="AH483" s="196"/>
      <c r="AI483" s="404"/>
      <c r="AJ483" s="403"/>
      <c r="AK483" s="196"/>
      <c r="AL483" s="404"/>
      <c r="AM483" s="403"/>
      <c r="AN483" s="196"/>
      <c r="AO483" s="404"/>
      <c r="AP483" s="403"/>
      <c r="AQ483" s="196"/>
      <c r="AR483" s="404"/>
      <c r="AS483" s="403"/>
      <c r="AT483" s="196"/>
      <c r="AU483" s="404"/>
      <c r="AV483" s="403"/>
      <c r="AW483" s="196"/>
      <c r="AX483" s="404"/>
      <c r="AY483" s="403"/>
      <c r="AZ483" s="196"/>
      <c r="BA483" s="404"/>
      <c r="BB483" s="403"/>
      <c r="BC483" s="196"/>
      <c r="BD483" s="404"/>
      <c r="BE483" s="403"/>
      <c r="BF483" s="196"/>
      <c r="BG483" s="404"/>
      <c r="BH483" s="403"/>
      <c r="BI483" s="196"/>
      <c r="BJ483" s="404"/>
      <c r="BK483" s="403"/>
      <c r="BL483" s="196"/>
      <c r="BM483" s="404"/>
      <c r="BN483" s="403"/>
      <c r="BO483" s="196"/>
      <c r="BP483" s="404"/>
      <c r="BQ483" s="403"/>
      <c r="BR483" s="196"/>
      <c r="BS483" s="404"/>
      <c r="BT483" s="403"/>
      <c r="BU483" s="196"/>
      <c r="BV483" s="404"/>
      <c r="BW483" s="403"/>
      <c r="BX483" s="196"/>
      <c r="BY483" s="404"/>
      <c r="BZ483" s="403"/>
      <c r="CA483" s="196"/>
      <c r="CB483" s="404"/>
      <c r="CC483" s="403"/>
      <c r="CD483" s="196"/>
      <c r="CE483" s="404"/>
      <c r="CF483" s="403"/>
      <c r="CG483" s="196"/>
      <c r="CH483" s="404"/>
      <c r="CI483" s="403"/>
      <c r="CJ483" s="196"/>
      <c r="CK483" s="404"/>
      <c r="CL483" s="403"/>
      <c r="CM483" s="196"/>
      <c r="CN483" s="404"/>
    </row>
    <row r="484" spans="7:92" x14ac:dyDescent="0.25">
      <c r="G484" s="390"/>
      <c r="H484" s="390"/>
      <c r="I484" s="390"/>
      <c r="J484" s="194"/>
      <c r="K484" s="195"/>
      <c r="L484" s="195"/>
      <c r="M484" s="195"/>
      <c r="N484" s="194"/>
      <c r="O484" s="196"/>
      <c r="P484" s="196"/>
      <c r="Q484" s="196"/>
      <c r="R484" s="196"/>
      <c r="T484" s="196"/>
      <c r="U484" s="196"/>
      <c r="V484" s="196"/>
      <c r="W484" s="196"/>
      <c r="X484" s="196"/>
      <c r="Y484" s="196"/>
      <c r="Z484" s="398"/>
      <c r="AA484" s="403"/>
      <c r="AB484" s="196"/>
      <c r="AC484" s="404"/>
      <c r="AD484" s="403"/>
      <c r="AE484" s="196"/>
      <c r="AF484" s="404"/>
      <c r="AG484" s="403"/>
      <c r="AH484" s="196"/>
      <c r="AI484" s="404"/>
      <c r="AJ484" s="403"/>
      <c r="AK484" s="196"/>
      <c r="AL484" s="404"/>
      <c r="AM484" s="403"/>
      <c r="AN484" s="196"/>
      <c r="AO484" s="404"/>
      <c r="AP484" s="403"/>
      <c r="AQ484" s="196"/>
      <c r="AR484" s="404"/>
      <c r="AS484" s="403"/>
      <c r="AT484" s="196"/>
      <c r="AU484" s="404"/>
      <c r="AV484" s="403"/>
      <c r="AW484" s="196"/>
      <c r="AX484" s="404"/>
      <c r="AY484" s="403"/>
      <c r="AZ484" s="196"/>
      <c r="BA484" s="404"/>
      <c r="BB484" s="403"/>
      <c r="BC484" s="196"/>
      <c r="BD484" s="404"/>
      <c r="BE484" s="403"/>
      <c r="BF484" s="196"/>
      <c r="BG484" s="404"/>
      <c r="BH484" s="403"/>
      <c r="BI484" s="196"/>
      <c r="BJ484" s="404"/>
      <c r="BK484" s="403"/>
      <c r="BL484" s="196"/>
      <c r="BM484" s="404"/>
      <c r="BN484" s="403"/>
      <c r="BO484" s="196"/>
      <c r="BP484" s="404"/>
      <c r="BQ484" s="403"/>
      <c r="BR484" s="196"/>
      <c r="BS484" s="404"/>
      <c r="BT484" s="403"/>
      <c r="BU484" s="196"/>
      <c r="BV484" s="404"/>
      <c r="BW484" s="403"/>
      <c r="BX484" s="196"/>
      <c r="BY484" s="404"/>
      <c r="BZ484" s="403"/>
      <c r="CA484" s="196"/>
      <c r="CB484" s="404"/>
      <c r="CC484" s="403"/>
      <c r="CD484" s="196"/>
      <c r="CE484" s="404"/>
      <c r="CF484" s="403"/>
      <c r="CG484" s="196"/>
      <c r="CH484" s="404"/>
      <c r="CI484" s="403"/>
      <c r="CJ484" s="196"/>
      <c r="CK484" s="404"/>
      <c r="CL484" s="403"/>
      <c r="CM484" s="196"/>
      <c r="CN484" s="404"/>
    </row>
    <row r="485" spans="7:92" x14ac:dyDescent="0.25">
      <c r="G485" s="390"/>
      <c r="H485" s="390"/>
      <c r="I485" s="390"/>
      <c r="J485" s="194"/>
      <c r="K485" s="195"/>
      <c r="L485" s="195"/>
      <c r="M485" s="195"/>
      <c r="N485" s="194"/>
      <c r="O485" s="196"/>
      <c r="P485" s="196"/>
      <c r="Q485" s="196"/>
      <c r="R485" s="196"/>
      <c r="T485" s="196"/>
      <c r="U485" s="196"/>
      <c r="V485" s="196"/>
      <c r="W485" s="196"/>
      <c r="X485" s="196"/>
      <c r="Y485" s="196"/>
      <c r="Z485" s="398"/>
      <c r="AA485" s="403"/>
      <c r="AB485" s="196"/>
      <c r="AC485" s="404"/>
      <c r="AD485" s="403"/>
      <c r="AE485" s="196"/>
      <c r="AF485" s="404"/>
      <c r="AG485" s="403"/>
      <c r="AH485" s="196"/>
      <c r="AI485" s="404"/>
      <c r="AJ485" s="403"/>
      <c r="AK485" s="196"/>
      <c r="AL485" s="404"/>
      <c r="AM485" s="403"/>
      <c r="AN485" s="196"/>
      <c r="AO485" s="404"/>
      <c r="AP485" s="403"/>
      <c r="AQ485" s="196"/>
      <c r="AR485" s="404"/>
      <c r="AS485" s="403"/>
      <c r="AT485" s="196"/>
      <c r="AU485" s="404"/>
      <c r="AV485" s="403"/>
      <c r="AW485" s="196"/>
      <c r="AX485" s="404"/>
      <c r="AY485" s="403"/>
      <c r="AZ485" s="196"/>
      <c r="BA485" s="404"/>
      <c r="BB485" s="403"/>
      <c r="BC485" s="196"/>
      <c r="BD485" s="404"/>
      <c r="BE485" s="403"/>
      <c r="BF485" s="196"/>
      <c r="BG485" s="404"/>
      <c r="BH485" s="403"/>
      <c r="BI485" s="196"/>
      <c r="BJ485" s="404"/>
      <c r="BK485" s="403"/>
      <c r="BL485" s="196"/>
      <c r="BM485" s="404"/>
      <c r="BN485" s="403"/>
      <c r="BO485" s="196"/>
      <c r="BP485" s="404"/>
      <c r="BQ485" s="403"/>
      <c r="BR485" s="196"/>
      <c r="BS485" s="404"/>
      <c r="BT485" s="403"/>
      <c r="BU485" s="196"/>
      <c r="BV485" s="404"/>
      <c r="BW485" s="403"/>
      <c r="BX485" s="196"/>
      <c r="BY485" s="404"/>
      <c r="BZ485" s="403"/>
      <c r="CA485" s="196"/>
      <c r="CB485" s="404"/>
      <c r="CC485" s="403"/>
      <c r="CD485" s="196"/>
      <c r="CE485" s="404"/>
      <c r="CF485" s="403"/>
      <c r="CG485" s="196"/>
      <c r="CH485" s="404"/>
      <c r="CI485" s="403"/>
      <c r="CJ485" s="196"/>
      <c r="CK485" s="404"/>
      <c r="CL485" s="403"/>
      <c r="CM485" s="196"/>
      <c r="CN485" s="404"/>
    </row>
    <row r="486" spans="7:92" x14ac:dyDescent="0.25">
      <c r="G486" s="390"/>
      <c r="H486" s="390"/>
      <c r="I486" s="390"/>
      <c r="J486" s="194"/>
      <c r="K486" s="195"/>
      <c r="L486" s="195"/>
      <c r="M486" s="195"/>
      <c r="N486" s="194"/>
      <c r="O486" s="196"/>
      <c r="P486" s="196"/>
      <c r="Q486" s="196"/>
      <c r="R486" s="196"/>
      <c r="T486" s="196"/>
      <c r="U486" s="196"/>
      <c r="V486" s="196"/>
      <c r="W486" s="196"/>
      <c r="X486" s="196"/>
      <c r="Y486" s="196"/>
      <c r="Z486" s="398"/>
      <c r="AA486" s="403"/>
      <c r="AB486" s="196"/>
      <c r="AC486" s="404"/>
      <c r="AD486" s="403"/>
      <c r="AE486" s="196"/>
      <c r="AF486" s="404"/>
      <c r="AG486" s="403"/>
      <c r="AH486" s="196"/>
      <c r="AI486" s="404"/>
      <c r="AJ486" s="403"/>
      <c r="AK486" s="196"/>
      <c r="AL486" s="404"/>
      <c r="AM486" s="403"/>
      <c r="AN486" s="196"/>
      <c r="AO486" s="404"/>
      <c r="AP486" s="403"/>
      <c r="AQ486" s="196"/>
      <c r="AR486" s="404"/>
      <c r="AS486" s="403"/>
      <c r="AT486" s="196"/>
      <c r="AU486" s="404"/>
      <c r="AV486" s="403"/>
      <c r="AW486" s="196"/>
      <c r="AX486" s="404"/>
      <c r="AY486" s="403"/>
      <c r="AZ486" s="196"/>
      <c r="BA486" s="404"/>
      <c r="BB486" s="403"/>
      <c r="BC486" s="196"/>
      <c r="BD486" s="404"/>
      <c r="BE486" s="403"/>
      <c r="BF486" s="196"/>
      <c r="BG486" s="404"/>
      <c r="BH486" s="403"/>
      <c r="BI486" s="196"/>
      <c r="BJ486" s="404"/>
      <c r="BK486" s="403"/>
      <c r="BL486" s="196"/>
      <c r="BM486" s="404"/>
      <c r="BN486" s="403"/>
      <c r="BO486" s="196"/>
      <c r="BP486" s="404"/>
      <c r="BQ486" s="403"/>
      <c r="BR486" s="196"/>
      <c r="BS486" s="404"/>
      <c r="BT486" s="403"/>
      <c r="BU486" s="196"/>
      <c r="BV486" s="404"/>
      <c r="BW486" s="403"/>
      <c r="BX486" s="196"/>
      <c r="BY486" s="404"/>
      <c r="BZ486" s="403"/>
      <c r="CA486" s="196"/>
      <c r="CB486" s="404"/>
      <c r="CC486" s="403"/>
      <c r="CD486" s="196"/>
      <c r="CE486" s="404"/>
      <c r="CF486" s="403"/>
      <c r="CG486" s="196"/>
      <c r="CH486" s="404"/>
      <c r="CI486" s="403"/>
      <c r="CJ486" s="196"/>
      <c r="CK486" s="404"/>
      <c r="CL486" s="403"/>
      <c r="CM486" s="196"/>
      <c r="CN486" s="404"/>
    </row>
    <row r="487" spans="7:92" x14ac:dyDescent="0.25">
      <c r="G487" s="390"/>
      <c r="H487" s="390"/>
      <c r="I487" s="390"/>
      <c r="J487" s="194"/>
      <c r="K487" s="195"/>
      <c r="L487" s="195"/>
      <c r="M487" s="195"/>
      <c r="N487" s="194"/>
      <c r="O487" s="196"/>
      <c r="P487" s="196"/>
      <c r="Q487" s="196"/>
      <c r="R487" s="196"/>
      <c r="T487" s="196"/>
      <c r="U487" s="196"/>
      <c r="V487" s="196"/>
      <c r="W487" s="196"/>
      <c r="X487" s="196"/>
      <c r="Y487" s="196"/>
      <c r="Z487" s="398"/>
      <c r="AA487" s="403"/>
      <c r="AB487" s="196"/>
      <c r="AC487" s="404"/>
      <c r="AD487" s="403"/>
      <c r="AE487" s="196"/>
      <c r="AF487" s="404"/>
      <c r="AG487" s="403"/>
      <c r="AH487" s="196"/>
      <c r="AI487" s="404"/>
      <c r="AJ487" s="403"/>
      <c r="AK487" s="196"/>
      <c r="AL487" s="404"/>
      <c r="AM487" s="403"/>
      <c r="AN487" s="196"/>
      <c r="AO487" s="404"/>
      <c r="AP487" s="403"/>
      <c r="AQ487" s="196"/>
      <c r="AR487" s="404"/>
      <c r="AS487" s="403"/>
      <c r="AT487" s="196"/>
      <c r="AU487" s="404"/>
      <c r="AV487" s="403"/>
      <c r="AW487" s="196"/>
      <c r="AX487" s="404"/>
      <c r="AY487" s="403"/>
      <c r="AZ487" s="196"/>
      <c r="BA487" s="404"/>
      <c r="BB487" s="403"/>
      <c r="BC487" s="196"/>
      <c r="BD487" s="404"/>
      <c r="BE487" s="403"/>
      <c r="BF487" s="196"/>
      <c r="BG487" s="404"/>
      <c r="BH487" s="403"/>
      <c r="BI487" s="196"/>
      <c r="BJ487" s="404"/>
      <c r="BK487" s="403"/>
      <c r="BL487" s="196"/>
      <c r="BM487" s="404"/>
      <c r="BN487" s="403"/>
      <c r="BO487" s="196"/>
      <c r="BP487" s="404"/>
      <c r="BQ487" s="403"/>
      <c r="BR487" s="196"/>
      <c r="BS487" s="404"/>
      <c r="BT487" s="403"/>
      <c r="BU487" s="196"/>
      <c r="BV487" s="404"/>
      <c r="BW487" s="403"/>
      <c r="BX487" s="196"/>
      <c r="BY487" s="404"/>
      <c r="BZ487" s="403"/>
      <c r="CA487" s="196"/>
      <c r="CB487" s="404"/>
      <c r="CC487" s="403"/>
      <c r="CD487" s="196"/>
      <c r="CE487" s="404"/>
      <c r="CF487" s="403"/>
      <c r="CG487" s="196"/>
      <c r="CH487" s="404"/>
      <c r="CI487" s="403"/>
      <c r="CJ487" s="196"/>
      <c r="CK487" s="404"/>
      <c r="CL487" s="403"/>
      <c r="CM487" s="196"/>
      <c r="CN487" s="404"/>
    </row>
    <row r="488" spans="7:92" x14ac:dyDescent="0.25">
      <c r="G488" s="390"/>
      <c r="H488" s="390"/>
      <c r="I488" s="390"/>
      <c r="J488" s="194"/>
      <c r="K488" s="195"/>
      <c r="L488" s="195"/>
      <c r="M488" s="195"/>
      <c r="N488" s="194"/>
      <c r="O488" s="196"/>
      <c r="P488" s="196"/>
      <c r="Q488" s="196"/>
      <c r="R488" s="196"/>
      <c r="T488" s="196"/>
      <c r="U488" s="196"/>
      <c r="V488" s="196"/>
      <c r="W488" s="196"/>
      <c r="X488" s="196"/>
      <c r="Y488" s="196"/>
      <c r="Z488" s="398"/>
      <c r="AA488" s="403"/>
      <c r="AB488" s="196"/>
      <c r="AC488" s="404"/>
      <c r="AD488" s="403"/>
      <c r="AE488" s="196"/>
      <c r="AF488" s="404"/>
      <c r="AG488" s="403"/>
      <c r="AH488" s="196"/>
      <c r="AI488" s="404"/>
      <c r="AJ488" s="403"/>
      <c r="AK488" s="196"/>
      <c r="AL488" s="404"/>
      <c r="AM488" s="403"/>
      <c r="AN488" s="196"/>
      <c r="AO488" s="404"/>
      <c r="AP488" s="403"/>
      <c r="AQ488" s="196"/>
      <c r="AR488" s="404"/>
      <c r="AS488" s="403"/>
      <c r="AT488" s="196"/>
      <c r="AU488" s="404"/>
      <c r="AV488" s="403"/>
      <c r="AW488" s="196"/>
      <c r="AX488" s="404"/>
      <c r="AY488" s="403"/>
      <c r="AZ488" s="196"/>
      <c r="BA488" s="404"/>
      <c r="BB488" s="403"/>
      <c r="BC488" s="196"/>
      <c r="BD488" s="404"/>
      <c r="BE488" s="403"/>
      <c r="BF488" s="196"/>
      <c r="BG488" s="404"/>
      <c r="BH488" s="403"/>
      <c r="BI488" s="196"/>
      <c r="BJ488" s="404"/>
      <c r="BK488" s="403"/>
      <c r="BL488" s="196"/>
      <c r="BM488" s="404"/>
      <c r="BN488" s="403"/>
      <c r="BO488" s="196"/>
      <c r="BP488" s="404"/>
      <c r="BQ488" s="403"/>
      <c r="BR488" s="196"/>
      <c r="BS488" s="404"/>
      <c r="BT488" s="403"/>
      <c r="BU488" s="196"/>
      <c r="BV488" s="404"/>
      <c r="BW488" s="403"/>
      <c r="BX488" s="196"/>
      <c r="BY488" s="404"/>
      <c r="BZ488" s="403"/>
      <c r="CA488" s="196"/>
      <c r="CB488" s="404"/>
      <c r="CC488" s="403"/>
      <c r="CD488" s="196"/>
      <c r="CE488" s="404"/>
      <c r="CF488" s="403"/>
      <c r="CG488" s="196"/>
      <c r="CH488" s="404"/>
      <c r="CI488" s="403"/>
      <c r="CJ488" s="196"/>
      <c r="CK488" s="404"/>
      <c r="CL488" s="403"/>
      <c r="CM488" s="196"/>
      <c r="CN488" s="404"/>
    </row>
    <row r="489" spans="7:92" x14ac:dyDescent="0.25">
      <c r="G489" s="390"/>
      <c r="H489" s="390"/>
      <c r="I489" s="390"/>
      <c r="J489" s="194"/>
      <c r="K489" s="195"/>
      <c r="L489" s="195"/>
      <c r="M489" s="195"/>
      <c r="N489" s="194"/>
      <c r="O489" s="196"/>
      <c r="P489" s="196"/>
      <c r="Q489" s="196"/>
      <c r="R489" s="196"/>
      <c r="T489" s="196"/>
      <c r="U489" s="196"/>
      <c r="V489" s="196"/>
      <c r="W489" s="196"/>
      <c r="X489" s="196"/>
      <c r="Y489" s="196"/>
      <c r="Z489" s="398"/>
      <c r="AA489" s="403"/>
      <c r="AB489" s="196"/>
      <c r="AC489" s="404"/>
      <c r="AD489" s="403"/>
      <c r="AE489" s="196"/>
      <c r="AF489" s="404"/>
      <c r="AG489" s="403"/>
      <c r="AH489" s="196"/>
      <c r="AI489" s="404"/>
      <c r="AJ489" s="403"/>
      <c r="AK489" s="196"/>
      <c r="AL489" s="404"/>
      <c r="AM489" s="403"/>
      <c r="AN489" s="196"/>
      <c r="AO489" s="404"/>
      <c r="AP489" s="403"/>
      <c r="AQ489" s="196"/>
      <c r="AR489" s="404"/>
      <c r="AS489" s="403"/>
      <c r="AT489" s="196"/>
      <c r="AU489" s="404"/>
      <c r="AV489" s="403"/>
      <c r="AW489" s="196"/>
      <c r="AX489" s="404"/>
      <c r="AY489" s="403"/>
      <c r="AZ489" s="196"/>
      <c r="BA489" s="404"/>
      <c r="BB489" s="403"/>
      <c r="BC489" s="196"/>
      <c r="BD489" s="404"/>
      <c r="BE489" s="403"/>
      <c r="BF489" s="196"/>
      <c r="BG489" s="404"/>
      <c r="BH489" s="403"/>
      <c r="BI489" s="196"/>
      <c r="BJ489" s="404"/>
      <c r="BK489" s="403"/>
      <c r="BL489" s="196"/>
      <c r="BM489" s="404"/>
      <c r="BN489" s="403"/>
      <c r="BO489" s="196"/>
      <c r="BP489" s="404"/>
      <c r="BQ489" s="403"/>
      <c r="BR489" s="196"/>
      <c r="BS489" s="404"/>
      <c r="BT489" s="403"/>
      <c r="BU489" s="196"/>
      <c r="BV489" s="404"/>
      <c r="BW489" s="403"/>
      <c r="BX489" s="196"/>
      <c r="BY489" s="404"/>
      <c r="BZ489" s="403"/>
      <c r="CA489" s="196"/>
      <c r="CB489" s="404"/>
      <c r="CC489" s="403"/>
      <c r="CD489" s="196"/>
      <c r="CE489" s="404"/>
      <c r="CF489" s="403"/>
      <c r="CG489" s="196"/>
      <c r="CH489" s="404"/>
      <c r="CI489" s="403"/>
      <c r="CJ489" s="196"/>
      <c r="CK489" s="404"/>
      <c r="CL489" s="403"/>
      <c r="CM489" s="196"/>
      <c r="CN489" s="404"/>
    </row>
    <row r="490" spans="7:92" x14ac:dyDescent="0.25">
      <c r="G490" s="390"/>
      <c r="H490" s="390"/>
      <c r="I490" s="390"/>
      <c r="J490" s="194"/>
      <c r="K490" s="195"/>
      <c r="L490" s="195"/>
      <c r="M490" s="195"/>
      <c r="N490" s="194"/>
      <c r="O490" s="196"/>
      <c r="P490" s="196"/>
      <c r="Q490" s="196"/>
      <c r="R490" s="196"/>
      <c r="T490" s="196"/>
      <c r="U490" s="196"/>
      <c r="V490" s="196"/>
      <c r="W490" s="196"/>
      <c r="X490" s="196"/>
      <c r="Y490" s="196"/>
      <c r="Z490" s="398"/>
      <c r="AA490" s="403"/>
      <c r="AB490" s="196"/>
      <c r="AC490" s="404"/>
      <c r="AD490" s="403"/>
      <c r="AE490" s="196"/>
      <c r="AF490" s="404"/>
      <c r="AG490" s="403"/>
      <c r="AH490" s="196"/>
      <c r="AI490" s="404"/>
      <c r="AJ490" s="403"/>
      <c r="AK490" s="196"/>
      <c r="AL490" s="404"/>
      <c r="AM490" s="403"/>
      <c r="AN490" s="196"/>
      <c r="AO490" s="404"/>
      <c r="AP490" s="403"/>
      <c r="AQ490" s="196"/>
      <c r="AR490" s="404"/>
      <c r="AS490" s="403"/>
      <c r="AT490" s="196"/>
      <c r="AU490" s="404"/>
      <c r="AV490" s="403"/>
      <c r="AW490" s="196"/>
      <c r="AX490" s="404"/>
      <c r="AY490" s="403"/>
      <c r="AZ490" s="196"/>
      <c r="BA490" s="404"/>
      <c r="BB490" s="403"/>
      <c r="BC490" s="196"/>
      <c r="BD490" s="404"/>
      <c r="BE490" s="403"/>
      <c r="BF490" s="196"/>
      <c r="BG490" s="404"/>
      <c r="BH490" s="403"/>
      <c r="BI490" s="196"/>
      <c r="BJ490" s="404"/>
      <c r="BK490" s="403"/>
      <c r="BL490" s="196"/>
      <c r="BM490" s="404"/>
      <c r="BN490" s="403"/>
      <c r="BO490" s="196"/>
      <c r="BP490" s="404"/>
      <c r="BQ490" s="403"/>
      <c r="BR490" s="196"/>
      <c r="BS490" s="404"/>
      <c r="BT490" s="403"/>
      <c r="BU490" s="196"/>
      <c r="BV490" s="404"/>
      <c r="BW490" s="403"/>
      <c r="BX490" s="196"/>
      <c r="BY490" s="404"/>
      <c r="BZ490" s="403"/>
      <c r="CA490" s="196"/>
      <c r="CB490" s="404"/>
      <c r="CC490" s="403"/>
      <c r="CD490" s="196"/>
      <c r="CE490" s="404"/>
      <c r="CF490" s="403"/>
      <c r="CG490" s="196"/>
      <c r="CH490" s="404"/>
      <c r="CI490" s="403"/>
      <c r="CJ490" s="196"/>
      <c r="CK490" s="404"/>
      <c r="CL490" s="403"/>
      <c r="CM490" s="196"/>
      <c r="CN490" s="404"/>
    </row>
    <row r="491" spans="7:92" x14ac:dyDescent="0.25">
      <c r="G491" s="390"/>
      <c r="H491" s="390"/>
      <c r="I491" s="390"/>
      <c r="J491" s="194"/>
      <c r="K491" s="195"/>
      <c r="L491" s="195"/>
      <c r="M491" s="195"/>
      <c r="N491" s="194"/>
      <c r="O491" s="196"/>
      <c r="P491" s="196"/>
      <c r="Q491" s="196"/>
      <c r="R491" s="196"/>
      <c r="T491" s="196"/>
      <c r="U491" s="196"/>
      <c r="V491" s="196"/>
      <c r="W491" s="196"/>
      <c r="X491" s="196"/>
      <c r="Y491" s="196"/>
      <c r="Z491" s="398"/>
      <c r="AA491" s="403"/>
      <c r="AB491" s="196"/>
      <c r="AC491" s="404"/>
      <c r="AD491" s="403"/>
      <c r="AE491" s="196"/>
      <c r="AF491" s="404"/>
      <c r="AG491" s="403"/>
      <c r="AH491" s="196"/>
      <c r="AI491" s="404"/>
      <c r="AJ491" s="403"/>
      <c r="AK491" s="196"/>
      <c r="AL491" s="404"/>
      <c r="AM491" s="403"/>
      <c r="AN491" s="196"/>
      <c r="AO491" s="404"/>
      <c r="AP491" s="403"/>
      <c r="AQ491" s="196"/>
      <c r="AR491" s="404"/>
      <c r="AS491" s="403"/>
      <c r="AT491" s="196"/>
      <c r="AU491" s="404"/>
      <c r="AV491" s="403"/>
      <c r="AW491" s="196"/>
      <c r="AX491" s="404"/>
      <c r="AY491" s="403"/>
      <c r="AZ491" s="196"/>
      <c r="BA491" s="404"/>
      <c r="BB491" s="403"/>
      <c r="BC491" s="196"/>
      <c r="BD491" s="404"/>
      <c r="BE491" s="403"/>
      <c r="BF491" s="196"/>
      <c r="BG491" s="404"/>
      <c r="BH491" s="403"/>
      <c r="BI491" s="196"/>
      <c r="BJ491" s="404"/>
      <c r="BK491" s="403"/>
      <c r="BL491" s="196"/>
      <c r="BM491" s="404"/>
      <c r="BN491" s="403"/>
      <c r="BO491" s="196"/>
      <c r="BP491" s="404"/>
      <c r="BQ491" s="403"/>
      <c r="BR491" s="196"/>
      <c r="BS491" s="404"/>
      <c r="BT491" s="403"/>
      <c r="BU491" s="196"/>
      <c r="BV491" s="404"/>
      <c r="BW491" s="403"/>
      <c r="BX491" s="196"/>
      <c r="BY491" s="404"/>
      <c r="BZ491" s="403"/>
      <c r="CA491" s="196"/>
      <c r="CB491" s="404"/>
      <c r="CC491" s="403"/>
      <c r="CD491" s="196"/>
      <c r="CE491" s="404"/>
      <c r="CF491" s="403"/>
      <c r="CG491" s="196"/>
      <c r="CH491" s="404"/>
      <c r="CI491" s="403"/>
      <c r="CJ491" s="196"/>
      <c r="CK491" s="404"/>
      <c r="CL491" s="403"/>
      <c r="CM491" s="196"/>
      <c r="CN491" s="404"/>
    </row>
    <row r="492" spans="7:92" x14ac:dyDescent="0.25">
      <c r="G492" s="390"/>
      <c r="H492" s="390"/>
      <c r="I492" s="390"/>
      <c r="J492" s="194"/>
      <c r="K492" s="195"/>
      <c r="L492" s="195"/>
      <c r="M492" s="195"/>
      <c r="N492" s="194"/>
      <c r="O492" s="196"/>
      <c r="P492" s="196"/>
      <c r="Q492" s="196"/>
      <c r="R492" s="196"/>
      <c r="T492" s="196"/>
      <c r="U492" s="196"/>
      <c r="V492" s="196"/>
      <c r="W492" s="196"/>
      <c r="X492" s="196"/>
      <c r="Y492" s="196"/>
      <c r="Z492" s="398"/>
      <c r="AA492" s="403"/>
      <c r="AB492" s="196"/>
      <c r="AC492" s="404"/>
      <c r="AD492" s="403"/>
      <c r="AE492" s="196"/>
      <c r="AF492" s="404"/>
      <c r="AG492" s="403"/>
      <c r="AH492" s="196"/>
      <c r="AI492" s="404"/>
      <c r="AJ492" s="403"/>
      <c r="AK492" s="196"/>
      <c r="AL492" s="404"/>
      <c r="AM492" s="403"/>
      <c r="AN492" s="196"/>
      <c r="AO492" s="404"/>
      <c r="AP492" s="403"/>
      <c r="AQ492" s="196"/>
      <c r="AR492" s="404"/>
      <c r="AS492" s="403"/>
      <c r="AT492" s="196"/>
      <c r="AU492" s="404"/>
      <c r="AV492" s="403"/>
      <c r="AW492" s="196"/>
      <c r="AX492" s="404"/>
      <c r="AY492" s="403"/>
      <c r="AZ492" s="196"/>
      <c r="BA492" s="404"/>
      <c r="BB492" s="403"/>
      <c r="BC492" s="196"/>
      <c r="BD492" s="404"/>
      <c r="BE492" s="403"/>
      <c r="BF492" s="196"/>
      <c r="BG492" s="404"/>
      <c r="BH492" s="403"/>
      <c r="BI492" s="196"/>
      <c r="BJ492" s="404"/>
      <c r="BK492" s="403"/>
      <c r="BL492" s="196"/>
      <c r="BM492" s="404"/>
      <c r="BN492" s="403"/>
      <c r="BO492" s="196"/>
      <c r="BP492" s="404"/>
      <c r="BQ492" s="403"/>
      <c r="BR492" s="196"/>
      <c r="BS492" s="404"/>
      <c r="BT492" s="403"/>
      <c r="BU492" s="196"/>
      <c r="BV492" s="404"/>
      <c r="BW492" s="403"/>
      <c r="BX492" s="196"/>
      <c r="BY492" s="404"/>
      <c r="BZ492" s="403"/>
      <c r="CA492" s="196"/>
      <c r="CB492" s="404"/>
      <c r="CC492" s="403"/>
      <c r="CD492" s="196"/>
      <c r="CE492" s="404"/>
      <c r="CF492" s="403"/>
      <c r="CG492" s="196"/>
      <c r="CH492" s="404"/>
      <c r="CI492" s="403"/>
      <c r="CJ492" s="196"/>
      <c r="CK492" s="404"/>
      <c r="CL492" s="403"/>
      <c r="CM492" s="196"/>
      <c r="CN492" s="404"/>
    </row>
    <row r="493" spans="7:92" x14ac:dyDescent="0.25">
      <c r="G493" s="390"/>
      <c r="H493" s="390"/>
      <c r="I493" s="390"/>
      <c r="J493" s="194"/>
      <c r="K493" s="195"/>
      <c r="L493" s="195"/>
      <c r="M493" s="195"/>
      <c r="N493" s="194"/>
      <c r="O493" s="196"/>
      <c r="P493" s="196"/>
      <c r="Q493" s="196"/>
      <c r="R493" s="196"/>
      <c r="T493" s="196"/>
      <c r="U493" s="196"/>
      <c r="V493" s="196"/>
      <c r="W493" s="196"/>
      <c r="X493" s="196"/>
      <c r="Y493" s="196"/>
      <c r="Z493" s="398"/>
      <c r="AA493" s="403"/>
      <c r="AB493" s="196"/>
      <c r="AC493" s="404"/>
      <c r="AD493" s="403"/>
      <c r="AE493" s="196"/>
      <c r="AF493" s="404"/>
      <c r="AG493" s="403"/>
      <c r="AH493" s="196"/>
      <c r="AI493" s="404"/>
      <c r="AJ493" s="403"/>
      <c r="AK493" s="196"/>
      <c r="AL493" s="404"/>
      <c r="AM493" s="403"/>
      <c r="AN493" s="196"/>
      <c r="AO493" s="404"/>
      <c r="AP493" s="403"/>
      <c r="AQ493" s="196"/>
      <c r="AR493" s="404"/>
      <c r="AS493" s="403"/>
      <c r="AT493" s="196"/>
      <c r="AU493" s="404"/>
      <c r="AV493" s="403"/>
      <c r="AW493" s="196"/>
      <c r="AX493" s="404"/>
      <c r="AY493" s="403"/>
      <c r="AZ493" s="196"/>
      <c r="BA493" s="404"/>
      <c r="BB493" s="403"/>
      <c r="BC493" s="196"/>
      <c r="BD493" s="404"/>
      <c r="BE493" s="403"/>
      <c r="BF493" s="196"/>
      <c r="BG493" s="404"/>
      <c r="BH493" s="403"/>
      <c r="BI493" s="196"/>
      <c r="BJ493" s="404"/>
      <c r="BK493" s="403"/>
      <c r="BL493" s="196"/>
      <c r="BM493" s="404"/>
      <c r="BN493" s="403"/>
      <c r="BO493" s="196"/>
      <c r="BP493" s="404"/>
      <c r="BQ493" s="403"/>
      <c r="BR493" s="196"/>
      <c r="BS493" s="404"/>
      <c r="BT493" s="403"/>
      <c r="BU493" s="196"/>
      <c r="BV493" s="404"/>
      <c r="BW493" s="403"/>
      <c r="BX493" s="196"/>
      <c r="BY493" s="404"/>
      <c r="BZ493" s="403"/>
      <c r="CA493" s="196"/>
      <c r="CB493" s="404"/>
      <c r="CC493" s="403"/>
      <c r="CD493" s="196"/>
      <c r="CE493" s="404"/>
      <c r="CF493" s="403"/>
      <c r="CG493" s="196"/>
      <c r="CH493" s="404"/>
      <c r="CI493" s="403"/>
      <c r="CJ493" s="196"/>
      <c r="CK493" s="404"/>
      <c r="CL493" s="403"/>
      <c r="CM493" s="196"/>
      <c r="CN493" s="404"/>
    </row>
    <row r="494" spans="7:92" x14ac:dyDescent="0.25">
      <c r="G494" s="390"/>
      <c r="H494" s="390"/>
      <c r="I494" s="390"/>
      <c r="J494" s="194"/>
      <c r="K494" s="195"/>
      <c r="L494" s="195"/>
      <c r="M494" s="195"/>
      <c r="N494" s="194"/>
      <c r="O494" s="196"/>
      <c r="P494" s="196"/>
      <c r="Q494" s="196"/>
      <c r="R494" s="196"/>
      <c r="T494" s="196"/>
      <c r="U494" s="196"/>
      <c r="V494" s="196"/>
      <c r="W494" s="196"/>
      <c r="X494" s="196"/>
      <c r="Y494" s="196"/>
      <c r="Z494" s="398"/>
      <c r="AA494" s="403"/>
      <c r="AB494" s="196"/>
      <c r="AC494" s="404"/>
      <c r="AD494" s="403"/>
      <c r="AE494" s="196"/>
      <c r="AF494" s="404"/>
      <c r="AG494" s="403"/>
      <c r="AH494" s="196"/>
      <c r="AI494" s="404"/>
      <c r="AJ494" s="403"/>
      <c r="AK494" s="196"/>
      <c r="AL494" s="404"/>
      <c r="AM494" s="403"/>
      <c r="AN494" s="196"/>
      <c r="AO494" s="404"/>
      <c r="AP494" s="403"/>
      <c r="AQ494" s="196"/>
      <c r="AR494" s="404"/>
      <c r="AS494" s="403"/>
      <c r="AT494" s="196"/>
      <c r="AU494" s="404"/>
      <c r="AV494" s="403"/>
      <c r="AW494" s="196"/>
      <c r="AX494" s="404"/>
      <c r="AY494" s="403"/>
      <c r="AZ494" s="196"/>
      <c r="BA494" s="404"/>
      <c r="BB494" s="403"/>
      <c r="BC494" s="196"/>
      <c r="BD494" s="404"/>
      <c r="BE494" s="403"/>
      <c r="BF494" s="196"/>
      <c r="BG494" s="404"/>
      <c r="BH494" s="403"/>
      <c r="BI494" s="196"/>
      <c r="BJ494" s="404"/>
      <c r="BK494" s="403"/>
      <c r="BL494" s="196"/>
      <c r="BM494" s="404"/>
      <c r="BN494" s="403"/>
      <c r="BO494" s="196"/>
      <c r="BP494" s="404"/>
      <c r="BQ494" s="403"/>
      <c r="BR494" s="196"/>
      <c r="BS494" s="404"/>
      <c r="BT494" s="403"/>
      <c r="BU494" s="196"/>
      <c r="BV494" s="404"/>
      <c r="BW494" s="403"/>
      <c r="BX494" s="196"/>
      <c r="BY494" s="404"/>
      <c r="BZ494" s="403"/>
      <c r="CA494" s="196"/>
      <c r="CB494" s="404"/>
      <c r="CC494" s="403"/>
      <c r="CD494" s="196"/>
      <c r="CE494" s="404"/>
      <c r="CF494" s="403"/>
      <c r="CG494" s="196"/>
      <c r="CH494" s="404"/>
      <c r="CI494" s="403"/>
      <c r="CJ494" s="196"/>
      <c r="CK494" s="404"/>
      <c r="CL494" s="403"/>
      <c r="CM494" s="196"/>
      <c r="CN494" s="404"/>
    </row>
    <row r="495" spans="7:92" x14ac:dyDescent="0.25">
      <c r="G495" s="390"/>
      <c r="H495" s="390"/>
      <c r="I495" s="390"/>
      <c r="J495" s="194"/>
      <c r="K495" s="195"/>
      <c r="L495" s="195"/>
      <c r="M495" s="195"/>
      <c r="N495" s="194"/>
      <c r="O495" s="196"/>
      <c r="P495" s="196"/>
      <c r="Q495" s="196"/>
      <c r="R495" s="196"/>
      <c r="T495" s="196"/>
      <c r="U495" s="196"/>
      <c r="V495" s="196"/>
      <c r="W495" s="196"/>
      <c r="X495" s="196"/>
      <c r="Y495" s="196"/>
      <c r="Z495" s="398"/>
      <c r="AA495" s="403"/>
      <c r="AB495" s="196"/>
      <c r="AC495" s="404"/>
      <c r="AD495" s="403"/>
      <c r="AE495" s="196"/>
      <c r="AF495" s="404"/>
      <c r="AG495" s="403"/>
      <c r="AH495" s="196"/>
      <c r="AI495" s="404"/>
      <c r="AJ495" s="403"/>
      <c r="AK495" s="196"/>
      <c r="AL495" s="404"/>
      <c r="AM495" s="403"/>
      <c r="AN495" s="196"/>
      <c r="AO495" s="404"/>
      <c r="AP495" s="403"/>
      <c r="AQ495" s="196"/>
      <c r="AR495" s="404"/>
      <c r="AS495" s="403"/>
      <c r="AT495" s="196"/>
      <c r="AU495" s="404"/>
      <c r="AV495" s="403"/>
      <c r="AW495" s="196"/>
      <c r="AX495" s="404"/>
      <c r="AY495" s="403"/>
      <c r="AZ495" s="196"/>
      <c r="BA495" s="404"/>
      <c r="BB495" s="403"/>
      <c r="BC495" s="196"/>
      <c r="BD495" s="404"/>
      <c r="BE495" s="403"/>
      <c r="BF495" s="196"/>
      <c r="BG495" s="404"/>
      <c r="BH495" s="403"/>
      <c r="BI495" s="196"/>
      <c r="BJ495" s="404"/>
      <c r="BK495" s="403"/>
      <c r="BL495" s="196"/>
      <c r="BM495" s="404"/>
      <c r="BN495" s="403"/>
      <c r="BO495" s="196"/>
      <c r="BP495" s="404"/>
      <c r="BQ495" s="403"/>
      <c r="BR495" s="196"/>
      <c r="BS495" s="404"/>
      <c r="BT495" s="403"/>
      <c r="BU495" s="196"/>
      <c r="BV495" s="404"/>
      <c r="BW495" s="403"/>
      <c r="BX495" s="196"/>
      <c r="BY495" s="404"/>
      <c r="BZ495" s="403"/>
      <c r="CA495" s="196"/>
      <c r="CB495" s="404"/>
      <c r="CC495" s="403"/>
      <c r="CD495" s="196"/>
      <c r="CE495" s="404"/>
      <c r="CF495" s="403"/>
      <c r="CG495" s="196"/>
      <c r="CH495" s="404"/>
      <c r="CI495" s="403"/>
      <c r="CJ495" s="196"/>
      <c r="CK495" s="404"/>
      <c r="CL495" s="403"/>
      <c r="CM495" s="196"/>
      <c r="CN495" s="404"/>
    </row>
    <row r="496" spans="7:92" x14ac:dyDescent="0.25">
      <c r="G496" s="390"/>
      <c r="H496" s="390"/>
      <c r="I496" s="390"/>
      <c r="J496" s="194"/>
      <c r="K496" s="195"/>
      <c r="L496" s="195"/>
      <c r="M496" s="195"/>
      <c r="N496" s="194"/>
      <c r="O496" s="196"/>
      <c r="P496" s="196"/>
      <c r="Q496" s="196"/>
      <c r="R496" s="196"/>
      <c r="T496" s="196"/>
      <c r="U496" s="196"/>
      <c r="V496" s="196"/>
      <c r="W496" s="196"/>
      <c r="X496" s="196"/>
      <c r="Y496" s="196"/>
      <c r="Z496" s="398"/>
      <c r="AA496" s="403"/>
      <c r="AB496" s="196"/>
      <c r="AC496" s="404"/>
      <c r="AD496" s="403"/>
      <c r="AE496" s="196"/>
      <c r="AF496" s="404"/>
      <c r="AG496" s="403"/>
      <c r="AH496" s="196"/>
      <c r="AI496" s="404"/>
      <c r="AJ496" s="403"/>
      <c r="AK496" s="196"/>
      <c r="AL496" s="404"/>
      <c r="AM496" s="403"/>
      <c r="AN496" s="196"/>
      <c r="AO496" s="404"/>
      <c r="AP496" s="403"/>
      <c r="AQ496" s="196"/>
      <c r="AR496" s="404"/>
      <c r="AS496" s="403"/>
      <c r="AT496" s="196"/>
      <c r="AU496" s="404"/>
      <c r="AV496" s="403"/>
      <c r="AW496" s="196"/>
      <c r="AX496" s="404"/>
      <c r="AY496" s="403"/>
      <c r="AZ496" s="196"/>
      <c r="BA496" s="404"/>
      <c r="BB496" s="403"/>
      <c r="BC496" s="196"/>
      <c r="BD496" s="404"/>
      <c r="BE496" s="403"/>
      <c r="BF496" s="196"/>
      <c r="BG496" s="404"/>
      <c r="BH496" s="403"/>
      <c r="BI496" s="196"/>
      <c r="BJ496" s="404"/>
      <c r="BK496" s="403"/>
      <c r="BL496" s="196"/>
      <c r="BM496" s="404"/>
      <c r="BN496" s="403"/>
      <c r="BO496" s="196"/>
      <c r="BP496" s="404"/>
      <c r="BQ496" s="403"/>
      <c r="BR496" s="196"/>
      <c r="BS496" s="404"/>
      <c r="BT496" s="403"/>
      <c r="BU496" s="196"/>
      <c r="BV496" s="404"/>
      <c r="BW496" s="403"/>
      <c r="BX496" s="196"/>
      <c r="BY496" s="404"/>
      <c r="BZ496" s="403"/>
      <c r="CA496" s="196"/>
      <c r="CB496" s="404"/>
      <c r="CC496" s="403"/>
      <c r="CD496" s="196"/>
      <c r="CE496" s="404"/>
      <c r="CF496" s="403"/>
      <c r="CG496" s="196"/>
      <c r="CH496" s="404"/>
      <c r="CI496" s="403"/>
      <c r="CJ496" s="196"/>
      <c r="CK496" s="404"/>
      <c r="CL496" s="403"/>
      <c r="CM496" s="196"/>
      <c r="CN496" s="404"/>
    </row>
    <row r="497" spans="7:92" x14ac:dyDescent="0.25">
      <c r="G497" s="390"/>
      <c r="H497" s="390"/>
      <c r="I497" s="390"/>
      <c r="J497" s="194"/>
      <c r="K497" s="195"/>
      <c r="L497" s="195"/>
      <c r="M497" s="195"/>
      <c r="N497" s="194"/>
      <c r="O497" s="196"/>
      <c r="P497" s="196"/>
      <c r="Q497" s="196"/>
      <c r="R497" s="196"/>
      <c r="T497" s="196"/>
      <c r="U497" s="196"/>
      <c r="V497" s="196"/>
      <c r="W497" s="196"/>
      <c r="X497" s="196"/>
      <c r="Y497" s="196"/>
      <c r="Z497" s="398"/>
      <c r="AA497" s="403"/>
      <c r="AB497" s="196"/>
      <c r="AC497" s="404"/>
      <c r="AD497" s="403"/>
      <c r="AE497" s="196"/>
      <c r="AF497" s="404"/>
      <c r="AG497" s="403"/>
      <c r="AH497" s="196"/>
      <c r="AI497" s="404"/>
      <c r="AJ497" s="403"/>
      <c r="AK497" s="196"/>
      <c r="AL497" s="404"/>
      <c r="AM497" s="403"/>
      <c r="AN497" s="196"/>
      <c r="AO497" s="404"/>
      <c r="AP497" s="403"/>
      <c r="AQ497" s="196"/>
      <c r="AR497" s="404"/>
      <c r="AS497" s="403"/>
      <c r="AT497" s="196"/>
      <c r="AU497" s="404"/>
      <c r="AV497" s="403"/>
      <c r="AW497" s="196"/>
      <c r="AX497" s="404"/>
      <c r="AY497" s="403"/>
      <c r="AZ497" s="196"/>
      <c r="BA497" s="404"/>
      <c r="BB497" s="403"/>
      <c r="BC497" s="196"/>
      <c r="BD497" s="404"/>
      <c r="BE497" s="403"/>
      <c r="BF497" s="196"/>
      <c r="BG497" s="404"/>
      <c r="BH497" s="403"/>
      <c r="BI497" s="196"/>
      <c r="BJ497" s="404"/>
      <c r="BK497" s="403"/>
      <c r="BL497" s="196"/>
      <c r="BM497" s="404"/>
      <c r="BN497" s="403"/>
      <c r="BO497" s="196"/>
      <c r="BP497" s="404"/>
      <c r="BQ497" s="403"/>
      <c r="BR497" s="196"/>
      <c r="BS497" s="404"/>
      <c r="BT497" s="403"/>
      <c r="BU497" s="196"/>
      <c r="BV497" s="404"/>
      <c r="BW497" s="403"/>
      <c r="BX497" s="196"/>
      <c r="BY497" s="404"/>
      <c r="BZ497" s="403"/>
      <c r="CA497" s="196"/>
      <c r="CB497" s="404"/>
      <c r="CC497" s="403"/>
      <c r="CD497" s="196"/>
      <c r="CE497" s="404"/>
      <c r="CF497" s="403"/>
      <c r="CG497" s="196"/>
      <c r="CH497" s="404"/>
      <c r="CI497" s="403"/>
      <c r="CJ497" s="196"/>
      <c r="CK497" s="404"/>
      <c r="CL497" s="403"/>
      <c r="CM497" s="196"/>
      <c r="CN497" s="404"/>
    </row>
    <row r="498" spans="7:92" x14ac:dyDescent="0.25">
      <c r="G498" s="390"/>
      <c r="H498" s="390"/>
      <c r="I498" s="390"/>
      <c r="J498" s="194"/>
      <c r="K498" s="195"/>
      <c r="L498" s="195"/>
      <c r="M498" s="195"/>
      <c r="N498" s="194"/>
      <c r="O498" s="196"/>
      <c r="P498" s="196"/>
      <c r="Q498" s="196"/>
      <c r="R498" s="196"/>
      <c r="T498" s="196"/>
      <c r="U498" s="196"/>
      <c r="V498" s="196"/>
      <c r="W498" s="196"/>
      <c r="X498" s="196"/>
      <c r="Y498" s="196"/>
      <c r="Z498" s="398"/>
      <c r="AA498" s="403"/>
      <c r="AB498" s="196"/>
      <c r="AC498" s="404"/>
      <c r="AD498" s="403"/>
      <c r="AE498" s="196"/>
      <c r="AF498" s="404"/>
      <c r="AG498" s="403"/>
      <c r="AH498" s="196"/>
      <c r="AI498" s="404"/>
      <c r="AJ498" s="403"/>
      <c r="AK498" s="196"/>
      <c r="AL498" s="404"/>
      <c r="AM498" s="403"/>
      <c r="AN498" s="196"/>
      <c r="AO498" s="404"/>
      <c r="AP498" s="403"/>
      <c r="AQ498" s="196"/>
      <c r="AR498" s="404"/>
      <c r="AS498" s="403"/>
      <c r="AT498" s="196"/>
      <c r="AU498" s="404"/>
      <c r="AV498" s="403"/>
      <c r="AW498" s="196"/>
      <c r="AX498" s="404"/>
      <c r="AY498" s="403"/>
      <c r="AZ498" s="196"/>
      <c r="BA498" s="404"/>
      <c r="BB498" s="403"/>
      <c r="BC498" s="196"/>
      <c r="BD498" s="404"/>
      <c r="BE498" s="403"/>
      <c r="BF498" s="196"/>
      <c r="BG498" s="404"/>
      <c r="BH498" s="403"/>
      <c r="BI498" s="196"/>
      <c r="BJ498" s="404"/>
      <c r="BK498" s="403"/>
      <c r="BL498" s="196"/>
      <c r="BM498" s="404"/>
      <c r="BN498" s="403"/>
      <c r="BO498" s="196"/>
      <c r="BP498" s="404"/>
      <c r="BQ498" s="403"/>
      <c r="BR498" s="196"/>
      <c r="BS498" s="404"/>
      <c r="BT498" s="403"/>
      <c r="BU498" s="196"/>
      <c r="BV498" s="404"/>
      <c r="BW498" s="403"/>
      <c r="BX498" s="196"/>
      <c r="BY498" s="404"/>
      <c r="BZ498" s="403"/>
      <c r="CA498" s="196"/>
      <c r="CB498" s="404"/>
      <c r="CC498" s="403"/>
      <c r="CD498" s="196"/>
      <c r="CE498" s="404"/>
      <c r="CF498" s="403"/>
      <c r="CG498" s="196"/>
      <c r="CH498" s="404"/>
      <c r="CI498" s="403"/>
      <c r="CJ498" s="196"/>
      <c r="CK498" s="404"/>
      <c r="CL498" s="403"/>
      <c r="CM498" s="196"/>
      <c r="CN498" s="404"/>
    </row>
    <row r="499" spans="7:92" x14ac:dyDescent="0.25">
      <c r="G499" s="390"/>
      <c r="H499" s="390"/>
      <c r="I499" s="390"/>
      <c r="J499" s="194"/>
      <c r="K499" s="195"/>
      <c r="L499" s="195"/>
      <c r="M499" s="195"/>
      <c r="N499" s="194"/>
      <c r="O499" s="196"/>
      <c r="P499" s="196"/>
      <c r="Q499" s="196"/>
      <c r="R499" s="196"/>
      <c r="T499" s="196"/>
      <c r="U499" s="196"/>
      <c r="V499" s="196"/>
      <c r="W499" s="196"/>
      <c r="X499" s="196"/>
      <c r="Y499" s="196"/>
      <c r="Z499" s="398"/>
      <c r="AA499" s="403"/>
      <c r="AB499" s="196"/>
      <c r="AC499" s="404"/>
      <c r="AD499" s="403"/>
      <c r="AE499" s="196"/>
      <c r="AF499" s="404"/>
      <c r="AG499" s="403"/>
      <c r="AH499" s="196"/>
      <c r="AI499" s="404"/>
      <c r="AJ499" s="403"/>
      <c r="AK499" s="196"/>
      <c r="AL499" s="404"/>
      <c r="AM499" s="403"/>
      <c r="AN499" s="196"/>
      <c r="AO499" s="404"/>
      <c r="AP499" s="403"/>
      <c r="AQ499" s="196"/>
      <c r="AR499" s="404"/>
      <c r="AS499" s="403"/>
      <c r="AT499" s="196"/>
      <c r="AU499" s="404"/>
      <c r="AV499" s="403"/>
      <c r="AW499" s="196"/>
      <c r="AX499" s="404"/>
      <c r="AY499" s="403"/>
      <c r="AZ499" s="196"/>
      <c r="BA499" s="404"/>
      <c r="BB499" s="403"/>
      <c r="BC499" s="196"/>
      <c r="BD499" s="404"/>
      <c r="BE499" s="403"/>
      <c r="BF499" s="196"/>
      <c r="BG499" s="404"/>
      <c r="BH499" s="403"/>
      <c r="BI499" s="196"/>
      <c r="BJ499" s="404"/>
      <c r="BK499" s="403"/>
      <c r="BL499" s="196"/>
      <c r="BM499" s="404"/>
      <c r="BN499" s="403"/>
      <c r="BO499" s="196"/>
      <c r="BP499" s="404"/>
      <c r="BQ499" s="403"/>
      <c r="BR499" s="196"/>
      <c r="BS499" s="404"/>
      <c r="BT499" s="403"/>
      <c r="BU499" s="196"/>
      <c r="BV499" s="404"/>
      <c r="BW499" s="403"/>
      <c r="BX499" s="196"/>
      <c r="BY499" s="404"/>
      <c r="BZ499" s="403"/>
      <c r="CA499" s="196"/>
      <c r="CB499" s="404"/>
      <c r="CC499" s="403"/>
      <c r="CD499" s="196"/>
      <c r="CE499" s="404"/>
      <c r="CF499" s="403"/>
      <c r="CG499" s="196"/>
      <c r="CH499" s="404"/>
      <c r="CI499" s="403"/>
      <c r="CJ499" s="196"/>
      <c r="CK499" s="404"/>
      <c r="CL499" s="403"/>
      <c r="CM499" s="196"/>
      <c r="CN499" s="404"/>
    </row>
    <row r="500" spans="7:92" x14ac:dyDescent="0.25">
      <c r="G500" s="390"/>
      <c r="H500" s="390"/>
      <c r="I500" s="390"/>
      <c r="J500" s="194"/>
      <c r="K500" s="195"/>
      <c r="L500" s="195"/>
      <c r="M500" s="195"/>
      <c r="N500" s="194"/>
      <c r="O500" s="196"/>
      <c r="P500" s="196"/>
      <c r="Q500" s="196"/>
      <c r="R500" s="196"/>
      <c r="T500" s="196"/>
      <c r="U500" s="196"/>
      <c r="V500" s="196"/>
      <c r="W500" s="196"/>
      <c r="X500" s="196"/>
      <c r="Y500" s="196"/>
      <c r="Z500" s="398"/>
      <c r="AA500" s="403"/>
      <c r="AB500" s="196"/>
      <c r="AC500" s="404"/>
      <c r="AD500" s="403"/>
      <c r="AE500" s="196"/>
      <c r="AF500" s="404"/>
      <c r="AG500" s="403"/>
      <c r="AH500" s="196"/>
      <c r="AI500" s="404"/>
      <c r="AJ500" s="403"/>
      <c r="AK500" s="196"/>
      <c r="AL500" s="404"/>
      <c r="AM500" s="403"/>
      <c r="AN500" s="196"/>
      <c r="AO500" s="404"/>
      <c r="AP500" s="403"/>
      <c r="AQ500" s="196"/>
      <c r="AR500" s="404"/>
      <c r="AS500" s="403"/>
      <c r="AT500" s="196"/>
      <c r="AU500" s="404"/>
      <c r="AV500" s="403"/>
      <c r="AW500" s="196"/>
      <c r="AX500" s="404"/>
      <c r="AY500" s="403"/>
      <c r="AZ500" s="196"/>
      <c r="BA500" s="404"/>
      <c r="BB500" s="403"/>
      <c r="BC500" s="196"/>
      <c r="BD500" s="404"/>
      <c r="BE500" s="403"/>
      <c r="BF500" s="196"/>
      <c r="BG500" s="404"/>
      <c r="BH500" s="403"/>
      <c r="BI500" s="196"/>
      <c r="BJ500" s="404"/>
      <c r="BK500" s="403"/>
      <c r="BL500" s="196"/>
      <c r="BM500" s="404"/>
      <c r="BN500" s="403"/>
      <c r="BO500" s="196"/>
      <c r="BP500" s="404"/>
      <c r="BQ500" s="403"/>
      <c r="BR500" s="196"/>
      <c r="BS500" s="404"/>
      <c r="BT500" s="403"/>
      <c r="BU500" s="196"/>
      <c r="BV500" s="404"/>
      <c r="BW500" s="403"/>
      <c r="BX500" s="196"/>
      <c r="BY500" s="404"/>
      <c r="BZ500" s="403"/>
      <c r="CA500" s="196"/>
      <c r="CB500" s="404"/>
      <c r="CC500" s="403"/>
      <c r="CD500" s="196"/>
      <c r="CE500" s="404"/>
      <c r="CF500" s="403"/>
      <c r="CG500" s="196"/>
      <c r="CH500" s="404"/>
      <c r="CI500" s="403"/>
      <c r="CJ500" s="196"/>
      <c r="CK500" s="404"/>
      <c r="CL500" s="403"/>
      <c r="CM500" s="196"/>
      <c r="CN500" s="404"/>
    </row>
    <row r="501" spans="7:92" x14ac:dyDescent="0.25">
      <c r="G501" s="390"/>
      <c r="H501" s="390"/>
      <c r="I501" s="390"/>
      <c r="J501" s="194"/>
      <c r="K501" s="195"/>
      <c r="L501" s="195"/>
      <c r="M501" s="195"/>
      <c r="N501" s="194"/>
      <c r="O501" s="196"/>
      <c r="P501" s="196"/>
      <c r="Q501" s="196"/>
      <c r="R501" s="196"/>
      <c r="T501" s="196"/>
      <c r="U501" s="196"/>
      <c r="V501" s="196"/>
      <c r="W501" s="196"/>
      <c r="X501" s="196"/>
      <c r="Y501" s="196"/>
      <c r="Z501" s="398"/>
      <c r="AA501" s="403"/>
      <c r="AB501" s="196"/>
      <c r="AC501" s="404"/>
      <c r="AD501" s="403"/>
      <c r="AE501" s="196"/>
      <c r="AF501" s="404"/>
      <c r="AG501" s="403"/>
      <c r="AH501" s="196"/>
      <c r="AI501" s="404"/>
      <c r="AJ501" s="403"/>
      <c r="AK501" s="196"/>
      <c r="AL501" s="404"/>
      <c r="AM501" s="403"/>
      <c r="AN501" s="196"/>
      <c r="AO501" s="404"/>
      <c r="AP501" s="403"/>
      <c r="AQ501" s="196"/>
      <c r="AR501" s="404"/>
      <c r="AS501" s="403"/>
      <c r="AT501" s="196"/>
      <c r="AU501" s="404"/>
      <c r="AV501" s="403"/>
      <c r="AW501" s="196"/>
      <c r="AX501" s="404"/>
      <c r="AY501" s="403"/>
      <c r="AZ501" s="196"/>
      <c r="BA501" s="404"/>
      <c r="BB501" s="403"/>
      <c r="BC501" s="196"/>
      <c r="BD501" s="404"/>
      <c r="BE501" s="403"/>
      <c r="BF501" s="196"/>
      <c r="BG501" s="404"/>
      <c r="BH501" s="403"/>
      <c r="BI501" s="196"/>
      <c r="BJ501" s="404"/>
      <c r="BK501" s="403"/>
      <c r="BL501" s="196"/>
      <c r="BM501" s="404"/>
      <c r="BN501" s="403"/>
      <c r="BO501" s="196"/>
      <c r="BP501" s="404"/>
      <c r="BQ501" s="403"/>
      <c r="BR501" s="196"/>
      <c r="BS501" s="404"/>
      <c r="BT501" s="403"/>
      <c r="BU501" s="196"/>
      <c r="BV501" s="404"/>
      <c r="BW501" s="403"/>
      <c r="BX501" s="196"/>
      <c r="BY501" s="404"/>
      <c r="BZ501" s="403"/>
      <c r="CA501" s="196"/>
      <c r="CB501" s="404"/>
      <c r="CC501" s="403"/>
      <c r="CD501" s="196"/>
      <c r="CE501" s="404"/>
      <c r="CF501" s="403"/>
      <c r="CG501" s="196"/>
      <c r="CH501" s="404"/>
      <c r="CI501" s="403"/>
      <c r="CJ501" s="196"/>
      <c r="CK501" s="404"/>
      <c r="CL501" s="403"/>
      <c r="CM501" s="196"/>
      <c r="CN501" s="404"/>
    </row>
    <row r="502" spans="7:92" x14ac:dyDescent="0.25">
      <c r="G502" s="390"/>
      <c r="H502" s="390"/>
      <c r="I502" s="390"/>
      <c r="J502" s="194"/>
      <c r="K502" s="195"/>
      <c r="L502" s="195"/>
      <c r="M502" s="195"/>
      <c r="N502" s="194"/>
      <c r="O502" s="196"/>
      <c r="P502" s="196"/>
      <c r="Q502" s="196"/>
      <c r="R502" s="196"/>
      <c r="T502" s="196"/>
      <c r="U502" s="196"/>
      <c r="V502" s="196"/>
      <c r="W502" s="196"/>
      <c r="X502" s="196"/>
      <c r="Y502" s="196"/>
      <c r="Z502" s="398"/>
      <c r="AA502" s="403"/>
      <c r="AB502" s="196"/>
      <c r="AC502" s="404"/>
      <c r="AD502" s="403"/>
      <c r="AE502" s="196"/>
      <c r="AF502" s="404"/>
      <c r="AG502" s="403"/>
      <c r="AH502" s="196"/>
      <c r="AI502" s="404"/>
      <c r="AJ502" s="403"/>
      <c r="AK502" s="196"/>
      <c r="AL502" s="404"/>
      <c r="AM502" s="403"/>
      <c r="AN502" s="196"/>
      <c r="AO502" s="404"/>
      <c r="AP502" s="403"/>
      <c r="AQ502" s="196"/>
      <c r="AR502" s="404"/>
      <c r="AS502" s="403"/>
      <c r="AT502" s="196"/>
      <c r="AU502" s="404"/>
      <c r="AV502" s="403"/>
      <c r="AW502" s="196"/>
      <c r="AX502" s="404"/>
      <c r="AY502" s="403"/>
      <c r="AZ502" s="196"/>
      <c r="BA502" s="404"/>
      <c r="BB502" s="403"/>
      <c r="BC502" s="196"/>
      <c r="BD502" s="404"/>
      <c r="BE502" s="403"/>
      <c r="BF502" s="196"/>
      <c r="BG502" s="404"/>
      <c r="BH502" s="403"/>
      <c r="BI502" s="196"/>
      <c r="BJ502" s="404"/>
      <c r="BK502" s="403"/>
      <c r="BL502" s="196"/>
      <c r="BM502" s="404"/>
      <c r="BN502" s="403"/>
      <c r="BO502" s="196"/>
      <c r="BP502" s="404"/>
      <c r="BQ502" s="403"/>
      <c r="BR502" s="196"/>
      <c r="BS502" s="404"/>
      <c r="BT502" s="403"/>
      <c r="BU502" s="196"/>
      <c r="BV502" s="404"/>
      <c r="BW502" s="403"/>
      <c r="BX502" s="196"/>
      <c r="BY502" s="404"/>
      <c r="BZ502" s="403"/>
      <c r="CA502" s="196"/>
      <c r="CB502" s="404"/>
      <c r="CC502" s="403"/>
      <c r="CD502" s="196"/>
      <c r="CE502" s="404"/>
      <c r="CF502" s="403"/>
      <c r="CG502" s="196"/>
      <c r="CH502" s="404"/>
      <c r="CI502" s="403"/>
      <c r="CJ502" s="196"/>
      <c r="CK502" s="404"/>
      <c r="CL502" s="403"/>
      <c r="CM502" s="196"/>
      <c r="CN502" s="404"/>
    </row>
    <row r="503" spans="7:92" x14ac:dyDescent="0.25">
      <c r="G503" s="390"/>
      <c r="H503" s="390"/>
      <c r="I503" s="390"/>
      <c r="J503" s="194"/>
      <c r="K503" s="195"/>
      <c r="L503" s="195"/>
      <c r="M503" s="195"/>
      <c r="N503" s="194"/>
      <c r="O503" s="196"/>
      <c r="P503" s="196"/>
      <c r="Q503" s="196"/>
      <c r="R503" s="196"/>
      <c r="T503" s="196"/>
      <c r="U503" s="196"/>
      <c r="V503" s="196"/>
      <c r="W503" s="196"/>
      <c r="X503" s="196"/>
      <c r="Y503" s="196"/>
      <c r="Z503" s="398"/>
      <c r="AA503" s="403"/>
      <c r="AB503" s="196"/>
      <c r="AC503" s="404"/>
      <c r="AD503" s="403"/>
      <c r="AE503" s="196"/>
      <c r="AF503" s="404"/>
      <c r="AG503" s="403"/>
      <c r="AH503" s="196"/>
      <c r="AI503" s="404"/>
      <c r="AJ503" s="403"/>
      <c r="AK503" s="196"/>
      <c r="AL503" s="404"/>
      <c r="AM503" s="403"/>
      <c r="AN503" s="196"/>
      <c r="AO503" s="404"/>
      <c r="AP503" s="403"/>
      <c r="AQ503" s="196"/>
      <c r="AR503" s="404"/>
      <c r="AS503" s="403"/>
      <c r="AT503" s="196"/>
      <c r="AU503" s="404"/>
      <c r="AV503" s="403"/>
      <c r="AW503" s="196"/>
      <c r="AX503" s="404"/>
      <c r="AY503" s="403"/>
      <c r="AZ503" s="196"/>
      <c r="BA503" s="404"/>
      <c r="BB503" s="403"/>
      <c r="BC503" s="196"/>
      <c r="BD503" s="404"/>
      <c r="BE503" s="403"/>
      <c r="BF503" s="196"/>
      <c r="BG503" s="404"/>
      <c r="BH503" s="403"/>
      <c r="BI503" s="196"/>
      <c r="BJ503" s="404"/>
      <c r="BK503" s="403"/>
      <c r="BL503" s="196"/>
      <c r="BM503" s="404"/>
      <c r="BN503" s="403"/>
      <c r="BO503" s="196"/>
      <c r="BP503" s="404"/>
      <c r="BQ503" s="403"/>
      <c r="BR503" s="196"/>
      <c r="BS503" s="404"/>
      <c r="BT503" s="403"/>
      <c r="BU503" s="196"/>
      <c r="BV503" s="404"/>
      <c r="BW503" s="403"/>
      <c r="BX503" s="196"/>
      <c r="BY503" s="404"/>
      <c r="BZ503" s="403"/>
      <c r="CA503" s="196"/>
      <c r="CB503" s="404"/>
      <c r="CC503" s="403"/>
      <c r="CD503" s="196"/>
      <c r="CE503" s="404"/>
      <c r="CF503" s="403"/>
      <c r="CG503" s="196"/>
      <c r="CH503" s="404"/>
      <c r="CI503" s="403"/>
      <c r="CJ503" s="196"/>
      <c r="CK503" s="404"/>
      <c r="CL503" s="403"/>
      <c r="CM503" s="196"/>
      <c r="CN503" s="404"/>
    </row>
    <row r="504" spans="7:92" x14ac:dyDescent="0.25">
      <c r="G504" s="390"/>
      <c r="H504" s="390"/>
      <c r="I504" s="390"/>
      <c r="J504" s="194"/>
      <c r="K504" s="195"/>
      <c r="L504" s="195"/>
      <c r="M504" s="195"/>
      <c r="N504" s="194"/>
      <c r="O504" s="196"/>
      <c r="P504" s="196"/>
      <c r="Q504" s="196"/>
      <c r="R504" s="196"/>
      <c r="T504" s="196"/>
      <c r="U504" s="196"/>
      <c r="V504" s="196"/>
      <c r="W504" s="196"/>
      <c r="X504" s="196"/>
      <c r="Y504" s="196"/>
      <c r="Z504" s="398"/>
      <c r="AA504" s="403"/>
      <c r="AB504" s="196"/>
      <c r="AC504" s="404"/>
      <c r="AD504" s="403"/>
      <c r="AE504" s="196"/>
      <c r="AF504" s="404"/>
      <c r="AG504" s="403"/>
      <c r="AH504" s="196"/>
      <c r="AI504" s="404"/>
      <c r="AJ504" s="403"/>
      <c r="AK504" s="196"/>
      <c r="AL504" s="404"/>
      <c r="AM504" s="403"/>
      <c r="AN504" s="196"/>
      <c r="AO504" s="404"/>
      <c r="AP504" s="403"/>
      <c r="AQ504" s="196"/>
      <c r="AR504" s="404"/>
      <c r="AS504" s="403"/>
      <c r="AT504" s="196"/>
      <c r="AU504" s="404"/>
      <c r="AV504" s="403"/>
      <c r="AW504" s="196"/>
      <c r="AX504" s="404"/>
      <c r="AY504" s="403"/>
      <c r="AZ504" s="196"/>
      <c r="BA504" s="404"/>
      <c r="BB504" s="403"/>
      <c r="BC504" s="196"/>
      <c r="BD504" s="404"/>
      <c r="BE504" s="403"/>
      <c r="BF504" s="196"/>
      <c r="BG504" s="404"/>
      <c r="BH504" s="403"/>
      <c r="BI504" s="196"/>
      <c r="BJ504" s="404"/>
      <c r="BK504" s="403"/>
      <c r="BL504" s="196"/>
      <c r="BM504" s="404"/>
      <c r="BN504" s="403"/>
      <c r="BO504" s="196"/>
      <c r="BP504" s="404"/>
      <c r="BQ504" s="403"/>
      <c r="BR504" s="196"/>
      <c r="BS504" s="404"/>
      <c r="BT504" s="403"/>
      <c r="BU504" s="196"/>
      <c r="BV504" s="404"/>
      <c r="BW504" s="403"/>
      <c r="BX504" s="196"/>
      <c r="BY504" s="404"/>
      <c r="BZ504" s="403"/>
      <c r="CA504" s="196"/>
      <c r="CB504" s="404"/>
      <c r="CC504" s="403"/>
      <c r="CD504" s="196"/>
      <c r="CE504" s="404"/>
      <c r="CF504" s="403"/>
      <c r="CG504" s="196"/>
      <c r="CH504" s="404"/>
      <c r="CI504" s="403"/>
      <c r="CJ504" s="196"/>
      <c r="CK504" s="404"/>
      <c r="CL504" s="403"/>
      <c r="CM504" s="196"/>
      <c r="CN504" s="404"/>
    </row>
    <row r="505" spans="7:92" x14ac:dyDescent="0.25">
      <c r="G505" s="390"/>
      <c r="H505" s="390"/>
      <c r="I505" s="390"/>
      <c r="J505" s="194"/>
      <c r="K505" s="195"/>
      <c r="L505" s="195"/>
      <c r="M505" s="195"/>
      <c r="N505" s="194"/>
      <c r="O505" s="196"/>
      <c r="P505" s="196"/>
      <c r="Q505" s="196"/>
      <c r="R505" s="196"/>
      <c r="T505" s="196"/>
      <c r="U505" s="196"/>
      <c r="V505" s="196"/>
      <c r="W505" s="196"/>
      <c r="X505" s="196"/>
      <c r="Y505" s="196"/>
      <c r="Z505" s="398"/>
      <c r="AA505" s="403"/>
      <c r="AB505" s="196"/>
      <c r="AC505" s="404"/>
      <c r="AD505" s="403"/>
      <c r="AE505" s="196"/>
      <c r="AF505" s="404"/>
      <c r="AG505" s="403"/>
      <c r="AH505" s="196"/>
      <c r="AI505" s="404"/>
      <c r="AJ505" s="403"/>
      <c r="AK505" s="196"/>
      <c r="AL505" s="404"/>
      <c r="AM505" s="403"/>
      <c r="AN505" s="196"/>
      <c r="AO505" s="404"/>
      <c r="AP505" s="403"/>
      <c r="AQ505" s="196"/>
      <c r="AR505" s="404"/>
      <c r="AS505" s="403"/>
      <c r="AT505" s="196"/>
      <c r="AU505" s="404"/>
      <c r="AV505" s="403"/>
      <c r="AW505" s="196"/>
      <c r="AX505" s="404"/>
      <c r="AY505" s="403"/>
      <c r="AZ505" s="196"/>
      <c r="BA505" s="404"/>
      <c r="BB505" s="403"/>
      <c r="BC505" s="196"/>
      <c r="BD505" s="404"/>
      <c r="BE505" s="403"/>
      <c r="BF505" s="196"/>
      <c r="BG505" s="404"/>
      <c r="BH505" s="403"/>
      <c r="BI505" s="196"/>
      <c r="BJ505" s="404"/>
      <c r="BK505" s="403"/>
      <c r="BL505" s="196"/>
      <c r="BM505" s="404"/>
      <c r="BN505" s="403"/>
      <c r="BO505" s="196"/>
      <c r="BP505" s="404"/>
      <c r="BQ505" s="403"/>
      <c r="BR505" s="196"/>
      <c r="BS505" s="404"/>
      <c r="BT505" s="403"/>
      <c r="BU505" s="196"/>
      <c r="BV505" s="404"/>
      <c r="BW505" s="403"/>
      <c r="BX505" s="196"/>
      <c r="BY505" s="404"/>
      <c r="BZ505" s="403"/>
      <c r="CA505" s="196"/>
      <c r="CB505" s="404"/>
      <c r="CC505" s="403"/>
      <c r="CD505" s="196"/>
      <c r="CE505" s="404"/>
      <c r="CF505" s="403"/>
      <c r="CG505" s="196"/>
      <c r="CH505" s="404"/>
      <c r="CI505" s="403"/>
      <c r="CJ505" s="196"/>
      <c r="CK505" s="404"/>
      <c r="CL505" s="403"/>
      <c r="CM505" s="196"/>
      <c r="CN505" s="404"/>
    </row>
    <row r="506" spans="7:92" x14ac:dyDescent="0.25">
      <c r="G506" s="390"/>
      <c r="H506" s="390"/>
      <c r="I506" s="390"/>
      <c r="J506" s="194"/>
      <c r="K506" s="195"/>
      <c r="L506" s="195"/>
      <c r="M506" s="195"/>
      <c r="N506" s="194"/>
      <c r="O506" s="196"/>
      <c r="P506" s="196"/>
      <c r="Q506" s="196"/>
      <c r="R506" s="196"/>
      <c r="T506" s="196"/>
      <c r="U506" s="196"/>
      <c r="V506" s="196"/>
      <c r="W506" s="196"/>
      <c r="X506" s="196"/>
      <c r="Y506" s="196"/>
      <c r="Z506" s="398"/>
      <c r="AA506" s="403"/>
      <c r="AB506" s="196"/>
      <c r="AC506" s="404"/>
      <c r="AD506" s="403"/>
      <c r="AE506" s="196"/>
      <c r="AF506" s="404"/>
      <c r="AG506" s="403"/>
      <c r="AH506" s="196"/>
      <c r="AI506" s="404"/>
      <c r="AJ506" s="403"/>
      <c r="AK506" s="196"/>
      <c r="AL506" s="404"/>
      <c r="AM506" s="403"/>
      <c r="AN506" s="196"/>
      <c r="AO506" s="404"/>
      <c r="AP506" s="403"/>
      <c r="AQ506" s="196"/>
      <c r="AR506" s="404"/>
      <c r="AS506" s="403"/>
      <c r="AT506" s="196"/>
      <c r="AU506" s="404"/>
      <c r="AV506" s="403"/>
      <c r="AW506" s="196"/>
      <c r="AX506" s="404"/>
      <c r="AY506" s="403"/>
      <c r="AZ506" s="196"/>
      <c r="BA506" s="404"/>
      <c r="BB506" s="403"/>
      <c r="BC506" s="196"/>
      <c r="BD506" s="404"/>
      <c r="BE506" s="403"/>
      <c r="BF506" s="196"/>
      <c r="BG506" s="404"/>
      <c r="BH506" s="403"/>
      <c r="BI506" s="196"/>
      <c r="BJ506" s="404"/>
      <c r="BK506" s="403"/>
      <c r="BL506" s="196"/>
      <c r="BM506" s="404"/>
      <c r="BN506" s="403"/>
      <c r="BO506" s="196"/>
      <c r="BP506" s="404"/>
      <c r="BQ506" s="403"/>
      <c r="BR506" s="196"/>
      <c r="BS506" s="404"/>
      <c r="BT506" s="403"/>
      <c r="BU506" s="196"/>
      <c r="BV506" s="404"/>
      <c r="BW506" s="403"/>
      <c r="BX506" s="196"/>
      <c r="BY506" s="404"/>
      <c r="BZ506" s="403"/>
      <c r="CA506" s="196"/>
      <c r="CB506" s="404"/>
      <c r="CC506" s="403"/>
      <c r="CD506" s="196"/>
      <c r="CE506" s="404"/>
      <c r="CF506" s="403"/>
      <c r="CG506" s="196"/>
      <c r="CH506" s="404"/>
      <c r="CI506" s="403"/>
      <c r="CJ506" s="196"/>
      <c r="CK506" s="404"/>
      <c r="CL506" s="403"/>
      <c r="CM506" s="196"/>
      <c r="CN506" s="404"/>
    </row>
    <row r="507" spans="7:92" x14ac:dyDescent="0.25">
      <c r="G507" s="390"/>
      <c r="H507" s="390"/>
      <c r="I507" s="390"/>
      <c r="J507" s="194"/>
      <c r="K507" s="195"/>
      <c r="L507" s="195"/>
      <c r="M507" s="195"/>
      <c r="N507" s="194"/>
      <c r="O507" s="196"/>
      <c r="P507" s="196"/>
      <c r="Q507" s="196"/>
      <c r="R507" s="196"/>
      <c r="T507" s="196"/>
      <c r="U507" s="196"/>
      <c r="V507" s="196"/>
      <c r="W507" s="196"/>
      <c r="X507" s="196"/>
      <c r="Y507" s="196"/>
      <c r="Z507" s="398"/>
      <c r="AA507" s="403"/>
      <c r="AB507" s="196"/>
      <c r="AC507" s="404"/>
      <c r="AD507" s="403"/>
      <c r="AE507" s="196"/>
      <c r="AF507" s="404"/>
      <c r="AG507" s="403"/>
      <c r="AH507" s="196"/>
      <c r="AI507" s="404"/>
      <c r="AJ507" s="403"/>
      <c r="AK507" s="196"/>
      <c r="AL507" s="404"/>
      <c r="AM507" s="403"/>
      <c r="AN507" s="196"/>
      <c r="AO507" s="404"/>
      <c r="AP507" s="403"/>
      <c r="AQ507" s="196"/>
      <c r="AR507" s="404"/>
      <c r="AS507" s="403"/>
      <c r="AT507" s="196"/>
      <c r="AU507" s="404"/>
      <c r="AV507" s="403"/>
      <c r="AW507" s="196"/>
      <c r="AX507" s="404"/>
      <c r="AY507" s="403"/>
      <c r="AZ507" s="196"/>
      <c r="BA507" s="404"/>
      <c r="BB507" s="403"/>
      <c r="BC507" s="196"/>
      <c r="BD507" s="404"/>
      <c r="BE507" s="403"/>
      <c r="BF507" s="196"/>
      <c r="BG507" s="404"/>
      <c r="BH507" s="403"/>
      <c r="BI507" s="196"/>
      <c r="BJ507" s="404"/>
      <c r="BK507" s="403"/>
      <c r="BL507" s="196"/>
      <c r="BM507" s="404"/>
      <c r="BN507" s="403"/>
      <c r="BO507" s="196"/>
      <c r="BP507" s="404"/>
      <c r="BQ507" s="403"/>
      <c r="BR507" s="196"/>
      <c r="BS507" s="404"/>
      <c r="BT507" s="403"/>
      <c r="BU507" s="196"/>
      <c r="BV507" s="404"/>
      <c r="BW507" s="403"/>
      <c r="BX507" s="196"/>
      <c r="BY507" s="404"/>
      <c r="BZ507" s="403"/>
      <c r="CA507" s="196"/>
      <c r="CB507" s="404"/>
      <c r="CC507" s="403"/>
      <c r="CD507" s="196"/>
      <c r="CE507" s="404"/>
      <c r="CF507" s="403"/>
      <c r="CG507" s="196"/>
      <c r="CH507" s="404"/>
      <c r="CI507" s="403"/>
      <c r="CJ507" s="196"/>
      <c r="CK507" s="404"/>
      <c r="CL507" s="403"/>
      <c r="CM507" s="196"/>
      <c r="CN507" s="404"/>
    </row>
    <row r="508" spans="7:92" x14ac:dyDescent="0.25">
      <c r="G508" s="390"/>
      <c r="H508" s="390"/>
      <c r="I508" s="390"/>
      <c r="J508" s="194"/>
      <c r="K508" s="195"/>
      <c r="L508" s="195"/>
      <c r="M508" s="195"/>
      <c r="N508" s="194"/>
      <c r="O508" s="196"/>
      <c r="P508" s="196"/>
      <c r="Q508" s="196"/>
      <c r="R508" s="196"/>
      <c r="T508" s="196"/>
      <c r="U508" s="196"/>
      <c r="V508" s="196"/>
      <c r="W508" s="196"/>
      <c r="X508" s="196"/>
      <c r="Y508" s="196"/>
      <c r="Z508" s="398"/>
      <c r="AA508" s="403"/>
      <c r="AB508" s="196"/>
      <c r="AC508" s="404"/>
      <c r="AD508" s="403"/>
      <c r="AE508" s="196"/>
      <c r="AF508" s="404"/>
      <c r="AG508" s="403"/>
      <c r="AH508" s="196"/>
      <c r="AI508" s="404"/>
      <c r="AJ508" s="403"/>
      <c r="AK508" s="196"/>
      <c r="AL508" s="404"/>
      <c r="AM508" s="403"/>
      <c r="AN508" s="196"/>
      <c r="AO508" s="404"/>
      <c r="AP508" s="403"/>
      <c r="AQ508" s="196"/>
      <c r="AR508" s="404"/>
      <c r="AS508" s="403"/>
      <c r="AT508" s="196"/>
      <c r="AU508" s="404"/>
      <c r="AV508" s="403"/>
      <c r="AW508" s="196"/>
      <c r="AX508" s="404"/>
      <c r="AY508" s="403"/>
      <c r="AZ508" s="196"/>
      <c r="BA508" s="404"/>
      <c r="BB508" s="403"/>
      <c r="BC508" s="196"/>
      <c r="BD508" s="404"/>
      <c r="BE508" s="403"/>
      <c r="BF508" s="196"/>
      <c r="BG508" s="404"/>
      <c r="BH508" s="403"/>
      <c r="BI508" s="196"/>
      <c r="BJ508" s="404"/>
      <c r="BK508" s="403"/>
      <c r="BL508" s="196"/>
      <c r="BM508" s="404"/>
      <c r="BN508" s="403"/>
      <c r="BO508" s="196"/>
      <c r="BP508" s="404"/>
      <c r="BQ508" s="403"/>
      <c r="BR508" s="196"/>
      <c r="BS508" s="404"/>
      <c r="BT508" s="403"/>
      <c r="BU508" s="196"/>
      <c r="BV508" s="404"/>
      <c r="BW508" s="403"/>
      <c r="BX508" s="196"/>
      <c r="BY508" s="404"/>
      <c r="BZ508" s="403"/>
      <c r="CA508" s="196"/>
      <c r="CB508" s="404"/>
      <c r="CC508" s="403"/>
      <c r="CD508" s="196"/>
      <c r="CE508" s="404"/>
      <c r="CF508" s="403"/>
      <c r="CG508" s="196"/>
      <c r="CH508" s="404"/>
      <c r="CI508" s="403"/>
      <c r="CJ508" s="196"/>
      <c r="CK508" s="404"/>
      <c r="CL508" s="403"/>
      <c r="CM508" s="196"/>
      <c r="CN508" s="404"/>
    </row>
    <row r="509" spans="7:92" x14ac:dyDescent="0.25">
      <c r="G509" s="390"/>
      <c r="H509" s="390"/>
      <c r="I509" s="390"/>
      <c r="J509" s="194"/>
      <c r="K509" s="195"/>
      <c r="L509" s="195"/>
      <c r="M509" s="195"/>
      <c r="N509" s="194"/>
      <c r="O509" s="196"/>
      <c r="P509" s="196"/>
      <c r="Q509" s="196"/>
      <c r="R509" s="196"/>
      <c r="T509" s="196"/>
      <c r="U509" s="196"/>
      <c r="V509" s="196"/>
      <c r="W509" s="196"/>
      <c r="X509" s="196"/>
      <c r="Y509" s="196"/>
      <c r="Z509" s="398"/>
      <c r="AA509" s="403"/>
      <c r="AB509" s="196"/>
      <c r="AC509" s="404"/>
      <c r="AD509" s="403"/>
      <c r="AE509" s="196"/>
      <c r="AF509" s="404"/>
      <c r="AG509" s="403"/>
      <c r="AH509" s="196"/>
      <c r="AI509" s="404"/>
      <c r="AJ509" s="403"/>
      <c r="AK509" s="196"/>
      <c r="AL509" s="404"/>
      <c r="AM509" s="403"/>
      <c r="AN509" s="196"/>
      <c r="AO509" s="404"/>
      <c r="AP509" s="403"/>
      <c r="AQ509" s="196"/>
      <c r="AR509" s="404"/>
      <c r="AS509" s="403"/>
      <c r="AT509" s="196"/>
      <c r="AU509" s="404"/>
      <c r="AV509" s="403"/>
      <c r="AW509" s="196"/>
      <c r="AX509" s="404"/>
      <c r="AY509" s="403"/>
      <c r="AZ509" s="196"/>
      <c r="BA509" s="404"/>
      <c r="BB509" s="403"/>
      <c r="BC509" s="196"/>
      <c r="BD509" s="404"/>
      <c r="BE509" s="403"/>
      <c r="BF509" s="196"/>
      <c r="BG509" s="404"/>
      <c r="BH509" s="403"/>
      <c r="BI509" s="196"/>
      <c r="BJ509" s="404"/>
      <c r="BK509" s="403"/>
      <c r="BL509" s="196"/>
      <c r="BM509" s="404"/>
      <c r="BN509" s="403"/>
      <c r="BO509" s="196"/>
      <c r="BP509" s="404"/>
      <c r="BQ509" s="403"/>
      <c r="BR509" s="196"/>
      <c r="BS509" s="404"/>
      <c r="BT509" s="403"/>
      <c r="BU509" s="196"/>
      <c r="BV509" s="404"/>
      <c r="BW509" s="403"/>
      <c r="BX509" s="196"/>
      <c r="BY509" s="404"/>
      <c r="BZ509" s="403"/>
      <c r="CA509" s="196"/>
      <c r="CB509" s="404"/>
      <c r="CC509" s="403"/>
      <c r="CD509" s="196"/>
      <c r="CE509" s="404"/>
      <c r="CF509" s="403"/>
      <c r="CG509" s="196"/>
      <c r="CH509" s="404"/>
      <c r="CI509" s="403"/>
      <c r="CJ509" s="196"/>
      <c r="CK509" s="404"/>
      <c r="CL509" s="403"/>
      <c r="CM509" s="196"/>
      <c r="CN509" s="404"/>
    </row>
    <row r="510" spans="7:92" x14ac:dyDescent="0.25">
      <c r="G510" s="390"/>
      <c r="H510" s="390"/>
      <c r="I510" s="390"/>
      <c r="J510" s="194"/>
      <c r="K510" s="195"/>
      <c r="L510" s="195"/>
      <c r="M510" s="195"/>
      <c r="N510" s="194"/>
      <c r="O510" s="196"/>
      <c r="P510" s="196"/>
      <c r="Q510" s="196"/>
      <c r="R510" s="196"/>
      <c r="T510" s="196"/>
      <c r="U510" s="196"/>
      <c r="V510" s="196"/>
      <c r="W510" s="196"/>
      <c r="X510" s="196"/>
      <c r="Y510" s="196"/>
      <c r="Z510" s="398"/>
      <c r="AA510" s="403"/>
      <c r="AB510" s="196"/>
      <c r="AC510" s="404"/>
      <c r="AD510" s="403"/>
      <c r="AE510" s="196"/>
      <c r="AF510" s="404"/>
      <c r="AG510" s="403"/>
      <c r="AH510" s="196"/>
      <c r="AI510" s="404"/>
      <c r="AJ510" s="403"/>
      <c r="AK510" s="196"/>
      <c r="AL510" s="404"/>
      <c r="AM510" s="403"/>
      <c r="AN510" s="196"/>
      <c r="AO510" s="404"/>
      <c r="AP510" s="403"/>
      <c r="AQ510" s="196"/>
      <c r="AR510" s="404"/>
      <c r="AS510" s="403"/>
      <c r="AT510" s="196"/>
      <c r="AU510" s="404"/>
      <c r="AV510" s="403"/>
      <c r="AW510" s="196"/>
      <c r="AX510" s="404"/>
      <c r="AY510" s="403"/>
      <c r="AZ510" s="196"/>
      <c r="BA510" s="404"/>
      <c r="BB510" s="403"/>
      <c r="BC510" s="196"/>
      <c r="BD510" s="404"/>
      <c r="BE510" s="403"/>
      <c r="BF510" s="196"/>
      <c r="BG510" s="404"/>
      <c r="BH510" s="403"/>
      <c r="BI510" s="196"/>
      <c r="BJ510" s="404"/>
      <c r="BK510" s="403"/>
      <c r="BL510" s="196"/>
      <c r="BM510" s="404"/>
      <c r="BN510" s="403"/>
      <c r="BO510" s="196"/>
      <c r="BP510" s="404"/>
      <c r="BQ510" s="403"/>
      <c r="BR510" s="196"/>
      <c r="BS510" s="404"/>
      <c r="BT510" s="403"/>
      <c r="BU510" s="196"/>
      <c r="BV510" s="404"/>
      <c r="BW510" s="403"/>
      <c r="BX510" s="196"/>
      <c r="BY510" s="404"/>
      <c r="BZ510" s="403"/>
      <c r="CA510" s="196"/>
      <c r="CB510" s="404"/>
      <c r="CC510" s="403"/>
      <c r="CD510" s="196"/>
      <c r="CE510" s="404"/>
      <c r="CF510" s="403"/>
      <c r="CG510" s="196"/>
      <c r="CH510" s="404"/>
      <c r="CI510" s="403"/>
      <c r="CJ510" s="196"/>
      <c r="CK510" s="404"/>
      <c r="CL510" s="403"/>
      <c r="CM510" s="196"/>
      <c r="CN510" s="404"/>
    </row>
    <row r="511" spans="7:92" x14ac:dyDescent="0.25">
      <c r="G511" s="390"/>
      <c r="H511" s="390"/>
      <c r="I511" s="390"/>
      <c r="J511" s="194"/>
      <c r="K511" s="195"/>
      <c r="L511" s="195"/>
      <c r="M511" s="195"/>
      <c r="N511" s="194"/>
      <c r="O511" s="196"/>
      <c r="P511" s="196"/>
      <c r="Q511" s="196"/>
      <c r="R511" s="196"/>
      <c r="T511" s="196"/>
      <c r="U511" s="196"/>
      <c r="V511" s="196"/>
      <c r="W511" s="196"/>
      <c r="X511" s="196"/>
      <c r="Y511" s="196"/>
      <c r="Z511" s="398"/>
      <c r="AA511" s="403"/>
      <c r="AB511" s="196"/>
      <c r="AC511" s="404"/>
      <c r="AD511" s="403"/>
      <c r="AE511" s="196"/>
      <c r="AF511" s="404"/>
      <c r="AG511" s="403"/>
      <c r="AH511" s="196"/>
      <c r="AI511" s="404"/>
      <c r="AJ511" s="403"/>
      <c r="AK511" s="196"/>
      <c r="AL511" s="404"/>
      <c r="AM511" s="403"/>
      <c r="AN511" s="196"/>
      <c r="AO511" s="404"/>
      <c r="AP511" s="403"/>
      <c r="AQ511" s="196"/>
      <c r="AR511" s="404"/>
      <c r="AS511" s="403"/>
      <c r="AT511" s="196"/>
      <c r="AU511" s="404"/>
      <c r="AV511" s="403"/>
      <c r="AW511" s="196"/>
      <c r="AX511" s="404"/>
      <c r="AY511" s="403"/>
      <c r="AZ511" s="196"/>
      <c r="BA511" s="404"/>
      <c r="BB511" s="403"/>
      <c r="BC511" s="196"/>
      <c r="BD511" s="404"/>
      <c r="BE511" s="403"/>
      <c r="BF511" s="196"/>
      <c r="BG511" s="404"/>
      <c r="BH511" s="403"/>
      <c r="BI511" s="196"/>
      <c r="BJ511" s="404"/>
      <c r="BK511" s="403"/>
      <c r="BL511" s="196"/>
      <c r="BM511" s="404"/>
      <c r="BN511" s="403"/>
      <c r="BO511" s="196"/>
      <c r="BP511" s="404"/>
      <c r="BQ511" s="403"/>
      <c r="BR511" s="196"/>
      <c r="BS511" s="404"/>
      <c r="BT511" s="403"/>
      <c r="BU511" s="196"/>
      <c r="BV511" s="404"/>
      <c r="BW511" s="403"/>
      <c r="BX511" s="196"/>
      <c r="BY511" s="404"/>
      <c r="BZ511" s="403"/>
      <c r="CA511" s="196"/>
      <c r="CB511" s="404"/>
      <c r="CC511" s="403"/>
      <c r="CD511" s="196"/>
      <c r="CE511" s="404"/>
      <c r="CF511" s="403"/>
      <c r="CG511" s="196"/>
      <c r="CH511" s="404"/>
      <c r="CI511" s="403"/>
      <c r="CJ511" s="196"/>
      <c r="CK511" s="404"/>
      <c r="CL511" s="403"/>
      <c r="CM511" s="196"/>
      <c r="CN511" s="404"/>
    </row>
    <row r="512" spans="7:92" x14ac:dyDescent="0.25">
      <c r="G512" s="390"/>
      <c r="H512" s="390"/>
      <c r="I512" s="390"/>
      <c r="J512" s="194"/>
      <c r="K512" s="195"/>
      <c r="L512" s="195"/>
      <c r="M512" s="195"/>
      <c r="N512" s="194"/>
      <c r="O512" s="196"/>
      <c r="P512" s="196"/>
      <c r="Q512" s="196"/>
      <c r="R512" s="196"/>
      <c r="T512" s="196"/>
      <c r="U512" s="196"/>
      <c r="V512" s="196"/>
      <c r="W512" s="196"/>
      <c r="X512" s="196"/>
      <c r="Y512" s="196"/>
      <c r="Z512" s="398"/>
      <c r="AA512" s="403"/>
      <c r="AB512" s="196"/>
      <c r="AC512" s="404"/>
      <c r="AD512" s="403"/>
      <c r="AE512" s="196"/>
      <c r="AF512" s="404"/>
      <c r="AG512" s="403"/>
      <c r="AH512" s="196"/>
      <c r="AI512" s="404"/>
      <c r="AJ512" s="403"/>
      <c r="AK512" s="196"/>
      <c r="AL512" s="404"/>
      <c r="AM512" s="403"/>
      <c r="AN512" s="196"/>
      <c r="AO512" s="404"/>
      <c r="AP512" s="403"/>
      <c r="AQ512" s="196"/>
      <c r="AR512" s="404"/>
      <c r="AS512" s="403"/>
      <c r="AT512" s="196"/>
      <c r="AU512" s="404"/>
      <c r="AV512" s="403"/>
      <c r="AW512" s="196"/>
      <c r="AX512" s="404"/>
      <c r="AY512" s="403"/>
      <c r="AZ512" s="196"/>
      <c r="BA512" s="404"/>
      <c r="BB512" s="403"/>
      <c r="BC512" s="196"/>
      <c r="BD512" s="404"/>
      <c r="BE512" s="403"/>
      <c r="BF512" s="196"/>
      <c r="BG512" s="404"/>
      <c r="BH512" s="403"/>
      <c r="BI512" s="196"/>
      <c r="BJ512" s="404"/>
      <c r="BK512" s="403"/>
      <c r="BL512" s="196"/>
      <c r="BM512" s="404"/>
      <c r="BN512" s="403"/>
      <c r="BO512" s="196"/>
      <c r="BP512" s="404"/>
      <c r="BQ512" s="403"/>
      <c r="BR512" s="196"/>
      <c r="BS512" s="404"/>
      <c r="BT512" s="403"/>
      <c r="BU512" s="196"/>
      <c r="BV512" s="404"/>
      <c r="BW512" s="403"/>
      <c r="BX512" s="196"/>
      <c r="BY512" s="404"/>
      <c r="BZ512" s="403"/>
      <c r="CA512" s="196"/>
      <c r="CB512" s="404"/>
      <c r="CC512" s="403"/>
      <c r="CD512" s="196"/>
      <c r="CE512" s="404"/>
      <c r="CF512" s="403"/>
      <c r="CG512" s="196"/>
      <c r="CH512" s="404"/>
      <c r="CI512" s="403"/>
      <c r="CJ512" s="196"/>
      <c r="CK512" s="404"/>
      <c r="CL512" s="403"/>
      <c r="CM512" s="196"/>
      <c r="CN512" s="404"/>
    </row>
    <row r="513" spans="7:92" x14ac:dyDescent="0.25">
      <c r="G513" s="390"/>
      <c r="H513" s="390"/>
      <c r="I513" s="390"/>
      <c r="J513" s="194"/>
      <c r="K513" s="195"/>
      <c r="L513" s="195"/>
      <c r="M513" s="195"/>
      <c r="N513" s="194"/>
      <c r="O513" s="196"/>
      <c r="P513" s="196"/>
      <c r="Q513" s="196"/>
      <c r="R513" s="196"/>
      <c r="T513" s="196"/>
      <c r="U513" s="196"/>
      <c r="V513" s="196"/>
      <c r="W513" s="196"/>
      <c r="X513" s="196"/>
      <c r="Y513" s="196"/>
      <c r="Z513" s="398"/>
      <c r="AA513" s="403"/>
      <c r="AB513" s="196"/>
      <c r="AC513" s="404"/>
      <c r="AD513" s="403"/>
      <c r="AE513" s="196"/>
      <c r="AF513" s="404"/>
      <c r="AG513" s="403"/>
      <c r="AH513" s="196"/>
      <c r="AI513" s="404"/>
      <c r="AJ513" s="403"/>
      <c r="AK513" s="196"/>
      <c r="AL513" s="404"/>
      <c r="AM513" s="403"/>
      <c r="AN513" s="196"/>
      <c r="AO513" s="404"/>
      <c r="AP513" s="403"/>
      <c r="AQ513" s="196"/>
      <c r="AR513" s="404"/>
      <c r="AS513" s="403"/>
      <c r="AT513" s="196"/>
      <c r="AU513" s="404"/>
      <c r="AV513" s="403"/>
      <c r="AW513" s="196"/>
      <c r="AX513" s="404"/>
      <c r="AY513" s="403"/>
      <c r="AZ513" s="196"/>
      <c r="BA513" s="404"/>
      <c r="BB513" s="403"/>
      <c r="BC513" s="196"/>
      <c r="BD513" s="404"/>
      <c r="BE513" s="403"/>
      <c r="BF513" s="196"/>
      <c r="BG513" s="404"/>
      <c r="BH513" s="403"/>
      <c r="BI513" s="196"/>
      <c r="BJ513" s="404"/>
      <c r="BK513" s="403"/>
      <c r="BL513" s="196"/>
      <c r="BM513" s="404"/>
      <c r="BN513" s="403"/>
      <c r="BO513" s="196"/>
      <c r="BP513" s="404"/>
      <c r="BQ513" s="403"/>
      <c r="BR513" s="196"/>
      <c r="BS513" s="404"/>
      <c r="BT513" s="403"/>
      <c r="BU513" s="196"/>
      <c r="BV513" s="404"/>
      <c r="BW513" s="403"/>
      <c r="BX513" s="196"/>
      <c r="BY513" s="404"/>
      <c r="BZ513" s="403"/>
      <c r="CA513" s="196"/>
      <c r="CB513" s="404"/>
      <c r="CC513" s="403"/>
      <c r="CD513" s="196"/>
      <c r="CE513" s="404"/>
      <c r="CF513" s="403"/>
      <c r="CG513" s="196"/>
      <c r="CH513" s="404"/>
      <c r="CI513" s="403"/>
      <c r="CJ513" s="196"/>
      <c r="CK513" s="404"/>
      <c r="CL513" s="403"/>
      <c r="CM513" s="196"/>
      <c r="CN513" s="404"/>
    </row>
    <row r="514" spans="7:92" x14ac:dyDescent="0.25">
      <c r="G514" s="390"/>
      <c r="H514" s="390"/>
      <c r="I514" s="390"/>
      <c r="J514" s="194"/>
      <c r="K514" s="195"/>
      <c r="L514" s="195"/>
      <c r="M514" s="195"/>
      <c r="N514" s="194"/>
      <c r="O514" s="196"/>
      <c r="P514" s="196"/>
      <c r="Q514" s="196"/>
      <c r="R514" s="196"/>
      <c r="T514" s="196"/>
      <c r="U514" s="196"/>
      <c r="V514" s="196"/>
      <c r="W514" s="196"/>
      <c r="X514" s="196"/>
      <c r="Y514" s="196"/>
      <c r="Z514" s="398"/>
      <c r="AA514" s="403"/>
      <c r="AB514" s="196"/>
      <c r="AC514" s="404"/>
      <c r="AD514" s="403"/>
      <c r="AE514" s="196"/>
      <c r="AF514" s="404"/>
      <c r="AG514" s="403"/>
      <c r="AH514" s="196"/>
      <c r="AI514" s="404"/>
      <c r="AJ514" s="403"/>
      <c r="AK514" s="196"/>
      <c r="AL514" s="404"/>
      <c r="AM514" s="403"/>
      <c r="AN514" s="196"/>
      <c r="AO514" s="404"/>
      <c r="AP514" s="403"/>
      <c r="AQ514" s="196"/>
      <c r="AR514" s="404"/>
      <c r="AS514" s="403"/>
      <c r="AT514" s="196"/>
      <c r="AU514" s="404"/>
      <c r="AV514" s="403"/>
      <c r="AW514" s="196"/>
      <c r="AX514" s="404"/>
      <c r="AY514" s="403"/>
      <c r="AZ514" s="196"/>
      <c r="BA514" s="404"/>
      <c r="BB514" s="403"/>
      <c r="BC514" s="196"/>
      <c r="BD514" s="404"/>
      <c r="BE514" s="403"/>
      <c r="BF514" s="196"/>
      <c r="BG514" s="404"/>
      <c r="BH514" s="403"/>
      <c r="BI514" s="196"/>
      <c r="BJ514" s="404"/>
      <c r="BK514" s="403"/>
      <c r="BL514" s="196"/>
      <c r="BM514" s="404"/>
      <c r="BN514" s="403"/>
      <c r="BO514" s="196"/>
      <c r="BP514" s="404"/>
      <c r="BQ514" s="403"/>
      <c r="BR514" s="196"/>
      <c r="BS514" s="404"/>
      <c r="BT514" s="403"/>
      <c r="BU514" s="196"/>
      <c r="BV514" s="404"/>
      <c r="BW514" s="403"/>
      <c r="BX514" s="196"/>
      <c r="BY514" s="404"/>
      <c r="BZ514" s="403"/>
      <c r="CA514" s="196"/>
      <c r="CB514" s="404"/>
      <c r="CC514" s="403"/>
      <c r="CD514" s="196"/>
      <c r="CE514" s="404"/>
      <c r="CF514" s="403"/>
      <c r="CG514" s="196"/>
      <c r="CH514" s="404"/>
      <c r="CI514" s="403"/>
      <c r="CJ514" s="196"/>
      <c r="CK514" s="404"/>
      <c r="CL514" s="403"/>
      <c r="CM514" s="196"/>
      <c r="CN514" s="404"/>
    </row>
    <row r="515" spans="7:92" ht="15.6" thickBot="1" x14ac:dyDescent="0.3">
      <c r="G515" s="390"/>
      <c r="H515" s="390"/>
      <c r="I515" s="390"/>
      <c r="J515" s="194"/>
      <c r="K515" s="195"/>
      <c r="L515" s="195"/>
      <c r="M515" s="195"/>
      <c r="N515" s="194"/>
      <c r="O515" s="196"/>
      <c r="P515" s="196"/>
      <c r="Q515" s="196"/>
      <c r="R515" s="196"/>
      <c r="T515" s="196"/>
      <c r="U515" s="196"/>
      <c r="V515" s="196"/>
      <c r="W515" s="196"/>
      <c r="X515" s="196"/>
      <c r="Y515" s="196"/>
      <c r="Z515" s="398"/>
      <c r="AA515" s="408"/>
      <c r="AB515" s="409"/>
      <c r="AC515" s="410"/>
      <c r="AD515" s="408"/>
      <c r="AE515" s="409"/>
      <c r="AF515" s="410"/>
      <c r="AG515" s="408"/>
      <c r="AH515" s="409"/>
      <c r="AI515" s="410"/>
      <c r="AJ515" s="408"/>
      <c r="AK515" s="409"/>
      <c r="AL515" s="410"/>
      <c r="AM515" s="408"/>
      <c r="AN515" s="409"/>
      <c r="AO515" s="410"/>
      <c r="AP515" s="408"/>
      <c r="AQ515" s="409"/>
      <c r="AR515" s="410"/>
      <c r="AS515" s="408"/>
      <c r="AT515" s="409"/>
      <c r="AU515" s="410"/>
      <c r="AV515" s="408"/>
      <c r="AW515" s="409"/>
      <c r="AX515" s="410"/>
      <c r="AY515" s="408"/>
      <c r="AZ515" s="409"/>
      <c r="BA515" s="410"/>
      <c r="BB515" s="408"/>
      <c r="BC515" s="409"/>
      <c r="BD515" s="410"/>
      <c r="BE515" s="408"/>
      <c r="BF515" s="409"/>
      <c r="BG515" s="410"/>
      <c r="BH515" s="408"/>
      <c r="BI515" s="409"/>
      <c r="BJ515" s="410"/>
      <c r="BK515" s="408"/>
      <c r="BL515" s="409"/>
      <c r="BM515" s="410"/>
      <c r="BN515" s="408"/>
      <c r="BO515" s="409"/>
      <c r="BP515" s="410"/>
      <c r="BQ515" s="408"/>
      <c r="BR515" s="409"/>
      <c r="BS515" s="410"/>
      <c r="BT515" s="408"/>
      <c r="BU515" s="409"/>
      <c r="BV515" s="410"/>
      <c r="BW515" s="408"/>
      <c r="BX515" s="409"/>
      <c r="BY515" s="410"/>
      <c r="BZ515" s="408"/>
      <c r="CA515" s="409"/>
      <c r="CB515" s="410"/>
      <c r="CC515" s="408"/>
      <c r="CD515" s="409"/>
      <c r="CE515" s="410"/>
      <c r="CF515" s="408"/>
      <c r="CG515" s="409"/>
      <c r="CH515" s="410"/>
      <c r="CI515" s="408"/>
      <c r="CJ515" s="409"/>
      <c r="CK515" s="410"/>
      <c r="CL515" s="408"/>
      <c r="CM515" s="409"/>
      <c r="CN515" s="410"/>
    </row>
  </sheetData>
  <mergeCells count="3">
    <mergeCell ref="J13:K13"/>
    <mergeCell ref="L13:N13"/>
    <mergeCell ref="O13:P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>
    <tabColor rgb="FF92D050"/>
  </sheetPr>
  <dimension ref="A2:FG54"/>
  <sheetViews>
    <sheetView zoomScaleNormal="100" workbookViewId="0"/>
  </sheetViews>
  <sheetFormatPr baseColWidth="10" defaultColWidth="9.6328125" defaultRowHeight="12.75" customHeight="1" x14ac:dyDescent="0.25"/>
  <cols>
    <col min="1" max="1" width="2.81640625" style="24" customWidth="1"/>
    <col min="2" max="16384" width="9.6328125" style="24"/>
  </cols>
  <sheetData>
    <row r="2" spans="2:163" ht="12.75" customHeight="1" x14ac:dyDescent="0.3">
      <c r="H2" s="266" t="s">
        <v>49</v>
      </c>
      <c r="I2" s="267" t="s">
        <v>335</v>
      </c>
      <c r="K2" s="266" t="s">
        <v>337</v>
      </c>
      <c r="L2" s="266" t="s">
        <v>338</v>
      </c>
    </row>
    <row r="3" spans="2:163" ht="12.75" customHeight="1" x14ac:dyDescent="0.25">
      <c r="B3" s="277" t="s">
        <v>132</v>
      </c>
      <c r="G3" s="22" t="s">
        <v>344</v>
      </c>
      <c r="H3" s="243">
        <f>+'DR Param.'!P22</f>
        <v>12.92</v>
      </c>
      <c r="I3" s="212">
        <f>0.008</f>
        <v>8.0000000000000002E-3</v>
      </c>
      <c r="K3" s="102">
        <f>+'Int Dose'!I6</f>
        <v>0.04</v>
      </c>
      <c r="L3" s="111">
        <f>+'Int Dose'!J6</f>
        <v>0.01</v>
      </c>
    </row>
    <row r="4" spans="2:163" ht="12.75" customHeight="1" x14ac:dyDescent="0.25">
      <c r="B4" s="431" t="s">
        <v>260</v>
      </c>
      <c r="C4" s="431"/>
      <c r="D4" s="431"/>
      <c r="E4" s="431"/>
      <c r="G4" s="22" t="s">
        <v>10</v>
      </c>
      <c r="H4" s="243">
        <f>+'DR Param.'!M22</f>
        <v>4.0570000000000004</v>
      </c>
      <c r="I4" s="212">
        <f>0.017</f>
        <v>1.7000000000000001E-2</v>
      </c>
      <c r="FF4" s="151">
        <v>0.5</v>
      </c>
      <c r="FG4" s="151">
        <v>0.5</v>
      </c>
    </row>
    <row r="5" spans="2:163" ht="12.75" customHeight="1" x14ac:dyDescent="0.25">
      <c r="B5" s="431"/>
      <c r="C5" s="431"/>
      <c r="D5" s="431"/>
      <c r="E5" s="431"/>
      <c r="G5" s="22" t="s">
        <v>11</v>
      </c>
      <c r="H5" s="243">
        <f>+'DR Param.'!N12</f>
        <v>316.39999999999998</v>
      </c>
      <c r="I5" s="212">
        <f>2.8</f>
        <v>2.8</v>
      </c>
    </row>
    <row r="6" spans="2:163" ht="12.75" customHeight="1" x14ac:dyDescent="0.25">
      <c r="G6" s="21" t="s">
        <v>343</v>
      </c>
      <c r="H6" s="243">
        <f>+'DR Param.'!O12</f>
        <v>44.8</v>
      </c>
      <c r="I6" s="212">
        <f>0.8</f>
        <v>0.8</v>
      </c>
      <c r="J6" s="284">
        <f>+H6/50</f>
        <v>0.89599999999999991</v>
      </c>
    </row>
    <row r="7" spans="2:163" ht="12.75" customHeight="1" x14ac:dyDescent="0.25">
      <c r="C7" s="152" t="s">
        <v>0</v>
      </c>
      <c r="E7" s="153" t="s">
        <v>78</v>
      </c>
    </row>
    <row r="8" spans="2:163" ht="12.75" customHeight="1" x14ac:dyDescent="0.3">
      <c r="C8" s="266" t="s">
        <v>49</v>
      </c>
      <c r="D8" s="267" t="s">
        <v>335</v>
      </c>
      <c r="E8" s="25" t="s">
        <v>1</v>
      </c>
      <c r="F8" s="25" t="s">
        <v>336</v>
      </c>
      <c r="I8" s="19" t="s">
        <v>178</v>
      </c>
      <c r="J8" s="19" t="s">
        <v>339</v>
      </c>
      <c r="K8" s="19" t="s">
        <v>79</v>
      </c>
      <c r="L8" s="19" t="s">
        <v>340</v>
      </c>
      <c r="M8" s="266" t="s">
        <v>80</v>
      </c>
      <c r="N8" s="19" t="s">
        <v>341</v>
      </c>
    </row>
    <row r="9" spans="2:163" ht="12.75" customHeight="1" x14ac:dyDescent="0.25">
      <c r="B9" s="21" t="s">
        <v>46</v>
      </c>
      <c r="C9" s="154">
        <v>10</v>
      </c>
      <c r="D9" s="155">
        <v>1</v>
      </c>
      <c r="E9" s="156">
        <f>C9/H3</f>
        <v>0.77399380804953566</v>
      </c>
      <c r="F9" s="156">
        <f>SQRT((D9/C9)^2+(I3/H3)^2)*E9</f>
        <v>7.7400864546558326E-2</v>
      </c>
      <c r="H9" s="21" t="s">
        <v>46</v>
      </c>
      <c r="I9" s="157">
        <f>+$C9*'DR Param.'!C6</f>
        <v>0.20267655465948994</v>
      </c>
      <c r="J9" s="157">
        <f>+SQRT(($D9/$C9)^2+('DR Param.'!F6/'DR Param.'!C6)^2)*I9</f>
        <v>2.1981859053848179E-2</v>
      </c>
      <c r="K9" s="157">
        <f>+$C9*'DR Param.'!D6</f>
        <v>4.2362686613073443E-2</v>
      </c>
      <c r="L9" s="157">
        <f>+SQRT(($D9/$C9)^2+('DR Param.'!G6/'DR Param.'!D6)^2)*K9</f>
        <v>4.2391742859186673E-3</v>
      </c>
      <c r="M9" s="157">
        <f>+$C9*'DR Param.'!E6</f>
        <v>1.2567589842944762E-3</v>
      </c>
      <c r="N9" s="157">
        <f>+SQRT(($D9/$C9)^2+('DR Param.'!H6/'DR Param.'!E6)^2)*M9</f>
        <v>1.7639298827536846E-4</v>
      </c>
    </row>
    <row r="10" spans="2:163" ht="12.75" customHeight="1" x14ac:dyDescent="0.25">
      <c r="B10" s="21" t="s">
        <v>70</v>
      </c>
      <c r="C10" s="154">
        <v>10</v>
      </c>
      <c r="D10" s="155">
        <v>1</v>
      </c>
      <c r="E10" s="156">
        <f>C10/H3</f>
        <v>0.77399380804953566</v>
      </c>
      <c r="F10" s="156">
        <f>SQRT((D10/C10)^2+(I3/H3)^2)*E10</f>
        <v>7.7400864546558326E-2</v>
      </c>
      <c r="H10" s="21" t="s">
        <v>70</v>
      </c>
      <c r="I10" s="157">
        <f>+$C10*'DR Param.'!C7</f>
        <v>0.23917281394211098</v>
      </c>
      <c r="J10" s="157">
        <f>+SQRT(($D10/$C10)^2+('DR Param.'!F7/'DR Param.'!C7)^2)*I10</f>
        <v>2.3945868907973053E-2</v>
      </c>
      <c r="K10" s="157">
        <f>+$C10*'DR Param.'!D7</f>
        <v>6.0236065803095983E-4</v>
      </c>
      <c r="L10" s="157">
        <f>+SQRT(($D10/$C10)^2+('DR Param.'!G7/'DR Param.'!D7)^2)*K10</f>
        <v>8.6362015818999902E-5</v>
      </c>
      <c r="M10" s="157">
        <f>+$C10*'DR Param.'!E7</f>
        <v>4.1259638835807534E-4</v>
      </c>
      <c r="N10" s="157">
        <f>+SQRT(($D10/$C10)^2+('DR Param.'!H7/'DR Param.'!E7)^2)*M10</f>
        <v>7.4379415780236711E-5</v>
      </c>
    </row>
    <row r="11" spans="2:163" ht="12.75" customHeight="1" x14ac:dyDescent="0.25">
      <c r="B11" s="21" t="s">
        <v>71</v>
      </c>
      <c r="C11" s="154">
        <v>10</v>
      </c>
      <c r="D11" s="155">
        <v>1</v>
      </c>
      <c r="E11" s="156">
        <f>C11/H3</f>
        <v>0.77399380804953566</v>
      </c>
      <c r="F11" s="156">
        <f>SQRT((D11/C11)^2+(I3/H3)^2)*E11</f>
        <v>7.7400864546558326E-2</v>
      </c>
      <c r="H11" s="21" t="s">
        <v>71</v>
      </c>
      <c r="I11" s="157">
        <f>+$C11*'DR Param.'!C8</f>
        <v>0.3080368485449112</v>
      </c>
      <c r="J11" s="157">
        <f>+SQRT(($D11/$C11)^2+('DR Param.'!F8/'DR Param.'!C8)^2)*I11</f>
        <v>3.0835725346625254E-2</v>
      </c>
      <c r="K11" s="157">
        <f>+$C11*'DR Param.'!D8</f>
        <v>3.4558328399119445E-3</v>
      </c>
      <c r="L11" s="157">
        <f>+SQRT(($D11/$C11)^2+('DR Param.'!G8/'DR Param.'!D8)^2)*K11</f>
        <v>4.8506270379684293E-4</v>
      </c>
      <c r="M11" s="157">
        <f>+$C11*'DR Param.'!E8</f>
        <v>1.2144115168286637E-3</v>
      </c>
      <c r="N11" s="157">
        <f>+SQRT(($D11/$C11)^2+('DR Param.'!H8/'DR Param.'!E8)^2)*M11</f>
        <v>3.9067151109251227E-4</v>
      </c>
    </row>
    <row r="12" spans="2:163" ht="12.75" customHeight="1" x14ac:dyDescent="0.25">
      <c r="B12" s="21" t="s">
        <v>72</v>
      </c>
      <c r="C12" s="154">
        <v>10</v>
      </c>
      <c r="D12" s="155">
        <v>1</v>
      </c>
      <c r="E12" s="156">
        <f>C12/H3</f>
        <v>0.77399380804953566</v>
      </c>
      <c r="F12" s="156">
        <f>SQRT((D12/C12)^2+(I3/H3)^2)*E12</f>
        <v>7.7400864546558326E-2</v>
      </c>
      <c r="H12" s="21" t="s">
        <v>72</v>
      </c>
      <c r="I12" s="157">
        <f>+$C12*'DR Param.'!C9</f>
        <v>0.23080862115408174</v>
      </c>
      <c r="J12" s="157">
        <f>+SQRT(($D12/$C12)^2+('DR Param.'!F9/'DR Param.'!C9)^2)*I12</f>
        <v>2.3083377709288096E-2</v>
      </c>
      <c r="K12" s="157">
        <f>+$C12*'DR Param.'!D9</f>
        <v>1.5369969040247681E-4</v>
      </c>
      <c r="L12" s="157">
        <f>+SQRT(($D12/$C12)^2+('DR Param.'!G9/'DR Param.'!D9)^2)*K12</f>
        <v>3.4550235056166513E-5</v>
      </c>
      <c r="M12" s="157">
        <f>+$C12*'DR Param.'!E9</f>
        <v>3.8424922600619198E-4</v>
      </c>
      <c r="N12" s="157">
        <f>+SQRT(($D12/$C12)^2+('DR Param.'!H9/'DR Param.'!E9)^2)*M12</f>
        <v>4.9335453758392359E-5</v>
      </c>
    </row>
    <row r="13" spans="2:163" ht="12.75" customHeight="1" x14ac:dyDescent="0.3">
      <c r="B13" s="21" t="s">
        <v>73</v>
      </c>
      <c r="C13" s="154">
        <v>10</v>
      </c>
      <c r="D13" s="155">
        <v>1</v>
      </c>
      <c r="E13" s="156">
        <f>C13/H3</f>
        <v>0.77399380804953566</v>
      </c>
      <c r="F13" s="156">
        <f>SQRT((D13/C13)^2+(I3/H3)^2)*E13</f>
        <v>7.7400864546558326E-2</v>
      </c>
      <c r="H13" s="21" t="s">
        <v>73</v>
      </c>
      <c r="I13" s="157">
        <f>+$C13*'DR Param.'!C10</f>
        <v>0.92700476156921019</v>
      </c>
      <c r="J13" s="157">
        <f>+SQRT(($D13/$C13)^2+('DR Param.'!F10/'DR Param.'!C10)^2)*I13</f>
        <v>9.2710513123115026E-2</v>
      </c>
      <c r="K13" s="157">
        <f>+$C13*'DR Param.'!D10</f>
        <v>4.5678355390703085E-2</v>
      </c>
      <c r="L13" s="157">
        <f>+SQRT(($D13/$C13)^2+('DR Param.'!G10/'DR Param.'!D10)^2)*K13</f>
        <v>4.5842704074789166E-3</v>
      </c>
      <c r="M13" s="157">
        <f>+$C13*'DR Param.'!E10</f>
        <v>8.2849419195412805E-2</v>
      </c>
      <c r="N13" s="157">
        <f>+SQRT(($D13/$C13)^2+('DR Param.'!H10/'DR Param.'!E10)^2)*M13</f>
        <v>8.2879316001266325E-3</v>
      </c>
      <c r="O13" s="19" t="s">
        <v>345</v>
      </c>
      <c r="P13" s="19" t="s">
        <v>346</v>
      </c>
      <c r="Q13" s="19" t="s">
        <v>349</v>
      </c>
      <c r="R13" s="19" t="s">
        <v>350</v>
      </c>
      <c r="S13" s="19" t="s">
        <v>514</v>
      </c>
      <c r="T13" s="19" t="s">
        <v>350</v>
      </c>
    </row>
    <row r="14" spans="2:163" ht="12.75" customHeight="1" x14ac:dyDescent="0.25">
      <c r="B14" s="21" t="s">
        <v>74</v>
      </c>
      <c r="C14" s="154">
        <v>10</v>
      </c>
      <c r="D14" s="155">
        <v>1</v>
      </c>
      <c r="E14" s="156">
        <f>C14/H3</f>
        <v>0.77399380804953566</v>
      </c>
      <c r="F14" s="156">
        <f>SQRT((D14/C14)^2+(I3/H3)^2)*E14</f>
        <v>7.7400864546558326E-2</v>
      </c>
      <c r="H14" s="21" t="s">
        <v>74</v>
      </c>
      <c r="I14" s="157">
        <f>+$C14*'DR Param.'!C11</f>
        <v>0.25590998452012387</v>
      </c>
      <c r="J14" s="157">
        <f>+SQRT(($D14/$C14)^2+('DR Param.'!F11/'DR Param.'!C11)^2)*I14</f>
        <v>2.559336085634183E-2</v>
      </c>
      <c r="K14" s="157">
        <f>+$C14*'DR Param.'!D11</f>
        <v>2.0398165052779579E-2</v>
      </c>
      <c r="L14" s="157">
        <f>+SQRT(($D14/$C14)^2+('DR Param.'!G11/'DR Param.'!D11)^2)*K14</f>
        <v>2.0419666821619967E-3</v>
      </c>
      <c r="M14" s="157">
        <f>+$C14*'DR Param.'!E11</f>
        <v>2.4168442005663006E-4</v>
      </c>
      <c r="N14" s="157">
        <f>+SQRT(($D14/$C14)^2+('DR Param.'!H11/'DR Param.'!E11)^2)*M14</f>
        <v>6.6438015251258457E-5</v>
      </c>
      <c r="O14" s="157">
        <f>+SUM(K9:K14)</f>
        <v>0.11265110024490149</v>
      </c>
      <c r="P14" s="157">
        <f>+SUM(L9:L14)</f>
        <v>1.147138633023159E-2</v>
      </c>
      <c r="Q14" s="157">
        <f>+SUM(I9:I14)</f>
        <v>2.1636095843899281</v>
      </c>
      <c r="R14" s="157">
        <f>+SUM(J9:J14)</f>
        <v>0.21815070499719147</v>
      </c>
      <c r="S14" s="157">
        <f>+SUM(M9:M14)</f>
        <v>8.6359119730956849E-2</v>
      </c>
      <c r="T14" s="157">
        <f>+SUM(N9:N14)</f>
        <v>9.0451489842844016E-3</v>
      </c>
    </row>
    <row r="15" spans="2:163" ht="12.75" customHeight="1" x14ac:dyDescent="0.25">
      <c r="B15" s="152"/>
      <c r="E15" s="158" t="s">
        <v>1</v>
      </c>
      <c r="F15" s="159" t="s">
        <v>336</v>
      </c>
      <c r="H15" s="152"/>
      <c r="I15" s="92"/>
      <c r="J15" s="92"/>
      <c r="K15" s="92"/>
      <c r="L15" s="92"/>
      <c r="M15" s="92"/>
      <c r="N15" s="92"/>
    </row>
    <row r="16" spans="2:163" ht="12.75" customHeight="1" x14ac:dyDescent="0.3">
      <c r="B16" s="21" t="s">
        <v>47</v>
      </c>
      <c r="C16" s="154">
        <v>10</v>
      </c>
      <c r="D16" s="155">
        <v>1</v>
      </c>
      <c r="E16" s="156">
        <f>C16/H4</f>
        <v>2.4648755237860485</v>
      </c>
      <c r="F16" s="160">
        <f>SQRT((D16/C16)^2+(I4/H4)^2)*E16</f>
        <v>0.24670385526271202</v>
      </c>
      <c r="H16" s="21" t="s">
        <v>47</v>
      </c>
      <c r="I16" s="157">
        <f>+$C16*'DR Param.'!C12</f>
        <v>0.76256033187657613</v>
      </c>
      <c r="J16" s="157">
        <f>+SQRT(($D16/$C16)^2+('DR Param.'!F12/'DR Param.'!C12)^2)*I16</f>
        <v>7.6865539227116503E-2</v>
      </c>
      <c r="K16" s="157">
        <f>+$C16*'DR Param.'!D12</f>
        <v>2.3227702987939206E-2</v>
      </c>
      <c r="L16" s="157">
        <f>+SQRT(($D16/$C16)^2+('DR Param.'!G12/'DR Param.'!D12)^2)*K16</f>
        <v>3.4968003389793524E-3</v>
      </c>
      <c r="M16" s="157">
        <f>+$C16*'DR Param.'!E12</f>
        <v>4.4250948313113589E-2</v>
      </c>
      <c r="N16" s="157">
        <f>+SQRT(($D16/$C16)^2+('DR Param.'!H12/'DR Param.'!E12)^2)*M16</f>
        <v>4.4751316512897177E-3</v>
      </c>
      <c r="O16" s="19" t="s">
        <v>347</v>
      </c>
      <c r="P16" s="19" t="s">
        <v>348</v>
      </c>
      <c r="Q16" s="19" t="s">
        <v>351</v>
      </c>
      <c r="R16" s="19" t="s">
        <v>352</v>
      </c>
      <c r="S16" s="19" t="s">
        <v>515</v>
      </c>
      <c r="T16" s="19" t="s">
        <v>352</v>
      </c>
    </row>
    <row r="17" spans="2:25" ht="12.75" customHeight="1" x14ac:dyDescent="0.25">
      <c r="B17" s="21" t="s">
        <v>75</v>
      </c>
      <c r="C17" s="154">
        <v>10</v>
      </c>
      <c r="D17" s="155">
        <v>1</v>
      </c>
      <c r="E17" s="156">
        <f>C17/H4</f>
        <v>2.4648755237860485</v>
      </c>
      <c r="F17" s="160">
        <f>SQRT((D17/C17)^2+(I4/H4)^2)*E17</f>
        <v>0.24670385526271202</v>
      </c>
      <c r="H17" s="21" t="s">
        <v>75</v>
      </c>
      <c r="I17" s="157">
        <f>+$C17*'DR Param.'!C13</f>
        <v>1.055308264615296</v>
      </c>
      <c r="J17" s="157">
        <f>+SQRT(($D17/$C17)^2+('DR Param.'!F13/'DR Param.'!C13)^2)*I17</f>
        <v>0.10572708602042311</v>
      </c>
      <c r="K17" s="157">
        <f>+$C17*'DR Param.'!D13</f>
        <v>4.4973765486183995E-2</v>
      </c>
      <c r="L17" s="157">
        <f>+SQRT(($D17/$C17)^2+('DR Param.'!G13/'DR Param.'!D13)^2)*K17</f>
        <v>4.5400039352561936E-3</v>
      </c>
      <c r="M17" s="157">
        <f>+$C17*'DR Param.'!E13</f>
        <v>7.3910004849302408E-2</v>
      </c>
      <c r="N17" s="157">
        <f>+SQRT(($D17/$C17)^2+('DR Param.'!H13/'DR Param.'!E13)^2)*M17</f>
        <v>7.4251918164926706E-3</v>
      </c>
      <c r="O17" s="157">
        <f>+SUM(K16:K17)</f>
        <v>6.82014684741232E-2</v>
      </c>
      <c r="P17" s="157">
        <f>+SUM(L16:L17)</f>
        <v>8.0368042742355456E-3</v>
      </c>
      <c r="Q17" s="157">
        <f>+SUM(I16:I17)</f>
        <v>1.8178685964918722</v>
      </c>
      <c r="R17" s="157">
        <f>+SUM(J16:J17)</f>
        <v>0.18259262524753961</v>
      </c>
      <c r="S17" s="157">
        <f>+SUM(M16:M17)</f>
        <v>0.118160953162416</v>
      </c>
      <c r="T17" s="157">
        <f>+SUM(N16:N17)</f>
        <v>1.1900323467782388E-2</v>
      </c>
    </row>
    <row r="18" spans="2:25" ht="12.75" customHeight="1" x14ac:dyDescent="0.25">
      <c r="B18" s="152"/>
      <c r="E18" s="158" t="s">
        <v>2</v>
      </c>
      <c r="F18" s="158" t="s">
        <v>316</v>
      </c>
      <c r="H18" s="152"/>
      <c r="I18" s="92"/>
      <c r="J18" s="92"/>
      <c r="K18" s="92"/>
      <c r="L18" s="92"/>
      <c r="M18" s="92"/>
      <c r="N18" s="92"/>
    </row>
    <row r="19" spans="2:25" ht="12.75" customHeight="1" x14ac:dyDescent="0.25">
      <c r="B19" s="21" t="s">
        <v>48</v>
      </c>
      <c r="C19" s="161">
        <v>200</v>
      </c>
      <c r="D19" s="162">
        <v>2</v>
      </c>
      <c r="E19" s="156">
        <f>C19/H5</f>
        <v>0.63211125158027814</v>
      </c>
      <c r="F19" s="156">
        <f>SQRT((D19/C19)^2+(I5/H5)^2)*E19</f>
        <v>8.4408669731144866E-3</v>
      </c>
      <c r="H19" s="21" t="s">
        <v>48</v>
      </c>
      <c r="I19" s="253">
        <f>0</f>
        <v>0</v>
      </c>
      <c r="J19" s="253">
        <f>0</f>
        <v>0</v>
      </c>
      <c r="K19" s="157">
        <f>+$C19*'DR Param.'!D14</f>
        <v>0.50455120101137807</v>
      </c>
      <c r="L19" s="157">
        <f>+SQRT(($F19/$E19)^2+('DR Param.'!G14/'DR Param.'!D14)^2)*K19</f>
        <v>9.2942297483081769E-3</v>
      </c>
      <c r="M19" s="157">
        <f>+$C19*'DR Param.'!E14</f>
        <v>0.15360303413400758</v>
      </c>
      <c r="N19" s="157">
        <f>+SQRT(($D19/$C19)^2+('DR Param.'!H14/'DR Param.'!E14)^2)*M19</f>
        <v>3.6654546057773196E-3</v>
      </c>
    </row>
    <row r="20" spans="2:25" ht="12.75" customHeight="1" x14ac:dyDescent="0.25">
      <c r="B20" s="21" t="s">
        <v>89</v>
      </c>
      <c r="C20" s="156">
        <f>+(E20*H6)/50</f>
        <v>13.379432212389382</v>
      </c>
      <c r="D20" s="156">
        <f>+C20*SQRT((F20/E20)^2+(I6/H6)^2)</f>
        <v>0.29833200394637788</v>
      </c>
      <c r="E20" s="156">
        <f>+IF(E19&gt;0.2405,(-9.17+38.13*E19),0.0000001)</f>
        <v>14.932402022756007</v>
      </c>
      <c r="F20" s="156">
        <f>+(F19/E19)*E20</f>
        <v>0.19939910695790192</v>
      </c>
      <c r="H20" s="21" t="s">
        <v>88</v>
      </c>
      <c r="I20" s="253">
        <f>0</f>
        <v>0</v>
      </c>
      <c r="J20" s="253">
        <f>0</f>
        <v>0</v>
      </c>
      <c r="K20" s="157">
        <f>+$C20*'DR Param.'!D15</f>
        <v>5.0841842407079651E-3</v>
      </c>
      <c r="L20" s="157">
        <f>+SQRT(($F19/$E19)^2+('DR Param.'!G15/'DR Param.'!D15)^2)*K20</f>
        <v>1.2675106499170248E-4</v>
      </c>
      <c r="M20" s="253">
        <f>0</f>
        <v>0</v>
      </c>
      <c r="N20" s="253">
        <f>0</f>
        <v>0</v>
      </c>
    </row>
    <row r="22" spans="2:25" ht="12.75" customHeight="1" x14ac:dyDescent="0.25">
      <c r="H22" s="21" t="s">
        <v>34</v>
      </c>
      <c r="I22" s="163">
        <f>SUM(I9:I20)</f>
        <v>3.9814781808818003</v>
      </c>
      <c r="J22" s="163">
        <f>+SQRT(R14^2+R17^2)</f>
        <v>0.2844816283796901</v>
      </c>
      <c r="K22" s="163">
        <f>SUM(K9:K20)</f>
        <v>0.69048795397111074</v>
      </c>
      <c r="L22" s="163">
        <f>+SQRT(P14^2+P17^2+L19^2+L20^2)</f>
        <v>1.6810166558562357E-2</v>
      </c>
      <c r="M22" s="163">
        <f>SUM(M9:M20)</f>
        <v>0.35812310702738043</v>
      </c>
      <c r="N22" s="163">
        <f>+SQRT(T14^2+T17^2+N19^2)</f>
        <v>1.5390515789042535E-2</v>
      </c>
    </row>
    <row r="23" spans="2:25" ht="12.75" customHeight="1" x14ac:dyDescent="0.25">
      <c r="H23" s="21" t="s">
        <v>148</v>
      </c>
      <c r="I23" s="163">
        <f>+($C$9*(SUM('DR Param.'!C6:C11)))+($C$16*(SUM('DR Param.'!C12:C13)))+($C$19*'DR Param.'!C14)+((-9.17+38.13*E19)*'DR Param.'!C15)</f>
        <v>3.9814781830311241</v>
      </c>
      <c r="J23" s="163">
        <f>+J22</f>
        <v>0.2844816283796901</v>
      </c>
      <c r="K23" s="163">
        <f>+($C$9*(SUM('DR Param.'!D6:D11)))+($C$16*(SUM('DR Param.'!D12:D13)))+($C$19*'DR Param.'!D14)+((-9.17+38.13*E19)*'DR Param.'!D15)</f>
        <v>0.69107808249905001</v>
      </c>
      <c r="L23" s="163">
        <f>+L22</f>
        <v>1.6810166558562357E-2</v>
      </c>
      <c r="M23" s="163">
        <f>+($C$9*(SUM('DR Param.'!E6:E11)))+($C$16*(SUM('DR Param.'!E12:E13)))+($C$19*'DR Param.'!E14)+((-9.17+38.13*E19)*'DR Param.'!E15)</f>
        <v>0.35812460026758269</v>
      </c>
      <c r="N23" s="163">
        <f>+N22</f>
        <v>1.5390515789042535E-2</v>
      </c>
      <c r="S23" s="165"/>
      <c r="V23" s="92"/>
      <c r="W23" s="92"/>
      <c r="X23" s="92"/>
      <c r="Y23" s="92"/>
    </row>
    <row r="24" spans="2:25" ht="12.75" customHeight="1" x14ac:dyDescent="0.25">
      <c r="B24" s="277" t="s">
        <v>133</v>
      </c>
      <c r="H24"/>
      <c r="I24"/>
      <c r="J24"/>
      <c r="K24"/>
      <c r="L24"/>
      <c r="M24"/>
      <c r="N24"/>
      <c r="O24" s="76"/>
      <c r="P24" s="76"/>
      <c r="R24" s="164"/>
      <c r="S24" s="165"/>
      <c r="V24" s="92"/>
      <c r="W24" s="92"/>
      <c r="X24" s="92"/>
      <c r="Y24" s="92"/>
    </row>
    <row r="25" spans="2:25" ht="12.75" customHeight="1" x14ac:dyDescent="0.25">
      <c r="H25"/>
      <c r="I25"/>
      <c r="J25"/>
      <c r="K25"/>
      <c r="L25"/>
      <c r="M25"/>
      <c r="N25"/>
      <c r="O25" s="76"/>
      <c r="P25" s="76"/>
      <c r="R25" s="164"/>
      <c r="S25" s="165"/>
      <c r="V25" s="92"/>
      <c r="W25" s="92"/>
      <c r="X25" s="92"/>
      <c r="Y25" s="92"/>
    </row>
    <row r="26" spans="2:25" ht="12.75" customHeight="1" x14ac:dyDescent="0.25">
      <c r="C26" s="153" t="s">
        <v>78</v>
      </c>
      <c r="E26" s="152" t="s">
        <v>0</v>
      </c>
      <c r="N26" s="76"/>
      <c r="R26" s="164"/>
      <c r="S26" s="165"/>
      <c r="V26" s="92"/>
      <c r="W26" s="92"/>
      <c r="X26" s="92"/>
      <c r="Y26" s="92"/>
    </row>
    <row r="27" spans="2:25" ht="12.75" customHeight="1" x14ac:dyDescent="0.3">
      <c r="C27" s="25" t="s">
        <v>1</v>
      </c>
      <c r="D27" s="25" t="s">
        <v>336</v>
      </c>
      <c r="E27" s="266" t="s">
        <v>49</v>
      </c>
      <c r="F27" s="267" t="s">
        <v>335</v>
      </c>
      <c r="I27" s="19" t="s">
        <v>179</v>
      </c>
      <c r="J27" s="19" t="s">
        <v>339</v>
      </c>
      <c r="K27" s="19" t="s">
        <v>79</v>
      </c>
      <c r="L27" s="19" t="s">
        <v>340</v>
      </c>
      <c r="M27" s="266" t="s">
        <v>80</v>
      </c>
      <c r="N27" s="19" t="s">
        <v>341</v>
      </c>
      <c r="R27" s="164"/>
      <c r="V27" s="92"/>
      <c r="W27" s="92"/>
      <c r="X27" s="92"/>
      <c r="Y27" s="92"/>
    </row>
    <row r="28" spans="2:25" ht="12.75" customHeight="1" x14ac:dyDescent="0.25">
      <c r="B28" s="21" t="s">
        <v>46</v>
      </c>
      <c r="C28" s="154">
        <v>1</v>
      </c>
      <c r="D28" s="154">
        <v>0.2</v>
      </c>
      <c r="E28" s="156">
        <f>C28*H3</f>
        <v>12.92</v>
      </c>
      <c r="F28" s="156">
        <f>SQRT((D28/C28)^2+(I3/H3)^2)*E28</f>
        <v>2.5840123838712543</v>
      </c>
      <c r="H28" s="21" t="s">
        <v>46</v>
      </c>
      <c r="I28" s="157">
        <f>+E28*'DR Param.'!C6</f>
        <v>0.26185810862006098</v>
      </c>
      <c r="J28" s="157">
        <f>+SQRT(($F28/$E28)^2+('DR Param.'!F6/'DR Param.'!C6)^2)*I28</f>
        <v>5.3513627025113863E-2</v>
      </c>
      <c r="K28" s="157">
        <f>+E28*'DR Param.'!D6</f>
        <v>5.4732591104090893E-2</v>
      </c>
      <c r="L28" s="157">
        <f>+SQRT(($F28/$E28)^2+('DR Param.'!G6/'DR Param.'!D6)^2)*K28</f>
        <v>1.0948448189434714E-2</v>
      </c>
      <c r="M28" s="157">
        <f>+E28*'DR Param.'!E6</f>
        <v>1.6237326077084633E-3</v>
      </c>
      <c r="N28" s="157">
        <f>+SQRT(($F28/$E28)^2+('DR Param.'!H6/'DR Param.'!E6)^2)*M28</f>
        <v>3.619869198796982E-4</v>
      </c>
      <c r="V28" s="92"/>
      <c r="W28" s="92"/>
      <c r="X28" s="92"/>
      <c r="Y28" s="92"/>
    </row>
    <row r="29" spans="2:25" ht="12.75" customHeight="1" x14ac:dyDescent="0.25">
      <c r="B29" s="21" t="s">
        <v>70</v>
      </c>
      <c r="C29" s="156">
        <f>+$C$28</f>
        <v>1</v>
      </c>
      <c r="D29" s="156">
        <f>+$D$28</f>
        <v>0.2</v>
      </c>
      <c r="E29" s="156">
        <f>C29*H3</f>
        <v>12.92</v>
      </c>
      <c r="F29" s="156">
        <f>SQRT((D29/C29)^2+(I3/H3)^2)*E29</f>
        <v>2.5840123838712543</v>
      </c>
      <c r="H29" s="21" t="s">
        <v>70</v>
      </c>
      <c r="I29" s="157">
        <f>+E29*'DR Param.'!C7</f>
        <v>0.3090112756132074</v>
      </c>
      <c r="J29" s="157">
        <f>+SQRT(($F29/$E29)^2+('DR Param.'!F7/'DR Param.'!C7)^2)*I29</f>
        <v>6.1821027031679042E-2</v>
      </c>
      <c r="K29" s="157">
        <f>+E29*'DR Param.'!D7</f>
        <v>7.7824997017600004E-4</v>
      </c>
      <c r="L29" s="157">
        <f>+SQRT(($F29/$E29)^2+('DR Param.'!G7/'DR Param.'!D7)^2)*K29</f>
        <v>1.749870212461863E-4</v>
      </c>
      <c r="M29" s="157">
        <f>+E29*'DR Param.'!E7</f>
        <v>5.3307453375863335E-4</v>
      </c>
      <c r="N29" s="157">
        <f>+SQRT(($F29/$E29)^2+('DR Param.'!H7/'DR Param.'!E7)^2)*M29</f>
        <v>1.3326675409690945E-4</v>
      </c>
      <c r="V29" s="92"/>
      <c r="W29" s="92"/>
      <c r="X29" s="92"/>
      <c r="Y29" s="92"/>
    </row>
    <row r="30" spans="2:25" ht="12.75" customHeight="1" x14ac:dyDescent="0.25">
      <c r="B30" s="21" t="s">
        <v>71</v>
      </c>
      <c r="C30" s="156">
        <f>+$C$28</f>
        <v>1</v>
      </c>
      <c r="D30" s="156">
        <f>+$D$28</f>
        <v>0.2</v>
      </c>
      <c r="E30" s="156">
        <f>C30*H3</f>
        <v>12.92</v>
      </c>
      <c r="F30" s="156">
        <f>SQRT((D30/C30)^2+(I3/H3)^2)*E30</f>
        <v>2.5840123838712543</v>
      </c>
      <c r="H30" s="21" t="s">
        <v>71</v>
      </c>
      <c r="I30" s="157">
        <f>+E30*'DR Param.'!C8</f>
        <v>0.39798360832002527</v>
      </c>
      <c r="J30" s="157">
        <f>+SQRT(($F30/$E30)^2+('DR Param.'!F8/'DR Param.'!C8)^2)*I30</f>
        <v>7.9617809262938877E-2</v>
      </c>
      <c r="K30" s="157">
        <f>+E30*'DR Param.'!D8</f>
        <v>4.464936029166232E-3</v>
      </c>
      <c r="L30" s="157">
        <f>+SQRT(($F30/$E30)^2+('DR Param.'!G8/'DR Param.'!D8)^2)*K30</f>
        <v>9.9540515158108556E-4</v>
      </c>
      <c r="M30" s="157">
        <f>+E30*'DR Param.'!E8</f>
        <v>1.5690196797426335E-3</v>
      </c>
      <c r="N30" s="157">
        <f>+SQRT(($F30/$E30)^2+('DR Param.'!H8/'DR Param.'!E8)^2)*M30</f>
        <v>5.7325889308067006E-4</v>
      </c>
      <c r="V30" s="92"/>
      <c r="W30" s="92"/>
      <c r="X30" s="92"/>
      <c r="Y30" s="92"/>
    </row>
    <row r="31" spans="2:25" ht="12.75" customHeight="1" x14ac:dyDescent="0.25">
      <c r="B31" s="21" t="s">
        <v>72</v>
      </c>
      <c r="C31" s="156">
        <f>+$C$28</f>
        <v>1</v>
      </c>
      <c r="D31" s="156">
        <f>+$D$28</f>
        <v>0.2</v>
      </c>
      <c r="E31" s="156">
        <f>C31*H3</f>
        <v>12.92</v>
      </c>
      <c r="F31" s="156">
        <f>SQRT((D31/C31)^2+(I3/H3)^2)*E31</f>
        <v>2.5840123838712543</v>
      </c>
      <c r="H31" s="21" t="s">
        <v>72</v>
      </c>
      <c r="I31" s="157">
        <f>+E31*'DR Param.'!C9</f>
        <v>0.2982047385310736</v>
      </c>
      <c r="J31" s="157">
        <f>+SQRT(($F31/$E31)^2+('DR Param.'!F9/'DR Param.'!C9)^2)*I31</f>
        <v>5.9642858668915014E-2</v>
      </c>
      <c r="K31" s="157">
        <f>+E31*'DR Param.'!D9</f>
        <v>1.9858000000000004E-4</v>
      </c>
      <c r="L31" s="157">
        <f>+SQRT(($F31/$E31)^2+('DR Param.'!G9/'DR Param.'!D9)^2)*K31</f>
        <v>5.6353059668264464E-5</v>
      </c>
      <c r="M31" s="157">
        <f>+E31*'DR Param.'!E9</f>
        <v>4.9645000000000006E-4</v>
      </c>
      <c r="N31" s="157">
        <f>+SQRT(($F31/$E31)^2+('DR Param.'!H9/'DR Param.'!E9)^2)*M31</f>
        <v>1.070370937612365E-4</v>
      </c>
      <c r="V31" s="92"/>
      <c r="W31" s="92"/>
      <c r="X31" s="92"/>
      <c r="Y31" s="92"/>
    </row>
    <row r="32" spans="2:25" ht="12.75" customHeight="1" x14ac:dyDescent="0.3">
      <c r="B32" s="21" t="s">
        <v>73</v>
      </c>
      <c r="C32" s="156">
        <f>+$C$28</f>
        <v>1</v>
      </c>
      <c r="D32" s="156">
        <f>+$D$28</f>
        <v>0.2</v>
      </c>
      <c r="E32" s="156">
        <f>C32*H3</f>
        <v>12.92</v>
      </c>
      <c r="F32" s="156">
        <f>SQRT((D32/C32)^2+(I3/H3)^2)*E32</f>
        <v>2.5840123838712543</v>
      </c>
      <c r="H32" s="21" t="s">
        <v>73</v>
      </c>
      <c r="I32" s="157">
        <f>+E32*'DR Param.'!C10</f>
        <v>1.1976901519474197</v>
      </c>
      <c r="J32" s="157">
        <f>+SQRT(($F32/$E32)^2+('DR Param.'!F10/'DR Param.'!C10)^2)*I32</f>
        <v>0.23954566249258677</v>
      </c>
      <c r="K32" s="157">
        <f>+E32*'DR Param.'!D10</f>
        <v>5.9016435164788383E-2</v>
      </c>
      <c r="L32" s="157">
        <f>+SQRT(($F32/$E32)^2+('DR Param.'!G10/'DR Param.'!D10)^2)*K32</f>
        <v>1.1813974786358898E-2</v>
      </c>
      <c r="M32" s="157">
        <f>+E32*'DR Param.'!E10</f>
        <v>0.10704144960047335</v>
      </c>
      <c r="N32" s="157">
        <f>+SQRT(($F32/$E32)^2+('DR Param.'!H10/'DR Param.'!E10)^2)*M32</f>
        <v>2.1410324105477822E-2</v>
      </c>
      <c r="O32" s="19" t="s">
        <v>345</v>
      </c>
      <c r="P32" s="19" t="s">
        <v>346</v>
      </c>
      <c r="Q32" s="19" t="s">
        <v>349</v>
      </c>
      <c r="R32" s="19" t="s">
        <v>350</v>
      </c>
      <c r="S32" s="19" t="s">
        <v>514</v>
      </c>
      <c r="T32" s="19" t="s">
        <v>350</v>
      </c>
      <c r="V32" s="92"/>
      <c r="W32" s="92"/>
      <c r="X32" s="92"/>
      <c r="Y32" s="92"/>
    </row>
    <row r="33" spans="1:25" ht="12.75" customHeight="1" x14ac:dyDescent="0.25">
      <c r="B33" s="21" t="s">
        <v>74</v>
      </c>
      <c r="C33" s="156">
        <f>+$C$28</f>
        <v>1</v>
      </c>
      <c r="D33" s="156">
        <f>+$D$28</f>
        <v>0.2</v>
      </c>
      <c r="E33" s="156">
        <f>C33*H3</f>
        <v>12.92</v>
      </c>
      <c r="F33" s="156">
        <f>SQRT((D33/C33)^2+(I3/H3)^2)*E33</f>
        <v>2.5840123838712543</v>
      </c>
      <c r="H33" s="21" t="s">
        <v>74</v>
      </c>
      <c r="I33" s="157">
        <f>+E33*'DR Param.'!C11</f>
        <v>0.33063570000000003</v>
      </c>
      <c r="J33" s="157">
        <f>+SQRT(($F33/$E33)^2+('DR Param.'!F11/'DR Param.'!C11)^2)*I33</f>
        <v>6.6128983074342257E-2</v>
      </c>
      <c r="K33" s="157">
        <f>+E33*'DR Param.'!D11</f>
        <v>2.6354429248191213E-2</v>
      </c>
      <c r="L33" s="157">
        <f>+SQRT(($F33/$E33)^2+('DR Param.'!G11/'DR Param.'!D11)^2)*K33</f>
        <v>5.2723006669894972E-3</v>
      </c>
      <c r="M33" s="157">
        <f>+E33*'DR Param.'!E11</f>
        <v>3.1225627071316604E-4</v>
      </c>
      <c r="N33" s="157">
        <f>+SQRT(($F33/$E33)^2+('DR Param.'!H11/'DR Param.'!E11)^2)*M33</f>
        <v>1.0145592399547196E-4</v>
      </c>
      <c r="O33" s="157">
        <f>+SUM(K28:K33)</f>
        <v>0.14554522151641272</v>
      </c>
      <c r="P33" s="157">
        <f>+SUM(L28:L33)</f>
        <v>2.9261468875278647E-2</v>
      </c>
      <c r="Q33" s="157">
        <f>+SUM(I28:I33)</f>
        <v>2.795383583031787</v>
      </c>
      <c r="R33" s="157">
        <f>+SUM(J28:J33)</f>
        <v>0.56026996755557579</v>
      </c>
      <c r="S33" s="157">
        <f>+SUM(M28:M33)</f>
        <v>0.11157598269239626</v>
      </c>
      <c r="T33" s="157">
        <f>+SUM(N28:N33)</f>
        <v>2.2687329690291809E-2</v>
      </c>
      <c r="V33" s="92"/>
      <c r="W33" s="92"/>
      <c r="X33" s="92"/>
      <c r="Y33" s="92"/>
    </row>
    <row r="34" spans="1:25" ht="12.75" customHeight="1" x14ac:dyDescent="0.25">
      <c r="B34" s="152"/>
      <c r="C34" s="166" t="s">
        <v>1</v>
      </c>
      <c r="D34" s="167" t="s">
        <v>336</v>
      </c>
      <c r="E34" s="168"/>
      <c r="F34" s="168"/>
      <c r="H34" s="152"/>
      <c r="I34" s="92"/>
      <c r="J34" s="92"/>
      <c r="K34" s="92"/>
      <c r="L34" s="92"/>
      <c r="M34" s="92"/>
      <c r="N34" s="92"/>
    </row>
    <row r="35" spans="1:25" ht="12.75" customHeight="1" x14ac:dyDescent="0.3">
      <c r="B35" s="21" t="s">
        <v>47</v>
      </c>
      <c r="C35" s="154">
        <v>5</v>
      </c>
      <c r="D35" s="154">
        <v>0.5</v>
      </c>
      <c r="E35" s="156">
        <f>C35*H4</f>
        <v>20.285000000000004</v>
      </c>
      <c r="F35" s="156">
        <f>SQRT((D35/C35)^2+(I4/H4)^2)*E35</f>
        <v>2.0302800915144692</v>
      </c>
      <c r="H35" s="21" t="s">
        <v>47</v>
      </c>
      <c r="I35" s="157">
        <f>+E35*'DR Param.'!C12</f>
        <v>1.5468536332116349</v>
      </c>
      <c r="J35" s="157">
        <f>+SQRT(($F35/$E35)^2+('DR Param.'!F12/'DR Param.'!C12)^2)*I35</f>
        <v>0.15605641359916411</v>
      </c>
      <c r="K35" s="157">
        <f>+E35*'DR Param.'!D12</f>
        <v>4.7117395511034686E-2</v>
      </c>
      <c r="L35" s="157">
        <f>+SQRT(($F35/$E35)^2+('DR Param.'!G12/'DR Param.'!D12)^2)*K35</f>
        <v>7.0960066886701246E-3</v>
      </c>
      <c r="M35" s="157">
        <f>+E35*'DR Param.'!E12</f>
        <v>8.9763048653150934E-2</v>
      </c>
      <c r="N35" s="157">
        <f>+SQRT(($F35/$E35)^2+('DR Param.'!H12/'DR Param.'!E12)^2)*M35</f>
        <v>9.0855936301150395E-3</v>
      </c>
      <c r="O35" s="19" t="s">
        <v>347</v>
      </c>
      <c r="P35" s="19" t="s">
        <v>348</v>
      </c>
      <c r="Q35" s="19" t="s">
        <v>351</v>
      </c>
      <c r="R35" s="19" t="s">
        <v>352</v>
      </c>
      <c r="S35" s="19" t="s">
        <v>515</v>
      </c>
      <c r="T35" s="19" t="s">
        <v>352</v>
      </c>
      <c r="V35" s="92"/>
      <c r="W35" s="92"/>
      <c r="X35" s="92"/>
      <c r="Y35" s="92"/>
    </row>
    <row r="36" spans="1:25" ht="12.75" customHeight="1" x14ac:dyDescent="0.25">
      <c r="B36" s="21" t="s">
        <v>75</v>
      </c>
      <c r="C36" s="156">
        <f>+C35</f>
        <v>5</v>
      </c>
      <c r="D36" s="156">
        <f>+D35</f>
        <v>0.5</v>
      </c>
      <c r="E36" s="156">
        <f>C36*H4</f>
        <v>20.285000000000004</v>
      </c>
      <c r="F36" s="156">
        <f>SQRT((D36/C36)^2+(I4/H4)^2)*E36</f>
        <v>2.0302800915144692</v>
      </c>
      <c r="H36" s="21" t="s">
        <v>75</v>
      </c>
      <c r="I36" s="157">
        <f>+E36*'DR Param.'!C13</f>
        <v>2.1406928147721285</v>
      </c>
      <c r="J36" s="157">
        <f>+SQRT(($F36/$E36)^2+('DR Param.'!F13/'DR Param.'!C13)^2)*I36</f>
        <v>0.21465490011455393</v>
      </c>
      <c r="K36" s="157">
        <f>+E36*'DR Param.'!D13</f>
        <v>9.1229283288724261E-2</v>
      </c>
      <c r="L36" s="157">
        <f>+SQRT(($F36/$E36)^2+('DR Param.'!G13/'DR Param.'!D13)^2)*K36</f>
        <v>9.2173286212955691E-3</v>
      </c>
      <c r="M36" s="157">
        <f>+E36*'DR Param.'!E13</f>
        <v>0.14992644483680997</v>
      </c>
      <c r="N36" s="157">
        <f>+SQRT(($F36/$E36)^2+('DR Param.'!H13/'DR Param.'!E13)^2)*M36</f>
        <v>1.5075097726318371E-2</v>
      </c>
      <c r="O36" s="157">
        <f>+SUM(K35:K36)</f>
        <v>0.13834667879975895</v>
      </c>
      <c r="P36" s="157">
        <f>+SUM(L35:L36)</f>
        <v>1.6313335309965694E-2</v>
      </c>
      <c r="Q36" s="157">
        <f>+SUM(I35:I36)</f>
        <v>3.6875464479837632</v>
      </c>
      <c r="R36" s="157">
        <f>+SUM(J35:J36)</f>
        <v>0.37071131371371802</v>
      </c>
      <c r="S36" s="157">
        <f>+SUM(M35:M36)</f>
        <v>0.23968949348996091</v>
      </c>
      <c r="T36" s="157">
        <f>+SUM(N35:N36)</f>
        <v>2.4160691356433409E-2</v>
      </c>
    </row>
    <row r="37" spans="1:25" ht="12.75" customHeight="1" x14ac:dyDescent="0.25">
      <c r="B37" s="152"/>
      <c r="C37" s="166" t="s">
        <v>2</v>
      </c>
      <c r="D37" s="166" t="s">
        <v>316</v>
      </c>
      <c r="E37" s="168"/>
      <c r="F37" s="168"/>
      <c r="H37" s="152"/>
      <c r="I37" s="92"/>
      <c r="J37" s="92"/>
      <c r="K37" s="92"/>
      <c r="L37" s="92"/>
      <c r="M37" s="92"/>
      <c r="N37" s="92"/>
    </row>
    <row r="38" spans="1:25" ht="12.75" customHeight="1" x14ac:dyDescent="0.25">
      <c r="B38" s="21" t="s">
        <v>48</v>
      </c>
      <c r="C38" s="154">
        <v>1</v>
      </c>
      <c r="D38" s="154">
        <v>0.1</v>
      </c>
      <c r="E38" s="156">
        <f>C38*H5</f>
        <v>316.39999999999998</v>
      </c>
      <c r="F38" s="156">
        <f>SQRT((D38/C38)^2+(I5/H5)^2)*E38</f>
        <v>31.763652182959063</v>
      </c>
      <c r="H38" s="21" t="s">
        <v>48</v>
      </c>
      <c r="I38" s="253">
        <f>+E38*'DR Param.'!C14</f>
        <v>3.1639999999999994E-9</v>
      </c>
      <c r="J38" s="253">
        <f>+SQRT(($F38/$E38)^2+('DR Param.'!F14/'DR Param.'!C14)^2)*I38</f>
        <v>3.1765227985330118E-10</v>
      </c>
      <c r="K38" s="157">
        <f>+E38*'DR Param.'!D14</f>
        <v>0.79820000000000002</v>
      </c>
      <c r="L38" s="157">
        <f>+SQRT(($F38/$E38)^2+('DR Param.'!G14/'DR Param.'!D14)^2)*K38</f>
        <v>8.0769500116248477E-2</v>
      </c>
      <c r="M38" s="157">
        <f>+E38*'DR Param.'!E14</f>
        <v>0.24299999999999999</v>
      </c>
      <c r="N38" s="157">
        <f>+SQRT(($F38/$E38)^2+('DR Param.'!H14/'DR Param.'!E14)^2)*M38</f>
        <v>2.4956662336472993E-2</v>
      </c>
    </row>
    <row r="39" spans="1:25" ht="12.75" customHeight="1" x14ac:dyDescent="0.25">
      <c r="B39" s="21" t="s">
        <v>89</v>
      </c>
      <c r="C39" s="156">
        <v>1.0000000000000001E-5</v>
      </c>
      <c r="D39" s="156">
        <v>9.9999999999999995E-8</v>
      </c>
      <c r="E39" s="156">
        <f>+(C39*H6)/50</f>
        <v>8.9600000000000006E-6</v>
      </c>
      <c r="F39" s="156">
        <f>+E39*SQRT((D39/C39)^2+(I6/H6)^2)</f>
        <v>1.8337982440824838E-7</v>
      </c>
      <c r="H39" s="21" t="s">
        <v>88</v>
      </c>
      <c r="I39" s="253">
        <f>+IF(C38&gt;0.2405,(-9.17+38.13*C38),0.0000001)*'DR Param.'!C15</f>
        <v>2.8960000000000001E-10</v>
      </c>
      <c r="J39" s="253">
        <f>+SQRT(($D38/$C38)^2+('DR Param.'!F15/'DR Param.'!C15)^2)*I39</f>
        <v>2.8961447963801815E-11</v>
      </c>
      <c r="K39" s="157">
        <f>+C39*'DR Param.'!D15</f>
        <v>3.8000000000000001E-9</v>
      </c>
      <c r="L39" s="157">
        <f>+SQRT(($D38/$C38)^2+('DR Param.'!G15/'DR Param.'!D15)^2)*K39</f>
        <v>3.8832975677895203E-10</v>
      </c>
      <c r="M39" s="253">
        <f>+E39*'DR Param.'!E15</f>
        <v>8.9600000000000002E-13</v>
      </c>
      <c r="N39" s="253">
        <f>+SQRT(($D38/$C38)^2+('DR Param.'!H15/'DR Param.'!E15)^2)*M39</f>
        <v>1.2671353518862934E-13</v>
      </c>
    </row>
    <row r="40" spans="1:25" ht="12.75" customHeight="1" x14ac:dyDescent="0.25">
      <c r="O40" s="76"/>
      <c r="P40" s="76"/>
      <c r="Q40" s="76"/>
    </row>
    <row r="41" spans="1:25" ht="12.75" customHeight="1" x14ac:dyDescent="0.25">
      <c r="A41" s="76"/>
      <c r="H41" s="21" t="s">
        <v>34</v>
      </c>
      <c r="I41" s="163">
        <f>SUM(I28:I39)</f>
        <v>6.4829300344691507</v>
      </c>
      <c r="J41" s="163">
        <f>+SQRT(R33^2+R36^2)</f>
        <v>0.67181047525330873</v>
      </c>
      <c r="K41" s="163">
        <f>SUM(K28:K39)</f>
        <v>1.0820919041161718</v>
      </c>
      <c r="L41" s="163">
        <f>+SQRT(P33^2+P36^2+L38^2+L39^2)</f>
        <v>8.7441812759702878E-2</v>
      </c>
      <c r="M41" s="163">
        <f>SUM(M28:M39)</f>
        <v>0.59426547618325309</v>
      </c>
      <c r="N41" s="163">
        <f>+SQRT(T33^2+T36^2+N38^2)</f>
        <v>4.1488419230835509E-2</v>
      </c>
      <c r="O41" s="76"/>
      <c r="P41" s="76"/>
      <c r="Q41" s="76"/>
    </row>
    <row r="42" spans="1:25" ht="12.75" customHeight="1" x14ac:dyDescent="0.25">
      <c r="A42" s="76"/>
      <c r="B42" s="76"/>
      <c r="C42" s="76"/>
      <c r="D42" s="76"/>
      <c r="E42" s="76"/>
      <c r="F42" s="76"/>
      <c r="G42" s="76"/>
      <c r="H42"/>
      <c r="I42"/>
      <c r="J42"/>
      <c r="K42"/>
      <c r="L42"/>
      <c r="M42"/>
      <c r="N42"/>
      <c r="O42" s="76"/>
      <c r="P42" s="76"/>
      <c r="Q42" s="76"/>
      <c r="R42" s="76"/>
    </row>
    <row r="43" spans="1:25" ht="14.25" customHeight="1" x14ac:dyDescent="0.25">
      <c r="A43" s="76"/>
      <c r="L43" s="76"/>
      <c r="M43" s="76"/>
      <c r="N43" s="76"/>
      <c r="O43" s="76"/>
      <c r="P43" s="76"/>
      <c r="Q43" s="76"/>
      <c r="R43" s="76"/>
    </row>
    <row r="44" spans="1:25" ht="20.25" customHeight="1" x14ac:dyDescent="0.3">
      <c r="A44" s="76"/>
      <c r="B44" s="278" t="s">
        <v>309</v>
      </c>
      <c r="C44" s="76"/>
      <c r="D44" s="76"/>
      <c r="E44" s="76"/>
      <c r="F44" s="76"/>
      <c r="G44" s="76"/>
      <c r="H44" s="278" t="s">
        <v>310</v>
      </c>
      <c r="I44" s="76"/>
      <c r="J44" s="76"/>
      <c r="K44" s="76"/>
      <c r="L44" s="76"/>
      <c r="M44" s="76"/>
      <c r="N44" s="76"/>
      <c r="O44" s="76"/>
      <c r="P44" s="76"/>
      <c r="Q44" s="76"/>
      <c r="R44" s="76"/>
    </row>
    <row r="45" spans="1:25" ht="12.75" customHeight="1" x14ac:dyDescent="0.25">
      <c r="A45" s="76"/>
      <c r="L45" s="76"/>
      <c r="M45" s="76"/>
      <c r="N45" s="76"/>
      <c r="O45" s="76"/>
      <c r="Q45" s="76"/>
      <c r="R45" s="76"/>
    </row>
    <row r="46" spans="1:25" ht="12.75" customHeight="1" x14ac:dyDescent="0.25">
      <c r="A46" s="76"/>
      <c r="C46" s="25" t="s">
        <v>137</v>
      </c>
      <c r="D46" s="25" t="s">
        <v>2</v>
      </c>
      <c r="E46" s="25" t="s">
        <v>316</v>
      </c>
      <c r="F46" s="76"/>
      <c r="G46" s="76"/>
      <c r="I46" s="25" t="s">
        <v>137</v>
      </c>
      <c r="J46" s="25" t="s">
        <v>2</v>
      </c>
      <c r="K46" s="25" t="s">
        <v>316</v>
      </c>
      <c r="L46" s="76"/>
      <c r="M46" s="76"/>
      <c r="N46" s="76"/>
      <c r="O46" s="76"/>
      <c r="P46" s="76"/>
      <c r="Q46" s="76"/>
      <c r="R46" s="76"/>
    </row>
    <row r="47" spans="1:25" ht="12.75" customHeight="1" x14ac:dyDescent="0.25">
      <c r="A47" s="76"/>
      <c r="B47" s="22" t="s">
        <v>136</v>
      </c>
      <c r="C47" s="169">
        <f>+(C53*2)+15.999</f>
        <v>94.195599999999999</v>
      </c>
      <c r="D47" s="150">
        <v>1</v>
      </c>
      <c r="E47" s="150">
        <v>0.1</v>
      </c>
      <c r="F47" s="76"/>
      <c r="G47" s="76"/>
      <c r="H47" s="22" t="s">
        <v>9</v>
      </c>
      <c r="I47" s="247">
        <f>+C53</f>
        <v>39.098300000000002</v>
      </c>
      <c r="J47" s="150">
        <v>1</v>
      </c>
      <c r="K47" s="150">
        <v>0.1</v>
      </c>
      <c r="L47" s="76"/>
      <c r="M47" s="76"/>
      <c r="N47" s="76"/>
      <c r="O47" s="76"/>
      <c r="P47" s="76"/>
      <c r="Q47" s="76"/>
      <c r="R47" s="76"/>
    </row>
    <row r="48" spans="1:25" ht="12.75" customHeight="1" x14ac:dyDescent="0.25">
      <c r="A48" s="76"/>
      <c r="B48" s="22" t="s">
        <v>9</v>
      </c>
      <c r="C48" s="247">
        <f>+C53</f>
        <v>39.098300000000002</v>
      </c>
      <c r="D48" s="149">
        <f>+(C48*2)*D47/C47</f>
        <v>0.83015130218396616</v>
      </c>
      <c r="E48" s="149">
        <f>+D48*((E47/D47)^2+(D53/C48)^2+(0.003/C47)^2)^0.5</f>
        <v>8.3015134455805425E-2</v>
      </c>
      <c r="F48" s="76"/>
      <c r="G48" s="76"/>
      <c r="H48" s="22" t="s">
        <v>136</v>
      </c>
      <c r="I48" s="169">
        <f>+(C53*2)+15.999</f>
        <v>94.195599999999999</v>
      </c>
      <c r="J48" s="149">
        <f>+I48*(J47/2)/I47</f>
        <v>1.2045996884775041</v>
      </c>
      <c r="K48" s="149">
        <f>+J48*((K47/J47)^2+(D53/I47)^2+(0.003/I48)^2)^0.5</f>
        <v>0.12045997499648657</v>
      </c>
      <c r="L48" s="76"/>
      <c r="M48" s="76"/>
      <c r="N48" s="76"/>
      <c r="O48" s="76"/>
      <c r="P48" s="76"/>
      <c r="Q48" s="76"/>
      <c r="R48" s="76"/>
    </row>
    <row r="49" spans="1:18" ht="12.75" customHeight="1" x14ac:dyDescent="0.25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</row>
    <row r="50" spans="1:18" ht="12.75" customHeight="1" x14ac:dyDescent="0.25">
      <c r="A50" s="76"/>
      <c r="B50" s="152" t="s">
        <v>6</v>
      </c>
      <c r="C50" s="25" t="s">
        <v>76</v>
      </c>
      <c r="D50" s="25" t="s">
        <v>342</v>
      </c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</row>
    <row r="51" spans="1:18" ht="12.75" customHeight="1" x14ac:dyDescent="0.25">
      <c r="A51" s="76"/>
      <c r="B51" s="21" t="s">
        <v>7</v>
      </c>
      <c r="C51" s="244">
        <v>238.02891</v>
      </c>
      <c r="D51" s="244">
        <v>3.0000000000000001E-5</v>
      </c>
      <c r="F51" s="245" t="s">
        <v>82</v>
      </c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</row>
    <row r="52" spans="1:18" ht="12.75" customHeight="1" x14ac:dyDescent="0.25">
      <c r="A52" s="76"/>
      <c r="B52" s="21" t="s">
        <v>8</v>
      </c>
      <c r="C52" s="246">
        <v>232.0377</v>
      </c>
      <c r="D52" s="244">
        <v>4.0000000000000002E-4</v>
      </c>
      <c r="F52" s="245" t="s">
        <v>87</v>
      </c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</row>
    <row r="53" spans="1:18" ht="12.75" customHeight="1" x14ac:dyDescent="0.25">
      <c r="A53" s="76"/>
      <c r="B53" s="21" t="s">
        <v>9</v>
      </c>
      <c r="C53" s="244">
        <v>39.098300000000002</v>
      </c>
      <c r="D53" s="244">
        <v>1E-4</v>
      </c>
      <c r="F53" s="245" t="s">
        <v>86</v>
      </c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</row>
    <row r="54" spans="1:18" ht="12.75" customHeight="1" x14ac:dyDescent="0.25">
      <c r="A54" s="76"/>
      <c r="B54" s="21" t="s">
        <v>97</v>
      </c>
      <c r="C54" s="244">
        <v>85.467799999999997</v>
      </c>
      <c r="D54" s="244">
        <v>2.9999999999999997E-4</v>
      </c>
      <c r="F54" s="24" t="s">
        <v>138</v>
      </c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</row>
  </sheetData>
  <mergeCells count="1">
    <mergeCell ref="B4:E5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92D050"/>
  </sheetPr>
  <dimension ref="A3:FG54"/>
  <sheetViews>
    <sheetView zoomScaleNormal="100" workbookViewId="0"/>
  </sheetViews>
  <sheetFormatPr baseColWidth="10" defaultColWidth="9.6328125" defaultRowHeight="12.75" customHeight="1" x14ac:dyDescent="0.25"/>
  <cols>
    <col min="1" max="1" width="2.81640625" style="18" customWidth="1"/>
    <col min="2" max="16384" width="9.6328125" style="18"/>
  </cols>
  <sheetData>
    <row r="3" spans="1:163" ht="12.75" customHeight="1" x14ac:dyDescent="0.25">
      <c r="B3" s="279" t="s">
        <v>134</v>
      </c>
    </row>
    <row r="4" spans="1:163" ht="12.75" customHeight="1" x14ac:dyDescent="0.25">
      <c r="B4" s="18" t="s">
        <v>12</v>
      </c>
      <c r="FF4" s="48">
        <v>0.5</v>
      </c>
      <c r="FG4" s="48">
        <v>0.5</v>
      </c>
    </row>
    <row r="5" spans="1:163" ht="12.75" customHeight="1" x14ac:dyDescent="0.3">
      <c r="B5" s="1" t="s">
        <v>389</v>
      </c>
      <c r="I5" s="266" t="s">
        <v>337</v>
      </c>
      <c r="J5" s="266" t="s">
        <v>338</v>
      </c>
    </row>
    <row r="6" spans="1:163" ht="12.75" customHeight="1" x14ac:dyDescent="0.25">
      <c r="A6" s="49"/>
      <c r="B6" s="48"/>
      <c r="C6" s="48"/>
      <c r="E6" s="4"/>
      <c r="F6" s="3"/>
      <c r="I6" s="185">
        <v>0.04</v>
      </c>
      <c r="J6" s="251">
        <v>0.01</v>
      </c>
      <c r="L6" s="17"/>
      <c r="M6" s="17" t="s">
        <v>103</v>
      </c>
    </row>
    <row r="7" spans="1:163" ht="12.75" customHeight="1" x14ac:dyDescent="0.25">
      <c r="A7" s="49"/>
      <c r="B7" s="48"/>
      <c r="C7" s="20" t="s">
        <v>78</v>
      </c>
      <c r="E7" s="49" t="s">
        <v>0</v>
      </c>
      <c r="I7" s="17"/>
      <c r="J7" s="17"/>
      <c r="K7" s="17"/>
      <c r="L7" s="17"/>
    </row>
    <row r="8" spans="1:163" ht="12.75" customHeight="1" x14ac:dyDescent="0.25">
      <c r="A8" s="49"/>
      <c r="B8" s="48"/>
      <c r="C8" s="266" t="s">
        <v>1</v>
      </c>
      <c r="D8" s="266" t="s">
        <v>336</v>
      </c>
      <c r="E8" s="266" t="s">
        <v>49</v>
      </c>
      <c r="F8" s="267" t="s">
        <v>335</v>
      </c>
      <c r="I8" s="21" t="s">
        <v>179</v>
      </c>
      <c r="J8" s="21" t="s">
        <v>339</v>
      </c>
      <c r="K8" s="21" t="s">
        <v>79</v>
      </c>
      <c r="L8" s="21" t="s">
        <v>340</v>
      </c>
      <c r="M8" s="65" t="s">
        <v>102</v>
      </c>
      <c r="N8" s="66" t="s">
        <v>353</v>
      </c>
    </row>
    <row r="9" spans="1:163" ht="12.75" customHeight="1" x14ac:dyDescent="0.25">
      <c r="A9" s="49"/>
      <c r="B9" s="21" t="s">
        <v>46</v>
      </c>
      <c r="C9" s="51">
        <v>1.0000000000000001E-5</v>
      </c>
      <c r="D9" s="51">
        <v>9.9999999999999995E-8</v>
      </c>
      <c r="E9" s="54">
        <f>C9*'Beta-Gamma Dose'!$H$3</f>
        <v>1.2920000000000002E-4</v>
      </c>
      <c r="F9" s="54">
        <f>SQRT((D9/C9)^2+('Beta-Gamma Dose'!$I$3/'Beta-Gamma Dose'!$H$3)^2)*E9</f>
        <v>1.2944744107165657E-6</v>
      </c>
      <c r="H9" s="21" t="s">
        <v>46</v>
      </c>
      <c r="I9" s="55">
        <f>+$E9*'DR Param.'!C6</f>
        <v>2.6185810862006104E-6</v>
      </c>
      <c r="J9" s="55">
        <f>+SQRT(($F9/$E9)^2+('DR Param.'!F6/'DR Param.'!C6)^2)*I9</f>
        <v>1.1303914467341741E-7</v>
      </c>
      <c r="K9" s="55">
        <f>+$E9*'DR Param.'!D6</f>
        <v>5.4732591104090905E-7</v>
      </c>
      <c r="L9" s="55">
        <f>+SQRT(($F9/$E9)^2+('DR Param.'!G6/'DR Param.'!D6)^2)*K9</f>
        <v>5.8465566868766823E-9</v>
      </c>
      <c r="M9" s="67">
        <f>$E9*'DR Param.'!E6</f>
        <v>1.6237326077084637E-8</v>
      </c>
      <c r="N9" s="67">
        <f>SQRT(($F9/$E9)^2+('DR Param.'!H6/'DR Param.'!E6)^2)*M9</f>
        <v>1.6074164883033753E-9</v>
      </c>
    </row>
    <row r="10" spans="1:163" ht="12.75" customHeight="1" x14ac:dyDescent="0.25">
      <c r="A10" s="49"/>
      <c r="B10" s="21" t="s">
        <v>70</v>
      </c>
      <c r="C10" s="54">
        <f>+$C$9</f>
        <v>1.0000000000000001E-5</v>
      </c>
      <c r="D10" s="54">
        <f>+$D$9</f>
        <v>9.9999999999999995E-8</v>
      </c>
      <c r="E10" s="54">
        <f>C10*'Beta-Gamma Dose'!$H$3</f>
        <v>1.2920000000000002E-4</v>
      </c>
      <c r="F10" s="54">
        <f>SQRT((D10/C10)^2+('Beta-Gamma Dose'!$I$3/'Beta-Gamma Dose'!$H$3)^2)*E10</f>
        <v>1.2944744107165657E-6</v>
      </c>
      <c r="H10" s="21" t="s">
        <v>70</v>
      </c>
      <c r="I10" s="55">
        <f>+$E10*'DR Param.'!C7</f>
        <v>3.0901127561320748E-6</v>
      </c>
      <c r="J10" s="55">
        <f>+SQRT(($F10/$E10)^2+('DR Param.'!F7/'DR Param.'!C7)^2)*I10</f>
        <v>3.4452056329246373E-8</v>
      </c>
      <c r="K10" s="55">
        <f>+$E10*'DR Param.'!D7</f>
        <v>7.7824997017600024E-9</v>
      </c>
      <c r="L10" s="55">
        <f>+SQRT(($F10/$E10)^2+('DR Param.'!G7/'DR Param.'!D7)^2)*K10</f>
        <v>8.0337439983256597E-10</v>
      </c>
      <c r="M10" s="67">
        <f>$E11*'DR Param.'!E7</f>
        <v>5.3307453375863349E-9</v>
      </c>
      <c r="N10" s="67">
        <f>SQRT(($F10/$E10)^2+('DR Param.'!H7/'DR Param.'!E7)^2)*M10</f>
        <v>8.0135549238156226E-10</v>
      </c>
    </row>
    <row r="11" spans="1:163" ht="12.75" customHeight="1" x14ac:dyDescent="0.25">
      <c r="A11" s="49"/>
      <c r="B11" s="21" t="s">
        <v>71</v>
      </c>
      <c r="C11" s="54">
        <f>+$C$9</f>
        <v>1.0000000000000001E-5</v>
      </c>
      <c r="D11" s="54">
        <f>+$D$9</f>
        <v>9.9999999999999995E-8</v>
      </c>
      <c r="E11" s="54">
        <f>C11*'Beta-Gamma Dose'!$H$3</f>
        <v>1.2920000000000002E-4</v>
      </c>
      <c r="F11" s="54">
        <f>SQRT((D11/C11)^2+('Beta-Gamma Dose'!$I$3/'Beta-Gamma Dose'!$H$3)^2)*E11</f>
        <v>1.2944744107165657E-6</v>
      </c>
      <c r="H11" s="21" t="s">
        <v>71</v>
      </c>
      <c r="I11" s="55">
        <f>+$E11*'DR Param.'!C8</f>
        <v>3.979836083200254E-6</v>
      </c>
      <c r="J11" s="55">
        <f>+SQRT(($F11/$E11)^2+('DR Param.'!F8/'DR Param.'!C8)^2)*I11</f>
        <v>4.3813864725407798E-8</v>
      </c>
      <c r="K11" s="55">
        <f>+$E11*'DR Param.'!D8</f>
        <v>4.4649360291662329E-8</v>
      </c>
      <c r="L11" s="55">
        <f>+SQRT(($F11/$E11)^2+('DR Param.'!G8/'DR Param.'!D8)^2)*K11</f>
        <v>4.4203940026512287E-9</v>
      </c>
      <c r="M11" s="67">
        <f>$E11*'DR Param.'!E8</f>
        <v>1.5690196797426337E-8</v>
      </c>
      <c r="N11" s="67">
        <f>SQRT(($F11/$E11)^2+('DR Param.'!H8/'DR Param.'!E8)^2)*M11</f>
        <v>4.7999899016021902E-9</v>
      </c>
    </row>
    <row r="12" spans="1:163" ht="12.75" customHeight="1" x14ac:dyDescent="0.25">
      <c r="A12" s="49"/>
      <c r="B12" s="21" t="s">
        <v>72</v>
      </c>
      <c r="C12" s="54">
        <f>+$C$9</f>
        <v>1.0000000000000001E-5</v>
      </c>
      <c r="D12" s="54">
        <f>+$D$9</f>
        <v>9.9999999999999995E-8</v>
      </c>
      <c r="E12" s="54">
        <f>C12*'Beta-Gamma Dose'!$H$3</f>
        <v>1.2920000000000002E-4</v>
      </c>
      <c r="F12" s="54">
        <f>SQRT((D12/C12)^2+('Beta-Gamma Dose'!$I$3/'Beta-Gamma Dose'!$H$3)^2)*E12</f>
        <v>1.2944744107165657E-6</v>
      </c>
      <c r="H12" s="21" t="s">
        <v>72</v>
      </c>
      <c r="I12" s="55">
        <f>+$E12*'DR Param.'!C9</f>
        <v>2.9820473853107364E-6</v>
      </c>
      <c r="J12" s="55">
        <f>+SQRT(($F12/$E12)^2+('DR Param.'!F9/'DR Param.'!C9)^2)*I12</f>
        <v>3.0200254159476949E-8</v>
      </c>
      <c r="K12" s="55">
        <f>+$E12*'DR Param.'!D9</f>
        <v>1.9858000000000007E-9</v>
      </c>
      <c r="L12" s="55">
        <f>+SQRT(($F12/$E12)^2+('DR Param.'!G9/'DR Param.'!D9)^2)*K12</f>
        <v>4.0028116113739044E-10</v>
      </c>
      <c r="M12" s="67">
        <f>$E12*'DR Param.'!E9</f>
        <v>4.9645000000000012E-9</v>
      </c>
      <c r="N12" s="67">
        <f>SQRT(($F12/$E12)^2+('DR Param.'!H9/'DR Param.'!E9)^2)*M12</f>
        <v>4.0287486904766485E-10</v>
      </c>
    </row>
    <row r="13" spans="1:163" ht="12.75" customHeight="1" x14ac:dyDescent="0.25">
      <c r="A13" s="49"/>
      <c r="B13" s="21" t="s">
        <v>73</v>
      </c>
      <c r="C13" s="54">
        <f>+$C$9</f>
        <v>1.0000000000000001E-5</v>
      </c>
      <c r="D13" s="54">
        <f>+$D$9</f>
        <v>9.9999999999999995E-8</v>
      </c>
      <c r="E13" s="54">
        <f>C13*'Beta-Gamma Dose'!$H$3</f>
        <v>1.2920000000000002E-4</v>
      </c>
      <c r="F13" s="54">
        <f>SQRT((D13/C13)^2+('Beta-Gamma Dose'!$I$3/'Beta-Gamma Dose'!$H$3)^2)*E13</f>
        <v>1.2944744107165657E-6</v>
      </c>
      <c r="H13" s="21" t="s">
        <v>73</v>
      </c>
      <c r="I13" s="55">
        <f>+$E13*'DR Param.'!C10</f>
        <v>1.1976901519474198E-5</v>
      </c>
      <c r="J13" s="55">
        <f>+SQRT(($F13/$E13)^2+('DR Param.'!F10/'DR Param.'!C10)^2)*I13</f>
        <v>1.2128585496509633E-7</v>
      </c>
      <c r="K13" s="55">
        <f>+$E13*'DR Param.'!D10</f>
        <v>5.9016435164788401E-7</v>
      </c>
      <c r="L13" s="55">
        <f>+SQRT(($F13/$E13)^2+('DR Param.'!G10/'DR Param.'!D10)^2)*K13</f>
        <v>7.7505447053278834E-9</v>
      </c>
      <c r="M13" s="67">
        <f>$E13*'DR Param.'!E10</f>
        <v>1.0704144960047337E-6</v>
      </c>
      <c r="N13" s="67">
        <f>SQRT(($F13/$E13)^2+('DR Param.'!H10/'DR Param.'!E10)^2)*M13</f>
        <v>1.1103549846938897E-8</v>
      </c>
    </row>
    <row r="14" spans="1:163" ht="12.75" customHeight="1" x14ac:dyDescent="0.25">
      <c r="A14" s="49"/>
      <c r="B14" s="21" t="s">
        <v>74</v>
      </c>
      <c r="C14" s="54">
        <f>+$C$9</f>
        <v>1.0000000000000001E-5</v>
      </c>
      <c r="D14" s="54">
        <f>+$D$9</f>
        <v>9.9999999999999995E-8</v>
      </c>
      <c r="E14" s="54">
        <f>C14*'Beta-Gamma Dose'!$H$3</f>
        <v>1.2920000000000002E-4</v>
      </c>
      <c r="F14" s="54">
        <f>SQRT((D14/C14)^2+('Beta-Gamma Dose'!$I$3/'Beta-Gamma Dose'!$H$3)^2)*E14</f>
        <v>1.2944744107165657E-6</v>
      </c>
      <c r="H14" s="21" t="s">
        <v>74</v>
      </c>
      <c r="I14" s="55">
        <f>+$E14*'DR Param.'!C11</f>
        <v>3.3063570000000009E-6</v>
      </c>
      <c r="J14" s="55">
        <f>+SQRT(($F14/$E14)^2+('DR Param.'!F11/'DR Param.'!C11)^2)*I14</f>
        <v>3.3430157759861447E-8</v>
      </c>
      <c r="K14" s="55">
        <f>+$E14*'DR Param.'!D11</f>
        <v>2.6354429248191219E-7</v>
      </c>
      <c r="L14" s="55">
        <f>+SQRT(($F14/$E14)^2+('DR Param.'!G11/'DR Param.'!D11)^2)*K14</f>
        <v>2.9046906430983342E-9</v>
      </c>
      <c r="M14" s="67">
        <f>$E14*'DR Param.'!E11</f>
        <v>3.122562707131661E-9</v>
      </c>
      <c r="N14" s="67">
        <f>SQRT(($F14/$E14)^2+('DR Param.'!H11/'DR Param.'!E11)^2)*M14</f>
        <v>8.0018096501024027E-10</v>
      </c>
    </row>
    <row r="15" spans="1:163" ht="12.75" customHeight="1" x14ac:dyDescent="0.25">
      <c r="A15" s="49"/>
      <c r="B15" s="49"/>
      <c r="C15" s="52" t="s">
        <v>1</v>
      </c>
      <c r="D15" s="53" t="s">
        <v>336</v>
      </c>
      <c r="E15" s="50"/>
      <c r="F15" s="50"/>
      <c r="H15" s="49"/>
      <c r="I15" s="17"/>
      <c r="J15" s="17"/>
      <c r="K15" s="17"/>
      <c r="L15" s="17"/>
      <c r="M15" s="68"/>
      <c r="N15" s="68"/>
    </row>
    <row r="16" spans="1:163" ht="12.75" customHeight="1" x14ac:dyDescent="0.25">
      <c r="A16" s="49"/>
      <c r="B16" s="21" t="s">
        <v>47</v>
      </c>
      <c r="C16" s="51">
        <v>1.0000000000000001E-5</v>
      </c>
      <c r="D16" s="51">
        <v>9.9999999999999995E-8</v>
      </c>
      <c r="E16" s="54">
        <f>C16*'Beta-Gamma Dose'!$H$4</f>
        <v>4.0570000000000006E-5</v>
      </c>
      <c r="F16" s="54">
        <f>SQRT((D16/C16)^2+('Beta-Gamma Dose'!$I$4/'Beta-Gamma Dose'!$H$4)^2)*E16</f>
        <v>4.3987781257981173E-7</v>
      </c>
      <c r="H16" s="21" t="s">
        <v>47</v>
      </c>
      <c r="I16" s="55">
        <f>+$E16*'DR Param.'!C12</f>
        <v>3.09370726642327E-6</v>
      </c>
      <c r="J16" s="55">
        <f>+SQRT(($F16/$E16)^2+('DR Param.'!F12/'DR Param.'!C12)^2)*I16</f>
        <v>5.1587526240013449E-8</v>
      </c>
      <c r="K16" s="55">
        <f>+$E16*'DR Param.'!D12</f>
        <v>9.423479102206937E-8</v>
      </c>
      <c r="L16" s="55">
        <f>+SQRT(($F16/$E16)^2+('DR Param.'!G12/'DR Param.'!D12)^2)*K16</f>
        <v>1.0653605253470348E-8</v>
      </c>
      <c r="M16" s="67">
        <f>$E16*'DR Param.'!E12</f>
        <v>1.7952609730630188E-7</v>
      </c>
      <c r="N16" s="67">
        <f>SQRT(($F16/$E16)^2+('DR Param.'!H12/'DR Param.'!E12)^2)*M16</f>
        <v>3.3344883066871613E-9</v>
      </c>
    </row>
    <row r="17" spans="1:25" ht="12.75" customHeight="1" x14ac:dyDescent="0.25">
      <c r="B17" s="21" t="s">
        <v>75</v>
      </c>
      <c r="C17" s="54">
        <f>+C16</f>
        <v>1.0000000000000001E-5</v>
      </c>
      <c r="D17" s="54">
        <f>+D16</f>
        <v>9.9999999999999995E-8</v>
      </c>
      <c r="E17" s="54">
        <f>C17*'Beta-Gamma Dose'!$H$4</f>
        <v>4.0570000000000006E-5</v>
      </c>
      <c r="F17" s="54">
        <f>SQRT((D17/C17)^2+('Beta-Gamma Dose'!$I$4/'Beta-Gamma Dose'!$H$4)^2)*E17</f>
        <v>4.3987781257981173E-7</v>
      </c>
      <c r="H17" s="21" t="s">
        <v>75</v>
      </c>
      <c r="I17" s="55">
        <f>+$E17*'DR Param.'!C13</f>
        <v>4.2813856295442573E-6</v>
      </c>
      <c r="J17" s="55">
        <f>+SQRT(($F17/$E17)^2+('DR Param.'!F13/'DR Param.'!C13)^2)*I17</f>
        <v>5.3266328716765805E-8</v>
      </c>
      <c r="K17" s="55">
        <f>+$E17*'DR Param.'!D13</f>
        <v>1.8245856657744851E-7</v>
      </c>
      <c r="L17" s="55">
        <f>+SQRT(($F17/$E17)^2+('DR Param.'!G13/'DR Param.'!D13)^2)*K17</f>
        <v>3.2022516029499435E-9</v>
      </c>
      <c r="M17" s="67">
        <f>$E17*'DR Param.'!E13</f>
        <v>2.9985288967361992E-7</v>
      </c>
      <c r="N17" s="67">
        <f>SQRT(($F17/$E17)^2+('DR Param.'!H13/'DR Param.'!E13)^2)*M17</f>
        <v>4.3483223110250508E-9</v>
      </c>
    </row>
    <row r="18" spans="1:25" ht="12.75" customHeight="1" x14ac:dyDescent="0.25">
      <c r="B18" s="49"/>
      <c r="C18" s="52" t="s">
        <v>2</v>
      </c>
      <c r="D18" s="52" t="s">
        <v>316</v>
      </c>
      <c r="E18" s="50"/>
      <c r="F18" s="50"/>
      <c r="H18" s="49"/>
      <c r="I18" s="17"/>
      <c r="J18" s="17"/>
      <c r="K18" s="17"/>
      <c r="L18" s="17"/>
      <c r="M18" s="68"/>
      <c r="N18" s="68"/>
    </row>
    <row r="19" spans="1:25" ht="12.75" customHeight="1" x14ac:dyDescent="0.25">
      <c r="B19" s="21" t="s">
        <v>48</v>
      </c>
      <c r="C19" s="51">
        <v>1.0000000000000001E-5</v>
      </c>
      <c r="D19" s="51">
        <v>9.9999999999999995E-8</v>
      </c>
      <c r="E19" s="54">
        <f>C19*'Beta-Gamma Dose'!H5</f>
        <v>3.1640000000000001E-3</v>
      </c>
      <c r="F19" s="54">
        <f>SQRT((D19/C19)^2+('Beta-Gamma Dose'!I5/'Beta-Gamma Dose'!H5)^2)*E19</f>
        <v>4.225032070884196E-5</v>
      </c>
      <c r="H19" s="21" t="s">
        <v>48</v>
      </c>
      <c r="I19" s="67">
        <f>0</f>
        <v>0</v>
      </c>
      <c r="J19" s="67">
        <f>0</f>
        <v>0</v>
      </c>
      <c r="K19" s="55">
        <f>+$E19*'DR Param.'!D14</f>
        <v>7.9820000000000008E-6</v>
      </c>
      <c r="L19" s="55">
        <f>+SQRT(($F19/$E19)^2+('DR Param.'!G14/'DR Param.'!D14)^2)*K19</f>
        <v>1.4703471461823536E-7</v>
      </c>
      <c r="M19" s="67">
        <f>$E19*'DR Param.'!E14</f>
        <v>2.43E-6</v>
      </c>
      <c r="N19" s="67">
        <f>SQRT(($D19/$C19)^2+('DR Param.'!H14/'DR Param.'!E14)^2)*M19</f>
        <v>5.7987491863397203E-8</v>
      </c>
    </row>
    <row r="20" spans="1:25" ht="12.75" customHeight="1" x14ac:dyDescent="0.25">
      <c r="B20" s="21" t="s">
        <v>89</v>
      </c>
      <c r="C20" s="64">
        <v>1.0000000000000001E-5</v>
      </c>
      <c r="D20" s="64">
        <v>9.9999999999999995E-8</v>
      </c>
      <c r="E20" s="54">
        <f>+(C20*'Beta-Gamma Dose'!H6)/50</f>
        <v>8.9600000000000006E-6</v>
      </c>
      <c r="F20" s="54">
        <f>+E20*SQRT((D20/C20)^2+('Beta-Gamma Dose'!I6/'Beta-Gamma Dose'!H6)^2)</f>
        <v>1.8337982440824838E-7</v>
      </c>
      <c r="H20" s="21" t="s">
        <v>88</v>
      </c>
      <c r="I20" s="67">
        <f>0</f>
        <v>0</v>
      </c>
      <c r="J20" s="67">
        <f>0</f>
        <v>0</v>
      </c>
      <c r="K20" s="55">
        <f>+$E20*'DR Param.'!D15</f>
        <v>3.4048000000000001E-9</v>
      </c>
      <c r="L20" s="55">
        <f>+SQRT(($F20/$E20)^2+('DR Param.'!G15/'DR Param.'!D15)^2)*K20</f>
        <v>9.996963891102138E-11</v>
      </c>
      <c r="M20" s="67">
        <v>0</v>
      </c>
      <c r="N20" s="67">
        <v>0</v>
      </c>
    </row>
    <row r="21" spans="1:25" ht="12.75" customHeight="1" x14ac:dyDescent="0.25">
      <c r="B21" s="49"/>
      <c r="M21" s="69"/>
      <c r="N21" s="69"/>
    </row>
    <row r="22" spans="1:25" ht="12.75" customHeight="1" x14ac:dyDescent="0.25">
      <c r="B22" s="49"/>
      <c r="H22" s="19" t="s">
        <v>34</v>
      </c>
      <c r="I22" s="56">
        <f>SUM(I9:I20)</f>
        <v>3.5328928726285402E-5</v>
      </c>
      <c r="J22" s="56">
        <f>+SQRT(SUM(J9:J14)^2+SUM(J16:J17)^2)</f>
        <v>3.9055962670510039E-7</v>
      </c>
      <c r="K22" s="56">
        <f>+SUM(K9:K14,K16:K17,K19:K20)</f>
        <v>9.7175503727636467E-6</v>
      </c>
      <c r="L22" s="56">
        <f>+SQRT(SUM(L9:L14)^2+SUM(L16:L17)^2+L19^2+L20^2)</f>
        <v>1.4933437291019408E-7</v>
      </c>
      <c r="M22" s="70">
        <f>SUM(M9:M20)</f>
        <v>4.0251388139038848E-6</v>
      </c>
      <c r="N22" s="70">
        <f>+SUM(N9:N14,N16:N17,N19:N20)</f>
        <v>8.5185670044393341E-8</v>
      </c>
    </row>
    <row r="23" spans="1:25" ht="12.75" customHeight="1" x14ac:dyDescent="0.25">
      <c r="A23" s="49"/>
      <c r="H23"/>
      <c r="I23"/>
      <c r="J23"/>
      <c r="K23"/>
      <c r="L23"/>
      <c r="M23"/>
      <c r="N23"/>
      <c r="O23" s="1"/>
      <c r="P23" s="1"/>
      <c r="Q23" s="1"/>
      <c r="R23" s="4"/>
      <c r="S23" s="3"/>
      <c r="V23" s="17"/>
      <c r="W23" s="17"/>
      <c r="X23" s="17"/>
      <c r="Y23" s="17"/>
    </row>
    <row r="24" spans="1:25" ht="12.75" customHeight="1" x14ac:dyDescent="0.25">
      <c r="A24" s="49"/>
      <c r="J24" s="249"/>
      <c r="K24" s="1"/>
      <c r="L24" s="1"/>
      <c r="M24" s="1"/>
      <c r="N24" s="1"/>
      <c r="O24" s="1"/>
      <c r="P24" s="1"/>
      <c r="Q24" s="1"/>
      <c r="R24" s="4"/>
      <c r="S24" s="3"/>
      <c r="V24" s="17"/>
      <c r="W24" s="17"/>
      <c r="X24" s="17"/>
      <c r="Y24" s="17"/>
    </row>
    <row r="25" spans="1:25" ht="12.75" customHeight="1" x14ac:dyDescent="0.25">
      <c r="A25" s="49"/>
      <c r="K25" s="1"/>
      <c r="L25" s="1"/>
      <c r="M25" s="1"/>
      <c r="N25" s="1"/>
      <c r="O25" s="1"/>
      <c r="P25" s="1"/>
      <c r="Q25" s="1"/>
      <c r="R25" s="4"/>
      <c r="S25" s="3"/>
      <c r="V25" s="17"/>
      <c r="W25" s="17"/>
      <c r="X25" s="17"/>
      <c r="Y25" s="17"/>
    </row>
    <row r="26" spans="1:25" ht="12.75" customHeight="1" x14ac:dyDescent="0.25">
      <c r="A26" s="49"/>
      <c r="K26" s="1"/>
      <c r="L26" s="1"/>
      <c r="M26" s="1"/>
      <c r="N26" s="1"/>
      <c r="O26" s="1"/>
      <c r="P26" s="1"/>
      <c r="Q26" s="1"/>
      <c r="R26" s="4"/>
      <c r="S26" s="3"/>
      <c r="V26" s="17"/>
      <c r="W26" s="17"/>
      <c r="X26" s="17"/>
      <c r="Y26" s="17"/>
    </row>
    <row r="27" spans="1:25" ht="12.75" customHeight="1" x14ac:dyDescent="0.25">
      <c r="A27" s="49"/>
      <c r="K27" s="1"/>
      <c r="L27" s="1"/>
      <c r="M27" s="1"/>
      <c r="N27" s="1"/>
      <c r="O27" s="1"/>
      <c r="P27" s="1"/>
      <c r="Q27" s="1"/>
      <c r="R27" s="4"/>
      <c r="S27" s="3"/>
      <c r="V27" s="17"/>
      <c r="W27" s="17"/>
      <c r="X27" s="17"/>
      <c r="Y27" s="17"/>
    </row>
    <row r="28" spans="1:25" ht="12.75" customHeight="1" x14ac:dyDescent="0.25">
      <c r="A28" s="49"/>
      <c r="K28" s="1"/>
      <c r="L28" s="1"/>
      <c r="M28" s="1"/>
      <c r="N28" s="1"/>
      <c r="O28" s="1"/>
      <c r="P28" s="1"/>
      <c r="Q28" s="1"/>
      <c r="R28" s="4"/>
      <c r="S28" s="3"/>
      <c r="V28" s="17"/>
      <c r="W28" s="17"/>
      <c r="X28" s="17"/>
      <c r="Y28" s="17"/>
    </row>
    <row r="29" spans="1:25" ht="12.75" customHeight="1" x14ac:dyDescent="0.25">
      <c r="A29" s="49"/>
      <c r="K29" s="1"/>
      <c r="L29" s="1"/>
      <c r="M29" s="1"/>
      <c r="N29" s="1"/>
      <c r="O29" s="1"/>
      <c r="P29" s="1"/>
      <c r="Q29" s="1"/>
      <c r="R29" s="4"/>
      <c r="S29" s="3"/>
      <c r="V29" s="17"/>
      <c r="W29" s="17"/>
      <c r="X29" s="17"/>
      <c r="Y29" s="17"/>
    </row>
    <row r="30" spans="1:25" ht="12.75" customHeight="1" x14ac:dyDescent="0.25">
      <c r="A30" s="49"/>
      <c r="K30" s="1"/>
      <c r="L30" s="1"/>
      <c r="M30" s="1"/>
      <c r="N30" s="1"/>
      <c r="O30" s="1"/>
      <c r="P30" s="1"/>
      <c r="Q30" s="1"/>
      <c r="R30" s="4"/>
      <c r="S30" s="4"/>
      <c r="V30" s="17"/>
      <c r="W30" s="17"/>
      <c r="X30" s="17"/>
      <c r="Y30" s="17"/>
    </row>
    <row r="31" spans="1:25" ht="12.75" customHeight="1" x14ac:dyDescent="0.25">
      <c r="A31" s="49"/>
      <c r="K31" s="1"/>
      <c r="L31" s="1"/>
      <c r="M31" s="1"/>
      <c r="N31" s="1"/>
      <c r="O31" s="1"/>
      <c r="P31" s="1"/>
      <c r="Q31" s="1"/>
      <c r="R31" s="4"/>
      <c r="S31" s="4"/>
      <c r="V31" s="17"/>
      <c r="W31" s="17"/>
      <c r="X31" s="17"/>
      <c r="Y31" s="17"/>
    </row>
    <row r="32" spans="1:25" ht="12.75" customHeight="1" x14ac:dyDescent="0.25">
      <c r="A32" s="49"/>
      <c r="K32" s="1"/>
      <c r="L32" s="1"/>
      <c r="M32" s="1"/>
      <c r="N32" s="1"/>
      <c r="O32" s="1"/>
      <c r="P32" s="1"/>
      <c r="Q32" s="1"/>
      <c r="R32" s="4"/>
      <c r="S32" s="4"/>
      <c r="V32" s="17"/>
      <c r="W32" s="17"/>
      <c r="X32" s="17"/>
      <c r="Y32" s="17"/>
    </row>
    <row r="33" spans="1:25" ht="12.75" customHeight="1" x14ac:dyDescent="0.25">
      <c r="A33" s="49"/>
      <c r="K33" s="1"/>
      <c r="L33" s="1"/>
      <c r="M33" s="1"/>
      <c r="N33" s="1"/>
      <c r="O33" s="1"/>
      <c r="P33" s="1"/>
      <c r="Q33" s="1"/>
      <c r="R33" s="3"/>
      <c r="S33" s="3"/>
      <c r="V33" s="17"/>
      <c r="W33" s="17"/>
      <c r="X33" s="17"/>
      <c r="Y33" s="17"/>
    </row>
    <row r="34" spans="1:25" ht="12.75" customHeight="1" x14ac:dyDescent="0.25">
      <c r="K34" s="1"/>
      <c r="L34" s="1"/>
      <c r="M34" s="1"/>
      <c r="N34" s="1"/>
      <c r="O34" s="1"/>
      <c r="P34" s="1"/>
      <c r="Q34" s="1"/>
    </row>
    <row r="35" spans="1:25" ht="12.75" customHeight="1" x14ac:dyDescent="0.25">
      <c r="K35" s="1"/>
      <c r="L35" s="1"/>
      <c r="M35" s="1"/>
      <c r="N35" s="1"/>
      <c r="O35" s="1"/>
      <c r="P35" s="1"/>
      <c r="Q35" s="1"/>
      <c r="V35" s="17"/>
      <c r="W35" s="17"/>
      <c r="X35" s="17"/>
      <c r="Y35" s="17"/>
    </row>
    <row r="36" spans="1:25" ht="12.75" customHeight="1" x14ac:dyDescent="0.25">
      <c r="K36" s="1"/>
      <c r="L36" s="1"/>
      <c r="M36" s="1"/>
      <c r="N36" s="1"/>
      <c r="O36" s="1"/>
      <c r="P36" s="1"/>
      <c r="Q36" s="1"/>
    </row>
    <row r="37" spans="1:25" ht="12.75" customHeight="1" x14ac:dyDescent="0.25">
      <c r="K37" s="1"/>
      <c r="L37" s="1"/>
      <c r="M37" s="1"/>
      <c r="N37" s="1"/>
      <c r="O37" s="1"/>
      <c r="P37" s="1"/>
      <c r="Q37" s="1"/>
    </row>
    <row r="38" spans="1:25" ht="12.75" customHeight="1" x14ac:dyDescent="0.25">
      <c r="K38" s="1"/>
      <c r="L38" s="1"/>
      <c r="M38" s="1"/>
      <c r="N38" s="1"/>
      <c r="O38" s="1"/>
      <c r="P38" s="1"/>
      <c r="Q38" s="1"/>
    </row>
    <row r="39" spans="1:25" ht="12.75" customHeight="1" x14ac:dyDescent="0.25">
      <c r="K39" s="1"/>
      <c r="L39" s="1"/>
      <c r="M39" s="1"/>
      <c r="N39" s="1"/>
      <c r="O39" s="1"/>
      <c r="P39" s="1"/>
      <c r="Q39" s="1"/>
    </row>
    <row r="40" spans="1:25" ht="12.75" customHeight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25" ht="12.7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25" ht="12.7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25" ht="12.7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25" ht="12.7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25" ht="12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25" ht="12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25" ht="12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25" ht="12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2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2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2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2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2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2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</sheetData>
  <pageMargins left="0.5" right="0.5" top="0.5" bottom="0.5" header="0" footer="0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>
    <tabColor rgb="FF92D050"/>
  </sheetPr>
  <dimension ref="A3:V307"/>
  <sheetViews>
    <sheetView workbookViewId="0"/>
  </sheetViews>
  <sheetFormatPr baseColWidth="10" defaultColWidth="8.453125" defaultRowHeight="12.75" customHeight="1" x14ac:dyDescent="0.25"/>
  <cols>
    <col min="1" max="1" width="2.81640625" style="2" customWidth="1"/>
    <col min="2" max="2" width="23.1796875" style="2" bestFit="1" customWidth="1"/>
    <col min="3" max="3" width="10.54296875" style="2" bestFit="1" customWidth="1"/>
    <col min="4" max="16384" width="8.453125" style="2"/>
  </cols>
  <sheetData>
    <row r="3" spans="2:22" ht="12.75" customHeight="1" x14ac:dyDescent="0.3">
      <c r="B3" s="147" t="s">
        <v>135</v>
      </c>
    </row>
    <row r="5" spans="2:22" ht="12.75" customHeight="1" x14ac:dyDescent="0.25">
      <c r="B5"/>
      <c r="C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2:22" ht="12.75" customHeight="1" x14ac:dyDescent="0.25"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2:22" ht="12.75" customHeight="1" x14ac:dyDescent="0.25">
      <c r="C7" s="14" t="s">
        <v>55</v>
      </c>
      <c r="D7" s="14" t="s">
        <v>354</v>
      </c>
      <c r="E7" s="14" t="s">
        <v>56</v>
      </c>
      <c r="F7" s="14" t="s">
        <v>355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2:22" ht="12.75" customHeight="1" x14ac:dyDescent="0.25">
      <c r="B8" s="13" t="s">
        <v>54</v>
      </c>
      <c r="C8" s="12">
        <v>15</v>
      </c>
      <c r="D8" s="12">
        <v>2</v>
      </c>
      <c r="E8" s="57">
        <f>+C8*C11</f>
        <v>27</v>
      </c>
      <c r="F8" s="58">
        <f>+E8*((D8/C8)^2+(D11/C11)^2)^0.5</f>
        <v>3.844801685392889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2:22" ht="12.75" customHeight="1" x14ac:dyDescent="0.25"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2:22" ht="12.75" customHeight="1" x14ac:dyDescent="0.25">
      <c r="C10" s="14" t="s">
        <v>58</v>
      </c>
      <c r="D10" s="14" t="s">
        <v>356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2:22" ht="12.75" customHeight="1" x14ac:dyDescent="0.25">
      <c r="B11" s="13" t="s">
        <v>57</v>
      </c>
      <c r="C11" s="15">
        <v>1.8</v>
      </c>
      <c r="D11" s="60">
        <f>+C11*0.05</f>
        <v>9.0000000000000011E-2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2:22" ht="12.75" customHeight="1" x14ac:dyDescent="0.25"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2:22" ht="12.75" customHeight="1" x14ac:dyDescent="0.25">
      <c r="C13" s="14" t="s">
        <v>65</v>
      </c>
      <c r="D13" s="14" t="s">
        <v>357</v>
      </c>
      <c r="G13" s="62" t="s">
        <v>69</v>
      </c>
    </row>
    <row r="14" spans="2:22" ht="12.75" customHeight="1" x14ac:dyDescent="0.25">
      <c r="B14" s="13" t="s">
        <v>361</v>
      </c>
      <c r="C14" s="12">
        <v>200</v>
      </c>
      <c r="D14" s="12">
        <v>1</v>
      </c>
      <c r="G14" s="14" t="s">
        <v>36</v>
      </c>
      <c r="H14" s="14" t="s">
        <v>37</v>
      </c>
      <c r="I14" s="14" t="s">
        <v>38</v>
      </c>
      <c r="J14" s="1"/>
      <c r="K14" s="1"/>
      <c r="L14" s="1"/>
      <c r="M14" s="1"/>
      <c r="N14" s="1"/>
      <c r="O14" s="1"/>
      <c r="P14" s="1"/>
      <c r="Q14" s="1"/>
      <c r="R14" s="175"/>
    </row>
    <row r="15" spans="2:22" ht="12.75" customHeight="1" x14ac:dyDescent="0.3">
      <c r="E15" s="13" t="s">
        <v>358</v>
      </c>
      <c r="G15" s="123">
        <f>+'Cosmic Param.'!I15</f>
        <v>0.23</v>
      </c>
      <c r="H15" s="84">
        <f>+'Cosmic Param.'!K15</f>
        <v>0.76</v>
      </c>
      <c r="I15" s="123">
        <f>+'Cosmic Param.'!J15</f>
        <v>4.0999999999999996</v>
      </c>
      <c r="J15" s="1"/>
      <c r="K15" s="1"/>
      <c r="L15" s="1"/>
      <c r="M15" s="1"/>
      <c r="N15" s="1"/>
      <c r="O15" s="1"/>
      <c r="P15" s="1"/>
      <c r="Q15" s="1"/>
      <c r="R15" s="175"/>
    </row>
    <row r="16" spans="2:22" ht="12.75" customHeight="1" x14ac:dyDescent="0.3">
      <c r="B16" s="13" t="s">
        <v>66</v>
      </c>
      <c r="C16" s="16" t="s">
        <v>35</v>
      </c>
      <c r="D16" s="54">
        <f>+(G15+(H15*EXP((C14/1000)/I15)))</f>
        <v>1.027992278298445</v>
      </c>
      <c r="E16" s="61">
        <f>+D16*SQRT((D14/C14)^2+(H16/H15)^2+(I16/I15)^2)+G16</f>
        <v>5.1399613914922251E-3</v>
      </c>
      <c r="G16" s="256">
        <f>+'Cosmic Param.'!I18</f>
        <v>0</v>
      </c>
      <c r="H16" s="256">
        <f>+'Cosmic Param.'!J18</f>
        <v>0</v>
      </c>
      <c r="I16" s="256">
        <f>+'Cosmic Param.'!K18</f>
        <v>0</v>
      </c>
      <c r="J16" s="14" t="s">
        <v>360</v>
      </c>
      <c r="K16" s="1"/>
      <c r="L16" s="1"/>
      <c r="M16" s="1"/>
      <c r="N16" s="1"/>
      <c r="O16" s="1"/>
      <c r="P16" s="1"/>
      <c r="R16" s="175"/>
    </row>
    <row r="17" spans="1:18" ht="12.75" customHeight="1" x14ac:dyDescent="0.25">
      <c r="I17" s="1"/>
      <c r="K17" s="1"/>
      <c r="L17" s="1"/>
      <c r="M17" s="1"/>
      <c r="N17" s="1"/>
      <c r="O17" s="1"/>
      <c r="P17" s="1"/>
      <c r="Q17" s="1"/>
      <c r="R17" s="175"/>
    </row>
    <row r="18" spans="1:18" ht="12.75" customHeight="1" x14ac:dyDescent="0.25">
      <c r="C18" s="14" t="s">
        <v>39</v>
      </c>
      <c r="D18" s="14" t="s">
        <v>104</v>
      </c>
      <c r="E18" s="14" t="s">
        <v>39</v>
      </c>
      <c r="F18" s="14" t="s">
        <v>359</v>
      </c>
      <c r="I18" s="1"/>
      <c r="K18" s="1"/>
      <c r="L18" s="1"/>
      <c r="M18" s="1"/>
      <c r="N18" s="1"/>
      <c r="O18" s="1"/>
      <c r="P18" s="1"/>
      <c r="Q18" s="1"/>
      <c r="R18" s="175"/>
    </row>
    <row r="19" spans="1:18" ht="12.75" customHeight="1" x14ac:dyDescent="0.25">
      <c r="B19" s="71" t="s">
        <v>59</v>
      </c>
      <c r="C19" s="72">
        <v>60</v>
      </c>
      <c r="D19" s="73">
        <v>0</v>
      </c>
      <c r="E19" s="54">
        <f>+C19+(D19/60)</f>
        <v>60</v>
      </c>
      <c r="F19" s="15">
        <v>0.02</v>
      </c>
      <c r="G19" s="62" t="s">
        <v>61</v>
      </c>
      <c r="H19" s="62" t="s">
        <v>63</v>
      </c>
      <c r="I19" s="1"/>
      <c r="K19" s="1"/>
      <c r="L19" s="1"/>
      <c r="M19" s="1"/>
      <c r="N19" s="1"/>
      <c r="O19" s="1"/>
      <c r="P19" s="1"/>
      <c r="Q19" s="1"/>
      <c r="R19" s="175"/>
    </row>
    <row r="20" spans="1:18" ht="12.75" customHeight="1" x14ac:dyDescent="0.25">
      <c r="B20" s="71" t="s">
        <v>60</v>
      </c>
      <c r="C20" s="72">
        <v>100</v>
      </c>
      <c r="D20" s="73">
        <v>0</v>
      </c>
      <c r="E20" s="54">
        <f>+C20+(D20/60)</f>
        <v>100</v>
      </c>
      <c r="F20" s="15">
        <v>0.02</v>
      </c>
      <c r="G20" s="62" t="s">
        <v>62</v>
      </c>
      <c r="H20" s="62" t="s">
        <v>64</v>
      </c>
      <c r="I20" s="1"/>
      <c r="J20" s="1"/>
      <c r="K20" s="1"/>
      <c r="L20" s="1"/>
      <c r="M20" s="1"/>
      <c r="N20" s="1"/>
      <c r="O20" s="1"/>
      <c r="P20" s="1"/>
      <c r="Q20" s="1"/>
      <c r="R20" s="175"/>
    </row>
    <row r="21" spans="1:18" ht="12.75" customHeight="1" x14ac:dyDescent="0.25">
      <c r="I21" s="1"/>
      <c r="J21" s="1"/>
      <c r="K21" s="1"/>
      <c r="L21" s="1"/>
      <c r="M21" s="1"/>
      <c r="N21" s="1"/>
      <c r="O21" s="1"/>
      <c r="P21" s="1"/>
      <c r="Q21" s="1"/>
      <c r="R21" s="175"/>
    </row>
    <row r="22" spans="1:18" ht="12.75" customHeight="1" x14ac:dyDescent="0.25">
      <c r="B22" s="13" t="s">
        <v>294</v>
      </c>
      <c r="C22" s="255">
        <f>DEGREES(ASIN(0.203*COS(RADIANS(E19))*COS(RADIANS(E20-291))+0.979*SIN(RADIANS(E19))))</f>
        <v>48.435016476257552</v>
      </c>
      <c r="D22" s="60">
        <f>+C22*0.01</f>
        <v>0.48435016476257553</v>
      </c>
      <c r="E22" s="61">
        <f>+C22*SQRT((F19/E19)^2+(F20/E20)^2)</f>
        <v>1.8828150073273153E-2</v>
      </c>
      <c r="F22" s="62" t="s">
        <v>67</v>
      </c>
      <c r="K22" s="1"/>
      <c r="L22" s="1"/>
      <c r="M22" s="1"/>
    </row>
    <row r="23" spans="1:18" ht="12.75" customHeight="1" x14ac:dyDescent="0.25">
      <c r="K23" s="1"/>
      <c r="L23" s="1"/>
    </row>
    <row r="24" spans="1:18" ht="12.75" customHeight="1" x14ac:dyDescent="0.25">
      <c r="A24" s="1"/>
      <c r="B24" s="2" t="s">
        <v>284</v>
      </c>
      <c r="C24" s="14" t="s">
        <v>51</v>
      </c>
      <c r="D24" s="14" t="s">
        <v>318</v>
      </c>
      <c r="I24" s="1"/>
      <c r="J24" s="1"/>
      <c r="K24" s="1"/>
      <c r="L24" s="1"/>
      <c r="M24" s="1"/>
      <c r="N24" s="1"/>
      <c r="O24" s="1"/>
      <c r="P24" s="1"/>
    </row>
    <row r="25" spans="1:18" ht="12.75" customHeight="1" x14ac:dyDescent="0.3">
      <c r="A25" s="1"/>
      <c r="B25" s="13" t="s">
        <v>68</v>
      </c>
      <c r="C25" s="61">
        <f>0.0321*((C8*C11/100)^4)-(0.135*((C8*C11/100)^3))+(0.221*((C8*C11/100)^2))-(0.207*((C8*C11/100)^1))+0.295</f>
        <v>0.25273428756099997</v>
      </c>
      <c r="D25" s="61">
        <f>+C25*0.1</f>
        <v>2.5273428756099999E-2</v>
      </c>
      <c r="E25" s="61">
        <f>+C25*SQRT((D8/C8)^2+(D11/C11)^2)</f>
        <v>3.5989378324855693E-2</v>
      </c>
      <c r="F25" s="280"/>
      <c r="G25" s="1"/>
      <c r="I25" s="1"/>
      <c r="J25" s="281"/>
      <c r="K25" s="1"/>
      <c r="L25" s="1"/>
      <c r="M25" s="1"/>
      <c r="N25" s="1"/>
      <c r="O25" s="1"/>
      <c r="P25" s="1"/>
    </row>
    <row r="26" spans="1:18" ht="12.75" customHeight="1" x14ac:dyDescent="0.25">
      <c r="A26" s="1"/>
      <c r="B26" s="13" t="s">
        <v>151</v>
      </c>
      <c r="C26" s="61">
        <f>C25*D16</f>
        <v>0.25980889607396668</v>
      </c>
      <c r="D26" s="61">
        <f>+C26*SQRT((D25/C25)^2+(E16/D16)^2)</f>
        <v>2.6013345447168299E-2</v>
      </c>
      <c r="E26" s="61">
        <f>+C26*SQRT((E25/C25)^2+(E16/D16)^2)</f>
        <v>3.7019602242155926E-2</v>
      </c>
      <c r="I26" s="1"/>
      <c r="J26" s="1"/>
      <c r="K26" s="1"/>
      <c r="L26" s="1"/>
      <c r="M26" s="1"/>
      <c r="N26" s="1"/>
      <c r="O26" s="1"/>
      <c r="P26" s="1"/>
    </row>
    <row r="27" spans="1:18" ht="12.75" customHeight="1" x14ac:dyDescent="0.25">
      <c r="A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8" ht="12.75" customHeight="1" x14ac:dyDescent="0.25">
      <c r="A28" s="1"/>
      <c r="B28" s="2" t="s">
        <v>285</v>
      </c>
      <c r="C28" s="14" t="s">
        <v>51</v>
      </c>
      <c r="D28" s="14" t="s">
        <v>318</v>
      </c>
      <c r="H28" s="1"/>
      <c r="I28" s="1"/>
      <c r="J28" s="1"/>
      <c r="K28" s="1"/>
      <c r="L28" s="1"/>
      <c r="M28" s="1"/>
      <c r="N28" s="1"/>
      <c r="O28" s="1"/>
      <c r="P28" s="1"/>
    </row>
    <row r="29" spans="1:18" ht="12.75" customHeight="1" x14ac:dyDescent="0.25">
      <c r="A29" s="1"/>
      <c r="B29" s="13" t="s">
        <v>68</v>
      </c>
      <c r="C29" s="61">
        <f>0.21*EXP(-0.07*(E8/100)+0.0005*(E8/100)^2)</f>
        <v>0.20607578319327166</v>
      </c>
      <c r="D29" s="61">
        <f>+C29*0.1</f>
        <v>2.0607578319327167E-2</v>
      </c>
      <c r="E29" s="61">
        <f>+C29*SQRT((D8/C8)^2+(D11/C11)^2)</f>
        <v>2.9345204390375943E-2</v>
      </c>
      <c r="G29" s="274"/>
      <c r="H29" s="1"/>
      <c r="I29" s="1"/>
      <c r="J29" s="1"/>
      <c r="K29" s="1"/>
      <c r="L29" s="1"/>
      <c r="M29" s="1"/>
      <c r="N29" s="1"/>
      <c r="O29" s="1"/>
      <c r="P29" s="1"/>
    </row>
    <row r="30" spans="1:18" ht="12.75" customHeight="1" x14ac:dyDescent="0.25">
      <c r="A30" s="1"/>
      <c r="B30" s="13" t="s">
        <v>151</v>
      </c>
      <c r="C30" s="61">
        <f>+C29*D16</f>
        <v>0.21184431386698774</v>
      </c>
      <c r="D30" s="61">
        <f>+C30*SQRT((D29/C29)^2+(E16/D16)^2)</f>
        <v>2.1210895396250783E-2</v>
      </c>
      <c r="E30" s="61">
        <f>+C30*SQRT((E29/C29)^2+(E16/D16)^2)</f>
        <v>3.0185233666462377E-2</v>
      </c>
      <c r="H30" s="1"/>
      <c r="I30" s="1"/>
      <c r="J30" s="1"/>
      <c r="K30" s="1"/>
      <c r="L30" s="1"/>
      <c r="M30" s="1"/>
      <c r="N30" s="1"/>
      <c r="O30" s="1"/>
      <c r="P30" s="1"/>
    </row>
    <row r="31" spans="1:18" ht="12.75" customHeight="1" x14ac:dyDescent="0.25">
      <c r="A31" s="1"/>
      <c r="B31" s="1"/>
      <c r="H31" s="1"/>
      <c r="I31" s="1"/>
      <c r="J31" s="1"/>
      <c r="K31" s="1"/>
      <c r="L31" s="1"/>
      <c r="M31" s="1"/>
      <c r="N31" s="1"/>
      <c r="O31" s="1"/>
      <c r="P31" s="1"/>
    </row>
    <row r="32" spans="1:18" ht="12.75" customHeight="1" x14ac:dyDescent="0.25">
      <c r="A32" s="1"/>
      <c r="B32" s="274" t="s">
        <v>299</v>
      </c>
      <c r="C32" s="14" t="s">
        <v>51</v>
      </c>
      <c r="D32" s="14" t="s">
        <v>318</v>
      </c>
      <c r="H32" s="1"/>
      <c r="I32" s="1"/>
      <c r="J32" s="1"/>
      <c r="K32" s="1"/>
      <c r="L32" s="1"/>
      <c r="M32" s="1"/>
      <c r="N32" s="1"/>
      <c r="O32" s="1"/>
      <c r="P32" s="1"/>
    </row>
    <row r="33" spans="1:16" ht="12.75" customHeight="1" x14ac:dyDescent="0.25">
      <c r="A33" s="1"/>
      <c r="B33" s="13" t="s">
        <v>278</v>
      </c>
      <c r="C33" s="254">
        <v>0.2</v>
      </c>
      <c r="D33" s="254">
        <v>0.1</v>
      </c>
      <c r="H33" s="1"/>
      <c r="I33" s="1"/>
      <c r="J33" s="1"/>
      <c r="K33" s="1"/>
      <c r="L33" s="1"/>
      <c r="M33" s="1"/>
      <c r="N33" s="1"/>
      <c r="O33" s="1"/>
      <c r="P33" s="1"/>
    </row>
    <row r="34" spans="1:16" ht="12.75" customHeight="1" x14ac:dyDescent="0.25">
      <c r="A34" s="1"/>
      <c r="G34" s="17"/>
      <c r="H34" s="17"/>
      <c r="J34" s="1"/>
      <c r="K34" s="1"/>
      <c r="L34" s="1"/>
      <c r="M34" s="1"/>
      <c r="N34" s="1"/>
      <c r="O34" s="1"/>
      <c r="P34" s="1"/>
    </row>
    <row r="35" spans="1:16" ht="12.75" customHeight="1" x14ac:dyDescent="0.25">
      <c r="A35" s="1"/>
      <c r="G35" s="1"/>
      <c r="H35" s="17"/>
      <c r="J35" s="1"/>
      <c r="K35" s="1"/>
      <c r="L35" s="1"/>
      <c r="M35" s="1"/>
      <c r="N35" s="1"/>
      <c r="O35" s="1"/>
      <c r="P35" s="1"/>
    </row>
    <row r="36" spans="1:16" ht="12.75" customHeight="1" x14ac:dyDescent="0.25">
      <c r="A36" s="1"/>
      <c r="B36" s="1"/>
      <c r="C36" s="1"/>
      <c r="D36" s="1"/>
      <c r="H36" s="1"/>
      <c r="I36" s="1"/>
      <c r="J36" s="1"/>
      <c r="K36" s="1"/>
      <c r="L36" s="1"/>
      <c r="M36" s="1"/>
      <c r="N36" s="1"/>
      <c r="O36" s="1"/>
      <c r="P36" s="1"/>
    </row>
    <row r="37" spans="1:16" ht="12.75" customHeight="1" x14ac:dyDescent="0.25">
      <c r="A37" s="1"/>
      <c r="B37" s="13" t="s">
        <v>68</v>
      </c>
      <c r="C37" s="55">
        <f>+C25*(1/(1+(1.176*('Age calculation'!D13/100))))</f>
        <v>0.22320435181577314</v>
      </c>
      <c r="D37" s="55">
        <f>+D25*(1/(1+(1.176*('Age calculation'!D13/100))))</f>
        <v>2.2320435181577315E-2</v>
      </c>
      <c r="F37" s="2" t="s">
        <v>146</v>
      </c>
      <c r="H37" s="1"/>
      <c r="I37" s="1"/>
      <c r="J37" s="1"/>
      <c r="K37" s="1"/>
      <c r="L37" s="1"/>
      <c r="M37" s="1"/>
      <c r="N37" s="1"/>
      <c r="O37" s="1"/>
      <c r="P37" s="1"/>
    </row>
    <row r="38" spans="1:16" ht="12.75" customHeight="1" x14ac:dyDescent="0.25">
      <c r="A38" s="1"/>
      <c r="B38" s="13" t="s">
        <v>151</v>
      </c>
      <c r="C38" s="55">
        <f>+C26*(1/(1+(1.176*('Age calculation'!D13/100))))</f>
        <v>0.22945235014922427</v>
      </c>
      <c r="D38" s="55">
        <f>+D26*(1/(1+(1.176*('Age calculation'!D13/100))))</f>
        <v>2.2973898655098732E-2</v>
      </c>
      <c r="F38" s="2" t="s">
        <v>146</v>
      </c>
      <c r="H38" s="1"/>
      <c r="I38" s="1"/>
      <c r="J38" s="1"/>
      <c r="K38" s="1"/>
      <c r="L38" s="1"/>
      <c r="M38" s="1"/>
      <c r="N38" s="1"/>
      <c r="O38" s="1"/>
      <c r="P38" s="1"/>
    </row>
    <row r="39" spans="1:16" ht="12.75" customHeight="1" x14ac:dyDescent="0.25">
      <c r="A39" s="1"/>
      <c r="B39" s="1"/>
      <c r="C39" s="1"/>
      <c r="D39" s="1"/>
      <c r="H39" s="1"/>
      <c r="I39" s="1"/>
      <c r="J39" s="1"/>
      <c r="K39" s="1"/>
      <c r="L39" s="1"/>
      <c r="M39" s="1"/>
      <c r="N39" s="1"/>
      <c r="O39" s="1"/>
      <c r="P39" s="1"/>
    </row>
    <row r="40" spans="1:16" ht="12.75" customHeight="1" x14ac:dyDescent="0.25">
      <c r="A40" s="1"/>
      <c r="B40" s="1"/>
      <c r="C40" s="1"/>
      <c r="D40" s="1"/>
      <c r="H40" s="1"/>
      <c r="I40" s="1"/>
      <c r="J40" s="1"/>
      <c r="K40" s="1"/>
      <c r="L40" s="1"/>
      <c r="M40" s="1"/>
      <c r="N40" s="1"/>
      <c r="O40" s="1"/>
      <c r="P40" s="1"/>
    </row>
    <row r="41" spans="1:16" ht="12.75" customHeight="1" x14ac:dyDescent="0.25">
      <c r="A41" s="1"/>
      <c r="B41" s="1"/>
      <c r="C41" s="1"/>
      <c r="D41" s="1"/>
      <c r="H41" s="1"/>
      <c r="I41" s="1"/>
      <c r="J41" s="1"/>
      <c r="K41" s="1"/>
      <c r="L41" s="1"/>
      <c r="M41" s="1"/>
      <c r="N41" s="1"/>
      <c r="O41" s="1"/>
      <c r="P41" s="1"/>
    </row>
    <row r="42" spans="1:16" ht="12.75" customHeight="1" x14ac:dyDescent="0.25">
      <c r="A42" s="1"/>
      <c r="B42" s="1"/>
      <c r="C42" s="1"/>
      <c r="D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2.75" customHeight="1" x14ac:dyDescent="0.25">
      <c r="A43" s="1"/>
      <c r="B43" s="1"/>
      <c r="C43" s="1"/>
      <c r="D43" s="1"/>
      <c r="H43" s="1"/>
      <c r="I43" s="1"/>
      <c r="J43" s="1"/>
      <c r="K43" s="1"/>
      <c r="L43" s="1"/>
      <c r="M43" s="1"/>
      <c r="N43" s="1"/>
      <c r="O43" s="1"/>
      <c r="P43" s="1"/>
    </row>
    <row r="44" spans="1:16" ht="12.75" customHeight="1" x14ac:dyDescent="0.25">
      <c r="A44" s="1"/>
      <c r="B44" s="1"/>
      <c r="C44" s="1"/>
      <c r="D44" s="1"/>
      <c r="H44" s="1"/>
      <c r="I44" s="1"/>
      <c r="J44" s="1"/>
      <c r="K44" s="1"/>
      <c r="L44" s="1"/>
      <c r="M44" s="1"/>
      <c r="N44" s="1"/>
      <c r="O44" s="1"/>
      <c r="P44" s="1"/>
    </row>
    <row r="45" spans="1:16" ht="12.7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6" ht="12.7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6" ht="12.7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6" ht="12.7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ht="12.7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ht="12.7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ht="12.7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ht="12.7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ht="12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ht="12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ht="12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12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12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12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12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2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12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12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12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2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 ht="12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 ht="12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ht="12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 ht="12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 ht="12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 ht="12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 ht="12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 ht="12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 ht="12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 ht="12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 ht="12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 ht="12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 ht="12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 ht="12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 ht="12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 ht="12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 ht="12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 ht="12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 ht="12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 ht="12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 ht="12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 ht="12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 ht="12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 ht="12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 ht="12.7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 ht="12.7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 ht="12.7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 ht="12.7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 ht="12.7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 ht="12.7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 ht="12.7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 ht="12.7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 ht="12.7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 ht="12.7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 ht="12.7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 ht="12.7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 ht="12.7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 ht="12.7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 ht="12.7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 ht="12.7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 ht="12.7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 ht="12.7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 ht="12.7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 ht="12.7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 ht="12.7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 ht="12.7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 ht="12.7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 ht="12.7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 ht="12.7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 ht="12.7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 ht="12.7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 ht="12.7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 ht="12.7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 ht="12.7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 ht="12.7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 ht="12.7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 ht="12.7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 ht="12.7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 ht="12.7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 ht="12.7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 ht="12.7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 ht="12.7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 ht="12.7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ht="12.7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ht="12.7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ht="12.7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ht="12.7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ht="12.7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ht="12.7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ht="12.7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ht="12.7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ht="12.7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ht="12.7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ht="12.7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ht="12.7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ht="12.7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ht="12.7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ht="12.7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ht="12.7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ht="12.7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ht="12.7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ht="12.7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ht="12.7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ht="12.7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ht="12.7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ht="12.7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ht="12.7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ht="12.7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ht="12.7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ht="12.7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ht="12.7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ht="12.7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ht="12.7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ht="12.7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ht="12.7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ht="12.7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ht="12.7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ht="12.7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ht="12.7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ht="12.7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ht="12.7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ht="12.7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ht="12.7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ht="12.7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ht="12.7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ht="12.7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ht="12.7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ht="12.7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ht="12.7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ht="12.7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ht="12.7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ht="12.7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ht="12.7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ht="12.7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ht="12.7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ht="12.7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ht="12.7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ht="12.7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ht="12.7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ht="12.7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ht="12.7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ht="12.7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ht="12.7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ht="12.7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ht="12.7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ht="12.7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ht="12.7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ht="12.7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ht="12.7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ht="12.7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ht="12.7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ht="12.7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ht="12.7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ht="12.7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ht="12.7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ht="12.7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ht="12.7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ht="12.7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ht="12.7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ht="12.7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ht="12.7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ht="12.7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ht="12.7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ht="12.7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ht="12.7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ht="12.7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ht="12.7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ht="12.7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ht="12.7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ht="12.7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ht="12.7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ht="12.7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ht="12.7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ht="12.7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ht="12.7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ht="12.7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ht="12.7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ht="12.7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ht="12.7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ht="12.7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ht="12.7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ht="12.7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ht="12.7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ht="12.7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ht="12.7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ht="12.7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ht="12.7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ht="12.7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ht="12.7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ht="12.7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ht="12.7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ht="12.7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ht="12.7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ht="12.7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ht="12.7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ht="12.7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ht="12.7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ht="12.7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ht="12.7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ht="12.7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ht="12.7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ht="12.7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ht="12.7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ht="12.7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ht="12.7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ht="12.7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ht="12.7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ht="12.7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ht="12.7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ht="12.7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ht="12.7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ht="12.7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ht="12.7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ht="12.7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ht="12.7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ht="12.7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ht="12.7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ht="12.7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ht="12.7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ht="12.7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ht="12.7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ht="12.7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ht="12.7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ht="12.7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ht="12.7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ht="12.7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ht="12.7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ht="12.7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ht="12.7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ht="12.7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ht="12.7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ht="12.7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ht="12.7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ht="12.7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ht="12.7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ht="12.7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ht="12.7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ht="12.7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ht="12.7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ht="12.7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ht="12.7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ht="12.7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ht="12.7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ht="12.7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ht="12.7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ht="12.7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ht="12.7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ht="12.7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ht="12.7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ht="12.7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ht="12.7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ht="12.7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ht="12.7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ht="12.7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ht="12.7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ht="12.7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ht="12.7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ht="12.7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ht="12.7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ht="12.7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ht="12.7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ht="12.7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ht="12.7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rgb="FFC00000"/>
  </sheetPr>
  <dimension ref="A2:AV126"/>
  <sheetViews>
    <sheetView zoomScaleNormal="100" workbookViewId="0"/>
  </sheetViews>
  <sheetFormatPr baseColWidth="10" defaultColWidth="9.6328125" defaultRowHeight="12.75" customHeight="1" x14ac:dyDescent="0.25"/>
  <cols>
    <col min="1" max="1" width="2.81640625" style="24" customWidth="1"/>
    <col min="2" max="2" width="11.6328125" style="24" customWidth="1"/>
    <col min="3" max="8" width="12.81640625" style="24" customWidth="1"/>
    <col min="9" max="10" width="2.81640625" style="24" customWidth="1"/>
    <col min="11" max="11" width="9.6328125" style="24"/>
    <col min="12" max="12" width="18.81640625" style="24" customWidth="1"/>
    <col min="13" max="22" width="9.81640625" style="24" customWidth="1"/>
    <col min="23" max="24" width="9.6328125" style="24"/>
    <col min="25" max="25" width="18.81640625" style="24" customWidth="1"/>
    <col min="26" max="35" width="9.81640625" style="24" customWidth="1"/>
    <col min="36" max="37" width="9.6328125" style="24"/>
    <col min="38" max="38" width="18.81640625" style="24" customWidth="1"/>
    <col min="39" max="60" width="9.81640625" style="24" customWidth="1"/>
    <col min="61" max="16384" width="9.6328125" style="24"/>
  </cols>
  <sheetData>
    <row r="2" spans="2:42" ht="12.75" customHeight="1" x14ac:dyDescent="0.25">
      <c r="B2" s="148" t="s">
        <v>131</v>
      </c>
    </row>
    <row r="3" spans="2:42" ht="12.75" customHeight="1" x14ac:dyDescent="0.25">
      <c r="K3" s="153" t="s">
        <v>390</v>
      </c>
      <c r="X3" s="153" t="s">
        <v>257</v>
      </c>
      <c r="AK3" s="153" t="s">
        <v>258</v>
      </c>
    </row>
    <row r="4" spans="2:42" ht="12.75" customHeight="1" thickBot="1" x14ac:dyDescent="0.3">
      <c r="C4" s="153" t="s">
        <v>390</v>
      </c>
    </row>
    <row r="5" spans="2:42" ht="12.75" customHeight="1" thickBot="1" x14ac:dyDescent="0.3">
      <c r="C5" s="21" t="s">
        <v>179</v>
      </c>
      <c r="D5" s="21" t="s">
        <v>79</v>
      </c>
      <c r="E5" s="25" t="s">
        <v>80</v>
      </c>
      <c r="F5" s="21" t="s">
        <v>339</v>
      </c>
      <c r="G5" s="21" t="s">
        <v>340</v>
      </c>
      <c r="H5" s="21" t="s">
        <v>365</v>
      </c>
      <c r="K5" s="205" t="s">
        <v>139</v>
      </c>
      <c r="L5" s="26"/>
      <c r="M5" s="27"/>
      <c r="N5" s="207" t="s">
        <v>129</v>
      </c>
      <c r="O5" s="208" t="s">
        <v>130</v>
      </c>
      <c r="X5" s="23" t="s">
        <v>139</v>
      </c>
      <c r="Y5" s="26"/>
      <c r="Z5" s="27"/>
      <c r="AA5" s="207" t="s">
        <v>129</v>
      </c>
      <c r="AB5" s="208" t="s">
        <v>130</v>
      </c>
      <c r="AK5" s="23" t="s">
        <v>139</v>
      </c>
      <c r="AL5" s="26"/>
      <c r="AM5" s="27"/>
      <c r="AN5" s="207" t="s">
        <v>129</v>
      </c>
      <c r="AO5" s="208" t="s">
        <v>130</v>
      </c>
    </row>
    <row r="6" spans="2:42" ht="12.75" customHeight="1" x14ac:dyDescent="0.25">
      <c r="B6" s="332" t="s">
        <v>463</v>
      </c>
      <c r="C6" s="370">
        <f>+(P53+P54+P55+P56)/P22</f>
        <v>2.0267655465948994E-2</v>
      </c>
      <c r="D6" s="241">
        <f>(S53+S54+S55+S56)/$P$22</f>
        <v>4.2362686613073445E-3</v>
      </c>
      <c r="E6" s="241">
        <f>(V53+V54+V55+V56)/$P$22</f>
        <v>1.2567589842944762E-4</v>
      </c>
      <c r="F6" s="240">
        <v>8.5102449657359933E-4</v>
      </c>
      <c r="G6" s="240">
        <v>1.5692818618502902E-5</v>
      </c>
      <c r="H6" s="240">
        <v>1.2377420921446212E-5</v>
      </c>
      <c r="I6" s="1"/>
      <c r="L6" s="237" t="s">
        <v>363</v>
      </c>
      <c r="M6" s="28"/>
      <c r="N6" s="230">
        <v>0.11899999999999999</v>
      </c>
      <c r="O6" s="232">
        <v>283</v>
      </c>
      <c r="Y6" s="237" t="s">
        <v>363</v>
      </c>
      <c r="Z6" s="28"/>
      <c r="AA6" s="230">
        <v>0.11899999999999999</v>
      </c>
      <c r="AB6" s="232">
        <v>283</v>
      </c>
      <c r="AL6" s="237" t="s">
        <v>363</v>
      </c>
      <c r="AM6" s="28"/>
      <c r="AN6" s="230">
        <v>0.1196</v>
      </c>
      <c r="AO6" s="232">
        <v>283</v>
      </c>
    </row>
    <row r="7" spans="2:42" ht="12.75" customHeight="1" x14ac:dyDescent="0.25">
      <c r="B7" s="332" t="s">
        <v>464</v>
      </c>
      <c r="C7" s="370">
        <f>(P57+P71)/P22</f>
        <v>2.39172813942111E-2</v>
      </c>
      <c r="D7" s="241">
        <f>(S57+S71)/$P$22</f>
        <v>6.0236065803095981E-5</v>
      </c>
      <c r="E7" s="241">
        <f>(V57+V71)/$P$22</f>
        <v>4.1259638835807536E-5</v>
      </c>
      <c r="F7" s="240">
        <v>1.1697386323252304E-4</v>
      </c>
      <c r="G7" s="240">
        <v>6.1887108131550933E-6</v>
      </c>
      <c r="H7" s="240">
        <v>6.1886506566036265E-6</v>
      </c>
      <c r="I7" s="1"/>
      <c r="L7" s="237" t="s">
        <v>13</v>
      </c>
      <c r="M7" s="28"/>
      <c r="N7" s="230">
        <v>1.248</v>
      </c>
      <c r="O7" s="231">
        <v>48.1</v>
      </c>
      <c r="Y7" s="237" t="s">
        <v>13</v>
      </c>
      <c r="Z7" s="28"/>
      <c r="AA7" s="230">
        <v>1.2769999999999999</v>
      </c>
      <c r="AB7" s="231">
        <v>47.5</v>
      </c>
      <c r="AL7" s="237" t="s">
        <v>13</v>
      </c>
      <c r="AM7" s="28"/>
      <c r="AN7" s="230">
        <v>1.248</v>
      </c>
      <c r="AO7" s="231">
        <v>48.1</v>
      </c>
    </row>
    <row r="8" spans="2:42" ht="12.75" customHeight="1" x14ac:dyDescent="0.25">
      <c r="B8" s="332" t="s">
        <v>465</v>
      </c>
      <c r="C8" s="370">
        <f>(P58+SUM(P72:P83))/P22</f>
        <v>3.0803684854491122E-2</v>
      </c>
      <c r="D8" s="241">
        <f>(S58+SUM(S72:S83))/$P$22</f>
        <v>3.4558328399119444E-4</v>
      </c>
      <c r="E8" s="241">
        <f>(V58+SUM(V72:V83))/$P$22</f>
        <v>1.2144115168286637E-4</v>
      </c>
      <c r="F8" s="240">
        <v>1.4053316468724372E-4</v>
      </c>
      <c r="G8" s="240">
        <v>3.4037923033076682E-5</v>
      </c>
      <c r="H8" s="240">
        <v>3.7131694851870948E-5</v>
      </c>
      <c r="I8" s="1"/>
      <c r="L8" s="450" t="s">
        <v>14</v>
      </c>
      <c r="M8" s="236" t="s">
        <v>4</v>
      </c>
      <c r="N8" s="230">
        <v>0.499</v>
      </c>
      <c r="O8" s="209">
        <v>8.1699999999999995E-2</v>
      </c>
      <c r="Y8" s="450" t="s">
        <v>14</v>
      </c>
      <c r="Z8" s="236" t="s">
        <v>4</v>
      </c>
      <c r="AA8" s="230">
        <v>0.501</v>
      </c>
      <c r="AB8" s="209">
        <v>8.2000000000000003E-2</v>
      </c>
      <c r="AL8" s="450" t="s">
        <v>14</v>
      </c>
      <c r="AM8" s="236" t="s">
        <v>4</v>
      </c>
      <c r="AN8" s="230">
        <v>0.499</v>
      </c>
      <c r="AO8" s="209">
        <v>8.1699999999999995E-2</v>
      </c>
    </row>
    <row r="9" spans="2:42" ht="12.75" customHeight="1" x14ac:dyDescent="0.25">
      <c r="B9" s="332" t="s">
        <v>466</v>
      </c>
      <c r="C9" s="370">
        <f>(P59)/P22</f>
        <v>2.3080862115408173E-2</v>
      </c>
      <c r="D9" s="241">
        <f>(S59)/$P$22</f>
        <v>1.5369969040247681E-5</v>
      </c>
      <c r="E9" s="241">
        <f>(V59)/$P$22</f>
        <v>3.8424922600619196E-5</v>
      </c>
      <c r="F9" s="240">
        <v>3.4077922350708613E-5</v>
      </c>
      <c r="G9" s="240">
        <v>3.0943218871639471E-6</v>
      </c>
      <c r="H9" s="240">
        <v>3.094369597644881E-6</v>
      </c>
      <c r="I9" s="1"/>
      <c r="L9" s="451"/>
      <c r="M9" s="236" t="s">
        <v>5</v>
      </c>
      <c r="N9" s="206">
        <v>0.15570000000000001</v>
      </c>
      <c r="O9" s="29"/>
      <c r="Y9" s="451"/>
      <c r="Z9" s="236" t="s">
        <v>5</v>
      </c>
      <c r="AA9" s="206">
        <v>0.156</v>
      </c>
      <c r="AB9" s="29"/>
      <c r="AL9" s="451"/>
      <c r="AM9" s="236" t="s">
        <v>5</v>
      </c>
      <c r="AN9" s="206">
        <v>0.15579999999999999</v>
      </c>
      <c r="AO9" s="29"/>
    </row>
    <row r="10" spans="2:42" ht="12.75" customHeight="1" x14ac:dyDescent="0.25">
      <c r="B10" s="332" t="s">
        <v>467</v>
      </c>
      <c r="C10" s="370">
        <f>SUM(P60:P64)/P22</f>
        <v>9.2700476156921022E-2</v>
      </c>
      <c r="D10" s="241">
        <f>SUM(S60:S64)/$P$22</f>
        <v>4.5678355390703085E-3</v>
      </c>
      <c r="E10" s="241">
        <f>SUM(V60:V64)/$P$22</f>
        <v>8.2849419195412805E-3</v>
      </c>
      <c r="F10" s="240">
        <v>1.3641714816694446E-4</v>
      </c>
      <c r="G10" s="240">
        <v>3.8783199570583805E-5</v>
      </c>
      <c r="H10" s="240">
        <v>2.2259289792180326E-5</v>
      </c>
      <c r="I10" s="1"/>
      <c r="L10" s="450" t="s">
        <v>208</v>
      </c>
      <c r="M10" s="236" t="s">
        <v>4</v>
      </c>
      <c r="N10" s="234">
        <f>+N12*0.8928</f>
        <v>282.48192</v>
      </c>
      <c r="O10" s="231">
        <v>44.8</v>
      </c>
      <c r="Q10" s="164"/>
      <c r="Y10" s="450" t="s">
        <v>208</v>
      </c>
      <c r="Z10" s="236" t="s">
        <v>4</v>
      </c>
      <c r="AA10" s="233">
        <v>270</v>
      </c>
      <c r="AB10" s="231">
        <v>45.29</v>
      </c>
      <c r="AL10" s="450" t="s">
        <v>208</v>
      </c>
      <c r="AM10" s="236" t="s">
        <v>4</v>
      </c>
      <c r="AN10" s="233">
        <f>+AN12*0.8928</f>
        <v>283.37471999999997</v>
      </c>
      <c r="AO10" s="231">
        <v>44.8</v>
      </c>
    </row>
    <row r="11" spans="2:42" ht="12.75" customHeight="1" x14ac:dyDescent="0.25">
      <c r="B11" s="332" t="s">
        <v>468</v>
      </c>
      <c r="C11" s="370">
        <f>SUM(P65:P67)/P22</f>
        <v>2.5590998452012386E-2</v>
      </c>
      <c r="D11" s="241">
        <f>SUM(S65:S67)/$P$22</f>
        <v>2.0398165052779578E-3</v>
      </c>
      <c r="E11" s="241">
        <f>SUM(V65:V67)/$P$22</f>
        <v>2.4168442005663007E-5</v>
      </c>
      <c r="F11" s="240">
        <v>3.4773287453132471E-5</v>
      </c>
      <c r="G11" s="240">
        <v>9.3683274149072886E-6</v>
      </c>
      <c r="H11" s="240">
        <v>6.188615581489414E-6</v>
      </c>
      <c r="I11" s="1"/>
      <c r="L11" s="452"/>
      <c r="M11" s="236" t="s">
        <v>5</v>
      </c>
      <c r="N11" s="233">
        <f>+N12*0.1072</f>
        <v>33.918079999999996</v>
      </c>
      <c r="O11" s="235"/>
      <c r="Y11" s="452"/>
      <c r="Z11" s="238" t="s">
        <v>5</v>
      </c>
      <c r="AA11" s="239">
        <v>32.5</v>
      </c>
      <c r="AB11" s="143"/>
      <c r="AL11" s="452"/>
      <c r="AM11" s="238" t="s">
        <v>5</v>
      </c>
      <c r="AN11" s="239">
        <f>+AN12*0.1072</f>
        <v>34.025280000000002</v>
      </c>
      <c r="AO11" s="143"/>
    </row>
    <row r="12" spans="2:42" ht="12.75" customHeight="1" x14ac:dyDescent="0.25">
      <c r="B12" s="332" t="s">
        <v>469</v>
      </c>
      <c r="C12" s="370">
        <f>+SUM(O35:O39)/$M$22</f>
        <v>7.6256033187657613E-2</v>
      </c>
      <c r="D12" s="241">
        <f>SUM(Q35:Q39)/$M$22</f>
        <v>2.3227702987939206E-3</v>
      </c>
      <c r="E12" s="241">
        <f>SUM(S35:S39)/$M$22</f>
        <v>4.4250948313113592E-3</v>
      </c>
      <c r="F12" s="240">
        <v>9.660668877373074E-4</v>
      </c>
      <c r="G12" s="240">
        <v>2.6138765750752105E-4</v>
      </c>
      <c r="H12" s="240">
        <v>6.6733726876035666E-5</v>
      </c>
      <c r="I12" s="1"/>
      <c r="L12" s="451"/>
      <c r="M12" s="236" t="s">
        <v>3</v>
      </c>
      <c r="N12" s="234">
        <v>316.39999999999998</v>
      </c>
      <c r="O12" s="231">
        <f>+O10</f>
        <v>44.8</v>
      </c>
      <c r="Y12" s="451"/>
      <c r="Z12" s="238" t="s">
        <v>3</v>
      </c>
      <c r="AA12" s="234">
        <f>+AA10+AA11</f>
        <v>302.5</v>
      </c>
      <c r="AB12" s="231">
        <f>+AB10</f>
        <v>45.29</v>
      </c>
      <c r="AL12" s="451"/>
      <c r="AM12" s="238" t="s">
        <v>3</v>
      </c>
      <c r="AN12" s="234">
        <v>317.39999999999998</v>
      </c>
      <c r="AO12" s="231">
        <v>44.8</v>
      </c>
    </row>
    <row r="13" spans="2:42" ht="12.75" customHeight="1" x14ac:dyDescent="0.25">
      <c r="B13" s="332" t="s">
        <v>470</v>
      </c>
      <c r="C13" s="370">
        <f>SUM(O40:O46)/$M$22</f>
        <v>0.10553082646152961</v>
      </c>
      <c r="D13" s="241">
        <f>SUM(Q40:Q46)/$M$22</f>
        <v>4.4973765486183998E-3</v>
      </c>
      <c r="E13" s="241">
        <f>SUM(S40:S45)/$M$22</f>
        <v>7.3910004849302409E-3</v>
      </c>
      <c r="F13" s="240">
        <v>6.439051538578407E-4</v>
      </c>
      <c r="G13" s="240">
        <v>6.2067697885371455E-5</v>
      </c>
      <c r="H13" s="240">
        <v>7.1174808989603937E-5</v>
      </c>
      <c r="I13" s="1"/>
      <c r="L13" s="450" t="s">
        <v>209</v>
      </c>
      <c r="M13" s="236" t="s">
        <v>4</v>
      </c>
      <c r="N13" s="206">
        <v>0.79820000000000002</v>
      </c>
      <c r="O13" s="209">
        <v>1.9E-2</v>
      </c>
      <c r="Y13" s="450" t="s">
        <v>209</v>
      </c>
      <c r="Z13" s="236" t="s">
        <v>4</v>
      </c>
      <c r="AA13" s="206">
        <v>0.78200000000000003</v>
      </c>
      <c r="AB13" s="209">
        <v>1.9E-2</v>
      </c>
      <c r="AL13" s="450" t="s">
        <v>209</v>
      </c>
      <c r="AM13" s="236" t="s">
        <v>4</v>
      </c>
      <c r="AN13" s="206">
        <v>0.80110000000000003</v>
      </c>
      <c r="AO13" s="209">
        <v>1.8499999999999999E-2</v>
      </c>
    </row>
    <row r="14" spans="2:42" ht="12.75" customHeight="1" x14ac:dyDescent="0.25">
      <c r="B14" s="332" t="s">
        <v>458</v>
      </c>
      <c r="C14" s="371">
        <v>9.9999999999999994E-12</v>
      </c>
      <c r="D14" s="241">
        <f>N13/$N$12</f>
        <v>2.5227560050568904E-3</v>
      </c>
      <c r="E14" s="241">
        <f>N14/$N$12</f>
        <v>7.6801517067003793E-4</v>
      </c>
      <c r="F14" s="240">
        <v>1E-14</v>
      </c>
      <c r="G14" s="240">
        <v>3.2011248071027867E-5</v>
      </c>
      <c r="H14" s="240">
        <v>1.664043888956723E-5</v>
      </c>
      <c r="I14" s="1"/>
      <c r="L14" s="451"/>
      <c r="M14" s="236" t="s">
        <v>5</v>
      </c>
      <c r="N14" s="206">
        <v>0.24299999999999999</v>
      </c>
      <c r="O14" s="29"/>
      <c r="Y14" s="451"/>
      <c r="Z14" s="236" t="s">
        <v>5</v>
      </c>
      <c r="AA14" s="206">
        <v>0.24299999999999999</v>
      </c>
      <c r="AB14" s="29"/>
      <c r="AL14" s="451"/>
      <c r="AM14" s="236" t="s">
        <v>5</v>
      </c>
      <c r="AN14" s="206">
        <v>0.24979999999999999</v>
      </c>
      <c r="AO14" s="29"/>
    </row>
    <row r="15" spans="2:42" ht="12.75" customHeight="1" thickBot="1" x14ac:dyDescent="0.3">
      <c r="B15" s="332" t="s">
        <v>471</v>
      </c>
      <c r="C15" s="371">
        <v>9.9999999999999994E-12</v>
      </c>
      <c r="D15" s="241">
        <f>+O13/50</f>
        <v>3.7999999999999997E-4</v>
      </c>
      <c r="E15" s="240">
        <v>9.9999999999999995E-8</v>
      </c>
      <c r="F15" s="240">
        <v>1E-14</v>
      </c>
      <c r="G15" s="240">
        <v>7.9999999999999996E-6</v>
      </c>
      <c r="H15" s="240">
        <v>1E-8</v>
      </c>
      <c r="I15" s="1"/>
      <c r="L15" s="33"/>
      <c r="M15" s="34"/>
      <c r="N15" s="202"/>
      <c r="O15" s="203"/>
      <c r="Y15" s="33"/>
      <c r="Z15" s="34"/>
      <c r="AA15" s="202"/>
      <c r="AB15" s="203"/>
      <c r="AL15" s="33"/>
      <c r="AM15" s="34"/>
      <c r="AN15" s="202"/>
      <c r="AO15" s="203"/>
    </row>
    <row r="16" spans="2:42" ht="12.75" customHeight="1" x14ac:dyDescent="0.25">
      <c r="B16" s="31"/>
      <c r="C16" s="31"/>
      <c r="I16" s="1"/>
      <c r="L16" s="1"/>
      <c r="M16" s="1"/>
      <c r="N16" s="1"/>
      <c r="O16" s="1"/>
      <c r="X16" s="1"/>
      <c r="Y16" s="1"/>
      <c r="Z16" s="1"/>
      <c r="AA16" s="1"/>
      <c r="AB16" s="1"/>
      <c r="AC16" s="1"/>
      <c r="AD16" s="1"/>
      <c r="AE16" s="1"/>
      <c r="AF16" s="1"/>
      <c r="AL16" s="1"/>
      <c r="AM16" s="1"/>
      <c r="AN16" s="1"/>
      <c r="AO16" s="1"/>
      <c r="AP16" s="1"/>
    </row>
    <row r="17" spans="2:45" ht="12.75" customHeight="1" x14ac:dyDescent="0.25">
      <c r="C17" s="153" t="s">
        <v>257</v>
      </c>
      <c r="I17" s="1"/>
      <c r="L17" s="1"/>
      <c r="M17" s="1"/>
      <c r="N17" s="1"/>
      <c r="O17" s="1"/>
      <c r="X17" s="1"/>
      <c r="Y17" s="1"/>
      <c r="Z17" s="1"/>
      <c r="AA17" s="1"/>
      <c r="AB17" s="1"/>
      <c r="AC17" s="1"/>
      <c r="AD17" s="1"/>
      <c r="AE17" s="1"/>
      <c r="AF17" s="1"/>
      <c r="AL17" s="1"/>
      <c r="AM17" s="1"/>
      <c r="AN17" s="1"/>
      <c r="AO17" s="1"/>
      <c r="AP17" s="1"/>
    </row>
    <row r="18" spans="2:45" ht="12.75" customHeight="1" thickBot="1" x14ac:dyDescent="0.3">
      <c r="C18" s="21" t="s">
        <v>179</v>
      </c>
      <c r="D18" s="21" t="s">
        <v>79</v>
      </c>
      <c r="E18" s="25" t="s">
        <v>80</v>
      </c>
      <c r="F18" s="21" t="s">
        <v>339</v>
      </c>
      <c r="G18" s="21" t="s">
        <v>340</v>
      </c>
      <c r="H18" s="21" t="s">
        <v>365</v>
      </c>
      <c r="I18" s="1"/>
      <c r="L18" s="1"/>
      <c r="M18" s="1"/>
      <c r="N18" s="1"/>
      <c r="O18" s="1"/>
      <c r="R18" s="1"/>
      <c r="X18" s="1"/>
      <c r="Y18" s="1"/>
      <c r="Z18" s="1"/>
      <c r="AA18" s="1"/>
      <c r="AB18" s="1"/>
      <c r="AC18" s="1"/>
      <c r="AD18" s="1"/>
      <c r="AE18" s="1"/>
      <c r="AF18" s="1"/>
      <c r="AL18" s="1"/>
      <c r="AM18" s="1"/>
      <c r="AN18" s="1"/>
      <c r="AO18" s="1"/>
      <c r="AP18" s="1"/>
      <c r="AQ18" s="1"/>
      <c r="AR18" s="1"/>
      <c r="AS18" s="1"/>
    </row>
    <row r="19" spans="2:45" ht="12.75" customHeight="1" thickBot="1" x14ac:dyDescent="0.3">
      <c r="B19" s="21" t="s">
        <v>46</v>
      </c>
      <c r="C19" s="241">
        <f>+(AC53+AC54+AC55+AC56)/$AC$22</f>
        <v>2.0219330991766069E-2</v>
      </c>
      <c r="D19" s="241">
        <f>+(AF53+AF54+AF55+AF56)/$AC$22</f>
        <v>4.2754957658006519E-3</v>
      </c>
      <c r="E19" s="241">
        <f>+(AI53+AI54+AI55+AI56)/$AC$22</f>
        <v>1.3897774046846365E-4</v>
      </c>
      <c r="F19" s="240">
        <v>8.5102449657359933E-4</v>
      </c>
      <c r="G19" s="240">
        <v>1.5692818618502902E-5</v>
      </c>
      <c r="H19" s="240">
        <v>1.2377420921446212E-5</v>
      </c>
      <c r="I19" s="1"/>
      <c r="J19" s="92"/>
      <c r="K19" s="23" t="s">
        <v>30</v>
      </c>
      <c r="L19" s="35"/>
      <c r="M19" s="204" t="s">
        <v>47</v>
      </c>
      <c r="N19" s="204" t="s">
        <v>46</v>
      </c>
      <c r="O19" s="204" t="s">
        <v>77</v>
      </c>
      <c r="P19" s="213" t="s">
        <v>20</v>
      </c>
      <c r="R19" s="1"/>
      <c r="X19" s="23" t="s">
        <v>30</v>
      </c>
      <c r="Y19" s="35"/>
      <c r="Z19" s="204" t="s">
        <v>47</v>
      </c>
      <c r="AA19" s="204" t="s">
        <v>46</v>
      </c>
      <c r="AB19" s="204" t="s">
        <v>77</v>
      </c>
      <c r="AC19" s="213" t="s">
        <v>20</v>
      </c>
      <c r="AD19" s="1"/>
      <c r="AE19" s="1"/>
      <c r="AF19" s="1"/>
      <c r="AK19" s="23" t="s">
        <v>30</v>
      </c>
      <c r="AL19" s="35"/>
      <c r="AM19" s="21" t="s">
        <v>47</v>
      </c>
      <c r="AN19" s="21" t="s">
        <v>46</v>
      </c>
      <c r="AO19" s="21" t="s">
        <v>77</v>
      </c>
      <c r="AP19" s="47" t="s">
        <v>20</v>
      </c>
      <c r="AQ19" s="1"/>
      <c r="AR19" s="1"/>
      <c r="AS19" s="1"/>
    </row>
    <row r="20" spans="2:45" ht="12.75" customHeight="1" x14ac:dyDescent="0.25">
      <c r="B20" s="21" t="s">
        <v>70</v>
      </c>
      <c r="C20" s="241">
        <f>(AC57+AC71)/$AC$22</f>
        <v>2.3534491502066462E-2</v>
      </c>
      <c r="D20" s="241">
        <f>(AF57+AF71)/$AC$22</f>
        <v>6.6144516220131849E-5</v>
      </c>
      <c r="E20" s="241">
        <f>(AI57+AI71)/$AC$22</f>
        <v>4.7310920860812489E-5</v>
      </c>
      <c r="F20" s="240">
        <v>1.1697386323252304E-4</v>
      </c>
      <c r="G20" s="240">
        <v>6.1887108131550933E-6</v>
      </c>
      <c r="H20" s="240">
        <v>6.1886506566036265E-6</v>
      </c>
      <c r="I20" s="1"/>
      <c r="J20" s="92"/>
      <c r="K20" s="24" t="s">
        <v>32</v>
      </c>
      <c r="L20" s="227" t="s">
        <v>255</v>
      </c>
      <c r="M20" s="210">
        <v>1</v>
      </c>
      <c r="N20" s="210">
        <v>0.9929</v>
      </c>
      <c r="O20" s="210">
        <v>7.1000000000000004E-3</v>
      </c>
      <c r="P20" s="38"/>
      <c r="R20" s="1"/>
      <c r="X20" s="24" t="s">
        <v>32</v>
      </c>
      <c r="Y20" s="227" t="s">
        <v>255</v>
      </c>
      <c r="Z20" s="210">
        <v>1</v>
      </c>
      <c r="AA20" s="210">
        <v>0.9929</v>
      </c>
      <c r="AB20" s="210">
        <v>7.1000000000000004E-3</v>
      </c>
      <c r="AC20" s="38"/>
      <c r="AD20" s="1"/>
      <c r="AE20" s="1"/>
      <c r="AF20" s="1"/>
      <c r="AK20" s="24" t="s">
        <v>32</v>
      </c>
      <c r="AL20" s="227" t="s">
        <v>255</v>
      </c>
      <c r="AM20" s="210">
        <v>1</v>
      </c>
      <c r="AN20" s="210">
        <v>0.99282999999999999</v>
      </c>
      <c r="AO20" s="210">
        <v>7.11E-3</v>
      </c>
      <c r="AP20" s="38"/>
      <c r="AQ20" s="1"/>
      <c r="AR20" s="1"/>
      <c r="AS20" s="1"/>
    </row>
    <row r="21" spans="2:45" ht="12.75" customHeight="1" x14ac:dyDescent="0.25">
      <c r="B21" s="21" t="s">
        <v>71</v>
      </c>
      <c r="C21" s="241">
        <f>(AC58+SUM(AC72:AC83))/$AC$22</f>
        <v>3.0302825588323555E-2</v>
      </c>
      <c r="D21" s="241">
        <f>(AF58+SUM(AF72:AF83))/$AC$22</f>
        <v>3.3869893635072581E-4</v>
      </c>
      <c r="E21" s="241">
        <f>(AI58+SUM(AI72:AI83))/$AC$22</f>
        <v>1.1472897897204368E-4</v>
      </c>
      <c r="F21" s="240">
        <v>1.4053316468724372E-4</v>
      </c>
      <c r="G21" s="240">
        <v>3.4037923033076682E-5</v>
      </c>
      <c r="H21" s="240">
        <v>3.7131694851870948E-5</v>
      </c>
      <c r="I21" s="1"/>
      <c r="J21" s="92"/>
      <c r="L21" s="227" t="s">
        <v>21</v>
      </c>
      <c r="M21" s="210">
        <v>14.02</v>
      </c>
      <c r="N21" s="210">
        <v>4.468</v>
      </c>
      <c r="O21" s="210">
        <v>0.70399999999999996</v>
      </c>
      <c r="P21" s="38"/>
      <c r="R21" s="1"/>
      <c r="Y21" s="227" t="s">
        <v>21</v>
      </c>
      <c r="Z21" s="210">
        <v>14.05</v>
      </c>
      <c r="AA21" s="210">
        <v>4.468</v>
      </c>
      <c r="AB21" s="210">
        <v>0.70399999999999996</v>
      </c>
      <c r="AC21" s="38"/>
      <c r="AD21" s="1"/>
      <c r="AE21" s="1"/>
      <c r="AF21" s="1"/>
      <c r="AL21" s="227" t="s">
        <v>21</v>
      </c>
      <c r="AM21" s="210">
        <v>14.02</v>
      </c>
      <c r="AN21" s="210">
        <v>4.468</v>
      </c>
      <c r="AO21" s="210">
        <v>0.70399999999999996</v>
      </c>
      <c r="AP21" s="38"/>
      <c r="AQ21" s="1"/>
      <c r="AR21" s="1"/>
      <c r="AS21" s="1"/>
    </row>
    <row r="22" spans="2:45" ht="12.75" customHeight="1" x14ac:dyDescent="0.25">
      <c r="B22" s="21" t="s">
        <v>72</v>
      </c>
      <c r="C22" s="241">
        <f>(AC59)/$AC$22</f>
        <v>2.3018188265089293E-2</v>
      </c>
      <c r="D22" s="241">
        <f>(AF59)/$AC$22</f>
        <v>1.8337340756255621E-5</v>
      </c>
      <c r="E22" s="241">
        <f>(AI59)/$AC$22</f>
        <v>3.5709558314813571E-5</v>
      </c>
      <c r="F22" s="240">
        <v>3.4077922350708613E-5</v>
      </c>
      <c r="G22" s="240">
        <v>3.0943218871639471E-6</v>
      </c>
      <c r="H22" s="240">
        <v>3.094369597644881E-6</v>
      </c>
      <c r="I22" s="1"/>
      <c r="J22" s="92"/>
      <c r="L22" s="227" t="s">
        <v>256</v>
      </c>
      <c r="M22" s="211">
        <v>4.0570000000000004</v>
      </c>
      <c r="N22" s="228">
        <v>12.44</v>
      </c>
      <c r="O22" s="228">
        <v>79.94</v>
      </c>
      <c r="P22" s="229">
        <v>12.92</v>
      </c>
      <c r="R22" s="1"/>
      <c r="Y22" s="226" t="s">
        <v>256</v>
      </c>
      <c r="Z22" s="211">
        <v>4.0599999999999996</v>
      </c>
      <c r="AA22" s="228">
        <v>12.4</v>
      </c>
      <c r="AB22" s="228">
        <v>80</v>
      </c>
      <c r="AC22" s="229">
        <v>12.9</v>
      </c>
      <c r="AD22" s="1"/>
      <c r="AE22" s="1"/>
      <c r="AF22" s="1"/>
      <c r="AL22" s="226" t="s">
        <v>256</v>
      </c>
      <c r="AM22" s="211">
        <v>4.0579999999999998</v>
      </c>
      <c r="AN22" s="228">
        <v>12.446999999999999</v>
      </c>
      <c r="AO22" s="228">
        <v>80.03</v>
      </c>
      <c r="AP22" s="229">
        <v>12.927</v>
      </c>
      <c r="AQ22" s="1"/>
      <c r="AR22" s="1"/>
      <c r="AS22" s="1"/>
    </row>
    <row r="23" spans="2:45" ht="12.75" customHeight="1" x14ac:dyDescent="0.25">
      <c r="B23" s="21" t="s">
        <v>73</v>
      </c>
      <c r="C23" s="241">
        <f>SUM(AC60:AC64)/$AC$22</f>
        <v>9.2507058499321115E-2</v>
      </c>
      <c r="D23" s="241">
        <f>SUM(AF60:AF64)/$AC$22</f>
        <v>4.5650327251099514E-3</v>
      </c>
      <c r="E23" s="241">
        <f>SUM(AI60:AI64)/$AC$22</f>
        <v>8.3676181240387483E-3</v>
      </c>
      <c r="F23" s="240">
        <v>1.3641714816694446E-4</v>
      </c>
      <c r="G23" s="240">
        <v>3.8783199570583805E-5</v>
      </c>
      <c r="H23" s="240">
        <v>2.2259289792180326E-5</v>
      </c>
      <c r="I23" s="1"/>
      <c r="L23" s="227" t="s">
        <v>22</v>
      </c>
      <c r="M23" s="39"/>
      <c r="N23" s="211">
        <v>0.95599881382249274</v>
      </c>
      <c r="O23" s="211">
        <v>4.4001186177507229E-2</v>
      </c>
      <c r="P23" s="40"/>
      <c r="R23" s="1"/>
      <c r="Y23" s="227" t="s">
        <v>22</v>
      </c>
      <c r="Z23" s="39"/>
      <c r="AA23" s="211">
        <v>0.95599881382249274</v>
      </c>
      <c r="AB23" s="211">
        <v>4.4001186177507229E-2</v>
      </c>
      <c r="AC23" s="40"/>
      <c r="AL23" s="227" t="s">
        <v>22</v>
      </c>
      <c r="AM23" s="39" t="s">
        <v>19</v>
      </c>
      <c r="AN23" s="211">
        <v>0.95599881382249274</v>
      </c>
      <c r="AO23" s="211">
        <v>4.4001186177507229E-2</v>
      </c>
      <c r="AP23" s="40"/>
      <c r="AQ23" s="1"/>
      <c r="AR23" s="1"/>
      <c r="AS23" s="1"/>
    </row>
    <row r="24" spans="2:45" ht="12.75" customHeight="1" x14ac:dyDescent="0.25">
      <c r="B24" s="21" t="s">
        <v>74</v>
      </c>
      <c r="C24" s="241">
        <f>SUM(AC65:AC67)/$AC$22</f>
        <v>2.562402089887298E-2</v>
      </c>
      <c r="D24" s="241">
        <f>SUM(AF65:AF67)/$AC$22</f>
        <v>2.0364099471420712E-3</v>
      </c>
      <c r="E24" s="241">
        <f>SUM(AI65:AI67)/$AC$22</f>
        <v>2.2680395145895107E-5</v>
      </c>
      <c r="F24" s="240">
        <v>3.4773287453132471E-5</v>
      </c>
      <c r="G24" s="240">
        <v>9.3683274149072886E-6</v>
      </c>
      <c r="H24" s="240">
        <v>6.188615581489414E-6</v>
      </c>
      <c r="I24" s="1"/>
      <c r="L24" s="449" t="s">
        <v>254</v>
      </c>
      <c r="M24" s="427"/>
      <c r="N24" s="427"/>
      <c r="O24" s="427"/>
      <c r="P24" s="426"/>
      <c r="R24" s="1"/>
      <c r="Y24" s="449" t="s">
        <v>254</v>
      </c>
      <c r="Z24" s="427"/>
      <c r="AA24" s="427"/>
      <c r="AB24" s="427"/>
      <c r="AC24" s="426"/>
      <c r="AL24" s="449" t="s">
        <v>254</v>
      </c>
      <c r="AM24" s="427"/>
      <c r="AN24" s="427"/>
      <c r="AO24" s="427"/>
      <c r="AP24" s="426"/>
    </row>
    <row r="25" spans="2:45" ht="12.75" customHeight="1" x14ac:dyDescent="0.25">
      <c r="B25" s="21" t="s">
        <v>47</v>
      </c>
      <c r="C25" s="241">
        <f>+SUM(AB35:AB39)/$Z$22</f>
        <v>7.523470188518401E-2</v>
      </c>
      <c r="D25" s="241">
        <f>+SUM(AD35:AD39)/$Z$22</f>
        <v>2.2449064272191998E-3</v>
      </c>
      <c r="E25" s="241">
        <f>+SUM(AF35:AF39)/$Z$22</f>
        <v>4.3886909433024012E-3</v>
      </c>
      <c r="F25" s="240">
        <v>9.660668877373074E-4</v>
      </c>
      <c r="G25" s="240">
        <v>2.6138765750752105E-4</v>
      </c>
      <c r="H25" s="240">
        <v>6.6733726876035666E-5</v>
      </c>
      <c r="I25" s="1"/>
      <c r="L25" s="227" t="s">
        <v>23</v>
      </c>
      <c r="M25" s="211">
        <f>+O47</f>
        <v>0.73750928959675266</v>
      </c>
      <c r="N25" s="211">
        <f>+O68</f>
        <v>2.6949999999999998</v>
      </c>
      <c r="O25" s="211">
        <f>+O84</f>
        <v>16.690000000000001</v>
      </c>
      <c r="P25" s="214">
        <f t="shared" ref="P25:P30" si="0">+(N25*$N$20)+(O25*$O$20)</f>
        <v>2.7943644999999999</v>
      </c>
      <c r="R25" s="1"/>
      <c r="Y25" s="227" t="s">
        <v>23</v>
      </c>
      <c r="Z25" s="211">
        <f>+SUM(AB47)</f>
        <v>0.73284060219370561</v>
      </c>
      <c r="AA25" s="211">
        <f>+AB68</f>
        <v>2.6771014754144646</v>
      </c>
      <c r="AB25" s="211">
        <f>+AB87</f>
        <v>19.305588542618306</v>
      </c>
      <c r="AC25" s="214">
        <f t="shared" ref="AC25:AC30" si="1">+(AA25*$AA$20)+($AB$20*AB25)</f>
        <v>2.795163733591612</v>
      </c>
      <c r="AL25" s="227" t="s">
        <v>23</v>
      </c>
      <c r="AM25" s="211">
        <v>0.73199999999999998</v>
      </c>
      <c r="AN25" s="211">
        <v>2.6850000000000001</v>
      </c>
      <c r="AO25" s="211">
        <v>16.600000000000001</v>
      </c>
      <c r="AP25" s="214">
        <v>2.78</v>
      </c>
    </row>
    <row r="26" spans="2:45" ht="12.75" customHeight="1" x14ac:dyDescent="0.25">
      <c r="B26" s="21" t="s">
        <v>75</v>
      </c>
      <c r="C26" s="241">
        <f>SUM(AB40:AB46)/$Z$22</f>
        <v>0.10526790949257601</v>
      </c>
      <c r="D26" s="241">
        <f>SUM(AD40:AD46)/$Z$22</f>
        <v>4.4695884722111999E-3</v>
      </c>
      <c r="E26" s="241">
        <f>SUM(AF40:AF46)/$Z$22</f>
        <v>7.3465068440304012E-3</v>
      </c>
      <c r="F26" s="240">
        <v>6.439051538578407E-4</v>
      </c>
      <c r="G26" s="240">
        <v>6.2067697885371455E-5</v>
      </c>
      <c r="H26" s="240">
        <v>7.1174808989603937E-5</v>
      </c>
      <c r="I26" s="1"/>
      <c r="L26" s="227" t="s">
        <v>24</v>
      </c>
      <c r="M26" s="211">
        <f>+O48</f>
        <v>0.30930000000000002</v>
      </c>
      <c r="N26" s="211">
        <f>+O69</f>
        <v>1.1559999999999999</v>
      </c>
      <c r="O26" s="211">
        <f>+O84</f>
        <v>16.690000000000001</v>
      </c>
      <c r="P26" s="214">
        <f t="shared" si="0"/>
        <v>1.2662914000000001</v>
      </c>
      <c r="R26" s="1"/>
      <c r="Y26" s="227" t="s">
        <v>24</v>
      </c>
      <c r="Z26" s="211">
        <f>+AB48</f>
        <v>0.30545288965384704</v>
      </c>
      <c r="AA26" s="211">
        <f>+AB69</f>
        <v>1.1423135569567107</v>
      </c>
      <c r="AB26" s="211">
        <f>+AB87</f>
        <v>19.305588542618306</v>
      </c>
      <c r="AC26" s="214">
        <f t="shared" si="1"/>
        <v>1.2712728093549079</v>
      </c>
      <c r="AL26" s="227" t="s">
        <v>24</v>
      </c>
      <c r="AM26" s="211">
        <v>0.30499999999999999</v>
      </c>
      <c r="AN26" s="211">
        <v>1.1459999999999999</v>
      </c>
      <c r="AO26" s="211">
        <v>16.600000000000001</v>
      </c>
      <c r="AP26" s="214">
        <v>1.26</v>
      </c>
    </row>
    <row r="27" spans="2:45" ht="12.75" customHeight="1" x14ac:dyDescent="0.25">
      <c r="B27" s="21" t="s">
        <v>48</v>
      </c>
      <c r="C27" s="240">
        <v>9.9999999999999994E-12</v>
      </c>
      <c r="D27" s="241">
        <f>AA13/$AA$12</f>
        <v>2.5851239669421487E-3</v>
      </c>
      <c r="E27" s="241">
        <f>AA14/$AA$12</f>
        <v>8.0330578512396696E-4</v>
      </c>
      <c r="F27" s="240">
        <v>1E-14</v>
      </c>
      <c r="G27" s="240">
        <v>3.2011248071027867E-5</v>
      </c>
      <c r="H27" s="240">
        <v>1.664043888956723E-5</v>
      </c>
      <c r="I27" s="1"/>
      <c r="L27" s="227" t="s">
        <v>25</v>
      </c>
      <c r="M27" s="211">
        <f>+Q47</f>
        <v>2.7669335759951785E-2</v>
      </c>
      <c r="N27" s="211">
        <f>+R68</f>
        <v>0.14292011463483201</v>
      </c>
      <c r="O27" s="211">
        <f>+R84</f>
        <v>0.52649999999999997</v>
      </c>
      <c r="P27" s="214">
        <f t="shared" si="0"/>
        <v>0.14564353182092471</v>
      </c>
      <c r="R27" s="1"/>
      <c r="Y27" s="227" t="s">
        <v>25</v>
      </c>
      <c r="Z27" s="211">
        <f>+AD47</f>
        <v>2.7260849291687421E-2</v>
      </c>
      <c r="AA27" s="211">
        <f>+AE68</f>
        <v>0.14312148121958171</v>
      </c>
      <c r="AB27" s="211">
        <f>+AE87</f>
        <v>0.65949040824445215</v>
      </c>
      <c r="AC27" s="214">
        <f t="shared" si="1"/>
        <v>0.14678770060145829</v>
      </c>
      <c r="AL27" s="227" t="s">
        <v>25</v>
      </c>
      <c r="AM27" s="211">
        <v>2.7300000000000001E-2</v>
      </c>
      <c r="AN27" s="211">
        <v>0.14299999999999999</v>
      </c>
      <c r="AO27" s="211">
        <v>0.51500000000000001</v>
      </c>
      <c r="AP27" s="214">
        <v>0.14599999999999999</v>
      </c>
    </row>
    <row r="28" spans="2:45" ht="12.75" customHeight="1" x14ac:dyDescent="0.25">
      <c r="B28" s="21" t="s">
        <v>88</v>
      </c>
      <c r="C28" s="240">
        <v>9.9999999999999994E-12</v>
      </c>
      <c r="D28" s="241">
        <f>+AB13/50</f>
        <v>3.7999999999999997E-4</v>
      </c>
      <c r="E28" s="240">
        <v>9.9999999999999995E-8</v>
      </c>
      <c r="F28" s="240">
        <v>1E-14</v>
      </c>
      <c r="G28" s="240">
        <v>7.9999999999999996E-6</v>
      </c>
      <c r="H28" s="240">
        <v>1E-8</v>
      </c>
      <c r="I28" s="1"/>
      <c r="L28" s="227" t="s">
        <v>26</v>
      </c>
      <c r="M28" s="211">
        <f>+Q48</f>
        <v>9.4234791022069376E-3</v>
      </c>
      <c r="N28" s="211">
        <f>+R69</f>
        <v>5.6938782765580745E-2</v>
      </c>
      <c r="O28" s="211">
        <f>+R84</f>
        <v>0.52649999999999997</v>
      </c>
      <c r="P28" s="214">
        <f t="shared" si="0"/>
        <v>6.0272667407945124E-2</v>
      </c>
      <c r="R28" s="1"/>
      <c r="Y28" s="227" t="s">
        <v>26</v>
      </c>
      <c r="Z28" s="211">
        <f>+AD48</f>
        <v>9.1143200945099506E-3</v>
      </c>
      <c r="AA28" s="211">
        <f>+AE69</f>
        <v>5.7353921070471936E-2</v>
      </c>
      <c r="AB28" s="211">
        <f>+AE87</f>
        <v>0.65949040824445215</v>
      </c>
      <c r="AC28" s="214">
        <f t="shared" si="1"/>
        <v>6.1629090129407198E-2</v>
      </c>
      <c r="AL28" s="227" t="s">
        <v>26</v>
      </c>
      <c r="AM28" s="211">
        <v>9.1000000000000004E-3</v>
      </c>
      <c r="AN28" s="211">
        <v>5.7000000000000002E-2</v>
      </c>
      <c r="AO28" s="211">
        <v>0.51500000000000001</v>
      </c>
      <c r="AP28" s="214">
        <v>0.06</v>
      </c>
    </row>
    <row r="29" spans="2:45" ht="12.75" customHeight="1" x14ac:dyDescent="0.25">
      <c r="I29" s="1"/>
      <c r="L29" s="227" t="s">
        <v>27</v>
      </c>
      <c r="M29" s="211">
        <f>+S47</f>
        <v>4.7934338294266354E-2</v>
      </c>
      <c r="N29" s="211">
        <f>+U68</f>
        <v>0.11038250678535626</v>
      </c>
      <c r="O29" s="211">
        <f>+U84</f>
        <v>0.28070000000000001</v>
      </c>
      <c r="P29" s="214">
        <f t="shared" si="0"/>
        <v>0.11159176098718022</v>
      </c>
      <c r="R29" s="1"/>
      <c r="Y29" s="227" t="s">
        <v>27</v>
      </c>
      <c r="Z29" s="211">
        <f>+AF47</f>
        <v>4.7644903016571177E-2</v>
      </c>
      <c r="AA29" s="211">
        <f>+AH68</f>
        <v>0.11146021084290013</v>
      </c>
      <c r="AB29" s="211">
        <f>+AH87</f>
        <v>0.38044449446466022</v>
      </c>
      <c r="AC29" s="214">
        <f t="shared" si="1"/>
        <v>0.11336999925661462</v>
      </c>
      <c r="AL29" s="227" t="s">
        <v>27</v>
      </c>
      <c r="AM29" s="211">
        <v>4.7600000000000003E-2</v>
      </c>
      <c r="AN29" s="211">
        <v>0.112</v>
      </c>
      <c r="AO29" s="211">
        <v>0.26900000000000002</v>
      </c>
      <c r="AP29" s="214">
        <v>0.113</v>
      </c>
    </row>
    <row r="30" spans="2:45" ht="12.75" customHeight="1" x14ac:dyDescent="0.25">
      <c r="C30" s="153" t="s">
        <v>258</v>
      </c>
      <c r="I30" s="1"/>
      <c r="L30" s="227" t="s">
        <v>28</v>
      </c>
      <c r="M30" s="211">
        <f>+S48</f>
        <v>1.7950010028141297E-2</v>
      </c>
      <c r="N30" s="211">
        <f>+U69</f>
        <v>2.2611392043445765E-3</v>
      </c>
      <c r="O30" s="211">
        <f>+U84</f>
        <v>0.28070000000000001</v>
      </c>
      <c r="P30" s="214">
        <f t="shared" si="0"/>
        <v>4.2380551159937304E-3</v>
      </c>
      <c r="R30" s="1"/>
      <c r="Y30" s="227" t="s">
        <v>28</v>
      </c>
      <c r="Z30" s="211">
        <f>+AF48</f>
        <v>1.7818085229807747E-2</v>
      </c>
      <c r="AA30" s="211">
        <f>+AH69</f>
        <v>2.4513973697589128E-3</v>
      </c>
      <c r="AB30" s="211">
        <f>+AH87</f>
        <v>0.38044449446466022</v>
      </c>
      <c r="AC30" s="214">
        <f t="shared" si="1"/>
        <v>5.1351483591327123E-3</v>
      </c>
      <c r="AL30" s="227" t="s">
        <v>28</v>
      </c>
      <c r="AM30" s="211">
        <v>1.78E-2</v>
      </c>
      <c r="AN30" s="211">
        <v>2.5000000000000001E-3</v>
      </c>
      <c r="AO30" s="211">
        <v>0.26900000000000002</v>
      </c>
      <c r="AP30" s="214">
        <v>4.4000000000000003E-3</v>
      </c>
    </row>
    <row r="31" spans="2:45" ht="12.75" customHeight="1" thickBot="1" x14ac:dyDescent="0.3">
      <c r="C31" s="21" t="s">
        <v>179</v>
      </c>
      <c r="D31" s="21" t="s">
        <v>79</v>
      </c>
      <c r="E31" s="25" t="s">
        <v>80</v>
      </c>
      <c r="F31" s="21" t="s">
        <v>339</v>
      </c>
      <c r="G31" s="21" t="s">
        <v>340</v>
      </c>
      <c r="H31" s="21" t="s">
        <v>365</v>
      </c>
      <c r="I31" s="1"/>
      <c r="L31" s="41"/>
      <c r="M31" s="45"/>
      <c r="N31" s="45"/>
      <c r="O31" s="45"/>
      <c r="P31" s="46"/>
      <c r="R31" s="1"/>
      <c r="Y31" s="41"/>
      <c r="Z31" s="45"/>
      <c r="AA31" s="45"/>
      <c r="AB31" s="45"/>
      <c r="AC31" s="46"/>
      <c r="AL31" s="41"/>
      <c r="AM31" s="45"/>
      <c r="AN31" s="45"/>
      <c r="AO31" s="45"/>
      <c r="AP31" s="46"/>
    </row>
    <row r="32" spans="2:45" ht="12.75" customHeight="1" thickBot="1" x14ac:dyDescent="0.3">
      <c r="B32" s="21" t="s">
        <v>46</v>
      </c>
      <c r="C32" s="241">
        <f>+(AP53+AP54+AP55+AP56)/$AP$22</f>
        <v>2.0256983129896322E-2</v>
      </c>
      <c r="D32" s="241">
        <f>+(AS53+AS54+AS55+AS56)/$AP$22</f>
        <v>4.2437678807084175E-3</v>
      </c>
      <c r="E32" s="241">
        <f>+(AV53+AV54+AV55+AV56)/$AP$22</f>
        <v>1.2083621528213035E-4</v>
      </c>
      <c r="F32" s="241">
        <f>+C32*SQRT((0.011/AP53)^2+(0.008/$AP$22)^2)</f>
        <v>8.5102449657359933E-4</v>
      </c>
      <c r="G32" s="241">
        <f>+D32*SQRT((0.0002/(SUM(AS53:AS56)))^2+(0.008/$AP$22)^2)</f>
        <v>1.5692818618502902E-5</v>
      </c>
      <c r="H32" s="241">
        <f>+E32*SQRT((0.00016/(SUM(AV53:AV56)))^2+(0.008/$AP$22)^2)</f>
        <v>1.2377420921446212E-5</v>
      </c>
      <c r="I32" s="1"/>
      <c r="U32" s="1"/>
    </row>
    <row r="33" spans="2:47" ht="12.75" customHeight="1" x14ac:dyDescent="0.25">
      <c r="B33" s="21" t="s">
        <v>70</v>
      </c>
      <c r="C33" s="241">
        <f>(AP57+AP71)/$AP$22</f>
        <v>2.3884589635996798E-2</v>
      </c>
      <c r="D33" s="241">
        <f>(AS57+AS71)/$AP$22</f>
        <v>6.0512293460918766E-5</v>
      </c>
      <c r="E33" s="241">
        <f>(AV57+AV71)/$AP$22</f>
        <v>4.1443964132513846E-5</v>
      </c>
      <c r="F33" s="241">
        <f>+C33*SQRT((0.0015/(AP57+AP71))^2+(0.008/$AP$22)^2)</f>
        <v>1.1697386323252304E-4</v>
      </c>
      <c r="G33" s="241">
        <f>+D33*SQRT((0.00008/(AS57+AS71))^2+(0.008/$AP$22)^2)</f>
        <v>6.1887108131550933E-6</v>
      </c>
      <c r="H33" s="241">
        <f>+E33*SQRT((0.00008/(AV57+AV71))^2+(0.008/$AP$22)^2)</f>
        <v>6.1886506566036265E-6</v>
      </c>
      <c r="I33" s="1"/>
      <c r="K33" s="22" t="s">
        <v>47</v>
      </c>
      <c r="L33" s="444" t="s">
        <v>15</v>
      </c>
      <c r="M33" s="446" t="s">
        <v>16</v>
      </c>
      <c r="N33" s="432" t="s">
        <v>17</v>
      </c>
      <c r="O33" s="448"/>
      <c r="P33" s="432" t="s">
        <v>4</v>
      </c>
      <c r="Q33" s="448"/>
      <c r="R33" s="432" t="s">
        <v>5</v>
      </c>
      <c r="S33" s="434"/>
      <c r="U33" s="1"/>
      <c r="W33" s="1"/>
      <c r="X33" s="21" t="s">
        <v>47</v>
      </c>
      <c r="Y33" s="444" t="s">
        <v>15</v>
      </c>
      <c r="Z33" s="446" t="s">
        <v>16</v>
      </c>
      <c r="AA33" s="432" t="s">
        <v>17</v>
      </c>
      <c r="AB33" s="448"/>
      <c r="AC33" s="432" t="s">
        <v>4</v>
      </c>
      <c r="AD33" s="448"/>
      <c r="AE33" s="432" t="s">
        <v>5</v>
      </c>
      <c r="AF33" s="434"/>
      <c r="AK33" s="21" t="s">
        <v>47</v>
      </c>
      <c r="AL33" s="444" t="s">
        <v>15</v>
      </c>
      <c r="AM33" s="446" t="s">
        <v>16</v>
      </c>
      <c r="AN33" s="432" t="s">
        <v>17</v>
      </c>
      <c r="AO33" s="448"/>
      <c r="AP33" s="432" t="s">
        <v>4</v>
      </c>
      <c r="AQ33" s="448"/>
      <c r="AR33" s="432" t="s">
        <v>5</v>
      </c>
      <c r="AS33" s="434"/>
    </row>
    <row r="34" spans="2:47" ht="12.75" customHeight="1" x14ac:dyDescent="0.25">
      <c r="B34" s="21" t="s">
        <v>71</v>
      </c>
      <c r="C34" s="241">
        <f>(AP58+SUM(AP72:AP83))/$AP$22</f>
        <v>3.0694552295560184E-2</v>
      </c>
      <c r="D34" s="241">
        <f>(AS58+SUM(AS72:AS83))/$AP$22</f>
        <v>3.3641934635704577E-4</v>
      </c>
      <c r="E34" s="241">
        <f>(AV58+SUM(AV72:AV83))/$AP$22</f>
        <v>1.4591190325509575E-4</v>
      </c>
      <c r="F34" s="241">
        <f>+C34*SQRT((0.0018/(AP58+SUM(AP72:AP83)))^2+(0.008/$AP$22)^2)</f>
        <v>1.4053316468724372E-4</v>
      </c>
      <c r="G34" s="241">
        <f>+D34*SQRT((0.00044/(AS58+SUM(AS72:AS83)))^2+(0.008/$AP$22)^2)</f>
        <v>3.4037923033076682E-5</v>
      </c>
      <c r="H34" s="241">
        <f>+E34*SQRT((0.00048/(AV58+SUM(AV72:AV83)))^2+(0.008/$AP$22)^2)</f>
        <v>3.7131694851870948E-5</v>
      </c>
      <c r="I34" s="1"/>
      <c r="K34" s="24" t="s">
        <v>31</v>
      </c>
      <c r="L34" s="445"/>
      <c r="M34" s="447"/>
      <c r="N34" s="25" t="s">
        <v>364</v>
      </c>
      <c r="O34" s="25" t="s">
        <v>366</v>
      </c>
      <c r="P34" s="25" t="s">
        <v>364</v>
      </c>
      <c r="Q34" s="25" t="s">
        <v>366</v>
      </c>
      <c r="R34" s="25" t="s">
        <v>364</v>
      </c>
      <c r="S34" s="25" t="s">
        <v>366</v>
      </c>
      <c r="U34" s="1"/>
      <c r="W34" s="1"/>
      <c r="X34" s="24" t="s">
        <v>31</v>
      </c>
      <c r="Y34" s="445"/>
      <c r="Z34" s="447"/>
      <c r="AA34" s="25" t="s">
        <v>364</v>
      </c>
      <c r="AB34" s="25" t="s">
        <v>366</v>
      </c>
      <c r="AC34" s="25" t="s">
        <v>364</v>
      </c>
      <c r="AD34" s="25" t="s">
        <v>366</v>
      </c>
      <c r="AE34" s="25" t="s">
        <v>364</v>
      </c>
      <c r="AF34" s="25" t="s">
        <v>366</v>
      </c>
      <c r="AK34" s="24" t="s">
        <v>31</v>
      </c>
      <c r="AL34" s="445"/>
      <c r="AM34" s="447"/>
      <c r="AN34" s="25" t="s">
        <v>364</v>
      </c>
      <c r="AO34" s="25" t="s">
        <v>366</v>
      </c>
      <c r="AP34" s="25" t="s">
        <v>364</v>
      </c>
      <c r="AQ34" s="25" t="s">
        <v>366</v>
      </c>
      <c r="AR34" s="25" t="s">
        <v>364</v>
      </c>
      <c r="AS34" s="25" t="s">
        <v>366</v>
      </c>
    </row>
    <row r="35" spans="2:47" ht="12.75" customHeight="1" x14ac:dyDescent="0.25">
      <c r="B35" s="21" t="s">
        <v>72</v>
      </c>
      <c r="C35" s="241">
        <f>(AP59)/$AP$22</f>
        <v>2.3070050221664317E-2</v>
      </c>
      <c r="D35" s="241">
        <f>(AS59)/$AP$22</f>
        <v>1.9333794445140853E-5</v>
      </c>
      <c r="E35" s="241">
        <f>(AV59)/$AP$22</f>
        <v>3.3834140278996489E-5</v>
      </c>
      <c r="F35" s="241">
        <f>+C35*SQRT((0.0004/AP59)^2+(0.008/$AP$22)^2)</f>
        <v>3.4077922350708613E-5</v>
      </c>
      <c r="G35" s="241">
        <f>+D35*SQRT((0.00004/AS59)^2+(0.008/$AP$22)^2)</f>
        <v>3.0943218871639471E-6</v>
      </c>
      <c r="H35" s="241">
        <f>+E35*SQRT((0.00004/AV59)^2+(0.008/$AP$22)^2)</f>
        <v>3.094369597644881E-6</v>
      </c>
      <c r="I35" s="1"/>
      <c r="L35" s="220" t="s">
        <v>210</v>
      </c>
      <c r="M35" s="215">
        <v>4.43E+17</v>
      </c>
      <c r="N35" s="211">
        <v>4.0030000000000001</v>
      </c>
      <c r="O35" s="216">
        <f>$C$50*$M$22*N35/1000</f>
        <v>8.2111856434772229E-2</v>
      </c>
      <c r="P35" s="216">
        <v>1.1299999999999999E-2</v>
      </c>
      <c r="Q35" s="216">
        <f>$C$50*$M$22*P35/1000</f>
        <v>2.3179215031549492E-4</v>
      </c>
      <c r="R35" s="216">
        <v>1.1000000000000001E-3</v>
      </c>
      <c r="S35" s="221">
        <f t="shared" ref="S35:S43" si="2">$C$50*$M$22*R35/1000</f>
        <v>2.2563837641331366E-5</v>
      </c>
      <c r="U35" s="1"/>
      <c r="W35" s="1"/>
      <c r="Y35" s="220" t="s">
        <v>210</v>
      </c>
      <c r="Z35" s="215">
        <v>4.43E+17</v>
      </c>
      <c r="AA35" s="211">
        <v>4</v>
      </c>
      <c r="AB35" s="216">
        <f>$C$50*$Z$22*AA35/1000</f>
        <v>8.2110991842431993E-2</v>
      </c>
      <c r="AC35" s="216"/>
      <c r="AD35" s="216"/>
      <c r="AE35" s="216" t="s">
        <v>196</v>
      </c>
      <c r="AF35" s="221"/>
      <c r="AL35" s="220" t="s">
        <v>210</v>
      </c>
      <c r="AM35" s="215">
        <v>4.43E+17</v>
      </c>
      <c r="AN35" s="211">
        <v>3.9969999999999999</v>
      </c>
      <c r="AO35" s="216">
        <f>$C$50*$AM$22*AN35/1000</f>
        <v>8.2008990170669122E-2</v>
      </c>
      <c r="AP35" s="216">
        <v>1.04E-2</v>
      </c>
      <c r="AQ35" s="216">
        <f>$C$50*$AM$22*AP35/1000</f>
        <v>2.1338341200274178E-4</v>
      </c>
      <c r="AR35" s="216">
        <v>1.1000000000000001E-3</v>
      </c>
      <c r="AS35" s="221">
        <f t="shared" ref="AS35:AS43" si="3">$C$50*$AM$22*AR35/1000</f>
        <v>2.2569399346443843E-5</v>
      </c>
    </row>
    <row r="36" spans="2:47" ht="12.75" customHeight="1" x14ac:dyDescent="0.25">
      <c r="B36" s="21" t="s">
        <v>73</v>
      </c>
      <c r="C36" s="241">
        <f>SUM(AP60:AP64)/$AP$22</f>
        <v>9.2686210570005229E-2</v>
      </c>
      <c r="D36" s="241">
        <f>SUM(AS60:AS64)/$AP$22</f>
        <v>4.5966096293322371E-3</v>
      </c>
      <c r="E36" s="241">
        <f>SUM(AV60:AV64)/$AP$22</f>
        <v>8.2893643683541393E-3</v>
      </c>
      <c r="F36" s="241">
        <f>+C36*SQRT((0.0016/(SUM(AP60:AP64)))^2+(0.008/$AP$22)^2)</f>
        <v>1.3641714816694446E-4</v>
      </c>
      <c r="G36" s="241">
        <f>+D36*SQRT((0.0005/(SUM(AS60:AS64)))^2+(0.008/$AP$22)^2)</f>
        <v>3.8783199570583805E-5</v>
      </c>
      <c r="H36" s="241">
        <f>+E36*SQRT((0.00028/(SUM(AV60:AV64)))^2+(0.008/$AP$22)^2)</f>
        <v>2.2259289792180326E-5</v>
      </c>
      <c r="I36" s="1"/>
      <c r="L36" s="220" t="s">
        <v>211</v>
      </c>
      <c r="M36" s="215">
        <v>181000000</v>
      </c>
      <c r="N36" s="217"/>
      <c r="O36" s="217"/>
      <c r="P36" s="216">
        <v>9.1999999999999998E-3</v>
      </c>
      <c r="Q36" s="216">
        <f>$C$50*$M$22*P36/1000</f>
        <v>1.8871573300022594E-4</v>
      </c>
      <c r="R36" s="216">
        <v>4.0000000000000002E-4</v>
      </c>
      <c r="S36" s="221">
        <f t="shared" si="2"/>
        <v>8.2050318695750419E-6</v>
      </c>
      <c r="U36" s="1"/>
      <c r="W36" s="1"/>
      <c r="Y36" s="220" t="s">
        <v>211</v>
      </c>
      <c r="Z36" s="215">
        <v>181000000</v>
      </c>
      <c r="AA36" s="217"/>
      <c r="AB36" s="217"/>
      <c r="AC36" s="216">
        <v>0.01</v>
      </c>
      <c r="AD36" s="216">
        <f>$C$50*$Z$22*AC36/1000</f>
        <v>2.0527747960608E-4</v>
      </c>
      <c r="AE36" s="216">
        <v>1E-3</v>
      </c>
      <c r="AF36" s="221">
        <f>$C$50*$Z$22*AE36/1000</f>
        <v>2.0527747960608002E-5</v>
      </c>
      <c r="AL36" s="220" t="s">
        <v>211</v>
      </c>
      <c r="AM36" s="215">
        <v>181000000</v>
      </c>
      <c r="AN36" s="217"/>
      <c r="AO36" s="217"/>
      <c r="AP36" s="216">
        <v>9.1000000000000004E-3</v>
      </c>
      <c r="AQ36" s="216">
        <f>$C$50*$AM$22*AP36/1000</f>
        <v>1.8671048550239906E-4</v>
      </c>
      <c r="AR36" s="216">
        <v>4.0000000000000002E-4</v>
      </c>
      <c r="AS36" s="221">
        <f t="shared" si="3"/>
        <v>8.207054307797762E-6</v>
      </c>
    </row>
    <row r="37" spans="2:47" ht="12.75" customHeight="1" x14ac:dyDescent="0.25">
      <c r="B37" s="21" t="s">
        <v>74</v>
      </c>
      <c r="C37" s="241">
        <f>SUM(AP65:AP67)/$AP$22</f>
        <v>2.563661143425677E-2</v>
      </c>
      <c r="D37" s="241">
        <f>SUM(AS65:AS67)/$AP$22</f>
        <v>2.0397153139623597E-3</v>
      </c>
      <c r="E37" s="241">
        <f>SUM(AV65:AV67)/$AP$22</f>
        <v>2.4167243056426061E-5</v>
      </c>
      <c r="F37" s="241">
        <f>+C37*SQRT((0.0004/(SUM(AP65:AP67)))^2+(0.008/$AP$22)^2)</f>
        <v>3.4773287453132471E-5</v>
      </c>
      <c r="G37" s="241">
        <f>+D37*SQRT((0.00012/(SUM(AS65:AS67)))^2+(0.008/$AP$22)^2)</f>
        <v>9.3683274149072886E-6</v>
      </c>
      <c r="H37" s="241">
        <f>+E37*SQRT((0.00008/(SUM(AV65:AV67)))^2+(0.008/$AP$22)^2)</f>
        <v>6.188615581489414E-6</v>
      </c>
      <c r="I37" s="1"/>
      <c r="L37" s="220" t="s">
        <v>212</v>
      </c>
      <c r="M37" s="215">
        <v>22100</v>
      </c>
      <c r="N37" s="217"/>
      <c r="O37" s="217"/>
      <c r="P37" s="216">
        <v>0.41710000000000003</v>
      </c>
      <c r="Q37" s="216">
        <f>$C$50*$M$22*P37/1000</f>
        <v>8.5557969819993751E-3</v>
      </c>
      <c r="R37" s="216">
        <v>0.86019999999999996</v>
      </c>
      <c r="S37" s="221">
        <f t="shared" si="2"/>
        <v>1.7644921035521125E-2</v>
      </c>
      <c r="U37" s="1"/>
      <c r="W37" s="1"/>
      <c r="Y37" s="220" t="s">
        <v>212</v>
      </c>
      <c r="Z37" s="215">
        <v>22100</v>
      </c>
      <c r="AA37" s="217"/>
      <c r="AB37" s="217"/>
      <c r="AC37" s="216">
        <v>0.41299999999999998</v>
      </c>
      <c r="AD37" s="216">
        <f>$C$50*$Z$22*AC37/1000</f>
        <v>8.4779599077311023E-3</v>
      </c>
      <c r="AE37" s="216">
        <v>0.85399999999999998</v>
      </c>
      <c r="AF37" s="221">
        <f>$C$50*$Z$22*AE37/1000</f>
        <v>1.7530696758359231E-2</v>
      </c>
      <c r="AG37" s="37"/>
      <c r="AH37" s="1"/>
      <c r="AL37" s="220" t="s">
        <v>212</v>
      </c>
      <c r="AM37" s="215">
        <v>22100</v>
      </c>
      <c r="AN37" s="217"/>
      <c r="AO37" s="217"/>
      <c r="AP37" s="216">
        <v>0.41220000000000001</v>
      </c>
      <c r="AQ37" s="216">
        <f>$C$50*$AM$22*AP37/1000</f>
        <v>8.4573694641855938E-3</v>
      </c>
      <c r="AR37" s="216">
        <v>0.86140000000000005</v>
      </c>
      <c r="AS37" s="221">
        <f t="shared" si="3"/>
        <v>1.7673891451842481E-2</v>
      </c>
    </row>
    <row r="38" spans="2:47" ht="12.75" customHeight="1" x14ac:dyDescent="0.25">
      <c r="B38" s="21" t="s">
        <v>47</v>
      </c>
      <c r="C38" s="241">
        <f>+SUM(AO35:AO39)/$AM$22</f>
        <v>7.6215584423203211E-2</v>
      </c>
      <c r="D38" s="241">
        <f>+SUM(AQ35:AQ39)/$AM$22</f>
        <v>2.2843439725622407E-3</v>
      </c>
      <c r="E38" s="241">
        <f>+SUM(AS35:AS39)/$AM$22</f>
        <v>4.454925795096481E-3</v>
      </c>
      <c r="F38" s="241">
        <f>+C38*SQRT((0.0037/(SUM(AO35:AO39)))^2+(0.017/$AM$22)^2)</f>
        <v>9.660668877373074E-4</v>
      </c>
      <c r="G38" s="241">
        <f>+D38*SQRT((0.00106/(SUM(AQ35:AQ39)))^2+(0.017/$AM$22)^2)</f>
        <v>2.6138765750752105E-4</v>
      </c>
      <c r="H38" s="241">
        <f>+E38*SQRT((0.00026/(SUM(AS35:AS39)))^2+(0.017/$AM$22)^2)</f>
        <v>6.6733726876035666E-5</v>
      </c>
      <c r="I38" s="1"/>
      <c r="L38" s="220" t="s">
        <v>213</v>
      </c>
      <c r="M38" s="215">
        <v>60300000</v>
      </c>
      <c r="N38" s="211">
        <v>5.4059999999999997</v>
      </c>
      <c r="O38" s="216">
        <f>$C$50*$M$22*N38/1000</f>
        <v>0.11089100571730669</v>
      </c>
      <c r="P38" s="216">
        <v>1.95E-2</v>
      </c>
      <c r="Q38" s="216">
        <f>$C$50*$M$22*P38/1000</f>
        <v>3.9999530364178332E-4</v>
      </c>
      <c r="R38" s="216">
        <v>3.0999999999999999E-3</v>
      </c>
      <c r="S38" s="221">
        <f t="shared" si="2"/>
        <v>6.3588996989206566E-5</v>
      </c>
      <c r="U38" s="1"/>
      <c r="W38" s="1"/>
      <c r="Y38" s="220" t="s">
        <v>213</v>
      </c>
      <c r="Z38" s="215">
        <v>60300000</v>
      </c>
      <c r="AA38" s="211">
        <v>5.31</v>
      </c>
      <c r="AB38" s="216">
        <f>$C$50*$Z$22*AA38/1000</f>
        <v>0.10900234167082846</v>
      </c>
      <c r="AC38" s="216">
        <v>1.9E-2</v>
      </c>
      <c r="AD38" s="216">
        <f>$C$50*$Z$22*AC38/1000</f>
        <v>3.9002721125155199E-4</v>
      </c>
      <c r="AE38" s="216">
        <v>3.0000000000000001E-3</v>
      </c>
      <c r="AF38" s="221">
        <f>$C$50*$Z$22*AE38/1000</f>
        <v>6.1583243881823993E-5</v>
      </c>
      <c r="AG38" s="37"/>
      <c r="AH38" s="1"/>
      <c r="AL38" s="220" t="s">
        <v>213</v>
      </c>
      <c r="AM38" s="215">
        <v>60300000</v>
      </c>
      <c r="AN38" s="211">
        <v>5.4039999999999999</v>
      </c>
      <c r="AO38" s="216">
        <f>$C$50*$AM$22*AN38/1000</f>
        <v>0.11087730369834775</v>
      </c>
      <c r="AP38" s="216">
        <v>1.7899999999999999E-2</v>
      </c>
      <c r="AQ38" s="216">
        <f>$C$50*$AM$22*AP38/1000</f>
        <v>3.6726568027394972E-4</v>
      </c>
      <c r="AR38" s="216">
        <v>7.7999999999999996E-3</v>
      </c>
      <c r="AS38" s="221">
        <f t="shared" si="3"/>
        <v>1.6003755900205631E-4</v>
      </c>
      <c r="AT38" s="1"/>
      <c r="AU38" s="1"/>
    </row>
    <row r="39" spans="2:47" ht="12.75" customHeight="1" x14ac:dyDescent="0.25">
      <c r="B39" s="21" t="s">
        <v>75</v>
      </c>
      <c r="C39" s="241">
        <f>SUM(AO40:AO46)/$AM$22</f>
        <v>0.10551565817485921</v>
      </c>
      <c r="D39" s="241">
        <f>SUM(AQ40:AQ46)/$AM$22</f>
        <v>4.4948484912843206E-3</v>
      </c>
      <c r="E39" s="241">
        <f>SUM(AS40:AS46)/$AM$22</f>
        <v>7.3989741363091202E-3</v>
      </c>
      <c r="F39" s="241">
        <f>+C39*SQRT((0.0019/(SUM(AO40:AO46)))^2+(0.017/$AM$22)^2)</f>
        <v>6.439051538578407E-4</v>
      </c>
      <c r="G39" s="241">
        <f>+D39*SQRT((0.00024/(SUM(AQ40:AQ46)))^2+(0.017/$AM$22)^2)</f>
        <v>6.2067697885371455E-5</v>
      </c>
      <c r="H39" s="241">
        <f>+E39*SQRT((0.00026/(SUM(AS40:AS46)))^2+(0.017/$AM$22)^2)</f>
        <v>7.1174808989603937E-5</v>
      </c>
      <c r="I39" s="1"/>
      <c r="L39" s="220" t="s">
        <v>214</v>
      </c>
      <c r="M39" s="215">
        <v>316000</v>
      </c>
      <c r="N39" s="211">
        <v>5.673</v>
      </c>
      <c r="O39" s="216">
        <f>$C$50*$M$22*N39/1000</f>
        <v>0.11636786449024804</v>
      </c>
      <c r="P39" s="216">
        <v>2.3E-3</v>
      </c>
      <c r="Q39" s="216">
        <f>$C$50*$M$22*P39/1000</f>
        <v>4.7178933250056486E-5</v>
      </c>
      <c r="R39" s="216">
        <v>1.04E-2</v>
      </c>
      <c r="S39" s="221">
        <f t="shared" si="2"/>
        <v>2.1333082860895109E-4</v>
      </c>
      <c r="U39" s="1"/>
      <c r="W39" s="1"/>
      <c r="Y39" s="220" t="s">
        <v>214</v>
      </c>
      <c r="Z39" s="215">
        <v>316000</v>
      </c>
      <c r="AA39" s="211">
        <v>5.57</v>
      </c>
      <c r="AB39" s="216">
        <f>$C$50*$Z$22*AA39/1000</f>
        <v>0.11433955614058657</v>
      </c>
      <c r="AC39" s="216">
        <v>2E-3</v>
      </c>
      <c r="AD39" s="216">
        <f>$C$50*$Z$22*AC39/1000</f>
        <v>4.1055495921216005E-5</v>
      </c>
      <c r="AE39" s="216">
        <v>0.01</v>
      </c>
      <c r="AF39" s="221">
        <f>$C$50*$Z$22*AE39/1000</f>
        <v>2.0527747960608E-4</v>
      </c>
      <c r="AG39" s="39"/>
      <c r="AH39" s="1"/>
      <c r="AL39" s="220" t="s">
        <v>214</v>
      </c>
      <c r="AM39" s="215">
        <v>314000</v>
      </c>
      <c r="AN39" s="211">
        <v>5.673</v>
      </c>
      <c r="AO39" s="216">
        <f>$C$50*$AM$22*AN39/1000</f>
        <v>0.11639654772034175</v>
      </c>
      <c r="AP39" s="216">
        <v>2.2000000000000001E-3</v>
      </c>
      <c r="AQ39" s="216">
        <f>$C$50*$AM$22*AP39/1000</f>
        <v>4.5138798692887686E-5</v>
      </c>
      <c r="AR39" s="216">
        <v>1.04E-2</v>
      </c>
      <c r="AS39" s="221">
        <f t="shared" si="3"/>
        <v>2.1338341200274178E-4</v>
      </c>
      <c r="AT39" s="1"/>
      <c r="AU39" s="1"/>
    </row>
    <row r="40" spans="2:47" ht="12.75" customHeight="1" x14ac:dyDescent="0.25">
      <c r="B40" s="21" t="s">
        <v>48</v>
      </c>
      <c r="C40" s="240">
        <v>9.9999999999999994E-12</v>
      </c>
      <c r="D40" s="241">
        <f>AN13/$AN$12</f>
        <v>2.5239445494643986E-3</v>
      </c>
      <c r="E40" s="241">
        <f>AN14/$AN$12</f>
        <v>7.8701953371140517E-4</v>
      </c>
      <c r="F40" s="240">
        <v>1E-14</v>
      </c>
      <c r="G40" s="241">
        <f>+D40*SQRT((0.0073/AN13)^2+(2.8/$AN$12)^2)</f>
        <v>3.2011248071027867E-5</v>
      </c>
      <c r="H40" s="241">
        <f>+E40*SQRT((0.0048/AN14)^2+(2.8/$AN$12)^2)</f>
        <v>1.664043888956723E-5</v>
      </c>
      <c r="I40" s="1"/>
      <c r="L40" s="220" t="s">
        <v>215</v>
      </c>
      <c r="M40" s="215">
        <v>55.6</v>
      </c>
      <c r="N40" s="211">
        <v>6.2880000000000003</v>
      </c>
      <c r="O40" s="216">
        <f>$C$50*$M$22*N40/1000</f>
        <v>0.12898310098971968</v>
      </c>
      <c r="P40" s="218"/>
      <c r="Q40" s="217"/>
      <c r="R40" s="216">
        <v>5.9999999999999995E-4</v>
      </c>
      <c r="S40" s="221">
        <f t="shared" si="2"/>
        <v>1.2307547804362562E-5</v>
      </c>
      <c r="U40" s="1"/>
      <c r="W40" s="1"/>
      <c r="Y40" s="220" t="s">
        <v>215</v>
      </c>
      <c r="Z40" s="215">
        <v>55.6</v>
      </c>
      <c r="AA40" s="211">
        <v>6.28</v>
      </c>
      <c r="AB40" s="216">
        <f>$C$50*$Z$22*AA40/1000</f>
        <v>0.12891425719261823</v>
      </c>
      <c r="AC40" s="218"/>
      <c r="AD40" s="217"/>
      <c r="AE40" s="216">
        <v>1E-3</v>
      </c>
      <c r="AF40" s="221">
        <f>$C$50*$Z$22*AE40/1000</f>
        <v>2.0527747960608002E-5</v>
      </c>
      <c r="AG40" s="39"/>
      <c r="AH40" s="1"/>
      <c r="AL40" s="220" t="s">
        <v>215</v>
      </c>
      <c r="AM40" s="215">
        <v>55.6</v>
      </c>
      <c r="AN40" s="211">
        <v>6.2869999999999999</v>
      </c>
      <c r="AO40" s="216">
        <f>$C$50*$AM$22*AN40/1000</f>
        <v>0.12899437608281131</v>
      </c>
      <c r="AP40" s="218"/>
      <c r="AQ40" s="217"/>
      <c r="AR40" s="216">
        <v>5.9999999999999995E-4</v>
      </c>
      <c r="AS40" s="221">
        <f t="shared" si="3"/>
        <v>1.231058146169664E-5</v>
      </c>
      <c r="AT40" s="1"/>
      <c r="AU40" s="1"/>
    </row>
    <row r="41" spans="2:47" ht="12.75" customHeight="1" x14ac:dyDescent="0.25">
      <c r="B41" s="21" t="s">
        <v>88</v>
      </c>
      <c r="C41" s="240">
        <v>9.9999999999999994E-12</v>
      </c>
      <c r="D41" s="241">
        <f>+AO13/50</f>
        <v>3.6999999999999999E-4</v>
      </c>
      <c r="E41" s="240">
        <v>9.9999999999999995E-8</v>
      </c>
      <c r="F41" s="240">
        <v>1E-14</v>
      </c>
      <c r="G41" s="241">
        <f>0.0004/50</f>
        <v>7.9999999999999996E-6</v>
      </c>
      <c r="H41" s="241">
        <v>1E-8</v>
      </c>
      <c r="I41" s="1"/>
      <c r="L41" s="220" t="s">
        <v>216</v>
      </c>
      <c r="M41" s="215">
        <v>0.14499999999999999</v>
      </c>
      <c r="N41" s="211">
        <v>6.7779999999999996</v>
      </c>
      <c r="O41" s="216">
        <f>$C$50*$M$22*N41/1000</f>
        <v>0.13903426502994906</v>
      </c>
      <c r="P41" s="218"/>
      <c r="Q41" s="217"/>
      <c r="R41" s="216">
        <v>0</v>
      </c>
      <c r="S41" s="221">
        <f t="shared" si="2"/>
        <v>0</v>
      </c>
      <c r="U41" s="1"/>
      <c r="W41" s="1"/>
      <c r="Y41" s="220" t="s">
        <v>216</v>
      </c>
      <c r="Z41" s="215">
        <v>0.14499999999999999</v>
      </c>
      <c r="AA41" s="211">
        <v>6.77</v>
      </c>
      <c r="AB41" s="216">
        <f>$C$50*$Z$22*AA41/1000</f>
        <v>0.13897285369331616</v>
      </c>
      <c r="AC41" s="218"/>
      <c r="AD41" s="217"/>
      <c r="AE41" s="216" t="s">
        <v>196</v>
      </c>
      <c r="AF41" s="221"/>
      <c r="AG41" s="39"/>
      <c r="AH41" s="1"/>
      <c r="AL41" s="220" t="s">
        <v>216</v>
      </c>
      <c r="AM41" s="215">
        <v>0.14499999999999999</v>
      </c>
      <c r="AN41" s="211">
        <v>6.7779999999999996</v>
      </c>
      <c r="AO41" s="216">
        <f>$C$50*$AM$22*AN41/1000</f>
        <v>0.13906853524563303</v>
      </c>
      <c r="AP41" s="218"/>
      <c r="AQ41" s="217"/>
      <c r="AR41" s="216">
        <v>0</v>
      </c>
      <c r="AS41" s="221">
        <f t="shared" si="3"/>
        <v>0</v>
      </c>
      <c r="AT41" s="1"/>
      <c r="AU41" s="1"/>
    </row>
    <row r="42" spans="2:47" ht="12.75" customHeight="1" thickBot="1" x14ac:dyDescent="0.3">
      <c r="L42" s="220" t="s">
        <v>217</v>
      </c>
      <c r="M42" s="215">
        <v>38300</v>
      </c>
      <c r="N42" s="217"/>
      <c r="O42" s="217"/>
      <c r="P42" s="216">
        <v>0.1721</v>
      </c>
      <c r="Q42" s="216">
        <f>$C$50*$M$22*P42/1000</f>
        <v>3.5302149618846616E-3</v>
      </c>
      <c r="R42" s="216">
        <v>0.14369999999999999</v>
      </c>
      <c r="S42" s="221">
        <f t="shared" si="2"/>
        <v>2.9476576991448334E-3</v>
      </c>
      <c r="U42" s="1"/>
      <c r="W42" s="1"/>
      <c r="Y42" s="220" t="s">
        <v>217</v>
      </c>
      <c r="Z42" s="215">
        <v>38300</v>
      </c>
      <c r="AA42" s="217"/>
      <c r="AB42" s="217"/>
      <c r="AC42" s="216">
        <v>0.17299999999999999</v>
      </c>
      <c r="AD42" s="216">
        <f>$C$50*$Z$22*AC42/1000</f>
        <v>3.5513003971851839E-3</v>
      </c>
      <c r="AE42" s="216">
        <v>0.14399999999999999</v>
      </c>
      <c r="AF42" s="221">
        <f>$C$50*$Z$22*AE42/1000</f>
        <v>2.9559957063275519E-3</v>
      </c>
      <c r="AG42" s="39"/>
      <c r="AH42" s="1"/>
      <c r="AL42" s="220" t="s">
        <v>217</v>
      </c>
      <c r="AM42" s="215">
        <v>38300</v>
      </c>
      <c r="AN42" s="217"/>
      <c r="AO42" s="217"/>
      <c r="AP42" s="216">
        <v>0.1714</v>
      </c>
      <c r="AQ42" s="216">
        <f>$C$50*$AM$22*AP42/1000</f>
        <v>3.5167227708913402E-3</v>
      </c>
      <c r="AR42" s="216">
        <v>0.14380000000000001</v>
      </c>
      <c r="AS42" s="221">
        <f t="shared" si="3"/>
        <v>2.9504360236532953E-3</v>
      </c>
      <c r="AT42" s="1"/>
      <c r="AU42" s="1"/>
    </row>
    <row r="43" spans="2:47" ht="12.75" customHeight="1" x14ac:dyDescent="0.25">
      <c r="C43" s="435" t="s">
        <v>259</v>
      </c>
      <c r="D43" s="436"/>
      <c r="E43" s="436"/>
      <c r="F43" s="436"/>
      <c r="G43" s="436"/>
      <c r="H43" s="436"/>
      <c r="I43" s="437"/>
      <c r="L43" s="220" t="s">
        <v>218</v>
      </c>
      <c r="M43" s="215">
        <v>3630</v>
      </c>
      <c r="N43" s="211">
        <v>2.1749999999999998</v>
      </c>
      <c r="O43" s="216">
        <f>$C$50*$M$22*N43/1000</f>
        <v>4.4614860790814281E-2</v>
      </c>
      <c r="P43" s="216">
        <v>0.50339999999999996</v>
      </c>
      <c r="Q43" s="216">
        <f>$C$50*$M$22*P43/1000</f>
        <v>1.032603260786019E-2</v>
      </c>
      <c r="R43" s="216">
        <v>0.10390000000000001</v>
      </c>
      <c r="S43" s="221">
        <f t="shared" si="2"/>
        <v>2.1312570281221172E-3</v>
      </c>
      <c r="U43" s="1"/>
      <c r="W43" s="1"/>
      <c r="Y43" s="220" t="s">
        <v>218</v>
      </c>
      <c r="Z43" s="215">
        <v>3630</v>
      </c>
      <c r="AA43" s="211">
        <v>2.14</v>
      </c>
      <c r="AB43" s="216">
        <f>$C$50*$Z$22*AA43/1000</f>
        <v>4.3929380635701121E-2</v>
      </c>
      <c r="AC43" s="216">
        <v>0.502</v>
      </c>
      <c r="AD43" s="216">
        <f>$C$50*$Z$22*AC43/1000</f>
        <v>1.0304929476225215E-2</v>
      </c>
      <c r="AE43" s="216">
        <v>0.10299999999999999</v>
      </c>
      <c r="AF43" s="221">
        <f>$C$50*$Z$22*AE43/1000</f>
        <v>2.1143580399426241E-3</v>
      </c>
      <c r="AG43" s="39"/>
      <c r="AH43" s="1"/>
      <c r="AL43" s="220" t="s">
        <v>218</v>
      </c>
      <c r="AM43" s="215">
        <v>3630</v>
      </c>
      <c r="AN43" s="211">
        <v>2.1760000000000002</v>
      </c>
      <c r="AO43" s="216">
        <f>$C$50*$AM$22*AN43/1000</f>
        <v>4.4646375434419815E-2</v>
      </c>
      <c r="AP43" s="216">
        <v>0.50349999999999995</v>
      </c>
      <c r="AQ43" s="216">
        <f>$C$50*$AM$22*AP43/1000</f>
        <v>1.0330629609940431E-2</v>
      </c>
      <c r="AR43" s="216">
        <v>0.104</v>
      </c>
      <c r="AS43" s="221">
        <f t="shared" si="3"/>
        <v>2.1338341200274175E-3</v>
      </c>
      <c r="AT43" s="1"/>
      <c r="AU43" s="1"/>
    </row>
    <row r="44" spans="2:47" ht="12.75" customHeight="1" x14ac:dyDescent="0.25">
      <c r="C44" s="438"/>
      <c r="D44" s="439"/>
      <c r="E44" s="439"/>
      <c r="F44" s="439"/>
      <c r="G44" s="439"/>
      <c r="H44" s="439"/>
      <c r="I44" s="440"/>
      <c r="L44" s="220" t="s">
        <v>219</v>
      </c>
      <c r="M44" s="215">
        <v>2.99E-4</v>
      </c>
      <c r="N44" s="211">
        <v>5.6310000000000002</v>
      </c>
      <c r="O44" s="216">
        <f>$C$50*$M$22*N44/1000</f>
        <v>0.11550633614394266</v>
      </c>
      <c r="P44" s="218"/>
      <c r="Q44" s="217"/>
      <c r="R44" s="218"/>
      <c r="S44" s="222"/>
      <c r="U44" s="1"/>
      <c r="W44" s="1"/>
      <c r="Y44" s="220" t="s">
        <v>219</v>
      </c>
      <c r="Z44" s="215">
        <v>2.99E-4</v>
      </c>
      <c r="AA44" s="211">
        <v>5.63</v>
      </c>
      <c r="AB44" s="216">
        <f>$C$50*$Z$22*AA44/1000</f>
        <v>0.11557122101822304</v>
      </c>
      <c r="AC44" s="218"/>
      <c r="AD44" s="217"/>
      <c r="AE44" s="218"/>
      <c r="AF44" s="222"/>
      <c r="AG44" s="39"/>
      <c r="AH44" s="1"/>
      <c r="AL44" s="220" t="s">
        <v>219</v>
      </c>
      <c r="AM44" s="215">
        <v>2.99E-4</v>
      </c>
      <c r="AN44" s="211">
        <v>5.6280000000000001</v>
      </c>
      <c r="AO44" s="216">
        <f>$C$50*$AM$22*AN44/1000</f>
        <v>0.11547325411071449</v>
      </c>
      <c r="AP44" s="218"/>
      <c r="AQ44" s="217"/>
      <c r="AR44" s="218"/>
      <c r="AS44" s="222"/>
      <c r="AT44" s="1"/>
      <c r="AU44" s="1"/>
    </row>
    <row r="45" spans="2:47" ht="12.75" customHeight="1" x14ac:dyDescent="0.25">
      <c r="C45" s="438"/>
      <c r="D45" s="439"/>
      <c r="E45" s="439"/>
      <c r="F45" s="439"/>
      <c r="G45" s="439"/>
      <c r="H45" s="439"/>
      <c r="I45" s="440"/>
      <c r="L45" s="220" t="s">
        <v>220</v>
      </c>
      <c r="M45" s="215">
        <v>183</v>
      </c>
      <c r="N45" s="217"/>
      <c r="O45" s="217"/>
      <c r="P45" s="216">
        <v>0.214</v>
      </c>
      <c r="Q45" s="216">
        <f>5.056*$M$22*P45/1000</f>
        <v>4.3896090880000006E-3</v>
      </c>
      <c r="R45" s="216">
        <v>1.2136</v>
      </c>
      <c r="S45" s="221">
        <f>$C$50*$M$22*R45/1000</f>
        <v>2.4894066692290679E-2</v>
      </c>
      <c r="U45" s="1"/>
      <c r="W45" s="1"/>
      <c r="Y45" s="220" t="s">
        <v>220</v>
      </c>
      <c r="Z45" s="215">
        <v>183</v>
      </c>
      <c r="AA45" s="217"/>
      <c r="AB45" s="217"/>
      <c r="AC45" s="216">
        <v>0.20899999999999999</v>
      </c>
      <c r="AD45" s="216">
        <f>$C$50*$Z$22*AC45/1000</f>
        <v>4.2902993237670722E-3</v>
      </c>
      <c r="AE45" s="216">
        <v>1.2050000000000001</v>
      </c>
      <c r="AF45" s="221">
        <f>$C$50*$Z$22*AE45/1000</f>
        <v>2.4735936292532644E-2</v>
      </c>
      <c r="AG45" s="39"/>
      <c r="AH45" s="1"/>
      <c r="AL45" s="220" t="s">
        <v>220</v>
      </c>
      <c r="AM45" s="215">
        <v>183</v>
      </c>
      <c r="AN45" s="217"/>
      <c r="AO45" s="217"/>
      <c r="AP45" s="216">
        <v>0.21410000000000001</v>
      </c>
      <c r="AQ45" s="216">
        <f>5.056*$AM$22*AP45/1000</f>
        <v>4.3927427967999999E-3</v>
      </c>
      <c r="AR45" s="216">
        <v>1.2150000000000001</v>
      </c>
      <c r="AS45" s="221">
        <f>5.056*$AM$22*AR45/1000</f>
        <v>2.492845632E-2</v>
      </c>
      <c r="AT45" s="1"/>
      <c r="AU45" s="1"/>
    </row>
    <row r="46" spans="2:47" ht="12.75" customHeight="1" thickBot="1" x14ac:dyDescent="0.3">
      <c r="C46" s="441"/>
      <c r="D46" s="442"/>
      <c r="E46" s="442"/>
      <c r="F46" s="442"/>
      <c r="G46" s="442"/>
      <c r="H46" s="442"/>
      <c r="I46" s="443"/>
      <c r="L46" s="36"/>
      <c r="M46" s="43"/>
      <c r="N46" s="39"/>
      <c r="O46" s="39"/>
      <c r="P46" s="39"/>
      <c r="Q46" s="39"/>
      <c r="R46" s="39"/>
      <c r="S46" s="201"/>
      <c r="U46" s="1"/>
      <c r="W46" s="1"/>
      <c r="Y46" s="36"/>
      <c r="Z46" s="43"/>
      <c r="AA46" s="39"/>
      <c r="AB46" s="39"/>
      <c r="AC46" s="39"/>
      <c r="AD46" s="39"/>
      <c r="AE46" s="39"/>
      <c r="AF46" s="201"/>
      <c r="AG46" s="37"/>
      <c r="AH46" s="1"/>
      <c r="AL46" s="36"/>
      <c r="AM46" s="43"/>
      <c r="AN46" s="39"/>
      <c r="AO46" s="39"/>
      <c r="AP46" s="39"/>
      <c r="AQ46" s="39"/>
      <c r="AR46" s="39"/>
      <c r="AS46" s="201"/>
      <c r="AT46" s="1"/>
      <c r="AU46" s="1"/>
    </row>
    <row r="47" spans="2:47" ht="12.75" customHeight="1" x14ac:dyDescent="0.25">
      <c r="L47" s="220" t="s">
        <v>3</v>
      </c>
      <c r="M47" s="43"/>
      <c r="N47" s="216">
        <f>+SUM(N35:N44)</f>
        <v>35.953999999999994</v>
      </c>
      <c r="O47" s="216">
        <f>+SUM(O35:O44)</f>
        <v>0.73750928959675266</v>
      </c>
      <c r="P47" s="216">
        <f>+SUM(P35:P45)</f>
        <v>1.3489</v>
      </c>
      <c r="Q47" s="216">
        <f>+SUM(Q35:Q45)</f>
        <v>2.7669335759951785E-2</v>
      </c>
      <c r="R47" s="216">
        <v>4.7934338294266354E-2</v>
      </c>
      <c r="S47" s="221">
        <v>4.7934338294266354E-2</v>
      </c>
      <c r="U47" s="1"/>
      <c r="W47" s="1"/>
      <c r="Y47" s="220" t="s">
        <v>3</v>
      </c>
      <c r="Z47" s="43"/>
      <c r="AA47" s="216">
        <f t="shared" ref="AA47:AF47" si="4">+SUM(AA35:AA45)</f>
        <v>35.700000000000003</v>
      </c>
      <c r="AB47" s="216">
        <f t="shared" si="4"/>
        <v>0.73284060219370561</v>
      </c>
      <c r="AC47" s="216">
        <f t="shared" si="4"/>
        <v>1.3280000000000001</v>
      </c>
      <c r="AD47" s="216">
        <f t="shared" si="4"/>
        <v>2.7260849291687421E-2</v>
      </c>
      <c r="AE47" s="216">
        <f t="shared" si="4"/>
        <v>2.3209999999999997</v>
      </c>
      <c r="AF47" s="221">
        <f t="shared" si="4"/>
        <v>4.7644903016571177E-2</v>
      </c>
      <c r="AG47" s="1"/>
      <c r="AH47" s="1"/>
      <c r="AL47" s="220" t="s">
        <v>3</v>
      </c>
      <c r="AM47" s="43"/>
      <c r="AN47" s="216">
        <f t="shared" ref="AN47:AS47" si="5">+SUM(AN35:AN45)</f>
        <v>35.942999999999998</v>
      </c>
      <c r="AO47" s="216">
        <f t="shared" si="5"/>
        <v>0.73746538246293725</v>
      </c>
      <c r="AP47" s="216">
        <f t="shared" si="5"/>
        <v>1.3408</v>
      </c>
      <c r="AQ47" s="216">
        <f t="shared" si="5"/>
        <v>2.7509963018289341E-2</v>
      </c>
      <c r="AR47" s="216">
        <f t="shared" si="5"/>
        <v>2.3445</v>
      </c>
      <c r="AS47" s="221">
        <f t="shared" si="5"/>
        <v>4.8103125921643924E-2</v>
      </c>
      <c r="AT47" s="1"/>
      <c r="AU47" s="1"/>
    </row>
    <row r="48" spans="2:47" ht="12.75" customHeight="1" x14ac:dyDescent="0.25">
      <c r="L48" s="220" t="s">
        <v>237</v>
      </c>
      <c r="M48" s="186"/>
      <c r="N48" s="216">
        <f>+SUM(N35:N39)</f>
        <v>15.081999999999999</v>
      </c>
      <c r="O48" s="216">
        <v>0.30930000000000002</v>
      </c>
      <c r="P48" s="216">
        <f>+SUM(P35:P39)</f>
        <v>0.45940000000000009</v>
      </c>
      <c r="Q48" s="216">
        <f>+SUM(Q35:Q39)</f>
        <v>9.4234791022069376E-3</v>
      </c>
      <c r="R48" s="216">
        <v>1.7950010028141297E-2</v>
      </c>
      <c r="S48" s="221">
        <v>1.7950010028141297E-2</v>
      </c>
      <c r="U48" s="1"/>
      <c r="W48" s="1"/>
      <c r="Y48" s="220" t="s">
        <v>237</v>
      </c>
      <c r="Z48" s="186"/>
      <c r="AA48" s="216">
        <f t="shared" ref="AA48:AF48" si="6">+SUM(AA35:AA39)</f>
        <v>14.879999999999999</v>
      </c>
      <c r="AB48" s="216">
        <f t="shared" si="6"/>
        <v>0.30545288965384704</v>
      </c>
      <c r="AC48" s="216">
        <f t="shared" si="6"/>
        <v>0.44400000000000001</v>
      </c>
      <c r="AD48" s="216">
        <f t="shared" si="6"/>
        <v>9.1143200945099506E-3</v>
      </c>
      <c r="AE48" s="216">
        <f t="shared" si="6"/>
        <v>0.86799999999999999</v>
      </c>
      <c r="AF48" s="221">
        <f t="shared" si="6"/>
        <v>1.7818085229807747E-2</v>
      </c>
      <c r="AG48" s="1"/>
      <c r="AH48" s="1"/>
      <c r="AL48" s="220" t="s">
        <v>237</v>
      </c>
      <c r="AM48" s="186"/>
      <c r="AN48" s="216">
        <f t="shared" ref="AN48:AS48" si="7">+SUM(AN35:AN39)</f>
        <v>15.074</v>
      </c>
      <c r="AO48" s="216">
        <f t="shared" si="7"/>
        <v>0.30928284158935859</v>
      </c>
      <c r="AP48" s="216">
        <f t="shared" si="7"/>
        <v>0.45179999999999998</v>
      </c>
      <c r="AQ48" s="216">
        <f t="shared" si="7"/>
        <v>9.2698678406575724E-3</v>
      </c>
      <c r="AR48" s="216">
        <f t="shared" si="7"/>
        <v>0.88109999999999999</v>
      </c>
      <c r="AS48" s="221">
        <f t="shared" si="7"/>
        <v>1.807808887650152E-2</v>
      </c>
      <c r="AT48" s="1"/>
      <c r="AU48" s="1"/>
    </row>
    <row r="49" spans="1:48" ht="12.75" customHeight="1" thickBot="1" x14ac:dyDescent="0.3">
      <c r="L49" s="41"/>
      <c r="M49" s="44"/>
      <c r="N49" s="42"/>
      <c r="O49" s="42"/>
      <c r="P49" s="42"/>
      <c r="Q49" s="42"/>
      <c r="R49" s="42"/>
      <c r="S49" s="46"/>
      <c r="T49" s="1"/>
      <c r="U49" s="1"/>
      <c r="V49" s="1"/>
      <c r="W49" s="1"/>
      <c r="Y49" s="41"/>
      <c r="Z49" s="44"/>
      <c r="AA49" s="42"/>
      <c r="AB49" s="42"/>
      <c r="AC49" s="42"/>
      <c r="AD49" s="42"/>
      <c r="AE49" s="42"/>
      <c r="AF49" s="46"/>
      <c r="AG49" s="1"/>
      <c r="AH49" s="1"/>
      <c r="AL49" s="41"/>
      <c r="AM49" s="44"/>
      <c r="AN49" s="42"/>
      <c r="AO49" s="42"/>
      <c r="AP49" s="42"/>
      <c r="AQ49" s="42"/>
      <c r="AR49" s="42"/>
      <c r="AS49" s="46"/>
      <c r="AT49" s="1"/>
      <c r="AU49" s="1"/>
    </row>
    <row r="50" spans="1:48" ht="12.75" customHeight="1" thickBot="1" x14ac:dyDescent="0.3">
      <c r="B50" s="21" t="s">
        <v>382</v>
      </c>
      <c r="C50" s="241">
        <f>+C51*C52</f>
        <v>5.0560955568000008</v>
      </c>
      <c r="D50" s="153" t="s">
        <v>263</v>
      </c>
      <c r="G50" s="242"/>
      <c r="H50" s="242"/>
      <c r="K50" s="1"/>
      <c r="L50" s="1"/>
      <c r="M50" s="1"/>
      <c r="N50" s="1"/>
      <c r="O50" s="1"/>
      <c r="P50" s="1"/>
      <c r="Q50" s="1"/>
      <c r="AG50" s="1"/>
      <c r="AH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8" ht="12.75" customHeight="1" thickBot="1" x14ac:dyDescent="0.3">
      <c r="B51" s="21" t="s">
        <v>81</v>
      </c>
      <c r="C51" s="248">
        <f>1.60218*10^-13*1000*1000</f>
        <v>1.6021800000000001E-7</v>
      </c>
      <c r="D51" s="153" t="s">
        <v>362</v>
      </c>
      <c r="K51" s="205" t="s">
        <v>29</v>
      </c>
      <c r="L51" s="444" t="s">
        <v>15</v>
      </c>
      <c r="M51" s="446" t="s">
        <v>16</v>
      </c>
      <c r="N51" s="432" t="s">
        <v>17</v>
      </c>
      <c r="O51" s="433"/>
      <c r="P51" s="448"/>
      <c r="Q51" s="432" t="s">
        <v>4</v>
      </c>
      <c r="R51" s="433"/>
      <c r="S51" s="448"/>
      <c r="T51" s="432" t="s">
        <v>5</v>
      </c>
      <c r="U51" s="433"/>
      <c r="V51" s="434"/>
      <c r="X51" s="23" t="s">
        <v>29</v>
      </c>
      <c r="Y51" s="444" t="s">
        <v>15</v>
      </c>
      <c r="Z51" s="446" t="s">
        <v>16</v>
      </c>
      <c r="AA51" s="432" t="s">
        <v>17</v>
      </c>
      <c r="AB51" s="433"/>
      <c r="AC51" s="448"/>
      <c r="AD51" s="432" t="s">
        <v>4</v>
      </c>
      <c r="AE51" s="433"/>
      <c r="AF51" s="448"/>
      <c r="AG51" s="432" t="s">
        <v>5</v>
      </c>
      <c r="AH51" s="433"/>
      <c r="AI51" s="434"/>
      <c r="AK51" s="23" t="s">
        <v>29</v>
      </c>
      <c r="AL51" s="444" t="s">
        <v>15</v>
      </c>
      <c r="AM51" s="446" t="s">
        <v>16</v>
      </c>
      <c r="AN51" s="432" t="s">
        <v>17</v>
      </c>
      <c r="AO51" s="433"/>
      <c r="AP51" s="448"/>
      <c r="AQ51" s="432" t="s">
        <v>4</v>
      </c>
      <c r="AR51" s="433"/>
      <c r="AS51" s="448"/>
      <c r="AT51" s="432" t="s">
        <v>5</v>
      </c>
      <c r="AU51" s="433"/>
      <c r="AV51" s="434"/>
    </row>
    <row r="52" spans="1:48" ht="12.75" customHeight="1" x14ac:dyDescent="0.25">
      <c r="B52" s="21" t="s">
        <v>261</v>
      </c>
      <c r="C52" s="248">
        <f>60*60*24*365.25</f>
        <v>31557600</v>
      </c>
      <c r="D52" s="153" t="s">
        <v>262</v>
      </c>
      <c r="K52" s="24" t="s">
        <v>31</v>
      </c>
      <c r="L52" s="445"/>
      <c r="M52" s="447"/>
      <c r="N52" s="25" t="s">
        <v>364</v>
      </c>
      <c r="O52" s="25" t="s">
        <v>366</v>
      </c>
      <c r="P52" s="25" t="s">
        <v>367</v>
      </c>
      <c r="Q52" s="25" t="s">
        <v>364</v>
      </c>
      <c r="R52" s="25" t="s">
        <v>366</v>
      </c>
      <c r="S52" s="25" t="s">
        <v>367</v>
      </c>
      <c r="T52" s="25" t="s">
        <v>364</v>
      </c>
      <c r="U52" s="25" t="s">
        <v>366</v>
      </c>
      <c r="V52" s="25" t="s">
        <v>367</v>
      </c>
      <c r="X52" s="24" t="s">
        <v>31</v>
      </c>
      <c r="Y52" s="445"/>
      <c r="Z52" s="447"/>
      <c r="AA52" s="25" t="s">
        <v>364</v>
      </c>
      <c r="AB52" s="25" t="s">
        <v>366</v>
      </c>
      <c r="AC52" s="25" t="s">
        <v>367</v>
      </c>
      <c r="AD52" s="25" t="s">
        <v>364</v>
      </c>
      <c r="AE52" s="25" t="s">
        <v>366</v>
      </c>
      <c r="AF52" s="25" t="s">
        <v>367</v>
      </c>
      <c r="AG52" s="25" t="s">
        <v>364</v>
      </c>
      <c r="AH52" s="25" t="s">
        <v>366</v>
      </c>
      <c r="AI52" s="25" t="s">
        <v>367</v>
      </c>
      <c r="AK52" s="24" t="s">
        <v>31</v>
      </c>
      <c r="AL52" s="445"/>
      <c r="AM52" s="447"/>
      <c r="AN52" s="25" t="s">
        <v>364</v>
      </c>
      <c r="AO52" s="25" t="s">
        <v>366</v>
      </c>
      <c r="AP52" s="25" t="s">
        <v>367</v>
      </c>
      <c r="AQ52" s="25" t="s">
        <v>364</v>
      </c>
      <c r="AR52" s="25" t="s">
        <v>366</v>
      </c>
      <c r="AS52" s="25" t="s">
        <v>367</v>
      </c>
      <c r="AT52" s="25" t="s">
        <v>364</v>
      </c>
      <c r="AU52" s="25" t="s">
        <v>366</v>
      </c>
      <c r="AV52" s="25" t="s">
        <v>367</v>
      </c>
    </row>
    <row r="53" spans="1:48" ht="12.7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220" t="s">
        <v>221</v>
      </c>
      <c r="M53" s="215">
        <v>1.41E+17</v>
      </c>
      <c r="N53" s="211">
        <v>4.1929999999999996</v>
      </c>
      <c r="O53" s="211">
        <f>$C$50*$N$22*N53/1000</f>
        <v>0.26373059585060027</v>
      </c>
      <c r="P53" s="211">
        <f>+O53*$N$20</f>
        <v>0.26185810862006098</v>
      </c>
      <c r="Q53" s="211">
        <v>7.0000000000000001E-3</v>
      </c>
      <c r="R53" s="216">
        <v>5.0000000000000001E-4</v>
      </c>
      <c r="S53" s="216">
        <v>4.0000000000000002E-4</v>
      </c>
      <c r="T53" s="211">
        <v>1E-3</v>
      </c>
      <c r="U53" s="216">
        <f t="shared" ref="U53:U58" si="8">$C$50*$N$22*T53/1000</f>
        <v>6.2897828726592007E-5</v>
      </c>
      <c r="V53" s="221">
        <f t="shared" ref="V53:V60" si="9">+U53*$N$20</f>
        <v>6.245125414263321E-5</v>
      </c>
      <c r="Y53" s="220" t="s">
        <v>221</v>
      </c>
      <c r="Z53" s="215">
        <v>1.41E+17</v>
      </c>
      <c r="AA53" s="211">
        <v>4.1900000000000004</v>
      </c>
      <c r="AB53" s="211">
        <f>$C$50*$AA$22*AA53/1000</f>
        <v>0.26269450074910089</v>
      </c>
      <c r="AC53" s="211">
        <f>+AB53*$AA$20</f>
        <v>0.2608293697937823</v>
      </c>
      <c r="AD53" s="211">
        <v>7.0000000000000001E-3</v>
      </c>
      <c r="AE53" s="216">
        <f t="shared" ref="AE53:AE59" si="10">$C$50*$AA$22*AD53/1000</f>
        <v>4.3886909433024011E-4</v>
      </c>
      <c r="AF53" s="216">
        <f t="shared" ref="AF53:AF59" si="11">+AE53*$AA$20</f>
        <v>4.3575312376049544E-4</v>
      </c>
      <c r="AG53" s="211">
        <v>1.1000000000000001E-3</v>
      </c>
      <c r="AH53" s="216">
        <f t="shared" ref="AH53:AH60" si="12">$C$50*$AA$22*AG53/1000</f>
        <v>6.896514339475202E-5</v>
      </c>
      <c r="AI53" s="221">
        <f t="shared" ref="AI53:AI60" si="13">+AH53*$AA$20</f>
        <v>6.8475490876649276E-5</v>
      </c>
      <c r="AL53" s="220" t="s">
        <v>221</v>
      </c>
      <c r="AM53" s="215">
        <v>1.41E+17</v>
      </c>
      <c r="AN53" s="211">
        <v>4.1909999999999998</v>
      </c>
      <c r="AO53" s="211">
        <f>$C$50*$AN$22*AN53/1000</f>
        <v>0.26375313086849689</v>
      </c>
      <c r="AP53" s="211">
        <f>+AO53*$AN$20</f>
        <v>0.26186202092016975</v>
      </c>
      <c r="AQ53" s="211">
        <v>7.0000000000000001E-3</v>
      </c>
      <c r="AR53" s="216">
        <f t="shared" ref="AR53:AR59" si="14">$C$50*$AN$22*AQ53/1000</f>
        <v>4.4053254976842722E-4</v>
      </c>
      <c r="AS53" s="216">
        <f t="shared" ref="AS53:AS59" si="15">+AR53*$AN$20</f>
        <v>4.3737393138658761E-4</v>
      </c>
      <c r="AT53" s="211">
        <v>1E-3</v>
      </c>
      <c r="AU53" s="216">
        <f t="shared" ref="AU53:AU60" si="16">$C$50*$AN$22*AT53/1000</f>
        <v>6.2933221395489617E-5</v>
      </c>
      <c r="AV53" s="221">
        <f t="shared" ref="AV53:AV60" si="17">+AU53*$AN$20</f>
        <v>6.2481990198083956E-5</v>
      </c>
    </row>
    <row r="54" spans="1:48" ht="12.7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225" t="s">
        <v>253</v>
      </c>
      <c r="M54" s="215">
        <v>2080000</v>
      </c>
      <c r="N54" s="217"/>
      <c r="O54" s="217"/>
      <c r="P54" s="217"/>
      <c r="Q54" s="211">
        <v>5.8999999999999997E-2</v>
      </c>
      <c r="R54" s="216">
        <f>$C$50*$N$22*Q54/1000</f>
        <v>3.7109718948689285E-3</v>
      </c>
      <c r="S54" s="216">
        <f t="shared" ref="S54:S59" si="18">+R54*$N$20</f>
        <v>3.6846239944153592E-3</v>
      </c>
      <c r="T54" s="211">
        <v>8.0000000000000002E-3</v>
      </c>
      <c r="U54" s="216">
        <f t="shared" si="8"/>
        <v>5.0318262981273606E-4</v>
      </c>
      <c r="V54" s="221">
        <f t="shared" si="9"/>
        <v>4.9961003314106568E-4</v>
      </c>
      <c r="Y54" s="225" t="s">
        <v>253</v>
      </c>
      <c r="Z54" s="215">
        <v>2080000</v>
      </c>
      <c r="AA54" s="217"/>
      <c r="AB54" s="217"/>
      <c r="AC54" s="217"/>
      <c r="AD54" s="211">
        <v>0.06</v>
      </c>
      <c r="AE54" s="216">
        <f t="shared" si="10"/>
        <v>3.7617350942592007E-3</v>
      </c>
      <c r="AF54" s="216">
        <f t="shared" si="11"/>
        <v>3.7350267750899603E-3</v>
      </c>
      <c r="AG54" s="211">
        <v>9.2999999999999992E-3</v>
      </c>
      <c r="AH54" s="216">
        <f t="shared" si="12"/>
        <v>5.8306893961017619E-4</v>
      </c>
      <c r="AI54" s="221">
        <f t="shared" si="13"/>
        <v>5.7892915013894397E-4</v>
      </c>
      <c r="AL54" s="225" t="s">
        <v>253</v>
      </c>
      <c r="AM54" s="215">
        <v>2080000</v>
      </c>
      <c r="AN54" s="217"/>
      <c r="AO54" s="217"/>
      <c r="AP54" s="217"/>
      <c r="AQ54" s="211">
        <v>5.8999999999999997E-2</v>
      </c>
      <c r="AR54" s="216">
        <f t="shared" si="14"/>
        <v>3.7130600623338865E-3</v>
      </c>
      <c r="AS54" s="216">
        <f t="shared" si="15"/>
        <v>3.6864374216869526E-3</v>
      </c>
      <c r="AT54" s="211">
        <v>8.0000000000000002E-3</v>
      </c>
      <c r="AU54" s="216">
        <f t="shared" si="16"/>
        <v>5.0346577116391694E-4</v>
      </c>
      <c r="AV54" s="221">
        <f t="shared" si="17"/>
        <v>4.9985592158467164E-4</v>
      </c>
    </row>
    <row r="55" spans="1:48" ht="12.7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220" t="s">
        <v>222</v>
      </c>
      <c r="M55" s="215">
        <v>69.5</v>
      </c>
      <c r="N55" s="282"/>
      <c r="O55" s="217"/>
      <c r="P55" s="217"/>
      <c r="Q55" s="211">
        <v>0.81</v>
      </c>
      <c r="R55" s="216">
        <f>$C$50*$N$22*Q55/1000</f>
        <v>5.0947241268539528E-2</v>
      </c>
      <c r="S55" s="216">
        <f t="shared" si="18"/>
        <v>5.0585515855532899E-2</v>
      </c>
      <c r="T55" s="211">
        <v>1.6E-2</v>
      </c>
      <c r="U55" s="216">
        <f t="shared" si="8"/>
        <v>1.0063652596254721E-3</v>
      </c>
      <c r="V55" s="221">
        <f t="shared" si="9"/>
        <v>9.9922006628213136E-4</v>
      </c>
      <c r="Y55" s="220" t="s">
        <v>222</v>
      </c>
      <c r="Z55" s="215">
        <v>69.5</v>
      </c>
      <c r="AA55" s="282"/>
      <c r="AB55" s="217"/>
      <c r="AC55" s="217"/>
      <c r="AD55" s="211">
        <v>0.81799999999999995</v>
      </c>
      <c r="AE55" s="216">
        <f t="shared" si="10"/>
        <v>5.1284988451733765E-2</v>
      </c>
      <c r="AF55" s="216">
        <f t="shared" si="11"/>
        <v>5.0920865033726455E-2</v>
      </c>
      <c r="AG55" s="211">
        <v>1.61E-2</v>
      </c>
      <c r="AH55" s="216">
        <f t="shared" si="12"/>
        <v>1.0093989169595522E-3</v>
      </c>
      <c r="AI55" s="221">
        <f t="shared" si="13"/>
        <v>1.0022321846491393E-3</v>
      </c>
      <c r="AL55" s="220" t="s">
        <v>222</v>
      </c>
      <c r="AM55" s="215">
        <v>69.5</v>
      </c>
      <c r="AN55" s="282"/>
      <c r="AO55" s="217"/>
      <c r="AP55" s="217"/>
      <c r="AQ55" s="211">
        <v>0.81200000000000006</v>
      </c>
      <c r="AR55" s="216">
        <f t="shared" si="14"/>
        <v>5.1101775773137563E-2</v>
      </c>
      <c r="AS55" s="216">
        <f t="shared" si="15"/>
        <v>5.0735376040844167E-2</v>
      </c>
      <c r="AT55" s="211">
        <v>1.6E-2</v>
      </c>
      <c r="AU55" s="216">
        <f t="shared" si="16"/>
        <v>1.0069315423278339E-3</v>
      </c>
      <c r="AV55" s="221">
        <f t="shared" si="17"/>
        <v>9.9971184316934329E-4</v>
      </c>
    </row>
    <row r="56" spans="1:48" ht="12.7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220" t="s">
        <v>223</v>
      </c>
      <c r="M56" s="215">
        <v>24100</v>
      </c>
      <c r="N56" s="217"/>
      <c r="O56" s="217"/>
      <c r="P56" s="217"/>
      <c r="Q56" s="211">
        <v>1E-3</v>
      </c>
      <c r="R56" s="216">
        <f>$C$50*$N$22*Q56/1000</f>
        <v>6.2897828726592007E-5</v>
      </c>
      <c r="S56" s="216">
        <f t="shared" si="18"/>
        <v>6.245125414263321E-5</v>
      </c>
      <c r="T56" s="211">
        <v>1E-3</v>
      </c>
      <c r="U56" s="216">
        <f t="shared" si="8"/>
        <v>6.2897828726592007E-5</v>
      </c>
      <c r="V56" s="221">
        <f t="shared" si="9"/>
        <v>6.245125414263321E-5</v>
      </c>
      <c r="Y56" s="220" t="s">
        <v>223</v>
      </c>
      <c r="Z56" s="215">
        <v>24100</v>
      </c>
      <c r="AA56" s="217"/>
      <c r="AB56" s="217"/>
      <c r="AC56" s="217"/>
      <c r="AD56" s="211">
        <v>1E-3</v>
      </c>
      <c r="AE56" s="216">
        <f t="shared" si="10"/>
        <v>6.2695584904320014E-5</v>
      </c>
      <c r="AF56" s="216">
        <f t="shared" si="11"/>
        <v>6.2250446251499344E-5</v>
      </c>
      <c r="AG56" s="211">
        <v>2.3E-3</v>
      </c>
      <c r="AH56" s="216">
        <f t="shared" si="12"/>
        <v>1.4419984527993605E-4</v>
      </c>
      <c r="AI56" s="221">
        <f t="shared" si="13"/>
        <v>1.4317602637844851E-4</v>
      </c>
      <c r="AL56" s="220" t="s">
        <v>223</v>
      </c>
      <c r="AM56" s="215">
        <v>24100</v>
      </c>
      <c r="AN56" s="217"/>
      <c r="AO56" s="217"/>
      <c r="AP56" s="217"/>
      <c r="AQ56" s="211">
        <v>0</v>
      </c>
      <c r="AR56" s="216">
        <f t="shared" si="14"/>
        <v>0</v>
      </c>
      <c r="AS56" s="216">
        <f t="shared" si="15"/>
        <v>0</v>
      </c>
      <c r="AT56" s="211">
        <v>0</v>
      </c>
      <c r="AU56" s="216">
        <f t="shared" si="16"/>
        <v>0</v>
      </c>
      <c r="AV56" s="221">
        <f t="shared" si="17"/>
        <v>0</v>
      </c>
    </row>
    <row r="57" spans="1:48" ht="12.7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220" t="s">
        <v>224</v>
      </c>
      <c r="M57" s="215">
        <v>7750000000000</v>
      </c>
      <c r="N57" s="211">
        <v>4.7590000000000003</v>
      </c>
      <c r="O57" s="211">
        <f>$C$50*$N$22*N57/1000</f>
        <v>0.29933076690985139</v>
      </c>
      <c r="P57" s="211">
        <f>+O57*$N$20</f>
        <v>0.29720551846479143</v>
      </c>
      <c r="Q57" s="211">
        <v>1.2E-2</v>
      </c>
      <c r="R57" s="216">
        <v>6.9999999999999999E-4</v>
      </c>
      <c r="S57" s="216">
        <f t="shared" si="18"/>
        <v>6.9503000000000002E-4</v>
      </c>
      <c r="T57" s="211">
        <v>1E-3</v>
      </c>
      <c r="U57" s="216">
        <f t="shared" si="8"/>
        <v>6.2897828726592007E-5</v>
      </c>
      <c r="V57" s="221">
        <f t="shared" si="9"/>
        <v>6.245125414263321E-5</v>
      </c>
      <c r="Y57" s="220" t="s">
        <v>224</v>
      </c>
      <c r="Z57" s="215">
        <v>7750000000000</v>
      </c>
      <c r="AA57" s="211">
        <v>4.68</v>
      </c>
      <c r="AB57" s="211">
        <f>$C$50*$AA$22*AA57/1000</f>
        <v>0.29341533735221764</v>
      </c>
      <c r="AC57" s="211">
        <f>+AB57*$AA$20</f>
        <v>0.29133208845701691</v>
      </c>
      <c r="AD57" s="211">
        <v>1.2E-2</v>
      </c>
      <c r="AE57" s="216">
        <f t="shared" si="10"/>
        <v>7.5234701885184023E-4</v>
      </c>
      <c r="AF57" s="216">
        <f t="shared" si="11"/>
        <v>7.4700535501799213E-4</v>
      </c>
      <c r="AG57" s="211">
        <v>1.5E-3</v>
      </c>
      <c r="AH57" s="216">
        <f t="shared" si="12"/>
        <v>9.4043377356480028E-5</v>
      </c>
      <c r="AI57" s="221">
        <f t="shared" si="13"/>
        <v>9.3375669377249016E-5</v>
      </c>
      <c r="AL57" s="220" t="s">
        <v>224</v>
      </c>
      <c r="AM57" s="215">
        <v>7740000000000</v>
      </c>
      <c r="AN57" s="211">
        <v>4.7519999999999998</v>
      </c>
      <c r="AO57" s="211">
        <f>$C$50*$AN$22*AN57/1000</f>
        <v>0.29905866807136661</v>
      </c>
      <c r="AP57" s="211">
        <f>+AO57*$AN$20</f>
        <v>0.29691441742129493</v>
      </c>
      <c r="AQ57" s="211">
        <v>1.0999999999999999E-2</v>
      </c>
      <c r="AR57" s="216">
        <f t="shared" si="14"/>
        <v>6.9226543535038569E-4</v>
      </c>
      <c r="AS57" s="216">
        <f t="shared" si="15"/>
        <v>6.8730189217892338E-4</v>
      </c>
      <c r="AT57" s="211">
        <v>1E-3</v>
      </c>
      <c r="AU57" s="216">
        <f t="shared" si="16"/>
        <v>6.2933221395489617E-5</v>
      </c>
      <c r="AV57" s="221">
        <f t="shared" si="17"/>
        <v>6.2481990198083956E-5</v>
      </c>
    </row>
    <row r="58" spans="1:48" ht="12.7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220" t="s">
        <v>225</v>
      </c>
      <c r="M58" s="215">
        <v>2380000000000</v>
      </c>
      <c r="N58" s="211">
        <v>4.6639999999999997</v>
      </c>
      <c r="O58" s="211">
        <f>$C$50*$N$22*N58/1000</f>
        <v>0.29335547318082511</v>
      </c>
      <c r="P58" s="211">
        <f>+O58*$N$20</f>
        <v>0.29127264932124125</v>
      </c>
      <c r="Q58" s="211">
        <v>1.2999999999999999E-2</v>
      </c>
      <c r="R58" s="216">
        <f>$C$50*$N$22*Q58/1000</f>
        <v>8.1767177344569612E-4</v>
      </c>
      <c r="S58" s="216">
        <f t="shared" si="18"/>
        <v>8.1186630385423166E-4</v>
      </c>
      <c r="T58" s="211">
        <v>1E-3</v>
      </c>
      <c r="U58" s="216">
        <f t="shared" si="8"/>
        <v>6.2897828726592007E-5</v>
      </c>
      <c r="V58" s="221">
        <f t="shared" si="9"/>
        <v>6.245125414263321E-5</v>
      </c>
      <c r="Y58" s="220" t="s">
        <v>225</v>
      </c>
      <c r="Z58" s="215">
        <v>2380000000000</v>
      </c>
      <c r="AA58" s="211">
        <v>4.58</v>
      </c>
      <c r="AB58" s="211">
        <f>$C$50*$AA$22*AA58/1000</f>
        <v>0.28714577886178566</v>
      </c>
      <c r="AC58" s="211">
        <f>+AB58*$AA$20</f>
        <v>0.28510704383186697</v>
      </c>
      <c r="AD58" s="211">
        <v>1.2999999999999999E-2</v>
      </c>
      <c r="AE58" s="216">
        <f t="shared" si="10"/>
        <v>8.1504260375616006E-4</v>
      </c>
      <c r="AF58" s="216">
        <f t="shared" si="11"/>
        <v>8.0925580126949134E-4</v>
      </c>
      <c r="AG58" s="211">
        <v>1.4E-3</v>
      </c>
      <c r="AH58" s="216">
        <f t="shared" si="12"/>
        <v>8.7773818866048009E-5</v>
      </c>
      <c r="AI58" s="221">
        <f t="shared" si="13"/>
        <v>8.7150624752099071E-5</v>
      </c>
      <c r="AL58" s="220" t="s">
        <v>225</v>
      </c>
      <c r="AM58" s="215">
        <v>2380000000000</v>
      </c>
      <c r="AN58" s="211">
        <v>4.6639999999999997</v>
      </c>
      <c r="AO58" s="211">
        <f>$C$50*$AN$22*AN58/1000</f>
        <v>0.29352054458856347</v>
      </c>
      <c r="AP58" s="211">
        <f>+AO58*$AN$20</f>
        <v>0.29141600228386344</v>
      </c>
      <c r="AQ58" s="211">
        <v>1.2E-2</v>
      </c>
      <c r="AR58" s="216">
        <f t="shared" si="14"/>
        <v>7.5519865674587524E-4</v>
      </c>
      <c r="AS58" s="216">
        <f t="shared" si="15"/>
        <v>7.4978388237700736E-4</v>
      </c>
      <c r="AT58" s="211">
        <v>1E-3</v>
      </c>
      <c r="AU58" s="216">
        <f t="shared" si="16"/>
        <v>6.2933221395489617E-5</v>
      </c>
      <c r="AV58" s="221">
        <f t="shared" si="17"/>
        <v>6.2481990198083956E-5</v>
      </c>
    </row>
    <row r="59" spans="1:48" ht="12.7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220" t="s">
        <v>226</v>
      </c>
      <c r="M59" s="215">
        <v>50500000000</v>
      </c>
      <c r="N59" s="211">
        <v>4.7750000000000004</v>
      </c>
      <c r="O59" s="211">
        <f>$C$50*$N$22*N59/1000</f>
        <v>0.30033713216947688</v>
      </c>
      <c r="P59" s="211">
        <f>+O59*$N$20</f>
        <v>0.2982047385310736</v>
      </c>
      <c r="Q59" s="211">
        <v>4.0000000000000001E-3</v>
      </c>
      <c r="R59" s="216">
        <v>2.0000000000000001E-4</v>
      </c>
      <c r="S59" s="216">
        <f t="shared" si="18"/>
        <v>1.9858000000000001E-4</v>
      </c>
      <c r="T59" s="211">
        <v>7.0000000000000001E-3</v>
      </c>
      <c r="U59" s="216">
        <v>5.0000000000000001E-4</v>
      </c>
      <c r="V59" s="221">
        <f t="shared" si="9"/>
        <v>4.9645000000000006E-4</v>
      </c>
      <c r="Y59" s="220" t="s">
        <v>226</v>
      </c>
      <c r="Z59" s="215">
        <v>50500000000</v>
      </c>
      <c r="AA59" s="211">
        <v>4.7699999999999996</v>
      </c>
      <c r="AB59" s="211">
        <f>$C$50*$AA$22*AA59/1000</f>
        <v>0.29905793999360647</v>
      </c>
      <c r="AC59" s="211">
        <f>+AB59*$AA$20</f>
        <v>0.29693462861965186</v>
      </c>
      <c r="AD59" s="211">
        <v>3.8E-3</v>
      </c>
      <c r="AE59" s="216">
        <f t="shared" si="10"/>
        <v>2.3824322263641607E-4</v>
      </c>
      <c r="AF59" s="216">
        <f t="shared" si="11"/>
        <v>2.3655169575569751E-4</v>
      </c>
      <c r="AG59" s="211">
        <v>7.4000000000000003E-3</v>
      </c>
      <c r="AH59" s="216">
        <f t="shared" si="12"/>
        <v>4.6394732829196808E-4</v>
      </c>
      <c r="AI59" s="221">
        <f t="shared" si="13"/>
        <v>4.6065330226109511E-4</v>
      </c>
      <c r="AL59" s="220" t="s">
        <v>226</v>
      </c>
      <c r="AM59" s="215">
        <v>50500000000</v>
      </c>
      <c r="AN59" s="211">
        <v>4.7729999999999997</v>
      </c>
      <c r="AO59" s="211">
        <f>$C$50*$AN$22*AN59/1000</f>
        <v>0.30038026572067184</v>
      </c>
      <c r="AP59" s="211">
        <f>+AO59*$AN$20</f>
        <v>0.29822653921545461</v>
      </c>
      <c r="AQ59" s="211">
        <v>4.0000000000000001E-3</v>
      </c>
      <c r="AR59" s="216">
        <f t="shared" si="14"/>
        <v>2.5173288558195847E-4</v>
      </c>
      <c r="AS59" s="216">
        <f t="shared" si="15"/>
        <v>2.4992796079233582E-4</v>
      </c>
      <c r="AT59" s="211">
        <v>7.0000000000000001E-3</v>
      </c>
      <c r="AU59" s="216">
        <f t="shared" si="16"/>
        <v>4.4053254976842722E-4</v>
      </c>
      <c r="AV59" s="221">
        <f t="shared" si="17"/>
        <v>4.3737393138658761E-4</v>
      </c>
    </row>
    <row r="60" spans="1:48" ht="12.7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220" t="s">
        <v>227</v>
      </c>
      <c r="M60" s="215">
        <v>330000</v>
      </c>
      <c r="N60" s="211">
        <v>5.4889999999999999</v>
      </c>
      <c r="O60" s="211">
        <f>$C$50*$N$22*N60/1000</f>
        <v>0.34524618188026351</v>
      </c>
      <c r="P60" s="211">
        <f>+O60*$N$20</f>
        <v>0.34279493398891364</v>
      </c>
      <c r="Q60" s="217"/>
      <c r="R60" s="218"/>
      <c r="S60" s="218"/>
      <c r="T60" s="211">
        <v>0</v>
      </c>
      <c r="U60" s="216">
        <f>$C$50*$N$22*T60/1000</f>
        <v>0</v>
      </c>
      <c r="V60" s="221">
        <f t="shared" si="9"/>
        <v>0</v>
      </c>
      <c r="Y60" s="220" t="s">
        <v>227</v>
      </c>
      <c r="Z60" s="215">
        <v>330000</v>
      </c>
      <c r="AA60" s="211">
        <v>5.49</v>
      </c>
      <c r="AB60" s="211">
        <f>$C$50*$AA$22*AA60/1000</f>
        <v>0.34419876112471692</v>
      </c>
      <c r="AC60" s="211">
        <f>+AB60*$AA$20</f>
        <v>0.34175494992073141</v>
      </c>
      <c r="AD60" s="217"/>
      <c r="AE60" s="218"/>
      <c r="AF60" s="218"/>
      <c r="AG60" s="211">
        <v>4.0000000000000002E-4</v>
      </c>
      <c r="AH60" s="216">
        <f t="shared" si="12"/>
        <v>2.5078233961728008E-5</v>
      </c>
      <c r="AI60" s="221">
        <f t="shared" si="13"/>
        <v>2.490017850059974E-5</v>
      </c>
      <c r="AL60" s="220" t="s">
        <v>227</v>
      </c>
      <c r="AM60" s="215">
        <v>330000</v>
      </c>
      <c r="AN60" s="211">
        <v>5.4889999999999999</v>
      </c>
      <c r="AO60" s="211">
        <f>$C$50*$AN$22*AN60/1000</f>
        <v>0.34544045223984243</v>
      </c>
      <c r="AP60" s="211">
        <f>+AO60*$AN$20</f>
        <v>0.34296364419728276</v>
      </c>
      <c r="AQ60" s="217"/>
      <c r="AR60" s="218"/>
      <c r="AS60" s="218"/>
      <c r="AT60" s="211">
        <v>0</v>
      </c>
      <c r="AU60" s="216">
        <f t="shared" si="16"/>
        <v>0</v>
      </c>
      <c r="AV60" s="221">
        <f t="shared" si="17"/>
        <v>0</v>
      </c>
    </row>
    <row r="61" spans="1:48" ht="12.7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220" t="s">
        <v>228</v>
      </c>
      <c r="M61" s="215">
        <v>186</v>
      </c>
      <c r="N61" s="211">
        <v>6.0010000000000003</v>
      </c>
      <c r="O61" s="211">
        <f>$C$50*$N$22*N61/1000</f>
        <v>0.37744987018827869</v>
      </c>
      <c r="P61" s="211">
        <f>+O61*$N$20</f>
        <v>0.37476997610994189</v>
      </c>
      <c r="Q61" s="217"/>
      <c r="R61" s="218"/>
      <c r="S61" s="218"/>
      <c r="T61" s="217"/>
      <c r="U61" s="218"/>
      <c r="V61" s="222"/>
      <c r="Y61" s="220" t="s">
        <v>228</v>
      </c>
      <c r="Z61" s="215">
        <v>186</v>
      </c>
      <c r="AA61" s="211">
        <v>6</v>
      </c>
      <c r="AB61" s="211">
        <f>$C$50*$AA$22*AA61/1000</f>
        <v>0.37617350942592009</v>
      </c>
      <c r="AC61" s="211">
        <f>+AB61*$AA$20</f>
        <v>0.37350267750899607</v>
      </c>
      <c r="AD61" s="217"/>
      <c r="AE61" s="218"/>
      <c r="AF61" s="218"/>
      <c r="AG61" s="217"/>
      <c r="AH61" s="218"/>
      <c r="AI61" s="222"/>
      <c r="AL61" s="220" t="s">
        <v>228</v>
      </c>
      <c r="AM61" s="215">
        <v>186</v>
      </c>
      <c r="AN61" s="211">
        <v>6.0010000000000003</v>
      </c>
      <c r="AO61" s="211">
        <f>$C$50*$AN$22*AN61/1000</f>
        <v>0.37766226159433314</v>
      </c>
      <c r="AP61" s="211">
        <f>+AO61*$AN$20</f>
        <v>0.37495442317870176</v>
      </c>
      <c r="AQ61" s="217"/>
      <c r="AR61" s="218"/>
      <c r="AS61" s="218"/>
      <c r="AT61" s="217"/>
      <c r="AU61" s="218"/>
      <c r="AV61" s="222"/>
    </row>
    <row r="62" spans="1:48" ht="12.7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220" t="s">
        <v>229</v>
      </c>
      <c r="M62" s="215">
        <v>1610</v>
      </c>
      <c r="N62" s="217"/>
      <c r="O62" s="217"/>
      <c r="P62" s="217"/>
      <c r="Q62" s="211">
        <v>0.29099999999999998</v>
      </c>
      <c r="R62" s="216">
        <f>$C$50*$N$22*Q62/1000</f>
        <v>1.8303268159438276E-2</v>
      </c>
      <c r="S62" s="216">
        <f>+R62*$N$20</f>
        <v>1.8173314955506264E-2</v>
      </c>
      <c r="T62" s="211">
        <v>0.23899999999999999</v>
      </c>
      <c r="U62" s="216">
        <f>$C$50*$N$22*T62/1000</f>
        <v>1.5032581065655491E-2</v>
      </c>
      <c r="V62" s="221">
        <f>+U62*$N$20</f>
        <v>1.4925849740089337E-2</v>
      </c>
      <c r="Y62" s="220" t="s">
        <v>229</v>
      </c>
      <c r="Z62" s="215">
        <v>1610</v>
      </c>
      <c r="AA62" s="217"/>
      <c r="AB62" s="217"/>
      <c r="AC62" s="217"/>
      <c r="AD62" s="211">
        <v>0.29399999999999998</v>
      </c>
      <c r="AE62" s="216">
        <f>$C$50*$AA$22*AD62/1000</f>
        <v>1.8432501961870084E-2</v>
      </c>
      <c r="AF62" s="216">
        <f>+AE62*$AA$20</f>
        <v>1.8301631197940805E-2</v>
      </c>
      <c r="AG62" s="211">
        <v>0.25209999999999999</v>
      </c>
      <c r="AH62" s="216">
        <f>$C$50*$AA$22*AG62/1000</f>
        <v>1.5805556954379074E-2</v>
      </c>
      <c r="AI62" s="221">
        <f>+AH62*$AA$20</f>
        <v>1.5693337500002982E-2</v>
      </c>
      <c r="AL62" s="220" t="s">
        <v>229</v>
      </c>
      <c r="AM62" s="215">
        <v>1610</v>
      </c>
      <c r="AN62" s="217"/>
      <c r="AO62" s="217"/>
      <c r="AP62" s="217"/>
      <c r="AQ62" s="211">
        <v>0.29099999999999998</v>
      </c>
      <c r="AR62" s="216">
        <f>$C$50*$AN$22*AQ62/1000</f>
        <v>1.8313567426087474E-2</v>
      </c>
      <c r="AS62" s="216">
        <f>+AR62*$AN$20</f>
        <v>1.8182259147642425E-2</v>
      </c>
      <c r="AT62" s="211">
        <v>0.23899999999999999</v>
      </c>
      <c r="AU62" s="216">
        <f>$C$50*$AN$22*AT62/1000</f>
        <v>1.5041039913522016E-2</v>
      </c>
      <c r="AV62" s="221">
        <f>+AU62*$AN$20</f>
        <v>1.4933195657342063E-2</v>
      </c>
    </row>
    <row r="63" spans="1:48" ht="12.7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220" t="s">
        <v>230</v>
      </c>
      <c r="M63" s="215">
        <v>1190</v>
      </c>
      <c r="N63" s="211">
        <v>1E-3</v>
      </c>
      <c r="O63" s="211">
        <f>$C$50*$N$22*N63/1000</f>
        <v>6.2897828726592007E-5</v>
      </c>
      <c r="P63" s="211">
        <f>+O63*$N$20</f>
        <v>6.245125414263321E-5</v>
      </c>
      <c r="Q63" s="211">
        <v>0.65400000000000003</v>
      </c>
      <c r="R63" s="216">
        <f>$C$50*$N$22*Q63/1000</f>
        <v>4.1135179987191177E-2</v>
      </c>
      <c r="S63" s="216">
        <f>+R63*$N$20</f>
        <v>4.0843120209282123E-2</v>
      </c>
      <c r="T63" s="211">
        <v>1.4750000000000001</v>
      </c>
      <c r="U63" s="216">
        <f>$C$50*$N$22*T63/1000</f>
        <v>9.2774297371723227E-2</v>
      </c>
      <c r="V63" s="221">
        <f>+U63*$N$20</f>
        <v>9.2115599860383993E-2</v>
      </c>
      <c r="Y63" s="220" t="s">
        <v>230</v>
      </c>
      <c r="Z63" s="215">
        <v>1190</v>
      </c>
      <c r="AA63" s="217" t="s">
        <v>195</v>
      </c>
      <c r="AB63" s="217"/>
      <c r="AC63" s="217"/>
      <c r="AD63" s="211">
        <v>0.65200000000000002</v>
      </c>
      <c r="AE63" s="216">
        <f>$C$50*$AA$22*AD63/1000</f>
        <v>4.0877521357616652E-2</v>
      </c>
      <c r="AF63" s="216">
        <f>+AE63*$AA$20</f>
        <v>4.0587290955977573E-2</v>
      </c>
      <c r="AG63" s="211">
        <v>1.4814000000000001</v>
      </c>
      <c r="AH63" s="216">
        <f>$C$50*$AA$22*AG63/1000</f>
        <v>9.2877239477259677E-2</v>
      </c>
      <c r="AI63" s="221">
        <f>+AH63*$AA$20</f>
        <v>9.2217811076971135E-2</v>
      </c>
      <c r="AL63" s="220" t="s">
        <v>230</v>
      </c>
      <c r="AM63" s="215">
        <v>1190</v>
      </c>
      <c r="AN63" s="211">
        <v>1E-3</v>
      </c>
      <c r="AO63" s="211">
        <f>$C$50*$AN$22*AN63/1000</f>
        <v>6.2933221395489617E-5</v>
      </c>
      <c r="AP63" s="211">
        <f>+AO63*$AN$20</f>
        <v>6.2481990198083956E-5</v>
      </c>
      <c r="AQ63" s="211">
        <v>0.66</v>
      </c>
      <c r="AR63" s="216">
        <f>$C$50*$AN$22*AQ63/1000</f>
        <v>4.1535926121023137E-2</v>
      </c>
      <c r="AS63" s="216">
        <f>+AR63*$AN$20</f>
        <v>4.12381135307354E-2</v>
      </c>
      <c r="AT63" s="211">
        <v>1.476</v>
      </c>
      <c r="AU63" s="216">
        <f>$C$50*$AN$22*AT63/1000</f>
        <v>9.2889434779742652E-2</v>
      </c>
      <c r="AV63" s="221">
        <f>+AU63*$AN$20</f>
        <v>9.2223417532371899E-2</v>
      </c>
    </row>
    <row r="64" spans="1:48" ht="12.7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220" t="s">
        <v>231</v>
      </c>
      <c r="M64" s="215">
        <v>1.64E-4</v>
      </c>
      <c r="N64" s="211">
        <v>7.6870000000000003</v>
      </c>
      <c r="O64" s="211">
        <f>$C$50*$N$22*N64/1000</f>
        <v>0.48349560942131281</v>
      </c>
      <c r="P64" s="211">
        <f>+O64*$N$20</f>
        <v>0.48006279059442147</v>
      </c>
      <c r="Q64" s="217"/>
      <c r="R64" s="218"/>
      <c r="S64" s="218"/>
      <c r="T64" s="211">
        <v>0</v>
      </c>
      <c r="U64" s="216">
        <f>$C$50*$N$22*T64/1000</f>
        <v>0</v>
      </c>
      <c r="V64" s="221">
        <f>+U64*$N$20</f>
        <v>0</v>
      </c>
      <c r="Y64" s="220" t="s">
        <v>231</v>
      </c>
      <c r="Z64" s="215">
        <v>1.64E-4</v>
      </c>
      <c r="AA64" s="211">
        <v>7.68</v>
      </c>
      <c r="AB64" s="211">
        <f>$C$50*$AA$22*AA64/1000</f>
        <v>0.48150209206517769</v>
      </c>
      <c r="AC64" s="211">
        <f>+AB64*$AA$20</f>
        <v>0.47808342721151492</v>
      </c>
      <c r="AD64" s="217" t="s">
        <v>196</v>
      </c>
      <c r="AE64" s="218"/>
      <c r="AF64" s="218"/>
      <c r="AG64" s="211">
        <v>1E-4</v>
      </c>
      <c r="AH64" s="216">
        <f>$C$50*$AA$22*AG64/1000</f>
        <v>6.2695584904320021E-6</v>
      </c>
      <c r="AI64" s="221">
        <f>+AH64*$AA$20</f>
        <v>6.2250446251499351E-6</v>
      </c>
      <c r="AL64" s="220" t="s">
        <v>231</v>
      </c>
      <c r="AM64" s="215">
        <v>1.64E-4</v>
      </c>
      <c r="AN64" s="211">
        <v>7.6849999999999996</v>
      </c>
      <c r="AO64" s="211">
        <f>$C$50*$AN$22*AN64/1000</f>
        <v>0.48364180642433757</v>
      </c>
      <c r="AP64" s="211">
        <f>+AO64*$AN$20</f>
        <v>0.48017409467227506</v>
      </c>
      <c r="AQ64" s="217"/>
      <c r="AR64" s="218"/>
      <c r="AS64" s="218"/>
      <c r="AT64" s="211">
        <v>0</v>
      </c>
      <c r="AU64" s="216">
        <f>$C$50*$AN$22*AT64/1000</f>
        <v>0</v>
      </c>
      <c r="AV64" s="221">
        <f>+AU64*$AN$20</f>
        <v>0</v>
      </c>
    </row>
    <row r="65" spans="1:48" ht="12.7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220" t="s">
        <v>232</v>
      </c>
      <c r="M65" s="215">
        <v>701000000</v>
      </c>
      <c r="N65" s="217"/>
      <c r="O65" s="217"/>
      <c r="P65" s="217"/>
      <c r="Q65" s="211">
        <v>3.3000000000000002E-2</v>
      </c>
      <c r="R65" s="216">
        <f>$C$50*$N$22*Q65/1000</f>
        <v>2.0756283479775365E-3</v>
      </c>
      <c r="S65" s="216">
        <f>+R65*$N$20</f>
        <v>2.0608913867068961E-3</v>
      </c>
      <c r="T65" s="211">
        <v>5.0000000000000001E-3</v>
      </c>
      <c r="U65" s="216">
        <f>$C$50*$N$22*T65/1000</f>
        <v>3.1448914363296006E-4</v>
      </c>
      <c r="V65" s="221">
        <f>+U65*$N$20</f>
        <v>3.1225627071316604E-4</v>
      </c>
      <c r="Y65" s="220" t="s">
        <v>232</v>
      </c>
      <c r="Z65" s="215">
        <v>701000000</v>
      </c>
      <c r="AA65" s="217"/>
      <c r="AB65" s="217"/>
      <c r="AC65" s="217"/>
      <c r="AD65" s="211">
        <v>3.3000000000000002E-2</v>
      </c>
      <c r="AE65" s="216">
        <f>$C$50*$AA$22*AD65/1000</f>
        <v>2.0689543018425605E-3</v>
      </c>
      <c r="AF65" s="216">
        <f>+AE65*$AA$20</f>
        <v>2.0542647262994785E-3</v>
      </c>
      <c r="AG65" s="211">
        <v>4.7000000000000002E-3</v>
      </c>
      <c r="AH65" s="216">
        <f>$C$50*$AA$22*AG65/1000</f>
        <v>2.9466924905030404E-4</v>
      </c>
      <c r="AI65" s="221">
        <f>+AH65*$AA$20</f>
        <v>2.925770973820469E-4</v>
      </c>
      <c r="AL65" s="220" t="s">
        <v>232</v>
      </c>
      <c r="AM65" s="215">
        <v>700000000</v>
      </c>
      <c r="AN65" s="217"/>
      <c r="AO65" s="217"/>
      <c r="AP65" s="217"/>
      <c r="AQ65" s="211">
        <v>3.3000000000000002E-2</v>
      </c>
      <c r="AR65" s="216">
        <f>$C$50*$AN$22*AQ65/1000</f>
        <v>2.0767963060511572E-3</v>
      </c>
      <c r="AS65" s="216">
        <f>+AR65*$AN$20</f>
        <v>2.0619056765367703E-3</v>
      </c>
      <c r="AT65" s="211">
        <v>5.0000000000000001E-3</v>
      </c>
      <c r="AU65" s="216">
        <f>$C$50*$AN$22*AT65/1000</f>
        <v>3.1466610697744802E-4</v>
      </c>
      <c r="AV65" s="221">
        <f>+AU65*$AN$20</f>
        <v>3.124099509904197E-4</v>
      </c>
    </row>
    <row r="66" spans="1:48" ht="12.7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220" t="s">
        <v>233</v>
      </c>
      <c r="M66" s="215">
        <v>433000</v>
      </c>
      <c r="N66" s="217"/>
      <c r="O66" s="217"/>
      <c r="P66" s="217"/>
      <c r="Q66" s="211">
        <v>0.38900000000000001</v>
      </c>
      <c r="R66" s="216">
        <f>$C$50*$N$22*Q66/1000</f>
        <v>2.4467255374644292E-2</v>
      </c>
      <c r="S66" s="216">
        <f>+R66*$N$20</f>
        <v>2.4293537861484318E-2</v>
      </c>
      <c r="T66" s="217"/>
      <c r="U66" s="218"/>
      <c r="V66" s="222"/>
      <c r="Y66" s="220" t="s">
        <v>233</v>
      </c>
      <c r="Z66" s="215">
        <v>433000</v>
      </c>
      <c r="AA66" s="217" t="s">
        <v>195</v>
      </c>
      <c r="AB66" s="217"/>
      <c r="AC66" s="217"/>
      <c r="AD66" s="211">
        <v>0.38900000000000001</v>
      </c>
      <c r="AE66" s="216">
        <f>$C$50*$AA$22*AD66/1000</f>
        <v>2.4388582527780485E-2</v>
      </c>
      <c r="AF66" s="216">
        <f>+AE66*$AA$20</f>
        <v>2.4215423591833242E-2</v>
      </c>
      <c r="AG66" s="217"/>
      <c r="AH66" s="218"/>
      <c r="AI66" s="222"/>
      <c r="AL66" s="220" t="s">
        <v>233</v>
      </c>
      <c r="AM66" s="215">
        <v>433000</v>
      </c>
      <c r="AN66" s="217"/>
      <c r="AO66" s="217"/>
      <c r="AP66" s="217"/>
      <c r="AQ66" s="211">
        <v>0.38900000000000001</v>
      </c>
      <c r="AR66" s="216">
        <f>$C$50*$AN$22*AQ66/1000</f>
        <v>2.4481023122845457E-2</v>
      </c>
      <c r="AS66" s="216">
        <f>+AR66*$AN$20</f>
        <v>2.4305494187054653E-2</v>
      </c>
      <c r="AT66" s="217"/>
      <c r="AU66" s="218"/>
      <c r="AV66" s="222"/>
    </row>
    <row r="67" spans="1:48" ht="12.7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220" t="s">
        <v>234</v>
      </c>
      <c r="M67" s="215">
        <v>12000000</v>
      </c>
      <c r="N67" s="211">
        <v>5.3040000000000003</v>
      </c>
      <c r="O67" s="211">
        <v>0.33300000000000002</v>
      </c>
      <c r="P67" s="211">
        <f>+O67*$N$20</f>
        <v>0.33063570000000003</v>
      </c>
      <c r="Q67" s="211">
        <v>0</v>
      </c>
      <c r="R67" s="216">
        <f>$C$50*$N$22*Q67/1000</f>
        <v>0</v>
      </c>
      <c r="S67" s="216">
        <f>+R67*$N$20</f>
        <v>0</v>
      </c>
      <c r="T67" s="211">
        <v>0</v>
      </c>
      <c r="U67" s="216">
        <f>$C$50*$N$22*T67/1000</f>
        <v>0</v>
      </c>
      <c r="V67" s="221">
        <f>+U67*$N$20</f>
        <v>0</v>
      </c>
      <c r="Y67" s="220" t="s">
        <v>234</v>
      </c>
      <c r="Z67" s="215">
        <v>12000000</v>
      </c>
      <c r="AA67" s="211">
        <v>5.31</v>
      </c>
      <c r="AB67" s="211">
        <f>$C$50*$AA$22*AA67/1000</f>
        <v>0.33291355584193921</v>
      </c>
      <c r="AC67" s="211">
        <f>+AB67*$AA$20</f>
        <v>0.33054986959546145</v>
      </c>
      <c r="AD67" s="217" t="s">
        <v>196</v>
      </c>
      <c r="AE67" s="218"/>
      <c r="AF67" s="218"/>
      <c r="AG67" s="217" t="s">
        <v>197</v>
      </c>
      <c r="AH67" s="218"/>
      <c r="AI67" s="222"/>
      <c r="AL67" s="220" t="s">
        <v>234</v>
      </c>
      <c r="AM67" s="215">
        <v>12000000</v>
      </c>
      <c r="AN67" s="211">
        <v>5.3040000000000003</v>
      </c>
      <c r="AO67" s="211">
        <f>$C$50*$AN$22*AN67/1000</f>
        <v>0.33379780628167688</v>
      </c>
      <c r="AP67" s="211">
        <f>+AO67*$AN$20</f>
        <v>0.33140447601063727</v>
      </c>
      <c r="AQ67" s="211">
        <v>0</v>
      </c>
      <c r="AR67" s="216">
        <f>$C$50*$AN$22*AQ67/1000</f>
        <v>0</v>
      </c>
      <c r="AS67" s="216">
        <f>+AR67*$AN$20</f>
        <v>0</v>
      </c>
      <c r="AT67" s="211">
        <v>0</v>
      </c>
      <c r="AU67" s="216">
        <f>$C$50*$AN$22*AT67/1000</f>
        <v>0</v>
      </c>
      <c r="AV67" s="221">
        <f>+AU67*$AN$20</f>
        <v>0</v>
      </c>
    </row>
    <row r="68" spans="1:48" ht="12.7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220" t="s">
        <v>235</v>
      </c>
      <c r="M68" s="37"/>
      <c r="N68" s="211">
        <f>+SUM(N53:N67)</f>
        <v>42.873000000000005</v>
      </c>
      <c r="O68" s="211">
        <v>2.6949999999999998</v>
      </c>
      <c r="P68" s="211">
        <v>2.6760000000000002</v>
      </c>
      <c r="Q68" s="211">
        <f>+SUM(Q53:Q67)</f>
        <v>2.2729999999999997</v>
      </c>
      <c r="R68" s="216">
        <f>+SUM(R53:R67)</f>
        <v>0.14292011463483201</v>
      </c>
      <c r="S68" s="216">
        <v>0.1419</v>
      </c>
      <c r="T68" s="211">
        <f>+SUM(T53:T67)</f>
        <v>1.754</v>
      </c>
      <c r="U68" s="216">
        <f>+SUM(U53:U67)</f>
        <v>0.11038250678535626</v>
      </c>
      <c r="V68" s="221">
        <f>+SUM(V53:V67)</f>
        <v>0.10959879098718023</v>
      </c>
      <c r="Y68" s="220" t="s">
        <v>235</v>
      </c>
      <c r="Z68" s="37"/>
      <c r="AA68" s="211">
        <f>+SUM(AA53:AA67)</f>
        <v>42.7</v>
      </c>
      <c r="AB68" s="211">
        <f t="shared" ref="AB68:AI68" si="19">+SUM(AB53:AB67)</f>
        <v>2.6771014754144646</v>
      </c>
      <c r="AC68" s="211">
        <f t="shared" si="19"/>
        <v>2.658094054939022</v>
      </c>
      <c r="AD68" s="211">
        <f t="shared" si="19"/>
        <v>2.2827999999999999</v>
      </c>
      <c r="AE68" s="216">
        <f t="shared" si="19"/>
        <v>0.14312148121958171</v>
      </c>
      <c r="AF68" s="216">
        <f t="shared" si="19"/>
        <v>0.1421053187029227</v>
      </c>
      <c r="AG68" s="211">
        <f t="shared" si="19"/>
        <v>1.7778</v>
      </c>
      <c r="AH68" s="216">
        <f t="shared" si="19"/>
        <v>0.11146021084290013</v>
      </c>
      <c r="AI68" s="221">
        <f t="shared" si="19"/>
        <v>0.11066884334591554</v>
      </c>
      <c r="AL68" s="220" t="s">
        <v>235</v>
      </c>
      <c r="AM68" s="37"/>
      <c r="AN68" s="211">
        <f>+SUM(AN53:AN67)</f>
        <v>42.860000000000007</v>
      </c>
      <c r="AO68" s="211">
        <f t="shared" ref="AO68:AV68" si="20">+SUM(AO53:AO67)</f>
        <v>2.6973178690106847</v>
      </c>
      <c r="AP68" s="211">
        <f t="shared" si="20"/>
        <v>2.6779780998898772</v>
      </c>
      <c r="AQ68" s="211">
        <f t="shared" si="20"/>
        <v>2.2780000000000005</v>
      </c>
      <c r="AR68" s="216">
        <f t="shared" si="20"/>
        <v>0.14336187833892533</v>
      </c>
      <c r="AS68" s="216">
        <f t="shared" si="20"/>
        <v>0.14233397367123524</v>
      </c>
      <c r="AT68" s="211">
        <f t="shared" si="20"/>
        <v>1.754</v>
      </c>
      <c r="AU68" s="216">
        <f t="shared" si="20"/>
        <v>0.11038487032768876</v>
      </c>
      <c r="AV68" s="221">
        <f t="shared" si="20"/>
        <v>0.10959341080743924</v>
      </c>
    </row>
    <row r="69" spans="1:48" ht="12.7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220" t="s">
        <v>236</v>
      </c>
      <c r="M69" s="37"/>
      <c r="N69" s="211">
        <f>+SUM(N53:N59)</f>
        <v>18.390999999999998</v>
      </c>
      <c r="O69" s="211">
        <v>1.1559999999999999</v>
      </c>
      <c r="P69" s="211">
        <v>1.1479999999999999</v>
      </c>
      <c r="Q69" s="211">
        <f>+SUM(Q53:Q59)</f>
        <v>0.90600000000000014</v>
      </c>
      <c r="R69" s="216">
        <f>+SUM(R53:R59)</f>
        <v>5.6938782765580745E-2</v>
      </c>
      <c r="S69" s="216">
        <v>5.6599999999999998E-2</v>
      </c>
      <c r="T69" s="211">
        <f>+SUM(T53:T59)</f>
        <v>3.5000000000000003E-2</v>
      </c>
      <c r="U69" s="216">
        <f>+SUM(U53:U59)</f>
        <v>2.2611392043445765E-3</v>
      </c>
      <c r="V69" s="221">
        <f>+SUM(V53:V59)</f>
        <v>2.2450851159937298E-3</v>
      </c>
      <c r="Y69" s="220" t="s">
        <v>236</v>
      </c>
      <c r="Z69" s="37"/>
      <c r="AA69" s="211">
        <f>+SUM(AA53:AA59)</f>
        <v>18.22</v>
      </c>
      <c r="AB69" s="211">
        <f t="shared" ref="AB69:AI69" si="21">+SUM(AB53:AB59)</f>
        <v>1.1423135569567107</v>
      </c>
      <c r="AC69" s="211">
        <f t="shared" si="21"/>
        <v>1.1342031307023182</v>
      </c>
      <c r="AD69" s="211">
        <f t="shared" si="21"/>
        <v>0.91480000000000006</v>
      </c>
      <c r="AE69" s="216">
        <f t="shared" si="21"/>
        <v>5.7353921070471936E-2</v>
      </c>
      <c r="AF69" s="216">
        <f t="shared" si="21"/>
        <v>5.6946708230871591E-2</v>
      </c>
      <c r="AG69" s="211">
        <f t="shared" si="21"/>
        <v>3.9099999999999996E-2</v>
      </c>
      <c r="AH69" s="216">
        <f t="shared" si="21"/>
        <v>2.4513973697589128E-3</v>
      </c>
      <c r="AI69" s="221">
        <f t="shared" si="21"/>
        <v>2.4339924484336247E-3</v>
      </c>
      <c r="AL69" s="220" t="s">
        <v>236</v>
      </c>
      <c r="AM69" s="37"/>
      <c r="AN69" s="211">
        <f>+SUM(AN53:AN59)</f>
        <v>18.38</v>
      </c>
      <c r="AO69" s="211">
        <f t="shared" ref="AO69:AV69" si="22">+SUM(AO53:AO59)</f>
        <v>1.1567126092490989</v>
      </c>
      <c r="AP69" s="211">
        <f t="shared" si="22"/>
        <v>1.1484189798407827</v>
      </c>
      <c r="AQ69" s="211">
        <f t="shared" si="22"/>
        <v>0.90500000000000014</v>
      </c>
      <c r="AR69" s="216">
        <f t="shared" si="22"/>
        <v>5.6954565362918097E-2</v>
      </c>
      <c r="AS69" s="216">
        <f t="shared" si="22"/>
        <v>5.6546201129265977E-2</v>
      </c>
      <c r="AT69" s="211">
        <f t="shared" si="22"/>
        <v>3.4000000000000002E-2</v>
      </c>
      <c r="AU69" s="216">
        <f t="shared" si="22"/>
        <v>2.1397295274466471E-3</v>
      </c>
      <c r="AV69" s="221">
        <f t="shared" si="22"/>
        <v>2.1243876667348545E-3</v>
      </c>
    </row>
    <row r="70" spans="1:48" ht="12.7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36"/>
      <c r="M70" s="37"/>
      <c r="N70" s="39"/>
      <c r="O70" s="39"/>
      <c r="P70" s="39"/>
      <c r="Q70" s="39"/>
      <c r="R70" s="39"/>
      <c r="S70" s="39"/>
      <c r="T70" s="39"/>
      <c r="U70" s="39"/>
      <c r="V70" s="40"/>
      <c r="Y70" s="36"/>
      <c r="Z70" s="37"/>
      <c r="AA70" s="39"/>
      <c r="AB70" s="39"/>
      <c r="AC70" s="39"/>
      <c r="AD70" s="39"/>
      <c r="AE70" s="39"/>
      <c r="AF70" s="39"/>
      <c r="AG70" s="39"/>
      <c r="AH70" s="39"/>
      <c r="AI70" s="40"/>
      <c r="AL70" s="36"/>
      <c r="AM70" s="37"/>
      <c r="AN70" s="39"/>
      <c r="AO70" s="39"/>
      <c r="AP70" s="39"/>
      <c r="AQ70" s="39"/>
      <c r="AR70" s="39"/>
      <c r="AS70" s="39"/>
      <c r="AT70" s="39"/>
      <c r="AU70" s="39"/>
      <c r="AV70" s="40"/>
    </row>
    <row r="71" spans="1:48" ht="12.7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220" t="s">
        <v>238</v>
      </c>
      <c r="M71" s="215">
        <v>2.22E+16</v>
      </c>
      <c r="N71" s="211">
        <v>4.1139999999999999</v>
      </c>
      <c r="O71" s="211">
        <f>$C$50*$O$22*N71/1000</f>
        <v>1.6628141230267757</v>
      </c>
      <c r="P71" s="211">
        <f>5.056*$O$22*$O$20*N71/1000</f>
        <v>1.1805757148416002E-2</v>
      </c>
      <c r="Q71" s="211">
        <v>2.9000000000000001E-2</v>
      </c>
      <c r="R71" s="216">
        <f>$C$50*$O$22*Q71/1000</f>
        <v>1.1721344085507169E-2</v>
      </c>
      <c r="S71" s="216">
        <f t="shared" ref="S71:S78" si="23">5.056*$O$22*$O$20*Q71/1000</f>
        <v>8.321997017600002E-5</v>
      </c>
      <c r="T71" s="211">
        <v>0.16400000000000001</v>
      </c>
      <c r="U71" s="216">
        <v>6.6500000000000004E-2</v>
      </c>
      <c r="V71" s="221">
        <f t="shared" ref="V71:V78" si="24">5.056*$O$22*$O$20*T71/1000</f>
        <v>4.706232796160001E-4</v>
      </c>
      <c r="Y71" s="220" t="s">
        <v>238</v>
      </c>
      <c r="Z71" s="215">
        <v>2.22E+16</v>
      </c>
      <c r="AA71" s="211">
        <v>4.2699999999999996</v>
      </c>
      <c r="AB71" s="211">
        <f>$C$50*$AB$22*AA71/1000</f>
        <v>1.7271622422028803</v>
      </c>
      <c r="AC71" s="211">
        <f>+AB71*$AB$20</f>
        <v>1.2262851919640451E-2</v>
      </c>
      <c r="AD71" s="211">
        <v>3.6999999999999998E-2</v>
      </c>
      <c r="AE71" s="216">
        <f>$C$50*$AB$22*AD71/1000</f>
        <v>1.4966042848128002E-2</v>
      </c>
      <c r="AF71" s="216">
        <f>+AE71*$AB$20</f>
        <v>1.0625890422170882E-4</v>
      </c>
      <c r="AG71" s="211">
        <v>0.18</v>
      </c>
      <c r="AH71" s="216">
        <f>$C$50*$AB$22*AG71/1000</f>
        <v>7.2807776017920017E-2</v>
      </c>
      <c r="AI71" s="221">
        <f>+AH71*$AB$20</f>
        <v>5.1693520972723216E-4</v>
      </c>
      <c r="AL71" s="220" t="s">
        <v>238</v>
      </c>
      <c r="AM71" s="215">
        <v>2.22E+16</v>
      </c>
      <c r="AN71" s="211">
        <v>4.1159999999999997</v>
      </c>
      <c r="AO71" s="211">
        <f>$C$50*$AO$22*AN71/1000</f>
        <v>1.6654954716224579</v>
      </c>
      <c r="AP71" s="211">
        <f>+AO71*$AO$20</f>
        <v>1.1841672803235675E-2</v>
      </c>
      <c r="AQ71" s="211">
        <v>3.3000000000000002E-2</v>
      </c>
      <c r="AR71" s="216">
        <f t="shared" ref="AR71:AR78" si="25">$C$50*$AO$22*AQ71/1000</f>
        <v>1.3353097804553234E-2</v>
      </c>
      <c r="AS71" s="216">
        <f t="shared" ref="AS71:AS78" si="26">+AR71*$AO$20</f>
        <v>9.4940525390373496E-5</v>
      </c>
      <c r="AT71" s="211">
        <v>0.16450000000000001</v>
      </c>
      <c r="AU71" s="216">
        <f t="shared" ref="AU71:AU78" si="27">$C$50*$AO$22*AT71/1000</f>
        <v>6.6563169359060828E-2</v>
      </c>
      <c r="AV71" s="221">
        <f t="shared" ref="AV71:AV78" si="28">+AU71*$AO$20</f>
        <v>4.7326413414292251E-4</v>
      </c>
    </row>
    <row r="72" spans="1:48" ht="12.7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220" t="s">
        <v>239</v>
      </c>
      <c r="M72" s="215">
        <v>2200000</v>
      </c>
      <c r="N72" s="217"/>
      <c r="O72" s="217"/>
      <c r="P72" s="217"/>
      <c r="Q72" s="211">
        <v>0.14599999999999999</v>
      </c>
      <c r="R72" s="216">
        <v>5.91E-2</v>
      </c>
      <c r="S72" s="216">
        <f t="shared" si="23"/>
        <v>4.1896950502400004E-4</v>
      </c>
      <c r="T72" s="211">
        <v>2.3E-2</v>
      </c>
      <c r="U72" s="216">
        <v>9.4000000000000004E-3</v>
      </c>
      <c r="V72" s="221">
        <f t="shared" si="24"/>
        <v>6.6002045312000011E-5</v>
      </c>
      <c r="Y72" s="220" t="s">
        <v>239</v>
      </c>
      <c r="Z72" s="215">
        <v>2200000</v>
      </c>
      <c r="AA72" s="217"/>
      <c r="AB72" s="217"/>
      <c r="AC72" s="217"/>
      <c r="AD72" s="211">
        <v>0.15060000000000001</v>
      </c>
      <c r="AE72" s="216">
        <f>$C$50*$AB$22*AD72/1000</f>
        <v>6.0915839268326416E-2</v>
      </c>
      <c r="AF72" s="216">
        <f>+AE72*$AB$20</f>
        <v>4.3250245880511757E-4</v>
      </c>
      <c r="AG72" s="211">
        <v>2.8000000000000001E-2</v>
      </c>
      <c r="AH72" s="216">
        <f>$C$50*$AB$22*AG72/1000</f>
        <v>1.1325654047232004E-2</v>
      </c>
      <c r="AI72" s="221">
        <f>+AH72*$AB$20</f>
        <v>8.0412143735347235E-5</v>
      </c>
      <c r="AL72" s="220" t="s">
        <v>239</v>
      </c>
      <c r="AM72" s="215">
        <f>9.19*10^4</f>
        <v>91900</v>
      </c>
      <c r="AN72" s="217"/>
      <c r="AO72" s="217"/>
      <c r="AP72" s="217"/>
      <c r="AQ72" s="211">
        <v>0.14199999999999999</v>
      </c>
      <c r="AR72" s="216">
        <f t="shared" si="25"/>
        <v>5.7458784492319975E-2</v>
      </c>
      <c r="AS72" s="216">
        <f t="shared" si="26"/>
        <v>4.0853195774039503E-4</v>
      </c>
      <c r="AT72" s="211">
        <v>2.3E-2</v>
      </c>
      <c r="AU72" s="216">
        <f t="shared" si="27"/>
        <v>9.3067045304461929E-3</v>
      </c>
      <c r="AV72" s="221">
        <f t="shared" si="28"/>
        <v>6.6170669211472436E-5</v>
      </c>
    </row>
    <row r="73" spans="1:48" ht="12.7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220" t="s">
        <v>240</v>
      </c>
      <c r="M73" s="215">
        <v>1030000000000</v>
      </c>
      <c r="N73" s="211">
        <v>4.9240000000000004</v>
      </c>
      <c r="O73" s="211">
        <f>$C$50*$O$22*N73/1000</f>
        <v>1.9902033888633555</v>
      </c>
      <c r="P73" s="211">
        <f t="shared" ref="P73:P79" si="29">5.056*$O$22*$O$20*N73/1000</f>
        <v>1.4130177005056003E-2</v>
      </c>
      <c r="Q73" s="211">
        <v>3.2000000000000001E-2</v>
      </c>
      <c r="R73" s="216">
        <v>1.2999999999999999E-2</v>
      </c>
      <c r="S73" s="216">
        <f t="shared" si="23"/>
        <v>9.1828932608000011E-5</v>
      </c>
      <c r="T73" s="211">
        <v>0.04</v>
      </c>
      <c r="U73" s="216">
        <v>1.6E-2</v>
      </c>
      <c r="V73" s="221">
        <f t="shared" si="24"/>
        <v>1.1478616576000001E-4</v>
      </c>
      <c r="Y73" s="220" t="s">
        <v>240</v>
      </c>
      <c r="Z73" s="215">
        <v>1030000000000</v>
      </c>
      <c r="AA73" s="211">
        <v>4.84</v>
      </c>
      <c r="AB73" s="211">
        <f>$C$50*$AB$22*AA73/1000</f>
        <v>1.9577201995929605</v>
      </c>
      <c r="AC73" s="211">
        <f>+AB73*$AB$20</f>
        <v>1.3899813417110021E-2</v>
      </c>
      <c r="AD73" s="211">
        <v>3.2000000000000001E-2</v>
      </c>
      <c r="AE73" s="216">
        <f>$C$50*$AB$22*AD73/1000</f>
        <v>1.2943604625408004E-2</v>
      </c>
      <c r="AF73" s="216">
        <f>+AE73*$AB$20</f>
        <v>9.1899592840396832E-5</v>
      </c>
      <c r="AG73" s="211">
        <v>0.04</v>
      </c>
      <c r="AH73" s="216">
        <f>$C$50*$AB$22*AG73/1000</f>
        <v>1.6179505781760004E-2</v>
      </c>
      <c r="AI73" s="221">
        <f>+AH73*$AB$20</f>
        <v>1.1487449105049604E-4</v>
      </c>
      <c r="AL73" s="220" t="s">
        <v>240</v>
      </c>
      <c r="AM73" s="215">
        <v>1030000000000</v>
      </c>
      <c r="AN73" s="211">
        <v>4.367</v>
      </c>
      <c r="AO73" s="211">
        <f>$C$50*$AO$22*AN73/1000</f>
        <v>1.7670599428025449</v>
      </c>
      <c r="AP73" s="211">
        <f>+AO73*$AO$20</f>
        <v>1.2563796193326093E-2</v>
      </c>
      <c r="AQ73" s="211">
        <v>3.1E-2</v>
      </c>
      <c r="AR73" s="216">
        <f t="shared" si="25"/>
        <v>1.2543819149731825E-2</v>
      </c>
      <c r="AS73" s="216">
        <f t="shared" si="26"/>
        <v>8.9186554154593276E-5</v>
      </c>
      <c r="AT73" s="211">
        <v>3.9600000000000003E-2</v>
      </c>
      <c r="AU73" s="216">
        <f t="shared" si="27"/>
        <v>1.6023717365463885E-2</v>
      </c>
      <c r="AV73" s="221">
        <f t="shared" si="28"/>
        <v>1.1392863046844822E-4</v>
      </c>
    </row>
    <row r="74" spans="1:48" ht="12.7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220" t="s">
        <v>241</v>
      </c>
      <c r="M74" s="215">
        <v>687000000</v>
      </c>
      <c r="N74" s="211">
        <v>7.0000000000000007E-2</v>
      </c>
      <c r="O74" s="211">
        <f>$C$50*$O$22*N74/1000</f>
        <v>2.8292899516741445E-2</v>
      </c>
      <c r="P74" s="211">
        <f t="shared" si="29"/>
        <v>2.0087579008000006E-4</v>
      </c>
      <c r="Q74" s="211">
        <v>1.2E-2</v>
      </c>
      <c r="R74" s="216">
        <f>$C$50*$O$22*Q74/1000</f>
        <v>4.8502113457271042E-3</v>
      </c>
      <c r="S74" s="216">
        <f t="shared" si="23"/>
        <v>3.4435849728000004E-5</v>
      </c>
      <c r="T74" s="211">
        <v>1E-3</v>
      </c>
      <c r="U74" s="216">
        <v>2.0000000000000001E-4</v>
      </c>
      <c r="V74" s="221">
        <f t="shared" si="24"/>
        <v>2.8696541440000003E-6</v>
      </c>
      <c r="Y74" s="220" t="s">
        <v>241</v>
      </c>
      <c r="Z74" s="215">
        <v>687000000</v>
      </c>
      <c r="AA74" s="211">
        <v>7.0000000000000007E-2</v>
      </c>
      <c r="AB74" s="211">
        <f>$C$50*$AB$22*AA74/1000</f>
        <v>2.8314135118080012E-2</v>
      </c>
      <c r="AC74" s="211">
        <f>+AB74*$AB$20</f>
        <v>2.0103035933836811E-4</v>
      </c>
      <c r="AD74" s="217" t="s">
        <v>196</v>
      </c>
      <c r="AE74" s="218"/>
      <c r="AF74" s="218"/>
      <c r="AG74" s="217" t="s">
        <v>196</v>
      </c>
      <c r="AH74" s="218"/>
      <c r="AI74" s="222"/>
      <c r="AL74" s="220" t="s">
        <v>241</v>
      </c>
      <c r="AM74" s="215">
        <v>687000000</v>
      </c>
      <c r="AN74" s="211">
        <v>7.0000000000000007E-2</v>
      </c>
      <c r="AO74" s="211">
        <f>$C$50*$AO$22*AN74/1000</f>
        <v>2.832475291874929E-2</v>
      </c>
      <c r="AP74" s="211">
        <f>+AO74*$AO$20</f>
        <v>2.0138899325230746E-4</v>
      </c>
      <c r="AQ74" s="211">
        <v>1.2E-2</v>
      </c>
      <c r="AR74" s="216">
        <f t="shared" si="25"/>
        <v>4.8556719289284487E-3</v>
      </c>
      <c r="AS74" s="216">
        <f t="shared" si="26"/>
        <v>3.4523827414681273E-5</v>
      </c>
      <c r="AT74" s="211">
        <v>5.9999999999999995E-4</v>
      </c>
      <c r="AU74" s="216">
        <f t="shared" si="27"/>
        <v>2.4278359644642241E-4</v>
      </c>
      <c r="AV74" s="221">
        <f t="shared" si="28"/>
        <v>1.7261913707340634E-6</v>
      </c>
    </row>
    <row r="75" spans="1:48" ht="12.7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220" t="s">
        <v>242</v>
      </c>
      <c r="M75" s="215">
        <v>1610000</v>
      </c>
      <c r="N75" s="211">
        <v>5.8079999999999998</v>
      </c>
      <c r="O75" s="211">
        <v>2.347</v>
      </c>
      <c r="P75" s="211">
        <f t="shared" si="29"/>
        <v>1.6666951268352E-2</v>
      </c>
      <c r="Q75" s="211">
        <v>0.05</v>
      </c>
      <c r="R75" s="216">
        <f>$C$50*$O$22*Q75/1000</f>
        <v>2.0209213940529606E-2</v>
      </c>
      <c r="S75" s="216">
        <f t="shared" si="23"/>
        <v>1.4348270720000004E-4</v>
      </c>
      <c r="T75" s="211">
        <v>0.154</v>
      </c>
      <c r="U75" s="216">
        <v>6.2100000000000002E-2</v>
      </c>
      <c r="V75" s="221">
        <f t="shared" si="24"/>
        <v>4.4192673817600007E-4</v>
      </c>
      <c r="Y75" s="220" t="s">
        <v>242</v>
      </c>
      <c r="Z75" s="215">
        <v>1610000</v>
      </c>
      <c r="AA75" s="211">
        <v>5.7</v>
      </c>
      <c r="AB75" s="211">
        <f>$C$50*$AB$22*AA75/1000</f>
        <v>2.3055795739008005</v>
      </c>
      <c r="AC75" s="211">
        <f>+AB75*$AB$20</f>
        <v>1.6369614974695683E-2</v>
      </c>
      <c r="AD75" s="211">
        <v>2.8000000000000001E-2</v>
      </c>
      <c r="AE75" s="216">
        <f>$C$50*$AB$22*AD75/1000</f>
        <v>1.1325654047232004E-2</v>
      </c>
      <c r="AF75" s="216">
        <f>+AE75*$AB$20</f>
        <v>8.0412143735347235E-5</v>
      </c>
      <c r="AG75" s="211">
        <v>0.108</v>
      </c>
      <c r="AH75" s="216">
        <f>$C$50*$AB$22*AG75/1000</f>
        <v>4.3684665610752009E-2</v>
      </c>
      <c r="AI75" s="221">
        <f>+AH75*$AB$20</f>
        <v>3.1016112583633927E-4</v>
      </c>
      <c r="AL75" s="220" t="s">
        <v>242</v>
      </c>
      <c r="AM75" s="215">
        <v>1610000</v>
      </c>
      <c r="AN75" s="211">
        <v>5.82</v>
      </c>
      <c r="AO75" s="211">
        <f>$C$50*$AO$22*AN75/1000</f>
        <v>2.355000885530298</v>
      </c>
      <c r="AP75" s="211">
        <f>+AO75*$AO$20</f>
        <v>1.674405629612042E-2</v>
      </c>
      <c r="AQ75" s="211">
        <v>4.5999999999999999E-2</v>
      </c>
      <c r="AR75" s="216">
        <f t="shared" si="25"/>
        <v>1.8613409060892386E-2</v>
      </c>
      <c r="AS75" s="216">
        <f t="shared" si="26"/>
        <v>1.3234133842294487E-4</v>
      </c>
      <c r="AT75" s="211">
        <v>0.1565</v>
      </c>
      <c r="AU75" s="216">
        <f t="shared" si="27"/>
        <v>6.3326054739775192E-2</v>
      </c>
      <c r="AV75" s="221">
        <f t="shared" si="28"/>
        <v>4.5024824919980163E-4</v>
      </c>
    </row>
    <row r="76" spans="1:48" ht="12.7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220" t="s">
        <v>243</v>
      </c>
      <c r="M76" s="215">
        <v>1320</v>
      </c>
      <c r="N76" s="211">
        <v>5.0000000000000001E-3</v>
      </c>
      <c r="O76" s="211">
        <f>$C$50*$O$22*N76/1000</f>
        <v>2.0209213940529606E-3</v>
      </c>
      <c r="P76" s="211">
        <f t="shared" si="29"/>
        <v>1.4348270720000002E-5</v>
      </c>
      <c r="Q76" s="211">
        <v>0</v>
      </c>
      <c r="R76" s="216">
        <v>2.0000000000000001E-4</v>
      </c>
      <c r="S76" s="216">
        <f t="shared" si="23"/>
        <v>0</v>
      </c>
      <c r="T76" s="211">
        <v>1E-3</v>
      </c>
      <c r="U76" s="216">
        <v>2.9999999999999997E-4</v>
      </c>
      <c r="V76" s="221">
        <f t="shared" si="24"/>
        <v>2.8696541440000003E-6</v>
      </c>
      <c r="Y76" s="220" t="s">
        <v>243</v>
      </c>
      <c r="Z76" s="215">
        <v>1320</v>
      </c>
      <c r="AA76" s="217"/>
      <c r="AB76" s="217"/>
      <c r="AC76" s="217"/>
      <c r="AD76" s="211">
        <v>6.0000000000000001E-3</v>
      </c>
      <c r="AE76" s="216">
        <f>$C$50*$AB$22*AD76/1000</f>
        <v>2.4269258672640005E-3</v>
      </c>
      <c r="AF76" s="216">
        <f>+AE76*$AB$20</f>
        <v>1.7231173657574406E-5</v>
      </c>
      <c r="AG76" s="211">
        <v>1E-3</v>
      </c>
      <c r="AH76" s="216">
        <f>$C$50*$AB$22*AG76/1000</f>
        <v>4.0448764454400013E-4</v>
      </c>
      <c r="AI76" s="221">
        <f>+AH76*$AB$20</f>
        <v>2.871862276262401E-6</v>
      </c>
      <c r="AL76" s="220" t="s">
        <v>243</v>
      </c>
      <c r="AM76" s="215">
        <v>1320</v>
      </c>
      <c r="AN76" s="217"/>
      <c r="AO76" s="217"/>
      <c r="AP76" s="217"/>
      <c r="AQ76" s="211">
        <v>8.9999999999999993E-3</v>
      </c>
      <c r="AR76" s="216">
        <f t="shared" si="25"/>
        <v>3.6417539466963365E-3</v>
      </c>
      <c r="AS76" s="216">
        <f t="shared" si="26"/>
        <v>2.5892870561010953E-5</v>
      </c>
      <c r="AT76" s="211">
        <v>8.0000000000000004E-4</v>
      </c>
      <c r="AU76" s="216">
        <f t="shared" si="27"/>
        <v>3.2371146192856324E-4</v>
      </c>
      <c r="AV76" s="221">
        <f t="shared" si="28"/>
        <v>2.3015884943120847E-6</v>
      </c>
    </row>
    <row r="77" spans="1:48" ht="12.7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220" t="s">
        <v>244</v>
      </c>
      <c r="M77" s="215">
        <v>988000</v>
      </c>
      <c r="N77" s="211">
        <v>5.6639999999999997</v>
      </c>
      <c r="O77" s="211">
        <f>$C$50*$O$22*N77/1000</f>
        <v>2.2892997551831931</v>
      </c>
      <c r="P77" s="211">
        <f t="shared" si="29"/>
        <v>1.6253721071616004E-2</v>
      </c>
      <c r="Q77" s="211">
        <v>6.8000000000000005E-2</v>
      </c>
      <c r="R77" s="216">
        <f>$C$50*$O$22*Q77/1000</f>
        <v>2.7484530959120259E-2</v>
      </c>
      <c r="S77" s="216">
        <f t="shared" si="23"/>
        <v>1.9513648179200004E-4</v>
      </c>
      <c r="T77" s="211">
        <v>0.13500000000000001</v>
      </c>
      <c r="U77" s="216">
        <f>$C$50*$O$22*T77/1000</f>
        <v>5.456487763942993E-2</v>
      </c>
      <c r="V77" s="221">
        <f t="shared" si="24"/>
        <v>3.8740330944000013E-4</v>
      </c>
      <c r="Y77" s="220" t="s">
        <v>244</v>
      </c>
      <c r="Z77" s="215">
        <v>988000</v>
      </c>
      <c r="AA77" s="211">
        <v>5.67</v>
      </c>
      <c r="AB77" s="211">
        <f>$C$50*$AB$22*AA77/1000</f>
        <v>2.2934449445644804</v>
      </c>
      <c r="AC77" s="211">
        <f>+AB77*$AB$20</f>
        <v>1.6283459106407813E-2</v>
      </c>
      <c r="AD77" s="211">
        <v>6.6000000000000003E-2</v>
      </c>
      <c r="AE77" s="216">
        <f>$C$50*$AB$22*AD77/1000</f>
        <v>2.6696184539904008E-2</v>
      </c>
      <c r="AF77" s="216">
        <f>+AE77*$AB$20</f>
        <v>1.8954291023331847E-4</v>
      </c>
      <c r="AG77" s="211">
        <v>0.13700000000000001</v>
      </c>
      <c r="AH77" s="216">
        <f>$C$50*$AB$22*AG77/1000</f>
        <v>5.541480730252802E-2</v>
      </c>
      <c r="AI77" s="221">
        <f>+AH77*$AB$20</f>
        <v>3.9344513184794898E-4</v>
      </c>
      <c r="AL77" s="220" t="s">
        <v>244</v>
      </c>
      <c r="AM77" s="215">
        <v>988000</v>
      </c>
      <c r="AN77" s="211">
        <v>5.665</v>
      </c>
      <c r="AO77" s="211">
        <f>$C$50*$AO$22*AN77/1000</f>
        <v>2.2922817897816383</v>
      </c>
      <c r="AP77" s="211">
        <f>+AO77*$AO$20</f>
        <v>1.6298123525347447E-2</v>
      </c>
      <c r="AQ77" s="211">
        <v>6.3E-2</v>
      </c>
      <c r="AR77" s="216">
        <f t="shared" si="25"/>
        <v>2.5492277626874359E-2</v>
      </c>
      <c r="AS77" s="216">
        <f t="shared" si="26"/>
        <v>1.8125009392707669E-4</v>
      </c>
      <c r="AT77" s="211">
        <v>0.13519999999999999</v>
      </c>
      <c r="AU77" s="216">
        <f t="shared" si="27"/>
        <v>5.4707237065927186E-2</v>
      </c>
      <c r="AV77" s="221">
        <f t="shared" si="28"/>
        <v>3.8896845553874231E-4</v>
      </c>
    </row>
    <row r="78" spans="1:48" ht="12.7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220" t="s">
        <v>245</v>
      </c>
      <c r="M78" s="215">
        <v>3.96</v>
      </c>
      <c r="N78" s="211">
        <v>6.7530000000000001</v>
      </c>
      <c r="O78" s="211">
        <f>$C$50*$O$22*N78/1000</f>
        <v>2.7294564348079278</v>
      </c>
      <c r="P78" s="211">
        <f t="shared" si="29"/>
        <v>1.9378774434432002E-2</v>
      </c>
      <c r="Q78" s="211">
        <v>7.0000000000000001E-3</v>
      </c>
      <c r="R78" s="216">
        <v>2.7000000000000001E-3</v>
      </c>
      <c r="S78" s="216">
        <f t="shared" si="23"/>
        <v>2.0087579008000006E-5</v>
      </c>
      <c r="T78" s="211">
        <v>5.8000000000000003E-2</v>
      </c>
      <c r="U78" s="216">
        <v>2.35E-2</v>
      </c>
      <c r="V78" s="221">
        <f t="shared" si="24"/>
        <v>1.6643994035200004E-4</v>
      </c>
      <c r="Y78" s="220" t="s">
        <v>245</v>
      </c>
      <c r="Z78" s="215">
        <v>3.96</v>
      </c>
      <c r="AA78" s="211">
        <v>6.63</v>
      </c>
      <c r="AB78" s="211">
        <f>$C$50*$AB$22*AA78/1000</f>
        <v>2.6817530833267207</v>
      </c>
      <c r="AC78" s="211">
        <f>+AB78*$AB$20</f>
        <v>1.9040446891619718E-2</v>
      </c>
      <c r="AD78" s="211">
        <v>7.0000000000000001E-3</v>
      </c>
      <c r="AE78" s="216">
        <f>$C$50*$AB$22*AD78/1000</f>
        <v>2.831413511808001E-3</v>
      </c>
      <c r="AF78" s="216">
        <f>+AE78*$AB$20</f>
        <v>2.0103035933836809E-5</v>
      </c>
      <c r="AG78" s="211">
        <v>5.8000000000000003E-2</v>
      </c>
      <c r="AH78" s="216">
        <f>$C$50*$AB$22*AG78/1000</f>
        <v>2.3460283383552008E-2</v>
      </c>
      <c r="AI78" s="221">
        <f>+AH78*$AB$20</f>
        <v>1.6656801202321927E-4</v>
      </c>
      <c r="AL78" s="220" t="s">
        <v>245</v>
      </c>
      <c r="AM78" s="215">
        <v>3.96</v>
      </c>
      <c r="AN78" s="211">
        <v>6.742</v>
      </c>
      <c r="AO78" s="211">
        <f>$C$50*$AO$22*AN78/1000</f>
        <v>2.7280783454029671</v>
      </c>
      <c r="AP78" s="211">
        <f>+AO78*$AO$20</f>
        <v>1.9396637035815095E-2</v>
      </c>
      <c r="AQ78" s="211">
        <v>6.0000000000000001E-3</v>
      </c>
      <c r="AR78" s="216">
        <f t="shared" si="25"/>
        <v>2.4278359644642243E-3</v>
      </c>
      <c r="AS78" s="216">
        <f t="shared" si="26"/>
        <v>1.7261913707340637E-5</v>
      </c>
      <c r="AT78" s="211">
        <v>5.8200000000000002E-2</v>
      </c>
      <c r="AU78" s="216">
        <f t="shared" si="27"/>
        <v>2.3550008855302978E-2</v>
      </c>
      <c r="AV78" s="221">
        <f t="shared" si="28"/>
        <v>1.6744056296120417E-4</v>
      </c>
    </row>
    <row r="79" spans="1:48" ht="12.7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220" t="s">
        <v>246</v>
      </c>
      <c r="M79" s="215">
        <v>1.7799999999999999E-3</v>
      </c>
      <c r="N79" s="211">
        <v>7.3920000000000003</v>
      </c>
      <c r="O79" s="211">
        <v>2.9870000000000001</v>
      </c>
      <c r="P79" s="211">
        <f t="shared" si="29"/>
        <v>2.1212483432448002E-2</v>
      </c>
      <c r="Q79" s="217"/>
      <c r="R79" s="218"/>
      <c r="S79" s="218"/>
      <c r="T79" s="217"/>
      <c r="U79" s="217"/>
      <c r="V79" s="223"/>
      <c r="Y79" s="220" t="s">
        <v>246</v>
      </c>
      <c r="Z79" s="215">
        <v>1.7799999999999999E-3</v>
      </c>
      <c r="AA79" s="211">
        <v>7.39</v>
      </c>
      <c r="AB79" s="211">
        <f>$C$50*$AB$22*AA79/1000</f>
        <v>2.9891636931801604</v>
      </c>
      <c r="AC79" s="211">
        <f>+AB79*$AB$20</f>
        <v>2.1223062221579141E-2</v>
      </c>
      <c r="AD79" s="217"/>
      <c r="AE79" s="218"/>
      <c r="AF79" s="218"/>
      <c r="AG79" s="217" t="s">
        <v>196</v>
      </c>
      <c r="AH79" s="217"/>
      <c r="AI79" s="223"/>
      <c r="AL79" s="220" t="s">
        <v>246</v>
      </c>
      <c r="AM79" s="215">
        <v>1.7799999999999999E-3</v>
      </c>
      <c r="AN79" s="211">
        <v>7.3920000000000003</v>
      </c>
      <c r="AO79" s="211">
        <f>$C$50*$AO$22*AN79/1000</f>
        <v>2.9910939082199248</v>
      </c>
      <c r="AP79" s="211">
        <f>+AO79*$AO$20</f>
        <v>2.1266677687443666E-2</v>
      </c>
      <c r="AQ79" s="217"/>
      <c r="AR79" s="218"/>
      <c r="AS79" s="218"/>
      <c r="AT79" s="217"/>
      <c r="AU79" s="217"/>
      <c r="AV79" s="223"/>
    </row>
    <row r="80" spans="1:48" ht="12.7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220" t="s">
        <v>247</v>
      </c>
      <c r="M80" s="215">
        <v>2170</v>
      </c>
      <c r="N80" s="217"/>
      <c r="O80" s="217"/>
      <c r="P80" s="217"/>
      <c r="Q80" s="211">
        <v>0.45</v>
      </c>
      <c r="R80" s="216">
        <v>0.1817</v>
      </c>
      <c r="S80" s="216">
        <f>5.056*$O$22*$O$20*Q80/1000</f>
        <v>1.2913443648000004E-3</v>
      </c>
      <c r="T80" s="211">
        <v>6.4000000000000001E-2</v>
      </c>
      <c r="U80" s="216">
        <v>2.58E-2</v>
      </c>
      <c r="V80" s="221">
        <f>5.056*$O$22*$O$20*T80/1000</f>
        <v>1.8365786521600002E-4</v>
      </c>
      <c r="Y80" s="220" t="s">
        <v>247</v>
      </c>
      <c r="Z80" s="215">
        <v>2170</v>
      </c>
      <c r="AA80" s="217" t="s">
        <v>195</v>
      </c>
      <c r="AB80" s="217"/>
      <c r="AC80" s="217"/>
      <c r="AD80" s="211">
        <v>0.45500000000000002</v>
      </c>
      <c r="AE80" s="216">
        <f>$C$50*$AB$22*AD80/1000</f>
        <v>0.18404187826752005</v>
      </c>
      <c r="AF80" s="216">
        <f>+AE80*$AB$20</f>
        <v>1.3066973356993924E-3</v>
      </c>
      <c r="AG80" s="211">
        <v>6.4000000000000001E-2</v>
      </c>
      <c r="AH80" s="216">
        <f>$C$50*$AB$22*AG80/1000</f>
        <v>2.5887209250816008E-2</v>
      </c>
      <c r="AI80" s="221">
        <f>+AH80*$AB$20</f>
        <v>1.8379918568079366E-4</v>
      </c>
      <c r="AL80" s="220" t="s">
        <v>247</v>
      </c>
      <c r="AM80" s="215">
        <v>2170</v>
      </c>
      <c r="AN80" s="217"/>
      <c r="AO80" s="217"/>
      <c r="AP80" s="217"/>
      <c r="AQ80" s="211">
        <v>0.45</v>
      </c>
      <c r="AR80" s="216">
        <f>$C$50*$AO$22*AQ80/1000</f>
        <v>0.18208769733481686</v>
      </c>
      <c r="AS80" s="216">
        <f>+AR80*$AO$20</f>
        <v>1.2946435280505478E-3</v>
      </c>
      <c r="AT80" s="211">
        <v>6.3700000000000007E-2</v>
      </c>
      <c r="AU80" s="216">
        <f>$C$50*$AO$22*AT80/1000</f>
        <v>2.5775525156061855E-2</v>
      </c>
      <c r="AV80" s="221">
        <f>+AU80*$AO$20</f>
        <v>1.832639838595998E-4</v>
      </c>
    </row>
    <row r="81" spans="1:48" ht="12.7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220" t="s">
        <v>248</v>
      </c>
      <c r="M81" s="215">
        <v>128</v>
      </c>
      <c r="N81" s="211">
        <v>6.5490000000000004</v>
      </c>
      <c r="O81" s="211">
        <f>$C$50*$O$22*N81/1000</f>
        <v>2.6470028419305676</v>
      </c>
      <c r="P81" s="211">
        <f>5.056*$O$22*$O$20*N81/1000</f>
        <v>1.8793364989056007E-2</v>
      </c>
      <c r="Q81" s="211">
        <v>1.2999999999999999E-2</v>
      </c>
      <c r="R81" s="216">
        <f>$C$50*$O$22*Q81/1000</f>
        <v>5.254395624537697E-3</v>
      </c>
      <c r="S81" s="216">
        <f>5.056*$O$22*$O$20*Q81/1000</f>
        <v>3.7305503872000001E-5</v>
      </c>
      <c r="T81" s="211">
        <v>4.7E-2</v>
      </c>
      <c r="U81" s="216">
        <v>1.9099999999999999E-2</v>
      </c>
      <c r="V81" s="221">
        <f>5.056*$O$22*$O$20*T81/1000</f>
        <v>1.3487374476800002E-4</v>
      </c>
      <c r="Y81" s="220" t="s">
        <v>248</v>
      </c>
      <c r="Z81" s="215">
        <v>128</v>
      </c>
      <c r="AA81" s="211">
        <v>6.54</v>
      </c>
      <c r="AB81" s="211">
        <f>$C$50*$AB$22*AA81/1000</f>
        <v>2.6453491953177606</v>
      </c>
      <c r="AC81" s="211">
        <f>+AB81*$AB$20</f>
        <v>1.8781979286756102E-2</v>
      </c>
      <c r="AD81" s="211">
        <v>1E-3</v>
      </c>
      <c r="AE81" s="216">
        <f>$C$50*$AB$22*AD81/1000</f>
        <v>4.0448764454400013E-4</v>
      </c>
      <c r="AF81" s="216">
        <f>+AE81*$AB$20</f>
        <v>2.871862276262401E-6</v>
      </c>
      <c r="AG81" s="211">
        <v>4.7E-2</v>
      </c>
      <c r="AH81" s="216">
        <f>$C$50*$AB$22*AG81/1000</f>
        <v>1.9010919293568004E-2</v>
      </c>
      <c r="AI81" s="221">
        <f>+AH81*$AB$20</f>
        <v>1.3497752698433285E-4</v>
      </c>
      <c r="AL81" s="220" t="s">
        <v>248</v>
      </c>
      <c r="AM81" s="215">
        <v>128</v>
      </c>
      <c r="AN81" s="211">
        <v>6.5490000000000004</v>
      </c>
      <c r="AO81" s="211">
        <f>$C$50*$AO$22*AN81/1000</f>
        <v>2.649982955212701</v>
      </c>
      <c r="AP81" s="211">
        <f>+AO81*$AO$20</f>
        <v>1.8841378811562302E-2</v>
      </c>
      <c r="AQ81" s="211">
        <v>0</v>
      </c>
      <c r="AR81" s="216">
        <f>$C$50*$AO$22*AQ81/1000</f>
        <v>0</v>
      </c>
      <c r="AS81" s="216">
        <f>+AR81*$AO$20</f>
        <v>0</v>
      </c>
      <c r="AT81" s="211">
        <v>4.5600000000000002E-2</v>
      </c>
      <c r="AU81" s="216">
        <f>$C$50*$AO$22*AT81/1000</f>
        <v>1.8451553329928108E-2</v>
      </c>
      <c r="AV81" s="221">
        <f>+AU81*$AO$20</f>
        <v>1.3119054417578884E-4</v>
      </c>
    </row>
    <row r="82" spans="1:48" ht="12.7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220" t="s">
        <v>249</v>
      </c>
      <c r="M82" s="215">
        <v>51.6</v>
      </c>
      <c r="N82" s="211">
        <v>2.1000000000000001E-2</v>
      </c>
      <c r="O82" s="211">
        <f>$C$50*$O$22*N82/1000</f>
        <v>8.4878698550224334E-3</v>
      </c>
      <c r="P82" s="211">
        <f>5.056*$O$22*$O$20*N82/1000</f>
        <v>6.0262737024000017E-5</v>
      </c>
      <c r="Q82" s="217"/>
      <c r="R82" s="218"/>
      <c r="S82" s="218"/>
      <c r="T82" s="217"/>
      <c r="U82" s="217"/>
      <c r="V82" s="223"/>
      <c r="Y82" s="220" t="s">
        <v>249</v>
      </c>
      <c r="Z82" s="215">
        <v>51.6</v>
      </c>
      <c r="AA82" s="217"/>
      <c r="AB82" s="217"/>
      <c r="AC82" s="217"/>
      <c r="AD82" s="217"/>
      <c r="AE82" s="218"/>
      <c r="AF82" s="218"/>
      <c r="AG82" s="217"/>
      <c r="AH82" s="217"/>
      <c r="AI82" s="223"/>
      <c r="AL82" s="220" t="s">
        <v>249</v>
      </c>
      <c r="AM82" s="215">
        <v>51.6</v>
      </c>
      <c r="AN82" s="211">
        <v>2.1000000000000001E-2</v>
      </c>
      <c r="AO82" s="211">
        <f>$C$50*$AO$22*AN82/1000</f>
        <v>8.4974258756247874E-3</v>
      </c>
      <c r="AP82" s="211">
        <f>+AO82*$AO$20</f>
        <v>6.0416697975692236E-5</v>
      </c>
      <c r="AQ82" s="211">
        <v>0</v>
      </c>
      <c r="AR82" s="216">
        <f>$C$50*$AO$22*AQ82/1000</f>
        <v>0</v>
      </c>
      <c r="AS82" s="216">
        <f>+AR82*$AO$20</f>
        <v>0</v>
      </c>
      <c r="AT82" s="211">
        <v>4.4900000000000002E-2</v>
      </c>
      <c r="AU82" s="211">
        <f>$C$50*$AO$22*AT82/1000</f>
        <v>1.8168305800740615E-2</v>
      </c>
      <c r="AV82" s="214">
        <f>+AU82*$AO$20</f>
        <v>1.2917665424326576E-4</v>
      </c>
    </row>
    <row r="83" spans="1:48" ht="12.7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220" t="s">
        <v>250</v>
      </c>
      <c r="M83" s="215">
        <v>286</v>
      </c>
      <c r="N83" s="217"/>
      <c r="O83" s="217"/>
      <c r="P83" s="217"/>
      <c r="Q83" s="211">
        <v>0.495</v>
      </c>
      <c r="R83" s="216">
        <v>0.20019999999999999</v>
      </c>
      <c r="S83" s="216">
        <f>5.056*$O$22*$O$20*Q83/1000</f>
        <v>1.4204788012800002E-3</v>
      </c>
      <c r="T83" s="211">
        <v>2E-3</v>
      </c>
      <c r="U83" s="216">
        <v>8.9999999999999998E-4</v>
      </c>
      <c r="V83" s="221">
        <f>5.056*$O$22*$O$20*T83/1000</f>
        <v>5.7393082880000007E-6</v>
      </c>
      <c r="Y83" s="220" t="s">
        <v>250</v>
      </c>
      <c r="Z83" s="215">
        <v>286</v>
      </c>
      <c r="AA83" s="217"/>
      <c r="AB83" s="217"/>
      <c r="AC83" s="217"/>
      <c r="AD83" s="211">
        <v>0.49399999999999999</v>
      </c>
      <c r="AE83" s="216">
        <f>$C$50*$AB$22*AD83/1000</f>
        <v>0.19981689640473604</v>
      </c>
      <c r="AF83" s="216">
        <f>+AE83*$AB$20</f>
        <v>1.418699964473626E-3</v>
      </c>
      <c r="AG83" s="211">
        <v>2E-3</v>
      </c>
      <c r="AH83" s="216">
        <f>$C$50*$AB$22*AG83/1000</f>
        <v>8.0897528908800025E-4</v>
      </c>
      <c r="AI83" s="221">
        <f>+AH83*$AB$20</f>
        <v>5.743724552524802E-6</v>
      </c>
      <c r="AL83" s="220" t="s">
        <v>250</v>
      </c>
      <c r="AM83" s="215">
        <v>286</v>
      </c>
      <c r="AN83" s="217"/>
      <c r="AO83" s="217"/>
      <c r="AP83" s="217"/>
      <c r="AQ83" s="211">
        <v>0.49199999999999999</v>
      </c>
      <c r="AR83" s="216">
        <f>$C$50*$AO$22*AQ83/1000</f>
        <v>0.1990825490860664</v>
      </c>
      <c r="AS83" s="216">
        <f>+AR83*$AO$20</f>
        <v>1.4154769240019322E-3</v>
      </c>
      <c r="AT83" s="211">
        <v>6.5799999999999997E-2</v>
      </c>
      <c r="AU83" s="216">
        <f>$C$50*$AO$22*AT83/1000</f>
        <v>2.6625267743624326E-2</v>
      </c>
      <c r="AV83" s="221">
        <f>+AU83*$AO$20</f>
        <v>1.8930565365716896E-4</v>
      </c>
    </row>
    <row r="84" spans="1:48" ht="12.7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220" t="s">
        <v>251</v>
      </c>
      <c r="M84" s="37"/>
      <c r="N84" s="39"/>
      <c r="O84" s="211">
        <v>16.690000000000001</v>
      </c>
      <c r="P84" s="216">
        <f>+SUM(P71:P83)</f>
        <v>0.11851671614720002</v>
      </c>
      <c r="Q84" s="39"/>
      <c r="R84" s="216">
        <v>0.52649999999999997</v>
      </c>
      <c r="S84" s="216">
        <f>+SUM(S71:S83)</f>
        <v>3.7362896954880008E-3</v>
      </c>
      <c r="T84" s="39"/>
      <c r="U84" s="216">
        <v>0.28070000000000001</v>
      </c>
      <c r="V84" s="221">
        <f>+SUM(V71:V83)</f>
        <v>1.9771917052160003E-3</v>
      </c>
      <c r="Y84" s="220" t="s">
        <v>251</v>
      </c>
      <c r="Z84" s="37"/>
      <c r="AA84" s="39"/>
      <c r="AB84" s="211">
        <f>+SUM(AB71:AB83)</f>
        <v>16.628487067203842</v>
      </c>
      <c r="AC84" s="216">
        <f>+SUM(AC71:AC83)</f>
        <v>0.1180622581771473</v>
      </c>
      <c r="AD84" s="39"/>
      <c r="AE84" s="211">
        <f>+SUM(AE71:AE83)</f>
        <v>0.51636892702487047</v>
      </c>
      <c r="AF84" s="216">
        <f>+SUM(AF71:AF83)</f>
        <v>3.6662193818765808E-3</v>
      </c>
      <c r="AG84" s="39"/>
      <c r="AH84" s="211">
        <f>+SUM(AH71:AH83)</f>
        <v>0.26898428362176008</v>
      </c>
      <c r="AI84" s="216">
        <f>+SUM(AI71:AI83)</f>
        <v>1.9097884137144962E-3</v>
      </c>
      <c r="AL84" s="220" t="s">
        <v>251</v>
      </c>
      <c r="AM84" s="37"/>
      <c r="AN84" s="39"/>
      <c r="AO84" s="211">
        <f>+SUM(AO71:AO83)</f>
        <v>16.485815477366906</v>
      </c>
      <c r="AP84" s="216">
        <f>+SUM(AP71:AP83)</f>
        <v>0.11721414804407872</v>
      </c>
      <c r="AQ84" s="39"/>
      <c r="AR84" s="216">
        <f>+SUM(AR71:AR83)</f>
        <v>0.51955689639534408</v>
      </c>
      <c r="AS84" s="216">
        <f>+SUM(AS71:AS83)</f>
        <v>3.6940495333708965E-3</v>
      </c>
      <c r="AT84" s="39"/>
      <c r="AU84" s="216">
        <f>+SUM(AU71:AU83)</f>
        <v>0.3230640390047062</v>
      </c>
      <c r="AV84" s="221">
        <f>+SUM(AV71:AV83)</f>
        <v>2.296985317323461E-3</v>
      </c>
    </row>
    <row r="85" spans="1:48" ht="12.7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220" t="s">
        <v>252</v>
      </c>
      <c r="M85" s="37"/>
      <c r="N85" s="39"/>
      <c r="O85" s="212">
        <f>+SUM(O71:O77)</f>
        <v>8.3196310879841171</v>
      </c>
      <c r="P85" s="219">
        <f>+SUM(P71:P77)</f>
        <v>5.9071830554240007E-2</v>
      </c>
      <c r="Q85" s="39"/>
      <c r="R85" s="219">
        <f>+SUM(R71:R77)</f>
        <v>0.13656530033088413</v>
      </c>
      <c r="S85" s="219">
        <f>+SUM(S71:S77)</f>
        <v>9.6707344652800017E-4</v>
      </c>
      <c r="T85" s="39"/>
      <c r="U85" s="219">
        <f>+SUM(U71:U77)</f>
        <v>0.20906487763942994</v>
      </c>
      <c r="V85" s="224">
        <f>+SUM(V71:V77)</f>
        <v>1.4864808465920002E-3</v>
      </c>
      <c r="Y85" s="220" t="s">
        <v>252</v>
      </c>
      <c r="Z85" s="37"/>
      <c r="AA85" s="39"/>
      <c r="AB85" s="212">
        <f>+SUM(AB71:AB77)</f>
        <v>8.3122210953792024</v>
      </c>
      <c r="AC85" s="219">
        <f>+SUM(AC71:AC77)</f>
        <v>5.9016769777192335E-2</v>
      </c>
      <c r="AD85" s="39"/>
      <c r="AE85" s="212">
        <f>+SUM(AE71:AE77)</f>
        <v>0.12927425119626243</v>
      </c>
      <c r="AF85" s="219">
        <f>+SUM(AF71:AF77)</f>
        <v>9.1784718349346333E-4</v>
      </c>
      <c r="AG85" s="39"/>
      <c r="AH85" s="212">
        <f>+SUM(AH71:AH77)</f>
        <v>0.19981689640473604</v>
      </c>
      <c r="AI85" s="219">
        <f>+SUM(AI71:AI77)</f>
        <v>1.4186999644736258E-3</v>
      </c>
      <c r="AL85" s="220" t="s">
        <v>252</v>
      </c>
      <c r="AM85" s="37"/>
      <c r="AN85" s="39"/>
      <c r="AO85" s="212">
        <f>+SUM(AO71:AO77)</f>
        <v>8.1081628426556875</v>
      </c>
      <c r="AP85" s="212">
        <f>+SUM(AP71:AP77)</f>
        <v>5.7649037811281945E-2</v>
      </c>
      <c r="AQ85" s="39"/>
      <c r="AR85" s="212">
        <f>+SUM(AR71:AR77)</f>
        <v>0.13595881400999657</v>
      </c>
      <c r="AS85" s="212">
        <f>+SUM(AS71:AS77)</f>
        <v>9.6666716761107567E-4</v>
      </c>
      <c r="AT85" s="39"/>
      <c r="AU85" s="212">
        <f>+SUM(AU71:AU77)</f>
        <v>0.21049337811904828</v>
      </c>
      <c r="AV85" s="212">
        <f>+SUM(AV71:AV77)</f>
        <v>1.4966079184264333E-3</v>
      </c>
    </row>
    <row r="86" spans="1:48" ht="12.7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36"/>
      <c r="M86" s="37"/>
      <c r="N86" s="37"/>
      <c r="O86" s="37"/>
      <c r="P86" s="37"/>
      <c r="Q86" s="37"/>
      <c r="R86" s="37"/>
      <c r="S86" s="37"/>
      <c r="T86" s="37"/>
      <c r="U86" s="37"/>
      <c r="V86" s="38"/>
      <c r="Y86" s="36"/>
      <c r="Z86" s="37"/>
      <c r="AA86" s="37"/>
      <c r="AB86" s="37"/>
      <c r="AC86" s="37"/>
      <c r="AD86" s="37"/>
      <c r="AE86" s="37"/>
      <c r="AF86" s="37"/>
      <c r="AG86" s="37"/>
      <c r="AH86" s="37"/>
      <c r="AI86" s="38"/>
      <c r="AL86" s="36"/>
      <c r="AM86" s="37"/>
      <c r="AN86" s="37"/>
      <c r="AO86" s="37"/>
      <c r="AP86" s="37"/>
      <c r="AQ86" s="37"/>
      <c r="AR86" s="37"/>
      <c r="AS86" s="37"/>
      <c r="AT86" s="37"/>
      <c r="AU86" s="37"/>
      <c r="AV86" s="38"/>
    </row>
    <row r="87" spans="1:48" ht="12.7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220" t="s">
        <v>3</v>
      </c>
      <c r="M87" s="37"/>
      <c r="N87" s="39"/>
      <c r="O87" s="211">
        <f>+O84+O68</f>
        <v>19.385000000000002</v>
      </c>
      <c r="P87" s="211">
        <f>+P84+P68</f>
        <v>2.7945167161472</v>
      </c>
      <c r="Q87" s="39"/>
      <c r="R87" s="211">
        <f>+R84+R68</f>
        <v>0.66942011463483198</v>
      </c>
      <c r="S87" s="216">
        <v>0.1457</v>
      </c>
      <c r="T87" s="200"/>
      <c r="U87" s="211">
        <f>+U84+U68</f>
        <v>0.39108250678535628</v>
      </c>
      <c r="V87" s="221">
        <f>+V68+V84</f>
        <v>0.11157598269239623</v>
      </c>
      <c r="Y87" s="220" t="s">
        <v>3</v>
      </c>
      <c r="Z87" s="37"/>
      <c r="AA87" s="39"/>
      <c r="AB87" s="211">
        <f>+AB68+AB84</f>
        <v>19.305588542618306</v>
      </c>
      <c r="AC87" s="211">
        <f>+AC68+AC84</f>
        <v>2.7761563131161693</v>
      </c>
      <c r="AD87" s="39"/>
      <c r="AE87" s="211">
        <f>+AE68+AE84</f>
        <v>0.65949040824445215</v>
      </c>
      <c r="AF87" s="211">
        <f>+AF68+AF84</f>
        <v>0.14577153808479928</v>
      </c>
      <c r="AG87" s="200"/>
      <c r="AH87" s="211">
        <f>+AH68+AH84</f>
        <v>0.38044449446466022</v>
      </c>
      <c r="AI87" s="211">
        <f>+AI68+AI84</f>
        <v>0.11257863175963004</v>
      </c>
      <c r="AL87" s="220" t="s">
        <v>3</v>
      </c>
      <c r="AM87" s="37"/>
      <c r="AN87" s="39"/>
      <c r="AO87" s="211">
        <f>+AO68+AO84</f>
        <v>19.183133346377591</v>
      </c>
      <c r="AP87" s="211">
        <f>+AP68+AP84</f>
        <v>2.7951922479339562</v>
      </c>
      <c r="AQ87" s="39"/>
      <c r="AR87" s="211">
        <f>+AR68+AR84</f>
        <v>0.66291877473426941</v>
      </c>
      <c r="AS87" s="216">
        <f>+AS68+AS84</f>
        <v>0.14602802320460614</v>
      </c>
      <c r="AT87" s="200"/>
      <c r="AU87" s="211">
        <f>+AU68+AU84</f>
        <v>0.43344890933239499</v>
      </c>
      <c r="AV87" s="221">
        <f>+AV68+AV84</f>
        <v>0.1118903961247627</v>
      </c>
    </row>
    <row r="88" spans="1:48" ht="12.7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220" t="s">
        <v>237</v>
      </c>
      <c r="M88" s="37"/>
      <c r="N88" s="39"/>
      <c r="O88" s="211">
        <f>+O69+O84</f>
        <v>17.846</v>
      </c>
      <c r="P88" s="211">
        <f>+P69+P84</f>
        <v>1.2665167161472</v>
      </c>
      <c r="Q88" s="39"/>
      <c r="R88" s="211">
        <f>+R69+R84</f>
        <v>0.5834387827655807</v>
      </c>
      <c r="S88" s="216">
        <f>+S69+S84</f>
        <v>6.0336289695488002E-2</v>
      </c>
      <c r="T88" s="200"/>
      <c r="U88" s="211">
        <f>+U69+U84</f>
        <v>0.28296113920434457</v>
      </c>
      <c r="V88" s="221">
        <f>+V69+V84</f>
        <v>4.2222768212097301E-3</v>
      </c>
      <c r="Y88" s="220" t="s">
        <v>237</v>
      </c>
      <c r="Z88" s="37"/>
      <c r="AA88" s="39"/>
      <c r="AB88" s="211">
        <f>+AB69+AB85</f>
        <v>9.4545346523359122</v>
      </c>
      <c r="AC88" s="211">
        <f>+AC69+AC85</f>
        <v>1.1932199004795105</v>
      </c>
      <c r="AD88" s="39"/>
      <c r="AE88" s="211">
        <f>+AE69+AE85</f>
        <v>0.18662817226673437</v>
      </c>
      <c r="AF88" s="211">
        <f>+AF69+AF85</f>
        <v>5.7864555414365054E-2</v>
      </c>
      <c r="AG88" s="200"/>
      <c r="AH88" s="211">
        <f>+AH69+AH85</f>
        <v>0.20226829377449496</v>
      </c>
      <c r="AI88" s="211">
        <f>+AI69+AI85</f>
        <v>3.8526924129072505E-3</v>
      </c>
      <c r="AL88" s="220" t="s">
        <v>237</v>
      </c>
      <c r="AM88" s="37"/>
      <c r="AN88" s="39"/>
      <c r="AO88" s="211">
        <f>+AO69+AO85</f>
        <v>9.2648754519047856</v>
      </c>
      <c r="AP88" s="211">
        <f>+AP69+AP85</f>
        <v>1.2060680176520646</v>
      </c>
      <c r="AQ88" s="39"/>
      <c r="AR88" s="211">
        <f>+AR69+AR85</f>
        <v>0.19291337937291467</v>
      </c>
      <c r="AS88" s="216">
        <f>+AS69+AS85</f>
        <v>5.7512868296877052E-2</v>
      </c>
      <c r="AT88" s="200"/>
      <c r="AU88" s="211">
        <f>+AU69+AU85</f>
        <v>0.21263310764649493</v>
      </c>
      <c r="AV88" s="221">
        <f>+AV69+AV85</f>
        <v>3.6209955851612876E-3</v>
      </c>
    </row>
    <row r="89" spans="1:48" ht="12.75" customHeight="1" thickBot="1" x14ac:dyDescent="0.3">
      <c r="L89" s="41"/>
      <c r="M89" s="45"/>
      <c r="N89" s="45"/>
      <c r="O89" s="45"/>
      <c r="P89" s="45"/>
      <c r="Q89" s="45"/>
      <c r="R89" s="45"/>
      <c r="S89" s="45"/>
      <c r="T89" s="45"/>
      <c r="U89" s="45"/>
      <c r="V89" s="46"/>
      <c r="Y89" s="41"/>
      <c r="Z89" s="45"/>
      <c r="AA89" s="45"/>
      <c r="AB89" s="45"/>
      <c r="AC89" s="45"/>
      <c r="AD89" s="45"/>
      <c r="AE89" s="45"/>
      <c r="AF89" s="45"/>
      <c r="AG89" s="45"/>
      <c r="AH89" s="45"/>
      <c r="AI89" s="46"/>
      <c r="AL89" s="41"/>
      <c r="AM89" s="45"/>
      <c r="AN89" s="45"/>
      <c r="AO89" s="45"/>
      <c r="AP89" s="45"/>
      <c r="AQ89" s="45"/>
      <c r="AR89" s="45"/>
      <c r="AS89" s="45"/>
      <c r="AT89" s="45"/>
      <c r="AU89" s="45"/>
      <c r="AV89" s="46"/>
    </row>
    <row r="119" spans="11:48" ht="12.75" customHeight="1" x14ac:dyDescent="0.25">
      <c r="AL119" s="36"/>
      <c r="AM119" s="37"/>
      <c r="AN119" s="37"/>
      <c r="AO119" s="37"/>
      <c r="AP119" s="37"/>
      <c r="AQ119" s="37"/>
      <c r="AR119" s="37"/>
      <c r="AS119" s="37"/>
      <c r="AT119" s="37"/>
      <c r="AU119" s="37"/>
      <c r="AV119" s="38"/>
    </row>
    <row r="120" spans="11:48" ht="12.75" customHeight="1" x14ac:dyDescent="0.25"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Y120" s="36"/>
      <c r="Z120" s="37"/>
      <c r="AA120" s="37"/>
      <c r="AB120" s="37"/>
      <c r="AC120" s="37"/>
      <c r="AD120" s="37"/>
      <c r="AE120" s="37"/>
      <c r="AF120" s="37"/>
      <c r="AG120" s="37"/>
      <c r="AH120" s="37"/>
      <c r="AI120" s="38"/>
      <c r="AL120" s="36"/>
      <c r="AM120" s="37"/>
      <c r="AN120" s="37"/>
      <c r="AO120" s="37"/>
      <c r="AP120" s="37"/>
      <c r="AQ120" s="37"/>
      <c r="AR120" s="37"/>
      <c r="AS120" s="37"/>
      <c r="AT120" s="37"/>
      <c r="AU120" s="37"/>
      <c r="AV120" s="38"/>
    </row>
    <row r="121" spans="11:48" ht="12.75" customHeight="1" x14ac:dyDescent="0.25"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Y121" s="36"/>
      <c r="Z121" s="37"/>
      <c r="AA121" s="37"/>
      <c r="AB121" s="37"/>
      <c r="AC121" s="37"/>
      <c r="AD121" s="37"/>
      <c r="AE121" s="37"/>
      <c r="AF121" s="37"/>
      <c r="AG121" s="37"/>
      <c r="AH121" s="37"/>
      <c r="AI121" s="38"/>
      <c r="AL121" s="36"/>
      <c r="AM121" s="37"/>
      <c r="AN121" s="37"/>
      <c r="AO121" s="37"/>
      <c r="AP121" s="37"/>
      <c r="AQ121" s="37"/>
      <c r="AR121" s="37"/>
      <c r="AS121" s="37"/>
      <c r="AT121" s="37"/>
      <c r="AU121" s="37"/>
      <c r="AV121" s="38"/>
    </row>
    <row r="122" spans="11:48" ht="12.75" customHeight="1" x14ac:dyDescent="0.25"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Y122" s="36"/>
      <c r="Z122" s="37"/>
      <c r="AA122" s="37"/>
      <c r="AB122" s="37"/>
      <c r="AC122" s="37"/>
      <c r="AD122" s="37"/>
      <c r="AE122" s="37"/>
      <c r="AF122" s="37"/>
      <c r="AG122" s="37"/>
      <c r="AH122" s="37"/>
      <c r="AI122" s="38"/>
      <c r="AL122" s="36"/>
      <c r="AM122" s="37"/>
      <c r="AN122" s="37"/>
      <c r="AO122" s="37"/>
      <c r="AP122" s="37"/>
      <c r="AQ122" s="37"/>
      <c r="AR122" s="37"/>
      <c r="AS122" s="37"/>
      <c r="AT122" s="37"/>
      <c r="AU122" s="37"/>
      <c r="AV122" s="38"/>
    </row>
    <row r="123" spans="11:48" ht="12.75" customHeight="1" x14ac:dyDescent="0.25"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Y123" s="36"/>
      <c r="Z123" s="37"/>
      <c r="AA123" s="37"/>
      <c r="AB123" s="37"/>
      <c r="AC123" s="37"/>
      <c r="AD123" s="37"/>
      <c r="AE123" s="37"/>
      <c r="AF123" s="37"/>
      <c r="AG123" s="37"/>
      <c r="AH123" s="37"/>
      <c r="AI123" s="38"/>
      <c r="AL123" s="36"/>
      <c r="AM123" s="37"/>
      <c r="AN123" s="37"/>
      <c r="AO123" s="37"/>
      <c r="AP123" s="37"/>
      <c r="AQ123" s="37"/>
      <c r="AR123" s="37"/>
      <c r="AS123" s="37"/>
      <c r="AT123" s="37"/>
      <c r="AU123" s="37"/>
      <c r="AV123" s="38"/>
    </row>
    <row r="124" spans="11:48" ht="12.75" customHeight="1" x14ac:dyDescent="0.25"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Y124" s="36"/>
      <c r="Z124" s="37"/>
      <c r="AA124" s="37"/>
      <c r="AB124" s="37"/>
      <c r="AC124" s="37"/>
      <c r="AD124" s="37"/>
      <c r="AE124" s="37"/>
      <c r="AF124" s="37"/>
      <c r="AG124" s="37"/>
      <c r="AH124" s="37"/>
      <c r="AI124" s="38"/>
      <c r="AL124" s="36"/>
      <c r="AM124" s="37"/>
      <c r="AN124" s="37"/>
      <c r="AO124" s="37"/>
      <c r="AP124" s="37"/>
      <c r="AQ124" s="37"/>
      <c r="AR124" s="37"/>
      <c r="AS124" s="37"/>
      <c r="AT124" s="37"/>
      <c r="AU124" s="37"/>
      <c r="AV124" s="38"/>
    </row>
    <row r="125" spans="11:48" ht="12.75" customHeight="1" thickBot="1" x14ac:dyDescent="0.3"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Y125" s="41"/>
      <c r="Z125" s="45"/>
      <c r="AA125" s="45"/>
      <c r="AB125" s="45"/>
      <c r="AC125" s="45"/>
      <c r="AD125" s="45"/>
      <c r="AE125" s="45"/>
      <c r="AF125" s="45"/>
      <c r="AG125" s="45"/>
      <c r="AH125" s="45"/>
      <c r="AI125" s="46"/>
      <c r="AL125" s="41"/>
      <c r="AM125" s="45"/>
      <c r="AN125" s="45"/>
      <c r="AO125" s="45"/>
      <c r="AP125" s="45"/>
      <c r="AQ125" s="45"/>
      <c r="AR125" s="45"/>
      <c r="AS125" s="45"/>
      <c r="AT125" s="45"/>
      <c r="AU125" s="45"/>
      <c r="AV125" s="46"/>
    </row>
    <row r="126" spans="11:48" ht="12.75" customHeight="1" x14ac:dyDescent="0.25"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</row>
  </sheetData>
  <mergeCells count="43">
    <mergeCell ref="AA51:AC51"/>
    <mergeCell ref="AD51:AF51"/>
    <mergeCell ref="L24:P24"/>
    <mergeCell ref="R33:S33"/>
    <mergeCell ref="M51:M52"/>
    <mergeCell ref="N51:P51"/>
    <mergeCell ref="Q51:S51"/>
    <mergeCell ref="P33:Q33"/>
    <mergeCell ref="Y24:AC24"/>
    <mergeCell ref="Y33:Y34"/>
    <mergeCell ref="Z33:Z34"/>
    <mergeCell ref="AA33:AB33"/>
    <mergeCell ref="AC33:AD33"/>
    <mergeCell ref="AL8:AL9"/>
    <mergeCell ref="AL10:AL12"/>
    <mergeCell ref="AL13:AL14"/>
    <mergeCell ref="L8:L9"/>
    <mergeCell ref="L10:L12"/>
    <mergeCell ref="L13:L14"/>
    <mergeCell ref="Y8:Y9"/>
    <mergeCell ref="Y10:Y12"/>
    <mergeCell ref="Y13:Y14"/>
    <mergeCell ref="AL24:AP24"/>
    <mergeCell ref="AL33:AL34"/>
    <mergeCell ref="AM33:AM34"/>
    <mergeCell ref="AN33:AO33"/>
    <mergeCell ref="AP33:AQ33"/>
    <mergeCell ref="AT51:AV51"/>
    <mergeCell ref="C43:I46"/>
    <mergeCell ref="AR33:AS33"/>
    <mergeCell ref="AL51:AL52"/>
    <mergeCell ref="AM51:AM52"/>
    <mergeCell ref="AN51:AP51"/>
    <mergeCell ref="AQ51:AS51"/>
    <mergeCell ref="M33:M34"/>
    <mergeCell ref="N33:O33"/>
    <mergeCell ref="AE33:AF33"/>
    <mergeCell ref="L51:L52"/>
    <mergeCell ref="L33:L34"/>
    <mergeCell ref="T51:V51"/>
    <mergeCell ref="AG51:AI51"/>
    <mergeCell ref="Y51:Y52"/>
    <mergeCell ref="Z51:Z52"/>
  </mergeCells>
  <phoneticPr fontId="1" type="noConversion"/>
  <pageMargins left="0.5" right="0.5" top="0.5" bottom="0.5" header="0" footer="0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">
    <tabColor rgb="FFC00000"/>
  </sheetPr>
  <dimension ref="B1:CT2021"/>
  <sheetViews>
    <sheetView zoomScaleNormal="100" workbookViewId="0"/>
  </sheetViews>
  <sheetFormatPr baseColWidth="10" defaultColWidth="7.08984375" defaultRowHeight="13.2" x14ac:dyDescent="0.25"/>
  <cols>
    <col min="1" max="1" width="2.81640625" style="76" customWidth="1"/>
    <col min="2" max="2" width="7.453125" style="76" bestFit="1" customWidth="1"/>
    <col min="3" max="3" width="5.453125" style="76" bestFit="1" customWidth="1"/>
    <col min="4" max="4" width="5.54296875" style="76" bestFit="1" customWidth="1"/>
    <col min="5" max="5" width="5.453125" style="76" bestFit="1" customWidth="1"/>
    <col min="6" max="6" width="5.54296875" style="76" bestFit="1" customWidth="1"/>
    <col min="7" max="7" width="5.453125" style="76" bestFit="1" customWidth="1"/>
    <col min="8" max="8" width="5.54296875" style="76" bestFit="1" customWidth="1"/>
    <col min="9" max="9" width="5.453125" style="76" bestFit="1" customWidth="1"/>
    <col min="10" max="10" width="5.54296875" style="76" bestFit="1" customWidth="1"/>
    <col min="11" max="36" width="5.453125" style="76" bestFit="1" customWidth="1"/>
    <col min="37" max="37" width="9.453125" style="76" customWidth="1"/>
    <col min="38" max="38" width="7.453125" style="76" bestFit="1" customWidth="1"/>
    <col min="39" max="39" width="5.6328125" style="76" bestFit="1" customWidth="1"/>
    <col min="40" max="40" width="6.54296875" style="76" bestFit="1" customWidth="1"/>
    <col min="41" max="41" width="5.6328125" style="76" bestFit="1" customWidth="1"/>
    <col min="42" max="42" width="6.54296875" style="76" bestFit="1" customWidth="1"/>
    <col min="43" max="43" width="5.6328125" style="76" bestFit="1" customWidth="1"/>
    <col min="44" max="44" width="6.54296875" style="76" bestFit="1" customWidth="1"/>
    <col min="45" max="45" width="5.6328125" style="76" bestFit="1" customWidth="1"/>
    <col min="46" max="46" width="6.54296875" style="76" bestFit="1" customWidth="1"/>
    <col min="47" max="47" width="5.6328125" style="76" bestFit="1" customWidth="1"/>
    <col min="48" max="48" width="6.54296875" style="76" bestFit="1" customWidth="1"/>
    <col min="49" max="49" width="6.54296875" style="76" customWidth="1"/>
    <col min="50" max="50" width="6.54296875" style="76" bestFit="1" customWidth="1"/>
    <col min="51" max="51" width="5.6328125" style="76" bestFit="1" customWidth="1"/>
    <col min="52" max="52" width="6.54296875" style="76" bestFit="1" customWidth="1"/>
    <col min="53" max="53" width="5.6328125" style="76" bestFit="1" customWidth="1"/>
    <col min="54" max="54" width="6.54296875" style="76" bestFit="1" customWidth="1"/>
    <col min="55" max="55" width="5.6328125" style="76" bestFit="1" customWidth="1"/>
    <col min="56" max="56" width="6.54296875" style="76" bestFit="1" customWidth="1"/>
    <col min="57" max="57" width="5.6328125" style="76" bestFit="1" customWidth="1"/>
    <col min="58" max="58" width="6.54296875" style="76" bestFit="1" customWidth="1"/>
    <col min="59" max="59" width="5.6328125" style="76" bestFit="1" customWidth="1"/>
    <col min="60" max="60" width="6.54296875" style="76" bestFit="1" customWidth="1"/>
    <col min="61" max="61" width="5.6328125" style="76" bestFit="1" customWidth="1"/>
    <col min="62" max="62" width="6.54296875" style="76" bestFit="1" customWidth="1"/>
    <col min="63" max="63" width="5.6328125" style="76" bestFit="1" customWidth="1"/>
    <col min="64" max="64" width="6.54296875" style="76" bestFit="1" customWidth="1"/>
    <col min="65" max="65" width="5.6328125" style="76" bestFit="1" customWidth="1"/>
    <col min="66" max="66" width="6.54296875" style="76" bestFit="1" customWidth="1"/>
    <col min="67" max="67" width="5.6328125" style="76" bestFit="1" customWidth="1"/>
    <col min="68" max="68" width="6.54296875" style="76" bestFit="1" customWidth="1"/>
    <col min="69" max="69" width="5.6328125" style="76" bestFit="1" customWidth="1"/>
    <col min="70" max="70" width="6.54296875" style="76" bestFit="1" customWidth="1"/>
    <col min="71" max="71" width="5.6328125" style="76" bestFit="1" customWidth="1"/>
    <col min="72" max="72" width="6.54296875" style="76" bestFit="1" customWidth="1"/>
    <col min="73" max="73" width="6.54296875" style="95" customWidth="1"/>
    <col min="74" max="16384" width="7.08984375" style="76"/>
  </cols>
  <sheetData>
    <row r="1" spans="2:75" x14ac:dyDescent="0.25">
      <c r="AU1" s="82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7"/>
    </row>
    <row r="2" spans="2:75" x14ac:dyDescent="0.25">
      <c r="AU2" s="82"/>
      <c r="AV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7"/>
    </row>
    <row r="3" spans="2:75" ht="16.2" thickBot="1" x14ac:dyDescent="0.3">
      <c r="B3" s="148" t="s">
        <v>185</v>
      </c>
      <c r="F3" s="28"/>
      <c r="G3" s="82"/>
      <c r="H3" s="82"/>
      <c r="I3" s="96"/>
      <c r="J3" s="82"/>
      <c r="K3" s="96" t="s">
        <v>4</v>
      </c>
      <c r="L3" s="96"/>
      <c r="M3" s="96"/>
      <c r="N3" s="96"/>
      <c r="Y3" s="76" t="s">
        <v>17</v>
      </c>
      <c r="AU3" s="82"/>
      <c r="AV3" s="82"/>
      <c r="AX3" s="82"/>
      <c r="AY3" s="82"/>
      <c r="AZ3" s="82"/>
      <c r="BA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7"/>
    </row>
    <row r="4" spans="2:75" x14ac:dyDescent="0.25">
      <c r="B4" s="81"/>
      <c r="F4" s="28"/>
      <c r="G4" s="320"/>
      <c r="H4" s="321"/>
      <c r="I4" s="321"/>
      <c r="J4" s="321"/>
      <c r="K4" s="321"/>
      <c r="L4" s="27"/>
      <c r="M4" s="321"/>
      <c r="N4" s="27"/>
      <c r="O4" s="27"/>
      <c r="P4" s="27"/>
      <c r="Q4" s="27"/>
      <c r="R4" s="27"/>
      <c r="S4" s="27"/>
      <c r="T4" s="27"/>
      <c r="U4" s="27"/>
      <c r="V4" s="182"/>
      <c r="X4" s="26"/>
      <c r="Y4" s="27"/>
      <c r="Z4" s="27"/>
      <c r="AA4" s="27"/>
      <c r="AB4" s="27"/>
      <c r="AC4" s="27"/>
      <c r="AD4" s="27"/>
      <c r="AE4" s="27"/>
      <c r="AF4" s="182"/>
      <c r="AU4" s="82"/>
      <c r="AV4" s="82"/>
      <c r="AX4" s="82"/>
      <c r="AY4" s="82"/>
      <c r="AZ4" s="82"/>
      <c r="BA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7"/>
    </row>
    <row r="5" spans="2:75" ht="14.4" x14ac:dyDescent="0.25">
      <c r="C5" s="82"/>
      <c r="D5" s="82"/>
      <c r="E5" s="82"/>
      <c r="F5" s="82"/>
      <c r="G5" s="138"/>
      <c r="H5" s="309" t="s">
        <v>7</v>
      </c>
      <c r="I5" s="309" t="s">
        <v>8</v>
      </c>
      <c r="J5" s="309" t="s">
        <v>9</v>
      </c>
      <c r="K5" s="309" t="s">
        <v>108</v>
      </c>
      <c r="L5" s="309" t="s">
        <v>368</v>
      </c>
      <c r="M5" s="309" t="s">
        <v>369</v>
      </c>
      <c r="N5" s="309" t="s">
        <v>370</v>
      </c>
      <c r="O5" s="309" t="s">
        <v>371</v>
      </c>
      <c r="P5" s="28"/>
      <c r="Q5" s="28"/>
      <c r="R5" s="309" t="s">
        <v>97</v>
      </c>
      <c r="S5" s="309" t="s">
        <v>372</v>
      </c>
      <c r="T5" s="28"/>
      <c r="U5" s="28"/>
      <c r="V5" s="32"/>
      <c r="X5" s="30"/>
      <c r="Y5" s="270" t="s">
        <v>7</v>
      </c>
      <c r="Z5" s="270" t="s">
        <v>8</v>
      </c>
      <c r="AA5" s="270" t="s">
        <v>108</v>
      </c>
      <c r="AB5" s="270" t="s">
        <v>368</v>
      </c>
      <c r="AC5" s="270" t="s">
        <v>369</v>
      </c>
      <c r="AD5" s="270" t="s">
        <v>371</v>
      </c>
      <c r="AE5" s="28"/>
      <c r="AF5" s="32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2:75" x14ac:dyDescent="0.25">
      <c r="B6" s="453" t="s">
        <v>269</v>
      </c>
      <c r="C6" s="453"/>
      <c r="D6" s="453"/>
      <c r="E6" s="97">
        <f>+'Age calculation'!D6</f>
        <v>212</v>
      </c>
      <c r="F6" s="82"/>
      <c r="G6" s="138"/>
      <c r="H6" s="111">
        <f>+AVERAGE(VLOOKUP($E$7,$AL$21:$BT$1020,3),VLOOKUP($E$6,$AL$21:$BT$1020,3))</f>
        <v>0.85575525180201151</v>
      </c>
      <c r="I6" s="111">
        <f>+AVERAGE(VLOOKUP($E$7,$AL$21:$BT$1020,5),VLOOKUP($E$6,$AL$21:$BT$1020,5))</f>
        <v>0.79646953858143898</v>
      </c>
      <c r="J6" s="111">
        <f>+AVERAGE(VLOOKUP($E$7,$AL$21:$BT$1020,7),VLOOKUP($E$6,$AL$21:$BT$1020,7))</f>
        <v>0.93116822816938982</v>
      </c>
      <c r="K6" s="111">
        <f>+AVERAGE(VLOOKUP($E$7,$AL$21:$BT$1020,9),VLOOKUP($E$6,$AL$21:$BT$1020,9))</f>
        <v>0.87680950689027393</v>
      </c>
      <c r="L6" s="252">
        <f>+ABS(VLOOKUP($E$7,$AL$21:$BT$1020,3)-VLOOKUP($E$6,$AL$21:$BT$1020,3))*0.5</f>
        <v>7.24474819800347E-3</v>
      </c>
      <c r="M6" s="252">
        <f>+ABS(VLOOKUP($E$7,$AL$21:$BT$1020,5)-VLOOKUP($E$6,$AL$21:$BT$1020,5))*0.5</f>
        <v>8.5304614185389704E-3</v>
      </c>
      <c r="N6" s="252">
        <f>+ABS(VLOOKUP($E$7,$AL$21:$BT$1020,7)-VLOOKUP($E$6,$AL$21:$BT$1020,7))*0.5</f>
        <v>5.5317718306125419E-3</v>
      </c>
      <c r="O6" s="252">
        <f>+ABS(VLOOKUP($E$7,$AL$21:$BT$1020,9)-VLOOKUP($E$6,$AL$21:$BT$1020,9))*0.5</f>
        <v>6.7524931097268648E-3</v>
      </c>
      <c r="P6" s="110" t="s">
        <v>90</v>
      </c>
      <c r="Q6" s="28"/>
      <c r="R6" s="111">
        <f>+AVERAGE(VLOOKUP($E$7,$AL$21:$BT$1020,35),VLOOKUP($E$6,$AL$21:$BT$1020,35))</f>
        <v>0.31786029528476201</v>
      </c>
      <c r="S6" s="111">
        <f>+ABS(VLOOKUP($E$7,$AL$21:$BT$1020,35)-VLOOKUP($E$6,$AL$21:$BT$1020,35))*0.5</f>
        <v>2.2139704715225E-2</v>
      </c>
      <c r="T6" s="110" t="s">
        <v>94</v>
      </c>
      <c r="U6" s="28"/>
      <c r="V6" s="32"/>
      <c r="X6" s="30"/>
      <c r="Y6" s="111">
        <f>+AVERAGE(VLOOKUP($E$7,$BV$21:$CH$1020,3),VLOOKUP($E$6,$BV$21:$CH$1020,3))</f>
        <v>8.249999999999999E-2</v>
      </c>
      <c r="Z6" s="111">
        <f>+AVERAGE(VLOOKUP($E$7,$BV$21:$CH$1020,5),VLOOKUP($E$6,$BV$21:$CH$1020,5))</f>
        <v>0.09</v>
      </c>
      <c r="AA6" s="111">
        <f>+AVERAGE(VLOOKUP($E$7,$BV$21:$CH$1020,7),VLOOKUP($E$6,$BV$21:$CH$1020,7))</f>
        <v>8.6499999999999994E-2</v>
      </c>
      <c r="AB6" s="252">
        <f>+ABS(VLOOKUP($E$7,$BV$21:$CH$1020,3)-VLOOKUP($E$6,$BV$21:$CH$1020,3))*0.5</f>
        <v>7.4999999999999997E-3</v>
      </c>
      <c r="AC6" s="252">
        <f>+ABS(VLOOKUP($E$7,$BV$21:$CH$1020,5)-VLOOKUP($E$6,$BV$21:$CH$1020,5))*0.5</f>
        <v>8.0000000000000002E-3</v>
      </c>
      <c r="AD6" s="252">
        <f>+ABS(VLOOKUP($E$7,$BV$21:$CH$1020,7)-VLOOKUP($E$6,$BV$21:$CH$1020,7))*0.5</f>
        <v>7.4999999999999997E-3</v>
      </c>
      <c r="AE6" s="28"/>
      <c r="AF6" s="110" t="s">
        <v>182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2:75" x14ac:dyDescent="0.25">
      <c r="B7" s="453" t="s">
        <v>270</v>
      </c>
      <c r="C7" s="453"/>
      <c r="D7" s="453"/>
      <c r="E7" s="97">
        <f>+'Age calculation'!E6</f>
        <v>180</v>
      </c>
      <c r="F7" s="82"/>
      <c r="G7" s="138"/>
      <c r="H7" s="111">
        <f>+AVERAGE(VLOOKUP($E$7,$AL$21:$BT$1020,2),VLOOKUP($E$6,$AL$21:$BT$1020,2))</f>
        <v>0.14424474819798849</v>
      </c>
      <c r="I7" s="111">
        <f>+AVERAGE(VLOOKUP($E$7,$AL$21:$BT$1020,4),VLOOKUP($E$6,$AL$21:$BT$1020,4))</f>
        <v>0.20353046141856102</v>
      </c>
      <c r="J7" s="111">
        <f>+AVERAGE(VLOOKUP($E$7,$AL$21:$BT$1020,6),VLOOKUP($E$6,$AL$21:$BT$1020,6))</f>
        <v>6.883177183061015E-2</v>
      </c>
      <c r="K7" s="111">
        <f>+AVERAGE(VLOOKUP($E$7,$AL$21:$BT$1020,8),VLOOKUP($E$6,$AL$21:$BT$1020,8))</f>
        <v>0.12319049310972614</v>
      </c>
      <c r="L7" s="252">
        <f>+ABS(VLOOKUP($E$7,$AL$21:$BT$1020,2)-VLOOKUP($E$6,$AL$21:$BT$1020,2))*0.5</f>
        <v>7.2447481980034978E-3</v>
      </c>
      <c r="M7" s="252">
        <f>+ABS(VLOOKUP($E$7,$AL$21:$BT$1020,4)-VLOOKUP($E$6,$AL$21:$BT$1020,4))*0.5</f>
        <v>8.5304614185390121E-3</v>
      </c>
      <c r="N7" s="252">
        <f>+ABS(VLOOKUP($E$7,$AL$21:$BT$1020,6)-VLOOKUP($E$6,$AL$21:$BT$1020,6))*0.5</f>
        <v>5.5317718306125557E-3</v>
      </c>
      <c r="O7" s="252">
        <f>+ABS(VLOOKUP($E$7,$AL$21:$BT$1020,8)-VLOOKUP($E$6,$AL$21:$BT$1020,8))*0.5</f>
        <v>6.7524931097268509E-3</v>
      </c>
      <c r="P7" s="110" t="s">
        <v>141</v>
      </c>
      <c r="Q7" s="28"/>
      <c r="R7" s="111">
        <f>+AVERAGE(VLOOKUP($E$7,$AL$21:$BT$1020,34),VLOOKUP($E$6,$AL$21:$BT$1020,34))</f>
        <v>0.68213970471523799</v>
      </c>
      <c r="S7" s="111">
        <f>+ABS(VLOOKUP($E$7,$AL$21:$BT$1020,34)-VLOOKUP($E$6,$AL$21:$BT$1020,34))*0.5</f>
        <v>2.2139704715224973E-2</v>
      </c>
      <c r="T7" s="110" t="s">
        <v>140</v>
      </c>
      <c r="U7" s="28"/>
      <c r="V7" s="32"/>
      <c r="X7" s="30"/>
      <c r="Y7" s="111">
        <f>+AVERAGE(VLOOKUP($E$7,$BV$21:$CH$1020,2),VLOOKUP($E$6,$BV$21:$CH$1020,2))</f>
        <v>0.91749999999999998</v>
      </c>
      <c r="Z7" s="111">
        <f>+AVERAGE(VLOOKUP($E$7,$BV$21:$CH$1020,4),VLOOKUP($E$6,$BV$21:$CH$1020,4))</f>
        <v>0.91</v>
      </c>
      <c r="AA7" s="111">
        <f>+AVERAGE(VLOOKUP($E$7,$BV$21:$CH$1020,6),VLOOKUP($E$6,$BV$21:$CH$1020,6))</f>
        <v>0.91349999999999998</v>
      </c>
      <c r="AB7" s="252">
        <f>+ABS(VLOOKUP($E$7,$BV$21:$CH$1020,2)-VLOOKUP($E$6,$BV$21:$CH$1020,2))*0.5</f>
        <v>7.5000000000000067E-3</v>
      </c>
      <c r="AC7" s="252">
        <f>+ABS(VLOOKUP($E$7,$BV$21:$CH$1020,4)-VLOOKUP($E$6,$BV$21:$CH$1020,4))*0.5</f>
        <v>8.0000000000000071E-3</v>
      </c>
      <c r="AD7" s="252">
        <f>+ABS(VLOOKUP($E$7,$BV$21:$CH$1020,6)-VLOOKUP($E$6,$BV$21:$CH$1020,6))*0.5</f>
        <v>7.5000000000000067E-3</v>
      </c>
      <c r="AE7" s="28"/>
      <c r="AF7" s="110" t="s">
        <v>187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2:75" x14ac:dyDescent="0.25">
      <c r="B8" s="1"/>
      <c r="C8" s="1"/>
      <c r="D8" s="1"/>
      <c r="E8" s="1"/>
      <c r="F8" s="82"/>
      <c r="G8" s="138"/>
      <c r="H8" s="111">
        <f>+AVERAGE(VLOOKUP($E$7,$AL$21:$BT$1020,11),VLOOKUP($E$6,$AL$21:$BT$1020,11))</f>
        <v>0.85197294587137951</v>
      </c>
      <c r="I8" s="111">
        <f>+AVERAGE(VLOOKUP($E$7,$AL$21:$BT$1020,13),VLOOKUP($E$6,$AL$21:$BT$1020,13))</f>
        <v>0.80082888628799498</v>
      </c>
      <c r="J8" s="111">
        <f>+AVERAGE(VLOOKUP($E$7,$AL$21:$BT$1020,15),VLOOKUP($E$6,$AL$21:$BT$1020,15))</f>
        <v>0.92573141411607018</v>
      </c>
      <c r="K8" s="111">
        <f>+AVERAGE(VLOOKUP($E$7,$AL$21:$BT$1020,17),VLOOKUP($E$6,$AL$21:$BT$1020,17))</f>
        <v>0.87413870755975875</v>
      </c>
      <c r="L8" s="252">
        <f>+ABS(VLOOKUP($E$7,$AL$21:$BT$1020,11)-VLOOKUP($E$6,$AL$21:$BT$1020,11))*0.5</f>
        <v>7.9694571731054875E-3</v>
      </c>
      <c r="M8" s="252">
        <f>+ABS(VLOOKUP($E$7,$AL$21:$BT$1020,13)-VLOOKUP($E$6,$AL$21:$BT$1020,13))*0.5</f>
        <v>9.2638818036699933E-3</v>
      </c>
      <c r="N8" s="252">
        <f>+ABS(VLOOKUP($E$7,$AL$21:$BT$1020,15)-VLOOKUP($E$6,$AL$21:$BT$1020,15))*0.5</f>
        <v>6.1761518271310489E-3</v>
      </c>
      <c r="O8" s="252">
        <f>+ABS(VLOOKUP($E$7,$AL$21:$BT$1020,17)-VLOOKUP($E$6,$AL$21:$BT$1020,17))*0.5</f>
        <v>7.4422543789870454E-3</v>
      </c>
      <c r="P8" s="110" t="s">
        <v>91</v>
      </c>
      <c r="Q8" s="28"/>
      <c r="R8" s="126"/>
      <c r="S8" s="28"/>
      <c r="T8" s="28"/>
      <c r="U8" s="28"/>
      <c r="V8" s="32"/>
      <c r="X8" s="30"/>
      <c r="Y8" s="111">
        <f>+AVERAGE(VLOOKUP($E$7,$BV$21:$CH$1020,9),VLOOKUP($E$6,$BV$21:$CH$1020,9))</f>
        <v>0.11099999999999999</v>
      </c>
      <c r="Z8" s="111">
        <f>+AVERAGE(VLOOKUP($E$7,$BV$21:$CH$1020,11),VLOOKUP($E$6,$BV$21:$CH$1020,11))</f>
        <v>0.1295</v>
      </c>
      <c r="AA8" s="111">
        <f>+AVERAGE(VLOOKUP($E$7,$BV$21:$CH$1020,13),VLOOKUP($E$6,$BV$21:$CH$1020,13))</f>
        <v>0.1205</v>
      </c>
      <c r="AB8" s="252">
        <f>+ABS(VLOOKUP($E$7,$BV$21:$CH$1020,9)-VLOOKUP($E$6,$BV$21:$CH$1020,9))*0.5</f>
        <v>9.0000000000000011E-3</v>
      </c>
      <c r="AC8" s="252">
        <f>+ABS(VLOOKUP($E$7,$BV$21:$CH$1020,11)-VLOOKUP($E$6,$BV$21:$CH$1020,11))*0.5</f>
        <v>1.0500000000000009E-2</v>
      </c>
      <c r="AD8" s="252">
        <f>+ABS(VLOOKUP($E$7,$BV$21:$CH$1020,13)-VLOOKUP($E$6,$BV$21:$CH$1020,13))*0.5</f>
        <v>9.5000000000000015E-3</v>
      </c>
      <c r="AE8" s="28"/>
      <c r="AF8" s="110" t="s">
        <v>183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2:75" x14ac:dyDescent="0.25">
      <c r="B9" s="1"/>
      <c r="C9" s="1"/>
      <c r="D9" s="1"/>
      <c r="E9" s="1"/>
      <c r="F9" s="82"/>
      <c r="G9" s="138"/>
      <c r="H9" s="111">
        <f>+AVERAGE(VLOOKUP($E$7,$AL$21:$BT$1020,10),VLOOKUP($E$6,$AL$21:$BT$1020,10))</f>
        <v>0.14802705412862049</v>
      </c>
      <c r="I9" s="111">
        <f>+AVERAGE(VLOOKUP($E$7,$AL$21:$BT$1020,12),VLOOKUP($E$6,$AL$21:$BT$1020,12))</f>
        <v>0.19917111371200499</v>
      </c>
      <c r="J9" s="111">
        <f>+AVERAGE(VLOOKUP($E$7,$AL$21:$BT$1020,14),VLOOKUP($E$6,$AL$21:$BT$1020,14))</f>
        <v>7.4268585883929844E-2</v>
      </c>
      <c r="K9" s="111">
        <f>+AVERAGE(VLOOKUP($E$7,$AL$21:$BT$1020,16),VLOOKUP($E$6,$AL$21:$BT$1020,16))</f>
        <v>0.12586129244024125</v>
      </c>
      <c r="L9" s="252">
        <f>+ABS(VLOOKUP($E$7,$AL$21:$BT$1020,10)-VLOOKUP($E$6,$AL$21:$BT$1020,10))*0.5</f>
        <v>7.9694571731055014E-3</v>
      </c>
      <c r="M9" s="252">
        <f>+ABS(VLOOKUP($E$7,$AL$21:$BT$1020,12)-VLOOKUP($E$6,$AL$21:$BT$1020,12))*0.5</f>
        <v>9.2638818036699933E-3</v>
      </c>
      <c r="N9" s="252">
        <f>+ABS(VLOOKUP($E$7,$AL$21:$BT$1020,14)-VLOOKUP($E$6,$AL$21:$BT$1020,14))*0.5</f>
        <v>6.1761518271310559E-3</v>
      </c>
      <c r="O9" s="252">
        <f>+ABS(VLOOKUP($E$7,$AL$21:$BT$1020,16)-VLOOKUP($E$6,$AL$21:$BT$1020,16))*0.5</f>
        <v>7.442254378987101E-3</v>
      </c>
      <c r="P9" s="110" t="s">
        <v>142</v>
      </c>
      <c r="Q9" s="28"/>
      <c r="R9" s="126"/>
      <c r="S9" s="28"/>
      <c r="T9" s="28"/>
      <c r="U9" s="28"/>
      <c r="V9" s="32"/>
      <c r="X9" s="30"/>
      <c r="Y9" s="111">
        <f>+AVERAGE(VLOOKUP($E$7,$BV$21:$CH$1020,8),VLOOKUP($E$6,$BV$21:$CH$1020,8))</f>
        <v>0.88900000000000001</v>
      </c>
      <c r="Z9" s="111">
        <f>+AVERAGE(VLOOKUP($E$7,$BV$21:$CH$1020,10),VLOOKUP($E$6,$BV$21:$CH$1020,10))</f>
        <v>0.87050000000000005</v>
      </c>
      <c r="AA9" s="111">
        <f>+AVERAGE(VLOOKUP($E$7,$BV$21:$CH$1020,12),VLOOKUP($E$6,$BV$21:$CH$1020,12))</f>
        <v>0.87949999999999995</v>
      </c>
      <c r="AB9" s="252">
        <f>+ABS(VLOOKUP($E$7,$BV$21:$CH$1020,8)-VLOOKUP($E$6,$BV$21:$CH$1020,8))*0.5</f>
        <v>9.000000000000008E-3</v>
      </c>
      <c r="AC9" s="252">
        <f>+ABS(VLOOKUP($E$7,$BV$21:$CH$1020,10)-VLOOKUP($E$6,$BV$21:$CH$1020,10))*0.5</f>
        <v>1.0500000000000009E-2</v>
      </c>
      <c r="AD9" s="252">
        <f>+ABS(VLOOKUP($E$7,$BV$21:$CH$1020,12)-VLOOKUP($E$6,$BV$21:$CH$1020,12))*0.5</f>
        <v>9.5000000000000084E-3</v>
      </c>
      <c r="AE9" s="28"/>
      <c r="AF9" s="110" t="s">
        <v>186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2:75" ht="13.8" thickBot="1" x14ac:dyDescent="0.3">
      <c r="B10" s="1"/>
      <c r="C10" s="1"/>
      <c r="D10" s="1"/>
      <c r="E10" s="1"/>
      <c r="F10" s="82"/>
      <c r="G10" s="322"/>
      <c r="H10" s="111">
        <f>+AVERAGE(VLOOKUP($E$7,$AL$21:$BT$1020,19),VLOOKUP($E$6,$AL$21:$BT$1020,19))</f>
        <v>0.85879432133206457</v>
      </c>
      <c r="I10" s="111">
        <f>+AVERAGE(VLOOKUP($E$7,$AL$21:$BT$1020,21),VLOOKUP($E$6,$AL$21:$BT$1020,21))</f>
        <v>0.80268218997061647</v>
      </c>
      <c r="J10" s="111">
        <f>+AVERAGE(VLOOKUP($E$7,$AL$21:$BT$1020,23),VLOOKUP($E$6,$AL$21:$BT$1020,23))</f>
        <v>0.92659256073716634</v>
      </c>
      <c r="K10" s="111">
        <f>+AVERAGE(VLOOKUP($E$7,$AL$21:$BT$1020,25),VLOOKUP($E$6,$AL$21:$BT$1020,25))</f>
        <v>0.87707572124527844</v>
      </c>
      <c r="L10" s="252">
        <f>+ABS(VLOOKUP($E$7,$AL$21:$BT$1020,19)-VLOOKUP($E$6,$AL$21:$BT$1020,19))*0.5</f>
        <v>7.205678667891513E-3</v>
      </c>
      <c r="M10" s="252">
        <f>+ABS(VLOOKUP($E$7,$AL$21:$BT$1020,21)-VLOOKUP($E$6,$AL$21:$BT$1020,21))*0.5</f>
        <v>9.3178100293425103E-3</v>
      </c>
      <c r="N10" s="252">
        <f>+ABS(VLOOKUP($E$7,$AL$21:$BT$1020,23)-VLOOKUP($E$6,$AL$21:$BT$1020,23))*0.5</f>
        <v>6.2381055741861369E-3</v>
      </c>
      <c r="O10" s="252">
        <f>+ABS(VLOOKUP($E$7,$AL$21:$BT$1020,25)-VLOOKUP($E$6,$AL$21:$BT$1020,25))*0.5</f>
        <v>7.2463852579208177E-3</v>
      </c>
      <c r="P10" s="110" t="s">
        <v>391</v>
      </c>
      <c r="Q10" s="28"/>
      <c r="R10" s="126"/>
      <c r="S10" s="28"/>
      <c r="T10" s="28"/>
      <c r="U10" s="28"/>
      <c r="V10" s="32"/>
      <c r="X10" s="33"/>
      <c r="Y10" s="141"/>
      <c r="Z10" s="141"/>
      <c r="AA10" s="141"/>
      <c r="AB10" s="34"/>
      <c r="AC10" s="34"/>
      <c r="AD10" s="34"/>
      <c r="AE10" s="34"/>
      <c r="AF10" s="183"/>
      <c r="AU10" s="82"/>
      <c r="AV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7"/>
    </row>
    <row r="11" spans="2:75" x14ac:dyDescent="0.25">
      <c r="B11" s="1"/>
      <c r="C11" s="1"/>
      <c r="D11" s="1"/>
      <c r="E11" s="1"/>
      <c r="F11" s="82"/>
      <c r="G11" s="322"/>
      <c r="H11" s="111">
        <f>+AVERAGE(VLOOKUP($E$7,$AL$21:$BT$1020,18),VLOOKUP($E$6,$AL$21:$BT$1020,18))</f>
        <v>0.14120567866793549</v>
      </c>
      <c r="I11" s="111">
        <f>+AVERAGE(VLOOKUP($E$7,$AL$21:$BT$1020,20),VLOOKUP($E$6,$AL$21:$BT$1020,20))</f>
        <v>0.19731781002938348</v>
      </c>
      <c r="J11" s="111">
        <f>+AVERAGE(VLOOKUP($E$7,$AL$21:$BT$1020,22),VLOOKUP($E$6,$AL$21:$BT$1020,22))</f>
        <v>7.3407439262833649E-2</v>
      </c>
      <c r="K11" s="111">
        <f>+AVERAGE(VLOOKUP($E$7,$AL$21:$BT$1020,24),VLOOKUP($E$6,$AL$21:$BT$1020,24))</f>
        <v>0.1229242787547217</v>
      </c>
      <c r="L11" s="252">
        <f>+ABS(VLOOKUP($E$7,$AL$21:$BT$1020,18)-VLOOKUP($E$6,$AL$21:$BT$1020,18))*0.5</f>
        <v>7.2056786678914991E-3</v>
      </c>
      <c r="M11" s="252">
        <f>+ABS(VLOOKUP($E$7,$AL$21:$BT$1020,20)-VLOOKUP($E$6,$AL$21:$BT$1020,20))*0.5</f>
        <v>9.3178100293424965E-3</v>
      </c>
      <c r="N11" s="252">
        <f>+ABS(VLOOKUP($E$7,$AL$21:$BT$1020,22)-VLOOKUP($E$6,$AL$21:$BT$1020,22))*0.5</f>
        <v>6.2381055741861507E-3</v>
      </c>
      <c r="O11" s="252">
        <f>+ABS(VLOOKUP($E$7,$AL$21:$BT$1020,24)-VLOOKUP($E$6,$AL$21:$BT$1020,24))*0.5</f>
        <v>7.2463852579207691E-3</v>
      </c>
      <c r="P11" s="110" t="s">
        <v>392</v>
      </c>
      <c r="Q11" s="28"/>
      <c r="R11" s="126"/>
      <c r="S11" s="28"/>
      <c r="T11" s="28"/>
      <c r="U11" s="28"/>
      <c r="V11" s="32"/>
      <c r="Y11" s="1"/>
      <c r="Z11" s="1"/>
      <c r="AA11" s="1"/>
      <c r="AU11" s="82"/>
      <c r="AV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  <c r="BM11" s="82"/>
      <c r="BN11" s="82"/>
      <c r="BO11" s="82"/>
      <c r="BP11" s="82"/>
      <c r="BQ11" s="82"/>
      <c r="BR11" s="82"/>
      <c r="BS11" s="82"/>
      <c r="BT11" s="82"/>
      <c r="BU11" s="87"/>
    </row>
    <row r="12" spans="2:75" x14ac:dyDescent="0.25">
      <c r="B12" s="1"/>
      <c r="C12" s="1"/>
      <c r="D12" s="1"/>
      <c r="E12" s="1"/>
      <c r="F12" s="82"/>
      <c r="G12" s="138"/>
      <c r="H12" s="111">
        <f>+AVERAGE(VLOOKUP($E$7,$AL$21:$BT$1020,27),VLOOKUP($E$6,$AL$21:$BT$1020,27))</f>
        <v>0.86189132974740301</v>
      </c>
      <c r="I12" s="111">
        <f>+AVERAGE(VLOOKUP($E$7,$AL$21:$BT$1020,29),VLOOKUP($E$6,$AL$21:$BT$1020,29))</f>
        <v>0.80635409263124247</v>
      </c>
      <c r="J12" s="111">
        <f>+AVERAGE(VLOOKUP($E$7,$AL$21:$BT$1020,31),VLOOKUP($E$6,$AL$21:$BT$1020,31))</f>
        <v>0.92963332339842197</v>
      </c>
      <c r="K12" s="111">
        <f>+AVERAGE(VLOOKUP($E$7,$AL$21:$BT$1020,33),VLOOKUP($E$6,$AL$21:$BT$1020,33))</f>
        <v>0.88027908229015495</v>
      </c>
      <c r="L12" s="252">
        <f>+ABS(VLOOKUP($E$7,$AL$21:$BT$1020,27)-VLOOKUP($E$6,$AL$21:$BT$1020,27))*0.5</f>
        <v>7.1086702525969825E-3</v>
      </c>
      <c r="M12" s="252">
        <f>+ABS(VLOOKUP($E$7,$AL$21:$BT$1020,29)-VLOOKUP($E$6,$AL$21:$BT$1020,29))*0.5</f>
        <v>8.6459073687574772E-3</v>
      </c>
      <c r="N12" s="252">
        <f>+ABS(VLOOKUP($E$7,$AL$21:$BT$1020,31)-VLOOKUP($E$6,$AL$21:$BT$1020,31))*0.5</f>
        <v>6.3666766015135767E-3</v>
      </c>
      <c r="O12" s="252">
        <f>+ABS(VLOOKUP($E$7,$AL$21:$BT$1020,33)-VLOOKUP($E$6,$AL$21:$BT$1020,33))*0.5</f>
        <v>7.1209177098155441E-3</v>
      </c>
      <c r="P12" s="110" t="s">
        <v>393</v>
      </c>
      <c r="Q12" s="28"/>
      <c r="R12" s="126"/>
      <c r="S12" s="28"/>
      <c r="T12" s="28"/>
      <c r="U12" s="28"/>
      <c r="V12" s="32"/>
      <c r="Y12" s="1"/>
      <c r="Z12" s="1"/>
      <c r="AA12" s="1"/>
      <c r="AU12" s="82"/>
      <c r="AV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  <c r="BM12" s="82"/>
      <c r="BN12" s="82"/>
      <c r="BO12" s="82"/>
      <c r="BP12" s="82"/>
      <c r="BQ12" s="82"/>
      <c r="BR12" s="82"/>
      <c r="BS12" s="82"/>
      <c r="BT12" s="82"/>
      <c r="BU12" s="87"/>
    </row>
    <row r="13" spans="2:75" x14ac:dyDescent="0.25">
      <c r="B13" s="1"/>
      <c r="C13" s="1"/>
      <c r="D13" s="1"/>
      <c r="E13" s="1"/>
      <c r="F13" s="82"/>
      <c r="G13" s="138"/>
      <c r="H13" s="111">
        <f>+AVERAGE(VLOOKUP($E$7,$AL$21:$BT$1020,26),VLOOKUP($E$6,$AL$21:$BT$1020,26))</f>
        <v>0.13810867025259699</v>
      </c>
      <c r="I13" s="111">
        <f>+AVERAGE(VLOOKUP($E$7,$AL$21:$BT$1020,28),VLOOKUP($E$6,$AL$21:$BT$1020,28))</f>
        <v>0.1936459073687575</v>
      </c>
      <c r="J13" s="111">
        <f>+AVERAGE(VLOOKUP($E$7,$AL$21:$BT$1020,30),VLOOKUP($E$6,$AL$21:$BT$1020,30))</f>
        <v>7.0366676601578054E-2</v>
      </c>
      <c r="K13" s="111">
        <f>+AVERAGE(VLOOKUP($E$7,$AL$21:$BT$1020,32),VLOOKUP($E$6,$AL$21:$BT$1020,32))</f>
        <v>0.11972091770984522</v>
      </c>
      <c r="L13" s="252">
        <f>+ABS(VLOOKUP($E$7,$AL$21:$BT$1020,26)-VLOOKUP($E$6,$AL$21:$BT$1020,26))*0.5</f>
        <v>7.1086702525969964E-3</v>
      </c>
      <c r="M13" s="252">
        <f>+ABS(VLOOKUP($E$7,$AL$21:$BT$1020,28)-VLOOKUP($E$6,$AL$21:$BT$1020,28))*0.5</f>
        <v>8.645907368757505E-3</v>
      </c>
      <c r="N13" s="252">
        <f>+ABS(VLOOKUP($E$7,$AL$21:$BT$1020,30)-VLOOKUP($E$6,$AL$21:$BT$1020,30))*0.5</f>
        <v>6.366676601513549E-3</v>
      </c>
      <c r="O13" s="252">
        <f>+ABS(VLOOKUP($E$7,$AL$21:$BT$1020,32)-VLOOKUP($E$6,$AL$21:$BT$1020,32))*0.5</f>
        <v>7.1209177098155232E-3</v>
      </c>
      <c r="P13" s="110" t="s">
        <v>394</v>
      </c>
      <c r="Q13" s="28"/>
      <c r="R13" s="126"/>
      <c r="S13" s="28"/>
      <c r="T13" s="28"/>
      <c r="U13" s="28"/>
      <c r="V13" s="32"/>
      <c r="Y13" s="1"/>
      <c r="Z13" s="1"/>
      <c r="AA13" s="1"/>
      <c r="AU13" s="82"/>
      <c r="AV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  <c r="BM13" s="82"/>
      <c r="BN13" s="82"/>
      <c r="BO13" s="82"/>
      <c r="BP13" s="82"/>
      <c r="BQ13" s="82"/>
      <c r="BR13" s="82"/>
      <c r="BS13" s="82"/>
      <c r="BT13" s="82"/>
      <c r="BU13" s="87"/>
    </row>
    <row r="14" spans="2:75" ht="13.8" thickBot="1" x14ac:dyDescent="0.3">
      <c r="B14" s="1"/>
      <c r="C14" s="1"/>
      <c r="D14" s="1"/>
      <c r="E14" s="1"/>
      <c r="F14" s="82"/>
      <c r="G14" s="140"/>
      <c r="H14" s="141"/>
      <c r="I14" s="141"/>
      <c r="J14" s="141"/>
      <c r="K14" s="141"/>
      <c r="L14" s="141"/>
      <c r="M14" s="34"/>
      <c r="N14" s="34"/>
      <c r="O14" s="34"/>
      <c r="P14" s="34"/>
      <c r="Q14" s="34"/>
      <c r="R14" s="34"/>
      <c r="S14" s="34"/>
      <c r="T14" s="34"/>
      <c r="U14" s="34"/>
      <c r="V14" s="183"/>
      <c r="AU14" s="82"/>
      <c r="AV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  <c r="BM14" s="82"/>
      <c r="BN14" s="82"/>
      <c r="BO14" s="82"/>
      <c r="BP14" s="82"/>
      <c r="BQ14" s="82"/>
      <c r="BR14" s="82"/>
      <c r="BS14" s="82"/>
      <c r="BT14" s="82"/>
      <c r="BU14" s="87"/>
    </row>
    <row r="15" spans="2:75" x14ac:dyDescent="0.25">
      <c r="F15" s="28"/>
      <c r="G15" s="82"/>
      <c r="H15" s="82"/>
      <c r="I15" s="96"/>
      <c r="J15" s="82"/>
      <c r="K15" s="96"/>
      <c r="L15" s="96"/>
      <c r="M15" s="96"/>
      <c r="N15" s="96"/>
      <c r="AU15" s="82"/>
      <c r="AV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  <c r="BM15" s="82"/>
      <c r="BN15" s="82"/>
      <c r="BO15" s="82"/>
      <c r="BP15" s="82"/>
      <c r="BQ15" s="82"/>
      <c r="BR15" s="82"/>
      <c r="BS15" s="82"/>
      <c r="BT15" s="82"/>
      <c r="BU15" s="87"/>
    </row>
    <row r="16" spans="2:75" x14ac:dyDescent="0.25">
      <c r="B16" s="99" t="s">
        <v>395</v>
      </c>
      <c r="AM16" s="82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  <c r="BM16" s="82"/>
      <c r="BN16" s="82"/>
      <c r="BO16" s="82"/>
      <c r="BP16" s="82"/>
      <c r="BQ16" s="82"/>
      <c r="BR16" s="82"/>
      <c r="BS16" s="82"/>
      <c r="BT16" s="82"/>
      <c r="BU16" s="87"/>
      <c r="BW16" s="76" t="s">
        <v>184</v>
      </c>
    </row>
    <row r="17" spans="2:98" ht="15.75" customHeight="1" x14ac:dyDescent="0.25"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L17" s="28" t="s">
        <v>396</v>
      </c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88"/>
    </row>
    <row r="18" spans="2:98" x14ac:dyDescent="0.25">
      <c r="C18" s="461" t="s">
        <v>90</v>
      </c>
      <c r="D18" s="463"/>
      <c r="E18" s="463"/>
      <c r="F18" s="463"/>
      <c r="G18" s="463"/>
      <c r="H18" s="463"/>
      <c r="I18" s="463"/>
      <c r="J18" s="455"/>
      <c r="K18" s="458" t="s">
        <v>91</v>
      </c>
      <c r="L18" s="458"/>
      <c r="M18" s="458"/>
      <c r="N18" s="458"/>
      <c r="O18" s="458"/>
      <c r="P18" s="458"/>
      <c r="Q18" s="458"/>
      <c r="R18" s="458"/>
      <c r="S18" s="456" t="s">
        <v>92</v>
      </c>
      <c r="T18" s="456"/>
      <c r="U18" s="456"/>
      <c r="V18" s="456"/>
      <c r="W18" s="456"/>
      <c r="X18" s="456"/>
      <c r="Y18" s="456"/>
      <c r="Z18" s="456"/>
      <c r="AA18" s="458" t="s">
        <v>93</v>
      </c>
      <c r="AB18" s="458"/>
      <c r="AC18" s="458"/>
      <c r="AD18" s="458"/>
      <c r="AE18" s="458"/>
      <c r="AF18" s="458"/>
      <c r="AG18" s="458"/>
      <c r="AH18" s="458"/>
      <c r="AI18" s="456" t="s">
        <v>94</v>
      </c>
      <c r="AJ18" s="456"/>
      <c r="AL18" s="28"/>
      <c r="AM18" s="457" t="s">
        <v>90</v>
      </c>
      <c r="AN18" s="457"/>
      <c r="AO18" s="457"/>
      <c r="AP18" s="457"/>
      <c r="AQ18" s="457"/>
      <c r="AR18" s="457"/>
      <c r="AS18" s="457"/>
      <c r="AT18" s="457"/>
      <c r="AU18" s="454" t="s">
        <v>91</v>
      </c>
      <c r="AV18" s="454"/>
      <c r="AW18" s="454"/>
      <c r="AX18" s="454"/>
      <c r="AY18" s="454"/>
      <c r="AZ18" s="454"/>
      <c r="BA18" s="454"/>
      <c r="BB18" s="454"/>
      <c r="BC18" s="457" t="s">
        <v>92</v>
      </c>
      <c r="BD18" s="457"/>
      <c r="BE18" s="457"/>
      <c r="BF18" s="457"/>
      <c r="BG18" s="457"/>
      <c r="BH18" s="457"/>
      <c r="BI18" s="457"/>
      <c r="BJ18" s="457"/>
      <c r="BK18" s="454" t="s">
        <v>93</v>
      </c>
      <c r="BL18" s="454"/>
      <c r="BM18" s="454"/>
      <c r="BN18" s="454"/>
      <c r="BO18" s="454"/>
      <c r="BP18" s="454"/>
      <c r="BQ18" s="454"/>
      <c r="BR18" s="454"/>
      <c r="BS18" s="456" t="s">
        <v>95</v>
      </c>
      <c r="BT18" s="456"/>
      <c r="BU18" s="89"/>
      <c r="BW18" s="464" t="s">
        <v>182</v>
      </c>
      <c r="BX18" s="464"/>
      <c r="BY18" s="464"/>
      <c r="BZ18" s="464"/>
      <c r="CA18" s="464"/>
      <c r="CB18" s="464"/>
      <c r="CC18" s="428" t="s">
        <v>183</v>
      </c>
      <c r="CD18" s="428"/>
      <c r="CE18" s="428"/>
      <c r="CF18" s="428"/>
      <c r="CG18" s="428"/>
      <c r="CH18" s="428"/>
    </row>
    <row r="19" spans="2:98" x14ac:dyDescent="0.25">
      <c r="C19" s="456" t="s">
        <v>7</v>
      </c>
      <c r="D19" s="456"/>
      <c r="E19" s="456" t="s">
        <v>8</v>
      </c>
      <c r="F19" s="456"/>
      <c r="G19" s="461" t="s">
        <v>9</v>
      </c>
      <c r="H19" s="455"/>
      <c r="I19" s="456" t="s">
        <v>96</v>
      </c>
      <c r="J19" s="456"/>
      <c r="K19" s="458" t="s">
        <v>7</v>
      </c>
      <c r="L19" s="458"/>
      <c r="M19" s="458" t="s">
        <v>8</v>
      </c>
      <c r="N19" s="458"/>
      <c r="O19" s="458" t="s">
        <v>9</v>
      </c>
      <c r="P19" s="458"/>
      <c r="Q19" s="458" t="s">
        <v>96</v>
      </c>
      <c r="R19" s="458"/>
      <c r="S19" s="456" t="s">
        <v>7</v>
      </c>
      <c r="T19" s="456"/>
      <c r="U19" s="456" t="s">
        <v>8</v>
      </c>
      <c r="V19" s="456"/>
      <c r="W19" s="456" t="s">
        <v>9</v>
      </c>
      <c r="X19" s="456"/>
      <c r="Y19" s="456" t="s">
        <v>96</v>
      </c>
      <c r="Z19" s="456"/>
      <c r="AA19" s="458" t="s">
        <v>7</v>
      </c>
      <c r="AB19" s="458"/>
      <c r="AC19" s="458" t="s">
        <v>8</v>
      </c>
      <c r="AD19" s="458"/>
      <c r="AE19" s="458" t="s">
        <v>9</v>
      </c>
      <c r="AF19" s="458"/>
      <c r="AG19" s="458" t="s">
        <v>96</v>
      </c>
      <c r="AH19" s="458"/>
      <c r="AI19" s="456" t="s">
        <v>97</v>
      </c>
      <c r="AJ19" s="456"/>
      <c r="AL19" s="28"/>
      <c r="AM19" s="459" t="s">
        <v>7</v>
      </c>
      <c r="AN19" s="460"/>
      <c r="AO19" s="459" t="s">
        <v>8</v>
      </c>
      <c r="AP19" s="460"/>
      <c r="AQ19" s="459" t="s">
        <v>9</v>
      </c>
      <c r="AR19" s="460"/>
      <c r="AS19" s="459" t="s">
        <v>96</v>
      </c>
      <c r="AT19" s="462"/>
      <c r="AU19" s="454" t="s">
        <v>7</v>
      </c>
      <c r="AV19" s="454"/>
      <c r="AW19" s="454" t="s">
        <v>8</v>
      </c>
      <c r="AX19" s="454"/>
      <c r="AY19" s="454" t="s">
        <v>9</v>
      </c>
      <c r="AZ19" s="454"/>
      <c r="BA19" s="454" t="s">
        <v>96</v>
      </c>
      <c r="BB19" s="454"/>
      <c r="BC19" s="457" t="s">
        <v>7</v>
      </c>
      <c r="BD19" s="457"/>
      <c r="BE19" s="457" t="s">
        <v>8</v>
      </c>
      <c r="BF19" s="457"/>
      <c r="BG19" s="457" t="s">
        <v>9</v>
      </c>
      <c r="BH19" s="457"/>
      <c r="BI19" s="457" t="s">
        <v>96</v>
      </c>
      <c r="BJ19" s="457"/>
      <c r="BK19" s="454" t="s">
        <v>7</v>
      </c>
      <c r="BL19" s="454"/>
      <c r="BM19" s="454" t="s">
        <v>8</v>
      </c>
      <c r="BN19" s="454"/>
      <c r="BO19" s="454" t="s">
        <v>9</v>
      </c>
      <c r="BP19" s="454"/>
      <c r="BQ19" s="454" t="s">
        <v>96</v>
      </c>
      <c r="BR19" s="454"/>
      <c r="BS19" s="455" t="s">
        <v>97</v>
      </c>
      <c r="BT19" s="456"/>
      <c r="BU19" s="89"/>
      <c r="BV19" s="1"/>
      <c r="BW19" s="454" t="s">
        <v>7</v>
      </c>
      <c r="BX19" s="454"/>
      <c r="BY19" s="454" t="s">
        <v>8</v>
      </c>
      <c r="BZ19" s="454"/>
      <c r="CA19" s="454" t="s">
        <v>96</v>
      </c>
      <c r="CB19" s="454"/>
      <c r="CC19" s="457" t="s">
        <v>7</v>
      </c>
      <c r="CD19" s="457"/>
      <c r="CE19" s="457" t="s">
        <v>8</v>
      </c>
      <c r="CF19" s="457"/>
      <c r="CG19" s="457" t="s">
        <v>96</v>
      </c>
      <c r="CH19" s="457"/>
      <c r="CS19" s="92"/>
      <c r="CT19" s="92"/>
    </row>
    <row r="20" spans="2:98" ht="27.75" customHeight="1" x14ac:dyDescent="0.25">
      <c r="B20" s="105" t="s">
        <v>98</v>
      </c>
      <c r="C20" s="270" t="s">
        <v>99</v>
      </c>
      <c r="D20" s="270" t="s">
        <v>100</v>
      </c>
      <c r="E20" s="270" t="s">
        <v>99</v>
      </c>
      <c r="F20" s="270" t="s">
        <v>100</v>
      </c>
      <c r="G20" s="270" t="s">
        <v>99</v>
      </c>
      <c r="H20" s="270" t="s">
        <v>100</v>
      </c>
      <c r="I20" s="270" t="s">
        <v>99</v>
      </c>
      <c r="J20" s="270" t="s">
        <v>100</v>
      </c>
      <c r="K20" s="106" t="s">
        <v>99</v>
      </c>
      <c r="L20" s="106" t="s">
        <v>100</v>
      </c>
      <c r="M20" s="106" t="s">
        <v>99</v>
      </c>
      <c r="N20" s="106" t="s">
        <v>100</v>
      </c>
      <c r="O20" s="106" t="s">
        <v>99</v>
      </c>
      <c r="P20" s="106" t="s">
        <v>100</v>
      </c>
      <c r="Q20" s="106" t="s">
        <v>99</v>
      </c>
      <c r="R20" s="106" t="s">
        <v>100</v>
      </c>
      <c r="S20" s="270" t="s">
        <v>99</v>
      </c>
      <c r="T20" s="270" t="s">
        <v>100</v>
      </c>
      <c r="U20" s="270" t="s">
        <v>99</v>
      </c>
      <c r="V20" s="270" t="s">
        <v>100</v>
      </c>
      <c r="W20" s="270" t="s">
        <v>99</v>
      </c>
      <c r="X20" s="270" t="s">
        <v>100</v>
      </c>
      <c r="Y20" s="270" t="s">
        <v>99</v>
      </c>
      <c r="Z20" s="270" t="s">
        <v>100</v>
      </c>
      <c r="AA20" s="106" t="s">
        <v>99</v>
      </c>
      <c r="AB20" s="106" t="s">
        <v>100</v>
      </c>
      <c r="AC20" s="106" t="s">
        <v>99</v>
      </c>
      <c r="AD20" s="106" t="s">
        <v>100</v>
      </c>
      <c r="AE20" s="106" t="s">
        <v>99</v>
      </c>
      <c r="AF20" s="106" t="s">
        <v>100</v>
      </c>
      <c r="AG20" s="106" t="s">
        <v>99</v>
      </c>
      <c r="AH20" s="106" t="s">
        <v>100</v>
      </c>
      <c r="AI20" s="100" t="s">
        <v>99</v>
      </c>
      <c r="AJ20" s="100" t="s">
        <v>100</v>
      </c>
      <c r="AL20" s="105" t="s">
        <v>98</v>
      </c>
      <c r="AM20" s="270" t="s">
        <v>99</v>
      </c>
      <c r="AN20" s="270" t="s">
        <v>101</v>
      </c>
      <c r="AO20" s="270" t="s">
        <v>99</v>
      </c>
      <c r="AP20" s="270" t="s">
        <v>101</v>
      </c>
      <c r="AQ20" s="270" t="s">
        <v>99</v>
      </c>
      <c r="AR20" s="270" t="s">
        <v>101</v>
      </c>
      <c r="AS20" s="270" t="s">
        <v>99</v>
      </c>
      <c r="AT20" s="272" t="s">
        <v>101</v>
      </c>
      <c r="AU20" s="271" t="s">
        <v>99</v>
      </c>
      <c r="AV20" s="271" t="s">
        <v>101</v>
      </c>
      <c r="AW20" s="271" t="s">
        <v>99</v>
      </c>
      <c r="AX20" s="271" t="s">
        <v>101</v>
      </c>
      <c r="AY20" s="271" t="s">
        <v>99</v>
      </c>
      <c r="AZ20" s="271" t="s">
        <v>101</v>
      </c>
      <c r="BA20" s="271" t="s">
        <v>99</v>
      </c>
      <c r="BB20" s="271" t="s">
        <v>101</v>
      </c>
      <c r="BC20" s="270" t="s">
        <v>99</v>
      </c>
      <c r="BD20" s="270" t="s">
        <v>101</v>
      </c>
      <c r="BE20" s="270" t="s">
        <v>99</v>
      </c>
      <c r="BF20" s="270" t="s">
        <v>101</v>
      </c>
      <c r="BG20" s="270" t="s">
        <v>99</v>
      </c>
      <c r="BH20" s="270" t="s">
        <v>101</v>
      </c>
      <c r="BI20" s="270" t="s">
        <v>99</v>
      </c>
      <c r="BJ20" s="270" t="s">
        <v>101</v>
      </c>
      <c r="BK20" s="271" t="s">
        <v>99</v>
      </c>
      <c r="BL20" s="271" t="s">
        <v>101</v>
      </c>
      <c r="BM20" s="271" t="s">
        <v>99</v>
      </c>
      <c r="BN20" s="271" t="s">
        <v>101</v>
      </c>
      <c r="BO20" s="271" t="s">
        <v>99</v>
      </c>
      <c r="BP20" s="271" t="s">
        <v>101</v>
      </c>
      <c r="BQ20" s="271" t="s">
        <v>99</v>
      </c>
      <c r="BR20" s="271" t="s">
        <v>101</v>
      </c>
      <c r="BS20" s="101" t="s">
        <v>99</v>
      </c>
      <c r="BT20" s="100" t="s">
        <v>101</v>
      </c>
      <c r="BU20" s="90"/>
      <c r="BV20" s="105" t="s">
        <v>98</v>
      </c>
      <c r="BW20" s="106" t="s">
        <v>99</v>
      </c>
      <c r="BX20" s="106" t="s">
        <v>101</v>
      </c>
      <c r="BY20" s="106" t="s">
        <v>99</v>
      </c>
      <c r="BZ20" s="106" t="s">
        <v>101</v>
      </c>
      <c r="CA20" s="106" t="s">
        <v>99</v>
      </c>
      <c r="CB20" s="106" t="s">
        <v>101</v>
      </c>
      <c r="CC20" s="100" t="s">
        <v>99</v>
      </c>
      <c r="CD20" s="100" t="s">
        <v>101</v>
      </c>
      <c r="CE20" s="100" t="s">
        <v>99</v>
      </c>
      <c r="CF20" s="100" t="s">
        <v>101</v>
      </c>
      <c r="CG20" s="100" t="s">
        <v>99</v>
      </c>
      <c r="CH20" s="100" t="s">
        <v>101</v>
      </c>
      <c r="CT20" s="92"/>
    </row>
    <row r="21" spans="2:98" x14ac:dyDescent="0.25">
      <c r="B21" s="104">
        <v>5</v>
      </c>
      <c r="C21" s="102">
        <v>1.2E-2</v>
      </c>
      <c r="D21" s="102">
        <f>1-C21</f>
        <v>0.98799999999999999</v>
      </c>
      <c r="E21" s="102">
        <v>2.2499999999999999E-2</v>
      </c>
      <c r="F21" s="102">
        <v>0.97750000000000004</v>
      </c>
      <c r="G21" s="102">
        <v>1.8E-3</v>
      </c>
      <c r="H21" s="102">
        <v>0.99819999999999998</v>
      </c>
      <c r="I21" s="102">
        <f>1-J21</f>
        <v>9.7038000000000402E-3</v>
      </c>
      <c r="J21" s="102">
        <v>0.99029619999999996</v>
      </c>
      <c r="K21" s="103"/>
      <c r="L21" s="103"/>
      <c r="M21" s="103"/>
      <c r="N21" s="103"/>
      <c r="O21" s="103"/>
      <c r="P21" s="103"/>
      <c r="Q21" s="103"/>
      <c r="R21" s="103"/>
      <c r="S21" s="102"/>
      <c r="T21" s="102"/>
      <c r="U21" s="102"/>
      <c r="V21" s="102"/>
      <c r="W21" s="102"/>
      <c r="X21" s="102"/>
      <c r="Y21" s="102"/>
      <c r="Z21" s="102"/>
      <c r="AA21" s="103"/>
      <c r="AB21" s="103"/>
      <c r="AC21" s="103"/>
      <c r="AD21" s="103"/>
      <c r="AE21" s="103"/>
      <c r="AF21" s="103"/>
      <c r="AG21" s="103"/>
      <c r="AH21" s="103"/>
      <c r="AI21" s="102">
        <v>4.2999999999999997E-2</v>
      </c>
      <c r="AJ21" s="102">
        <v>0.95699999999999996</v>
      </c>
      <c r="AL21" s="104">
        <v>1</v>
      </c>
      <c r="AM21" s="102">
        <v>4.2775252910816899E-3</v>
      </c>
      <c r="AN21" s="102">
        <f t="shared" ref="AN21:AN84" si="0">1-AM21</f>
        <v>0.99572247470891828</v>
      </c>
      <c r="AO21" s="102">
        <v>1.08264200299217E-2</v>
      </c>
      <c r="AP21" s="102">
        <f t="shared" ref="AP21:AP84" si="1">1-AO21</f>
        <v>0.98917357997007826</v>
      </c>
      <c r="AQ21" s="102">
        <v>4.6086934770481598E-4</v>
      </c>
      <c r="AR21" s="102">
        <f t="shared" ref="AR21:AR84" si="2">1-AQ21</f>
        <v>0.99953913065229516</v>
      </c>
      <c r="AS21" s="102">
        <f>(AO21*0.23)+(AM21*0.31)+(AQ21*0.46)</f>
        <v>4.0281093470615308E-3</v>
      </c>
      <c r="AT21" s="107">
        <f>(AP21*0.23)+(AN21*0.31)+(AR21*0.46)</f>
        <v>0.99597189065293845</v>
      </c>
      <c r="AU21" s="103">
        <v>2.2840298951908099E-3</v>
      </c>
      <c r="AV21" s="103">
        <f>1-AU21</f>
        <v>0.99771597010480917</v>
      </c>
      <c r="AW21" s="103">
        <v>2.83378343314919E-3</v>
      </c>
      <c r="AX21" s="103">
        <f>1-AW21</f>
        <v>0.99716621656685078</v>
      </c>
      <c r="AY21" s="103">
        <v>3.3136684508561101E-4</v>
      </c>
      <c r="AZ21" s="103">
        <f>1-AY21</f>
        <v>0.99966863315491439</v>
      </c>
      <c r="BA21" s="103">
        <f>(AW21*0.23)+(AU21*0.31)+(AY21*0.46)</f>
        <v>1.5122482058728458E-3</v>
      </c>
      <c r="BB21" s="103">
        <f>(AX21*0.23)+(AV21*0.31)+(AZ21*0.46)</f>
        <v>0.99848775179412719</v>
      </c>
      <c r="BC21" s="102">
        <v>2.14153810614552E-3</v>
      </c>
      <c r="BD21" s="102">
        <f t="shared" ref="BD21:BD84" si="3">1-BC21</f>
        <v>0.99785846189385452</v>
      </c>
      <c r="BE21" s="102">
        <v>2.6261552662973598E-3</v>
      </c>
      <c r="BF21" s="102">
        <f t="shared" ref="BF21:BF84" si="4">1-BE21</f>
        <v>0.99737384473370261</v>
      </c>
      <c r="BG21" s="102">
        <v>2.3237692876875E-5</v>
      </c>
      <c r="BH21" s="102">
        <f t="shared" ref="BH21:BH84" si="5">1-BG21</f>
        <v>0.99997676230712318</v>
      </c>
      <c r="BI21" s="102">
        <v>1.2785818628768665E-3</v>
      </c>
      <c r="BJ21" s="102">
        <v>0.99872141813712323</v>
      </c>
      <c r="BK21" s="103">
        <v>2.0737167499018101E-3</v>
      </c>
      <c r="BL21" s="103">
        <f t="shared" ref="BL21:BL84" si="6">1-BK21</f>
        <v>0.99792628325009824</v>
      </c>
      <c r="BM21" s="103">
        <v>2.5851595223982198E-3</v>
      </c>
      <c r="BN21" s="103">
        <f t="shared" ref="BN21:BN84" si="7">1-BM21</f>
        <v>0.99741484047760176</v>
      </c>
      <c r="BO21" s="103">
        <v>3.5002261073571002E-4</v>
      </c>
      <c r="BP21" s="103">
        <f t="shared" ref="BP21:BP84" si="8">1-BO21</f>
        <v>0.99964997738926431</v>
      </c>
      <c r="BQ21" s="103">
        <v>1.3984492835595781E-3</v>
      </c>
      <c r="BR21" s="103">
        <f>(BN21*0.23)+(BL21*0.31)+(BP21*0.46)</f>
        <v>0.99860155071644052</v>
      </c>
      <c r="BS21" s="108">
        <v>1.1834915838935034E-2</v>
      </c>
      <c r="BT21" s="102">
        <v>0.98816508416106497</v>
      </c>
      <c r="BU21" s="90"/>
      <c r="BV21" s="86">
        <v>1</v>
      </c>
      <c r="BW21" s="124">
        <v>1.9E-2</v>
      </c>
      <c r="BX21" s="124">
        <v>0.98099999999999998</v>
      </c>
      <c r="BY21" s="124">
        <v>0.02</v>
      </c>
      <c r="BZ21" s="124">
        <v>0.98</v>
      </c>
      <c r="CA21" s="124">
        <v>1.9E-2</v>
      </c>
      <c r="CB21" s="124">
        <v>0.98099999999999998</v>
      </c>
      <c r="CC21" s="123">
        <v>0.01</v>
      </c>
      <c r="CD21" s="123">
        <v>0.99</v>
      </c>
      <c r="CE21" s="123">
        <v>8.9999999999999993E-3</v>
      </c>
      <c r="CF21" s="123">
        <v>0.99099999999999999</v>
      </c>
      <c r="CG21" s="123">
        <v>8.9999999999999993E-3</v>
      </c>
      <c r="CH21" s="123">
        <v>0.99</v>
      </c>
      <c r="CI21" s="1"/>
      <c r="CJ21" s="1"/>
      <c r="CK21" s="1"/>
      <c r="CL21" s="1"/>
      <c r="CM21" s="1"/>
      <c r="CN21" s="1"/>
      <c r="CP21" s="39"/>
      <c r="CQ21" s="92"/>
      <c r="CR21" s="39"/>
      <c r="CS21" s="92"/>
      <c r="CT21" s="92"/>
    </row>
    <row r="22" spans="2:98" x14ac:dyDescent="0.25">
      <c r="B22" s="104">
        <v>10</v>
      </c>
      <c r="C22" s="102">
        <v>2.1399999999999999E-2</v>
      </c>
      <c r="D22" s="102">
        <f>1-C22</f>
        <v>0.97860000000000003</v>
      </c>
      <c r="E22" s="102">
        <v>3.6600000000000001E-2</v>
      </c>
      <c r="F22" s="102">
        <f>1-E22</f>
        <v>0.96340000000000003</v>
      </c>
      <c r="G22" s="102">
        <v>3.5000000000000001E-3</v>
      </c>
      <c r="H22" s="102">
        <v>0.99650000000000005</v>
      </c>
      <c r="I22" s="102">
        <f>1-J22</f>
        <v>1.6615399999999947E-2</v>
      </c>
      <c r="J22" s="102">
        <v>0.98338460000000005</v>
      </c>
      <c r="K22" s="103">
        <v>2.07E-2</v>
      </c>
      <c r="L22" s="103">
        <f>1-K22</f>
        <v>0.97929999999999995</v>
      </c>
      <c r="M22" s="103">
        <v>2.64E-2</v>
      </c>
      <c r="N22" s="103">
        <f>1-M22</f>
        <v>0.97360000000000002</v>
      </c>
      <c r="O22" s="103">
        <v>3.5999999999999999E-3</v>
      </c>
      <c r="P22" s="103">
        <f>1-O22</f>
        <v>0.99639999999999995</v>
      </c>
      <c r="Q22" s="103">
        <f>1-R22</f>
        <v>1.40652E-2</v>
      </c>
      <c r="R22" s="103">
        <v>0.9859348</v>
      </c>
      <c r="S22" s="102"/>
      <c r="T22" s="102"/>
      <c r="U22" s="102"/>
      <c r="V22" s="102"/>
      <c r="W22" s="102"/>
      <c r="X22" s="102"/>
      <c r="Y22" s="102"/>
      <c r="Z22" s="102"/>
      <c r="AA22" s="103"/>
      <c r="AB22" s="103"/>
      <c r="AC22" s="103"/>
      <c r="AD22" s="103"/>
      <c r="AE22" s="103"/>
      <c r="AF22" s="103"/>
      <c r="AG22" s="103"/>
      <c r="AH22" s="103"/>
      <c r="AI22" s="102">
        <v>8.1000000000000003E-2</v>
      </c>
      <c r="AJ22" s="102">
        <v>0.91900000000000004</v>
      </c>
      <c r="AL22" s="104">
        <v>2</v>
      </c>
      <c r="AM22" s="102">
        <v>6.2081439683747096E-3</v>
      </c>
      <c r="AN22" s="102">
        <f t="shared" si="0"/>
        <v>0.99379185603162534</v>
      </c>
      <c r="AO22" s="102">
        <v>1.37448150225646E-2</v>
      </c>
      <c r="AP22" s="102">
        <f t="shared" si="1"/>
        <v>0.98625518497743536</v>
      </c>
      <c r="AQ22" s="102">
        <v>7.9565201077207105E-4</v>
      </c>
      <c r="AR22" s="102">
        <f t="shared" si="2"/>
        <v>0.99920434798922797</v>
      </c>
      <c r="AS22" s="102">
        <f t="shared" ref="AS22:AT85" si="9">(AO22*0.23)+(AM22*0.31)+(AQ22*0.46)</f>
        <v>5.4518320103411708E-3</v>
      </c>
      <c r="AT22" s="107">
        <f t="shared" si="9"/>
        <v>0.99454816798965884</v>
      </c>
      <c r="AU22" s="103">
        <v>4.5552735278783498E-3</v>
      </c>
      <c r="AV22" s="103">
        <f t="shared" ref="AV22:AV85" si="10">1-AU22</f>
        <v>0.99544472647212168</v>
      </c>
      <c r="AW22" s="103">
        <v>5.6559819374625703E-3</v>
      </c>
      <c r="AX22" s="103">
        <f t="shared" ref="AX22:AX85" si="11">1-AW22</f>
        <v>0.99434401806253747</v>
      </c>
      <c r="AY22" s="103">
        <v>6.9788675917091601E-4</v>
      </c>
      <c r="AZ22" s="103">
        <f>1-AY22</f>
        <v>0.99930211324082907</v>
      </c>
      <c r="BA22" s="103">
        <f t="shared" ref="BA22:BB85" si="12">(AW22*0.23)+(AU22*0.31)+(AY22*0.46)</f>
        <v>3.0340385484773011E-3</v>
      </c>
      <c r="BB22" s="103">
        <f t="shared" si="12"/>
        <v>0.99696596145152272</v>
      </c>
      <c r="BC22" s="102">
        <v>4.2795645404000802E-3</v>
      </c>
      <c r="BD22" s="102">
        <f t="shared" si="3"/>
        <v>0.99572043545959987</v>
      </c>
      <c r="BE22" s="102">
        <v>5.2490136494319798E-3</v>
      </c>
      <c r="BF22" s="102">
        <f t="shared" si="4"/>
        <v>0.99475098635056802</v>
      </c>
      <c r="BG22" s="102">
        <v>3.9057711288365899E-4</v>
      </c>
      <c r="BH22" s="102">
        <f t="shared" si="5"/>
        <v>0.99960942288711629</v>
      </c>
      <c r="BI22" s="102">
        <v>2.7136036188198636E-3</v>
      </c>
      <c r="BJ22" s="102">
        <v>0.99728639638118022</v>
      </c>
      <c r="BK22" s="103">
        <v>4.1441773729779504E-3</v>
      </c>
      <c r="BL22" s="103">
        <f t="shared" si="6"/>
        <v>0.9958558226270221</v>
      </c>
      <c r="BM22" s="103">
        <v>5.1668880507839497E-3</v>
      </c>
      <c r="BN22" s="103">
        <f t="shared" si="7"/>
        <v>0.99483311194921609</v>
      </c>
      <c r="BO22" s="103">
        <v>7.0004495071754704E-4</v>
      </c>
      <c r="BP22" s="103">
        <f t="shared" si="8"/>
        <v>0.99929995504928248</v>
      </c>
      <c r="BQ22" s="103">
        <v>2.7950999146335448E-3</v>
      </c>
      <c r="BR22" s="103">
        <f t="shared" ref="BR22:BR85" si="13">(BN22*0.23)+(BL22*0.31)+(BP22*0.46)</f>
        <v>0.99720490008536644</v>
      </c>
      <c r="BS22" s="108">
        <v>1.9626186879440954E-2</v>
      </c>
      <c r="BT22" s="102">
        <v>0.98037381312055905</v>
      </c>
      <c r="BU22" s="90"/>
      <c r="BV22" s="86">
        <v>2</v>
      </c>
      <c r="BW22" s="124">
        <v>0.04</v>
      </c>
      <c r="BX22" s="124">
        <v>0.96</v>
      </c>
      <c r="BY22" s="124">
        <v>3.6999999999999998E-2</v>
      </c>
      <c r="BZ22" s="124">
        <v>0.96299999999999997</v>
      </c>
      <c r="CA22" s="124">
        <v>3.9E-2</v>
      </c>
      <c r="CB22" s="124">
        <v>0.96099999999999997</v>
      </c>
      <c r="CC22" s="123">
        <v>2.1000000000000001E-2</v>
      </c>
      <c r="CD22" s="123">
        <v>0.97899999999999998</v>
      </c>
      <c r="CE22" s="123">
        <v>1.7999999999999999E-2</v>
      </c>
      <c r="CF22" s="123">
        <v>0.98199999999999998</v>
      </c>
      <c r="CG22" s="123">
        <v>1.9E-2</v>
      </c>
      <c r="CH22" s="123">
        <v>0.98099999999999998</v>
      </c>
      <c r="CI22" s="1"/>
      <c r="CJ22" s="1"/>
      <c r="CK22" s="1"/>
      <c r="CL22" s="1"/>
      <c r="CM22" s="1"/>
      <c r="CN22" s="1"/>
      <c r="CP22" s="39"/>
      <c r="CR22" s="39"/>
      <c r="CS22" s="92"/>
      <c r="CT22" s="92"/>
    </row>
    <row r="23" spans="2:98" x14ac:dyDescent="0.25">
      <c r="B23" s="104">
        <v>12</v>
      </c>
      <c r="C23" s="102"/>
      <c r="D23" s="102"/>
      <c r="E23" s="102"/>
      <c r="F23" s="102"/>
      <c r="G23" s="102"/>
      <c r="H23" s="102"/>
      <c r="I23" s="102"/>
      <c r="J23" s="102"/>
      <c r="K23" s="103">
        <v>2.3800000000000002E-2</v>
      </c>
      <c r="L23" s="103">
        <f>1-K23</f>
        <v>0.97619999999999996</v>
      </c>
      <c r="M23" s="103">
        <v>3.0700000000000002E-2</v>
      </c>
      <c r="N23" s="103">
        <f>1-M23</f>
        <v>0.96930000000000005</v>
      </c>
      <c r="O23" s="103">
        <v>4.4000000000000003E-3</v>
      </c>
      <c r="P23" s="103">
        <f>1-O23</f>
        <v>0.99560000000000004</v>
      </c>
      <c r="Q23" s="103">
        <f>1-R23</f>
        <v>1.6374200000000005E-2</v>
      </c>
      <c r="R23" s="103">
        <v>0.98362579999999999</v>
      </c>
      <c r="S23" s="102"/>
      <c r="T23" s="102"/>
      <c r="U23" s="102"/>
      <c r="V23" s="102"/>
      <c r="W23" s="102"/>
      <c r="X23" s="102"/>
      <c r="Y23" s="102"/>
      <c r="Z23" s="102"/>
      <c r="AA23" s="103"/>
      <c r="AB23" s="103"/>
      <c r="AC23" s="103"/>
      <c r="AD23" s="103"/>
      <c r="AE23" s="103"/>
      <c r="AF23" s="103"/>
      <c r="AG23" s="103"/>
      <c r="AH23" s="103"/>
      <c r="AI23" s="102"/>
      <c r="AJ23" s="102"/>
      <c r="AL23" s="104">
        <v>3</v>
      </c>
      <c r="AM23" s="102">
        <v>8.1387626456677197E-3</v>
      </c>
      <c r="AN23" s="102">
        <f t="shared" si="0"/>
        <v>0.99186123735433229</v>
      </c>
      <c r="AO23" s="102">
        <v>1.6663210015207399E-2</v>
      </c>
      <c r="AP23" s="102">
        <f t="shared" si="1"/>
        <v>0.98333678998479257</v>
      </c>
      <c r="AQ23" s="102">
        <v>1.1304346738393301E-3</v>
      </c>
      <c r="AR23" s="102">
        <f t="shared" si="2"/>
        <v>0.99886956532616067</v>
      </c>
      <c r="AS23" s="102">
        <f t="shared" si="9"/>
        <v>6.8755546736207875E-3</v>
      </c>
      <c r="AT23" s="107">
        <f t="shared" si="9"/>
        <v>0.99312444532637922</v>
      </c>
      <c r="AU23" s="103">
        <v>6.80068992244058E-3</v>
      </c>
      <c r="AV23" s="103">
        <f t="shared" si="10"/>
        <v>0.99319931007755946</v>
      </c>
      <c r="AW23" s="103">
        <v>8.4547912419015801E-3</v>
      </c>
      <c r="AX23" s="103">
        <f t="shared" si="11"/>
        <v>0.99154520875809837</v>
      </c>
      <c r="AY23" s="103">
        <v>1.06442925647025E-3</v>
      </c>
      <c r="AZ23" s="103">
        <f>1-AY23</f>
        <v>0.99893557074352979</v>
      </c>
      <c r="BA23" s="103">
        <f t="shared" si="12"/>
        <v>4.5424533195702584E-3</v>
      </c>
      <c r="BB23" s="103">
        <f t="shared" si="12"/>
        <v>0.99545754668042974</v>
      </c>
      <c r="BC23" s="102">
        <v>6.4104270711883198E-3</v>
      </c>
      <c r="BD23" s="102">
        <f t="shared" si="3"/>
        <v>0.99358957292881167</v>
      </c>
      <c r="BE23" s="102">
        <v>7.8651569938782608E-3</v>
      </c>
      <c r="BF23" s="102">
        <f t="shared" si="4"/>
        <v>0.99213484300612176</v>
      </c>
      <c r="BG23" s="102">
        <v>7.5792108367606602E-4</v>
      </c>
      <c r="BH23" s="102">
        <f t="shared" si="5"/>
        <v>0.99924207891632388</v>
      </c>
      <c r="BI23" s="102">
        <v>4.1448621991513699E-3</v>
      </c>
      <c r="BJ23" s="102">
        <v>0.99585513780084867</v>
      </c>
      <c r="BK23" s="103">
        <v>6.2079997018051397E-3</v>
      </c>
      <c r="BL23" s="103">
        <f t="shared" si="6"/>
        <v>0.99379200029819481</v>
      </c>
      <c r="BM23" s="103">
        <v>7.7416318118373496E-3</v>
      </c>
      <c r="BN23" s="103">
        <f t="shared" si="7"/>
        <v>0.9922583681881626</v>
      </c>
      <c r="BO23" s="103">
        <v>1.0500666683916199E-3</v>
      </c>
      <c r="BP23" s="103">
        <f t="shared" si="8"/>
        <v>0.99894993333160842</v>
      </c>
      <c r="BQ23" s="103">
        <v>4.1880858917423287E-3</v>
      </c>
      <c r="BR23" s="103">
        <f t="shared" si="13"/>
        <v>0.99581191410825776</v>
      </c>
      <c r="BS23" s="108">
        <v>2.7417457919946986E-2</v>
      </c>
      <c r="BT23" s="102">
        <v>0.97258254208005301</v>
      </c>
      <c r="BU23" s="90"/>
      <c r="BV23" s="86">
        <v>3</v>
      </c>
      <c r="BW23" s="124">
        <v>6.2E-2</v>
      </c>
      <c r="BX23" s="124">
        <v>0.93799999999999994</v>
      </c>
      <c r="BY23" s="124">
        <v>5.5E-2</v>
      </c>
      <c r="BZ23" s="124">
        <v>0.94499999999999995</v>
      </c>
      <c r="CA23" s="124">
        <v>5.8000000000000003E-2</v>
      </c>
      <c r="CB23" s="124">
        <v>0.94199999999999995</v>
      </c>
      <c r="CC23" s="123">
        <v>3.1E-2</v>
      </c>
      <c r="CD23" s="123">
        <v>0.96899999999999997</v>
      </c>
      <c r="CE23" s="123">
        <v>2.7E-2</v>
      </c>
      <c r="CF23" s="123">
        <v>0.97299999999999998</v>
      </c>
      <c r="CG23" s="123">
        <v>2.9000000000000001E-2</v>
      </c>
      <c r="CH23" s="123">
        <v>0.97099999999999997</v>
      </c>
      <c r="CI23" s="1"/>
      <c r="CJ23" s="1"/>
      <c r="CK23" s="1"/>
      <c r="CL23" s="1"/>
      <c r="CM23" s="1"/>
      <c r="CN23" s="1"/>
      <c r="CP23" s="39"/>
      <c r="CR23" s="39"/>
      <c r="CS23" s="92"/>
      <c r="CT23" s="92"/>
    </row>
    <row r="24" spans="2:98" x14ac:dyDescent="0.25">
      <c r="B24" s="104">
        <v>15</v>
      </c>
      <c r="C24" s="102">
        <v>2.9600000000000001E-2</v>
      </c>
      <c r="D24" s="102">
        <f>1-C24</f>
        <v>0.97040000000000004</v>
      </c>
      <c r="E24" s="102">
        <v>4.8399999999999999E-2</v>
      </c>
      <c r="F24" s="102">
        <f>1-E24</f>
        <v>0.9516</v>
      </c>
      <c r="G24" s="102">
        <v>5.3E-3</v>
      </c>
      <c r="H24" s="102">
        <v>0.99470000000000003</v>
      </c>
      <c r="I24" s="102">
        <f>1-J24</f>
        <v>2.2675400000000012E-2</v>
      </c>
      <c r="J24" s="102">
        <v>0.97732459999999999</v>
      </c>
      <c r="K24" s="103"/>
      <c r="L24" s="103"/>
      <c r="M24" s="103"/>
      <c r="N24" s="103"/>
      <c r="O24" s="103"/>
      <c r="P24" s="103"/>
      <c r="Q24" s="103"/>
      <c r="R24" s="103"/>
      <c r="S24" s="102"/>
      <c r="T24" s="102"/>
      <c r="U24" s="102"/>
      <c r="V24" s="102"/>
      <c r="W24" s="102"/>
      <c r="X24" s="102"/>
      <c r="Y24" s="102"/>
      <c r="Z24" s="102"/>
      <c r="AA24" s="103"/>
      <c r="AB24" s="103"/>
      <c r="AC24" s="103"/>
      <c r="AD24" s="103"/>
      <c r="AE24" s="103"/>
      <c r="AF24" s="103"/>
      <c r="AG24" s="103"/>
      <c r="AH24" s="103"/>
      <c r="AI24" s="102">
        <v>0.115</v>
      </c>
      <c r="AJ24" s="102">
        <v>0.88500000000000001</v>
      </c>
      <c r="AL24" s="104">
        <v>4</v>
      </c>
      <c r="AM24" s="102">
        <v>1.00693813229607E-2</v>
      </c>
      <c r="AN24" s="102">
        <f t="shared" si="0"/>
        <v>0.98993061867703935</v>
      </c>
      <c r="AO24" s="102">
        <v>1.9581605007850202E-2</v>
      </c>
      <c r="AP24" s="102">
        <f t="shared" si="1"/>
        <v>0.98041839499214978</v>
      </c>
      <c r="AQ24" s="102">
        <v>1.4652173369065801E-3</v>
      </c>
      <c r="AR24" s="102">
        <f t="shared" si="2"/>
        <v>0.99853478266309337</v>
      </c>
      <c r="AS24" s="102">
        <f t="shared" si="9"/>
        <v>8.2992773369003903E-3</v>
      </c>
      <c r="AT24" s="107">
        <f t="shared" si="9"/>
        <v>0.99170072266309961</v>
      </c>
      <c r="AU24" s="103">
        <v>9.0072381024268802E-3</v>
      </c>
      <c r="AV24" s="103">
        <f t="shared" si="10"/>
        <v>0.99099276189757313</v>
      </c>
      <c r="AW24" s="103">
        <v>1.12184070753126E-2</v>
      </c>
      <c r="AX24" s="103">
        <f t="shared" si="11"/>
        <v>0.98878159292468737</v>
      </c>
      <c r="AY24" s="103">
        <v>1.43100573248829E-3</v>
      </c>
      <c r="AZ24" s="103">
        <f t="shared" ref="AZ24:AZ87" si="14">1-AY24</f>
        <v>0.99856899426751167</v>
      </c>
      <c r="BA24" s="103">
        <f t="shared" si="12"/>
        <v>6.0307400760188437E-3</v>
      </c>
      <c r="BB24" s="103">
        <f t="shared" si="12"/>
        <v>0.99396925992398122</v>
      </c>
      <c r="BC24" s="102">
        <v>8.5304734664511592E-3</v>
      </c>
      <c r="BD24" s="102">
        <f t="shared" si="3"/>
        <v>0.99146952653354881</v>
      </c>
      <c r="BE24" s="102">
        <v>1.0471167143877099E-2</v>
      </c>
      <c r="BF24" s="102">
        <f t="shared" si="4"/>
        <v>0.98952883285612292</v>
      </c>
      <c r="BG24" s="102">
        <v>1.1252719047873999E-3</v>
      </c>
      <c r="BH24" s="102">
        <f t="shared" si="5"/>
        <v>0.99887472809521261</v>
      </c>
      <c r="BI24" s="102">
        <v>5.5704402938937967E-3</v>
      </c>
      <c r="BJ24" s="102">
        <v>0.99442955970610625</v>
      </c>
      <c r="BK24" s="103">
        <v>8.2618015689201602E-3</v>
      </c>
      <c r="BL24" s="103">
        <f t="shared" si="6"/>
        <v>0.9917381984310798</v>
      </c>
      <c r="BM24" s="103">
        <v>1.03058370322376E-2</v>
      </c>
      <c r="BN24" s="103">
        <f t="shared" si="7"/>
        <v>0.98969416296776236</v>
      </c>
      <c r="BO24" s="103">
        <v>1.400087412204E-3</v>
      </c>
      <c r="BP24" s="103">
        <f t="shared" si="8"/>
        <v>0.99859991258779601</v>
      </c>
      <c r="BQ24" s="103">
        <v>5.5755412133937383E-3</v>
      </c>
      <c r="BR24" s="103">
        <f t="shared" si="13"/>
        <v>0.99442445878660624</v>
      </c>
      <c r="BS24" s="108">
        <v>3.5208728960453017E-2</v>
      </c>
      <c r="BT24" s="102">
        <v>0.96479127103954698</v>
      </c>
      <c r="BU24" s="90"/>
      <c r="BV24" s="86">
        <v>4</v>
      </c>
      <c r="BW24" s="124">
        <v>8.3000000000000004E-2</v>
      </c>
      <c r="BX24" s="124">
        <v>0.91700000000000004</v>
      </c>
      <c r="BY24" s="124">
        <v>7.1999999999999995E-2</v>
      </c>
      <c r="BZ24" s="124">
        <v>0.92800000000000005</v>
      </c>
      <c r="CA24" s="124">
        <v>7.6999999999999999E-2</v>
      </c>
      <c r="CB24" s="124">
        <v>0.92300000000000004</v>
      </c>
      <c r="CC24" s="123">
        <v>4.2000000000000003E-2</v>
      </c>
      <c r="CD24" s="123">
        <v>0.95799999999999996</v>
      </c>
      <c r="CE24" s="123">
        <v>3.5999999999999997E-2</v>
      </c>
      <c r="CF24" s="123">
        <v>0.96399999999999997</v>
      </c>
      <c r="CG24" s="123">
        <v>3.9E-2</v>
      </c>
      <c r="CH24" s="123">
        <v>0.96099999999999997</v>
      </c>
      <c r="CI24" s="1"/>
      <c r="CJ24" s="1"/>
      <c r="CK24" s="1"/>
      <c r="CL24" s="1"/>
      <c r="CM24" s="1"/>
      <c r="CN24" s="1"/>
      <c r="CP24" s="39"/>
      <c r="CR24" s="39"/>
      <c r="CS24" s="92"/>
      <c r="CT24" s="92"/>
    </row>
    <row r="25" spans="2:98" x14ac:dyDescent="0.25">
      <c r="B25" s="104">
        <v>16</v>
      </c>
      <c r="C25" s="102"/>
      <c r="D25" s="102"/>
      <c r="E25" s="102"/>
      <c r="F25" s="102"/>
      <c r="G25" s="102"/>
      <c r="H25" s="102"/>
      <c r="I25" s="102"/>
      <c r="J25" s="102"/>
      <c r="K25" s="103">
        <v>2.9700000000000001E-2</v>
      </c>
      <c r="L25" s="103">
        <f>1-K25</f>
        <v>0.97030000000000005</v>
      </c>
      <c r="M25" s="103">
        <v>3.8600000000000002E-2</v>
      </c>
      <c r="N25" s="103">
        <f>1-M25</f>
        <v>0.96140000000000003</v>
      </c>
      <c r="O25" s="103">
        <v>5.7999999999999996E-3</v>
      </c>
      <c r="P25" s="103">
        <f>1-O25</f>
        <v>0.99419999999999997</v>
      </c>
      <c r="Q25" s="103">
        <f>1-R25</f>
        <v>2.064520000000003E-2</v>
      </c>
      <c r="R25" s="103">
        <v>0.97935479999999997</v>
      </c>
      <c r="S25" s="102"/>
      <c r="T25" s="102"/>
      <c r="U25" s="102"/>
      <c r="V25" s="102"/>
      <c r="W25" s="102"/>
      <c r="X25" s="102"/>
      <c r="Y25" s="102"/>
      <c r="Z25" s="102"/>
      <c r="AA25" s="103"/>
      <c r="AB25" s="103"/>
      <c r="AC25" s="103"/>
      <c r="AD25" s="103"/>
      <c r="AE25" s="103"/>
      <c r="AF25" s="103"/>
      <c r="AG25" s="103"/>
      <c r="AH25" s="103"/>
      <c r="AI25" s="102"/>
      <c r="AJ25" s="102"/>
      <c r="AL25" s="104">
        <v>5</v>
      </c>
      <c r="AM25" s="102">
        <v>1.2000000000253801E-2</v>
      </c>
      <c r="AN25" s="102">
        <f t="shared" si="0"/>
        <v>0.98799999999974619</v>
      </c>
      <c r="AO25" s="102">
        <v>2.2500000000493101E-2</v>
      </c>
      <c r="AP25" s="102">
        <f t="shared" si="1"/>
        <v>0.97749999999950687</v>
      </c>
      <c r="AQ25" s="102">
        <v>1.7999999999738401E-3</v>
      </c>
      <c r="AR25" s="102">
        <f t="shared" si="2"/>
        <v>0.99820000000002618</v>
      </c>
      <c r="AS25" s="102">
        <f t="shared" si="9"/>
        <v>9.7230000001800581E-3</v>
      </c>
      <c r="AT25" s="107">
        <f t="shared" si="9"/>
        <v>0.99027699999982</v>
      </c>
      <c r="AU25" s="103">
        <v>1.11618770913866E-2</v>
      </c>
      <c r="AV25" s="103">
        <f t="shared" si="10"/>
        <v>0.98883812290861339</v>
      </c>
      <c r="AW25" s="103">
        <v>1.39350251665421E-2</v>
      </c>
      <c r="AX25" s="103">
        <f t="shared" si="11"/>
        <v>0.9860649748334579</v>
      </c>
      <c r="AY25" s="103">
        <v>1.79762758272971E-3</v>
      </c>
      <c r="AZ25" s="103">
        <f t="shared" si="14"/>
        <v>0.99820237241727028</v>
      </c>
      <c r="BA25" s="103">
        <f t="shared" si="12"/>
        <v>7.4921463746901954E-3</v>
      </c>
      <c r="BB25" s="103">
        <f t="shared" si="12"/>
        <v>0.9925078536253098</v>
      </c>
      <c r="BC25" s="102">
        <v>1.06360514941295E-2</v>
      </c>
      <c r="BD25" s="102">
        <f t="shared" si="3"/>
        <v>0.98936394850587051</v>
      </c>
      <c r="BE25" s="102">
        <v>1.30636259436694E-2</v>
      </c>
      <c r="BF25" s="102">
        <f t="shared" si="4"/>
        <v>0.98693637405633061</v>
      </c>
      <c r="BG25" s="102">
        <v>1.4926318757509699E-3</v>
      </c>
      <c r="BH25" s="102">
        <f t="shared" si="5"/>
        <v>0.99850736812424901</v>
      </c>
      <c r="BI25" s="102">
        <v>6.9884205930695531E-3</v>
      </c>
      <c r="BJ25" s="102">
        <v>0.99301157940693052</v>
      </c>
      <c r="BK25" s="103">
        <v>1.03022008068598E-2</v>
      </c>
      <c r="BL25" s="103">
        <f t="shared" si="6"/>
        <v>0.98969779919314016</v>
      </c>
      <c r="BM25" s="103">
        <v>1.2855949938663701E-2</v>
      </c>
      <c r="BN25" s="103">
        <f t="shared" si="7"/>
        <v>0.98714405006133632</v>
      </c>
      <c r="BO25" s="103">
        <v>1.75010683060075E-3</v>
      </c>
      <c r="BP25" s="103">
        <f t="shared" si="8"/>
        <v>0.99824989316939927</v>
      </c>
      <c r="BQ25" s="103">
        <v>6.9555998780955345E-3</v>
      </c>
      <c r="BR25" s="103">
        <f t="shared" si="13"/>
        <v>0.99304440012190454</v>
      </c>
      <c r="BS25" s="108">
        <v>4.3000000000959049E-2</v>
      </c>
      <c r="BT25" s="102">
        <v>0.95699999999904095</v>
      </c>
      <c r="BU25" s="90"/>
      <c r="BV25" s="86">
        <v>5</v>
      </c>
      <c r="BW25" s="124">
        <v>0.105</v>
      </c>
      <c r="BX25" s="124">
        <v>0.89500000000000002</v>
      </c>
      <c r="BY25" s="124">
        <v>8.8999999999999996E-2</v>
      </c>
      <c r="BZ25" s="124">
        <v>0.91100000000000003</v>
      </c>
      <c r="CA25" s="124">
        <v>9.7000000000000003E-2</v>
      </c>
      <c r="CB25" s="124">
        <v>0.90300000000000002</v>
      </c>
      <c r="CC25" s="123">
        <v>5.2999999999999999E-2</v>
      </c>
      <c r="CD25" s="123">
        <v>0.94699999999999995</v>
      </c>
      <c r="CE25" s="123">
        <v>4.4999999999999998E-2</v>
      </c>
      <c r="CF25" s="123">
        <v>0.95499999999999996</v>
      </c>
      <c r="CG25" s="123">
        <v>4.9000000000000002E-2</v>
      </c>
      <c r="CH25" s="123">
        <v>0.95099999999999996</v>
      </c>
      <c r="CI25" s="1"/>
      <c r="CJ25" s="1"/>
      <c r="CK25" s="1"/>
      <c r="CL25" s="1"/>
      <c r="CM25" s="1"/>
      <c r="CN25" s="1"/>
      <c r="CP25" s="39"/>
      <c r="CR25" s="39"/>
      <c r="CS25" s="92"/>
      <c r="CT25" s="92"/>
    </row>
    <row r="26" spans="2:98" x14ac:dyDescent="0.25">
      <c r="B26" s="104">
        <v>20</v>
      </c>
      <c r="C26" s="102">
        <v>3.6600000000000001E-2</v>
      </c>
      <c r="D26" s="102">
        <f>1-C26</f>
        <v>0.96340000000000003</v>
      </c>
      <c r="E26" s="102">
        <v>5.8200000000000002E-2</v>
      </c>
      <c r="F26" s="102">
        <f>1-E26</f>
        <v>0.94179999999999997</v>
      </c>
      <c r="G26" s="102">
        <v>7.1000000000000004E-3</v>
      </c>
      <c r="H26" s="102">
        <v>0.9929</v>
      </c>
      <c r="I26" s="102">
        <f>1-J26</f>
        <v>2.7907400000000027E-2</v>
      </c>
      <c r="J26" s="102">
        <v>0.97209259999999997</v>
      </c>
      <c r="K26" s="103">
        <v>3.5000000000000003E-2</v>
      </c>
      <c r="L26" s="103">
        <f>1-K26</f>
        <v>0.96499999999999997</v>
      </c>
      <c r="M26" s="103">
        <v>4.5900000000000003E-2</v>
      </c>
      <c r="N26" s="103">
        <f>1-M26</f>
        <v>0.95409999999999995</v>
      </c>
      <c r="O26" s="103">
        <v>7.3000000000000001E-3</v>
      </c>
      <c r="P26" s="103">
        <f>1-O26</f>
        <v>0.99270000000000003</v>
      </c>
      <c r="Q26" s="103">
        <f>1-R26</f>
        <v>2.4642399999999953E-2</v>
      </c>
      <c r="R26" s="103">
        <v>0.97535760000000005</v>
      </c>
      <c r="S26" s="102">
        <v>3.7999999999999999E-2</v>
      </c>
      <c r="T26" s="102">
        <f>1-S26</f>
        <v>0.96199999999999997</v>
      </c>
      <c r="U26" s="102">
        <v>4.8000000000000001E-2</v>
      </c>
      <c r="V26" s="102">
        <f>1-U26</f>
        <v>0.95199999999999996</v>
      </c>
      <c r="W26" s="102">
        <v>7.0000000000000001E-3</v>
      </c>
      <c r="X26" s="102">
        <f>1-W26</f>
        <v>0.99299999999999999</v>
      </c>
      <c r="Y26" s="102">
        <v>2.5894E-2</v>
      </c>
      <c r="Z26" s="102">
        <v>0.97410600000000003</v>
      </c>
      <c r="AA26" s="103">
        <v>3.6999999999999998E-2</v>
      </c>
      <c r="AB26" s="103">
        <f>1-AA26</f>
        <v>0.96299999999999997</v>
      </c>
      <c r="AC26" s="103">
        <v>4.7E-2</v>
      </c>
      <c r="AD26" s="103">
        <f>1-AC26</f>
        <v>0.95299999999999996</v>
      </c>
      <c r="AE26" s="103">
        <v>7.0000000000000001E-3</v>
      </c>
      <c r="AF26" s="103">
        <f>1-AE26</f>
        <v>0.99299999999999999</v>
      </c>
      <c r="AG26" s="103">
        <v>2.5360000000000001E-2</v>
      </c>
      <c r="AH26" s="103">
        <v>0.97463999999999995</v>
      </c>
      <c r="AI26" s="102">
        <v>0.14699999999999999</v>
      </c>
      <c r="AJ26" s="102">
        <v>0.85299999999999998</v>
      </c>
      <c r="AL26" s="104">
        <v>6</v>
      </c>
      <c r="AM26" s="102">
        <v>1.39286329865263E-2</v>
      </c>
      <c r="AN26" s="102">
        <f t="shared" si="0"/>
        <v>0.98607136701347375</v>
      </c>
      <c r="AO26" s="102">
        <v>2.5414533913379E-2</v>
      </c>
      <c r="AP26" s="102">
        <f t="shared" si="1"/>
        <v>0.974585466086621</v>
      </c>
      <c r="AQ26" s="102">
        <v>2.1349865548433598E-3</v>
      </c>
      <c r="AR26" s="102">
        <f t="shared" si="2"/>
        <v>0.99786501344515666</v>
      </c>
      <c r="AS26" s="102">
        <f t="shared" si="9"/>
        <v>1.1145312841128269E-2</v>
      </c>
      <c r="AT26" s="107">
        <f t="shared" si="9"/>
        <v>0.9888546871588717</v>
      </c>
      <c r="AU26" s="103">
        <v>1.32515659128691E-2</v>
      </c>
      <c r="AV26" s="103">
        <f t="shared" si="10"/>
        <v>0.98674843408713087</v>
      </c>
      <c r="AW26" s="103">
        <v>1.6592841244436399E-2</v>
      </c>
      <c r="AX26" s="103">
        <f t="shared" si="11"/>
        <v>0.98340715875556362</v>
      </c>
      <c r="AY26" s="103">
        <v>2.1643062026991899E-3</v>
      </c>
      <c r="AZ26" s="103">
        <f t="shared" si="14"/>
        <v>0.99783569379730086</v>
      </c>
      <c r="BA26" s="103">
        <f t="shared" si="12"/>
        <v>8.9199197724514206E-3</v>
      </c>
      <c r="BB26" s="103">
        <f t="shared" si="12"/>
        <v>0.99108008022754857</v>
      </c>
      <c r="BC26" s="102">
        <v>1.2723508922164299E-2</v>
      </c>
      <c r="BD26" s="102">
        <f t="shared" si="3"/>
        <v>0.98727649107783566</v>
      </c>
      <c r="BE26" s="102">
        <v>1.5639115237496001E-2</v>
      </c>
      <c r="BF26" s="102">
        <f t="shared" si="4"/>
        <v>0.98436088476250405</v>
      </c>
      <c r="BG26" s="102">
        <v>1.86000329610009E-3</v>
      </c>
      <c r="BH26" s="102">
        <f t="shared" si="5"/>
        <v>0.99813999670389986</v>
      </c>
      <c r="BI26" s="102">
        <v>8.3968857867010548E-3</v>
      </c>
      <c r="BJ26" s="102">
        <v>0.99160311421329894</v>
      </c>
      <c r="BK26" s="103">
        <v>1.23258152481608E-2</v>
      </c>
      <c r="BL26" s="103">
        <f t="shared" si="6"/>
        <v>0.98767418475183921</v>
      </c>
      <c r="BM26" s="103">
        <v>1.5388416757795099E-2</v>
      </c>
      <c r="BN26" s="103">
        <f t="shared" si="7"/>
        <v>0.98461158324220488</v>
      </c>
      <c r="BO26" s="103">
        <v>2.1001245720279299E-3</v>
      </c>
      <c r="BP26" s="103">
        <f t="shared" si="8"/>
        <v>0.99789987542797209</v>
      </c>
      <c r="BQ26" s="103">
        <v>8.3263958843555683E-3</v>
      </c>
      <c r="BR26" s="103">
        <f t="shared" si="13"/>
        <v>0.99167360411564442</v>
      </c>
      <c r="BS26" s="108">
        <v>5.0783787668696956E-2</v>
      </c>
      <c r="BT26" s="102">
        <v>0.94921621233130304</v>
      </c>
      <c r="BU26" s="90"/>
      <c r="BV26" s="86">
        <v>6</v>
      </c>
      <c r="BW26" s="124">
        <v>0.126</v>
      </c>
      <c r="BX26" s="124">
        <v>0.874</v>
      </c>
      <c r="BY26" s="124">
        <v>0.106</v>
      </c>
      <c r="BZ26" s="124">
        <v>0.89400000000000002</v>
      </c>
      <c r="CA26" s="124">
        <v>0.11600000000000001</v>
      </c>
      <c r="CB26" s="124">
        <v>0.88400000000000001</v>
      </c>
      <c r="CC26" s="123">
        <v>6.4000000000000001E-2</v>
      </c>
      <c r="CD26" s="123">
        <v>0.93600000000000005</v>
      </c>
      <c r="CE26" s="123">
        <v>5.5E-2</v>
      </c>
      <c r="CF26" s="123">
        <v>0.94499999999999995</v>
      </c>
      <c r="CG26" s="123">
        <v>5.8999999999999997E-2</v>
      </c>
      <c r="CH26" s="123">
        <v>0.94099999999999995</v>
      </c>
      <c r="CI26" s="1"/>
      <c r="CJ26" s="1"/>
      <c r="CK26" s="1"/>
      <c r="CL26" s="1"/>
      <c r="CM26" s="1"/>
      <c r="CN26" s="1"/>
      <c r="CP26" s="39"/>
      <c r="CR26" s="39"/>
      <c r="CS26" s="92"/>
      <c r="CT26" s="92"/>
    </row>
    <row r="27" spans="2:98" x14ac:dyDescent="0.25">
      <c r="B27" s="104">
        <v>24</v>
      </c>
      <c r="C27" s="102"/>
      <c r="D27" s="102"/>
      <c r="E27" s="102"/>
      <c r="F27" s="102"/>
      <c r="G27" s="102"/>
      <c r="H27" s="102"/>
      <c r="I27" s="102"/>
      <c r="J27" s="102"/>
      <c r="K27" s="103">
        <v>3.9800000000000002E-2</v>
      </c>
      <c r="L27" s="103">
        <f>1-K27</f>
        <v>0.96019999999999994</v>
      </c>
      <c r="M27" s="103">
        <v>5.2600000000000001E-2</v>
      </c>
      <c r="N27" s="103">
        <f>1-M27</f>
        <v>0.94740000000000002</v>
      </c>
      <c r="O27" s="103">
        <v>8.8000000000000005E-3</v>
      </c>
      <c r="P27" s="103">
        <f>1-O27</f>
        <v>0.99119999999999997</v>
      </c>
      <c r="Q27" s="103">
        <f>1-R27</f>
        <v>2.8349199999999963E-2</v>
      </c>
      <c r="R27" s="103">
        <v>0.97165080000000004</v>
      </c>
      <c r="S27" s="102"/>
      <c r="T27" s="102"/>
      <c r="U27" s="102"/>
      <c r="V27" s="102"/>
      <c r="W27" s="102"/>
      <c r="X27" s="102"/>
      <c r="Y27" s="102"/>
      <c r="Z27" s="102"/>
      <c r="AA27" s="103"/>
      <c r="AB27" s="103"/>
      <c r="AC27" s="103"/>
      <c r="AD27" s="103"/>
      <c r="AE27" s="103"/>
      <c r="AF27" s="103"/>
      <c r="AG27" s="103"/>
      <c r="AH27" s="103"/>
      <c r="AI27" s="102"/>
      <c r="AJ27" s="102"/>
      <c r="AL27" s="104">
        <v>7</v>
      </c>
      <c r="AM27" s="102">
        <v>1.5845156546296899E-2</v>
      </c>
      <c r="AN27" s="102">
        <f t="shared" si="0"/>
        <v>0.98415484345370308</v>
      </c>
      <c r="AO27" s="102">
        <v>2.8305527747933198E-2</v>
      </c>
      <c r="AP27" s="102">
        <f t="shared" si="1"/>
        <v>0.97169447225206684</v>
      </c>
      <c r="AQ27" s="102">
        <v>2.47122046890501E-3</v>
      </c>
      <c r="AR27" s="102">
        <f t="shared" si="2"/>
        <v>0.99752877953109498</v>
      </c>
      <c r="AS27" s="102">
        <f t="shared" si="9"/>
        <v>1.2559031327072978E-2</v>
      </c>
      <c r="AT27" s="107">
        <f t="shared" si="9"/>
        <v>0.98744096867292708</v>
      </c>
      <c r="AU27" s="103">
        <v>1.52632635904237E-2</v>
      </c>
      <c r="AV27" s="103">
        <f t="shared" si="10"/>
        <v>0.98473673640957626</v>
      </c>
      <c r="AW27" s="103">
        <v>1.91800510378419E-2</v>
      </c>
      <c r="AX27" s="103">
        <f t="shared" si="11"/>
        <v>0.98081994896215807</v>
      </c>
      <c r="AY27" s="103">
        <v>2.5310529879014102E-3</v>
      </c>
      <c r="AZ27" s="103">
        <f t="shared" si="14"/>
        <v>0.99746894701209854</v>
      </c>
      <c r="BA27" s="103">
        <f t="shared" si="12"/>
        <v>1.0307307826169631E-2</v>
      </c>
      <c r="BB27" s="103">
        <f t="shared" si="12"/>
        <v>0.98969269217383038</v>
      </c>
      <c r="BC27" s="102">
        <v>1.4789193518496399E-2</v>
      </c>
      <c r="BD27" s="102">
        <f t="shared" si="3"/>
        <v>0.98521080648150361</v>
      </c>
      <c r="BE27" s="102">
        <v>1.8194216869597799E-2</v>
      </c>
      <c r="BF27" s="102">
        <f t="shared" si="4"/>
        <v>0.98180578313040223</v>
      </c>
      <c r="BG27" s="102">
        <v>2.2273884653680499E-3</v>
      </c>
      <c r="BH27" s="102">
        <f t="shared" si="5"/>
        <v>0.99777261153463193</v>
      </c>
      <c r="BI27" s="102">
        <v>9.7939185648106813E-3</v>
      </c>
      <c r="BJ27" s="102">
        <v>0.9902060814351894</v>
      </c>
      <c r="BK27" s="103">
        <v>1.4329262725360101E-2</v>
      </c>
      <c r="BL27" s="103">
        <f t="shared" si="6"/>
        <v>0.98567073727463994</v>
      </c>
      <c r="BM27" s="103">
        <v>1.7899683716310701E-2</v>
      </c>
      <c r="BN27" s="103">
        <f t="shared" si="7"/>
        <v>0.98210031628368932</v>
      </c>
      <c r="BO27" s="103">
        <v>2.4501402849316E-3</v>
      </c>
      <c r="BP27" s="103">
        <f t="shared" si="8"/>
        <v>0.99754985971506838</v>
      </c>
      <c r="BQ27" s="103">
        <v>9.6860632306816283E-3</v>
      </c>
      <c r="BR27" s="103">
        <f t="shared" si="13"/>
        <v>0.99031393676931845</v>
      </c>
      <c r="BS27" s="108">
        <v>5.852183775545805E-2</v>
      </c>
      <c r="BT27" s="102">
        <v>0.94147816224454195</v>
      </c>
      <c r="BU27" s="90"/>
      <c r="BV27" s="86">
        <v>7</v>
      </c>
      <c r="BW27" s="124">
        <v>0.14799999999999999</v>
      </c>
      <c r="BX27" s="124">
        <v>0.85199999999999998</v>
      </c>
      <c r="BY27" s="124">
        <v>0.124</v>
      </c>
      <c r="BZ27" s="124">
        <v>0.876</v>
      </c>
      <c r="CA27" s="124">
        <v>0.13600000000000001</v>
      </c>
      <c r="CB27" s="124">
        <v>0.86399999999999999</v>
      </c>
      <c r="CC27" s="123">
        <v>7.4999999999999997E-2</v>
      </c>
      <c r="CD27" s="123">
        <v>0.92500000000000004</v>
      </c>
      <c r="CE27" s="123">
        <v>6.4000000000000001E-2</v>
      </c>
      <c r="CF27" s="123">
        <v>0.93600000000000005</v>
      </c>
      <c r="CG27" s="123">
        <v>6.9000000000000006E-2</v>
      </c>
      <c r="CH27" s="123">
        <v>0.93</v>
      </c>
      <c r="CI27" s="1"/>
      <c r="CJ27" s="1"/>
      <c r="CK27" s="1"/>
      <c r="CL27" s="1"/>
      <c r="CM27" s="1"/>
      <c r="CN27" s="1"/>
      <c r="CP27" s="39"/>
      <c r="CR27" s="39"/>
      <c r="CS27" s="92"/>
      <c r="CT27" s="92"/>
    </row>
    <row r="28" spans="2:98" x14ac:dyDescent="0.25">
      <c r="B28" s="104">
        <v>30</v>
      </c>
      <c r="C28" s="102">
        <v>4.7500000000000001E-2</v>
      </c>
      <c r="D28" s="102">
        <f t="shared" ref="D28:D40" si="15">1-C28</f>
        <v>0.95250000000000001</v>
      </c>
      <c r="E28" s="102">
        <v>7.4300000000000005E-2</v>
      </c>
      <c r="F28" s="102">
        <f t="shared" ref="F28:F40" si="16">1-E28</f>
        <v>0.92569999999999997</v>
      </c>
      <c r="G28" s="102">
        <v>1.06E-2</v>
      </c>
      <c r="H28" s="102">
        <v>0.98939999999999995</v>
      </c>
      <c r="I28" s="102">
        <f t="shared" ref="I28:I40" si="17">1-J28</f>
        <v>3.6575800000000047E-2</v>
      </c>
      <c r="J28" s="102">
        <v>0.96342419999999995</v>
      </c>
      <c r="K28" s="103">
        <v>4.6300000000000001E-2</v>
      </c>
      <c r="L28" s="103">
        <f>1-K28</f>
        <v>0.95369999999999999</v>
      </c>
      <c r="M28" s="103">
        <v>6.1699999999999998E-2</v>
      </c>
      <c r="N28" s="103">
        <f>1-M28</f>
        <v>0.93830000000000002</v>
      </c>
      <c r="O28" s="103">
        <v>1.0999999999999999E-2</v>
      </c>
      <c r="P28" s="103">
        <f>1-O28</f>
        <v>0.98899999999999999</v>
      </c>
      <c r="Q28" s="103">
        <f>1-R28</f>
        <v>3.3453799999999978E-2</v>
      </c>
      <c r="R28" s="103">
        <v>0.96654620000000002</v>
      </c>
      <c r="S28" s="102"/>
      <c r="T28" s="102"/>
      <c r="U28" s="102"/>
      <c r="V28" s="102"/>
      <c r="W28" s="102"/>
      <c r="X28" s="102"/>
      <c r="Y28" s="102"/>
      <c r="Z28" s="102"/>
      <c r="AA28" s="103"/>
      <c r="AB28" s="103"/>
      <c r="AC28" s="103"/>
      <c r="AD28" s="103"/>
      <c r="AE28" s="103"/>
      <c r="AF28" s="103"/>
      <c r="AG28" s="103"/>
      <c r="AH28" s="103"/>
      <c r="AI28" s="102">
        <v>0.20499999999999999</v>
      </c>
      <c r="AJ28" s="102">
        <v>0.79500000000000004</v>
      </c>
      <c r="AL28" s="104">
        <v>8</v>
      </c>
      <c r="AM28" s="102">
        <v>1.7737363612873501E-2</v>
      </c>
      <c r="AN28" s="102">
        <f t="shared" si="0"/>
        <v>0.98226263638712652</v>
      </c>
      <c r="AO28" s="102">
        <v>3.1149254625929299E-2</v>
      </c>
      <c r="AP28" s="102">
        <f t="shared" si="1"/>
        <v>0.96885074537407068</v>
      </c>
      <c r="AQ28" s="102">
        <v>2.8099611055402299E-3</v>
      </c>
      <c r="AR28" s="102">
        <f t="shared" si="2"/>
        <v>0.99719003889445978</v>
      </c>
      <c r="AS28" s="102">
        <f t="shared" si="9"/>
        <v>1.3955493392503029E-2</v>
      </c>
      <c r="AT28" s="107">
        <f t="shared" si="9"/>
        <v>0.9860445066074971</v>
      </c>
      <c r="AU28" s="103">
        <v>1.7183929147599902E-2</v>
      </c>
      <c r="AV28" s="103">
        <f t="shared" si="10"/>
        <v>0.98281607085240008</v>
      </c>
      <c r="AW28" s="103">
        <v>2.1684850275604999E-2</v>
      </c>
      <c r="AX28" s="103">
        <f t="shared" si="11"/>
        <v>0.97831514972439504</v>
      </c>
      <c r="AY28" s="103">
        <v>2.8978793338410398E-3</v>
      </c>
      <c r="AZ28" s="103">
        <f t="shared" si="14"/>
        <v>0.997102120666159</v>
      </c>
      <c r="BA28" s="103">
        <f t="shared" si="12"/>
        <v>1.1647558092711998E-2</v>
      </c>
      <c r="BB28" s="103">
        <f t="shared" si="12"/>
        <v>0.98835244190728799</v>
      </c>
      <c r="BC28" s="102">
        <v>1.6829453051066898E-2</v>
      </c>
      <c r="BD28" s="102">
        <f t="shared" si="3"/>
        <v>0.98317054694893313</v>
      </c>
      <c r="BE28" s="102">
        <v>2.07255126842158E-2</v>
      </c>
      <c r="BF28" s="102">
        <f t="shared" si="4"/>
        <v>0.97927448731578415</v>
      </c>
      <c r="BG28" s="102">
        <v>2.5947896830881699E-3</v>
      </c>
      <c r="BH28" s="102">
        <f t="shared" si="5"/>
        <v>0.99740521031691187</v>
      </c>
      <c r="BI28" s="102">
        <v>1.1177601617420931E-2</v>
      </c>
      <c r="BJ28" s="102">
        <v>0.98882239838257913</v>
      </c>
      <c r="BK28" s="103">
        <v>1.6309161070994199E-2</v>
      </c>
      <c r="BL28" s="103">
        <f t="shared" si="6"/>
        <v>0.98369083892900577</v>
      </c>
      <c r="BM28" s="103">
        <v>2.03861970408897E-2</v>
      </c>
      <c r="BN28" s="103">
        <f t="shared" si="7"/>
        <v>0.97961380295911027</v>
      </c>
      <c r="BO28" s="103">
        <v>2.8001536177578298E-3</v>
      </c>
      <c r="BP28" s="103">
        <f t="shared" si="8"/>
        <v>0.99719984638224213</v>
      </c>
      <c r="BQ28" s="103">
        <v>1.1032735915581435E-2</v>
      </c>
      <c r="BR28" s="103">
        <f t="shared" si="13"/>
        <v>0.9889672640844186</v>
      </c>
      <c r="BS28" s="108">
        <v>6.6167994008078046E-2</v>
      </c>
      <c r="BT28" s="102">
        <v>0.93383200599192195</v>
      </c>
      <c r="BU28" s="90"/>
      <c r="BV28" s="86">
        <v>8</v>
      </c>
      <c r="BW28" s="124">
        <v>0.16900000000000001</v>
      </c>
      <c r="BX28" s="124">
        <v>0.83099999999999996</v>
      </c>
      <c r="BY28" s="124">
        <v>0.14099999999999999</v>
      </c>
      <c r="BZ28" s="124">
        <v>0.85899999999999999</v>
      </c>
      <c r="CA28" s="124">
        <v>0.155</v>
      </c>
      <c r="CB28" s="124">
        <v>0.84499999999999997</v>
      </c>
      <c r="CC28" s="123">
        <v>8.5999999999999993E-2</v>
      </c>
      <c r="CD28" s="123">
        <v>0.91400000000000003</v>
      </c>
      <c r="CE28" s="123">
        <v>7.3999999999999996E-2</v>
      </c>
      <c r="CF28" s="123">
        <v>0.92600000000000005</v>
      </c>
      <c r="CG28" s="123">
        <v>0.08</v>
      </c>
      <c r="CH28" s="123">
        <v>0.92</v>
      </c>
      <c r="CI28" s="1"/>
      <c r="CJ28" s="1"/>
      <c r="CK28" s="1"/>
      <c r="CL28" s="1"/>
      <c r="CM28" s="1"/>
      <c r="CN28" s="1"/>
      <c r="CP28" s="39"/>
      <c r="CR28" s="39"/>
      <c r="CS28" s="92"/>
      <c r="CT28" s="92"/>
    </row>
    <row r="29" spans="2:98" x14ac:dyDescent="0.25">
      <c r="B29" s="104">
        <v>40</v>
      </c>
      <c r="C29" s="102">
        <v>5.6399999999999999E-2</v>
      </c>
      <c r="D29" s="102">
        <f t="shared" si="15"/>
        <v>0.94359999999999999</v>
      </c>
      <c r="E29" s="102">
        <v>8.7499999999999994E-2</v>
      </c>
      <c r="F29" s="102">
        <f t="shared" si="16"/>
        <v>0.91249999999999998</v>
      </c>
      <c r="G29" s="102">
        <v>1.41E-2</v>
      </c>
      <c r="H29" s="102">
        <v>0.9859</v>
      </c>
      <c r="I29" s="102">
        <f t="shared" si="17"/>
        <v>4.3965600000000049E-2</v>
      </c>
      <c r="J29" s="102">
        <v>0.95603439999999995</v>
      </c>
      <c r="K29" s="103">
        <v>5.5599999999999997E-2</v>
      </c>
      <c r="L29" s="103">
        <f>1-K29</f>
        <v>0.94440000000000002</v>
      </c>
      <c r="M29" s="103">
        <v>7.51E-2</v>
      </c>
      <c r="N29" s="103">
        <f>1-M29</f>
        <v>0.92490000000000006</v>
      </c>
      <c r="O29" s="103">
        <v>1.47E-2</v>
      </c>
      <c r="P29" s="103">
        <f>1-O29</f>
        <v>0.98529999999999995</v>
      </c>
      <c r="Q29" s="103">
        <f>1-R29</f>
        <v>4.1103600000000018E-2</v>
      </c>
      <c r="R29" s="103">
        <v>0.95889639999999998</v>
      </c>
      <c r="S29" s="102">
        <v>5.7000000000000002E-2</v>
      </c>
      <c r="T29" s="102">
        <f>1-S29</f>
        <v>0.94299999999999995</v>
      </c>
      <c r="U29" s="102">
        <v>7.6999999999999999E-2</v>
      </c>
      <c r="V29" s="102">
        <f>1-U29</f>
        <v>0.92300000000000004</v>
      </c>
      <c r="W29" s="102">
        <v>1.4E-2</v>
      </c>
      <c r="X29" s="102">
        <f>1-W29</f>
        <v>0.98599999999999999</v>
      </c>
      <c r="Y29" s="102">
        <v>4.1641999999999998E-2</v>
      </c>
      <c r="Z29" s="102">
        <v>0.95835800000000004</v>
      </c>
      <c r="AA29" s="103">
        <v>5.6000000000000001E-2</v>
      </c>
      <c r="AB29" s="103">
        <f>1-AA29</f>
        <v>0.94399999999999995</v>
      </c>
      <c r="AC29" s="103">
        <v>7.4999999999999997E-2</v>
      </c>
      <c r="AD29" s="103">
        <f>1-AC29</f>
        <v>0.92500000000000004</v>
      </c>
      <c r="AE29" s="103">
        <v>1.4E-2</v>
      </c>
      <c r="AF29" s="103">
        <f>1-AE29</f>
        <v>0.98599999999999999</v>
      </c>
      <c r="AG29" s="103">
        <v>4.0874000000000001E-2</v>
      </c>
      <c r="AH29" s="103">
        <v>0.95912600000000003</v>
      </c>
      <c r="AI29" s="102">
        <v>0.25700000000000001</v>
      </c>
      <c r="AJ29" s="102">
        <v>0.74299999999999999</v>
      </c>
      <c r="AL29" s="104">
        <v>9</v>
      </c>
      <c r="AM29" s="102">
        <v>1.9593047119564298E-2</v>
      </c>
      <c r="AN29" s="102">
        <f t="shared" si="0"/>
        <v>0.98040695288043567</v>
      </c>
      <c r="AO29" s="102">
        <v>3.3921987669140598E-2</v>
      </c>
      <c r="AP29" s="102">
        <f t="shared" si="1"/>
        <v>0.96607801233085944</v>
      </c>
      <c r="AQ29" s="102">
        <v>3.1524678281304201E-3</v>
      </c>
      <c r="AR29" s="102">
        <f t="shared" si="2"/>
        <v>0.99684753217186961</v>
      </c>
      <c r="AS29" s="102">
        <f t="shared" si="9"/>
        <v>1.5326036971907264E-2</v>
      </c>
      <c r="AT29" s="107">
        <f t="shared" si="9"/>
        <v>0.98467396302809274</v>
      </c>
      <c r="AU29" s="103">
        <v>1.9000521607946901E-2</v>
      </c>
      <c r="AV29" s="103">
        <f t="shared" si="10"/>
        <v>0.98099947839205315</v>
      </c>
      <c r="AW29" s="103">
        <v>2.40954346865721E-2</v>
      </c>
      <c r="AX29" s="103">
        <f t="shared" si="11"/>
        <v>0.97590456531342795</v>
      </c>
      <c r="AY29" s="103">
        <v>3.26479663602275E-3</v>
      </c>
      <c r="AZ29" s="103">
        <f t="shared" si="14"/>
        <v>0.99673520336397725</v>
      </c>
      <c r="BA29" s="103">
        <f t="shared" si="12"/>
        <v>1.2933918128945588E-2</v>
      </c>
      <c r="BB29" s="103">
        <f t="shared" si="12"/>
        <v>0.98706608187105438</v>
      </c>
      <c r="BC29" s="102">
        <v>1.8840635287816401E-2</v>
      </c>
      <c r="BD29" s="102">
        <f t="shared" si="3"/>
        <v>0.98115936471218357</v>
      </c>
      <c r="BE29" s="102">
        <v>2.3229584525590801E-2</v>
      </c>
      <c r="BF29" s="102">
        <f t="shared" si="4"/>
        <v>0.97677041547440924</v>
      </c>
      <c r="BG29" s="102">
        <v>2.9622092487937399E-3</v>
      </c>
      <c r="BH29" s="102">
        <f t="shared" si="5"/>
        <v>0.99703779075120624</v>
      </c>
      <c r="BI29" s="102">
        <v>1.2546017634554088E-2</v>
      </c>
      <c r="BJ29" s="102">
        <v>0.98745398236544601</v>
      </c>
      <c r="BK29" s="103">
        <v>1.8262128117600199E-2</v>
      </c>
      <c r="BL29" s="103">
        <f t="shared" si="6"/>
        <v>0.9817378718823998</v>
      </c>
      <c r="BM29" s="103">
        <v>2.2844402958211302E-2</v>
      </c>
      <c r="BN29" s="103">
        <f t="shared" si="7"/>
        <v>0.97715559704178867</v>
      </c>
      <c r="BO29" s="103">
        <v>3.1501642189526902E-3</v>
      </c>
      <c r="BP29" s="103">
        <f t="shared" si="8"/>
        <v>0.99684983578104736</v>
      </c>
      <c r="BQ29" s="103">
        <v>1.2364547937562899E-2</v>
      </c>
      <c r="BR29" s="103">
        <f t="shared" si="13"/>
        <v>0.98763545206243719</v>
      </c>
      <c r="BS29" s="108">
        <v>7.3676100173394987E-2</v>
      </c>
      <c r="BT29" s="102">
        <v>0.92632389982660501</v>
      </c>
      <c r="BU29" s="90"/>
      <c r="BV29" s="86">
        <v>9</v>
      </c>
      <c r="BW29" s="124">
        <v>0.191</v>
      </c>
      <c r="BX29" s="124">
        <v>0.80900000000000005</v>
      </c>
      <c r="BY29" s="124">
        <v>0.159</v>
      </c>
      <c r="BZ29" s="124">
        <v>0.84099999999999997</v>
      </c>
      <c r="CA29" s="124">
        <v>0.17399999999999999</v>
      </c>
      <c r="CB29" s="124">
        <v>0.82599999999999996</v>
      </c>
      <c r="CC29" s="123">
        <v>9.7000000000000003E-2</v>
      </c>
      <c r="CD29" s="123">
        <v>0.90300000000000002</v>
      </c>
      <c r="CE29" s="123">
        <v>8.3000000000000004E-2</v>
      </c>
      <c r="CF29" s="123">
        <v>0.91700000000000004</v>
      </c>
      <c r="CG29" s="123">
        <v>0.09</v>
      </c>
      <c r="CH29" s="123">
        <v>0.91</v>
      </c>
      <c r="CI29" s="1"/>
      <c r="CJ29" s="1"/>
      <c r="CK29" s="1"/>
      <c r="CL29" s="1"/>
      <c r="CM29" s="1"/>
      <c r="CN29" s="1"/>
      <c r="CP29" s="39"/>
      <c r="CR29" s="39"/>
      <c r="CS29" s="92"/>
      <c r="CT29" s="92"/>
    </row>
    <row r="30" spans="2:98" x14ac:dyDescent="0.25">
      <c r="B30" s="104">
        <v>50</v>
      </c>
      <c r="C30" s="102">
        <v>6.4199999999999993E-2</v>
      </c>
      <c r="D30" s="102">
        <f t="shared" si="15"/>
        <v>0.93579999999999997</v>
      </c>
      <c r="E30" s="102">
        <v>9.8799999999999999E-2</v>
      </c>
      <c r="F30" s="102">
        <f t="shared" si="16"/>
        <v>0.9012</v>
      </c>
      <c r="G30" s="102">
        <v>1.77E-2</v>
      </c>
      <c r="H30" s="102">
        <v>0.98229999999999995</v>
      </c>
      <c r="I30" s="102">
        <f t="shared" si="17"/>
        <v>5.0627399999999989E-2</v>
      </c>
      <c r="J30" s="102">
        <v>0.94937260000000001</v>
      </c>
      <c r="K30" s="103"/>
      <c r="L30" s="103"/>
      <c r="M30" s="103"/>
      <c r="N30" s="103"/>
      <c r="O30" s="103"/>
      <c r="P30" s="103"/>
      <c r="Q30" s="103"/>
      <c r="R30" s="103"/>
      <c r="S30" s="102"/>
      <c r="T30" s="102"/>
      <c r="U30" s="102"/>
      <c r="V30" s="102"/>
      <c r="W30" s="102"/>
      <c r="X30" s="102"/>
      <c r="Y30" s="102"/>
      <c r="Z30" s="102"/>
      <c r="AA30" s="103"/>
      <c r="AB30" s="103"/>
      <c r="AC30" s="103"/>
      <c r="AD30" s="103"/>
      <c r="AE30" s="103"/>
      <c r="AF30" s="103"/>
      <c r="AG30" s="103"/>
      <c r="AH30" s="103"/>
      <c r="AI30" s="102">
        <v>0.30499999999999999</v>
      </c>
      <c r="AJ30" s="102">
        <v>0.69500000000000006</v>
      </c>
      <c r="AL30" s="104">
        <v>10</v>
      </c>
      <c r="AM30" s="102">
        <v>2.1399999999677601E-2</v>
      </c>
      <c r="AN30" s="102">
        <f t="shared" si="0"/>
        <v>0.97860000000032243</v>
      </c>
      <c r="AO30" s="102">
        <v>3.6599999999340702E-2</v>
      </c>
      <c r="AP30" s="102">
        <f t="shared" si="1"/>
        <v>0.96340000000065928</v>
      </c>
      <c r="AQ30" s="102">
        <v>3.5000000000570001E-3</v>
      </c>
      <c r="AR30" s="102">
        <f t="shared" si="2"/>
        <v>0.99649999999994299</v>
      </c>
      <c r="AS30" s="102">
        <f t="shared" si="9"/>
        <v>1.6661999999774635E-2</v>
      </c>
      <c r="AT30" s="107">
        <f t="shared" si="9"/>
        <v>0.98333800000022542</v>
      </c>
      <c r="AU30" s="103">
        <v>2.06999999950142E-2</v>
      </c>
      <c r="AV30" s="103">
        <f t="shared" si="10"/>
        <v>0.97930000000498585</v>
      </c>
      <c r="AW30" s="103">
        <v>2.63999999995897E-2</v>
      </c>
      <c r="AX30" s="103">
        <f t="shared" si="11"/>
        <v>0.97360000000041025</v>
      </c>
      <c r="AY30" s="103">
        <v>3.6318162899512301E-3</v>
      </c>
      <c r="AZ30" s="103">
        <f t="shared" si="14"/>
        <v>0.99636818371004876</v>
      </c>
      <c r="BA30" s="103">
        <f t="shared" si="12"/>
        <v>1.4159635491737601E-2</v>
      </c>
      <c r="BB30" s="103">
        <f t="shared" si="12"/>
        <v>0.9858403645082624</v>
      </c>
      <c r="BC30" s="102">
        <v>2.0819087996686102E-2</v>
      </c>
      <c r="BD30" s="102">
        <f t="shared" si="3"/>
        <v>0.97918091200331392</v>
      </c>
      <c r="BE30" s="102">
        <v>2.5703014237963701E-2</v>
      </c>
      <c r="BF30" s="102">
        <f t="shared" si="4"/>
        <v>0.97429698576203627</v>
      </c>
      <c r="BG30" s="102">
        <v>3.3296494620180901E-3</v>
      </c>
      <c r="BH30" s="102">
        <f t="shared" si="5"/>
        <v>0.99667035053798192</v>
      </c>
      <c r="BI30" s="102">
        <v>1.3897249306232663E-2</v>
      </c>
      <c r="BJ30" s="102">
        <v>0.98610275069376729</v>
      </c>
      <c r="BK30" s="103">
        <v>2.01847816977146E-2</v>
      </c>
      <c r="BL30" s="103">
        <f t="shared" si="6"/>
        <v>0.97981521830228535</v>
      </c>
      <c r="BM30" s="103">
        <v>2.5270747694954701E-2</v>
      </c>
      <c r="BN30" s="103">
        <f t="shared" si="7"/>
        <v>0.97472925230504526</v>
      </c>
      <c r="BO30" s="103">
        <v>3.5001717369622298E-3</v>
      </c>
      <c r="BP30" s="103">
        <f t="shared" si="8"/>
        <v>0.99649982826303773</v>
      </c>
      <c r="BQ30" s="103">
        <v>1.3679633295133735E-2</v>
      </c>
      <c r="BR30" s="103">
        <f t="shared" si="13"/>
        <v>0.98632036670486634</v>
      </c>
      <c r="BS30" s="108">
        <v>8.0999999998245031E-2</v>
      </c>
      <c r="BT30" s="102">
        <v>0.91900000000175497</v>
      </c>
      <c r="BU30" s="90"/>
      <c r="BV30" s="86">
        <v>10</v>
      </c>
      <c r="BW30" s="124">
        <v>0.21199999999999999</v>
      </c>
      <c r="BX30" s="124">
        <v>0.78800000000000003</v>
      </c>
      <c r="BY30" s="124">
        <v>0.17599999999999999</v>
      </c>
      <c r="BZ30" s="124">
        <v>0.82399999999999995</v>
      </c>
      <c r="CA30" s="124">
        <v>0.19400000000000001</v>
      </c>
      <c r="CB30" s="124">
        <v>0.80600000000000005</v>
      </c>
      <c r="CC30" s="123">
        <v>0.108</v>
      </c>
      <c r="CD30" s="123">
        <v>0.89200000000000002</v>
      </c>
      <c r="CE30" s="123">
        <v>9.2999999999999999E-2</v>
      </c>
      <c r="CF30" s="123">
        <v>0.90700000000000003</v>
      </c>
      <c r="CG30" s="123">
        <v>0.1</v>
      </c>
      <c r="CH30" s="123">
        <v>0.9</v>
      </c>
      <c r="CI30" s="1"/>
      <c r="CJ30" s="1"/>
      <c r="CK30" s="1"/>
      <c r="CL30" s="1"/>
      <c r="CM30" s="1"/>
      <c r="CN30" s="1"/>
      <c r="CP30" s="39"/>
      <c r="CR30" s="39"/>
      <c r="CS30" s="92"/>
      <c r="CT30" s="92"/>
    </row>
    <row r="31" spans="2:98" x14ac:dyDescent="0.25">
      <c r="B31" s="104">
        <v>60</v>
      </c>
      <c r="C31" s="102">
        <v>7.1300000000000002E-2</v>
      </c>
      <c r="D31" s="102">
        <f t="shared" si="15"/>
        <v>0.92869999999999997</v>
      </c>
      <c r="E31" s="102">
        <v>0.10879999999999999</v>
      </c>
      <c r="F31" s="102">
        <f t="shared" si="16"/>
        <v>0.89119999999999999</v>
      </c>
      <c r="G31" s="102">
        <v>2.12E-2</v>
      </c>
      <c r="H31" s="102">
        <v>0.9788</v>
      </c>
      <c r="I31" s="102">
        <f t="shared" si="17"/>
        <v>5.6728400000000012E-2</v>
      </c>
      <c r="J31" s="102">
        <v>0.94327159999999999</v>
      </c>
      <c r="K31" s="103">
        <v>7.0999999999999994E-2</v>
      </c>
      <c r="L31" s="103">
        <f>1-K31</f>
        <v>0.92900000000000005</v>
      </c>
      <c r="M31" s="103">
        <v>9.74E-2</v>
      </c>
      <c r="N31" s="103">
        <f>1-M31</f>
        <v>0.90259999999999996</v>
      </c>
      <c r="O31" s="103">
        <v>2.2200000000000001E-2</v>
      </c>
      <c r="P31" s="103">
        <f>1-O31</f>
        <v>0.9778</v>
      </c>
      <c r="Q31" s="103">
        <f>1-R31</f>
        <v>5.4436799999999952E-2</v>
      </c>
      <c r="R31" s="103">
        <v>0.94556320000000005</v>
      </c>
      <c r="S31" s="102">
        <v>7.1999999999999995E-2</v>
      </c>
      <c r="T31" s="102">
        <f>1-S31</f>
        <v>0.92800000000000005</v>
      </c>
      <c r="U31" s="102">
        <v>9.8000000000000004E-2</v>
      </c>
      <c r="V31" s="102">
        <f>1-U31</f>
        <v>0.90200000000000002</v>
      </c>
      <c r="W31" s="102">
        <v>2.1999999999999999E-2</v>
      </c>
      <c r="X31" s="102">
        <f>1-W31</f>
        <v>0.97799999999999998</v>
      </c>
      <c r="Y31" s="102">
        <v>5.4783999999999999E-2</v>
      </c>
      <c r="Z31" s="102">
        <v>0.94521600000000006</v>
      </c>
      <c r="AA31" s="103">
        <v>7.0000000000000007E-2</v>
      </c>
      <c r="AB31" s="103">
        <f>1-AA31</f>
        <v>0.92999999999999994</v>
      </c>
      <c r="AC31" s="103">
        <v>9.7000000000000003E-2</v>
      </c>
      <c r="AD31" s="103">
        <f>1-AC31</f>
        <v>0.90300000000000002</v>
      </c>
      <c r="AE31" s="103">
        <v>2.1000000000000001E-2</v>
      </c>
      <c r="AF31" s="103">
        <f>1-AE31</f>
        <v>0.97899999999999998</v>
      </c>
      <c r="AG31" s="103">
        <v>5.3484000000000004E-2</v>
      </c>
      <c r="AH31" s="103">
        <v>0.94651600000000002</v>
      </c>
      <c r="AI31" s="102">
        <v>0.34799999999999998</v>
      </c>
      <c r="AJ31" s="102">
        <v>0.65200000000000002</v>
      </c>
      <c r="AL31" s="104">
        <v>11</v>
      </c>
      <c r="AM31" s="102">
        <v>2.3148602725183098E-2</v>
      </c>
      <c r="AN31" s="102">
        <f t="shared" si="0"/>
        <v>0.97685139727481696</v>
      </c>
      <c r="AO31" s="102">
        <v>3.91648542565654E-2</v>
      </c>
      <c r="AP31" s="102">
        <f t="shared" si="1"/>
        <v>0.96083514574343465</v>
      </c>
      <c r="AQ31" s="102">
        <v>3.8533600221564899E-3</v>
      </c>
      <c r="AR31" s="102">
        <f t="shared" si="2"/>
        <v>0.99614663997784347</v>
      </c>
      <c r="AS31" s="102">
        <f t="shared" si="9"/>
        <v>1.7956528934008786E-2</v>
      </c>
      <c r="AT31" s="107">
        <f t="shared" si="9"/>
        <v>0.9820434710659911</v>
      </c>
      <c r="AU31" s="103">
        <v>2.2282392002531098E-2</v>
      </c>
      <c r="AV31" s="103">
        <f t="shared" si="10"/>
        <v>0.97771760799746887</v>
      </c>
      <c r="AW31" s="103">
        <v>2.8593759912638E-2</v>
      </c>
      <c r="AX31" s="103">
        <f t="shared" si="11"/>
        <v>0.97140624008736198</v>
      </c>
      <c r="AY31" s="103">
        <v>3.99894794889823E-3</v>
      </c>
      <c r="AZ31" s="103">
        <f t="shared" si="14"/>
        <v>0.99600105205110179</v>
      </c>
      <c r="BA31" s="103">
        <f t="shared" si="12"/>
        <v>1.5323622357184567E-2</v>
      </c>
      <c r="BB31" s="103">
        <f t="shared" si="12"/>
        <v>0.98467637764281546</v>
      </c>
      <c r="BC31" s="102">
        <v>2.27611589456168E-2</v>
      </c>
      <c r="BD31" s="102">
        <f t="shared" si="3"/>
        <v>0.97723884105438319</v>
      </c>
      <c r="BE31" s="102">
        <v>2.8142383665575501E-2</v>
      </c>
      <c r="BF31" s="102">
        <f t="shared" si="4"/>
        <v>0.97185761633442447</v>
      </c>
      <c r="BG31" s="102">
        <v>3.69711262229451E-3</v>
      </c>
      <c r="BH31" s="102">
        <f t="shared" si="5"/>
        <v>0.99630288737770545</v>
      </c>
      <c r="BI31" s="102">
        <v>1.5229379322479048E-2</v>
      </c>
      <c r="BJ31" s="102">
        <v>0.98477062067752097</v>
      </c>
      <c r="BK31" s="103">
        <v>2.20737396438744E-2</v>
      </c>
      <c r="BL31" s="103">
        <f t="shared" si="6"/>
        <v>0.97792626035612562</v>
      </c>
      <c r="BM31" s="103">
        <v>2.76616774777989E-2</v>
      </c>
      <c r="BN31" s="103">
        <f t="shared" si="7"/>
        <v>0.97233832252220109</v>
      </c>
      <c r="BO31" s="103">
        <v>3.8501758202325299E-3</v>
      </c>
      <c r="BP31" s="103">
        <f t="shared" si="8"/>
        <v>0.9961498241797675</v>
      </c>
      <c r="BQ31" s="103">
        <v>1.4976125986801776E-2</v>
      </c>
      <c r="BR31" s="103">
        <f t="shared" si="13"/>
        <v>0.98502387401319824</v>
      </c>
      <c r="BS31" s="108">
        <v>8.8107609748235949E-2</v>
      </c>
      <c r="BT31" s="102">
        <v>0.91189239025176405</v>
      </c>
      <c r="BU31" s="90"/>
      <c r="BV31" s="86">
        <v>11</v>
      </c>
      <c r="BW31" s="124">
        <v>0.23400000000000001</v>
      </c>
      <c r="BX31" s="124">
        <v>0.76600000000000001</v>
      </c>
      <c r="BY31" s="124">
        <v>0.193</v>
      </c>
      <c r="BZ31" s="124">
        <v>0.80700000000000005</v>
      </c>
      <c r="CA31" s="124">
        <v>0.21299999999999999</v>
      </c>
      <c r="CB31" s="124">
        <v>0.78700000000000003</v>
      </c>
      <c r="CC31" s="123">
        <v>0.11899999999999999</v>
      </c>
      <c r="CD31" s="123">
        <v>0.88100000000000001</v>
      </c>
      <c r="CE31" s="123">
        <v>0.10199999999999999</v>
      </c>
      <c r="CF31" s="123">
        <v>0.89800000000000002</v>
      </c>
      <c r="CG31" s="123">
        <v>0.111</v>
      </c>
      <c r="CH31" s="123">
        <v>0.88900000000000001</v>
      </c>
      <c r="CI31" s="1"/>
      <c r="CJ31" s="1"/>
      <c r="CK31" s="1"/>
      <c r="CL31" s="1"/>
      <c r="CM31" s="1"/>
      <c r="CN31" s="1"/>
      <c r="CP31" s="39"/>
      <c r="CR31" s="39"/>
      <c r="CS31" s="92"/>
      <c r="CT31" s="92"/>
    </row>
    <row r="32" spans="2:98" x14ac:dyDescent="0.25">
      <c r="B32" s="104">
        <v>70</v>
      </c>
      <c r="C32" s="102">
        <v>7.7899999999999997E-2</v>
      </c>
      <c r="D32" s="102">
        <f t="shared" si="15"/>
        <v>0.92210000000000003</v>
      </c>
      <c r="E32" s="102">
        <v>0.1181</v>
      </c>
      <c r="F32" s="102">
        <f t="shared" si="16"/>
        <v>0.88190000000000002</v>
      </c>
      <c r="G32" s="102">
        <v>2.4799999999999999E-2</v>
      </c>
      <c r="H32" s="102">
        <v>0.97519999999999996</v>
      </c>
      <c r="I32" s="102">
        <f t="shared" si="17"/>
        <v>6.2562200000000012E-2</v>
      </c>
      <c r="J32" s="102">
        <v>0.93743779999999999</v>
      </c>
      <c r="K32" s="103"/>
      <c r="L32" s="103"/>
      <c r="M32" s="103"/>
      <c r="N32" s="103"/>
      <c r="O32" s="103"/>
      <c r="P32" s="103"/>
      <c r="Q32" s="103"/>
      <c r="R32" s="103"/>
      <c r="S32" s="102"/>
      <c r="T32" s="102"/>
      <c r="U32" s="102"/>
      <c r="V32" s="102"/>
      <c r="W32" s="102"/>
      <c r="X32" s="102"/>
      <c r="Y32" s="102"/>
      <c r="Z32" s="102"/>
      <c r="AA32" s="103"/>
      <c r="AB32" s="103"/>
      <c r="AC32" s="103"/>
      <c r="AD32" s="103"/>
      <c r="AE32" s="103"/>
      <c r="AF32" s="103"/>
      <c r="AG32" s="103"/>
      <c r="AH32" s="103"/>
      <c r="AI32" s="102">
        <v>0.38800000000000001</v>
      </c>
      <c r="AJ32" s="102">
        <v>0.61199999999999999</v>
      </c>
      <c r="AL32" s="104">
        <v>12</v>
      </c>
      <c r="AM32" s="102">
        <v>2.4839585922698301E-2</v>
      </c>
      <c r="AN32" s="102">
        <f t="shared" si="0"/>
        <v>0.9751604140773017</v>
      </c>
      <c r="AO32" s="102">
        <v>4.1619271153900003E-2</v>
      </c>
      <c r="AP32" s="102">
        <f t="shared" si="1"/>
        <v>0.95838072884610004</v>
      </c>
      <c r="AQ32" s="102">
        <v>4.21152244508575E-3</v>
      </c>
      <c r="AR32" s="102">
        <f t="shared" si="2"/>
        <v>0.99578847755491429</v>
      </c>
      <c r="AS32" s="102">
        <f t="shared" si="9"/>
        <v>1.9210004326172921E-2</v>
      </c>
      <c r="AT32" s="107">
        <f t="shared" si="9"/>
        <v>0.98078999567382708</v>
      </c>
      <c r="AU32" s="103">
        <v>2.3800000004947398E-2</v>
      </c>
      <c r="AV32" s="103">
        <f t="shared" si="10"/>
        <v>0.97619999999505258</v>
      </c>
      <c r="AW32" s="103">
        <v>3.0700000000233402E-2</v>
      </c>
      <c r="AX32" s="103">
        <f t="shared" si="11"/>
        <v>0.96929999999976657</v>
      </c>
      <c r="AY32" s="103">
        <v>4.3661942972038096E-3</v>
      </c>
      <c r="AZ32" s="103">
        <f t="shared" si="14"/>
        <v>0.99563380570279614</v>
      </c>
      <c r="BA32" s="103">
        <f t="shared" si="12"/>
        <v>1.6447449378301129E-2</v>
      </c>
      <c r="BB32" s="103">
        <f t="shared" si="12"/>
        <v>0.98355255062169877</v>
      </c>
      <c r="BC32" s="102">
        <v>2.4663195902549499E-2</v>
      </c>
      <c r="BD32" s="102">
        <f t="shared" si="3"/>
        <v>0.97533680409745049</v>
      </c>
      <c r="BE32" s="102">
        <v>3.0544274652666899E-2</v>
      </c>
      <c r="BF32" s="102">
        <f t="shared" si="4"/>
        <v>0.96945572534733315</v>
      </c>
      <c r="BG32" s="102">
        <v>4.0646010291563199E-3</v>
      </c>
      <c r="BH32" s="102">
        <f t="shared" si="5"/>
        <v>0.99593539897084371</v>
      </c>
      <c r="BI32" s="102">
        <v>1.6540490373315637E-2</v>
      </c>
      <c r="BJ32" s="102">
        <v>0.98345950962668449</v>
      </c>
      <c r="BK32" s="103">
        <v>2.3925619788616199E-2</v>
      </c>
      <c r="BL32" s="103">
        <f t="shared" si="6"/>
        <v>0.97607438021138382</v>
      </c>
      <c r="BM32" s="103">
        <v>3.00136385334232E-2</v>
      </c>
      <c r="BN32" s="103">
        <f t="shared" si="7"/>
        <v>0.9699863614665768</v>
      </c>
      <c r="BO32" s="103">
        <v>4.2001761172096499E-3</v>
      </c>
      <c r="BP32" s="103">
        <f t="shared" si="8"/>
        <v>0.99579982388279031</v>
      </c>
      <c r="BQ32" s="103">
        <v>1.6252160011074795E-2</v>
      </c>
      <c r="BR32" s="103">
        <f t="shared" si="13"/>
        <v>0.98374783998892523</v>
      </c>
      <c r="BS32" s="108">
        <v>9.5023135764052968E-2</v>
      </c>
      <c r="BT32" s="102">
        <v>0.90497686423594703</v>
      </c>
      <c r="BU32" s="91"/>
      <c r="BV32" s="86">
        <v>12</v>
      </c>
      <c r="BW32" s="124">
        <v>0.25600000000000001</v>
      </c>
      <c r="BX32" s="124">
        <v>0.74399999999999999</v>
      </c>
      <c r="BY32" s="124">
        <v>0.21099999999999999</v>
      </c>
      <c r="BZ32" s="124">
        <v>0.78900000000000003</v>
      </c>
      <c r="CA32" s="124">
        <v>0.23300000000000001</v>
      </c>
      <c r="CB32" s="124">
        <v>0.76700000000000002</v>
      </c>
      <c r="CC32" s="123">
        <v>0.13100000000000001</v>
      </c>
      <c r="CD32" s="123">
        <v>0.86899999999999999</v>
      </c>
      <c r="CE32" s="123">
        <v>0.112</v>
      </c>
      <c r="CF32" s="123">
        <v>0.88800000000000001</v>
      </c>
      <c r="CG32" s="123">
        <v>0.121</v>
      </c>
      <c r="CH32" s="123">
        <v>0.879</v>
      </c>
      <c r="CI32" s="1"/>
      <c r="CJ32" s="1"/>
      <c r="CK32" s="1"/>
      <c r="CL32" s="1"/>
      <c r="CM32" s="1"/>
      <c r="CN32" s="1"/>
      <c r="CP32" s="39"/>
      <c r="CR32" s="39"/>
      <c r="CS32" s="92"/>
      <c r="CT32" s="92"/>
    </row>
    <row r="33" spans="2:98" x14ac:dyDescent="0.25">
      <c r="B33" s="104">
        <v>80</v>
      </c>
      <c r="C33" s="102">
        <v>8.4000000000000005E-2</v>
      </c>
      <c r="D33" s="102">
        <f t="shared" si="15"/>
        <v>0.91600000000000004</v>
      </c>
      <c r="E33" s="102">
        <v>0.12690000000000001</v>
      </c>
      <c r="F33" s="102">
        <f t="shared" si="16"/>
        <v>0.87309999999999999</v>
      </c>
      <c r="G33" s="102">
        <v>2.8299999999999999E-2</v>
      </c>
      <c r="H33" s="102">
        <v>0.97170000000000001</v>
      </c>
      <c r="I33" s="102">
        <f t="shared" si="17"/>
        <v>6.8082399999999987E-2</v>
      </c>
      <c r="J33" s="102">
        <v>0.93191760000000001</v>
      </c>
      <c r="K33" s="103">
        <v>8.4199999999999997E-2</v>
      </c>
      <c r="L33" s="103">
        <f>1-K33</f>
        <v>0.91579999999999995</v>
      </c>
      <c r="M33" s="103">
        <v>0.1164</v>
      </c>
      <c r="N33" s="103">
        <f>1-M33</f>
        <v>0.88359999999999994</v>
      </c>
      <c r="O33" s="103">
        <v>2.9700000000000001E-2</v>
      </c>
      <c r="P33" s="103">
        <f>1-O33</f>
        <v>0.97030000000000005</v>
      </c>
      <c r="Q33" s="103">
        <f>1-R33</f>
        <v>6.6337800000000002E-2</v>
      </c>
      <c r="R33" s="103">
        <v>0.9336622</v>
      </c>
      <c r="S33" s="102">
        <v>8.4000000000000005E-2</v>
      </c>
      <c r="T33" s="102">
        <f>1-S33</f>
        <v>0.91600000000000004</v>
      </c>
      <c r="U33" s="102">
        <v>0.11700000000000001</v>
      </c>
      <c r="V33" s="102">
        <f>1-U33</f>
        <v>0.88300000000000001</v>
      </c>
      <c r="W33" s="102">
        <v>2.9000000000000001E-2</v>
      </c>
      <c r="X33" s="102">
        <f>1-W33</f>
        <v>0.97099999999999997</v>
      </c>
      <c r="Y33" s="102">
        <v>6.6091999999999998E-2</v>
      </c>
      <c r="Z33" s="102">
        <v>0.93390799999999996</v>
      </c>
      <c r="AA33" s="103">
        <v>8.2000000000000003E-2</v>
      </c>
      <c r="AB33" s="103">
        <f>1-AA33</f>
        <v>0.91800000000000004</v>
      </c>
      <c r="AC33" s="103">
        <v>0.115</v>
      </c>
      <c r="AD33" s="103">
        <f>1-AC33</f>
        <v>0.88500000000000001</v>
      </c>
      <c r="AE33" s="103">
        <v>2.8000000000000001E-2</v>
      </c>
      <c r="AF33" s="103">
        <f>1-AE33</f>
        <v>0.97199999999999998</v>
      </c>
      <c r="AG33" s="103">
        <v>6.4558000000000004E-2</v>
      </c>
      <c r="AH33" s="103">
        <v>0.935442</v>
      </c>
      <c r="AI33" s="102">
        <v>0.42399999999999999</v>
      </c>
      <c r="AJ33" s="102">
        <v>0.57600000000000007</v>
      </c>
      <c r="AL33" s="104">
        <v>13</v>
      </c>
      <c r="AM33" s="102">
        <v>2.6476267757501899E-2</v>
      </c>
      <c r="AN33" s="102">
        <f t="shared" si="0"/>
        <v>0.97352373224249811</v>
      </c>
      <c r="AO33" s="102">
        <v>4.3971260922691997E-2</v>
      </c>
      <c r="AP33" s="102">
        <f t="shared" si="1"/>
        <v>0.95602873907730801</v>
      </c>
      <c r="AQ33" s="102">
        <v>4.5730048569567498E-3</v>
      </c>
      <c r="AR33" s="102">
        <f t="shared" si="2"/>
        <v>0.99542699514304323</v>
      </c>
      <c r="AS33" s="102">
        <f t="shared" si="9"/>
        <v>2.0424615251244851E-2</v>
      </c>
      <c r="AT33" s="107">
        <f t="shared" si="9"/>
        <v>0.97957538474875516</v>
      </c>
      <c r="AU33" s="103">
        <v>2.53052260959973E-2</v>
      </c>
      <c r="AV33" s="103">
        <f t="shared" si="10"/>
        <v>0.97469477390400272</v>
      </c>
      <c r="AW33" s="103">
        <v>3.27450264158856E-2</v>
      </c>
      <c r="AX33" s="103">
        <f t="shared" si="11"/>
        <v>0.96725497358411439</v>
      </c>
      <c r="AY33" s="103">
        <v>4.7335581248220101E-3</v>
      </c>
      <c r="AZ33" s="103">
        <f t="shared" si="14"/>
        <v>0.99526644187517799</v>
      </c>
      <c r="BA33" s="103">
        <f t="shared" si="12"/>
        <v>1.7553412902830978E-2</v>
      </c>
      <c r="BB33" s="103">
        <f t="shared" si="12"/>
        <v>0.98244658709716903</v>
      </c>
      <c r="BC33" s="102">
        <v>2.65215466354249E-2</v>
      </c>
      <c r="BD33" s="102">
        <f t="shared" si="3"/>
        <v>0.97347845336457506</v>
      </c>
      <c r="BE33" s="102">
        <v>3.2905269043478902E-2</v>
      </c>
      <c r="BF33" s="102">
        <f t="shared" si="4"/>
        <v>0.9670947309565211</v>
      </c>
      <c r="BG33" s="102">
        <v>4.4321169821368101E-3</v>
      </c>
      <c r="BH33" s="102">
        <f t="shared" si="5"/>
        <v>0.99556788301786314</v>
      </c>
      <c r="BI33" s="102">
        <v>1.78286651487648E-2</v>
      </c>
      <c r="BJ33" s="102">
        <v>0.98217133485123531</v>
      </c>
      <c r="BK33" s="103">
        <v>2.5737039964477001E-2</v>
      </c>
      <c r="BL33" s="103">
        <f t="shared" si="6"/>
        <v>0.97426296003552304</v>
      </c>
      <c r="BM33" s="103">
        <v>3.2323077088506701E-2</v>
      </c>
      <c r="BN33" s="103">
        <f t="shared" si="7"/>
        <v>0.96767692291149332</v>
      </c>
      <c r="BO33" s="103">
        <v>4.5501722763396498E-3</v>
      </c>
      <c r="BP33" s="103">
        <f t="shared" si="8"/>
        <v>0.99544982772366031</v>
      </c>
      <c r="BQ33" s="103">
        <v>1.750586936646065E-2</v>
      </c>
      <c r="BR33" s="103">
        <f t="shared" si="13"/>
        <v>0.98249413063353941</v>
      </c>
      <c r="BS33" s="108">
        <v>0.10178485690515204</v>
      </c>
      <c r="BT33" s="102">
        <v>0.89821514309484796</v>
      </c>
      <c r="BU33" s="91"/>
      <c r="BV33" s="86">
        <v>13</v>
      </c>
      <c r="BW33" s="124">
        <v>0.27700000000000002</v>
      </c>
      <c r="BX33" s="124">
        <v>0.72299999999999998</v>
      </c>
      <c r="BY33" s="124">
        <v>0.22800000000000001</v>
      </c>
      <c r="BZ33" s="124">
        <v>0.77200000000000002</v>
      </c>
      <c r="CA33" s="124">
        <v>0.252</v>
      </c>
      <c r="CB33" s="124">
        <v>0.748</v>
      </c>
      <c r="CC33" s="123">
        <v>0.14199999999999999</v>
      </c>
      <c r="CD33" s="123">
        <v>0.85799999999999998</v>
      </c>
      <c r="CE33" s="123">
        <v>0.122</v>
      </c>
      <c r="CF33" s="123">
        <v>0.878</v>
      </c>
      <c r="CG33" s="123">
        <v>0.13200000000000001</v>
      </c>
      <c r="CH33" s="123">
        <v>0.86799999999999999</v>
      </c>
      <c r="CI33" s="1"/>
      <c r="CJ33" s="1"/>
      <c r="CK33" s="1"/>
      <c r="CL33" s="1"/>
      <c r="CM33" s="1"/>
      <c r="CN33" s="1"/>
      <c r="CP33" s="39"/>
      <c r="CR33" s="39"/>
      <c r="CS33" s="92"/>
      <c r="CT33" s="92"/>
    </row>
    <row r="34" spans="2:98" x14ac:dyDescent="0.25">
      <c r="B34" s="104">
        <v>90</v>
      </c>
      <c r="C34" s="102">
        <v>9.01E-2</v>
      </c>
      <c r="D34" s="102">
        <f t="shared" si="15"/>
        <v>0.90990000000000004</v>
      </c>
      <c r="E34" s="102">
        <v>0.1351</v>
      </c>
      <c r="F34" s="102">
        <f t="shared" si="16"/>
        <v>0.8649</v>
      </c>
      <c r="G34" s="102">
        <v>3.1800000000000002E-2</v>
      </c>
      <c r="H34" s="102">
        <v>0.96819999999999995</v>
      </c>
      <c r="I34" s="102">
        <f t="shared" si="17"/>
        <v>7.3462200000000033E-2</v>
      </c>
      <c r="J34" s="102">
        <v>0.92653779999999997</v>
      </c>
      <c r="K34" s="103"/>
      <c r="L34" s="103"/>
      <c r="M34" s="103"/>
      <c r="N34" s="103"/>
      <c r="O34" s="103"/>
      <c r="P34" s="103"/>
      <c r="Q34" s="103"/>
      <c r="R34" s="103"/>
      <c r="S34" s="102"/>
      <c r="T34" s="102"/>
      <c r="U34" s="102"/>
      <c r="V34" s="102"/>
      <c r="W34" s="102"/>
      <c r="X34" s="102"/>
      <c r="Y34" s="102"/>
      <c r="Z34" s="102"/>
      <c r="AA34" s="103"/>
      <c r="AB34" s="103"/>
      <c r="AC34" s="103"/>
      <c r="AD34" s="103"/>
      <c r="AE34" s="103"/>
      <c r="AF34" s="103"/>
      <c r="AG34" s="103"/>
      <c r="AH34" s="103"/>
      <c r="AI34" s="102">
        <v>0.45700000000000002</v>
      </c>
      <c r="AJ34" s="102">
        <v>0.54299999999999993</v>
      </c>
      <c r="AL34" s="104">
        <v>14</v>
      </c>
      <c r="AM34" s="102">
        <v>2.8061966394873E-2</v>
      </c>
      <c r="AN34" s="102">
        <f t="shared" si="0"/>
        <v>0.97193803360512698</v>
      </c>
      <c r="AO34" s="102">
        <v>4.6228833794289201E-2</v>
      </c>
      <c r="AP34" s="102">
        <f t="shared" si="1"/>
        <v>0.95377116620571079</v>
      </c>
      <c r="AQ34" s="102">
        <v>4.9363248458814801E-3</v>
      </c>
      <c r="AR34" s="102">
        <f t="shared" si="2"/>
        <v>0.99506367515411853</v>
      </c>
      <c r="AS34" s="102">
        <f t="shared" si="9"/>
        <v>2.1602550784202628E-2</v>
      </c>
      <c r="AT34" s="107">
        <f t="shared" si="9"/>
        <v>0.97839744921579741</v>
      </c>
      <c r="AU34" s="103">
        <v>2.6798596565832899E-2</v>
      </c>
      <c r="AV34" s="103">
        <f t="shared" si="10"/>
        <v>0.97320140343416706</v>
      </c>
      <c r="AW34" s="103">
        <v>3.4739155752540697E-2</v>
      </c>
      <c r="AX34" s="103">
        <f t="shared" si="11"/>
        <v>0.96526084424745928</v>
      </c>
      <c r="AY34" s="103">
        <v>5.1010496130943399E-3</v>
      </c>
      <c r="AZ34" s="103">
        <f t="shared" si="14"/>
        <v>0.99489895038690568</v>
      </c>
      <c r="BA34" s="103">
        <f t="shared" si="12"/>
        <v>1.8644053580515955E-2</v>
      </c>
      <c r="BB34" s="103">
        <f t="shared" si="12"/>
        <v>0.98135594641948409</v>
      </c>
      <c r="BC34" s="102">
        <v>2.83325589121842E-2</v>
      </c>
      <c r="BD34" s="102">
        <f t="shared" si="3"/>
        <v>0.97166744108781578</v>
      </c>
      <c r="BE34" s="102">
        <v>3.5221948682252403E-2</v>
      </c>
      <c r="BF34" s="102">
        <f t="shared" si="4"/>
        <v>0.96477805131774763</v>
      </c>
      <c r="BG34" s="102">
        <v>4.79966278076929E-3</v>
      </c>
      <c r="BH34" s="102">
        <f t="shared" si="5"/>
        <v>0.99520033721923074</v>
      </c>
      <c r="BI34" s="102">
        <v>1.909198633884903E-2</v>
      </c>
      <c r="BJ34" s="102">
        <v>0.98090801366115099</v>
      </c>
      <c r="BK34" s="103">
        <v>2.75046180039933E-2</v>
      </c>
      <c r="BL34" s="103">
        <f t="shared" si="6"/>
        <v>0.97249538199600671</v>
      </c>
      <c r="BM34" s="103">
        <v>3.4586439369728599E-2</v>
      </c>
      <c r="BN34" s="103">
        <f t="shared" si="7"/>
        <v>0.96541356063027139</v>
      </c>
      <c r="BO34" s="103">
        <v>4.9001639460685897E-3</v>
      </c>
      <c r="BP34" s="103">
        <f t="shared" si="8"/>
        <v>0.99509983605393137</v>
      </c>
      <c r="BQ34" s="103">
        <v>1.8735388051467055E-2</v>
      </c>
      <c r="BR34" s="103">
        <f t="shared" si="13"/>
        <v>0.98126461194853298</v>
      </c>
      <c r="BS34" s="108">
        <v>0.10843105203099002</v>
      </c>
      <c r="BT34" s="102">
        <v>0.89156894796900998</v>
      </c>
      <c r="BU34" s="91"/>
      <c r="BV34" s="86">
        <v>14</v>
      </c>
      <c r="BW34" s="124">
        <v>0.29899999999999999</v>
      </c>
      <c r="BX34" s="124">
        <v>0.70099999999999996</v>
      </c>
      <c r="BY34" s="124">
        <v>0.245</v>
      </c>
      <c r="BZ34" s="124">
        <v>0.755</v>
      </c>
      <c r="CA34" s="124">
        <v>0.27100000000000002</v>
      </c>
      <c r="CB34" s="124">
        <v>0.72899999999999998</v>
      </c>
      <c r="CC34" s="123">
        <v>0.154</v>
      </c>
      <c r="CD34" s="123">
        <v>0.84599999999999997</v>
      </c>
      <c r="CE34" s="123">
        <v>0.13100000000000001</v>
      </c>
      <c r="CF34" s="123">
        <v>0.86899999999999999</v>
      </c>
      <c r="CG34" s="123">
        <v>0.14199999999999999</v>
      </c>
      <c r="CH34" s="123">
        <v>0.85799999999999998</v>
      </c>
      <c r="CI34" s="1"/>
      <c r="CJ34" s="1"/>
      <c r="CK34" s="1"/>
      <c r="CL34" s="1"/>
      <c r="CM34" s="1"/>
      <c r="CN34" s="1"/>
      <c r="CP34" s="39"/>
      <c r="CR34" s="39"/>
      <c r="CS34" s="92"/>
      <c r="CT34" s="92"/>
    </row>
    <row r="35" spans="2:98" x14ac:dyDescent="0.25">
      <c r="B35" s="104">
        <v>100</v>
      </c>
      <c r="C35" s="102">
        <v>9.5699999999999993E-2</v>
      </c>
      <c r="D35" s="102">
        <f t="shared" si="15"/>
        <v>0.90429999999999999</v>
      </c>
      <c r="E35" s="102">
        <v>0.14269999999999999</v>
      </c>
      <c r="F35" s="102">
        <f t="shared" si="16"/>
        <v>0.85729999999999995</v>
      </c>
      <c r="G35" s="102">
        <v>3.5400000000000001E-2</v>
      </c>
      <c r="H35" s="102">
        <v>0.96460000000000001</v>
      </c>
      <c r="I35" s="102">
        <f t="shared" si="17"/>
        <v>7.8598200000000062E-2</v>
      </c>
      <c r="J35" s="102">
        <v>0.92140179999999994</v>
      </c>
      <c r="K35" s="103">
        <v>9.64E-2</v>
      </c>
      <c r="L35" s="103">
        <f>1-K35</f>
        <v>0.90359999999999996</v>
      </c>
      <c r="M35" s="103">
        <v>0.13350000000000001</v>
      </c>
      <c r="N35" s="103">
        <f>1-M35</f>
        <v>0.86650000000000005</v>
      </c>
      <c r="O35" s="103">
        <v>3.73E-2</v>
      </c>
      <c r="P35" s="103">
        <f>1-O35</f>
        <v>0.9627</v>
      </c>
      <c r="Q35" s="103">
        <f>1-R35</f>
        <v>7.7540799999999965E-2</v>
      </c>
      <c r="R35" s="103">
        <v>0.92245920000000003</v>
      </c>
      <c r="S35" s="102">
        <v>9.5000000000000001E-2</v>
      </c>
      <c r="T35" s="102">
        <f t="shared" ref="T35:T40" si="18">1-S35</f>
        <v>0.90500000000000003</v>
      </c>
      <c r="U35" s="102">
        <v>0.13400000000000001</v>
      </c>
      <c r="V35" s="102">
        <f t="shared" ref="V35:V40" si="19">1-U35</f>
        <v>0.86599999999999999</v>
      </c>
      <c r="W35" s="102">
        <v>3.6999999999999998E-2</v>
      </c>
      <c r="X35" s="102">
        <f t="shared" ref="X35:X40" si="20">1-W35</f>
        <v>0.96299999999999997</v>
      </c>
      <c r="Y35" s="102">
        <v>7.7098E-2</v>
      </c>
      <c r="Z35" s="102">
        <v>0.922902</v>
      </c>
      <c r="AA35" s="103">
        <v>9.2999999999999999E-2</v>
      </c>
      <c r="AB35" s="103">
        <f t="shared" ref="AB35:AB40" si="21">1-AA35</f>
        <v>0.90700000000000003</v>
      </c>
      <c r="AC35" s="103">
        <v>0.13100000000000001</v>
      </c>
      <c r="AD35" s="103">
        <f t="shared" ref="AD35:AD40" si="22">1-AC35</f>
        <v>0.86899999999999999</v>
      </c>
      <c r="AE35" s="103">
        <v>3.5000000000000003E-2</v>
      </c>
      <c r="AF35" s="103">
        <f t="shared" ref="AF35:AF40" si="23">1-AE35</f>
        <v>0.96499999999999997</v>
      </c>
      <c r="AG35" s="103">
        <v>7.4864E-2</v>
      </c>
      <c r="AH35" s="103">
        <v>0.92513599999999996</v>
      </c>
      <c r="AI35" s="102">
        <v>0.48799999999999999</v>
      </c>
      <c r="AJ35" s="102">
        <v>0.51200000000000001</v>
      </c>
      <c r="AL35" s="104">
        <v>15</v>
      </c>
      <c r="AM35" s="102">
        <v>2.9600000000090599E-2</v>
      </c>
      <c r="AN35" s="102">
        <f t="shared" si="0"/>
        <v>0.97039999999990945</v>
      </c>
      <c r="AO35" s="102">
        <v>4.8400000000039099E-2</v>
      </c>
      <c r="AP35" s="102">
        <f t="shared" si="1"/>
        <v>0.95159999999996092</v>
      </c>
      <c r="AQ35" s="102">
        <v>5.2999999999718897E-3</v>
      </c>
      <c r="AR35" s="102">
        <f t="shared" si="2"/>
        <v>0.99470000000002812</v>
      </c>
      <c r="AS35" s="102">
        <f t="shared" si="9"/>
        <v>2.274600000002415E-2</v>
      </c>
      <c r="AT35" s="107">
        <f t="shared" si="9"/>
        <v>0.97725399999997586</v>
      </c>
      <c r="AU35" s="103">
        <v>2.8267668753710701E-2</v>
      </c>
      <c r="AV35" s="103">
        <f t="shared" si="10"/>
        <v>0.97173233124628933</v>
      </c>
      <c r="AW35" s="103">
        <v>3.6688707213004199E-2</v>
      </c>
      <c r="AX35" s="103">
        <f t="shared" si="11"/>
        <v>0.96331129278699579</v>
      </c>
      <c r="AY35" s="103">
        <v>5.4686807912092501E-3</v>
      </c>
      <c r="AZ35" s="103">
        <f t="shared" si="14"/>
        <v>0.99453131920879079</v>
      </c>
      <c r="BA35" s="103">
        <f t="shared" si="12"/>
        <v>1.9716973136597538E-2</v>
      </c>
      <c r="BB35" s="103">
        <f t="shared" si="12"/>
        <v>0.98028302686340241</v>
      </c>
      <c r="BC35" s="102">
        <v>3.0092580500768101E-2</v>
      </c>
      <c r="BD35" s="102">
        <f t="shared" si="3"/>
        <v>0.96990741949923187</v>
      </c>
      <c r="BE35" s="102">
        <v>3.7490895413228302E-2</v>
      </c>
      <c r="BF35" s="102">
        <f t="shared" si="4"/>
        <v>0.96250910458677175</v>
      </c>
      <c r="BG35" s="102">
        <v>5.1672407245870796E-3</v>
      </c>
      <c r="BH35" s="102">
        <f t="shared" si="5"/>
        <v>0.99483275927541293</v>
      </c>
      <c r="BI35" s="102">
        <v>2.0328536633590681E-2</v>
      </c>
      <c r="BJ35" s="102">
        <v>0.97967146336640931</v>
      </c>
      <c r="BK35" s="103">
        <v>2.9224971739702201E-2</v>
      </c>
      <c r="BL35" s="103">
        <f t="shared" si="6"/>
        <v>0.97077502826029782</v>
      </c>
      <c r="BM35" s="103">
        <v>3.6800171603768E-2</v>
      </c>
      <c r="BN35" s="103">
        <f t="shared" si="7"/>
        <v>0.96319982839623197</v>
      </c>
      <c r="BO35" s="103">
        <v>5.2501507748425403E-3</v>
      </c>
      <c r="BP35" s="103">
        <f t="shared" si="8"/>
        <v>0.99474984922515741</v>
      </c>
      <c r="BQ35" s="103">
        <v>1.9938850064601894E-2</v>
      </c>
      <c r="BR35" s="103">
        <f t="shared" si="13"/>
        <v>0.98006114993539806</v>
      </c>
      <c r="BS35" s="108">
        <v>0.11500000000102295</v>
      </c>
      <c r="BT35" s="102">
        <v>0.88499999999897705</v>
      </c>
      <c r="BU35" s="91"/>
      <c r="BV35" s="86">
        <v>15</v>
      </c>
      <c r="BW35" s="124">
        <v>0.32</v>
      </c>
      <c r="BX35" s="124">
        <v>0.68</v>
      </c>
      <c r="BY35" s="124">
        <v>0.26200000000000001</v>
      </c>
      <c r="BZ35" s="124">
        <v>0.73799999999999999</v>
      </c>
      <c r="CA35" s="124">
        <v>0.28999999999999998</v>
      </c>
      <c r="CB35" s="124">
        <v>0.71</v>
      </c>
      <c r="CC35" s="123">
        <v>0.16600000000000001</v>
      </c>
      <c r="CD35" s="123">
        <v>0.83399999999999996</v>
      </c>
      <c r="CE35" s="123">
        <v>0.14099999999999999</v>
      </c>
      <c r="CF35" s="123">
        <v>0.85899999999999999</v>
      </c>
      <c r="CG35" s="123">
        <v>0.153</v>
      </c>
      <c r="CH35" s="123">
        <v>0.84699999999999998</v>
      </c>
      <c r="CI35" s="1"/>
      <c r="CJ35" s="1"/>
      <c r="CK35" s="1"/>
      <c r="CL35" s="1"/>
      <c r="CM35" s="1"/>
      <c r="CN35" s="1"/>
      <c r="CP35" s="39"/>
      <c r="CR35" s="39"/>
      <c r="CS35" s="92"/>
      <c r="CT35" s="92"/>
    </row>
    <row r="36" spans="2:98" x14ac:dyDescent="0.25">
      <c r="B36" s="104">
        <v>120</v>
      </c>
      <c r="C36" s="102">
        <v>0.106</v>
      </c>
      <c r="D36" s="102">
        <f t="shared" si="15"/>
        <v>0.89400000000000002</v>
      </c>
      <c r="E36" s="102">
        <v>0.158</v>
      </c>
      <c r="F36" s="102">
        <f t="shared" si="16"/>
        <v>0.84199999999999997</v>
      </c>
      <c r="G36" s="102">
        <v>4.24E-2</v>
      </c>
      <c r="H36" s="102">
        <v>0.95760000000000001</v>
      </c>
      <c r="I36" s="102">
        <f t="shared" si="17"/>
        <v>8.8530400000000009E-2</v>
      </c>
      <c r="J36" s="102">
        <v>0.91146959999999999</v>
      </c>
      <c r="K36" s="103">
        <v>0.1079</v>
      </c>
      <c r="L36" s="103">
        <f>1-K36</f>
        <v>0.8921</v>
      </c>
      <c r="M36" s="103">
        <v>0.1492</v>
      </c>
      <c r="N36" s="103">
        <f>1-M36</f>
        <v>0.8508</v>
      </c>
      <c r="O36" s="103">
        <v>4.4999999999999998E-2</v>
      </c>
      <c r="P36" s="103">
        <f>1-O36</f>
        <v>0.95499999999999996</v>
      </c>
      <c r="Q36" s="103">
        <f>1-R36</f>
        <v>8.825280000000002E-2</v>
      </c>
      <c r="R36" s="103">
        <v>0.91174719999999998</v>
      </c>
      <c r="S36" s="102">
        <v>0.105</v>
      </c>
      <c r="T36" s="102">
        <f t="shared" si="18"/>
        <v>0.89500000000000002</v>
      </c>
      <c r="U36" s="102">
        <v>0.14899999999999999</v>
      </c>
      <c r="V36" s="102">
        <f t="shared" si="19"/>
        <v>0.85099999999999998</v>
      </c>
      <c r="W36" s="102">
        <v>4.3999999999999997E-2</v>
      </c>
      <c r="X36" s="102">
        <f t="shared" si="20"/>
        <v>0.95599999999999996</v>
      </c>
      <c r="Y36" s="102">
        <v>8.6870000000000003E-2</v>
      </c>
      <c r="Z36" s="102">
        <v>0.91313</v>
      </c>
      <c r="AA36" s="103">
        <v>0.10299999999999999</v>
      </c>
      <c r="AB36" s="103">
        <f t="shared" si="21"/>
        <v>0.89700000000000002</v>
      </c>
      <c r="AC36" s="103">
        <v>0.14599999999999999</v>
      </c>
      <c r="AD36" s="103">
        <f t="shared" si="22"/>
        <v>0.85399999999999998</v>
      </c>
      <c r="AE36" s="103">
        <v>4.2000000000000003E-2</v>
      </c>
      <c r="AF36" s="103">
        <f t="shared" si="23"/>
        <v>0.95799999999999996</v>
      </c>
      <c r="AG36" s="103">
        <v>8.4636000000000003E-2</v>
      </c>
      <c r="AH36" s="103">
        <v>0.91536399999999996</v>
      </c>
      <c r="AI36" s="102">
        <v>0.54200000000000004</v>
      </c>
      <c r="AJ36" s="102">
        <v>0.45799999999999996</v>
      </c>
      <c r="AL36" s="104">
        <v>16</v>
      </c>
      <c r="AM36" s="102">
        <v>3.10929561118037E-2</v>
      </c>
      <c r="AN36" s="102">
        <f t="shared" si="0"/>
        <v>0.96890704388819626</v>
      </c>
      <c r="AO36" s="102">
        <v>5.0492449058184098E-2</v>
      </c>
      <c r="AP36" s="102">
        <f t="shared" si="1"/>
        <v>0.94950755094181594</v>
      </c>
      <c r="AQ36" s="102">
        <v>5.6627733566852901E-3</v>
      </c>
      <c r="AR36" s="102">
        <f t="shared" si="2"/>
        <v>0.9943372266433147</v>
      </c>
      <c r="AS36" s="102">
        <f t="shared" si="9"/>
        <v>2.3856955422116726E-2</v>
      </c>
      <c r="AT36" s="107">
        <f t="shared" si="9"/>
        <v>0.97614304457788326</v>
      </c>
      <c r="AU36" s="103">
        <v>2.96999999988873E-2</v>
      </c>
      <c r="AV36" s="103">
        <f t="shared" si="10"/>
        <v>0.97030000000111272</v>
      </c>
      <c r="AW36" s="103">
        <v>3.8600000000081597E-2</v>
      </c>
      <c r="AX36" s="103">
        <f t="shared" si="11"/>
        <v>0.96139999999991843</v>
      </c>
      <c r="AY36" s="103">
        <v>5.8364636883551499E-3</v>
      </c>
      <c r="AZ36" s="103">
        <f t="shared" si="14"/>
        <v>0.99416353631164489</v>
      </c>
      <c r="BA36" s="103">
        <f t="shared" si="12"/>
        <v>2.0769773296317198E-2</v>
      </c>
      <c r="BB36" s="103">
        <f t="shared" si="12"/>
        <v>0.97923022670368287</v>
      </c>
      <c r="BC36" s="102">
        <v>3.17979591691177E-2</v>
      </c>
      <c r="BD36" s="102">
        <f t="shared" si="3"/>
        <v>0.96820204083088235</v>
      </c>
      <c r="BE36" s="102">
        <v>3.97086910806475E-2</v>
      </c>
      <c r="BF36" s="102">
        <f t="shared" si="4"/>
        <v>0.96029130891935255</v>
      </c>
      <c r="BG36" s="102">
        <v>5.53485311312347E-3</v>
      </c>
      <c r="BH36" s="102">
        <f t="shared" si="5"/>
        <v>0.99446514688687648</v>
      </c>
      <c r="BI36" s="102">
        <v>2.1536398723012207E-2</v>
      </c>
      <c r="BJ36" s="102">
        <v>0.97846360127698784</v>
      </c>
      <c r="BK36" s="103">
        <v>3.08947190041402E-2</v>
      </c>
      <c r="BL36" s="103">
        <f t="shared" si="6"/>
        <v>0.9691052809958598</v>
      </c>
      <c r="BM36" s="103">
        <v>3.89607200173041E-2</v>
      </c>
      <c r="BN36" s="103">
        <f t="shared" si="7"/>
        <v>0.96103927998269589</v>
      </c>
      <c r="BO36" s="103">
        <v>5.6001324111075697E-3</v>
      </c>
      <c r="BP36" s="103">
        <f t="shared" si="8"/>
        <v>0.99439986758889243</v>
      </c>
      <c r="BQ36" s="103">
        <v>2.111438940437289E-2</v>
      </c>
      <c r="BR36" s="103">
        <f t="shared" si="13"/>
        <v>0.97888561059562718</v>
      </c>
      <c r="BS36" s="108">
        <v>0.12152177333394398</v>
      </c>
      <c r="BT36" s="102">
        <v>0.87847822666605602</v>
      </c>
      <c r="BU36" s="91"/>
      <c r="BV36" s="86">
        <v>16</v>
      </c>
      <c r="BW36" s="124">
        <v>0.34</v>
      </c>
      <c r="BX36" s="124">
        <v>0.66</v>
      </c>
      <c r="BY36" s="124">
        <v>0.27800000000000002</v>
      </c>
      <c r="BZ36" s="124">
        <v>0.72199999999999998</v>
      </c>
      <c r="CA36" s="124">
        <v>0.308</v>
      </c>
      <c r="CB36" s="124">
        <v>0.69099999999999995</v>
      </c>
      <c r="CC36" s="123">
        <v>0.17799999999999999</v>
      </c>
      <c r="CD36" s="123">
        <v>0.82199999999999995</v>
      </c>
      <c r="CE36" s="123">
        <v>0.151</v>
      </c>
      <c r="CF36" s="123">
        <v>0.84899999999999998</v>
      </c>
      <c r="CG36" s="123">
        <v>0.16400000000000001</v>
      </c>
      <c r="CH36" s="123">
        <v>0.83599999999999997</v>
      </c>
      <c r="CI36" s="1"/>
      <c r="CJ36" s="1"/>
      <c r="CK36" s="1"/>
      <c r="CL36" s="1"/>
      <c r="CM36" s="1"/>
      <c r="CN36" s="1"/>
      <c r="CP36" s="39"/>
      <c r="CR36" s="39"/>
      <c r="CS36" s="92"/>
      <c r="CT36" s="92"/>
    </row>
    <row r="37" spans="2:98" x14ac:dyDescent="0.25">
      <c r="B37" s="104">
        <v>140</v>
      </c>
      <c r="C37" s="102">
        <v>0.11700000000000001</v>
      </c>
      <c r="D37" s="102">
        <f t="shared" si="15"/>
        <v>0.88300000000000001</v>
      </c>
      <c r="E37" s="102">
        <v>0.17100000000000001</v>
      </c>
      <c r="F37" s="102">
        <f t="shared" si="16"/>
        <v>0.82899999999999996</v>
      </c>
      <c r="G37" s="102">
        <v>4.9399999999999999E-2</v>
      </c>
      <c r="H37" s="102">
        <v>0.9506</v>
      </c>
      <c r="I37" s="102">
        <f t="shared" si="17"/>
        <v>9.8134399999999955E-2</v>
      </c>
      <c r="J37" s="102">
        <v>0.90186560000000005</v>
      </c>
      <c r="K37" s="103"/>
      <c r="L37" s="103"/>
      <c r="M37" s="103"/>
      <c r="N37" s="103"/>
      <c r="O37" s="103"/>
      <c r="P37" s="103"/>
      <c r="Q37" s="103"/>
      <c r="R37" s="103"/>
      <c r="S37" s="102">
        <v>0.115</v>
      </c>
      <c r="T37" s="102">
        <f t="shared" si="18"/>
        <v>0.88500000000000001</v>
      </c>
      <c r="U37" s="102">
        <v>0.16300000000000001</v>
      </c>
      <c r="V37" s="102">
        <f t="shared" si="19"/>
        <v>0.83699999999999997</v>
      </c>
      <c r="W37" s="102">
        <v>5.1999999999999998E-2</v>
      </c>
      <c r="X37" s="102">
        <f t="shared" si="20"/>
        <v>0.94799999999999995</v>
      </c>
      <c r="Y37" s="102">
        <v>9.6874000000000016E-2</v>
      </c>
      <c r="Z37" s="102">
        <v>0.90312599999999998</v>
      </c>
      <c r="AA37" s="103">
        <v>0.113</v>
      </c>
      <c r="AB37" s="103">
        <f t="shared" si="21"/>
        <v>0.88700000000000001</v>
      </c>
      <c r="AC37" s="103">
        <v>0.16</v>
      </c>
      <c r="AD37" s="103">
        <f t="shared" si="22"/>
        <v>0.84</v>
      </c>
      <c r="AE37" s="103">
        <v>0.05</v>
      </c>
      <c r="AF37" s="103">
        <f t="shared" si="23"/>
        <v>0.95</v>
      </c>
      <c r="AG37" s="103">
        <v>9.4640000000000002E-2</v>
      </c>
      <c r="AH37" s="103">
        <v>0.90535999999999994</v>
      </c>
      <c r="AI37" s="102">
        <v>0.58799999999999997</v>
      </c>
      <c r="AJ37" s="102">
        <v>0.41200000000000003</v>
      </c>
      <c r="AL37" s="104">
        <v>17</v>
      </c>
      <c r="AM37" s="102">
        <v>3.25404997621421E-2</v>
      </c>
      <c r="AN37" s="102">
        <f t="shared" si="0"/>
        <v>0.96745950023785787</v>
      </c>
      <c r="AO37" s="102">
        <v>5.2512587634545201E-2</v>
      </c>
      <c r="AP37" s="102">
        <f t="shared" si="1"/>
        <v>0.94748741236545475</v>
      </c>
      <c r="AQ37" s="102">
        <v>6.0242897508602598E-3</v>
      </c>
      <c r="AR37" s="102">
        <f t="shared" si="2"/>
        <v>0.99397571024913978</v>
      </c>
      <c r="AS37" s="102">
        <f t="shared" si="9"/>
        <v>2.4936623367605167E-2</v>
      </c>
      <c r="AT37" s="107">
        <f t="shared" si="9"/>
        <v>0.97506337663239484</v>
      </c>
      <c r="AU37" s="103">
        <v>3.1086068541595999E-2</v>
      </c>
      <c r="AV37" s="103">
        <f t="shared" si="10"/>
        <v>0.96891393145840399</v>
      </c>
      <c r="AW37" s="103">
        <v>4.04779631842241E-2</v>
      </c>
      <c r="AX37" s="103">
        <f t="shared" si="11"/>
        <v>0.95952203681577586</v>
      </c>
      <c r="AY37" s="103">
        <v>6.2044083628047496E-3</v>
      </c>
      <c r="AZ37" s="103">
        <f t="shared" si="14"/>
        <v>0.99379559163719522</v>
      </c>
      <c r="BA37" s="103">
        <f t="shared" si="12"/>
        <v>2.180064062715649E-2</v>
      </c>
      <c r="BB37" s="103">
        <f t="shared" si="12"/>
        <v>0.97819935937284352</v>
      </c>
      <c r="BC37" s="102">
        <v>3.3445042685173697E-2</v>
      </c>
      <c r="BD37" s="102">
        <f t="shared" si="3"/>
        <v>0.96655495731482632</v>
      </c>
      <c r="BE37" s="102">
        <v>4.1871917528750899E-2</v>
      </c>
      <c r="BF37" s="102">
        <f t="shared" si="4"/>
        <v>0.95812808247124914</v>
      </c>
      <c r="BG37" s="102">
        <v>5.9025022459117801E-3</v>
      </c>
      <c r="BH37" s="102">
        <f t="shared" si="5"/>
        <v>0.99409749775408818</v>
      </c>
      <c r="BI37" s="102">
        <v>2.2713655297135971E-2</v>
      </c>
      <c r="BJ37" s="102">
        <v>0.97728634470286402</v>
      </c>
      <c r="BK37" s="103">
        <v>3.2510477629844201E-2</v>
      </c>
      <c r="BL37" s="103">
        <f t="shared" si="6"/>
        <v>0.96748952237015584</v>
      </c>
      <c r="BM37" s="103">
        <v>4.1064530837015903E-2</v>
      </c>
      <c r="BN37" s="103">
        <f t="shared" si="7"/>
        <v>0.95893546916298411</v>
      </c>
      <c r="BO37" s="103">
        <v>5.9501085033097402E-3</v>
      </c>
      <c r="BP37" s="103">
        <f t="shared" si="8"/>
        <v>0.99404989149669021</v>
      </c>
      <c r="BQ37" s="103">
        <v>2.2260140069287841E-2</v>
      </c>
      <c r="BR37" s="103">
        <f t="shared" si="13"/>
        <v>0.97773985993071211</v>
      </c>
      <c r="BS37" s="108">
        <v>0.12799361918539298</v>
      </c>
      <c r="BT37" s="102">
        <v>0.87200638081460702</v>
      </c>
      <c r="BU37" s="91"/>
      <c r="BV37" s="86">
        <v>17</v>
      </c>
      <c r="BW37" s="124">
        <v>0.36</v>
      </c>
      <c r="BX37" s="124">
        <v>0.64</v>
      </c>
      <c r="BY37" s="124">
        <v>0.29499999999999998</v>
      </c>
      <c r="BZ37" s="124">
        <v>0.70499999999999996</v>
      </c>
      <c r="CA37" s="124">
        <v>0.32700000000000001</v>
      </c>
      <c r="CB37" s="124">
        <v>0.67300000000000004</v>
      </c>
      <c r="CC37" s="123">
        <v>0.19</v>
      </c>
      <c r="CD37" s="123">
        <v>0.81</v>
      </c>
      <c r="CE37" s="123">
        <v>0.161</v>
      </c>
      <c r="CF37" s="123">
        <v>0.83899999999999997</v>
      </c>
      <c r="CG37" s="123">
        <v>0.17499999999999999</v>
      </c>
      <c r="CH37" s="123">
        <v>0.82499999999999996</v>
      </c>
      <c r="CI37" s="1"/>
      <c r="CJ37" s="1"/>
      <c r="CK37" s="1"/>
      <c r="CL37" s="1"/>
      <c r="CM37" s="1"/>
      <c r="CN37" s="1"/>
      <c r="CP37" s="39"/>
      <c r="CR37" s="39"/>
      <c r="CS37" s="92"/>
      <c r="CT37" s="92"/>
    </row>
    <row r="38" spans="2:98" x14ac:dyDescent="0.25">
      <c r="B38" s="104">
        <v>160</v>
      </c>
      <c r="C38" s="102">
        <v>0.127</v>
      </c>
      <c r="D38" s="102">
        <f t="shared" si="15"/>
        <v>0.873</v>
      </c>
      <c r="E38" s="102">
        <v>0.184</v>
      </c>
      <c r="F38" s="102">
        <f t="shared" si="16"/>
        <v>0.81600000000000006</v>
      </c>
      <c r="G38" s="102">
        <v>5.6300000000000003E-2</v>
      </c>
      <c r="H38" s="102">
        <v>0.94369999999999998</v>
      </c>
      <c r="I38" s="102">
        <f t="shared" si="17"/>
        <v>0.10739180000000004</v>
      </c>
      <c r="J38" s="102">
        <v>0.89260819999999996</v>
      </c>
      <c r="K38" s="103">
        <v>0.12970000000000001</v>
      </c>
      <c r="L38" s="103">
        <f>1-K38</f>
        <v>0.87029999999999996</v>
      </c>
      <c r="M38" s="103">
        <v>0.17730000000000001</v>
      </c>
      <c r="N38" s="103">
        <f>1-M38</f>
        <v>0.82269999999999999</v>
      </c>
      <c r="O38" s="103">
        <v>6.0400000000000002E-2</v>
      </c>
      <c r="P38" s="103">
        <f>1-O38</f>
        <v>0.93959999999999999</v>
      </c>
      <c r="Q38" s="103">
        <f>1-R38</f>
        <v>0.10854459999999999</v>
      </c>
      <c r="R38" s="103">
        <v>0.89145540000000001</v>
      </c>
      <c r="S38" s="102">
        <v>0.125</v>
      </c>
      <c r="T38" s="102">
        <f t="shared" si="18"/>
        <v>0.875</v>
      </c>
      <c r="U38" s="102">
        <v>0.17599999999999999</v>
      </c>
      <c r="V38" s="102">
        <f t="shared" si="19"/>
        <v>0.82400000000000007</v>
      </c>
      <c r="W38" s="102">
        <v>5.8999999999999997E-2</v>
      </c>
      <c r="X38" s="102">
        <f t="shared" si="20"/>
        <v>0.94100000000000006</v>
      </c>
      <c r="Y38" s="102">
        <v>0.10617800000000001</v>
      </c>
      <c r="Z38" s="102">
        <v>0.89382200000000001</v>
      </c>
      <c r="AA38" s="103">
        <v>0.122</v>
      </c>
      <c r="AB38" s="103">
        <f t="shared" si="21"/>
        <v>0.878</v>
      </c>
      <c r="AC38" s="103">
        <v>0.17299999999999999</v>
      </c>
      <c r="AD38" s="103">
        <f t="shared" si="22"/>
        <v>0.82699999999999996</v>
      </c>
      <c r="AE38" s="103">
        <v>5.7000000000000002E-2</v>
      </c>
      <c r="AF38" s="103">
        <f t="shared" si="23"/>
        <v>0.94299999999999995</v>
      </c>
      <c r="AG38" s="103">
        <v>0.103644</v>
      </c>
      <c r="AH38" s="103">
        <v>0.89635600000000004</v>
      </c>
      <c r="AI38" s="102">
        <v>0.627</v>
      </c>
      <c r="AJ38" s="102">
        <v>0.373</v>
      </c>
      <c r="AL38" s="104">
        <v>18</v>
      </c>
      <c r="AM38" s="102">
        <v>3.3941565356605301E-2</v>
      </c>
      <c r="AN38" s="102">
        <f t="shared" si="0"/>
        <v>0.96605843464339469</v>
      </c>
      <c r="AO38" s="102">
        <v>5.4466501681838302E-2</v>
      </c>
      <c r="AP38" s="102">
        <f t="shared" si="1"/>
        <v>0.94553349831816169</v>
      </c>
      <c r="AQ38" s="102">
        <v>6.3844194666807302E-3</v>
      </c>
      <c r="AR38" s="102">
        <f t="shared" si="2"/>
        <v>0.99361558053331922</v>
      </c>
      <c r="AS38" s="102">
        <f t="shared" si="9"/>
        <v>2.5986013602043587E-2</v>
      </c>
      <c r="AT38" s="107">
        <f t="shared" si="9"/>
        <v>0.97401398639795644</v>
      </c>
      <c r="AU38" s="103">
        <v>3.24280362259773E-2</v>
      </c>
      <c r="AV38" s="103">
        <f t="shared" si="10"/>
        <v>0.96757196377402266</v>
      </c>
      <c r="AW38" s="103">
        <v>4.2321965306465398E-2</v>
      </c>
      <c r="AX38" s="103">
        <f t="shared" si="11"/>
        <v>0.95767803469353463</v>
      </c>
      <c r="AY38" s="103">
        <v>6.5725169891678401E-3</v>
      </c>
      <c r="AZ38" s="103">
        <f t="shared" si="14"/>
        <v>0.99342748301083217</v>
      </c>
      <c r="BA38" s="103">
        <f t="shared" si="12"/>
        <v>2.2810101065557215E-2</v>
      </c>
      <c r="BB38" s="103">
        <f t="shared" si="12"/>
        <v>0.97718989893444275</v>
      </c>
      <c r="BC38" s="102">
        <v>3.50301788168772E-2</v>
      </c>
      <c r="BD38" s="102">
        <f t="shared" si="3"/>
        <v>0.9649698211831228</v>
      </c>
      <c r="BE38" s="102">
        <v>4.3977156601779199E-2</v>
      </c>
      <c r="BF38" s="102">
        <f t="shared" si="4"/>
        <v>0.95602284339822075</v>
      </c>
      <c r="BG38" s="102">
        <v>6.2701904224853004E-3</v>
      </c>
      <c r="BH38" s="102">
        <f t="shared" si="5"/>
        <v>0.99372980957751467</v>
      </c>
      <c r="BI38" s="102">
        <v>2.3858389045984387E-2</v>
      </c>
      <c r="BJ38" s="102">
        <v>0.97614161095401575</v>
      </c>
      <c r="BK38" s="103">
        <v>3.4068865449351102E-2</v>
      </c>
      <c r="BL38" s="103">
        <f t="shared" si="6"/>
        <v>0.96593113455064894</v>
      </c>
      <c r="BM38" s="103">
        <v>4.3108050289582797E-2</v>
      </c>
      <c r="BN38" s="103">
        <f t="shared" si="7"/>
        <v>0.95689194971041724</v>
      </c>
      <c r="BO38" s="103">
        <v>6.3000786998951104E-3</v>
      </c>
      <c r="BP38" s="103">
        <f t="shared" si="8"/>
        <v>0.99369992130010487</v>
      </c>
      <c r="BQ38" s="103">
        <v>2.3374236057854634E-2</v>
      </c>
      <c r="BR38" s="103">
        <f t="shared" si="13"/>
        <v>0.9766257639421454</v>
      </c>
      <c r="BS38" s="108">
        <v>0.13440457837024999</v>
      </c>
      <c r="BT38" s="102">
        <v>0.86559542162975001</v>
      </c>
      <c r="BU38" s="91"/>
      <c r="BV38" s="86">
        <v>18</v>
      </c>
      <c r="BW38" s="124">
        <v>0.38</v>
      </c>
      <c r="BX38" s="124">
        <v>0.62</v>
      </c>
      <c r="BY38" s="124">
        <v>0.311</v>
      </c>
      <c r="BZ38" s="124">
        <v>0.68899999999999995</v>
      </c>
      <c r="CA38" s="124">
        <v>0.34499999999999997</v>
      </c>
      <c r="CB38" s="124">
        <v>0.65500000000000003</v>
      </c>
      <c r="CC38" s="123">
        <v>0.20200000000000001</v>
      </c>
      <c r="CD38" s="123">
        <v>0.79800000000000004</v>
      </c>
      <c r="CE38" s="123">
        <v>0.17199999999999999</v>
      </c>
      <c r="CF38" s="123">
        <v>0.82799999999999996</v>
      </c>
      <c r="CG38" s="123">
        <v>0.187</v>
      </c>
      <c r="CH38" s="123">
        <v>0.81299999999999994</v>
      </c>
      <c r="CI38" s="1"/>
      <c r="CJ38" s="1"/>
      <c r="CK38" s="1"/>
      <c r="CL38" s="1"/>
      <c r="CM38" s="1"/>
      <c r="CN38" s="1"/>
      <c r="CP38" s="39"/>
      <c r="CR38" s="39"/>
      <c r="CS38" s="92"/>
      <c r="CT38" s="92"/>
    </row>
    <row r="39" spans="2:98" x14ac:dyDescent="0.25">
      <c r="B39" s="104">
        <v>180</v>
      </c>
      <c r="C39" s="102">
        <v>0.13700000000000001</v>
      </c>
      <c r="D39" s="102">
        <f t="shared" si="15"/>
        <v>0.86299999999999999</v>
      </c>
      <c r="E39" s="102">
        <v>0.19500000000000001</v>
      </c>
      <c r="F39" s="102">
        <f t="shared" si="16"/>
        <v>0.80499999999999994</v>
      </c>
      <c r="G39" s="102">
        <v>6.3299999999999995E-2</v>
      </c>
      <c r="H39" s="102">
        <v>0.93669999999999998</v>
      </c>
      <c r="I39" s="102">
        <f t="shared" si="17"/>
        <v>0.11622779999999999</v>
      </c>
      <c r="J39" s="102">
        <v>0.88377220000000001</v>
      </c>
      <c r="K39" s="103"/>
      <c r="L39" s="103"/>
      <c r="M39" s="103"/>
      <c r="N39" s="103"/>
      <c r="O39" s="103"/>
      <c r="P39" s="103"/>
      <c r="Q39" s="103"/>
      <c r="R39" s="103"/>
      <c r="S39" s="102">
        <v>0.13400000000000001</v>
      </c>
      <c r="T39" s="102">
        <f t="shared" si="18"/>
        <v>0.86599999999999999</v>
      </c>
      <c r="U39" s="102">
        <v>0.188</v>
      </c>
      <c r="V39" s="102">
        <f t="shared" si="19"/>
        <v>0.81200000000000006</v>
      </c>
      <c r="W39" s="102">
        <v>6.7000000000000004E-2</v>
      </c>
      <c r="X39" s="102">
        <f t="shared" si="20"/>
        <v>0.93300000000000005</v>
      </c>
      <c r="Y39" s="102">
        <v>0.115414</v>
      </c>
      <c r="Z39" s="102">
        <v>0.88458599999999998</v>
      </c>
      <c r="AA39" s="103">
        <v>0.13100000000000001</v>
      </c>
      <c r="AB39" s="103">
        <f t="shared" si="21"/>
        <v>0.86899999999999999</v>
      </c>
      <c r="AC39" s="103">
        <v>0.185</v>
      </c>
      <c r="AD39" s="103">
        <f t="shared" si="22"/>
        <v>0.81499999999999995</v>
      </c>
      <c r="AE39" s="103">
        <v>6.4000000000000001E-2</v>
      </c>
      <c r="AF39" s="103">
        <f t="shared" si="23"/>
        <v>0.93599999999999994</v>
      </c>
      <c r="AG39" s="103">
        <v>0.112414</v>
      </c>
      <c r="AH39" s="103">
        <v>0.88758599999999999</v>
      </c>
      <c r="AI39" s="102">
        <v>0.66</v>
      </c>
      <c r="AJ39" s="102">
        <v>0.33999999999999997</v>
      </c>
      <c r="AL39" s="104">
        <v>19</v>
      </c>
      <c r="AM39" s="102">
        <v>3.5295087300693202E-2</v>
      </c>
      <c r="AN39" s="102">
        <f t="shared" si="0"/>
        <v>0.9647049126993068</v>
      </c>
      <c r="AO39" s="102">
        <v>5.6360277152778998E-2</v>
      </c>
      <c r="AP39" s="102">
        <f t="shared" si="1"/>
        <v>0.94363972284722097</v>
      </c>
      <c r="AQ39" s="102">
        <v>6.7430327883305904E-3</v>
      </c>
      <c r="AR39" s="102">
        <f t="shared" si="2"/>
        <v>0.99325696721166945</v>
      </c>
      <c r="AS39" s="102">
        <f t="shared" si="9"/>
        <v>2.7006135890986136E-2</v>
      </c>
      <c r="AT39" s="107">
        <f t="shared" si="9"/>
        <v>0.9729938641090139</v>
      </c>
      <c r="AU39" s="103">
        <v>3.3730985797148602E-2</v>
      </c>
      <c r="AV39" s="103">
        <f t="shared" si="10"/>
        <v>0.96626901420285138</v>
      </c>
      <c r="AW39" s="103">
        <v>4.4129984775485201E-2</v>
      </c>
      <c r="AX39" s="103">
        <f t="shared" si="11"/>
        <v>0.95587001522451476</v>
      </c>
      <c r="AY39" s="103">
        <v>6.9407897711384996E-3</v>
      </c>
      <c r="AZ39" s="103">
        <f t="shared" si="14"/>
        <v>0.99305921022886146</v>
      </c>
      <c r="BA39" s="103">
        <f t="shared" si="12"/>
        <v>2.3799265390201375E-2</v>
      </c>
      <c r="BB39" s="103">
        <f t="shared" si="12"/>
        <v>0.9762007346097985</v>
      </c>
      <c r="BC39" s="102">
        <v>3.6549715332168997E-2</v>
      </c>
      <c r="BD39" s="102">
        <f t="shared" si="3"/>
        <v>0.963450284667831</v>
      </c>
      <c r="BE39" s="102">
        <v>4.6020990143973602E-2</v>
      </c>
      <c r="BF39" s="102">
        <f t="shared" si="4"/>
        <v>0.95397900985602635</v>
      </c>
      <c r="BG39" s="102">
        <v>6.6379199423773497E-3</v>
      </c>
      <c r="BH39" s="102">
        <f t="shared" si="5"/>
        <v>0.99336208005762261</v>
      </c>
      <c r="BI39" s="102">
        <v>2.49686826595799E-2</v>
      </c>
      <c r="BJ39" s="102">
        <v>0.97503131734042003</v>
      </c>
      <c r="BK39" s="103">
        <v>3.5566500295197499E-2</v>
      </c>
      <c r="BL39" s="103">
        <f t="shared" si="6"/>
        <v>0.96443349970480252</v>
      </c>
      <c r="BM39" s="103">
        <v>4.5087724601683699E-2</v>
      </c>
      <c r="BN39" s="103">
        <f t="shared" si="7"/>
        <v>0.95491227539831636</v>
      </c>
      <c r="BO39" s="103">
        <v>6.6500426493097502E-3</v>
      </c>
      <c r="BP39" s="103">
        <f t="shared" si="8"/>
        <v>0.9933499573506902</v>
      </c>
      <c r="BQ39" s="103">
        <v>2.4454811368580957E-2</v>
      </c>
      <c r="BR39" s="103">
        <f t="shared" si="13"/>
        <v>0.97554518863141904</v>
      </c>
      <c r="BS39" s="108">
        <v>0.14074369170339296</v>
      </c>
      <c r="BT39" s="102">
        <v>0.85925630829660704</v>
      </c>
      <c r="BU39" s="91"/>
      <c r="BV39" s="86">
        <v>19</v>
      </c>
      <c r="BW39" s="124">
        <v>0.39900000000000002</v>
      </c>
      <c r="BX39" s="124">
        <v>0.60099999999999998</v>
      </c>
      <c r="BY39" s="124">
        <v>0.32700000000000001</v>
      </c>
      <c r="BZ39" s="124">
        <v>0.67300000000000004</v>
      </c>
      <c r="CA39" s="124">
        <v>0.36199999999999999</v>
      </c>
      <c r="CB39" s="124">
        <v>0.63800000000000001</v>
      </c>
      <c r="CC39" s="123">
        <v>0.215</v>
      </c>
      <c r="CD39" s="123">
        <v>0.78500000000000003</v>
      </c>
      <c r="CE39" s="123">
        <v>0.182</v>
      </c>
      <c r="CF39" s="123">
        <v>0.81799999999999995</v>
      </c>
      <c r="CG39" s="123">
        <v>0.19800000000000001</v>
      </c>
      <c r="CH39" s="123">
        <v>0.80200000000000005</v>
      </c>
      <c r="CI39" s="1"/>
      <c r="CJ39" s="1"/>
      <c r="CK39" s="1"/>
      <c r="CL39" s="1"/>
      <c r="CM39" s="1"/>
      <c r="CN39" s="1"/>
      <c r="CP39" s="39"/>
      <c r="CR39" s="39"/>
      <c r="CS39" s="92"/>
      <c r="CT39" s="92"/>
    </row>
    <row r="40" spans="2:98" x14ac:dyDescent="0.25">
      <c r="B40" s="104">
        <v>200</v>
      </c>
      <c r="C40" s="102">
        <v>0.14599999999999999</v>
      </c>
      <c r="D40" s="102">
        <f t="shared" si="15"/>
        <v>0.85399999999999998</v>
      </c>
      <c r="E40" s="102">
        <v>0.20599999999999999</v>
      </c>
      <c r="F40" s="102">
        <f t="shared" si="16"/>
        <v>0.79400000000000004</v>
      </c>
      <c r="G40" s="102">
        <v>7.0199999999999999E-2</v>
      </c>
      <c r="H40" s="102">
        <v>0.92979999999999996</v>
      </c>
      <c r="I40" s="102">
        <f t="shared" si="17"/>
        <v>0.12471719999999997</v>
      </c>
      <c r="J40" s="102">
        <v>0.87528280000000003</v>
      </c>
      <c r="K40" s="103">
        <v>0.15010000000000001</v>
      </c>
      <c r="L40" s="103">
        <f>1-K40</f>
        <v>0.84989999999999999</v>
      </c>
      <c r="M40" s="103">
        <v>0.20169999999999999</v>
      </c>
      <c r="N40" s="103">
        <f>1-M40</f>
        <v>0.79830000000000001</v>
      </c>
      <c r="O40" s="103">
        <v>7.5800000000000006E-2</v>
      </c>
      <c r="P40" s="103">
        <f>1-O40</f>
        <v>0.92420000000000002</v>
      </c>
      <c r="Q40" s="103">
        <f>1-R40</f>
        <v>0.12755059999999996</v>
      </c>
      <c r="R40" s="103">
        <v>0.87244940000000004</v>
      </c>
      <c r="S40" s="102">
        <v>0.14299999999999999</v>
      </c>
      <c r="T40" s="102">
        <f t="shared" si="18"/>
        <v>0.85699999999999998</v>
      </c>
      <c r="U40" s="102">
        <v>0.2</v>
      </c>
      <c r="V40" s="102">
        <f t="shared" si="19"/>
        <v>0.8</v>
      </c>
      <c r="W40" s="102">
        <v>7.4999999999999997E-2</v>
      </c>
      <c r="X40" s="102">
        <f t="shared" si="20"/>
        <v>0.92500000000000004</v>
      </c>
      <c r="Y40" s="102">
        <v>0.12465000000000001</v>
      </c>
      <c r="Z40" s="102">
        <v>0.87534999999999996</v>
      </c>
      <c r="AA40" s="103">
        <v>0.14000000000000001</v>
      </c>
      <c r="AB40" s="103">
        <f t="shared" si="21"/>
        <v>0.86</v>
      </c>
      <c r="AC40" s="103">
        <v>0.19600000000000001</v>
      </c>
      <c r="AD40" s="103">
        <f t="shared" si="22"/>
        <v>0.80400000000000005</v>
      </c>
      <c r="AE40" s="103">
        <v>7.1999999999999995E-2</v>
      </c>
      <c r="AF40" s="103">
        <f t="shared" si="23"/>
        <v>0.92800000000000005</v>
      </c>
      <c r="AG40" s="103">
        <v>0.121416</v>
      </c>
      <c r="AH40" s="103">
        <v>0.87858400000000003</v>
      </c>
      <c r="AI40" s="102">
        <v>0.68899999999999995</v>
      </c>
      <c r="AJ40" s="102">
        <v>0.31100000000000005</v>
      </c>
      <c r="AL40" s="104">
        <v>20</v>
      </c>
      <c r="AM40" s="102">
        <v>3.6599999999905597E-2</v>
      </c>
      <c r="AN40" s="102">
        <f t="shared" si="0"/>
        <v>0.9634000000000944</v>
      </c>
      <c r="AO40" s="102">
        <v>5.8200000000083199E-2</v>
      </c>
      <c r="AP40" s="102">
        <f t="shared" si="1"/>
        <v>0.94179999999991681</v>
      </c>
      <c r="AQ40" s="102">
        <v>7.0999999999937797E-3</v>
      </c>
      <c r="AR40" s="102">
        <f t="shared" si="2"/>
        <v>0.99290000000000622</v>
      </c>
      <c r="AS40" s="102">
        <f t="shared" si="9"/>
        <v>2.7997999999987012E-2</v>
      </c>
      <c r="AT40" s="107">
        <f t="shared" si="9"/>
        <v>0.97200200000001302</v>
      </c>
      <c r="AU40" s="103">
        <v>3.5000000000227197E-2</v>
      </c>
      <c r="AV40" s="103">
        <f t="shared" si="10"/>
        <v>0.96499999999977282</v>
      </c>
      <c r="AW40" s="103">
        <v>4.5899999999962998E-2</v>
      </c>
      <c r="AX40" s="103">
        <f t="shared" si="11"/>
        <v>0.95410000000003703</v>
      </c>
      <c r="AY40" s="103">
        <v>7.3092269124108199E-3</v>
      </c>
      <c r="AZ40" s="103">
        <f t="shared" si="14"/>
        <v>0.99269077308758913</v>
      </c>
      <c r="BA40" s="103">
        <f t="shared" si="12"/>
        <v>2.4769244379770895E-2</v>
      </c>
      <c r="BB40" s="103">
        <f t="shared" si="12"/>
        <v>0.9752307556202291</v>
      </c>
      <c r="BC40" s="102">
        <v>3.7999999998990099E-2</v>
      </c>
      <c r="BD40" s="102">
        <f t="shared" si="3"/>
        <v>0.96200000000100994</v>
      </c>
      <c r="BE40" s="102">
        <v>4.7999999999574799E-2</v>
      </c>
      <c r="BF40" s="102">
        <f t="shared" si="4"/>
        <v>0.95200000000042517</v>
      </c>
      <c r="BG40" s="102">
        <v>7.0056931051212402E-3</v>
      </c>
      <c r="BH40" s="102">
        <f t="shared" si="5"/>
        <v>0.99299430689487878</v>
      </c>
      <c r="BI40" s="102">
        <v>2.6042618827944904E-2</v>
      </c>
      <c r="BJ40" s="102">
        <v>0.9739573811720551</v>
      </c>
      <c r="BK40" s="103">
        <v>3.6999999999920201E-2</v>
      </c>
      <c r="BL40" s="103">
        <f t="shared" si="6"/>
        <v>0.96300000000007979</v>
      </c>
      <c r="BM40" s="103">
        <v>4.6999999999998002E-2</v>
      </c>
      <c r="BN40" s="103">
        <f t="shared" si="7"/>
        <v>0.95300000000000196</v>
      </c>
      <c r="BO40" s="103">
        <v>6.99999999999972E-3</v>
      </c>
      <c r="BP40" s="103">
        <f t="shared" si="8"/>
        <v>0.99300000000000033</v>
      </c>
      <c r="BQ40" s="103">
        <v>2.5499999999974675E-2</v>
      </c>
      <c r="BR40" s="103">
        <f t="shared" si="13"/>
        <v>0.97450000000002535</v>
      </c>
      <c r="BS40" s="108">
        <v>0.14699999999970104</v>
      </c>
      <c r="BT40" s="102">
        <v>0.85300000000029896</v>
      </c>
      <c r="BU40" s="91"/>
      <c r="BV40" s="86">
        <v>20</v>
      </c>
      <c r="BW40" s="124">
        <v>0.41699999999999998</v>
      </c>
      <c r="BX40" s="124">
        <v>0.58299999999999996</v>
      </c>
      <c r="BY40" s="124">
        <v>0.34300000000000003</v>
      </c>
      <c r="BZ40" s="124">
        <v>0.65700000000000003</v>
      </c>
      <c r="CA40" s="124">
        <v>0.379</v>
      </c>
      <c r="CB40" s="124">
        <v>0.621</v>
      </c>
      <c r="CC40" s="123">
        <v>0.22800000000000001</v>
      </c>
      <c r="CD40" s="123">
        <v>0.77200000000000002</v>
      </c>
      <c r="CE40" s="123">
        <v>0.193</v>
      </c>
      <c r="CF40" s="123">
        <v>0.80700000000000005</v>
      </c>
      <c r="CG40" s="123">
        <v>0.21</v>
      </c>
      <c r="CH40" s="123">
        <v>0.79</v>
      </c>
      <c r="CI40" s="1"/>
      <c r="CJ40" s="1"/>
      <c r="CK40" s="1"/>
      <c r="CL40" s="1"/>
      <c r="CM40" s="1"/>
      <c r="CN40" s="1"/>
      <c r="CP40" s="39"/>
      <c r="CR40" s="39"/>
      <c r="CS40" s="92"/>
      <c r="CT40" s="92"/>
    </row>
    <row r="41" spans="2:98" x14ac:dyDescent="0.25">
      <c r="B41" s="104">
        <v>240</v>
      </c>
      <c r="C41" s="102"/>
      <c r="D41" s="102"/>
      <c r="E41" s="102"/>
      <c r="F41" s="102"/>
      <c r="G41" s="102"/>
      <c r="H41" s="102"/>
      <c r="I41" s="102"/>
      <c r="J41" s="102"/>
      <c r="K41" s="103">
        <v>0.1694</v>
      </c>
      <c r="L41" s="103">
        <f>1-K41</f>
        <v>0.8306</v>
      </c>
      <c r="M41" s="103">
        <v>0.2233</v>
      </c>
      <c r="N41" s="103">
        <f>1-M41</f>
        <v>0.77669999999999995</v>
      </c>
      <c r="O41" s="103">
        <v>9.1300000000000006E-2</v>
      </c>
      <c r="P41" s="103">
        <f>1-O41</f>
        <v>0.90869999999999995</v>
      </c>
      <c r="Q41" s="103">
        <f>1-R41</f>
        <v>0.14561800000000003</v>
      </c>
      <c r="R41" s="103">
        <v>0.85438199999999997</v>
      </c>
      <c r="S41" s="102"/>
      <c r="T41" s="102"/>
      <c r="U41" s="102"/>
      <c r="V41" s="102"/>
      <c r="W41" s="102"/>
      <c r="X41" s="102"/>
      <c r="Y41" s="102"/>
      <c r="Z41" s="102"/>
      <c r="AA41" s="103"/>
      <c r="AB41" s="103"/>
      <c r="AC41" s="103"/>
      <c r="AD41" s="103"/>
      <c r="AE41" s="103"/>
      <c r="AF41" s="103"/>
      <c r="AG41" s="103"/>
      <c r="AH41" s="103"/>
      <c r="AI41" s="102"/>
      <c r="AJ41" s="102"/>
      <c r="AL41" s="104">
        <v>21</v>
      </c>
      <c r="AM41" s="102">
        <v>3.7855996672008299E-2</v>
      </c>
      <c r="AN41" s="102">
        <f t="shared" si="0"/>
        <v>0.96214400332799166</v>
      </c>
      <c r="AO41" s="102">
        <v>5.9991092932696097E-2</v>
      </c>
      <c r="AP41" s="102">
        <f t="shared" si="1"/>
        <v>0.94000890706730389</v>
      </c>
      <c r="AQ41" s="102">
        <v>7.4552407872663902E-3</v>
      </c>
      <c r="AR41" s="102">
        <f t="shared" si="2"/>
        <v>0.99254475921273366</v>
      </c>
      <c r="AS41" s="102">
        <f t="shared" si="9"/>
        <v>2.8962721104985215E-2</v>
      </c>
      <c r="AT41" s="107">
        <f t="shared" si="9"/>
        <v>0.97103727889501479</v>
      </c>
      <c r="AU41" s="103">
        <v>3.6239562236051001E-2</v>
      </c>
      <c r="AV41" s="103">
        <f t="shared" si="10"/>
        <v>0.96376043776394904</v>
      </c>
      <c r="AW41" s="103">
        <v>4.76306208475464E-2</v>
      </c>
      <c r="AX41" s="103">
        <f t="shared" si="11"/>
        <v>0.95236937915245357</v>
      </c>
      <c r="AY41" s="103">
        <v>7.6778281217602202E-3</v>
      </c>
      <c r="AZ41" s="103">
        <f t="shared" si="14"/>
        <v>0.99232217187823979</v>
      </c>
      <c r="BA41" s="103">
        <f t="shared" si="12"/>
        <v>2.5721108024121184E-2</v>
      </c>
      <c r="BB41" s="103">
        <f t="shared" si="12"/>
        <v>0.97427889197587891</v>
      </c>
      <c r="BC41" s="102">
        <v>3.93786507893083E-2</v>
      </c>
      <c r="BD41" s="102">
        <f t="shared" si="3"/>
        <v>0.96062134921069164</v>
      </c>
      <c r="BE41" s="102">
        <v>4.9911805104941503E-2</v>
      </c>
      <c r="BF41" s="102">
        <f t="shared" si="4"/>
        <v>0.95008819489505847</v>
      </c>
      <c r="BG41" s="102">
        <v>7.3735122037006801E-3</v>
      </c>
      <c r="BH41" s="102">
        <f t="shared" si="5"/>
        <v>0.99262648779629936</v>
      </c>
      <c r="BI41" s="102">
        <v>2.7078912532524434E-2</v>
      </c>
      <c r="BJ41" s="102">
        <v>0.97292108746747563</v>
      </c>
      <c r="BK41" s="103">
        <v>3.83671082614854E-2</v>
      </c>
      <c r="BL41" s="103">
        <f t="shared" si="6"/>
        <v>0.96163289173851463</v>
      </c>
      <c r="BM41" s="103">
        <v>4.8842495345560101E-2</v>
      </c>
      <c r="BN41" s="103">
        <f t="shared" si="7"/>
        <v>0.95115750465443993</v>
      </c>
      <c r="BO41" s="103">
        <v>7.3499507479250197E-3</v>
      </c>
      <c r="BP41" s="103">
        <f t="shared" si="8"/>
        <v>0.99265004925207501</v>
      </c>
      <c r="BQ41" s="103">
        <v>2.6508554834584808E-2</v>
      </c>
      <c r="BR41" s="103">
        <f t="shared" si="13"/>
        <v>0.9734914451654153</v>
      </c>
      <c r="BS41" s="108">
        <v>0.15316494628884203</v>
      </c>
      <c r="BT41" s="102">
        <v>0.84683505371115797</v>
      </c>
      <c r="BU41" s="91"/>
      <c r="BV41" s="86">
        <v>21</v>
      </c>
      <c r="BW41" s="124">
        <v>0.435</v>
      </c>
      <c r="BX41" s="124">
        <v>0.56499999999999995</v>
      </c>
      <c r="BY41" s="124">
        <v>0.35899999999999999</v>
      </c>
      <c r="BZ41" s="124">
        <v>0.64100000000000001</v>
      </c>
      <c r="CA41" s="124">
        <v>0.39600000000000002</v>
      </c>
      <c r="CB41" s="124">
        <v>0.60399999999999998</v>
      </c>
      <c r="CC41" s="123">
        <v>0.24199999999999999</v>
      </c>
      <c r="CD41" s="123">
        <v>0.75800000000000001</v>
      </c>
      <c r="CE41" s="123">
        <v>0.20399999999999999</v>
      </c>
      <c r="CF41" s="123">
        <v>0.79600000000000004</v>
      </c>
      <c r="CG41" s="123">
        <v>0.222</v>
      </c>
      <c r="CH41" s="123">
        <v>0.77800000000000002</v>
      </c>
      <c r="CI41" s="1"/>
      <c r="CJ41" s="1"/>
      <c r="CK41" s="1"/>
      <c r="CL41" s="1"/>
      <c r="CM41" s="1"/>
      <c r="CN41" s="1"/>
      <c r="CP41" s="39"/>
      <c r="CR41" s="39"/>
      <c r="CS41" s="92"/>
      <c r="CT41" s="92"/>
    </row>
    <row r="42" spans="2:98" x14ac:dyDescent="0.25">
      <c r="B42" s="104">
        <v>250</v>
      </c>
      <c r="C42" s="102">
        <v>0.16900000000000001</v>
      </c>
      <c r="D42" s="102">
        <f t="shared" ref="D42:D53" si="24">1-C42</f>
        <v>0.83099999999999996</v>
      </c>
      <c r="E42" s="102">
        <v>0.22900000000000001</v>
      </c>
      <c r="F42" s="102">
        <f t="shared" ref="F42:F53" si="25">1-E42</f>
        <v>0.77100000000000002</v>
      </c>
      <c r="G42" s="102">
        <v>8.77E-2</v>
      </c>
      <c r="H42" s="102">
        <v>0.9123</v>
      </c>
      <c r="I42" s="102">
        <f t="shared" ref="I42:I53" si="26">1-J42</f>
        <v>0.14515420000000001</v>
      </c>
      <c r="J42" s="102">
        <v>0.85484579999999999</v>
      </c>
      <c r="K42" s="103"/>
      <c r="L42" s="103"/>
      <c r="M42" s="103"/>
      <c r="N42" s="103"/>
      <c r="O42" s="103"/>
      <c r="P42" s="103"/>
      <c r="Q42" s="103"/>
      <c r="R42" s="103"/>
      <c r="S42" s="102">
        <v>0.16500000000000001</v>
      </c>
      <c r="T42" s="102">
        <f>1-S42</f>
        <v>0.83499999999999996</v>
      </c>
      <c r="U42" s="102">
        <v>0.22500000000000001</v>
      </c>
      <c r="V42" s="102">
        <f>1-U42</f>
        <v>0.77500000000000002</v>
      </c>
      <c r="W42" s="102">
        <v>9.5000000000000001E-2</v>
      </c>
      <c r="X42" s="102">
        <f>1-W42</f>
        <v>0.90500000000000003</v>
      </c>
      <c r="Y42" s="102">
        <v>0.14641999999999999</v>
      </c>
      <c r="Z42" s="102">
        <v>0.85358000000000001</v>
      </c>
      <c r="AA42" s="103">
        <v>0.161</v>
      </c>
      <c r="AB42" s="103">
        <f>1-AA42</f>
        <v>0.83899999999999997</v>
      </c>
      <c r="AC42" s="103">
        <v>0.221</v>
      </c>
      <c r="AD42" s="103">
        <f>1-AC42</f>
        <v>0.77900000000000003</v>
      </c>
      <c r="AE42" s="103">
        <v>9.0999999999999998E-2</v>
      </c>
      <c r="AF42" s="103">
        <f>1-AE42</f>
        <v>0.90900000000000003</v>
      </c>
      <c r="AG42" s="103">
        <v>0.14241999999999999</v>
      </c>
      <c r="AH42" s="103">
        <v>0.85758000000000001</v>
      </c>
      <c r="AI42" s="102">
        <v>0.74399999999999999</v>
      </c>
      <c r="AJ42" s="102">
        <v>0.25600000000000001</v>
      </c>
      <c r="AL42" s="104">
        <v>22</v>
      </c>
      <c r="AM42" s="102">
        <v>3.9065805783832397E-2</v>
      </c>
      <c r="AN42" s="102">
        <f t="shared" si="0"/>
        <v>0.96093419421616755</v>
      </c>
      <c r="AO42" s="102">
        <v>6.1736325684480599E-2</v>
      </c>
      <c r="AP42" s="102">
        <f t="shared" si="1"/>
        <v>0.93826367431551938</v>
      </c>
      <c r="AQ42" s="102">
        <v>7.8088724413932203E-3</v>
      </c>
      <c r="AR42" s="102">
        <f t="shared" si="2"/>
        <v>0.99219112755860683</v>
      </c>
      <c r="AS42" s="102">
        <f t="shared" si="9"/>
        <v>2.9901836023459465E-2</v>
      </c>
      <c r="AT42" s="107">
        <f t="shared" si="9"/>
        <v>0.97009816397654058</v>
      </c>
      <c r="AU42" s="103">
        <v>3.7451758528339998E-2</v>
      </c>
      <c r="AV42" s="103">
        <f t="shared" si="10"/>
        <v>0.96254824147165996</v>
      </c>
      <c r="AW42" s="103">
        <v>4.9322983021755001E-2</v>
      </c>
      <c r="AX42" s="103">
        <f t="shared" si="11"/>
        <v>0.95067701697824503</v>
      </c>
      <c r="AY42" s="103">
        <v>8.0465911282875304E-3</v>
      </c>
      <c r="AZ42" s="103">
        <f t="shared" si="14"/>
        <v>0.99195340887171246</v>
      </c>
      <c r="BA42" s="103">
        <f t="shared" si="12"/>
        <v>2.6655763157801316E-2</v>
      </c>
      <c r="BB42" s="103">
        <f t="shared" si="12"/>
        <v>0.97334423684219873</v>
      </c>
      <c r="BC42" s="102">
        <v>4.0688366491198898E-2</v>
      </c>
      <c r="BD42" s="102">
        <f t="shared" si="3"/>
        <v>0.95931163350880111</v>
      </c>
      <c r="BE42" s="102">
        <v>5.17581727649035E-2</v>
      </c>
      <c r="BF42" s="102">
        <f t="shared" si="4"/>
        <v>0.94824182723509653</v>
      </c>
      <c r="BG42" s="102">
        <v>7.7413795049010598E-3</v>
      </c>
      <c r="BH42" s="102">
        <f t="shared" si="5"/>
        <v>0.99225862049509894</v>
      </c>
      <c r="BI42" s="102">
        <v>2.807880792045395E-2</v>
      </c>
      <c r="BJ42" s="102">
        <v>0.97192119207954608</v>
      </c>
      <c r="BK42" s="103">
        <v>3.9670072239576901E-2</v>
      </c>
      <c r="BL42" s="103">
        <f t="shared" si="6"/>
        <v>0.96032992776042314</v>
      </c>
      <c r="BM42" s="103">
        <v>5.0617520036826E-2</v>
      </c>
      <c r="BN42" s="103">
        <f t="shared" si="7"/>
        <v>0.94938247996317404</v>
      </c>
      <c r="BO42" s="103">
        <v>7.6998962791013604E-3</v>
      </c>
      <c r="BP42" s="103">
        <f t="shared" si="8"/>
        <v>0.99230010372089861</v>
      </c>
      <c r="BQ42" s="103">
        <v>2.7481704291125442E-2</v>
      </c>
      <c r="BR42" s="103">
        <f t="shared" si="13"/>
        <v>0.97251829570887449</v>
      </c>
      <c r="BS42" s="108">
        <v>0.15923958245964398</v>
      </c>
      <c r="BT42" s="102">
        <v>0.84076041754035602</v>
      </c>
      <c r="BU42" s="91"/>
      <c r="BV42" s="86">
        <v>22</v>
      </c>
      <c r="BW42" s="124">
        <v>0.45100000000000001</v>
      </c>
      <c r="BX42" s="124">
        <v>0.54900000000000004</v>
      </c>
      <c r="BY42" s="124">
        <v>0.374</v>
      </c>
      <c r="BZ42" s="124">
        <v>0.626</v>
      </c>
      <c r="CA42" s="124">
        <v>0.41199999999999998</v>
      </c>
      <c r="CB42" s="124">
        <v>0.58799999999999997</v>
      </c>
      <c r="CC42" s="123">
        <v>0.25600000000000001</v>
      </c>
      <c r="CD42" s="123">
        <v>0.74399999999999999</v>
      </c>
      <c r="CE42" s="123">
        <v>0.215</v>
      </c>
      <c r="CF42" s="123">
        <v>0.78500000000000003</v>
      </c>
      <c r="CG42" s="123">
        <v>0.23499999999999999</v>
      </c>
      <c r="CH42" s="123">
        <v>0.76500000000000001</v>
      </c>
      <c r="CI42" s="1"/>
      <c r="CJ42" s="1"/>
      <c r="CK42" s="1"/>
      <c r="CL42" s="1"/>
      <c r="CM42" s="1"/>
      <c r="CN42" s="1"/>
      <c r="CP42" s="39"/>
      <c r="CR42" s="39"/>
      <c r="CS42" s="92"/>
      <c r="CT42" s="92"/>
    </row>
    <row r="43" spans="2:98" x14ac:dyDescent="0.25">
      <c r="B43" s="104">
        <v>300</v>
      </c>
      <c r="C43" s="102">
        <v>0.189</v>
      </c>
      <c r="D43" s="102">
        <f t="shared" si="24"/>
        <v>0.81099999999999994</v>
      </c>
      <c r="E43" s="102">
        <v>0.251</v>
      </c>
      <c r="F43" s="102">
        <f t="shared" si="25"/>
        <v>0.749</v>
      </c>
      <c r="G43" s="102">
        <v>0.1052</v>
      </c>
      <c r="H43" s="102">
        <v>0.89480000000000004</v>
      </c>
      <c r="I43" s="102">
        <f t="shared" si="26"/>
        <v>0.16445719999999997</v>
      </c>
      <c r="J43" s="102">
        <v>0.83554280000000003</v>
      </c>
      <c r="K43" s="103">
        <v>0.19650000000000001</v>
      </c>
      <c r="L43" s="103">
        <f>1-K43</f>
        <v>0.80349999999999999</v>
      </c>
      <c r="M43" s="103">
        <v>0.252</v>
      </c>
      <c r="N43" s="103">
        <f>1-M43</f>
        <v>0.748</v>
      </c>
      <c r="O43" s="103">
        <v>0.1147</v>
      </c>
      <c r="P43" s="103">
        <f>1-O43</f>
        <v>0.88529999999999998</v>
      </c>
      <c r="Q43" s="103">
        <f>1-R43</f>
        <v>0.17136820000000008</v>
      </c>
      <c r="R43" s="103">
        <v>0.82863179999999992</v>
      </c>
      <c r="S43" s="102">
        <v>0.185</v>
      </c>
      <c r="T43" s="102">
        <f>1-S43</f>
        <v>0.81499999999999995</v>
      </c>
      <c r="U43" s="102">
        <v>0.247</v>
      </c>
      <c r="V43" s="102">
        <f>1-U43</f>
        <v>0.753</v>
      </c>
      <c r="W43" s="102">
        <v>0.114</v>
      </c>
      <c r="X43" s="102">
        <f>1-W43</f>
        <v>0.88600000000000001</v>
      </c>
      <c r="Y43" s="102">
        <v>0.16642200000000001</v>
      </c>
      <c r="Z43" s="102">
        <v>0.83357799999999993</v>
      </c>
      <c r="AA43" s="103">
        <v>0.18099999999999999</v>
      </c>
      <c r="AB43" s="103">
        <f>1-AA43</f>
        <v>0.81899999999999995</v>
      </c>
      <c r="AC43" s="103">
        <v>0.24299999999999999</v>
      </c>
      <c r="AD43" s="103">
        <f>1-AC43</f>
        <v>0.75700000000000001</v>
      </c>
      <c r="AE43" s="103">
        <v>0.11</v>
      </c>
      <c r="AF43" s="103">
        <f>1-AE43</f>
        <v>0.89</v>
      </c>
      <c r="AG43" s="103">
        <v>0.16242200000000001</v>
      </c>
      <c r="AH43" s="103">
        <v>0.83757799999999993</v>
      </c>
      <c r="AI43" s="102">
        <v>0.78400000000000003</v>
      </c>
      <c r="AJ43" s="102">
        <v>0.21599999999999997</v>
      </c>
      <c r="AL43" s="104">
        <v>23</v>
      </c>
      <c r="AM43" s="102">
        <v>4.0232914614475201E-2</v>
      </c>
      <c r="AN43" s="102">
        <f t="shared" si="0"/>
        <v>0.9597670853855248</v>
      </c>
      <c r="AO43" s="102">
        <v>6.3437804745529194E-2</v>
      </c>
      <c r="AP43" s="102">
        <f t="shared" si="1"/>
        <v>0.93656219525447082</v>
      </c>
      <c r="AQ43" s="102">
        <v>8.1610616550312608E-3</v>
      </c>
      <c r="AR43" s="102">
        <f t="shared" si="2"/>
        <v>0.99183893834496872</v>
      </c>
      <c r="AS43" s="102">
        <f t="shared" si="9"/>
        <v>3.0816986983273408E-2</v>
      </c>
      <c r="AT43" s="107">
        <f t="shared" si="9"/>
        <v>0.96918301301672649</v>
      </c>
      <c r="AU43" s="103">
        <v>3.8638075556534798E-2</v>
      </c>
      <c r="AV43" s="103">
        <f t="shared" si="10"/>
        <v>0.96136192444346524</v>
      </c>
      <c r="AW43" s="103">
        <v>5.0978853685076701E-2</v>
      </c>
      <c r="AX43" s="103">
        <f t="shared" si="11"/>
        <v>0.94902114631492329</v>
      </c>
      <c r="AY43" s="103">
        <v>8.4155131661749292E-3</v>
      </c>
      <c r="AZ43" s="103">
        <f t="shared" si="14"/>
        <v>0.99158448683382505</v>
      </c>
      <c r="BA43" s="103">
        <f t="shared" si="12"/>
        <v>2.7574075826533897E-2</v>
      </c>
      <c r="BB43" s="103">
        <f t="shared" si="12"/>
        <v>0.97242592417346618</v>
      </c>
      <c r="BC43" s="102">
        <v>4.1933116096764103E-2</v>
      </c>
      <c r="BD43" s="102">
        <f t="shared" si="3"/>
        <v>0.95806688390323591</v>
      </c>
      <c r="BE43" s="102">
        <v>5.35419073764083E-2</v>
      </c>
      <c r="BF43" s="102">
        <f t="shared" si="4"/>
        <v>0.94645809262359171</v>
      </c>
      <c r="BG43" s="102">
        <v>8.1092972689581592E-3</v>
      </c>
      <c r="BH43" s="102">
        <f t="shared" si="5"/>
        <v>0.99189070273104185</v>
      </c>
      <c r="BI43" s="102">
        <v>2.9044181430291534E-2</v>
      </c>
      <c r="BJ43" s="102">
        <v>0.97095581856970847</v>
      </c>
      <c r="BK43" s="103">
        <v>4.0912264959307401E-2</v>
      </c>
      <c r="BL43" s="103">
        <f t="shared" si="6"/>
        <v>0.95908773504069256</v>
      </c>
      <c r="BM43" s="103">
        <v>5.2328556106607201E-2</v>
      </c>
      <c r="BN43" s="103">
        <f t="shared" si="7"/>
        <v>0.94767144389339275</v>
      </c>
      <c r="BO43" s="103">
        <v>8.0498383270583892E-3</v>
      </c>
      <c r="BP43" s="103">
        <f t="shared" si="8"/>
        <v>0.99195016167294159</v>
      </c>
      <c r="BQ43" s="103">
        <v>2.8421295672351809E-2</v>
      </c>
      <c r="BR43" s="103">
        <f t="shared" si="13"/>
        <v>0.97157870432764815</v>
      </c>
      <c r="BS43" s="108">
        <v>0.16522736261572402</v>
      </c>
      <c r="BT43" s="109">
        <v>0.83477263738427598</v>
      </c>
      <c r="BU43" s="91"/>
      <c r="BV43" s="86">
        <v>23</v>
      </c>
      <c r="BW43" s="124">
        <v>0.46700000000000003</v>
      </c>
      <c r="BX43" s="124">
        <v>0.53300000000000003</v>
      </c>
      <c r="BY43" s="124">
        <v>0.38900000000000001</v>
      </c>
      <c r="BZ43" s="124">
        <v>0.61099999999999999</v>
      </c>
      <c r="CA43" s="124">
        <v>0.42699999999999999</v>
      </c>
      <c r="CB43" s="124">
        <v>0.57299999999999995</v>
      </c>
      <c r="CC43" s="123">
        <v>0.27</v>
      </c>
      <c r="CD43" s="123">
        <v>0.73</v>
      </c>
      <c r="CE43" s="123">
        <v>0.22600000000000001</v>
      </c>
      <c r="CF43" s="123">
        <v>0.77400000000000002</v>
      </c>
      <c r="CG43" s="123">
        <v>0.247</v>
      </c>
      <c r="CH43" s="123">
        <v>0.752</v>
      </c>
      <c r="CI43" s="1"/>
      <c r="CJ43" s="1"/>
      <c r="CK43" s="1"/>
      <c r="CL43" s="1"/>
      <c r="CM43" s="1"/>
      <c r="CN43" s="1"/>
      <c r="CP43" s="39"/>
      <c r="CR43" s="39"/>
      <c r="CS43" s="92"/>
      <c r="CT43" s="92"/>
    </row>
    <row r="44" spans="2:98" x14ac:dyDescent="0.25">
      <c r="B44" s="104">
        <v>400</v>
      </c>
      <c r="C44" s="102">
        <v>0.23</v>
      </c>
      <c r="D44" s="102">
        <f t="shared" si="24"/>
        <v>0.77</v>
      </c>
      <c r="E44" s="102">
        <v>0.28799999999999998</v>
      </c>
      <c r="F44" s="102">
        <f t="shared" si="25"/>
        <v>0.71199999999999997</v>
      </c>
      <c r="G44" s="102">
        <v>0.14019999999999999</v>
      </c>
      <c r="H44" s="102">
        <v>0.85980000000000001</v>
      </c>
      <c r="I44" s="102">
        <f t="shared" si="26"/>
        <v>0.20172520000000005</v>
      </c>
      <c r="J44" s="102">
        <v>0.79827479999999995</v>
      </c>
      <c r="K44" s="103">
        <v>0.23730000000000001</v>
      </c>
      <c r="L44" s="103">
        <f>1-K44</f>
        <v>0.76269999999999993</v>
      </c>
      <c r="M44" s="103">
        <v>0.29310000000000003</v>
      </c>
      <c r="N44" s="103">
        <f>1-M44</f>
        <v>0.70689999999999997</v>
      </c>
      <c r="O44" s="103">
        <v>0.15359999999999999</v>
      </c>
      <c r="P44" s="103">
        <f>1-O44</f>
        <v>0.84640000000000004</v>
      </c>
      <c r="Q44" s="103">
        <f>1-R44</f>
        <v>0.21135300000000001</v>
      </c>
      <c r="R44" s="103">
        <v>0.78864699999999999</v>
      </c>
      <c r="S44" s="102">
        <v>0.223</v>
      </c>
      <c r="T44" s="102">
        <f>1-S44</f>
        <v>0.77700000000000002</v>
      </c>
      <c r="U44" s="102">
        <v>0.28599999999999998</v>
      </c>
      <c r="V44" s="102">
        <f>1-U44</f>
        <v>0.71399999999999997</v>
      </c>
      <c r="W44" s="102">
        <v>0.154</v>
      </c>
      <c r="X44" s="102">
        <f>1-W44</f>
        <v>0.84599999999999997</v>
      </c>
      <c r="Y44" s="102">
        <v>0.20558799999999999</v>
      </c>
      <c r="Z44" s="102">
        <v>0.79441200000000001</v>
      </c>
      <c r="AA44" s="103">
        <v>0.217</v>
      </c>
      <c r="AB44" s="103">
        <f>1-AA44</f>
        <v>0.78300000000000003</v>
      </c>
      <c r="AC44" s="103">
        <v>0.28100000000000003</v>
      </c>
      <c r="AD44" s="103">
        <f>1-AC44</f>
        <v>0.71899999999999997</v>
      </c>
      <c r="AE44" s="103">
        <v>0.14799999999999999</v>
      </c>
      <c r="AF44" s="103">
        <f>1-AE44</f>
        <v>0.85199999999999998</v>
      </c>
      <c r="AG44" s="103">
        <v>0.199822</v>
      </c>
      <c r="AH44" s="103">
        <v>0.80017800000000006</v>
      </c>
      <c r="AI44" s="102">
        <v>0.83499999999999996</v>
      </c>
      <c r="AJ44" s="102">
        <v>0.16500000000000004</v>
      </c>
      <c r="AL44" s="104">
        <v>24</v>
      </c>
      <c r="AM44" s="102">
        <v>4.1360810443033802E-2</v>
      </c>
      <c r="AN44" s="102">
        <f t="shared" si="0"/>
        <v>0.95863918955696614</v>
      </c>
      <c r="AO44" s="102">
        <v>6.5097636605934303E-2</v>
      </c>
      <c r="AP44" s="102">
        <f t="shared" si="1"/>
        <v>0.93490236339406574</v>
      </c>
      <c r="AQ44" s="102">
        <v>8.5119751208375099E-3</v>
      </c>
      <c r="AR44" s="102">
        <f t="shared" si="2"/>
        <v>0.99148802487916254</v>
      </c>
      <c r="AS44" s="102">
        <f t="shared" si="9"/>
        <v>3.1709816212290624E-2</v>
      </c>
      <c r="AT44" s="107">
        <f t="shared" si="9"/>
        <v>0.96829018378770948</v>
      </c>
      <c r="AU44" s="103">
        <v>3.9800000000075803E-2</v>
      </c>
      <c r="AV44" s="103">
        <f t="shared" si="10"/>
        <v>0.96019999999992423</v>
      </c>
      <c r="AW44" s="103">
        <v>5.2599999999999099E-2</v>
      </c>
      <c r="AX44" s="103">
        <f t="shared" si="11"/>
        <v>0.94740000000000091</v>
      </c>
      <c r="AY44" s="103">
        <v>8.7845914696045996E-3</v>
      </c>
      <c r="AZ44" s="103">
        <f t="shared" si="14"/>
        <v>0.99121540853039536</v>
      </c>
      <c r="BA44" s="103">
        <f t="shared" si="12"/>
        <v>2.8476912076041409E-2</v>
      </c>
      <c r="BB44" s="103">
        <f t="shared" si="12"/>
        <v>0.97152308792395858</v>
      </c>
      <c r="BC44" s="102">
        <v>4.3116868598106199E-2</v>
      </c>
      <c r="BD44" s="102">
        <f t="shared" si="3"/>
        <v>0.95688313140189385</v>
      </c>
      <c r="BE44" s="102">
        <v>5.5265813336403201E-2</v>
      </c>
      <c r="BF44" s="102">
        <f t="shared" si="4"/>
        <v>0.94473418666359676</v>
      </c>
      <c r="BG44" s="102">
        <v>8.4772677561077998E-3</v>
      </c>
      <c r="BH44" s="102">
        <f t="shared" si="5"/>
        <v>0.9915227322438922</v>
      </c>
      <c r="BI44" s="102">
        <v>2.9976909500595245E-2</v>
      </c>
      <c r="BJ44" s="102">
        <v>0.97002309049940472</v>
      </c>
      <c r="BK44" s="103">
        <v>4.2097059445790203E-2</v>
      </c>
      <c r="BL44" s="103">
        <f t="shared" si="6"/>
        <v>0.95790294055420977</v>
      </c>
      <c r="BM44" s="103">
        <v>5.3979085587715199E-2</v>
      </c>
      <c r="BN44" s="103">
        <f t="shared" si="7"/>
        <v>0.94602091441228475</v>
      </c>
      <c r="BO44" s="103">
        <v>8.39977862532576E-3</v>
      </c>
      <c r="BP44" s="103">
        <f t="shared" si="8"/>
        <v>0.99160022137467418</v>
      </c>
      <c r="BQ44" s="103">
        <v>2.932917628101931E-2</v>
      </c>
      <c r="BR44" s="103">
        <f t="shared" si="13"/>
        <v>0.97067082371898072</v>
      </c>
      <c r="BS44" s="108">
        <v>0.17113174086070204</v>
      </c>
      <c r="BT44" s="102">
        <v>0.82886825913929796</v>
      </c>
      <c r="BU44" s="91"/>
      <c r="BV44" s="86">
        <v>24</v>
      </c>
      <c r="BW44" s="124">
        <v>0.48299999999999998</v>
      </c>
      <c r="BX44" s="124">
        <v>0.51700000000000002</v>
      </c>
      <c r="BY44" s="124">
        <v>0.40400000000000003</v>
      </c>
      <c r="BZ44" s="124">
        <v>0.59599999999999997</v>
      </c>
      <c r="CA44" s="124">
        <v>0.442</v>
      </c>
      <c r="CB44" s="124">
        <v>0.55800000000000005</v>
      </c>
      <c r="CC44" s="123">
        <v>0.28399999999999997</v>
      </c>
      <c r="CD44" s="123">
        <v>0.71599999999999997</v>
      </c>
      <c r="CE44" s="123">
        <v>0.23799999999999999</v>
      </c>
      <c r="CF44" s="123">
        <v>0.76200000000000001</v>
      </c>
      <c r="CG44" s="123">
        <v>0.26</v>
      </c>
      <c r="CH44" s="123">
        <v>0.73899999999999999</v>
      </c>
      <c r="CI44" s="1"/>
      <c r="CJ44" s="1"/>
      <c r="CK44" s="1"/>
      <c r="CL44" s="1"/>
      <c r="CM44" s="1"/>
      <c r="CN44" s="1"/>
      <c r="CP44" s="39"/>
      <c r="CR44" s="39"/>
      <c r="CS44" s="92"/>
      <c r="CT44" s="92"/>
    </row>
    <row r="45" spans="2:98" x14ac:dyDescent="0.25">
      <c r="B45" s="104">
        <v>500</v>
      </c>
      <c r="C45" s="102">
        <v>0.26300000000000001</v>
      </c>
      <c r="D45" s="102">
        <f t="shared" si="24"/>
        <v>0.73699999999999999</v>
      </c>
      <c r="E45" s="102">
        <v>0.32</v>
      </c>
      <c r="F45" s="102">
        <f t="shared" si="25"/>
        <v>0.67999999999999994</v>
      </c>
      <c r="G45" s="102">
        <v>0.17480000000000001</v>
      </c>
      <c r="H45" s="102">
        <v>0.82519999999999993</v>
      </c>
      <c r="I45" s="102">
        <f t="shared" si="26"/>
        <v>0.23523680000000002</v>
      </c>
      <c r="J45" s="102">
        <v>0.76476319999999998</v>
      </c>
      <c r="K45" s="103"/>
      <c r="L45" s="103"/>
      <c r="M45" s="103"/>
      <c r="N45" s="103"/>
      <c r="O45" s="103"/>
      <c r="P45" s="103"/>
      <c r="Q45" s="103"/>
      <c r="R45" s="103"/>
      <c r="S45" s="102"/>
      <c r="T45" s="102"/>
      <c r="U45" s="102"/>
      <c r="V45" s="102"/>
      <c r="W45" s="102"/>
      <c r="X45" s="102"/>
      <c r="Y45" s="102"/>
      <c r="Z45" s="102"/>
      <c r="AA45" s="103"/>
      <c r="AB45" s="103"/>
      <c r="AC45" s="103"/>
      <c r="AD45" s="103"/>
      <c r="AE45" s="103"/>
      <c r="AF45" s="103"/>
      <c r="AG45" s="103"/>
      <c r="AH45" s="103"/>
      <c r="AI45" s="102">
        <v>0.86699999999999999</v>
      </c>
      <c r="AJ45" s="102">
        <v>0.13300000000000001</v>
      </c>
      <c r="AL45" s="104">
        <v>25</v>
      </c>
      <c r="AM45" s="102">
        <v>4.24529805486056E-2</v>
      </c>
      <c r="AN45" s="102">
        <f t="shared" si="0"/>
        <v>0.95754701945139442</v>
      </c>
      <c r="AO45" s="102">
        <v>6.6717927755788206E-2</v>
      </c>
      <c r="AP45" s="102">
        <f t="shared" si="1"/>
        <v>0.93328207224421178</v>
      </c>
      <c r="AQ45" s="102">
        <v>8.8617795314689506E-3</v>
      </c>
      <c r="AR45" s="102">
        <f t="shared" si="2"/>
        <v>0.99113822046853106</v>
      </c>
      <c r="AS45" s="102">
        <f t="shared" si="9"/>
        <v>3.2581965938374743E-2</v>
      </c>
      <c r="AT45" s="107">
        <f t="shared" si="9"/>
        <v>0.96741803406162519</v>
      </c>
      <c r="AU45" s="103">
        <v>4.0938821517883799E-2</v>
      </c>
      <c r="AV45" s="103">
        <f t="shared" si="10"/>
        <v>0.95906117848211625</v>
      </c>
      <c r="AW45" s="103">
        <v>5.4188204741637498E-2</v>
      </c>
      <c r="AX45" s="103">
        <f t="shared" si="11"/>
        <v>0.94581179525836245</v>
      </c>
      <c r="AY45" s="103">
        <v>9.15382410199609E-3</v>
      </c>
      <c r="AZ45" s="103">
        <f t="shared" si="14"/>
        <v>0.99084617589800394</v>
      </c>
      <c r="BA45" s="103">
        <f t="shared" si="12"/>
        <v>2.9365080848038808E-2</v>
      </c>
      <c r="BB45" s="103">
        <f t="shared" si="12"/>
        <v>0.97063491915196121</v>
      </c>
      <c r="BC45" s="102">
        <v>4.4243592987327399E-2</v>
      </c>
      <c r="BD45" s="102">
        <f t="shared" si="3"/>
        <v>0.95575640701267262</v>
      </c>
      <c r="BE45" s="102">
        <v>5.6932695041835998E-2</v>
      </c>
      <c r="BF45" s="102">
        <f t="shared" si="4"/>
        <v>0.94306730495816404</v>
      </c>
      <c r="BG45" s="102">
        <v>8.8452932265857698E-3</v>
      </c>
      <c r="BH45" s="102">
        <f t="shared" si="5"/>
        <v>0.99115470677341422</v>
      </c>
      <c r="BI45" s="102">
        <v>3.0878868569923227E-2</v>
      </c>
      <c r="BJ45" s="102">
        <v>0.96912113143007683</v>
      </c>
      <c r="BK45" s="103">
        <v>4.3227828724138301E-2</v>
      </c>
      <c r="BL45" s="103">
        <f t="shared" si="6"/>
        <v>0.95677217127586167</v>
      </c>
      <c r="BM45" s="103">
        <v>5.5572590512961297E-2</v>
      </c>
      <c r="BN45" s="103">
        <f t="shared" si="7"/>
        <v>0.94442740948703874</v>
      </c>
      <c r="BO45" s="103">
        <v>8.7497189074331096E-3</v>
      </c>
      <c r="BP45" s="103">
        <f t="shared" si="8"/>
        <v>0.99125028109256685</v>
      </c>
      <c r="BQ45" s="103">
        <v>3.0207193419883201E-2</v>
      </c>
      <c r="BR45" s="103">
        <f t="shared" si="13"/>
        <v>0.9697928065801168</v>
      </c>
      <c r="BS45" s="108">
        <v>0.17695617129819496</v>
      </c>
      <c r="BT45" s="102">
        <v>0.82304382870180504</v>
      </c>
      <c r="BU45" s="91"/>
      <c r="BV45" s="86">
        <v>25</v>
      </c>
      <c r="BW45" s="124">
        <v>0.497</v>
      </c>
      <c r="BX45" s="124">
        <v>0.503</v>
      </c>
      <c r="BY45" s="124">
        <v>0.41799999999999998</v>
      </c>
      <c r="BZ45" s="124">
        <v>0.58199999999999996</v>
      </c>
      <c r="CA45" s="124">
        <v>0.45600000000000002</v>
      </c>
      <c r="CB45" s="124">
        <v>0.54400000000000004</v>
      </c>
      <c r="CC45" s="123">
        <v>0.29899999999999999</v>
      </c>
      <c r="CD45" s="123">
        <v>0.70099999999999996</v>
      </c>
      <c r="CE45" s="123">
        <v>0.25</v>
      </c>
      <c r="CF45" s="123">
        <v>0.75</v>
      </c>
      <c r="CG45" s="123">
        <v>0.27400000000000002</v>
      </c>
      <c r="CH45" s="123">
        <v>0.72599999999999998</v>
      </c>
      <c r="CI45" s="1"/>
      <c r="CJ45" s="1"/>
      <c r="CK45" s="1"/>
      <c r="CL45" s="1"/>
      <c r="CM45" s="1"/>
      <c r="CN45" s="1"/>
      <c r="CP45" s="39"/>
      <c r="CR45" s="39"/>
      <c r="CS45" s="92"/>
      <c r="CT45" s="92"/>
    </row>
    <row r="46" spans="2:98" x14ac:dyDescent="0.25">
      <c r="B46" s="104">
        <v>600</v>
      </c>
      <c r="C46" s="102">
        <v>0.29499999999999998</v>
      </c>
      <c r="D46" s="102">
        <f t="shared" si="24"/>
        <v>0.70500000000000007</v>
      </c>
      <c r="E46" s="102">
        <v>0.34799999999999998</v>
      </c>
      <c r="F46" s="102">
        <f t="shared" si="25"/>
        <v>0.65200000000000002</v>
      </c>
      <c r="G46" s="102">
        <v>0.20899999999999999</v>
      </c>
      <c r="H46" s="102">
        <v>0.79100000000000004</v>
      </c>
      <c r="I46" s="102">
        <f t="shared" si="26"/>
        <v>0.26732599999999995</v>
      </c>
      <c r="J46" s="102">
        <v>0.73267400000000005</v>
      </c>
      <c r="K46" s="103">
        <v>0.30719999999999997</v>
      </c>
      <c r="L46" s="103">
        <f>1-K46</f>
        <v>0.69280000000000008</v>
      </c>
      <c r="M46" s="103">
        <v>0.36070000000000002</v>
      </c>
      <c r="N46" s="103">
        <f>1-M46</f>
        <v>0.63929999999999998</v>
      </c>
      <c r="O46" s="103">
        <v>0.23</v>
      </c>
      <c r="P46" s="103">
        <f>1-O46</f>
        <v>0.77</v>
      </c>
      <c r="Q46" s="103">
        <f>1-R46</f>
        <v>0.28374379999999999</v>
      </c>
      <c r="R46" s="103">
        <v>0.71625620000000001</v>
      </c>
      <c r="S46" s="102">
        <v>0.28899999999999998</v>
      </c>
      <c r="T46" s="102">
        <f>1-S46</f>
        <v>0.71100000000000008</v>
      </c>
      <c r="U46" s="102">
        <v>0.35</v>
      </c>
      <c r="V46" s="102">
        <f>1-U46</f>
        <v>0.65</v>
      </c>
      <c r="W46" s="102">
        <v>0.23100000000000001</v>
      </c>
      <c r="X46" s="102">
        <f>1-W46</f>
        <v>0.76900000000000002</v>
      </c>
      <c r="Y46" s="102">
        <v>0.27624599999999999</v>
      </c>
      <c r="Z46" s="102">
        <v>0.72375400000000001</v>
      </c>
      <c r="AA46" s="103">
        <v>0.28199999999999997</v>
      </c>
      <c r="AB46" s="103">
        <f>1-AA46</f>
        <v>0.71799999999999997</v>
      </c>
      <c r="AC46" s="103">
        <v>0.34300000000000003</v>
      </c>
      <c r="AD46" s="103">
        <f>1-AC46</f>
        <v>0.65700000000000003</v>
      </c>
      <c r="AE46" s="103">
        <v>0.223</v>
      </c>
      <c r="AF46" s="103">
        <f>1-AE46</f>
        <v>0.77700000000000002</v>
      </c>
      <c r="AG46" s="103">
        <v>0.26878000000000002</v>
      </c>
      <c r="AH46" s="103">
        <v>0.73121999999999998</v>
      </c>
      <c r="AI46" s="102">
        <v>0.88900000000000001</v>
      </c>
      <c r="AJ46" s="102">
        <v>0.11099999999999999</v>
      </c>
      <c r="AL46" s="104">
        <v>26</v>
      </c>
      <c r="AM46" s="102">
        <v>4.3512912210287698E-2</v>
      </c>
      <c r="AN46" s="102">
        <f t="shared" si="0"/>
        <v>0.95648708778971225</v>
      </c>
      <c r="AO46" s="102">
        <v>6.8300784685183497E-2</v>
      </c>
      <c r="AP46" s="102">
        <f t="shared" si="1"/>
        <v>0.93169921531481648</v>
      </c>
      <c r="AQ46" s="102">
        <v>9.2106415795825698E-3</v>
      </c>
      <c r="AR46" s="102">
        <f t="shared" si="2"/>
        <v>0.99078935842041738</v>
      </c>
      <c r="AS46" s="102">
        <f t="shared" si="9"/>
        <v>3.3435078389389375E-2</v>
      </c>
      <c r="AT46" s="107">
        <f t="shared" si="9"/>
        <v>0.96656492161061058</v>
      </c>
      <c r="AU46" s="103">
        <v>4.2055041686799299E-2</v>
      </c>
      <c r="AV46" s="103">
        <f t="shared" si="10"/>
        <v>0.9579449583132007</v>
      </c>
      <c r="AW46" s="103">
        <v>5.5745313135617397E-2</v>
      </c>
      <c r="AX46" s="103">
        <f t="shared" si="11"/>
        <v>0.94425468686438263</v>
      </c>
      <c r="AY46" s="103">
        <v>9.5232124437184592E-3</v>
      </c>
      <c r="AZ46" s="103">
        <f t="shared" si="14"/>
        <v>0.99047678755628155</v>
      </c>
      <c r="BA46" s="103">
        <f t="shared" si="12"/>
        <v>3.0239162668210279E-2</v>
      </c>
      <c r="BB46" s="103">
        <f t="shared" si="12"/>
        <v>0.96976083733178975</v>
      </c>
      <c r="BC46" s="102">
        <v>4.5317258256529901E-2</v>
      </c>
      <c r="BD46" s="102">
        <f t="shared" si="3"/>
        <v>0.95468274174347012</v>
      </c>
      <c r="BE46" s="102">
        <v>5.8545356889654003E-2</v>
      </c>
      <c r="BF46" s="102">
        <f t="shared" si="4"/>
        <v>0.94145464311034599</v>
      </c>
      <c r="BG46" s="102">
        <v>9.2133759406278493E-3</v>
      </c>
      <c r="BH46" s="102">
        <f t="shared" si="5"/>
        <v>0.99078662405937212</v>
      </c>
      <c r="BI46" s="102">
        <v>3.17519350768335E-2</v>
      </c>
      <c r="BJ46" s="102">
        <v>0.96824806492316662</v>
      </c>
      <c r="BK46" s="103">
        <v>4.4307945819464498E-2</v>
      </c>
      <c r="BL46" s="103">
        <f t="shared" si="6"/>
        <v>0.95569205418053549</v>
      </c>
      <c r="BM46" s="103">
        <v>5.7112552915157003E-2</v>
      </c>
      <c r="BN46" s="103">
        <f t="shared" si="7"/>
        <v>0.94288744708484296</v>
      </c>
      <c r="BO46" s="103">
        <v>9.0996609069100894E-3</v>
      </c>
      <c r="BP46" s="103">
        <f t="shared" si="8"/>
        <v>0.99090033909308994</v>
      </c>
      <c r="BQ46" s="103">
        <v>3.1057194391698746E-2</v>
      </c>
      <c r="BR46" s="103">
        <f t="shared" si="13"/>
        <v>0.96894280560830126</v>
      </c>
      <c r="BS46" s="108">
        <v>0.18270410803182002</v>
      </c>
      <c r="BT46" s="102">
        <v>0.81729589196817998</v>
      </c>
      <c r="BU46" s="91"/>
      <c r="BV46" s="86">
        <v>26</v>
      </c>
      <c r="BW46" s="124">
        <v>0.51100000000000001</v>
      </c>
      <c r="BX46" s="124">
        <v>0.48899999999999999</v>
      </c>
      <c r="BY46" s="124">
        <v>0.432</v>
      </c>
      <c r="BZ46" s="124">
        <v>0.56799999999999995</v>
      </c>
      <c r="CA46" s="124">
        <v>0.47</v>
      </c>
      <c r="CB46" s="124">
        <v>0.53</v>
      </c>
      <c r="CC46" s="123">
        <v>0.314</v>
      </c>
      <c r="CD46" s="123">
        <v>0.68600000000000005</v>
      </c>
      <c r="CE46" s="123">
        <v>0.26100000000000001</v>
      </c>
      <c r="CF46" s="123">
        <v>0.73899999999999999</v>
      </c>
      <c r="CG46" s="123">
        <v>0.28699999999999998</v>
      </c>
      <c r="CH46" s="123">
        <v>0.71299999999999997</v>
      </c>
      <c r="CI46" s="1"/>
      <c r="CJ46" s="1"/>
      <c r="CK46" s="1"/>
      <c r="CL46" s="1"/>
      <c r="CM46" s="1"/>
      <c r="CN46" s="1"/>
      <c r="CP46" s="39"/>
      <c r="CR46" s="39"/>
      <c r="CS46" s="92"/>
      <c r="CT46" s="92"/>
    </row>
    <row r="47" spans="2:98" x14ac:dyDescent="0.25">
      <c r="B47" s="104">
        <v>800</v>
      </c>
      <c r="C47" s="102">
        <v>0.35099999999999998</v>
      </c>
      <c r="D47" s="102">
        <f t="shared" si="24"/>
        <v>0.64900000000000002</v>
      </c>
      <c r="E47" s="102">
        <v>0.39900000000000002</v>
      </c>
      <c r="F47" s="102">
        <f t="shared" si="25"/>
        <v>0.60099999999999998</v>
      </c>
      <c r="G47" s="102">
        <v>0.27500000000000002</v>
      </c>
      <c r="H47" s="102">
        <v>0.72499999999999998</v>
      </c>
      <c r="I47" s="102">
        <f t="shared" si="26"/>
        <v>0.326816</v>
      </c>
      <c r="J47" s="102">
        <v>0.673184</v>
      </c>
      <c r="K47" s="103">
        <v>0.36620000000000003</v>
      </c>
      <c r="L47" s="103">
        <f>1-K47</f>
        <v>0.63379999999999992</v>
      </c>
      <c r="M47" s="103">
        <v>0.41699999999999998</v>
      </c>
      <c r="N47" s="103">
        <f>1-M47</f>
        <v>0.58299999999999996</v>
      </c>
      <c r="O47" s="103">
        <v>0.30280000000000001</v>
      </c>
      <c r="P47" s="103">
        <f>1-O47</f>
        <v>0.69720000000000004</v>
      </c>
      <c r="Q47" s="103">
        <f>1-R47</f>
        <v>0.34854280000000004</v>
      </c>
      <c r="R47" s="103">
        <v>0.65145719999999996</v>
      </c>
      <c r="S47" s="102">
        <v>0.34599999999999997</v>
      </c>
      <c r="T47" s="102">
        <f>1-S47</f>
        <v>0.65400000000000003</v>
      </c>
      <c r="U47" s="102">
        <v>0.40300000000000002</v>
      </c>
      <c r="V47" s="102">
        <f>1-U47</f>
        <v>0.59699999999999998</v>
      </c>
      <c r="W47" s="102">
        <v>0.30399999999999999</v>
      </c>
      <c r="X47" s="102">
        <f>1-W47</f>
        <v>0.69599999999999995</v>
      </c>
      <c r="Y47" s="102">
        <v>0.33976600000000001</v>
      </c>
      <c r="Z47" s="102">
        <v>0.66023399999999999</v>
      </c>
      <c r="AA47" s="103">
        <v>0.33800000000000002</v>
      </c>
      <c r="AB47" s="103">
        <f>1-AA47</f>
        <v>0.66199999999999992</v>
      </c>
      <c r="AC47" s="103">
        <v>0.39500000000000002</v>
      </c>
      <c r="AD47" s="103">
        <f>1-AC47</f>
        <v>0.60499999999999998</v>
      </c>
      <c r="AE47" s="103">
        <v>0.29399999999999998</v>
      </c>
      <c r="AF47" s="103">
        <f>1-AE47</f>
        <v>0.70599999999999996</v>
      </c>
      <c r="AG47" s="103">
        <v>0.33083399999999996</v>
      </c>
      <c r="AH47" s="103">
        <v>0.66916600000000004</v>
      </c>
      <c r="AI47" s="102">
        <v>0.91600000000000004</v>
      </c>
      <c r="AJ47" s="102">
        <v>8.3999999999999964E-2</v>
      </c>
      <c r="AL47" s="104">
        <v>27</v>
      </c>
      <c r="AM47" s="102">
        <v>4.4544092707177498E-2</v>
      </c>
      <c r="AN47" s="102">
        <f t="shared" si="0"/>
        <v>0.95545590729282248</v>
      </c>
      <c r="AO47" s="102">
        <v>6.9848313884212504E-2</v>
      </c>
      <c r="AP47" s="102">
        <f t="shared" si="1"/>
        <v>0.93015168611578747</v>
      </c>
      <c r="AQ47" s="102">
        <v>9.5587279578353695E-3</v>
      </c>
      <c r="AR47" s="102">
        <f t="shared" si="2"/>
        <v>0.99044127204216459</v>
      </c>
      <c r="AS47" s="102">
        <f t="shared" si="9"/>
        <v>3.4270795793198174E-2</v>
      </c>
      <c r="AT47" s="107">
        <f t="shared" si="9"/>
        <v>0.96572920420680175</v>
      </c>
      <c r="AU47" s="103">
        <v>4.3148965063143301E-2</v>
      </c>
      <c r="AV47" s="103">
        <f t="shared" si="10"/>
        <v>0.95685103493685675</v>
      </c>
      <c r="AW47" s="103">
        <v>5.7273186020191803E-2</v>
      </c>
      <c r="AX47" s="103">
        <f t="shared" si="11"/>
        <v>0.94272681397980818</v>
      </c>
      <c r="AY47" s="103">
        <v>9.8927587043781094E-3</v>
      </c>
      <c r="AZ47" s="103">
        <f t="shared" si="14"/>
        <v>0.99010724129562189</v>
      </c>
      <c r="BA47" s="103">
        <f t="shared" si="12"/>
        <v>3.109968095823247E-2</v>
      </c>
      <c r="BB47" s="103">
        <f t="shared" si="12"/>
        <v>0.96890031904176754</v>
      </c>
      <c r="BC47" s="102">
        <v>4.6341833397816001E-2</v>
      </c>
      <c r="BD47" s="102">
        <f t="shared" si="3"/>
        <v>0.95365816660218394</v>
      </c>
      <c r="BE47" s="102">
        <v>6.0106603276804803E-2</v>
      </c>
      <c r="BF47" s="102">
        <f t="shared" si="4"/>
        <v>0.93989339672319516</v>
      </c>
      <c r="BG47" s="102">
        <v>9.5815181584698508E-3</v>
      </c>
      <c r="BH47" s="102">
        <f t="shared" si="5"/>
        <v>0.99041848184153014</v>
      </c>
      <c r="BI47" s="102">
        <v>3.2597985459884196E-2</v>
      </c>
      <c r="BJ47" s="102">
        <v>0.96740201454011587</v>
      </c>
      <c r="BK47" s="103">
        <v>4.5340783756882101E-2</v>
      </c>
      <c r="BL47" s="103">
        <f t="shared" si="6"/>
        <v>0.95465921624311789</v>
      </c>
      <c r="BM47" s="103">
        <v>5.8602454827113598E-2</v>
      </c>
      <c r="BN47" s="103">
        <f t="shared" si="7"/>
        <v>0.94139754517288643</v>
      </c>
      <c r="BO47" s="103">
        <v>9.4496063572863404E-3</v>
      </c>
      <c r="BP47" s="103">
        <f t="shared" si="8"/>
        <v>0.99055039364271369</v>
      </c>
      <c r="BQ47" s="103">
        <v>3.1881026499221296E-2</v>
      </c>
      <c r="BR47" s="103">
        <f t="shared" si="13"/>
        <v>0.9681189735007788</v>
      </c>
      <c r="BS47" s="108">
        <v>0.18837900516519701</v>
      </c>
      <c r="BT47" s="102">
        <v>0.81162099483480299</v>
      </c>
      <c r="BU47" s="91"/>
      <c r="BV47" s="86">
        <v>27</v>
      </c>
      <c r="BW47" s="124">
        <v>0.52400000000000002</v>
      </c>
      <c r="BX47" s="124">
        <v>0.47599999999999998</v>
      </c>
      <c r="BY47" s="124">
        <v>0.44500000000000001</v>
      </c>
      <c r="BZ47" s="124">
        <v>0.55500000000000005</v>
      </c>
      <c r="CA47" s="124">
        <v>0.48299999999999998</v>
      </c>
      <c r="CB47" s="124">
        <v>0.51600000000000001</v>
      </c>
      <c r="CC47" s="123">
        <v>0.32800000000000001</v>
      </c>
      <c r="CD47" s="123">
        <v>0.67200000000000004</v>
      </c>
      <c r="CE47" s="123">
        <v>0.27300000000000002</v>
      </c>
      <c r="CF47" s="123">
        <v>0.72699999999999998</v>
      </c>
      <c r="CG47" s="123">
        <v>0.3</v>
      </c>
      <c r="CH47" s="123">
        <v>0.7</v>
      </c>
      <c r="CI47" s="1"/>
      <c r="CJ47" s="1"/>
      <c r="CK47" s="1"/>
      <c r="CL47" s="1"/>
      <c r="CM47" s="1"/>
      <c r="CN47" s="1"/>
      <c r="CP47" s="39"/>
      <c r="CR47" s="39"/>
      <c r="CS47" s="92"/>
      <c r="CT47" s="92"/>
    </row>
    <row r="48" spans="2:98" x14ac:dyDescent="0.25">
      <c r="B48" s="104">
        <v>1000</v>
      </c>
      <c r="C48" s="102">
        <v>0.4</v>
      </c>
      <c r="D48" s="102">
        <f t="shared" si="24"/>
        <v>0.6</v>
      </c>
      <c r="E48" s="102">
        <v>0.443</v>
      </c>
      <c r="F48" s="102">
        <f t="shared" si="25"/>
        <v>0.55699999999999994</v>
      </c>
      <c r="G48" s="102">
        <v>0.33700000000000002</v>
      </c>
      <c r="H48" s="102">
        <v>0.66300000000000003</v>
      </c>
      <c r="I48" s="102">
        <f t="shared" si="26"/>
        <v>0.38070400000000004</v>
      </c>
      <c r="J48" s="102">
        <v>0.61929599999999996</v>
      </c>
      <c r="K48" s="103">
        <v>0.41710000000000003</v>
      </c>
      <c r="L48" s="103">
        <f>1-K48</f>
        <v>0.58289999999999997</v>
      </c>
      <c r="M48" s="103">
        <v>0.46550000000000002</v>
      </c>
      <c r="N48" s="103">
        <f>1-M48</f>
        <v>0.53449999999999998</v>
      </c>
      <c r="O48" s="103">
        <v>0.37040000000000001</v>
      </c>
      <c r="P48" s="103">
        <f>1-O48</f>
        <v>0.62959999999999994</v>
      </c>
      <c r="Q48" s="103">
        <f>1-R48</f>
        <v>0.40666340000000001</v>
      </c>
      <c r="R48" s="103">
        <v>0.59333659999999999</v>
      </c>
      <c r="S48" s="102">
        <v>0.39500000000000002</v>
      </c>
      <c r="T48" s="102">
        <f>1-S48</f>
        <v>0.60499999999999998</v>
      </c>
      <c r="U48" s="102">
        <v>0.44900000000000001</v>
      </c>
      <c r="V48" s="102">
        <f>1-U48</f>
        <v>0.55099999999999993</v>
      </c>
      <c r="W48" s="102">
        <v>0.372</v>
      </c>
      <c r="X48" s="102">
        <f>1-W48</f>
        <v>0.628</v>
      </c>
      <c r="Y48" s="102">
        <v>0.39691799999999999</v>
      </c>
      <c r="Z48" s="102">
        <v>0.60308200000000001</v>
      </c>
      <c r="AA48" s="103">
        <v>0.38700000000000001</v>
      </c>
      <c r="AB48" s="103">
        <f>1-AA48</f>
        <v>0.61299999999999999</v>
      </c>
      <c r="AC48" s="103">
        <v>0.441</v>
      </c>
      <c r="AD48" s="103">
        <f>1-AC48</f>
        <v>0.55899999999999994</v>
      </c>
      <c r="AE48" s="103">
        <v>0.36</v>
      </c>
      <c r="AF48" s="103">
        <f>1-AE48</f>
        <v>0.64</v>
      </c>
      <c r="AG48" s="103">
        <v>0.38705400000000001</v>
      </c>
      <c r="AH48" s="103">
        <v>0.61294599999999999</v>
      </c>
      <c r="AI48" s="102">
        <v>0.93200000000000005</v>
      </c>
      <c r="AJ48" s="102">
        <v>6.7999999999999949E-2</v>
      </c>
      <c r="AL48" s="104">
        <v>28</v>
      </c>
      <c r="AM48" s="102">
        <v>4.5550009318372102E-2</v>
      </c>
      <c r="AN48" s="102">
        <f t="shared" si="0"/>
        <v>0.95444999068162795</v>
      </c>
      <c r="AO48" s="102">
        <v>7.1362621842967697E-2</v>
      </c>
      <c r="AP48" s="102">
        <f t="shared" si="1"/>
        <v>0.92863737815703229</v>
      </c>
      <c r="AQ48" s="102">
        <v>9.9062053588843194E-3</v>
      </c>
      <c r="AR48" s="102">
        <f t="shared" si="2"/>
        <v>0.99009379464111569</v>
      </c>
      <c r="AS48" s="102">
        <f t="shared" si="9"/>
        <v>3.5090760377664711E-2</v>
      </c>
      <c r="AT48" s="107">
        <f t="shared" si="9"/>
        <v>0.96490923962233532</v>
      </c>
      <c r="AU48" s="103">
        <v>4.4220896203236597E-2</v>
      </c>
      <c r="AV48" s="103">
        <f t="shared" si="10"/>
        <v>0.95577910379676345</v>
      </c>
      <c r="AW48" s="103">
        <v>5.8773684233613899E-2</v>
      </c>
      <c r="AX48" s="103">
        <f t="shared" si="11"/>
        <v>0.94122631576638605</v>
      </c>
      <c r="AY48" s="103">
        <v>1.02624650935815E-2</v>
      </c>
      <c r="AZ48" s="103">
        <f t="shared" si="14"/>
        <v>0.98973753490641847</v>
      </c>
      <c r="BA48" s="103">
        <f t="shared" si="12"/>
        <v>3.1947159139782036E-2</v>
      </c>
      <c r="BB48" s="103">
        <f t="shared" si="12"/>
        <v>0.96805284086021803</v>
      </c>
      <c r="BC48" s="102">
        <v>4.73212874032879E-2</v>
      </c>
      <c r="BD48" s="102">
        <f t="shared" si="3"/>
        <v>0.95267871259671211</v>
      </c>
      <c r="BE48" s="102">
        <v>6.1619238600235798E-2</v>
      </c>
      <c r="BF48" s="102">
        <f t="shared" si="4"/>
        <v>0.93838076139976423</v>
      </c>
      <c r="BG48" s="102">
        <v>9.9497221403475698E-3</v>
      </c>
      <c r="BH48" s="102">
        <f t="shared" si="5"/>
        <v>0.99005027785965238</v>
      </c>
      <c r="BI48" s="102">
        <v>3.3418896157633368E-2</v>
      </c>
      <c r="BJ48" s="102">
        <v>0.96658110384236662</v>
      </c>
      <c r="BK48" s="103">
        <v>4.6329715561503997E-2</v>
      </c>
      <c r="BL48" s="103">
        <f t="shared" si="6"/>
        <v>0.953670284438496</v>
      </c>
      <c r="BM48" s="103">
        <v>6.0045778281642703E-2</v>
      </c>
      <c r="BN48" s="103">
        <f t="shared" si="7"/>
        <v>0.9399542217183573</v>
      </c>
      <c r="BO48" s="103">
        <v>9.7995569920915192E-3</v>
      </c>
      <c r="BP48" s="103">
        <f t="shared" si="8"/>
        <v>0.99020044300790844</v>
      </c>
      <c r="BQ48" s="103">
        <v>3.2680537045206161E-2</v>
      </c>
      <c r="BR48" s="103">
        <f t="shared" si="13"/>
        <v>0.96731946295479387</v>
      </c>
      <c r="BS48" s="108">
        <v>0.19398431680194195</v>
      </c>
      <c r="BT48" s="102">
        <v>0.80601568319805805</v>
      </c>
      <c r="BU48" s="91"/>
      <c r="BV48" s="86">
        <v>28</v>
      </c>
      <c r="BW48" s="124">
        <v>0.53600000000000003</v>
      </c>
      <c r="BX48" s="124">
        <v>0.46400000000000002</v>
      </c>
      <c r="BY48" s="124">
        <v>0.45800000000000002</v>
      </c>
      <c r="BZ48" s="124">
        <v>0.54200000000000004</v>
      </c>
      <c r="CA48" s="124">
        <v>0.496</v>
      </c>
      <c r="CB48" s="124">
        <v>0.504</v>
      </c>
      <c r="CC48" s="123">
        <v>0.34300000000000003</v>
      </c>
      <c r="CD48" s="123">
        <v>0.65700000000000003</v>
      </c>
      <c r="CE48" s="123">
        <v>0.28499999999999998</v>
      </c>
      <c r="CF48" s="123">
        <v>0.71499999999999997</v>
      </c>
      <c r="CG48" s="123">
        <v>0.313</v>
      </c>
      <c r="CH48" s="123">
        <v>0.68600000000000005</v>
      </c>
      <c r="CI48" s="1"/>
      <c r="CJ48" s="1"/>
      <c r="CK48" s="1"/>
      <c r="CL48" s="1"/>
      <c r="CM48" s="1"/>
      <c r="CN48" s="1"/>
      <c r="CP48" s="39"/>
      <c r="CR48" s="39"/>
      <c r="CS48" s="92"/>
      <c r="CT48" s="92"/>
    </row>
    <row r="49" spans="2:98" x14ac:dyDescent="0.25">
      <c r="B49" s="104">
        <v>1200</v>
      </c>
      <c r="C49" s="102">
        <v>0.442</v>
      </c>
      <c r="D49" s="102">
        <f t="shared" si="24"/>
        <v>0.55800000000000005</v>
      </c>
      <c r="E49" s="102">
        <v>0.48199999999999998</v>
      </c>
      <c r="F49" s="102">
        <f t="shared" si="25"/>
        <v>0.51800000000000002</v>
      </c>
      <c r="G49" s="102">
        <v>0.39400000000000002</v>
      </c>
      <c r="H49" s="102">
        <v>0.60599999999999998</v>
      </c>
      <c r="I49" s="102">
        <f t="shared" si="26"/>
        <v>0.42899200000000004</v>
      </c>
      <c r="J49" s="102">
        <v>0.57100799999999996</v>
      </c>
      <c r="K49" s="103">
        <v>0.46160000000000001</v>
      </c>
      <c r="L49" s="103">
        <f>1-K49</f>
        <v>0.53839999999999999</v>
      </c>
      <c r="M49" s="103">
        <v>0.50819999999999999</v>
      </c>
      <c r="N49" s="103">
        <f>1-M49</f>
        <v>0.49180000000000001</v>
      </c>
      <c r="O49" s="103">
        <v>0.43149999999999999</v>
      </c>
      <c r="P49" s="103">
        <f>1-O49</f>
        <v>0.56850000000000001</v>
      </c>
      <c r="Q49" s="103">
        <f>1-R49</f>
        <v>0.45847780000000005</v>
      </c>
      <c r="R49" s="103">
        <v>0.54152219999999995</v>
      </c>
      <c r="S49" s="102"/>
      <c r="T49" s="102"/>
      <c r="U49" s="102"/>
      <c r="V49" s="102"/>
      <c r="W49" s="102"/>
      <c r="X49" s="102"/>
      <c r="Y49" s="102"/>
      <c r="Z49" s="102"/>
      <c r="AA49" s="103"/>
      <c r="AB49" s="103"/>
      <c r="AC49" s="103"/>
      <c r="AD49" s="103"/>
      <c r="AE49" s="103"/>
      <c r="AF49" s="103"/>
      <c r="AG49" s="103"/>
      <c r="AH49" s="103"/>
      <c r="AI49" s="102">
        <v>0.94299999999999995</v>
      </c>
      <c r="AJ49" s="102">
        <v>5.7000000000000051E-2</v>
      </c>
      <c r="AL49" s="104">
        <v>29</v>
      </c>
      <c r="AM49" s="102">
        <v>4.6534149322968801E-2</v>
      </c>
      <c r="AN49" s="102">
        <f t="shared" si="0"/>
        <v>0.95346585067703116</v>
      </c>
      <c r="AO49" s="102">
        <v>7.2845815051541404E-2</v>
      </c>
      <c r="AP49" s="102">
        <f t="shared" si="1"/>
        <v>0.92715418494845858</v>
      </c>
      <c r="AQ49" s="102">
        <v>1.0253240475386401E-2</v>
      </c>
      <c r="AR49" s="102">
        <f t="shared" si="2"/>
        <v>0.98974675952461355</v>
      </c>
      <c r="AS49" s="102">
        <f t="shared" si="9"/>
        <v>3.5896614370652599E-2</v>
      </c>
      <c r="AT49" s="107">
        <f t="shared" si="9"/>
        <v>0.96410338562934739</v>
      </c>
      <c r="AU49" s="103">
        <v>4.5271139663399802E-2</v>
      </c>
      <c r="AV49" s="103">
        <f t="shared" si="10"/>
        <v>0.9547288603366002</v>
      </c>
      <c r="AW49" s="103">
        <v>6.0248668614136601E-2</v>
      </c>
      <c r="AX49" s="103">
        <f t="shared" si="11"/>
        <v>0.93975133138586342</v>
      </c>
      <c r="AY49" s="103">
        <v>1.0632333820935E-2</v>
      </c>
      <c r="AZ49" s="103">
        <f t="shared" si="14"/>
        <v>0.98936766617906502</v>
      </c>
      <c r="BA49" s="103">
        <f t="shared" si="12"/>
        <v>3.2782120634535457E-2</v>
      </c>
      <c r="BB49" s="103">
        <f t="shared" si="12"/>
        <v>0.96721787936546466</v>
      </c>
      <c r="BC49" s="102">
        <v>4.8259589265047802E-2</v>
      </c>
      <c r="BD49" s="102">
        <f t="shared" si="3"/>
        <v>0.95174041073495219</v>
      </c>
      <c r="BE49" s="102">
        <v>6.3086067256894598E-2</v>
      </c>
      <c r="BF49" s="102">
        <f t="shared" si="4"/>
        <v>0.93691393274310542</v>
      </c>
      <c r="BG49" s="102">
        <v>1.03179901464968E-2</v>
      </c>
      <c r="BH49" s="102">
        <f t="shared" si="5"/>
        <v>0.98968200985350319</v>
      </c>
      <c r="BI49" s="102">
        <v>3.4216543608639099E-2</v>
      </c>
      <c r="BJ49" s="102">
        <v>0.96578345639136087</v>
      </c>
      <c r="BK49" s="103">
        <v>4.72781142584432E-2</v>
      </c>
      <c r="BL49" s="103">
        <f t="shared" si="6"/>
        <v>0.95272188574155681</v>
      </c>
      <c r="BM49" s="103">
        <v>6.1446005311555703E-2</v>
      </c>
      <c r="BN49" s="103">
        <f t="shared" si="7"/>
        <v>0.93855399468844425</v>
      </c>
      <c r="BO49" s="103">
        <v>1.01495145448553E-2</v>
      </c>
      <c r="BP49" s="103">
        <f t="shared" si="8"/>
        <v>0.98985048545514465</v>
      </c>
      <c r="BQ49" s="103">
        <v>3.345757333240864E-2</v>
      </c>
      <c r="BR49" s="103">
        <f t="shared" si="13"/>
        <v>0.96654242666759127</v>
      </c>
      <c r="BS49" s="108">
        <v>0.19952349704567296</v>
      </c>
      <c r="BT49" s="102">
        <v>0.80047650295432704</v>
      </c>
      <c r="BU49" s="91"/>
      <c r="BV49" s="86">
        <v>29</v>
      </c>
      <c r="BW49" s="124">
        <v>0.54800000000000004</v>
      </c>
      <c r="BX49" s="124">
        <v>0.45200000000000001</v>
      </c>
      <c r="BY49" s="124">
        <v>0.47099999999999997</v>
      </c>
      <c r="BZ49" s="124">
        <v>0.52900000000000003</v>
      </c>
      <c r="CA49" s="124">
        <v>0.50900000000000001</v>
      </c>
      <c r="CB49" s="124">
        <v>0.49099999999999999</v>
      </c>
      <c r="CC49" s="123">
        <v>0.35799999999999998</v>
      </c>
      <c r="CD49" s="123">
        <v>0.64200000000000002</v>
      </c>
      <c r="CE49" s="123">
        <v>0.29799999999999999</v>
      </c>
      <c r="CF49" s="123">
        <v>0.70199999999999996</v>
      </c>
      <c r="CG49" s="123">
        <v>0.32700000000000001</v>
      </c>
      <c r="CH49" s="123">
        <v>0.67300000000000004</v>
      </c>
      <c r="CI49" s="1"/>
      <c r="CJ49" s="1"/>
      <c r="CK49" s="1"/>
      <c r="CL49" s="1"/>
      <c r="CM49" s="1"/>
      <c r="CN49" s="1"/>
      <c r="CP49" s="39"/>
      <c r="CR49" s="39"/>
      <c r="CS49" s="92"/>
      <c r="CT49" s="92"/>
    </row>
    <row r="50" spans="2:98" x14ac:dyDescent="0.25">
      <c r="B50" s="104">
        <v>1400</v>
      </c>
      <c r="C50" s="102">
        <v>0.47899999999999998</v>
      </c>
      <c r="D50" s="102">
        <f t="shared" si="24"/>
        <v>0.52100000000000002</v>
      </c>
      <c r="E50" s="102">
        <v>0.51800000000000002</v>
      </c>
      <c r="F50" s="102">
        <f t="shared" si="25"/>
        <v>0.48199999999999998</v>
      </c>
      <c r="G50" s="102">
        <v>0.44700000000000001</v>
      </c>
      <c r="H50" s="102">
        <v>0.55299999999999994</v>
      </c>
      <c r="I50" s="102">
        <f t="shared" si="26"/>
        <v>0.47321400000000002</v>
      </c>
      <c r="J50" s="102">
        <v>0.52678599999999998</v>
      </c>
      <c r="K50" s="103"/>
      <c r="L50" s="103"/>
      <c r="M50" s="103"/>
      <c r="N50" s="103"/>
      <c r="O50" s="103"/>
      <c r="P50" s="103"/>
      <c r="Q50" s="103"/>
      <c r="R50" s="103"/>
      <c r="S50" s="102"/>
      <c r="T50" s="102"/>
      <c r="U50" s="102"/>
      <c r="V50" s="102"/>
      <c r="W50" s="102"/>
      <c r="X50" s="102"/>
      <c r="Y50" s="102"/>
      <c r="Z50" s="102"/>
      <c r="AA50" s="103"/>
      <c r="AB50" s="103"/>
      <c r="AC50" s="103"/>
      <c r="AD50" s="103"/>
      <c r="AE50" s="103"/>
      <c r="AF50" s="103"/>
      <c r="AG50" s="103"/>
      <c r="AH50" s="103"/>
      <c r="AI50" s="102">
        <v>0.95099999999999996</v>
      </c>
      <c r="AJ50" s="102">
        <v>4.9000000000000044E-2</v>
      </c>
      <c r="AL50" s="104">
        <v>30</v>
      </c>
      <c r="AM50" s="102">
        <v>4.7500000000064803E-2</v>
      </c>
      <c r="AN50" s="102">
        <f t="shared" si="0"/>
        <v>0.95249999999993518</v>
      </c>
      <c r="AO50" s="102">
        <v>7.4300000000026206E-2</v>
      </c>
      <c r="AP50" s="102">
        <f t="shared" si="1"/>
        <v>0.92569999999997377</v>
      </c>
      <c r="AQ50" s="102">
        <v>1.0599999999998701E-2</v>
      </c>
      <c r="AR50" s="102">
        <f t="shared" si="2"/>
        <v>0.98940000000000128</v>
      </c>
      <c r="AS50" s="102">
        <f t="shared" si="9"/>
        <v>3.6690000000025515E-2</v>
      </c>
      <c r="AT50" s="107">
        <f t="shared" si="9"/>
        <v>0.96330999999997435</v>
      </c>
      <c r="AU50" s="103">
        <v>4.6299999999954003E-2</v>
      </c>
      <c r="AV50" s="103">
        <f t="shared" si="10"/>
        <v>0.95370000000004596</v>
      </c>
      <c r="AW50" s="103">
        <v>6.1700000000013001E-2</v>
      </c>
      <c r="AX50" s="103">
        <f t="shared" si="11"/>
        <v>0.93829999999998703</v>
      </c>
      <c r="AY50" s="103">
        <v>1.1002367096045001E-2</v>
      </c>
      <c r="AZ50" s="103">
        <f t="shared" si="14"/>
        <v>0.98899763290395504</v>
      </c>
      <c r="BA50" s="103">
        <f t="shared" si="12"/>
        <v>3.3605088864169436E-2</v>
      </c>
      <c r="BB50" s="103">
        <f t="shared" si="12"/>
        <v>0.96639491113583054</v>
      </c>
      <c r="BC50" s="102">
        <v>4.9160707975197997E-2</v>
      </c>
      <c r="BD50" s="102">
        <f t="shared" si="3"/>
        <v>0.950839292024802</v>
      </c>
      <c r="BE50" s="102">
        <v>6.4509893643728694E-2</v>
      </c>
      <c r="BF50" s="102">
        <f t="shared" si="4"/>
        <v>0.93549010635627128</v>
      </c>
      <c r="BG50" s="102">
        <v>1.06863244371533E-2</v>
      </c>
      <c r="BH50" s="102">
        <f t="shared" si="5"/>
        <v>0.98931367556284666</v>
      </c>
      <c r="BI50" s="102">
        <v>3.4992804251459501E-2</v>
      </c>
      <c r="BJ50" s="102">
        <v>0.96500719574854044</v>
      </c>
      <c r="BK50" s="103">
        <v>4.8189352872812799E-2</v>
      </c>
      <c r="BL50" s="103">
        <f t="shared" si="6"/>
        <v>0.95181064712718721</v>
      </c>
      <c r="BM50" s="103">
        <v>6.2806617949663898E-2</v>
      </c>
      <c r="BN50" s="103">
        <f t="shared" si="7"/>
        <v>0.93719338205033609</v>
      </c>
      <c r="BO50" s="103">
        <v>1.04994807491072E-2</v>
      </c>
      <c r="BP50" s="103">
        <f t="shared" si="8"/>
        <v>0.98950051925089277</v>
      </c>
      <c r="BQ50" s="103">
        <v>3.4213982663583976E-2</v>
      </c>
      <c r="BR50" s="103">
        <f t="shared" si="13"/>
        <v>0.96578601733641611</v>
      </c>
      <c r="BS50" s="108">
        <v>0.20500000000000995</v>
      </c>
      <c r="BT50" s="102">
        <v>0.79499999999999005</v>
      </c>
      <c r="BU50" s="91"/>
      <c r="BV50" s="86">
        <v>30</v>
      </c>
      <c r="BW50" s="124">
        <v>0.56000000000000005</v>
      </c>
      <c r="BX50" s="124">
        <v>0.44</v>
      </c>
      <c r="BY50" s="124">
        <v>0.48299999999999998</v>
      </c>
      <c r="BZ50" s="124">
        <v>0.51700000000000002</v>
      </c>
      <c r="CA50" s="124">
        <v>0.52</v>
      </c>
      <c r="CB50" s="124">
        <v>0.48</v>
      </c>
      <c r="CC50" s="123">
        <v>0.372</v>
      </c>
      <c r="CD50" s="123">
        <v>0.628</v>
      </c>
      <c r="CE50" s="123">
        <v>0.31</v>
      </c>
      <c r="CF50" s="123">
        <v>0.69</v>
      </c>
      <c r="CG50" s="123">
        <v>0.34</v>
      </c>
      <c r="CH50" s="123">
        <v>0.66</v>
      </c>
      <c r="CI50" s="1"/>
      <c r="CJ50" s="1"/>
      <c r="CK50" s="1"/>
      <c r="CL50" s="1"/>
      <c r="CM50" s="1"/>
      <c r="CN50" s="1"/>
      <c r="CP50" s="39"/>
      <c r="CR50" s="39"/>
      <c r="CS50" s="92"/>
      <c r="CT50" s="92"/>
    </row>
    <row r="51" spans="2:98" x14ac:dyDescent="0.25">
      <c r="B51" s="104">
        <v>1600</v>
      </c>
      <c r="C51" s="102">
        <v>0.51200000000000001</v>
      </c>
      <c r="D51" s="102">
        <f t="shared" si="24"/>
        <v>0.48799999999999999</v>
      </c>
      <c r="E51" s="102">
        <v>0.55000000000000004</v>
      </c>
      <c r="F51" s="102">
        <f t="shared" si="25"/>
        <v>0.44999999999999996</v>
      </c>
      <c r="G51" s="102">
        <v>0.49299999999999999</v>
      </c>
      <c r="H51" s="102">
        <v>0.50700000000000001</v>
      </c>
      <c r="I51" s="102">
        <f t="shared" si="26"/>
        <v>0.51203799999999999</v>
      </c>
      <c r="J51" s="102">
        <v>0.48796200000000001</v>
      </c>
      <c r="K51" s="103">
        <v>0.53539999999999999</v>
      </c>
      <c r="L51" s="103">
        <f>1-K51</f>
        <v>0.46460000000000001</v>
      </c>
      <c r="M51" s="103">
        <v>0.57930000000000004</v>
      </c>
      <c r="N51" s="103">
        <f>1-M51</f>
        <v>0.42069999999999996</v>
      </c>
      <c r="O51" s="103">
        <v>0.53339999999999999</v>
      </c>
      <c r="P51" s="103">
        <f>1-O51</f>
        <v>0.46660000000000001</v>
      </c>
      <c r="Q51" s="103">
        <f>1-R51</f>
        <v>0.54474060000000002</v>
      </c>
      <c r="R51" s="103">
        <v>0.45525939999999998</v>
      </c>
      <c r="S51" s="102"/>
      <c r="T51" s="102"/>
      <c r="U51" s="102"/>
      <c r="V51" s="102"/>
      <c r="W51" s="102"/>
      <c r="X51" s="102"/>
      <c r="Y51" s="102"/>
      <c r="Z51" s="102"/>
      <c r="AA51" s="103"/>
      <c r="AB51" s="103"/>
      <c r="AC51" s="103"/>
      <c r="AD51" s="103"/>
      <c r="AE51" s="103"/>
      <c r="AF51" s="103"/>
      <c r="AG51" s="103"/>
      <c r="AH51" s="103"/>
      <c r="AI51" s="102">
        <v>0.95699999999999996</v>
      </c>
      <c r="AJ51" s="102">
        <v>4.3000000000000038E-2</v>
      </c>
      <c r="AL51" s="104">
        <v>31</v>
      </c>
      <c r="AM51" s="102">
        <v>4.8450528833597503E-2</v>
      </c>
      <c r="AN51" s="102">
        <f t="shared" si="0"/>
        <v>0.95154947116640254</v>
      </c>
      <c r="AO51" s="102">
        <v>7.5727073355513999E-2</v>
      </c>
      <c r="AP51" s="102">
        <f t="shared" si="1"/>
        <v>0.92427292664448601</v>
      </c>
      <c r="AQ51" s="102">
        <v>1.09466615153013E-2</v>
      </c>
      <c r="AR51" s="102">
        <f t="shared" si="2"/>
        <v>0.98905333848469867</v>
      </c>
      <c r="AS51" s="102">
        <f t="shared" si="9"/>
        <v>3.7472355107222043E-2</v>
      </c>
      <c r="AT51" s="107">
        <f t="shared" si="9"/>
        <v>0.96252764489277798</v>
      </c>
      <c r="AU51" s="103">
        <v>4.7307902235262198E-2</v>
      </c>
      <c r="AV51" s="103">
        <f t="shared" si="10"/>
        <v>0.95269209776473784</v>
      </c>
      <c r="AW51" s="103">
        <v>6.3129317445927202E-2</v>
      </c>
      <c r="AX51" s="103">
        <f t="shared" si="11"/>
        <v>0.9368706825540728</v>
      </c>
      <c r="AY51" s="103">
        <v>1.13725670032792E-2</v>
      </c>
      <c r="AZ51" s="103">
        <f t="shared" si="14"/>
        <v>0.98862743299672085</v>
      </c>
      <c r="BA51" s="103">
        <f t="shared" si="12"/>
        <v>3.4416573527002968E-2</v>
      </c>
      <c r="BB51" s="103">
        <f t="shared" si="12"/>
        <v>0.965583426472997</v>
      </c>
      <c r="BC51" s="102">
        <v>5.0028612525840697E-2</v>
      </c>
      <c r="BD51" s="102">
        <f t="shared" si="3"/>
        <v>0.94997138747415932</v>
      </c>
      <c r="BE51" s="102">
        <v>6.5893522157685597E-2</v>
      </c>
      <c r="BF51" s="102">
        <f t="shared" si="4"/>
        <v>0.93410647784231438</v>
      </c>
      <c r="BG51" s="102">
        <v>1.1054727272553E-2</v>
      </c>
      <c r="BH51" s="102">
        <f t="shared" si="5"/>
        <v>0.98894527272744703</v>
      </c>
      <c r="BI51" s="102">
        <v>3.5749554524652685E-2</v>
      </c>
      <c r="BJ51" s="102">
        <v>0.96425044547534733</v>
      </c>
      <c r="BK51" s="103">
        <v>4.9066804429725802E-2</v>
      </c>
      <c r="BL51" s="103">
        <f t="shared" si="6"/>
        <v>0.95093319557027423</v>
      </c>
      <c r="BM51" s="103">
        <v>6.4131098228778896E-2</v>
      </c>
      <c r="BN51" s="103">
        <f t="shared" si="7"/>
        <v>0.93586890177122106</v>
      </c>
      <c r="BO51" s="103">
        <v>1.08494573383771E-2</v>
      </c>
      <c r="BP51" s="103">
        <f t="shared" si="8"/>
        <v>0.98915054266162294</v>
      </c>
      <c r="BQ51" s="103">
        <v>3.4951612341487616E-2</v>
      </c>
      <c r="BR51" s="103">
        <f t="shared" si="13"/>
        <v>0.96504838765851231</v>
      </c>
      <c r="BS51" s="108">
        <v>0.21041720208714598</v>
      </c>
      <c r="BT51" s="102">
        <v>0.78958279791285402</v>
      </c>
      <c r="BU51" s="91"/>
      <c r="BV51" s="86">
        <v>31</v>
      </c>
      <c r="BW51" s="124">
        <v>0.57099999999999995</v>
      </c>
      <c r="BX51" s="124">
        <v>0.42899999999999999</v>
      </c>
      <c r="BY51" s="124">
        <v>0.495</v>
      </c>
      <c r="BZ51" s="124">
        <v>0.505</v>
      </c>
      <c r="CA51" s="124">
        <v>0.53200000000000003</v>
      </c>
      <c r="CB51" s="124">
        <v>0.46800000000000003</v>
      </c>
      <c r="CC51" s="123">
        <v>0.38600000000000001</v>
      </c>
      <c r="CD51" s="123">
        <v>0.61399999999999999</v>
      </c>
      <c r="CE51" s="123">
        <v>0.32300000000000001</v>
      </c>
      <c r="CF51" s="123">
        <v>0.67700000000000005</v>
      </c>
      <c r="CG51" s="123">
        <v>0.35299999999999998</v>
      </c>
      <c r="CH51" s="123">
        <v>0.64600000000000002</v>
      </c>
      <c r="CI51" s="1"/>
      <c r="CJ51" s="1"/>
      <c r="CK51" s="1"/>
      <c r="CL51" s="1"/>
      <c r="CM51" s="1"/>
      <c r="CN51" s="1"/>
      <c r="CP51" s="39"/>
      <c r="CR51" s="39"/>
      <c r="CS51" s="92"/>
      <c r="CT51" s="92"/>
    </row>
    <row r="52" spans="2:98" x14ac:dyDescent="0.25">
      <c r="B52" s="104">
        <v>1800</v>
      </c>
      <c r="C52" s="102">
        <v>0.54100000000000004</v>
      </c>
      <c r="D52" s="102">
        <f t="shared" si="24"/>
        <v>0.45899999999999996</v>
      </c>
      <c r="E52" s="102">
        <v>0.57799999999999996</v>
      </c>
      <c r="F52" s="102">
        <f t="shared" si="25"/>
        <v>0.42200000000000004</v>
      </c>
      <c r="G52" s="102">
        <v>0.53500000000000003</v>
      </c>
      <c r="H52" s="102">
        <v>0.46499999999999997</v>
      </c>
      <c r="I52" s="102">
        <f t="shared" si="26"/>
        <v>0.54686200000000007</v>
      </c>
      <c r="J52" s="102">
        <v>0.45313799999999993</v>
      </c>
      <c r="K52" s="103"/>
      <c r="L52" s="103"/>
      <c r="M52" s="103"/>
      <c r="N52" s="103"/>
      <c r="O52" s="103"/>
      <c r="P52" s="103"/>
      <c r="Q52" s="103"/>
      <c r="R52" s="103"/>
      <c r="S52" s="102"/>
      <c r="T52" s="102"/>
      <c r="U52" s="102"/>
      <c r="V52" s="102"/>
      <c r="W52" s="102"/>
      <c r="X52" s="102"/>
      <c r="Y52" s="102"/>
      <c r="Z52" s="102"/>
      <c r="AA52" s="103"/>
      <c r="AB52" s="103"/>
      <c r="AC52" s="103"/>
      <c r="AD52" s="103"/>
      <c r="AE52" s="103"/>
      <c r="AF52" s="103"/>
      <c r="AG52" s="103"/>
      <c r="AH52" s="103"/>
      <c r="AI52" s="102">
        <v>0.96199999999999997</v>
      </c>
      <c r="AJ52" s="102">
        <v>3.8000000000000034E-2</v>
      </c>
      <c r="AL52" s="104">
        <v>32</v>
      </c>
      <c r="AM52" s="102">
        <v>4.93866241268648E-2</v>
      </c>
      <c r="AN52" s="102">
        <f t="shared" si="0"/>
        <v>0.95061337587313521</v>
      </c>
      <c r="AO52" s="102">
        <v>7.7128092493095796E-2</v>
      </c>
      <c r="AP52" s="102">
        <f t="shared" si="1"/>
        <v>0.92287190750690418</v>
      </c>
      <c r="AQ52" s="102">
        <v>1.1293446163567899E-2</v>
      </c>
      <c r="AR52" s="102">
        <f t="shared" si="2"/>
        <v>0.98870655383643213</v>
      </c>
      <c r="AS52" s="102">
        <f t="shared" si="9"/>
        <v>3.8244299987981359E-2</v>
      </c>
      <c r="AT52" s="107">
        <f t="shared" si="9"/>
        <v>0.96175570001201871</v>
      </c>
      <c r="AU52" s="103">
        <v>4.8295753255857797E-2</v>
      </c>
      <c r="AV52" s="103">
        <f t="shared" si="10"/>
        <v>0.95170424674414222</v>
      </c>
      <c r="AW52" s="103">
        <v>6.4537372872287793E-2</v>
      </c>
      <c r="AX52" s="103">
        <f t="shared" si="11"/>
        <v>0.93546262712771222</v>
      </c>
      <c r="AY52" s="103">
        <v>1.174293512605E-2</v>
      </c>
      <c r="AZ52" s="103">
        <f t="shared" si="14"/>
        <v>0.98825706487395004</v>
      </c>
      <c r="BA52" s="103">
        <f t="shared" si="12"/>
        <v>3.5217029427925109E-2</v>
      </c>
      <c r="BB52" s="103">
        <f t="shared" si="12"/>
        <v>0.96478297057207485</v>
      </c>
      <c r="BC52" s="102">
        <v>5.0867271909078103E-2</v>
      </c>
      <c r="BD52" s="102">
        <f t="shared" si="3"/>
        <v>0.94913272809092186</v>
      </c>
      <c r="BE52" s="102">
        <v>6.7239757195712693E-2</v>
      </c>
      <c r="BF52" s="102">
        <f t="shared" si="4"/>
        <v>0.93276024280428727</v>
      </c>
      <c r="BG52" s="102">
        <v>1.1423200912931499E-2</v>
      </c>
      <c r="BH52" s="102">
        <f t="shared" si="5"/>
        <v>0.98857679908706853</v>
      </c>
      <c r="BI52" s="102">
        <v>3.6488670866776617E-2</v>
      </c>
      <c r="BJ52" s="102">
        <v>0.96351132913322335</v>
      </c>
      <c r="BK52" s="103">
        <v>4.9913841954295102E-2</v>
      </c>
      <c r="BL52" s="103">
        <f t="shared" si="6"/>
        <v>0.95008615804570495</v>
      </c>
      <c r="BM52" s="103">
        <v>6.5422928181711998E-2</v>
      </c>
      <c r="BN52" s="103">
        <f t="shared" si="7"/>
        <v>0.93457707181828797</v>
      </c>
      <c r="BO52" s="103">
        <v>1.1199446046194401E-2</v>
      </c>
      <c r="BP52" s="103">
        <f t="shared" si="8"/>
        <v>0.98880055395380562</v>
      </c>
      <c r="BQ52" s="103">
        <v>3.5672309668874663E-2</v>
      </c>
      <c r="BR52" s="103">
        <f t="shared" si="13"/>
        <v>0.96432769033112553</v>
      </c>
      <c r="BS52" s="108">
        <v>0.21577816900358904</v>
      </c>
      <c r="BT52" s="102">
        <v>0.78422183099641096</v>
      </c>
      <c r="BU52" s="91"/>
      <c r="BV52" s="86">
        <v>32</v>
      </c>
      <c r="BW52" s="124">
        <v>0.58099999999999996</v>
      </c>
      <c r="BX52" s="124">
        <v>0.41899999999999998</v>
      </c>
      <c r="BY52" s="124">
        <v>0.50600000000000001</v>
      </c>
      <c r="BZ52" s="124">
        <v>0.49399999999999999</v>
      </c>
      <c r="CA52" s="124">
        <v>0.54300000000000004</v>
      </c>
      <c r="CB52" s="124">
        <v>0.45700000000000002</v>
      </c>
      <c r="CC52" s="123">
        <v>0.4</v>
      </c>
      <c r="CD52" s="123">
        <v>0.6</v>
      </c>
      <c r="CE52" s="123">
        <v>0.33500000000000002</v>
      </c>
      <c r="CF52" s="123">
        <v>0.66500000000000004</v>
      </c>
      <c r="CG52" s="123">
        <v>0.36699999999999999</v>
      </c>
      <c r="CH52" s="123">
        <v>0.63300000000000001</v>
      </c>
      <c r="CI52" s="1"/>
      <c r="CJ52" s="1"/>
      <c r="CK52" s="1"/>
      <c r="CL52" s="1"/>
      <c r="CM52" s="1"/>
      <c r="CN52" s="1"/>
      <c r="CP52" s="39"/>
      <c r="CR52" s="39"/>
      <c r="CS52" s="92"/>
      <c r="CT52" s="92"/>
    </row>
    <row r="53" spans="2:98" x14ac:dyDescent="0.25">
      <c r="B53" s="104">
        <v>2000</v>
      </c>
      <c r="C53" s="102">
        <v>0.56799999999999995</v>
      </c>
      <c r="D53" s="102">
        <f t="shared" si="24"/>
        <v>0.43200000000000005</v>
      </c>
      <c r="E53" s="102">
        <v>0.60399999999999998</v>
      </c>
      <c r="F53" s="102">
        <f t="shared" si="25"/>
        <v>0.39600000000000002</v>
      </c>
      <c r="G53" s="102">
        <v>0.57099999999999995</v>
      </c>
      <c r="H53" s="102">
        <v>0.42900000000000005</v>
      </c>
      <c r="I53" s="102">
        <f t="shared" si="26"/>
        <v>0.57782200000000006</v>
      </c>
      <c r="J53" s="102">
        <v>0.42217799999999994</v>
      </c>
      <c r="K53" s="103">
        <v>0.59389999999999998</v>
      </c>
      <c r="L53" s="103">
        <f>1-K53</f>
        <v>0.40610000000000002</v>
      </c>
      <c r="M53" s="103">
        <v>0.63590000000000002</v>
      </c>
      <c r="N53" s="103">
        <f>1-M53</f>
        <v>0.36409999999999998</v>
      </c>
      <c r="O53" s="103">
        <v>0.61029999999999995</v>
      </c>
      <c r="P53" s="103">
        <f>1-O53</f>
        <v>0.38970000000000005</v>
      </c>
      <c r="Q53" s="103">
        <f>1-R53</f>
        <v>0.61137039999999998</v>
      </c>
      <c r="R53" s="103">
        <v>0.38862960000000002</v>
      </c>
      <c r="S53" s="102"/>
      <c r="T53" s="102"/>
      <c r="U53" s="102"/>
      <c r="V53" s="102"/>
      <c r="W53" s="102"/>
      <c r="X53" s="102"/>
      <c r="Y53" s="102"/>
      <c r="Z53" s="102"/>
      <c r="AA53" s="103"/>
      <c r="AB53" s="103"/>
      <c r="AC53" s="103"/>
      <c r="AD53" s="103"/>
      <c r="AE53" s="103"/>
      <c r="AF53" s="103"/>
      <c r="AG53" s="103"/>
      <c r="AH53" s="103"/>
      <c r="AI53" s="102">
        <v>0.97199999999999998</v>
      </c>
      <c r="AJ53" s="102">
        <v>2.8000000000000025E-2</v>
      </c>
      <c r="AL53" s="104">
        <v>33</v>
      </c>
      <c r="AM53" s="102">
        <v>5.0308654388004498E-2</v>
      </c>
      <c r="AN53" s="102">
        <f t="shared" si="0"/>
        <v>0.94969134561199553</v>
      </c>
      <c r="AO53" s="102">
        <v>7.8503904964862203E-2</v>
      </c>
      <c r="AP53" s="102">
        <f t="shared" si="1"/>
        <v>0.92149609503513785</v>
      </c>
      <c r="AQ53" s="102">
        <v>1.16405859769952E-2</v>
      </c>
      <c r="AR53" s="102">
        <f t="shared" si="2"/>
        <v>0.98835941402300476</v>
      </c>
      <c r="AS53" s="102">
        <f t="shared" si="9"/>
        <v>3.9006250551617494E-2</v>
      </c>
      <c r="AT53" s="107">
        <f t="shared" si="9"/>
        <v>0.96099374944838245</v>
      </c>
      <c r="AU53" s="103">
        <v>4.9264580414316299E-2</v>
      </c>
      <c r="AV53" s="103">
        <f t="shared" si="10"/>
        <v>0.95073541958568375</v>
      </c>
      <c r="AW53" s="103">
        <v>6.59246964159345E-2</v>
      </c>
      <c r="AX53" s="103">
        <f t="shared" si="11"/>
        <v>0.93407530358406554</v>
      </c>
      <c r="AY53" s="103">
        <v>1.2113472922531E-2</v>
      </c>
      <c r="AZ53" s="103">
        <f t="shared" si="14"/>
        <v>0.98788652707746905</v>
      </c>
      <c r="BA53" s="103">
        <f t="shared" si="12"/>
        <v>3.6006897648467248E-2</v>
      </c>
      <c r="BB53" s="103">
        <f t="shared" si="12"/>
        <v>0.9639931023515329</v>
      </c>
      <c r="BC53" s="102">
        <v>5.1680655117012399E-2</v>
      </c>
      <c r="BD53" s="102">
        <f t="shared" si="3"/>
        <v>0.94831934488298764</v>
      </c>
      <c r="BE53" s="102">
        <v>6.8551403154757704E-2</v>
      </c>
      <c r="BF53" s="102">
        <f t="shared" si="4"/>
        <v>0.93144859684524228</v>
      </c>
      <c r="BG53" s="102">
        <v>1.1791747618524801E-2</v>
      </c>
      <c r="BH53" s="102">
        <f t="shared" si="5"/>
        <v>0.98820825238147525</v>
      </c>
      <c r="BI53" s="102">
        <v>3.7212029716389532E-2</v>
      </c>
      <c r="BJ53" s="102">
        <v>0.96278797028361063</v>
      </c>
      <c r="BK53" s="103">
        <v>5.0733838471633999E-2</v>
      </c>
      <c r="BL53" s="103">
        <f t="shared" si="6"/>
        <v>0.94926616152836596</v>
      </c>
      <c r="BM53" s="103">
        <v>6.6685589841274706E-2</v>
      </c>
      <c r="BN53" s="103">
        <f t="shared" si="7"/>
        <v>0.93331441015872529</v>
      </c>
      <c r="BO53" s="103">
        <v>1.15494486060889E-2</v>
      </c>
      <c r="BP53" s="103">
        <f t="shared" si="8"/>
        <v>0.98845055139391114</v>
      </c>
      <c r="BQ53" s="103">
        <v>3.6377921948500612E-2</v>
      </c>
      <c r="BR53" s="103">
        <f t="shared" si="13"/>
        <v>0.96362207805149946</v>
      </c>
      <c r="BS53" s="108">
        <v>0.22108588876442004</v>
      </c>
      <c r="BT53" s="102">
        <v>0.77891411123557996</v>
      </c>
      <c r="BU53" s="91"/>
      <c r="BV53" s="86">
        <v>33</v>
      </c>
      <c r="BW53" s="124">
        <v>0.59099999999999997</v>
      </c>
      <c r="BX53" s="124">
        <v>0.40899999999999997</v>
      </c>
      <c r="BY53" s="124">
        <v>0.51700000000000002</v>
      </c>
      <c r="BZ53" s="124">
        <v>0.48299999999999998</v>
      </c>
      <c r="CA53" s="124">
        <v>0.55300000000000005</v>
      </c>
      <c r="CB53" s="124">
        <v>0.44700000000000001</v>
      </c>
      <c r="CC53" s="123">
        <v>0.41299999999999998</v>
      </c>
      <c r="CD53" s="123">
        <v>0.58699999999999997</v>
      </c>
      <c r="CE53" s="123">
        <v>0.34799999999999998</v>
      </c>
      <c r="CF53" s="123">
        <v>0.65200000000000002</v>
      </c>
      <c r="CG53" s="123">
        <v>0.38</v>
      </c>
      <c r="CH53" s="123">
        <v>0.62</v>
      </c>
      <c r="CI53" s="1"/>
      <c r="CJ53" s="1"/>
      <c r="CK53" s="1"/>
      <c r="CL53" s="1"/>
      <c r="CM53" s="1"/>
      <c r="CN53" s="1"/>
      <c r="CP53" s="39"/>
      <c r="CR53" s="39"/>
      <c r="CS53" s="92"/>
      <c r="CT53" s="92"/>
    </row>
    <row r="54" spans="2:98" x14ac:dyDescent="0.25">
      <c r="B54" s="104">
        <v>2400</v>
      </c>
      <c r="C54" s="102"/>
      <c r="D54" s="102"/>
      <c r="E54" s="102"/>
      <c r="F54" s="102"/>
      <c r="G54" s="102"/>
      <c r="H54" s="102"/>
      <c r="I54" s="102"/>
      <c r="J54" s="102"/>
      <c r="K54" s="103">
        <v>0.6411</v>
      </c>
      <c r="L54" s="103">
        <f>1-K54</f>
        <v>0.3589</v>
      </c>
      <c r="M54" s="103">
        <v>0.68130000000000002</v>
      </c>
      <c r="N54" s="103">
        <f>1-M54</f>
        <v>0.31869999999999998</v>
      </c>
      <c r="O54" s="103">
        <v>0.66769999999999996</v>
      </c>
      <c r="P54" s="103">
        <f>1-O54</f>
        <v>0.33230000000000004</v>
      </c>
      <c r="Q54" s="103">
        <f>1-R54</f>
        <v>0.6629024</v>
      </c>
      <c r="R54" s="103">
        <v>0.3370976</v>
      </c>
      <c r="S54" s="102"/>
      <c r="T54" s="102"/>
      <c r="U54" s="102"/>
      <c r="V54" s="102"/>
      <c r="W54" s="102"/>
      <c r="X54" s="102"/>
      <c r="Y54" s="102"/>
      <c r="Z54" s="102"/>
      <c r="AA54" s="103"/>
      <c r="AB54" s="103"/>
      <c r="AC54" s="103"/>
      <c r="AD54" s="103"/>
      <c r="AE54" s="103"/>
      <c r="AF54" s="103"/>
      <c r="AG54" s="103"/>
      <c r="AH54" s="103"/>
      <c r="AI54" s="102"/>
      <c r="AJ54" s="102"/>
      <c r="AL54" s="104">
        <v>34</v>
      </c>
      <c r="AM54" s="102">
        <v>5.1216988125154697E-2</v>
      </c>
      <c r="AN54" s="102">
        <f t="shared" si="0"/>
        <v>0.94878301187484526</v>
      </c>
      <c r="AO54" s="102">
        <v>7.9855358322903899E-2</v>
      </c>
      <c r="AP54" s="102">
        <f t="shared" si="1"/>
        <v>0.92014464167709609</v>
      </c>
      <c r="AQ54" s="102">
        <v>1.1988312987779901E-2</v>
      </c>
      <c r="AR54" s="102">
        <f t="shared" si="2"/>
        <v>0.98801168701222009</v>
      </c>
      <c r="AS54" s="102">
        <f t="shared" si="9"/>
        <v>3.975862270744461E-2</v>
      </c>
      <c r="AT54" s="107">
        <f t="shared" si="9"/>
        <v>0.96024137729255532</v>
      </c>
      <c r="AU54" s="103">
        <v>5.0215411063213602E-2</v>
      </c>
      <c r="AV54" s="103">
        <f t="shared" si="10"/>
        <v>0.94978458893678641</v>
      </c>
      <c r="AW54" s="103">
        <v>6.7291818213706805E-2</v>
      </c>
      <c r="AX54" s="103">
        <f t="shared" si="11"/>
        <v>0.93270818178629322</v>
      </c>
      <c r="AY54" s="103">
        <v>1.24841818508957E-2</v>
      </c>
      <c r="AZ54" s="103">
        <f t="shared" si="14"/>
        <v>0.98751581814910427</v>
      </c>
      <c r="BA54" s="103">
        <f t="shared" si="12"/>
        <v>3.6786619270160803E-2</v>
      </c>
      <c r="BB54" s="103">
        <f t="shared" si="12"/>
        <v>0.96321338072983909</v>
      </c>
      <c r="BC54" s="102">
        <v>5.2472731141745901E-2</v>
      </c>
      <c r="BD54" s="102">
        <f t="shared" si="3"/>
        <v>0.94752726885825411</v>
      </c>
      <c r="BE54" s="102">
        <v>6.9831264431767903E-2</v>
      </c>
      <c r="BF54" s="102">
        <f t="shared" si="4"/>
        <v>0.9301687355682321</v>
      </c>
      <c r="BG54" s="102">
        <v>1.21603696495685E-2</v>
      </c>
      <c r="BH54" s="102">
        <f t="shared" si="5"/>
        <v>0.98783963035043154</v>
      </c>
      <c r="BI54" s="102">
        <v>3.7921507512049361E-2</v>
      </c>
      <c r="BJ54" s="102">
        <v>0.96207849248795063</v>
      </c>
      <c r="BK54" s="103">
        <v>5.1530167006855199E-2</v>
      </c>
      <c r="BL54" s="103">
        <f t="shared" si="6"/>
        <v>0.9484698329931448</v>
      </c>
      <c r="BM54" s="103">
        <v>6.7922565240278301E-2</v>
      </c>
      <c r="BN54" s="103">
        <f t="shared" si="7"/>
        <v>0.93207743475972171</v>
      </c>
      <c r="BO54" s="103">
        <v>1.1899466751590201E-2</v>
      </c>
      <c r="BP54" s="103">
        <f t="shared" si="8"/>
        <v>0.98810053324840985</v>
      </c>
      <c r="BQ54" s="103">
        <v>3.7070296483120616E-2</v>
      </c>
      <c r="BR54" s="103">
        <f t="shared" si="13"/>
        <v>0.96292970351687945</v>
      </c>
      <c r="BS54" s="108">
        <v>0.226343349384724</v>
      </c>
      <c r="BT54" s="102">
        <v>0.773656650615276</v>
      </c>
      <c r="BU54" s="91"/>
      <c r="BV54" s="86">
        <v>34</v>
      </c>
      <c r="BW54" s="124">
        <v>0.60099999999999998</v>
      </c>
      <c r="BX54" s="124">
        <v>0.39900000000000002</v>
      </c>
      <c r="BY54" s="124">
        <v>0.52800000000000002</v>
      </c>
      <c r="BZ54" s="124">
        <v>0.47199999999999998</v>
      </c>
      <c r="CA54" s="124">
        <v>0.56299999999999994</v>
      </c>
      <c r="CB54" s="124">
        <v>0.437</v>
      </c>
      <c r="CC54" s="123">
        <v>0.42699999999999999</v>
      </c>
      <c r="CD54" s="123">
        <v>0.57299999999999995</v>
      </c>
      <c r="CE54" s="123">
        <v>0.36</v>
      </c>
      <c r="CF54" s="123">
        <v>0.64</v>
      </c>
      <c r="CG54" s="123">
        <v>0.39300000000000002</v>
      </c>
      <c r="CH54" s="123">
        <v>0.60699999999999998</v>
      </c>
      <c r="CI54" s="1"/>
      <c r="CJ54" s="1"/>
      <c r="CK54" s="1"/>
      <c r="CL54" s="1"/>
      <c r="CM54" s="1"/>
      <c r="CN54" s="1"/>
      <c r="CP54" s="39"/>
      <c r="CR54" s="39"/>
      <c r="CS54" s="92"/>
      <c r="CT54" s="92"/>
    </row>
    <row r="55" spans="2:98" x14ac:dyDescent="0.25">
      <c r="B55" s="104">
        <v>2500</v>
      </c>
      <c r="C55" s="102">
        <v>0.623</v>
      </c>
      <c r="D55" s="102">
        <f t="shared" ref="D55:D61" si="27">1-C55</f>
        <v>0.377</v>
      </c>
      <c r="E55" s="102">
        <v>0.65900000000000003</v>
      </c>
      <c r="F55" s="102">
        <f t="shared" ref="F55:F61" si="28">1-E55</f>
        <v>0.34099999999999997</v>
      </c>
      <c r="G55" s="102">
        <v>0.64300000000000002</v>
      </c>
      <c r="H55" s="102">
        <v>0.35699999999999998</v>
      </c>
      <c r="I55" s="102">
        <f t="shared" ref="I55:I61" si="29">1-J55</f>
        <v>0.64074399999999998</v>
      </c>
      <c r="J55" s="102">
        <v>0.35925600000000002</v>
      </c>
      <c r="K55" s="103"/>
      <c r="L55" s="103"/>
      <c r="M55" s="103"/>
      <c r="N55" s="103"/>
      <c r="O55" s="103"/>
      <c r="P55" s="103"/>
      <c r="Q55" s="103"/>
      <c r="R55" s="103"/>
      <c r="S55" s="102"/>
      <c r="T55" s="102"/>
      <c r="U55" s="102"/>
      <c r="V55" s="102"/>
      <c r="W55" s="102"/>
      <c r="X55" s="102"/>
      <c r="Y55" s="102"/>
      <c r="Z55" s="102"/>
      <c r="AA55" s="103"/>
      <c r="AB55" s="103"/>
      <c r="AC55" s="103"/>
      <c r="AD55" s="103"/>
      <c r="AE55" s="103"/>
      <c r="AF55" s="103"/>
      <c r="AG55" s="103"/>
      <c r="AH55" s="103"/>
      <c r="AI55" s="102">
        <v>0.97599999999999998</v>
      </c>
      <c r="AJ55" s="102">
        <v>2.4000000000000021E-2</v>
      </c>
      <c r="AL55" s="104">
        <v>35</v>
      </c>
      <c r="AM55" s="102">
        <v>5.2111993846453097E-2</v>
      </c>
      <c r="AN55" s="102">
        <f t="shared" si="0"/>
        <v>0.94788800615354685</v>
      </c>
      <c r="AO55" s="102">
        <v>8.1183300119311394E-2</v>
      </c>
      <c r="AP55" s="102">
        <f t="shared" si="1"/>
        <v>0.91881669988068859</v>
      </c>
      <c r="AQ55" s="102">
        <v>1.2336859228118899E-2</v>
      </c>
      <c r="AR55" s="102">
        <f t="shared" si="2"/>
        <v>0.98766314077188111</v>
      </c>
      <c r="AS55" s="102">
        <f t="shared" si="9"/>
        <v>4.050183236477678E-2</v>
      </c>
      <c r="AT55" s="107">
        <f t="shared" si="9"/>
        <v>0.95949816763522322</v>
      </c>
      <c r="AU55" s="103">
        <v>5.1149272555125198E-2</v>
      </c>
      <c r="AV55" s="103">
        <f t="shared" si="10"/>
        <v>0.94885072744487475</v>
      </c>
      <c r="AW55" s="103">
        <v>6.8639268402444498E-2</v>
      </c>
      <c r="AX55" s="103">
        <f t="shared" si="11"/>
        <v>0.9313607315975555</v>
      </c>
      <c r="AY55" s="103">
        <v>1.28550633693178E-2</v>
      </c>
      <c r="AZ55" s="103">
        <f t="shared" si="14"/>
        <v>0.98714493663068215</v>
      </c>
      <c r="BA55" s="103">
        <f t="shared" si="12"/>
        <v>3.7556635374537232E-2</v>
      </c>
      <c r="BB55" s="103">
        <f t="shared" si="12"/>
        <v>0.96244336462546276</v>
      </c>
      <c r="BC55" s="102">
        <v>5.3247468975380803E-2</v>
      </c>
      <c r="BD55" s="102">
        <f t="shared" si="3"/>
        <v>0.9467525310246192</v>
      </c>
      <c r="BE55" s="102">
        <v>7.1082145423690901E-2</v>
      </c>
      <c r="BF55" s="102">
        <f t="shared" si="4"/>
        <v>0.92891785457630904</v>
      </c>
      <c r="BG55" s="102">
        <v>1.2529069266298499E-2</v>
      </c>
      <c r="BH55" s="102">
        <f t="shared" si="5"/>
        <v>0.98747093073370151</v>
      </c>
      <c r="BI55" s="102">
        <v>3.8618980692314273E-2</v>
      </c>
      <c r="BJ55" s="102">
        <v>0.96138101930768571</v>
      </c>
      <c r="BK55" s="103">
        <v>5.2306200585072002E-2</v>
      </c>
      <c r="BL55" s="103">
        <f t="shared" si="6"/>
        <v>0.94769379941492804</v>
      </c>
      <c r="BM55" s="103">
        <v>6.9137336411534397E-2</v>
      </c>
      <c r="BN55" s="103">
        <f t="shared" si="7"/>
        <v>0.93086266358846559</v>
      </c>
      <c r="BO55" s="103">
        <v>1.2249502216228E-2</v>
      </c>
      <c r="BP55" s="103">
        <f t="shared" si="8"/>
        <v>0.987750497783772</v>
      </c>
      <c r="BQ55" s="103">
        <v>3.7751280575490105E-2</v>
      </c>
      <c r="BR55" s="103">
        <f t="shared" si="13"/>
        <v>0.96224871942450996</v>
      </c>
      <c r="BS55" s="108">
        <v>0.23155353887958396</v>
      </c>
      <c r="BT55" s="102">
        <v>0.76844646112041604</v>
      </c>
      <c r="BU55" s="91"/>
      <c r="BV55" s="86">
        <v>35</v>
      </c>
      <c r="BW55" s="124">
        <v>0.61</v>
      </c>
      <c r="BX55" s="124">
        <v>0.39</v>
      </c>
      <c r="BY55" s="124">
        <v>0.53800000000000003</v>
      </c>
      <c r="BZ55" s="124">
        <v>0.46200000000000002</v>
      </c>
      <c r="CA55" s="124">
        <v>0.57299999999999995</v>
      </c>
      <c r="CB55" s="124">
        <v>0.42699999999999999</v>
      </c>
      <c r="CC55" s="123">
        <v>0.439</v>
      </c>
      <c r="CD55" s="123">
        <v>0.56100000000000005</v>
      </c>
      <c r="CE55" s="123">
        <v>0.373</v>
      </c>
      <c r="CF55" s="123">
        <v>0.627</v>
      </c>
      <c r="CG55" s="123">
        <v>0.40500000000000003</v>
      </c>
      <c r="CH55" s="123">
        <v>0.59499999999999997</v>
      </c>
      <c r="CI55" s="1"/>
      <c r="CJ55" s="1"/>
      <c r="CK55" s="1"/>
      <c r="CL55" s="1"/>
      <c r="CM55" s="1"/>
      <c r="CN55" s="1"/>
      <c r="CP55" s="39"/>
      <c r="CR55" s="39"/>
      <c r="CS55" s="92"/>
      <c r="CT55" s="92"/>
    </row>
    <row r="56" spans="2:98" x14ac:dyDescent="0.25">
      <c r="B56" s="104">
        <v>3000</v>
      </c>
      <c r="C56" s="102">
        <v>0.66700000000000004</v>
      </c>
      <c r="D56" s="102">
        <f t="shared" si="27"/>
        <v>0.33299999999999996</v>
      </c>
      <c r="E56" s="102">
        <v>0.70099999999999996</v>
      </c>
      <c r="F56" s="102">
        <f t="shared" si="28"/>
        <v>0.29900000000000004</v>
      </c>
      <c r="G56" s="102">
        <v>0.69599999999999995</v>
      </c>
      <c r="H56" s="102">
        <v>0.30400000000000005</v>
      </c>
      <c r="I56" s="102">
        <f t="shared" si="29"/>
        <v>0.68847000000000003</v>
      </c>
      <c r="J56" s="102">
        <v>0.31152999999999997</v>
      </c>
      <c r="K56" s="103">
        <v>0.69650000000000001</v>
      </c>
      <c r="L56" s="103">
        <f>1-K56</f>
        <v>0.30349999999999999</v>
      </c>
      <c r="M56" s="103">
        <v>0.73380000000000001</v>
      </c>
      <c r="N56" s="103">
        <f>1-M56</f>
        <v>0.26619999999999999</v>
      </c>
      <c r="O56" s="103">
        <v>0.72919999999999996</v>
      </c>
      <c r="P56" s="103">
        <f>1-O56</f>
        <v>0.27080000000000004</v>
      </c>
      <c r="Q56" s="103">
        <f>1-R56</f>
        <v>0.72046639999999995</v>
      </c>
      <c r="R56" s="103">
        <v>0.27953360000000005</v>
      </c>
      <c r="S56" s="102"/>
      <c r="T56" s="102"/>
      <c r="U56" s="102"/>
      <c r="V56" s="102"/>
      <c r="W56" s="102"/>
      <c r="X56" s="102"/>
      <c r="Y56" s="102"/>
      <c r="Z56" s="102"/>
      <c r="AA56" s="103"/>
      <c r="AB56" s="103"/>
      <c r="AC56" s="103"/>
      <c r="AD56" s="103"/>
      <c r="AE56" s="103"/>
      <c r="AF56" s="103"/>
      <c r="AG56" s="103"/>
      <c r="AH56" s="103"/>
      <c r="AI56" s="102">
        <v>0.98099999999999998</v>
      </c>
      <c r="AJ56" s="102">
        <v>1.9000000000000017E-2</v>
      </c>
      <c r="AL56" s="104">
        <v>36</v>
      </c>
      <c r="AM56" s="102">
        <v>5.2994040060037897E-2</v>
      </c>
      <c r="AN56" s="102">
        <f t="shared" si="0"/>
        <v>0.94700595993996206</v>
      </c>
      <c r="AO56" s="102">
        <v>8.2488577906175295E-2</v>
      </c>
      <c r="AP56" s="102">
        <f t="shared" si="1"/>
        <v>0.91751142209382475</v>
      </c>
      <c r="AQ56" s="102">
        <v>1.2686456730208901E-2</v>
      </c>
      <c r="AR56" s="102">
        <f t="shared" si="2"/>
        <v>0.98731354326979115</v>
      </c>
      <c r="AS56" s="102">
        <f t="shared" si="9"/>
        <v>4.1236295432928165E-2</v>
      </c>
      <c r="AT56" s="107">
        <f t="shared" si="9"/>
        <v>0.95876370456707183</v>
      </c>
      <c r="AU56" s="103">
        <v>5.2067192242626799E-2</v>
      </c>
      <c r="AV56" s="103">
        <f t="shared" si="10"/>
        <v>0.94793280775737321</v>
      </c>
      <c r="AW56" s="103">
        <v>6.9967577118987101E-2</v>
      </c>
      <c r="AX56" s="103">
        <f t="shared" si="11"/>
        <v>0.93003242288101284</v>
      </c>
      <c r="AY56" s="103">
        <v>1.3226118935970799E-2</v>
      </c>
      <c r="AZ56" s="103">
        <f t="shared" si="14"/>
        <v>0.98677388106402919</v>
      </c>
      <c r="BA56" s="103">
        <f t="shared" si="12"/>
        <v>3.8317387043127912E-2</v>
      </c>
      <c r="BB56" s="103">
        <f t="shared" si="12"/>
        <v>0.96168261295687207</v>
      </c>
      <c r="BC56" s="102">
        <v>5.40088376100194E-2</v>
      </c>
      <c r="BD56" s="102">
        <f t="shared" si="3"/>
        <v>0.9459911623899806</v>
      </c>
      <c r="BE56" s="102">
        <v>7.2306850527474195E-2</v>
      </c>
      <c r="BF56" s="102">
        <f t="shared" si="4"/>
        <v>0.92769314947252579</v>
      </c>
      <c r="BG56" s="102">
        <v>1.2897848728950599E-2</v>
      </c>
      <c r="BH56" s="102">
        <f t="shared" si="5"/>
        <v>0.98710215127104939</v>
      </c>
      <c r="BI56" s="102">
        <v>3.9306325695742356E-2</v>
      </c>
      <c r="BJ56" s="102">
        <v>0.96069367430425767</v>
      </c>
      <c r="BK56" s="103">
        <v>5.3065312231397301E-2</v>
      </c>
      <c r="BL56" s="103">
        <f t="shared" si="6"/>
        <v>0.94693468776860268</v>
      </c>
      <c r="BM56" s="103">
        <v>7.0333385387854302E-2</v>
      </c>
      <c r="BN56" s="103">
        <f t="shared" si="7"/>
        <v>0.92966661461214573</v>
      </c>
      <c r="BO56" s="103">
        <v>1.2599556733531799E-2</v>
      </c>
      <c r="BP56" s="103">
        <f t="shared" si="8"/>
        <v>0.98740044326646825</v>
      </c>
      <c r="BQ56" s="103">
        <v>3.8422721528364283E-2</v>
      </c>
      <c r="BR56" s="103">
        <f t="shared" si="13"/>
        <v>0.96157727847163577</v>
      </c>
      <c r="BS56" s="108">
        <v>0.23671944526408295</v>
      </c>
      <c r="BT56" s="102">
        <v>0.76328055473591705</v>
      </c>
      <c r="BU56" s="91"/>
      <c r="BV56" s="86">
        <v>36</v>
      </c>
      <c r="BW56" s="124">
        <v>0.61899999999999999</v>
      </c>
      <c r="BX56" s="124">
        <v>0.38100000000000001</v>
      </c>
      <c r="BY56" s="124">
        <v>0.54800000000000004</v>
      </c>
      <c r="BZ56" s="124">
        <v>0.45200000000000001</v>
      </c>
      <c r="CA56" s="124">
        <v>0.58199999999999996</v>
      </c>
      <c r="CB56" s="124">
        <v>0.41799999999999998</v>
      </c>
      <c r="CC56" s="123">
        <v>0.45200000000000001</v>
      </c>
      <c r="CD56" s="123">
        <v>0.54800000000000004</v>
      </c>
      <c r="CE56" s="123">
        <v>0.38500000000000001</v>
      </c>
      <c r="CF56" s="123">
        <v>0.61499999999999999</v>
      </c>
      <c r="CG56" s="123">
        <v>0.41799999999999998</v>
      </c>
      <c r="CH56" s="123">
        <v>0.58199999999999996</v>
      </c>
      <c r="CI56" s="1"/>
      <c r="CJ56" s="1"/>
      <c r="CK56" s="1"/>
      <c r="CL56" s="1"/>
      <c r="CM56" s="1"/>
      <c r="CN56" s="1"/>
      <c r="CP56" s="39"/>
      <c r="CR56" s="39"/>
      <c r="CS56" s="92"/>
      <c r="CT56" s="92"/>
    </row>
    <row r="57" spans="2:98" x14ac:dyDescent="0.25">
      <c r="B57" s="104">
        <v>4000</v>
      </c>
      <c r="C57" s="102">
        <v>0.73099999999999998</v>
      </c>
      <c r="D57" s="102">
        <f t="shared" si="27"/>
        <v>0.26900000000000002</v>
      </c>
      <c r="E57" s="102">
        <v>0.76</v>
      </c>
      <c r="F57" s="102">
        <f t="shared" si="28"/>
        <v>0.24</v>
      </c>
      <c r="G57" s="102">
        <v>0.76500000000000001</v>
      </c>
      <c r="H57" s="102">
        <v>0.23499999999999999</v>
      </c>
      <c r="I57" s="102">
        <f t="shared" si="29"/>
        <v>0.75363000000000002</v>
      </c>
      <c r="J57" s="102">
        <v>0.24636999999999998</v>
      </c>
      <c r="K57" s="103">
        <v>0.76129999999999998</v>
      </c>
      <c r="L57" s="103">
        <f>1-K57</f>
        <v>0.23870000000000002</v>
      </c>
      <c r="M57" s="103">
        <v>0.79339999999999999</v>
      </c>
      <c r="N57" s="103">
        <f>1-M57</f>
        <v>0.20660000000000001</v>
      </c>
      <c r="O57" s="103">
        <v>0.79400000000000004</v>
      </c>
      <c r="P57" s="103">
        <f>1-O57</f>
        <v>0.20599999999999996</v>
      </c>
      <c r="Q57" s="103">
        <f>1-R57</f>
        <v>0.78404960000000012</v>
      </c>
      <c r="R57" s="103">
        <v>0.21595039999999988</v>
      </c>
      <c r="S57" s="102"/>
      <c r="T57" s="102"/>
      <c r="U57" s="102"/>
      <c r="V57" s="102"/>
      <c r="W57" s="102"/>
      <c r="X57" s="102"/>
      <c r="Y57" s="102"/>
      <c r="Z57" s="102"/>
      <c r="AA57" s="103"/>
      <c r="AB57" s="103"/>
      <c r="AC57" s="103"/>
      <c r="AD57" s="103"/>
      <c r="AE57" s="103"/>
      <c r="AF57" s="103"/>
      <c r="AG57" s="103"/>
      <c r="AH57" s="103"/>
      <c r="AI57" s="102">
        <v>0.98399999999999999</v>
      </c>
      <c r="AJ57" s="102">
        <v>1.6000000000000014E-2</v>
      </c>
      <c r="AL57" s="104">
        <v>37</v>
      </c>
      <c r="AM57" s="102">
        <v>5.3863495274046901E-2</v>
      </c>
      <c r="AN57" s="102">
        <f t="shared" si="0"/>
        <v>0.94613650472595312</v>
      </c>
      <c r="AO57" s="102">
        <v>8.3772039235586196E-2</v>
      </c>
      <c r="AP57" s="102">
        <f t="shared" si="1"/>
        <v>0.91622796076441382</v>
      </c>
      <c r="AQ57" s="102">
        <v>1.3037337526246799E-2</v>
      </c>
      <c r="AR57" s="102">
        <f t="shared" si="2"/>
        <v>0.98696266247375319</v>
      </c>
      <c r="AS57" s="102">
        <f t="shared" si="9"/>
        <v>4.1962427821212893E-2</v>
      </c>
      <c r="AT57" s="107">
        <f t="shared" si="9"/>
        <v>0.95803757217878704</v>
      </c>
      <c r="AU57" s="103">
        <v>5.2970197478294102E-2</v>
      </c>
      <c r="AV57" s="103">
        <f t="shared" si="10"/>
        <v>0.94702980252170588</v>
      </c>
      <c r="AW57" s="103">
        <v>7.1277274500174403E-2</v>
      </c>
      <c r="AX57" s="103">
        <f t="shared" si="11"/>
        <v>0.9287227254998256</v>
      </c>
      <c r="AY57" s="103">
        <v>1.3597350009028401E-2</v>
      </c>
      <c r="AZ57" s="103">
        <f t="shared" si="14"/>
        <v>0.9864026499909716</v>
      </c>
      <c r="BA57" s="103">
        <f t="shared" si="12"/>
        <v>3.9069315357464357E-2</v>
      </c>
      <c r="BB57" s="103">
        <f t="shared" si="12"/>
        <v>0.96093068464253573</v>
      </c>
      <c r="BC57" s="102">
        <v>5.4760806037763801E-2</v>
      </c>
      <c r="BD57" s="102">
        <f t="shared" si="3"/>
        <v>0.94523919396223621</v>
      </c>
      <c r="BE57" s="102">
        <v>7.3508184140065394E-2</v>
      </c>
      <c r="BF57" s="102">
        <f t="shared" si="4"/>
        <v>0.92649181585993456</v>
      </c>
      <c r="BG57" s="102">
        <v>1.32667102977606E-2</v>
      </c>
      <c r="BH57" s="102">
        <f t="shared" si="5"/>
        <v>0.98673328970223939</v>
      </c>
      <c r="BI57" s="102">
        <v>3.9985418960891694E-2</v>
      </c>
      <c r="BJ57" s="102">
        <v>0.96001458103910831</v>
      </c>
      <c r="BK57" s="103">
        <v>5.3810874970944098E-2</v>
      </c>
      <c r="BL57" s="103">
        <f t="shared" si="6"/>
        <v>0.94618912502905594</v>
      </c>
      <c r="BM57" s="103">
        <v>7.1514194202049602E-2</v>
      </c>
      <c r="BN57" s="103">
        <f t="shared" si="7"/>
        <v>0.92848580579795037</v>
      </c>
      <c r="BO57" s="103">
        <v>1.29496320370314E-2</v>
      </c>
      <c r="BP57" s="103">
        <f t="shared" si="8"/>
        <v>0.98705036796296863</v>
      </c>
      <c r="BQ57" s="103">
        <v>3.9086466644498524E-2</v>
      </c>
      <c r="BR57" s="103">
        <f t="shared" si="13"/>
        <v>0.96091353335550156</v>
      </c>
      <c r="BS57" s="108">
        <v>0.24184405655330399</v>
      </c>
      <c r="BT57" s="102">
        <v>0.75815594344669601</v>
      </c>
      <c r="BU57" s="91"/>
      <c r="BV57" s="86">
        <v>37</v>
      </c>
      <c r="BW57" s="124">
        <v>0.627</v>
      </c>
      <c r="BX57" s="124">
        <v>0.373</v>
      </c>
      <c r="BY57" s="124">
        <v>0.55700000000000005</v>
      </c>
      <c r="BZ57" s="124">
        <v>0.443</v>
      </c>
      <c r="CA57" s="124">
        <v>0.59099999999999997</v>
      </c>
      <c r="CB57" s="124">
        <v>0.40899999999999997</v>
      </c>
      <c r="CC57" s="123">
        <v>0.46400000000000002</v>
      </c>
      <c r="CD57" s="123">
        <v>0.53600000000000003</v>
      </c>
      <c r="CE57" s="123">
        <v>0.39800000000000002</v>
      </c>
      <c r="CF57" s="123">
        <v>0.60199999999999998</v>
      </c>
      <c r="CG57" s="123">
        <v>0.43</v>
      </c>
      <c r="CH57" s="123">
        <v>0.56999999999999995</v>
      </c>
      <c r="CI57" s="1"/>
      <c r="CJ57" s="1"/>
      <c r="CK57" s="1"/>
      <c r="CL57" s="1"/>
      <c r="CM57" s="1"/>
      <c r="CN57" s="1"/>
      <c r="CP57" s="39"/>
      <c r="CR57" s="39"/>
      <c r="CS57" s="92"/>
      <c r="CT57" s="92"/>
    </row>
    <row r="58" spans="2:98" x14ac:dyDescent="0.25">
      <c r="B58" s="104">
        <v>5000</v>
      </c>
      <c r="C58" s="102">
        <v>0.77300000000000002</v>
      </c>
      <c r="D58" s="102">
        <f t="shared" si="27"/>
        <v>0.22699999999999998</v>
      </c>
      <c r="E58" s="102">
        <v>0.79800000000000004</v>
      </c>
      <c r="F58" s="102">
        <f t="shared" si="28"/>
        <v>0.20199999999999996</v>
      </c>
      <c r="G58" s="102">
        <v>0.80700000000000005</v>
      </c>
      <c r="H58" s="102">
        <v>0.19299999999999995</v>
      </c>
      <c r="I58" s="102">
        <f t="shared" si="29"/>
        <v>0.79469400000000001</v>
      </c>
      <c r="J58" s="102">
        <v>0.20530599999999999</v>
      </c>
      <c r="K58" s="103"/>
      <c r="L58" s="103"/>
      <c r="M58" s="103"/>
      <c r="N58" s="103"/>
      <c r="O58" s="103"/>
      <c r="P58" s="103"/>
      <c r="Q58" s="103"/>
      <c r="R58" s="103"/>
      <c r="S58" s="102"/>
      <c r="T58" s="102"/>
      <c r="U58" s="102"/>
      <c r="V58" s="102"/>
      <c r="W58" s="102"/>
      <c r="X58" s="102"/>
      <c r="Y58" s="102"/>
      <c r="Z58" s="102"/>
      <c r="AA58" s="103"/>
      <c r="AB58" s="103"/>
      <c r="AC58" s="103"/>
      <c r="AD58" s="103"/>
      <c r="AE58" s="103"/>
      <c r="AF58" s="103"/>
      <c r="AG58" s="103"/>
      <c r="AH58" s="103"/>
      <c r="AI58" s="102">
        <v>0.98699999999999999</v>
      </c>
      <c r="AJ58" s="102">
        <v>1.3000000000000012E-2</v>
      </c>
      <c r="AL58" s="104">
        <v>38</v>
      </c>
      <c r="AM58" s="102">
        <v>5.4720727996618E-2</v>
      </c>
      <c r="AN58" s="102">
        <f t="shared" si="0"/>
        <v>0.94527927200338202</v>
      </c>
      <c r="AO58" s="102">
        <v>8.5034531659634705E-2</v>
      </c>
      <c r="AP58" s="102">
        <f t="shared" si="1"/>
        <v>0.9149654683403653</v>
      </c>
      <c r="AQ58" s="102">
        <v>1.33897336484292E-2</v>
      </c>
      <c r="AR58" s="102">
        <f t="shared" si="2"/>
        <v>0.98661026635157079</v>
      </c>
      <c r="AS58" s="102">
        <f t="shared" si="9"/>
        <v>4.2680645438944995E-2</v>
      </c>
      <c r="AT58" s="107">
        <f t="shared" si="9"/>
        <v>0.95731935456105499</v>
      </c>
      <c r="AU58" s="103">
        <v>5.38593156147028E-2</v>
      </c>
      <c r="AV58" s="103">
        <f t="shared" si="10"/>
        <v>0.94614068438529719</v>
      </c>
      <c r="AW58" s="103">
        <v>7.2568890682845999E-2</v>
      </c>
      <c r="AX58" s="103">
        <f t="shared" si="11"/>
        <v>0.927431109317154</v>
      </c>
      <c r="AY58" s="103">
        <v>1.3968758046664099E-2</v>
      </c>
      <c r="AZ58" s="103">
        <f t="shared" si="14"/>
        <v>0.98603124195333591</v>
      </c>
      <c r="BA58" s="103">
        <f t="shared" si="12"/>
        <v>3.9812861399077928E-2</v>
      </c>
      <c r="BB58" s="103">
        <f t="shared" si="12"/>
        <v>0.9601871386009222</v>
      </c>
      <c r="BC58" s="102">
        <v>5.55073432507164E-2</v>
      </c>
      <c r="BD58" s="102">
        <f t="shared" si="3"/>
        <v>0.94449265674928362</v>
      </c>
      <c r="BE58" s="102">
        <v>7.4688950658411801E-2</v>
      </c>
      <c r="BF58" s="102">
        <f t="shared" si="4"/>
        <v>0.92531104934158814</v>
      </c>
      <c r="BG58" s="102">
        <v>1.3635656232964199E-2</v>
      </c>
      <c r="BH58" s="102">
        <f t="shared" si="5"/>
        <v>0.98636434376703575</v>
      </c>
      <c r="BI58" s="102">
        <v>4.065813692632033E-2</v>
      </c>
      <c r="BJ58" s="102">
        <v>0.95934186307367975</v>
      </c>
      <c r="BK58" s="103">
        <v>5.45462618288255E-2</v>
      </c>
      <c r="BL58" s="103">
        <f t="shared" si="6"/>
        <v>0.94545373817117451</v>
      </c>
      <c r="BM58" s="103">
        <v>7.2683244886931495E-2</v>
      </c>
      <c r="BN58" s="103">
        <f t="shared" si="7"/>
        <v>0.92731675511306855</v>
      </c>
      <c r="BO58" s="103">
        <v>1.3299729860256401E-2</v>
      </c>
      <c r="BP58" s="103">
        <f t="shared" si="8"/>
        <v>0.9867002701397436</v>
      </c>
      <c r="BQ58" s="103">
        <v>3.9744363226648094E-2</v>
      </c>
      <c r="BR58" s="103">
        <f t="shared" si="13"/>
        <v>0.96025563677335202</v>
      </c>
      <c r="BS58" s="108">
        <v>0.24693036076232999</v>
      </c>
      <c r="BT58" s="102">
        <v>0.75306963923767001</v>
      </c>
      <c r="BU58" s="91"/>
      <c r="BV58" s="86">
        <v>38</v>
      </c>
      <c r="BW58" s="124">
        <v>0.63500000000000001</v>
      </c>
      <c r="BX58" s="124">
        <v>0.36499999999999999</v>
      </c>
      <c r="BY58" s="124">
        <v>0.56599999999999995</v>
      </c>
      <c r="BZ58" s="124">
        <v>0.434</v>
      </c>
      <c r="CA58" s="124">
        <v>0.6</v>
      </c>
      <c r="CB58" s="124">
        <v>0.4</v>
      </c>
      <c r="CC58" s="123">
        <v>0.47599999999999998</v>
      </c>
      <c r="CD58" s="123">
        <v>0.52400000000000002</v>
      </c>
      <c r="CE58" s="123">
        <v>0.41</v>
      </c>
      <c r="CF58" s="123">
        <v>0.59</v>
      </c>
      <c r="CG58" s="123">
        <v>0.442</v>
      </c>
      <c r="CH58" s="123">
        <v>0.55800000000000005</v>
      </c>
      <c r="CI58" s="1"/>
      <c r="CJ58" s="1"/>
      <c r="CK58" s="1"/>
      <c r="CL58" s="1"/>
      <c r="CM58" s="1"/>
      <c r="CN58" s="1"/>
      <c r="CP58" s="39"/>
      <c r="CR58" s="39"/>
      <c r="CS58" s="92"/>
      <c r="CT58" s="92"/>
    </row>
    <row r="59" spans="2:98" x14ac:dyDescent="0.25">
      <c r="B59" s="104">
        <v>6000</v>
      </c>
      <c r="C59" s="102">
        <v>0.80300000000000005</v>
      </c>
      <c r="D59" s="102">
        <f t="shared" si="27"/>
        <v>0.19699999999999995</v>
      </c>
      <c r="E59" s="102">
        <v>0.82499999999999996</v>
      </c>
      <c r="F59" s="102">
        <f t="shared" si="28"/>
        <v>0.17500000000000004</v>
      </c>
      <c r="G59" s="102">
        <v>0.83699999999999997</v>
      </c>
      <c r="H59" s="102">
        <v>0.16300000000000003</v>
      </c>
      <c r="I59" s="102">
        <f t="shared" si="29"/>
        <v>0.82399200000000006</v>
      </c>
      <c r="J59" s="102">
        <v>0.17600799999999994</v>
      </c>
      <c r="K59" s="103">
        <v>0.83520000000000005</v>
      </c>
      <c r="L59" s="103">
        <f t="shared" ref="L59:L65" si="30">1-K59</f>
        <v>0.16479999999999995</v>
      </c>
      <c r="M59" s="103">
        <v>0.85899999999999999</v>
      </c>
      <c r="N59" s="103">
        <f t="shared" ref="N59:N65" si="31">1-M59</f>
        <v>0.14100000000000001</v>
      </c>
      <c r="O59" s="103">
        <v>0.86119999999999997</v>
      </c>
      <c r="P59" s="103">
        <f t="shared" ref="P59:P65" si="32">1-O59</f>
        <v>0.13880000000000003</v>
      </c>
      <c r="Q59" s="103">
        <f t="shared" ref="Q59:Q65" si="33">1-R59</f>
        <v>0.85288520000000001</v>
      </c>
      <c r="R59" s="103">
        <v>0.14711479999999999</v>
      </c>
      <c r="S59" s="102"/>
      <c r="T59" s="102"/>
      <c r="U59" s="102"/>
      <c r="V59" s="102"/>
      <c r="W59" s="102"/>
      <c r="X59" s="102"/>
      <c r="Y59" s="102"/>
      <c r="Z59" s="102"/>
      <c r="AA59" s="103"/>
      <c r="AB59" s="103"/>
      <c r="AC59" s="103"/>
      <c r="AD59" s="103"/>
      <c r="AE59" s="103"/>
      <c r="AF59" s="103"/>
      <c r="AG59" s="103"/>
      <c r="AH59" s="103"/>
      <c r="AI59" s="102">
        <v>0.98899999999999999</v>
      </c>
      <c r="AJ59" s="102">
        <v>1.100000000000001E-2</v>
      </c>
      <c r="AL59" s="104">
        <v>39</v>
      </c>
      <c r="AM59" s="102">
        <v>5.5566106735889298E-2</v>
      </c>
      <c r="AN59" s="102">
        <f t="shared" si="0"/>
        <v>0.94443389326411076</v>
      </c>
      <c r="AO59" s="102">
        <v>8.6276902730411498E-2</v>
      </c>
      <c r="AP59" s="102">
        <f t="shared" si="1"/>
        <v>0.91372309726958845</v>
      </c>
      <c r="AQ59" s="102">
        <v>1.37438771289531E-2</v>
      </c>
      <c r="AR59" s="102">
        <f t="shared" si="2"/>
        <v>0.98625612287104691</v>
      </c>
      <c r="AS59" s="102">
        <f t="shared" si="9"/>
        <v>4.339136419543875E-2</v>
      </c>
      <c r="AT59" s="107">
        <f t="shared" si="9"/>
        <v>0.95660863580456135</v>
      </c>
      <c r="AU59" s="103">
        <v>5.4735574004428598E-2</v>
      </c>
      <c r="AV59" s="103">
        <f t="shared" si="10"/>
        <v>0.94526442599557137</v>
      </c>
      <c r="AW59" s="103">
        <v>7.3842955803841495E-2</v>
      </c>
      <c r="AX59" s="103">
        <f t="shared" si="11"/>
        <v>0.92615704419615852</v>
      </c>
      <c r="AY59" s="103">
        <v>1.4340344507051499E-2</v>
      </c>
      <c r="AZ59" s="103">
        <f t="shared" si="14"/>
        <v>0.98565965549294854</v>
      </c>
      <c r="BA59" s="103">
        <f t="shared" si="12"/>
        <v>4.0548466249500099E-2</v>
      </c>
      <c r="BB59" s="103">
        <f t="shared" si="12"/>
        <v>0.95945153375049985</v>
      </c>
      <c r="BC59" s="102">
        <v>5.62524182409792E-2</v>
      </c>
      <c r="BD59" s="102">
        <f t="shared" si="3"/>
        <v>0.94374758175902085</v>
      </c>
      <c r="BE59" s="102">
        <v>7.5851954479460998E-2</v>
      </c>
      <c r="BF59" s="102">
        <f t="shared" si="4"/>
        <v>0.92414804552053897</v>
      </c>
      <c r="BG59" s="102">
        <v>1.4004688794797399E-2</v>
      </c>
      <c r="BH59" s="102">
        <f t="shared" si="5"/>
        <v>0.98599531120520256</v>
      </c>
      <c r="BI59" s="102">
        <v>4.1326356030586382E-2</v>
      </c>
      <c r="BJ59" s="102">
        <v>0.95867364396941368</v>
      </c>
      <c r="BK59" s="103">
        <v>5.5274845830154497E-2</v>
      </c>
      <c r="BL59" s="103">
        <f t="shared" si="6"/>
        <v>0.94472515416984548</v>
      </c>
      <c r="BM59" s="103">
        <v>7.3844019475311495E-2</v>
      </c>
      <c r="BN59" s="103">
        <f t="shared" si="7"/>
        <v>0.9261559805246885</v>
      </c>
      <c r="BO59" s="103">
        <v>1.36498519367364E-2</v>
      </c>
      <c r="BP59" s="103">
        <f t="shared" si="8"/>
        <v>0.9863501480632636</v>
      </c>
      <c r="BQ59" s="103">
        <v>4.0398258577568284E-2</v>
      </c>
      <c r="BR59" s="103">
        <f t="shared" si="13"/>
        <v>0.95960174142243182</v>
      </c>
      <c r="BS59" s="108">
        <v>0.25198134590624599</v>
      </c>
      <c r="BT59" s="102">
        <v>0.74801865409375401</v>
      </c>
      <c r="BU59" s="91"/>
      <c r="BV59" s="86">
        <v>39</v>
      </c>
      <c r="BW59" s="124">
        <v>0.64300000000000002</v>
      </c>
      <c r="BX59" s="124">
        <v>0.35699999999999998</v>
      </c>
      <c r="BY59" s="124">
        <v>0.57499999999999996</v>
      </c>
      <c r="BZ59" s="124">
        <v>0.42499999999999999</v>
      </c>
      <c r="CA59" s="124">
        <v>0.60799999999999998</v>
      </c>
      <c r="CB59" s="124">
        <v>0.39200000000000002</v>
      </c>
      <c r="CC59" s="123">
        <v>0.48699999999999999</v>
      </c>
      <c r="CD59" s="123">
        <v>0.51300000000000001</v>
      </c>
      <c r="CE59" s="123">
        <v>0.42099999999999999</v>
      </c>
      <c r="CF59" s="123">
        <v>0.57899999999999996</v>
      </c>
      <c r="CG59" s="123">
        <v>0.45300000000000001</v>
      </c>
      <c r="CH59" s="123">
        <v>0.54700000000000004</v>
      </c>
      <c r="CI59" s="1"/>
      <c r="CJ59" s="1"/>
      <c r="CK59" s="1"/>
      <c r="CL59" s="1"/>
      <c r="CM59" s="1"/>
      <c r="CN59" s="1"/>
      <c r="CP59" s="39"/>
      <c r="CR59" s="39"/>
      <c r="CS59" s="92"/>
      <c r="CT59" s="92"/>
    </row>
    <row r="60" spans="2:98" x14ac:dyDescent="0.25">
      <c r="B60" s="104">
        <v>8000</v>
      </c>
      <c r="C60" s="102">
        <v>0.84199999999999997</v>
      </c>
      <c r="D60" s="102">
        <f t="shared" si="27"/>
        <v>0.15800000000000003</v>
      </c>
      <c r="E60" s="102">
        <v>0.85899999999999999</v>
      </c>
      <c r="F60" s="102">
        <f t="shared" si="28"/>
        <v>0.14100000000000001</v>
      </c>
      <c r="G60" s="102">
        <v>0.873</v>
      </c>
      <c r="H60" s="102">
        <v>0.127</v>
      </c>
      <c r="I60" s="102">
        <f t="shared" si="29"/>
        <v>0.86042400000000008</v>
      </c>
      <c r="J60" s="102">
        <v>0.13957599999999992</v>
      </c>
      <c r="K60" s="103">
        <v>0.87490000000000001</v>
      </c>
      <c r="L60" s="103">
        <f t="shared" si="30"/>
        <v>0.12509999999999999</v>
      </c>
      <c r="M60" s="103">
        <v>0.89339999999999997</v>
      </c>
      <c r="N60" s="103">
        <f t="shared" si="31"/>
        <v>0.10660000000000003</v>
      </c>
      <c r="O60" s="103">
        <v>0.89559999999999995</v>
      </c>
      <c r="P60" s="103">
        <f t="shared" si="32"/>
        <v>0.10440000000000005</v>
      </c>
      <c r="Q60" s="103">
        <f t="shared" si="33"/>
        <v>0.88887519999999998</v>
      </c>
      <c r="R60" s="103">
        <v>0.11112480000000002</v>
      </c>
      <c r="S60" s="102"/>
      <c r="T60" s="102"/>
      <c r="U60" s="102"/>
      <c r="V60" s="102"/>
      <c r="W60" s="102"/>
      <c r="X60" s="102"/>
      <c r="Y60" s="102"/>
      <c r="Z60" s="102"/>
      <c r="AA60" s="103"/>
      <c r="AB60" s="103"/>
      <c r="AC60" s="103"/>
      <c r="AD60" s="103"/>
      <c r="AE60" s="103"/>
      <c r="AF60" s="103"/>
      <c r="AG60" s="103"/>
      <c r="AH60" s="103"/>
      <c r="AI60" s="102">
        <v>0.99</v>
      </c>
      <c r="AJ60" s="102">
        <v>1.0000000000000009E-2</v>
      </c>
      <c r="AL60" s="104">
        <v>40</v>
      </c>
      <c r="AM60" s="102">
        <v>5.6399999999998597E-2</v>
      </c>
      <c r="AN60" s="102">
        <f t="shared" si="0"/>
        <v>0.94360000000000144</v>
      </c>
      <c r="AO60" s="102">
        <v>8.7500000000007197E-2</v>
      </c>
      <c r="AP60" s="102">
        <f t="shared" si="1"/>
        <v>0.91249999999999276</v>
      </c>
      <c r="AQ60" s="102">
        <v>1.41000000000151E-2</v>
      </c>
      <c r="AR60" s="102">
        <f t="shared" si="2"/>
        <v>0.9858999999999849</v>
      </c>
      <c r="AS60" s="102">
        <f t="shared" si="9"/>
        <v>4.4095000000008169E-2</v>
      </c>
      <c r="AT60" s="107">
        <f t="shared" si="9"/>
        <v>0.9559049999999919</v>
      </c>
      <c r="AU60" s="103">
        <v>5.5600000000047098E-2</v>
      </c>
      <c r="AV60" s="103">
        <f t="shared" si="10"/>
        <v>0.94439999999995294</v>
      </c>
      <c r="AW60" s="103">
        <v>7.5100000000000597E-2</v>
      </c>
      <c r="AX60" s="103">
        <f t="shared" si="11"/>
        <v>0.92489999999999939</v>
      </c>
      <c r="AY60" s="103">
        <v>1.47121108483644E-2</v>
      </c>
      <c r="AZ60" s="103">
        <f t="shared" si="14"/>
        <v>0.98528788915163557</v>
      </c>
      <c r="BA60" s="103">
        <f t="shared" si="12"/>
        <v>4.1276570990262357E-2</v>
      </c>
      <c r="BB60" s="103">
        <f t="shared" si="12"/>
        <v>0.95872342900973762</v>
      </c>
      <c r="BC60" s="102">
        <v>5.7000000000654701E-2</v>
      </c>
      <c r="BD60" s="102">
        <f t="shared" si="3"/>
        <v>0.94299999999934525</v>
      </c>
      <c r="BE60" s="102">
        <v>7.7000000000160607E-2</v>
      </c>
      <c r="BF60" s="102">
        <f t="shared" si="4"/>
        <v>0.92299999999983939</v>
      </c>
      <c r="BG60" s="102">
        <v>1.4373810243495801E-2</v>
      </c>
      <c r="BH60" s="102">
        <f t="shared" si="5"/>
        <v>0.98562618975650418</v>
      </c>
      <c r="BI60" s="102">
        <v>4.1991952712247968E-2</v>
      </c>
      <c r="BJ60" s="102">
        <v>0.95800804728775191</v>
      </c>
      <c r="BK60" s="103">
        <v>5.6000000000044098E-2</v>
      </c>
      <c r="BL60" s="103">
        <f t="shared" si="6"/>
        <v>0.94399999999995587</v>
      </c>
      <c r="BM60" s="103">
        <v>7.5000000000001205E-2</v>
      </c>
      <c r="BN60" s="103">
        <f t="shared" si="7"/>
        <v>0.92499999999999882</v>
      </c>
      <c r="BO60" s="103">
        <v>1.40000000000011E-2</v>
      </c>
      <c r="BP60" s="103">
        <f t="shared" si="8"/>
        <v>0.98599999999999888</v>
      </c>
      <c r="BQ60" s="103">
        <v>4.1050000000014457E-2</v>
      </c>
      <c r="BR60" s="103">
        <f t="shared" si="13"/>
        <v>0.95894999999998554</v>
      </c>
      <c r="BS60" s="108">
        <v>0.25700000000013301</v>
      </c>
      <c r="BT60" s="102">
        <v>0.74299999999986699</v>
      </c>
      <c r="BU60" s="91"/>
      <c r="BV60" s="86">
        <v>40</v>
      </c>
      <c r="BW60" s="124">
        <v>0.65100000000000002</v>
      </c>
      <c r="BX60" s="124">
        <v>0.34899999999999998</v>
      </c>
      <c r="BY60" s="124">
        <v>0.58299999999999996</v>
      </c>
      <c r="BZ60" s="124">
        <v>0.41699999999999998</v>
      </c>
      <c r="CA60" s="124">
        <v>0.61599999999999999</v>
      </c>
      <c r="CB60" s="124">
        <v>0.38300000000000001</v>
      </c>
      <c r="CC60" s="123">
        <v>0.498</v>
      </c>
      <c r="CD60" s="123">
        <v>0.502</v>
      </c>
      <c r="CE60" s="123">
        <v>0.433</v>
      </c>
      <c r="CF60" s="123">
        <v>0.56699999999999995</v>
      </c>
      <c r="CG60" s="123">
        <v>0.46500000000000002</v>
      </c>
      <c r="CH60" s="123">
        <v>0.53500000000000003</v>
      </c>
      <c r="CI60" s="1"/>
      <c r="CJ60" s="1"/>
      <c r="CK60" s="1"/>
      <c r="CL60" s="1"/>
      <c r="CM60" s="1"/>
      <c r="CN60" s="1"/>
      <c r="CP60" s="39"/>
      <c r="CR60" s="39"/>
      <c r="CS60" s="92"/>
      <c r="CT60" s="92"/>
    </row>
    <row r="61" spans="2:98" x14ac:dyDescent="0.25">
      <c r="B61" s="104">
        <v>10000</v>
      </c>
      <c r="C61" s="102">
        <v>0.86599999999999999</v>
      </c>
      <c r="D61" s="102">
        <f t="shared" si="27"/>
        <v>0.13400000000000001</v>
      </c>
      <c r="E61" s="102">
        <v>0.879</v>
      </c>
      <c r="F61" s="102">
        <f t="shared" si="28"/>
        <v>0.121</v>
      </c>
      <c r="G61" s="102">
        <v>0.89600000000000002</v>
      </c>
      <c r="H61" s="102">
        <v>0.10399999999999998</v>
      </c>
      <c r="I61" s="102">
        <f t="shared" si="29"/>
        <v>0.88302199999999997</v>
      </c>
      <c r="J61" s="102">
        <v>0.11697800000000003</v>
      </c>
      <c r="K61" s="103">
        <v>0.89929999999999999</v>
      </c>
      <c r="L61" s="103">
        <f t="shared" si="30"/>
        <v>0.10070000000000001</v>
      </c>
      <c r="M61" s="103">
        <v>0.91439999999999999</v>
      </c>
      <c r="N61" s="103">
        <f t="shared" si="31"/>
        <v>8.5600000000000009E-2</v>
      </c>
      <c r="O61" s="103">
        <v>0.9163</v>
      </c>
      <c r="P61" s="103">
        <f t="shared" si="32"/>
        <v>8.3699999999999997E-2</v>
      </c>
      <c r="Q61" s="103">
        <f t="shared" si="33"/>
        <v>0.91075539999999999</v>
      </c>
      <c r="R61" s="103">
        <v>8.9244600000000007E-2</v>
      </c>
      <c r="S61" s="102"/>
      <c r="T61" s="102"/>
      <c r="U61" s="102"/>
      <c r="V61" s="102"/>
      <c r="W61" s="102"/>
      <c r="X61" s="102"/>
      <c r="Y61" s="102"/>
      <c r="Z61" s="102"/>
      <c r="AA61" s="103"/>
      <c r="AB61" s="103"/>
      <c r="AC61" s="103"/>
      <c r="AD61" s="103"/>
      <c r="AE61" s="103"/>
      <c r="AF61" s="103"/>
      <c r="AG61" s="103"/>
      <c r="AH61" s="103"/>
      <c r="AI61" s="102">
        <v>0.99199999999999999</v>
      </c>
      <c r="AJ61" s="102">
        <v>8.0000000000000071E-3</v>
      </c>
      <c r="AL61" s="104">
        <v>41</v>
      </c>
      <c r="AM61" s="102">
        <v>5.7222787993786398E-2</v>
      </c>
      <c r="AN61" s="102">
        <f t="shared" si="0"/>
        <v>0.94277721200621356</v>
      </c>
      <c r="AO61" s="102">
        <v>8.8704613645421398E-2</v>
      </c>
      <c r="AP61" s="102">
        <f t="shared" si="1"/>
        <v>0.91129538635457863</v>
      </c>
      <c r="AQ61" s="102">
        <v>1.44582131515385E-2</v>
      </c>
      <c r="AR61" s="102">
        <f t="shared" si="2"/>
        <v>0.9855417868484615</v>
      </c>
      <c r="AS61" s="102">
        <f t="shared" si="9"/>
        <v>4.4791903466228418E-2</v>
      </c>
      <c r="AT61" s="107">
        <f t="shared" si="9"/>
        <v>0.9552080965337717</v>
      </c>
      <c r="AU61" s="103">
        <v>5.6453497724119499E-2</v>
      </c>
      <c r="AV61" s="103">
        <f t="shared" si="10"/>
        <v>0.94354650227588055</v>
      </c>
      <c r="AW61" s="103">
        <v>7.6340543045607903E-2</v>
      </c>
      <c r="AX61" s="103">
        <f t="shared" si="11"/>
        <v>0.92365945695439211</v>
      </c>
      <c r="AY61" s="103">
        <v>1.5084057873536399E-2</v>
      </c>
      <c r="AZ61" s="103">
        <f t="shared" si="14"/>
        <v>0.98491594212646361</v>
      </c>
      <c r="BA61" s="103">
        <f t="shared" si="12"/>
        <v>4.1997575816793607E-2</v>
      </c>
      <c r="BB61" s="103">
        <f t="shared" si="12"/>
        <v>0.95800242418320636</v>
      </c>
      <c r="BC61" s="102">
        <v>5.7753233733768797E-2</v>
      </c>
      <c r="BD61" s="102">
        <f t="shared" si="3"/>
        <v>0.94224676626623116</v>
      </c>
      <c r="BE61" s="102">
        <v>7.8135499312627907E-2</v>
      </c>
      <c r="BF61" s="102">
        <f t="shared" si="4"/>
        <v>0.92186450068737213</v>
      </c>
      <c r="BG61" s="102">
        <v>1.47430224226833E-2</v>
      </c>
      <c r="BH61" s="102">
        <f t="shared" si="5"/>
        <v>0.98525697757731667</v>
      </c>
      <c r="BI61" s="102">
        <v>4.2656457613807069E-2</v>
      </c>
      <c r="BJ61" s="102">
        <v>0.9573435423861929</v>
      </c>
      <c r="BK61" s="103">
        <v>5.6724475203923597E-2</v>
      </c>
      <c r="BL61" s="103">
        <f t="shared" si="6"/>
        <v>0.94327552479607646</v>
      </c>
      <c r="BM61" s="103">
        <v>7.6153984095355703E-2</v>
      </c>
      <c r="BN61" s="103">
        <f t="shared" si="7"/>
        <v>0.92384601590464432</v>
      </c>
      <c r="BO61" s="103">
        <v>1.43501743975644E-2</v>
      </c>
      <c r="BP61" s="103">
        <f t="shared" si="8"/>
        <v>0.98564982560243564</v>
      </c>
      <c r="BQ61" s="103">
        <v>4.1701083878027755E-2</v>
      </c>
      <c r="BR61" s="103">
        <f t="shared" si="13"/>
        <v>0.95829891612197238</v>
      </c>
      <c r="BS61" s="108">
        <v>0.26198824536257004</v>
      </c>
      <c r="BT61" s="102">
        <v>0.73801175463742996</v>
      </c>
      <c r="BU61" s="91"/>
      <c r="BV61" s="86">
        <v>41</v>
      </c>
      <c r="BW61" s="124">
        <v>0.65900000000000003</v>
      </c>
      <c r="BX61" s="124">
        <v>0.34100000000000003</v>
      </c>
      <c r="BY61" s="124">
        <v>0.59199999999999997</v>
      </c>
      <c r="BZ61" s="124">
        <v>0.40799999999999997</v>
      </c>
      <c r="CA61" s="124">
        <v>0.624</v>
      </c>
      <c r="CB61" s="124">
        <v>0.375</v>
      </c>
      <c r="CC61" s="123">
        <v>0.50800000000000001</v>
      </c>
      <c r="CD61" s="123">
        <v>0.49199999999999999</v>
      </c>
      <c r="CE61" s="123">
        <v>0.44400000000000001</v>
      </c>
      <c r="CF61" s="123">
        <v>0.55600000000000005</v>
      </c>
      <c r="CG61" s="123">
        <v>0.47499999999999998</v>
      </c>
      <c r="CH61" s="123">
        <v>0.52500000000000002</v>
      </c>
      <c r="CI61" s="1"/>
      <c r="CJ61" s="1"/>
      <c r="CK61" s="1"/>
      <c r="CL61" s="1"/>
      <c r="CM61" s="1"/>
      <c r="CN61" s="1"/>
      <c r="CP61" s="39"/>
      <c r="CR61" s="39"/>
      <c r="CS61" s="92"/>
      <c r="CT61" s="92"/>
    </row>
    <row r="62" spans="2:98" x14ac:dyDescent="0.25">
      <c r="B62" s="104">
        <v>12000</v>
      </c>
      <c r="C62" s="102"/>
      <c r="D62" s="102"/>
      <c r="E62" s="102"/>
      <c r="F62" s="102"/>
      <c r="G62" s="102"/>
      <c r="H62" s="102"/>
      <c r="I62" s="102"/>
      <c r="J62" s="102"/>
      <c r="K62" s="103">
        <v>0.91579999999999995</v>
      </c>
      <c r="L62" s="103">
        <f t="shared" si="30"/>
        <v>8.4200000000000053E-2</v>
      </c>
      <c r="M62" s="103">
        <v>0.92849999999999999</v>
      </c>
      <c r="N62" s="103">
        <f t="shared" si="31"/>
        <v>7.1500000000000008E-2</v>
      </c>
      <c r="O62" s="103">
        <v>0.93020000000000003</v>
      </c>
      <c r="P62" s="103">
        <f t="shared" si="32"/>
        <v>6.9799999999999973E-2</v>
      </c>
      <c r="Q62" s="103">
        <f t="shared" si="33"/>
        <v>0.92548220000000003</v>
      </c>
      <c r="R62" s="103">
        <v>7.4517799999999967E-2</v>
      </c>
      <c r="S62" s="102"/>
      <c r="T62" s="102"/>
      <c r="U62" s="102"/>
      <c r="V62" s="102"/>
      <c r="W62" s="102"/>
      <c r="X62" s="102"/>
      <c r="Y62" s="102"/>
      <c r="Z62" s="102"/>
      <c r="AA62" s="103"/>
      <c r="AB62" s="103"/>
      <c r="AC62" s="103"/>
      <c r="AD62" s="103"/>
      <c r="AE62" s="103"/>
      <c r="AF62" s="103"/>
      <c r="AG62" s="103"/>
      <c r="AH62" s="103"/>
      <c r="AI62" s="102"/>
      <c r="AJ62" s="102"/>
      <c r="AL62" s="104">
        <v>42</v>
      </c>
      <c r="AM62" s="102">
        <v>5.8034897708902897E-2</v>
      </c>
      <c r="AN62" s="102">
        <f t="shared" si="0"/>
        <v>0.94196510229109709</v>
      </c>
      <c r="AO62" s="102">
        <v>8.9891304343289902E-2</v>
      </c>
      <c r="AP62" s="102">
        <f t="shared" si="1"/>
        <v>0.91010869565671015</v>
      </c>
      <c r="AQ62" s="102">
        <v>1.48181429043524E-2</v>
      </c>
      <c r="AR62" s="102">
        <f t="shared" si="2"/>
        <v>0.98518185709564765</v>
      </c>
      <c r="AS62" s="102">
        <f t="shared" si="9"/>
        <v>4.5482164024718677E-2</v>
      </c>
      <c r="AT62" s="107">
        <f t="shared" si="9"/>
        <v>0.95451783597528128</v>
      </c>
      <c r="AU62" s="103">
        <v>5.7296478379148703E-2</v>
      </c>
      <c r="AV62" s="103">
        <f t="shared" si="10"/>
        <v>0.94270352162085125</v>
      </c>
      <c r="AW62" s="103">
        <v>7.7565063264727604E-2</v>
      </c>
      <c r="AX62" s="103">
        <f t="shared" si="11"/>
        <v>0.92243493673527244</v>
      </c>
      <c r="AY62" s="103">
        <v>1.5456183764543E-2</v>
      </c>
      <c r="AZ62" s="103">
        <f t="shared" si="14"/>
        <v>0.98454381623545695</v>
      </c>
      <c r="BA62" s="103">
        <f t="shared" si="12"/>
        <v>4.2711717380113229E-2</v>
      </c>
      <c r="BB62" s="103">
        <f t="shared" si="12"/>
        <v>0.95728828261988674</v>
      </c>
      <c r="BC62" s="102">
        <v>5.8511969492043701E-2</v>
      </c>
      <c r="BD62" s="102">
        <f t="shared" si="3"/>
        <v>0.94148803050795626</v>
      </c>
      <c r="BE62" s="102">
        <v>7.9259295289660803E-2</v>
      </c>
      <c r="BF62" s="102">
        <f t="shared" si="4"/>
        <v>0.9207407047103392</v>
      </c>
      <c r="BG62" s="102">
        <v>1.51123255095361E-2</v>
      </c>
      <c r="BH62" s="102">
        <f t="shared" si="5"/>
        <v>0.98488767449046388</v>
      </c>
      <c r="BI62" s="102">
        <v>4.3320018193542142E-2</v>
      </c>
      <c r="BJ62" s="102">
        <v>0.95667998180645786</v>
      </c>
      <c r="BK62" s="103">
        <v>5.7448533668487602E-2</v>
      </c>
      <c r="BL62" s="103">
        <f t="shared" si="6"/>
        <v>0.94255146633151243</v>
      </c>
      <c r="BM62" s="103">
        <v>7.73060318019064E-2</v>
      </c>
      <c r="BN62" s="103">
        <f t="shared" si="7"/>
        <v>0.92269396819809357</v>
      </c>
      <c r="BO62" s="103">
        <v>1.47003699328774E-2</v>
      </c>
      <c r="BP62" s="103">
        <f t="shared" si="8"/>
        <v>0.98529963006712262</v>
      </c>
      <c r="BQ62" s="103">
        <v>4.2351602920793235E-2</v>
      </c>
      <c r="BR62" s="103">
        <f t="shared" si="13"/>
        <v>0.95764839707920668</v>
      </c>
      <c r="BS62" s="108">
        <v>0.26694374152611</v>
      </c>
      <c r="BT62" s="102">
        <v>0.73305625847389</v>
      </c>
      <c r="BU62" s="91"/>
      <c r="BV62" s="86">
        <v>42</v>
      </c>
      <c r="BW62" s="124">
        <v>0.66700000000000004</v>
      </c>
      <c r="BX62" s="124">
        <v>0.33300000000000002</v>
      </c>
      <c r="BY62" s="124">
        <v>0.6</v>
      </c>
      <c r="BZ62" s="124">
        <v>0.4</v>
      </c>
      <c r="CA62" s="124">
        <v>0.63200000000000001</v>
      </c>
      <c r="CB62" s="124">
        <v>0.36799999999999999</v>
      </c>
      <c r="CC62" s="123">
        <v>0.51800000000000002</v>
      </c>
      <c r="CD62" s="123">
        <v>0.48199999999999998</v>
      </c>
      <c r="CE62" s="123">
        <v>0.45500000000000002</v>
      </c>
      <c r="CF62" s="123">
        <v>0.54500000000000004</v>
      </c>
      <c r="CG62" s="123">
        <v>0.48599999999999999</v>
      </c>
      <c r="CH62" s="123">
        <v>0.51400000000000001</v>
      </c>
      <c r="CI62" s="1"/>
      <c r="CJ62" s="1"/>
      <c r="CK62" s="1"/>
      <c r="CL62" s="1"/>
      <c r="CM62" s="1"/>
      <c r="CN62" s="1"/>
      <c r="CP62" s="39"/>
      <c r="CR62" s="39"/>
      <c r="CS62" s="92"/>
      <c r="CT62" s="92"/>
    </row>
    <row r="63" spans="2:98" x14ac:dyDescent="0.25">
      <c r="B63" s="104">
        <v>16000</v>
      </c>
      <c r="C63" s="102"/>
      <c r="D63" s="102"/>
      <c r="E63" s="102"/>
      <c r="F63" s="102"/>
      <c r="G63" s="102"/>
      <c r="H63" s="102"/>
      <c r="I63" s="102"/>
      <c r="J63" s="102"/>
      <c r="K63" s="103">
        <v>0.93659999999999999</v>
      </c>
      <c r="L63" s="103">
        <f t="shared" si="30"/>
        <v>6.3400000000000012E-2</v>
      </c>
      <c r="M63" s="103">
        <v>0.94630000000000003</v>
      </c>
      <c r="N63" s="103">
        <f t="shared" si="31"/>
        <v>5.369999999999997E-2</v>
      </c>
      <c r="O63" s="103">
        <v>0.9476</v>
      </c>
      <c r="P63" s="103">
        <f t="shared" si="32"/>
        <v>5.2400000000000002E-2</v>
      </c>
      <c r="Q63" s="103">
        <f t="shared" si="33"/>
        <v>0.94399580000000005</v>
      </c>
      <c r="R63" s="103">
        <v>5.6004199999999948E-2</v>
      </c>
      <c r="S63" s="102"/>
      <c r="T63" s="102"/>
      <c r="U63" s="102"/>
      <c r="V63" s="102"/>
      <c r="W63" s="102"/>
      <c r="X63" s="102"/>
      <c r="Y63" s="102"/>
      <c r="Z63" s="102"/>
      <c r="AA63" s="103"/>
      <c r="AB63" s="103"/>
      <c r="AC63" s="103"/>
      <c r="AD63" s="103"/>
      <c r="AE63" s="103"/>
      <c r="AF63" s="103"/>
      <c r="AG63" s="103"/>
      <c r="AH63" s="103"/>
      <c r="AI63" s="102"/>
      <c r="AJ63" s="102"/>
      <c r="AL63" s="104">
        <v>43</v>
      </c>
      <c r="AM63" s="102">
        <v>5.8836767833701002E-2</v>
      </c>
      <c r="AN63" s="102">
        <f t="shared" si="0"/>
        <v>0.94116323216629905</v>
      </c>
      <c r="AO63" s="102">
        <v>9.1060575395157897E-2</v>
      </c>
      <c r="AP63" s="102">
        <f t="shared" si="1"/>
        <v>0.90893942460484212</v>
      </c>
      <c r="AQ63" s="102">
        <v>1.51792944370122E-2</v>
      </c>
      <c r="AR63" s="102">
        <f t="shared" si="2"/>
        <v>0.98482070556298784</v>
      </c>
      <c r="AS63" s="102">
        <f t="shared" si="9"/>
        <v>4.6165805810359242E-2</v>
      </c>
      <c r="AT63" s="107">
        <f t="shared" si="9"/>
        <v>0.95383419418964088</v>
      </c>
      <c r="AU63" s="103">
        <v>5.81292299376229E-2</v>
      </c>
      <c r="AV63" s="103">
        <f t="shared" si="10"/>
        <v>0.94187077006237707</v>
      </c>
      <c r="AW63" s="103">
        <v>7.8774028618868994E-2</v>
      </c>
      <c r="AX63" s="103">
        <f t="shared" si="11"/>
        <v>0.92122597138113105</v>
      </c>
      <c r="AY63" s="103">
        <v>1.5828486048119698E-2</v>
      </c>
      <c r="AZ63" s="103">
        <f t="shared" si="14"/>
        <v>0.98417151395188029</v>
      </c>
      <c r="BA63" s="103">
        <f t="shared" si="12"/>
        <v>4.3419191445138026E-2</v>
      </c>
      <c r="BB63" s="103">
        <f t="shared" si="12"/>
        <v>0.95658080855486194</v>
      </c>
      <c r="BC63" s="102">
        <v>5.9275233539125102E-2</v>
      </c>
      <c r="BD63" s="102">
        <f t="shared" si="3"/>
        <v>0.94072476646087488</v>
      </c>
      <c r="BE63" s="102">
        <v>8.0371838499226703E-2</v>
      </c>
      <c r="BF63" s="102">
        <f t="shared" si="4"/>
        <v>0.91962816150077331</v>
      </c>
      <c r="BG63" s="102">
        <v>1.54817192646184E-2</v>
      </c>
      <c r="BH63" s="102">
        <f t="shared" si="5"/>
        <v>0.98451828073538161</v>
      </c>
      <c r="BI63" s="102">
        <v>4.3982436113675388E-2</v>
      </c>
      <c r="BJ63" s="102">
        <v>0.95601756388632464</v>
      </c>
      <c r="BK63" s="103">
        <v>5.8171815460746797E-2</v>
      </c>
      <c r="BL63" s="103">
        <f t="shared" si="6"/>
        <v>0.94182818453925321</v>
      </c>
      <c r="BM63" s="103">
        <v>7.8455518761728293E-2</v>
      </c>
      <c r="BN63" s="103">
        <f t="shared" si="7"/>
        <v>0.92154448123827171</v>
      </c>
      <c r="BO63" s="103">
        <v>1.50505800233754E-2</v>
      </c>
      <c r="BP63" s="103">
        <f t="shared" si="8"/>
        <v>0.98494941997662455</v>
      </c>
      <c r="BQ63" s="103">
        <v>4.3001298918781697E-2</v>
      </c>
      <c r="BR63" s="103">
        <f t="shared" si="13"/>
        <v>0.95699870108121821</v>
      </c>
      <c r="BS63" s="108">
        <v>0.27186308232680001</v>
      </c>
      <c r="BT63" s="102">
        <v>0.72813691767319999</v>
      </c>
      <c r="BU63" s="91"/>
      <c r="BV63" s="86">
        <v>43</v>
      </c>
      <c r="BW63" s="124">
        <v>0.67400000000000004</v>
      </c>
      <c r="BX63" s="124">
        <v>0.32600000000000001</v>
      </c>
      <c r="BY63" s="124">
        <v>0.60699999999999998</v>
      </c>
      <c r="BZ63" s="124">
        <v>0.39300000000000002</v>
      </c>
      <c r="CA63" s="124">
        <v>0.64</v>
      </c>
      <c r="CB63" s="124">
        <v>0.36</v>
      </c>
      <c r="CC63" s="123">
        <v>0.52800000000000002</v>
      </c>
      <c r="CD63" s="123">
        <v>0.47199999999999998</v>
      </c>
      <c r="CE63" s="123">
        <v>0.46500000000000002</v>
      </c>
      <c r="CF63" s="123">
        <v>0.53500000000000003</v>
      </c>
      <c r="CG63" s="123">
        <v>0.496</v>
      </c>
      <c r="CH63" s="123">
        <v>0.504</v>
      </c>
      <c r="CI63" s="1"/>
      <c r="CJ63" s="1"/>
      <c r="CK63" s="1"/>
      <c r="CL63" s="1"/>
      <c r="CM63" s="1"/>
      <c r="CN63" s="1"/>
      <c r="CP63" s="39"/>
      <c r="CR63" s="39"/>
      <c r="CS63" s="92"/>
      <c r="CT63" s="92"/>
    </row>
    <row r="64" spans="2:98" x14ac:dyDescent="0.25">
      <c r="B64" s="104">
        <v>20000</v>
      </c>
      <c r="C64" s="102"/>
      <c r="D64" s="102"/>
      <c r="E64" s="102"/>
      <c r="F64" s="102"/>
      <c r="G64" s="102"/>
      <c r="H64" s="102"/>
      <c r="I64" s="102"/>
      <c r="J64" s="102"/>
      <c r="K64" s="103">
        <v>0.94920000000000004</v>
      </c>
      <c r="L64" s="103">
        <f t="shared" si="30"/>
        <v>5.0799999999999956E-2</v>
      </c>
      <c r="M64" s="103">
        <v>0.95699999999999996</v>
      </c>
      <c r="N64" s="103">
        <f t="shared" si="31"/>
        <v>4.3000000000000038E-2</v>
      </c>
      <c r="O64" s="103">
        <v>0.95809999999999995</v>
      </c>
      <c r="P64" s="103">
        <f t="shared" si="32"/>
        <v>4.1900000000000048E-2</v>
      </c>
      <c r="Q64" s="103">
        <f t="shared" si="33"/>
        <v>0.95517260000000004</v>
      </c>
      <c r="R64" s="103">
        <v>4.4827399999999962E-2</v>
      </c>
      <c r="S64" s="102"/>
      <c r="T64" s="102"/>
      <c r="U64" s="102"/>
      <c r="V64" s="102"/>
      <c r="W64" s="102"/>
      <c r="X64" s="102"/>
      <c r="Y64" s="102"/>
      <c r="Z64" s="102"/>
      <c r="AA64" s="103"/>
      <c r="AB64" s="103"/>
      <c r="AC64" s="103"/>
      <c r="AD64" s="103"/>
      <c r="AE64" s="103"/>
      <c r="AF64" s="103"/>
      <c r="AG64" s="103"/>
      <c r="AH64" s="103"/>
      <c r="AI64" s="102"/>
      <c r="AJ64" s="102"/>
      <c r="AL64" s="104">
        <v>44</v>
      </c>
      <c r="AM64" s="102">
        <v>5.96288370565334E-2</v>
      </c>
      <c r="AN64" s="102">
        <f t="shared" si="0"/>
        <v>0.94037116294346657</v>
      </c>
      <c r="AO64" s="102">
        <v>9.2212930102570201E-2</v>
      </c>
      <c r="AP64" s="102">
        <f t="shared" si="1"/>
        <v>0.90778706989742974</v>
      </c>
      <c r="AQ64" s="102">
        <v>1.55411729280734E-2</v>
      </c>
      <c r="AR64" s="102">
        <f t="shared" si="2"/>
        <v>0.98445882707192656</v>
      </c>
      <c r="AS64" s="102">
        <f t="shared" si="9"/>
        <v>4.6842852958030264E-2</v>
      </c>
      <c r="AT64" s="107">
        <f t="shared" si="9"/>
        <v>0.95315714704196974</v>
      </c>
      <c r="AU64" s="103">
        <v>5.8952040372030702E-2</v>
      </c>
      <c r="AV64" s="103">
        <f t="shared" si="10"/>
        <v>0.94104795962796928</v>
      </c>
      <c r="AW64" s="103">
        <v>7.9967907069541294E-2</v>
      </c>
      <c r="AX64" s="103">
        <f t="shared" si="11"/>
        <v>0.92003209293045873</v>
      </c>
      <c r="AY64" s="103">
        <v>1.62009622510021E-2</v>
      </c>
      <c r="AZ64" s="103">
        <f t="shared" si="14"/>
        <v>0.98379903774899791</v>
      </c>
      <c r="BA64" s="103">
        <f t="shared" si="12"/>
        <v>4.4120193776784986E-2</v>
      </c>
      <c r="BB64" s="103">
        <f t="shared" si="12"/>
        <v>0.955879806223215</v>
      </c>
      <c r="BC64" s="102">
        <v>6.0042052138658999E-2</v>
      </c>
      <c r="BD64" s="102">
        <f t="shared" si="3"/>
        <v>0.93995794786134101</v>
      </c>
      <c r="BE64" s="102">
        <v>8.1473579509293306E-2</v>
      </c>
      <c r="BF64" s="102">
        <f t="shared" si="4"/>
        <v>0.91852642049070665</v>
      </c>
      <c r="BG64" s="102">
        <v>1.5851203448494201E-2</v>
      </c>
      <c r="BH64" s="102">
        <f t="shared" si="5"/>
        <v>0.98414879655150578</v>
      </c>
      <c r="BI64" s="102">
        <v>4.4643513036429085E-2</v>
      </c>
      <c r="BJ64" s="102">
        <v>0.95535648696357101</v>
      </c>
      <c r="BK64" s="103">
        <v>5.8893960647711997E-2</v>
      </c>
      <c r="BL64" s="103">
        <f t="shared" si="6"/>
        <v>0.94110603935228798</v>
      </c>
      <c r="BM64" s="103">
        <v>7.9601820616896607E-2</v>
      </c>
      <c r="BN64" s="103">
        <f t="shared" si="7"/>
        <v>0.92039817938310342</v>
      </c>
      <c r="BO64" s="103">
        <v>1.54007980864938E-2</v>
      </c>
      <c r="BP64" s="103">
        <f t="shared" si="8"/>
        <v>0.98459920191350625</v>
      </c>
      <c r="BQ64" s="103">
        <v>4.3649913662464082E-2</v>
      </c>
      <c r="BR64" s="103">
        <f t="shared" si="13"/>
        <v>0.95635008633753604</v>
      </c>
      <c r="BS64" s="108">
        <v>0.27674286160068795</v>
      </c>
      <c r="BT64" s="102">
        <v>0.72325713839931205</v>
      </c>
      <c r="BU64" s="91"/>
      <c r="BV64" s="86">
        <v>44</v>
      </c>
      <c r="BW64" s="124">
        <v>0.68100000000000005</v>
      </c>
      <c r="BX64" s="124">
        <v>0.31900000000000001</v>
      </c>
      <c r="BY64" s="124">
        <v>0.61499999999999999</v>
      </c>
      <c r="BZ64" s="124">
        <v>0.38500000000000001</v>
      </c>
      <c r="CA64" s="124">
        <v>0.64700000000000002</v>
      </c>
      <c r="CB64" s="124">
        <v>0.35299999999999998</v>
      </c>
      <c r="CC64" s="123">
        <v>0.53700000000000003</v>
      </c>
      <c r="CD64" s="123">
        <v>0.46300000000000002</v>
      </c>
      <c r="CE64" s="123">
        <v>0.47499999999999998</v>
      </c>
      <c r="CF64" s="123">
        <v>0.52500000000000002</v>
      </c>
      <c r="CG64" s="123">
        <v>0.505</v>
      </c>
      <c r="CH64" s="123">
        <v>0.495</v>
      </c>
      <c r="CI64" s="1"/>
      <c r="CJ64" s="1"/>
      <c r="CK64" s="1"/>
      <c r="CL64" s="1"/>
      <c r="CM64" s="1"/>
      <c r="CN64" s="1"/>
      <c r="CP64" s="39"/>
      <c r="CR64" s="39"/>
      <c r="CS64" s="92"/>
      <c r="CT64" s="92"/>
    </row>
    <row r="65" spans="2:98" x14ac:dyDescent="0.25">
      <c r="B65" s="104">
        <v>40000</v>
      </c>
      <c r="C65" s="102"/>
      <c r="D65" s="102"/>
      <c r="E65" s="102"/>
      <c r="F65" s="102"/>
      <c r="G65" s="102"/>
      <c r="H65" s="102"/>
      <c r="I65" s="102"/>
      <c r="J65" s="102"/>
      <c r="K65" s="103">
        <v>0.97460000000000002</v>
      </c>
      <c r="L65" s="103">
        <f t="shared" si="30"/>
        <v>2.5399999999999978E-2</v>
      </c>
      <c r="M65" s="103">
        <v>0.97850000000000004</v>
      </c>
      <c r="N65" s="103">
        <f t="shared" si="31"/>
        <v>2.1499999999999964E-2</v>
      </c>
      <c r="O65" s="103">
        <v>0.97899999999999998</v>
      </c>
      <c r="P65" s="103">
        <f t="shared" si="32"/>
        <v>2.1000000000000019E-2</v>
      </c>
      <c r="Q65" s="103">
        <f t="shared" si="33"/>
        <v>0.97756300000000007</v>
      </c>
      <c r="R65" s="103">
        <v>2.2436999999999929E-2</v>
      </c>
      <c r="S65" s="102"/>
      <c r="T65" s="102"/>
      <c r="U65" s="102"/>
      <c r="V65" s="102"/>
      <c r="W65" s="102"/>
      <c r="X65" s="102"/>
      <c r="Y65" s="102"/>
      <c r="Z65" s="102"/>
      <c r="AA65" s="103"/>
      <c r="AB65" s="103"/>
      <c r="AC65" s="103"/>
      <c r="AD65" s="103"/>
      <c r="AE65" s="103"/>
      <c r="AF65" s="103"/>
      <c r="AG65" s="103"/>
      <c r="AH65" s="103"/>
      <c r="AI65" s="102"/>
      <c r="AJ65" s="102"/>
      <c r="AL65" s="104">
        <v>45</v>
      </c>
      <c r="AM65" s="102">
        <v>6.0411544065752901E-2</v>
      </c>
      <c r="AN65" s="102">
        <f t="shared" si="0"/>
        <v>0.93958845593424711</v>
      </c>
      <c r="AO65" s="102">
        <v>9.3348871767072003E-2</v>
      </c>
      <c r="AP65" s="102">
        <f t="shared" si="1"/>
        <v>0.90665112823292804</v>
      </c>
      <c r="AQ65" s="102">
        <v>1.5903283556091601E-2</v>
      </c>
      <c r="AR65" s="102">
        <f t="shared" si="2"/>
        <v>0.98409671644390839</v>
      </c>
      <c r="AS65" s="102">
        <f t="shared" si="9"/>
        <v>4.7513329602612099E-2</v>
      </c>
      <c r="AT65" s="107">
        <f t="shared" si="9"/>
        <v>0.95248667039738799</v>
      </c>
      <c r="AU65" s="103">
        <v>5.9765197654860297E-2</v>
      </c>
      <c r="AV65" s="103">
        <f t="shared" si="10"/>
        <v>0.94023480234513968</v>
      </c>
      <c r="AW65" s="103">
        <v>8.1147166578253493E-2</v>
      </c>
      <c r="AX65" s="103">
        <f t="shared" si="11"/>
        <v>0.91885283342174651</v>
      </c>
      <c r="AY65" s="103">
        <v>1.6573609899925599E-2</v>
      </c>
      <c r="AZ65" s="103">
        <f t="shared" si="14"/>
        <v>0.98342639010007438</v>
      </c>
      <c r="BA65" s="103">
        <f t="shared" si="12"/>
        <v>4.4814920139970765E-2</v>
      </c>
      <c r="BB65" s="103">
        <f t="shared" si="12"/>
        <v>0.95518507986002921</v>
      </c>
      <c r="BC65" s="102">
        <v>6.0811451554291199E-2</v>
      </c>
      <c r="BD65" s="102">
        <f t="shared" si="3"/>
        <v>0.93918854844570876</v>
      </c>
      <c r="BE65" s="102">
        <v>8.2564968887828202E-2</v>
      </c>
      <c r="BF65" s="102">
        <f t="shared" si="4"/>
        <v>0.91743503111217184</v>
      </c>
      <c r="BG65" s="102">
        <v>1.62207778217279E-2</v>
      </c>
      <c r="BH65" s="102">
        <f t="shared" si="5"/>
        <v>0.98377922217827207</v>
      </c>
      <c r="BI65" s="102">
        <v>4.5303050624025593E-2</v>
      </c>
      <c r="BJ65" s="102">
        <v>0.95469694937597449</v>
      </c>
      <c r="BK65" s="103">
        <v>5.96146092963942E-2</v>
      </c>
      <c r="BL65" s="103">
        <f t="shared" si="6"/>
        <v>0.94038539070360583</v>
      </c>
      <c r="BM65" s="103">
        <v>8.0744313009486396E-2</v>
      </c>
      <c r="BN65" s="103">
        <f t="shared" si="7"/>
        <v>0.91925568699051363</v>
      </c>
      <c r="BO65" s="103">
        <v>1.57510175396679E-2</v>
      </c>
      <c r="BP65" s="103">
        <f t="shared" si="8"/>
        <v>0.9842489824603321</v>
      </c>
      <c r="BQ65" s="103">
        <v>4.4297188942311307E-2</v>
      </c>
      <c r="BR65" s="103">
        <f t="shared" si="13"/>
        <v>0.95570281105768884</v>
      </c>
      <c r="BS65" s="108">
        <v>0.28157967318382204</v>
      </c>
      <c r="BT65" s="102">
        <v>0.71842032681617796</v>
      </c>
      <c r="BU65" s="91"/>
      <c r="BV65" s="86">
        <v>45</v>
      </c>
      <c r="BW65" s="124">
        <v>0.68799999999999994</v>
      </c>
      <c r="BX65" s="124">
        <v>0.312</v>
      </c>
      <c r="BY65" s="124">
        <v>0.622</v>
      </c>
      <c r="BZ65" s="124">
        <v>0.378</v>
      </c>
      <c r="CA65" s="124">
        <v>0.65400000000000003</v>
      </c>
      <c r="CB65" s="124">
        <v>0.34599999999999997</v>
      </c>
      <c r="CC65" s="123">
        <v>0.54600000000000004</v>
      </c>
      <c r="CD65" s="123">
        <v>0.45400000000000001</v>
      </c>
      <c r="CE65" s="123">
        <v>0.48499999999999999</v>
      </c>
      <c r="CF65" s="123">
        <v>0.51500000000000001</v>
      </c>
      <c r="CG65" s="123">
        <v>0.51500000000000001</v>
      </c>
      <c r="CH65" s="123">
        <v>0.48499999999999999</v>
      </c>
      <c r="CI65" s="1"/>
      <c r="CJ65" s="1"/>
      <c r="CK65" s="1"/>
      <c r="CL65" s="1"/>
      <c r="CM65" s="1"/>
      <c r="CN65" s="1"/>
      <c r="CP65" s="39"/>
      <c r="CR65" s="39"/>
      <c r="CS65" s="92"/>
      <c r="CT65" s="92"/>
    </row>
    <row r="66" spans="2:98" x14ac:dyDescent="0.25">
      <c r="AL66" s="104">
        <v>46</v>
      </c>
      <c r="AM66" s="102">
        <v>6.1185327549712197E-2</v>
      </c>
      <c r="AN66" s="102">
        <f t="shared" si="0"/>
        <v>0.93881467245028782</v>
      </c>
      <c r="AO66" s="102">
        <v>9.4468903690207995E-2</v>
      </c>
      <c r="AP66" s="102">
        <f t="shared" si="1"/>
        <v>0.90553109630979201</v>
      </c>
      <c r="AQ66" s="102">
        <v>1.6265131499622099E-2</v>
      </c>
      <c r="AR66" s="102">
        <f t="shared" si="2"/>
        <v>0.98373486850037795</v>
      </c>
      <c r="AS66" s="102">
        <f t="shared" si="9"/>
        <v>4.8177259878984795E-2</v>
      </c>
      <c r="AT66" s="107">
        <f t="shared" si="9"/>
        <v>0.95182274012101531</v>
      </c>
      <c r="AU66" s="103">
        <v>6.0568989758600103E-2</v>
      </c>
      <c r="AV66" s="103">
        <f t="shared" si="10"/>
        <v>0.93943101024139986</v>
      </c>
      <c r="AW66" s="103">
        <v>8.2312275106515106E-2</v>
      </c>
      <c r="AX66" s="103">
        <f t="shared" si="11"/>
        <v>0.91768772489348494</v>
      </c>
      <c r="AY66" s="103">
        <v>1.6946426521626E-2</v>
      </c>
      <c r="AZ66" s="103">
        <f t="shared" si="14"/>
        <v>0.98305357347837397</v>
      </c>
      <c r="BA66" s="103">
        <f t="shared" si="12"/>
        <v>4.5503566299612462E-2</v>
      </c>
      <c r="BB66" s="103">
        <f t="shared" si="12"/>
        <v>0.95449643370038761</v>
      </c>
      <c r="BC66" s="102">
        <v>6.15824580496677E-2</v>
      </c>
      <c r="BD66" s="102">
        <f t="shared" si="3"/>
        <v>0.93841754195033233</v>
      </c>
      <c r="BE66" s="102">
        <v>8.3646457202799104E-2</v>
      </c>
      <c r="BF66" s="102">
        <f t="shared" si="4"/>
        <v>0.91635354279720094</v>
      </c>
      <c r="BG66" s="102">
        <v>1.6590442144883599E-2</v>
      </c>
      <c r="BH66" s="102">
        <f t="shared" si="5"/>
        <v>0.98340955785511641</v>
      </c>
      <c r="BI66" s="102">
        <v>4.5960850538687238E-2</v>
      </c>
      <c r="BJ66" s="102">
        <v>0.95403914946131285</v>
      </c>
      <c r="BK66" s="103">
        <v>6.0333401473803901E-2</v>
      </c>
      <c r="BL66" s="103">
        <f t="shared" si="6"/>
        <v>0.93966659852619605</v>
      </c>
      <c r="BM66" s="103">
        <v>8.1882371581572799E-2</v>
      </c>
      <c r="BN66" s="103">
        <f t="shared" si="7"/>
        <v>0.91811762841842715</v>
      </c>
      <c r="BO66" s="103">
        <v>1.6101231800332998E-2</v>
      </c>
      <c r="BP66" s="103">
        <f t="shared" si="8"/>
        <v>0.98389876819966704</v>
      </c>
      <c r="BQ66" s="103">
        <v>4.4942866548794133E-2</v>
      </c>
      <c r="BR66" s="103">
        <f t="shared" si="13"/>
        <v>0.95505713345120591</v>
      </c>
      <c r="BS66" s="108">
        <v>0.28637011091224795</v>
      </c>
      <c r="BT66" s="109">
        <v>0.71362988908775205</v>
      </c>
      <c r="BU66" s="91"/>
      <c r="BV66" s="86">
        <v>46</v>
      </c>
      <c r="BW66" s="124">
        <v>0.69499999999999995</v>
      </c>
      <c r="BX66" s="124">
        <v>0.30499999999999999</v>
      </c>
      <c r="BY66" s="124">
        <v>0.629</v>
      </c>
      <c r="BZ66" s="124">
        <v>0.371</v>
      </c>
      <c r="CA66" s="124">
        <v>0.66100000000000003</v>
      </c>
      <c r="CB66" s="124">
        <v>0.33900000000000002</v>
      </c>
      <c r="CC66" s="123">
        <v>0.55500000000000005</v>
      </c>
      <c r="CD66" s="123">
        <v>0.44500000000000001</v>
      </c>
      <c r="CE66" s="123">
        <v>0.49399999999999999</v>
      </c>
      <c r="CF66" s="123">
        <v>0.50600000000000001</v>
      </c>
      <c r="CG66" s="123">
        <v>0.52400000000000002</v>
      </c>
      <c r="CH66" s="123">
        <v>0.47599999999999998</v>
      </c>
      <c r="CI66" s="1"/>
      <c r="CJ66" s="1"/>
      <c r="CK66" s="1"/>
      <c r="CL66" s="1"/>
      <c r="CM66" s="1"/>
      <c r="CN66" s="1"/>
      <c r="CP66" s="39"/>
      <c r="CR66" s="39"/>
      <c r="CS66" s="92"/>
      <c r="CT66" s="92"/>
    </row>
    <row r="67" spans="2:98" x14ac:dyDescent="0.25">
      <c r="AL67" s="104">
        <v>47</v>
      </c>
      <c r="AM67" s="102">
        <v>6.19506261967641E-2</v>
      </c>
      <c r="AN67" s="102">
        <f t="shared" si="0"/>
        <v>0.93804937380323594</v>
      </c>
      <c r="AO67" s="102">
        <v>9.5573529173523394E-2</v>
      </c>
      <c r="AP67" s="102">
        <f t="shared" si="1"/>
        <v>0.90442647082647665</v>
      </c>
      <c r="AQ67" s="102">
        <v>1.66262219372206E-2</v>
      </c>
      <c r="AR67" s="102">
        <f t="shared" si="2"/>
        <v>0.98337377806277937</v>
      </c>
      <c r="AS67" s="102">
        <f t="shared" si="9"/>
        <v>4.8834667922028722E-2</v>
      </c>
      <c r="AT67" s="107">
        <f t="shared" si="9"/>
        <v>0.95116533207797127</v>
      </c>
      <c r="AU67" s="103">
        <v>6.1363704655738503E-2</v>
      </c>
      <c r="AV67" s="103">
        <f t="shared" si="10"/>
        <v>0.93863629534426152</v>
      </c>
      <c r="AW67" s="103">
        <v>8.3463700615835107E-2</v>
      </c>
      <c r="AX67" s="103">
        <f t="shared" si="11"/>
        <v>0.91653629938416492</v>
      </c>
      <c r="AY67" s="103">
        <v>1.73194096428388E-2</v>
      </c>
      <c r="AZ67" s="103">
        <f t="shared" si="14"/>
        <v>0.98268059035716115</v>
      </c>
      <c r="BA67" s="103">
        <f t="shared" si="12"/>
        <v>4.618632802062686E-2</v>
      </c>
      <c r="BB67" s="103">
        <f t="shared" si="12"/>
        <v>0.95381367197937317</v>
      </c>
      <c r="BC67" s="102">
        <v>6.2354097888434303E-2</v>
      </c>
      <c r="BD67" s="102">
        <f t="shared" si="3"/>
        <v>0.93764590211156573</v>
      </c>
      <c r="BE67" s="102">
        <v>8.4718495022173504E-2</v>
      </c>
      <c r="BF67" s="102">
        <f t="shared" si="4"/>
        <v>0.91528150497782645</v>
      </c>
      <c r="BG67" s="102">
        <v>1.69601961785255E-2</v>
      </c>
      <c r="BH67" s="102">
        <f t="shared" si="5"/>
        <v>0.98303980382147449</v>
      </c>
      <c r="BI67" s="102">
        <v>4.6616714442636271E-2</v>
      </c>
      <c r="BJ67" s="102">
        <v>0.95338328555736385</v>
      </c>
      <c r="BK67" s="103">
        <v>6.1049977246952103E-2</v>
      </c>
      <c r="BL67" s="103">
        <f t="shared" si="6"/>
        <v>0.93895002275304784</v>
      </c>
      <c r="BM67" s="103">
        <v>8.3015371975230998E-2</v>
      </c>
      <c r="BN67" s="103">
        <f t="shared" si="7"/>
        <v>0.91698462802476899</v>
      </c>
      <c r="BO67" s="103">
        <v>1.64514342859245E-2</v>
      </c>
      <c r="BP67" s="103">
        <f t="shared" si="8"/>
        <v>0.98354856571407545</v>
      </c>
      <c r="BQ67" s="103">
        <v>4.5586688272383553E-2</v>
      </c>
      <c r="BR67" s="103">
        <f t="shared" si="13"/>
        <v>0.95441331172761634</v>
      </c>
      <c r="BS67" s="108">
        <v>0.29111076862201501</v>
      </c>
      <c r="BT67" s="102">
        <v>0.70888923137798499</v>
      </c>
      <c r="BU67" s="91"/>
      <c r="BV67" s="86">
        <v>47</v>
      </c>
      <c r="BW67" s="124">
        <v>0.70099999999999996</v>
      </c>
      <c r="BX67" s="124">
        <v>0.29899999999999999</v>
      </c>
      <c r="BY67" s="124">
        <v>0.63500000000000001</v>
      </c>
      <c r="BZ67" s="124">
        <v>0.36499999999999999</v>
      </c>
      <c r="CA67" s="124">
        <v>0.66700000000000004</v>
      </c>
      <c r="CB67" s="124">
        <v>0.33300000000000002</v>
      </c>
      <c r="CC67" s="123">
        <v>0.56299999999999994</v>
      </c>
      <c r="CD67" s="123">
        <v>0.437</v>
      </c>
      <c r="CE67" s="123">
        <v>0.503</v>
      </c>
      <c r="CF67" s="123">
        <v>0.497</v>
      </c>
      <c r="CG67" s="123">
        <v>0.53200000000000003</v>
      </c>
      <c r="CH67" s="123">
        <v>0.46800000000000003</v>
      </c>
      <c r="CI67" s="1"/>
      <c r="CJ67" s="1"/>
      <c r="CK67" s="1"/>
      <c r="CL67" s="1"/>
      <c r="CM67" s="1"/>
      <c r="CN67" s="1"/>
      <c r="CP67" s="39"/>
      <c r="CR67" s="39"/>
      <c r="CS67" s="92"/>
      <c r="CT67" s="92"/>
    </row>
    <row r="68" spans="2:98" x14ac:dyDescent="0.25">
      <c r="AL68" s="104">
        <v>48</v>
      </c>
      <c r="AM68" s="102">
        <v>6.2707878695261399E-2</v>
      </c>
      <c r="AN68" s="102">
        <f t="shared" si="0"/>
        <v>0.9372921213047386</v>
      </c>
      <c r="AO68" s="102">
        <v>9.6663251518563004E-2</v>
      </c>
      <c r="AP68" s="102">
        <f t="shared" si="1"/>
        <v>0.90333674848143697</v>
      </c>
      <c r="AQ68" s="102">
        <v>1.6986060047442401E-2</v>
      </c>
      <c r="AR68" s="102">
        <f t="shared" si="2"/>
        <v>0.98301393995255759</v>
      </c>
      <c r="AS68" s="102">
        <f t="shared" si="9"/>
        <v>4.9485577866624032E-2</v>
      </c>
      <c r="AT68" s="107">
        <f t="shared" si="9"/>
        <v>0.950514422133376</v>
      </c>
      <c r="AU68" s="103">
        <v>6.2149630318763797E-2</v>
      </c>
      <c r="AV68" s="103">
        <f t="shared" si="10"/>
        <v>0.93785036968123625</v>
      </c>
      <c r="AW68" s="103">
        <v>8.4601911067722704E-2</v>
      </c>
      <c r="AX68" s="103">
        <f t="shared" si="11"/>
        <v>0.91539808893227725</v>
      </c>
      <c r="AY68" s="103">
        <v>1.7692556790299501E-2</v>
      </c>
      <c r="AZ68" s="103">
        <f t="shared" si="14"/>
        <v>0.98230744320970054</v>
      </c>
      <c r="BA68" s="103">
        <f t="shared" si="12"/>
        <v>4.6863401067930771E-2</v>
      </c>
      <c r="BB68" s="103">
        <f t="shared" si="12"/>
        <v>0.95313659893206926</v>
      </c>
      <c r="BC68" s="102">
        <v>6.3125397334236902E-2</v>
      </c>
      <c r="BD68" s="102">
        <f t="shared" si="3"/>
        <v>0.93687460266576306</v>
      </c>
      <c r="BE68" s="102">
        <v>8.5781532913919198E-2</v>
      </c>
      <c r="BF68" s="102">
        <f t="shared" si="4"/>
        <v>0.91421846708608079</v>
      </c>
      <c r="BG68" s="102">
        <v>1.73300396832178E-2</v>
      </c>
      <c r="BH68" s="102">
        <f t="shared" si="5"/>
        <v>0.98266996031678222</v>
      </c>
      <c r="BI68" s="102">
        <v>4.7270443998095046E-2</v>
      </c>
      <c r="BJ68" s="102">
        <v>0.9527295560019049</v>
      </c>
      <c r="BK68" s="103">
        <v>6.1763976682849601E-2</v>
      </c>
      <c r="BL68" s="103">
        <f t="shared" si="6"/>
        <v>0.93823602331715039</v>
      </c>
      <c r="BM68" s="103">
        <v>8.4142689832536005E-2</v>
      </c>
      <c r="BN68" s="103">
        <f t="shared" si="7"/>
        <v>0.91585731016746397</v>
      </c>
      <c r="BO68" s="103">
        <v>1.68016184138777E-2</v>
      </c>
      <c r="BP68" s="103">
        <f t="shared" si="8"/>
        <v>0.98319838158612227</v>
      </c>
      <c r="BQ68" s="103">
        <v>4.62283959035504E-2</v>
      </c>
      <c r="BR68" s="103">
        <f t="shared" si="13"/>
        <v>0.95377160409644968</v>
      </c>
      <c r="BS68" s="108">
        <v>0.29579824014917</v>
      </c>
      <c r="BT68" s="102">
        <v>0.70420175985083</v>
      </c>
      <c r="BU68" s="91"/>
      <c r="BV68" s="86">
        <v>48</v>
      </c>
      <c r="BW68" s="124">
        <v>0.70799999999999996</v>
      </c>
      <c r="BX68" s="124">
        <v>0.29199999999999998</v>
      </c>
      <c r="BY68" s="124">
        <v>0.64200000000000002</v>
      </c>
      <c r="BZ68" s="124">
        <v>0.35799999999999998</v>
      </c>
      <c r="CA68" s="124">
        <v>0.67400000000000004</v>
      </c>
      <c r="CB68" s="124">
        <v>0.32600000000000001</v>
      </c>
      <c r="CC68" s="123">
        <v>0.57099999999999995</v>
      </c>
      <c r="CD68" s="123">
        <v>0.42899999999999999</v>
      </c>
      <c r="CE68" s="123">
        <v>0.51200000000000001</v>
      </c>
      <c r="CF68" s="123">
        <v>0.48799999999999999</v>
      </c>
      <c r="CG68" s="123">
        <v>0.54100000000000004</v>
      </c>
      <c r="CH68" s="123">
        <v>0.45900000000000002</v>
      </c>
      <c r="CI68" s="1"/>
      <c r="CJ68" s="1"/>
      <c r="CK68" s="1"/>
      <c r="CL68" s="1"/>
      <c r="CM68" s="1"/>
      <c r="CN68" s="1"/>
      <c r="CP68" s="39"/>
      <c r="CR68" s="39"/>
      <c r="CS68" s="92"/>
      <c r="CT68" s="92"/>
    </row>
    <row r="69" spans="2:98" x14ac:dyDescent="0.25">
      <c r="AL69" s="104">
        <v>49</v>
      </c>
      <c r="AM69" s="102">
        <v>6.3457523733556898E-2</v>
      </c>
      <c r="AN69" s="102">
        <f t="shared" si="0"/>
        <v>0.93654247626644316</v>
      </c>
      <c r="AO69" s="102">
        <v>9.7738574026871902E-2</v>
      </c>
      <c r="AP69" s="102">
        <f t="shared" si="1"/>
        <v>0.90226142597312808</v>
      </c>
      <c r="AQ69" s="102">
        <v>1.7344151008843199E-2</v>
      </c>
      <c r="AR69" s="102">
        <f t="shared" si="2"/>
        <v>0.98265584899115677</v>
      </c>
      <c r="AS69" s="102">
        <f t="shared" si="9"/>
        <v>5.0130013847651048E-2</v>
      </c>
      <c r="AT69" s="107">
        <f t="shared" si="9"/>
        <v>0.94986998615234897</v>
      </c>
      <c r="AU69" s="103">
        <v>6.2927054720164299E-2</v>
      </c>
      <c r="AV69" s="103">
        <f t="shared" si="10"/>
        <v>0.93707294527983565</v>
      </c>
      <c r="AW69" s="103">
        <v>8.5727374423687303E-2</v>
      </c>
      <c r="AX69" s="103">
        <f t="shared" si="11"/>
        <v>0.91427262557631273</v>
      </c>
      <c r="AY69" s="103">
        <v>1.80658654907438E-2</v>
      </c>
      <c r="AZ69" s="103">
        <f t="shared" si="14"/>
        <v>0.98193413450925615</v>
      </c>
      <c r="BA69" s="103">
        <f t="shared" si="12"/>
        <v>4.753498120644116E-2</v>
      </c>
      <c r="BB69" s="103">
        <f t="shared" si="12"/>
        <v>0.95246501879355883</v>
      </c>
      <c r="BC69" s="102">
        <v>6.3895382650721394E-2</v>
      </c>
      <c r="BD69" s="102">
        <f t="shared" si="3"/>
        <v>0.93610461734927863</v>
      </c>
      <c r="BE69" s="102">
        <v>8.6836021446003706E-2</v>
      </c>
      <c r="BF69" s="102">
        <f t="shared" si="4"/>
        <v>0.91316397855399634</v>
      </c>
      <c r="BG69" s="102">
        <v>1.7699972419524701E-2</v>
      </c>
      <c r="BH69" s="102">
        <f t="shared" si="5"/>
        <v>0.9823000275804753</v>
      </c>
      <c r="BI69" s="102">
        <v>4.7921840867285848E-2</v>
      </c>
      <c r="BJ69" s="102">
        <v>0.95207815913271421</v>
      </c>
      <c r="BK69" s="103">
        <v>6.2475039848507101E-2</v>
      </c>
      <c r="BL69" s="103">
        <f t="shared" si="6"/>
        <v>0.93752496015149289</v>
      </c>
      <c r="BM69" s="103">
        <v>8.5263700795563099E-2</v>
      </c>
      <c r="BN69" s="103">
        <f t="shared" si="7"/>
        <v>0.91473629920443689</v>
      </c>
      <c r="BO69" s="103">
        <v>1.7151777601628001E-2</v>
      </c>
      <c r="BP69" s="103">
        <f t="shared" si="8"/>
        <v>0.982848222398372</v>
      </c>
      <c r="BQ69" s="103">
        <v>4.6867731232765594E-2</v>
      </c>
      <c r="BR69" s="103">
        <f t="shared" si="13"/>
        <v>0.95313226876723434</v>
      </c>
      <c r="BS69" s="108">
        <v>0.30042911932976002</v>
      </c>
      <c r="BT69" s="102">
        <v>0.69957088067023998</v>
      </c>
      <c r="BU69" s="91"/>
      <c r="BV69" s="86">
        <v>49</v>
      </c>
      <c r="BW69" s="124">
        <v>0.71299999999999997</v>
      </c>
      <c r="BX69" s="124">
        <v>0.28699999999999998</v>
      </c>
      <c r="BY69" s="124">
        <v>0.64800000000000002</v>
      </c>
      <c r="BZ69" s="124">
        <v>0.35199999999999998</v>
      </c>
      <c r="CA69" s="124">
        <v>0.68</v>
      </c>
      <c r="CB69" s="124">
        <v>0.32</v>
      </c>
      <c r="CC69" s="123">
        <v>0.57899999999999996</v>
      </c>
      <c r="CD69" s="123">
        <v>0.42099999999999999</v>
      </c>
      <c r="CE69" s="123">
        <v>0.52100000000000002</v>
      </c>
      <c r="CF69" s="123">
        <v>0.47899999999999998</v>
      </c>
      <c r="CG69" s="123">
        <v>0.54900000000000004</v>
      </c>
      <c r="CH69" s="123">
        <v>0.45100000000000001</v>
      </c>
      <c r="CI69" s="1"/>
      <c r="CJ69" s="1"/>
      <c r="CK69" s="1"/>
      <c r="CL69" s="1"/>
      <c r="CM69" s="1"/>
      <c r="CN69" s="1"/>
      <c r="CP69" s="39"/>
      <c r="CR69" s="39"/>
      <c r="CS69" s="92"/>
      <c r="CT69" s="92"/>
    </row>
    <row r="70" spans="2:98" x14ac:dyDescent="0.25">
      <c r="AL70" s="104">
        <v>50</v>
      </c>
      <c r="AM70" s="102">
        <v>6.4200000000003393E-2</v>
      </c>
      <c r="AN70" s="102">
        <f t="shared" si="0"/>
        <v>0.93579999999999663</v>
      </c>
      <c r="AO70" s="102">
        <v>9.87999999999951E-2</v>
      </c>
      <c r="AP70" s="102">
        <f t="shared" si="1"/>
        <v>0.90120000000000489</v>
      </c>
      <c r="AQ70" s="102">
        <v>1.7699999999978299E-2</v>
      </c>
      <c r="AR70" s="102">
        <f t="shared" si="2"/>
        <v>0.98230000000002171</v>
      </c>
      <c r="AS70" s="102">
        <f t="shared" si="9"/>
        <v>5.0767999999989946E-2</v>
      </c>
      <c r="AT70" s="107">
        <f t="shared" si="9"/>
        <v>0.94923200000001007</v>
      </c>
      <c r="AU70" s="103">
        <v>6.3696265832428503E-2</v>
      </c>
      <c r="AV70" s="103">
        <f t="shared" si="10"/>
        <v>0.93630373416757151</v>
      </c>
      <c r="AW70" s="103">
        <v>8.6840558645237903E-2</v>
      </c>
      <c r="AX70" s="103">
        <f t="shared" si="11"/>
        <v>0.91315944135476212</v>
      </c>
      <c r="AY70" s="103">
        <v>1.8439333270907202E-2</v>
      </c>
      <c r="AZ70" s="103">
        <f t="shared" si="14"/>
        <v>0.98156066672909281</v>
      </c>
      <c r="BA70" s="103">
        <f t="shared" si="12"/>
        <v>4.8201264201074866E-2</v>
      </c>
      <c r="BB70" s="103">
        <f t="shared" si="12"/>
        <v>0.95179873579892516</v>
      </c>
      <c r="BC70" s="102">
        <v>6.4663080101533807E-2</v>
      </c>
      <c r="BD70" s="102">
        <f t="shared" si="3"/>
        <v>0.93533691989846623</v>
      </c>
      <c r="BE70" s="102">
        <v>8.7882411186394699E-2</v>
      </c>
      <c r="BF70" s="102">
        <f t="shared" si="4"/>
        <v>0.91211758881360527</v>
      </c>
      <c r="BG70" s="102">
        <v>1.8069994148010301E-2</v>
      </c>
      <c r="BH70" s="102">
        <f t="shared" si="5"/>
        <v>0.98193000585198975</v>
      </c>
      <c r="BI70" s="102">
        <v>4.8570706712431001E-2</v>
      </c>
      <c r="BJ70" s="102">
        <v>0.95142929328756909</v>
      </c>
      <c r="BK70" s="103">
        <v>6.3182806810935396E-2</v>
      </c>
      <c r="BL70" s="103">
        <f t="shared" si="6"/>
        <v>0.93681719318906465</v>
      </c>
      <c r="BM70" s="103">
        <v>8.6377780506387294E-2</v>
      </c>
      <c r="BN70" s="103">
        <f t="shared" si="7"/>
        <v>0.91362221949361266</v>
      </c>
      <c r="BO70" s="103">
        <v>1.75019052666107E-2</v>
      </c>
      <c r="BP70" s="103">
        <f t="shared" si="8"/>
        <v>0.98249809473338934</v>
      </c>
      <c r="BQ70" s="103">
        <v>4.7504436050499976E-2</v>
      </c>
      <c r="BR70" s="103">
        <f t="shared" si="13"/>
        <v>0.95249556394950008</v>
      </c>
      <c r="BS70" s="108">
        <v>0.30499999999983296</v>
      </c>
      <c r="BT70" s="102">
        <v>0.69500000000016704</v>
      </c>
      <c r="BU70" s="91"/>
      <c r="BV70" s="86">
        <v>50</v>
      </c>
      <c r="BW70" s="124">
        <v>0.71899999999999997</v>
      </c>
      <c r="BX70" s="124">
        <v>0.28100000000000003</v>
      </c>
      <c r="BY70" s="124">
        <v>0.65400000000000003</v>
      </c>
      <c r="BZ70" s="124">
        <v>0.34599999999999997</v>
      </c>
      <c r="CA70" s="124">
        <v>0.68600000000000005</v>
      </c>
      <c r="CB70" s="124">
        <v>0.314</v>
      </c>
      <c r="CC70" s="123">
        <v>0.58599999999999997</v>
      </c>
      <c r="CD70" s="123">
        <v>0.41399999999999998</v>
      </c>
      <c r="CE70" s="123">
        <v>0.52900000000000003</v>
      </c>
      <c r="CF70" s="123">
        <v>0.47099999999999997</v>
      </c>
      <c r="CG70" s="123">
        <v>0.55700000000000005</v>
      </c>
      <c r="CH70" s="123">
        <v>0.443</v>
      </c>
      <c r="CI70" s="1"/>
      <c r="CJ70" s="1"/>
      <c r="CK70" s="1"/>
      <c r="CL70" s="1"/>
      <c r="CM70" s="1"/>
      <c r="CN70" s="1"/>
      <c r="CP70" s="39"/>
      <c r="CR70" s="39"/>
      <c r="CS70" s="92"/>
      <c r="CT70" s="92"/>
    </row>
    <row r="71" spans="2:98" x14ac:dyDescent="0.25">
      <c r="AL71" s="104">
        <v>51</v>
      </c>
      <c r="AM71" s="102">
        <v>6.4935719191303198E-2</v>
      </c>
      <c r="AN71" s="102">
        <f t="shared" si="0"/>
        <v>0.93506428080869686</v>
      </c>
      <c r="AO71" s="102">
        <v>9.9848072062841603E-2</v>
      </c>
      <c r="AP71" s="102">
        <f t="shared" si="1"/>
        <v>0.90015192793715837</v>
      </c>
      <c r="AQ71" s="102">
        <v>1.80532858785744E-2</v>
      </c>
      <c r="AR71" s="102">
        <f t="shared" si="2"/>
        <v>0.98194671412142565</v>
      </c>
      <c r="AS71" s="102">
        <f t="shared" si="9"/>
        <v>5.1399641027901788E-2</v>
      </c>
      <c r="AT71" s="107">
        <f t="shared" si="9"/>
        <v>0.94860035897209827</v>
      </c>
      <c r="AU71" s="103">
        <v>6.4457551628044701E-2</v>
      </c>
      <c r="AV71" s="103">
        <f t="shared" si="10"/>
        <v>0.93554244837195533</v>
      </c>
      <c r="AW71" s="103">
        <v>8.7941931693883799E-2</v>
      </c>
      <c r="AX71" s="103">
        <f t="shared" si="11"/>
        <v>0.91205806830611624</v>
      </c>
      <c r="AY71" s="103">
        <v>1.88129576575253E-2</v>
      </c>
      <c r="AZ71" s="103">
        <f t="shared" si="14"/>
        <v>0.98118704234247467</v>
      </c>
      <c r="BA71" s="103">
        <f t="shared" si="12"/>
        <v>4.886244581674877E-2</v>
      </c>
      <c r="BB71" s="103">
        <f t="shared" si="12"/>
        <v>0.9511375541832513</v>
      </c>
      <c r="BC71" s="102">
        <v>6.5427515950319801E-2</v>
      </c>
      <c r="BD71" s="102">
        <f t="shared" si="3"/>
        <v>0.93457248404968019</v>
      </c>
      <c r="BE71" s="102">
        <v>8.8921152703059794E-2</v>
      </c>
      <c r="BF71" s="102">
        <f t="shared" si="4"/>
        <v>0.91107884729694022</v>
      </c>
      <c r="BG71" s="102">
        <v>1.8440104629238799E-2</v>
      </c>
      <c r="BH71" s="102">
        <f t="shared" si="5"/>
        <v>0.98155989537076116</v>
      </c>
      <c r="BI71" s="102">
        <v>4.9216843195752744E-2</v>
      </c>
      <c r="BJ71" s="102">
        <v>0.9507831568042473</v>
      </c>
      <c r="BK71" s="103">
        <v>6.3886917637145393E-2</v>
      </c>
      <c r="BL71" s="103">
        <f t="shared" si="6"/>
        <v>0.93611308236285462</v>
      </c>
      <c r="BM71" s="103">
        <v>8.7484304607083702E-2</v>
      </c>
      <c r="BN71" s="103">
        <f t="shared" si="7"/>
        <v>0.91251569539291633</v>
      </c>
      <c r="BO71" s="103">
        <v>1.7851994826261201E-2</v>
      </c>
      <c r="BP71" s="103">
        <f t="shared" si="8"/>
        <v>0.98214800517373879</v>
      </c>
      <c r="BQ71" s="103">
        <v>4.8138252147224475E-2</v>
      </c>
      <c r="BR71" s="103">
        <f t="shared" si="13"/>
        <v>0.95186174785277555</v>
      </c>
      <c r="BS71" s="108">
        <v>0.30950881646288397</v>
      </c>
      <c r="BT71" s="102">
        <v>0.69049118353711603</v>
      </c>
      <c r="BU71" s="91"/>
      <c r="BV71" s="86">
        <v>51</v>
      </c>
      <c r="BW71" s="124">
        <v>0.72399999999999998</v>
      </c>
      <c r="BX71" s="124">
        <v>0.27600000000000002</v>
      </c>
      <c r="BY71" s="124">
        <v>0.66</v>
      </c>
      <c r="BZ71" s="124">
        <v>0.34</v>
      </c>
      <c r="CA71" s="124">
        <v>0.69099999999999995</v>
      </c>
      <c r="CB71" s="124">
        <v>0.309</v>
      </c>
      <c r="CC71" s="123">
        <v>0.59299999999999997</v>
      </c>
      <c r="CD71" s="123">
        <v>0.40699999999999997</v>
      </c>
      <c r="CE71" s="123">
        <v>0.53700000000000003</v>
      </c>
      <c r="CF71" s="123">
        <v>0.46300000000000002</v>
      </c>
      <c r="CG71" s="123">
        <v>0.56399999999999995</v>
      </c>
      <c r="CH71" s="123">
        <v>0.436</v>
      </c>
      <c r="CI71" s="1"/>
      <c r="CJ71" s="1"/>
      <c r="CK71" s="1"/>
      <c r="CL71" s="1"/>
      <c r="CM71" s="1"/>
      <c r="CN71" s="1"/>
      <c r="CP71" s="39"/>
      <c r="CR71" s="39"/>
      <c r="CS71" s="92"/>
      <c r="CT71" s="92"/>
    </row>
    <row r="72" spans="2:98" x14ac:dyDescent="0.25">
      <c r="AL72" s="104">
        <v>52</v>
      </c>
      <c r="AM72" s="102">
        <v>6.5664985037557203E-2</v>
      </c>
      <c r="AN72" s="102">
        <f t="shared" si="0"/>
        <v>0.93433501496244276</v>
      </c>
      <c r="AO72" s="102">
        <v>0.100883490133777</v>
      </c>
      <c r="AP72" s="102">
        <f t="shared" si="1"/>
        <v>0.89911650986622305</v>
      </c>
      <c r="AQ72" s="102">
        <v>1.84043822190425E-2</v>
      </c>
      <c r="AR72" s="102">
        <f t="shared" si="2"/>
        <v>0.9815956177809575</v>
      </c>
      <c r="AS72" s="102">
        <f t="shared" si="9"/>
        <v>5.2025363913170988E-2</v>
      </c>
      <c r="AT72" s="107">
        <f t="shared" si="9"/>
        <v>0.94797463608682908</v>
      </c>
      <c r="AU72" s="103">
        <v>6.5211200079501194E-2</v>
      </c>
      <c r="AV72" s="103">
        <f t="shared" si="10"/>
        <v>0.93478879992049879</v>
      </c>
      <c r="AW72" s="103">
        <v>8.9031961531134199E-2</v>
      </c>
      <c r="AX72" s="103">
        <f t="shared" si="11"/>
        <v>0.91096803846886576</v>
      </c>
      <c r="AY72" s="103">
        <v>1.9186736177333599E-2</v>
      </c>
      <c r="AZ72" s="103">
        <f t="shared" si="14"/>
        <v>0.98081326382266643</v>
      </c>
      <c r="BA72" s="103">
        <f t="shared" si="12"/>
        <v>4.9518721818379699E-2</v>
      </c>
      <c r="BB72" s="103">
        <f t="shared" si="12"/>
        <v>0.95048127818162031</v>
      </c>
      <c r="BC72" s="102">
        <v>6.6187716460725396E-2</v>
      </c>
      <c r="BD72" s="102">
        <f t="shared" si="3"/>
        <v>0.93381228353927459</v>
      </c>
      <c r="BE72" s="102">
        <v>8.9952696563966594E-2</v>
      </c>
      <c r="BF72" s="102">
        <f t="shared" si="4"/>
        <v>0.91004730343603346</v>
      </c>
      <c r="BG72" s="102">
        <v>1.8810303623774501E-2</v>
      </c>
      <c r="BH72" s="102">
        <f t="shared" si="5"/>
        <v>0.98118969637622555</v>
      </c>
      <c r="BI72" s="102">
        <v>4.9860051979473456E-2</v>
      </c>
      <c r="BJ72" s="102">
        <v>0.95013994802052659</v>
      </c>
      <c r="BK72" s="103">
        <v>6.4587012394147894E-2</v>
      </c>
      <c r="BL72" s="103">
        <f t="shared" si="6"/>
        <v>0.93541298760585212</v>
      </c>
      <c r="BM72" s="103">
        <v>8.8582648739727599E-2</v>
      </c>
      <c r="BN72" s="103">
        <f t="shared" si="7"/>
        <v>0.91141735126027235</v>
      </c>
      <c r="BO72" s="103">
        <v>1.8202039698014701E-2</v>
      </c>
      <c r="BP72" s="103">
        <f t="shared" si="8"/>
        <v>0.9817979603019853</v>
      </c>
      <c r="BQ72" s="103">
        <v>4.8768921313409958E-2</v>
      </c>
      <c r="BR72" s="103">
        <f t="shared" si="13"/>
        <v>0.95123107868659007</v>
      </c>
      <c r="BS72" s="108">
        <v>0.31395886489219804</v>
      </c>
      <c r="BT72" s="102">
        <v>0.68604113510780196</v>
      </c>
      <c r="BU72" s="91"/>
      <c r="BV72" s="86">
        <v>52</v>
      </c>
      <c r="BW72" s="124">
        <v>0.72899999999999998</v>
      </c>
      <c r="BX72" s="124">
        <v>0.27100000000000002</v>
      </c>
      <c r="BY72" s="124">
        <v>0.66600000000000004</v>
      </c>
      <c r="BZ72" s="124">
        <v>0.33400000000000002</v>
      </c>
      <c r="CA72" s="124">
        <v>0.69699999999999995</v>
      </c>
      <c r="CB72" s="124">
        <v>0.30299999999999999</v>
      </c>
      <c r="CC72" s="123">
        <v>0.6</v>
      </c>
      <c r="CD72" s="123">
        <v>0.4</v>
      </c>
      <c r="CE72" s="123">
        <v>0.54500000000000004</v>
      </c>
      <c r="CF72" s="123">
        <v>0.45500000000000002</v>
      </c>
      <c r="CG72" s="123">
        <v>0.57199999999999995</v>
      </c>
      <c r="CH72" s="123">
        <v>0.42799999999999999</v>
      </c>
      <c r="CI72" s="1"/>
      <c r="CJ72" s="1"/>
      <c r="CK72" s="1"/>
      <c r="CL72" s="1"/>
      <c r="CM72" s="1"/>
      <c r="CN72" s="1"/>
      <c r="CP72" s="39"/>
      <c r="CR72" s="39"/>
      <c r="CS72" s="92"/>
      <c r="CT72" s="92"/>
    </row>
    <row r="73" spans="2:98" x14ac:dyDescent="0.25">
      <c r="AL73" s="104">
        <v>53</v>
      </c>
      <c r="AM73" s="102">
        <v>6.6388074277216103E-2</v>
      </c>
      <c r="AN73" s="102">
        <f t="shared" si="0"/>
        <v>0.93361192572278395</v>
      </c>
      <c r="AO73" s="102">
        <v>0.101906993454531</v>
      </c>
      <c r="AP73" s="102">
        <f t="shared" si="1"/>
        <v>0.89809300654546897</v>
      </c>
      <c r="AQ73" s="102">
        <v>1.8753836274964499E-2</v>
      </c>
      <c r="AR73" s="102">
        <f t="shared" si="2"/>
        <v>0.98124616372503548</v>
      </c>
      <c r="AS73" s="102">
        <f t="shared" si="9"/>
        <v>5.2645676206962796E-2</v>
      </c>
      <c r="AT73" s="107">
        <f t="shared" si="9"/>
        <v>0.9473543237930373</v>
      </c>
      <c r="AU73" s="103">
        <v>6.5957499159286406E-2</v>
      </c>
      <c r="AV73" s="103">
        <f t="shared" si="10"/>
        <v>0.93404250084071361</v>
      </c>
      <c r="AW73" s="103">
        <v>9.0111116118498299E-2</v>
      </c>
      <c r="AX73" s="103">
        <f t="shared" si="11"/>
        <v>0.90988888388150169</v>
      </c>
      <c r="AY73" s="103">
        <v>1.95606663570678E-2</v>
      </c>
      <c r="AZ73" s="103">
        <f t="shared" si="14"/>
        <v>0.98043933364293223</v>
      </c>
      <c r="BA73" s="103">
        <f t="shared" si="12"/>
        <v>5.0170287970884575E-2</v>
      </c>
      <c r="BB73" s="103">
        <f t="shared" si="12"/>
        <v>0.94982971202911548</v>
      </c>
      <c r="BC73" s="102">
        <v>6.6942707896396503E-2</v>
      </c>
      <c r="BD73" s="102">
        <f t="shared" si="3"/>
        <v>0.93305729210360355</v>
      </c>
      <c r="BE73" s="102">
        <v>9.0977493337082702E-2</v>
      </c>
      <c r="BF73" s="102">
        <f t="shared" si="4"/>
        <v>0.90902250666291728</v>
      </c>
      <c r="BG73" s="102">
        <v>1.91805908921816E-2</v>
      </c>
      <c r="BH73" s="102">
        <f t="shared" si="5"/>
        <v>0.9808194091078184</v>
      </c>
      <c r="BI73" s="102">
        <v>5.0500134725815479E-2</v>
      </c>
      <c r="BJ73" s="102">
        <v>0.94949986527418462</v>
      </c>
      <c r="BK73" s="103">
        <v>6.5282731148953596E-2</v>
      </c>
      <c r="BL73" s="103">
        <f t="shared" si="6"/>
        <v>0.93471726885104645</v>
      </c>
      <c r="BM73" s="103">
        <v>8.9672188546393902E-2</v>
      </c>
      <c r="BN73" s="103">
        <f t="shared" si="7"/>
        <v>0.91032781145360608</v>
      </c>
      <c r="BO73" s="103">
        <v>1.85520332993067E-2</v>
      </c>
      <c r="BP73" s="103">
        <f t="shared" si="8"/>
        <v>0.98144796670069334</v>
      </c>
      <c r="BQ73" s="103">
        <v>4.9396185339527297E-2</v>
      </c>
      <c r="BR73" s="103">
        <f t="shared" si="13"/>
        <v>0.95060381466047272</v>
      </c>
      <c r="BS73" s="108">
        <v>0.31835478192850897</v>
      </c>
      <c r="BT73" s="102">
        <v>0.68164521807149103</v>
      </c>
      <c r="BU73" s="91"/>
      <c r="BV73" s="86">
        <v>53</v>
      </c>
      <c r="BW73" s="124">
        <v>0.73399999999999999</v>
      </c>
      <c r="BX73" s="124">
        <v>0.26600000000000001</v>
      </c>
      <c r="BY73" s="124">
        <v>0.67200000000000004</v>
      </c>
      <c r="BZ73" s="124">
        <v>0.32800000000000001</v>
      </c>
      <c r="CA73" s="124">
        <v>0.70199999999999996</v>
      </c>
      <c r="CB73" s="124">
        <v>0.29799999999999999</v>
      </c>
      <c r="CC73" s="123">
        <v>0.60699999999999998</v>
      </c>
      <c r="CD73" s="123">
        <v>0.39300000000000002</v>
      </c>
      <c r="CE73" s="123">
        <v>0.55200000000000005</v>
      </c>
      <c r="CF73" s="123">
        <v>0.44800000000000001</v>
      </c>
      <c r="CG73" s="123">
        <v>0.57899999999999996</v>
      </c>
      <c r="CH73" s="123">
        <v>0.42099999999999999</v>
      </c>
      <c r="CI73" s="1"/>
      <c r="CJ73" s="1"/>
      <c r="CK73" s="1"/>
      <c r="CL73" s="1"/>
      <c r="CM73" s="1"/>
      <c r="CN73" s="1"/>
      <c r="CP73" s="39"/>
      <c r="CR73" s="39"/>
      <c r="CS73" s="92"/>
      <c r="CT73" s="92"/>
    </row>
    <row r="74" spans="2:98" ht="12.75" customHeight="1" x14ac:dyDescent="0.25">
      <c r="AL74" s="104">
        <v>54</v>
      </c>
      <c r="AM74" s="102">
        <v>6.7105263648730498E-2</v>
      </c>
      <c r="AN74" s="102">
        <f t="shared" si="0"/>
        <v>0.93289473635126952</v>
      </c>
      <c r="AO74" s="102">
        <v>0.10291932126683299</v>
      </c>
      <c r="AP74" s="102">
        <f t="shared" si="1"/>
        <v>0.89708067873316699</v>
      </c>
      <c r="AQ74" s="102">
        <v>1.9102195299922499E-2</v>
      </c>
      <c r="AR74" s="102">
        <f t="shared" si="2"/>
        <v>0.98089780470007748</v>
      </c>
      <c r="AS74" s="102">
        <f t="shared" si="9"/>
        <v>5.3261085460442392E-2</v>
      </c>
      <c r="AT74" s="107">
        <f t="shared" si="9"/>
        <v>0.94673891453955761</v>
      </c>
      <c r="AU74" s="103">
        <v>6.6696736839888707E-2</v>
      </c>
      <c r="AV74" s="103">
        <f t="shared" si="10"/>
        <v>0.93330326316011125</v>
      </c>
      <c r="AW74" s="103">
        <v>9.1179863417485296E-2</v>
      </c>
      <c r="AX74" s="103">
        <f t="shared" si="11"/>
        <v>0.9088201365825147</v>
      </c>
      <c r="AY74" s="103">
        <v>1.9934745723463401E-2</v>
      </c>
      <c r="AZ74" s="103">
        <f t="shared" si="14"/>
        <v>0.98006525427653657</v>
      </c>
      <c r="BA74" s="103">
        <f t="shared" si="12"/>
        <v>5.0817340039180287E-2</v>
      </c>
      <c r="BB74" s="103">
        <f t="shared" si="12"/>
        <v>0.94918265996081974</v>
      </c>
      <c r="BC74" s="102">
        <v>6.7691516520978906E-2</v>
      </c>
      <c r="BD74" s="102">
        <f t="shared" si="3"/>
        <v>0.93230848347902107</v>
      </c>
      <c r="BE74" s="102">
        <v>9.1995993590375899E-2</v>
      </c>
      <c r="BF74" s="102">
        <f t="shared" si="4"/>
        <v>0.90800400640962409</v>
      </c>
      <c r="BG74" s="102">
        <v>1.9550966195024101E-2</v>
      </c>
      <c r="BH74" s="102">
        <f t="shared" si="5"/>
        <v>0.98044903380497594</v>
      </c>
      <c r="BI74" s="102">
        <v>5.1136893097001E-2</v>
      </c>
      <c r="BJ74" s="102">
        <v>0.94886310690299913</v>
      </c>
      <c r="BK74" s="103">
        <v>6.5973713968573405E-2</v>
      </c>
      <c r="BL74" s="103">
        <f t="shared" si="6"/>
        <v>0.93402628603142657</v>
      </c>
      <c r="BM74" s="103">
        <v>9.0752299669157904E-2</v>
      </c>
      <c r="BN74" s="103">
        <f t="shared" si="7"/>
        <v>0.90924770033084212</v>
      </c>
      <c r="BO74" s="103">
        <v>1.8901969047572499E-2</v>
      </c>
      <c r="BP74" s="103">
        <f t="shared" si="8"/>
        <v>0.98109803095242754</v>
      </c>
      <c r="BQ74" s="103">
        <v>5.0019786016047424E-2</v>
      </c>
      <c r="BR74" s="103">
        <f t="shared" si="13"/>
        <v>0.9499802139839526</v>
      </c>
      <c r="BS74" s="108">
        <v>0.32270120421255</v>
      </c>
      <c r="BT74" s="102">
        <v>0.67729879578745</v>
      </c>
      <c r="BU74" s="91"/>
      <c r="BV74" s="86">
        <v>54</v>
      </c>
      <c r="BW74" s="124">
        <v>0.73799999999999999</v>
      </c>
      <c r="BX74" s="124">
        <v>0.26200000000000001</v>
      </c>
      <c r="BY74" s="124">
        <v>0.67700000000000005</v>
      </c>
      <c r="BZ74" s="124">
        <v>0.32300000000000001</v>
      </c>
      <c r="CA74" s="124">
        <v>0.70699999999999996</v>
      </c>
      <c r="CB74" s="124">
        <v>0.29299999999999998</v>
      </c>
      <c r="CC74" s="123">
        <v>0.61399999999999999</v>
      </c>
      <c r="CD74" s="123">
        <v>0.38600000000000001</v>
      </c>
      <c r="CE74" s="123">
        <v>0.55900000000000005</v>
      </c>
      <c r="CF74" s="123">
        <v>0.441</v>
      </c>
      <c r="CG74" s="123">
        <v>0.58599999999999997</v>
      </c>
      <c r="CH74" s="123">
        <v>0.41399999999999998</v>
      </c>
      <c r="CI74" s="1"/>
      <c r="CJ74" s="1"/>
      <c r="CK74" s="1"/>
      <c r="CL74" s="1"/>
      <c r="CM74" s="1"/>
      <c r="CN74" s="1"/>
      <c r="CP74" s="39"/>
      <c r="CR74" s="39"/>
      <c r="CS74" s="92"/>
      <c r="CT74" s="92"/>
    </row>
    <row r="75" spans="2:98" x14ac:dyDescent="0.25">
      <c r="AL75" s="104">
        <v>55</v>
      </c>
      <c r="AM75" s="102">
        <v>6.7816829890550906E-2</v>
      </c>
      <c r="AN75" s="102">
        <f t="shared" si="0"/>
        <v>0.93218317010944907</v>
      </c>
      <c r="AO75" s="102">
        <v>0.103921212812412</v>
      </c>
      <c r="AP75" s="102">
        <f t="shared" si="1"/>
        <v>0.89607878718758804</v>
      </c>
      <c r="AQ75" s="102">
        <v>1.9450006547498601E-2</v>
      </c>
      <c r="AR75" s="102">
        <f t="shared" si="2"/>
        <v>0.98054999345250138</v>
      </c>
      <c r="AS75" s="102">
        <f t="shared" si="9"/>
        <v>5.3872099224774893E-2</v>
      </c>
      <c r="AT75" s="107">
        <f t="shared" si="9"/>
        <v>0.94612790077522502</v>
      </c>
      <c r="AU75" s="103">
        <v>6.7429201093796395E-2</v>
      </c>
      <c r="AV75" s="103">
        <f t="shared" si="10"/>
        <v>0.93257079890620365</v>
      </c>
      <c r="AW75" s="103">
        <v>9.2238671389604399E-2</v>
      </c>
      <c r="AX75" s="103">
        <f t="shared" si="11"/>
        <v>0.9077613286103956</v>
      </c>
      <c r="AY75" s="103">
        <v>2.0308971803255998E-2</v>
      </c>
      <c r="AZ75" s="103">
        <f t="shared" si="14"/>
        <v>0.97969102819674403</v>
      </c>
      <c r="BA75" s="103">
        <f t="shared" si="12"/>
        <v>5.1460073788183652E-2</v>
      </c>
      <c r="BB75" s="103">
        <f t="shared" si="12"/>
        <v>0.94853992621181638</v>
      </c>
      <c r="BC75" s="102">
        <v>6.8433168598118599E-2</v>
      </c>
      <c r="BD75" s="102">
        <f t="shared" si="3"/>
        <v>0.93156683140188146</v>
      </c>
      <c r="BE75" s="102">
        <v>9.3008647891813595E-2</v>
      </c>
      <c r="BF75" s="102">
        <f t="shared" si="4"/>
        <v>0.90699135210818638</v>
      </c>
      <c r="BG75" s="102">
        <v>1.9921429292866399E-2</v>
      </c>
      <c r="BH75" s="102">
        <f t="shared" si="5"/>
        <v>0.98007857070713356</v>
      </c>
      <c r="BI75" s="102">
        <v>5.1770128755252429E-2</v>
      </c>
      <c r="BJ75" s="102">
        <v>0.94822987124474756</v>
      </c>
      <c r="BK75" s="103">
        <v>6.6659600920018006E-2</v>
      </c>
      <c r="BL75" s="103">
        <f t="shared" si="6"/>
        <v>0.93334039907998201</v>
      </c>
      <c r="BM75" s="103">
        <v>9.1822357750094702E-2</v>
      </c>
      <c r="BN75" s="103">
        <f t="shared" si="7"/>
        <v>0.90817764224990527</v>
      </c>
      <c r="BO75" s="103">
        <v>1.9251840360247401E-2</v>
      </c>
      <c r="BP75" s="103">
        <f t="shared" si="8"/>
        <v>0.98074815963975259</v>
      </c>
      <c r="BQ75" s="103">
        <v>5.0639465133441162E-2</v>
      </c>
      <c r="BR75" s="103">
        <f t="shared" si="13"/>
        <v>0.9493605348665588</v>
      </c>
      <c r="BS75" s="108">
        <v>0.32700276838505304</v>
      </c>
      <c r="BT75" s="102">
        <v>0.67299723161494696</v>
      </c>
      <c r="BU75" s="91"/>
      <c r="BV75" s="86">
        <v>55</v>
      </c>
      <c r="BW75" s="124">
        <v>0.74199999999999999</v>
      </c>
      <c r="BX75" s="124">
        <v>0.25800000000000001</v>
      </c>
      <c r="BY75" s="124">
        <v>0.68300000000000005</v>
      </c>
      <c r="BZ75" s="124">
        <v>0.317</v>
      </c>
      <c r="CA75" s="124">
        <v>0.71199999999999997</v>
      </c>
      <c r="CB75" s="124">
        <v>0.28799999999999998</v>
      </c>
      <c r="CC75" s="123">
        <v>0.62</v>
      </c>
      <c r="CD75" s="123">
        <v>0.38</v>
      </c>
      <c r="CE75" s="123">
        <v>0.56599999999999995</v>
      </c>
      <c r="CF75" s="123">
        <v>0.434</v>
      </c>
      <c r="CG75" s="123">
        <v>0.59299999999999997</v>
      </c>
      <c r="CH75" s="123">
        <v>0.40699999999999997</v>
      </c>
      <c r="CI75" s="1"/>
      <c r="CJ75" s="1"/>
      <c r="CK75" s="1"/>
      <c r="CL75" s="1"/>
      <c r="CM75" s="1"/>
      <c r="CN75" s="1"/>
      <c r="CP75" s="39"/>
      <c r="CR75" s="39"/>
      <c r="CS75" s="92"/>
      <c r="CT75" s="92"/>
    </row>
    <row r="76" spans="2:98" x14ac:dyDescent="0.25">
      <c r="AL76" s="104">
        <v>56</v>
      </c>
      <c r="AM76" s="102">
        <v>6.8523049741127801E-2</v>
      </c>
      <c r="AN76" s="102">
        <f t="shared" si="0"/>
        <v>0.93147695025887223</v>
      </c>
      <c r="AO76" s="102">
        <v>0.104913407332999</v>
      </c>
      <c r="AP76" s="102">
        <f t="shared" si="1"/>
        <v>0.89508659266700097</v>
      </c>
      <c r="AQ76" s="102">
        <v>1.97978172712748E-2</v>
      </c>
      <c r="AR76" s="102">
        <f t="shared" si="2"/>
        <v>0.98020218272872517</v>
      </c>
      <c r="AS76" s="102">
        <f t="shared" si="9"/>
        <v>5.4479225051125797E-2</v>
      </c>
      <c r="AT76" s="107">
        <f t="shared" si="9"/>
        <v>0.94552077494887421</v>
      </c>
      <c r="AU76" s="103">
        <v>6.8155179893497897E-2</v>
      </c>
      <c r="AV76" s="103">
        <f t="shared" si="10"/>
        <v>0.93184482010650216</v>
      </c>
      <c r="AW76" s="103">
        <v>9.3288007996364705E-2</v>
      </c>
      <c r="AX76" s="103">
        <f t="shared" si="11"/>
        <v>0.90671199200363528</v>
      </c>
      <c r="AY76" s="103">
        <v>2.0683342123181101E-2</v>
      </c>
      <c r="AZ76" s="103">
        <f t="shared" si="14"/>
        <v>0.97931665787681887</v>
      </c>
      <c r="BA76" s="103">
        <f t="shared" si="12"/>
        <v>5.209868498281154E-2</v>
      </c>
      <c r="BB76" s="103">
        <f t="shared" si="12"/>
        <v>0.94790131501718844</v>
      </c>
      <c r="BC76" s="102">
        <v>6.9166690391461505E-2</v>
      </c>
      <c r="BD76" s="102">
        <f t="shared" si="3"/>
        <v>0.9308333096085385</v>
      </c>
      <c r="BE76" s="102">
        <v>9.40159068093636E-2</v>
      </c>
      <c r="BF76" s="102">
        <f t="shared" si="4"/>
        <v>0.90598409319063644</v>
      </c>
      <c r="BG76" s="102">
        <v>2.02919799462725E-2</v>
      </c>
      <c r="BH76" s="102">
        <f t="shared" si="5"/>
        <v>0.97970802005372748</v>
      </c>
      <c r="BI76" s="102">
        <v>5.2399643362792042E-2</v>
      </c>
      <c r="BJ76" s="102">
        <v>0.94760035663720799</v>
      </c>
      <c r="BK76" s="103">
        <v>6.7340032070298303E-2</v>
      </c>
      <c r="BL76" s="103">
        <f t="shared" si="6"/>
        <v>0.93265996792970174</v>
      </c>
      <c r="BM76" s="103">
        <v>9.2881738431279406E-2</v>
      </c>
      <c r="BN76" s="103">
        <f t="shared" si="7"/>
        <v>0.90711826156872055</v>
      </c>
      <c r="BO76" s="103">
        <v>1.96016406547668E-2</v>
      </c>
      <c r="BP76" s="103">
        <f t="shared" si="8"/>
        <v>0.98039835934523323</v>
      </c>
      <c r="BQ76" s="103">
        <v>5.125496448217947E-2</v>
      </c>
      <c r="BR76" s="103">
        <f t="shared" si="13"/>
        <v>0.94874503551782063</v>
      </c>
      <c r="BS76" s="108">
        <v>0.33126411108675102</v>
      </c>
      <c r="BT76" s="102">
        <v>0.66873588891324898</v>
      </c>
      <c r="BU76" s="91"/>
      <c r="BV76" s="86">
        <v>56</v>
      </c>
      <c r="BW76" s="124">
        <v>0.746</v>
      </c>
      <c r="BX76" s="124">
        <v>0.254</v>
      </c>
      <c r="BY76" s="124">
        <v>0.68899999999999995</v>
      </c>
      <c r="BZ76" s="124">
        <v>0.311</v>
      </c>
      <c r="CA76" s="124">
        <v>0.71699999999999997</v>
      </c>
      <c r="CB76" s="124">
        <v>0.28299999999999997</v>
      </c>
      <c r="CC76" s="123">
        <v>0.627</v>
      </c>
      <c r="CD76" s="123">
        <v>0.373</v>
      </c>
      <c r="CE76" s="123">
        <v>0.57299999999999995</v>
      </c>
      <c r="CF76" s="123">
        <v>0.42699999999999999</v>
      </c>
      <c r="CG76" s="123">
        <v>0.59899999999999998</v>
      </c>
      <c r="CH76" s="123">
        <v>0.40100000000000002</v>
      </c>
      <c r="CI76" s="1"/>
      <c r="CJ76" s="1"/>
      <c r="CK76" s="1"/>
      <c r="CL76" s="1"/>
      <c r="CM76" s="1"/>
      <c r="CN76" s="1"/>
      <c r="CP76" s="39"/>
      <c r="CR76" s="39"/>
      <c r="CS76" s="92"/>
      <c r="CT76" s="92"/>
    </row>
    <row r="77" spans="2:98" x14ac:dyDescent="0.25">
      <c r="AL77" s="104">
        <v>57</v>
      </c>
      <c r="AM77" s="102">
        <v>6.9224199938911907E-2</v>
      </c>
      <c r="AN77" s="102">
        <f t="shared" si="0"/>
        <v>0.93077580006108807</v>
      </c>
      <c r="AO77" s="102">
        <v>0.105896644070323</v>
      </c>
      <c r="AP77" s="102">
        <f t="shared" si="1"/>
        <v>0.89410335592967705</v>
      </c>
      <c r="AQ77" s="102">
        <v>2.0146174724833099E-2</v>
      </c>
      <c r="AR77" s="102">
        <f t="shared" si="2"/>
        <v>0.97985382527516696</v>
      </c>
      <c r="AS77" s="102">
        <f t="shared" si="9"/>
        <v>5.5082970490660209E-2</v>
      </c>
      <c r="AT77" s="107">
        <f t="shared" si="9"/>
        <v>0.94491702950933987</v>
      </c>
      <c r="AU77" s="103">
        <v>6.8874961211481497E-2</v>
      </c>
      <c r="AV77" s="103">
        <f t="shared" si="10"/>
        <v>0.93112503878851849</v>
      </c>
      <c r="AW77" s="103">
        <v>9.4328341199275606E-2</v>
      </c>
      <c r="AX77" s="103">
        <f t="shared" si="11"/>
        <v>0.90567165880072442</v>
      </c>
      <c r="AY77" s="103">
        <v>2.10578542099744E-2</v>
      </c>
      <c r="AZ77" s="103">
        <f t="shared" si="14"/>
        <v>0.97894214579002559</v>
      </c>
      <c r="BA77" s="103">
        <f t="shared" si="12"/>
        <v>5.2733369387980872E-2</v>
      </c>
      <c r="BB77" s="103">
        <f t="shared" si="12"/>
        <v>0.94726663061201921</v>
      </c>
      <c r="BC77" s="102">
        <v>6.9891108164653395E-2</v>
      </c>
      <c r="BD77" s="102">
        <f t="shared" si="3"/>
        <v>0.93010889183534662</v>
      </c>
      <c r="BE77" s="102">
        <v>9.5018220910993406E-2</v>
      </c>
      <c r="BF77" s="102">
        <f t="shared" si="4"/>
        <v>0.90498177908900657</v>
      </c>
      <c r="BG77" s="102">
        <v>2.0662617915806699E-2</v>
      </c>
      <c r="BH77" s="102">
        <f t="shared" si="5"/>
        <v>0.9793373820841933</v>
      </c>
      <c r="BI77" s="102">
        <v>5.3025238581842118E-2</v>
      </c>
      <c r="BJ77" s="102">
        <v>0.94697476141815784</v>
      </c>
      <c r="BK77" s="103">
        <v>6.8014647486425106E-2</v>
      </c>
      <c r="BL77" s="103">
        <f t="shared" si="6"/>
        <v>0.93198535251357484</v>
      </c>
      <c r="BM77" s="103">
        <v>9.3929817354787101E-2</v>
      </c>
      <c r="BN77" s="103">
        <f t="shared" si="7"/>
        <v>0.90607018264521288</v>
      </c>
      <c r="BO77" s="103">
        <v>1.9951363348565999E-2</v>
      </c>
      <c r="BP77" s="103">
        <f t="shared" si="8"/>
        <v>0.98004863665143405</v>
      </c>
      <c r="BQ77" s="103">
        <v>5.1866025852733172E-2</v>
      </c>
      <c r="BR77" s="103">
        <f t="shared" si="13"/>
        <v>0.94813397414726697</v>
      </c>
      <c r="BS77" s="108">
        <v>0.33548986895837896</v>
      </c>
      <c r="BT77" s="102">
        <v>0.66451013104162104</v>
      </c>
      <c r="BU77" s="91"/>
      <c r="BV77" s="86">
        <v>57</v>
      </c>
      <c r="BW77" s="124">
        <v>0.75</v>
      </c>
      <c r="BX77" s="124">
        <v>0.25</v>
      </c>
      <c r="BY77" s="124">
        <v>0.69399999999999995</v>
      </c>
      <c r="BZ77" s="124">
        <v>0.30599999999999999</v>
      </c>
      <c r="CA77" s="124">
        <v>0.72099999999999997</v>
      </c>
      <c r="CB77" s="124">
        <v>0.27900000000000003</v>
      </c>
      <c r="CC77" s="123">
        <v>0.63300000000000001</v>
      </c>
      <c r="CD77" s="123">
        <v>0.36699999999999999</v>
      </c>
      <c r="CE77" s="123">
        <v>0.57899999999999996</v>
      </c>
      <c r="CF77" s="123">
        <v>0.42099999999999999</v>
      </c>
      <c r="CG77" s="123">
        <v>0.60499999999999998</v>
      </c>
      <c r="CH77" s="123">
        <v>0.39500000000000002</v>
      </c>
      <c r="CI77" s="1"/>
      <c r="CJ77" s="1"/>
      <c r="CK77" s="1"/>
      <c r="CL77" s="1"/>
      <c r="CM77" s="1"/>
      <c r="CN77" s="1"/>
      <c r="CP77" s="39"/>
      <c r="CR77" s="39"/>
      <c r="CS77" s="92"/>
      <c r="CT77" s="92"/>
    </row>
    <row r="78" spans="2:98" x14ac:dyDescent="0.25">
      <c r="AL78" s="104">
        <v>58</v>
      </c>
      <c r="AM78" s="102">
        <v>6.9920557222353796E-2</v>
      </c>
      <c r="AN78" s="102">
        <f t="shared" si="0"/>
        <v>0.9300794427776462</v>
      </c>
      <c r="AO78" s="102">
        <v>0.106871662266113</v>
      </c>
      <c r="AP78" s="102">
        <f t="shared" si="1"/>
        <v>0.893128337733887</v>
      </c>
      <c r="AQ78" s="102">
        <v>2.0495626161755699E-2</v>
      </c>
      <c r="AR78" s="102">
        <f t="shared" si="2"/>
        <v>0.97950437383824429</v>
      </c>
      <c r="AS78" s="102">
        <f t="shared" si="9"/>
        <v>5.5683843094543287E-2</v>
      </c>
      <c r="AT78" s="107">
        <f t="shared" si="9"/>
        <v>0.94431615690545678</v>
      </c>
      <c r="AU78" s="103">
        <v>6.9588833020235594E-2</v>
      </c>
      <c r="AV78" s="103">
        <f t="shared" si="10"/>
        <v>0.93041116697976445</v>
      </c>
      <c r="AW78" s="103">
        <v>9.53601389598462E-2</v>
      </c>
      <c r="AX78" s="103">
        <f t="shared" si="11"/>
        <v>0.90463986104015381</v>
      </c>
      <c r="AY78" s="103">
        <v>2.1432505590371399E-2</v>
      </c>
      <c r="AZ78" s="103">
        <f t="shared" si="14"/>
        <v>0.97856749440962865</v>
      </c>
      <c r="BA78" s="103">
        <f t="shared" si="12"/>
        <v>5.3364322768608509E-2</v>
      </c>
      <c r="BB78" s="103">
        <f t="shared" si="12"/>
        <v>0.94663567723139153</v>
      </c>
      <c r="BC78" s="102">
        <v>7.0605448181340194E-2</v>
      </c>
      <c r="BD78" s="102">
        <f t="shared" si="3"/>
        <v>0.92939455181865982</v>
      </c>
      <c r="BE78" s="102">
        <v>9.6016040764670796E-2</v>
      </c>
      <c r="BF78" s="102">
        <f t="shared" si="4"/>
        <v>0.90398395923532915</v>
      </c>
      <c r="BG78" s="102">
        <v>2.10333429620332E-2</v>
      </c>
      <c r="BH78" s="102">
        <f t="shared" si="5"/>
        <v>0.97896665703796681</v>
      </c>
      <c r="BI78" s="102">
        <v>5.3646716074625019E-2</v>
      </c>
      <c r="BJ78" s="102">
        <v>0.94635328392537499</v>
      </c>
      <c r="BK78" s="103">
        <v>6.8683087235409099E-2</v>
      </c>
      <c r="BL78" s="103">
        <f t="shared" si="6"/>
        <v>0.93131691276459094</v>
      </c>
      <c r="BM78" s="103">
        <v>9.4965970162692995E-2</v>
      </c>
      <c r="BN78" s="103">
        <f t="shared" si="7"/>
        <v>0.90503402983730696</v>
      </c>
      <c r="BO78" s="103">
        <v>2.0301001859080299E-2</v>
      </c>
      <c r="BP78" s="103">
        <f t="shared" si="8"/>
        <v>0.97969899814091965</v>
      </c>
      <c r="BQ78" s="103">
        <v>5.2472391035573149E-2</v>
      </c>
      <c r="BR78" s="103">
        <f t="shared" si="13"/>
        <v>0.94752760896442689</v>
      </c>
      <c r="BS78" s="108">
        <v>0.33968467864066698</v>
      </c>
      <c r="BT78" s="102">
        <v>0.66031532135933302</v>
      </c>
      <c r="BU78" s="91"/>
      <c r="BV78" s="86">
        <v>58</v>
      </c>
      <c r="BW78" s="124">
        <v>0.754</v>
      </c>
      <c r="BX78" s="124">
        <v>0.246</v>
      </c>
      <c r="BY78" s="124">
        <v>0.69899999999999995</v>
      </c>
      <c r="BZ78" s="124">
        <v>0.30099999999999999</v>
      </c>
      <c r="CA78" s="124">
        <v>0.72599999999999998</v>
      </c>
      <c r="CB78" s="124">
        <v>0.27400000000000002</v>
      </c>
      <c r="CC78" s="123">
        <v>0.63900000000000001</v>
      </c>
      <c r="CD78" s="123">
        <v>0.36099999999999999</v>
      </c>
      <c r="CE78" s="123">
        <v>0.58599999999999997</v>
      </c>
      <c r="CF78" s="123">
        <v>0.41399999999999998</v>
      </c>
      <c r="CG78" s="123">
        <v>0.61199999999999999</v>
      </c>
      <c r="CH78" s="123">
        <v>0.38800000000000001</v>
      </c>
      <c r="CI78" s="1"/>
      <c r="CJ78" s="1"/>
      <c r="CK78" s="1"/>
      <c r="CL78" s="1"/>
      <c r="CM78" s="1"/>
      <c r="CN78" s="1"/>
      <c r="CP78" s="39"/>
      <c r="CR78" s="39"/>
      <c r="CS78" s="92"/>
      <c r="CT78" s="92"/>
    </row>
    <row r="79" spans="2:98" x14ac:dyDescent="0.25">
      <c r="AL79" s="104">
        <v>59</v>
      </c>
      <c r="AM79" s="102">
        <v>7.0612398329903903E-2</v>
      </c>
      <c r="AN79" s="102">
        <f t="shared" si="0"/>
        <v>0.92938760167009615</v>
      </c>
      <c r="AO79" s="102">
        <v>0.1078392011621</v>
      </c>
      <c r="AP79" s="102">
        <f t="shared" si="1"/>
        <v>0.8921607988379</v>
      </c>
      <c r="AQ79" s="102">
        <v>2.08467188356245E-2</v>
      </c>
      <c r="AR79" s="102">
        <f t="shared" si="2"/>
        <v>0.9791532811643755</v>
      </c>
      <c r="AS79" s="102">
        <f t="shared" si="9"/>
        <v>5.6282350413940474E-2</v>
      </c>
      <c r="AT79" s="107">
        <f t="shared" si="9"/>
        <v>0.94371764958605953</v>
      </c>
      <c r="AU79" s="103">
        <v>7.0297083292248499E-2</v>
      </c>
      <c r="AV79" s="103">
        <f t="shared" si="10"/>
        <v>0.92970291670775151</v>
      </c>
      <c r="AW79" s="103">
        <v>9.6383869239585696E-2</v>
      </c>
      <c r="AX79" s="103">
        <f t="shared" si="11"/>
        <v>0.90361613076041425</v>
      </c>
      <c r="AY79" s="103">
        <v>2.1807293791107601E-2</v>
      </c>
      <c r="AZ79" s="103">
        <f t="shared" si="14"/>
        <v>0.97819270620889243</v>
      </c>
      <c r="BA79" s="103">
        <f t="shared" si="12"/>
        <v>5.3991740889611242E-2</v>
      </c>
      <c r="BB79" s="103">
        <f t="shared" si="12"/>
        <v>0.94600825911038877</v>
      </c>
      <c r="BC79" s="102">
        <v>7.13087367051677E-2</v>
      </c>
      <c r="BD79" s="102">
        <f t="shared" si="3"/>
        <v>0.92869126329483231</v>
      </c>
      <c r="BE79" s="102">
        <v>9.7009816938363205E-2</v>
      </c>
      <c r="BF79" s="102">
        <f t="shared" si="4"/>
        <v>0.90299018306163681</v>
      </c>
      <c r="BG79" s="102">
        <v>2.14041548455161E-2</v>
      </c>
      <c r="BH79" s="102">
        <f t="shared" si="5"/>
        <v>0.97859584515448395</v>
      </c>
      <c r="BI79" s="102">
        <v>5.4263877503362937E-2</v>
      </c>
      <c r="BJ79" s="102">
        <v>0.94573612249663719</v>
      </c>
      <c r="BK79" s="103">
        <v>6.9344991384261104E-2</v>
      </c>
      <c r="BL79" s="103">
        <f t="shared" si="6"/>
        <v>0.93065500861573891</v>
      </c>
      <c r="BM79" s="103">
        <v>9.5989572497072101E-2</v>
      </c>
      <c r="BN79" s="103">
        <f t="shared" si="7"/>
        <v>0.90401042750292793</v>
      </c>
      <c r="BO79" s="103">
        <v>2.06505496037451E-2</v>
      </c>
      <c r="BP79" s="103">
        <f t="shared" si="8"/>
        <v>0.97934945039625487</v>
      </c>
      <c r="BQ79" s="103">
        <v>5.3073801821170274E-2</v>
      </c>
      <c r="BR79" s="103">
        <f t="shared" si="13"/>
        <v>0.94692619817882973</v>
      </c>
      <c r="BS79" s="108">
        <v>0.34385317677435101</v>
      </c>
      <c r="BT79" s="102">
        <v>0.65614682322564899</v>
      </c>
      <c r="BU79" s="91"/>
      <c r="BV79" s="86">
        <v>59</v>
      </c>
      <c r="BW79" s="124">
        <v>0.75700000000000001</v>
      </c>
      <c r="BX79" s="124">
        <v>0.24299999999999999</v>
      </c>
      <c r="BY79" s="124">
        <v>0.70499999999999996</v>
      </c>
      <c r="BZ79" s="124">
        <v>0.29499999999999998</v>
      </c>
      <c r="CA79" s="124">
        <v>0.73</v>
      </c>
      <c r="CB79" s="124">
        <v>0.27</v>
      </c>
      <c r="CC79" s="123">
        <v>0.64400000000000002</v>
      </c>
      <c r="CD79" s="123">
        <v>0.35599999999999998</v>
      </c>
      <c r="CE79" s="123">
        <v>0.59199999999999997</v>
      </c>
      <c r="CF79" s="123">
        <v>0.40799999999999997</v>
      </c>
      <c r="CG79" s="123">
        <v>0.61699999999999999</v>
      </c>
      <c r="CH79" s="123">
        <v>0.38200000000000001</v>
      </c>
      <c r="CI79" s="1"/>
      <c r="CJ79" s="1"/>
      <c r="CK79" s="1"/>
      <c r="CL79" s="1"/>
      <c r="CM79" s="1"/>
      <c r="CN79" s="1"/>
      <c r="CP79" s="39"/>
      <c r="CR79" s="39"/>
      <c r="CS79" s="92"/>
      <c r="CT79" s="92"/>
    </row>
    <row r="80" spans="2:98" x14ac:dyDescent="0.25">
      <c r="AL80" s="104">
        <v>60</v>
      </c>
      <c r="AM80" s="102">
        <v>7.1300000000012895E-2</v>
      </c>
      <c r="AN80" s="102">
        <f t="shared" si="0"/>
        <v>0.92869999999998709</v>
      </c>
      <c r="AO80" s="102">
        <v>0.108800000000012</v>
      </c>
      <c r="AP80" s="102">
        <f t="shared" si="1"/>
        <v>0.891199999999988</v>
      </c>
      <c r="AQ80" s="102">
        <v>2.1200000000021601E-2</v>
      </c>
      <c r="AR80" s="102">
        <f t="shared" si="2"/>
        <v>0.97879999999997835</v>
      </c>
      <c r="AS80" s="102">
        <f t="shared" si="9"/>
        <v>5.6879000000016694E-2</v>
      </c>
      <c r="AT80" s="107">
        <f t="shared" si="9"/>
        <v>0.94312099999998322</v>
      </c>
      <c r="AU80" s="103">
        <v>7.1000000000008695E-2</v>
      </c>
      <c r="AV80" s="103">
        <f t="shared" si="10"/>
        <v>0.92899999999999128</v>
      </c>
      <c r="AW80" s="103">
        <v>9.7400000000003303E-2</v>
      </c>
      <c r="AX80" s="103">
        <f t="shared" si="11"/>
        <v>0.90259999999999674</v>
      </c>
      <c r="AY80" s="103">
        <v>2.21822163389188E-2</v>
      </c>
      <c r="AZ80" s="103">
        <f t="shared" si="14"/>
        <v>0.97781778366108119</v>
      </c>
      <c r="BA80" s="103">
        <f t="shared" si="12"/>
        <v>5.4615819515906106E-2</v>
      </c>
      <c r="BB80" s="103">
        <f t="shared" si="12"/>
        <v>0.94538418048409389</v>
      </c>
      <c r="BC80" s="102">
        <v>7.1999999999782099E-2</v>
      </c>
      <c r="BD80" s="102">
        <f t="shared" si="3"/>
        <v>0.92800000000021787</v>
      </c>
      <c r="BE80" s="102">
        <v>9.8000000000038404E-2</v>
      </c>
      <c r="BF80" s="102">
        <f t="shared" si="4"/>
        <v>0.90199999999996161</v>
      </c>
      <c r="BG80" s="102">
        <v>2.1775053326819699E-2</v>
      </c>
      <c r="BH80" s="102">
        <f t="shared" si="5"/>
        <v>0.97822494667318027</v>
      </c>
      <c r="BI80" s="102">
        <v>5.4876524530278345E-2</v>
      </c>
      <c r="BJ80" s="102">
        <v>0.94512347546972175</v>
      </c>
      <c r="BK80" s="103">
        <v>6.9999999999992096E-2</v>
      </c>
      <c r="BL80" s="103">
        <f t="shared" si="6"/>
        <v>0.93000000000000793</v>
      </c>
      <c r="BM80" s="103">
        <v>9.6999999999999698E-2</v>
      </c>
      <c r="BN80" s="103">
        <f t="shared" si="7"/>
        <v>0.90300000000000025</v>
      </c>
      <c r="BO80" s="103">
        <v>2.09999999999958E-2</v>
      </c>
      <c r="BP80" s="103">
        <f t="shared" si="8"/>
        <v>0.9790000000000042</v>
      </c>
      <c r="BQ80" s="103">
        <v>5.3669999999995548E-2</v>
      </c>
      <c r="BR80" s="103">
        <f t="shared" si="13"/>
        <v>0.94633000000000445</v>
      </c>
      <c r="BS80" s="108">
        <v>0.34800000000016196</v>
      </c>
      <c r="BT80" s="102">
        <v>0.65199999999983804</v>
      </c>
      <c r="BU80" s="91"/>
      <c r="BV80" s="86">
        <v>60</v>
      </c>
      <c r="BW80" s="124">
        <v>0.76</v>
      </c>
      <c r="BX80" s="124">
        <v>0.24</v>
      </c>
      <c r="BY80" s="124">
        <v>0.71</v>
      </c>
      <c r="BZ80" s="124">
        <v>0.28999999999999998</v>
      </c>
      <c r="CA80" s="124">
        <v>0.73399999999999999</v>
      </c>
      <c r="CB80" s="124">
        <v>0.26600000000000001</v>
      </c>
      <c r="CC80" s="123">
        <v>0.65</v>
      </c>
      <c r="CD80" s="123">
        <v>0.35</v>
      </c>
      <c r="CE80" s="123">
        <v>0.59799999999999998</v>
      </c>
      <c r="CF80" s="123">
        <v>0.40200000000000002</v>
      </c>
      <c r="CG80" s="123">
        <v>0.623</v>
      </c>
      <c r="CH80" s="123">
        <v>0.377</v>
      </c>
      <c r="CI80" s="1"/>
      <c r="CJ80" s="1"/>
      <c r="CK80" s="1"/>
      <c r="CL80" s="1"/>
      <c r="CM80" s="1"/>
      <c r="CN80" s="1"/>
      <c r="CP80" s="39"/>
      <c r="CR80" s="39"/>
      <c r="CS80" s="92"/>
      <c r="CT80" s="92"/>
    </row>
    <row r="81" spans="38:98" x14ac:dyDescent="0.25">
      <c r="AL81" s="104">
        <v>61</v>
      </c>
      <c r="AM81" s="102">
        <v>7.1983535241030405E-2</v>
      </c>
      <c r="AN81" s="102">
        <f t="shared" si="0"/>
        <v>0.92801646475896959</v>
      </c>
      <c r="AO81" s="102">
        <v>0.109754698103215</v>
      </c>
      <c r="AP81" s="102">
        <f t="shared" si="1"/>
        <v>0.89024530189678497</v>
      </c>
      <c r="AQ81" s="102">
        <v>2.1555843334117999E-2</v>
      </c>
      <c r="AR81" s="102">
        <f t="shared" si="2"/>
        <v>0.97844415666588203</v>
      </c>
      <c r="AS81" s="102">
        <f t="shared" si="9"/>
        <v>5.7474164422153154E-2</v>
      </c>
      <c r="AT81" s="107">
        <f t="shared" si="9"/>
        <v>0.94252583557784686</v>
      </c>
      <c r="AU81" s="103">
        <v>7.1697848395592595E-2</v>
      </c>
      <c r="AV81" s="103">
        <f t="shared" si="10"/>
        <v>0.92830215160440743</v>
      </c>
      <c r="AW81" s="103">
        <v>9.8408943280498803E-2</v>
      </c>
      <c r="AX81" s="103">
        <f t="shared" si="11"/>
        <v>0.90159105671950124</v>
      </c>
      <c r="AY81" s="103">
        <v>2.2557271720880699E-2</v>
      </c>
      <c r="AZ81" s="103">
        <f t="shared" si="14"/>
        <v>0.97744272827911927</v>
      </c>
      <c r="BA81" s="103">
        <f t="shared" si="12"/>
        <v>5.5236734948753551E-2</v>
      </c>
      <c r="BB81" s="103">
        <f t="shared" si="12"/>
        <v>0.94476326505124653</v>
      </c>
      <c r="BC81" s="102">
        <v>7.2678539277107504E-2</v>
      </c>
      <c r="BD81" s="102">
        <f t="shared" si="3"/>
        <v>0.92732146072289245</v>
      </c>
      <c r="BE81" s="102">
        <v>9.8986947644866499E-2</v>
      </c>
      <c r="BF81" s="102">
        <f t="shared" si="4"/>
        <v>0.90101305235513351</v>
      </c>
      <c r="BG81" s="102">
        <v>2.21460384177973E-2</v>
      </c>
      <c r="BH81" s="102">
        <f t="shared" si="5"/>
        <v>0.97785396158220272</v>
      </c>
      <c r="BI81" s="102">
        <v>5.5484522806409378E-2</v>
      </c>
      <c r="BJ81" s="102">
        <v>0.94451547719359064</v>
      </c>
      <c r="BK81" s="103">
        <v>7.0647865922918204E-2</v>
      </c>
      <c r="BL81" s="103">
        <f t="shared" si="6"/>
        <v>0.92935213407708184</v>
      </c>
      <c r="BM81" s="103">
        <v>9.7996818273019606E-2</v>
      </c>
      <c r="BN81" s="103">
        <f t="shared" si="7"/>
        <v>0.90200318172698035</v>
      </c>
      <c r="BO81" s="103">
        <v>2.1349351661816601E-2</v>
      </c>
      <c r="BP81" s="103">
        <f t="shared" si="8"/>
        <v>0.97865064833818338</v>
      </c>
      <c r="BQ81" s="103">
        <v>5.426080840333479E-2</v>
      </c>
      <c r="BR81" s="103">
        <f t="shared" si="13"/>
        <v>0.9457391915966652</v>
      </c>
      <c r="BS81" s="108">
        <v>0.35212848878554703</v>
      </c>
      <c r="BT81" s="102">
        <v>0.64787151121445297</v>
      </c>
      <c r="BU81" s="91"/>
      <c r="BV81" s="86">
        <v>61</v>
      </c>
      <c r="BW81" s="124">
        <v>0.76400000000000001</v>
      </c>
      <c r="BX81" s="124">
        <v>0.23599999999999999</v>
      </c>
      <c r="BY81" s="124">
        <v>0.71499999999999997</v>
      </c>
      <c r="BZ81" s="124">
        <v>0.28499999999999998</v>
      </c>
      <c r="CA81" s="124">
        <v>0.73799999999999999</v>
      </c>
      <c r="CB81" s="124">
        <v>0.26200000000000001</v>
      </c>
      <c r="CC81" s="123">
        <v>0.65500000000000003</v>
      </c>
      <c r="CD81" s="123">
        <v>0.34499999999999997</v>
      </c>
      <c r="CE81" s="123">
        <v>0.60399999999999998</v>
      </c>
      <c r="CF81" s="123">
        <v>0.39600000000000002</v>
      </c>
      <c r="CG81" s="123">
        <v>0.629</v>
      </c>
      <c r="CH81" s="123">
        <v>0.371</v>
      </c>
      <c r="CI81" s="1"/>
      <c r="CJ81" s="1"/>
      <c r="CK81" s="1"/>
      <c r="CL81" s="1"/>
      <c r="CM81" s="1"/>
      <c r="CN81" s="1"/>
      <c r="CP81" s="39"/>
      <c r="CR81" s="39"/>
      <c r="CS81" s="92"/>
      <c r="CT81" s="92"/>
    </row>
    <row r="82" spans="38:98" x14ac:dyDescent="0.25">
      <c r="AL82" s="104">
        <v>62</v>
      </c>
      <c r="AM82" s="102">
        <v>7.2662762140901893E-2</v>
      </c>
      <c r="AN82" s="102">
        <f t="shared" si="0"/>
        <v>0.92733723785909805</v>
      </c>
      <c r="AO82" s="102">
        <v>0.11070353512160901</v>
      </c>
      <c r="AP82" s="102">
        <f t="shared" si="1"/>
        <v>0.88929646487839098</v>
      </c>
      <c r="AQ82" s="102">
        <v>2.1913928219440101E-2</v>
      </c>
      <c r="AR82" s="102">
        <f t="shared" si="2"/>
        <v>0.97808607178055995</v>
      </c>
      <c r="AS82" s="102">
        <f t="shared" si="9"/>
        <v>5.8067676322592104E-2</v>
      </c>
      <c r="AT82" s="107">
        <f t="shared" si="9"/>
        <v>0.94193232367740798</v>
      </c>
      <c r="AU82" s="103">
        <v>7.2390802849429794E-2</v>
      </c>
      <c r="AV82" s="103">
        <f t="shared" si="10"/>
        <v>0.92760919715057022</v>
      </c>
      <c r="AW82" s="103">
        <v>9.9410887432034703E-2</v>
      </c>
      <c r="AX82" s="103">
        <f t="shared" si="11"/>
        <v>0.90058911256796526</v>
      </c>
      <c r="AY82" s="103">
        <v>2.2932462265430598E-2</v>
      </c>
      <c r="AZ82" s="103">
        <f t="shared" si="14"/>
        <v>0.97706753773456945</v>
      </c>
      <c r="BA82" s="103">
        <f t="shared" si="12"/>
        <v>5.5854585634789303E-2</v>
      </c>
      <c r="BB82" s="103">
        <f t="shared" si="12"/>
        <v>0.94414541436521082</v>
      </c>
      <c r="BC82" s="102">
        <v>7.3344755542182505E-2</v>
      </c>
      <c r="BD82" s="102">
        <f t="shared" si="3"/>
        <v>0.92665524445781755</v>
      </c>
      <c r="BE82" s="102">
        <v>9.9970646076827499E-2</v>
      </c>
      <c r="BF82" s="102">
        <f t="shared" si="4"/>
        <v>0.90002935392317251</v>
      </c>
      <c r="BG82" s="102">
        <v>2.2517111135459102E-2</v>
      </c>
      <c r="BH82" s="102">
        <f t="shared" si="5"/>
        <v>0.97748288886454093</v>
      </c>
      <c r="BI82" s="102">
        <v>5.6087993938058085E-2</v>
      </c>
      <c r="BJ82" s="102">
        <v>0.94391200606194192</v>
      </c>
      <c r="BK82" s="103">
        <v>7.1288793086577901E-2</v>
      </c>
      <c r="BL82" s="103">
        <f t="shared" si="6"/>
        <v>0.92871120691342213</v>
      </c>
      <c r="BM82" s="103">
        <v>9.8980352755551101E-2</v>
      </c>
      <c r="BN82" s="103">
        <f t="shared" si="7"/>
        <v>0.90101964724444894</v>
      </c>
      <c r="BO82" s="103">
        <v>2.16986239893876E-2</v>
      </c>
      <c r="BP82" s="103">
        <f t="shared" si="8"/>
        <v>0.9783013760106124</v>
      </c>
      <c r="BQ82" s="103">
        <v>5.4846374025734203E-2</v>
      </c>
      <c r="BR82" s="103">
        <f t="shared" si="13"/>
        <v>0.94515362597426589</v>
      </c>
      <c r="BS82" s="108">
        <v>0.35623679890480597</v>
      </c>
      <c r="BT82" s="102">
        <v>0.64376320109519403</v>
      </c>
      <c r="BU82" s="91"/>
      <c r="BV82" s="86">
        <v>62</v>
      </c>
      <c r="BW82" s="124">
        <v>0.76700000000000002</v>
      </c>
      <c r="BX82" s="124">
        <v>0.23300000000000001</v>
      </c>
      <c r="BY82" s="124">
        <v>0.71899999999999997</v>
      </c>
      <c r="BZ82" s="124">
        <v>0.28100000000000003</v>
      </c>
      <c r="CA82" s="124">
        <v>0.74199999999999999</v>
      </c>
      <c r="CB82" s="124">
        <v>0.25800000000000001</v>
      </c>
      <c r="CC82" s="123">
        <v>0.66100000000000003</v>
      </c>
      <c r="CD82" s="123">
        <v>0.33900000000000002</v>
      </c>
      <c r="CE82" s="123">
        <v>0.61</v>
      </c>
      <c r="CF82" s="123">
        <v>0.39</v>
      </c>
      <c r="CG82" s="123">
        <v>0.63400000000000001</v>
      </c>
      <c r="CH82" s="123">
        <v>0.36599999999999999</v>
      </c>
      <c r="CI82" s="1"/>
      <c r="CJ82" s="1"/>
      <c r="CK82" s="1"/>
      <c r="CL82" s="1"/>
      <c r="CM82" s="1"/>
      <c r="CN82" s="1"/>
      <c r="CP82" s="39"/>
      <c r="CR82" s="39"/>
      <c r="CS82" s="92"/>
      <c r="CT82" s="92"/>
    </row>
    <row r="83" spans="38:98" x14ac:dyDescent="0.25">
      <c r="AL83" s="104">
        <v>63</v>
      </c>
      <c r="AM83" s="102">
        <v>7.3337335057472003E-2</v>
      </c>
      <c r="AN83" s="102">
        <f t="shared" si="0"/>
        <v>0.92666266494252802</v>
      </c>
      <c r="AO83" s="102">
        <v>0.111646650786731</v>
      </c>
      <c r="AP83" s="102">
        <f t="shared" si="1"/>
        <v>0.88835334921326903</v>
      </c>
      <c r="AQ83" s="102">
        <v>2.2273760463103202E-2</v>
      </c>
      <c r="AR83" s="102">
        <f t="shared" si="2"/>
        <v>0.97772623953689675</v>
      </c>
      <c r="AS83" s="102">
        <f t="shared" si="9"/>
        <v>5.8659233361791928E-2</v>
      </c>
      <c r="AT83" s="107">
        <f t="shared" si="9"/>
        <v>0.94134076663820809</v>
      </c>
      <c r="AU83" s="103">
        <v>7.3079015011538101E-2</v>
      </c>
      <c r="AV83" s="103">
        <f t="shared" si="10"/>
        <v>0.92692098498846187</v>
      </c>
      <c r="AW83" s="103">
        <v>0.100405964883464</v>
      </c>
      <c r="AX83" s="103">
        <f t="shared" si="11"/>
        <v>0.89959403511653602</v>
      </c>
      <c r="AY83" s="103">
        <v>2.3307791261346199E-2</v>
      </c>
      <c r="AZ83" s="103">
        <f t="shared" si="14"/>
        <v>0.97669220873865381</v>
      </c>
      <c r="BA83" s="103">
        <f t="shared" si="12"/>
        <v>5.6469450556992783E-2</v>
      </c>
      <c r="BB83" s="103">
        <f t="shared" si="12"/>
        <v>0.94353054944300729</v>
      </c>
      <c r="BC83" s="102">
        <v>7.3999324748324199E-2</v>
      </c>
      <c r="BD83" s="102">
        <f t="shared" si="3"/>
        <v>0.92600067525167584</v>
      </c>
      <c r="BE83" s="102">
        <v>0.100950988627104</v>
      </c>
      <c r="BF83" s="102">
        <f t="shared" si="4"/>
        <v>0.89904901137289595</v>
      </c>
      <c r="BG83" s="102">
        <v>2.28882727481045E-2</v>
      </c>
      <c r="BH83" s="102">
        <f t="shared" si="5"/>
        <v>0.97711172725189555</v>
      </c>
      <c r="BI83" s="102">
        <v>5.668712352034249E-2</v>
      </c>
      <c r="BJ83" s="102">
        <v>0.94331287647965756</v>
      </c>
      <c r="BK83" s="103">
        <v>7.19230981978152E-2</v>
      </c>
      <c r="BL83" s="103">
        <f t="shared" si="6"/>
        <v>0.92807690180218483</v>
      </c>
      <c r="BM83" s="103">
        <v>9.9951118846482306E-2</v>
      </c>
      <c r="BN83" s="103">
        <f t="shared" si="7"/>
        <v>0.90004888115351767</v>
      </c>
      <c r="BO83" s="103">
        <v>2.2047841579437701E-2</v>
      </c>
      <c r="BP83" s="103">
        <f t="shared" si="8"/>
        <v>0.97795215842056227</v>
      </c>
      <c r="BQ83" s="103">
        <v>5.5426924902554985E-2</v>
      </c>
      <c r="BR83" s="103">
        <f t="shared" si="13"/>
        <v>0.94457307509744504</v>
      </c>
      <c r="BS83" s="108">
        <v>0.36032178995895103</v>
      </c>
      <c r="BT83" s="102">
        <v>0.63967821004104897</v>
      </c>
      <c r="BU83" s="91"/>
      <c r="BV83" s="86">
        <v>63</v>
      </c>
      <c r="BW83" s="124">
        <v>0.77</v>
      </c>
      <c r="BX83" s="124">
        <v>0.23</v>
      </c>
      <c r="BY83" s="124">
        <v>0.72399999999999998</v>
      </c>
      <c r="BZ83" s="124">
        <v>0.27600000000000002</v>
      </c>
      <c r="CA83" s="124">
        <v>0.746</v>
      </c>
      <c r="CB83" s="124">
        <v>0.254</v>
      </c>
      <c r="CC83" s="123">
        <v>0.66600000000000004</v>
      </c>
      <c r="CD83" s="123">
        <v>0.33400000000000002</v>
      </c>
      <c r="CE83" s="123">
        <v>0.61499999999999999</v>
      </c>
      <c r="CF83" s="123">
        <v>0.38500000000000001</v>
      </c>
      <c r="CG83" s="123">
        <v>0.64</v>
      </c>
      <c r="CH83" s="123">
        <v>0.36</v>
      </c>
      <c r="CI83" s="1"/>
      <c r="CJ83" s="1"/>
      <c r="CK83" s="1"/>
      <c r="CL83" s="1"/>
      <c r="CM83" s="1"/>
      <c r="CN83" s="1"/>
      <c r="CP83" s="39"/>
      <c r="CR83" s="39"/>
      <c r="CS83" s="92"/>
      <c r="CT83" s="92"/>
    </row>
    <row r="84" spans="38:98" x14ac:dyDescent="0.25">
      <c r="AL84" s="104">
        <v>64</v>
      </c>
      <c r="AM84" s="102">
        <v>7.4006908348585407E-2</v>
      </c>
      <c r="AN84" s="102">
        <f t="shared" si="0"/>
        <v>0.92599309165141463</v>
      </c>
      <c r="AO84" s="102">
        <v>0.11258418483011701</v>
      </c>
      <c r="AP84" s="102">
        <f t="shared" si="1"/>
        <v>0.88741581516988299</v>
      </c>
      <c r="AQ84" s="102">
        <v>2.2634845872222802E-2</v>
      </c>
      <c r="AR84" s="102">
        <f t="shared" si="2"/>
        <v>0.97736515412777725</v>
      </c>
      <c r="AS84" s="102">
        <f t="shared" si="9"/>
        <v>5.9248533200210882E-2</v>
      </c>
      <c r="AT84" s="107">
        <f t="shared" si="9"/>
        <v>0.94075146679978916</v>
      </c>
      <c r="AU84" s="103">
        <v>7.3762636531935002E-2</v>
      </c>
      <c r="AV84" s="103">
        <f t="shared" si="10"/>
        <v>0.92623736346806496</v>
      </c>
      <c r="AW84" s="103">
        <v>0.101394308063639</v>
      </c>
      <c r="AX84" s="103">
        <f t="shared" si="11"/>
        <v>0.89860569193636097</v>
      </c>
      <c r="AY84" s="103">
        <v>2.3683261997404899E-2</v>
      </c>
      <c r="AZ84" s="103">
        <f t="shared" si="14"/>
        <v>0.97631673800259511</v>
      </c>
      <c r="BA84" s="103">
        <f t="shared" si="12"/>
        <v>5.7081408698343078E-2</v>
      </c>
      <c r="BB84" s="103">
        <f t="shared" si="12"/>
        <v>0.94291859130165689</v>
      </c>
      <c r="BC84" s="102">
        <v>7.4642922848849505E-2</v>
      </c>
      <c r="BD84" s="102">
        <f t="shared" si="3"/>
        <v>0.92535707715115045</v>
      </c>
      <c r="BE84" s="102">
        <v>0.101927868626879</v>
      </c>
      <c r="BF84" s="102">
        <f t="shared" si="4"/>
        <v>0.89807213137312103</v>
      </c>
      <c r="BG84" s="102">
        <v>2.3259524524033001E-2</v>
      </c>
      <c r="BH84" s="102">
        <f t="shared" si="5"/>
        <v>0.97674047547596698</v>
      </c>
      <c r="BI84" s="102">
        <v>5.7282097148380694E-2</v>
      </c>
      <c r="BJ84" s="102">
        <v>0.94271790285161927</v>
      </c>
      <c r="BK84" s="103">
        <v>7.2551097963474004E-2</v>
      </c>
      <c r="BL84" s="103">
        <f t="shared" si="6"/>
        <v>0.92744890203652597</v>
      </c>
      <c r="BM84" s="103">
        <v>0.100909631944701</v>
      </c>
      <c r="BN84" s="103">
        <f t="shared" si="7"/>
        <v>0.89909036805529896</v>
      </c>
      <c r="BO84" s="103">
        <v>2.23970290286961E-2</v>
      </c>
      <c r="BP84" s="103">
        <f t="shared" si="8"/>
        <v>0.97760297097130389</v>
      </c>
      <c r="BQ84" s="103">
        <v>5.6002689069158382E-2</v>
      </c>
      <c r="BR84" s="103">
        <f t="shared" si="13"/>
        <v>0.94399731093084172</v>
      </c>
      <c r="BS84" s="108">
        <v>0.36438032154899602</v>
      </c>
      <c r="BT84" s="102">
        <v>0.63561967845100398</v>
      </c>
      <c r="BU84" s="91"/>
      <c r="BV84" s="86">
        <v>64</v>
      </c>
      <c r="BW84" s="124">
        <v>0.77300000000000002</v>
      </c>
      <c r="BX84" s="124">
        <v>0.22700000000000001</v>
      </c>
      <c r="BY84" s="124">
        <v>0.72799999999999998</v>
      </c>
      <c r="BZ84" s="124">
        <v>0.27200000000000002</v>
      </c>
      <c r="CA84" s="124">
        <v>0.75</v>
      </c>
      <c r="CB84" s="124">
        <v>0.25</v>
      </c>
      <c r="CC84" s="123">
        <v>0.67</v>
      </c>
      <c r="CD84" s="123">
        <v>0.33</v>
      </c>
      <c r="CE84" s="123">
        <v>0.621</v>
      </c>
      <c r="CF84" s="123">
        <v>0.379</v>
      </c>
      <c r="CG84" s="123">
        <v>0.64500000000000002</v>
      </c>
      <c r="CH84" s="123">
        <v>0.35499999999999998</v>
      </c>
      <c r="CI84" s="1"/>
      <c r="CJ84" s="1"/>
      <c r="CK84" s="1"/>
      <c r="CL84" s="1"/>
      <c r="CM84" s="1"/>
      <c r="CN84" s="1"/>
      <c r="CP84" s="39"/>
      <c r="CR84" s="39"/>
      <c r="CS84" s="92"/>
      <c r="CT84" s="92"/>
    </row>
    <row r="85" spans="38:98" x14ac:dyDescent="0.25">
      <c r="AL85" s="104">
        <v>65</v>
      </c>
      <c r="AM85" s="102">
        <v>7.46711363720865E-2</v>
      </c>
      <c r="AN85" s="102">
        <f t="shared" ref="AN85:AN148" si="34">1-AM85</f>
        <v>0.92532886362791356</v>
      </c>
      <c r="AO85" s="102">
        <v>0.11351627698330299</v>
      </c>
      <c r="AP85" s="102">
        <f t="shared" ref="AP85:AP148" si="35">1-AO85</f>
        <v>0.88648372301669698</v>
      </c>
      <c r="AQ85" s="102">
        <v>2.2996690253914098E-2</v>
      </c>
      <c r="AR85" s="102">
        <f t="shared" ref="AR85:AR148" si="36">1-AQ85</f>
        <v>0.97700330974608596</v>
      </c>
      <c r="AS85" s="102">
        <f t="shared" si="9"/>
        <v>5.9835273498306994E-2</v>
      </c>
      <c r="AT85" s="107">
        <f t="shared" si="9"/>
        <v>0.94016472650169303</v>
      </c>
      <c r="AU85" s="103">
        <v>7.4441819060638306E-2</v>
      </c>
      <c r="AV85" s="103">
        <f t="shared" si="10"/>
        <v>0.92555818093936171</v>
      </c>
      <c r="AW85" s="103">
        <v>0.102376049401414</v>
      </c>
      <c r="AX85" s="103">
        <f t="shared" si="11"/>
        <v>0.89762395059858602</v>
      </c>
      <c r="AY85" s="103">
        <v>2.4058877762384401E-2</v>
      </c>
      <c r="AZ85" s="103">
        <f t="shared" si="14"/>
        <v>0.97594112223761564</v>
      </c>
      <c r="BA85" s="103">
        <f t="shared" si="12"/>
        <v>5.7690539041819922E-2</v>
      </c>
      <c r="BB85" s="103">
        <f t="shared" si="12"/>
        <v>0.94230946095818013</v>
      </c>
      <c r="BC85" s="102">
        <v>7.5276225797075505E-2</v>
      </c>
      <c r="BD85" s="102">
        <f t="shared" ref="BD85:BF100" si="37">1-BC85</f>
        <v>0.92472377420292451</v>
      </c>
      <c r="BE85" s="102">
        <v>0.102901179407334</v>
      </c>
      <c r="BF85" s="102">
        <f>1-BE85</f>
        <v>0.89709882059266599</v>
      </c>
      <c r="BG85" s="102">
        <v>2.3630867731543801E-2</v>
      </c>
      <c r="BH85" s="102">
        <f t="shared" ref="BH85:BH148" si="38">1-BG85</f>
        <v>0.97636913226845623</v>
      </c>
      <c r="BI85" s="102">
        <v>5.787310041729038E-2</v>
      </c>
      <c r="BJ85" s="102">
        <v>0.94212689958270968</v>
      </c>
      <c r="BK85" s="103">
        <v>7.31731090903983E-2</v>
      </c>
      <c r="BL85" s="103">
        <f t="shared" ref="BL85:BL148" si="39">1-BK85</f>
        <v>0.92682689090960169</v>
      </c>
      <c r="BM85" s="103">
        <v>0.10185640744909601</v>
      </c>
      <c r="BN85" s="103">
        <f t="shared" ref="BN85:BN148" si="40">1-BM85</f>
        <v>0.89814359255090404</v>
      </c>
      <c r="BO85" s="103">
        <v>2.2746210933891699E-2</v>
      </c>
      <c r="BP85" s="103">
        <f t="shared" ref="BP85:BP148" si="41">1-BO85</f>
        <v>0.97725378906610827</v>
      </c>
      <c r="BQ85" s="103">
        <v>5.6573894560905738E-2</v>
      </c>
      <c r="BR85" s="103">
        <f t="shared" si="13"/>
        <v>0.94342610543909422</v>
      </c>
      <c r="BS85" s="108">
        <v>0.36840925327595497</v>
      </c>
      <c r="BT85" s="102">
        <v>0.63159074672404503</v>
      </c>
      <c r="BU85" s="91"/>
      <c r="BV85" s="86">
        <v>65</v>
      </c>
      <c r="BW85" s="124">
        <v>0.77600000000000002</v>
      </c>
      <c r="BX85" s="124">
        <v>0.224</v>
      </c>
      <c r="BY85" s="124">
        <v>0.73199999999999998</v>
      </c>
      <c r="BZ85" s="124">
        <v>0.26800000000000002</v>
      </c>
      <c r="CA85" s="124">
        <v>0.753</v>
      </c>
      <c r="CB85" s="124">
        <v>0.246</v>
      </c>
      <c r="CC85" s="123">
        <v>0.67500000000000004</v>
      </c>
      <c r="CD85" s="123">
        <v>0.32500000000000001</v>
      </c>
      <c r="CE85" s="123">
        <v>0.626</v>
      </c>
      <c r="CF85" s="123">
        <v>0.374</v>
      </c>
      <c r="CG85" s="123">
        <v>0.65</v>
      </c>
      <c r="CH85" s="123">
        <v>0.35</v>
      </c>
      <c r="CI85" s="1"/>
      <c r="CJ85" s="1"/>
      <c r="CK85" s="1"/>
      <c r="CL85" s="1"/>
      <c r="CM85" s="1"/>
      <c r="CN85" s="1"/>
      <c r="CP85" s="39"/>
      <c r="CR85" s="39"/>
      <c r="CS85" s="92"/>
      <c r="CT85" s="92"/>
    </row>
    <row r="86" spans="38:98" x14ac:dyDescent="0.25">
      <c r="AL86" s="104">
        <v>66</v>
      </c>
      <c r="AM86" s="102">
        <v>7.5329673485820106E-2</v>
      </c>
      <c r="AN86" s="102">
        <f t="shared" si="34"/>
        <v>0.92467032651417991</v>
      </c>
      <c r="AO86" s="102">
        <v>0.114443066977826</v>
      </c>
      <c r="AP86" s="102">
        <f t="shared" si="35"/>
        <v>0.88555693302217398</v>
      </c>
      <c r="AQ86" s="102">
        <v>2.3358799415292598E-2</v>
      </c>
      <c r="AR86" s="102">
        <f t="shared" si="36"/>
        <v>0.97664120058470738</v>
      </c>
      <c r="AS86" s="102">
        <f t="shared" ref="AS86:AT149" si="42">(AO86*0.23)+(AM86*0.31)+(AQ86*0.46)</f>
        <v>6.0419151916538807E-2</v>
      </c>
      <c r="AT86" s="107">
        <f t="shared" si="42"/>
        <v>0.93958084808346121</v>
      </c>
      <c r="AU86" s="103">
        <v>7.5116714247665806E-2</v>
      </c>
      <c r="AV86" s="103">
        <f t="shared" ref="AV86:AV149" si="43">1-AU86</f>
        <v>0.92488328575233414</v>
      </c>
      <c r="AW86" s="103">
        <v>0.103351321325642</v>
      </c>
      <c r="AX86" s="103">
        <f t="shared" ref="AX86:AX149" si="44">1-AW86</f>
        <v>0.89664867867435805</v>
      </c>
      <c r="AY86" s="103">
        <v>2.4434641845062399E-2</v>
      </c>
      <c r="AZ86" s="103">
        <f t="shared" si="14"/>
        <v>0.97556535815493761</v>
      </c>
      <c r="BA86" s="103">
        <f t="shared" ref="BA86:BB149" si="45">(AW86*0.23)+(AU86*0.31)+(AY86*0.46)</f>
        <v>5.8296920570402762E-2</v>
      </c>
      <c r="BB86" s="103">
        <f t="shared" si="45"/>
        <v>0.9417030794295973</v>
      </c>
      <c r="BC86" s="102">
        <v>7.58999095463192E-2</v>
      </c>
      <c r="BD86" s="102">
        <f t="shared" si="37"/>
        <v>0.9241000904536808</v>
      </c>
      <c r="BE86" s="102">
        <v>0.103870814299653</v>
      </c>
      <c r="BF86" s="102">
        <f t="shared" si="37"/>
        <v>0.89612918570034705</v>
      </c>
      <c r="BG86" s="102">
        <v>2.40023036389365E-2</v>
      </c>
      <c r="BH86" s="102">
        <f t="shared" si="38"/>
        <v>0.97599769636106348</v>
      </c>
      <c r="BI86" s="102">
        <v>5.8460318922189933E-2</v>
      </c>
      <c r="BJ86" s="102">
        <v>0.94153968107781005</v>
      </c>
      <c r="BK86" s="103">
        <v>7.3789448285432005E-2</v>
      </c>
      <c r="BL86" s="103">
        <f t="shared" si="39"/>
        <v>0.92621055171456801</v>
      </c>
      <c r="BM86" s="103">
        <v>0.102791960758555</v>
      </c>
      <c r="BN86" s="103">
        <f t="shared" si="40"/>
        <v>0.89720803924144499</v>
      </c>
      <c r="BO86" s="103">
        <v>2.3095411891753501E-2</v>
      </c>
      <c r="BP86" s="103">
        <f t="shared" si="41"/>
        <v>0.97690458810824654</v>
      </c>
      <c r="BQ86" s="103">
        <v>5.7140769413158182E-2</v>
      </c>
      <c r="BR86" s="103">
        <f t="shared" ref="BR86:BR149" si="46">(BN86*0.23)+(BL86*0.31)+(BP86*0.46)</f>
        <v>0.94285923058684185</v>
      </c>
      <c r="BS86" s="108">
        <v>0.37240544474083803</v>
      </c>
      <c r="BT86" s="102">
        <v>0.62759455525916197</v>
      </c>
      <c r="BU86" s="91"/>
      <c r="BV86" s="86">
        <v>66</v>
      </c>
      <c r="BW86" s="124">
        <v>0.77900000000000003</v>
      </c>
      <c r="BX86" s="124">
        <v>0.221</v>
      </c>
      <c r="BY86" s="124">
        <v>0.73599999999999999</v>
      </c>
      <c r="BZ86" s="124">
        <v>0.26400000000000001</v>
      </c>
      <c r="CA86" s="124">
        <v>0.75700000000000001</v>
      </c>
      <c r="CB86" s="124">
        <v>0.24299999999999999</v>
      </c>
      <c r="CC86" s="123">
        <v>0.68</v>
      </c>
      <c r="CD86" s="123">
        <v>0.32</v>
      </c>
      <c r="CE86" s="123">
        <v>0.63100000000000001</v>
      </c>
      <c r="CF86" s="123">
        <v>0.36899999999999999</v>
      </c>
      <c r="CG86" s="123">
        <v>0.65500000000000003</v>
      </c>
      <c r="CH86" s="123">
        <v>0.34499999999999997</v>
      </c>
      <c r="CI86" s="1"/>
      <c r="CJ86" s="1"/>
      <c r="CK86" s="1"/>
      <c r="CL86" s="1"/>
      <c r="CM86" s="1"/>
      <c r="CN86" s="1"/>
      <c r="CP86" s="39"/>
      <c r="CR86" s="39"/>
      <c r="CS86" s="92"/>
      <c r="CT86" s="92"/>
    </row>
    <row r="87" spans="38:98" x14ac:dyDescent="0.25">
      <c r="AL87" s="104">
        <v>67</v>
      </c>
      <c r="AM87" s="102">
        <v>7.5982174047630593E-2</v>
      </c>
      <c r="AN87" s="102">
        <f t="shared" si="34"/>
        <v>0.92401782595236936</v>
      </c>
      <c r="AO87" s="102">
        <v>0.115364694545221</v>
      </c>
      <c r="AP87" s="102">
        <f t="shared" si="35"/>
        <v>0.88463530545477898</v>
      </c>
      <c r="AQ87" s="102">
        <v>2.37206791634735E-2</v>
      </c>
      <c r="AR87" s="102">
        <f t="shared" si="36"/>
        <v>0.97627932083652647</v>
      </c>
      <c r="AS87" s="102">
        <f t="shared" si="42"/>
        <v>6.0999866115364128E-2</v>
      </c>
      <c r="AT87" s="107">
        <f t="shared" si="42"/>
        <v>0.93900013388463588</v>
      </c>
      <c r="AU87" s="103">
        <v>7.5787473743035197E-2</v>
      </c>
      <c r="AV87" s="103">
        <f t="shared" si="43"/>
        <v>0.92421252625696482</v>
      </c>
      <c r="AW87" s="103">
        <v>0.10432025626517399</v>
      </c>
      <c r="AX87" s="103">
        <f t="shared" si="44"/>
        <v>0.89567974373482606</v>
      </c>
      <c r="AY87" s="103">
        <v>2.4810557534216199E-2</v>
      </c>
      <c r="AZ87" s="103">
        <f t="shared" si="14"/>
        <v>0.97518944246578376</v>
      </c>
      <c r="BA87" s="103">
        <f t="shared" si="45"/>
        <v>5.8900632267070381E-2</v>
      </c>
      <c r="BB87" s="103">
        <f t="shared" si="45"/>
        <v>0.94109936773292957</v>
      </c>
      <c r="BC87" s="102">
        <v>7.6514650049897603E-2</v>
      </c>
      <c r="BD87" s="102">
        <f t="shared" si="37"/>
        <v>0.92348534995010234</v>
      </c>
      <c r="BE87" s="102">
        <v>0.10483666663501701</v>
      </c>
      <c r="BF87" s="102">
        <f t="shared" si="37"/>
        <v>0.89516333336498299</v>
      </c>
      <c r="BG87" s="102">
        <v>2.4373833514510401E-2</v>
      </c>
      <c r="BH87" s="102">
        <f t="shared" si="38"/>
        <v>0.97562616648548961</v>
      </c>
      <c r="BI87" s="102">
        <v>5.9043938258196954E-2</v>
      </c>
      <c r="BJ87" s="102">
        <v>0.94095606174180302</v>
      </c>
      <c r="BK87" s="103">
        <v>7.4400432255419105E-2</v>
      </c>
      <c r="BL87" s="103">
        <f t="shared" si="39"/>
        <v>0.92559956774458085</v>
      </c>
      <c r="BM87" s="103">
        <v>0.103716807271965</v>
      </c>
      <c r="BN87" s="103">
        <f t="shared" si="40"/>
        <v>0.89628319272803503</v>
      </c>
      <c r="BO87" s="103">
        <v>2.3444656499010501E-2</v>
      </c>
      <c r="BP87" s="103">
        <f t="shared" si="41"/>
        <v>0.97655534350098949</v>
      </c>
      <c r="BQ87" s="103">
        <v>5.7703541661276704E-2</v>
      </c>
      <c r="BR87" s="103">
        <f t="shared" si="46"/>
        <v>0.94229645833872333</v>
      </c>
      <c r="BS87" s="108">
        <v>0.37636575554466201</v>
      </c>
      <c r="BT87" s="102">
        <v>0.62363424445533799</v>
      </c>
      <c r="BU87" s="91"/>
      <c r="BV87" s="86">
        <v>67</v>
      </c>
      <c r="BW87" s="124">
        <v>0.78200000000000003</v>
      </c>
      <c r="BX87" s="124">
        <v>0.218</v>
      </c>
      <c r="BY87" s="124">
        <v>0.74</v>
      </c>
      <c r="BZ87" s="124">
        <v>0.26</v>
      </c>
      <c r="CA87" s="124">
        <v>0.76</v>
      </c>
      <c r="CB87" s="124">
        <v>0.24</v>
      </c>
      <c r="CC87" s="123">
        <v>0.68400000000000005</v>
      </c>
      <c r="CD87" s="123">
        <v>0.316</v>
      </c>
      <c r="CE87" s="123">
        <v>0.63600000000000001</v>
      </c>
      <c r="CF87" s="123">
        <v>0.36399999999999999</v>
      </c>
      <c r="CG87" s="123">
        <v>0.66</v>
      </c>
      <c r="CH87" s="123">
        <v>0.34</v>
      </c>
      <c r="CI87" s="1"/>
      <c r="CJ87" s="1"/>
      <c r="CK87" s="1"/>
      <c r="CL87" s="1"/>
      <c r="CM87" s="1"/>
      <c r="CN87" s="1"/>
      <c r="CP87" s="39"/>
      <c r="CR87" s="39"/>
      <c r="CS87" s="92"/>
      <c r="CT87" s="92"/>
    </row>
    <row r="88" spans="38:98" x14ac:dyDescent="0.25">
      <c r="AL88" s="104">
        <v>68</v>
      </c>
      <c r="AM88" s="102">
        <v>7.6628292415362606E-2</v>
      </c>
      <c r="AN88" s="102">
        <f t="shared" si="34"/>
        <v>0.92337170758463738</v>
      </c>
      <c r="AO88" s="102">
        <v>0.116281299417025</v>
      </c>
      <c r="AP88" s="102">
        <f t="shared" si="35"/>
        <v>0.88371870058297497</v>
      </c>
      <c r="AQ88" s="102">
        <v>2.4081835305572299E-2</v>
      </c>
      <c r="AR88" s="102">
        <f t="shared" si="36"/>
        <v>0.97591816469442771</v>
      </c>
      <c r="AS88" s="102">
        <f t="shared" si="42"/>
        <v>6.1577113755241414E-2</v>
      </c>
      <c r="AT88" s="107">
        <f t="shared" si="42"/>
        <v>0.93842288624475856</v>
      </c>
      <c r="AU88" s="103">
        <v>7.6454249196764204E-2</v>
      </c>
      <c r="AV88" s="103">
        <f t="shared" si="43"/>
        <v>0.92354575080323575</v>
      </c>
      <c r="AW88" s="103">
        <v>0.105282986648865</v>
      </c>
      <c r="AX88" s="103">
        <f t="shared" si="44"/>
        <v>0.89471701335113496</v>
      </c>
      <c r="AY88" s="103">
        <v>2.51866281186237E-2</v>
      </c>
      <c r="AZ88" s="103">
        <f t="shared" ref="AZ88:AZ151" si="47">1-AY88</f>
        <v>0.97481337188137629</v>
      </c>
      <c r="BA88" s="103">
        <f t="shared" si="45"/>
        <v>5.9501753114802755E-2</v>
      </c>
      <c r="BB88" s="103">
        <f t="shared" si="45"/>
        <v>0.94049824688519723</v>
      </c>
      <c r="BC88" s="102">
        <v>7.7121123261127703E-2</v>
      </c>
      <c r="BD88" s="102">
        <f t="shared" si="37"/>
        <v>0.92287887673887226</v>
      </c>
      <c r="BE88" s="102">
        <v>0.10579862974461</v>
      </c>
      <c r="BF88" s="102">
        <f t="shared" si="37"/>
        <v>0.89420137025539004</v>
      </c>
      <c r="BG88" s="102">
        <v>2.4745458626564899E-2</v>
      </c>
      <c r="BH88" s="102">
        <f t="shared" si="38"/>
        <v>0.97525454137343515</v>
      </c>
      <c r="BI88" s="102">
        <v>5.9624144020429745E-2</v>
      </c>
      <c r="BJ88" s="102">
        <v>0.9403758559795703</v>
      </c>
      <c r="BK88" s="103">
        <v>7.5006377707203406E-2</v>
      </c>
      <c r="BL88" s="103">
        <f t="shared" si="39"/>
        <v>0.92499362229279658</v>
      </c>
      <c r="BM88" s="103">
        <v>0.104631462388216</v>
      </c>
      <c r="BN88" s="103">
        <f t="shared" si="40"/>
        <v>0.89536853761178403</v>
      </c>
      <c r="BO88" s="103">
        <v>2.3793969352391801E-2</v>
      </c>
      <c r="BP88" s="103">
        <f t="shared" si="41"/>
        <v>0.97620603064760825</v>
      </c>
      <c r="BQ88" s="103">
        <v>5.8262439340622967E-2</v>
      </c>
      <c r="BR88" s="103">
        <f t="shared" si="46"/>
        <v>0.94173756065937708</v>
      </c>
      <c r="BS88" s="108">
        <v>0.38028704528843704</v>
      </c>
      <c r="BT88" s="102">
        <v>0.61971295471156296</v>
      </c>
      <c r="BU88" s="91"/>
      <c r="BV88" s="86">
        <v>68</v>
      </c>
      <c r="BW88" s="124">
        <v>0.78500000000000003</v>
      </c>
      <c r="BX88" s="124">
        <v>0.215</v>
      </c>
      <c r="BY88" s="124">
        <v>0.74399999999999999</v>
      </c>
      <c r="BZ88" s="124">
        <v>0.25600000000000001</v>
      </c>
      <c r="CA88" s="124">
        <v>0.76400000000000001</v>
      </c>
      <c r="CB88" s="124">
        <v>0.23599999999999999</v>
      </c>
      <c r="CC88" s="123">
        <v>0.68899999999999995</v>
      </c>
      <c r="CD88" s="123">
        <v>0.311</v>
      </c>
      <c r="CE88" s="123">
        <v>0.64100000000000001</v>
      </c>
      <c r="CF88" s="123">
        <v>0.35899999999999999</v>
      </c>
      <c r="CG88" s="123">
        <v>0.66400000000000003</v>
      </c>
      <c r="CH88" s="123">
        <v>0.33600000000000002</v>
      </c>
      <c r="CI88" s="1"/>
      <c r="CJ88" s="1"/>
      <c r="CK88" s="1"/>
      <c r="CL88" s="1"/>
      <c r="CM88" s="1"/>
      <c r="CN88" s="1"/>
      <c r="CP88" s="39"/>
      <c r="CR88" s="39"/>
      <c r="CS88" s="92"/>
      <c r="CT88" s="92"/>
    </row>
    <row r="89" spans="38:98" x14ac:dyDescent="0.25">
      <c r="AL89" s="104">
        <v>69</v>
      </c>
      <c r="AM89" s="102">
        <v>7.7267682946860899E-2</v>
      </c>
      <c r="AN89" s="102">
        <f t="shared" si="34"/>
        <v>0.92273231705313907</v>
      </c>
      <c r="AO89" s="102">
        <v>0.11719302132477399</v>
      </c>
      <c r="AP89" s="102">
        <f t="shared" si="35"/>
        <v>0.88280697867522595</v>
      </c>
      <c r="AQ89" s="102">
        <v>2.4441773648704399E-2</v>
      </c>
      <c r="AR89" s="102">
        <f t="shared" si="36"/>
        <v>0.97555822635129563</v>
      </c>
      <c r="AS89" s="102">
        <f t="shared" si="42"/>
        <v>6.2150592496628923E-2</v>
      </c>
      <c r="AT89" s="107">
        <f t="shared" si="42"/>
        <v>0.93784940750337109</v>
      </c>
      <c r="AU89" s="103">
        <v>7.7117192258870496E-2</v>
      </c>
      <c r="AV89" s="103">
        <f t="shared" si="43"/>
        <v>0.92288280774112952</v>
      </c>
      <c r="AW89" s="103">
        <v>0.106239644905567</v>
      </c>
      <c r="AX89" s="103">
        <f t="shared" si="44"/>
        <v>0.89376035509443297</v>
      </c>
      <c r="AY89" s="103">
        <v>2.55628568870622E-2</v>
      </c>
      <c r="AZ89" s="103">
        <f t="shared" si="47"/>
        <v>0.97443714311293783</v>
      </c>
      <c r="BA89" s="103">
        <f t="shared" si="45"/>
        <v>6.0100362096578874E-2</v>
      </c>
      <c r="BB89" s="103">
        <f t="shared" si="45"/>
        <v>0.93989963790342124</v>
      </c>
      <c r="BC89" s="102">
        <v>7.7720005133326595E-2</v>
      </c>
      <c r="BD89" s="102">
        <f t="shared" si="37"/>
        <v>0.92227999486667345</v>
      </c>
      <c r="BE89" s="102">
        <v>0.106756596959613</v>
      </c>
      <c r="BF89" s="102">
        <f t="shared" si="37"/>
        <v>0.89324340304038696</v>
      </c>
      <c r="BG89" s="102">
        <v>2.51171802433993E-2</v>
      </c>
      <c r="BH89" s="102">
        <f t="shared" si="38"/>
        <v>0.97488281975660074</v>
      </c>
      <c r="BI89" s="102">
        <v>6.0201121804005914E-2</v>
      </c>
      <c r="BJ89" s="102">
        <v>0.93979887819599406</v>
      </c>
      <c r="BK89" s="103">
        <v>7.5607601347629103E-2</v>
      </c>
      <c r="BL89" s="103">
        <f t="shared" si="39"/>
        <v>0.92439239865237088</v>
      </c>
      <c r="BM89" s="103">
        <v>0.105536441506194</v>
      </c>
      <c r="BN89" s="103">
        <f t="shared" si="40"/>
        <v>0.89446355849380599</v>
      </c>
      <c r="BO89" s="103">
        <v>2.4143375048626299E-2</v>
      </c>
      <c r="BP89" s="103">
        <f t="shared" si="41"/>
        <v>0.97585662495137371</v>
      </c>
      <c r="BQ89" s="103">
        <v>5.8817690486557737E-2</v>
      </c>
      <c r="BR89" s="103">
        <f t="shared" si="46"/>
        <v>0.94118230951344228</v>
      </c>
      <c r="BS89" s="108">
        <v>0.38416617357317695</v>
      </c>
      <c r="BT89" s="109">
        <v>0.61583382642682305</v>
      </c>
      <c r="BU89" s="91"/>
      <c r="BV89" s="86">
        <v>69</v>
      </c>
      <c r="BW89" s="124">
        <v>0.78800000000000003</v>
      </c>
      <c r="BX89" s="124">
        <v>0.21199999999999999</v>
      </c>
      <c r="BY89" s="124">
        <v>0.747</v>
      </c>
      <c r="BZ89" s="124">
        <v>0.253</v>
      </c>
      <c r="CA89" s="124">
        <v>0.76700000000000002</v>
      </c>
      <c r="CB89" s="124">
        <v>0.23300000000000001</v>
      </c>
      <c r="CC89" s="123">
        <v>0.69299999999999995</v>
      </c>
      <c r="CD89" s="123">
        <v>0.307</v>
      </c>
      <c r="CE89" s="123">
        <v>0.64600000000000002</v>
      </c>
      <c r="CF89" s="123">
        <v>0.35399999999999998</v>
      </c>
      <c r="CG89" s="123">
        <v>0.66900000000000004</v>
      </c>
      <c r="CH89" s="123">
        <v>0.33100000000000002</v>
      </c>
      <c r="CI89" s="1"/>
      <c r="CJ89" s="1"/>
      <c r="CK89" s="1"/>
      <c r="CL89" s="1"/>
      <c r="CM89" s="1"/>
      <c r="CN89" s="1"/>
      <c r="CP89" s="39"/>
      <c r="CR89" s="39"/>
      <c r="CS89" s="92"/>
      <c r="CT89" s="92"/>
    </row>
    <row r="90" spans="38:98" x14ac:dyDescent="0.25">
      <c r="AL90" s="104">
        <v>70</v>
      </c>
      <c r="AM90" s="102">
        <v>7.7899999999969799E-2</v>
      </c>
      <c r="AN90" s="102">
        <f t="shared" si="34"/>
        <v>0.92210000000003023</v>
      </c>
      <c r="AO90" s="102">
        <v>0.11810000000000501</v>
      </c>
      <c r="AP90" s="102">
        <f t="shared" si="35"/>
        <v>0.88189999999999502</v>
      </c>
      <c r="AQ90" s="102">
        <v>2.47999999999849E-2</v>
      </c>
      <c r="AR90" s="102">
        <f t="shared" si="36"/>
        <v>0.97520000000001505</v>
      </c>
      <c r="AS90" s="102">
        <f t="shared" si="42"/>
        <v>6.2719999999984843E-2</v>
      </c>
      <c r="AT90" s="107">
        <f t="shared" si="42"/>
        <v>0.93728000000001521</v>
      </c>
      <c r="AU90" s="103">
        <v>7.7776454579371795E-2</v>
      </c>
      <c r="AV90" s="103">
        <f t="shared" si="43"/>
        <v>0.92222354542062823</v>
      </c>
      <c r="AW90" s="103">
        <v>0.10719036346413401</v>
      </c>
      <c r="AX90" s="103">
        <f t="shared" si="44"/>
        <v>0.89280963653586598</v>
      </c>
      <c r="AY90" s="103">
        <v>2.5939247128309501E-2</v>
      </c>
      <c r="AZ90" s="103">
        <f t="shared" si="47"/>
        <v>0.97406075287169047</v>
      </c>
      <c r="BA90" s="103">
        <f t="shared" si="45"/>
        <v>6.0696538195378451E-2</v>
      </c>
      <c r="BB90" s="103">
        <f t="shared" si="45"/>
        <v>0.93930346180462154</v>
      </c>
      <c r="BC90" s="102">
        <v>7.8311971619811196E-2</v>
      </c>
      <c r="BD90" s="102">
        <f t="shared" si="37"/>
        <v>0.92168802838018882</v>
      </c>
      <c r="BE90" s="102">
        <v>0.10771046161121101</v>
      </c>
      <c r="BF90" s="102">
        <f t="shared" si="37"/>
        <v>0.89228953838878899</v>
      </c>
      <c r="BG90" s="102">
        <v>2.5488999633313102E-2</v>
      </c>
      <c r="BH90" s="102">
        <f t="shared" si="38"/>
        <v>0.97451100036668692</v>
      </c>
      <c r="BI90" s="102">
        <v>6.0775057204044025E-2</v>
      </c>
      <c r="BJ90" s="102">
        <v>0.93922494279595603</v>
      </c>
      <c r="BK90" s="103">
        <v>7.6204419883540001E-2</v>
      </c>
      <c r="BL90" s="103">
        <f t="shared" si="39"/>
        <v>0.92379558011646001</v>
      </c>
      <c r="BM90" s="103">
        <v>0.106432260024789</v>
      </c>
      <c r="BN90" s="103">
        <f t="shared" si="40"/>
        <v>0.893567739975211</v>
      </c>
      <c r="BO90" s="103">
        <v>2.4492898184443002E-2</v>
      </c>
      <c r="BP90" s="103">
        <f t="shared" si="41"/>
        <v>0.975507101815557</v>
      </c>
      <c r="BQ90" s="103">
        <v>5.9369523134442659E-2</v>
      </c>
      <c r="BR90" s="103">
        <f t="shared" si="46"/>
        <v>0.94063047686555734</v>
      </c>
      <c r="BS90" s="108">
        <v>0.38799999999989498</v>
      </c>
      <c r="BT90" s="102">
        <v>0.61200000000010502</v>
      </c>
      <c r="BU90" s="91"/>
      <c r="BV90" s="86">
        <v>70</v>
      </c>
      <c r="BW90" s="124">
        <v>0.79100000000000004</v>
      </c>
      <c r="BX90" s="124">
        <v>0.20899999999999999</v>
      </c>
      <c r="BY90" s="124">
        <v>0.75</v>
      </c>
      <c r="BZ90" s="124">
        <v>0.25</v>
      </c>
      <c r="CA90" s="124">
        <v>0.77</v>
      </c>
      <c r="CB90" s="124">
        <v>0.23</v>
      </c>
      <c r="CC90" s="123">
        <v>0.69699999999999995</v>
      </c>
      <c r="CD90" s="123">
        <v>0.30299999999999999</v>
      </c>
      <c r="CE90" s="123">
        <v>0.65100000000000002</v>
      </c>
      <c r="CF90" s="123">
        <v>0.34899999999999998</v>
      </c>
      <c r="CG90" s="123">
        <v>0.67300000000000004</v>
      </c>
      <c r="CH90" s="123">
        <v>0.32700000000000001</v>
      </c>
      <c r="CI90" s="1"/>
      <c r="CJ90" s="1"/>
      <c r="CK90" s="1"/>
      <c r="CL90" s="1"/>
      <c r="CM90" s="1"/>
      <c r="CN90" s="1"/>
      <c r="CP90" s="39"/>
      <c r="CR90" s="39"/>
      <c r="CS90" s="92"/>
      <c r="CT90" s="92"/>
    </row>
    <row r="91" spans="38:98" x14ac:dyDescent="0.25">
      <c r="AL91" s="104">
        <v>71</v>
      </c>
      <c r="AM91" s="102">
        <v>7.8525139844588698E-2</v>
      </c>
      <c r="AN91" s="102">
        <f t="shared" si="34"/>
        <v>0.92147486015541125</v>
      </c>
      <c r="AO91" s="102">
        <v>0.11900233552435099</v>
      </c>
      <c r="AP91" s="102">
        <f t="shared" si="35"/>
        <v>0.88099766447564898</v>
      </c>
      <c r="AQ91" s="102">
        <v>2.5156140785003101E-2</v>
      </c>
      <c r="AR91" s="102">
        <f t="shared" si="36"/>
        <v>0.97484385921499694</v>
      </c>
      <c r="AS91" s="102">
        <f t="shared" si="42"/>
        <v>6.3285155283524658E-2</v>
      </c>
      <c r="AT91" s="107">
        <f t="shared" si="42"/>
        <v>0.93671484471647548</v>
      </c>
      <c r="AU91" s="103">
        <v>7.84321878082858E-2</v>
      </c>
      <c r="AV91" s="103">
        <f t="shared" si="43"/>
        <v>0.92156781219171424</v>
      </c>
      <c r="AW91" s="103">
        <v>0.108135274753418</v>
      </c>
      <c r="AX91" s="103">
        <f t="shared" si="44"/>
        <v>0.891864725246582</v>
      </c>
      <c r="AY91" s="103">
        <v>2.63158021311432E-2</v>
      </c>
      <c r="AZ91" s="103">
        <f t="shared" si="47"/>
        <v>0.97368419786885685</v>
      </c>
      <c r="BA91" s="103">
        <f t="shared" si="45"/>
        <v>6.1290360394180614E-2</v>
      </c>
      <c r="BB91" s="103">
        <f t="shared" si="45"/>
        <v>0.93870963960581943</v>
      </c>
      <c r="BC91" s="102">
        <v>7.8897698673898703E-2</v>
      </c>
      <c r="BD91" s="102">
        <f t="shared" si="37"/>
        <v>0.92110230132610127</v>
      </c>
      <c r="BE91" s="102">
        <v>0.10866011703058399</v>
      </c>
      <c r="BF91" s="102">
        <f t="shared" si="37"/>
        <v>0.89133988296941602</v>
      </c>
      <c r="BG91" s="102">
        <v>2.5860918064605699E-2</v>
      </c>
      <c r="BH91" s="102">
        <f t="shared" si="38"/>
        <v>0.97413908193539434</v>
      </c>
      <c r="BI91" s="102">
        <v>6.1346135815661534E-2</v>
      </c>
      <c r="BJ91" s="102">
        <v>0.93865386418433849</v>
      </c>
      <c r="BK91" s="103">
        <v>7.67971500217801E-2</v>
      </c>
      <c r="BL91" s="103">
        <f t="shared" si="39"/>
        <v>0.92320284997821989</v>
      </c>
      <c r="BM91" s="103">
        <v>0.107319433342888</v>
      </c>
      <c r="BN91" s="103">
        <f t="shared" si="40"/>
        <v>0.89268056665711204</v>
      </c>
      <c r="BO91" s="103">
        <v>2.4842563356571E-2</v>
      </c>
      <c r="BP91" s="103">
        <f t="shared" si="41"/>
        <v>0.97515743664342902</v>
      </c>
      <c r="BQ91" s="103">
        <v>5.9918165319638735E-2</v>
      </c>
      <c r="BR91" s="103">
        <f t="shared" si="46"/>
        <v>0.94008183468036133</v>
      </c>
      <c r="BS91" s="108">
        <v>0.39178622839530497</v>
      </c>
      <c r="BT91" s="102">
        <v>0.60821377160469503</v>
      </c>
      <c r="BU91" s="91"/>
      <c r="BV91" s="86">
        <v>71</v>
      </c>
      <c r="BW91" s="124">
        <v>0.79400000000000004</v>
      </c>
      <c r="BX91" s="124">
        <v>0.20599999999999999</v>
      </c>
      <c r="BY91" s="124">
        <v>0.754</v>
      </c>
      <c r="BZ91" s="124">
        <v>0.246</v>
      </c>
      <c r="CA91" s="124">
        <v>0.77300000000000002</v>
      </c>
      <c r="CB91" s="124">
        <v>0.22700000000000001</v>
      </c>
      <c r="CC91" s="123">
        <v>0.70099999999999996</v>
      </c>
      <c r="CD91" s="123">
        <v>0.29899999999999999</v>
      </c>
      <c r="CE91" s="123">
        <v>0.65600000000000003</v>
      </c>
      <c r="CF91" s="123">
        <v>0.34399999999999997</v>
      </c>
      <c r="CG91" s="123">
        <v>0.67800000000000005</v>
      </c>
      <c r="CH91" s="123">
        <v>0.32200000000000001</v>
      </c>
      <c r="CI91" s="1"/>
      <c r="CJ91" s="1"/>
      <c r="CK91" s="1"/>
      <c r="CL91" s="1"/>
      <c r="CM91" s="1"/>
      <c r="CN91" s="1"/>
      <c r="CP91" s="39"/>
      <c r="CR91" s="39"/>
      <c r="CS91" s="92"/>
      <c r="CT91" s="92"/>
    </row>
    <row r="92" spans="38:98" x14ac:dyDescent="0.25">
      <c r="AL92" s="104">
        <v>72</v>
      </c>
      <c r="AM92" s="102">
        <v>7.9143966398835003E-2</v>
      </c>
      <c r="AN92" s="102">
        <f t="shared" si="34"/>
        <v>0.92085603360116497</v>
      </c>
      <c r="AO92" s="102">
        <v>0.119899969379841</v>
      </c>
      <c r="AP92" s="102">
        <f t="shared" si="35"/>
        <v>0.88010003062015896</v>
      </c>
      <c r="AQ92" s="102">
        <v>2.5510304903242499E-2</v>
      </c>
      <c r="AR92" s="102">
        <f t="shared" si="36"/>
        <v>0.97448969509675754</v>
      </c>
      <c r="AS92" s="102">
        <f t="shared" si="42"/>
        <v>6.3846362796493833E-2</v>
      </c>
      <c r="AT92" s="107">
        <f t="shared" si="42"/>
        <v>0.93615363720350619</v>
      </c>
      <c r="AU92" s="103">
        <v>7.9084543595630302E-2</v>
      </c>
      <c r="AV92" s="103">
        <f t="shared" si="43"/>
        <v>0.92091545640436967</v>
      </c>
      <c r="AW92" s="103">
        <v>0.109074511202272</v>
      </c>
      <c r="AX92" s="103">
        <f t="shared" si="44"/>
        <v>0.89092548879772804</v>
      </c>
      <c r="AY92" s="103">
        <v>2.6692525184340701E-2</v>
      </c>
      <c r="AZ92" s="103">
        <f t="shared" si="47"/>
        <v>0.97330747481565927</v>
      </c>
      <c r="BA92" s="103">
        <f t="shared" si="45"/>
        <v>6.188190767596468E-2</v>
      </c>
      <c r="BB92" s="103">
        <f t="shared" si="45"/>
        <v>0.93811809232403531</v>
      </c>
      <c r="BC92" s="102">
        <v>7.9477862248905906E-2</v>
      </c>
      <c r="BD92" s="102">
        <f t="shared" si="37"/>
        <v>0.92052213775109415</v>
      </c>
      <c r="BE92" s="102">
        <v>0.109605456548916</v>
      </c>
      <c r="BF92" s="102">
        <f t="shared" si="37"/>
        <v>0.89039454345108404</v>
      </c>
      <c r="BG92" s="102">
        <v>2.62329368055765E-2</v>
      </c>
      <c r="BH92" s="102">
        <f t="shared" si="38"/>
        <v>0.97376706319442352</v>
      </c>
      <c r="BI92" s="102">
        <v>6.1914543233976702E-2</v>
      </c>
      <c r="BJ92" s="102">
        <v>0.93808545676602328</v>
      </c>
      <c r="BK92" s="103">
        <v>7.7386108469193304E-2</v>
      </c>
      <c r="BL92" s="103">
        <f t="shared" si="39"/>
        <v>0.92261389153080664</v>
      </c>
      <c r="BM92" s="103">
        <v>0.10819847685938</v>
      </c>
      <c r="BN92" s="103">
        <f t="shared" si="40"/>
        <v>0.89180152314062</v>
      </c>
      <c r="BO92" s="103">
        <v>2.5192395161739298E-2</v>
      </c>
      <c r="BP92" s="103">
        <f t="shared" si="41"/>
        <v>0.97480760483826068</v>
      </c>
      <c r="BQ92" s="103">
        <v>6.0463845077507405E-2</v>
      </c>
      <c r="BR92" s="103">
        <f t="shared" si="46"/>
        <v>0.93953615492249254</v>
      </c>
      <c r="BS92" s="108">
        <v>0.395525939488928</v>
      </c>
      <c r="BT92" s="102">
        <v>0.604474060511072</v>
      </c>
      <c r="BU92" s="91"/>
      <c r="BV92" s="86">
        <v>72</v>
      </c>
      <c r="BW92" s="124">
        <v>0.79700000000000004</v>
      </c>
      <c r="BX92" s="124">
        <v>0.20300000000000001</v>
      </c>
      <c r="BY92" s="124">
        <v>0.75700000000000001</v>
      </c>
      <c r="BZ92" s="124">
        <v>0.24299999999999999</v>
      </c>
      <c r="CA92" s="124">
        <v>0.77600000000000002</v>
      </c>
      <c r="CB92" s="124">
        <v>0.224</v>
      </c>
      <c r="CC92" s="123">
        <v>0.70499999999999996</v>
      </c>
      <c r="CD92" s="123">
        <v>0.29499999999999998</v>
      </c>
      <c r="CE92" s="123">
        <v>0.66</v>
      </c>
      <c r="CF92" s="123">
        <v>0.34</v>
      </c>
      <c r="CG92" s="123">
        <v>0.68200000000000005</v>
      </c>
      <c r="CH92" s="123">
        <v>0.318</v>
      </c>
      <c r="CI92" s="1"/>
      <c r="CJ92" s="1"/>
      <c r="CK92" s="1"/>
      <c r="CL92" s="1"/>
      <c r="CM92" s="1"/>
      <c r="CN92" s="1"/>
      <c r="CP92" s="39"/>
      <c r="CR92" s="39"/>
      <c r="CS92" s="92"/>
      <c r="CT92" s="92"/>
    </row>
    <row r="93" spans="38:98" x14ac:dyDescent="0.25">
      <c r="AL93" s="104">
        <v>73</v>
      </c>
      <c r="AM93" s="102">
        <v>7.9757585492880798E-2</v>
      </c>
      <c r="AN93" s="102">
        <f t="shared" si="34"/>
        <v>0.92024241450711919</v>
      </c>
      <c r="AO93" s="102">
        <v>0.12079280339859901</v>
      </c>
      <c r="AP93" s="102">
        <f t="shared" si="35"/>
        <v>0.87920719660140101</v>
      </c>
      <c r="AQ93" s="102">
        <v>2.5862721872660501E-2</v>
      </c>
      <c r="AR93" s="102">
        <f t="shared" si="36"/>
        <v>0.97413727812733952</v>
      </c>
      <c r="AS93" s="102">
        <f t="shared" si="42"/>
        <v>6.4404048345894638E-2</v>
      </c>
      <c r="AT93" s="107">
        <f t="shared" si="42"/>
        <v>0.93559595165410536</v>
      </c>
      <c r="AU93" s="103">
        <v>7.9733673591422999E-2</v>
      </c>
      <c r="AV93" s="103">
        <f t="shared" si="43"/>
        <v>0.92026632640857697</v>
      </c>
      <c r="AW93" s="103">
        <v>0.11000820523955</v>
      </c>
      <c r="AX93" s="103">
        <f t="shared" si="44"/>
        <v>0.88999179476044998</v>
      </c>
      <c r="AY93" s="103">
        <v>2.7069419576679701E-2</v>
      </c>
      <c r="AZ93" s="103">
        <f t="shared" si="47"/>
        <v>0.97293058042332026</v>
      </c>
      <c r="BA93" s="103">
        <f t="shared" si="45"/>
        <v>6.2471259023710292E-2</v>
      </c>
      <c r="BB93" s="103">
        <f t="shared" si="45"/>
        <v>0.93752874097628958</v>
      </c>
      <c r="BC93" s="102">
        <v>8.0053138298150001E-2</v>
      </c>
      <c r="BD93" s="102">
        <f t="shared" si="37"/>
        <v>0.91994686170185003</v>
      </c>
      <c r="BE93" s="102">
        <v>0.11054637349738999</v>
      </c>
      <c r="BF93" s="102">
        <f t="shared" si="37"/>
        <v>0.88945362650261006</v>
      </c>
      <c r="BG93" s="102">
        <v>2.6605057124524899E-2</v>
      </c>
      <c r="BH93" s="102">
        <f t="shared" si="38"/>
        <v>0.97339494287547512</v>
      </c>
      <c r="BI93" s="102">
        <v>6.2480465054107662E-2</v>
      </c>
      <c r="BJ93" s="102">
        <v>0.93751953494589246</v>
      </c>
      <c r="BK93" s="103">
        <v>7.7971611932623502E-2</v>
      </c>
      <c r="BL93" s="103">
        <f t="shared" si="39"/>
        <v>0.92202838806737653</v>
      </c>
      <c r="BM93" s="103">
        <v>0.109069905973151</v>
      </c>
      <c r="BN93" s="103">
        <f t="shared" si="40"/>
        <v>0.89093009402684897</v>
      </c>
      <c r="BO93" s="103">
        <v>2.5542418196676801E-2</v>
      </c>
      <c r="BP93" s="103">
        <f t="shared" si="41"/>
        <v>0.9744575818033232</v>
      </c>
      <c r="BQ93" s="103">
        <v>6.1006790443409349E-2</v>
      </c>
      <c r="BR93" s="103">
        <f t="shared" si="46"/>
        <v>0.93899320955659071</v>
      </c>
      <c r="BS93" s="108">
        <v>0.39922105823598297</v>
      </c>
      <c r="BT93" s="102">
        <v>0.60077894176401703</v>
      </c>
      <c r="BU93" s="91"/>
      <c r="BV93" s="86">
        <v>73</v>
      </c>
      <c r="BW93" s="124">
        <v>0.8</v>
      </c>
      <c r="BX93" s="124">
        <v>0.2</v>
      </c>
      <c r="BY93" s="124">
        <v>0.76</v>
      </c>
      <c r="BZ93" s="124">
        <v>0.24</v>
      </c>
      <c r="CA93" s="124">
        <v>0.77900000000000003</v>
      </c>
      <c r="CB93" s="124">
        <v>0.221</v>
      </c>
      <c r="CC93" s="123">
        <v>0.70899999999999996</v>
      </c>
      <c r="CD93" s="123">
        <v>0.29099999999999998</v>
      </c>
      <c r="CE93" s="123">
        <v>0.66400000000000003</v>
      </c>
      <c r="CF93" s="123">
        <v>0.33600000000000002</v>
      </c>
      <c r="CG93" s="123">
        <v>0.68600000000000005</v>
      </c>
      <c r="CH93" s="123">
        <v>0.314</v>
      </c>
      <c r="CI93" s="1"/>
      <c r="CJ93" s="1"/>
      <c r="CK93" s="1"/>
      <c r="CL93" s="1"/>
      <c r="CM93" s="1"/>
      <c r="CN93" s="1"/>
      <c r="CP93" s="39"/>
      <c r="CR93" s="39"/>
      <c r="CS93" s="92"/>
      <c r="CT93" s="92"/>
    </row>
    <row r="94" spans="38:98" x14ac:dyDescent="0.25">
      <c r="AL94" s="104">
        <v>74</v>
      </c>
      <c r="AM94" s="102">
        <v>8.0367102956898306E-2</v>
      </c>
      <c r="AN94" s="102">
        <f t="shared" si="34"/>
        <v>0.91963289704310169</v>
      </c>
      <c r="AO94" s="102">
        <v>0.121680739412752</v>
      </c>
      <c r="AP94" s="102">
        <f t="shared" si="35"/>
        <v>0.87831926058724796</v>
      </c>
      <c r="AQ94" s="102">
        <v>2.62136212112144E-2</v>
      </c>
      <c r="AR94" s="102">
        <f t="shared" si="36"/>
        <v>0.9737863787887856</v>
      </c>
      <c r="AS94" s="102">
        <f t="shared" si="42"/>
        <v>6.4958637738730063E-2</v>
      </c>
      <c r="AT94" s="107">
        <f t="shared" si="42"/>
        <v>0.93504136226126988</v>
      </c>
      <c r="AU94" s="103">
        <v>8.03797294456816E-2</v>
      </c>
      <c r="AV94" s="103">
        <f t="shared" si="43"/>
        <v>0.91962027055431839</v>
      </c>
      <c r="AW94" s="103">
        <v>0.110936489294104</v>
      </c>
      <c r="AX94" s="103">
        <f t="shared" si="44"/>
        <v>0.88906351070589595</v>
      </c>
      <c r="AY94" s="103">
        <v>2.7446488596937799E-2</v>
      </c>
      <c r="AZ94" s="103">
        <f t="shared" si="47"/>
        <v>0.97255351140306223</v>
      </c>
      <c r="BA94" s="103">
        <f t="shared" si="45"/>
        <v>6.3058493420396614E-2</v>
      </c>
      <c r="BB94" s="103">
        <f t="shared" si="45"/>
        <v>0.9369415065796034</v>
      </c>
      <c r="BC94" s="102">
        <v>8.0624202774948001E-2</v>
      </c>
      <c r="BD94" s="102">
        <f t="shared" si="37"/>
        <v>0.91937579722505203</v>
      </c>
      <c r="BE94" s="102">
        <v>0.111482761207187</v>
      </c>
      <c r="BF94" s="102">
        <f t="shared" si="37"/>
        <v>0.88851723879281297</v>
      </c>
      <c r="BG94" s="102">
        <v>2.6977280289750199E-2</v>
      </c>
      <c r="BH94" s="102">
        <f t="shared" si="38"/>
        <v>0.97302271971024978</v>
      </c>
      <c r="BI94" s="102">
        <v>6.3044086871171981E-2</v>
      </c>
      <c r="BJ94" s="102">
        <v>0.93695591312882798</v>
      </c>
      <c r="BK94" s="103">
        <v>7.8553977118914806E-2</v>
      </c>
      <c r="BL94" s="103">
        <f t="shared" si="39"/>
        <v>0.92144602288108524</v>
      </c>
      <c r="BM94" s="103">
        <v>0.109934236083091</v>
      </c>
      <c r="BN94" s="103">
        <f t="shared" si="40"/>
        <v>0.89006576391690895</v>
      </c>
      <c r="BO94" s="103">
        <v>2.5892657058112601E-2</v>
      </c>
      <c r="BP94" s="103">
        <f t="shared" si="41"/>
        <v>0.97410734294188739</v>
      </c>
      <c r="BQ94" s="103">
        <v>6.1547229452706312E-2</v>
      </c>
      <c r="BR94" s="103">
        <f t="shared" si="46"/>
        <v>0.9384527705472937</v>
      </c>
      <c r="BS94" s="108">
        <v>0.40287350959169099</v>
      </c>
      <c r="BT94" s="102">
        <v>0.59712649040830901</v>
      </c>
      <c r="BU94" s="91"/>
      <c r="BV94" s="86">
        <v>74</v>
      </c>
      <c r="BW94" s="124">
        <v>0.80300000000000005</v>
      </c>
      <c r="BX94" s="124">
        <v>0.19700000000000001</v>
      </c>
      <c r="BY94" s="124">
        <v>0.76300000000000001</v>
      </c>
      <c r="BZ94" s="124">
        <v>0.23699999999999999</v>
      </c>
      <c r="CA94" s="124">
        <v>0.78200000000000003</v>
      </c>
      <c r="CB94" s="124">
        <v>0.218</v>
      </c>
      <c r="CC94" s="123">
        <v>0.71299999999999997</v>
      </c>
      <c r="CD94" s="123">
        <v>0.28699999999999998</v>
      </c>
      <c r="CE94" s="123">
        <v>0.66900000000000004</v>
      </c>
      <c r="CF94" s="123">
        <v>0.33100000000000002</v>
      </c>
      <c r="CG94" s="123">
        <v>0.69</v>
      </c>
      <c r="CH94" s="123">
        <v>0.31</v>
      </c>
      <c r="CI94" s="1"/>
      <c r="CJ94" s="1"/>
      <c r="CK94" s="1"/>
      <c r="CL94" s="1"/>
      <c r="CM94" s="1"/>
      <c r="CN94" s="1"/>
      <c r="CP94" s="39"/>
      <c r="CR94" s="39"/>
      <c r="CS94" s="92"/>
      <c r="CT94" s="92"/>
    </row>
    <row r="95" spans="38:98" x14ac:dyDescent="0.25">
      <c r="AL95" s="104">
        <v>75</v>
      </c>
      <c r="AM95" s="102">
        <v>8.0973624621059503E-2</v>
      </c>
      <c r="AN95" s="102">
        <f t="shared" si="34"/>
        <v>0.9190263753789405</v>
      </c>
      <c r="AO95" s="102">
        <v>0.122563679254426</v>
      </c>
      <c r="AP95" s="102">
        <f t="shared" si="35"/>
        <v>0.87743632074557398</v>
      </c>
      <c r="AQ95" s="102">
        <v>2.65632324368614E-2</v>
      </c>
      <c r="AR95" s="102">
        <f t="shared" si="36"/>
        <v>0.97343676756313857</v>
      </c>
      <c r="AS95" s="102">
        <f t="shared" si="42"/>
        <v>6.5510556782002669E-2</v>
      </c>
      <c r="AT95" s="107">
        <f t="shared" si="42"/>
        <v>0.93448944321799732</v>
      </c>
      <c r="AU95" s="103">
        <v>8.1022862808423801E-2</v>
      </c>
      <c r="AV95" s="103">
        <f t="shared" si="43"/>
        <v>0.91897713719157625</v>
      </c>
      <c r="AW95" s="103">
        <v>0.111859495794788</v>
      </c>
      <c r="AX95" s="103">
        <f t="shared" si="44"/>
        <v>0.88814050420521196</v>
      </c>
      <c r="AY95" s="103">
        <v>2.7823735533892599E-2</v>
      </c>
      <c r="AZ95" s="103">
        <f t="shared" si="47"/>
        <v>0.97217626446610739</v>
      </c>
      <c r="BA95" s="103">
        <f t="shared" si="45"/>
        <v>6.3643689849003218E-2</v>
      </c>
      <c r="BB95" s="103">
        <f t="shared" si="45"/>
        <v>0.93635631015099685</v>
      </c>
      <c r="BC95" s="102">
        <v>8.1191731632616795E-2</v>
      </c>
      <c r="BD95" s="102">
        <f t="shared" si="37"/>
        <v>0.91880826836738316</v>
      </c>
      <c r="BE95" s="102">
        <v>0.11241451300949</v>
      </c>
      <c r="BF95" s="102">
        <f t="shared" si="37"/>
        <v>0.88758548699050999</v>
      </c>
      <c r="BG95" s="102">
        <v>2.73496075695518E-2</v>
      </c>
      <c r="BH95" s="102">
        <f t="shared" si="38"/>
        <v>0.97265039243044815</v>
      </c>
      <c r="BI95" s="102">
        <v>6.3605594280287739E-2</v>
      </c>
      <c r="BJ95" s="102">
        <v>0.93639440571971222</v>
      </c>
      <c r="BK95" s="103">
        <v>7.9133520734911103E-2</v>
      </c>
      <c r="BL95" s="103">
        <f t="shared" si="39"/>
        <v>0.92086647926508891</v>
      </c>
      <c r="BM95" s="103">
        <v>0.11079198258808801</v>
      </c>
      <c r="BN95" s="103">
        <f t="shared" si="40"/>
        <v>0.88920801741191202</v>
      </c>
      <c r="BO95" s="103">
        <v>2.62431363427757E-2</v>
      </c>
      <c r="BP95" s="103">
        <f t="shared" si="41"/>
        <v>0.97375686365722425</v>
      </c>
      <c r="BQ95" s="103">
        <v>6.2085390140759505E-2</v>
      </c>
      <c r="BR95" s="103">
        <f t="shared" si="46"/>
        <v>0.93791460985924047</v>
      </c>
      <c r="BS95" s="108">
        <v>0.40648521851127195</v>
      </c>
      <c r="BT95" s="102">
        <v>0.59351478148872805</v>
      </c>
      <c r="BU95" s="91"/>
      <c r="BV95" s="86">
        <v>75</v>
      </c>
      <c r="BW95" s="124">
        <v>0.80600000000000005</v>
      </c>
      <c r="BX95" s="124">
        <v>0.19400000000000001</v>
      </c>
      <c r="BY95" s="124">
        <v>0.76600000000000001</v>
      </c>
      <c r="BZ95" s="124">
        <v>0.23400000000000001</v>
      </c>
      <c r="CA95" s="124">
        <v>0.78500000000000003</v>
      </c>
      <c r="CB95" s="124">
        <v>0.215</v>
      </c>
      <c r="CC95" s="123">
        <v>0.71699999999999997</v>
      </c>
      <c r="CD95" s="123">
        <v>0.28299999999999997</v>
      </c>
      <c r="CE95" s="123">
        <v>0.67300000000000004</v>
      </c>
      <c r="CF95" s="123">
        <v>0.32700000000000001</v>
      </c>
      <c r="CG95" s="123">
        <v>0.69399999999999995</v>
      </c>
      <c r="CH95" s="123">
        <v>0.30599999999999999</v>
      </c>
      <c r="CI95" s="1"/>
      <c r="CJ95" s="1"/>
      <c r="CK95" s="1"/>
      <c r="CL95" s="1"/>
      <c r="CM95" s="1"/>
      <c r="CN95" s="1"/>
      <c r="CP95" s="39"/>
      <c r="CR95" s="39"/>
      <c r="CS95" s="92"/>
      <c r="CT95" s="92"/>
    </row>
    <row r="96" spans="38:98" x14ac:dyDescent="0.25">
      <c r="AL96" s="104">
        <v>76</v>
      </c>
      <c r="AM96" s="102">
        <v>8.1578256315536599E-2</v>
      </c>
      <c r="AN96" s="102">
        <f t="shared" si="34"/>
        <v>0.91842174368446339</v>
      </c>
      <c r="AO96" s="102">
        <v>0.123441524755746</v>
      </c>
      <c r="AP96" s="102">
        <f t="shared" si="35"/>
        <v>0.87655847524425401</v>
      </c>
      <c r="AQ96" s="102">
        <v>2.6911785067559001E-2</v>
      </c>
      <c r="AR96" s="102">
        <f t="shared" si="36"/>
        <v>0.97308821493244102</v>
      </c>
      <c r="AS96" s="102">
        <f t="shared" si="42"/>
        <v>6.6060231282715071E-2</v>
      </c>
      <c r="AT96" s="107">
        <f t="shared" si="42"/>
        <v>0.93393976871728501</v>
      </c>
      <c r="AU96" s="103">
        <v>8.1663225329667397E-2</v>
      </c>
      <c r="AV96" s="103">
        <f t="shared" si="43"/>
        <v>0.91833677467033259</v>
      </c>
      <c r="AW96" s="103">
        <v>0.11277735717045299</v>
      </c>
      <c r="AX96" s="103">
        <f t="shared" si="44"/>
        <v>0.88722264282954699</v>
      </c>
      <c r="AY96" s="103">
        <v>2.8201163676321601E-2</v>
      </c>
      <c r="AZ96" s="103">
        <f t="shared" si="47"/>
        <v>0.97179883632367836</v>
      </c>
      <c r="BA96" s="103">
        <f t="shared" si="45"/>
        <v>6.422692729250902E-2</v>
      </c>
      <c r="BB96" s="103">
        <f t="shared" si="45"/>
        <v>0.93577307270749088</v>
      </c>
      <c r="BC96" s="102">
        <v>8.1756400824473496E-2</v>
      </c>
      <c r="BD96" s="102">
        <f t="shared" si="37"/>
        <v>0.91824359917552645</v>
      </c>
      <c r="BE96" s="102">
        <v>0.11334152223548299</v>
      </c>
      <c r="BF96" s="102">
        <f t="shared" si="37"/>
        <v>0.88665847776451701</v>
      </c>
      <c r="BG96" s="102">
        <v>2.7722040232229302E-2</v>
      </c>
      <c r="BH96" s="102">
        <f t="shared" si="38"/>
        <v>0.97227795976777065</v>
      </c>
      <c r="BI96" s="102">
        <v>6.4165172876573348E-2</v>
      </c>
      <c r="BJ96" s="102">
        <v>0.93583482712342669</v>
      </c>
      <c r="BK96" s="103">
        <v>7.9710559487456298E-2</v>
      </c>
      <c r="BL96" s="103">
        <f t="shared" si="39"/>
        <v>0.92028944051254369</v>
      </c>
      <c r="BM96" s="103">
        <v>0.111643660887029</v>
      </c>
      <c r="BN96" s="103">
        <f t="shared" si="40"/>
        <v>0.88835633911297096</v>
      </c>
      <c r="BO96" s="103">
        <v>2.65938806473951E-2</v>
      </c>
      <c r="BP96" s="103">
        <f t="shared" si="41"/>
        <v>0.9734061193526049</v>
      </c>
      <c r="BQ96" s="103">
        <v>6.2621500542929864E-2</v>
      </c>
      <c r="BR96" s="103">
        <f t="shared" si="46"/>
        <v>0.93737849945707019</v>
      </c>
      <c r="BS96" s="108">
        <v>0.41005810994994796</v>
      </c>
      <c r="BT96" s="102">
        <v>0.58994189005005204</v>
      </c>
      <c r="BU96" s="91"/>
      <c r="BV96" s="86">
        <v>76</v>
      </c>
      <c r="BW96" s="124">
        <v>0.80900000000000005</v>
      </c>
      <c r="BX96" s="124">
        <v>0.191</v>
      </c>
      <c r="BY96" s="124">
        <v>0.76800000000000002</v>
      </c>
      <c r="BZ96" s="124">
        <v>0.23200000000000001</v>
      </c>
      <c r="CA96" s="124">
        <v>0.78800000000000003</v>
      </c>
      <c r="CB96" s="124">
        <v>0.21199999999999999</v>
      </c>
      <c r="CC96" s="123">
        <v>0.72</v>
      </c>
      <c r="CD96" s="123">
        <v>0.28000000000000003</v>
      </c>
      <c r="CE96" s="123">
        <v>0.67700000000000005</v>
      </c>
      <c r="CF96" s="123">
        <v>0.32300000000000001</v>
      </c>
      <c r="CG96" s="123">
        <v>0.69799999999999995</v>
      </c>
      <c r="CH96" s="123">
        <v>0.30199999999999999</v>
      </c>
      <c r="CI96" s="1"/>
      <c r="CJ96" s="1"/>
      <c r="CK96" s="1"/>
      <c r="CL96" s="1"/>
      <c r="CM96" s="1"/>
      <c r="CN96" s="1"/>
      <c r="CP96" s="39"/>
      <c r="CR96" s="39"/>
      <c r="CS96" s="92"/>
      <c r="CT96" s="92"/>
    </row>
    <row r="97" spans="38:98" x14ac:dyDescent="0.25">
      <c r="AL97" s="104">
        <v>77</v>
      </c>
      <c r="AM97" s="102">
        <v>8.2182103870501594E-2</v>
      </c>
      <c r="AN97" s="102">
        <f t="shared" si="34"/>
        <v>0.91781789612949838</v>
      </c>
      <c r="AO97" s="102">
        <v>0.124314177748839</v>
      </c>
      <c r="AP97" s="102">
        <f t="shared" si="35"/>
        <v>0.87568582225116098</v>
      </c>
      <c r="AQ97" s="102">
        <v>2.72595086212645E-2</v>
      </c>
      <c r="AR97" s="102">
        <f t="shared" si="36"/>
        <v>0.97274049137873553</v>
      </c>
      <c r="AS97" s="102">
        <f t="shared" si="42"/>
        <v>6.6608087047870135E-2</v>
      </c>
      <c r="AT97" s="107">
        <f t="shared" si="42"/>
        <v>0.93339191295212998</v>
      </c>
      <c r="AU97" s="103">
        <v>8.2300968659429999E-2</v>
      </c>
      <c r="AV97" s="103">
        <f t="shared" si="43"/>
        <v>0.91769903134056996</v>
      </c>
      <c r="AW97" s="103">
        <v>0.113690205849955</v>
      </c>
      <c r="AX97" s="103">
        <f t="shared" si="44"/>
        <v>0.88630979415004496</v>
      </c>
      <c r="AY97" s="103">
        <v>2.8578776313002499E-2</v>
      </c>
      <c r="AZ97" s="103">
        <f t="shared" si="47"/>
        <v>0.97142122368699746</v>
      </c>
      <c r="BA97" s="103">
        <f t="shared" si="45"/>
        <v>6.4808284733894106E-2</v>
      </c>
      <c r="BB97" s="103">
        <f t="shared" si="45"/>
        <v>0.93519171526610589</v>
      </c>
      <c r="BC97" s="102">
        <v>8.2318886303835201E-2</v>
      </c>
      <c r="BD97" s="102">
        <f t="shared" si="37"/>
        <v>0.91768111369616479</v>
      </c>
      <c r="BE97" s="102">
        <v>0.114263682216347</v>
      </c>
      <c r="BF97" s="102">
        <f t="shared" si="37"/>
        <v>0.88573631778365303</v>
      </c>
      <c r="BG97" s="102">
        <v>2.8094579546081799E-2</v>
      </c>
      <c r="BH97" s="102">
        <f t="shared" si="38"/>
        <v>0.97190542045391815</v>
      </c>
      <c r="BI97" s="102">
        <v>6.4723008255146361E-2</v>
      </c>
      <c r="BJ97" s="102">
        <v>0.93527699174485357</v>
      </c>
      <c r="BK97" s="103">
        <v>8.0285410083394404E-2</v>
      </c>
      <c r="BL97" s="103">
        <f t="shared" si="39"/>
        <v>0.9197145899166056</v>
      </c>
      <c r="BM97" s="103">
        <v>0.112489786378803</v>
      </c>
      <c r="BN97" s="103">
        <f t="shared" si="40"/>
        <v>0.88751021362119697</v>
      </c>
      <c r="BO97" s="103">
        <v>2.6944914568699799E-2</v>
      </c>
      <c r="BP97" s="103">
        <f t="shared" si="41"/>
        <v>0.97305508543130015</v>
      </c>
      <c r="BQ97" s="103">
        <v>6.3155788694578857E-2</v>
      </c>
      <c r="BR97" s="103">
        <f t="shared" si="46"/>
        <v>0.93684421130542117</v>
      </c>
      <c r="BS97" s="108">
        <v>0.41359410886294001</v>
      </c>
      <c r="BT97" s="102">
        <v>0.58640589113705999</v>
      </c>
      <c r="BU97" s="91"/>
      <c r="BV97" s="86">
        <v>77</v>
      </c>
      <c r="BW97" s="124">
        <v>0.81100000000000005</v>
      </c>
      <c r="BX97" s="124">
        <v>0.189</v>
      </c>
      <c r="BY97" s="124">
        <v>0.77100000000000002</v>
      </c>
      <c r="BZ97" s="124">
        <v>0.22900000000000001</v>
      </c>
      <c r="CA97" s="124">
        <v>0.79100000000000004</v>
      </c>
      <c r="CB97" s="124">
        <v>0.20899999999999999</v>
      </c>
      <c r="CC97" s="123">
        <v>0.72399999999999998</v>
      </c>
      <c r="CD97" s="123">
        <v>0.27600000000000002</v>
      </c>
      <c r="CE97" s="123">
        <v>0.68100000000000005</v>
      </c>
      <c r="CF97" s="123">
        <v>0.31900000000000001</v>
      </c>
      <c r="CG97" s="123">
        <v>0.70199999999999996</v>
      </c>
      <c r="CH97" s="123">
        <v>0.29799999999999999</v>
      </c>
      <c r="CI97" s="1"/>
      <c r="CJ97" s="1"/>
      <c r="CK97" s="1"/>
      <c r="CL97" s="1"/>
      <c r="CM97" s="1"/>
      <c r="CN97" s="1"/>
      <c r="CP97" s="39"/>
      <c r="CR97" s="39"/>
      <c r="CS97" s="92"/>
      <c r="CT97" s="92"/>
    </row>
    <row r="98" spans="38:98" x14ac:dyDescent="0.25">
      <c r="AL98" s="104">
        <v>78</v>
      </c>
      <c r="AM98" s="102">
        <v>8.2786273116126699E-2</v>
      </c>
      <c r="AN98" s="102">
        <f t="shared" si="34"/>
        <v>0.91721372688387326</v>
      </c>
      <c r="AO98" s="102">
        <v>0.12518154006582899</v>
      </c>
      <c r="AP98" s="102">
        <f t="shared" si="35"/>
        <v>0.87481845993417107</v>
      </c>
      <c r="AQ98" s="102">
        <v>2.7606632615935101E-2</v>
      </c>
      <c r="AR98" s="102">
        <f t="shared" si="36"/>
        <v>0.9723933673840649</v>
      </c>
      <c r="AS98" s="102">
        <f t="shared" si="42"/>
        <v>6.7154549884470088E-2</v>
      </c>
      <c r="AT98" s="107">
        <f t="shared" si="42"/>
        <v>0.93284545011552988</v>
      </c>
      <c r="AU98" s="103">
        <v>8.2936244447729401E-2</v>
      </c>
      <c r="AV98" s="103">
        <f t="shared" si="43"/>
        <v>0.9170637555522706</v>
      </c>
      <c r="AW98" s="103">
        <v>0.114598174262144</v>
      </c>
      <c r="AX98" s="103">
        <f t="shared" si="44"/>
        <v>0.88540182573785597</v>
      </c>
      <c r="AY98" s="103">
        <v>2.8956576732712801E-2</v>
      </c>
      <c r="AZ98" s="103">
        <f t="shared" si="47"/>
        <v>0.97104342326728721</v>
      </c>
      <c r="BA98" s="103">
        <f t="shared" si="45"/>
        <v>6.5387841156137119E-2</v>
      </c>
      <c r="BB98" s="103">
        <f t="shared" si="45"/>
        <v>0.93461215884386295</v>
      </c>
      <c r="BC98" s="102">
        <v>8.2879864024018798E-2</v>
      </c>
      <c r="BD98" s="102">
        <f t="shared" si="37"/>
        <v>0.91712013597598119</v>
      </c>
      <c r="BE98" s="102">
        <v>0.115180886283265</v>
      </c>
      <c r="BF98" s="102">
        <f t="shared" si="37"/>
        <v>0.88481911371673494</v>
      </c>
      <c r="BG98" s="102">
        <v>2.84672267794089E-2</v>
      </c>
      <c r="BH98" s="102">
        <f t="shared" si="38"/>
        <v>0.97153277322059106</v>
      </c>
      <c r="BI98" s="102">
        <v>6.5279286011124885E-2</v>
      </c>
      <c r="BJ98" s="102">
        <v>0.93472071398887513</v>
      </c>
      <c r="BK98" s="103">
        <v>8.0858389229569394E-2</v>
      </c>
      <c r="BL98" s="103">
        <f t="shared" si="39"/>
        <v>0.91914161077043066</v>
      </c>
      <c r="BM98" s="103">
        <v>0.113330874462297</v>
      </c>
      <c r="BN98" s="103">
        <f t="shared" si="40"/>
        <v>0.88666912553770305</v>
      </c>
      <c r="BO98" s="103">
        <v>2.7296262703418801E-2</v>
      </c>
      <c r="BP98" s="103">
        <f t="shared" si="41"/>
        <v>0.97270373729658122</v>
      </c>
      <c r="BQ98" s="103">
        <v>6.3688482631067467E-2</v>
      </c>
      <c r="BR98" s="103">
        <f t="shared" si="46"/>
        <v>0.9363115173689327</v>
      </c>
      <c r="BS98" s="108">
        <v>0.41709514020546601</v>
      </c>
      <c r="BT98" s="102">
        <v>0.58290485979453399</v>
      </c>
      <c r="BU98" s="91"/>
      <c r="BV98" s="86">
        <v>78</v>
      </c>
      <c r="BW98" s="124">
        <v>0.81399999999999995</v>
      </c>
      <c r="BX98" s="124">
        <v>0.186</v>
      </c>
      <c r="BY98" s="124">
        <v>0.77400000000000002</v>
      </c>
      <c r="BZ98" s="124">
        <v>0.22600000000000001</v>
      </c>
      <c r="CA98" s="124">
        <v>0.79300000000000004</v>
      </c>
      <c r="CB98" s="124">
        <v>0.20699999999999999</v>
      </c>
      <c r="CC98" s="123">
        <v>0.72699999999999998</v>
      </c>
      <c r="CD98" s="123">
        <v>0.27300000000000002</v>
      </c>
      <c r="CE98" s="123">
        <v>0.68500000000000005</v>
      </c>
      <c r="CF98" s="123">
        <v>0.315</v>
      </c>
      <c r="CG98" s="123">
        <v>0.70499999999999996</v>
      </c>
      <c r="CH98" s="123">
        <v>0.29499999999999998</v>
      </c>
      <c r="CI98" s="1"/>
      <c r="CJ98" s="1"/>
      <c r="CK98" s="1"/>
      <c r="CL98" s="1"/>
      <c r="CM98" s="1"/>
      <c r="CN98" s="1"/>
      <c r="CP98" s="39"/>
      <c r="CR98" s="39"/>
      <c r="CS98" s="92"/>
      <c r="CT98" s="92"/>
    </row>
    <row r="99" spans="38:98" x14ac:dyDescent="0.25">
      <c r="AL99" s="104">
        <v>79</v>
      </c>
      <c r="AM99" s="102">
        <v>8.3391869882583902E-2</v>
      </c>
      <c r="AN99" s="102">
        <f t="shared" si="34"/>
        <v>0.91660813011741604</v>
      </c>
      <c r="AO99" s="102">
        <v>0.12604351353884199</v>
      </c>
      <c r="AP99" s="102">
        <f t="shared" si="35"/>
        <v>0.87395648646115798</v>
      </c>
      <c r="AQ99" s="102">
        <v>2.7953386569528199E-2</v>
      </c>
      <c r="AR99" s="102">
        <f t="shared" si="36"/>
        <v>0.97204661343047183</v>
      </c>
      <c r="AS99" s="102">
        <f t="shared" si="42"/>
        <v>6.7700045599517644E-2</v>
      </c>
      <c r="AT99" s="107">
        <f t="shared" si="42"/>
        <v>0.93229995440048241</v>
      </c>
      <c r="AU99" s="103">
        <v>8.3569204344583203E-2</v>
      </c>
      <c r="AV99" s="103">
        <f t="shared" si="43"/>
        <v>0.91643079565541674</v>
      </c>
      <c r="AW99" s="103">
        <v>0.115501394835875</v>
      </c>
      <c r="AX99" s="103">
        <f t="shared" si="44"/>
        <v>0.88449860516412504</v>
      </c>
      <c r="AY99" s="103">
        <v>2.9334568224230102E-2</v>
      </c>
      <c r="AZ99" s="103">
        <f t="shared" si="47"/>
        <v>0.97066543177576992</v>
      </c>
      <c r="BA99" s="103">
        <f t="shared" si="45"/>
        <v>6.5965675542217897E-2</v>
      </c>
      <c r="BB99" s="103">
        <f t="shared" si="45"/>
        <v>0.93403432445778223</v>
      </c>
      <c r="BC99" s="102">
        <v>8.3440009938341303E-2</v>
      </c>
      <c r="BD99" s="102">
        <f t="shared" si="37"/>
        <v>0.91655999006165867</v>
      </c>
      <c r="BE99" s="102">
        <v>0.11609302776742</v>
      </c>
      <c r="BF99" s="102">
        <f t="shared" si="37"/>
        <v>0.88390697223257997</v>
      </c>
      <c r="BG99" s="102">
        <v>2.8839983200510001E-2</v>
      </c>
      <c r="BH99" s="102">
        <f t="shared" si="38"/>
        <v>0.97116001679949004</v>
      </c>
      <c r="BI99" s="102">
        <v>6.5834191739627013E-2</v>
      </c>
      <c r="BJ99" s="102">
        <v>0.93416580826037299</v>
      </c>
      <c r="BK99" s="103">
        <v>8.1429813632825102E-2</v>
      </c>
      <c r="BL99" s="103">
        <f t="shared" si="39"/>
        <v>0.91857018636717491</v>
      </c>
      <c r="BM99" s="103">
        <v>0.1141674405364</v>
      </c>
      <c r="BN99" s="103">
        <f t="shared" si="40"/>
        <v>0.88583255946359996</v>
      </c>
      <c r="BO99" s="103">
        <v>2.76479496482811E-2</v>
      </c>
      <c r="BP99" s="103">
        <f t="shared" si="41"/>
        <v>0.9723520503517189</v>
      </c>
      <c r="BQ99" s="103">
        <v>6.4219810387757092E-2</v>
      </c>
      <c r="BR99" s="103">
        <f t="shared" si="46"/>
        <v>0.93578018961224285</v>
      </c>
      <c r="BS99" s="108">
        <v>0.42056312893275005</v>
      </c>
      <c r="BT99" s="102">
        <v>0.57943687106724995</v>
      </c>
      <c r="BU99" s="91"/>
      <c r="BV99" s="86">
        <v>79</v>
      </c>
      <c r="BW99" s="124">
        <v>0.81699999999999995</v>
      </c>
      <c r="BX99" s="124">
        <v>0.183</v>
      </c>
      <c r="BY99" s="124">
        <v>0.77600000000000002</v>
      </c>
      <c r="BZ99" s="124">
        <v>0.224</v>
      </c>
      <c r="CA99" s="124">
        <v>0.79600000000000004</v>
      </c>
      <c r="CB99" s="124">
        <v>0.20399999999999999</v>
      </c>
      <c r="CC99" s="123">
        <v>0.73099999999999998</v>
      </c>
      <c r="CD99" s="123">
        <v>0.26900000000000002</v>
      </c>
      <c r="CE99" s="123">
        <v>0.68799999999999994</v>
      </c>
      <c r="CF99" s="123">
        <v>0.312</v>
      </c>
      <c r="CG99" s="123">
        <v>0.70899999999999996</v>
      </c>
      <c r="CH99" s="123">
        <v>0.29099999999999998</v>
      </c>
      <c r="CI99" s="1"/>
      <c r="CJ99" s="1"/>
      <c r="CK99" s="1"/>
      <c r="CL99" s="1"/>
      <c r="CM99" s="1"/>
      <c r="CN99" s="1"/>
      <c r="CP99" s="39"/>
      <c r="CR99" s="39"/>
      <c r="CS99" s="92"/>
      <c r="CT99" s="92"/>
    </row>
    <row r="100" spans="38:98" x14ac:dyDescent="0.25">
      <c r="AL100" s="104">
        <v>80</v>
      </c>
      <c r="AM100" s="102">
        <v>8.4000000000045399E-2</v>
      </c>
      <c r="AN100" s="102">
        <f t="shared" si="34"/>
        <v>0.91599999999995463</v>
      </c>
      <c r="AO100" s="102">
        <v>0.12690000000000501</v>
      </c>
      <c r="AP100" s="102">
        <f t="shared" si="35"/>
        <v>0.87309999999999499</v>
      </c>
      <c r="AQ100" s="102">
        <v>2.8300000000001099E-2</v>
      </c>
      <c r="AR100" s="102">
        <f t="shared" si="36"/>
        <v>0.9716999999999989</v>
      </c>
      <c r="AS100" s="102">
        <f t="shared" si="42"/>
        <v>6.8245000000015724E-2</v>
      </c>
      <c r="AT100" s="107">
        <f t="shared" si="42"/>
        <v>0.93175499999998435</v>
      </c>
      <c r="AU100" s="103">
        <v>8.4200000000009295E-2</v>
      </c>
      <c r="AV100" s="103">
        <f t="shared" si="43"/>
        <v>0.91579999999999073</v>
      </c>
      <c r="AW100" s="103">
        <v>0.116400000000001</v>
      </c>
      <c r="AX100" s="103">
        <f t="shared" si="44"/>
        <v>0.88359999999999905</v>
      </c>
      <c r="AY100" s="103">
        <v>2.9712754076332001E-2</v>
      </c>
      <c r="AZ100" s="103">
        <f t="shared" si="47"/>
        <v>0.970287245923668</v>
      </c>
      <c r="BA100" s="103">
        <f t="shared" si="45"/>
        <v>6.6541866875115832E-2</v>
      </c>
      <c r="BB100" s="103">
        <f t="shared" si="45"/>
        <v>0.93345813312488424</v>
      </c>
      <c r="BC100" s="102">
        <v>8.4000000000119798E-2</v>
      </c>
      <c r="BD100" s="102">
        <f t="shared" si="37"/>
        <v>0.91599999999988024</v>
      </c>
      <c r="BE100" s="102">
        <v>0.116999999999994</v>
      </c>
      <c r="BF100" s="102">
        <f t="shared" si="37"/>
        <v>0.883000000000006</v>
      </c>
      <c r="BG100" s="102">
        <v>2.9212850077684299E-2</v>
      </c>
      <c r="BH100" s="102">
        <f t="shared" si="38"/>
        <v>0.97078714992231574</v>
      </c>
      <c r="BI100" s="102">
        <v>6.6387911035770533E-2</v>
      </c>
      <c r="BJ100" s="102">
        <v>0.93361208896422943</v>
      </c>
      <c r="BK100" s="103">
        <v>8.2000000000005596E-2</v>
      </c>
      <c r="BL100" s="103">
        <f t="shared" si="39"/>
        <v>0.91799999999999438</v>
      </c>
      <c r="BM100" s="103">
        <v>0.115</v>
      </c>
      <c r="BN100" s="103">
        <f t="shared" si="40"/>
        <v>0.88500000000000001</v>
      </c>
      <c r="BO100" s="103">
        <v>2.80000000000158E-2</v>
      </c>
      <c r="BP100" s="103">
        <f t="shared" si="41"/>
        <v>0.97199999999998421</v>
      </c>
      <c r="BQ100" s="103">
        <v>6.4750000000009009E-2</v>
      </c>
      <c r="BR100" s="103">
        <f t="shared" si="46"/>
        <v>0.93524999999999103</v>
      </c>
      <c r="BS100" s="108">
        <v>0.42400000000001004</v>
      </c>
      <c r="BT100" s="102">
        <v>0.57599999999998996</v>
      </c>
      <c r="BU100" s="91"/>
      <c r="BV100" s="86">
        <v>80</v>
      </c>
      <c r="BW100" s="124">
        <v>0.82</v>
      </c>
      <c r="BX100" s="124">
        <v>0.18</v>
      </c>
      <c r="BY100" s="124">
        <v>0.77900000000000003</v>
      </c>
      <c r="BZ100" s="124">
        <v>0.221</v>
      </c>
      <c r="CA100" s="124">
        <v>0.79900000000000004</v>
      </c>
      <c r="CB100" s="124">
        <v>0.20100000000000001</v>
      </c>
      <c r="CC100" s="123">
        <v>0.73399999999999999</v>
      </c>
      <c r="CD100" s="123">
        <v>0.26600000000000001</v>
      </c>
      <c r="CE100" s="123">
        <v>0.69199999999999995</v>
      </c>
      <c r="CF100" s="123">
        <v>0.308</v>
      </c>
      <c r="CG100" s="123">
        <v>0.71199999999999997</v>
      </c>
      <c r="CH100" s="123">
        <v>0.28799999999999998</v>
      </c>
      <c r="CI100" s="1"/>
      <c r="CJ100" s="1"/>
      <c r="CK100" s="1"/>
      <c r="CL100" s="1"/>
      <c r="CM100" s="1"/>
      <c r="CN100" s="1"/>
      <c r="CP100" s="39"/>
      <c r="CR100" s="39"/>
      <c r="CS100" s="92"/>
      <c r="CT100" s="92"/>
    </row>
    <row r="101" spans="38:98" x14ac:dyDescent="0.25">
      <c r="AL101" s="104">
        <v>81</v>
      </c>
      <c r="AM101" s="102">
        <v>8.4611405380565496E-2</v>
      </c>
      <c r="AN101" s="102">
        <f t="shared" si="34"/>
        <v>0.91538859461943445</v>
      </c>
      <c r="AO101" s="102">
        <v>0.127750859799416</v>
      </c>
      <c r="AP101" s="102">
        <f t="shared" si="35"/>
        <v>0.87224914020058397</v>
      </c>
      <c r="AQ101" s="102">
        <v>2.86466935258274E-2</v>
      </c>
      <c r="AR101" s="102">
        <f t="shared" si="36"/>
        <v>0.97135330647417262</v>
      </c>
      <c r="AS101" s="102">
        <f t="shared" si="42"/>
        <v>6.878971244372159E-2</v>
      </c>
      <c r="AT101" s="107">
        <f t="shared" si="42"/>
        <v>0.93121028755627844</v>
      </c>
      <c r="AU101" s="103">
        <v>8.4828758693595796E-2</v>
      </c>
      <c r="AV101" s="103">
        <f t="shared" si="43"/>
        <v>0.91517124130640415</v>
      </c>
      <c r="AW101" s="103">
        <v>0.117294108832411</v>
      </c>
      <c r="AX101" s="103">
        <f t="shared" si="44"/>
        <v>0.88270589116758902</v>
      </c>
      <c r="AY101" s="103">
        <v>3.0091136889493102E-2</v>
      </c>
      <c r="AZ101" s="103">
        <f t="shared" si="47"/>
        <v>0.96990886311050695</v>
      </c>
      <c r="BA101" s="103">
        <f t="shared" si="45"/>
        <v>6.7116483195636054E-2</v>
      </c>
      <c r="BB101" s="103">
        <f t="shared" si="45"/>
        <v>0.93288351680436399</v>
      </c>
      <c r="BC101" s="102">
        <v>8.4560359157632603E-2</v>
      </c>
      <c r="BD101" s="102">
        <f t="shared" ref="BD101:BF164" si="48">1-BC101</f>
        <v>0.9154396408423674</v>
      </c>
      <c r="BE101" s="102">
        <v>0.11790171010819001</v>
      </c>
      <c r="BF101" s="102">
        <f t="shared" si="48"/>
        <v>0.88209828989180994</v>
      </c>
      <c r="BG101" s="102">
        <v>2.9585828441357799E-2</v>
      </c>
      <c r="BH101" s="102">
        <f t="shared" si="38"/>
        <v>0.97041417155864218</v>
      </c>
      <c r="BI101" s="102">
        <v>6.6940585746774403E-2</v>
      </c>
      <c r="BJ101" s="102">
        <v>0.93305941425322558</v>
      </c>
      <c r="BK101" s="103">
        <v>8.2569186104416298E-2</v>
      </c>
      <c r="BL101" s="103">
        <f t="shared" si="39"/>
        <v>0.91743081389558367</v>
      </c>
      <c r="BM101" s="103">
        <v>0.11582899281256601</v>
      </c>
      <c r="BN101" s="103">
        <f t="shared" si="40"/>
        <v>0.88417100718743402</v>
      </c>
      <c r="BO101" s="103">
        <v>2.8352418955171699E-2</v>
      </c>
      <c r="BP101" s="103">
        <f t="shared" si="41"/>
        <v>0.97164758104482829</v>
      </c>
      <c r="BQ101" s="103">
        <v>6.5279228758638216E-2</v>
      </c>
      <c r="BR101" s="103">
        <f t="shared" si="46"/>
        <v>0.93472077124136177</v>
      </c>
      <c r="BS101" s="108">
        <v>0.427407597632948</v>
      </c>
      <c r="BT101" s="102">
        <v>0.572592402367052</v>
      </c>
      <c r="BU101" s="91"/>
      <c r="BV101" s="86">
        <v>81</v>
      </c>
      <c r="BW101" s="124">
        <v>0.82199999999999995</v>
      </c>
      <c r="BX101" s="124">
        <v>0.17799999999999999</v>
      </c>
      <c r="BY101" s="124">
        <v>0.78100000000000003</v>
      </c>
      <c r="BZ101" s="124">
        <v>0.219</v>
      </c>
      <c r="CA101" s="124">
        <v>0.80100000000000005</v>
      </c>
      <c r="CB101" s="124">
        <v>0.19900000000000001</v>
      </c>
      <c r="CC101" s="123">
        <v>0.73699999999999999</v>
      </c>
      <c r="CD101" s="123">
        <v>0.26300000000000001</v>
      </c>
      <c r="CE101" s="123">
        <v>0.69599999999999995</v>
      </c>
      <c r="CF101" s="123">
        <v>0.30399999999999999</v>
      </c>
      <c r="CG101" s="123">
        <v>0.71599999999999997</v>
      </c>
      <c r="CH101" s="123">
        <v>0.28399999999999997</v>
      </c>
      <c r="CI101" s="1"/>
      <c r="CJ101" s="1"/>
      <c r="CK101" s="1"/>
      <c r="CL101" s="1"/>
      <c r="CM101" s="1"/>
      <c r="CN101" s="1"/>
      <c r="CP101" s="39"/>
      <c r="CR101" s="39"/>
      <c r="CS101" s="92"/>
      <c r="CT101" s="92"/>
    </row>
    <row r="102" spans="38:98" x14ac:dyDescent="0.25">
      <c r="AL102" s="104">
        <v>82</v>
      </c>
      <c r="AM102" s="102">
        <v>8.5225372263727298E-2</v>
      </c>
      <c r="AN102" s="102">
        <f t="shared" si="34"/>
        <v>0.91477462773627272</v>
      </c>
      <c r="AO102" s="102">
        <v>0.12859578735906199</v>
      </c>
      <c r="AP102" s="102">
        <f t="shared" si="35"/>
        <v>0.87140421264093804</v>
      </c>
      <c r="AQ102" s="102">
        <v>2.8993652167545899E-2</v>
      </c>
      <c r="AR102" s="102">
        <f t="shared" si="36"/>
        <v>0.9710063478324541</v>
      </c>
      <c r="AS102" s="102">
        <f t="shared" si="42"/>
        <v>6.9333976491410848E-2</v>
      </c>
      <c r="AT102" s="107">
        <f t="shared" si="42"/>
        <v>0.93066602350858929</v>
      </c>
      <c r="AU102" s="103">
        <v>8.5455510223213002E-2</v>
      </c>
      <c r="AV102" s="103">
        <f t="shared" si="43"/>
        <v>0.91454448977678704</v>
      </c>
      <c r="AW102" s="103">
        <v>0.118183787007148</v>
      </c>
      <c r="AX102" s="103">
        <f t="shared" si="44"/>
        <v>0.88181621299285196</v>
      </c>
      <c r="AY102" s="103">
        <v>3.04697165109757E-2</v>
      </c>
      <c r="AZ102" s="103">
        <f t="shared" si="47"/>
        <v>0.96953028348902426</v>
      </c>
      <c r="BA102" s="103">
        <f t="shared" si="45"/>
        <v>6.7689548775888897E-2</v>
      </c>
      <c r="BB102" s="103">
        <f t="shared" si="45"/>
        <v>0.93231045122411116</v>
      </c>
      <c r="BC102" s="102">
        <v>8.5121008339003101E-2</v>
      </c>
      <c r="BD102" s="102">
        <f t="shared" si="48"/>
        <v>0.91487899166099695</v>
      </c>
      <c r="BE102" s="102">
        <v>0.11879812040329001</v>
      </c>
      <c r="BF102" s="102">
        <f t="shared" si="48"/>
        <v>0.88120187959671004</v>
      </c>
      <c r="BG102" s="102">
        <v>2.9958918370461201E-2</v>
      </c>
      <c r="BH102" s="102">
        <f t="shared" si="38"/>
        <v>0.97004108162953884</v>
      </c>
      <c r="BI102" s="102">
        <v>6.7492182728259811E-2</v>
      </c>
      <c r="BJ102" s="102">
        <v>0.93250781727174026</v>
      </c>
      <c r="BK102" s="103">
        <v>8.3137293985208999E-2</v>
      </c>
      <c r="BL102" s="103">
        <f t="shared" si="39"/>
        <v>0.91686270601479103</v>
      </c>
      <c r="BM102" s="103">
        <v>0.116654557175889</v>
      </c>
      <c r="BN102" s="103">
        <f t="shared" si="40"/>
        <v>0.88334544282411098</v>
      </c>
      <c r="BO102" s="103">
        <v>2.8705134109577399E-2</v>
      </c>
      <c r="BP102" s="103">
        <f t="shared" si="41"/>
        <v>0.97129486589042258</v>
      </c>
      <c r="BQ102" s="103">
        <v>6.5807470976274859E-2</v>
      </c>
      <c r="BR102" s="103">
        <f t="shared" si="46"/>
        <v>0.93419252902372518</v>
      </c>
      <c r="BS102" s="108">
        <v>0.43078744313918604</v>
      </c>
      <c r="BT102" s="102">
        <v>0.56921255686081396</v>
      </c>
      <c r="BU102" s="91"/>
      <c r="BV102" s="86">
        <v>82</v>
      </c>
      <c r="BW102" s="124">
        <v>0.82499999999999996</v>
      </c>
      <c r="BX102" s="124">
        <v>0.17499999999999999</v>
      </c>
      <c r="BY102" s="124">
        <v>0.78300000000000003</v>
      </c>
      <c r="BZ102" s="124">
        <v>0.217</v>
      </c>
      <c r="CA102" s="124">
        <v>0.80300000000000005</v>
      </c>
      <c r="CB102" s="124">
        <v>0.19700000000000001</v>
      </c>
      <c r="CC102" s="123">
        <v>0.74</v>
      </c>
      <c r="CD102" s="123">
        <v>0.26</v>
      </c>
      <c r="CE102" s="123">
        <v>0.69899999999999995</v>
      </c>
      <c r="CF102" s="123">
        <v>0.30099999999999999</v>
      </c>
      <c r="CG102" s="123">
        <v>0.71899999999999997</v>
      </c>
      <c r="CH102" s="123">
        <v>0.28100000000000003</v>
      </c>
      <c r="CI102" s="1"/>
      <c r="CJ102" s="1"/>
      <c r="CK102" s="1"/>
      <c r="CL102" s="1"/>
      <c r="CM102" s="1"/>
      <c r="CN102" s="1"/>
      <c r="CP102" s="39"/>
      <c r="CR102" s="39"/>
      <c r="CS102" s="92"/>
      <c r="CT102" s="92"/>
    </row>
    <row r="103" spans="38:98" x14ac:dyDescent="0.25">
      <c r="AL103" s="104">
        <v>83</v>
      </c>
      <c r="AM103" s="102">
        <v>8.5840822970996294E-2</v>
      </c>
      <c r="AN103" s="102">
        <f t="shared" si="34"/>
        <v>0.91415917702900373</v>
      </c>
      <c r="AO103" s="102">
        <v>0.129434435618904</v>
      </c>
      <c r="AP103" s="102">
        <f t="shared" si="35"/>
        <v>0.870565564381096</v>
      </c>
      <c r="AQ103" s="102">
        <v>2.9341052046211499E-2</v>
      </c>
      <c r="AR103" s="102">
        <f t="shared" si="36"/>
        <v>0.97065894795378849</v>
      </c>
      <c r="AS103" s="102">
        <f t="shared" si="42"/>
        <v>6.9877459254614069E-2</v>
      </c>
      <c r="AT103" s="107">
        <f t="shared" si="42"/>
        <v>0.93012254074538592</v>
      </c>
      <c r="AU103" s="103">
        <v>8.6080260016301494E-2</v>
      </c>
      <c r="AV103" s="103">
        <f t="shared" si="43"/>
        <v>0.91391973998369846</v>
      </c>
      <c r="AW103" s="103">
        <v>0.11906908684729001</v>
      </c>
      <c r="AX103" s="103">
        <f t="shared" si="44"/>
        <v>0.88093091315270999</v>
      </c>
      <c r="AY103" s="103">
        <v>3.0848492099739E-2</v>
      </c>
      <c r="AZ103" s="103">
        <f t="shared" si="47"/>
        <v>0.96915150790026106</v>
      </c>
      <c r="BA103" s="103">
        <f t="shared" si="45"/>
        <v>6.8261076945810101E-2</v>
      </c>
      <c r="BB103" s="103">
        <f t="shared" si="45"/>
        <v>0.93173892305418993</v>
      </c>
      <c r="BC103" s="102">
        <v>8.5681717467315996E-2</v>
      </c>
      <c r="BD103" s="102">
        <f t="shared" si="48"/>
        <v>0.91431828253268399</v>
      </c>
      <c r="BE103" s="102">
        <v>0.119689206992596</v>
      </c>
      <c r="BF103" s="102">
        <f t="shared" si="48"/>
        <v>0.880310793007404</v>
      </c>
      <c r="BG103" s="102">
        <v>3.03321197060521E-2</v>
      </c>
      <c r="BH103" s="102">
        <f t="shared" si="38"/>
        <v>0.9696678802939479</v>
      </c>
      <c r="BI103" s="102">
        <v>6.8042625087949005E-2</v>
      </c>
      <c r="BJ103" s="102">
        <v>0.931957374912051</v>
      </c>
      <c r="BK103" s="103">
        <v>8.3704166747997105E-2</v>
      </c>
      <c r="BL103" s="103">
        <f t="shared" si="39"/>
        <v>0.91629583325200292</v>
      </c>
      <c r="BM103" s="103">
        <v>0.117476755852342</v>
      </c>
      <c r="BN103" s="103">
        <f t="shared" si="40"/>
        <v>0.88252324414765804</v>
      </c>
      <c r="BO103" s="103">
        <v>2.9058053658881599E-2</v>
      </c>
      <c r="BP103" s="103">
        <f t="shared" si="41"/>
        <v>0.97094194634111841</v>
      </c>
      <c r="BQ103" s="103">
        <v>6.6334650221003308E-2</v>
      </c>
      <c r="BR103" s="103">
        <f t="shared" si="46"/>
        <v>0.93366534977899684</v>
      </c>
      <c r="BS103" s="108">
        <v>0.43414097709682498</v>
      </c>
      <c r="BT103" s="102">
        <v>0.56585902290317502</v>
      </c>
      <c r="BU103" s="91"/>
      <c r="BV103" s="86">
        <v>83</v>
      </c>
      <c r="BW103" s="124">
        <v>0.82699999999999996</v>
      </c>
      <c r="BX103" s="124">
        <v>0.17299999999999999</v>
      </c>
      <c r="BY103" s="124">
        <v>0.78600000000000003</v>
      </c>
      <c r="BZ103" s="124">
        <v>0.214</v>
      </c>
      <c r="CA103" s="124">
        <v>0.80600000000000005</v>
      </c>
      <c r="CB103" s="124">
        <v>0.19400000000000001</v>
      </c>
      <c r="CC103" s="123">
        <v>0.74299999999999999</v>
      </c>
      <c r="CD103" s="123">
        <v>0.25700000000000001</v>
      </c>
      <c r="CE103" s="123">
        <v>0.70299999999999996</v>
      </c>
      <c r="CF103" s="123">
        <v>0.29699999999999999</v>
      </c>
      <c r="CG103" s="123">
        <v>0.72199999999999998</v>
      </c>
      <c r="CH103" s="123">
        <v>0.27800000000000002</v>
      </c>
      <c r="CI103" s="1"/>
      <c r="CJ103" s="1"/>
      <c r="CK103" s="1"/>
      <c r="CL103" s="1"/>
      <c r="CM103" s="1"/>
      <c r="CN103" s="1"/>
      <c r="CP103" s="39"/>
      <c r="CR103" s="39"/>
      <c r="CS103" s="92"/>
      <c r="CT103" s="92"/>
    </row>
    <row r="104" spans="38:98" x14ac:dyDescent="0.25">
      <c r="AL104" s="104">
        <v>84</v>
      </c>
      <c r="AM104" s="102">
        <v>8.6456679823837895E-2</v>
      </c>
      <c r="AN104" s="102">
        <f t="shared" si="34"/>
        <v>0.91354332017616213</v>
      </c>
      <c r="AO104" s="102">
        <v>0.13026645751890201</v>
      </c>
      <c r="AP104" s="102">
        <f t="shared" si="35"/>
        <v>0.86973354248109802</v>
      </c>
      <c r="AQ104" s="102">
        <v>2.9689069282879201E-2</v>
      </c>
      <c r="AR104" s="102">
        <f t="shared" si="36"/>
        <v>0.97031093071712082</v>
      </c>
      <c r="AS104" s="102">
        <f t="shared" si="42"/>
        <v>7.0419827844861643E-2</v>
      </c>
      <c r="AT104" s="107">
        <f t="shared" si="42"/>
        <v>0.92958017215513844</v>
      </c>
      <c r="AU104" s="103">
        <v>8.6703013500302198E-2</v>
      </c>
      <c r="AV104" s="103">
        <f t="shared" si="43"/>
        <v>0.91329698649969782</v>
      </c>
      <c r="AW104" s="103">
        <v>0.119950060675915</v>
      </c>
      <c r="AX104" s="103">
        <f t="shared" si="44"/>
        <v>0.88004993932408504</v>
      </c>
      <c r="AY104" s="103">
        <v>3.12274628147424E-2</v>
      </c>
      <c r="AZ104" s="103">
        <f t="shared" si="47"/>
        <v>0.96877253718525758</v>
      </c>
      <c r="BA104" s="103">
        <f t="shared" si="45"/>
        <v>6.8831081035335639E-2</v>
      </c>
      <c r="BB104" s="103">
        <f t="shared" si="45"/>
        <v>0.93116891896466436</v>
      </c>
      <c r="BC104" s="102">
        <v>8.6242256465656197E-2</v>
      </c>
      <c r="BD104" s="102">
        <f t="shared" si="48"/>
        <v>0.9137577435343438</v>
      </c>
      <c r="BE104" s="102">
        <v>0.12057494598341</v>
      </c>
      <c r="BF104" s="102">
        <f t="shared" si="48"/>
        <v>0.87942505401658999</v>
      </c>
      <c r="BG104" s="102">
        <v>3.0705432289187699E-2</v>
      </c>
      <c r="BH104" s="102">
        <f t="shared" si="38"/>
        <v>0.96929456771081235</v>
      </c>
      <c r="BI104" s="102">
        <v>6.8591835933564063E-2</v>
      </c>
      <c r="BJ104" s="102">
        <v>0.93140816406643601</v>
      </c>
      <c r="BK104" s="103">
        <v>8.4269647498393802E-2</v>
      </c>
      <c r="BL104" s="103">
        <f t="shared" si="39"/>
        <v>0.91573035250160617</v>
      </c>
      <c r="BM104" s="103">
        <v>0.118295651604298</v>
      </c>
      <c r="BN104" s="103">
        <f t="shared" si="40"/>
        <v>0.881704348395702</v>
      </c>
      <c r="BO104" s="103">
        <v>2.9411085798732702E-2</v>
      </c>
      <c r="BP104" s="103">
        <f t="shared" si="41"/>
        <v>0.97058891420126725</v>
      </c>
      <c r="BQ104" s="103">
        <v>6.6860690060907654E-2</v>
      </c>
      <c r="BR104" s="103">
        <f t="shared" si="46"/>
        <v>0.93313930993909233</v>
      </c>
      <c r="BS104" s="108">
        <v>0.43746964008396605</v>
      </c>
      <c r="BT104" s="102">
        <v>0.56253035991603395</v>
      </c>
      <c r="BU104" s="91"/>
      <c r="BV104" s="86">
        <v>84</v>
      </c>
      <c r="BW104" s="124">
        <v>0.82899999999999996</v>
      </c>
      <c r="BX104" s="124">
        <v>0.17100000000000001</v>
      </c>
      <c r="BY104" s="124">
        <v>0.78800000000000003</v>
      </c>
      <c r="BZ104" s="124">
        <v>0.21199999999999999</v>
      </c>
      <c r="CA104" s="124">
        <v>0.80800000000000005</v>
      </c>
      <c r="CB104" s="124">
        <v>0.192</v>
      </c>
      <c r="CC104" s="123">
        <v>0.746</v>
      </c>
      <c r="CD104" s="123">
        <v>0.254</v>
      </c>
      <c r="CE104" s="123">
        <v>0.70599999999999996</v>
      </c>
      <c r="CF104" s="123">
        <v>0.29399999999999998</v>
      </c>
      <c r="CG104" s="123">
        <v>0.72499999999999998</v>
      </c>
      <c r="CH104" s="123">
        <v>0.27400000000000002</v>
      </c>
      <c r="CI104" s="1"/>
      <c r="CJ104" s="1"/>
      <c r="CK104" s="1"/>
      <c r="CL104" s="1"/>
      <c r="CM104" s="1"/>
      <c r="CN104" s="1"/>
      <c r="CP104" s="39"/>
      <c r="CR104" s="39"/>
      <c r="CS104" s="92"/>
      <c r="CT104" s="92"/>
    </row>
    <row r="105" spans="38:98" x14ac:dyDescent="0.25">
      <c r="AL105" s="104">
        <v>85</v>
      </c>
      <c r="AM105" s="102">
        <v>8.7071865143717495E-2</v>
      </c>
      <c r="AN105" s="102">
        <f t="shared" si="34"/>
        <v>0.91292813485628255</v>
      </c>
      <c r="AO105" s="102">
        <v>0.131091505999018</v>
      </c>
      <c r="AP105" s="102">
        <f t="shared" si="35"/>
        <v>0.86890849400098202</v>
      </c>
      <c r="AQ105" s="102">
        <v>3.0037879998604099E-2</v>
      </c>
      <c r="AR105" s="102">
        <f t="shared" si="36"/>
        <v>0.96996212000139592</v>
      </c>
      <c r="AS105" s="102">
        <f t="shared" si="42"/>
        <v>7.0960749373684448E-2</v>
      </c>
      <c r="AT105" s="107">
        <f t="shared" si="42"/>
        <v>0.92903925062631565</v>
      </c>
      <c r="AU105" s="103">
        <v>8.7323776102655806E-2</v>
      </c>
      <c r="AV105" s="103">
        <f t="shared" si="43"/>
        <v>0.91267622389734415</v>
      </c>
      <c r="AW105" s="103">
        <v>0.120826760816103</v>
      </c>
      <c r="AX105" s="103">
        <f t="shared" si="44"/>
        <v>0.879173239183897</v>
      </c>
      <c r="AY105" s="103">
        <v>3.1606627814945103E-2</v>
      </c>
      <c r="AZ105" s="103">
        <f t="shared" si="47"/>
        <v>0.96839337218505495</v>
      </c>
      <c r="BA105" s="103">
        <f t="shared" si="45"/>
        <v>6.9399574374401737E-2</v>
      </c>
      <c r="BB105" s="103">
        <f t="shared" si="45"/>
        <v>0.9306004256255983</v>
      </c>
      <c r="BC105" s="102">
        <v>8.6802395257108297E-2</v>
      </c>
      <c r="BD105" s="102">
        <f t="shared" si="48"/>
        <v>0.91319760474289169</v>
      </c>
      <c r="BE105" s="102">
        <v>0.121455313483034</v>
      </c>
      <c r="BF105" s="102">
        <f t="shared" si="48"/>
        <v>0.87854468651696604</v>
      </c>
      <c r="BG105" s="102">
        <v>3.1078855960925401E-2</v>
      </c>
      <c r="BH105" s="102">
        <f t="shared" si="38"/>
        <v>0.96892114403907459</v>
      </c>
      <c r="BI105" s="102">
        <v>6.9139738372827081E-2</v>
      </c>
      <c r="BJ105" s="102">
        <v>0.93086026162717284</v>
      </c>
      <c r="BK105" s="103">
        <v>8.4833579342012605E-2</v>
      </c>
      <c r="BL105" s="103">
        <f t="shared" si="39"/>
        <v>0.91516642065798737</v>
      </c>
      <c r="BM105" s="103">
        <v>0.119111307194129</v>
      </c>
      <c r="BN105" s="103">
        <f t="shared" si="40"/>
        <v>0.88088869280587101</v>
      </c>
      <c r="BO105" s="103">
        <v>2.9764138724779302E-2</v>
      </c>
      <c r="BP105" s="103">
        <f t="shared" si="41"/>
        <v>0.97023586127522066</v>
      </c>
      <c r="BQ105" s="103">
        <v>6.7385514064072061E-2</v>
      </c>
      <c r="BR105" s="103">
        <f t="shared" si="46"/>
        <v>0.93261448593592799</v>
      </c>
      <c r="BS105" s="108">
        <v>0.44077487267871196</v>
      </c>
      <c r="BT105" s="102">
        <v>0.55922512732128804</v>
      </c>
      <c r="BU105" s="91"/>
      <c r="BV105" s="86">
        <v>85</v>
      </c>
      <c r="BW105" s="124">
        <v>0.83099999999999996</v>
      </c>
      <c r="BX105" s="124">
        <v>0.16900000000000001</v>
      </c>
      <c r="BY105" s="124">
        <v>0.79</v>
      </c>
      <c r="BZ105" s="124">
        <v>0.21</v>
      </c>
      <c r="CA105" s="124">
        <v>0.81</v>
      </c>
      <c r="CB105" s="124">
        <v>0.19</v>
      </c>
      <c r="CC105" s="123">
        <v>0.749</v>
      </c>
      <c r="CD105" s="123">
        <v>0.251</v>
      </c>
      <c r="CE105" s="123">
        <v>0.70899999999999996</v>
      </c>
      <c r="CF105" s="123">
        <v>0.29099999999999998</v>
      </c>
      <c r="CG105" s="123">
        <v>0.72899999999999998</v>
      </c>
      <c r="CH105" s="123">
        <v>0.27100000000000002</v>
      </c>
      <c r="CI105" s="1"/>
      <c r="CJ105" s="1"/>
      <c r="CK105" s="1"/>
      <c r="CL105" s="1"/>
      <c r="CM105" s="1"/>
      <c r="CN105" s="1"/>
      <c r="CP105" s="39"/>
      <c r="CR105" s="39"/>
      <c r="CS105" s="92"/>
      <c r="CT105" s="92"/>
    </row>
    <row r="106" spans="38:98" x14ac:dyDescent="0.25">
      <c r="AL106" s="104">
        <v>86</v>
      </c>
      <c r="AM106" s="102">
        <v>8.7685301252100306E-2</v>
      </c>
      <c r="AN106" s="102">
        <f t="shared" si="34"/>
        <v>0.91231469874789972</v>
      </c>
      <c r="AO106" s="102">
        <v>0.13190923399921001</v>
      </c>
      <c r="AP106" s="102">
        <f t="shared" si="35"/>
        <v>0.86809076600078994</v>
      </c>
      <c r="AQ106" s="102">
        <v>3.0387660314441099E-2</v>
      </c>
      <c r="AR106" s="102">
        <f t="shared" si="36"/>
        <v>0.96961233968555893</v>
      </c>
      <c r="AS106" s="102">
        <f t="shared" si="42"/>
        <v>7.1499890952612305E-2</v>
      </c>
      <c r="AT106" s="107">
        <f t="shared" si="42"/>
        <v>0.92850010904738767</v>
      </c>
      <c r="AU106" s="103">
        <v>8.7942553250802899E-2</v>
      </c>
      <c r="AV106" s="103">
        <f t="shared" si="43"/>
        <v>0.91205744674919709</v>
      </c>
      <c r="AW106" s="103">
        <v>0.121699239590932</v>
      </c>
      <c r="AX106" s="103">
        <f t="shared" si="44"/>
        <v>0.87830076040906802</v>
      </c>
      <c r="AY106" s="103">
        <v>3.1985986259306397E-2</v>
      </c>
      <c r="AZ106" s="103">
        <f t="shared" si="47"/>
        <v>0.96801401374069362</v>
      </c>
      <c r="BA106" s="103">
        <f t="shared" si="45"/>
        <v>6.9966570292944202E-2</v>
      </c>
      <c r="BB106" s="103">
        <f t="shared" si="45"/>
        <v>0.93003342970705583</v>
      </c>
      <c r="BC106" s="102">
        <v>8.7361903764756998E-2</v>
      </c>
      <c r="BD106" s="102">
        <f t="shared" si="48"/>
        <v>0.91263809623524295</v>
      </c>
      <c r="BE106" s="102">
        <v>0.122330285598769</v>
      </c>
      <c r="BF106" s="102">
        <f t="shared" si="48"/>
        <v>0.87766971440123098</v>
      </c>
      <c r="BG106" s="102">
        <v>3.1452390562322498E-2</v>
      </c>
      <c r="BH106" s="102">
        <f t="shared" si="38"/>
        <v>0.96854760943767748</v>
      </c>
      <c r="BI106" s="102">
        <v>6.9686255513459888E-2</v>
      </c>
      <c r="BJ106" s="102">
        <v>0.93031374448654014</v>
      </c>
      <c r="BK106" s="103">
        <v>8.5395805384466603E-2</v>
      </c>
      <c r="BL106" s="103">
        <f t="shared" si="39"/>
        <v>0.91460419461553344</v>
      </c>
      <c r="BM106" s="103">
        <v>0.119923785384208</v>
      </c>
      <c r="BN106" s="103">
        <f t="shared" si="40"/>
        <v>0.880076214615792</v>
      </c>
      <c r="BO106" s="103">
        <v>3.01171206326699E-2</v>
      </c>
      <c r="BP106" s="103">
        <f t="shared" si="41"/>
        <v>0.96988287936733009</v>
      </c>
      <c r="BQ106" s="103">
        <v>6.7909045798580647E-2</v>
      </c>
      <c r="BR106" s="103">
        <f t="shared" si="46"/>
        <v>0.93209095420141941</v>
      </c>
      <c r="BS106" s="108">
        <v>0.44405811545916396</v>
      </c>
      <c r="BT106" s="102">
        <v>0.55594188454083604</v>
      </c>
      <c r="BU106" s="91"/>
      <c r="BV106" s="86">
        <v>86</v>
      </c>
      <c r="BW106" s="124">
        <v>0.83299999999999996</v>
      </c>
      <c r="BX106" s="124">
        <v>0.16700000000000001</v>
      </c>
      <c r="BY106" s="124">
        <v>0.79200000000000004</v>
      </c>
      <c r="BZ106" s="124">
        <v>0.20799999999999999</v>
      </c>
      <c r="CA106" s="124">
        <v>0.81200000000000006</v>
      </c>
      <c r="CB106" s="124">
        <v>0.188</v>
      </c>
      <c r="CC106" s="123">
        <v>0.752</v>
      </c>
      <c r="CD106" s="123">
        <v>0.248</v>
      </c>
      <c r="CE106" s="123">
        <v>0.71299999999999997</v>
      </c>
      <c r="CF106" s="123">
        <v>0.28699999999999998</v>
      </c>
      <c r="CG106" s="123">
        <v>0.73199999999999998</v>
      </c>
      <c r="CH106" s="123">
        <v>0.26800000000000002</v>
      </c>
      <c r="CI106" s="1"/>
      <c r="CJ106" s="1"/>
      <c r="CK106" s="1"/>
      <c r="CL106" s="1"/>
      <c r="CM106" s="1"/>
      <c r="CN106" s="1"/>
      <c r="CP106" s="39"/>
      <c r="CR106" s="39"/>
      <c r="CS106" s="92"/>
      <c r="CT106" s="92"/>
    </row>
    <row r="107" spans="38:98" x14ac:dyDescent="0.25">
      <c r="AL107" s="104">
        <v>87</v>
      </c>
      <c r="AM107" s="102">
        <v>8.8295910470452002E-2</v>
      </c>
      <c r="AN107" s="102">
        <f t="shared" si="34"/>
        <v>0.91170408952954796</v>
      </c>
      <c r="AO107" s="102">
        <v>0.132719294459441</v>
      </c>
      <c r="AP107" s="102">
        <f t="shared" si="35"/>
        <v>0.86728070554055903</v>
      </c>
      <c r="AQ107" s="102">
        <v>3.0738586351445201E-2</v>
      </c>
      <c r="AR107" s="102">
        <f t="shared" si="36"/>
        <v>0.96926141364855478</v>
      </c>
      <c r="AS107" s="102">
        <f t="shared" si="42"/>
        <v>7.2036919693176341E-2</v>
      </c>
      <c r="AT107" s="107">
        <f t="shared" si="42"/>
        <v>0.92796308030682373</v>
      </c>
      <c r="AU107" s="103">
        <v>8.8559350372184306E-2</v>
      </c>
      <c r="AV107" s="103">
        <f t="shared" si="43"/>
        <v>0.91144064962781568</v>
      </c>
      <c r="AW107" s="103">
        <v>0.122567549323482</v>
      </c>
      <c r="AX107" s="103">
        <f t="shared" si="44"/>
        <v>0.87743245067651798</v>
      </c>
      <c r="AY107" s="103">
        <v>3.2365537306785597E-2</v>
      </c>
      <c r="AZ107" s="103">
        <f t="shared" si="47"/>
        <v>0.9676344626932144</v>
      </c>
      <c r="BA107" s="103">
        <f t="shared" si="45"/>
        <v>7.053208212089937E-2</v>
      </c>
      <c r="BB107" s="103">
        <f t="shared" si="45"/>
        <v>0.92946791787910066</v>
      </c>
      <c r="BC107" s="102">
        <v>8.79205519116871E-2</v>
      </c>
      <c r="BD107" s="102">
        <f t="shared" si="48"/>
        <v>0.91207944808831287</v>
      </c>
      <c r="BE107" s="102">
        <v>0.123199838437919</v>
      </c>
      <c r="BF107" s="102">
        <f t="shared" si="48"/>
        <v>0.87680016156208096</v>
      </c>
      <c r="BG107" s="102">
        <v>3.1826035934436399E-2</v>
      </c>
      <c r="BH107" s="102">
        <f t="shared" si="38"/>
        <v>0.96817396406556355</v>
      </c>
      <c r="BI107" s="102">
        <v>7.0231310463185107E-2</v>
      </c>
      <c r="BJ107" s="102">
        <v>0.92976868953681491</v>
      </c>
      <c r="BK107" s="103">
        <v>8.5956168731369298E-2</v>
      </c>
      <c r="BL107" s="103">
        <f t="shared" si="39"/>
        <v>0.91404383126863076</v>
      </c>
      <c r="BM107" s="103">
        <v>0.12073314893690799</v>
      </c>
      <c r="BN107" s="103">
        <f t="shared" si="40"/>
        <v>0.87926685106309199</v>
      </c>
      <c r="BO107" s="103">
        <v>3.0469939718053E-2</v>
      </c>
      <c r="BP107" s="103">
        <f t="shared" si="41"/>
        <v>0.96953006028194699</v>
      </c>
      <c r="BQ107" s="103">
        <v>6.8431208832517701E-2</v>
      </c>
      <c r="BR107" s="103">
        <f t="shared" si="46"/>
        <v>0.93156879116748237</v>
      </c>
      <c r="BS107" s="108">
        <v>0.44732080900342297</v>
      </c>
      <c r="BT107" s="102">
        <v>0.55267919099657703</v>
      </c>
      <c r="BU107" s="91"/>
      <c r="BV107" s="86">
        <v>87</v>
      </c>
      <c r="BW107" s="124">
        <v>0.83499999999999996</v>
      </c>
      <c r="BX107" s="124">
        <v>0.16500000000000001</v>
      </c>
      <c r="BY107" s="124">
        <v>0.79400000000000004</v>
      </c>
      <c r="BZ107" s="124">
        <v>0.20599999999999999</v>
      </c>
      <c r="CA107" s="124">
        <v>0.81399999999999995</v>
      </c>
      <c r="CB107" s="124">
        <v>0.186</v>
      </c>
      <c r="CC107" s="123">
        <v>0.754</v>
      </c>
      <c r="CD107" s="123">
        <v>0.246</v>
      </c>
      <c r="CE107" s="123">
        <v>0.71599999999999997</v>
      </c>
      <c r="CF107" s="123">
        <v>0.28399999999999997</v>
      </c>
      <c r="CG107" s="123">
        <v>0.73399999999999999</v>
      </c>
      <c r="CH107" s="123">
        <v>0.26500000000000001</v>
      </c>
      <c r="CI107" s="1"/>
      <c r="CJ107" s="1"/>
      <c r="CK107" s="1"/>
      <c r="CL107" s="1"/>
      <c r="CM107" s="1"/>
      <c r="CN107" s="1"/>
      <c r="CP107" s="39"/>
      <c r="CR107" s="39"/>
      <c r="CS107" s="92"/>
      <c r="CT107" s="92"/>
    </row>
    <row r="108" spans="38:98" x14ac:dyDescent="0.25">
      <c r="AL108" s="104">
        <v>88</v>
      </c>
      <c r="AM108" s="102">
        <v>8.8902615120237699E-2</v>
      </c>
      <c r="AN108" s="102">
        <f t="shared" si="34"/>
        <v>0.91109738487976233</v>
      </c>
      <c r="AO108" s="102">
        <v>0.133521340319669</v>
      </c>
      <c r="AP108" s="102">
        <f t="shared" si="35"/>
        <v>0.866478659680331</v>
      </c>
      <c r="AQ108" s="102">
        <v>3.1090834230671601E-2</v>
      </c>
      <c r="AR108" s="102">
        <f t="shared" si="36"/>
        <v>0.9689091657693284</v>
      </c>
      <c r="AS108" s="102">
        <f t="shared" si="42"/>
        <v>7.2571502706906488E-2</v>
      </c>
      <c r="AT108" s="107">
        <f t="shared" si="42"/>
        <v>0.92742849729309351</v>
      </c>
      <c r="AU108" s="103">
        <v>8.9174172894240705E-2</v>
      </c>
      <c r="AV108" s="103">
        <f t="shared" si="43"/>
        <v>0.91082582710575932</v>
      </c>
      <c r="AW108" s="103">
        <v>0.12343174233683001</v>
      </c>
      <c r="AX108" s="103">
        <f t="shared" si="44"/>
        <v>0.87656825766317004</v>
      </c>
      <c r="AY108" s="103">
        <v>3.2745280116342E-2</v>
      </c>
      <c r="AZ108" s="103">
        <f t="shared" si="47"/>
        <v>0.96725471988365797</v>
      </c>
      <c r="BA108" s="103">
        <f t="shared" si="45"/>
        <v>7.1096123188202853E-2</v>
      </c>
      <c r="BB108" s="103">
        <f t="shared" si="45"/>
        <v>0.9289038768117972</v>
      </c>
      <c r="BC108" s="102">
        <v>8.8478109620983306E-2</v>
      </c>
      <c r="BD108" s="102">
        <f t="shared" si="48"/>
        <v>0.91152189037901665</v>
      </c>
      <c r="BE108" s="102">
        <v>0.124063948107786</v>
      </c>
      <c r="BF108" s="102">
        <f t="shared" si="48"/>
        <v>0.87593605189221402</v>
      </c>
      <c r="BG108" s="102">
        <v>3.2199791918324297E-2</v>
      </c>
      <c r="BH108" s="102">
        <f t="shared" si="38"/>
        <v>0.96780020808167566</v>
      </c>
      <c r="BI108" s="102">
        <v>7.0774826329724788E-2</v>
      </c>
      <c r="BJ108" s="102">
        <v>0.92922517367027524</v>
      </c>
      <c r="BK108" s="103">
        <v>8.6514512488334E-2</v>
      </c>
      <c r="BL108" s="103">
        <f t="shared" si="39"/>
        <v>0.91348548751166603</v>
      </c>
      <c r="BM108" s="103">
        <v>0.1215394606146</v>
      </c>
      <c r="BN108" s="103">
        <f t="shared" si="40"/>
        <v>0.87846053938540003</v>
      </c>
      <c r="BO108" s="103">
        <v>3.0822504176577298E-2</v>
      </c>
      <c r="BP108" s="103">
        <f t="shared" si="41"/>
        <v>0.96917749582342272</v>
      </c>
      <c r="BQ108" s="103">
        <v>6.8951926733967092E-2</v>
      </c>
      <c r="BR108" s="103">
        <f t="shared" si="46"/>
        <v>0.93104807326603289</v>
      </c>
      <c r="BS108" s="108">
        <v>0.45056439388959202</v>
      </c>
      <c r="BT108" s="102">
        <v>0.54943560611040798</v>
      </c>
      <c r="BU108" s="91"/>
      <c r="BV108" s="86">
        <v>88</v>
      </c>
      <c r="BW108" s="124">
        <v>0.83699999999999997</v>
      </c>
      <c r="BX108" s="124">
        <v>0.16300000000000001</v>
      </c>
      <c r="BY108" s="124">
        <v>0.79600000000000004</v>
      </c>
      <c r="BZ108" s="124">
        <v>0.20399999999999999</v>
      </c>
      <c r="CA108" s="124">
        <v>0.81599999999999995</v>
      </c>
      <c r="CB108" s="124">
        <v>0.184</v>
      </c>
      <c r="CC108" s="123">
        <v>0.75700000000000001</v>
      </c>
      <c r="CD108" s="123">
        <v>0.24299999999999999</v>
      </c>
      <c r="CE108" s="123">
        <v>0.71899999999999997</v>
      </c>
      <c r="CF108" s="123">
        <v>0.28100000000000003</v>
      </c>
      <c r="CG108" s="123">
        <v>0.73699999999999999</v>
      </c>
      <c r="CH108" s="123">
        <v>0.26300000000000001</v>
      </c>
      <c r="CI108" s="1"/>
      <c r="CJ108" s="1"/>
      <c r="CK108" s="1"/>
      <c r="CL108" s="1"/>
      <c r="CM108" s="1"/>
      <c r="CN108" s="1"/>
      <c r="CP108" s="39"/>
      <c r="CR108" s="39"/>
      <c r="CS108" s="92"/>
      <c r="CT108" s="92"/>
    </row>
    <row r="109" spans="38:98" x14ac:dyDescent="0.25">
      <c r="AL109" s="104">
        <v>89</v>
      </c>
      <c r="AM109" s="102">
        <v>8.9504337522923097E-2</v>
      </c>
      <c r="AN109" s="102">
        <f t="shared" si="34"/>
        <v>0.91049566247707692</v>
      </c>
      <c r="AO109" s="102">
        <v>0.134315024519856</v>
      </c>
      <c r="AP109" s="102">
        <f t="shared" si="35"/>
        <v>0.865684975480144</v>
      </c>
      <c r="AQ109" s="102">
        <v>3.1444580073175001E-2</v>
      </c>
      <c r="AR109" s="102">
        <f t="shared" si="36"/>
        <v>0.96855541992682503</v>
      </c>
      <c r="AS109" s="102">
        <f t="shared" si="42"/>
        <v>7.310330710533354E-2</v>
      </c>
      <c r="AT109" s="107">
        <f t="shared" si="42"/>
        <v>0.92689669289466647</v>
      </c>
      <c r="AU109" s="103">
        <v>8.9787026244412996E-2</v>
      </c>
      <c r="AV109" s="103">
        <f t="shared" si="43"/>
        <v>0.91021297375558696</v>
      </c>
      <c r="AW109" s="103">
        <v>0.124291870954056</v>
      </c>
      <c r="AX109" s="103">
        <f t="shared" si="44"/>
        <v>0.87570812904594397</v>
      </c>
      <c r="AY109" s="103">
        <v>3.3125213846934801E-2</v>
      </c>
      <c r="AZ109" s="103">
        <f t="shared" si="47"/>
        <v>0.96687478615306521</v>
      </c>
      <c r="BA109" s="103">
        <f t="shared" si="45"/>
        <v>7.1658706824790919E-2</v>
      </c>
      <c r="BB109" s="103">
        <f t="shared" si="45"/>
        <v>0.92834129317520908</v>
      </c>
      <c r="BC109" s="102">
        <v>8.90343468157304E-2</v>
      </c>
      <c r="BD109" s="102">
        <f t="shared" si="48"/>
        <v>0.91096565318426959</v>
      </c>
      <c r="BE109" s="102">
        <v>0.12492259071567</v>
      </c>
      <c r="BF109" s="102">
        <f t="shared" si="48"/>
        <v>0.87507740928432998</v>
      </c>
      <c r="BG109" s="102">
        <v>3.2573658355043701E-2</v>
      </c>
      <c r="BH109" s="102">
        <f t="shared" si="38"/>
        <v>0.96742634164495633</v>
      </c>
      <c r="BI109" s="102">
        <v>7.1316726220800625E-2</v>
      </c>
      <c r="BJ109" s="102">
        <v>0.92868327377919946</v>
      </c>
      <c r="BK109" s="103">
        <v>8.7070679760973907E-2</v>
      </c>
      <c r="BL109" s="103">
        <f t="shared" si="39"/>
        <v>0.91292932023902607</v>
      </c>
      <c r="BM109" s="103">
        <v>0.12234278317965901</v>
      </c>
      <c r="BN109" s="103">
        <f t="shared" si="40"/>
        <v>0.87765721682034104</v>
      </c>
      <c r="BO109" s="103">
        <v>3.1174722203891201E-2</v>
      </c>
      <c r="BP109" s="103">
        <f t="shared" si="41"/>
        <v>0.96882527779610883</v>
      </c>
      <c r="BQ109" s="103">
        <v>6.9471123071013441E-2</v>
      </c>
      <c r="BR109" s="103">
        <f t="shared" si="46"/>
        <v>0.93052887692898656</v>
      </c>
      <c r="BS109" s="108">
        <v>0.45379031069577203</v>
      </c>
      <c r="BT109" s="102">
        <v>0.54620968930422797</v>
      </c>
      <c r="BU109" s="91"/>
      <c r="BV109" s="86">
        <v>89</v>
      </c>
      <c r="BW109" s="124">
        <v>0.83799999999999997</v>
      </c>
      <c r="BX109" s="124">
        <v>0.16200000000000001</v>
      </c>
      <c r="BY109" s="124">
        <v>0.79800000000000004</v>
      </c>
      <c r="BZ109" s="124">
        <v>0.20200000000000001</v>
      </c>
      <c r="CA109" s="124">
        <v>0.81799999999999995</v>
      </c>
      <c r="CB109" s="124">
        <v>0.182</v>
      </c>
      <c r="CC109" s="123">
        <v>0.75900000000000001</v>
      </c>
      <c r="CD109" s="123">
        <v>0.24099999999999999</v>
      </c>
      <c r="CE109" s="123">
        <v>0.72199999999999998</v>
      </c>
      <c r="CF109" s="123">
        <v>0.27800000000000002</v>
      </c>
      <c r="CG109" s="123">
        <v>0.74</v>
      </c>
      <c r="CH109" s="123">
        <v>0.26</v>
      </c>
      <c r="CI109" s="1"/>
      <c r="CJ109" s="1"/>
      <c r="CK109" s="1"/>
      <c r="CL109" s="1"/>
      <c r="CM109" s="1"/>
      <c r="CN109" s="1"/>
      <c r="CP109" s="39"/>
      <c r="CR109" s="39"/>
      <c r="CS109" s="92"/>
      <c r="CT109" s="92"/>
    </row>
    <row r="110" spans="38:98" x14ac:dyDescent="0.25">
      <c r="AL110" s="104">
        <v>90</v>
      </c>
      <c r="AM110" s="102">
        <v>9.0099999999973299E-2</v>
      </c>
      <c r="AN110" s="102">
        <f t="shared" si="34"/>
        <v>0.90990000000002669</v>
      </c>
      <c r="AO110" s="102">
        <v>0.135099999999962</v>
      </c>
      <c r="AP110" s="102">
        <f t="shared" si="35"/>
        <v>0.86490000000003797</v>
      </c>
      <c r="AQ110" s="102">
        <v>3.1800000000010598E-2</v>
      </c>
      <c r="AR110" s="102">
        <f t="shared" si="36"/>
        <v>0.9681999999999894</v>
      </c>
      <c r="AS110" s="102">
        <f t="shared" si="42"/>
        <v>7.363199999998786E-2</v>
      </c>
      <c r="AT110" s="107">
        <f t="shared" si="42"/>
        <v>0.92636800000001218</v>
      </c>
      <c r="AU110" s="103">
        <v>9.0397915850141702E-2</v>
      </c>
      <c r="AV110" s="103">
        <f t="shared" si="43"/>
        <v>0.90960208414985833</v>
      </c>
      <c r="AW110" s="103">
        <v>0.12514798749823799</v>
      </c>
      <c r="AX110" s="103">
        <f t="shared" si="44"/>
        <v>0.87485201250176203</v>
      </c>
      <c r="AY110" s="103">
        <v>3.35053376575234E-2</v>
      </c>
      <c r="AZ110" s="103">
        <f t="shared" si="47"/>
        <v>0.96649466234247661</v>
      </c>
      <c r="BA110" s="103">
        <f t="shared" si="45"/>
        <v>7.2219846360599443E-2</v>
      </c>
      <c r="BB110" s="103">
        <f t="shared" si="45"/>
        <v>0.92778015363940058</v>
      </c>
      <c r="BC110" s="102">
        <v>8.95890334190131E-2</v>
      </c>
      <c r="BD110" s="102">
        <f t="shared" si="48"/>
        <v>0.91041096658098686</v>
      </c>
      <c r="BE110" s="102">
        <v>0.12577574236887501</v>
      </c>
      <c r="BF110" s="102">
        <f t="shared" si="48"/>
        <v>0.87422425763112499</v>
      </c>
      <c r="BG110" s="102">
        <v>3.2947635085651801E-2</v>
      </c>
      <c r="BH110" s="102">
        <f t="shared" si="38"/>
        <v>0.96705236491434821</v>
      </c>
      <c r="BI110" s="102">
        <v>7.185693324413514E-2</v>
      </c>
      <c r="BJ110" s="102">
        <v>0.92814306675586478</v>
      </c>
      <c r="BK110" s="103">
        <v>8.7624513654902494E-2</v>
      </c>
      <c r="BL110" s="103">
        <f t="shared" si="39"/>
        <v>0.91237548634509746</v>
      </c>
      <c r="BM110" s="103">
        <v>0.123143179394455</v>
      </c>
      <c r="BN110" s="103">
        <f t="shared" si="40"/>
        <v>0.87685682060554504</v>
      </c>
      <c r="BO110" s="103">
        <v>3.1526501995643198E-2</v>
      </c>
      <c r="BP110" s="103">
        <f t="shared" si="41"/>
        <v>0.96847349800435678</v>
      </c>
      <c r="BQ110" s="103">
        <v>6.9988721411740298E-2</v>
      </c>
      <c r="BR110" s="103">
        <f t="shared" si="46"/>
        <v>0.93001127858825972</v>
      </c>
      <c r="BS110" s="108">
        <v>0.45700000000006502</v>
      </c>
      <c r="BT110" s="102">
        <v>0.54299999999993498</v>
      </c>
      <c r="BU110" s="91">
        <v>90</v>
      </c>
      <c r="BV110" s="86">
        <v>90</v>
      </c>
      <c r="BW110" s="124">
        <v>0.84</v>
      </c>
      <c r="BX110" s="124">
        <v>0.16</v>
      </c>
      <c r="BY110" s="124">
        <v>0.8</v>
      </c>
      <c r="BZ110" s="124">
        <v>0.2</v>
      </c>
      <c r="CA110" s="124">
        <v>0.81899999999999995</v>
      </c>
      <c r="CB110" s="124">
        <v>0.18</v>
      </c>
      <c r="CC110" s="123">
        <v>0.76200000000000001</v>
      </c>
      <c r="CD110" s="123">
        <v>0.23799999999999999</v>
      </c>
      <c r="CE110" s="123">
        <v>0.72499999999999998</v>
      </c>
      <c r="CF110" s="123">
        <v>0.27500000000000002</v>
      </c>
      <c r="CG110" s="123">
        <v>0.74299999999999999</v>
      </c>
      <c r="CH110" s="123">
        <v>0.25700000000000001</v>
      </c>
      <c r="CI110" s="1"/>
      <c r="CJ110" s="1"/>
      <c r="CK110" s="1"/>
      <c r="CL110" s="1"/>
      <c r="CM110" s="1"/>
      <c r="CN110" s="1"/>
      <c r="CP110" s="39"/>
      <c r="CR110" s="39"/>
      <c r="CS110" s="92"/>
      <c r="CT110" s="92"/>
    </row>
    <row r="111" spans="38:98" x14ac:dyDescent="0.25">
      <c r="AL111" s="104">
        <v>91</v>
      </c>
      <c r="AM111" s="102">
        <v>9.0688738633270899E-2</v>
      </c>
      <c r="AN111" s="102">
        <f t="shared" si="34"/>
        <v>0.90931126136672913</v>
      </c>
      <c r="AO111" s="102">
        <v>0.13587622527795901</v>
      </c>
      <c r="AP111" s="102">
        <f t="shared" si="35"/>
        <v>0.86412377472204094</v>
      </c>
      <c r="AQ111" s="102">
        <v>3.2157185111694603E-2</v>
      </c>
      <c r="AR111" s="102">
        <f t="shared" si="36"/>
        <v>0.96784281488830537</v>
      </c>
      <c r="AS111" s="102">
        <f t="shared" si="42"/>
        <v>7.415734594162407E-2</v>
      </c>
      <c r="AT111" s="107">
        <f t="shared" si="42"/>
        <v>0.92584265405837596</v>
      </c>
      <c r="AU111" s="103">
        <v>9.10068471388676E-2</v>
      </c>
      <c r="AV111" s="103">
        <f t="shared" si="43"/>
        <v>0.90899315286113236</v>
      </c>
      <c r="AW111" s="103">
        <v>0.12600014429245601</v>
      </c>
      <c r="AX111" s="103">
        <f t="shared" si="44"/>
        <v>0.87399985570754402</v>
      </c>
      <c r="AY111" s="103">
        <v>3.3885650707066998E-2</v>
      </c>
      <c r="AZ111" s="103">
        <f t="shared" si="47"/>
        <v>0.96611434929293305</v>
      </c>
      <c r="BA111" s="103">
        <f t="shared" si="45"/>
        <v>7.2779555125564652E-2</v>
      </c>
      <c r="BB111" s="103">
        <f t="shared" si="45"/>
        <v>0.92722044487443545</v>
      </c>
      <c r="BC111" s="102">
        <v>9.0141939353915998E-2</v>
      </c>
      <c r="BD111" s="102">
        <f t="shared" si="48"/>
        <v>0.90985806064608399</v>
      </c>
      <c r="BE111" s="102">
        <v>0.12662337917470101</v>
      </c>
      <c r="BF111" s="102">
        <f t="shared" si="48"/>
        <v>0.87337662082529899</v>
      </c>
      <c r="BG111" s="102">
        <v>3.3321721951206001E-2</v>
      </c>
      <c r="BH111" s="102">
        <f t="shared" si="38"/>
        <v>0.96667827804879403</v>
      </c>
      <c r="BI111" s="102">
        <v>7.2395370507449958E-2</v>
      </c>
      <c r="BJ111" s="102">
        <v>0.92760462949255007</v>
      </c>
      <c r="BK111" s="103">
        <v>8.8175857275733099E-2</v>
      </c>
      <c r="BL111" s="103">
        <f t="shared" si="39"/>
        <v>0.91182414272426693</v>
      </c>
      <c r="BM111" s="103">
        <v>0.123940712021363</v>
      </c>
      <c r="BN111" s="103">
        <f t="shared" si="40"/>
        <v>0.87605928797863697</v>
      </c>
      <c r="BO111" s="103">
        <v>3.1877751747482003E-2</v>
      </c>
      <c r="BP111" s="103">
        <f t="shared" si="41"/>
        <v>0.96812224825251803</v>
      </c>
      <c r="BQ111" s="103">
        <v>7.0504645324232479E-2</v>
      </c>
      <c r="BR111" s="103">
        <f t="shared" si="46"/>
        <v>0.9294953546757676</v>
      </c>
      <c r="BS111" s="108">
        <v>0.46019438107294997</v>
      </c>
      <c r="BT111" s="102">
        <v>0.53980561892705003</v>
      </c>
      <c r="BU111" s="91">
        <v>91</v>
      </c>
      <c r="BV111" s="86">
        <v>91</v>
      </c>
      <c r="BW111" s="124">
        <v>0.84099999999999997</v>
      </c>
      <c r="BX111" s="124">
        <v>0.159</v>
      </c>
      <c r="BY111" s="124">
        <v>0.80200000000000005</v>
      </c>
      <c r="BZ111" s="124">
        <v>0.19800000000000001</v>
      </c>
      <c r="CA111" s="124">
        <v>0.82099999999999995</v>
      </c>
      <c r="CB111" s="124">
        <v>0.17899999999999999</v>
      </c>
      <c r="CC111" s="123">
        <v>0.76400000000000001</v>
      </c>
      <c r="CD111" s="123">
        <v>0.23599999999999999</v>
      </c>
      <c r="CE111" s="123">
        <v>0.72799999999999998</v>
      </c>
      <c r="CF111" s="123">
        <v>0.27200000000000002</v>
      </c>
      <c r="CG111" s="123">
        <v>0.746</v>
      </c>
      <c r="CH111" s="123">
        <v>0.254</v>
      </c>
      <c r="CI111" s="1"/>
      <c r="CJ111" s="1"/>
      <c r="CK111" s="1"/>
      <c r="CL111" s="1"/>
      <c r="CM111" s="1"/>
      <c r="CN111" s="1"/>
      <c r="CP111" s="39"/>
      <c r="CR111" s="39"/>
      <c r="CS111" s="92"/>
      <c r="CT111" s="92"/>
    </row>
    <row r="112" spans="38:98" x14ac:dyDescent="0.25">
      <c r="AL112" s="104">
        <v>92</v>
      </c>
      <c r="AM112" s="102">
        <v>9.12705445463666E-2</v>
      </c>
      <c r="AN112" s="102">
        <f t="shared" si="34"/>
        <v>0.90872945545363337</v>
      </c>
      <c r="AO112" s="102">
        <v>0.13664488118387</v>
      </c>
      <c r="AP112" s="102">
        <f t="shared" si="35"/>
        <v>0.86335511881613003</v>
      </c>
      <c r="AQ112" s="102">
        <v>3.25158864265883E-2</v>
      </c>
      <c r="AR112" s="102">
        <f t="shared" si="36"/>
        <v>0.96748411357341169</v>
      </c>
      <c r="AS112" s="102">
        <f t="shared" si="42"/>
        <v>7.4679499237894367E-2</v>
      </c>
      <c r="AT112" s="107">
        <f t="shared" si="42"/>
        <v>0.9253205007621057</v>
      </c>
      <c r="AU112" s="103">
        <v>9.1613825538031601E-2</v>
      </c>
      <c r="AV112" s="103">
        <f t="shared" si="43"/>
        <v>0.90838617446196834</v>
      </c>
      <c r="AW112" s="103">
        <v>0.12684839365978701</v>
      </c>
      <c r="AX112" s="103">
        <f t="shared" si="44"/>
        <v>0.87315160634021294</v>
      </c>
      <c r="AY112" s="103">
        <v>3.4266152154524901E-2</v>
      </c>
      <c r="AZ112" s="103">
        <f t="shared" si="47"/>
        <v>0.96573384784547511</v>
      </c>
      <c r="BA112" s="103">
        <f t="shared" si="45"/>
        <v>7.3337846449622268E-2</v>
      </c>
      <c r="BB112" s="103">
        <f t="shared" si="45"/>
        <v>0.92666215355037762</v>
      </c>
      <c r="BC112" s="102">
        <v>9.0692834543524004E-2</v>
      </c>
      <c r="BD112" s="102">
        <f t="shared" si="48"/>
        <v>0.90930716545647594</v>
      </c>
      <c r="BE112" s="102">
        <v>0.12746547724045301</v>
      </c>
      <c r="BF112" s="102">
        <f t="shared" si="48"/>
        <v>0.87253452275954702</v>
      </c>
      <c r="BG112" s="102">
        <v>3.3695918792763603E-2</v>
      </c>
      <c r="BH112" s="102">
        <f t="shared" si="38"/>
        <v>0.96630408120723643</v>
      </c>
      <c r="BI112" s="102">
        <v>7.2931961118467892E-2</v>
      </c>
      <c r="BJ112" s="102">
        <v>0.92706803888153222</v>
      </c>
      <c r="BK112" s="103">
        <v>8.8724553729078906E-2</v>
      </c>
      <c r="BL112" s="103">
        <f t="shared" si="39"/>
        <v>0.91127544627092105</v>
      </c>
      <c r="BM112" s="103">
        <v>0.12473544382275401</v>
      </c>
      <c r="BN112" s="103">
        <f t="shared" si="40"/>
        <v>0.87526455617724597</v>
      </c>
      <c r="BO112" s="103">
        <v>3.22283796550559E-2</v>
      </c>
      <c r="BP112" s="103">
        <f t="shared" si="41"/>
        <v>0.96777162034494413</v>
      </c>
      <c r="BQ112" s="103">
        <v>7.1018818376573603E-2</v>
      </c>
      <c r="BR112" s="103">
        <f t="shared" si="46"/>
        <v>0.92898118162342636</v>
      </c>
      <c r="BS112" s="108">
        <v>0.46337228795442198</v>
      </c>
      <c r="BT112" s="109">
        <v>0.53662771204557802</v>
      </c>
      <c r="BU112" s="91">
        <v>92</v>
      </c>
      <c r="BV112" s="86">
        <v>92</v>
      </c>
      <c r="BW112" s="124">
        <v>0.84199999999999997</v>
      </c>
      <c r="BX112" s="124">
        <v>0.158</v>
      </c>
      <c r="BY112" s="124">
        <v>0.80400000000000005</v>
      </c>
      <c r="BZ112" s="124">
        <v>0.19600000000000001</v>
      </c>
      <c r="CA112" s="124">
        <v>0.82299999999999995</v>
      </c>
      <c r="CB112" s="124">
        <v>0.17699999999999999</v>
      </c>
      <c r="CC112" s="123">
        <v>0.76700000000000002</v>
      </c>
      <c r="CD112" s="123">
        <v>0.23300000000000001</v>
      </c>
      <c r="CE112" s="123">
        <v>0.73099999999999998</v>
      </c>
      <c r="CF112" s="123">
        <v>0.26900000000000002</v>
      </c>
      <c r="CG112" s="123">
        <v>0.748</v>
      </c>
      <c r="CH112" s="123">
        <v>0.252</v>
      </c>
      <c r="CI112" s="1"/>
      <c r="CJ112" s="1"/>
      <c r="CK112" s="1"/>
      <c r="CL112" s="1"/>
      <c r="CM112" s="1"/>
      <c r="CN112" s="1"/>
      <c r="CP112" s="39"/>
      <c r="CR112" s="39"/>
      <c r="CS112" s="92"/>
      <c r="CT112" s="92"/>
    </row>
    <row r="113" spans="38:98" x14ac:dyDescent="0.25">
      <c r="AL113" s="104">
        <v>93</v>
      </c>
      <c r="AM113" s="102">
        <v>9.1845622623228207E-2</v>
      </c>
      <c r="AN113" s="102">
        <f t="shared" si="34"/>
        <v>0.90815437737677174</v>
      </c>
      <c r="AO113" s="102">
        <v>0.137407454125727</v>
      </c>
      <c r="AP113" s="102">
        <f t="shared" si="35"/>
        <v>0.86259254587427303</v>
      </c>
      <c r="AQ113" s="102">
        <v>3.2875769942514302E-2</v>
      </c>
      <c r="AR113" s="102">
        <f t="shared" si="36"/>
        <v>0.96712423005748571</v>
      </c>
      <c r="AS113" s="102">
        <f t="shared" si="42"/>
        <v>7.5198711635674542E-2</v>
      </c>
      <c r="AT113" s="107">
        <f t="shared" si="42"/>
        <v>0.92480128836432551</v>
      </c>
      <c r="AU113" s="103">
        <v>9.2218856475074204E-2</v>
      </c>
      <c r="AV113" s="103">
        <f t="shared" si="43"/>
        <v>0.90778114352492578</v>
      </c>
      <c r="AW113" s="103">
        <v>0.12769278792331201</v>
      </c>
      <c r="AX113" s="103">
        <f t="shared" si="44"/>
        <v>0.87230721207668793</v>
      </c>
      <c r="AY113" s="103">
        <v>3.4646841158856398E-2</v>
      </c>
      <c r="AZ113" s="103">
        <f t="shared" si="47"/>
        <v>0.96535315884114359</v>
      </c>
      <c r="BA113" s="103">
        <f t="shared" si="45"/>
        <v>7.3894733662708711E-2</v>
      </c>
      <c r="BB113" s="103">
        <f t="shared" si="45"/>
        <v>0.92610526633729129</v>
      </c>
      <c r="BC113" s="102">
        <v>9.1241488910921806E-2</v>
      </c>
      <c r="BD113" s="102">
        <f t="shared" si="48"/>
        <v>0.90875851108907824</v>
      </c>
      <c r="BE113" s="102">
        <v>0.12830201267343</v>
      </c>
      <c r="BF113" s="102">
        <f t="shared" si="48"/>
        <v>0.87169798732657</v>
      </c>
      <c r="BG113" s="102">
        <v>3.4070225451382101E-2</v>
      </c>
      <c r="BH113" s="102">
        <f t="shared" si="38"/>
        <v>0.96592977454861795</v>
      </c>
      <c r="BI113" s="102">
        <v>7.3466628184910426E-2</v>
      </c>
      <c r="BJ113" s="102">
        <v>0.92653337181508966</v>
      </c>
      <c r="BK113" s="103">
        <v>8.9270446120553307E-2</v>
      </c>
      <c r="BL113" s="103">
        <f t="shared" si="39"/>
        <v>0.91072955387944665</v>
      </c>
      <c r="BM113" s="103">
        <v>0.12552743756100099</v>
      </c>
      <c r="BN113" s="103">
        <f t="shared" si="40"/>
        <v>0.87447256243899907</v>
      </c>
      <c r="BO113" s="103">
        <v>3.2578293914013699E-2</v>
      </c>
      <c r="BP113" s="103">
        <f t="shared" si="41"/>
        <v>0.96742170608598632</v>
      </c>
      <c r="BQ113" s="103">
        <v>7.1531164136848055E-2</v>
      </c>
      <c r="BR113" s="103">
        <f t="shared" si="46"/>
        <v>0.92846883586315199</v>
      </c>
      <c r="BS113" s="108">
        <v>0.46653203337685301</v>
      </c>
      <c r="BT113" s="102">
        <v>0.53346796662314699</v>
      </c>
      <c r="BU113" s="91">
        <v>93</v>
      </c>
      <c r="BV113" s="86">
        <v>93</v>
      </c>
      <c r="BW113" s="124">
        <v>0.84399999999999997</v>
      </c>
      <c r="BX113" s="124">
        <v>0.156</v>
      </c>
      <c r="BY113" s="124">
        <v>0.80600000000000005</v>
      </c>
      <c r="BZ113" s="124">
        <v>0.19400000000000001</v>
      </c>
      <c r="CA113" s="124">
        <v>0.82399999999999995</v>
      </c>
      <c r="CB113" s="124">
        <v>0.17599999999999999</v>
      </c>
      <c r="CC113" s="123">
        <v>0.76900000000000002</v>
      </c>
      <c r="CD113" s="123">
        <v>0.23100000000000001</v>
      </c>
      <c r="CE113" s="123">
        <v>0.73399999999999999</v>
      </c>
      <c r="CF113" s="123">
        <v>0.26600000000000001</v>
      </c>
      <c r="CG113" s="123">
        <v>0.751</v>
      </c>
      <c r="CH113" s="123">
        <v>0.249</v>
      </c>
      <c r="CI113" s="1"/>
      <c r="CJ113" s="1"/>
      <c r="CK113" s="1"/>
      <c r="CL113" s="1"/>
      <c r="CM113" s="1"/>
      <c r="CN113" s="1"/>
      <c r="CP113" s="39"/>
      <c r="CR113" s="39"/>
      <c r="CS113" s="92"/>
      <c r="CT113" s="92"/>
    </row>
    <row r="114" spans="38:98" x14ac:dyDescent="0.25">
      <c r="AL114" s="104">
        <v>94</v>
      </c>
      <c r="AM114" s="102">
        <v>9.2414177747823303E-2</v>
      </c>
      <c r="AN114" s="102">
        <f t="shared" si="34"/>
        <v>0.90758582225217665</v>
      </c>
      <c r="AO114" s="102">
        <v>0.13816543051156399</v>
      </c>
      <c r="AP114" s="102">
        <f t="shared" si="35"/>
        <v>0.86183456948843595</v>
      </c>
      <c r="AQ114" s="102">
        <v>3.3236501657294901E-2</v>
      </c>
      <c r="AR114" s="102">
        <f t="shared" si="36"/>
        <v>0.96676349834270514</v>
      </c>
      <c r="AS114" s="102">
        <f t="shared" si="42"/>
        <v>7.5715234881840593E-2</v>
      </c>
      <c r="AT114" s="107">
        <f t="shared" si="42"/>
        <v>0.92428476511815938</v>
      </c>
      <c r="AU114" s="103">
        <v>9.2821945377436196E-2</v>
      </c>
      <c r="AV114" s="103">
        <f t="shared" si="43"/>
        <v>0.90717805462256385</v>
      </c>
      <c r="AW114" s="103">
        <v>0.12853337940610801</v>
      </c>
      <c r="AX114" s="103">
        <f t="shared" si="44"/>
        <v>0.87146662059389202</v>
      </c>
      <c r="AY114" s="103">
        <v>3.5027716879020801E-2</v>
      </c>
      <c r="AZ114" s="103">
        <f t="shared" si="47"/>
        <v>0.96497228312097916</v>
      </c>
      <c r="BA114" s="103">
        <f t="shared" si="45"/>
        <v>7.4450230094759637E-2</v>
      </c>
      <c r="BB114" s="103">
        <f t="shared" si="45"/>
        <v>0.9255497699052404</v>
      </c>
      <c r="BC114" s="102">
        <v>9.1787672379194093E-2</v>
      </c>
      <c r="BD114" s="102">
        <f t="shared" si="48"/>
        <v>0.90821232762080595</v>
      </c>
      <c r="BE114" s="102">
        <v>0.12913296158093601</v>
      </c>
      <c r="BF114" s="102">
        <f t="shared" si="48"/>
        <v>0.87086703841906399</v>
      </c>
      <c r="BG114" s="102">
        <v>3.4444641768118602E-2</v>
      </c>
      <c r="BH114" s="102">
        <f t="shared" si="38"/>
        <v>0.96555535823188143</v>
      </c>
      <c r="BI114" s="102">
        <v>7.3999294814500016E-2</v>
      </c>
      <c r="BJ114" s="102">
        <v>0.92600070518550004</v>
      </c>
      <c r="BK114" s="103">
        <v>8.9813377555769597E-2</v>
      </c>
      <c r="BL114" s="103">
        <f t="shared" si="39"/>
        <v>0.91018662244423043</v>
      </c>
      <c r="BM114" s="103">
        <v>0.126316755998477</v>
      </c>
      <c r="BN114" s="103">
        <f t="shared" si="40"/>
        <v>0.87368324400152297</v>
      </c>
      <c r="BO114" s="103">
        <v>3.2927402720003801E-2</v>
      </c>
      <c r="BP114" s="103">
        <f t="shared" si="41"/>
        <v>0.96707259727999617</v>
      </c>
      <c r="BQ114" s="103">
        <v>7.2041606173140038E-2</v>
      </c>
      <c r="BR114" s="103">
        <f t="shared" si="46"/>
        <v>0.92795839382686007</v>
      </c>
      <c r="BS114" s="108">
        <v>0.46967193007261399</v>
      </c>
      <c r="BT114" s="102">
        <v>0.53032806992738601</v>
      </c>
      <c r="BU114" s="91">
        <v>94</v>
      </c>
      <c r="BV114" s="86">
        <v>94</v>
      </c>
      <c r="BW114" s="124">
        <v>0.84499999999999997</v>
      </c>
      <c r="BX114" s="124">
        <v>0.155</v>
      </c>
      <c r="BY114" s="124">
        <v>0.80800000000000005</v>
      </c>
      <c r="BZ114" s="124">
        <v>0.192</v>
      </c>
      <c r="CA114" s="124">
        <v>0.82599999999999996</v>
      </c>
      <c r="CB114" s="124">
        <v>0.17399999999999999</v>
      </c>
      <c r="CC114" s="123">
        <v>0.77200000000000002</v>
      </c>
      <c r="CD114" s="123">
        <v>0.22800000000000001</v>
      </c>
      <c r="CE114" s="123">
        <v>0.73599999999999999</v>
      </c>
      <c r="CF114" s="123">
        <v>0.26400000000000001</v>
      </c>
      <c r="CG114" s="123">
        <v>0.754</v>
      </c>
      <c r="CH114" s="123">
        <v>0.246</v>
      </c>
      <c r="CI114" s="1"/>
      <c r="CJ114" s="1"/>
      <c r="CK114" s="1"/>
      <c r="CL114" s="1"/>
      <c r="CM114" s="1"/>
      <c r="CN114" s="1"/>
      <c r="CP114" s="39"/>
      <c r="CR114" s="39"/>
      <c r="CS114" s="92"/>
      <c r="CT114" s="92"/>
    </row>
    <row r="115" spans="38:98" x14ac:dyDescent="0.25">
      <c r="AL115" s="104">
        <v>95</v>
      </c>
      <c r="AM115" s="102">
        <v>9.2976414804119806E-2</v>
      </c>
      <c r="AN115" s="102">
        <f t="shared" si="34"/>
        <v>0.90702358519588022</v>
      </c>
      <c r="AO115" s="102">
        <v>0.138920296749415</v>
      </c>
      <c r="AP115" s="102">
        <f t="shared" si="35"/>
        <v>0.86107970325058503</v>
      </c>
      <c r="AQ115" s="102">
        <v>3.3597747568752903E-2</v>
      </c>
      <c r="AR115" s="102">
        <f t="shared" si="36"/>
        <v>0.96640225243124711</v>
      </c>
      <c r="AS115" s="102">
        <f t="shared" si="42"/>
        <v>7.6229320723268934E-2</v>
      </c>
      <c r="AT115" s="107">
        <f t="shared" si="42"/>
        <v>0.92377067927673118</v>
      </c>
      <c r="AU115" s="103">
        <v>9.3423097672558394E-2</v>
      </c>
      <c r="AV115" s="103">
        <f t="shared" si="43"/>
        <v>0.90657690232744159</v>
      </c>
      <c r="AW115" s="103">
        <v>0.12937022043125501</v>
      </c>
      <c r="AX115" s="103">
        <f t="shared" si="44"/>
        <v>0.87062977956874499</v>
      </c>
      <c r="AY115" s="103">
        <v>3.5408778473977297E-2</v>
      </c>
      <c r="AZ115" s="103">
        <f t="shared" si="47"/>
        <v>0.96459122152602272</v>
      </c>
      <c r="BA115" s="103">
        <f t="shared" si="45"/>
        <v>7.500434907571131E-2</v>
      </c>
      <c r="BB115" s="103">
        <f t="shared" si="45"/>
        <v>0.9249956509242887</v>
      </c>
      <c r="BC115" s="102">
        <v>9.2331154871425597E-2</v>
      </c>
      <c r="BD115" s="102">
        <f t="shared" si="48"/>
        <v>0.90766884512857438</v>
      </c>
      <c r="BE115" s="102">
        <v>0.12995830007027301</v>
      </c>
      <c r="BF115" s="102">
        <f t="shared" si="48"/>
        <v>0.87004169992972702</v>
      </c>
      <c r="BG115" s="102">
        <v>3.48191675840306E-2</v>
      </c>
      <c r="BH115" s="102">
        <f t="shared" si="38"/>
        <v>0.96518083241596941</v>
      </c>
      <c r="BI115" s="102">
        <v>7.4529884114958797E-2</v>
      </c>
      <c r="BJ115" s="102">
        <v>0.92547011588504124</v>
      </c>
      <c r="BK115" s="103">
        <v>9.0353191140341294E-2</v>
      </c>
      <c r="BL115" s="103">
        <f t="shared" si="39"/>
        <v>0.90964680885965876</v>
      </c>
      <c r="BM115" s="103">
        <v>0.127103461897554</v>
      </c>
      <c r="BN115" s="103">
        <f t="shared" si="40"/>
        <v>0.87289653810244605</v>
      </c>
      <c r="BO115" s="103">
        <v>3.3275614268674703E-2</v>
      </c>
      <c r="BP115" s="103">
        <f t="shared" si="41"/>
        <v>0.96672438573132524</v>
      </c>
      <c r="BQ115" s="103">
        <v>7.255006805353359E-2</v>
      </c>
      <c r="BR115" s="103">
        <f t="shared" si="46"/>
        <v>0.92744993194646641</v>
      </c>
      <c r="BS115" s="108">
        <v>0.47279029077407697</v>
      </c>
      <c r="BT115" s="102">
        <v>0.52720970922592303</v>
      </c>
      <c r="BU115" s="91">
        <v>95</v>
      </c>
      <c r="BV115" s="86">
        <v>95</v>
      </c>
      <c r="BW115" s="124">
        <v>0.84599999999999997</v>
      </c>
      <c r="BX115" s="124">
        <v>0.154</v>
      </c>
      <c r="BY115" s="124">
        <v>0.81</v>
      </c>
      <c r="BZ115" s="124">
        <v>0.19</v>
      </c>
      <c r="CA115" s="124">
        <v>0.82699999999999996</v>
      </c>
      <c r="CB115" s="124">
        <v>0.17199999999999999</v>
      </c>
      <c r="CC115" s="123">
        <v>0.77400000000000002</v>
      </c>
      <c r="CD115" s="123">
        <v>0.22600000000000001</v>
      </c>
      <c r="CE115" s="123">
        <v>0.73899999999999999</v>
      </c>
      <c r="CF115" s="123">
        <v>0.26100000000000001</v>
      </c>
      <c r="CG115" s="123">
        <v>0.75600000000000001</v>
      </c>
      <c r="CH115" s="123">
        <v>0.24399999999999999</v>
      </c>
      <c r="CI115" s="1"/>
      <c r="CJ115" s="1"/>
      <c r="CK115" s="1"/>
      <c r="CL115" s="1"/>
      <c r="CM115" s="1"/>
      <c r="CN115" s="1"/>
      <c r="CP115" s="39"/>
      <c r="CR115" s="39"/>
      <c r="CS115" s="92"/>
      <c r="CT115" s="92"/>
    </row>
    <row r="116" spans="38:98" x14ac:dyDescent="0.25">
      <c r="AL116" s="104">
        <v>96</v>
      </c>
      <c r="AM116" s="102">
        <v>9.3532538676085297E-2</v>
      </c>
      <c r="AN116" s="102">
        <f t="shared" si="34"/>
        <v>0.90646746132391476</v>
      </c>
      <c r="AO116" s="102">
        <v>0.13967353924731299</v>
      </c>
      <c r="AP116" s="102">
        <f t="shared" si="35"/>
        <v>0.86032646075268704</v>
      </c>
      <c r="AQ116" s="102">
        <v>3.3959173674710699E-2</v>
      </c>
      <c r="AR116" s="102">
        <f t="shared" si="36"/>
        <v>0.96604082632528931</v>
      </c>
      <c r="AS116" s="102">
        <f t="shared" si="42"/>
        <v>7.6741220906835356E-2</v>
      </c>
      <c r="AT116" s="107">
        <f t="shared" si="42"/>
        <v>0.92325877909316478</v>
      </c>
      <c r="AU116" s="103">
        <v>9.4022318787881407E-2</v>
      </c>
      <c r="AV116" s="103">
        <f t="shared" si="43"/>
        <v>0.90597768121211864</v>
      </c>
      <c r="AW116" s="103">
        <v>0.13020336332183</v>
      </c>
      <c r="AX116" s="103">
        <f t="shared" si="44"/>
        <v>0.86979663667816998</v>
      </c>
      <c r="AY116" s="103">
        <v>3.5790025102685301E-2</v>
      </c>
      <c r="AZ116" s="103">
        <f t="shared" si="47"/>
        <v>0.96420997489731475</v>
      </c>
      <c r="BA116" s="103">
        <f t="shared" si="45"/>
        <v>7.5557103935499373E-2</v>
      </c>
      <c r="BB116" s="103">
        <f t="shared" si="45"/>
        <v>0.9244428960645007</v>
      </c>
      <c r="BC116" s="102">
        <v>9.2871706310701102E-2</v>
      </c>
      <c r="BD116" s="102">
        <f t="shared" si="48"/>
        <v>0.90712829368929893</v>
      </c>
      <c r="BE116" s="102">
        <v>0.130778004248742</v>
      </c>
      <c r="BF116" s="102">
        <f t="shared" si="48"/>
        <v>0.86922199575125803</v>
      </c>
      <c r="BG116" s="102">
        <v>3.5193802740175403E-2</v>
      </c>
      <c r="BH116" s="102">
        <f t="shared" si="38"/>
        <v>0.96480619725982464</v>
      </c>
      <c r="BI116" s="102">
        <v>7.5058319194008682E-2</v>
      </c>
      <c r="BJ116" s="102">
        <v>0.92494168080599137</v>
      </c>
      <c r="BK116" s="103">
        <v>9.0889729979881401E-2</v>
      </c>
      <c r="BL116" s="103">
        <f t="shared" si="39"/>
        <v>0.90911027002011857</v>
      </c>
      <c r="BM116" s="103">
        <v>0.127887618020605</v>
      </c>
      <c r="BN116" s="103">
        <f t="shared" si="40"/>
        <v>0.872112381979395</v>
      </c>
      <c r="BO116" s="103">
        <v>3.3622836755675102E-2</v>
      </c>
      <c r="BP116" s="103">
        <f t="shared" si="41"/>
        <v>0.96637716324432488</v>
      </c>
      <c r="BQ116" s="103">
        <v>7.3056473346112927E-2</v>
      </c>
      <c r="BR116" s="103">
        <f t="shared" si="46"/>
        <v>0.92694352665388702</v>
      </c>
      <c r="BS116" s="108">
        <v>0.47588542821361501</v>
      </c>
      <c r="BT116" s="102">
        <v>0.52411457178638499</v>
      </c>
      <c r="BU116" s="91">
        <v>96</v>
      </c>
      <c r="BV116" s="86">
        <v>96</v>
      </c>
      <c r="BW116" s="124">
        <v>0.84699999999999998</v>
      </c>
      <c r="BX116" s="124">
        <v>0.153</v>
      </c>
      <c r="BY116" s="124">
        <v>0.81200000000000006</v>
      </c>
      <c r="BZ116" s="124">
        <v>0.188</v>
      </c>
      <c r="CA116" s="124">
        <v>0.82899999999999996</v>
      </c>
      <c r="CB116" s="124">
        <v>0.17100000000000001</v>
      </c>
      <c r="CC116" s="123">
        <v>0.77600000000000002</v>
      </c>
      <c r="CD116" s="123">
        <v>0.224</v>
      </c>
      <c r="CE116" s="123">
        <v>0.74199999999999999</v>
      </c>
      <c r="CF116" s="123">
        <v>0.25800000000000001</v>
      </c>
      <c r="CG116" s="123">
        <v>0.75900000000000001</v>
      </c>
      <c r="CH116" s="123">
        <v>0.24099999999999999</v>
      </c>
      <c r="CI116" s="1"/>
      <c r="CJ116" s="1"/>
      <c r="CK116" s="1"/>
      <c r="CL116" s="1"/>
      <c r="CM116" s="1"/>
      <c r="CN116" s="1"/>
      <c r="CP116" s="39"/>
      <c r="CR116" s="39"/>
      <c r="CS116" s="92"/>
      <c r="CT116" s="92"/>
    </row>
    <row r="117" spans="38:98" x14ac:dyDescent="0.25">
      <c r="AL117" s="104">
        <v>97</v>
      </c>
      <c r="AM117" s="102">
        <v>9.4082754247687694E-2</v>
      </c>
      <c r="AN117" s="102">
        <f t="shared" si="34"/>
        <v>0.90591724575231236</v>
      </c>
      <c r="AO117" s="102">
        <v>0.140426644413292</v>
      </c>
      <c r="AP117" s="102">
        <f t="shared" si="35"/>
        <v>0.859573355586708</v>
      </c>
      <c r="AQ117" s="102">
        <v>3.4320445972990901E-2</v>
      </c>
      <c r="AR117" s="102">
        <f t="shared" si="36"/>
        <v>0.96567955402700911</v>
      </c>
      <c r="AS117" s="102">
        <f t="shared" si="42"/>
        <v>7.7251187179416161E-2</v>
      </c>
      <c r="AT117" s="107">
        <f t="shared" si="42"/>
        <v>0.92274881282058385</v>
      </c>
      <c r="AU117" s="103">
        <v>9.4619614150846104E-2</v>
      </c>
      <c r="AV117" s="103">
        <f t="shared" si="43"/>
        <v>0.90538038584915392</v>
      </c>
      <c r="AW117" s="103">
        <v>0.131032860400914</v>
      </c>
      <c r="AX117" s="103">
        <f t="shared" si="44"/>
        <v>0.868967139599086</v>
      </c>
      <c r="AY117" s="103">
        <v>3.6171455924104E-2</v>
      </c>
      <c r="AZ117" s="103">
        <f t="shared" si="47"/>
        <v>0.96382854407589602</v>
      </c>
      <c r="BA117" s="103">
        <f t="shared" si="45"/>
        <v>7.6108508004060355E-2</v>
      </c>
      <c r="BB117" s="103">
        <f t="shared" si="45"/>
        <v>0.92389149199593967</v>
      </c>
      <c r="BC117" s="102">
        <v>9.3409096620105297E-2</v>
      </c>
      <c r="BD117" s="102">
        <f t="shared" si="48"/>
        <v>0.90659090337989467</v>
      </c>
      <c r="BE117" s="102">
        <v>0.13159205022364601</v>
      </c>
      <c r="BF117" s="102">
        <f t="shared" si="48"/>
        <v>0.86840794977635394</v>
      </c>
      <c r="BG117" s="102">
        <v>3.5568547077610299E-2</v>
      </c>
      <c r="BH117" s="102">
        <f t="shared" si="38"/>
        <v>0.96443145292238974</v>
      </c>
      <c r="BI117" s="102">
        <v>7.5584523159371961E-2</v>
      </c>
      <c r="BJ117" s="102">
        <v>0.92441547684062808</v>
      </c>
      <c r="BK117" s="103">
        <v>9.1422837180003505E-2</v>
      </c>
      <c r="BL117" s="103">
        <f t="shared" si="39"/>
        <v>0.90857716281999645</v>
      </c>
      <c r="BM117" s="103">
        <v>0.128669287130003</v>
      </c>
      <c r="BN117" s="103">
        <f t="shared" si="40"/>
        <v>0.87133071286999697</v>
      </c>
      <c r="BO117" s="103">
        <v>3.3968978376653303E-2</v>
      </c>
      <c r="BP117" s="103">
        <f t="shared" si="41"/>
        <v>0.96603102162334675</v>
      </c>
      <c r="BQ117" s="103">
        <v>7.3560745618962295E-2</v>
      </c>
      <c r="BR117" s="103">
        <f t="shared" si="46"/>
        <v>0.92643925438103769</v>
      </c>
      <c r="BS117" s="108">
        <v>0.47895565512359894</v>
      </c>
      <c r="BT117" s="102">
        <v>0.52104434487640106</v>
      </c>
      <c r="BU117" s="91">
        <v>97</v>
      </c>
      <c r="BV117" s="86">
        <v>97</v>
      </c>
      <c r="BW117" s="124">
        <v>0.84799999999999998</v>
      </c>
      <c r="BX117" s="124">
        <v>0.152</v>
      </c>
      <c r="BY117" s="124">
        <v>0.81399999999999995</v>
      </c>
      <c r="BZ117" s="124">
        <v>0.186</v>
      </c>
      <c r="CA117" s="124">
        <v>0.83</v>
      </c>
      <c r="CB117" s="124">
        <v>0.17</v>
      </c>
      <c r="CC117" s="123">
        <v>0.77800000000000002</v>
      </c>
      <c r="CD117" s="123">
        <v>0.222</v>
      </c>
      <c r="CE117" s="123">
        <v>0.74399999999999999</v>
      </c>
      <c r="CF117" s="123">
        <v>0.25600000000000001</v>
      </c>
      <c r="CG117" s="123">
        <v>0.76100000000000001</v>
      </c>
      <c r="CH117" s="123">
        <v>0.23899999999999999</v>
      </c>
      <c r="CI117" s="1"/>
      <c r="CJ117" s="1"/>
      <c r="CK117" s="1"/>
      <c r="CL117" s="1"/>
      <c r="CM117" s="1"/>
      <c r="CN117" s="1"/>
      <c r="CP117" s="39"/>
      <c r="CR117" s="39"/>
      <c r="CS117" s="92"/>
      <c r="CT117" s="92"/>
    </row>
    <row r="118" spans="38:98" x14ac:dyDescent="0.25">
      <c r="AL118" s="104">
        <v>98</v>
      </c>
      <c r="AM118" s="102">
        <v>9.4627266402894705E-2</v>
      </c>
      <c r="AN118" s="102">
        <f t="shared" si="34"/>
        <v>0.90537273359710535</v>
      </c>
      <c r="AO118" s="102">
        <v>0.141181098655385</v>
      </c>
      <c r="AP118" s="102">
        <f t="shared" si="35"/>
        <v>0.85881890134461503</v>
      </c>
      <c r="AQ118" s="102">
        <v>3.4681230461416003E-2</v>
      </c>
      <c r="AR118" s="102">
        <f t="shared" si="36"/>
        <v>0.96531876953858398</v>
      </c>
      <c r="AS118" s="102">
        <f t="shared" si="42"/>
        <v>7.7759471287887266E-2</v>
      </c>
      <c r="AT118" s="107">
        <f t="shared" si="42"/>
        <v>0.92224052871211271</v>
      </c>
      <c r="AU118" s="103">
        <v>9.5214989188893095E-2</v>
      </c>
      <c r="AV118" s="103">
        <f t="shared" si="43"/>
        <v>0.90478501081110685</v>
      </c>
      <c r="AW118" s="103">
        <v>0.131858763991584</v>
      </c>
      <c r="AX118" s="103">
        <f t="shared" si="44"/>
        <v>0.86814123600841597</v>
      </c>
      <c r="AY118" s="103">
        <v>3.6553070097192698E-2</v>
      </c>
      <c r="AZ118" s="103">
        <f t="shared" si="47"/>
        <v>0.96344692990280734</v>
      </c>
      <c r="BA118" s="103">
        <f t="shared" si="45"/>
        <v>7.6658574611329827E-2</v>
      </c>
      <c r="BB118" s="103">
        <f t="shared" si="45"/>
        <v>0.92334142538867026</v>
      </c>
      <c r="BC118" s="102">
        <v>9.3943095722722803E-2</v>
      </c>
      <c r="BD118" s="102">
        <f t="shared" si="48"/>
        <v>0.90605690427727725</v>
      </c>
      <c r="BE118" s="102">
        <v>0.13240041410228601</v>
      </c>
      <c r="BF118" s="102">
        <f t="shared" si="48"/>
        <v>0.86759958589771402</v>
      </c>
      <c r="BG118" s="102">
        <v>3.5943400437392699E-2</v>
      </c>
      <c r="BH118" s="102">
        <f t="shared" si="38"/>
        <v>0.96405659956260725</v>
      </c>
      <c r="BI118" s="102">
        <v>7.610841911877049E-2</v>
      </c>
      <c r="BJ118" s="102">
        <v>0.92389158088122958</v>
      </c>
      <c r="BK118" s="103">
        <v>9.1952355846320902E-2</v>
      </c>
      <c r="BL118" s="103">
        <f t="shared" si="39"/>
        <v>0.90804764415367911</v>
      </c>
      <c r="BM118" s="103">
        <v>0.12944853198811901</v>
      </c>
      <c r="BN118" s="103">
        <f t="shared" si="40"/>
        <v>0.87055146801188099</v>
      </c>
      <c r="BO118" s="103">
        <v>3.4313947327258003E-2</v>
      </c>
      <c r="BP118" s="103">
        <f t="shared" si="41"/>
        <v>0.96568605267274199</v>
      </c>
      <c r="BQ118" s="103">
        <v>7.4062808440165537E-2</v>
      </c>
      <c r="BR118" s="103">
        <f t="shared" si="46"/>
        <v>0.92593719155983445</v>
      </c>
      <c r="BS118" s="108">
        <v>0.48199928423640204</v>
      </c>
      <c r="BT118" s="102">
        <v>0.51800071576359796</v>
      </c>
      <c r="BU118" s="91">
        <v>98</v>
      </c>
      <c r="BV118" s="86">
        <v>98</v>
      </c>
      <c r="BW118" s="124">
        <v>0.84899999999999998</v>
      </c>
      <c r="BX118" s="124">
        <v>0.151</v>
      </c>
      <c r="BY118" s="124">
        <v>0.81599999999999995</v>
      </c>
      <c r="BZ118" s="124">
        <v>0.184</v>
      </c>
      <c r="CA118" s="124">
        <v>0.83199999999999996</v>
      </c>
      <c r="CB118" s="124">
        <v>0.16800000000000001</v>
      </c>
      <c r="CC118" s="123">
        <v>0.78100000000000003</v>
      </c>
      <c r="CD118" s="123">
        <v>0.219</v>
      </c>
      <c r="CE118" s="123">
        <v>0.747</v>
      </c>
      <c r="CF118" s="123">
        <v>0.253</v>
      </c>
      <c r="CG118" s="123">
        <v>0.76300000000000001</v>
      </c>
      <c r="CH118" s="123">
        <v>0.23699999999999999</v>
      </c>
      <c r="CI118" s="1"/>
      <c r="CJ118" s="1"/>
      <c r="CK118" s="1"/>
      <c r="CL118" s="1"/>
      <c r="CM118" s="1"/>
      <c r="CN118" s="1"/>
      <c r="CP118" s="39"/>
      <c r="CR118" s="39"/>
      <c r="CS118" s="92"/>
      <c r="CT118" s="92"/>
    </row>
    <row r="119" spans="38:98" x14ac:dyDescent="0.25">
      <c r="AL119" s="104">
        <v>99</v>
      </c>
      <c r="AM119" s="102">
        <v>9.5166280025673997E-2</v>
      </c>
      <c r="AN119" s="102">
        <f t="shared" si="34"/>
        <v>0.90483371997432605</v>
      </c>
      <c r="AO119" s="102">
        <v>0.14193838838162601</v>
      </c>
      <c r="AP119" s="102">
        <f t="shared" si="35"/>
        <v>0.85806161161837402</v>
      </c>
      <c r="AQ119" s="102">
        <v>3.5041193137808499E-2</v>
      </c>
      <c r="AR119" s="102">
        <f t="shared" si="36"/>
        <v>0.96495880686219149</v>
      </c>
      <c r="AS119" s="102">
        <f t="shared" si="42"/>
        <v>7.8266324979124835E-2</v>
      </c>
      <c r="AT119" s="107">
        <f t="shared" si="42"/>
        <v>0.92173367502087511</v>
      </c>
      <c r="AU119" s="103">
        <v>9.5808449329463197E-2</v>
      </c>
      <c r="AV119" s="103">
        <f t="shared" si="43"/>
        <v>0.9041915506705368</v>
      </c>
      <c r="AW119" s="103">
        <v>0.13268112641692001</v>
      </c>
      <c r="AX119" s="103">
        <f t="shared" si="44"/>
        <v>0.86731887358308002</v>
      </c>
      <c r="AY119" s="103">
        <v>3.6934866780910701E-2</v>
      </c>
      <c r="AZ119" s="103">
        <f t="shared" si="47"/>
        <v>0.96306513321908926</v>
      </c>
      <c r="BA119" s="103">
        <f t="shared" si="45"/>
        <v>7.7207317087244112E-2</v>
      </c>
      <c r="BB119" s="103">
        <f t="shared" si="45"/>
        <v>0.92279268291275596</v>
      </c>
      <c r="BC119" s="102">
        <v>9.4473473541638597E-2</v>
      </c>
      <c r="BD119" s="102">
        <f t="shared" si="48"/>
        <v>0.9055265264583614</v>
      </c>
      <c r="BE119" s="102">
        <v>0.13320307199196499</v>
      </c>
      <c r="BF119" s="102">
        <f t="shared" si="48"/>
        <v>0.86679692800803498</v>
      </c>
      <c r="BG119" s="102">
        <v>3.6318362660579799E-2</v>
      </c>
      <c r="BH119" s="102">
        <f t="shared" si="38"/>
        <v>0.96368163733942025</v>
      </c>
      <c r="BI119" s="102">
        <v>7.6629930179926628E-2</v>
      </c>
      <c r="BJ119" s="102">
        <v>0.92337006982007341</v>
      </c>
      <c r="BK119" s="103">
        <v>9.2478129084446706E-2</v>
      </c>
      <c r="BL119" s="103">
        <f t="shared" si="39"/>
        <v>0.90752187091555325</v>
      </c>
      <c r="BM119" s="103">
        <v>0.13022541535732701</v>
      </c>
      <c r="BN119" s="103">
        <f t="shared" si="40"/>
        <v>0.86977458464267299</v>
      </c>
      <c r="BO119" s="103">
        <v>3.46576518031377E-2</v>
      </c>
      <c r="BP119" s="103">
        <f t="shared" si="41"/>
        <v>0.96534234819686227</v>
      </c>
      <c r="BQ119" s="103">
        <v>7.4562585377807036E-2</v>
      </c>
      <c r="BR119" s="103">
        <f t="shared" si="46"/>
        <v>0.92543741462219298</v>
      </c>
      <c r="BS119" s="108">
        <v>0.48501462828439501</v>
      </c>
      <c r="BT119" s="102">
        <v>0.51498537171560499</v>
      </c>
      <c r="BU119" s="91">
        <v>99</v>
      </c>
      <c r="BV119" s="86">
        <v>99</v>
      </c>
      <c r="BW119" s="124">
        <v>0.84899999999999998</v>
      </c>
      <c r="BX119" s="124">
        <v>0.151</v>
      </c>
      <c r="BY119" s="124">
        <v>0.81799999999999995</v>
      </c>
      <c r="BZ119" s="124">
        <v>0.182</v>
      </c>
      <c r="CA119" s="124">
        <v>0.83299999999999996</v>
      </c>
      <c r="CB119" s="124">
        <v>0.16700000000000001</v>
      </c>
      <c r="CC119" s="123">
        <v>0.78300000000000003</v>
      </c>
      <c r="CD119" s="123">
        <v>0.217</v>
      </c>
      <c r="CE119" s="123">
        <v>0.75</v>
      </c>
      <c r="CF119" s="123">
        <v>0.25</v>
      </c>
      <c r="CG119" s="123">
        <v>0.76600000000000001</v>
      </c>
      <c r="CH119" s="123">
        <v>0.23400000000000001</v>
      </c>
      <c r="CI119" s="1"/>
      <c r="CJ119" s="1"/>
      <c r="CK119" s="1"/>
      <c r="CL119" s="1"/>
      <c r="CM119" s="1"/>
      <c r="CN119" s="1"/>
      <c r="CP119" s="39"/>
      <c r="CR119" s="39"/>
      <c r="CS119" s="92"/>
      <c r="CT119" s="92"/>
    </row>
    <row r="120" spans="38:98" x14ac:dyDescent="0.25">
      <c r="AL120" s="104">
        <v>100</v>
      </c>
      <c r="AM120" s="102">
        <v>9.5699999999993499E-2</v>
      </c>
      <c r="AN120" s="102">
        <f t="shared" si="34"/>
        <v>0.90430000000000654</v>
      </c>
      <c r="AO120" s="102">
        <v>0.14270000000004901</v>
      </c>
      <c r="AP120" s="102">
        <f t="shared" si="35"/>
        <v>0.85729999999995099</v>
      </c>
      <c r="AQ120" s="102">
        <v>3.5399999999990897E-2</v>
      </c>
      <c r="AR120" s="102">
        <f t="shared" si="36"/>
        <v>0.96460000000000912</v>
      </c>
      <c r="AS120" s="102">
        <f t="shared" si="42"/>
        <v>7.8772000000005074E-2</v>
      </c>
      <c r="AT120" s="107">
        <f>(AP120*0.23)+(AN120*0.31)+(AR120*0.46)</f>
        <v>0.92122799999999505</v>
      </c>
      <c r="AU120" s="103">
        <v>9.6399999999997002E-2</v>
      </c>
      <c r="AV120" s="103">
        <f t="shared" si="43"/>
        <v>0.90360000000000296</v>
      </c>
      <c r="AW120" s="103">
        <v>0.13350000000000001</v>
      </c>
      <c r="AX120" s="103">
        <f t="shared" si="44"/>
        <v>0.86650000000000005</v>
      </c>
      <c r="AY120" s="103">
        <v>3.7316845134217201E-2</v>
      </c>
      <c r="AZ120" s="103">
        <f t="shared" si="47"/>
        <v>0.96268315486578282</v>
      </c>
      <c r="BA120" s="103">
        <f t="shared" si="45"/>
        <v>7.775474876173899E-2</v>
      </c>
      <c r="BB120" s="103">
        <f t="shared" si="45"/>
        <v>0.92224525123826107</v>
      </c>
      <c r="BC120" s="102">
        <v>9.4999999999937301E-2</v>
      </c>
      <c r="BD120" s="102">
        <f t="shared" si="48"/>
        <v>0.90500000000006264</v>
      </c>
      <c r="BE120" s="102">
        <v>0.13399999999998399</v>
      </c>
      <c r="BF120" s="102">
        <f t="shared" si="48"/>
        <v>0.86600000000001598</v>
      </c>
      <c r="BG120" s="102">
        <v>3.6693433588229199E-2</v>
      </c>
      <c r="BH120" s="102">
        <f t="shared" si="38"/>
        <v>0.96330656641177081</v>
      </c>
      <c r="BI120" s="102">
        <v>7.7148979450562316E-2</v>
      </c>
      <c r="BJ120" s="102">
        <v>0.92285102054943768</v>
      </c>
      <c r="BK120" s="103">
        <v>9.2999999999994504E-2</v>
      </c>
      <c r="BL120" s="103">
        <f t="shared" si="39"/>
        <v>0.90700000000000547</v>
      </c>
      <c r="BM120" s="103">
        <v>0.13100000000000001</v>
      </c>
      <c r="BN120" s="103">
        <f t="shared" si="40"/>
        <v>0.86899999999999999</v>
      </c>
      <c r="BO120" s="103">
        <v>3.4999999999941002E-2</v>
      </c>
      <c r="BP120" s="103">
        <f t="shared" si="41"/>
        <v>0.96500000000005903</v>
      </c>
      <c r="BQ120" s="103">
        <v>7.5059999999971164E-2</v>
      </c>
      <c r="BR120" s="103">
        <f t="shared" si="46"/>
        <v>0.92494000000002885</v>
      </c>
      <c r="BS120" s="108">
        <v>0.48799999999995003</v>
      </c>
      <c r="BT120" s="102">
        <v>0.51200000000004997</v>
      </c>
      <c r="BU120" s="91">
        <v>100</v>
      </c>
      <c r="BV120" s="86">
        <v>100</v>
      </c>
      <c r="BW120" s="124">
        <v>0.85</v>
      </c>
      <c r="BX120" s="124">
        <v>0.15</v>
      </c>
      <c r="BY120" s="124">
        <v>0.82</v>
      </c>
      <c r="BZ120" s="124">
        <v>0.18</v>
      </c>
      <c r="CA120" s="124">
        <v>0.83399999999999996</v>
      </c>
      <c r="CB120" s="124">
        <v>0.16500000000000001</v>
      </c>
      <c r="CC120" s="123">
        <v>0.78500000000000003</v>
      </c>
      <c r="CD120" s="123">
        <v>0.215</v>
      </c>
      <c r="CE120" s="123">
        <v>0.752</v>
      </c>
      <c r="CF120" s="123">
        <v>0.248</v>
      </c>
      <c r="CG120" s="123">
        <v>0.76800000000000002</v>
      </c>
      <c r="CH120" s="123">
        <v>0.23200000000000001</v>
      </c>
      <c r="CI120" s="1"/>
      <c r="CJ120" s="1"/>
      <c r="CK120" s="1"/>
      <c r="CL120" s="1"/>
      <c r="CM120" s="1"/>
      <c r="CN120" s="1"/>
      <c r="CP120" s="39"/>
      <c r="CR120" s="39"/>
      <c r="CS120" s="92"/>
      <c r="CT120" s="92"/>
    </row>
    <row r="121" spans="38:98" x14ac:dyDescent="0.25">
      <c r="AL121" s="104">
        <v>101</v>
      </c>
      <c r="AM121" s="102">
        <v>9.6228683927993205E-2</v>
      </c>
      <c r="AN121" s="102">
        <f t="shared" si="34"/>
        <v>0.90377131607200678</v>
      </c>
      <c r="AO121" s="102">
        <v>0.14346702880642401</v>
      </c>
      <c r="AP121" s="102">
        <f t="shared" si="35"/>
        <v>0.85653297119357596</v>
      </c>
      <c r="AQ121" s="102">
        <v>3.5757389664172599E-2</v>
      </c>
      <c r="AR121" s="102">
        <f t="shared" si="36"/>
        <v>0.96424261033582737</v>
      </c>
      <c r="AS121" s="102">
        <f t="shared" si="42"/>
        <v>7.9276707888674816E-2</v>
      </c>
      <c r="AT121" s="107">
        <f t="shared" si="42"/>
        <v>0.9207232921113252</v>
      </c>
      <c r="AU121" s="103">
        <v>9.6989654330065206E-2</v>
      </c>
      <c r="AV121" s="103">
        <f t="shared" si="43"/>
        <v>0.90301034566993477</v>
      </c>
      <c r="AW121" s="103">
        <v>0.134315433889862</v>
      </c>
      <c r="AX121" s="103">
        <f t="shared" si="44"/>
        <v>0.865684566110138</v>
      </c>
      <c r="AY121" s="103">
        <v>3.7699003409011701E-2</v>
      </c>
      <c r="AZ121" s="103">
        <f t="shared" si="47"/>
        <v>0.96230099659098833</v>
      </c>
      <c r="BA121" s="103">
        <f t="shared" si="45"/>
        <v>7.8300884205133855E-2</v>
      </c>
      <c r="BB121" s="103">
        <f t="shared" si="45"/>
        <v>0.92169911579486619</v>
      </c>
      <c r="BC121" s="102">
        <v>9.5522524092580205E-2</v>
      </c>
      <c r="BD121" s="102">
        <f t="shared" si="48"/>
        <v>0.90447747590741978</v>
      </c>
      <c r="BE121" s="102">
        <v>0.13479121192236501</v>
      </c>
      <c r="BF121" s="102">
        <f t="shared" si="48"/>
        <v>0.86520878807763502</v>
      </c>
      <c r="BG121" s="102">
        <v>3.7068613403586401E-2</v>
      </c>
      <c r="BH121" s="102">
        <f t="shared" si="38"/>
        <v>0.96293138659641364</v>
      </c>
      <c r="BI121" s="102">
        <v>7.7665523376493559E-2</v>
      </c>
      <c r="BJ121" s="102">
        <v>0.92233447662350643</v>
      </c>
      <c r="BK121" s="103">
        <v>9.3517889659425701E-2</v>
      </c>
      <c r="BL121" s="103">
        <f t="shared" si="39"/>
        <v>0.90648211034057424</v>
      </c>
      <c r="BM121" s="103">
        <v>0.13177233547671799</v>
      </c>
      <c r="BN121" s="103">
        <f t="shared" si="40"/>
        <v>0.86822766452328204</v>
      </c>
      <c r="BO121" s="103">
        <v>3.5340972517487697E-2</v>
      </c>
      <c r="BP121" s="103">
        <f t="shared" si="41"/>
        <v>0.96465902748251231</v>
      </c>
      <c r="BQ121" s="103">
        <v>7.5555030312111443E-2</v>
      </c>
      <c r="BR121" s="103">
        <f t="shared" si="46"/>
        <v>0.92444496968788847</v>
      </c>
      <c r="BS121" s="108">
        <v>0.49095411025889701</v>
      </c>
      <c r="BT121" s="102">
        <v>0.50904588974110299</v>
      </c>
      <c r="BU121" s="91">
        <v>101</v>
      </c>
      <c r="BV121" s="86">
        <v>101</v>
      </c>
      <c r="BW121" s="124">
        <v>0.85099999999999998</v>
      </c>
      <c r="BX121" s="124">
        <v>0.14899999999999999</v>
      </c>
      <c r="BY121" s="124">
        <v>0.82099999999999995</v>
      </c>
      <c r="BZ121" s="124">
        <v>0.17899999999999999</v>
      </c>
      <c r="CA121" s="124">
        <v>0.83599999999999997</v>
      </c>
      <c r="CB121" s="124">
        <v>0.16400000000000001</v>
      </c>
      <c r="CC121" s="123">
        <v>0.78700000000000003</v>
      </c>
      <c r="CD121" s="123">
        <v>0.21299999999999999</v>
      </c>
      <c r="CE121" s="123">
        <v>0.754</v>
      </c>
      <c r="CF121" s="123">
        <v>0.246</v>
      </c>
      <c r="CG121" s="123">
        <v>0.77</v>
      </c>
      <c r="CH121" s="123">
        <v>0.23</v>
      </c>
      <c r="CI121" s="1"/>
      <c r="CJ121" s="1"/>
      <c r="CK121" s="1"/>
      <c r="CL121" s="1"/>
      <c r="CM121" s="1"/>
      <c r="CN121" s="1"/>
      <c r="CP121" s="39"/>
      <c r="CR121" s="39"/>
      <c r="CS121" s="92"/>
      <c r="CT121" s="92"/>
    </row>
    <row r="122" spans="38:98" x14ac:dyDescent="0.25">
      <c r="AL122" s="104">
        <v>102</v>
      </c>
      <c r="AM122" s="102">
        <v>9.6752800284503504E-2</v>
      </c>
      <c r="AN122" s="102">
        <f t="shared" si="34"/>
        <v>0.9032471997154965</v>
      </c>
      <c r="AO122" s="102">
        <v>0.14423900564747399</v>
      </c>
      <c r="AP122" s="102">
        <f t="shared" si="35"/>
        <v>0.85576099435252595</v>
      </c>
      <c r="AQ122" s="102">
        <v>3.6113391220109703E-2</v>
      </c>
      <c r="AR122" s="102">
        <f t="shared" si="36"/>
        <v>0.9638866087798903</v>
      </c>
      <c r="AS122" s="102">
        <f t="shared" si="42"/>
        <v>7.9780499348365563E-2</v>
      </c>
      <c r="AT122" s="107">
        <f t="shared" si="42"/>
        <v>0.92021950065163449</v>
      </c>
      <c r="AU122" s="103">
        <v>9.7577456257757295E-2</v>
      </c>
      <c r="AV122" s="103">
        <f t="shared" si="43"/>
        <v>0.90242254374224273</v>
      </c>
      <c r="AW122" s="103">
        <v>0.13512746453937899</v>
      </c>
      <c r="AX122" s="103">
        <f t="shared" si="44"/>
        <v>0.86487253546062104</v>
      </c>
      <c r="AY122" s="103">
        <v>3.8081336228954002E-2</v>
      </c>
      <c r="AZ122" s="103">
        <f t="shared" si="47"/>
        <v>0.96191866377104596</v>
      </c>
      <c r="BA122" s="103">
        <f t="shared" si="45"/>
        <v>7.8845742949280762E-2</v>
      </c>
      <c r="BB122" s="103">
        <f t="shared" si="45"/>
        <v>0.92115425705071918</v>
      </c>
      <c r="BC122" s="102">
        <v>9.6041211102035395E-2</v>
      </c>
      <c r="BD122" s="102">
        <f t="shared" si="48"/>
        <v>0.90395878889796455</v>
      </c>
      <c r="BE122" s="102">
        <v>0.13557687230999699</v>
      </c>
      <c r="BF122" s="102">
        <f t="shared" si="48"/>
        <v>0.86442312769000296</v>
      </c>
      <c r="BG122" s="102">
        <v>3.74439036586511E-2</v>
      </c>
      <c r="BH122" s="102">
        <f t="shared" si="38"/>
        <v>0.96255609634134887</v>
      </c>
      <c r="BI122" s="102">
        <v>7.8179651755909782E-2</v>
      </c>
      <c r="BJ122" s="102">
        <v>0.92182034824409032</v>
      </c>
      <c r="BK122" s="103">
        <v>9.4032030972594896E-2</v>
      </c>
      <c r="BL122" s="103">
        <f t="shared" si="39"/>
        <v>0.90596796902740506</v>
      </c>
      <c r="BM122" s="103">
        <v>0.13254241854089399</v>
      </c>
      <c r="BN122" s="103">
        <f t="shared" si="40"/>
        <v>0.86745758145910601</v>
      </c>
      <c r="BO122" s="103">
        <v>3.5680839572283601E-2</v>
      </c>
      <c r="BP122" s="103">
        <f t="shared" si="41"/>
        <v>0.96431916042771637</v>
      </c>
      <c r="BQ122" s="103">
        <v>7.6047872069160499E-2</v>
      </c>
      <c r="BR122" s="103">
        <f t="shared" si="46"/>
        <v>0.92395212793083958</v>
      </c>
      <c r="BS122" s="108">
        <v>0.49387726251088504</v>
      </c>
      <c r="BT122" s="102">
        <v>0.50612273748911496</v>
      </c>
      <c r="BU122" s="91">
        <v>102</v>
      </c>
      <c r="BV122" s="86">
        <v>102</v>
      </c>
      <c r="BW122" s="124">
        <v>0.85199999999999998</v>
      </c>
      <c r="BX122" s="124">
        <v>0.14799999999999999</v>
      </c>
      <c r="BY122" s="124">
        <v>0.82299999999999995</v>
      </c>
      <c r="BZ122" s="124">
        <v>0.17699999999999999</v>
      </c>
      <c r="CA122" s="124">
        <v>0.83699999999999997</v>
      </c>
      <c r="CB122" s="124">
        <v>0.16300000000000001</v>
      </c>
      <c r="CC122" s="123">
        <v>0.78900000000000003</v>
      </c>
      <c r="CD122" s="123">
        <v>0.21099999999999999</v>
      </c>
      <c r="CE122" s="123">
        <v>0.75700000000000001</v>
      </c>
      <c r="CF122" s="123">
        <v>0.24299999999999999</v>
      </c>
      <c r="CG122" s="123">
        <v>0.77200000000000002</v>
      </c>
      <c r="CH122" s="123">
        <v>0.22700000000000001</v>
      </c>
      <c r="CI122" s="1"/>
      <c r="CJ122" s="1"/>
      <c r="CK122" s="1"/>
      <c r="CL122" s="1"/>
      <c r="CM122" s="1"/>
      <c r="CN122" s="1"/>
      <c r="CP122" s="39"/>
      <c r="CR122" s="39"/>
      <c r="CS122" s="92"/>
      <c r="CT122" s="92"/>
    </row>
    <row r="123" spans="38:98" x14ac:dyDescent="0.25">
      <c r="AL123" s="104">
        <v>103</v>
      </c>
      <c r="AM123" s="102">
        <v>9.72728702625269E-2</v>
      </c>
      <c r="AN123" s="102">
        <f t="shared" si="34"/>
        <v>0.90272712973747304</v>
      </c>
      <c r="AO123" s="102">
        <v>0.145015070257659</v>
      </c>
      <c r="AP123" s="102">
        <f t="shared" si="35"/>
        <v>0.85498492974234097</v>
      </c>
      <c r="AQ123" s="102">
        <v>3.6468106375944997E-2</v>
      </c>
      <c r="AR123" s="102">
        <f t="shared" si="36"/>
        <v>0.963531893624055</v>
      </c>
      <c r="AS123" s="102">
        <f t="shared" si="42"/>
        <v>8.0283384873579611E-2</v>
      </c>
      <c r="AT123" s="107">
        <f t="shared" si="42"/>
        <v>0.91971661512642044</v>
      </c>
      <c r="AU123" s="103">
        <v>9.8163457423292702E-2</v>
      </c>
      <c r="AV123" s="103">
        <f t="shared" si="43"/>
        <v>0.90183654257670731</v>
      </c>
      <c r="AW123" s="103">
        <v>0.13593612522738299</v>
      </c>
      <c r="AX123" s="103">
        <f t="shared" si="44"/>
        <v>0.86406387477261704</v>
      </c>
      <c r="AY123" s="103">
        <v>3.8463837310643803E-2</v>
      </c>
      <c r="AZ123" s="103">
        <f t="shared" si="47"/>
        <v>0.96153616268935616</v>
      </c>
      <c r="BA123" s="103">
        <f t="shared" si="45"/>
        <v>7.9389345766414987E-2</v>
      </c>
      <c r="BB123" s="103">
        <f t="shared" si="45"/>
        <v>0.92061065423358501</v>
      </c>
      <c r="BC123" s="102">
        <v>9.6556305382647506E-2</v>
      </c>
      <c r="BD123" s="102">
        <f t="shared" si="48"/>
        <v>0.90344369461735252</v>
      </c>
      <c r="BE123" s="102">
        <v>0.13635718340249001</v>
      </c>
      <c r="BF123" s="102">
        <f t="shared" si="48"/>
        <v>0.86364281659750997</v>
      </c>
      <c r="BG123" s="102">
        <v>3.7819306247611401E-2</v>
      </c>
      <c r="BH123" s="102">
        <f t="shared" si="38"/>
        <v>0.96218069375238857</v>
      </c>
      <c r="BI123" s="102">
        <v>7.8691487725094683E-2</v>
      </c>
      <c r="BJ123" s="102">
        <v>0.9213085122749054</v>
      </c>
      <c r="BK123" s="103">
        <v>9.4542734810204906E-2</v>
      </c>
      <c r="BL123" s="103">
        <f t="shared" si="39"/>
        <v>0.90545726518979508</v>
      </c>
      <c r="BM123" s="103">
        <v>0.13331023274414999</v>
      </c>
      <c r="BN123" s="103">
        <f t="shared" si="40"/>
        <v>0.86668976725585001</v>
      </c>
      <c r="BO123" s="103">
        <v>3.6019943785005899E-2</v>
      </c>
      <c r="BP123" s="103">
        <f t="shared" si="41"/>
        <v>0.96398005621499405</v>
      </c>
      <c r="BQ123" s="103">
        <v>7.6538775463420736E-2</v>
      </c>
      <c r="BR123" s="103">
        <f t="shared" si="46"/>
        <v>0.92346122453657919</v>
      </c>
      <c r="BS123" s="108">
        <v>0.49677015834902505</v>
      </c>
      <c r="BT123" s="102">
        <v>0.50322984165097495</v>
      </c>
      <c r="BU123" s="91">
        <v>103</v>
      </c>
      <c r="BV123" s="86">
        <v>103</v>
      </c>
      <c r="BW123" s="124">
        <v>0.85299999999999998</v>
      </c>
      <c r="BX123" s="124">
        <v>0.14699999999999999</v>
      </c>
      <c r="BY123" s="124">
        <v>0.82499999999999996</v>
      </c>
      <c r="BZ123" s="124">
        <v>0.17499999999999999</v>
      </c>
      <c r="CA123" s="124">
        <v>0.83799999999999997</v>
      </c>
      <c r="CB123" s="124">
        <v>0.16200000000000001</v>
      </c>
      <c r="CC123" s="123">
        <v>0.79100000000000004</v>
      </c>
      <c r="CD123" s="123">
        <v>0.20899999999999999</v>
      </c>
      <c r="CE123" s="123">
        <v>0.75900000000000001</v>
      </c>
      <c r="CF123" s="123">
        <v>0.24099999999999999</v>
      </c>
      <c r="CG123" s="123">
        <v>0.77500000000000002</v>
      </c>
      <c r="CH123" s="123">
        <v>0.22500000000000001</v>
      </c>
      <c r="CI123" s="1"/>
      <c r="CJ123" s="1"/>
      <c r="CK123" s="1"/>
      <c r="CL123" s="1"/>
      <c r="CM123" s="1"/>
      <c r="CN123" s="1"/>
      <c r="CP123" s="39"/>
      <c r="CR123" s="39"/>
      <c r="CS123" s="92"/>
      <c r="CT123" s="92"/>
    </row>
    <row r="124" spans="38:98" x14ac:dyDescent="0.25">
      <c r="AL124" s="104">
        <v>104</v>
      </c>
      <c r="AM124" s="102">
        <v>9.7789415055066206E-2</v>
      </c>
      <c r="AN124" s="102">
        <f t="shared" si="34"/>
        <v>0.90221058494493378</v>
      </c>
      <c r="AO124" s="102">
        <v>0.145794362371438</v>
      </c>
      <c r="AP124" s="102">
        <f t="shared" si="35"/>
        <v>0.85420563762856205</v>
      </c>
      <c r="AQ124" s="102">
        <v>3.6821636839821398E-2</v>
      </c>
      <c r="AR124" s="102">
        <f t="shared" si="36"/>
        <v>0.96317836316017857</v>
      </c>
      <c r="AS124" s="102">
        <f t="shared" si="42"/>
        <v>8.0785374958819101E-2</v>
      </c>
      <c r="AT124" s="107">
        <f t="shared" si="42"/>
        <v>0.91921462504118101</v>
      </c>
      <c r="AU124" s="103">
        <v>9.8747709466890807E-2</v>
      </c>
      <c r="AV124" s="103">
        <f t="shared" si="43"/>
        <v>0.90125229053310918</v>
      </c>
      <c r="AW124" s="103">
        <v>0.13674144923270601</v>
      </c>
      <c r="AX124" s="103">
        <f t="shared" si="44"/>
        <v>0.86325855076729396</v>
      </c>
      <c r="AY124" s="103">
        <v>3.88465003706812E-2</v>
      </c>
      <c r="AZ124" s="103">
        <f t="shared" si="47"/>
        <v>0.96115349962931884</v>
      </c>
      <c r="BA124" s="103">
        <f t="shared" si="45"/>
        <v>7.9931713428771894E-2</v>
      </c>
      <c r="BB124" s="103">
        <f t="shared" si="45"/>
        <v>0.92006828657122819</v>
      </c>
      <c r="BC124" s="102">
        <v>9.7068051288761295E-2</v>
      </c>
      <c r="BD124" s="102">
        <f t="shared" si="48"/>
        <v>0.90293194871123872</v>
      </c>
      <c r="BE124" s="102">
        <v>0.13713234743945399</v>
      </c>
      <c r="BF124" s="102">
        <f t="shared" si="48"/>
        <v>0.86286765256054598</v>
      </c>
      <c r="BG124" s="102">
        <v>3.8194823064655402E-2</v>
      </c>
      <c r="BH124" s="102">
        <f t="shared" si="38"/>
        <v>0.96180517693534462</v>
      </c>
      <c r="BI124" s="102">
        <v>7.9201154420331904E-2</v>
      </c>
      <c r="BJ124" s="102">
        <v>0.92079884557966807</v>
      </c>
      <c r="BK124" s="103">
        <v>9.5050312042958399E-2</v>
      </c>
      <c r="BL124" s="103">
        <f t="shared" si="39"/>
        <v>0.90494968795704156</v>
      </c>
      <c r="BM124" s="103">
        <v>0.134075761638107</v>
      </c>
      <c r="BN124" s="103">
        <f t="shared" si="40"/>
        <v>0.86592423836189303</v>
      </c>
      <c r="BO124" s="103">
        <v>3.6358627776331497E-2</v>
      </c>
      <c r="BP124" s="103">
        <f t="shared" si="41"/>
        <v>0.96364137222366852</v>
      </c>
      <c r="BQ124" s="103">
        <v>7.7027990687194209E-2</v>
      </c>
      <c r="BR124" s="103">
        <f t="shared" si="46"/>
        <v>0.92297200931280576</v>
      </c>
      <c r="BS124" s="108">
        <v>0.49963349936642198</v>
      </c>
      <c r="BT124" s="102">
        <v>0.50036650063357802</v>
      </c>
      <c r="BU124" s="91">
        <v>104</v>
      </c>
      <c r="BV124" s="86">
        <v>104</v>
      </c>
      <c r="BW124" s="124">
        <v>0.85399999999999998</v>
      </c>
      <c r="BX124" s="124">
        <v>0.14599999999999999</v>
      </c>
      <c r="BY124" s="124">
        <v>0.82699999999999996</v>
      </c>
      <c r="BZ124" s="124">
        <v>0.17299999999999999</v>
      </c>
      <c r="CA124" s="124">
        <v>0.84</v>
      </c>
      <c r="CB124" s="124">
        <v>0.16</v>
      </c>
      <c r="CC124" s="123">
        <v>0.79300000000000004</v>
      </c>
      <c r="CD124" s="123">
        <v>0.20699999999999999</v>
      </c>
      <c r="CE124" s="123">
        <v>0.76100000000000001</v>
      </c>
      <c r="CF124" s="123">
        <v>0.23899999999999999</v>
      </c>
      <c r="CG124" s="123">
        <v>0.77700000000000002</v>
      </c>
      <c r="CH124" s="123">
        <v>0.223</v>
      </c>
      <c r="CI124" s="1"/>
      <c r="CJ124" s="1"/>
      <c r="CK124" s="1"/>
      <c r="CL124" s="1"/>
      <c r="CM124" s="1"/>
      <c r="CN124" s="1"/>
      <c r="CP124" s="39"/>
      <c r="CR124" s="39"/>
      <c r="CS124" s="92"/>
      <c r="CT124" s="92"/>
    </row>
    <row r="125" spans="38:98" x14ac:dyDescent="0.25">
      <c r="AL125" s="104">
        <v>105</v>
      </c>
      <c r="AM125" s="102">
        <v>9.8302955855123997E-2</v>
      </c>
      <c r="AN125" s="102">
        <f t="shared" si="34"/>
        <v>0.90169704414487595</v>
      </c>
      <c r="AO125" s="102">
        <v>0.146576021723272</v>
      </c>
      <c r="AP125" s="102">
        <f t="shared" si="35"/>
        <v>0.853423978276728</v>
      </c>
      <c r="AQ125" s="102">
        <v>3.7174084319881701E-2</v>
      </c>
      <c r="AR125" s="102">
        <f t="shared" si="36"/>
        <v>0.96282591568011833</v>
      </c>
      <c r="AS125" s="102">
        <f t="shared" si="42"/>
        <v>8.1286480098586578E-2</v>
      </c>
      <c r="AT125" s="107">
        <f t="shared" si="42"/>
        <v>0.91871351990141337</v>
      </c>
      <c r="AU125" s="103">
        <v>9.9330264028770904E-2</v>
      </c>
      <c r="AV125" s="103">
        <f t="shared" si="43"/>
        <v>0.90066973597122912</v>
      </c>
      <c r="AW125" s="103">
        <v>0.13754346983417901</v>
      </c>
      <c r="AX125" s="103">
        <f t="shared" si="44"/>
        <v>0.86245653016582102</v>
      </c>
      <c r="AY125" s="103">
        <v>3.92293191256659E-2</v>
      </c>
      <c r="AZ125" s="103">
        <f t="shared" si="47"/>
        <v>0.96077068087433415</v>
      </c>
      <c r="BA125" s="103">
        <f t="shared" si="45"/>
        <v>8.0472866708586471E-2</v>
      </c>
      <c r="BB125" s="103">
        <f t="shared" si="45"/>
        <v>0.91952713329141367</v>
      </c>
      <c r="BC125" s="102">
        <v>9.7576693174721202E-2</v>
      </c>
      <c r="BD125" s="102">
        <f t="shared" si="48"/>
        <v>0.90242330682527883</v>
      </c>
      <c r="BE125" s="102">
        <v>0.13790256666049799</v>
      </c>
      <c r="BF125" s="102">
        <f t="shared" si="48"/>
        <v>0.86209743333950195</v>
      </c>
      <c r="BG125" s="102">
        <v>3.8570456003971E-2</v>
      </c>
      <c r="BH125" s="102">
        <f t="shared" si="38"/>
        <v>0.96142954399602898</v>
      </c>
      <c r="BI125" s="102">
        <v>7.9708774977904767E-2</v>
      </c>
      <c r="BJ125" s="102">
        <v>0.92029122502209526</v>
      </c>
      <c r="BK125" s="103">
        <v>9.5555073541558302E-2</v>
      </c>
      <c r="BL125" s="103">
        <f t="shared" si="39"/>
        <v>0.90444492645844166</v>
      </c>
      <c r="BM125" s="103">
        <v>0.13483898877438799</v>
      </c>
      <c r="BN125" s="103">
        <f t="shared" si="40"/>
        <v>0.86516101122561206</v>
      </c>
      <c r="BO125" s="103">
        <v>3.6697234166937501E-2</v>
      </c>
      <c r="BP125" s="103">
        <f t="shared" si="41"/>
        <v>0.96330276583306251</v>
      </c>
      <c r="BQ125" s="103">
        <v>7.7515767932783558E-2</v>
      </c>
      <c r="BR125" s="103">
        <f t="shared" si="46"/>
        <v>0.92248423206721653</v>
      </c>
      <c r="BS125" s="108">
        <v>0.50246798715618601</v>
      </c>
      <c r="BT125" s="102">
        <v>0.49753201284381399</v>
      </c>
      <c r="BU125" s="91">
        <v>105</v>
      </c>
      <c r="BV125" s="86">
        <v>105</v>
      </c>
      <c r="BW125" s="124">
        <v>0.85499999999999998</v>
      </c>
      <c r="BX125" s="124">
        <v>0.14499999999999999</v>
      </c>
      <c r="BY125" s="124">
        <v>0.82799999999999996</v>
      </c>
      <c r="BZ125" s="124">
        <v>0.17199999999999999</v>
      </c>
      <c r="CA125" s="124">
        <v>0.84099999999999997</v>
      </c>
      <c r="CB125" s="124">
        <v>0.159</v>
      </c>
      <c r="CC125" s="123">
        <v>0.79500000000000004</v>
      </c>
      <c r="CD125" s="123">
        <v>0.20499999999999999</v>
      </c>
      <c r="CE125" s="123">
        <v>0.76400000000000001</v>
      </c>
      <c r="CF125" s="123">
        <v>0.23599999999999999</v>
      </c>
      <c r="CG125" s="123">
        <v>0.77900000000000003</v>
      </c>
      <c r="CH125" s="123">
        <v>0.221</v>
      </c>
      <c r="CI125" s="1"/>
      <c r="CJ125" s="1"/>
      <c r="CK125" s="1"/>
      <c r="CL125" s="1"/>
      <c r="CM125" s="1"/>
      <c r="CN125" s="1"/>
      <c r="CP125" s="39"/>
      <c r="CR125" s="39"/>
      <c r="CS125" s="92"/>
      <c r="CT125" s="92"/>
    </row>
    <row r="126" spans="38:98" x14ac:dyDescent="0.25">
      <c r="AL126" s="104">
        <v>106</v>
      </c>
      <c r="AM126" s="102">
        <v>9.8814013855702904E-2</v>
      </c>
      <c r="AN126" s="102">
        <f t="shared" si="34"/>
        <v>0.90118598614429712</v>
      </c>
      <c r="AO126" s="102">
        <v>0.14735918804761999</v>
      </c>
      <c r="AP126" s="102">
        <f t="shared" si="35"/>
        <v>0.85264081195238006</v>
      </c>
      <c r="AQ126" s="102">
        <v>3.7525550524268897E-2</v>
      </c>
      <c r="AR126" s="102">
        <f t="shared" si="36"/>
        <v>0.96247444947573113</v>
      </c>
      <c r="AS126" s="102">
        <f t="shared" si="42"/>
        <v>8.1786710787384198E-2</v>
      </c>
      <c r="AT126" s="107">
        <f t="shared" si="42"/>
        <v>0.9182132892126158</v>
      </c>
      <c r="AU126" s="103">
        <v>9.9911172749152594E-2</v>
      </c>
      <c r="AV126" s="103">
        <f t="shared" si="43"/>
        <v>0.90008882725084738</v>
      </c>
      <c r="AW126" s="103">
        <v>0.13834222031063401</v>
      </c>
      <c r="AX126" s="103">
        <f t="shared" si="44"/>
        <v>0.86165777968936597</v>
      </c>
      <c r="AY126" s="103">
        <v>3.9612287292197901E-2</v>
      </c>
      <c r="AZ126" s="103">
        <f t="shared" si="47"/>
        <v>0.9603877127078021</v>
      </c>
      <c r="BA126" s="103">
        <f t="shared" si="45"/>
        <v>8.1012826378094163E-2</v>
      </c>
      <c r="BB126" s="103">
        <f t="shared" si="45"/>
        <v>0.91898717362190585</v>
      </c>
      <c r="BC126" s="102">
        <v>9.8082475394872096E-2</v>
      </c>
      <c r="BD126" s="102">
        <f t="shared" si="48"/>
        <v>0.90191752460512786</v>
      </c>
      <c r="BE126" s="102">
        <v>0.138668043305231</v>
      </c>
      <c r="BF126" s="102">
        <f t="shared" si="48"/>
        <v>0.86133195669476903</v>
      </c>
      <c r="BG126" s="102">
        <v>3.8946206959746398E-2</v>
      </c>
      <c r="BH126" s="102">
        <f t="shared" si="38"/>
        <v>0.96105379304025362</v>
      </c>
      <c r="BI126" s="102">
        <v>8.0214472534096831E-2</v>
      </c>
      <c r="BJ126" s="102">
        <v>0.91978552746590325</v>
      </c>
      <c r="BK126" s="103">
        <v>9.6057330176707298E-2</v>
      </c>
      <c r="BL126" s="103">
        <f t="shared" si="39"/>
        <v>0.90394266982329274</v>
      </c>
      <c r="BM126" s="103">
        <v>0.135599897704613</v>
      </c>
      <c r="BN126" s="103">
        <f t="shared" si="40"/>
        <v>0.864400102295387</v>
      </c>
      <c r="BO126" s="103">
        <v>3.7036105577501199E-2</v>
      </c>
      <c r="BP126" s="103">
        <f t="shared" si="41"/>
        <v>0.96296389442249875</v>
      </c>
      <c r="BQ126" s="103">
        <v>7.8002357392490812E-2</v>
      </c>
      <c r="BR126" s="103">
        <f t="shared" si="46"/>
        <v>0.92199764260750916</v>
      </c>
      <c r="BS126" s="108">
        <v>0.50527432331142408</v>
      </c>
      <c r="BT126" s="102">
        <v>0.49472567668857598</v>
      </c>
      <c r="BU126" s="91">
        <v>106</v>
      </c>
      <c r="BV126" s="86">
        <v>106</v>
      </c>
      <c r="BW126" s="124">
        <v>0.85499999999999998</v>
      </c>
      <c r="BX126" s="124">
        <v>0.14499999999999999</v>
      </c>
      <c r="BY126" s="124">
        <v>0.83</v>
      </c>
      <c r="BZ126" s="124">
        <v>0.17</v>
      </c>
      <c r="CA126" s="124">
        <v>0.84199999999999997</v>
      </c>
      <c r="CB126" s="124">
        <v>0.158</v>
      </c>
      <c r="CC126" s="123">
        <v>0.79700000000000004</v>
      </c>
      <c r="CD126" s="123">
        <v>0.20300000000000001</v>
      </c>
      <c r="CE126" s="123">
        <v>0.76600000000000001</v>
      </c>
      <c r="CF126" s="123">
        <v>0.23400000000000001</v>
      </c>
      <c r="CG126" s="123">
        <v>0.78100000000000003</v>
      </c>
      <c r="CH126" s="123">
        <v>0.219</v>
      </c>
      <c r="CI126" s="1"/>
      <c r="CJ126" s="1"/>
      <c r="CK126" s="1"/>
      <c r="CL126" s="1"/>
      <c r="CM126" s="1"/>
      <c r="CN126" s="1"/>
      <c r="CP126" s="39"/>
      <c r="CR126" s="39"/>
      <c r="CS126" s="92"/>
      <c r="CT126" s="92"/>
    </row>
    <row r="127" spans="38:98" x14ac:dyDescent="0.25">
      <c r="AL127" s="104">
        <v>107</v>
      </c>
      <c r="AM127" s="102">
        <v>9.9323110249805696E-2</v>
      </c>
      <c r="AN127" s="102">
        <f t="shared" si="34"/>
        <v>0.90067688975019433</v>
      </c>
      <c r="AO127" s="102">
        <v>0.14814300107894099</v>
      </c>
      <c r="AP127" s="102">
        <f t="shared" si="35"/>
        <v>0.85185699892105904</v>
      </c>
      <c r="AQ127" s="102">
        <v>3.78761371611257E-2</v>
      </c>
      <c r="AR127" s="102">
        <f t="shared" si="36"/>
        <v>0.9621238628388743</v>
      </c>
      <c r="AS127" s="102">
        <f t="shared" si="42"/>
        <v>8.2286077519714021E-2</v>
      </c>
      <c r="AT127" s="107">
        <f t="shared" si="42"/>
        <v>0.91771392248028605</v>
      </c>
      <c r="AU127" s="103">
        <v>0.100490487268255</v>
      </c>
      <c r="AV127" s="103">
        <f t="shared" si="43"/>
        <v>0.89950951273174495</v>
      </c>
      <c r="AW127" s="103">
        <v>0.13913773394090401</v>
      </c>
      <c r="AX127" s="103">
        <f t="shared" si="44"/>
        <v>0.86086226605909599</v>
      </c>
      <c r="AY127" s="103">
        <v>3.9995398586877E-2</v>
      </c>
      <c r="AZ127" s="103">
        <f t="shared" si="47"/>
        <v>0.96000460141312305</v>
      </c>
      <c r="BA127" s="103">
        <f t="shared" si="45"/>
        <v>8.1551613209530402E-2</v>
      </c>
      <c r="BB127" s="103">
        <f t="shared" si="45"/>
        <v>0.91844838679046958</v>
      </c>
      <c r="BC127" s="102">
        <v>9.8585642303558402E-2</v>
      </c>
      <c r="BD127" s="102">
        <f t="shared" si="48"/>
        <v>0.90141435769644163</v>
      </c>
      <c r="BE127" s="102">
        <v>0.13942897961326201</v>
      </c>
      <c r="BF127" s="102">
        <f t="shared" si="48"/>
        <v>0.86057102038673805</v>
      </c>
      <c r="BG127" s="102">
        <v>3.9322077826169498E-2</v>
      </c>
      <c r="BH127" s="102">
        <f t="shared" si="38"/>
        <v>0.96067792217383052</v>
      </c>
      <c r="BI127" s="102">
        <v>8.0718370225191349E-2</v>
      </c>
      <c r="BJ127" s="102">
        <v>0.91928162977480876</v>
      </c>
      <c r="BK127" s="103">
        <v>9.6557392819108107E-2</v>
      </c>
      <c r="BL127" s="103">
        <f t="shared" si="39"/>
        <v>0.90344260718089187</v>
      </c>
      <c r="BM127" s="103">
        <v>0.13635847198040399</v>
      </c>
      <c r="BN127" s="103">
        <f t="shared" si="40"/>
        <v>0.86364152801959604</v>
      </c>
      <c r="BO127" s="103">
        <v>3.7375584628699603E-2</v>
      </c>
      <c r="BP127" s="103">
        <f t="shared" si="41"/>
        <v>0.96262441537130039</v>
      </c>
      <c r="BQ127" s="103">
        <v>7.8488009258618235E-2</v>
      </c>
      <c r="BR127" s="103">
        <f t="shared" si="46"/>
        <v>0.92151199074138179</v>
      </c>
      <c r="BS127" s="108">
        <v>0.50805320942524501</v>
      </c>
      <c r="BT127" s="102">
        <v>0.49194679057475499</v>
      </c>
      <c r="BU127" s="91">
        <v>107</v>
      </c>
      <c r="BV127" s="86">
        <v>107</v>
      </c>
      <c r="BW127" s="124">
        <v>0.85599999999999998</v>
      </c>
      <c r="BX127" s="124">
        <v>0.14399999999999999</v>
      </c>
      <c r="BY127" s="124">
        <v>0.83099999999999996</v>
      </c>
      <c r="BZ127" s="124">
        <v>0.16900000000000001</v>
      </c>
      <c r="CA127" s="124">
        <v>0.84299999999999997</v>
      </c>
      <c r="CB127" s="124">
        <v>0.156</v>
      </c>
      <c r="CC127" s="123">
        <v>0.79900000000000004</v>
      </c>
      <c r="CD127" s="123">
        <v>0.20100000000000001</v>
      </c>
      <c r="CE127" s="123">
        <v>0.76800000000000002</v>
      </c>
      <c r="CF127" s="123">
        <v>0.23200000000000001</v>
      </c>
      <c r="CG127" s="123">
        <v>0.78300000000000003</v>
      </c>
      <c r="CH127" s="123">
        <v>0.217</v>
      </c>
      <c r="CI127" s="1"/>
      <c r="CJ127" s="1"/>
      <c r="CK127" s="1"/>
      <c r="CL127" s="1"/>
      <c r="CM127" s="1"/>
      <c r="CN127" s="1"/>
      <c r="CP127" s="39"/>
      <c r="CR127" s="39"/>
      <c r="CS127" s="92"/>
      <c r="CT127" s="92"/>
    </row>
    <row r="128" spans="38:98" x14ac:dyDescent="0.25">
      <c r="AL128" s="104">
        <v>108</v>
      </c>
      <c r="AM128" s="102">
        <v>9.9830766230435006E-2</v>
      </c>
      <c r="AN128" s="102">
        <f t="shared" si="34"/>
        <v>0.90016923376956504</v>
      </c>
      <c r="AO128" s="102">
        <v>0.14892660055169701</v>
      </c>
      <c r="AP128" s="102">
        <f t="shared" si="35"/>
        <v>0.85107339944830296</v>
      </c>
      <c r="AQ128" s="102">
        <v>3.82259459385949E-2</v>
      </c>
      <c r="AR128" s="102">
        <f t="shared" si="36"/>
        <v>0.96177405406140515</v>
      </c>
      <c r="AS128" s="102">
        <f t="shared" si="42"/>
        <v>8.2784590790078827E-2</v>
      </c>
      <c r="AT128" s="107">
        <f t="shared" si="42"/>
        <v>0.91721540920992117</v>
      </c>
      <c r="AU128" s="103">
        <v>0.101068259226298</v>
      </c>
      <c r="AV128" s="103">
        <f t="shared" si="43"/>
        <v>0.89893174077370197</v>
      </c>
      <c r="AW128" s="103">
        <v>0.139930044003819</v>
      </c>
      <c r="AX128" s="103">
        <f t="shared" si="44"/>
        <v>0.86006995599618097</v>
      </c>
      <c r="AY128" s="103">
        <v>4.0378646726303202E-2</v>
      </c>
      <c r="AZ128" s="103">
        <f t="shared" si="47"/>
        <v>0.9596213532736968</v>
      </c>
      <c r="BA128" s="103">
        <f t="shared" si="45"/>
        <v>8.2089247975130231E-2</v>
      </c>
      <c r="BB128" s="103">
        <f t="shared" si="45"/>
        <v>0.91791075202486982</v>
      </c>
      <c r="BC128" s="102">
        <v>9.9086438255125003E-2</v>
      </c>
      <c r="BD128" s="102">
        <f t="shared" si="48"/>
        <v>0.90091356174487502</v>
      </c>
      <c r="BE128" s="102">
        <v>0.14018557782419999</v>
      </c>
      <c r="BF128" s="102">
        <f t="shared" si="48"/>
        <v>0.85981442217579995</v>
      </c>
      <c r="BG128" s="102">
        <v>3.9698070497428399E-2</v>
      </c>
      <c r="BH128" s="102">
        <f t="shared" si="38"/>
        <v>0.96030192950257165</v>
      </c>
      <c r="BI128" s="102">
        <v>8.1220591187471811E-2</v>
      </c>
      <c r="BJ128" s="102">
        <v>0.91877940881252818</v>
      </c>
      <c r="BK128" s="103">
        <v>9.70555723394637E-2</v>
      </c>
      <c r="BL128" s="103">
        <f t="shared" si="39"/>
        <v>0.90294442766053629</v>
      </c>
      <c r="BM128" s="103">
        <v>0.13711469515338301</v>
      </c>
      <c r="BN128" s="103">
        <f t="shared" si="40"/>
        <v>0.86288530484661696</v>
      </c>
      <c r="BO128" s="103">
        <v>3.7716013941209797E-2</v>
      </c>
      <c r="BP128" s="103">
        <f t="shared" si="41"/>
        <v>0.96228398605879018</v>
      </c>
      <c r="BQ128" s="103">
        <v>7.8972973723468343E-2</v>
      </c>
      <c r="BR128" s="103">
        <f t="shared" si="46"/>
        <v>0.92102702627653166</v>
      </c>
      <c r="BS128" s="108">
        <v>0.51080534709075498</v>
      </c>
      <c r="BT128" s="102">
        <v>0.48919465290924502</v>
      </c>
      <c r="BU128" s="91">
        <v>108</v>
      </c>
      <c r="BV128" s="86">
        <v>108</v>
      </c>
      <c r="BW128" s="124">
        <v>0.85699999999999998</v>
      </c>
      <c r="BX128" s="124">
        <v>0.14299999999999999</v>
      </c>
      <c r="BY128" s="124">
        <v>0.83299999999999996</v>
      </c>
      <c r="BZ128" s="124">
        <v>0.16700000000000001</v>
      </c>
      <c r="CA128" s="124">
        <v>0.84499999999999997</v>
      </c>
      <c r="CB128" s="124">
        <v>0.155</v>
      </c>
      <c r="CC128" s="123">
        <v>0.80100000000000005</v>
      </c>
      <c r="CD128" s="123">
        <v>0.19900000000000001</v>
      </c>
      <c r="CE128" s="123">
        <v>0.77</v>
      </c>
      <c r="CF128" s="123">
        <v>0.23</v>
      </c>
      <c r="CG128" s="123">
        <v>0.78500000000000003</v>
      </c>
      <c r="CH128" s="123">
        <v>0.215</v>
      </c>
      <c r="CI128" s="1"/>
      <c r="CJ128" s="1"/>
      <c r="CK128" s="1"/>
      <c r="CL128" s="1"/>
      <c r="CM128" s="1"/>
      <c r="CN128" s="1"/>
      <c r="CP128" s="39"/>
      <c r="CR128" s="39"/>
      <c r="CS128" s="92"/>
      <c r="CT128" s="92"/>
    </row>
    <row r="129" spans="38:98" x14ac:dyDescent="0.25">
      <c r="AL129" s="104">
        <v>109</v>
      </c>
      <c r="AM129" s="102">
        <v>0.10033750299059301</v>
      </c>
      <c r="AN129" s="102">
        <f t="shared" si="34"/>
        <v>0.89966249700940704</v>
      </c>
      <c r="AO129" s="102">
        <v>0.14970912620034599</v>
      </c>
      <c r="AP129" s="102">
        <f t="shared" si="35"/>
        <v>0.85029087379965396</v>
      </c>
      <c r="AQ129" s="102">
        <v>3.85750785648196E-2</v>
      </c>
      <c r="AR129" s="102">
        <f t="shared" si="36"/>
        <v>0.96142492143518044</v>
      </c>
      <c r="AS129" s="102">
        <f t="shared" si="42"/>
        <v>8.3282261092980425E-2</v>
      </c>
      <c r="AT129" s="107">
        <f t="shared" si="42"/>
        <v>0.91671773890701957</v>
      </c>
      <c r="AU129" s="103">
        <v>0.10164454026350001</v>
      </c>
      <c r="AV129" s="103">
        <f t="shared" si="43"/>
        <v>0.89835545973649999</v>
      </c>
      <c r="AW129" s="103">
        <v>0.14071918377821299</v>
      </c>
      <c r="AX129" s="103">
        <f t="shared" si="44"/>
        <v>0.85928081622178698</v>
      </c>
      <c r="AY129" s="103">
        <v>4.0762025427076201E-2</v>
      </c>
      <c r="AZ129" s="103">
        <f t="shared" si="47"/>
        <v>0.95923797457292381</v>
      </c>
      <c r="BA129" s="103">
        <f t="shared" si="45"/>
        <v>8.2625751447129026E-2</v>
      </c>
      <c r="BB129" s="103">
        <f t="shared" si="45"/>
        <v>0.91737424855287097</v>
      </c>
      <c r="BC129" s="102">
        <v>9.9585107603916395E-2</v>
      </c>
      <c r="BD129" s="102">
        <f t="shared" si="48"/>
        <v>0.90041489239608363</v>
      </c>
      <c r="BE129" s="102">
        <v>0.14093804017765599</v>
      </c>
      <c r="BF129" s="102">
        <f t="shared" si="48"/>
        <v>0.85906195982234401</v>
      </c>
      <c r="BG129" s="102">
        <v>4.0074186867711199E-2</v>
      </c>
      <c r="BH129" s="102">
        <f t="shared" si="38"/>
        <v>0.95992581313228875</v>
      </c>
      <c r="BI129" s="102">
        <v>8.1721258557222121E-2</v>
      </c>
      <c r="BJ129" s="102">
        <v>0.91827874144277799</v>
      </c>
      <c r="BK129" s="103">
        <v>9.7552179608476702E-2</v>
      </c>
      <c r="BL129" s="103">
        <f t="shared" si="39"/>
        <v>0.90244782039152327</v>
      </c>
      <c r="BM129" s="103">
        <v>0.13786855077517099</v>
      </c>
      <c r="BN129" s="103">
        <f t="shared" si="40"/>
        <v>0.86213144922482898</v>
      </c>
      <c r="BO129" s="103">
        <v>3.8057736135708897E-2</v>
      </c>
      <c r="BP129" s="103">
        <f t="shared" si="41"/>
        <v>0.96194226386429116</v>
      </c>
      <c r="BQ129" s="103">
        <v>7.945750097934319E-2</v>
      </c>
      <c r="BR129" s="103">
        <f t="shared" si="46"/>
        <v>0.92054249902065688</v>
      </c>
      <c r="BS129" s="108">
        <v>0.51353143790106404</v>
      </c>
      <c r="BT129" s="102">
        <v>0.48646856209893602</v>
      </c>
      <c r="BU129" s="91">
        <v>109</v>
      </c>
      <c r="BV129" s="86">
        <v>109</v>
      </c>
      <c r="BW129" s="124">
        <v>0.85799999999999998</v>
      </c>
      <c r="BX129" s="124">
        <v>0.14199999999999999</v>
      </c>
      <c r="BY129" s="124">
        <v>0.83399999999999996</v>
      </c>
      <c r="BZ129" s="124">
        <v>0.16600000000000001</v>
      </c>
      <c r="CA129" s="124">
        <v>0.84599999999999997</v>
      </c>
      <c r="CB129" s="124">
        <v>0.154</v>
      </c>
      <c r="CC129" s="123">
        <v>0.80300000000000005</v>
      </c>
      <c r="CD129" s="123">
        <v>0.19700000000000001</v>
      </c>
      <c r="CE129" s="123">
        <v>0.77200000000000002</v>
      </c>
      <c r="CF129" s="123">
        <v>0.22800000000000001</v>
      </c>
      <c r="CG129" s="123">
        <v>0.78700000000000003</v>
      </c>
      <c r="CH129" s="123">
        <v>0.21299999999999999</v>
      </c>
      <c r="CI129" s="1"/>
      <c r="CJ129" s="1"/>
      <c r="CK129" s="1"/>
      <c r="CL129" s="1"/>
      <c r="CM129" s="1"/>
      <c r="CN129" s="1"/>
      <c r="CP129" s="39"/>
      <c r="CR129" s="39"/>
      <c r="CS129" s="92"/>
      <c r="CT129" s="92"/>
    </row>
    <row r="130" spans="38:98" x14ac:dyDescent="0.25">
      <c r="AL130" s="104">
        <v>110</v>
      </c>
      <c r="AM130" s="102">
        <v>0.10084384172328401</v>
      </c>
      <c r="AN130" s="102">
        <f t="shared" si="34"/>
        <v>0.89915615827671602</v>
      </c>
      <c r="AO130" s="102">
        <v>0.150489717759348</v>
      </c>
      <c r="AP130" s="102">
        <f t="shared" si="35"/>
        <v>0.84951028224065195</v>
      </c>
      <c r="AQ130" s="102">
        <v>3.8923636747942497E-2</v>
      </c>
      <c r="AR130" s="102">
        <f t="shared" si="36"/>
        <v>0.96107636325205748</v>
      </c>
      <c r="AS130" s="102">
        <f t="shared" si="42"/>
        <v>8.3779098922921624E-2</v>
      </c>
      <c r="AT130" s="107">
        <f t="shared" si="42"/>
        <v>0.91622090107707832</v>
      </c>
      <c r="AU130" s="103">
        <v>0.102219382020081</v>
      </c>
      <c r="AV130" s="103">
        <f t="shared" si="43"/>
        <v>0.89778061797991904</v>
      </c>
      <c r="AW130" s="103">
        <v>0.14150518654291699</v>
      </c>
      <c r="AX130" s="103">
        <f t="shared" si="44"/>
        <v>0.85849481345708301</v>
      </c>
      <c r="AY130" s="103">
        <v>4.1145528405796002E-2</v>
      </c>
      <c r="AZ130" s="103">
        <f t="shared" si="47"/>
        <v>0.95885447159420401</v>
      </c>
      <c r="BA130" s="103">
        <f t="shared" si="45"/>
        <v>8.3161144397762191E-2</v>
      </c>
      <c r="BB130" s="103">
        <f t="shared" si="45"/>
        <v>0.91683885560223788</v>
      </c>
      <c r="BC130" s="102">
        <v>0.100081894704277</v>
      </c>
      <c r="BD130" s="102">
        <f t="shared" si="48"/>
        <v>0.89991810529572303</v>
      </c>
      <c r="BE130" s="102">
        <v>0.141686568913237</v>
      </c>
      <c r="BF130" s="102">
        <f t="shared" si="48"/>
        <v>0.85831343108676306</v>
      </c>
      <c r="BG130" s="102">
        <v>4.0450428831206003E-2</v>
      </c>
      <c r="BH130" s="102">
        <f t="shared" si="38"/>
        <v>0.95954957116879402</v>
      </c>
      <c r="BI130" s="102">
        <v>8.2220495470725158E-2</v>
      </c>
      <c r="BJ130" s="102">
        <v>0.91777950452927493</v>
      </c>
      <c r="BK130" s="103">
        <v>9.8047525496850002E-2</v>
      </c>
      <c r="BL130" s="103">
        <f t="shared" si="39"/>
        <v>0.90195247450314997</v>
      </c>
      <c r="BM130" s="103">
        <v>0.13862002239738899</v>
      </c>
      <c r="BN130" s="103">
        <f t="shared" si="40"/>
        <v>0.86137997760261098</v>
      </c>
      <c r="BO130" s="103">
        <v>3.8401093832874003E-2</v>
      </c>
      <c r="BP130" s="103">
        <f t="shared" si="41"/>
        <v>0.96159890616712596</v>
      </c>
      <c r="BQ130" s="103">
        <v>7.9941841218545015E-2</v>
      </c>
      <c r="BR130" s="103">
        <f t="shared" si="46"/>
        <v>0.92005815878145492</v>
      </c>
      <c r="BS130" s="108">
        <v>0.51623218344927901</v>
      </c>
      <c r="BT130" s="102">
        <v>0.48376781655072099</v>
      </c>
      <c r="BU130" s="91">
        <v>110</v>
      </c>
      <c r="BV130" s="86">
        <v>110</v>
      </c>
      <c r="BW130" s="124">
        <v>0.85899999999999999</v>
      </c>
      <c r="BX130" s="124">
        <v>0.14099999999999999</v>
      </c>
      <c r="BY130" s="124">
        <v>0.83599999999999997</v>
      </c>
      <c r="BZ130" s="124">
        <v>0.16400000000000001</v>
      </c>
      <c r="CA130" s="124">
        <v>0.84699999999999998</v>
      </c>
      <c r="CB130" s="124">
        <v>0.153</v>
      </c>
      <c r="CC130" s="123">
        <v>0.80400000000000005</v>
      </c>
      <c r="CD130" s="123">
        <v>0.19600000000000001</v>
      </c>
      <c r="CE130" s="123">
        <v>0.77400000000000002</v>
      </c>
      <c r="CF130" s="123">
        <v>0.22600000000000001</v>
      </c>
      <c r="CG130" s="123">
        <v>0.78900000000000003</v>
      </c>
      <c r="CH130" s="123">
        <v>0.21099999999999999</v>
      </c>
      <c r="CI130" s="1"/>
      <c r="CJ130" s="1"/>
      <c r="CK130" s="1"/>
      <c r="CL130" s="1"/>
      <c r="CM130" s="1"/>
      <c r="CN130" s="1"/>
      <c r="CP130" s="39"/>
      <c r="CR130" s="39"/>
      <c r="CS130" s="92"/>
      <c r="CT130" s="92"/>
    </row>
    <row r="131" spans="38:98" x14ac:dyDescent="0.25">
      <c r="AL131" s="104">
        <v>111</v>
      </c>
      <c r="AM131" s="102">
        <v>0.101350303621508</v>
      </c>
      <c r="AN131" s="102">
        <f t="shared" si="34"/>
        <v>0.89864969637849201</v>
      </c>
      <c r="AO131" s="102">
        <v>0.15126751496316301</v>
      </c>
      <c r="AP131" s="102">
        <f t="shared" si="35"/>
        <v>0.84873248503683696</v>
      </c>
      <c r="AQ131" s="102">
        <v>3.9271722196106501E-2</v>
      </c>
      <c r="AR131" s="102">
        <f t="shared" si="36"/>
        <v>0.96072827780389347</v>
      </c>
      <c r="AS131" s="102">
        <f t="shared" si="42"/>
        <v>8.427511477440397E-2</v>
      </c>
      <c r="AT131" s="107">
        <f t="shared" si="42"/>
        <v>0.91572488522559603</v>
      </c>
      <c r="AU131" s="103">
        <v>0.102792836136261</v>
      </c>
      <c r="AV131" s="103">
        <f t="shared" si="43"/>
        <v>0.897207163863739</v>
      </c>
      <c r="AW131" s="103">
        <v>0.14228808557676201</v>
      </c>
      <c r="AX131" s="103">
        <f t="shared" si="44"/>
        <v>0.85771191442323802</v>
      </c>
      <c r="AY131" s="103">
        <v>4.1529149379062498E-2</v>
      </c>
      <c r="AZ131" s="103">
        <f t="shared" si="47"/>
        <v>0.95847085062093751</v>
      </c>
      <c r="BA131" s="103">
        <f t="shared" si="45"/>
        <v>8.3695447599264922E-2</v>
      </c>
      <c r="BB131" s="103">
        <f t="shared" si="45"/>
        <v>0.91630455240073516</v>
      </c>
      <c r="BC131" s="102">
        <v>0.100577043910552</v>
      </c>
      <c r="BD131" s="102">
        <f t="shared" si="48"/>
        <v>0.899422956089448</v>
      </c>
      <c r="BE131" s="102">
        <v>0.142431366270554</v>
      </c>
      <c r="BF131" s="102">
        <f t="shared" si="48"/>
        <v>0.85756863372944603</v>
      </c>
      <c r="BG131" s="102">
        <v>4.0826798282100701E-2</v>
      </c>
      <c r="BH131" s="102">
        <f t="shared" si="38"/>
        <v>0.95917320171789933</v>
      </c>
      <c r="BI131" s="102">
        <v>8.2718425064264856E-2</v>
      </c>
      <c r="BJ131" s="102">
        <v>0.91728157493573526</v>
      </c>
      <c r="BK131" s="103">
        <v>9.8541920875286307E-2</v>
      </c>
      <c r="BL131" s="103">
        <f t="shared" si="39"/>
        <v>0.90145807912471365</v>
      </c>
      <c r="BM131" s="103">
        <v>0.13936909357166</v>
      </c>
      <c r="BN131" s="103">
        <f t="shared" si="40"/>
        <v>0.86063090642833995</v>
      </c>
      <c r="BO131" s="103">
        <v>3.8746429653382201E-2</v>
      </c>
      <c r="BP131" s="103">
        <f t="shared" si="41"/>
        <v>0.96125357034661785</v>
      </c>
      <c r="BQ131" s="103">
        <v>8.0426244633376359E-2</v>
      </c>
      <c r="BR131" s="103">
        <f t="shared" si="46"/>
        <v>0.91957375536662367</v>
      </c>
      <c r="BS131" s="108">
        <v>0.51890828532850808</v>
      </c>
      <c r="BT131" s="102">
        <v>0.48109171467149198</v>
      </c>
      <c r="BU131" s="91">
        <v>111</v>
      </c>
      <c r="BV131" s="86">
        <v>111</v>
      </c>
      <c r="BW131" s="124">
        <v>0.86</v>
      </c>
      <c r="BX131" s="124">
        <v>0.14000000000000001</v>
      </c>
      <c r="BY131" s="124">
        <v>0.83699999999999997</v>
      </c>
      <c r="BZ131" s="124">
        <v>0.16300000000000001</v>
      </c>
      <c r="CA131" s="124">
        <v>0.84799999999999998</v>
      </c>
      <c r="CB131" s="124">
        <v>0.152</v>
      </c>
      <c r="CC131" s="123">
        <v>0.80600000000000005</v>
      </c>
      <c r="CD131" s="123">
        <v>0.19400000000000001</v>
      </c>
      <c r="CE131" s="123">
        <v>0.77600000000000002</v>
      </c>
      <c r="CF131" s="123">
        <v>0.224</v>
      </c>
      <c r="CG131" s="123">
        <v>0.79100000000000004</v>
      </c>
      <c r="CH131" s="123">
        <v>0.20899999999999999</v>
      </c>
      <c r="CI131" s="1"/>
      <c r="CJ131" s="1"/>
      <c r="CK131" s="1"/>
      <c r="CL131" s="1"/>
      <c r="CM131" s="1"/>
      <c r="CN131" s="1"/>
      <c r="CP131" s="39"/>
      <c r="CR131" s="39"/>
      <c r="CS131" s="92"/>
      <c r="CT131" s="92"/>
    </row>
    <row r="132" spans="38:98" x14ac:dyDescent="0.25">
      <c r="AL132" s="104">
        <v>112</v>
      </c>
      <c r="AM132" s="102">
        <v>0.10185740987826999</v>
      </c>
      <c r="AN132" s="102">
        <f t="shared" si="34"/>
        <v>0.89814259012173003</v>
      </c>
      <c r="AO132" s="102">
        <v>0.15204165754625201</v>
      </c>
      <c r="AP132" s="102">
        <f t="shared" si="35"/>
        <v>0.84795834245374802</v>
      </c>
      <c r="AQ132" s="102">
        <v>3.9619436617454498E-2</v>
      </c>
      <c r="AR132" s="102">
        <f t="shared" si="36"/>
        <v>0.96038056338254552</v>
      </c>
      <c r="AS132" s="102">
        <f t="shared" si="42"/>
        <v>8.4770319141930728E-2</v>
      </c>
      <c r="AT132" s="107">
        <f t="shared" si="42"/>
        <v>0.91522968085806933</v>
      </c>
      <c r="AU132" s="103">
        <v>0.103364954252258</v>
      </c>
      <c r="AV132" s="103">
        <f t="shared" si="43"/>
        <v>0.896635045747742</v>
      </c>
      <c r="AW132" s="103">
        <v>0.143067914158581</v>
      </c>
      <c r="AX132" s="103">
        <f t="shared" si="44"/>
        <v>0.856932085841419</v>
      </c>
      <c r="AY132" s="103">
        <v>4.1912882063475501E-2</v>
      </c>
      <c r="AZ132" s="103">
        <f t="shared" si="47"/>
        <v>0.95808711793652446</v>
      </c>
      <c r="BA132" s="103">
        <f t="shared" si="45"/>
        <v>8.4228681823872345E-2</v>
      </c>
      <c r="BB132" s="103">
        <f t="shared" si="45"/>
        <v>0.91577131817612767</v>
      </c>
      <c r="BC132" s="102">
        <v>0.10107079957708601</v>
      </c>
      <c r="BD132" s="102">
        <f t="shared" si="48"/>
        <v>0.89892920042291402</v>
      </c>
      <c r="BE132" s="102">
        <v>0.14317263448921499</v>
      </c>
      <c r="BF132" s="102">
        <f t="shared" si="48"/>
        <v>0.85682736551078498</v>
      </c>
      <c r="BG132" s="102">
        <v>4.1203297114583398E-2</v>
      </c>
      <c r="BH132" s="102">
        <f t="shared" si="38"/>
        <v>0.95879670288541663</v>
      </c>
      <c r="BI132" s="102">
        <v>8.3215170474124467E-2</v>
      </c>
      <c r="BJ132" s="102">
        <v>0.91678482952587559</v>
      </c>
      <c r="BK132" s="103">
        <v>9.9035676614488297E-2</v>
      </c>
      <c r="BL132" s="103">
        <f t="shared" si="39"/>
        <v>0.90096432338551169</v>
      </c>
      <c r="BM132" s="103">
        <v>0.14011574784960501</v>
      </c>
      <c r="BN132" s="103">
        <f t="shared" si="40"/>
        <v>0.85988425215039499</v>
      </c>
      <c r="BO132" s="103">
        <v>3.9094086217910697E-2</v>
      </c>
      <c r="BP132" s="103">
        <f t="shared" si="41"/>
        <v>0.96090591378208934</v>
      </c>
      <c r="BQ132" s="103">
        <v>8.0910961416139446E-2</v>
      </c>
      <c r="BR132" s="103">
        <f t="shared" si="46"/>
        <v>0.9190890385838606</v>
      </c>
      <c r="BS132" s="108">
        <v>0.52156044513185895</v>
      </c>
      <c r="BT132" s="102">
        <v>0.47843955486814099</v>
      </c>
      <c r="BU132" s="91">
        <v>112</v>
      </c>
      <c r="BV132" s="86">
        <v>112</v>
      </c>
      <c r="BW132" s="124">
        <v>0.86</v>
      </c>
      <c r="BX132" s="124">
        <v>0.14000000000000001</v>
      </c>
      <c r="BY132" s="124">
        <v>0.83899999999999997</v>
      </c>
      <c r="BZ132" s="124">
        <v>0.161</v>
      </c>
      <c r="CA132" s="124">
        <v>0.84899999999999998</v>
      </c>
      <c r="CB132" s="124">
        <v>0.151</v>
      </c>
      <c r="CC132" s="123">
        <v>0.80800000000000005</v>
      </c>
      <c r="CD132" s="123">
        <v>0.192</v>
      </c>
      <c r="CE132" s="123">
        <v>0.77800000000000002</v>
      </c>
      <c r="CF132" s="123">
        <v>0.222</v>
      </c>
      <c r="CG132" s="123">
        <v>0.79300000000000004</v>
      </c>
      <c r="CH132" s="123">
        <v>0.20699999999999999</v>
      </c>
      <c r="CI132" s="1"/>
      <c r="CJ132" s="1"/>
      <c r="CK132" s="1"/>
      <c r="CL132" s="1"/>
      <c r="CM132" s="1"/>
      <c r="CN132" s="1"/>
      <c r="CP132" s="39"/>
      <c r="CR132" s="39"/>
      <c r="CS132" s="92"/>
      <c r="CT132" s="92"/>
    </row>
    <row r="133" spans="38:98" x14ac:dyDescent="0.25">
      <c r="AL133" s="104">
        <v>113</v>
      </c>
      <c r="AM133" s="102">
        <v>0.10236568168657199</v>
      </c>
      <c r="AN133" s="102">
        <f t="shared" si="34"/>
        <v>0.89763431831342799</v>
      </c>
      <c r="AO133" s="102">
        <v>0.152811285243073</v>
      </c>
      <c r="AP133" s="102">
        <f t="shared" si="35"/>
        <v>0.84718871475692703</v>
      </c>
      <c r="AQ133" s="102">
        <v>3.9966881720129299E-2</v>
      </c>
      <c r="AR133" s="102">
        <f t="shared" si="36"/>
        <v>0.9600331182798707</v>
      </c>
      <c r="AS133" s="102">
        <f t="shared" si="42"/>
        <v>8.5264722520003597E-2</v>
      </c>
      <c r="AT133" s="107">
        <f t="shared" si="42"/>
        <v>0.91473527747999639</v>
      </c>
      <c r="AU133" s="103">
        <v>0.10393578800829301</v>
      </c>
      <c r="AV133" s="103">
        <f t="shared" si="43"/>
        <v>0.89606421199170705</v>
      </c>
      <c r="AW133" s="103">
        <v>0.14384470556720499</v>
      </c>
      <c r="AX133" s="103">
        <f t="shared" si="44"/>
        <v>0.85615529443279503</v>
      </c>
      <c r="AY133" s="103">
        <v>4.2296720175635003E-2</v>
      </c>
      <c r="AZ133" s="103">
        <f t="shared" si="47"/>
        <v>0.95770327982436498</v>
      </c>
      <c r="BA133" s="103">
        <f t="shared" si="45"/>
        <v>8.4760867843820087E-2</v>
      </c>
      <c r="BB133" s="103">
        <f t="shared" si="45"/>
        <v>0.91523913215617991</v>
      </c>
      <c r="BC133" s="102">
        <v>0.101563406058223</v>
      </c>
      <c r="BD133" s="102">
        <f t="shared" si="48"/>
        <v>0.898436593941777</v>
      </c>
      <c r="BE133" s="102">
        <v>0.14391057580882899</v>
      </c>
      <c r="BF133" s="102">
        <f t="shared" si="48"/>
        <v>0.85608942419117096</v>
      </c>
      <c r="BG133" s="102">
        <v>4.1579927222842199E-2</v>
      </c>
      <c r="BH133" s="102">
        <f t="shared" si="38"/>
        <v>0.95842007277715779</v>
      </c>
      <c r="BI133" s="102">
        <v>8.3710854836587217E-2</v>
      </c>
      <c r="BJ133" s="102">
        <v>0.91628914516341287</v>
      </c>
      <c r="BK133" s="103">
        <v>9.9529103585158998E-2</v>
      </c>
      <c r="BL133" s="103">
        <f t="shared" si="39"/>
        <v>0.90047089641484102</v>
      </c>
      <c r="BM133" s="103">
        <v>0.14085996878284501</v>
      </c>
      <c r="BN133" s="103">
        <f t="shared" si="40"/>
        <v>0.85914003121715499</v>
      </c>
      <c r="BO133" s="103">
        <v>3.9444406147136402E-2</v>
      </c>
      <c r="BP133" s="103">
        <f t="shared" si="41"/>
        <v>0.9605555938528636</v>
      </c>
      <c r="BQ133" s="103">
        <v>8.1396241759136387E-2</v>
      </c>
      <c r="BR133" s="103">
        <f t="shared" si="46"/>
        <v>0.91860375824086371</v>
      </c>
      <c r="BS133" s="108">
        <v>0.52418936445244002</v>
      </c>
      <c r="BT133" s="102">
        <v>0.47581063554755998</v>
      </c>
      <c r="BU133" s="91">
        <v>113</v>
      </c>
      <c r="BV133" s="86">
        <v>113</v>
      </c>
      <c r="BW133" s="124">
        <v>0.86099999999999999</v>
      </c>
      <c r="BX133" s="124">
        <v>0.13900000000000001</v>
      </c>
      <c r="BY133" s="124">
        <v>0.84</v>
      </c>
      <c r="BZ133" s="124">
        <v>0.16</v>
      </c>
      <c r="CA133" s="124">
        <v>0.85</v>
      </c>
      <c r="CB133" s="124">
        <v>0.15</v>
      </c>
      <c r="CC133" s="123">
        <v>0.81</v>
      </c>
      <c r="CD133" s="123">
        <v>0.19</v>
      </c>
      <c r="CE133" s="123">
        <v>0.78</v>
      </c>
      <c r="CF133" s="123">
        <v>0.22</v>
      </c>
      <c r="CG133" s="123">
        <v>0.79500000000000004</v>
      </c>
      <c r="CH133" s="123">
        <v>0.20499999999999999</v>
      </c>
      <c r="CI133" s="1"/>
      <c r="CJ133" s="1"/>
      <c r="CK133" s="1"/>
      <c r="CL133" s="1"/>
      <c r="CM133" s="1"/>
      <c r="CN133" s="1"/>
      <c r="CP133" s="39"/>
      <c r="CR133" s="39"/>
      <c r="CS133" s="92"/>
      <c r="CT133" s="92"/>
    </row>
    <row r="134" spans="38:98" x14ac:dyDescent="0.25">
      <c r="AL134" s="104">
        <v>114</v>
      </c>
      <c r="AM134" s="102">
        <v>0.10287564023941601</v>
      </c>
      <c r="AN134" s="102">
        <f t="shared" si="34"/>
        <v>0.89712435976058402</v>
      </c>
      <c r="AO134" s="102">
        <v>0.153575537788087</v>
      </c>
      <c r="AP134" s="102">
        <f t="shared" si="35"/>
        <v>0.84642446221191303</v>
      </c>
      <c r="AQ134" s="102">
        <v>4.0314159212273701E-2</v>
      </c>
      <c r="AR134" s="102">
        <f t="shared" si="36"/>
        <v>0.95968584078772634</v>
      </c>
      <c r="AS134" s="102">
        <f t="shared" si="42"/>
        <v>8.5758335403124872E-2</v>
      </c>
      <c r="AT134" s="107">
        <f t="shared" si="42"/>
        <v>0.91424166459687517</v>
      </c>
      <c r="AU134" s="103">
        <v>0.10450538904458399</v>
      </c>
      <c r="AV134" s="103">
        <f t="shared" si="43"/>
        <v>0.89549461095541605</v>
      </c>
      <c r="AW134" s="103">
        <v>0.14461849308146599</v>
      </c>
      <c r="AX134" s="103">
        <f t="shared" si="44"/>
        <v>0.85538150691853398</v>
      </c>
      <c r="AY134" s="103">
        <v>4.2680657432140702E-2</v>
      </c>
      <c r="AZ134" s="103">
        <f t="shared" si="47"/>
        <v>0.95731934256785933</v>
      </c>
      <c r="BA134" s="103">
        <f t="shared" si="45"/>
        <v>8.529202643134294E-2</v>
      </c>
      <c r="BB134" s="103">
        <f t="shared" si="45"/>
        <v>0.91470797356865718</v>
      </c>
      <c r="BC134" s="102">
        <v>0.102055107708309</v>
      </c>
      <c r="BD134" s="102">
        <f t="shared" si="48"/>
        <v>0.89794489229169105</v>
      </c>
      <c r="BE134" s="102">
        <v>0.14464539246900701</v>
      </c>
      <c r="BF134" s="102">
        <f t="shared" si="48"/>
        <v>0.85535460753099302</v>
      </c>
      <c r="BG134" s="102">
        <v>4.1956690501065097E-2</v>
      </c>
      <c r="BH134" s="102">
        <f t="shared" si="38"/>
        <v>0.9580433094989349</v>
      </c>
      <c r="BI134" s="102">
        <v>8.4205601287937359E-2</v>
      </c>
      <c r="BJ134" s="102">
        <v>0.9157943987120627</v>
      </c>
      <c r="BK134" s="103">
        <v>0.10002251265800099</v>
      </c>
      <c r="BL134" s="103">
        <f t="shared" si="39"/>
        <v>0.89997748734199901</v>
      </c>
      <c r="BM134" s="103">
        <v>0.14160173992300101</v>
      </c>
      <c r="BN134" s="103">
        <f t="shared" si="40"/>
        <v>0.85839826007699904</v>
      </c>
      <c r="BO134" s="103">
        <v>3.9797732061736597E-2</v>
      </c>
      <c r="BP134" s="103">
        <f t="shared" si="41"/>
        <v>0.96020226793826335</v>
      </c>
      <c r="BQ134" s="103">
        <v>8.1882335854669364E-2</v>
      </c>
      <c r="BR134" s="103">
        <f t="shared" si="46"/>
        <v>0.91811766414533058</v>
      </c>
      <c r="BS134" s="108">
        <v>0.52679574488335901</v>
      </c>
      <c r="BT134" s="102">
        <v>0.47320425511664099</v>
      </c>
      <c r="BU134" s="91">
        <v>114</v>
      </c>
      <c r="BV134" s="86">
        <v>114</v>
      </c>
      <c r="BW134" s="124">
        <v>0.86199999999999999</v>
      </c>
      <c r="BX134" s="124">
        <v>0.13800000000000001</v>
      </c>
      <c r="BY134" s="124">
        <v>0.84199999999999997</v>
      </c>
      <c r="BZ134" s="124">
        <v>0.158</v>
      </c>
      <c r="CA134" s="124">
        <v>0.85099999999999998</v>
      </c>
      <c r="CB134" s="124">
        <v>0.14799999999999999</v>
      </c>
      <c r="CC134" s="123">
        <v>0.81100000000000005</v>
      </c>
      <c r="CD134" s="123">
        <v>0.189</v>
      </c>
      <c r="CE134" s="123">
        <v>0.78200000000000003</v>
      </c>
      <c r="CF134" s="123">
        <v>0.218</v>
      </c>
      <c r="CG134" s="123">
        <v>0.79600000000000004</v>
      </c>
      <c r="CH134" s="123">
        <v>0.20399999999999999</v>
      </c>
      <c r="CI134" s="1"/>
      <c r="CJ134" s="1"/>
      <c r="CK134" s="1"/>
      <c r="CL134" s="1"/>
      <c r="CM134" s="1"/>
      <c r="CN134" s="1"/>
      <c r="CP134" s="39"/>
      <c r="CR134" s="39"/>
      <c r="CS134" s="92"/>
      <c r="CT134" s="92"/>
    </row>
    <row r="135" spans="38:98" x14ac:dyDescent="0.25">
      <c r="AL135" s="104">
        <v>115</v>
      </c>
      <c r="AM135" s="102">
        <v>0.10338780672980501</v>
      </c>
      <c r="AN135" s="102">
        <f t="shared" si="34"/>
        <v>0.89661219327019503</v>
      </c>
      <c r="AO135" s="102">
        <v>0.15433355491575301</v>
      </c>
      <c r="AP135" s="102">
        <f t="shared" si="35"/>
        <v>0.84566644508424704</v>
      </c>
      <c r="AQ135" s="102">
        <v>4.0661370802030597E-2</v>
      </c>
      <c r="AR135" s="102">
        <f t="shared" si="36"/>
        <v>0.95933862919796942</v>
      </c>
      <c r="AS135" s="102">
        <f t="shared" si="42"/>
        <v>8.625116828579682E-2</v>
      </c>
      <c r="AT135" s="107">
        <f t="shared" si="42"/>
        <v>0.91374883171420329</v>
      </c>
      <c r="AU135" s="103">
        <v>0.10507380900135101</v>
      </c>
      <c r="AV135" s="103">
        <f t="shared" si="43"/>
        <v>0.89492619099864901</v>
      </c>
      <c r="AW135" s="103">
        <v>0.145389309980196</v>
      </c>
      <c r="AX135" s="103">
        <f t="shared" si="44"/>
        <v>0.85461069001980405</v>
      </c>
      <c r="AY135" s="103">
        <v>4.3064687549592598E-2</v>
      </c>
      <c r="AZ135" s="103">
        <f t="shared" si="47"/>
        <v>0.95693531245040742</v>
      </c>
      <c r="BA135" s="103">
        <f t="shared" si="45"/>
        <v>8.5822178358676476E-2</v>
      </c>
      <c r="BB135" s="103">
        <f t="shared" si="45"/>
        <v>0.91417782164132366</v>
      </c>
      <c r="BC135" s="102">
        <v>0.102546148881687</v>
      </c>
      <c r="BD135" s="102">
        <f t="shared" si="48"/>
        <v>0.897453851118313</v>
      </c>
      <c r="BE135" s="102">
        <v>0.14537728670935701</v>
      </c>
      <c r="BF135" s="102">
        <f t="shared" si="48"/>
        <v>0.85462271329064299</v>
      </c>
      <c r="BG135" s="102">
        <v>4.2333588843440198E-2</v>
      </c>
      <c r="BH135" s="102">
        <f t="shared" si="38"/>
        <v>0.95766641115655982</v>
      </c>
      <c r="BI135" s="102">
        <v>8.4699532964457577E-2</v>
      </c>
      <c r="BJ135" s="102">
        <v>0.91530046703554246</v>
      </c>
      <c r="BK135" s="103">
        <v>0.10051621470371699</v>
      </c>
      <c r="BL135" s="103">
        <f t="shared" si="39"/>
        <v>0.89948378529628303</v>
      </c>
      <c r="BM135" s="103">
        <v>0.14234104482169599</v>
      </c>
      <c r="BN135" s="103">
        <f t="shared" si="40"/>
        <v>0.85765895517830404</v>
      </c>
      <c r="BO135" s="103">
        <v>4.0154406582388301E-2</v>
      </c>
      <c r="BP135" s="103">
        <f t="shared" si="41"/>
        <v>0.95984559341761166</v>
      </c>
      <c r="BQ135" s="103">
        <v>8.236949389504096E-2</v>
      </c>
      <c r="BR135" s="103">
        <f t="shared" si="46"/>
        <v>0.917630506104959</v>
      </c>
      <c r="BS135" s="108">
        <v>0.52938028801772408</v>
      </c>
      <c r="BT135" s="109">
        <v>0.47061971198227598</v>
      </c>
      <c r="BU135" s="91">
        <v>115</v>
      </c>
      <c r="BV135" s="86">
        <v>115</v>
      </c>
      <c r="BW135" s="124">
        <v>0.86299999999999999</v>
      </c>
      <c r="BX135" s="124">
        <v>0.13700000000000001</v>
      </c>
      <c r="BY135" s="124">
        <v>0.84299999999999997</v>
      </c>
      <c r="BZ135" s="124">
        <v>0.157</v>
      </c>
      <c r="CA135" s="124">
        <v>0.85299999999999998</v>
      </c>
      <c r="CB135" s="124">
        <v>0.14699999999999999</v>
      </c>
      <c r="CC135" s="123">
        <v>0.81299999999999994</v>
      </c>
      <c r="CD135" s="123">
        <v>0.187</v>
      </c>
      <c r="CE135" s="123">
        <v>0.78400000000000003</v>
      </c>
      <c r="CF135" s="123">
        <v>0.216</v>
      </c>
      <c r="CG135" s="123">
        <v>0.79800000000000004</v>
      </c>
      <c r="CH135" s="123">
        <v>0.20200000000000001</v>
      </c>
      <c r="CI135" s="1"/>
      <c r="CJ135" s="1"/>
      <c r="CK135" s="1"/>
      <c r="CL135" s="1"/>
      <c r="CM135" s="1"/>
      <c r="CN135" s="1"/>
      <c r="CP135" s="39"/>
      <c r="CR135" s="39"/>
      <c r="CS135" s="92"/>
      <c r="CT135" s="92"/>
    </row>
    <row r="136" spans="38:98" x14ac:dyDescent="0.25">
      <c r="AL136" s="104">
        <v>116</v>
      </c>
      <c r="AM136" s="102">
        <v>0.103902702350743</v>
      </c>
      <c r="AN136" s="102">
        <f t="shared" si="34"/>
        <v>0.89609729764925694</v>
      </c>
      <c r="AO136" s="102">
        <v>0.15508447636053199</v>
      </c>
      <c r="AP136" s="102">
        <f t="shared" si="35"/>
        <v>0.84491552363946798</v>
      </c>
      <c r="AQ136" s="102">
        <v>4.1008618197542999E-2</v>
      </c>
      <c r="AR136" s="102">
        <f t="shared" si="36"/>
        <v>0.95899138180245702</v>
      </c>
      <c r="AS136" s="102">
        <f t="shared" si="42"/>
        <v>8.6743231662522471E-2</v>
      </c>
      <c r="AT136" s="107">
        <f t="shared" si="42"/>
        <v>0.91325676833747749</v>
      </c>
      <c r="AU136" s="103">
        <v>0.10564109951881299</v>
      </c>
      <c r="AV136" s="103">
        <f t="shared" si="43"/>
        <v>0.89435890048118705</v>
      </c>
      <c r="AW136" s="103">
        <v>0.14615718954222801</v>
      </c>
      <c r="AX136" s="103">
        <f t="shared" si="44"/>
        <v>0.85384281045777199</v>
      </c>
      <c r="AY136" s="103">
        <v>4.3448804244590598E-2</v>
      </c>
      <c r="AZ136" s="103">
        <f t="shared" si="47"/>
        <v>0.95655119575540937</v>
      </c>
      <c r="BA136" s="103">
        <f t="shared" si="45"/>
        <v>8.635134439805614E-2</v>
      </c>
      <c r="BB136" s="103">
        <f t="shared" si="45"/>
        <v>0.91364865560194386</v>
      </c>
      <c r="BC136" s="102">
        <v>0.103036773932703</v>
      </c>
      <c r="BD136" s="102">
        <f t="shared" si="48"/>
        <v>0.89696322606729706</v>
      </c>
      <c r="BE136" s="102">
        <v>0.14610646076948899</v>
      </c>
      <c r="BF136" s="102">
        <f t="shared" si="48"/>
        <v>0.85389353923051103</v>
      </c>
      <c r="BG136" s="102">
        <v>4.2710624144155503E-2</v>
      </c>
      <c r="BH136" s="102">
        <f t="shared" si="38"/>
        <v>0.9572893758558445</v>
      </c>
      <c r="BI136" s="102">
        <v>8.5192773002431929E-2</v>
      </c>
      <c r="BJ136" s="102">
        <v>0.91480722699756811</v>
      </c>
      <c r="BK136" s="103">
        <v>0.10101052059300999</v>
      </c>
      <c r="BL136" s="103">
        <f t="shared" si="39"/>
        <v>0.89898947940699003</v>
      </c>
      <c r="BM136" s="103">
        <v>0.143077867030551</v>
      </c>
      <c r="BN136" s="103">
        <f t="shared" si="40"/>
        <v>0.85692213296944897</v>
      </c>
      <c r="BO136" s="103">
        <v>4.0514772329768703E-2</v>
      </c>
      <c r="BP136" s="103">
        <f t="shared" si="41"/>
        <v>0.95948522767023126</v>
      </c>
      <c r="BQ136" s="103">
        <v>8.2857966072553441E-2</v>
      </c>
      <c r="BR136" s="103">
        <f t="shared" si="46"/>
        <v>0.91714203392744653</v>
      </c>
      <c r="BS136" s="108">
        <v>0.53194369544864295</v>
      </c>
      <c r="BT136" s="102">
        <v>0.46805630455135699</v>
      </c>
      <c r="BU136" s="91">
        <v>116</v>
      </c>
      <c r="BV136" s="86">
        <v>116</v>
      </c>
      <c r="BW136" s="124">
        <v>0.86399999999999999</v>
      </c>
      <c r="BX136" s="124">
        <v>0.13600000000000001</v>
      </c>
      <c r="BY136" s="124">
        <v>0.84399999999999997</v>
      </c>
      <c r="BZ136" s="124">
        <v>0.156</v>
      </c>
      <c r="CA136" s="124">
        <v>0.85399999999999998</v>
      </c>
      <c r="CB136" s="124">
        <v>0.14599999999999999</v>
      </c>
      <c r="CC136" s="123">
        <v>0.81499999999999995</v>
      </c>
      <c r="CD136" s="123">
        <v>0.185</v>
      </c>
      <c r="CE136" s="123">
        <v>0.78600000000000003</v>
      </c>
      <c r="CF136" s="123">
        <v>0.214</v>
      </c>
      <c r="CG136" s="123">
        <v>0.8</v>
      </c>
      <c r="CH136" s="123">
        <v>0.2</v>
      </c>
      <c r="CI136" s="1"/>
      <c r="CJ136" s="1"/>
      <c r="CK136" s="1"/>
      <c r="CL136" s="1"/>
      <c r="CM136" s="1"/>
      <c r="CN136" s="1"/>
      <c r="CP136" s="39"/>
      <c r="CR136" s="39"/>
      <c r="CS136" s="92"/>
      <c r="CT136" s="92"/>
    </row>
    <row r="137" spans="38:98" x14ac:dyDescent="0.25">
      <c r="AL137" s="104">
        <v>117</v>
      </c>
      <c r="AM137" s="102">
        <v>0.10442084829523</v>
      </c>
      <c r="AN137" s="102">
        <f t="shared" si="34"/>
        <v>0.89557915170476998</v>
      </c>
      <c r="AO137" s="102">
        <v>0.15582744185688199</v>
      </c>
      <c r="AP137" s="102">
        <f t="shared" si="35"/>
        <v>0.84417255814311798</v>
      </c>
      <c r="AQ137" s="102">
        <v>4.1356003106953601E-2</v>
      </c>
      <c r="AR137" s="102">
        <f t="shared" si="36"/>
        <v>0.95864399689304636</v>
      </c>
      <c r="AS137" s="102">
        <f t="shared" si="42"/>
        <v>8.7234536027802817E-2</v>
      </c>
      <c r="AT137" s="107">
        <f t="shared" si="42"/>
        <v>0.91276546397219716</v>
      </c>
      <c r="AU137" s="103">
        <v>0.10620731223719</v>
      </c>
      <c r="AV137" s="103">
        <f t="shared" si="43"/>
        <v>0.89379268776280996</v>
      </c>
      <c r="AW137" s="103">
        <v>0.14692216504639199</v>
      </c>
      <c r="AX137" s="103">
        <f t="shared" si="44"/>
        <v>0.85307783495360801</v>
      </c>
      <c r="AY137" s="103">
        <v>4.3833001233734598E-2</v>
      </c>
      <c r="AZ137" s="103">
        <f t="shared" si="47"/>
        <v>0.95616699876626543</v>
      </c>
      <c r="BA137" s="103">
        <f t="shared" si="45"/>
        <v>8.6879545321716989E-2</v>
      </c>
      <c r="BB137" s="103">
        <f t="shared" si="45"/>
        <v>0.91312045467828307</v>
      </c>
      <c r="BC137" s="102">
        <v>0.1035272272157</v>
      </c>
      <c r="BD137" s="102">
        <f t="shared" si="48"/>
        <v>0.89647277278430004</v>
      </c>
      <c r="BE137" s="102">
        <v>0.14683311688901199</v>
      </c>
      <c r="BF137" s="102">
        <f t="shared" si="48"/>
        <v>0.85316688311098798</v>
      </c>
      <c r="BG137" s="102">
        <v>4.3087798297399102E-2</v>
      </c>
      <c r="BH137" s="102">
        <f t="shared" si="38"/>
        <v>0.95691220170260094</v>
      </c>
      <c r="BI137" s="102">
        <v>8.5685444538143349E-2</v>
      </c>
      <c r="BJ137" s="102">
        <v>0.9143145554618568</v>
      </c>
      <c r="BK137" s="103">
        <v>0.101505741196583</v>
      </c>
      <c r="BL137" s="103">
        <f t="shared" si="39"/>
        <v>0.89849425880341705</v>
      </c>
      <c r="BM137" s="103">
        <v>0.14381219010118701</v>
      </c>
      <c r="BN137" s="103">
        <f t="shared" si="40"/>
        <v>0.85618780989881293</v>
      </c>
      <c r="BO137" s="103">
        <v>4.08791719245548E-2</v>
      </c>
      <c r="BP137" s="103">
        <f t="shared" si="41"/>
        <v>0.95912082807544519</v>
      </c>
      <c r="BQ137" s="103">
        <v>8.3348002579508945E-2</v>
      </c>
      <c r="BR137" s="103">
        <f t="shared" si="46"/>
        <v>0.91665199742049108</v>
      </c>
      <c r="BS137" s="108">
        <v>0.53448666876922302</v>
      </c>
      <c r="BT137" s="102">
        <v>0.46551333123077698</v>
      </c>
      <c r="BU137" s="91">
        <v>117</v>
      </c>
      <c r="BV137" s="86">
        <v>117</v>
      </c>
      <c r="BW137" s="124">
        <v>0.86499999999999999</v>
      </c>
      <c r="BX137" s="124">
        <v>0.13500000000000001</v>
      </c>
      <c r="BY137" s="124">
        <v>0.84499999999999997</v>
      </c>
      <c r="BZ137" s="124">
        <v>0.155</v>
      </c>
      <c r="CA137" s="124">
        <v>0.85499999999999998</v>
      </c>
      <c r="CB137" s="124">
        <v>0.14499999999999999</v>
      </c>
      <c r="CC137" s="123">
        <v>0.81599999999999995</v>
      </c>
      <c r="CD137" s="123">
        <v>0.184</v>
      </c>
      <c r="CE137" s="123">
        <v>0.78800000000000003</v>
      </c>
      <c r="CF137" s="123">
        <v>0.21199999999999999</v>
      </c>
      <c r="CG137" s="123">
        <v>0.80200000000000005</v>
      </c>
      <c r="CH137" s="123">
        <v>0.19800000000000001</v>
      </c>
      <c r="CI137" s="1"/>
      <c r="CJ137" s="1"/>
      <c r="CK137" s="1"/>
      <c r="CL137" s="1"/>
      <c r="CM137" s="1"/>
      <c r="CN137" s="1"/>
      <c r="CP137" s="39"/>
      <c r="CR137" s="39"/>
      <c r="CS137" s="92"/>
      <c r="CT137" s="92"/>
    </row>
    <row r="138" spans="38:98" x14ac:dyDescent="0.25">
      <c r="AL138" s="104">
        <v>118</v>
      </c>
      <c r="AM138" s="102">
        <v>0.104942765756271</v>
      </c>
      <c r="AN138" s="102">
        <f t="shared" si="34"/>
        <v>0.89505723424372896</v>
      </c>
      <c r="AO138" s="102">
        <v>0.15656159113926499</v>
      </c>
      <c r="AP138" s="102">
        <f t="shared" si="35"/>
        <v>0.84343840886073496</v>
      </c>
      <c r="AQ138" s="102">
        <v>4.1703627238405303E-2</v>
      </c>
      <c r="AR138" s="102">
        <f t="shared" si="36"/>
        <v>0.95829637276159474</v>
      </c>
      <c r="AS138" s="102">
        <f t="shared" si="42"/>
        <v>8.7725091876141387E-2</v>
      </c>
      <c r="AT138" s="107">
        <f t="shared" si="42"/>
        <v>0.91227490812385859</v>
      </c>
      <c r="AU138" s="103">
        <v>0.106772498796701</v>
      </c>
      <c r="AV138" s="103">
        <f t="shared" si="43"/>
        <v>0.89322750120329897</v>
      </c>
      <c r="AW138" s="103">
        <v>0.14768426977152099</v>
      </c>
      <c r="AX138" s="103">
        <f t="shared" si="44"/>
        <v>0.85231573022847895</v>
      </c>
      <c r="AY138" s="103">
        <v>4.4217272233624302E-2</v>
      </c>
      <c r="AZ138" s="103">
        <f t="shared" si="47"/>
        <v>0.95578272776637574</v>
      </c>
      <c r="BA138" s="103">
        <f t="shared" si="45"/>
        <v>8.7406801901894329E-2</v>
      </c>
      <c r="BB138" s="103">
        <f t="shared" si="45"/>
        <v>0.91259319809810568</v>
      </c>
      <c r="BC138" s="102">
        <v>0.10401775308502501</v>
      </c>
      <c r="BD138" s="102">
        <f t="shared" si="48"/>
        <v>0.89598224691497497</v>
      </c>
      <c r="BE138" s="102">
        <v>0.147557457307534</v>
      </c>
      <c r="BF138" s="102">
        <f t="shared" si="48"/>
        <v>0.852442542692466</v>
      </c>
      <c r="BG138" s="102">
        <v>4.3465113197358997E-2</v>
      </c>
      <c r="BH138" s="102">
        <f t="shared" si="38"/>
        <v>0.95653488680264098</v>
      </c>
      <c r="BI138" s="102">
        <v>8.6177670707875714E-2</v>
      </c>
      <c r="BJ138" s="102">
        <v>0.91382232929212437</v>
      </c>
      <c r="BK138" s="103">
        <v>0.102002187385138</v>
      </c>
      <c r="BL138" s="103">
        <f t="shared" si="39"/>
        <v>0.897997812614862</v>
      </c>
      <c r="BM138" s="103">
        <v>0.14454399758522701</v>
      </c>
      <c r="BN138" s="103">
        <f t="shared" si="40"/>
        <v>0.85545600241477304</v>
      </c>
      <c r="BO138" s="103">
        <v>4.1247947987423698E-2</v>
      </c>
      <c r="BP138" s="103">
        <f t="shared" si="41"/>
        <v>0.95875205201257629</v>
      </c>
      <c r="BQ138" s="103">
        <v>8.3839853608209891E-2</v>
      </c>
      <c r="BR138" s="103">
        <f t="shared" si="46"/>
        <v>0.91616014639179011</v>
      </c>
      <c r="BS138" s="108">
        <v>0.537009909572573</v>
      </c>
      <c r="BT138" s="102">
        <v>0.462990090427427</v>
      </c>
      <c r="BU138" s="91">
        <v>118</v>
      </c>
      <c r="BV138" s="86">
        <v>118</v>
      </c>
      <c r="BW138" s="124">
        <v>0.86499999999999999</v>
      </c>
      <c r="BX138" s="124">
        <v>0.13500000000000001</v>
      </c>
      <c r="BY138" s="124">
        <v>0.84699999999999998</v>
      </c>
      <c r="BZ138" s="124">
        <v>0.153</v>
      </c>
      <c r="CA138" s="124">
        <v>0.85599999999999998</v>
      </c>
      <c r="CB138" s="124">
        <v>0.14399999999999999</v>
      </c>
      <c r="CC138" s="123">
        <v>0.81799999999999995</v>
      </c>
      <c r="CD138" s="123">
        <v>0.182</v>
      </c>
      <c r="CE138" s="123">
        <v>0.79</v>
      </c>
      <c r="CF138" s="123">
        <v>0.21</v>
      </c>
      <c r="CG138" s="123">
        <v>0.80300000000000005</v>
      </c>
      <c r="CH138" s="123">
        <v>0.19700000000000001</v>
      </c>
      <c r="CI138" s="1"/>
      <c r="CJ138" s="1"/>
      <c r="CK138" s="1"/>
      <c r="CL138" s="1"/>
      <c r="CM138" s="1"/>
      <c r="CN138" s="1"/>
      <c r="CP138" s="39"/>
      <c r="CR138" s="39"/>
      <c r="CS138" s="92"/>
      <c r="CT138" s="92"/>
    </row>
    <row r="139" spans="38:98" x14ac:dyDescent="0.25">
      <c r="AL139" s="104">
        <v>119</v>
      </c>
      <c r="AM139" s="102">
        <v>0.10546897592686701</v>
      </c>
      <c r="AN139" s="102">
        <f t="shared" si="34"/>
        <v>0.89453102407313301</v>
      </c>
      <c r="AO139" s="102">
        <v>0.15728606394213901</v>
      </c>
      <c r="AP139" s="102">
        <f t="shared" si="35"/>
        <v>0.84271393605786105</v>
      </c>
      <c r="AQ139" s="102">
        <v>4.2051592300040901E-2</v>
      </c>
      <c r="AR139" s="102">
        <f t="shared" si="36"/>
        <v>0.95794840769995915</v>
      </c>
      <c r="AS139" s="102">
        <f t="shared" si="42"/>
        <v>8.8214909702039573E-2</v>
      </c>
      <c r="AT139" s="107">
        <f t="shared" si="42"/>
        <v>0.91178509029796051</v>
      </c>
      <c r="AU139" s="103">
        <v>0.107336710837566</v>
      </c>
      <c r="AV139" s="103">
        <f t="shared" si="43"/>
        <v>0.89266328916243398</v>
      </c>
      <c r="AW139" s="103">
        <v>0.148443536996446</v>
      </c>
      <c r="AX139" s="103">
        <f t="shared" si="44"/>
        <v>0.85155646300355403</v>
      </c>
      <c r="AY139" s="103">
        <v>4.4601610960859801E-2</v>
      </c>
      <c r="AZ139" s="103">
        <f t="shared" si="47"/>
        <v>0.95539838903914021</v>
      </c>
      <c r="BA139" s="103">
        <f t="shared" si="45"/>
        <v>8.7933134910823552E-2</v>
      </c>
      <c r="BB139" s="103">
        <f t="shared" si="45"/>
        <v>0.91206686508917645</v>
      </c>
      <c r="BC139" s="102">
        <v>0.10450859589502</v>
      </c>
      <c r="BD139" s="102">
        <f t="shared" si="48"/>
        <v>0.89549140410497996</v>
      </c>
      <c r="BE139" s="102">
        <v>0.14827968426466601</v>
      </c>
      <c r="BF139" s="102">
        <f t="shared" si="48"/>
        <v>0.85172031573533402</v>
      </c>
      <c r="BG139" s="102">
        <v>4.3842570738223299E-2</v>
      </c>
      <c r="BH139" s="102">
        <f t="shared" si="38"/>
        <v>0.95615742926177671</v>
      </c>
      <c r="BI139" s="102">
        <v>8.6669574647912098E-2</v>
      </c>
      <c r="BJ139" s="102">
        <v>0.91333042535208797</v>
      </c>
      <c r="BK139" s="103">
        <v>0.102500170029379</v>
      </c>
      <c r="BL139" s="103">
        <f t="shared" si="39"/>
        <v>0.89749982997062094</v>
      </c>
      <c r="BM139" s="103">
        <v>0.14527327303429</v>
      </c>
      <c r="BN139" s="103">
        <f t="shared" si="40"/>
        <v>0.85472672696570995</v>
      </c>
      <c r="BO139" s="103">
        <v>4.1621443139052597E-2</v>
      </c>
      <c r="BP139" s="103">
        <f t="shared" si="41"/>
        <v>0.95837855686094742</v>
      </c>
      <c r="BQ139" s="103">
        <v>8.4333769350958376E-2</v>
      </c>
      <c r="BR139" s="103">
        <f t="shared" si="46"/>
        <v>0.91566623064904162</v>
      </c>
      <c r="BS139" s="108">
        <v>0.53951411945180094</v>
      </c>
      <c r="BT139" s="102">
        <v>0.460485880548199</v>
      </c>
      <c r="BU139" s="91">
        <v>119</v>
      </c>
      <c r="BV139" s="86">
        <v>119</v>
      </c>
      <c r="BW139" s="124">
        <v>0.86599999999999999</v>
      </c>
      <c r="BX139" s="124">
        <v>0.13400000000000001</v>
      </c>
      <c r="BY139" s="124">
        <v>0.84799999999999998</v>
      </c>
      <c r="BZ139" s="124">
        <v>0.152</v>
      </c>
      <c r="CA139" s="124">
        <v>0.85699999999999998</v>
      </c>
      <c r="CB139" s="124">
        <v>0.14299999999999999</v>
      </c>
      <c r="CC139" s="123">
        <v>0.81899999999999995</v>
      </c>
      <c r="CD139" s="123">
        <v>0.18099999999999999</v>
      </c>
      <c r="CE139" s="123">
        <v>0.79100000000000004</v>
      </c>
      <c r="CF139" s="123">
        <v>0.20899999999999999</v>
      </c>
      <c r="CG139" s="123">
        <v>0.80500000000000005</v>
      </c>
      <c r="CH139" s="123">
        <v>0.19500000000000001</v>
      </c>
      <c r="CI139" s="1"/>
      <c r="CJ139" s="1"/>
      <c r="CK139" s="1"/>
      <c r="CL139" s="1"/>
      <c r="CM139" s="1"/>
      <c r="CN139" s="1"/>
      <c r="CP139" s="39"/>
      <c r="CR139" s="39"/>
      <c r="CS139" s="92"/>
      <c r="CT139" s="92"/>
    </row>
    <row r="140" spans="38:98" x14ac:dyDescent="0.25">
      <c r="AL140" s="104">
        <v>120</v>
      </c>
      <c r="AM140" s="102">
        <v>0.10600000000002199</v>
      </c>
      <c r="AN140" s="102">
        <f t="shared" si="34"/>
        <v>0.89399999999997803</v>
      </c>
      <c r="AO140" s="102">
        <v>0.157999999999965</v>
      </c>
      <c r="AP140" s="102">
        <f t="shared" si="35"/>
        <v>0.84200000000003494</v>
      </c>
      <c r="AQ140" s="102">
        <v>4.24000000000034E-2</v>
      </c>
      <c r="AR140" s="102">
        <f t="shared" si="36"/>
        <v>0.95759999999999657</v>
      </c>
      <c r="AS140" s="102">
        <f t="shared" si="42"/>
        <v>8.8704000000000324E-2</v>
      </c>
      <c r="AT140" s="107">
        <f t="shared" si="42"/>
        <v>0.91129599999999966</v>
      </c>
      <c r="AU140" s="103">
        <v>0.10790000000000299</v>
      </c>
      <c r="AV140" s="103">
        <f t="shared" si="43"/>
        <v>0.89209999999999701</v>
      </c>
      <c r="AW140" s="103">
        <v>0.1492</v>
      </c>
      <c r="AX140" s="103">
        <f t="shared" si="44"/>
        <v>0.8508</v>
      </c>
      <c r="AY140" s="103">
        <v>4.4986011132040898E-2</v>
      </c>
      <c r="AZ140" s="103">
        <f t="shared" si="47"/>
        <v>0.95501398886795907</v>
      </c>
      <c r="BA140" s="103">
        <f t="shared" si="45"/>
        <v>8.8458565120739754E-2</v>
      </c>
      <c r="BB140" s="103">
        <f t="shared" si="45"/>
        <v>0.91154143487926031</v>
      </c>
      <c r="BC140" s="102">
        <v>0.105000000000032</v>
      </c>
      <c r="BD140" s="102">
        <f t="shared" si="48"/>
        <v>0.89499999999996804</v>
      </c>
      <c r="BE140" s="102">
        <v>0.14900000000001601</v>
      </c>
      <c r="BF140" s="102">
        <f t="shared" si="48"/>
        <v>0.85099999999998399</v>
      </c>
      <c r="BG140" s="102">
        <v>4.4220172814179899E-2</v>
      </c>
      <c r="BH140" s="102">
        <f t="shared" si="38"/>
        <v>0.95577982718582011</v>
      </c>
      <c r="BI140" s="102">
        <v>8.7161279494536364E-2</v>
      </c>
      <c r="BJ140" s="102">
        <v>0.91283872050546366</v>
      </c>
      <c r="BK140" s="103">
        <v>0.103000000000008</v>
      </c>
      <c r="BL140" s="103">
        <f t="shared" si="39"/>
        <v>0.89699999999999203</v>
      </c>
      <c r="BM140" s="103">
        <v>0.14599999999999999</v>
      </c>
      <c r="BN140" s="103">
        <f t="shared" si="40"/>
        <v>0.85399999999999998</v>
      </c>
      <c r="BO140" s="103">
        <v>4.2000000000118602E-2</v>
      </c>
      <c r="BP140" s="103">
        <f t="shared" si="41"/>
        <v>0.95799999999988139</v>
      </c>
      <c r="BQ140" s="103">
        <v>8.483000000005704E-2</v>
      </c>
      <c r="BR140" s="103">
        <f t="shared" si="46"/>
        <v>0.91516999999994297</v>
      </c>
      <c r="BS140" s="108">
        <v>0.54200000000001503</v>
      </c>
      <c r="BT140" s="102">
        <v>0.45799999999998497</v>
      </c>
      <c r="BU140" s="91">
        <v>120</v>
      </c>
      <c r="BV140" s="86">
        <v>120</v>
      </c>
      <c r="BW140" s="124">
        <v>0.86699999999999999</v>
      </c>
      <c r="BX140" s="124">
        <v>0.13300000000000001</v>
      </c>
      <c r="BY140" s="124">
        <v>0.84899999999999998</v>
      </c>
      <c r="BZ140" s="124">
        <v>0.151</v>
      </c>
      <c r="CA140" s="124">
        <v>0.85799999999999998</v>
      </c>
      <c r="CB140" s="124">
        <v>0.14199999999999999</v>
      </c>
      <c r="CC140" s="123">
        <v>0.82099999999999995</v>
      </c>
      <c r="CD140" s="123">
        <v>0.17899999999999999</v>
      </c>
      <c r="CE140" s="123">
        <v>0.79300000000000004</v>
      </c>
      <c r="CF140" s="123">
        <v>0.20699999999999999</v>
      </c>
      <c r="CG140" s="123">
        <v>0.80600000000000005</v>
      </c>
      <c r="CH140" s="123">
        <v>0.193</v>
      </c>
      <c r="CI140" s="1"/>
      <c r="CJ140" s="1"/>
      <c r="CK140" s="1"/>
      <c r="CL140" s="1"/>
      <c r="CM140" s="1"/>
      <c r="CN140" s="1"/>
      <c r="CP140" s="39"/>
      <c r="CR140" s="39"/>
      <c r="CS140" s="92"/>
      <c r="CT140" s="92"/>
    </row>
    <row r="141" spans="38:98" x14ac:dyDescent="0.25">
      <c r="AL141" s="104">
        <v>121</v>
      </c>
      <c r="AM141" s="102">
        <v>0.10653617991396</v>
      </c>
      <c r="AN141" s="102">
        <f t="shared" si="34"/>
        <v>0.89346382008603997</v>
      </c>
      <c r="AO141" s="102">
        <v>0.15870282139773101</v>
      </c>
      <c r="AP141" s="102">
        <f t="shared" si="35"/>
        <v>0.84129717860226894</v>
      </c>
      <c r="AQ141" s="102">
        <v>4.2748924829112002E-2</v>
      </c>
      <c r="AR141" s="102">
        <f t="shared" si="36"/>
        <v>0.95725107517088803</v>
      </c>
      <c r="AS141" s="102">
        <f t="shared" si="42"/>
        <v>8.9192370116197253E-2</v>
      </c>
      <c r="AT141" s="107">
        <f t="shared" si="42"/>
        <v>0.91080762988380282</v>
      </c>
      <c r="AU141" s="103">
        <v>0.10846240905492199</v>
      </c>
      <c r="AV141" s="103">
        <f t="shared" si="43"/>
        <v>0.89153759094507801</v>
      </c>
      <c r="AW141" s="103">
        <v>0.14995368829383299</v>
      </c>
      <c r="AX141" s="103">
        <f t="shared" si="44"/>
        <v>0.85004631170616696</v>
      </c>
      <c r="AY141" s="103">
        <v>4.5370467216658598E-2</v>
      </c>
      <c r="AZ141" s="103">
        <f t="shared" si="47"/>
        <v>0.95462953278334139</v>
      </c>
      <c r="BA141" s="103">
        <f t="shared" si="45"/>
        <v>8.8983110034270368E-2</v>
      </c>
      <c r="BB141" s="103">
        <f t="shared" si="45"/>
        <v>0.9110168899657296</v>
      </c>
      <c r="BC141" s="102">
        <v>0.105492169471936</v>
      </c>
      <c r="BD141" s="102">
        <f t="shared" si="48"/>
        <v>0.89450783052806404</v>
      </c>
      <c r="BE141" s="102">
        <v>0.149718567202303</v>
      </c>
      <c r="BF141" s="102">
        <f t="shared" si="48"/>
        <v>0.85028143279769697</v>
      </c>
      <c r="BG141" s="102">
        <v>4.4597921073366201E-2</v>
      </c>
      <c r="BH141" s="102">
        <f t="shared" si="38"/>
        <v>0.95540207892663376</v>
      </c>
      <c r="BI141" s="102">
        <v>8.7652886686578307E-2</v>
      </c>
      <c r="BJ141" s="102">
        <v>0.91234711331342178</v>
      </c>
      <c r="BK141" s="103">
        <v>0.10350188025787301</v>
      </c>
      <c r="BL141" s="103">
        <f t="shared" si="39"/>
        <v>0.89649811974212701</v>
      </c>
      <c r="BM141" s="103">
        <v>0.14672416528056401</v>
      </c>
      <c r="BN141" s="103">
        <f t="shared" si="40"/>
        <v>0.85327583471943602</v>
      </c>
      <c r="BO141" s="103">
        <v>4.2383815974792897E-2</v>
      </c>
      <c r="BP141" s="103">
        <f t="shared" si="41"/>
        <v>0.9576161840252071</v>
      </c>
      <c r="BQ141" s="103">
        <v>8.5328696242875077E-2</v>
      </c>
      <c r="BR141" s="103">
        <f t="shared" si="46"/>
        <v>0.91467130375712502</v>
      </c>
      <c r="BS141" s="108">
        <v>0.54446813419721707</v>
      </c>
      <c r="BT141" s="102">
        <v>0.45553186580278299</v>
      </c>
      <c r="BU141" s="91">
        <v>121</v>
      </c>
      <c r="BV141" s="86">
        <v>121</v>
      </c>
      <c r="BW141" s="124">
        <v>0.86799999999999999</v>
      </c>
      <c r="BX141" s="124">
        <v>0.13200000000000001</v>
      </c>
      <c r="BY141" s="124">
        <v>0.85099999999999998</v>
      </c>
      <c r="BZ141" s="124">
        <v>0.14899999999999999</v>
      </c>
      <c r="CA141" s="124">
        <v>0.85899999999999999</v>
      </c>
      <c r="CB141" s="124">
        <v>0.14099999999999999</v>
      </c>
      <c r="CC141" s="123">
        <v>0.82199999999999995</v>
      </c>
      <c r="CD141" s="123">
        <v>0.17799999999999999</v>
      </c>
      <c r="CE141" s="123">
        <v>0.79500000000000004</v>
      </c>
      <c r="CF141" s="123">
        <v>0.20499999999999999</v>
      </c>
      <c r="CG141" s="123">
        <v>0.80800000000000005</v>
      </c>
      <c r="CH141" s="123">
        <v>0.192</v>
      </c>
      <c r="CI141" s="1"/>
      <c r="CJ141" s="1"/>
      <c r="CK141" s="1"/>
      <c r="CL141" s="1"/>
      <c r="CM141" s="1"/>
      <c r="CN141" s="1"/>
      <c r="CP141" s="39"/>
      <c r="CR141" s="39"/>
      <c r="CS141" s="92"/>
      <c r="CT141" s="92"/>
    </row>
    <row r="142" spans="38:98" x14ac:dyDescent="0.25">
      <c r="AL142" s="104">
        <v>122</v>
      </c>
      <c r="AM142" s="102">
        <v>0.107077140587794</v>
      </c>
      <c r="AN142" s="102">
        <f t="shared" si="34"/>
        <v>0.89292285941220606</v>
      </c>
      <c r="AO142" s="102">
        <v>0.15939507962254601</v>
      </c>
      <c r="AP142" s="102">
        <f t="shared" si="35"/>
        <v>0.84060492037745393</v>
      </c>
      <c r="AQ142" s="102">
        <v>4.3098332408892298E-2</v>
      </c>
      <c r="AR142" s="102">
        <f t="shared" si="36"/>
        <v>0.95690166759110773</v>
      </c>
      <c r="AS142" s="102">
        <f t="shared" si="42"/>
        <v>8.9680014803492178E-2</v>
      </c>
      <c r="AT142" s="107">
        <f t="shared" si="42"/>
        <v>0.91031998519650781</v>
      </c>
      <c r="AU142" s="103">
        <v>0.109023945295986</v>
      </c>
      <c r="AV142" s="103">
        <f t="shared" si="43"/>
        <v>0.89097605470401398</v>
      </c>
      <c r="AW142" s="103">
        <v>0.15070461632087001</v>
      </c>
      <c r="AX142" s="103">
        <f t="shared" si="44"/>
        <v>0.84929538367912993</v>
      </c>
      <c r="AY142" s="103">
        <v>4.5754976695768799E-2</v>
      </c>
      <c r="AZ142" s="103">
        <f t="shared" si="47"/>
        <v>0.95424502330423122</v>
      </c>
      <c r="BA142" s="103">
        <f t="shared" si="45"/>
        <v>8.9506774075609419E-2</v>
      </c>
      <c r="BB142" s="103">
        <f t="shared" si="45"/>
        <v>0.91049322592439064</v>
      </c>
      <c r="BC142" s="102">
        <v>0.105985147252738</v>
      </c>
      <c r="BD142" s="102">
        <f t="shared" si="48"/>
        <v>0.894014852747262</v>
      </c>
      <c r="BE142" s="102">
        <v>0.15043539035667799</v>
      </c>
      <c r="BF142" s="102">
        <f t="shared" si="48"/>
        <v>0.84956460964332203</v>
      </c>
      <c r="BG142" s="102">
        <v>4.4975816179715598E-2</v>
      </c>
      <c r="BH142" s="102">
        <f t="shared" si="38"/>
        <v>0.95502418382028442</v>
      </c>
      <c r="BI142" s="102">
        <v>8.8144410873053886E-2</v>
      </c>
      <c r="BJ142" s="102">
        <v>0.9118555891269462</v>
      </c>
      <c r="BK142" s="103">
        <v>0.104005582124404</v>
      </c>
      <c r="BL142" s="103">
        <f t="shared" si="39"/>
        <v>0.89599441787559597</v>
      </c>
      <c r="BM142" s="103">
        <v>0.14744576866053599</v>
      </c>
      <c r="BN142" s="103">
        <f t="shared" si="40"/>
        <v>0.85255423133946406</v>
      </c>
      <c r="BO142" s="103">
        <v>4.2772507601223898E-2</v>
      </c>
      <c r="BP142" s="103">
        <f t="shared" si="41"/>
        <v>0.95722749239877614</v>
      </c>
      <c r="BQ142" s="103">
        <v>8.5829610747051505E-2</v>
      </c>
      <c r="BR142" s="103">
        <f t="shared" si="46"/>
        <v>0.91417038925294847</v>
      </c>
      <c r="BS142" s="108">
        <v>0.54691863057099299</v>
      </c>
      <c r="BT142" s="102">
        <v>0.45308136942900701</v>
      </c>
      <c r="BU142" s="91">
        <v>122</v>
      </c>
      <c r="BV142" s="86">
        <v>122</v>
      </c>
      <c r="BW142" s="124">
        <v>0.86899999999999999</v>
      </c>
      <c r="BX142" s="124">
        <v>0.13100000000000001</v>
      </c>
      <c r="BY142" s="124">
        <v>0.85199999999999998</v>
      </c>
      <c r="BZ142" s="124">
        <v>0.14799999999999999</v>
      </c>
      <c r="CA142" s="124">
        <v>0.86</v>
      </c>
      <c r="CB142" s="124">
        <v>0.14000000000000001</v>
      </c>
      <c r="CC142" s="123">
        <v>0.82399999999999995</v>
      </c>
      <c r="CD142" s="123">
        <v>0.17599999999999999</v>
      </c>
      <c r="CE142" s="123">
        <v>0.79600000000000004</v>
      </c>
      <c r="CF142" s="123">
        <v>0.20399999999999999</v>
      </c>
      <c r="CG142" s="123">
        <v>0.81</v>
      </c>
      <c r="CH142" s="123">
        <v>0.19</v>
      </c>
      <c r="CI142" s="1"/>
      <c r="CJ142" s="1"/>
      <c r="CK142" s="1"/>
      <c r="CL142" s="1"/>
      <c r="CM142" s="1"/>
      <c r="CN142" s="1"/>
      <c r="CP142" s="39"/>
      <c r="CR142" s="39"/>
      <c r="CS142" s="92"/>
      <c r="CT142" s="92"/>
    </row>
    <row r="143" spans="38:98" x14ac:dyDescent="0.25">
      <c r="AL143" s="104">
        <v>123</v>
      </c>
      <c r="AM143" s="102">
        <v>0.107622327685857</v>
      </c>
      <c r="AN143" s="102">
        <f t="shared" si="34"/>
        <v>0.892377672314143</v>
      </c>
      <c r="AO143" s="102">
        <v>0.160077608512044</v>
      </c>
      <c r="AP143" s="102">
        <f t="shared" si="35"/>
        <v>0.839922391487956</v>
      </c>
      <c r="AQ143" s="102">
        <v>4.3448161143546098E-2</v>
      </c>
      <c r="AR143" s="102">
        <f t="shared" si="36"/>
        <v>0.9565518388564539</v>
      </c>
      <c r="AS143" s="102">
        <f t="shared" si="42"/>
        <v>9.0166925666417E-2</v>
      </c>
      <c r="AT143" s="107">
        <f t="shared" si="42"/>
        <v>0.90983307433358296</v>
      </c>
      <c r="AU143" s="103">
        <v>0.109584607147549</v>
      </c>
      <c r="AV143" s="103">
        <f t="shared" si="43"/>
        <v>0.89041539285245097</v>
      </c>
      <c r="AW143" s="103">
        <v>0.151452794756854</v>
      </c>
      <c r="AX143" s="103">
        <f t="shared" si="44"/>
        <v>0.84854720524314597</v>
      </c>
      <c r="AY143" s="103">
        <v>4.61395378033186E-2</v>
      </c>
      <c r="AZ143" s="103">
        <f t="shared" si="47"/>
        <v>0.95386046219668141</v>
      </c>
      <c r="BA143" s="103">
        <f t="shared" si="45"/>
        <v>9.0029558399343165E-2</v>
      </c>
      <c r="BB143" s="103">
        <f t="shared" si="45"/>
        <v>0.90997044160065688</v>
      </c>
      <c r="BC143" s="102">
        <v>0.106478936001973</v>
      </c>
      <c r="BD143" s="102">
        <f t="shared" si="48"/>
        <v>0.893521063998027</v>
      </c>
      <c r="BE143" s="102">
        <v>0.151150434397403</v>
      </c>
      <c r="BF143" s="102">
        <f t="shared" si="48"/>
        <v>0.84884956560259694</v>
      </c>
      <c r="BG143" s="102">
        <v>4.5353858551111001E-2</v>
      </c>
      <c r="BH143" s="102">
        <f t="shared" si="38"/>
        <v>0.95464614144888904</v>
      </c>
      <c r="BI143" s="102">
        <v>8.863584500552539E-2</v>
      </c>
      <c r="BJ143" s="102">
        <v>0.91136415499447465</v>
      </c>
      <c r="BK143" s="103">
        <v>0.10451076901117699</v>
      </c>
      <c r="BL143" s="103">
        <f t="shared" si="39"/>
        <v>0.89548923098882305</v>
      </c>
      <c r="BM143" s="103">
        <v>0.14816481317105901</v>
      </c>
      <c r="BN143" s="103">
        <f t="shared" si="40"/>
        <v>0.85183518682894099</v>
      </c>
      <c r="BO143" s="103">
        <v>4.3165546201054297E-2</v>
      </c>
      <c r="BP143" s="103">
        <f t="shared" si="41"/>
        <v>0.95683445379894572</v>
      </c>
      <c r="BQ143" s="103">
        <v>8.6332396675293424E-2</v>
      </c>
      <c r="BR143" s="103">
        <f t="shared" si="46"/>
        <v>0.91366760332470665</v>
      </c>
      <c r="BS143" s="108">
        <v>0.54935147903582293</v>
      </c>
      <c r="BT143" s="102">
        <v>0.45064852096417701</v>
      </c>
      <c r="BU143" s="91">
        <v>123</v>
      </c>
      <c r="BV143" s="86">
        <v>123</v>
      </c>
      <c r="BW143" s="124">
        <v>0.86899999999999999</v>
      </c>
      <c r="BX143" s="124">
        <v>0.13100000000000001</v>
      </c>
      <c r="BY143" s="124">
        <v>0.85299999999999998</v>
      </c>
      <c r="BZ143" s="124">
        <v>0.14699999999999999</v>
      </c>
      <c r="CA143" s="124">
        <v>0.86099999999999999</v>
      </c>
      <c r="CB143" s="124">
        <v>0.13900000000000001</v>
      </c>
      <c r="CC143" s="123">
        <v>0.82499999999999996</v>
      </c>
      <c r="CD143" s="123">
        <v>0.17499999999999999</v>
      </c>
      <c r="CE143" s="123">
        <v>0.79800000000000004</v>
      </c>
      <c r="CF143" s="123">
        <v>0.20200000000000001</v>
      </c>
      <c r="CG143" s="123">
        <v>0.81100000000000005</v>
      </c>
      <c r="CH143" s="123">
        <v>0.189</v>
      </c>
      <c r="CI143" s="1"/>
      <c r="CJ143" s="1"/>
      <c r="CK143" s="1"/>
      <c r="CL143" s="1"/>
      <c r="CM143" s="1"/>
      <c r="CN143" s="1"/>
      <c r="CP143" s="39"/>
      <c r="CR143" s="39"/>
      <c r="CS143" s="92"/>
      <c r="CT143" s="92"/>
    </row>
    <row r="144" spans="38:98" x14ac:dyDescent="0.25">
      <c r="AL144" s="104">
        <v>124</v>
      </c>
      <c r="AM144" s="102">
        <v>0.108171186872484</v>
      </c>
      <c r="AN144" s="102">
        <f t="shared" si="34"/>
        <v>0.89182881312751605</v>
      </c>
      <c r="AO144" s="102">
        <v>0.160751241903864</v>
      </c>
      <c r="AP144" s="102">
        <f t="shared" si="35"/>
        <v>0.83924875809613597</v>
      </c>
      <c r="AQ144" s="102">
        <v>4.3798349437275501E-2</v>
      </c>
      <c r="AR144" s="102">
        <f t="shared" si="36"/>
        <v>0.95620165056272455</v>
      </c>
      <c r="AS144" s="102">
        <f t="shared" si="42"/>
        <v>9.0653094309505494E-2</v>
      </c>
      <c r="AT144" s="107">
        <f t="shared" si="42"/>
        <v>0.90934690569049459</v>
      </c>
      <c r="AU144" s="103">
        <v>0.11014439303396301</v>
      </c>
      <c r="AV144" s="103">
        <f t="shared" si="43"/>
        <v>0.88985560696603705</v>
      </c>
      <c r="AW144" s="103">
        <v>0.15219823427752999</v>
      </c>
      <c r="AX144" s="103">
        <f t="shared" si="44"/>
        <v>0.84780176572247001</v>
      </c>
      <c r="AY144" s="103">
        <v>4.6524148773254899E-2</v>
      </c>
      <c r="AZ144" s="103">
        <f t="shared" si="47"/>
        <v>0.95347585122674505</v>
      </c>
      <c r="BA144" s="103">
        <f t="shared" si="45"/>
        <v>9.0551464160057688E-2</v>
      </c>
      <c r="BB144" s="103">
        <f t="shared" si="45"/>
        <v>0.90944853583994234</v>
      </c>
      <c r="BC144" s="102">
        <v>0.106973538379177</v>
      </c>
      <c r="BD144" s="102">
        <f t="shared" si="48"/>
        <v>0.893026461620823</v>
      </c>
      <c r="BE144" s="102">
        <v>0.15186366425873901</v>
      </c>
      <c r="BF144" s="102">
        <f t="shared" si="48"/>
        <v>0.84813633574126102</v>
      </c>
      <c r="BG144" s="102">
        <v>4.5732048605434998E-2</v>
      </c>
      <c r="BH144" s="102">
        <f t="shared" si="38"/>
        <v>0.95426795139456499</v>
      </c>
      <c r="BI144" s="102">
        <v>8.9127182035554947E-2</v>
      </c>
      <c r="BJ144" s="102">
        <v>0.91087281796444508</v>
      </c>
      <c r="BK144" s="103">
        <v>0.10501710432976701</v>
      </c>
      <c r="BL144" s="103">
        <f t="shared" si="39"/>
        <v>0.89498289567023304</v>
      </c>
      <c r="BM144" s="103">
        <v>0.148881301843273</v>
      </c>
      <c r="BN144" s="103">
        <f t="shared" si="40"/>
        <v>0.85111869815672703</v>
      </c>
      <c r="BO144" s="103">
        <v>4.3562403095926398E-2</v>
      </c>
      <c r="BP144" s="103">
        <f t="shared" si="41"/>
        <v>0.95643759690407359</v>
      </c>
      <c r="BQ144" s="103">
        <v>8.68367071903067E-2</v>
      </c>
      <c r="BR144" s="103">
        <f t="shared" si="46"/>
        <v>0.91316329280969333</v>
      </c>
      <c r="BS144" s="108">
        <v>0.55176666950618503</v>
      </c>
      <c r="BT144" s="102">
        <v>0.44823333049381497</v>
      </c>
      <c r="BU144" s="91">
        <v>124</v>
      </c>
      <c r="BV144" s="86">
        <v>124</v>
      </c>
      <c r="BW144" s="124">
        <v>0.87</v>
      </c>
      <c r="BX144" s="124">
        <v>0.13</v>
      </c>
      <c r="BY144" s="124">
        <v>0.85499999999999998</v>
      </c>
      <c r="BZ144" s="124">
        <v>0.14499999999999999</v>
      </c>
      <c r="CA144" s="124">
        <v>0.86199999999999999</v>
      </c>
      <c r="CB144" s="124">
        <v>0.13800000000000001</v>
      </c>
      <c r="CC144" s="123">
        <v>0.82599999999999996</v>
      </c>
      <c r="CD144" s="123">
        <v>0.17399999999999999</v>
      </c>
      <c r="CE144" s="123">
        <v>0.8</v>
      </c>
      <c r="CF144" s="123">
        <v>0.2</v>
      </c>
      <c r="CG144" s="123">
        <v>0.81299999999999994</v>
      </c>
      <c r="CH144" s="123">
        <v>0.187</v>
      </c>
      <c r="CI144" s="1"/>
      <c r="CJ144" s="1"/>
      <c r="CK144" s="1"/>
      <c r="CL144" s="1"/>
      <c r="CM144" s="1"/>
      <c r="CN144" s="1"/>
      <c r="CP144" s="39"/>
      <c r="CR144" s="39"/>
      <c r="CS144" s="92"/>
      <c r="CT144" s="92"/>
    </row>
    <row r="145" spans="38:98" x14ac:dyDescent="0.25">
      <c r="AL145" s="104">
        <v>125</v>
      </c>
      <c r="AM145" s="102">
        <v>0.108723163812009</v>
      </c>
      <c r="AN145" s="102">
        <f t="shared" si="34"/>
        <v>0.89127683618799103</v>
      </c>
      <c r="AO145" s="102">
        <v>0.161416813635641</v>
      </c>
      <c r="AP145" s="102">
        <f t="shared" si="35"/>
        <v>0.83858318636435902</v>
      </c>
      <c r="AQ145" s="102">
        <v>4.4148835694282303E-2</v>
      </c>
      <c r="AR145" s="102">
        <f t="shared" si="36"/>
        <v>0.9558511643057177</v>
      </c>
      <c r="AS145" s="102">
        <f t="shared" si="42"/>
        <v>9.1138512337290076E-2</v>
      </c>
      <c r="AT145" s="107">
        <f t="shared" si="42"/>
        <v>0.90886148766270991</v>
      </c>
      <c r="AU145" s="103">
        <v>0.11070330137958299</v>
      </c>
      <c r="AV145" s="103">
        <f t="shared" si="43"/>
        <v>0.88929669862041705</v>
      </c>
      <c r="AW145" s="103">
        <v>0.15294094555863999</v>
      </c>
      <c r="AX145" s="103">
        <f t="shared" si="44"/>
        <v>0.84705905444135998</v>
      </c>
      <c r="AY145" s="103">
        <v>4.6908807839524898E-2</v>
      </c>
      <c r="AZ145" s="103">
        <f t="shared" si="47"/>
        <v>0.95309119216047511</v>
      </c>
      <c r="BA145" s="103">
        <f t="shared" si="45"/>
        <v>9.107249251233937E-2</v>
      </c>
      <c r="BB145" s="103">
        <f t="shared" si="45"/>
        <v>0.9089275074876606</v>
      </c>
      <c r="BC145" s="102">
        <v>0.10746895704388799</v>
      </c>
      <c r="BD145" s="102">
        <f t="shared" si="48"/>
        <v>0.89253104295611196</v>
      </c>
      <c r="BE145" s="102">
        <v>0.152575044874945</v>
      </c>
      <c r="BF145" s="102">
        <f t="shared" si="48"/>
        <v>0.847424955125055</v>
      </c>
      <c r="BG145" s="102">
        <v>4.6110386760570297E-2</v>
      </c>
      <c r="BH145" s="102">
        <f t="shared" si="38"/>
        <v>0.95388961323942967</v>
      </c>
      <c r="BI145" s="102">
        <v>8.9618414914704958E-2</v>
      </c>
      <c r="BJ145" s="102">
        <v>0.91038158508529499</v>
      </c>
      <c r="BK145" s="103">
        <v>0.105524251491751</v>
      </c>
      <c r="BL145" s="103">
        <f t="shared" si="39"/>
        <v>0.89447574850824896</v>
      </c>
      <c r="BM145" s="103">
        <v>0.14959523770832001</v>
      </c>
      <c r="BN145" s="103">
        <f t="shared" si="40"/>
        <v>0.85040476229167994</v>
      </c>
      <c r="BO145" s="103">
        <v>4.3962549607482901E-2</v>
      </c>
      <c r="BP145" s="103">
        <f t="shared" si="41"/>
        <v>0.95603745039251709</v>
      </c>
      <c r="BQ145" s="103">
        <v>8.7342195454798557E-2</v>
      </c>
      <c r="BR145" s="103">
        <f t="shared" si="46"/>
        <v>0.9126578045452014</v>
      </c>
      <c r="BS145" s="108">
        <v>0.55416419189656008</v>
      </c>
      <c r="BT145" s="102">
        <v>0.44583580810343998</v>
      </c>
      <c r="BU145" s="91">
        <v>125</v>
      </c>
      <c r="BV145" s="86">
        <v>125</v>
      </c>
      <c r="BW145" s="124">
        <v>0.871</v>
      </c>
      <c r="BX145" s="124">
        <v>0.129</v>
      </c>
      <c r="BY145" s="124">
        <v>0.85599999999999998</v>
      </c>
      <c r="BZ145" s="124">
        <v>0.14399999999999999</v>
      </c>
      <c r="CA145" s="124">
        <v>0.86299999999999999</v>
      </c>
      <c r="CB145" s="124">
        <v>0.13700000000000001</v>
      </c>
      <c r="CC145" s="123">
        <v>0.82799999999999996</v>
      </c>
      <c r="CD145" s="123">
        <v>0.17199999999999999</v>
      </c>
      <c r="CE145" s="123">
        <v>0.80100000000000005</v>
      </c>
      <c r="CF145" s="123">
        <v>0.19900000000000001</v>
      </c>
      <c r="CG145" s="123">
        <v>0.81399999999999995</v>
      </c>
      <c r="CH145" s="123">
        <v>0.186</v>
      </c>
      <c r="CI145" s="1"/>
      <c r="CJ145" s="1"/>
      <c r="CK145" s="1"/>
      <c r="CL145" s="1"/>
      <c r="CM145" s="1"/>
      <c r="CN145" s="1"/>
      <c r="CP145" s="39"/>
      <c r="CR145" s="39"/>
      <c r="CS145" s="92"/>
      <c r="CT145" s="92"/>
    </row>
    <row r="146" spans="38:98" x14ac:dyDescent="0.25">
      <c r="AL146" s="104">
        <v>126</v>
      </c>
      <c r="AM146" s="102">
        <v>0.109277704168767</v>
      </c>
      <c r="AN146" s="102">
        <f t="shared" si="34"/>
        <v>0.89072229583123297</v>
      </c>
      <c r="AO146" s="102">
        <v>0.16207515754501201</v>
      </c>
      <c r="AP146" s="102">
        <f t="shared" si="35"/>
        <v>0.83792484245498799</v>
      </c>
      <c r="AQ146" s="102">
        <v>4.4499558318768402E-2</v>
      </c>
      <c r="AR146" s="102">
        <f t="shared" si="36"/>
        <v>0.9555004416812316</v>
      </c>
      <c r="AS146" s="102">
        <f t="shared" si="42"/>
        <v>9.1623171354304006E-2</v>
      </c>
      <c r="AT146" s="107">
        <f t="shared" si="42"/>
        <v>0.90837682864569602</v>
      </c>
      <c r="AU146" s="103">
        <v>0.11126133060876101</v>
      </c>
      <c r="AV146" s="103">
        <f t="shared" si="43"/>
        <v>0.88873866939123902</v>
      </c>
      <c r="AW146" s="103">
        <v>0.15368093927592899</v>
      </c>
      <c r="AX146" s="103">
        <f t="shared" si="44"/>
        <v>0.84631906072407104</v>
      </c>
      <c r="AY146" s="103">
        <v>4.7293513236075502E-2</v>
      </c>
      <c r="AZ146" s="103">
        <f t="shared" si="47"/>
        <v>0.95270648676392455</v>
      </c>
      <c r="BA146" s="103">
        <f t="shared" si="45"/>
        <v>9.1592644610774307E-2</v>
      </c>
      <c r="BB146" s="103">
        <f t="shared" si="45"/>
        <v>0.90840735538922579</v>
      </c>
      <c r="BC146" s="102">
        <v>0.107965194655642</v>
      </c>
      <c r="BD146" s="102">
        <f t="shared" si="48"/>
        <v>0.89203480534435797</v>
      </c>
      <c r="BE146" s="102">
        <v>0.15328454118028401</v>
      </c>
      <c r="BF146" s="102">
        <f t="shared" si="48"/>
        <v>0.84671545881971599</v>
      </c>
      <c r="BG146" s="102">
        <v>4.6488873434399697E-2</v>
      </c>
      <c r="BH146" s="102">
        <f t="shared" si="38"/>
        <v>0.95351112656560033</v>
      </c>
      <c r="BI146" s="102">
        <v>9.0109536594538214E-2</v>
      </c>
      <c r="BJ146" s="102">
        <v>0.90989046340546187</v>
      </c>
      <c r="BK146" s="103">
        <v>0.106031873908703</v>
      </c>
      <c r="BL146" s="103">
        <f t="shared" si="39"/>
        <v>0.89396812609129706</v>
      </c>
      <c r="BM146" s="103">
        <v>0.150306623797341</v>
      </c>
      <c r="BN146" s="103">
        <f t="shared" si="40"/>
        <v>0.84969337620265906</v>
      </c>
      <c r="BO146" s="103">
        <v>4.4365457057366303E-2</v>
      </c>
      <c r="BP146" s="103">
        <f t="shared" si="41"/>
        <v>0.95563454294263372</v>
      </c>
      <c r="BQ146" s="103">
        <v>8.7848514631474861E-2</v>
      </c>
      <c r="BR146" s="103">
        <f t="shared" si="46"/>
        <v>0.91215148536852519</v>
      </c>
      <c r="BS146" s="108">
        <v>0.556544036121428</v>
      </c>
      <c r="BT146" s="102">
        <v>0.443455963878572</v>
      </c>
      <c r="BU146" s="91"/>
      <c r="BV146" s="86">
        <v>126</v>
      </c>
      <c r="BW146" s="124">
        <v>0.872</v>
      </c>
      <c r="BX146" s="124">
        <v>0.128</v>
      </c>
      <c r="BY146" s="124">
        <v>0.85699999999999998</v>
      </c>
      <c r="BZ146" s="124">
        <v>0.14299999999999999</v>
      </c>
      <c r="CA146" s="124">
        <v>0.86399999999999999</v>
      </c>
      <c r="CB146" s="124">
        <v>0.13600000000000001</v>
      </c>
      <c r="CC146" s="123">
        <v>0.82899999999999996</v>
      </c>
      <c r="CD146" s="123">
        <v>0.17100000000000001</v>
      </c>
      <c r="CE146" s="123">
        <v>0.80300000000000005</v>
      </c>
      <c r="CF146" s="123">
        <v>0.19700000000000001</v>
      </c>
      <c r="CG146" s="123">
        <v>0.81599999999999995</v>
      </c>
      <c r="CH146" s="123">
        <v>0.184</v>
      </c>
      <c r="CI146" s="1"/>
      <c r="CJ146" s="1"/>
      <c r="CK146" s="1"/>
      <c r="CL146" s="1"/>
      <c r="CM146" s="1"/>
      <c r="CN146" s="1"/>
      <c r="CP146" s="39"/>
      <c r="CR146" s="39"/>
      <c r="CS146" s="92"/>
      <c r="CT146" s="92"/>
    </row>
    <row r="147" spans="38:98" x14ac:dyDescent="0.25">
      <c r="AL147" s="104">
        <v>127</v>
      </c>
      <c r="AM147" s="102">
        <v>0.109834253607091</v>
      </c>
      <c r="AN147" s="102">
        <f t="shared" si="34"/>
        <v>0.89016574639290902</v>
      </c>
      <c r="AO147" s="102">
        <v>0.162727107469614</v>
      </c>
      <c r="AP147" s="102">
        <f t="shared" si="35"/>
        <v>0.83727289253038606</v>
      </c>
      <c r="AQ147" s="102">
        <v>4.48504557149359E-2</v>
      </c>
      <c r="AR147" s="102">
        <f t="shared" si="36"/>
        <v>0.95514954428506416</v>
      </c>
      <c r="AS147" s="102">
        <f t="shared" si="42"/>
        <v>9.210706296507995E-2</v>
      </c>
      <c r="AT147" s="107">
        <f t="shared" si="42"/>
        <v>0.90789293703492013</v>
      </c>
      <c r="AU147" s="103">
        <v>0.111818479145851</v>
      </c>
      <c r="AV147" s="103">
        <f t="shared" si="43"/>
        <v>0.88818152085414903</v>
      </c>
      <c r="AW147" s="103">
        <v>0.154418226105141</v>
      </c>
      <c r="AX147" s="103">
        <f t="shared" si="44"/>
        <v>0.845581773894859</v>
      </c>
      <c r="AY147" s="103">
        <v>4.7678263196853803E-2</v>
      </c>
      <c r="AZ147" s="103">
        <f t="shared" si="47"/>
        <v>0.95232173680314625</v>
      </c>
      <c r="BA147" s="103">
        <f t="shared" si="45"/>
        <v>9.2111921609948993E-2</v>
      </c>
      <c r="BB147" s="103">
        <f t="shared" si="45"/>
        <v>0.90788807839005115</v>
      </c>
      <c r="BC147" s="102">
        <v>0.108462253873974</v>
      </c>
      <c r="BD147" s="102">
        <f t="shared" si="48"/>
        <v>0.89153774612602599</v>
      </c>
      <c r="BE147" s="102">
        <v>0.153992118109016</v>
      </c>
      <c r="BF147" s="102">
        <f t="shared" si="48"/>
        <v>0.84600788189098397</v>
      </c>
      <c r="BG147" s="102">
        <v>4.68675090448058E-2</v>
      </c>
      <c r="BH147" s="102">
        <f t="shared" si="38"/>
        <v>0.95313249095519414</v>
      </c>
      <c r="BI147" s="102">
        <v>9.0600540026616286E-2</v>
      </c>
      <c r="BJ147" s="102">
        <v>0.90939945997338367</v>
      </c>
      <c r="BK147" s="103">
        <v>0.106539634992198</v>
      </c>
      <c r="BL147" s="103">
        <f t="shared" si="39"/>
        <v>0.89346036500780202</v>
      </c>
      <c r="BM147" s="103">
        <v>0.15101546314147599</v>
      </c>
      <c r="BN147" s="103">
        <f t="shared" si="40"/>
        <v>0.84898453685852404</v>
      </c>
      <c r="BO147" s="103">
        <v>4.4770596767219201E-2</v>
      </c>
      <c r="BP147" s="103">
        <f t="shared" si="41"/>
        <v>0.95522940323278083</v>
      </c>
      <c r="BQ147" s="103">
        <v>8.8355317883041684E-2</v>
      </c>
      <c r="BR147" s="103">
        <f t="shared" si="46"/>
        <v>0.91164468211695837</v>
      </c>
      <c r="BS147" s="108">
        <v>0.55890619209526804</v>
      </c>
      <c r="BT147" s="102">
        <v>0.44109380790473202</v>
      </c>
      <c r="BU147" s="91"/>
      <c r="BV147" s="86">
        <v>127</v>
      </c>
      <c r="BW147" s="124">
        <v>0.873</v>
      </c>
      <c r="BX147" s="124">
        <v>0.127</v>
      </c>
      <c r="BY147" s="124">
        <v>0.85899999999999999</v>
      </c>
      <c r="BZ147" s="124">
        <v>0.14099999999999999</v>
      </c>
      <c r="CA147" s="124">
        <v>0.86499999999999999</v>
      </c>
      <c r="CB147" s="124">
        <v>0.13500000000000001</v>
      </c>
      <c r="CC147" s="123">
        <v>0.83</v>
      </c>
      <c r="CD147" s="123">
        <v>0.17</v>
      </c>
      <c r="CE147" s="123">
        <v>0.80400000000000005</v>
      </c>
      <c r="CF147" s="123">
        <v>0.19600000000000001</v>
      </c>
      <c r="CG147" s="123">
        <v>0.81699999999999995</v>
      </c>
      <c r="CH147" s="123">
        <v>0.183</v>
      </c>
      <c r="CI147" s="1"/>
      <c r="CJ147" s="1"/>
      <c r="CK147" s="1"/>
      <c r="CL147" s="1"/>
      <c r="CM147" s="1"/>
      <c r="CN147" s="1"/>
      <c r="CP147" s="39"/>
      <c r="CR147" s="39"/>
      <c r="CS147" s="92"/>
      <c r="CT147" s="92"/>
    </row>
    <row r="148" spans="38:98" x14ac:dyDescent="0.25">
      <c r="AL148" s="104">
        <v>128</v>
      </c>
      <c r="AM148" s="102">
        <v>0.11039225779131701</v>
      </c>
      <c r="AN148" s="102">
        <f t="shared" si="34"/>
        <v>0.88960774220868299</v>
      </c>
      <c r="AO148" s="102">
        <v>0.163373497247082</v>
      </c>
      <c r="AP148" s="102">
        <f t="shared" si="35"/>
        <v>0.83662650275291806</v>
      </c>
      <c r="AQ148" s="102">
        <v>4.5201466286986701E-2</v>
      </c>
      <c r="AR148" s="102">
        <f t="shared" si="36"/>
        <v>0.95479853371301326</v>
      </c>
      <c r="AS148" s="102">
        <f t="shared" si="42"/>
        <v>9.2590178774151016E-2</v>
      </c>
      <c r="AT148" s="107">
        <f t="shared" si="42"/>
        <v>0.90740982122584901</v>
      </c>
      <c r="AU148" s="103">
        <v>0.11237474541520499</v>
      </c>
      <c r="AV148" s="103">
        <f t="shared" si="43"/>
        <v>0.88762525458479502</v>
      </c>
      <c r="AW148" s="103">
        <v>0.155152816722019</v>
      </c>
      <c r="AX148" s="103">
        <f t="shared" si="44"/>
        <v>0.84484718327798103</v>
      </c>
      <c r="AY148" s="103">
        <v>4.8063055955806802E-2</v>
      </c>
      <c r="AZ148" s="103">
        <f t="shared" si="47"/>
        <v>0.95193694404419316</v>
      </c>
      <c r="BA148" s="103">
        <f t="shared" si="45"/>
        <v>9.2630324664449051E-2</v>
      </c>
      <c r="BB148" s="103">
        <f t="shared" si="45"/>
        <v>0.90736967533555091</v>
      </c>
      <c r="BC148" s="102">
        <v>0.108960137358422</v>
      </c>
      <c r="BD148" s="102">
        <f t="shared" si="48"/>
        <v>0.89103986264157797</v>
      </c>
      <c r="BE148" s="102">
        <v>0.15469774059540201</v>
      </c>
      <c r="BF148" s="102">
        <f t="shared" si="48"/>
        <v>0.84530225940459802</v>
      </c>
      <c r="BG148" s="102">
        <v>4.7246294009671501E-2</v>
      </c>
      <c r="BH148" s="102">
        <f t="shared" si="38"/>
        <v>0.95275370599032849</v>
      </c>
      <c r="BI148" s="102">
        <v>9.1091418162502186E-2</v>
      </c>
      <c r="BJ148" s="102">
        <v>0.90890858183749779</v>
      </c>
      <c r="BK148" s="103">
        <v>0.107047198153813</v>
      </c>
      <c r="BL148" s="103">
        <f t="shared" si="39"/>
        <v>0.89295280184618697</v>
      </c>
      <c r="BM148" s="103">
        <v>0.151721758771869</v>
      </c>
      <c r="BN148" s="103">
        <f t="shared" si="40"/>
        <v>0.848278241228131</v>
      </c>
      <c r="BO148" s="103">
        <v>4.5177440058684099E-2</v>
      </c>
      <c r="BP148" s="103">
        <f t="shared" si="41"/>
        <v>0.95482255994131593</v>
      </c>
      <c r="BQ148" s="103">
        <v>8.8862258372206585E-2</v>
      </c>
      <c r="BR148" s="103">
        <f t="shared" si="46"/>
        <v>0.91113774162779348</v>
      </c>
      <c r="BS148" s="108">
        <v>0.561250649732561</v>
      </c>
      <c r="BT148" s="102">
        <v>0.438749350267439</v>
      </c>
      <c r="BU148" s="91"/>
      <c r="BV148" s="86">
        <v>128</v>
      </c>
      <c r="BW148" s="124">
        <v>0.873</v>
      </c>
      <c r="BX148" s="124">
        <v>0.127</v>
      </c>
      <c r="BY148" s="124">
        <v>0.86</v>
      </c>
      <c r="BZ148" s="124">
        <v>0.14000000000000001</v>
      </c>
      <c r="CA148" s="124">
        <v>0.86599999999999999</v>
      </c>
      <c r="CB148" s="124">
        <v>0.13400000000000001</v>
      </c>
      <c r="CC148" s="123">
        <v>0.83199999999999996</v>
      </c>
      <c r="CD148" s="123">
        <v>0.16800000000000001</v>
      </c>
      <c r="CE148" s="123">
        <v>0.80600000000000005</v>
      </c>
      <c r="CF148" s="123">
        <v>0.19400000000000001</v>
      </c>
      <c r="CG148" s="123">
        <v>0.81799999999999995</v>
      </c>
      <c r="CH148" s="123">
        <v>0.182</v>
      </c>
      <c r="CI148" s="1"/>
      <c r="CJ148" s="1"/>
      <c r="CK148" s="1"/>
      <c r="CL148" s="1"/>
      <c r="CM148" s="1"/>
      <c r="CN148" s="1"/>
      <c r="CP148" s="39"/>
      <c r="CR148" s="39"/>
      <c r="CS148" s="92"/>
      <c r="CT148" s="92"/>
    </row>
    <row r="149" spans="38:98" x14ac:dyDescent="0.25">
      <c r="AL149" s="104">
        <v>129</v>
      </c>
      <c r="AM149" s="102">
        <v>0.110951162385778</v>
      </c>
      <c r="AN149" s="102">
        <f t="shared" ref="AN149:AN212" si="49">1-AM149</f>
        <v>0.88904883761422204</v>
      </c>
      <c r="AO149" s="102">
        <v>0.16401516071505401</v>
      </c>
      <c r="AP149" s="102">
        <f t="shared" ref="AP149:AP212" si="50">1-AO149</f>
        <v>0.83598483928494605</v>
      </c>
      <c r="AQ149" s="102">
        <v>4.5552528439122698E-2</v>
      </c>
      <c r="AR149" s="102">
        <f t="shared" ref="AR149:AR212" si="51">1-AQ149</f>
        <v>0.95444747156087728</v>
      </c>
      <c r="AS149" s="102">
        <f t="shared" si="42"/>
        <v>9.307251038605005E-2</v>
      </c>
      <c r="AT149" s="107">
        <f t="shared" si="42"/>
        <v>0.90692748961395009</v>
      </c>
      <c r="AU149" s="103">
        <v>0.11293012784117699</v>
      </c>
      <c r="AV149" s="103">
        <f t="shared" si="43"/>
        <v>0.88706987215882305</v>
      </c>
      <c r="AW149" s="103">
        <v>0.155884721802306</v>
      </c>
      <c r="AX149" s="103">
        <f t="shared" si="44"/>
        <v>0.84411527819769394</v>
      </c>
      <c r="AY149" s="103">
        <v>4.8447889746881502E-2</v>
      </c>
      <c r="AZ149" s="103">
        <f t="shared" si="47"/>
        <v>0.95155211025311848</v>
      </c>
      <c r="BA149" s="103">
        <f t="shared" si="45"/>
        <v>9.314785492886074E-2</v>
      </c>
      <c r="BB149" s="103">
        <f t="shared" si="45"/>
        <v>0.90685214507113932</v>
      </c>
      <c r="BC149" s="102">
        <v>0.10945884776852099</v>
      </c>
      <c r="BD149" s="102">
        <f t="shared" si="48"/>
        <v>0.89054115223147901</v>
      </c>
      <c r="BE149" s="102">
        <v>0.15540137357370301</v>
      </c>
      <c r="BF149" s="102">
        <f t="shared" si="48"/>
        <v>0.84459862642629702</v>
      </c>
      <c r="BG149" s="102">
        <v>4.76252287468793E-2</v>
      </c>
      <c r="BH149" s="102">
        <f t="shared" ref="BH149:BH212" si="52">1-BG149</f>
        <v>0.95237477125312076</v>
      </c>
      <c r="BI149" s="102">
        <v>9.1582163953757692E-2</v>
      </c>
      <c r="BJ149" s="102">
        <v>0.90841783604624238</v>
      </c>
      <c r="BK149" s="103">
        <v>0.107554226805123</v>
      </c>
      <c r="BL149" s="103">
        <f t="shared" ref="BL149:BL212" si="53">1-BK149</f>
        <v>0.89244577319487695</v>
      </c>
      <c r="BM149" s="103">
        <v>0.15242551371965801</v>
      </c>
      <c r="BN149" s="103">
        <f t="shared" ref="BN149:BN212" si="54">1-BM149</f>
        <v>0.84757448628034204</v>
      </c>
      <c r="BO149" s="103">
        <v>4.5585458253403599E-2</v>
      </c>
      <c r="BP149" s="103">
        <f t="shared" ref="BP149:BP212" si="55">1-BO149</f>
        <v>0.95441454174659635</v>
      </c>
      <c r="BQ149" s="103">
        <v>8.9368989261675122E-2</v>
      </c>
      <c r="BR149" s="103">
        <f t="shared" si="46"/>
        <v>0.91063101073832486</v>
      </c>
      <c r="BS149" s="108">
        <v>0.56357739894778502</v>
      </c>
      <c r="BT149" s="102">
        <v>0.43642260105221498</v>
      </c>
      <c r="BU149" s="91"/>
      <c r="BV149" s="86">
        <v>129</v>
      </c>
      <c r="BW149" s="124">
        <v>0.874</v>
      </c>
      <c r="BX149" s="124">
        <v>0.126</v>
      </c>
      <c r="BY149" s="124">
        <v>0.86099999999999999</v>
      </c>
      <c r="BZ149" s="124">
        <v>0.13900000000000001</v>
      </c>
      <c r="CA149" s="124">
        <v>0.86699999999999999</v>
      </c>
      <c r="CB149" s="124">
        <v>0.13200000000000001</v>
      </c>
      <c r="CC149" s="123">
        <v>0.83299999999999996</v>
      </c>
      <c r="CD149" s="123">
        <v>0.16700000000000001</v>
      </c>
      <c r="CE149" s="123">
        <v>0.80700000000000005</v>
      </c>
      <c r="CF149" s="123">
        <v>0.193</v>
      </c>
      <c r="CG149" s="123">
        <v>0.82</v>
      </c>
      <c r="CH149" s="123">
        <v>0.18</v>
      </c>
      <c r="CI149" s="1"/>
      <c r="CJ149" s="1"/>
      <c r="CK149" s="1"/>
      <c r="CL149" s="1"/>
      <c r="CM149" s="1"/>
      <c r="CN149" s="1"/>
      <c r="CP149" s="39"/>
      <c r="CR149" s="39"/>
      <c r="CS149" s="92"/>
      <c r="CT149" s="92"/>
    </row>
    <row r="150" spans="38:98" x14ac:dyDescent="0.25">
      <c r="AL150" s="104">
        <v>130</v>
      </c>
      <c r="AM150" s="102">
        <v>0.11151041305480799</v>
      </c>
      <c r="AN150" s="102">
        <f t="shared" si="49"/>
        <v>0.88848958694519198</v>
      </c>
      <c r="AO150" s="102">
        <v>0.16465293171116699</v>
      </c>
      <c r="AP150" s="102">
        <f t="shared" si="50"/>
        <v>0.83534706828883298</v>
      </c>
      <c r="AQ150" s="102">
        <v>4.5903580575545798E-2</v>
      </c>
      <c r="AR150" s="102">
        <f t="shared" si="51"/>
        <v>0.95409641942445422</v>
      </c>
      <c r="AS150" s="102">
        <f t="shared" ref="AS150:AT213" si="56">(AO150*0.23)+(AM150*0.31)+(AQ150*0.46)</f>
        <v>9.3554049405309966E-2</v>
      </c>
      <c r="AT150" s="107">
        <f t="shared" si="56"/>
        <v>0.90644595059469002</v>
      </c>
      <c r="AU150" s="103">
        <v>0.113484624848121</v>
      </c>
      <c r="AV150" s="103">
        <f t="shared" ref="AV150:AV213" si="57">1-AU150</f>
        <v>0.88651537515187906</v>
      </c>
      <c r="AW150" s="103">
        <v>0.15661395202174699</v>
      </c>
      <c r="AX150" s="103">
        <f t="shared" ref="AX150:AX213" si="58">1-AW150</f>
        <v>0.84338604797825301</v>
      </c>
      <c r="AY150" s="103">
        <v>4.8832762804025098E-2</v>
      </c>
      <c r="AZ150" s="103">
        <f t="shared" si="47"/>
        <v>0.95116723719597496</v>
      </c>
      <c r="BA150" s="103">
        <f t="shared" ref="BA150:BB213" si="59">(AW150*0.23)+(AU150*0.31)+(AY150*0.46)</f>
        <v>9.3664513557770862E-2</v>
      </c>
      <c r="BB150" s="103">
        <f t="shared" si="59"/>
        <v>0.90633548644222928</v>
      </c>
      <c r="BC150" s="102">
        <v>0.10995838776380901</v>
      </c>
      <c r="BD150" s="102">
        <f t="shared" si="48"/>
        <v>0.89004161223619094</v>
      </c>
      <c r="BE150" s="102">
        <v>0.15610298197817901</v>
      </c>
      <c r="BF150" s="102">
        <f t="shared" si="48"/>
        <v>0.84389701802182104</v>
      </c>
      <c r="BG150" s="102">
        <v>4.8004313674312099E-2</v>
      </c>
      <c r="BH150" s="102">
        <f t="shared" si="52"/>
        <v>0.95199568632568787</v>
      </c>
      <c r="BI150" s="102">
        <v>9.2072770351945527E-2</v>
      </c>
      <c r="BJ150" s="102">
        <v>0.9079272296480545</v>
      </c>
      <c r="BK150" s="103">
        <v>0.108060384357703</v>
      </c>
      <c r="BL150" s="103">
        <f t="shared" si="53"/>
        <v>0.89193961564229696</v>
      </c>
      <c r="BM150" s="103">
        <v>0.15312673101598701</v>
      </c>
      <c r="BN150" s="103">
        <f t="shared" si="54"/>
        <v>0.84687326898401305</v>
      </c>
      <c r="BO150" s="103">
        <v>4.5994122673020298E-2</v>
      </c>
      <c r="BP150" s="103">
        <f t="shared" si="55"/>
        <v>0.95400587732697972</v>
      </c>
      <c r="BQ150" s="103">
        <v>8.9875163714154285E-2</v>
      </c>
      <c r="BR150" s="103">
        <f t="shared" ref="BR150:BR213" si="60">(BN150*0.23)+(BL150*0.31)+(BP150*0.46)</f>
        <v>0.91012483628584584</v>
      </c>
      <c r="BS150" s="108">
        <v>0.56588642965542202</v>
      </c>
      <c r="BT150" s="102">
        <v>0.43411357034457798</v>
      </c>
      <c r="BU150" s="91"/>
      <c r="BV150" s="86">
        <v>130</v>
      </c>
      <c r="BW150" s="124">
        <v>0.875</v>
      </c>
      <c r="BX150" s="124">
        <v>0.125</v>
      </c>
      <c r="BY150" s="124">
        <v>0.86199999999999999</v>
      </c>
      <c r="BZ150" s="124">
        <v>0.13800000000000001</v>
      </c>
      <c r="CA150" s="124">
        <v>0.86799999999999999</v>
      </c>
      <c r="CB150" s="124">
        <v>0.13100000000000001</v>
      </c>
      <c r="CC150" s="123">
        <v>0.83399999999999996</v>
      </c>
      <c r="CD150" s="123">
        <v>0.16600000000000001</v>
      </c>
      <c r="CE150" s="123">
        <v>0.80900000000000005</v>
      </c>
      <c r="CF150" s="123">
        <v>0.191</v>
      </c>
      <c r="CG150" s="123">
        <v>0.82099999999999995</v>
      </c>
      <c r="CH150" s="123">
        <v>0.17899999999999999</v>
      </c>
      <c r="CI150" s="1"/>
      <c r="CJ150" s="1"/>
      <c r="CK150" s="1"/>
      <c r="CL150" s="1"/>
      <c r="CM150" s="1"/>
      <c r="CN150" s="1"/>
      <c r="CP150" s="39"/>
      <c r="CR150" s="39"/>
      <c r="CS150" s="92"/>
      <c r="CT150" s="92"/>
    </row>
    <row r="151" spans="38:98" x14ac:dyDescent="0.25">
      <c r="AL151" s="104">
        <v>131</v>
      </c>
      <c r="AM151" s="102">
        <v>0.112069455462742</v>
      </c>
      <c r="AN151" s="102">
        <f t="shared" si="49"/>
        <v>0.88793054453725806</v>
      </c>
      <c r="AO151" s="102">
        <v>0.16528764407305599</v>
      </c>
      <c r="AP151" s="102">
        <f t="shared" si="50"/>
        <v>0.83471235592694404</v>
      </c>
      <c r="AQ151" s="102">
        <v>4.6254561100458003E-2</v>
      </c>
      <c r="AR151" s="102">
        <f t="shared" si="51"/>
        <v>0.953745438899542</v>
      </c>
      <c r="AS151" s="102">
        <f t="shared" si="56"/>
        <v>9.4034787436463582E-2</v>
      </c>
      <c r="AT151" s="107">
        <f t="shared" si="56"/>
        <v>0.90596521256353646</v>
      </c>
      <c r="AU151" s="103">
        <v>0.114038234860389</v>
      </c>
      <c r="AV151" s="103">
        <f t="shared" si="57"/>
        <v>0.885961765139611</v>
      </c>
      <c r="AW151" s="103">
        <v>0.15734051805608501</v>
      </c>
      <c r="AX151" s="103">
        <f t="shared" si="58"/>
        <v>0.84265948194391505</v>
      </c>
      <c r="AY151" s="103">
        <v>4.9217673361184502E-2</v>
      </c>
      <c r="AZ151" s="103">
        <f t="shared" si="47"/>
        <v>0.95078232663881546</v>
      </c>
      <c r="BA151" s="103">
        <f t="shared" si="59"/>
        <v>9.4180301705765024E-2</v>
      </c>
      <c r="BB151" s="103">
        <f t="shared" si="59"/>
        <v>0.90581969829423503</v>
      </c>
      <c r="BC151" s="102">
        <v>0.110458760003821</v>
      </c>
      <c r="BD151" s="102">
        <f t="shared" si="48"/>
        <v>0.88954123999617896</v>
      </c>
      <c r="BE151" s="102">
        <v>0.156802530743092</v>
      </c>
      <c r="BF151" s="102">
        <f t="shared" si="48"/>
        <v>0.84319746925690797</v>
      </c>
      <c r="BG151" s="102">
        <v>4.8383549209852598E-2</v>
      </c>
      <c r="BH151" s="102">
        <f t="shared" si="52"/>
        <v>0.95161645079014745</v>
      </c>
      <c r="BI151" s="102">
        <v>9.256323030862787E-2</v>
      </c>
      <c r="BJ151" s="102">
        <v>0.90743676969137221</v>
      </c>
      <c r="BK151" s="103">
        <v>0.10856533422313</v>
      </c>
      <c r="BL151" s="103">
        <f t="shared" si="53"/>
        <v>0.89143466577687003</v>
      </c>
      <c r="BM151" s="103">
        <v>0.15382541369199601</v>
      </c>
      <c r="BN151" s="103">
        <f t="shared" si="54"/>
        <v>0.84617458630800402</v>
      </c>
      <c r="BO151" s="103">
        <v>4.6402904639176602E-2</v>
      </c>
      <c r="BP151" s="103">
        <f t="shared" si="55"/>
        <v>0.95359709536082338</v>
      </c>
      <c r="BQ151" s="103">
        <v>9.038043489235062E-2</v>
      </c>
      <c r="BR151" s="103">
        <f t="shared" si="60"/>
        <v>0.90961956510764952</v>
      </c>
      <c r="BS151" s="108">
        <v>0.56817773176995001</v>
      </c>
      <c r="BT151" s="102">
        <v>0.43182226823004999</v>
      </c>
      <c r="BU151" s="91"/>
      <c r="BV151" s="86">
        <v>131</v>
      </c>
      <c r="BW151" s="124">
        <v>0.876</v>
      </c>
      <c r="BX151" s="124">
        <v>0.124</v>
      </c>
      <c r="BY151" s="124">
        <v>0.86399999999999999</v>
      </c>
      <c r="BZ151" s="124">
        <v>0.13600000000000001</v>
      </c>
      <c r="CA151" s="124">
        <v>0.86899999999999999</v>
      </c>
      <c r="CB151" s="124">
        <v>0.13</v>
      </c>
      <c r="CC151" s="123">
        <v>0.83599999999999997</v>
      </c>
      <c r="CD151" s="123">
        <v>0.16400000000000001</v>
      </c>
      <c r="CE151" s="123">
        <v>0.81</v>
      </c>
      <c r="CF151" s="123">
        <v>0.19</v>
      </c>
      <c r="CG151" s="123">
        <v>0.82199999999999995</v>
      </c>
      <c r="CH151" s="123">
        <v>0.17699999999999999</v>
      </c>
      <c r="CI151" s="1"/>
      <c r="CJ151" s="1"/>
      <c r="CK151" s="1"/>
      <c r="CL151" s="1"/>
      <c r="CM151" s="1"/>
      <c r="CN151" s="1"/>
      <c r="CP151" s="39"/>
      <c r="CR151" s="39"/>
      <c r="CS151" s="92"/>
      <c r="CT151" s="92"/>
    </row>
    <row r="152" spans="38:98" x14ac:dyDescent="0.25">
      <c r="AL152" s="104">
        <v>132</v>
      </c>
      <c r="AM152" s="102">
        <v>0.11262773527391499</v>
      </c>
      <c r="AN152" s="102">
        <f t="shared" si="49"/>
        <v>0.88737226472608499</v>
      </c>
      <c r="AO152" s="102">
        <v>0.165920131638358</v>
      </c>
      <c r="AP152" s="102">
        <f t="shared" si="50"/>
        <v>0.83407986836164194</v>
      </c>
      <c r="AQ152" s="102">
        <v>4.6605408418061198E-2</v>
      </c>
      <c r="AR152" s="102">
        <f t="shared" si="51"/>
        <v>0.95339459158193884</v>
      </c>
      <c r="AS152" s="102">
        <f t="shared" si="56"/>
        <v>9.4514716084044131E-2</v>
      </c>
      <c r="AT152" s="107">
        <f t="shared" si="56"/>
        <v>0.90548528391595595</v>
      </c>
      <c r="AU152" s="103">
        <v>0.114590956302334</v>
      </c>
      <c r="AV152" s="103">
        <f t="shared" si="57"/>
        <v>0.88540904369766604</v>
      </c>
      <c r="AW152" s="103">
        <v>0.15806443058106401</v>
      </c>
      <c r="AX152" s="103">
        <f t="shared" si="58"/>
        <v>0.84193556941893599</v>
      </c>
      <c r="AY152" s="103">
        <v>4.9602619652306702E-2</v>
      </c>
      <c r="AZ152" s="103">
        <f t="shared" ref="AZ152:AZ215" si="61">1-AY152</f>
        <v>0.95039738034769328</v>
      </c>
      <c r="BA152" s="103">
        <f t="shared" si="59"/>
        <v>9.4695220527429347E-2</v>
      </c>
      <c r="BB152" s="103">
        <f t="shared" si="59"/>
        <v>0.90530477947257071</v>
      </c>
      <c r="BC152" s="102">
        <v>0.110959967148094</v>
      </c>
      <c r="BD152" s="102">
        <f t="shared" si="48"/>
        <v>0.88904003285190603</v>
      </c>
      <c r="BE152" s="102">
        <v>0.157499984802703</v>
      </c>
      <c r="BF152" s="102">
        <f t="shared" si="48"/>
        <v>0.842500015197297</v>
      </c>
      <c r="BG152" s="102">
        <v>4.8762935771383402E-2</v>
      </c>
      <c r="BH152" s="102">
        <f t="shared" si="52"/>
        <v>0.95123706422861665</v>
      </c>
      <c r="BI152" s="102">
        <v>9.3053536775367207E-2</v>
      </c>
      <c r="BJ152" s="102">
        <v>0.9069464632246329</v>
      </c>
      <c r="BK152" s="103">
        <v>0.109068739812978</v>
      </c>
      <c r="BL152" s="103">
        <f t="shared" si="53"/>
        <v>0.89093126018702196</v>
      </c>
      <c r="BM152" s="103">
        <v>0.154521564778827</v>
      </c>
      <c r="BN152" s="103">
        <f t="shared" si="54"/>
        <v>0.84547843522117305</v>
      </c>
      <c r="BO152" s="103">
        <v>4.6811275473515199E-2</v>
      </c>
      <c r="BP152" s="103">
        <f t="shared" si="55"/>
        <v>0.95318872452648484</v>
      </c>
      <c r="BQ152" s="103">
        <v>9.0884455958970392E-2</v>
      </c>
      <c r="BR152" s="103">
        <f t="shared" si="60"/>
        <v>0.90911554404102968</v>
      </c>
      <c r="BS152" s="108">
        <v>0.57045129520585003</v>
      </c>
      <c r="BT152" s="102">
        <v>0.42954870479415003</v>
      </c>
      <c r="BU152" s="91"/>
      <c r="BV152" s="86">
        <v>132</v>
      </c>
      <c r="BW152" s="124">
        <v>0.877</v>
      </c>
      <c r="BX152" s="124">
        <v>0.123</v>
      </c>
      <c r="BY152" s="124">
        <v>0.86499999999999999</v>
      </c>
      <c r="BZ152" s="124">
        <v>0.13500000000000001</v>
      </c>
      <c r="CA152" s="124">
        <v>0.87</v>
      </c>
      <c r="CB152" s="124">
        <v>0.129</v>
      </c>
      <c r="CC152" s="123">
        <v>0.83699999999999997</v>
      </c>
      <c r="CD152" s="123">
        <v>0.16300000000000001</v>
      </c>
      <c r="CE152" s="123">
        <v>0.81100000000000005</v>
      </c>
      <c r="CF152" s="123">
        <v>0.189</v>
      </c>
      <c r="CG152" s="123">
        <v>0.82399999999999995</v>
      </c>
      <c r="CH152" s="123">
        <v>0.17599999999999999</v>
      </c>
      <c r="CI152" s="1"/>
      <c r="CJ152" s="1"/>
      <c r="CK152" s="1"/>
      <c r="CL152" s="1"/>
      <c r="CM152" s="1"/>
      <c r="CN152" s="1"/>
      <c r="CP152" s="39"/>
      <c r="CR152" s="39"/>
      <c r="CS152" s="92"/>
      <c r="CT152" s="92"/>
    </row>
    <row r="153" spans="38:98" x14ac:dyDescent="0.25">
      <c r="AL153" s="104">
        <v>133</v>
      </c>
      <c r="AM153" s="102">
        <v>0.11318469815266</v>
      </c>
      <c r="AN153" s="102">
        <f t="shared" si="49"/>
        <v>0.88681530184734003</v>
      </c>
      <c r="AO153" s="102">
        <v>0.16655122824471</v>
      </c>
      <c r="AP153" s="102">
        <f t="shared" si="50"/>
        <v>0.83344877175528997</v>
      </c>
      <c r="AQ153" s="102">
        <v>4.69560609325574E-2</v>
      </c>
      <c r="AR153" s="102">
        <f t="shared" si="51"/>
        <v>0.95304393906744256</v>
      </c>
      <c r="AS153" s="102">
        <f t="shared" si="56"/>
        <v>9.499382695258432E-2</v>
      </c>
      <c r="AT153" s="107">
        <f t="shared" si="56"/>
        <v>0.90500617304741571</v>
      </c>
      <c r="AU153" s="103">
        <v>0.11514278759831099</v>
      </c>
      <c r="AV153" s="103">
        <f t="shared" si="57"/>
        <v>0.88485721240168902</v>
      </c>
      <c r="AW153" s="103">
        <v>0.158785700272427</v>
      </c>
      <c r="AX153" s="103">
        <f t="shared" si="58"/>
        <v>0.841214299727573</v>
      </c>
      <c r="AY153" s="103">
        <v>4.9987599911338797E-2</v>
      </c>
      <c r="AZ153" s="103">
        <f t="shared" si="61"/>
        <v>0.95001240008866117</v>
      </c>
      <c r="BA153" s="103">
        <f t="shared" si="59"/>
        <v>9.5209271177350452E-2</v>
      </c>
      <c r="BB153" s="103">
        <f t="shared" si="59"/>
        <v>0.90479072882264955</v>
      </c>
      <c r="BC153" s="102">
        <v>0.111462011856164</v>
      </c>
      <c r="BD153" s="102">
        <f t="shared" si="48"/>
        <v>0.888537988143836</v>
      </c>
      <c r="BE153" s="102">
        <v>0.158195309091272</v>
      </c>
      <c r="BF153" s="102">
        <f t="shared" si="48"/>
        <v>0.841804690908728</v>
      </c>
      <c r="BG153" s="102">
        <v>4.91424737767873E-2</v>
      </c>
      <c r="BH153" s="102">
        <f t="shared" si="52"/>
        <v>0.95085752622321273</v>
      </c>
      <c r="BI153" s="102">
        <v>9.3543682703725553E-2</v>
      </c>
      <c r="BJ153" s="102">
        <v>0.90645631729627452</v>
      </c>
      <c r="BK153" s="103">
        <v>0.109570264538822</v>
      </c>
      <c r="BL153" s="103">
        <f t="shared" si="53"/>
        <v>0.89042973546117798</v>
      </c>
      <c r="BM153" s="103">
        <v>0.15521518730762099</v>
      </c>
      <c r="BN153" s="103">
        <f t="shared" si="54"/>
        <v>0.84478481269237904</v>
      </c>
      <c r="BO153" s="103">
        <v>4.7218706497678599E-2</v>
      </c>
      <c r="BP153" s="103">
        <f t="shared" si="55"/>
        <v>0.95278129350232144</v>
      </c>
      <c r="BQ153" s="103">
        <v>9.1386880076719801E-2</v>
      </c>
      <c r="BR153" s="103">
        <f t="shared" si="60"/>
        <v>0.90861311992328031</v>
      </c>
      <c r="BS153" s="108">
        <v>0.57270710987760098</v>
      </c>
      <c r="BT153" s="102">
        <v>0.42729289012239902</v>
      </c>
      <c r="BU153" s="91"/>
      <c r="BV153" s="86">
        <v>133</v>
      </c>
      <c r="BW153" s="124">
        <v>0.877</v>
      </c>
      <c r="BX153" s="124">
        <v>0.123</v>
      </c>
      <c r="BY153" s="124">
        <v>0.86599999999999999</v>
      </c>
      <c r="BZ153" s="124">
        <v>0.13400000000000001</v>
      </c>
      <c r="CA153" s="124">
        <v>0.871</v>
      </c>
      <c r="CB153" s="124">
        <v>0.128</v>
      </c>
      <c r="CC153" s="123">
        <v>0.83799999999999997</v>
      </c>
      <c r="CD153" s="123">
        <v>0.16200000000000001</v>
      </c>
      <c r="CE153" s="123">
        <v>0.81299999999999994</v>
      </c>
      <c r="CF153" s="123">
        <v>0.187</v>
      </c>
      <c r="CG153" s="123">
        <v>0.82499999999999996</v>
      </c>
      <c r="CH153" s="123">
        <v>0.17499999999999999</v>
      </c>
      <c r="CI153" s="1"/>
      <c r="CJ153" s="1"/>
      <c r="CK153" s="1"/>
      <c r="CL153" s="1"/>
      <c r="CM153" s="1"/>
      <c r="CN153" s="1"/>
      <c r="CP153" s="39"/>
      <c r="CR153" s="39"/>
      <c r="CS153" s="92"/>
      <c r="CT153" s="92"/>
    </row>
    <row r="154" spans="38:98" x14ac:dyDescent="0.25">
      <c r="AL154" s="104">
        <v>134</v>
      </c>
      <c r="AM154" s="102">
        <v>0.11373978976331101</v>
      </c>
      <c r="AN154" s="102">
        <f t="shared" si="49"/>
        <v>0.88626021023668899</v>
      </c>
      <c r="AO154" s="102">
        <v>0.16718176772974799</v>
      </c>
      <c r="AP154" s="102">
        <f t="shared" si="50"/>
        <v>0.83281823227025198</v>
      </c>
      <c r="AQ154" s="102">
        <v>4.7306457048148599E-2</v>
      </c>
      <c r="AR154" s="102">
        <f t="shared" si="51"/>
        <v>0.95269354295185138</v>
      </c>
      <c r="AS154" s="102">
        <f t="shared" si="56"/>
        <v>9.5472111646616814E-2</v>
      </c>
      <c r="AT154" s="107">
        <f t="shared" si="56"/>
        <v>0.90452788835338316</v>
      </c>
      <c r="AU154" s="103">
        <v>0.115693727172671</v>
      </c>
      <c r="AV154" s="103">
        <f t="shared" si="57"/>
        <v>0.88430627282732899</v>
      </c>
      <c r="AW154" s="103">
        <v>0.159504337805918</v>
      </c>
      <c r="AX154" s="103">
        <f t="shared" si="58"/>
        <v>0.840495662194082</v>
      </c>
      <c r="AY154" s="103">
        <v>5.0372612372227898E-2</v>
      </c>
      <c r="AZ154" s="103">
        <f t="shared" si="61"/>
        <v>0.9496273876277721</v>
      </c>
      <c r="BA154" s="103">
        <f t="shared" si="59"/>
        <v>9.5722454810113988E-2</v>
      </c>
      <c r="BB154" s="103">
        <f t="shared" si="59"/>
        <v>0.90427754518988601</v>
      </c>
      <c r="BC154" s="102">
        <v>0.11196489678756801</v>
      </c>
      <c r="BD154" s="102">
        <f t="shared" si="48"/>
        <v>0.88803510321243195</v>
      </c>
      <c r="BE154" s="102">
        <v>0.15888846854305999</v>
      </c>
      <c r="BF154" s="102">
        <f t="shared" si="48"/>
        <v>0.84111153145693995</v>
      </c>
      <c r="BG154" s="102">
        <v>4.9522163643947001E-2</v>
      </c>
      <c r="BH154" s="102">
        <f t="shared" si="52"/>
        <v>0.95047783635605299</v>
      </c>
      <c r="BI154" s="102">
        <v>9.4033661045265504E-2</v>
      </c>
      <c r="BJ154" s="102">
        <v>0.90596633895473455</v>
      </c>
      <c r="BK154" s="103">
        <v>0.110069571812239</v>
      </c>
      <c r="BL154" s="103">
        <f t="shared" si="53"/>
        <v>0.88993042818776102</v>
      </c>
      <c r="BM154" s="103">
        <v>0.155906284309518</v>
      </c>
      <c r="BN154" s="103">
        <f t="shared" si="54"/>
        <v>0.84409371569048197</v>
      </c>
      <c r="BO154" s="103">
        <v>4.7624669033309301E-2</v>
      </c>
      <c r="BP154" s="103">
        <f t="shared" si="55"/>
        <v>0.95237533096669069</v>
      </c>
      <c r="BQ154" s="103">
        <v>9.1887360408305516E-2</v>
      </c>
      <c r="BR154" s="103">
        <f t="shared" si="60"/>
        <v>0.90811263959169453</v>
      </c>
      <c r="BS154" s="108">
        <v>0.57494516569968301</v>
      </c>
      <c r="BT154" s="102">
        <v>0.42505483430031699</v>
      </c>
      <c r="BU154" s="91"/>
      <c r="BV154" s="86">
        <v>134</v>
      </c>
      <c r="BW154" s="124">
        <v>0.878</v>
      </c>
      <c r="BX154" s="124">
        <v>0.122</v>
      </c>
      <c r="BY154" s="124">
        <v>0.86699999999999999</v>
      </c>
      <c r="BZ154" s="124">
        <v>0.13300000000000001</v>
      </c>
      <c r="CA154" s="124">
        <v>0.872</v>
      </c>
      <c r="CB154" s="124">
        <v>0.128</v>
      </c>
      <c r="CC154" s="123">
        <v>0.83899999999999997</v>
      </c>
      <c r="CD154" s="123">
        <v>0.161</v>
      </c>
      <c r="CE154" s="123">
        <v>0.81399999999999995</v>
      </c>
      <c r="CF154" s="123">
        <v>0.186</v>
      </c>
      <c r="CG154" s="123">
        <v>0.82599999999999996</v>
      </c>
      <c r="CH154" s="123">
        <v>0.17399999999999999</v>
      </c>
      <c r="CI154" s="1"/>
      <c r="CJ154" s="1"/>
      <c r="CK154" s="1"/>
      <c r="CL154" s="1"/>
      <c r="CM154" s="1"/>
      <c r="CN154" s="1"/>
      <c r="CP154" s="39"/>
      <c r="CR154" s="39"/>
      <c r="CS154" s="92"/>
      <c r="CT154" s="92"/>
    </row>
    <row r="155" spans="38:98" x14ac:dyDescent="0.25">
      <c r="AL155" s="104">
        <v>135</v>
      </c>
      <c r="AM155" s="102">
        <v>0.114292455770204</v>
      </c>
      <c r="AN155" s="102">
        <f t="shared" si="49"/>
        <v>0.88570754422979603</v>
      </c>
      <c r="AO155" s="102">
        <v>0.16781258393110901</v>
      </c>
      <c r="AP155" s="102">
        <f t="shared" si="50"/>
        <v>0.83218741606889102</v>
      </c>
      <c r="AQ155" s="102">
        <v>4.76565351690365E-2</v>
      </c>
      <c r="AR155" s="102">
        <f t="shared" si="51"/>
        <v>0.95234346483096355</v>
      </c>
      <c r="AS155" s="102">
        <f t="shared" si="56"/>
        <v>9.594956177067511E-2</v>
      </c>
      <c r="AT155" s="107">
        <f t="shared" si="56"/>
        <v>0.90405043822932507</v>
      </c>
      <c r="AU155" s="103">
        <v>0.11624377344976899</v>
      </c>
      <c r="AV155" s="103">
        <f t="shared" si="57"/>
        <v>0.88375622655023101</v>
      </c>
      <c r="AW155" s="103">
        <v>0.16022035385728201</v>
      </c>
      <c r="AX155" s="103">
        <f t="shared" si="58"/>
        <v>0.83977964614271805</v>
      </c>
      <c r="AY155" s="103">
        <v>5.0757655268920898E-2</v>
      </c>
      <c r="AZ155" s="103">
        <f t="shared" si="61"/>
        <v>0.94924234473107916</v>
      </c>
      <c r="BA155" s="103">
        <f t="shared" si="59"/>
        <v>9.6234772580306854E-2</v>
      </c>
      <c r="BB155" s="103">
        <f t="shared" si="59"/>
        <v>0.90376522741969323</v>
      </c>
      <c r="BC155" s="102">
        <v>0.112468624601841</v>
      </c>
      <c r="BD155" s="102">
        <f t="shared" si="48"/>
        <v>0.88753137539815896</v>
      </c>
      <c r="BE155" s="102">
        <v>0.159579428092328</v>
      </c>
      <c r="BF155" s="102">
        <f t="shared" si="48"/>
        <v>0.84042057190767205</v>
      </c>
      <c r="BG155" s="102">
        <v>4.9902005790745198E-2</v>
      </c>
      <c r="BH155" s="102">
        <f t="shared" si="52"/>
        <v>0.95009799420925478</v>
      </c>
      <c r="BI155" s="102">
        <v>9.4523464751548936E-2</v>
      </c>
      <c r="BJ155" s="102">
        <v>0.90547653524845106</v>
      </c>
      <c r="BK155" s="103">
        <v>0.110566325044805</v>
      </c>
      <c r="BL155" s="103">
        <f t="shared" si="53"/>
        <v>0.88943367495519499</v>
      </c>
      <c r="BM155" s="103">
        <v>0.15659485881566099</v>
      </c>
      <c r="BN155" s="103">
        <f t="shared" si="54"/>
        <v>0.84340514118433907</v>
      </c>
      <c r="BO155" s="103">
        <v>4.8028634402049901E-2</v>
      </c>
      <c r="BP155" s="103">
        <f t="shared" si="55"/>
        <v>0.95197136559795015</v>
      </c>
      <c r="BQ155" s="103">
        <v>9.2385550116434539E-2</v>
      </c>
      <c r="BR155" s="103">
        <f t="shared" si="60"/>
        <v>0.90761444988356554</v>
      </c>
      <c r="BS155" s="108">
        <v>0.57716545258657592</v>
      </c>
      <c r="BT155" s="102">
        <v>0.42283454741342402</v>
      </c>
      <c r="BU155" s="91"/>
      <c r="BV155" s="86">
        <v>135</v>
      </c>
      <c r="BW155" s="124">
        <v>0.879</v>
      </c>
      <c r="BX155" s="124">
        <v>0.121</v>
      </c>
      <c r="BY155" s="124">
        <v>0.86799999999999999</v>
      </c>
      <c r="BZ155" s="124">
        <v>0.13200000000000001</v>
      </c>
      <c r="CA155" s="124">
        <v>0.873</v>
      </c>
      <c r="CB155" s="124">
        <v>0.127</v>
      </c>
      <c r="CC155" s="123">
        <v>0.84</v>
      </c>
      <c r="CD155" s="123">
        <v>0.16</v>
      </c>
      <c r="CE155" s="123">
        <v>0.81499999999999995</v>
      </c>
      <c r="CF155" s="123">
        <v>0.185</v>
      </c>
      <c r="CG155" s="123">
        <v>0.82799999999999996</v>
      </c>
      <c r="CH155" s="123">
        <v>0.17199999999999999</v>
      </c>
      <c r="CI155" s="1"/>
      <c r="CJ155" s="1"/>
      <c r="CK155" s="1"/>
      <c r="CL155" s="1"/>
      <c r="CM155" s="1"/>
      <c r="CN155" s="1"/>
      <c r="CP155" s="39"/>
      <c r="CR155" s="39"/>
      <c r="CS155" s="92"/>
      <c r="CT155" s="92"/>
    </row>
    <row r="156" spans="38:98" x14ac:dyDescent="0.25">
      <c r="AL156" s="104">
        <v>136</v>
      </c>
      <c r="AM156" s="102">
        <v>0.114842141837671</v>
      </c>
      <c r="AN156" s="102">
        <f t="shared" si="49"/>
        <v>0.88515785816232895</v>
      </c>
      <c r="AO156" s="102">
        <v>0.16844451068642899</v>
      </c>
      <c r="AP156" s="102">
        <f t="shared" si="50"/>
        <v>0.83155548931357104</v>
      </c>
      <c r="AQ156" s="102">
        <v>4.8006233699423299E-2</v>
      </c>
      <c r="AR156" s="102">
        <f t="shared" si="51"/>
        <v>0.95199376630057675</v>
      </c>
      <c r="AS156" s="102">
        <f t="shared" si="56"/>
        <v>9.64261689292914E-2</v>
      </c>
      <c r="AT156" s="107">
        <f t="shared" si="56"/>
        <v>0.90357383107070866</v>
      </c>
      <c r="AU156" s="103">
        <v>0.11679292485395799</v>
      </c>
      <c r="AV156" s="103">
        <f t="shared" si="57"/>
        <v>0.88320707514604202</v>
      </c>
      <c r="AW156" s="103">
        <v>0.16093375910226099</v>
      </c>
      <c r="AX156" s="103">
        <f t="shared" si="58"/>
        <v>0.83906624089773896</v>
      </c>
      <c r="AY156" s="103">
        <v>5.1142726835364902E-2</v>
      </c>
      <c r="AZ156" s="103">
        <f t="shared" si="61"/>
        <v>0.94885727316463508</v>
      </c>
      <c r="BA156" s="103">
        <f t="shared" si="59"/>
        <v>9.6746225642514866E-2</v>
      </c>
      <c r="BB156" s="103">
        <f t="shared" si="59"/>
        <v>0.90325377435748522</v>
      </c>
      <c r="BC156" s="102">
        <v>0.112973197958522</v>
      </c>
      <c r="BD156" s="102">
        <f t="shared" si="48"/>
        <v>0.88702680204147799</v>
      </c>
      <c r="BE156" s="102">
        <v>0.16026815267333699</v>
      </c>
      <c r="BF156" s="102">
        <f t="shared" si="48"/>
        <v>0.83973184732666306</v>
      </c>
      <c r="BG156" s="102">
        <v>5.0282000635064703E-2</v>
      </c>
      <c r="BH156" s="102">
        <f t="shared" si="52"/>
        <v>0.94971799936493528</v>
      </c>
      <c r="BI156" s="102">
        <v>9.5013086774139083E-2</v>
      </c>
      <c r="BJ156" s="102">
        <v>0.904986913225861</v>
      </c>
      <c r="BK156" s="103">
        <v>0.111060187648093</v>
      </c>
      <c r="BL156" s="103">
        <f t="shared" si="53"/>
        <v>0.888939812351907</v>
      </c>
      <c r="BM156" s="103">
        <v>0.15728091385719001</v>
      </c>
      <c r="BN156" s="103">
        <f t="shared" si="54"/>
        <v>0.84271908614280999</v>
      </c>
      <c r="BO156" s="103">
        <v>4.8430073925543E-2</v>
      </c>
      <c r="BP156" s="103">
        <f t="shared" si="55"/>
        <v>0.95156992607445701</v>
      </c>
      <c r="BQ156" s="103">
        <v>9.2881102363812321E-2</v>
      </c>
      <c r="BR156" s="103">
        <f t="shared" si="60"/>
        <v>0.90711889763618769</v>
      </c>
      <c r="BS156" s="108">
        <v>0.57936796045275907</v>
      </c>
      <c r="BT156" s="102">
        <v>0.42063203954724099</v>
      </c>
      <c r="BU156" s="91"/>
      <c r="BV156" s="86">
        <v>136</v>
      </c>
      <c r="BW156" s="124">
        <v>0.88</v>
      </c>
      <c r="BX156" s="124">
        <v>0.12</v>
      </c>
      <c r="BY156" s="124">
        <v>0.86899999999999999</v>
      </c>
      <c r="BZ156" s="124">
        <v>0.13100000000000001</v>
      </c>
      <c r="CA156" s="124">
        <v>0.874</v>
      </c>
      <c r="CB156" s="124">
        <v>0.126</v>
      </c>
      <c r="CC156" s="123">
        <v>0.84199999999999997</v>
      </c>
      <c r="CD156" s="123">
        <v>0.158</v>
      </c>
      <c r="CE156" s="123">
        <v>0.81699999999999995</v>
      </c>
      <c r="CF156" s="123">
        <v>0.183</v>
      </c>
      <c r="CG156" s="123">
        <v>0.82899999999999996</v>
      </c>
      <c r="CH156" s="123">
        <v>0.17100000000000001</v>
      </c>
      <c r="CI156" s="1"/>
      <c r="CJ156" s="1"/>
      <c r="CK156" s="1"/>
      <c r="CL156" s="1"/>
      <c r="CM156" s="1"/>
      <c r="CN156" s="1"/>
      <c r="CP156" s="39"/>
      <c r="CR156" s="39"/>
      <c r="CS156" s="92"/>
      <c r="CT156" s="92"/>
    </row>
    <row r="157" spans="38:98" x14ac:dyDescent="0.25">
      <c r="AL157" s="104">
        <v>137</v>
      </c>
      <c r="AM157" s="102">
        <v>0.115388293630048</v>
      </c>
      <c r="AN157" s="102">
        <f t="shared" si="49"/>
        <v>0.88461170636995201</v>
      </c>
      <c r="AO157" s="102">
        <v>0.169078381833345</v>
      </c>
      <c r="AP157" s="102">
        <f t="shared" si="50"/>
        <v>0.830921618166655</v>
      </c>
      <c r="AQ157" s="102">
        <v>4.83554910435108E-2</v>
      </c>
      <c r="AR157" s="102">
        <f t="shared" si="51"/>
        <v>0.95164450895648922</v>
      </c>
      <c r="AS157" s="102">
        <f t="shared" si="56"/>
        <v>9.6901924726999183E-2</v>
      </c>
      <c r="AT157" s="107">
        <f t="shared" si="56"/>
        <v>0.9030980752730009</v>
      </c>
      <c r="AU157" s="103">
        <v>0.11734117980959</v>
      </c>
      <c r="AV157" s="103">
        <f t="shared" si="57"/>
        <v>0.88265882019040998</v>
      </c>
      <c r="AW157" s="103">
        <v>0.16164456421659901</v>
      </c>
      <c r="AX157" s="103">
        <f t="shared" si="58"/>
        <v>0.83835543578340099</v>
      </c>
      <c r="AY157" s="103">
        <v>5.1527825305507001E-2</v>
      </c>
      <c r="AZ157" s="103">
        <f t="shared" si="61"/>
        <v>0.94847217469449296</v>
      </c>
      <c r="BA157" s="103">
        <f t="shared" si="59"/>
        <v>9.7256815151323894E-2</v>
      </c>
      <c r="BB157" s="103">
        <f t="shared" si="59"/>
        <v>0.90274318484867622</v>
      </c>
      <c r="BC157" s="102">
        <v>0.113478619517145</v>
      </c>
      <c r="BD157" s="102">
        <f t="shared" si="48"/>
        <v>0.886521380482855</v>
      </c>
      <c r="BE157" s="102">
        <v>0.16095460722034799</v>
      </c>
      <c r="BF157" s="102">
        <f t="shared" si="48"/>
        <v>0.83904539277965196</v>
      </c>
      <c r="BG157" s="102">
        <v>5.0662148594788098E-2</v>
      </c>
      <c r="BH157" s="102">
        <f t="shared" si="52"/>
        <v>0.94933785140521187</v>
      </c>
      <c r="BI157" s="102">
        <v>9.5502520064597501E-2</v>
      </c>
      <c r="BJ157" s="102">
        <v>0.90449747993540253</v>
      </c>
      <c r="BK157" s="103">
        <v>0.111550823033681</v>
      </c>
      <c r="BL157" s="103">
        <f t="shared" si="53"/>
        <v>0.88844917696631898</v>
      </c>
      <c r="BM157" s="103">
        <v>0.15796445246524801</v>
      </c>
      <c r="BN157" s="103">
        <f t="shared" si="54"/>
        <v>0.84203554753475196</v>
      </c>
      <c r="BO157" s="103">
        <v>4.8828458925431098E-2</v>
      </c>
      <c r="BP157" s="103">
        <f t="shared" si="55"/>
        <v>0.95117154107456892</v>
      </c>
      <c r="BQ157" s="103">
        <v>9.3373670313146445E-2</v>
      </c>
      <c r="BR157" s="103">
        <f t="shared" si="60"/>
        <v>0.90662632968685353</v>
      </c>
      <c r="BS157" s="108">
        <v>0.58155267921271392</v>
      </c>
      <c r="BT157" s="102">
        <v>0.41844732078728603</v>
      </c>
      <c r="BU157" s="91"/>
      <c r="BV157" s="86">
        <v>137</v>
      </c>
      <c r="BW157" s="124">
        <v>0.88</v>
      </c>
      <c r="BX157" s="124">
        <v>0.12</v>
      </c>
      <c r="BY157" s="124">
        <v>0.87</v>
      </c>
      <c r="BZ157" s="124">
        <v>0.13</v>
      </c>
      <c r="CA157" s="124">
        <v>0.875</v>
      </c>
      <c r="CB157" s="124">
        <v>0.125</v>
      </c>
      <c r="CC157" s="123">
        <v>0.84299999999999997</v>
      </c>
      <c r="CD157" s="123">
        <v>0.157</v>
      </c>
      <c r="CE157" s="123">
        <v>0.81799999999999995</v>
      </c>
      <c r="CF157" s="123">
        <v>0.182</v>
      </c>
      <c r="CG157" s="123">
        <v>0.83</v>
      </c>
      <c r="CH157" s="123">
        <v>0.17</v>
      </c>
      <c r="CI157" s="1"/>
      <c r="CJ157" s="1"/>
      <c r="CK157" s="1"/>
      <c r="CL157" s="1"/>
      <c r="CM157" s="1"/>
      <c r="CN157" s="1"/>
      <c r="CP157" s="39"/>
      <c r="CR157" s="39"/>
      <c r="CS157" s="92"/>
      <c r="CT157" s="92"/>
    </row>
    <row r="158" spans="38:98" x14ac:dyDescent="0.25">
      <c r="AL158" s="104">
        <v>138</v>
      </c>
      <c r="AM158" s="102">
        <v>0.11593035681166899</v>
      </c>
      <c r="AN158" s="102">
        <f t="shared" si="49"/>
        <v>0.88406964318833103</v>
      </c>
      <c r="AO158" s="102">
        <v>0.16971503120949299</v>
      </c>
      <c r="AP158" s="102">
        <f t="shared" si="50"/>
        <v>0.83028496879050695</v>
      </c>
      <c r="AQ158" s="102">
        <v>4.8704245605500997E-2</v>
      </c>
      <c r="AR158" s="102">
        <f t="shared" si="51"/>
        <v>0.95129575439449898</v>
      </c>
      <c r="AS158" s="102">
        <f t="shared" si="56"/>
        <v>9.7376820768331235E-2</v>
      </c>
      <c r="AT158" s="107">
        <f t="shared" si="56"/>
        <v>0.90262317923166879</v>
      </c>
      <c r="AU158" s="103">
        <v>0.117888536741019</v>
      </c>
      <c r="AV158" s="103">
        <f t="shared" si="57"/>
        <v>0.88211146325898104</v>
      </c>
      <c r="AW158" s="103">
        <v>0.16235277987603999</v>
      </c>
      <c r="AX158" s="103">
        <f t="shared" si="58"/>
        <v>0.83764722012395998</v>
      </c>
      <c r="AY158" s="103">
        <v>5.1912948913294198E-2</v>
      </c>
      <c r="AZ158" s="103">
        <f t="shared" si="61"/>
        <v>0.94808705108670577</v>
      </c>
      <c r="BA158" s="103">
        <f t="shared" si="59"/>
        <v>9.7766542261320422E-2</v>
      </c>
      <c r="BB158" s="103">
        <f t="shared" si="59"/>
        <v>0.90223345773867958</v>
      </c>
      <c r="BC158" s="102">
        <v>0.11398489193724699</v>
      </c>
      <c r="BD158" s="102">
        <f t="shared" si="48"/>
        <v>0.88601510806275297</v>
      </c>
      <c r="BE158" s="102">
        <v>0.16163875666762201</v>
      </c>
      <c r="BF158" s="102">
        <f t="shared" si="48"/>
        <v>0.83836124333237794</v>
      </c>
      <c r="BG158" s="102">
        <v>5.1042450087798202E-2</v>
      </c>
      <c r="BH158" s="102">
        <f t="shared" si="52"/>
        <v>0.94895754991220183</v>
      </c>
      <c r="BI158" s="102">
        <v>9.5991757574486802E-2</v>
      </c>
      <c r="BJ158" s="102">
        <v>0.90400824242551325</v>
      </c>
      <c r="BK158" s="103">
        <v>0.11203789461314299</v>
      </c>
      <c r="BL158" s="103">
        <f t="shared" si="53"/>
        <v>0.88796210538685705</v>
      </c>
      <c r="BM158" s="103">
        <v>0.15864547767097401</v>
      </c>
      <c r="BN158" s="103">
        <f t="shared" si="54"/>
        <v>0.84135452232902597</v>
      </c>
      <c r="BO158" s="103">
        <v>4.9223260723356803E-2</v>
      </c>
      <c r="BP158" s="103">
        <f t="shared" si="55"/>
        <v>0.95077673927664319</v>
      </c>
      <c r="BQ158" s="103">
        <v>9.3862907127142486E-2</v>
      </c>
      <c r="BR158" s="103">
        <f t="shared" si="60"/>
        <v>0.9061370928728576</v>
      </c>
      <c r="BS158" s="108">
        <v>0.58371959878091806</v>
      </c>
      <c r="BT158" s="109">
        <v>0.416280401219082</v>
      </c>
      <c r="BU158" s="91"/>
      <c r="BV158" s="86">
        <v>138</v>
      </c>
      <c r="BW158" s="124">
        <v>0.88100000000000001</v>
      </c>
      <c r="BX158" s="124">
        <v>0.11899999999999999</v>
      </c>
      <c r="BY158" s="124">
        <v>0.871</v>
      </c>
      <c r="BZ158" s="124">
        <v>0.129</v>
      </c>
      <c r="CA158" s="124">
        <v>0.876</v>
      </c>
      <c r="CB158" s="124">
        <v>0.124</v>
      </c>
      <c r="CC158" s="123">
        <v>0.84399999999999997</v>
      </c>
      <c r="CD158" s="123">
        <v>0.156</v>
      </c>
      <c r="CE158" s="123">
        <v>0.81899999999999995</v>
      </c>
      <c r="CF158" s="123">
        <v>0.18099999999999999</v>
      </c>
      <c r="CG158" s="123">
        <v>0.83099999999999996</v>
      </c>
      <c r="CH158" s="123">
        <v>0.16900000000000001</v>
      </c>
      <c r="CI158" s="1"/>
      <c r="CJ158" s="1"/>
      <c r="CK158" s="1"/>
      <c r="CL158" s="1"/>
      <c r="CM158" s="1"/>
      <c r="CN158" s="1"/>
      <c r="CP158" s="39"/>
      <c r="CR158" s="39"/>
      <c r="CS158" s="92"/>
      <c r="CT158" s="92"/>
    </row>
    <row r="159" spans="38:98" x14ac:dyDescent="0.25">
      <c r="AL159" s="104">
        <v>139</v>
      </c>
      <c r="AM159" s="102">
        <v>0.116467777046868</v>
      </c>
      <c r="AN159" s="102">
        <f t="shared" si="49"/>
        <v>0.88353222295313194</v>
      </c>
      <c r="AO159" s="102">
        <v>0.17035529265251001</v>
      </c>
      <c r="AP159" s="102">
        <f t="shared" si="50"/>
        <v>0.82964470734748996</v>
      </c>
      <c r="AQ159" s="102">
        <v>4.9052435789595901E-2</v>
      </c>
      <c r="AR159" s="102">
        <f t="shared" si="51"/>
        <v>0.95094756421040405</v>
      </c>
      <c r="AS159" s="102">
        <f t="shared" si="56"/>
        <v>9.7850848657820497E-2</v>
      </c>
      <c r="AT159" s="107">
        <f t="shared" si="56"/>
        <v>0.90214915134217943</v>
      </c>
      <c r="AU159" s="103">
        <v>0.118434994072598</v>
      </c>
      <c r="AV159" s="103">
        <f t="shared" si="57"/>
        <v>0.88156500592740206</v>
      </c>
      <c r="AW159" s="103">
        <v>0.16305841675632701</v>
      </c>
      <c r="AX159" s="103">
        <f t="shared" si="58"/>
        <v>0.83694158324367296</v>
      </c>
      <c r="AY159" s="103">
        <v>5.2298095892673403E-2</v>
      </c>
      <c r="AZ159" s="103">
        <f t="shared" si="61"/>
        <v>0.94770190410732658</v>
      </c>
      <c r="BA159" s="103">
        <f t="shared" si="59"/>
        <v>9.8275408127090361E-2</v>
      </c>
      <c r="BB159" s="103">
        <f t="shared" si="59"/>
        <v>0.90172459187290976</v>
      </c>
      <c r="BC159" s="102">
        <v>0.11449201787836499</v>
      </c>
      <c r="BD159" s="102">
        <f t="shared" si="48"/>
        <v>0.88550798212163495</v>
      </c>
      <c r="BE159" s="102">
        <v>0.16232056594941999</v>
      </c>
      <c r="BF159" s="102">
        <f t="shared" si="48"/>
        <v>0.83767943405057999</v>
      </c>
      <c r="BG159" s="102">
        <v>5.1422905531977703E-2</v>
      </c>
      <c r="BH159" s="102">
        <f t="shared" si="52"/>
        <v>0.9485770944680223</v>
      </c>
      <c r="BI159" s="102">
        <v>9.6480792255369485E-2</v>
      </c>
      <c r="BJ159" s="102">
        <v>0.90351920774463057</v>
      </c>
      <c r="BK159" s="103">
        <v>0.112521065798055</v>
      </c>
      <c r="BL159" s="103">
        <f t="shared" si="53"/>
        <v>0.88747893420194501</v>
      </c>
      <c r="BM159" s="103">
        <v>0.15932399250551099</v>
      </c>
      <c r="BN159" s="103">
        <f t="shared" si="54"/>
        <v>0.84067600749448901</v>
      </c>
      <c r="BO159" s="103">
        <v>4.9613950640962599E-2</v>
      </c>
      <c r="BP159" s="103">
        <f t="shared" si="55"/>
        <v>0.95038604935903737</v>
      </c>
      <c r="BQ159" s="103">
        <v>9.4348465968507378E-2</v>
      </c>
      <c r="BR159" s="103">
        <f t="shared" si="60"/>
        <v>0.90565153403149257</v>
      </c>
      <c r="BS159" s="108">
        <v>0.58586870907185307</v>
      </c>
      <c r="BT159" s="102">
        <v>0.41413129092814699</v>
      </c>
      <c r="BU159" s="91"/>
      <c r="BV159" s="86">
        <v>139</v>
      </c>
      <c r="BW159" s="124">
        <v>0.88200000000000001</v>
      </c>
      <c r="BX159" s="124">
        <v>0.11799999999999999</v>
      </c>
      <c r="BY159" s="124">
        <v>0.872</v>
      </c>
      <c r="BZ159" s="124">
        <v>0.128</v>
      </c>
      <c r="CA159" s="124">
        <v>0.877</v>
      </c>
      <c r="CB159" s="124">
        <v>0.123</v>
      </c>
      <c r="CC159" s="123">
        <v>0.84499999999999997</v>
      </c>
      <c r="CD159" s="123">
        <v>0.155</v>
      </c>
      <c r="CE159" s="123">
        <v>0.82</v>
      </c>
      <c r="CF159" s="123">
        <v>0.18</v>
      </c>
      <c r="CG159" s="123">
        <v>0.83199999999999996</v>
      </c>
      <c r="CH159" s="123">
        <v>0.16800000000000001</v>
      </c>
      <c r="CI159" s="1"/>
      <c r="CJ159" s="1"/>
      <c r="CK159" s="1"/>
      <c r="CL159" s="1"/>
      <c r="CM159" s="1"/>
      <c r="CN159" s="1"/>
      <c r="CP159" s="39"/>
      <c r="CR159" s="39"/>
      <c r="CS159" s="92"/>
      <c r="CT159" s="92"/>
    </row>
    <row r="160" spans="38:98" x14ac:dyDescent="0.25">
      <c r="AL160" s="104">
        <v>140</v>
      </c>
      <c r="AM160" s="102">
        <v>0.11699999999998</v>
      </c>
      <c r="AN160" s="102">
        <f t="shared" si="49"/>
        <v>0.88300000000001999</v>
      </c>
      <c r="AO160" s="102">
        <v>0.17100000000003299</v>
      </c>
      <c r="AP160" s="102">
        <f t="shared" si="50"/>
        <v>0.82899999999996699</v>
      </c>
      <c r="AQ160" s="102">
        <v>4.93999999999973E-2</v>
      </c>
      <c r="AR160" s="102">
        <f t="shared" si="51"/>
        <v>0.95060000000000267</v>
      </c>
      <c r="AS160" s="102">
        <f t="shared" si="56"/>
        <v>9.8324000000000147E-2</v>
      </c>
      <c r="AT160" s="107">
        <f t="shared" si="56"/>
        <v>0.90167599999999981</v>
      </c>
      <c r="AU160" s="103">
        <v>0.11898055022868</v>
      </c>
      <c r="AV160" s="103">
        <f t="shared" si="57"/>
        <v>0.88101944977131996</v>
      </c>
      <c r="AW160" s="103">
        <v>0.16376148553320499</v>
      </c>
      <c r="AX160" s="103">
        <f t="shared" si="58"/>
        <v>0.83623851446679498</v>
      </c>
      <c r="AY160" s="103">
        <v>5.26832644775918E-2</v>
      </c>
      <c r="AZ160" s="103">
        <f t="shared" si="61"/>
        <v>0.94731673552240825</v>
      </c>
      <c r="BA160" s="103">
        <f t="shared" si="59"/>
        <v>9.878341390322018E-2</v>
      </c>
      <c r="BB160" s="103">
        <f t="shared" si="59"/>
        <v>0.90121658609677979</v>
      </c>
      <c r="BC160" s="102">
        <v>0.11500000000003401</v>
      </c>
      <c r="BD160" s="102">
        <f t="shared" si="48"/>
        <v>0.88499999999996604</v>
      </c>
      <c r="BE160" s="102">
        <v>0.163000000000002</v>
      </c>
      <c r="BF160" s="102">
        <f t="shared" si="48"/>
        <v>0.83699999999999797</v>
      </c>
      <c r="BG160" s="102">
        <v>5.18035153452093E-2</v>
      </c>
      <c r="BH160" s="102">
        <f t="shared" si="52"/>
        <v>0.94819648465479067</v>
      </c>
      <c r="BI160" s="102">
        <v>9.6969617058807273E-2</v>
      </c>
      <c r="BJ160" s="102">
        <v>0.90303038294119276</v>
      </c>
      <c r="BK160" s="103">
        <v>0.11299999999999299</v>
      </c>
      <c r="BL160" s="103">
        <f t="shared" si="53"/>
        <v>0.88700000000000701</v>
      </c>
      <c r="BM160" s="103">
        <v>0.16</v>
      </c>
      <c r="BN160" s="103">
        <f t="shared" si="54"/>
        <v>0.84</v>
      </c>
      <c r="BO160" s="103">
        <v>4.9999999999891E-2</v>
      </c>
      <c r="BP160" s="103">
        <f t="shared" si="55"/>
        <v>0.95000000000010898</v>
      </c>
      <c r="BQ160" s="103">
        <v>9.4829999999947678E-2</v>
      </c>
      <c r="BR160" s="103">
        <f t="shared" si="60"/>
        <v>0.90517000000005232</v>
      </c>
      <c r="BS160" s="108">
        <v>0.58799999999999808</v>
      </c>
      <c r="BT160" s="102">
        <v>0.41200000000000198</v>
      </c>
      <c r="BU160" s="91"/>
      <c r="BV160" s="86">
        <v>140</v>
      </c>
      <c r="BW160" s="124">
        <v>0.88300000000000001</v>
      </c>
      <c r="BX160" s="124">
        <v>0.11700000000000001</v>
      </c>
      <c r="BY160" s="124">
        <v>0.873</v>
      </c>
      <c r="BZ160" s="124">
        <v>0.127</v>
      </c>
      <c r="CA160" s="124">
        <v>0.878</v>
      </c>
      <c r="CB160" s="124">
        <v>0.122</v>
      </c>
      <c r="CC160" s="123">
        <v>0.84599999999999997</v>
      </c>
      <c r="CD160" s="123">
        <v>0.154</v>
      </c>
      <c r="CE160" s="123">
        <v>0.82199999999999995</v>
      </c>
      <c r="CF160" s="123">
        <v>0.17799999999999999</v>
      </c>
      <c r="CG160" s="123">
        <v>0.83299999999999996</v>
      </c>
      <c r="CH160" s="123">
        <v>0.16600000000000001</v>
      </c>
      <c r="CI160" s="1"/>
      <c r="CJ160" s="1"/>
      <c r="CK160" s="1"/>
      <c r="CL160" s="1"/>
      <c r="CM160" s="1"/>
      <c r="CN160" s="1"/>
      <c r="CP160" s="39"/>
      <c r="CR160" s="39"/>
      <c r="CS160" s="92"/>
      <c r="CT160" s="92"/>
    </row>
    <row r="161" spans="38:98" x14ac:dyDescent="0.25">
      <c r="AL161" s="104">
        <v>141</v>
      </c>
      <c r="AM161" s="102">
        <v>0.117526633916225</v>
      </c>
      <c r="AN161" s="102">
        <f t="shared" si="49"/>
        <v>0.88247336608377502</v>
      </c>
      <c r="AO161" s="102">
        <v>0.17164972310259</v>
      </c>
      <c r="AP161" s="102">
        <f t="shared" si="50"/>
        <v>0.82835027689741003</v>
      </c>
      <c r="AQ161" s="102">
        <v>4.9746898519381702E-2</v>
      </c>
      <c r="AR161" s="102">
        <f t="shared" si="51"/>
        <v>0.95025310148061826</v>
      </c>
      <c r="AS161" s="102">
        <f t="shared" si="56"/>
        <v>9.8796266146541023E-2</v>
      </c>
      <c r="AT161" s="107">
        <f t="shared" si="56"/>
        <v>0.90120373385345898</v>
      </c>
      <c r="AU161" s="103">
        <v>0.119525203633619</v>
      </c>
      <c r="AV161" s="103">
        <f t="shared" si="57"/>
        <v>0.88047479636638104</v>
      </c>
      <c r="AW161" s="103">
        <v>0.164461996882417</v>
      </c>
      <c r="AX161" s="103">
        <f t="shared" si="58"/>
        <v>0.83553800311758297</v>
      </c>
      <c r="AY161" s="103">
        <v>5.3068452901996403E-2</v>
      </c>
      <c r="AZ161" s="103">
        <f t="shared" si="61"/>
        <v>0.94693154709800365</v>
      </c>
      <c r="BA161" s="103">
        <f t="shared" si="59"/>
        <v>9.9290560744296152E-2</v>
      </c>
      <c r="BB161" s="103">
        <f t="shared" si="59"/>
        <v>0.9007094392557039</v>
      </c>
      <c r="BC161" s="102">
        <v>0.115508798019788</v>
      </c>
      <c r="BD161" s="102">
        <f t="shared" si="48"/>
        <v>0.88449120198021203</v>
      </c>
      <c r="BE161" s="102">
        <v>0.163677019268477</v>
      </c>
      <c r="BF161" s="102">
        <f t="shared" si="48"/>
        <v>0.836322980731523</v>
      </c>
      <c r="BG161" s="102">
        <v>5.2184280165153203E-2</v>
      </c>
      <c r="BH161" s="102">
        <f t="shared" si="52"/>
        <v>0.9478157198348468</v>
      </c>
      <c r="BI161" s="102">
        <v>9.7458210693854463E-2</v>
      </c>
      <c r="BJ161" s="102">
        <v>0.90254178930614559</v>
      </c>
      <c r="BK161" s="103">
        <v>0.11347446430910101</v>
      </c>
      <c r="BL161" s="103">
        <f t="shared" si="53"/>
        <v>0.88652553569089898</v>
      </c>
      <c r="BM161" s="103">
        <v>0.16067350340102701</v>
      </c>
      <c r="BN161" s="103">
        <f t="shared" si="54"/>
        <v>0.83932649659897296</v>
      </c>
      <c r="BO161" s="103">
        <v>5.0381013583636503E-2</v>
      </c>
      <c r="BP161" s="103">
        <f t="shared" si="55"/>
        <v>0.94961898641636355</v>
      </c>
      <c r="BQ161" s="103">
        <v>9.5307255966530335E-2</v>
      </c>
      <c r="BR161" s="103">
        <f t="shared" si="60"/>
        <v>0.90469274403346978</v>
      </c>
      <c r="BS161" s="108">
        <v>0.590113477952248</v>
      </c>
      <c r="BT161" s="102">
        <v>0.409886522047752</v>
      </c>
      <c r="BU161" s="91"/>
      <c r="BV161" s="86">
        <v>141</v>
      </c>
      <c r="BW161" s="124">
        <v>0.88300000000000001</v>
      </c>
      <c r="BX161" s="124">
        <v>0.11700000000000001</v>
      </c>
      <c r="BY161" s="124">
        <v>0.874</v>
      </c>
      <c r="BZ161" s="124">
        <v>0.126</v>
      </c>
      <c r="CA161" s="124">
        <v>0.879</v>
      </c>
      <c r="CB161" s="124">
        <v>0.121</v>
      </c>
      <c r="CC161" s="123">
        <v>0.84699999999999998</v>
      </c>
      <c r="CD161" s="123">
        <v>0.153</v>
      </c>
      <c r="CE161" s="123">
        <v>0.82299999999999995</v>
      </c>
      <c r="CF161" s="123">
        <v>0.17699999999999999</v>
      </c>
      <c r="CG161" s="123">
        <v>0.83499999999999996</v>
      </c>
      <c r="CH161" s="123">
        <v>0.16500000000000001</v>
      </c>
      <c r="CI161" s="1"/>
      <c r="CJ161" s="1"/>
      <c r="CK161" s="1"/>
      <c r="CL161" s="1"/>
      <c r="CM161" s="1"/>
      <c r="CN161" s="1"/>
      <c r="CP161" s="39"/>
      <c r="CR161" s="39"/>
      <c r="CS161" s="92"/>
      <c r="CT161" s="92"/>
    </row>
    <row r="162" spans="38:98" x14ac:dyDescent="0.25">
      <c r="AL162" s="104">
        <v>142</v>
      </c>
      <c r="AM162" s="102">
        <v>0.11804793736437801</v>
      </c>
      <c r="AN162" s="102">
        <f t="shared" si="49"/>
        <v>0.88195206263562198</v>
      </c>
      <c r="AO162" s="102">
        <v>0.17230397586228399</v>
      </c>
      <c r="AP162" s="102">
        <f t="shared" si="50"/>
        <v>0.82769602413771604</v>
      </c>
      <c r="AQ162" s="102">
        <v>5.0093179144324103E-2</v>
      </c>
      <c r="AR162" s="102">
        <f t="shared" si="51"/>
        <v>0.9499068208556759</v>
      </c>
      <c r="AS162" s="102">
        <f t="shared" si="56"/>
        <v>9.9267637437671585E-2</v>
      </c>
      <c r="AT162" s="107">
        <f t="shared" si="56"/>
        <v>0.90073236256232847</v>
      </c>
      <c r="AU162" s="103">
        <v>0.120068952711768</v>
      </c>
      <c r="AV162" s="103">
        <f t="shared" si="57"/>
        <v>0.87993104728823202</v>
      </c>
      <c r="AW162" s="103">
        <v>0.16515996147970599</v>
      </c>
      <c r="AX162" s="103">
        <f t="shared" si="58"/>
        <v>0.83484003852029398</v>
      </c>
      <c r="AY162" s="103">
        <v>5.3453659399834201E-2</v>
      </c>
      <c r="AZ162" s="103">
        <f t="shared" si="61"/>
        <v>0.94654634060016585</v>
      </c>
      <c r="BA162" s="103">
        <f t="shared" si="59"/>
        <v>9.9796849804904192E-2</v>
      </c>
      <c r="BB162" s="103">
        <f t="shared" si="59"/>
        <v>0.90020315019509578</v>
      </c>
      <c r="BC162" s="102">
        <v>0.116018199887139</v>
      </c>
      <c r="BD162" s="102">
        <f t="shared" si="48"/>
        <v>0.88398180011286098</v>
      </c>
      <c r="BE162" s="102">
        <v>0.16435156626334499</v>
      </c>
      <c r="BF162" s="102">
        <f t="shared" si="48"/>
        <v>0.83564843373665498</v>
      </c>
      <c r="BG162" s="102">
        <v>5.25652015085794E-2</v>
      </c>
      <c r="BH162" s="102">
        <f t="shared" si="52"/>
        <v>0.94743479849142065</v>
      </c>
      <c r="BI162" s="102">
        <v>9.794649489952896E-2</v>
      </c>
      <c r="BJ162" s="102">
        <v>0.902053505100471</v>
      </c>
      <c r="BK162" s="103">
        <v>0.113944640529806</v>
      </c>
      <c r="BL162" s="103">
        <f t="shared" si="53"/>
        <v>0.88605535947019398</v>
      </c>
      <c r="BM162" s="103">
        <v>0.16134450681696</v>
      </c>
      <c r="BN162" s="103">
        <f t="shared" si="54"/>
        <v>0.83865549318304</v>
      </c>
      <c r="BO162" s="103">
        <v>5.0757130023100401E-2</v>
      </c>
      <c r="BP162" s="103">
        <f t="shared" si="55"/>
        <v>0.94924286997689955</v>
      </c>
      <c r="BQ162" s="103">
        <v>9.5780354942766849E-2</v>
      </c>
      <c r="BR162" s="103">
        <f t="shared" si="60"/>
        <v>0.90421964505723318</v>
      </c>
      <c r="BS162" s="108">
        <v>0.59220921520516101</v>
      </c>
      <c r="BT162" s="102">
        <v>0.40779078479483899</v>
      </c>
      <c r="BU162" s="91"/>
      <c r="BV162" s="86">
        <v>142</v>
      </c>
      <c r="BW162" s="124">
        <v>0.88400000000000001</v>
      </c>
      <c r="BX162" s="124">
        <v>0.11600000000000001</v>
      </c>
      <c r="BY162" s="124">
        <v>0.875</v>
      </c>
      <c r="BZ162" s="124">
        <v>0.125</v>
      </c>
      <c r="CA162" s="124">
        <v>0.879</v>
      </c>
      <c r="CB162" s="124">
        <v>0.121</v>
      </c>
      <c r="CC162" s="123">
        <v>0.84799999999999998</v>
      </c>
      <c r="CD162" s="123">
        <v>0.152</v>
      </c>
      <c r="CE162" s="123">
        <v>0.82399999999999995</v>
      </c>
      <c r="CF162" s="123">
        <v>0.17599999999999999</v>
      </c>
      <c r="CG162" s="123">
        <v>0.83599999999999997</v>
      </c>
      <c r="CH162" s="123">
        <v>0.16400000000000001</v>
      </c>
      <c r="CI162" s="1"/>
      <c r="CJ162" s="1"/>
      <c r="CK162" s="1"/>
      <c r="CL162" s="1"/>
      <c r="CM162" s="1"/>
      <c r="CN162" s="1"/>
      <c r="CP162" s="39"/>
      <c r="CR162" s="39"/>
      <c r="CS162" s="92"/>
      <c r="CT162" s="92"/>
    </row>
    <row r="163" spans="38:98" x14ac:dyDescent="0.25">
      <c r="AL163" s="104">
        <v>143</v>
      </c>
      <c r="AM163" s="102">
        <v>0.11856433149409799</v>
      </c>
      <c r="AN163" s="102">
        <f t="shared" si="49"/>
        <v>0.88143566850590205</v>
      </c>
      <c r="AO163" s="102">
        <v>0.17296200819410701</v>
      </c>
      <c r="AP163" s="102">
        <f t="shared" si="50"/>
        <v>0.82703799180589299</v>
      </c>
      <c r="AQ163" s="102">
        <v>5.0438911549873802E-2</v>
      </c>
      <c r="AR163" s="102">
        <f t="shared" si="51"/>
        <v>0.94956108845012621</v>
      </c>
      <c r="AS163" s="102">
        <f t="shared" si="56"/>
        <v>9.9738103960756941E-2</v>
      </c>
      <c r="AT163" s="107">
        <f t="shared" si="56"/>
        <v>0.90026189603924311</v>
      </c>
      <c r="AU163" s="103">
        <v>0.12061179588748</v>
      </c>
      <c r="AV163" s="103">
        <f t="shared" si="57"/>
        <v>0.87938820411252006</v>
      </c>
      <c r="AW163" s="103">
        <v>0.165855390000817</v>
      </c>
      <c r="AX163" s="103">
        <f t="shared" si="58"/>
        <v>0.83414460999918294</v>
      </c>
      <c r="AY163" s="103">
        <v>5.3838882205052299E-2</v>
      </c>
      <c r="AZ163" s="103">
        <f t="shared" si="61"/>
        <v>0.94616111779494771</v>
      </c>
      <c r="BA163" s="103">
        <f t="shared" si="59"/>
        <v>0.10030228223963077</v>
      </c>
      <c r="BB163" s="103">
        <f t="shared" si="59"/>
        <v>0.89969771776036933</v>
      </c>
      <c r="BC163" s="102">
        <v>0.116527950609599</v>
      </c>
      <c r="BD163" s="102">
        <f t="shared" si="48"/>
        <v>0.88347204939040103</v>
      </c>
      <c r="BE163" s="102">
        <v>0.165023579007952</v>
      </c>
      <c r="BF163" s="102">
        <f t="shared" si="48"/>
        <v>0.83497642099204805</v>
      </c>
      <c r="BG163" s="102">
        <v>5.29462811120354E-2</v>
      </c>
      <c r="BH163" s="102">
        <f t="shared" si="52"/>
        <v>0.94705371888796464</v>
      </c>
      <c r="BI163" s="102">
        <v>9.8434377172340937E-2</v>
      </c>
      <c r="BJ163" s="102">
        <v>0.90156562282765917</v>
      </c>
      <c r="BK163" s="103">
        <v>0.114410814145103</v>
      </c>
      <c r="BL163" s="103">
        <f t="shared" si="53"/>
        <v>0.88558918585489699</v>
      </c>
      <c r="BM163" s="103">
        <v>0.16201301457161299</v>
      </c>
      <c r="BN163" s="103">
        <f t="shared" si="54"/>
        <v>0.83798698542838701</v>
      </c>
      <c r="BO163" s="103">
        <v>5.1128621411036003E-2</v>
      </c>
      <c r="BP163" s="103">
        <f t="shared" si="55"/>
        <v>0.94887137858896398</v>
      </c>
      <c r="BQ163" s="103">
        <v>9.6249511585529496E-2</v>
      </c>
      <c r="BR163" s="103">
        <f t="shared" si="60"/>
        <v>0.90375048841447048</v>
      </c>
      <c r="BS163" s="108">
        <v>0.59428730050770895</v>
      </c>
      <c r="BT163" s="102">
        <v>0.405712699492291</v>
      </c>
      <c r="BU163" s="91"/>
      <c r="BV163" s="86">
        <v>143</v>
      </c>
      <c r="BW163" s="124">
        <v>0.88500000000000001</v>
      </c>
      <c r="BX163" s="124">
        <v>0.115</v>
      </c>
      <c r="BY163" s="124">
        <v>0.876</v>
      </c>
      <c r="BZ163" s="124">
        <v>0.124</v>
      </c>
      <c r="CA163" s="124">
        <v>0.88</v>
      </c>
      <c r="CB163" s="124">
        <v>0.12</v>
      </c>
      <c r="CC163" s="123">
        <v>0.84899999999999998</v>
      </c>
      <c r="CD163" s="123">
        <v>0.151</v>
      </c>
      <c r="CE163" s="123">
        <v>0.82499999999999996</v>
      </c>
      <c r="CF163" s="123">
        <v>0.17499999999999999</v>
      </c>
      <c r="CG163" s="123">
        <v>0.83699999999999997</v>
      </c>
      <c r="CH163" s="123">
        <v>0.16300000000000001</v>
      </c>
      <c r="CI163" s="1"/>
      <c r="CJ163" s="1"/>
      <c r="CK163" s="1"/>
      <c r="CL163" s="1"/>
      <c r="CM163" s="1"/>
      <c r="CN163" s="1"/>
      <c r="CP163" s="39"/>
      <c r="CR163" s="39"/>
      <c r="CS163" s="92"/>
      <c r="CT163" s="92"/>
    </row>
    <row r="164" spans="38:98" x14ac:dyDescent="0.25">
      <c r="AL164" s="104">
        <v>144</v>
      </c>
      <c r="AM164" s="102">
        <v>0.119076237455045</v>
      </c>
      <c r="AN164" s="102">
        <f t="shared" si="49"/>
        <v>0.88092376254495497</v>
      </c>
      <c r="AO164" s="102">
        <v>0.17362307001305299</v>
      </c>
      <c r="AP164" s="102">
        <f t="shared" si="50"/>
        <v>0.82637692998694701</v>
      </c>
      <c r="AQ164" s="102">
        <v>5.0784165411080197E-2</v>
      </c>
      <c r="AR164" s="102">
        <f t="shared" si="51"/>
        <v>0.94921583458891978</v>
      </c>
      <c r="AS164" s="102">
        <f t="shared" si="56"/>
        <v>0.10020765580316304</v>
      </c>
      <c r="AT164" s="107">
        <f t="shared" si="56"/>
        <v>0.89979234419683696</v>
      </c>
      <c r="AU164" s="103">
        <v>0.121153731585109</v>
      </c>
      <c r="AV164" s="103">
        <f t="shared" si="57"/>
        <v>0.878846268414891</v>
      </c>
      <c r="AW164" s="103">
        <v>0.166548293121493</v>
      </c>
      <c r="AX164" s="103">
        <f t="shared" si="58"/>
        <v>0.833451706878507</v>
      </c>
      <c r="AY164" s="103">
        <v>5.4224119551597602E-2</v>
      </c>
      <c r="AZ164" s="103">
        <f t="shared" si="61"/>
        <v>0.94577588044840244</v>
      </c>
      <c r="BA164" s="103">
        <f t="shared" si="59"/>
        <v>0.10080685920306209</v>
      </c>
      <c r="BB164" s="103">
        <f t="shared" si="59"/>
        <v>0.89919314079693802</v>
      </c>
      <c r="BC164" s="102">
        <v>0.117037795194676</v>
      </c>
      <c r="BD164" s="102">
        <f t="shared" si="48"/>
        <v>0.88296220480532406</v>
      </c>
      <c r="BE164" s="102">
        <v>0.16569299552564701</v>
      </c>
      <c r="BF164" s="102">
        <f t="shared" si="48"/>
        <v>0.83430700447435302</v>
      </c>
      <c r="BG164" s="102">
        <v>5.3327520712068602E-2</v>
      </c>
      <c r="BH164" s="102">
        <f t="shared" si="52"/>
        <v>0.94667247928793141</v>
      </c>
      <c r="BI164" s="102">
        <v>9.8921765008799928E-2</v>
      </c>
      <c r="BJ164" s="102">
        <v>0.9010782349912001</v>
      </c>
      <c r="BK164" s="103">
        <v>0.114873270637986</v>
      </c>
      <c r="BL164" s="103">
        <f t="shared" si="53"/>
        <v>0.88512672936201398</v>
      </c>
      <c r="BM164" s="103">
        <v>0.16267903098879899</v>
      </c>
      <c r="BN164" s="103">
        <f t="shared" si="54"/>
        <v>0.83732096901120101</v>
      </c>
      <c r="BO164" s="103">
        <v>5.1495759840196699E-2</v>
      </c>
      <c r="BP164" s="103">
        <f t="shared" si="55"/>
        <v>0.94850424015980328</v>
      </c>
      <c r="BQ164" s="103">
        <v>9.6714940551689915E-2</v>
      </c>
      <c r="BR164" s="103">
        <f t="shared" si="60"/>
        <v>0.90328505944831017</v>
      </c>
      <c r="BS164" s="108">
        <v>0.59634782260886599</v>
      </c>
      <c r="BT164" s="102">
        <v>0.40365217739113401</v>
      </c>
      <c r="BU164" s="91"/>
      <c r="BV164" s="86">
        <v>144</v>
      </c>
      <c r="BW164" s="124">
        <v>0.88600000000000001</v>
      </c>
      <c r="BX164" s="124">
        <v>0.114</v>
      </c>
      <c r="BY164" s="124">
        <v>0.877</v>
      </c>
      <c r="BZ164" s="124">
        <v>0.123</v>
      </c>
      <c r="CA164" s="124">
        <v>0.88100000000000001</v>
      </c>
      <c r="CB164" s="124">
        <v>0.11899999999999999</v>
      </c>
      <c r="CC164" s="123">
        <v>0.85</v>
      </c>
      <c r="CD164" s="123">
        <v>0.15</v>
      </c>
      <c r="CE164" s="123">
        <v>0.82599999999999996</v>
      </c>
      <c r="CF164" s="123">
        <v>0.17399999999999999</v>
      </c>
      <c r="CG164" s="123">
        <v>0.83799999999999997</v>
      </c>
      <c r="CH164" s="123">
        <v>0.16200000000000001</v>
      </c>
      <c r="CI164" s="1"/>
      <c r="CJ164" s="1"/>
      <c r="CK164" s="1"/>
      <c r="CL164" s="1"/>
      <c r="CM164" s="1"/>
      <c r="CN164" s="1"/>
      <c r="CP164" s="39"/>
      <c r="CR164" s="39"/>
      <c r="CS164" s="92"/>
      <c r="CT164" s="92"/>
    </row>
    <row r="165" spans="38:98" x14ac:dyDescent="0.25">
      <c r="AL165" s="104">
        <v>145</v>
      </c>
      <c r="AM165" s="102">
        <v>0.119584076396881</v>
      </c>
      <c r="AN165" s="102">
        <f t="shared" si="49"/>
        <v>0.88041592360311904</v>
      </c>
      <c r="AO165" s="102">
        <v>0.17428641123411701</v>
      </c>
      <c r="AP165" s="102">
        <f t="shared" si="50"/>
        <v>0.82571358876588297</v>
      </c>
      <c r="AQ165" s="102">
        <v>5.11290104029926E-2</v>
      </c>
      <c r="AR165" s="102">
        <f t="shared" si="51"/>
        <v>0.94887098959700744</v>
      </c>
      <c r="AS165" s="102">
        <f t="shared" si="56"/>
        <v>0.10067628305225662</v>
      </c>
      <c r="AT165" s="107">
        <f t="shared" si="56"/>
        <v>0.89932371694774349</v>
      </c>
      <c r="AU165" s="103">
        <v>0.12169475822900699</v>
      </c>
      <c r="AV165" s="103">
        <f t="shared" si="57"/>
        <v>0.87830524177099301</v>
      </c>
      <c r="AW165" s="103">
        <v>0.16723868151747801</v>
      </c>
      <c r="AX165" s="103">
        <f t="shared" si="58"/>
        <v>0.83276131848252199</v>
      </c>
      <c r="AY165" s="103">
        <v>5.4609369673417299E-2</v>
      </c>
      <c r="AZ165" s="103">
        <f t="shared" si="61"/>
        <v>0.94539063032658266</v>
      </c>
      <c r="BA165" s="103">
        <f t="shared" si="59"/>
        <v>0.10131058184978407</v>
      </c>
      <c r="BB165" s="103">
        <f t="shared" si="59"/>
        <v>0.89868941815021586</v>
      </c>
      <c r="BC165" s="102">
        <v>0.11754747864988099</v>
      </c>
      <c r="BD165" s="102">
        <f t="shared" ref="BD165:BF228" si="62">1-BC165</f>
        <v>0.88245252135011898</v>
      </c>
      <c r="BE165" s="102">
        <v>0.166359753839776</v>
      </c>
      <c r="BF165" s="102">
        <f t="shared" si="62"/>
        <v>0.83364024616022403</v>
      </c>
      <c r="BG165" s="102">
        <v>5.3708922045226502E-2</v>
      </c>
      <c r="BH165" s="102">
        <f t="shared" si="52"/>
        <v>0.94629107795477352</v>
      </c>
      <c r="BI165" s="102">
        <v>9.9408565905415788E-2</v>
      </c>
      <c r="BJ165" s="102">
        <v>0.9005914340945842</v>
      </c>
      <c r="BK165" s="103">
        <v>0.11533229549145101</v>
      </c>
      <c r="BL165" s="103">
        <f t="shared" si="53"/>
        <v>0.88466770450854904</v>
      </c>
      <c r="BM165" s="103">
        <v>0.163342560392332</v>
      </c>
      <c r="BN165" s="103">
        <f t="shared" si="54"/>
        <v>0.83665743960766803</v>
      </c>
      <c r="BO165" s="103">
        <v>5.1858817403335498E-2</v>
      </c>
      <c r="BP165" s="103">
        <f t="shared" si="55"/>
        <v>0.94814118259666447</v>
      </c>
      <c r="BQ165" s="103">
        <v>9.7176856498120495E-2</v>
      </c>
      <c r="BR165" s="103">
        <f t="shared" si="60"/>
        <v>0.90282314350187953</v>
      </c>
      <c r="BS165" s="108">
        <v>0.59839087025760396</v>
      </c>
      <c r="BT165" s="102">
        <v>0.40160912974239599</v>
      </c>
      <c r="BU165" s="91"/>
      <c r="BV165" s="86">
        <v>145</v>
      </c>
      <c r="BW165" s="124">
        <v>0.88600000000000001</v>
      </c>
      <c r="BX165" s="124">
        <v>0.114</v>
      </c>
      <c r="BY165" s="124">
        <v>0.878</v>
      </c>
      <c r="BZ165" s="124">
        <v>0.122</v>
      </c>
      <c r="CA165" s="124">
        <v>0.88200000000000001</v>
      </c>
      <c r="CB165" s="124">
        <v>0.11799999999999999</v>
      </c>
      <c r="CC165" s="123">
        <v>0.85099999999999998</v>
      </c>
      <c r="CD165" s="123">
        <v>0.14899999999999999</v>
      </c>
      <c r="CE165" s="123">
        <v>0.82799999999999996</v>
      </c>
      <c r="CF165" s="123">
        <v>0.17199999999999999</v>
      </c>
      <c r="CG165" s="123">
        <v>0.83899999999999997</v>
      </c>
      <c r="CH165" s="123">
        <v>0.161</v>
      </c>
      <c r="CI165" s="1"/>
      <c r="CJ165" s="1"/>
      <c r="CK165" s="1"/>
      <c r="CL165" s="1"/>
      <c r="CM165" s="1"/>
      <c r="CN165" s="1"/>
      <c r="CP165" s="39"/>
      <c r="CR165" s="39"/>
      <c r="CS165" s="92"/>
      <c r="CT165" s="92"/>
    </row>
    <row r="166" spans="38:98" x14ac:dyDescent="0.25">
      <c r="AL166" s="104">
        <v>146</v>
      </c>
      <c r="AM166" s="102">
        <v>0.120088269469265</v>
      </c>
      <c r="AN166" s="102">
        <f t="shared" si="49"/>
        <v>0.87991173053073501</v>
      </c>
      <c r="AO166" s="102">
        <v>0.17495128177229199</v>
      </c>
      <c r="AP166" s="102">
        <f t="shared" si="50"/>
        <v>0.82504871822770798</v>
      </c>
      <c r="AQ166" s="102">
        <v>5.1473516200660603E-2</v>
      </c>
      <c r="AR166" s="102">
        <f t="shared" si="51"/>
        <v>0.94852648379933935</v>
      </c>
      <c r="AS166" s="102">
        <f t="shared" si="56"/>
        <v>0.10114397579540318</v>
      </c>
      <c r="AT166" s="107">
        <f t="shared" si="56"/>
        <v>0.89885602420459687</v>
      </c>
      <c r="AU166" s="103">
        <v>0.122234874243527</v>
      </c>
      <c r="AV166" s="103">
        <f t="shared" si="57"/>
        <v>0.87776512575647303</v>
      </c>
      <c r="AW166" s="103">
        <v>0.16792656586451499</v>
      </c>
      <c r="AX166" s="103">
        <f t="shared" si="58"/>
        <v>0.83207343413548496</v>
      </c>
      <c r="AY166" s="103">
        <v>5.4994630804458301E-2</v>
      </c>
      <c r="AZ166" s="103">
        <f t="shared" si="61"/>
        <v>0.94500536919554168</v>
      </c>
      <c r="BA166" s="103">
        <f t="shared" si="59"/>
        <v>0.10181345133438263</v>
      </c>
      <c r="BB166" s="103">
        <f t="shared" si="59"/>
        <v>0.89818654866561742</v>
      </c>
      <c r="BC166" s="102">
        <v>0.118056745982723</v>
      </c>
      <c r="BD166" s="102">
        <f t="shared" si="62"/>
        <v>0.88194325401727702</v>
      </c>
      <c r="BE166" s="102">
        <v>0.167023791973687</v>
      </c>
      <c r="BF166" s="102">
        <f t="shared" si="62"/>
        <v>0.832976208026313</v>
      </c>
      <c r="BG166" s="102">
        <v>5.4090486848056701E-2</v>
      </c>
      <c r="BH166" s="102">
        <f t="shared" si="52"/>
        <v>0.94590951315194327</v>
      </c>
      <c r="BI166" s="102">
        <v>9.9894687358698234E-2</v>
      </c>
      <c r="BJ166" s="102">
        <v>0.90010531264130189</v>
      </c>
      <c r="BK166" s="103">
        <v>0.11578817418849301</v>
      </c>
      <c r="BL166" s="103">
        <f t="shared" si="53"/>
        <v>0.88421182581150704</v>
      </c>
      <c r="BM166" s="103">
        <v>0.16400360710602499</v>
      </c>
      <c r="BN166" s="103">
        <f t="shared" si="54"/>
        <v>0.83599639289397498</v>
      </c>
      <c r="BO166" s="103">
        <v>5.2218066193205799E-2</v>
      </c>
      <c r="BP166" s="103">
        <f t="shared" si="55"/>
        <v>0.94778193380679421</v>
      </c>
      <c r="BQ166" s="103">
        <v>9.7635474081693263E-2</v>
      </c>
      <c r="BR166" s="103">
        <f t="shared" si="60"/>
        <v>0.90236452591830685</v>
      </c>
      <c r="BS166" s="108">
        <v>0.60041653220289604</v>
      </c>
      <c r="BT166" s="102">
        <v>0.39958346779710402</v>
      </c>
      <c r="BU166" s="91"/>
      <c r="BV166" s="86">
        <v>146</v>
      </c>
      <c r="BW166" s="124">
        <v>0.88700000000000001</v>
      </c>
      <c r="BX166" s="124">
        <v>0.113</v>
      </c>
      <c r="BY166" s="124">
        <v>0.878</v>
      </c>
      <c r="BZ166" s="124">
        <v>0.122</v>
      </c>
      <c r="CA166" s="124">
        <v>0.88300000000000001</v>
      </c>
      <c r="CB166" s="124">
        <v>0.11700000000000001</v>
      </c>
      <c r="CC166" s="123">
        <v>0.85199999999999998</v>
      </c>
      <c r="CD166" s="123">
        <v>0.14799999999999999</v>
      </c>
      <c r="CE166" s="123">
        <v>0.82899999999999996</v>
      </c>
      <c r="CF166" s="123">
        <v>0.17100000000000001</v>
      </c>
      <c r="CG166" s="123">
        <v>0.84</v>
      </c>
      <c r="CH166" s="123">
        <v>0.16</v>
      </c>
      <c r="CI166" s="1"/>
      <c r="CJ166" s="1"/>
      <c r="CK166" s="1"/>
      <c r="CL166" s="1"/>
      <c r="CM166" s="1"/>
      <c r="CN166" s="1"/>
      <c r="CP166" s="39"/>
      <c r="CR166" s="39"/>
      <c r="CS166" s="92"/>
      <c r="CT166" s="92"/>
    </row>
    <row r="167" spans="38:98" x14ac:dyDescent="0.25">
      <c r="AL167" s="104">
        <v>147</v>
      </c>
      <c r="AM167" s="102">
        <v>0.120589237821857</v>
      </c>
      <c r="AN167" s="102">
        <f t="shared" si="49"/>
        <v>0.87941076217814296</v>
      </c>
      <c r="AO167" s="102">
        <v>0.17561693154257199</v>
      </c>
      <c r="AP167" s="102">
        <f t="shared" si="50"/>
        <v>0.82438306845742804</v>
      </c>
      <c r="AQ167" s="102">
        <v>5.1817752479133498E-2</v>
      </c>
      <c r="AR167" s="102">
        <f t="shared" si="51"/>
        <v>0.94818224752086655</v>
      </c>
      <c r="AS167" s="102">
        <f t="shared" si="56"/>
        <v>0.10161072411996863</v>
      </c>
      <c r="AT167" s="107">
        <f t="shared" si="56"/>
        <v>0.89838927588003137</v>
      </c>
      <c r="AU167" s="103">
        <v>0.122774078053023</v>
      </c>
      <c r="AV167" s="103">
        <f t="shared" si="57"/>
        <v>0.87722592194697702</v>
      </c>
      <c r="AW167" s="103">
        <v>0.16861195683834801</v>
      </c>
      <c r="AX167" s="103">
        <f t="shared" si="58"/>
        <v>0.83138804316165205</v>
      </c>
      <c r="AY167" s="103">
        <v>5.5379901178667701E-2</v>
      </c>
      <c r="AZ167" s="103">
        <f t="shared" si="61"/>
        <v>0.94462009882133224</v>
      </c>
      <c r="BA167" s="103">
        <f t="shared" si="59"/>
        <v>0.10231546881144432</v>
      </c>
      <c r="BB167" s="103">
        <f t="shared" si="59"/>
        <v>0.89768453118855573</v>
      </c>
      <c r="BC167" s="102">
        <v>0.11856534220071201</v>
      </c>
      <c r="BD167" s="102">
        <f t="shared" si="62"/>
        <v>0.88143465779928798</v>
      </c>
      <c r="BE167" s="102">
        <v>0.167685047950727</v>
      </c>
      <c r="BF167" s="102">
        <f t="shared" si="62"/>
        <v>0.83231495204927297</v>
      </c>
      <c r="BG167" s="102">
        <v>5.4472216857106501E-2</v>
      </c>
      <c r="BH167" s="102">
        <f t="shared" si="52"/>
        <v>0.94552778314289354</v>
      </c>
      <c r="BI167" s="102">
        <v>0.10038003686515692</v>
      </c>
      <c r="BJ167" s="102">
        <v>0.89961996313484316</v>
      </c>
      <c r="BK167" s="103">
        <v>0.11624119221210701</v>
      </c>
      <c r="BL167" s="103">
        <f t="shared" si="53"/>
        <v>0.88375880778789295</v>
      </c>
      <c r="BM167" s="103">
        <v>0.16466217545369</v>
      </c>
      <c r="BN167" s="103">
        <f t="shared" si="54"/>
        <v>0.83533782454631</v>
      </c>
      <c r="BO167" s="103">
        <v>5.2573778302560797E-2</v>
      </c>
      <c r="BP167" s="103">
        <f t="shared" si="55"/>
        <v>0.94742622169743917</v>
      </c>
      <c r="BQ167" s="103">
        <v>9.8091007959279844E-2</v>
      </c>
      <c r="BR167" s="103">
        <f t="shared" si="60"/>
        <v>0.90190899204072017</v>
      </c>
      <c r="BS167" s="108">
        <v>0.60242489719371495</v>
      </c>
      <c r="BT167" s="102">
        <v>0.397575102806285</v>
      </c>
      <c r="BU167" s="91"/>
      <c r="BV167" s="86">
        <v>147</v>
      </c>
      <c r="BW167" s="124">
        <v>0.88800000000000001</v>
      </c>
      <c r="BX167" s="124">
        <v>0.112</v>
      </c>
      <c r="BY167" s="124">
        <v>0.879</v>
      </c>
      <c r="BZ167" s="124">
        <v>0.121</v>
      </c>
      <c r="CA167" s="124">
        <v>0.88300000000000001</v>
      </c>
      <c r="CB167" s="124">
        <v>0.11700000000000001</v>
      </c>
      <c r="CC167" s="123">
        <v>0.85299999999999998</v>
      </c>
      <c r="CD167" s="123">
        <v>0.14699999999999999</v>
      </c>
      <c r="CE167" s="123">
        <v>0.83</v>
      </c>
      <c r="CF167" s="123">
        <v>0.17</v>
      </c>
      <c r="CG167" s="123">
        <v>0.84099999999999997</v>
      </c>
      <c r="CH167" s="123">
        <v>0.159</v>
      </c>
      <c r="CI167" s="1"/>
      <c r="CJ167" s="1"/>
      <c r="CK167" s="1"/>
      <c r="CL167" s="1"/>
      <c r="CM167" s="1"/>
      <c r="CN167" s="1"/>
      <c r="CP167" s="39"/>
      <c r="CR167" s="39"/>
      <c r="CS167" s="92"/>
      <c r="CT167" s="92"/>
    </row>
    <row r="168" spans="38:98" x14ac:dyDescent="0.25">
      <c r="AL168" s="104">
        <v>148</v>
      </c>
      <c r="AM168" s="102">
        <v>0.12108740260431899</v>
      </c>
      <c r="AN168" s="102">
        <f t="shared" si="49"/>
        <v>0.87891259739568106</v>
      </c>
      <c r="AO168" s="102">
        <v>0.176282610459951</v>
      </c>
      <c r="AP168" s="102">
        <f t="shared" si="50"/>
        <v>0.82371738954004903</v>
      </c>
      <c r="AQ168" s="102">
        <v>5.2161788913460697E-2</v>
      </c>
      <c r="AR168" s="102">
        <f t="shared" si="51"/>
        <v>0.94783821108653932</v>
      </c>
      <c r="AS168" s="102">
        <f t="shared" si="56"/>
        <v>0.10207651811331954</v>
      </c>
      <c r="AT168" s="107">
        <f t="shared" si="56"/>
        <v>0.89792348188668059</v>
      </c>
      <c r="AU168" s="103">
        <v>0.12331236808184901</v>
      </c>
      <c r="AV168" s="103">
        <f t="shared" si="57"/>
        <v>0.87668763191815102</v>
      </c>
      <c r="AW168" s="103">
        <v>0.169294865114721</v>
      </c>
      <c r="AX168" s="103">
        <f t="shared" si="58"/>
        <v>0.83070513488527897</v>
      </c>
      <c r="AY168" s="103">
        <v>5.5765179029992597E-2</v>
      </c>
      <c r="AZ168" s="103">
        <f t="shared" si="61"/>
        <v>0.94423482097000744</v>
      </c>
      <c r="BA168" s="103">
        <f t="shared" si="59"/>
        <v>0.10281663543555561</v>
      </c>
      <c r="BB168" s="103">
        <f t="shared" si="59"/>
        <v>0.89718336456444447</v>
      </c>
      <c r="BC168" s="102">
        <v>0.119073012311359</v>
      </c>
      <c r="BD168" s="102">
        <f t="shared" si="62"/>
        <v>0.88092698768864097</v>
      </c>
      <c r="BE168" s="102">
        <v>0.16834345979424301</v>
      </c>
      <c r="BF168" s="102">
        <f t="shared" si="62"/>
        <v>0.83165654020575697</v>
      </c>
      <c r="BG168" s="102">
        <v>5.4854113808923403E-2</v>
      </c>
      <c r="BH168" s="102">
        <f t="shared" si="52"/>
        <v>0.94514588619107665</v>
      </c>
      <c r="BI168" s="102">
        <v>0.10086452192130195</v>
      </c>
      <c r="BJ168" s="102">
        <v>0.89913547807869809</v>
      </c>
      <c r="BK168" s="103">
        <v>0.116691635045289</v>
      </c>
      <c r="BL168" s="103">
        <f t="shared" si="53"/>
        <v>0.88330836495471099</v>
      </c>
      <c r="BM168" s="103">
        <v>0.16531826975914299</v>
      </c>
      <c r="BN168" s="103">
        <f t="shared" si="54"/>
        <v>0.83468173024085701</v>
      </c>
      <c r="BO168" s="103">
        <v>5.2926225824153697E-2</v>
      </c>
      <c r="BP168" s="103">
        <f t="shared" si="55"/>
        <v>0.94707377417584626</v>
      </c>
      <c r="BQ168" s="103">
        <v>9.8543672787753181E-2</v>
      </c>
      <c r="BR168" s="103">
        <f t="shared" si="60"/>
        <v>0.90145632721224689</v>
      </c>
      <c r="BS168" s="108">
        <v>0.60441605397903397</v>
      </c>
      <c r="BT168" s="102">
        <v>0.39558394602096603</v>
      </c>
      <c r="BU168" s="91"/>
      <c r="BV168" s="86">
        <v>148</v>
      </c>
      <c r="BW168" s="124">
        <v>0.88900000000000001</v>
      </c>
      <c r="BX168" s="124">
        <v>0.111</v>
      </c>
      <c r="BY168" s="124">
        <v>0.88</v>
      </c>
      <c r="BZ168" s="124">
        <v>0.12</v>
      </c>
      <c r="CA168" s="124">
        <v>0.88400000000000001</v>
      </c>
      <c r="CB168" s="124">
        <v>0.11600000000000001</v>
      </c>
      <c r="CC168" s="123">
        <v>0.85399999999999998</v>
      </c>
      <c r="CD168" s="123">
        <v>0.14599999999999999</v>
      </c>
      <c r="CE168" s="123">
        <v>0.83099999999999996</v>
      </c>
      <c r="CF168" s="123">
        <v>0.16900000000000001</v>
      </c>
      <c r="CG168" s="123">
        <v>0.84199999999999997</v>
      </c>
      <c r="CH168" s="123">
        <v>0.158</v>
      </c>
      <c r="CI168" s="1"/>
      <c r="CJ168" s="1"/>
      <c r="CK168" s="1"/>
      <c r="CL168" s="1"/>
      <c r="CM168" s="1"/>
      <c r="CN168" s="1"/>
      <c r="CP168" s="39"/>
      <c r="CR168" s="39"/>
      <c r="CS168" s="92"/>
      <c r="CT168" s="92"/>
    </row>
    <row r="169" spans="38:98" x14ac:dyDescent="0.25">
      <c r="AL169" s="104">
        <v>149</v>
      </c>
      <c r="AM169" s="102">
        <v>0.12158318496631</v>
      </c>
      <c r="AN169" s="102">
        <f t="shared" si="49"/>
        <v>0.87841681503368996</v>
      </c>
      <c r="AO169" s="102">
        <v>0.176947568439423</v>
      </c>
      <c r="AP169" s="102">
        <f t="shared" si="50"/>
        <v>0.82305243156057695</v>
      </c>
      <c r="AQ169" s="102">
        <v>5.2505695178691497E-2</v>
      </c>
      <c r="AR169" s="102">
        <f t="shared" si="51"/>
        <v>0.94749430482130848</v>
      </c>
      <c r="AS169" s="102">
        <f t="shared" si="56"/>
        <v>0.10254134786282149</v>
      </c>
      <c r="AT169" s="107">
        <f t="shared" si="56"/>
        <v>0.89745865213717846</v>
      </c>
      <c r="AU169" s="103">
        <v>0.12384974275435701</v>
      </c>
      <c r="AV169" s="103">
        <f t="shared" si="57"/>
        <v>0.87615025724564299</v>
      </c>
      <c r="AW169" s="103">
        <v>0.169975301369377</v>
      </c>
      <c r="AX169" s="103">
        <f t="shared" si="58"/>
        <v>0.830024698630623</v>
      </c>
      <c r="AY169" s="103">
        <v>5.61504625923799E-2</v>
      </c>
      <c r="AZ169" s="103">
        <f t="shared" si="61"/>
        <v>0.94384953740762012</v>
      </c>
      <c r="BA169" s="103">
        <f t="shared" si="59"/>
        <v>0.10331695236130214</v>
      </c>
      <c r="BB169" s="103">
        <f t="shared" si="59"/>
        <v>0.89668304763869799</v>
      </c>
      <c r="BC169" s="102">
        <v>0.119579501322172</v>
      </c>
      <c r="BD169" s="102">
        <f t="shared" si="62"/>
        <v>0.88042049867782801</v>
      </c>
      <c r="BE169" s="102">
        <v>0.16899896552758301</v>
      </c>
      <c r="BF169" s="102">
        <f t="shared" si="62"/>
        <v>0.83100103447241702</v>
      </c>
      <c r="BG169" s="102">
        <v>5.5236179440054899E-2</v>
      </c>
      <c r="BH169" s="102">
        <f t="shared" si="52"/>
        <v>0.94476382055994512</v>
      </c>
      <c r="BI169" s="102">
        <v>0.10134805002364267</v>
      </c>
      <c r="BJ169" s="102">
        <v>0.89865194997635733</v>
      </c>
      <c r="BK169" s="103">
        <v>0.117139788171034</v>
      </c>
      <c r="BL169" s="103">
        <f t="shared" si="53"/>
        <v>0.88286021182896601</v>
      </c>
      <c r="BM169" s="103">
        <v>0.165971894346195</v>
      </c>
      <c r="BN169" s="103">
        <f t="shared" si="54"/>
        <v>0.83402810565380503</v>
      </c>
      <c r="BO169" s="103">
        <v>5.3275680850737903E-2</v>
      </c>
      <c r="BP169" s="103">
        <f t="shared" si="55"/>
        <v>0.94672431914926214</v>
      </c>
      <c r="BQ169" s="103">
        <v>9.899368322398483E-2</v>
      </c>
      <c r="BR169" s="103">
        <f t="shared" si="60"/>
        <v>0.90100631677601517</v>
      </c>
      <c r="BS169" s="108">
        <v>0.60639009130782706</v>
      </c>
      <c r="BT169" s="102">
        <v>0.39360990869217299</v>
      </c>
      <c r="BU169" s="91"/>
      <c r="BV169" s="86">
        <v>149</v>
      </c>
      <c r="BW169" s="124">
        <v>0.88900000000000001</v>
      </c>
      <c r="BX169" s="124">
        <v>0.111</v>
      </c>
      <c r="BY169" s="124">
        <v>0.88100000000000001</v>
      </c>
      <c r="BZ169" s="124">
        <v>0.11899999999999999</v>
      </c>
      <c r="CA169" s="124">
        <v>0.88500000000000001</v>
      </c>
      <c r="CB169" s="124">
        <v>0.115</v>
      </c>
      <c r="CC169" s="123">
        <v>0.85499999999999998</v>
      </c>
      <c r="CD169" s="123">
        <v>0.14499999999999999</v>
      </c>
      <c r="CE169" s="123">
        <v>0.83199999999999996</v>
      </c>
      <c r="CF169" s="123">
        <v>0.16800000000000001</v>
      </c>
      <c r="CG169" s="123">
        <v>0.84299999999999997</v>
      </c>
      <c r="CH169" s="123">
        <v>0.157</v>
      </c>
      <c r="CI169" s="1"/>
      <c r="CJ169" s="1"/>
      <c r="CK169" s="1"/>
      <c r="CL169" s="1"/>
      <c r="CM169" s="1"/>
      <c r="CN169" s="1"/>
      <c r="CP169" s="39"/>
      <c r="CR169" s="39"/>
      <c r="CS169" s="92"/>
      <c r="CT169" s="92"/>
    </row>
    <row r="170" spans="38:98" x14ac:dyDescent="0.25">
      <c r="AL170" s="104">
        <v>150</v>
      </c>
      <c r="AM170" s="102">
        <v>0.122077006057491</v>
      </c>
      <c r="AN170" s="102">
        <f t="shared" si="49"/>
        <v>0.87792299394250906</v>
      </c>
      <c r="AO170" s="102">
        <v>0.17761105539598099</v>
      </c>
      <c r="AP170" s="102">
        <f t="shared" si="50"/>
        <v>0.82238894460401901</v>
      </c>
      <c r="AQ170" s="102">
        <v>5.2849540949875498E-2</v>
      </c>
      <c r="AR170" s="102">
        <f t="shared" si="51"/>
        <v>0.94715045905012452</v>
      </c>
      <c r="AS170" s="102">
        <f t="shared" si="56"/>
        <v>0.10300520345584058</v>
      </c>
      <c r="AT170" s="107">
        <f t="shared" si="56"/>
        <v>0.89699479654415959</v>
      </c>
      <c r="AU170" s="103">
        <v>0.1243862004949</v>
      </c>
      <c r="AV170" s="103">
        <f t="shared" si="57"/>
        <v>0.87561379950509999</v>
      </c>
      <c r="AW170" s="103">
        <v>0.17065327627806101</v>
      </c>
      <c r="AX170" s="103">
        <f t="shared" si="58"/>
        <v>0.82934672372193896</v>
      </c>
      <c r="AY170" s="103">
        <v>5.6535750099776703E-2</v>
      </c>
      <c r="AZ170" s="103">
        <f t="shared" si="61"/>
        <v>0.94346424990022326</v>
      </c>
      <c r="BA170" s="103">
        <f t="shared" si="59"/>
        <v>0.10381642074327031</v>
      </c>
      <c r="BB170" s="103">
        <f t="shared" si="59"/>
        <v>0.89618357925672965</v>
      </c>
      <c r="BC170" s="102">
        <v>0.120084554240662</v>
      </c>
      <c r="BD170" s="102">
        <f t="shared" si="62"/>
        <v>0.879915445759338</v>
      </c>
      <c r="BE170" s="102">
        <v>0.169651503174093</v>
      </c>
      <c r="BF170" s="102">
        <f t="shared" si="62"/>
        <v>0.83034849682590695</v>
      </c>
      <c r="BG170" s="102">
        <v>5.5618415487048503E-2</v>
      </c>
      <c r="BH170" s="102">
        <f t="shared" si="52"/>
        <v>0.94438158451295151</v>
      </c>
      <c r="BI170" s="102">
        <v>0.10183052866868893</v>
      </c>
      <c r="BJ170" s="102">
        <v>0.89816947133131109</v>
      </c>
      <c r="BK170" s="103">
        <v>0.117585937072337</v>
      </c>
      <c r="BL170" s="103">
        <f t="shared" si="53"/>
        <v>0.882414062927663</v>
      </c>
      <c r="BM170" s="103">
        <v>0.166623053538661</v>
      </c>
      <c r="BN170" s="103">
        <f t="shared" si="54"/>
        <v>0.83337694646133897</v>
      </c>
      <c r="BO170" s="103">
        <v>5.3622415475066403E-2</v>
      </c>
      <c r="BP170" s="103">
        <f t="shared" si="55"/>
        <v>0.94637758452493359</v>
      </c>
      <c r="BQ170" s="103">
        <v>9.944125392484704E-2</v>
      </c>
      <c r="BR170" s="103">
        <f t="shared" si="60"/>
        <v>0.90055874607515296</v>
      </c>
      <c r="BS170" s="108">
        <v>0.60834709792906394</v>
      </c>
      <c r="BT170" s="102">
        <v>0.391652902070936</v>
      </c>
      <c r="BU170" s="91"/>
      <c r="BV170" s="86">
        <v>150</v>
      </c>
      <c r="BW170" s="124">
        <v>0.89</v>
      </c>
      <c r="BX170" s="124">
        <v>0.11</v>
      </c>
      <c r="BY170" s="124">
        <v>0.88100000000000001</v>
      </c>
      <c r="BZ170" s="124">
        <v>0.11899999999999999</v>
      </c>
      <c r="CA170" s="124">
        <v>0.88500000000000001</v>
      </c>
      <c r="CB170" s="124">
        <v>0.114</v>
      </c>
      <c r="CC170" s="123">
        <v>0.85599999999999998</v>
      </c>
      <c r="CD170" s="123">
        <v>0.14399999999999999</v>
      </c>
      <c r="CE170" s="123">
        <v>0.83299999999999996</v>
      </c>
      <c r="CF170" s="123">
        <v>0.16700000000000001</v>
      </c>
      <c r="CG170" s="123">
        <v>0.84399999999999997</v>
      </c>
      <c r="CH170" s="123">
        <v>0.156</v>
      </c>
      <c r="CI170" s="1"/>
      <c r="CJ170" s="1"/>
      <c r="CK170" s="1"/>
      <c r="CL170" s="1"/>
      <c r="CM170" s="1"/>
      <c r="CN170" s="1"/>
      <c r="CP170" s="39"/>
      <c r="CR170" s="39"/>
      <c r="CS170" s="92"/>
      <c r="CT170" s="92"/>
    </row>
    <row r="171" spans="38:98" x14ac:dyDescent="0.25">
      <c r="AL171" s="104">
        <v>151</v>
      </c>
      <c r="AM171" s="102">
        <v>0.122569287027522</v>
      </c>
      <c r="AN171" s="102">
        <f t="shared" si="49"/>
        <v>0.87743071297247799</v>
      </c>
      <c r="AO171" s="102">
        <v>0.17827232124462</v>
      </c>
      <c r="AP171" s="102">
        <f t="shared" si="50"/>
        <v>0.82172767875538</v>
      </c>
      <c r="AQ171" s="102">
        <v>5.3193395902061902E-2</v>
      </c>
      <c r="AR171" s="102">
        <f t="shared" si="51"/>
        <v>0.94680660409793815</v>
      </c>
      <c r="AS171" s="102">
        <f t="shared" si="56"/>
        <v>0.10346807497974289</v>
      </c>
      <c r="AT171" s="107">
        <f t="shared" si="56"/>
        <v>0.89653192502025725</v>
      </c>
      <c r="AU171" s="103">
        <v>0.12492173972783201</v>
      </c>
      <c r="AV171" s="103">
        <f t="shared" si="57"/>
        <v>0.87507826027216795</v>
      </c>
      <c r="AW171" s="103">
        <v>0.171328800516515</v>
      </c>
      <c r="AX171" s="103">
        <f t="shared" si="58"/>
        <v>0.828671199483485</v>
      </c>
      <c r="AY171" s="103">
        <v>5.6921039786130001E-2</v>
      </c>
      <c r="AZ171" s="103">
        <f t="shared" si="61"/>
        <v>0.94307896021387005</v>
      </c>
      <c r="BA171" s="103">
        <f t="shared" si="59"/>
        <v>0.10431504173604617</v>
      </c>
      <c r="BB171" s="103">
        <f t="shared" si="59"/>
        <v>0.89568495826395389</v>
      </c>
      <c r="BC171" s="102">
        <v>0.120587916074338</v>
      </c>
      <c r="BD171" s="102">
        <f t="shared" si="62"/>
        <v>0.87941208392566206</v>
      </c>
      <c r="BE171" s="102">
        <v>0.17030101075712101</v>
      </c>
      <c r="BF171" s="102">
        <f t="shared" si="62"/>
        <v>0.82969898924287899</v>
      </c>
      <c r="BG171" s="102">
        <v>5.6000823686451602E-2</v>
      </c>
      <c r="BH171" s="102">
        <f t="shared" si="52"/>
        <v>0.94399917631354835</v>
      </c>
      <c r="BI171" s="102">
        <v>0.10231186535295035</v>
      </c>
      <c r="BJ171" s="102">
        <v>0.89768813464704955</v>
      </c>
      <c r="BK171" s="103">
        <v>0.118030367232193</v>
      </c>
      <c r="BL171" s="103">
        <f t="shared" si="53"/>
        <v>0.88196963276780704</v>
      </c>
      <c r="BM171" s="103">
        <v>0.16727175166035399</v>
      </c>
      <c r="BN171" s="103">
        <f t="shared" si="54"/>
        <v>0.83272824833964598</v>
      </c>
      <c r="BO171" s="103">
        <v>5.3966701789892699E-2</v>
      </c>
      <c r="BP171" s="103">
        <f t="shared" si="55"/>
        <v>0.94603329821010729</v>
      </c>
      <c r="BQ171" s="103">
        <v>9.9886599547211893E-2</v>
      </c>
      <c r="BR171" s="103">
        <f t="shared" si="60"/>
        <v>0.90011340045278809</v>
      </c>
      <c r="BS171" s="108">
        <v>0.610287162591721</v>
      </c>
      <c r="BT171" s="102">
        <v>0.389712837408279</v>
      </c>
      <c r="BU171" s="91"/>
      <c r="BV171" s="86">
        <v>151</v>
      </c>
      <c r="BW171" s="124">
        <v>0.89100000000000001</v>
      </c>
      <c r="BX171" s="124">
        <v>0.109</v>
      </c>
      <c r="BY171" s="124">
        <v>0.88200000000000001</v>
      </c>
      <c r="BZ171" s="124">
        <v>0.11799999999999999</v>
      </c>
      <c r="CA171" s="124">
        <v>0.88600000000000001</v>
      </c>
      <c r="CB171" s="124">
        <v>0.114</v>
      </c>
      <c r="CC171" s="123">
        <v>0.85699999999999998</v>
      </c>
      <c r="CD171" s="123">
        <v>0.14299999999999999</v>
      </c>
      <c r="CE171" s="123">
        <v>0.83399999999999996</v>
      </c>
      <c r="CF171" s="123">
        <v>0.16600000000000001</v>
      </c>
      <c r="CG171" s="123">
        <v>0.84499999999999997</v>
      </c>
      <c r="CH171" s="123">
        <v>0.155</v>
      </c>
      <c r="CI171" s="1"/>
      <c r="CJ171" s="1"/>
      <c r="CK171" s="1"/>
      <c r="CL171" s="1"/>
      <c r="CM171" s="1"/>
      <c r="CN171" s="1"/>
      <c r="CP171" s="39"/>
      <c r="CR171" s="39"/>
      <c r="CS171" s="92"/>
      <c r="CT171" s="92"/>
    </row>
    <row r="172" spans="38:98" x14ac:dyDescent="0.25">
      <c r="AL172" s="104">
        <v>152</v>
      </c>
      <c r="AM172" s="102">
        <v>0.123060449026064</v>
      </c>
      <c r="AN172" s="102">
        <f t="shared" si="49"/>
        <v>0.87693955097393594</v>
      </c>
      <c r="AO172" s="102">
        <v>0.17893061590033299</v>
      </c>
      <c r="AP172" s="102">
        <f t="shared" si="50"/>
        <v>0.82106938409966701</v>
      </c>
      <c r="AQ172" s="102">
        <v>5.3537329710300299E-2</v>
      </c>
      <c r="AR172" s="102">
        <f t="shared" si="51"/>
        <v>0.94646267028969966</v>
      </c>
      <c r="AS172" s="102">
        <f t="shared" si="56"/>
        <v>0.10392995252189458</v>
      </c>
      <c r="AT172" s="107">
        <f t="shared" si="56"/>
        <v>0.89607004747810537</v>
      </c>
      <c r="AU172" s="103">
        <v>0.125456358877507</v>
      </c>
      <c r="AV172" s="103">
        <f t="shared" si="57"/>
        <v>0.87454364112249294</v>
      </c>
      <c r="AW172" s="103">
        <v>0.172001884760484</v>
      </c>
      <c r="AX172" s="103">
        <f t="shared" si="58"/>
        <v>0.82799811523951594</v>
      </c>
      <c r="AY172" s="103">
        <v>5.7306329885387003E-2</v>
      </c>
      <c r="AZ172" s="103">
        <f t="shared" si="61"/>
        <v>0.94269367011461302</v>
      </c>
      <c r="BA172" s="103">
        <f t="shared" si="59"/>
        <v>0.1048128164942165</v>
      </c>
      <c r="BB172" s="103">
        <f t="shared" si="59"/>
        <v>0.89518718350578352</v>
      </c>
      <c r="BC172" s="102">
        <v>0.12108933183071</v>
      </c>
      <c r="BD172" s="102">
        <f t="shared" si="62"/>
        <v>0.87891066816928998</v>
      </c>
      <c r="BE172" s="102">
        <v>0.170947426300014</v>
      </c>
      <c r="BF172" s="102">
        <f t="shared" si="62"/>
        <v>0.82905257369998597</v>
      </c>
      <c r="BG172" s="102">
        <v>5.6383405774811803E-2</v>
      </c>
      <c r="BH172" s="102">
        <f t="shared" si="52"/>
        <v>0.94361659422518818</v>
      </c>
      <c r="BI172" s="102">
        <v>0.10279196757293675</v>
      </c>
      <c r="BJ172" s="102">
        <v>0.89720803242706326</v>
      </c>
      <c r="BK172" s="103">
        <v>0.11847336413359701</v>
      </c>
      <c r="BL172" s="103">
        <f t="shared" si="53"/>
        <v>0.88152663586640301</v>
      </c>
      <c r="BM172" s="103">
        <v>0.167917993035087</v>
      </c>
      <c r="BN172" s="103">
        <f t="shared" si="54"/>
        <v>0.83208200696491297</v>
      </c>
      <c r="BO172" s="103">
        <v>5.4308811887969898E-2</v>
      </c>
      <c r="BP172" s="103">
        <f t="shared" si="55"/>
        <v>0.94569118811203012</v>
      </c>
      <c r="BQ172" s="103">
        <v>0.10032993474795124</v>
      </c>
      <c r="BR172" s="103">
        <f t="shared" si="60"/>
        <v>0.89967006525204885</v>
      </c>
      <c r="BS172" s="108">
        <v>0.61221037404476908</v>
      </c>
      <c r="BT172" s="102">
        <v>0.38778962595523098</v>
      </c>
      <c r="BU172" s="91"/>
      <c r="BV172" s="86">
        <v>152</v>
      </c>
      <c r="BW172" s="124">
        <v>0.89100000000000001</v>
      </c>
      <c r="BX172" s="124">
        <v>0.109</v>
      </c>
      <c r="BY172" s="124">
        <v>0.88300000000000001</v>
      </c>
      <c r="BZ172" s="124">
        <v>0.11700000000000001</v>
      </c>
      <c r="CA172" s="124">
        <v>0.88700000000000001</v>
      </c>
      <c r="CB172" s="124">
        <v>0.113</v>
      </c>
      <c r="CC172" s="123">
        <v>0.85799999999999998</v>
      </c>
      <c r="CD172" s="123">
        <v>0.14199999999999999</v>
      </c>
      <c r="CE172" s="123">
        <v>0.83499999999999996</v>
      </c>
      <c r="CF172" s="123">
        <v>0.16500000000000001</v>
      </c>
      <c r="CG172" s="123">
        <v>0.84599999999999997</v>
      </c>
      <c r="CH172" s="123">
        <v>0.154</v>
      </c>
      <c r="CI172" s="1"/>
      <c r="CJ172" s="1"/>
      <c r="CK172" s="1"/>
      <c r="CL172" s="1"/>
      <c r="CM172" s="1"/>
      <c r="CN172" s="1"/>
      <c r="CP172" s="39"/>
      <c r="CR172" s="39"/>
      <c r="CS172" s="92"/>
      <c r="CT172" s="92"/>
    </row>
    <row r="173" spans="38:98" x14ac:dyDescent="0.25">
      <c r="AL173" s="104">
        <v>153</v>
      </c>
      <c r="AM173" s="102">
        <v>0.123550913202776</v>
      </c>
      <c r="AN173" s="102">
        <f t="shared" si="49"/>
        <v>0.876449086797224</v>
      </c>
      <c r="AO173" s="102">
        <v>0.17958518927811401</v>
      </c>
      <c r="AP173" s="102">
        <f t="shared" si="50"/>
        <v>0.82041481072188605</v>
      </c>
      <c r="AQ173" s="102">
        <v>5.38814120496399E-2</v>
      </c>
      <c r="AR173" s="102">
        <f t="shared" si="51"/>
        <v>0.94611858795036008</v>
      </c>
      <c r="AS173" s="102">
        <f t="shared" si="56"/>
        <v>0.10439082616966114</v>
      </c>
      <c r="AT173" s="107">
        <f t="shared" si="56"/>
        <v>0.89560917383033889</v>
      </c>
      <c r="AU173" s="103">
        <v>0.12599005636827601</v>
      </c>
      <c r="AV173" s="103">
        <f t="shared" si="57"/>
        <v>0.87400994363172402</v>
      </c>
      <c r="AW173" s="103">
        <v>0.172672539685711</v>
      </c>
      <c r="AX173" s="103">
        <f t="shared" si="58"/>
        <v>0.82732746031428905</v>
      </c>
      <c r="AY173" s="103">
        <v>5.7691618631494503E-2</v>
      </c>
      <c r="AZ173" s="103">
        <f t="shared" si="61"/>
        <v>0.94230838136850548</v>
      </c>
      <c r="BA173" s="103">
        <f t="shared" si="59"/>
        <v>0.10530974617236658</v>
      </c>
      <c r="BB173" s="103">
        <f t="shared" si="59"/>
        <v>0.89469025382763345</v>
      </c>
      <c r="BC173" s="102">
        <v>0.121588546517289</v>
      </c>
      <c r="BD173" s="102">
        <f t="shared" si="62"/>
        <v>0.87841145348271099</v>
      </c>
      <c r="BE173" s="102">
        <v>0.17159068782612</v>
      </c>
      <c r="BF173" s="102">
        <f t="shared" si="62"/>
        <v>0.82840931217388003</v>
      </c>
      <c r="BG173" s="102">
        <v>5.6766163488676497E-2</v>
      </c>
      <c r="BH173" s="102">
        <f t="shared" si="52"/>
        <v>0.94323383651132353</v>
      </c>
      <c r="BI173" s="102">
        <v>0.10327074282515837</v>
      </c>
      <c r="BJ173" s="102">
        <v>0.89672925717484164</v>
      </c>
      <c r="BK173" s="103">
        <v>0.118915213259546</v>
      </c>
      <c r="BL173" s="103">
        <f t="shared" si="53"/>
        <v>0.88108478674045398</v>
      </c>
      <c r="BM173" s="103">
        <v>0.16856178198667299</v>
      </c>
      <c r="BN173" s="103">
        <f t="shared" si="54"/>
        <v>0.83143821801332707</v>
      </c>
      <c r="BO173" s="103">
        <v>5.46490178620513E-2</v>
      </c>
      <c r="BP173" s="103">
        <f t="shared" si="55"/>
        <v>0.94535098213794866</v>
      </c>
      <c r="BQ173" s="103">
        <v>0.10077147418393764</v>
      </c>
      <c r="BR173" s="103">
        <f t="shared" si="60"/>
        <v>0.89922852581606239</v>
      </c>
      <c r="BS173" s="108">
        <v>0.61411682103718102</v>
      </c>
      <c r="BT173" s="102">
        <v>0.38588317896281898</v>
      </c>
      <c r="BU173" s="91"/>
      <c r="BV173" s="86">
        <v>153</v>
      </c>
      <c r="BW173" s="124">
        <v>0.89200000000000002</v>
      </c>
      <c r="BX173" s="124">
        <v>0.108</v>
      </c>
      <c r="BY173" s="124">
        <v>0.88300000000000001</v>
      </c>
      <c r="BZ173" s="124">
        <v>0.11700000000000001</v>
      </c>
      <c r="CA173" s="124">
        <v>0.88800000000000001</v>
      </c>
      <c r="CB173" s="124">
        <v>0.112</v>
      </c>
      <c r="CC173" s="123">
        <v>0.85899999999999999</v>
      </c>
      <c r="CD173" s="123">
        <v>0.14099999999999999</v>
      </c>
      <c r="CE173" s="123">
        <v>0.83599999999999997</v>
      </c>
      <c r="CF173" s="123">
        <v>0.16400000000000001</v>
      </c>
      <c r="CG173" s="123">
        <v>0.84699999999999998</v>
      </c>
      <c r="CH173" s="123">
        <v>0.153</v>
      </c>
      <c r="CI173" s="1"/>
      <c r="CJ173" s="1"/>
      <c r="CK173" s="1"/>
      <c r="CL173" s="1"/>
      <c r="CM173" s="1"/>
      <c r="CN173" s="1"/>
      <c r="CP173" s="39"/>
      <c r="CR173" s="39"/>
      <c r="CS173" s="92"/>
      <c r="CT173" s="92"/>
    </row>
    <row r="174" spans="38:98" x14ac:dyDescent="0.25">
      <c r="AL174" s="104">
        <v>154</v>
      </c>
      <c r="AM174" s="102">
        <v>0.12404110070732</v>
      </c>
      <c r="AN174" s="102">
        <f t="shared" si="49"/>
        <v>0.87595889929268</v>
      </c>
      <c r="AO174" s="102">
        <v>0.18023529129295701</v>
      </c>
      <c r="AP174" s="102">
        <f t="shared" si="50"/>
        <v>0.81976470870704299</v>
      </c>
      <c r="AQ174" s="102">
        <v>5.4225712595130197E-2</v>
      </c>
      <c r="AR174" s="102">
        <f t="shared" si="51"/>
        <v>0.9457742874048698</v>
      </c>
      <c r="AS174" s="102">
        <f t="shared" si="56"/>
        <v>0.1048506860104092</v>
      </c>
      <c r="AT174" s="107">
        <f t="shared" si="56"/>
        <v>0.89514931398959074</v>
      </c>
      <c r="AU174" s="103">
        <v>0.12652283062449399</v>
      </c>
      <c r="AV174" s="103">
        <f t="shared" si="57"/>
        <v>0.87347716937550601</v>
      </c>
      <c r="AW174" s="103">
        <v>0.17334077596794001</v>
      </c>
      <c r="AX174" s="103">
        <f t="shared" si="58"/>
        <v>0.82665922403206005</v>
      </c>
      <c r="AY174" s="103">
        <v>5.8076904258399703E-2</v>
      </c>
      <c r="AZ174" s="103">
        <f t="shared" si="61"/>
        <v>0.94192309574160027</v>
      </c>
      <c r="BA174" s="103">
        <f t="shared" si="59"/>
        <v>0.10580583192508319</v>
      </c>
      <c r="BB174" s="103">
        <f t="shared" si="59"/>
        <v>0.89419416807491681</v>
      </c>
      <c r="BC174" s="102">
        <v>0.122085305141583</v>
      </c>
      <c r="BD174" s="102">
        <f t="shared" si="62"/>
        <v>0.877914694858417</v>
      </c>
      <c r="BE174" s="102">
        <v>0.172230733358785</v>
      </c>
      <c r="BF174" s="102">
        <f t="shared" si="62"/>
        <v>0.82776926664121497</v>
      </c>
      <c r="BG174" s="102">
        <v>5.7149098564593E-2</v>
      </c>
      <c r="BH174" s="102">
        <f t="shared" si="52"/>
        <v>0.94285090143540695</v>
      </c>
      <c r="BI174" s="102">
        <v>0.10374809860612408</v>
      </c>
      <c r="BJ174" s="102">
        <v>0.89625190139387589</v>
      </c>
      <c r="BK174" s="103">
        <v>0.11935620009303299</v>
      </c>
      <c r="BL174" s="103">
        <f t="shared" si="53"/>
        <v>0.88064379990696695</v>
      </c>
      <c r="BM174" s="103">
        <v>0.169203122838926</v>
      </c>
      <c r="BN174" s="103">
        <f t="shared" si="54"/>
        <v>0.83079687716107398</v>
      </c>
      <c r="BO174" s="103">
        <v>5.4987591804890198E-2</v>
      </c>
      <c r="BP174" s="103">
        <f t="shared" si="55"/>
        <v>0.94501240819510979</v>
      </c>
      <c r="BQ174" s="103">
        <v>0.1012114325120427</v>
      </c>
      <c r="BR174" s="103">
        <f t="shared" si="60"/>
        <v>0.89878856748795732</v>
      </c>
      <c r="BS174" s="108">
        <v>0.61600659231793098</v>
      </c>
      <c r="BT174" s="102">
        <v>0.38399340768206902</v>
      </c>
      <c r="BU174" s="91"/>
      <c r="BV174" s="86">
        <v>154</v>
      </c>
      <c r="BW174" s="124">
        <v>0.89300000000000002</v>
      </c>
      <c r="BX174" s="124">
        <v>0.107</v>
      </c>
      <c r="BY174" s="124">
        <v>0.88400000000000001</v>
      </c>
      <c r="BZ174" s="124">
        <v>0.11600000000000001</v>
      </c>
      <c r="CA174" s="124">
        <v>0.88800000000000001</v>
      </c>
      <c r="CB174" s="124">
        <v>0.112</v>
      </c>
      <c r="CC174" s="123">
        <v>0.86</v>
      </c>
      <c r="CD174" s="123">
        <v>0.14000000000000001</v>
      </c>
      <c r="CE174" s="123">
        <v>0.83699999999999997</v>
      </c>
      <c r="CF174" s="123">
        <v>0.16300000000000001</v>
      </c>
      <c r="CG174" s="123">
        <v>0.84799999999999998</v>
      </c>
      <c r="CH174" s="123">
        <v>0.152</v>
      </c>
      <c r="CI174" s="1"/>
      <c r="CJ174" s="1"/>
      <c r="CK174" s="1"/>
      <c r="CL174" s="1"/>
      <c r="CM174" s="1"/>
      <c r="CN174" s="1"/>
      <c r="CP174" s="39"/>
      <c r="CR174" s="39"/>
      <c r="CS174" s="92"/>
      <c r="CT174" s="92"/>
    </row>
    <row r="175" spans="38:98" x14ac:dyDescent="0.25">
      <c r="AL175" s="104">
        <v>155</v>
      </c>
      <c r="AM175" s="102">
        <v>0.124531432689355</v>
      </c>
      <c r="AN175" s="102">
        <f t="shared" si="49"/>
        <v>0.87546856731064504</v>
      </c>
      <c r="AO175" s="102">
        <v>0.180880171859855</v>
      </c>
      <c r="AP175" s="102">
        <f t="shared" si="50"/>
        <v>0.81911982814014506</v>
      </c>
      <c r="AQ175" s="102">
        <v>5.4570301021820602E-2</v>
      </c>
      <c r="AR175" s="102">
        <f t="shared" si="51"/>
        <v>0.94542969897817941</v>
      </c>
      <c r="AS175" s="102">
        <f t="shared" si="56"/>
        <v>0.10530952213150419</v>
      </c>
      <c r="AT175" s="107">
        <f t="shared" si="56"/>
        <v>0.89469047786849587</v>
      </c>
      <c r="AU175" s="103">
        <v>0.12705468007051399</v>
      </c>
      <c r="AV175" s="103">
        <f t="shared" si="57"/>
        <v>0.87294531992948599</v>
      </c>
      <c r="AW175" s="103">
        <v>0.17400660428291401</v>
      </c>
      <c r="AX175" s="103">
        <f t="shared" si="58"/>
        <v>0.82599339571708597</v>
      </c>
      <c r="AY175" s="103">
        <v>5.8462185000049599E-2</v>
      </c>
      <c r="AZ175" s="103">
        <f t="shared" si="61"/>
        <v>0.94153781499995037</v>
      </c>
      <c r="BA175" s="103">
        <f t="shared" si="59"/>
        <v>0.10630107490695237</v>
      </c>
      <c r="BB175" s="103">
        <f t="shared" si="59"/>
        <v>0.8936989250930476</v>
      </c>
      <c r="BC175" s="102">
        <v>0.122579352711103</v>
      </c>
      <c r="BD175" s="102">
        <f t="shared" si="62"/>
        <v>0.87742064728889702</v>
      </c>
      <c r="BE175" s="102">
        <v>0.172867500921357</v>
      </c>
      <c r="BF175" s="102">
        <f t="shared" si="62"/>
        <v>0.82713249907864306</v>
      </c>
      <c r="BG175" s="102">
        <v>5.75322127391091E-2</v>
      </c>
      <c r="BH175" s="102">
        <f t="shared" si="52"/>
        <v>0.94246778726089087</v>
      </c>
      <c r="BI175" s="102">
        <v>0.10422394241234423</v>
      </c>
      <c r="BJ175" s="102">
        <v>0.89577605758765577</v>
      </c>
      <c r="BK175" s="103">
        <v>0.119796610117054</v>
      </c>
      <c r="BL175" s="103">
        <f t="shared" si="53"/>
        <v>0.880203389882946</v>
      </c>
      <c r="BM175" s="103">
        <v>0.16984201991566</v>
      </c>
      <c r="BN175" s="103">
        <f t="shared" si="54"/>
        <v>0.83015798008433994</v>
      </c>
      <c r="BO175" s="103">
        <v>5.5324805809239701E-2</v>
      </c>
      <c r="BP175" s="103">
        <f t="shared" si="55"/>
        <v>0.94467519419076029</v>
      </c>
      <c r="BQ175" s="103">
        <v>0.10165002438913881</v>
      </c>
      <c r="BR175" s="103">
        <f t="shared" si="60"/>
        <v>0.89834997561086127</v>
      </c>
      <c r="BS175" s="108">
        <v>0.61787977663599092</v>
      </c>
      <c r="BT175" s="102">
        <v>0.38212022336400903</v>
      </c>
      <c r="BU175" s="91"/>
      <c r="BV175" s="86">
        <v>155</v>
      </c>
      <c r="BW175" s="124">
        <v>0.89400000000000002</v>
      </c>
      <c r="BX175" s="124">
        <v>0.106</v>
      </c>
      <c r="BY175" s="124">
        <v>0.88500000000000001</v>
      </c>
      <c r="BZ175" s="124">
        <v>0.115</v>
      </c>
      <c r="CA175" s="124">
        <v>0.88900000000000001</v>
      </c>
      <c r="CB175" s="124">
        <v>0.111</v>
      </c>
      <c r="CC175" s="123">
        <v>0.86099999999999999</v>
      </c>
      <c r="CD175" s="123">
        <v>0.13900000000000001</v>
      </c>
      <c r="CE175" s="123">
        <v>0.83799999999999997</v>
      </c>
      <c r="CF175" s="123">
        <v>0.16200000000000001</v>
      </c>
      <c r="CG175" s="123">
        <v>0.84899999999999998</v>
      </c>
      <c r="CH175" s="123">
        <v>0.151</v>
      </c>
      <c r="CI175" s="1"/>
      <c r="CJ175" s="1"/>
      <c r="CK175" s="1"/>
      <c r="CL175" s="1"/>
      <c r="CM175" s="1"/>
      <c r="CN175" s="1"/>
      <c r="CP175" s="39"/>
      <c r="CR175" s="39"/>
      <c r="CS175" s="92"/>
      <c r="CT175" s="92"/>
    </row>
    <row r="176" spans="38:98" x14ac:dyDescent="0.25">
      <c r="AL176" s="104">
        <v>156</v>
      </c>
      <c r="AM176" s="102">
        <v>0.12502233029854201</v>
      </c>
      <c r="AN176" s="102">
        <f t="shared" si="49"/>
        <v>0.87497766970145796</v>
      </c>
      <c r="AO176" s="102">
        <v>0.181519080893804</v>
      </c>
      <c r="AP176" s="102">
        <f t="shared" si="50"/>
        <v>0.81848091910619603</v>
      </c>
      <c r="AQ176" s="102">
        <v>5.4915247004760498E-2</v>
      </c>
      <c r="AR176" s="102">
        <f t="shared" si="51"/>
        <v>0.94508475299523953</v>
      </c>
      <c r="AS176" s="102">
        <f t="shared" si="56"/>
        <v>0.10576732462031277</v>
      </c>
      <c r="AT176" s="107">
        <f t="shared" si="56"/>
        <v>0.8942326753796872</v>
      </c>
      <c r="AU176" s="103">
        <v>0.12758560313068801</v>
      </c>
      <c r="AV176" s="103">
        <f t="shared" si="57"/>
        <v>0.87241439686931199</v>
      </c>
      <c r="AW176" s="103">
        <v>0.17467003530637801</v>
      </c>
      <c r="AX176" s="103">
        <f t="shared" si="58"/>
        <v>0.82532996469362196</v>
      </c>
      <c r="AY176" s="103">
        <v>5.8847459090391102E-2</v>
      </c>
      <c r="AZ176" s="103">
        <f t="shared" si="61"/>
        <v>0.94115254090960887</v>
      </c>
      <c r="BA176" s="103">
        <f t="shared" si="59"/>
        <v>0.10679547627256013</v>
      </c>
      <c r="BB176" s="103">
        <f t="shared" si="59"/>
        <v>0.89320452372743997</v>
      </c>
      <c r="BC176" s="102">
        <v>0.12307043423335801</v>
      </c>
      <c r="BD176" s="102">
        <f t="shared" si="62"/>
        <v>0.87692956576664205</v>
      </c>
      <c r="BE176" s="102">
        <v>0.17350092853718399</v>
      </c>
      <c r="BF176" s="102">
        <f t="shared" si="62"/>
        <v>0.82649907146281598</v>
      </c>
      <c r="BG176" s="102">
        <v>5.7915507748772001E-2</v>
      </c>
      <c r="BH176" s="102">
        <f t="shared" si="52"/>
        <v>0.94208449225122803</v>
      </c>
      <c r="BI176" s="102">
        <v>0.10469818174032841</v>
      </c>
      <c r="BJ176" s="102">
        <v>0.8953018182596717</v>
      </c>
      <c r="BK176" s="103">
        <v>0.120236728814604</v>
      </c>
      <c r="BL176" s="103">
        <f t="shared" si="53"/>
        <v>0.87976327118539599</v>
      </c>
      <c r="BM176" s="103">
        <v>0.17047847754068701</v>
      </c>
      <c r="BN176" s="103">
        <f t="shared" si="54"/>
        <v>0.82952152245931299</v>
      </c>
      <c r="BO176" s="103">
        <v>5.56609319678531E-2</v>
      </c>
      <c r="BP176" s="103">
        <f t="shared" si="55"/>
        <v>0.94433906803214684</v>
      </c>
      <c r="BQ176" s="103">
        <v>0.1020874644720977</v>
      </c>
      <c r="BR176" s="103">
        <f t="shared" si="60"/>
        <v>0.89791253552790229</v>
      </c>
      <c r="BS176" s="108">
        <v>0.619736462740334</v>
      </c>
      <c r="BT176" s="102">
        <v>0.380263537259666</v>
      </c>
      <c r="BU176" s="91"/>
      <c r="BV176" s="86">
        <v>156</v>
      </c>
      <c r="BW176" s="124">
        <v>0.89400000000000002</v>
      </c>
      <c r="BX176" s="124">
        <v>0.106</v>
      </c>
      <c r="BY176" s="124">
        <v>0.88600000000000001</v>
      </c>
      <c r="BZ176" s="124">
        <v>0.114</v>
      </c>
      <c r="CA176" s="124">
        <v>0.89</v>
      </c>
      <c r="CB176" s="124">
        <v>0.11</v>
      </c>
      <c r="CC176" s="123">
        <v>0.86099999999999999</v>
      </c>
      <c r="CD176" s="123">
        <v>0.13900000000000001</v>
      </c>
      <c r="CE176" s="123">
        <v>0.83899999999999997</v>
      </c>
      <c r="CF176" s="123">
        <v>0.161</v>
      </c>
      <c r="CG176" s="123">
        <v>0.85</v>
      </c>
      <c r="CH176" s="123">
        <v>0.15</v>
      </c>
      <c r="CI176" s="1"/>
      <c r="CJ176" s="1"/>
      <c r="CK176" s="1"/>
      <c r="CL176" s="1"/>
      <c r="CM176" s="1"/>
      <c r="CN176" s="1"/>
      <c r="CP176" s="39"/>
      <c r="CR176" s="39"/>
      <c r="CS176" s="92"/>
      <c r="CT176" s="92"/>
    </row>
    <row r="177" spans="38:98" x14ac:dyDescent="0.25">
      <c r="AL177" s="104">
        <v>157</v>
      </c>
      <c r="AM177" s="102">
        <v>0.12551421468454099</v>
      </c>
      <c r="AN177" s="102">
        <f t="shared" si="49"/>
        <v>0.87448578531545906</v>
      </c>
      <c r="AO177" s="102">
        <v>0.182151268309796</v>
      </c>
      <c r="AP177" s="102">
        <f t="shared" si="50"/>
        <v>0.817848731690204</v>
      </c>
      <c r="AQ177" s="102">
        <v>5.5260620218999301E-2</v>
      </c>
      <c r="AR177" s="102">
        <f t="shared" si="51"/>
        <v>0.94473937978100064</v>
      </c>
      <c r="AS177" s="102">
        <f t="shared" si="56"/>
        <v>0.10622408356420049</v>
      </c>
      <c r="AT177" s="107">
        <f t="shared" si="56"/>
        <v>0.89377591643579957</v>
      </c>
      <c r="AU177" s="103">
        <v>0.12811559822937099</v>
      </c>
      <c r="AV177" s="103">
        <f t="shared" si="57"/>
        <v>0.87188440177062898</v>
      </c>
      <c r="AW177" s="103">
        <v>0.17533107971407499</v>
      </c>
      <c r="AX177" s="103">
        <f t="shared" si="58"/>
        <v>0.82466892028592498</v>
      </c>
      <c r="AY177" s="103">
        <v>5.9232724763371498E-2</v>
      </c>
      <c r="AZ177" s="103">
        <f t="shared" si="61"/>
        <v>0.94076727523662851</v>
      </c>
      <c r="BA177" s="103">
        <f t="shared" si="59"/>
        <v>0.10728903717649313</v>
      </c>
      <c r="BB177" s="103">
        <f t="shared" si="59"/>
        <v>0.89271096282350682</v>
      </c>
      <c r="BC177" s="102">
        <v>0.123558294715859</v>
      </c>
      <c r="BD177" s="102">
        <f t="shared" si="62"/>
        <v>0.876441705284141</v>
      </c>
      <c r="BE177" s="102">
        <v>0.174130954229612</v>
      </c>
      <c r="BF177" s="102">
        <f t="shared" si="62"/>
        <v>0.825869045770388</v>
      </c>
      <c r="BG177" s="102">
        <v>5.8298985330129303E-2</v>
      </c>
      <c r="BH177" s="102">
        <f t="shared" si="52"/>
        <v>0.94170101466987066</v>
      </c>
      <c r="BI177" s="102">
        <v>0.10517072408658654</v>
      </c>
      <c r="BJ177" s="102">
        <v>0.89482927591341355</v>
      </c>
      <c r="BK177" s="103">
        <v>0.12067684166867899</v>
      </c>
      <c r="BL177" s="103">
        <f t="shared" si="53"/>
        <v>0.87932315833132102</v>
      </c>
      <c r="BM177" s="103">
        <v>0.171112500037821</v>
      </c>
      <c r="BN177" s="103">
        <f t="shared" si="54"/>
        <v>0.82888749996217903</v>
      </c>
      <c r="BO177" s="103">
        <v>5.5996242373483697E-2</v>
      </c>
      <c r="BP177" s="103">
        <f t="shared" si="55"/>
        <v>0.94400375762651634</v>
      </c>
      <c r="BQ177" s="103">
        <v>0.10252396741779182</v>
      </c>
      <c r="BR177" s="103">
        <f t="shared" si="60"/>
        <v>0.89747603258220821</v>
      </c>
      <c r="BS177" s="108">
        <v>0.62157673937993208</v>
      </c>
      <c r="BT177" s="102">
        <v>0.37842326062006798</v>
      </c>
      <c r="BU177" s="91"/>
      <c r="BV177" s="86">
        <v>157</v>
      </c>
      <c r="BW177" s="124">
        <v>0.89500000000000002</v>
      </c>
      <c r="BX177" s="124">
        <v>0.105</v>
      </c>
      <c r="BY177" s="124">
        <v>0.88600000000000001</v>
      </c>
      <c r="BZ177" s="124">
        <v>0.114</v>
      </c>
      <c r="CA177" s="124">
        <v>0.89</v>
      </c>
      <c r="CB177" s="124">
        <v>0.11</v>
      </c>
      <c r="CC177" s="123">
        <v>0.86199999999999999</v>
      </c>
      <c r="CD177" s="123">
        <v>0.13800000000000001</v>
      </c>
      <c r="CE177" s="123">
        <v>0.84</v>
      </c>
      <c r="CF177" s="123">
        <v>0.16</v>
      </c>
      <c r="CG177" s="123">
        <v>0.85099999999999998</v>
      </c>
      <c r="CH177" s="123">
        <v>0.14899999999999999</v>
      </c>
      <c r="CI177" s="1"/>
      <c r="CJ177" s="1"/>
      <c r="CK177" s="1"/>
      <c r="CL177" s="1"/>
      <c r="CM177" s="1"/>
      <c r="CN177" s="1"/>
      <c r="CP177" s="39"/>
      <c r="CR177" s="39"/>
      <c r="CS177" s="92"/>
      <c r="CT177" s="92"/>
    </row>
    <row r="178" spans="38:98" x14ac:dyDescent="0.25">
      <c r="AL178" s="104">
        <v>158</v>
      </c>
      <c r="AM178" s="102">
        <v>0.12600750699701299</v>
      </c>
      <c r="AN178" s="102">
        <f t="shared" si="49"/>
        <v>0.87399249300298698</v>
      </c>
      <c r="AO178" s="102">
        <v>0.18277598402282499</v>
      </c>
      <c r="AP178" s="102">
        <f t="shared" si="50"/>
        <v>0.81722401597717498</v>
      </c>
      <c r="AQ178" s="102">
        <v>5.5606490339586298E-2</v>
      </c>
      <c r="AR178" s="102">
        <f t="shared" si="51"/>
        <v>0.94439350966041369</v>
      </c>
      <c r="AS178" s="102">
        <f t="shared" si="56"/>
        <v>0.10667978905053348</v>
      </c>
      <c r="AT178" s="107">
        <f t="shared" si="56"/>
        <v>0.89332021094946656</v>
      </c>
      <c r="AU178" s="103">
        <v>0.12864466379091499</v>
      </c>
      <c r="AV178" s="103">
        <f t="shared" si="57"/>
        <v>0.87135533620908501</v>
      </c>
      <c r="AW178" s="103">
        <v>0.17598974818174801</v>
      </c>
      <c r="AX178" s="103">
        <f t="shared" si="58"/>
        <v>0.82401025181825194</v>
      </c>
      <c r="AY178" s="103">
        <v>5.9617980252937602E-2</v>
      </c>
      <c r="AZ178" s="103">
        <f t="shared" si="61"/>
        <v>0.94038201974706237</v>
      </c>
      <c r="BA178" s="103">
        <f t="shared" si="59"/>
        <v>0.107781758773337</v>
      </c>
      <c r="BB178" s="103">
        <f t="shared" si="59"/>
        <v>0.89221824122666304</v>
      </c>
      <c r="BC178" s="102">
        <v>0.124042679166115</v>
      </c>
      <c r="BD178" s="102">
        <f t="shared" si="62"/>
        <v>0.875957320833885</v>
      </c>
      <c r="BE178" s="102">
        <v>0.174757516021988</v>
      </c>
      <c r="BF178" s="102">
        <f t="shared" si="62"/>
        <v>0.82524248397801203</v>
      </c>
      <c r="BG178" s="102">
        <v>5.8682647219728497E-2</v>
      </c>
      <c r="BH178" s="102">
        <f t="shared" si="52"/>
        <v>0.94131735278027151</v>
      </c>
      <c r="BI178" s="102">
        <v>0.105641476947628</v>
      </c>
      <c r="BJ178" s="102">
        <v>0.89435852305237207</v>
      </c>
      <c r="BK178" s="103">
        <v>0.121117234162274</v>
      </c>
      <c r="BL178" s="103">
        <f t="shared" si="53"/>
        <v>0.87888276583772595</v>
      </c>
      <c r="BM178" s="103">
        <v>0.17174409173087599</v>
      </c>
      <c r="BN178" s="103">
        <f t="shared" si="54"/>
        <v>0.82825590826912399</v>
      </c>
      <c r="BO178" s="103">
        <v>5.6331009118884799E-2</v>
      </c>
      <c r="BP178" s="103">
        <f t="shared" si="55"/>
        <v>0.94366899088111522</v>
      </c>
      <c r="BQ178" s="103">
        <v>0.10295974788309342</v>
      </c>
      <c r="BR178" s="103">
        <f t="shared" si="60"/>
        <v>0.89704025211690663</v>
      </c>
      <c r="BS178" s="108">
        <v>0.62340069530376008</v>
      </c>
      <c r="BT178" s="102">
        <v>0.37659930469623998</v>
      </c>
      <c r="BU178" s="91"/>
      <c r="BV178" s="86">
        <v>158</v>
      </c>
      <c r="BW178" s="124">
        <v>0.89600000000000002</v>
      </c>
      <c r="BX178" s="124">
        <v>0.104</v>
      </c>
      <c r="BY178" s="124">
        <v>0.88700000000000001</v>
      </c>
      <c r="BZ178" s="124">
        <v>0.113</v>
      </c>
      <c r="CA178" s="124">
        <v>0.89100000000000001</v>
      </c>
      <c r="CB178" s="124">
        <v>0.109</v>
      </c>
      <c r="CC178" s="123">
        <v>0.86299999999999999</v>
      </c>
      <c r="CD178" s="123">
        <v>0.13700000000000001</v>
      </c>
      <c r="CE178" s="123">
        <v>0.84099999999999997</v>
      </c>
      <c r="CF178" s="123">
        <v>0.159</v>
      </c>
      <c r="CG178" s="123">
        <v>0.85199999999999998</v>
      </c>
      <c r="CH178" s="123">
        <v>0.14799999999999999</v>
      </c>
      <c r="CI178" s="1"/>
      <c r="CJ178" s="1"/>
      <c r="CK178" s="1"/>
      <c r="CL178" s="1"/>
      <c r="CM178" s="1"/>
      <c r="CN178" s="1"/>
      <c r="CP178" s="39"/>
      <c r="CR178" s="39"/>
      <c r="CS178" s="92"/>
      <c r="CT178" s="92"/>
    </row>
    <row r="179" spans="38:98" x14ac:dyDescent="0.25">
      <c r="AL179" s="104">
        <v>159</v>
      </c>
      <c r="AM179" s="102">
        <v>0.12650262838561799</v>
      </c>
      <c r="AN179" s="102">
        <f t="shared" si="49"/>
        <v>0.87349737161438201</v>
      </c>
      <c r="AO179" s="102">
        <v>0.18339247794788499</v>
      </c>
      <c r="AP179" s="102">
        <f t="shared" si="50"/>
        <v>0.81660752205211495</v>
      </c>
      <c r="AQ179" s="102">
        <v>5.5952927041571003E-2</v>
      </c>
      <c r="AR179" s="102">
        <f t="shared" si="51"/>
        <v>0.94404707295842905</v>
      </c>
      <c r="AS179" s="102">
        <f t="shared" si="56"/>
        <v>0.10713443116667778</v>
      </c>
      <c r="AT179" s="107">
        <f t="shared" si="56"/>
        <v>0.89286556883332224</v>
      </c>
      <c r="AU179" s="103">
        <v>0.12917279823967301</v>
      </c>
      <c r="AV179" s="103">
        <f t="shared" si="57"/>
        <v>0.87082720176032702</v>
      </c>
      <c r="AW179" s="103">
        <v>0.176646051385142</v>
      </c>
      <c r="AX179" s="103">
        <f t="shared" si="58"/>
        <v>0.823353948614858</v>
      </c>
      <c r="AY179" s="103">
        <v>6.0003223793036499E-2</v>
      </c>
      <c r="AZ179" s="103">
        <f t="shared" si="61"/>
        <v>0.93999677620696354</v>
      </c>
      <c r="BA179" s="103">
        <f t="shared" si="59"/>
        <v>0.10827364221767809</v>
      </c>
      <c r="BB179" s="103">
        <f t="shared" si="59"/>
        <v>0.89172635778232201</v>
      </c>
      <c r="BC179" s="102">
        <v>0.12452333259163501</v>
      </c>
      <c r="BD179" s="102">
        <f t="shared" si="62"/>
        <v>0.87547666740836494</v>
      </c>
      <c r="BE179" s="102">
        <v>0.175380551937661</v>
      </c>
      <c r="BF179" s="102">
        <f t="shared" si="62"/>
        <v>0.824619448062339</v>
      </c>
      <c r="BG179" s="102">
        <v>5.9066495154117001E-2</v>
      </c>
      <c r="BH179" s="102">
        <f t="shared" si="52"/>
        <v>0.94093350484588301</v>
      </c>
      <c r="BI179" s="102">
        <v>0.1061103478199627</v>
      </c>
      <c r="BJ179" s="102">
        <v>0.89388965218003724</v>
      </c>
      <c r="BK179" s="103">
        <v>0.12155819177838401</v>
      </c>
      <c r="BL179" s="103">
        <f t="shared" si="53"/>
        <v>0.87844180822161599</v>
      </c>
      <c r="BM179" s="103">
        <v>0.17237325694366401</v>
      </c>
      <c r="BN179" s="103">
        <f t="shared" si="54"/>
        <v>0.82762674305633599</v>
      </c>
      <c r="BO179" s="103">
        <v>5.6665504296809499E-2</v>
      </c>
      <c r="BP179" s="103">
        <f t="shared" si="55"/>
        <v>0.9433344957031905</v>
      </c>
      <c r="BQ179" s="103">
        <v>0.10339502052487415</v>
      </c>
      <c r="BR179" s="103">
        <f t="shared" si="60"/>
        <v>0.89660497947512596</v>
      </c>
      <c r="BS179" s="108">
        <v>0.62520841926078896</v>
      </c>
      <c r="BT179" s="102">
        <v>0.37479158073921098</v>
      </c>
      <c r="BU179" s="91"/>
      <c r="BV179" s="86">
        <v>159</v>
      </c>
      <c r="BW179" s="124">
        <v>0.89600000000000002</v>
      </c>
      <c r="BX179" s="124">
        <v>0.104</v>
      </c>
      <c r="BY179" s="124">
        <v>0.88800000000000001</v>
      </c>
      <c r="BZ179" s="124">
        <v>0.112</v>
      </c>
      <c r="CA179" s="124">
        <v>0.89200000000000002</v>
      </c>
      <c r="CB179" s="124">
        <v>0.108</v>
      </c>
      <c r="CC179" s="123">
        <v>0.86399999999999999</v>
      </c>
      <c r="CD179" s="123">
        <v>0.13600000000000001</v>
      </c>
      <c r="CE179" s="123">
        <v>0.84199999999999997</v>
      </c>
      <c r="CF179" s="123">
        <v>0.158</v>
      </c>
      <c r="CG179" s="123">
        <v>0.85299999999999998</v>
      </c>
      <c r="CH179" s="123">
        <v>0.14699999999999999</v>
      </c>
      <c r="CI179" s="1"/>
      <c r="CJ179" s="1"/>
      <c r="CK179" s="1"/>
      <c r="CL179" s="1"/>
      <c r="CM179" s="1"/>
      <c r="CN179" s="1"/>
      <c r="CP179" s="39"/>
      <c r="CR179" s="39"/>
      <c r="CS179" s="92"/>
      <c r="CT179" s="92"/>
    </row>
    <row r="180" spans="38:98" x14ac:dyDescent="0.25">
      <c r="AL180" s="104">
        <v>160</v>
      </c>
      <c r="AM180" s="102">
        <v>0.12700000000001699</v>
      </c>
      <c r="AN180" s="102">
        <f t="shared" si="49"/>
        <v>0.87299999999998301</v>
      </c>
      <c r="AO180" s="102">
        <v>0.18399999999997099</v>
      </c>
      <c r="AP180" s="102">
        <f t="shared" si="50"/>
        <v>0.81600000000002904</v>
      </c>
      <c r="AQ180" s="102">
        <v>5.6300000000002799E-2</v>
      </c>
      <c r="AR180" s="102">
        <f t="shared" si="51"/>
        <v>0.94369999999999721</v>
      </c>
      <c r="AS180" s="102">
        <f t="shared" si="56"/>
        <v>0.10758799999999988</v>
      </c>
      <c r="AT180" s="107">
        <f t="shared" si="56"/>
        <v>0.89241200000000009</v>
      </c>
      <c r="AU180" s="103">
        <v>0.12969999999999901</v>
      </c>
      <c r="AV180" s="103">
        <f t="shared" si="57"/>
        <v>0.87030000000000096</v>
      </c>
      <c r="AW180" s="103">
        <v>0.17730000000000001</v>
      </c>
      <c r="AX180" s="103">
        <f t="shared" si="58"/>
        <v>0.82269999999999999</v>
      </c>
      <c r="AY180" s="103">
        <v>6.0388453617615301E-2</v>
      </c>
      <c r="AZ180" s="103">
        <f t="shared" si="61"/>
        <v>0.93961154638238464</v>
      </c>
      <c r="BA180" s="103">
        <f t="shared" si="59"/>
        <v>0.10876468866410274</v>
      </c>
      <c r="BB180" s="103">
        <f t="shared" si="59"/>
        <v>0.89123531133589728</v>
      </c>
      <c r="BC180" s="102">
        <v>0.124999999999931</v>
      </c>
      <c r="BD180" s="102">
        <f t="shared" si="62"/>
        <v>0.87500000000006906</v>
      </c>
      <c r="BE180" s="102">
        <v>0.17599999999997601</v>
      </c>
      <c r="BF180" s="102">
        <f t="shared" si="62"/>
        <v>0.82400000000002405</v>
      </c>
      <c r="BG180" s="102">
        <v>5.94505308698422E-2</v>
      </c>
      <c r="BH180" s="102">
        <f t="shared" si="52"/>
        <v>0.9405494691301578</v>
      </c>
      <c r="BI180" s="102">
        <v>0.10657724420010051</v>
      </c>
      <c r="BJ180" s="102">
        <v>0.8934227557998996</v>
      </c>
      <c r="BK180" s="103">
        <v>0.12200000000000399</v>
      </c>
      <c r="BL180" s="103">
        <f t="shared" si="53"/>
        <v>0.87799999999999601</v>
      </c>
      <c r="BM180" s="103">
        <v>0.17299999999999999</v>
      </c>
      <c r="BN180" s="103">
        <f t="shared" si="54"/>
        <v>0.82699999999999996</v>
      </c>
      <c r="BO180" s="103">
        <v>5.7000000000011097E-2</v>
      </c>
      <c r="BP180" s="103">
        <f t="shared" si="55"/>
        <v>0.94299999999998896</v>
      </c>
      <c r="BQ180" s="103">
        <v>0.10383000000000633</v>
      </c>
      <c r="BR180" s="103">
        <f t="shared" si="60"/>
        <v>0.89616999999999369</v>
      </c>
      <c r="BS180" s="108">
        <v>0.62699999999999301</v>
      </c>
      <c r="BT180" s="102">
        <v>0.37300000000000699</v>
      </c>
      <c r="BU180" s="91"/>
      <c r="BV180" s="86">
        <v>160</v>
      </c>
      <c r="BW180" s="124">
        <v>0.89700000000000002</v>
      </c>
      <c r="BX180" s="124">
        <v>0.10299999999999999</v>
      </c>
      <c r="BY180" s="124">
        <v>0.88800000000000001</v>
      </c>
      <c r="BZ180" s="124">
        <v>0.112</v>
      </c>
      <c r="CA180" s="124">
        <v>0.89200000000000002</v>
      </c>
      <c r="CB180" s="124">
        <v>0.107</v>
      </c>
      <c r="CC180" s="123">
        <v>0.86499999999999999</v>
      </c>
      <c r="CD180" s="123">
        <v>0.13500000000000001</v>
      </c>
      <c r="CE180" s="123">
        <v>0.84299999999999997</v>
      </c>
      <c r="CF180" s="123">
        <v>0.157</v>
      </c>
      <c r="CG180" s="123">
        <v>0.85399999999999998</v>
      </c>
      <c r="CH180" s="123">
        <v>0.14599999999999999</v>
      </c>
      <c r="CI180" s="1"/>
      <c r="CJ180" s="1"/>
      <c r="CK180" s="1"/>
      <c r="CL180" s="1"/>
      <c r="CM180" s="1"/>
      <c r="CN180" s="1"/>
      <c r="CP180" s="39"/>
      <c r="CR180" s="39"/>
      <c r="CS180" s="92"/>
      <c r="CT180" s="92"/>
    </row>
    <row r="181" spans="38:98" x14ac:dyDescent="0.25">
      <c r="AL181" s="104">
        <v>161</v>
      </c>
      <c r="AM181" s="102">
        <v>0.12749990942109601</v>
      </c>
      <c r="AN181" s="102">
        <f t="shared" si="49"/>
        <v>0.87250009057890399</v>
      </c>
      <c r="AO181" s="102">
        <v>0.18459803619197401</v>
      </c>
      <c r="AP181" s="102">
        <f t="shared" si="50"/>
        <v>0.81540196380802599</v>
      </c>
      <c r="AQ181" s="102">
        <v>5.6647756093356302E-2</v>
      </c>
      <c r="AR181" s="102">
        <f t="shared" si="51"/>
        <v>0.94335224390664374</v>
      </c>
      <c r="AS181" s="102">
        <f t="shared" si="56"/>
        <v>0.10804048804763769</v>
      </c>
      <c r="AT181" s="107">
        <f t="shared" si="56"/>
        <v>0.89195951195236234</v>
      </c>
      <c r="AU181" s="103">
        <v>0.130226268977849</v>
      </c>
      <c r="AV181" s="103">
        <f t="shared" si="57"/>
        <v>0.86977373102215094</v>
      </c>
      <c r="AW181" s="103">
        <v>0.17795160548738501</v>
      </c>
      <c r="AX181" s="103">
        <f t="shared" si="58"/>
        <v>0.82204839451261502</v>
      </c>
      <c r="AY181" s="103">
        <v>6.0773668583612002E-2</v>
      </c>
      <c r="AZ181" s="103">
        <f t="shared" si="61"/>
        <v>0.93922633141638801</v>
      </c>
      <c r="BA181" s="103">
        <f t="shared" si="59"/>
        <v>0.10925490019369326</v>
      </c>
      <c r="BB181" s="103">
        <f t="shared" si="59"/>
        <v>0.89074509980630678</v>
      </c>
      <c r="BC181" s="102">
        <v>0.12547251344899599</v>
      </c>
      <c r="BD181" s="102">
        <f t="shared" si="62"/>
        <v>0.87452748655100399</v>
      </c>
      <c r="BE181" s="102">
        <v>0.17661585572378299</v>
      </c>
      <c r="BF181" s="102">
        <f t="shared" si="62"/>
        <v>0.82338414427621698</v>
      </c>
      <c r="BG181" s="102">
        <v>5.9834755600969299E-2</v>
      </c>
      <c r="BH181" s="102">
        <f t="shared" si="52"/>
        <v>0.94016524439903071</v>
      </c>
      <c r="BI181" s="102">
        <v>0.10704211356210473</v>
      </c>
      <c r="BJ181" s="102">
        <v>0.89295788643789531</v>
      </c>
      <c r="BK181" s="103">
        <v>0.12244288750570401</v>
      </c>
      <c r="BL181" s="103">
        <f t="shared" si="53"/>
        <v>0.87755711249429602</v>
      </c>
      <c r="BM181" s="103">
        <v>0.173624321115328</v>
      </c>
      <c r="BN181" s="103">
        <f t="shared" si="54"/>
        <v>0.826375678884672</v>
      </c>
      <c r="BO181" s="103">
        <v>5.73347546903413E-2</v>
      </c>
      <c r="BP181" s="103">
        <f t="shared" si="55"/>
        <v>0.94266524530965867</v>
      </c>
      <c r="BQ181" s="103">
        <v>0.10426487614085068</v>
      </c>
      <c r="BR181" s="103">
        <f t="shared" si="60"/>
        <v>0.89573512385914933</v>
      </c>
      <c r="BS181" s="108">
        <v>0.628775578993788</v>
      </c>
      <c r="BT181" s="109">
        <v>0.371224421006212</v>
      </c>
      <c r="BU181" s="91"/>
      <c r="BV181" s="86">
        <v>161</v>
      </c>
      <c r="BW181" s="124">
        <v>0.89800000000000002</v>
      </c>
      <c r="BX181" s="124">
        <v>0.10199999999999999</v>
      </c>
      <c r="BY181" s="124">
        <v>0.88900000000000001</v>
      </c>
      <c r="BZ181" s="124">
        <v>0.111</v>
      </c>
      <c r="CA181" s="124">
        <v>0.89300000000000002</v>
      </c>
      <c r="CB181" s="124">
        <v>0.107</v>
      </c>
      <c r="CC181" s="123">
        <v>0.86599999999999999</v>
      </c>
      <c r="CD181" s="123">
        <v>0.13400000000000001</v>
      </c>
      <c r="CE181" s="123">
        <v>0.84399999999999997</v>
      </c>
      <c r="CF181" s="123">
        <v>0.156</v>
      </c>
      <c r="CG181" s="123">
        <v>0.85499999999999998</v>
      </c>
      <c r="CH181" s="123">
        <v>0.14499999999999999</v>
      </c>
      <c r="CI181" s="1"/>
      <c r="CJ181" s="1"/>
      <c r="CK181" s="1"/>
      <c r="CL181" s="1"/>
      <c r="CM181" s="1"/>
      <c r="CN181" s="1"/>
      <c r="CP181" s="39"/>
      <c r="CR181" s="39"/>
      <c r="CS181" s="92"/>
      <c r="CT181" s="92"/>
    </row>
    <row r="182" spans="38:98" x14ac:dyDescent="0.25">
      <c r="AL182" s="104">
        <v>162</v>
      </c>
      <c r="AM182" s="102">
        <v>0.128002109954653</v>
      </c>
      <c r="AN182" s="102">
        <f t="shared" si="49"/>
        <v>0.871997890045347</v>
      </c>
      <c r="AO182" s="102">
        <v>0.18518701692838399</v>
      </c>
      <c r="AP182" s="102">
        <f t="shared" si="50"/>
        <v>0.81481298307161598</v>
      </c>
      <c r="AQ182" s="102">
        <v>5.6996151013806701E-2</v>
      </c>
      <c r="AR182" s="102">
        <f t="shared" si="51"/>
        <v>0.94300384898619327</v>
      </c>
      <c r="AS182" s="102">
        <f t="shared" si="56"/>
        <v>0.10849189744582183</v>
      </c>
      <c r="AT182" s="107">
        <f t="shared" si="56"/>
        <v>0.89150810255417823</v>
      </c>
      <c r="AU182" s="103">
        <v>0.130751611005584</v>
      </c>
      <c r="AV182" s="103">
        <f t="shared" si="57"/>
        <v>0.86924838899441603</v>
      </c>
      <c r="AW182" s="103">
        <v>0.17860088244964101</v>
      </c>
      <c r="AX182" s="103">
        <f t="shared" si="58"/>
        <v>0.82139911755035899</v>
      </c>
      <c r="AY182" s="103">
        <v>6.1158870039929002E-2</v>
      </c>
      <c r="AZ182" s="103">
        <f t="shared" si="61"/>
        <v>0.93884112996007096</v>
      </c>
      <c r="BA182" s="103">
        <f t="shared" si="59"/>
        <v>0.1097442825935158</v>
      </c>
      <c r="BB182" s="103">
        <f t="shared" si="59"/>
        <v>0.89025571740648424</v>
      </c>
      <c r="BC182" s="102">
        <v>0.125941053198771</v>
      </c>
      <c r="BD182" s="102">
        <f t="shared" si="62"/>
        <v>0.87405894680122898</v>
      </c>
      <c r="BE182" s="102">
        <v>0.17722834458993</v>
      </c>
      <c r="BF182" s="102">
        <f t="shared" si="62"/>
        <v>0.82277165541007002</v>
      </c>
      <c r="BG182" s="102">
        <v>6.0219168571633501E-2</v>
      </c>
      <c r="BH182" s="102">
        <f t="shared" si="52"/>
        <v>0.93978083142836655</v>
      </c>
      <c r="BI182" s="102">
        <v>0.10750506329025432</v>
      </c>
      <c r="BJ182" s="102">
        <v>0.89249493670974567</v>
      </c>
      <c r="BK182" s="103">
        <v>0.122886855756353</v>
      </c>
      <c r="BL182" s="103">
        <f t="shared" si="53"/>
        <v>0.87711314424364706</v>
      </c>
      <c r="BM182" s="103">
        <v>0.174246204071622</v>
      </c>
      <c r="BN182" s="103">
        <f t="shared" si="54"/>
        <v>0.82575379592837805</v>
      </c>
      <c r="BO182" s="103">
        <v>5.7669972306045897E-2</v>
      </c>
      <c r="BP182" s="103">
        <f t="shared" si="55"/>
        <v>0.94233002769395413</v>
      </c>
      <c r="BQ182" s="103">
        <v>0.10469973948172361</v>
      </c>
      <c r="BR182" s="103">
        <f t="shared" si="60"/>
        <v>0.89530026051827649</v>
      </c>
      <c r="BS182" s="108">
        <v>0.63053550860835794</v>
      </c>
      <c r="BT182" s="102">
        <v>0.369464491391642</v>
      </c>
      <c r="BU182" s="91"/>
      <c r="BV182" s="86">
        <v>162</v>
      </c>
      <c r="BW182" s="124">
        <v>0.89800000000000002</v>
      </c>
      <c r="BX182" s="124">
        <v>0.10199999999999999</v>
      </c>
      <c r="BY182" s="124">
        <v>0.89</v>
      </c>
      <c r="BZ182" s="124">
        <v>0.11</v>
      </c>
      <c r="CA182" s="124">
        <v>0.89400000000000002</v>
      </c>
      <c r="CB182" s="124">
        <v>0.106</v>
      </c>
      <c r="CC182" s="123">
        <v>0.86699999999999999</v>
      </c>
      <c r="CD182" s="123">
        <v>0.13300000000000001</v>
      </c>
      <c r="CE182" s="123">
        <v>0.84499999999999997</v>
      </c>
      <c r="CF182" s="123">
        <v>0.155</v>
      </c>
      <c r="CG182" s="123">
        <v>0.85499999999999998</v>
      </c>
      <c r="CH182" s="123">
        <v>0.14499999999999999</v>
      </c>
      <c r="CI182" s="1"/>
      <c r="CJ182" s="1"/>
      <c r="CK182" s="1"/>
      <c r="CL182" s="1"/>
      <c r="CM182" s="1"/>
      <c r="CN182" s="1"/>
      <c r="CP182" s="39"/>
      <c r="CR182" s="39"/>
      <c r="CS182" s="92"/>
      <c r="CT182" s="92"/>
    </row>
    <row r="183" spans="38:98" x14ac:dyDescent="0.25">
      <c r="AL183" s="104">
        <v>163</v>
      </c>
      <c r="AM183" s="102">
        <v>0.128506221337713</v>
      </c>
      <c r="AN183" s="102">
        <f t="shared" si="49"/>
        <v>0.87149377866228694</v>
      </c>
      <c r="AO183" s="102">
        <v>0.18576760871159001</v>
      </c>
      <c r="AP183" s="102">
        <f t="shared" si="50"/>
        <v>0.81423239128840996</v>
      </c>
      <c r="AQ183" s="102">
        <v>5.7345117656954499E-2</v>
      </c>
      <c r="AR183" s="102">
        <f t="shared" si="51"/>
        <v>0.94265488234304551</v>
      </c>
      <c r="AS183" s="102">
        <f t="shared" si="56"/>
        <v>0.1089422327405558</v>
      </c>
      <c r="AT183" s="107">
        <f t="shared" si="56"/>
        <v>0.89105776725944419</v>
      </c>
      <c r="AU183" s="103">
        <v>0.13127603339717001</v>
      </c>
      <c r="AV183" s="103">
        <f t="shared" si="57"/>
        <v>0.86872396660283002</v>
      </c>
      <c r="AW183" s="103">
        <v>0.179247846274429</v>
      </c>
      <c r="AX183" s="103">
        <f t="shared" si="58"/>
        <v>0.82075215372557098</v>
      </c>
      <c r="AY183" s="103">
        <v>6.1544059958459497E-2</v>
      </c>
      <c r="AZ183" s="103">
        <f t="shared" si="61"/>
        <v>0.93845594004154054</v>
      </c>
      <c r="BA183" s="103">
        <f t="shared" si="59"/>
        <v>0.11023284257713273</v>
      </c>
      <c r="BB183" s="103">
        <f t="shared" si="59"/>
        <v>0.88976715742286727</v>
      </c>
      <c r="BC183" s="102">
        <v>0.12640588655967999</v>
      </c>
      <c r="BD183" s="102">
        <f t="shared" si="62"/>
        <v>0.87359411344032001</v>
      </c>
      <c r="BE183" s="102">
        <v>0.177837749570769</v>
      </c>
      <c r="BF183" s="102">
        <f t="shared" si="62"/>
        <v>0.82216225042923097</v>
      </c>
      <c r="BG183" s="102">
        <v>6.0603768503487497E-2</v>
      </c>
      <c r="BH183" s="102">
        <f t="shared" si="52"/>
        <v>0.93939623149651252</v>
      </c>
      <c r="BI183" s="102">
        <v>0.10796624074638192</v>
      </c>
      <c r="BJ183" s="102">
        <v>0.89203375925361816</v>
      </c>
      <c r="BK183" s="103">
        <v>0.12333184940839501</v>
      </c>
      <c r="BL183" s="103">
        <f t="shared" si="53"/>
        <v>0.87666815059160497</v>
      </c>
      <c r="BM183" s="103">
        <v>0.17486562854248699</v>
      </c>
      <c r="BN183" s="103">
        <f t="shared" si="54"/>
        <v>0.82513437145751301</v>
      </c>
      <c r="BO183" s="103">
        <v>5.8005843154468897E-2</v>
      </c>
      <c r="BP183" s="103">
        <f t="shared" si="55"/>
        <v>0.94199415684553112</v>
      </c>
      <c r="BQ183" s="103">
        <v>0.10513465573243015</v>
      </c>
      <c r="BR183" s="103">
        <f t="shared" si="60"/>
        <v>0.89486534426756981</v>
      </c>
      <c r="BS183" s="108">
        <v>0.63228019393333301</v>
      </c>
      <c r="BT183" s="102">
        <v>0.36771980606666699</v>
      </c>
      <c r="BU183" s="91"/>
      <c r="BV183" s="86">
        <v>163</v>
      </c>
      <c r="BW183" s="124">
        <v>0.89900000000000002</v>
      </c>
      <c r="BX183" s="124">
        <v>0.10100000000000001</v>
      </c>
      <c r="BY183" s="124">
        <v>0.89</v>
      </c>
      <c r="BZ183" s="124">
        <v>0.11</v>
      </c>
      <c r="CA183" s="124">
        <v>0.89400000000000002</v>
      </c>
      <c r="CB183" s="124">
        <v>0.105</v>
      </c>
      <c r="CC183" s="123">
        <v>0.86699999999999999</v>
      </c>
      <c r="CD183" s="123">
        <v>0.13300000000000001</v>
      </c>
      <c r="CE183" s="123">
        <v>0.84599999999999997</v>
      </c>
      <c r="CF183" s="123">
        <v>0.154</v>
      </c>
      <c r="CG183" s="123">
        <v>0.85599999999999998</v>
      </c>
      <c r="CH183" s="123">
        <v>0.14399999999999999</v>
      </c>
      <c r="CI183" s="1"/>
      <c r="CJ183" s="1"/>
      <c r="CK183" s="1"/>
      <c r="CL183" s="1"/>
      <c r="CM183" s="1"/>
      <c r="CN183" s="1"/>
      <c r="CP183" s="39"/>
      <c r="CR183" s="39"/>
      <c r="CS183" s="92"/>
      <c r="CT183" s="92"/>
    </row>
    <row r="184" spans="38:98" x14ac:dyDescent="0.25">
      <c r="AL184" s="104">
        <v>164</v>
      </c>
      <c r="AM184" s="102">
        <v>0.129011863307298</v>
      </c>
      <c r="AN184" s="102">
        <f t="shared" si="49"/>
        <v>0.87098813669270203</v>
      </c>
      <c r="AO184" s="102">
        <v>0.18634047804397999</v>
      </c>
      <c r="AP184" s="102">
        <f t="shared" si="50"/>
        <v>0.81365952195601998</v>
      </c>
      <c r="AQ184" s="102">
        <v>5.76945889184E-2</v>
      </c>
      <c r="AR184" s="102">
        <f t="shared" si="51"/>
        <v>0.94230541108160004</v>
      </c>
      <c r="AS184" s="102">
        <f t="shared" si="56"/>
        <v>0.1093914984778418</v>
      </c>
      <c r="AT184" s="107">
        <f t="shared" si="56"/>
        <v>0.89060850152215831</v>
      </c>
      <c r="AU184" s="103">
        <v>0.13179954346657299</v>
      </c>
      <c r="AV184" s="103">
        <f t="shared" si="57"/>
        <v>0.86820045653342703</v>
      </c>
      <c r="AW184" s="103">
        <v>0.179892512349413</v>
      </c>
      <c r="AX184" s="103">
        <f t="shared" si="58"/>
        <v>0.82010748765058694</v>
      </c>
      <c r="AY184" s="103">
        <v>6.1929240311096999E-2</v>
      </c>
      <c r="AZ184" s="103">
        <f t="shared" si="61"/>
        <v>0.93807075968890297</v>
      </c>
      <c r="BA184" s="103">
        <f t="shared" si="59"/>
        <v>0.11072058685810723</v>
      </c>
      <c r="BB184" s="103">
        <f t="shared" si="59"/>
        <v>0.88927941314189274</v>
      </c>
      <c r="BC184" s="102">
        <v>0.12686728084214699</v>
      </c>
      <c r="BD184" s="102">
        <f t="shared" si="62"/>
        <v>0.87313271915785307</v>
      </c>
      <c r="BE184" s="102">
        <v>0.178444353638648</v>
      </c>
      <c r="BF184" s="102">
        <f t="shared" si="62"/>
        <v>0.82155564636135203</v>
      </c>
      <c r="BG184" s="102">
        <v>6.0988554118184303E-2</v>
      </c>
      <c r="BH184" s="102">
        <f t="shared" si="52"/>
        <v>0.93901144588181573</v>
      </c>
      <c r="BI184" s="102">
        <v>0.10842579329231938</v>
      </c>
      <c r="BJ184" s="102">
        <v>0.89157420670768062</v>
      </c>
      <c r="BK184" s="103">
        <v>0.123777813118273</v>
      </c>
      <c r="BL184" s="103">
        <f t="shared" si="53"/>
        <v>0.87622218688172704</v>
      </c>
      <c r="BM184" s="103">
        <v>0.17548257420152899</v>
      </c>
      <c r="BN184" s="103">
        <f t="shared" si="54"/>
        <v>0.82451742579847098</v>
      </c>
      <c r="BO184" s="103">
        <v>5.8342557542954601E-2</v>
      </c>
      <c r="BP184" s="103">
        <f t="shared" si="55"/>
        <v>0.94165744245704541</v>
      </c>
      <c r="BQ184" s="103">
        <v>0.10556969060277543</v>
      </c>
      <c r="BR184" s="103">
        <f t="shared" si="60"/>
        <v>0.89443030939722468</v>
      </c>
      <c r="BS184" s="108">
        <v>0.63401004005834105</v>
      </c>
      <c r="BT184" s="102">
        <v>0.365989959941659</v>
      </c>
      <c r="BU184" s="91"/>
      <c r="BV184" s="86">
        <v>164</v>
      </c>
      <c r="BW184" s="124">
        <v>0.9</v>
      </c>
      <c r="BX184" s="124">
        <v>0.1</v>
      </c>
      <c r="BY184" s="124">
        <v>0.89100000000000001</v>
      </c>
      <c r="BZ184" s="124">
        <v>0.109</v>
      </c>
      <c r="CA184" s="124">
        <v>0.89500000000000002</v>
      </c>
      <c r="CB184" s="124">
        <v>0.105</v>
      </c>
      <c r="CC184" s="123">
        <v>0.86799999999999999</v>
      </c>
      <c r="CD184" s="123">
        <v>0.13200000000000001</v>
      </c>
      <c r="CE184" s="123">
        <v>0.84699999999999998</v>
      </c>
      <c r="CF184" s="123">
        <v>0.153</v>
      </c>
      <c r="CG184" s="123">
        <v>0.85699999999999998</v>
      </c>
      <c r="CH184" s="123">
        <v>0.14299999999999999</v>
      </c>
      <c r="CI184" s="1"/>
      <c r="CJ184" s="1"/>
      <c r="CK184" s="1"/>
      <c r="CL184" s="1"/>
      <c r="CM184" s="1"/>
      <c r="CN184" s="1"/>
      <c r="CP184" s="39"/>
      <c r="CR184" s="39"/>
      <c r="CS184" s="92"/>
      <c r="CT184" s="92"/>
    </row>
    <row r="185" spans="38:98" x14ac:dyDescent="0.25">
      <c r="AL185" s="104">
        <v>165</v>
      </c>
      <c r="AM185" s="102">
        <v>0.12951865560043399</v>
      </c>
      <c r="AN185" s="102">
        <f t="shared" si="49"/>
        <v>0.87048134439956604</v>
      </c>
      <c r="AO185" s="102">
        <v>0.18690629142794099</v>
      </c>
      <c r="AP185" s="102">
        <f t="shared" si="50"/>
        <v>0.81309370857205898</v>
      </c>
      <c r="AQ185" s="102">
        <v>5.8044497693743903E-2</v>
      </c>
      <c r="AR185" s="102">
        <f t="shared" si="51"/>
        <v>0.94195550230625613</v>
      </c>
      <c r="AS185" s="102">
        <f t="shared" si="56"/>
        <v>0.10983969920368317</v>
      </c>
      <c r="AT185" s="107">
        <f t="shared" si="56"/>
        <v>0.89016030079631681</v>
      </c>
      <c r="AU185" s="103">
        <v>0.13232214852775701</v>
      </c>
      <c r="AV185" s="103">
        <f t="shared" si="57"/>
        <v>0.86767785147224297</v>
      </c>
      <c r="AW185" s="103">
        <v>0.18053489606225401</v>
      </c>
      <c r="AX185" s="103">
        <f t="shared" si="58"/>
        <v>0.81946510393774596</v>
      </c>
      <c r="AY185" s="103">
        <v>6.2314413069734703E-2</v>
      </c>
      <c r="AZ185" s="103">
        <f t="shared" si="61"/>
        <v>0.93768558693026527</v>
      </c>
      <c r="BA185" s="103">
        <f t="shared" si="59"/>
        <v>0.11120752215000106</v>
      </c>
      <c r="BB185" s="103">
        <f t="shared" si="59"/>
        <v>0.88879247784999893</v>
      </c>
      <c r="BC185" s="102">
        <v>0.12732550335659701</v>
      </c>
      <c r="BD185" s="102">
        <f t="shared" si="62"/>
        <v>0.87267449664340302</v>
      </c>
      <c r="BE185" s="102">
        <v>0.179048439765918</v>
      </c>
      <c r="BF185" s="102">
        <f t="shared" si="62"/>
        <v>0.820951560234082</v>
      </c>
      <c r="BG185" s="102">
        <v>6.1373524137376699E-2</v>
      </c>
      <c r="BH185" s="102">
        <f t="shared" si="52"/>
        <v>0.93862647586262327</v>
      </c>
      <c r="BI185" s="102">
        <v>0.10888386828989949</v>
      </c>
      <c r="BJ185" s="102">
        <v>0.89111613171010062</v>
      </c>
      <c r="BK185" s="103">
        <v>0.124224691542431</v>
      </c>
      <c r="BL185" s="103">
        <f t="shared" si="53"/>
        <v>0.87577530845756901</v>
      </c>
      <c r="BM185" s="103">
        <v>0.17609702072235101</v>
      </c>
      <c r="BN185" s="103">
        <f t="shared" si="54"/>
        <v>0.82390297927764899</v>
      </c>
      <c r="BO185" s="103">
        <v>5.8680305778846899E-2</v>
      </c>
      <c r="BP185" s="103">
        <f t="shared" si="55"/>
        <v>0.94131969422115314</v>
      </c>
      <c r="BQ185" s="103">
        <v>0.10600490980256391</v>
      </c>
      <c r="BR185" s="103">
        <f t="shared" si="60"/>
        <v>0.89399509019743606</v>
      </c>
      <c r="BS185" s="108">
        <v>0.63572545207301201</v>
      </c>
      <c r="BT185" s="102">
        <v>0.36427454792698799</v>
      </c>
      <c r="BU185" s="91"/>
      <c r="BV185" s="86">
        <v>165</v>
      </c>
      <c r="BW185" s="124">
        <v>0.9</v>
      </c>
      <c r="BX185" s="124">
        <v>0.1</v>
      </c>
      <c r="BY185" s="124">
        <v>0.89200000000000002</v>
      </c>
      <c r="BZ185" s="124">
        <v>0.108</v>
      </c>
      <c r="CA185" s="124">
        <v>0.89600000000000002</v>
      </c>
      <c r="CB185" s="124">
        <v>0.104</v>
      </c>
      <c r="CC185" s="123">
        <v>0.86899999999999999</v>
      </c>
      <c r="CD185" s="123">
        <v>0.13100000000000001</v>
      </c>
      <c r="CE185" s="123">
        <v>0.84799999999999998</v>
      </c>
      <c r="CF185" s="123">
        <v>0.152</v>
      </c>
      <c r="CG185" s="123">
        <v>0.85799999999999998</v>
      </c>
      <c r="CH185" s="123">
        <v>0.14199999999999999</v>
      </c>
      <c r="CI185" s="1"/>
      <c r="CJ185" s="1"/>
      <c r="CK185" s="1"/>
      <c r="CL185" s="1"/>
      <c r="CM185" s="1"/>
      <c r="CN185" s="1"/>
      <c r="CP185" s="39"/>
      <c r="CR185" s="39"/>
      <c r="CS185" s="92"/>
      <c r="CT185" s="92"/>
    </row>
    <row r="186" spans="38:98" x14ac:dyDescent="0.25">
      <c r="AL186" s="104">
        <v>166</v>
      </c>
      <c r="AM186" s="102">
        <v>0.13002621795414501</v>
      </c>
      <c r="AN186" s="102">
        <f t="shared" si="49"/>
        <v>0.86997378204585496</v>
      </c>
      <c r="AO186" s="102">
        <v>0.18746571536586301</v>
      </c>
      <c r="AP186" s="102">
        <f t="shared" si="50"/>
        <v>0.81253428463413702</v>
      </c>
      <c r="AQ186" s="102">
        <v>5.83947768785864E-2</v>
      </c>
      <c r="AR186" s="102">
        <f t="shared" si="51"/>
        <v>0.94160522312141359</v>
      </c>
      <c r="AS186" s="102">
        <f t="shared" si="56"/>
        <v>0.11028683946408319</v>
      </c>
      <c r="AT186" s="107">
        <f t="shared" si="56"/>
        <v>0.88971316053591687</v>
      </c>
      <c r="AU186" s="103">
        <v>0.132843855894687</v>
      </c>
      <c r="AV186" s="103">
        <f t="shared" si="57"/>
        <v>0.86715614410531305</v>
      </c>
      <c r="AW186" s="103">
        <v>0.18117501280061599</v>
      </c>
      <c r="AX186" s="103">
        <f t="shared" si="58"/>
        <v>0.81882498719938401</v>
      </c>
      <c r="AY186" s="103">
        <v>6.2699580206265995E-2</v>
      </c>
      <c r="AZ186" s="103">
        <f t="shared" si="61"/>
        <v>0.93730041979373402</v>
      </c>
      <c r="BA186" s="103">
        <f t="shared" si="59"/>
        <v>0.11169365516637701</v>
      </c>
      <c r="BB186" s="103">
        <f t="shared" si="59"/>
        <v>0.88830634483362303</v>
      </c>
      <c r="BC186" s="102">
        <v>0.12778082141345401</v>
      </c>
      <c r="BD186" s="102">
        <f t="shared" si="62"/>
        <v>0.87221917858654596</v>
      </c>
      <c r="BE186" s="102">
        <v>0.17965029092493001</v>
      </c>
      <c r="BF186" s="102">
        <f t="shared" si="62"/>
        <v>0.82034970907506999</v>
      </c>
      <c r="BG186" s="102">
        <v>6.1758677282717403E-2</v>
      </c>
      <c r="BH186" s="102">
        <f t="shared" si="52"/>
        <v>0.93824132271728256</v>
      </c>
      <c r="BI186" s="102">
        <v>0.10934061310095466</v>
      </c>
      <c r="BJ186" s="102">
        <v>0.89065938689904534</v>
      </c>
      <c r="BK186" s="103">
        <v>0.124672429337312</v>
      </c>
      <c r="BL186" s="103">
        <f t="shared" si="53"/>
        <v>0.87532757066268796</v>
      </c>
      <c r="BM186" s="103">
        <v>0.176708947778561</v>
      </c>
      <c r="BN186" s="103">
        <f t="shared" si="54"/>
        <v>0.82329105222143895</v>
      </c>
      <c r="BO186" s="103">
        <v>5.9019278169490201E-2</v>
      </c>
      <c r="BP186" s="103">
        <f t="shared" si="55"/>
        <v>0.94098072183050985</v>
      </c>
      <c r="BQ186" s="103">
        <v>0.10644037904160124</v>
      </c>
      <c r="BR186" s="103">
        <f t="shared" si="60"/>
        <v>0.89355962095839891</v>
      </c>
      <c r="BS186" s="108">
        <v>0.63742683506697295</v>
      </c>
      <c r="BT186" s="102">
        <v>0.36257316493302699</v>
      </c>
      <c r="BU186" s="91"/>
      <c r="BV186" s="86">
        <v>166</v>
      </c>
      <c r="BW186" s="124">
        <v>0.90100000000000002</v>
      </c>
      <c r="BX186" s="124">
        <v>9.9000000000000005E-2</v>
      </c>
      <c r="BY186" s="124">
        <v>0.89200000000000002</v>
      </c>
      <c r="BZ186" s="124">
        <v>0.108</v>
      </c>
      <c r="CA186" s="124">
        <v>0.89600000000000002</v>
      </c>
      <c r="CB186" s="124">
        <v>0.10299999999999999</v>
      </c>
      <c r="CC186" s="123">
        <v>0.87</v>
      </c>
      <c r="CD186" s="123">
        <v>0.13</v>
      </c>
      <c r="CE186" s="123">
        <v>0.84899999999999998</v>
      </c>
      <c r="CF186" s="123">
        <v>0.151</v>
      </c>
      <c r="CG186" s="123">
        <v>0.85899999999999999</v>
      </c>
      <c r="CH186" s="123">
        <v>0.14099999999999999</v>
      </c>
      <c r="CI186" s="1"/>
      <c r="CJ186" s="1"/>
      <c r="CK186" s="1"/>
      <c r="CL186" s="1"/>
      <c r="CM186" s="1"/>
      <c r="CN186" s="1"/>
      <c r="CP186" s="39"/>
      <c r="CR186" s="39"/>
      <c r="CS186" s="92"/>
      <c r="CT186" s="92"/>
    </row>
    <row r="187" spans="38:98" x14ac:dyDescent="0.25">
      <c r="AL187" s="104">
        <v>167</v>
      </c>
      <c r="AM187" s="102">
        <v>0.13053417010545401</v>
      </c>
      <c r="AN187" s="102">
        <f t="shared" si="49"/>
        <v>0.86946582989454602</v>
      </c>
      <c r="AO187" s="102">
        <v>0.188019416360133</v>
      </c>
      <c r="AP187" s="102">
        <f t="shared" si="50"/>
        <v>0.81198058363986703</v>
      </c>
      <c r="AQ187" s="102">
        <v>5.8745359368528198E-2</v>
      </c>
      <c r="AR187" s="102">
        <f t="shared" si="51"/>
        <v>0.9412546406314718</v>
      </c>
      <c r="AS187" s="102">
        <f t="shared" si="56"/>
        <v>0.11073292380504431</v>
      </c>
      <c r="AT187" s="107">
        <f t="shared" si="56"/>
        <v>0.88926707619495571</v>
      </c>
      <c r="AU187" s="103">
        <v>0.133364672881328</v>
      </c>
      <c r="AV187" s="103">
        <f t="shared" si="57"/>
        <v>0.86663532711867197</v>
      </c>
      <c r="AW187" s="103">
        <v>0.18181287795216</v>
      </c>
      <c r="AX187" s="103">
        <f t="shared" si="58"/>
        <v>0.81818712204784005</v>
      </c>
      <c r="AY187" s="103">
        <v>6.30847436925841E-2</v>
      </c>
      <c r="AZ187" s="103">
        <f t="shared" si="61"/>
        <v>0.9369152563074159</v>
      </c>
      <c r="BA187" s="103">
        <f t="shared" si="59"/>
        <v>0.11217899262079717</v>
      </c>
      <c r="BB187" s="103">
        <f t="shared" si="59"/>
        <v>0.88782100737920289</v>
      </c>
      <c r="BC187" s="102">
        <v>0.12823350232314401</v>
      </c>
      <c r="BD187" s="102">
        <f t="shared" si="62"/>
        <v>0.87176649767685599</v>
      </c>
      <c r="BE187" s="102">
        <v>0.180250190088033</v>
      </c>
      <c r="BF187" s="102">
        <f t="shared" si="62"/>
        <v>0.819749809911967</v>
      </c>
      <c r="BG187" s="102">
        <v>6.2144012275859299E-2</v>
      </c>
      <c r="BH187" s="102">
        <f t="shared" si="52"/>
        <v>0.93785598772414069</v>
      </c>
      <c r="BI187" s="102">
        <v>0.10979617508731752</v>
      </c>
      <c r="BJ187" s="102">
        <v>0.89020382491268246</v>
      </c>
      <c r="BK187" s="103">
        <v>0.12512097115935999</v>
      </c>
      <c r="BL187" s="103">
        <f t="shared" si="53"/>
        <v>0.87487902884064006</v>
      </c>
      <c r="BM187" s="103">
        <v>0.17731833504376199</v>
      </c>
      <c r="BN187" s="103">
        <f t="shared" si="54"/>
        <v>0.82268166495623807</v>
      </c>
      <c r="BO187" s="103">
        <v>5.9359665022228503E-2</v>
      </c>
      <c r="BP187" s="103">
        <f t="shared" si="55"/>
        <v>0.94064033497777144</v>
      </c>
      <c r="BQ187" s="103">
        <v>0.10687616402969198</v>
      </c>
      <c r="BR187" s="103">
        <f t="shared" si="60"/>
        <v>0.89312383597030798</v>
      </c>
      <c r="BS187" s="108">
        <v>0.63911459412985394</v>
      </c>
      <c r="BT187" s="102">
        <v>0.360885405870146</v>
      </c>
      <c r="BU187" s="91"/>
      <c r="BV187" s="86">
        <v>167</v>
      </c>
      <c r="BW187" s="124">
        <v>0.90200000000000002</v>
      </c>
      <c r="BX187" s="124">
        <v>9.8000000000000004E-2</v>
      </c>
      <c r="BY187" s="124">
        <v>0.89300000000000002</v>
      </c>
      <c r="BZ187" s="124">
        <v>0.107</v>
      </c>
      <c r="CA187" s="124">
        <v>0.89700000000000002</v>
      </c>
      <c r="CB187" s="124">
        <v>0.10299999999999999</v>
      </c>
      <c r="CC187" s="123">
        <v>0.871</v>
      </c>
      <c r="CD187" s="123">
        <v>0.129</v>
      </c>
      <c r="CE187" s="123">
        <v>0.84899999999999998</v>
      </c>
      <c r="CF187" s="123">
        <v>0.151</v>
      </c>
      <c r="CG187" s="123">
        <v>0.86</v>
      </c>
      <c r="CH187" s="123">
        <v>0.14000000000000001</v>
      </c>
      <c r="CI187" s="1"/>
      <c r="CJ187" s="1"/>
      <c r="CK187" s="1"/>
      <c r="CL187" s="1"/>
      <c r="CM187" s="1"/>
      <c r="CN187" s="1"/>
      <c r="CP187" s="39"/>
      <c r="CR187" s="39"/>
      <c r="CS187" s="92"/>
      <c r="CT187" s="92"/>
    </row>
    <row r="188" spans="38:98" x14ac:dyDescent="0.25">
      <c r="AL188" s="104">
        <v>168</v>
      </c>
      <c r="AM188" s="102">
        <v>0.13104213179138699</v>
      </c>
      <c r="AN188" s="102">
        <f t="shared" si="49"/>
        <v>0.86895786820861298</v>
      </c>
      <c r="AO188" s="102">
        <v>0.18856806091313999</v>
      </c>
      <c r="AP188" s="102">
        <f t="shared" si="50"/>
        <v>0.81143193908686007</v>
      </c>
      <c r="AQ188" s="102">
        <v>5.9096178059169502E-2</v>
      </c>
      <c r="AR188" s="102">
        <f t="shared" si="51"/>
        <v>0.94090382194083055</v>
      </c>
      <c r="AS188" s="102">
        <f t="shared" si="56"/>
        <v>0.11117795677257014</v>
      </c>
      <c r="AT188" s="107">
        <f t="shared" si="56"/>
        <v>0.88882204322742986</v>
      </c>
      <c r="AU188" s="103">
        <v>0.13388460680164599</v>
      </c>
      <c r="AV188" s="103">
        <f t="shared" si="57"/>
        <v>0.86611539319835407</v>
      </c>
      <c r="AW188" s="103">
        <v>0.18244850690455</v>
      </c>
      <c r="AX188" s="103">
        <f t="shared" si="58"/>
        <v>0.81755149309544994</v>
      </c>
      <c r="AY188" s="103">
        <v>6.3469905500582596E-2</v>
      </c>
      <c r="AZ188" s="103">
        <f t="shared" si="61"/>
        <v>0.93653009449941738</v>
      </c>
      <c r="BA188" s="103">
        <f t="shared" si="59"/>
        <v>0.11266354122682476</v>
      </c>
      <c r="BB188" s="103">
        <f t="shared" si="59"/>
        <v>0.88733645877317524</v>
      </c>
      <c r="BC188" s="102">
        <v>0.128683813396091</v>
      </c>
      <c r="BD188" s="102">
        <f t="shared" si="62"/>
        <v>0.87131618660390897</v>
      </c>
      <c r="BE188" s="102">
        <v>0.18084842022757799</v>
      </c>
      <c r="BF188" s="102">
        <f t="shared" si="62"/>
        <v>0.81915157977242203</v>
      </c>
      <c r="BG188" s="102">
        <v>6.2529527838455196E-2</v>
      </c>
      <c r="BH188" s="102">
        <f t="shared" si="52"/>
        <v>0.93747047216154478</v>
      </c>
      <c r="BI188" s="102">
        <v>0.11025070161082054</v>
      </c>
      <c r="BJ188" s="102">
        <v>0.88974929838917949</v>
      </c>
      <c r="BK188" s="103">
        <v>0.125570261665018</v>
      </c>
      <c r="BL188" s="103">
        <f t="shared" si="53"/>
        <v>0.87442973833498194</v>
      </c>
      <c r="BM188" s="103">
        <v>0.17792516219155999</v>
      </c>
      <c r="BN188" s="103">
        <f t="shared" si="54"/>
        <v>0.82207483780844004</v>
      </c>
      <c r="BO188" s="103">
        <v>5.9701656644406097E-2</v>
      </c>
      <c r="BP188" s="103">
        <f t="shared" si="55"/>
        <v>0.94029834335559392</v>
      </c>
      <c r="BQ188" s="103">
        <v>0.10731233047664118</v>
      </c>
      <c r="BR188" s="103">
        <f t="shared" si="60"/>
        <v>0.89268766952335887</v>
      </c>
      <c r="BS188" s="108">
        <v>0.64078913435128304</v>
      </c>
      <c r="BT188" s="102">
        <v>0.35921086564871701</v>
      </c>
      <c r="BU188" s="91"/>
      <c r="BV188" s="86">
        <v>168</v>
      </c>
      <c r="BW188" s="124">
        <v>0.90200000000000002</v>
      </c>
      <c r="BX188" s="124">
        <v>9.8000000000000004E-2</v>
      </c>
      <c r="BY188" s="124">
        <v>0.89400000000000002</v>
      </c>
      <c r="BZ188" s="124">
        <v>0.106</v>
      </c>
      <c r="CA188" s="124">
        <v>0.89800000000000002</v>
      </c>
      <c r="CB188" s="124">
        <v>0.10199999999999999</v>
      </c>
      <c r="CC188" s="123">
        <v>0.871</v>
      </c>
      <c r="CD188" s="123">
        <v>0.129</v>
      </c>
      <c r="CE188" s="123">
        <v>0.85</v>
      </c>
      <c r="CF188" s="123">
        <v>0.15</v>
      </c>
      <c r="CG188" s="123">
        <v>0.86</v>
      </c>
      <c r="CH188" s="123">
        <v>0.13900000000000001</v>
      </c>
      <c r="CI188" s="1"/>
      <c r="CJ188" s="1"/>
      <c r="CK188" s="1"/>
      <c r="CL188" s="1"/>
      <c r="CM188" s="1"/>
      <c r="CN188" s="1"/>
      <c r="CP188" s="39"/>
      <c r="CR188" s="39"/>
      <c r="CS188" s="92"/>
      <c r="CT188" s="92"/>
    </row>
    <row r="189" spans="38:98" x14ac:dyDescent="0.25">
      <c r="AL189" s="104">
        <v>169</v>
      </c>
      <c r="AM189" s="102">
        <v>0.13154972274896701</v>
      </c>
      <c r="AN189" s="102">
        <f t="shared" si="49"/>
        <v>0.86845027725103296</v>
      </c>
      <c r="AO189" s="102">
        <v>0.18911231552727201</v>
      </c>
      <c r="AP189" s="102">
        <f t="shared" si="50"/>
        <v>0.81088768447272797</v>
      </c>
      <c r="AQ189" s="102">
        <v>5.94471658461109E-2</v>
      </c>
      <c r="AR189" s="102">
        <f t="shared" si="51"/>
        <v>0.94055283415388913</v>
      </c>
      <c r="AS189" s="102">
        <f t="shared" si="56"/>
        <v>0.11162194291266336</v>
      </c>
      <c r="AT189" s="107">
        <f t="shared" si="56"/>
        <v>0.88837805708733664</v>
      </c>
      <c r="AU189" s="103">
        <v>0.13440366496960601</v>
      </c>
      <c r="AV189" s="103">
        <f t="shared" si="57"/>
        <v>0.86559633503039402</v>
      </c>
      <c r="AW189" s="103">
        <v>0.18308191504544799</v>
      </c>
      <c r="AX189" s="103">
        <f t="shared" si="58"/>
        <v>0.81691808495455198</v>
      </c>
      <c r="AY189" s="103">
        <v>6.3855067602154605E-2</v>
      </c>
      <c r="AZ189" s="103">
        <f t="shared" si="61"/>
        <v>0.93614493239784535</v>
      </c>
      <c r="BA189" s="103">
        <f t="shared" si="59"/>
        <v>0.113147307698022</v>
      </c>
      <c r="BB189" s="103">
        <f t="shared" si="59"/>
        <v>0.88685269230197794</v>
      </c>
      <c r="BC189" s="102">
        <v>0.129132021942719</v>
      </c>
      <c r="BD189" s="102">
        <f t="shared" si="62"/>
        <v>0.870867978057281</v>
      </c>
      <c r="BE189" s="102">
        <v>0.18144526431591501</v>
      </c>
      <c r="BF189" s="102">
        <f t="shared" si="62"/>
        <v>0.81855473568408499</v>
      </c>
      <c r="BG189" s="102">
        <v>6.2915222692158004E-2</v>
      </c>
      <c r="BH189" s="102">
        <f t="shared" si="52"/>
        <v>0.93708477730784201</v>
      </c>
      <c r="BI189" s="102">
        <v>0.11070434003329602</v>
      </c>
      <c r="BJ189" s="102">
        <v>0.8892956599667039</v>
      </c>
      <c r="BK189" s="103">
        <v>0.12602024551073099</v>
      </c>
      <c r="BL189" s="103">
        <f t="shared" si="53"/>
        <v>0.87397975448926901</v>
      </c>
      <c r="BM189" s="103">
        <v>0.17852940889555999</v>
      </c>
      <c r="BN189" s="103">
        <f t="shared" si="54"/>
        <v>0.82147059110443998</v>
      </c>
      <c r="BO189" s="103">
        <v>6.0045443343366998E-2</v>
      </c>
      <c r="BP189" s="103">
        <f t="shared" si="55"/>
        <v>0.93995455665663297</v>
      </c>
      <c r="BQ189" s="103">
        <v>0.10774894409225423</v>
      </c>
      <c r="BR189" s="103">
        <f t="shared" si="60"/>
        <v>0.89225105590774578</v>
      </c>
      <c r="BS189" s="108">
        <v>0.64245086082088898</v>
      </c>
      <c r="BT189" s="102">
        <v>0.35754913917911102</v>
      </c>
      <c r="BU189" s="91"/>
      <c r="BV189" s="86">
        <v>169</v>
      </c>
      <c r="BW189" s="124">
        <v>0.90300000000000002</v>
      </c>
      <c r="BX189" s="124">
        <v>9.7000000000000003E-2</v>
      </c>
      <c r="BY189" s="124">
        <v>0.89400000000000002</v>
      </c>
      <c r="BZ189" s="124">
        <v>0.106</v>
      </c>
      <c r="CA189" s="124">
        <v>0.89800000000000002</v>
      </c>
      <c r="CB189" s="124">
        <v>0.10100000000000001</v>
      </c>
      <c r="CC189" s="123">
        <v>0.872</v>
      </c>
      <c r="CD189" s="123">
        <v>0.128</v>
      </c>
      <c r="CE189" s="123">
        <v>0.85099999999999998</v>
      </c>
      <c r="CF189" s="123">
        <v>0.14899999999999999</v>
      </c>
      <c r="CG189" s="123">
        <v>0.86099999999999999</v>
      </c>
      <c r="CH189" s="123">
        <v>0.13900000000000001</v>
      </c>
      <c r="CI189" s="1"/>
      <c r="CJ189" s="1"/>
      <c r="CK189" s="1"/>
      <c r="CL189" s="1"/>
      <c r="CM189" s="1"/>
      <c r="CN189" s="1"/>
      <c r="CP189" s="39"/>
      <c r="CR189" s="39"/>
      <c r="CS189" s="92"/>
      <c r="CT189" s="92"/>
    </row>
    <row r="190" spans="38:98" x14ac:dyDescent="0.25">
      <c r="AL190" s="104">
        <v>170</v>
      </c>
      <c r="AM190" s="102">
        <v>0.13205656271521801</v>
      </c>
      <c r="AN190" s="102">
        <f t="shared" si="49"/>
        <v>0.86794343728478196</v>
      </c>
      <c r="AO190" s="102">
        <v>0.189652846704918</v>
      </c>
      <c r="AP190" s="102">
        <f t="shared" si="50"/>
        <v>0.810347153295082</v>
      </c>
      <c r="AQ190" s="102">
        <v>5.9798255624952799E-2</v>
      </c>
      <c r="AR190" s="102">
        <f t="shared" si="51"/>
        <v>0.94020174437504722</v>
      </c>
      <c r="AS190" s="102">
        <f t="shared" si="56"/>
        <v>0.11206488677132702</v>
      </c>
      <c r="AT190" s="107">
        <f t="shared" si="56"/>
        <v>0.88793511322867302</v>
      </c>
      <c r="AU190" s="103">
        <v>0.13492185469917201</v>
      </c>
      <c r="AV190" s="103">
        <f t="shared" si="57"/>
        <v>0.86507814530082805</v>
      </c>
      <c r="AW190" s="103">
        <v>0.183713117762517</v>
      </c>
      <c r="AX190" s="103">
        <f t="shared" si="58"/>
        <v>0.81628688223748302</v>
      </c>
      <c r="AY190" s="103">
        <v>6.4240231969193595E-2</v>
      </c>
      <c r="AZ190" s="103">
        <f t="shared" si="61"/>
        <v>0.9357597680308064</v>
      </c>
      <c r="BA190" s="103">
        <f t="shared" si="59"/>
        <v>0.11363029874795129</v>
      </c>
      <c r="BB190" s="103">
        <f t="shared" si="59"/>
        <v>0.88636970125204884</v>
      </c>
      <c r="BC190" s="102">
        <v>0.129578395273453</v>
      </c>
      <c r="BD190" s="102">
        <f t="shared" si="62"/>
        <v>0.87042160472654695</v>
      </c>
      <c r="BE190" s="102">
        <v>0.182041005325394</v>
      </c>
      <c r="BF190" s="102">
        <f t="shared" si="62"/>
        <v>0.81795899467460598</v>
      </c>
      <c r="BG190" s="102">
        <v>6.3301095558620499E-2</v>
      </c>
      <c r="BH190" s="102">
        <f t="shared" si="52"/>
        <v>0.93669890444137949</v>
      </c>
      <c r="BI190" s="102">
        <v>0.11115723771657647</v>
      </c>
      <c r="BJ190" s="102">
        <v>0.88884276228342352</v>
      </c>
      <c r="BK190" s="103">
        <v>0.126470867352941</v>
      </c>
      <c r="BL190" s="103">
        <f t="shared" si="53"/>
        <v>0.873529132647059</v>
      </c>
      <c r="BM190" s="103">
        <v>0.179131054829368</v>
      </c>
      <c r="BN190" s="103">
        <f t="shared" si="54"/>
        <v>0.82086894517063203</v>
      </c>
      <c r="BO190" s="103">
        <v>6.0391215426455397E-2</v>
      </c>
      <c r="BP190" s="103">
        <f t="shared" si="55"/>
        <v>0.93960878457354458</v>
      </c>
      <c r="BQ190" s="103">
        <v>0.10818607058633584</v>
      </c>
      <c r="BR190" s="103">
        <f t="shared" si="60"/>
        <v>0.89181392941366422</v>
      </c>
      <c r="BS190" s="108">
        <v>0.64410017862830005</v>
      </c>
      <c r="BT190" s="102">
        <v>0.35589982137170001</v>
      </c>
      <c r="BU190" s="91"/>
      <c r="BV190" s="86">
        <v>170</v>
      </c>
      <c r="BW190" s="124">
        <v>0.90400000000000003</v>
      </c>
      <c r="BX190" s="124">
        <v>9.6000000000000002E-2</v>
      </c>
      <c r="BY190" s="124">
        <v>0.89500000000000002</v>
      </c>
      <c r="BZ190" s="124">
        <v>0.105</v>
      </c>
      <c r="CA190" s="124">
        <v>0.89900000000000002</v>
      </c>
      <c r="CB190" s="124">
        <v>0.10100000000000001</v>
      </c>
      <c r="CC190" s="123">
        <v>0.873</v>
      </c>
      <c r="CD190" s="123">
        <v>0.127</v>
      </c>
      <c r="CE190" s="123">
        <v>0.85199999999999998</v>
      </c>
      <c r="CF190" s="123">
        <v>0.14799999999999999</v>
      </c>
      <c r="CG190" s="123">
        <v>0.86199999999999999</v>
      </c>
      <c r="CH190" s="123">
        <v>0.13800000000000001</v>
      </c>
      <c r="CI190" s="1"/>
      <c r="CJ190" s="1"/>
      <c r="CK190" s="1"/>
      <c r="CL190" s="1"/>
      <c r="CM190" s="1"/>
      <c r="CN190" s="1"/>
      <c r="CP190" s="39"/>
      <c r="CR190" s="39"/>
      <c r="CS190" s="92"/>
      <c r="CT190" s="92"/>
    </row>
    <row r="191" spans="38:98" x14ac:dyDescent="0.25">
      <c r="AL191" s="104">
        <v>171</v>
      </c>
      <c r="AM191" s="102">
        <v>0.13256227142716501</v>
      </c>
      <c r="AN191" s="102">
        <f t="shared" si="49"/>
        <v>0.86743772857283497</v>
      </c>
      <c r="AO191" s="102">
        <v>0.190190320948465</v>
      </c>
      <c r="AP191" s="102">
        <f t="shared" si="50"/>
        <v>0.809809679051535</v>
      </c>
      <c r="AQ191" s="102">
        <v>6.0149380291295601E-2</v>
      </c>
      <c r="AR191" s="102">
        <f t="shared" si="51"/>
        <v>0.93985061970870443</v>
      </c>
      <c r="AS191" s="102">
        <f t="shared" si="56"/>
        <v>0.11250679289456408</v>
      </c>
      <c r="AT191" s="107">
        <f t="shared" si="56"/>
        <v>0.887493207105436</v>
      </c>
      <c r="AU191" s="103">
        <v>0.13543918330431001</v>
      </c>
      <c r="AV191" s="103">
        <f t="shared" si="57"/>
        <v>0.86456081669568996</v>
      </c>
      <c r="AW191" s="103">
        <v>0.18434213044341799</v>
      </c>
      <c r="AX191" s="103">
        <f t="shared" si="58"/>
        <v>0.81565786955658204</v>
      </c>
      <c r="AY191" s="103">
        <v>6.4625400573592895E-2</v>
      </c>
      <c r="AZ191" s="103">
        <f t="shared" si="61"/>
        <v>0.93537459942640711</v>
      </c>
      <c r="BA191" s="103">
        <f t="shared" si="59"/>
        <v>0.11411252109017497</v>
      </c>
      <c r="BB191" s="103">
        <f t="shared" si="59"/>
        <v>0.885887478909825</v>
      </c>
      <c r="BC191" s="102">
        <v>0.13002320069871801</v>
      </c>
      <c r="BD191" s="102">
        <f t="shared" si="62"/>
        <v>0.86997679930128202</v>
      </c>
      <c r="BE191" s="102">
        <v>0.182635926228365</v>
      </c>
      <c r="BF191" s="102">
        <f t="shared" si="62"/>
        <v>0.817364073771635</v>
      </c>
      <c r="BG191" s="102">
        <v>6.3687145159495404E-2</v>
      </c>
      <c r="BH191" s="102">
        <f t="shared" si="52"/>
        <v>0.93631285484050464</v>
      </c>
      <c r="BI191" s="102">
        <v>0.11160954202249442</v>
      </c>
      <c r="BJ191" s="102">
        <v>0.88839045797750571</v>
      </c>
      <c r="BK191" s="103">
        <v>0.12692207184809201</v>
      </c>
      <c r="BL191" s="103">
        <f t="shared" si="53"/>
        <v>0.87307792815190799</v>
      </c>
      <c r="BM191" s="103">
        <v>0.17973007966658799</v>
      </c>
      <c r="BN191" s="103">
        <f t="shared" si="54"/>
        <v>0.82026992033341206</v>
      </c>
      <c r="BO191" s="103">
        <v>6.0739163201015398E-2</v>
      </c>
      <c r="BP191" s="103">
        <f t="shared" si="55"/>
        <v>0.93926083679898464</v>
      </c>
      <c r="BQ191" s="103">
        <v>0.10862377566869084</v>
      </c>
      <c r="BR191" s="103">
        <f t="shared" si="60"/>
        <v>0.89137622433130914</v>
      </c>
      <c r="BS191" s="108">
        <v>0.64573749286314497</v>
      </c>
      <c r="BT191" s="102">
        <v>0.35426250713685498</v>
      </c>
      <c r="BU191" s="91"/>
      <c r="BV191" s="86">
        <v>171</v>
      </c>
      <c r="BW191" s="124">
        <v>0.90400000000000003</v>
      </c>
      <c r="BX191" s="124">
        <v>9.6000000000000002E-2</v>
      </c>
      <c r="BY191" s="124">
        <v>0.89600000000000002</v>
      </c>
      <c r="BZ191" s="124">
        <v>0.104</v>
      </c>
      <c r="CA191" s="124">
        <v>0.9</v>
      </c>
      <c r="CB191" s="124">
        <v>0.1</v>
      </c>
      <c r="CC191" s="123">
        <v>0.874</v>
      </c>
      <c r="CD191" s="123">
        <v>0.126</v>
      </c>
      <c r="CE191" s="123">
        <v>0.85299999999999998</v>
      </c>
      <c r="CF191" s="123">
        <v>0.14699999999999999</v>
      </c>
      <c r="CG191" s="123">
        <v>0.86299999999999999</v>
      </c>
      <c r="CH191" s="123">
        <v>0.13700000000000001</v>
      </c>
      <c r="CI191" s="1"/>
      <c r="CJ191" s="1"/>
      <c r="CK191" s="1"/>
      <c r="CL191" s="1"/>
      <c r="CM191" s="1"/>
      <c r="CN191" s="1"/>
      <c r="CP191" s="39"/>
      <c r="CR191" s="39"/>
      <c r="CS191" s="92"/>
      <c r="CT191" s="92"/>
    </row>
    <row r="192" spans="38:98" x14ac:dyDescent="0.25">
      <c r="AL192" s="104">
        <v>172</v>
      </c>
      <c r="AM192" s="102">
        <v>0.133066468621832</v>
      </c>
      <c r="AN192" s="102">
        <f t="shared" si="49"/>
        <v>0.86693353137816798</v>
      </c>
      <c r="AO192" s="102">
        <v>0.190725404760301</v>
      </c>
      <c r="AP192" s="102">
        <f t="shared" si="50"/>
        <v>0.80927459523969902</v>
      </c>
      <c r="AQ192" s="102">
        <v>6.0500472740739802E-2</v>
      </c>
      <c r="AR192" s="102">
        <f t="shared" si="51"/>
        <v>0.93949952725926023</v>
      </c>
      <c r="AS192" s="102">
        <f t="shared" si="56"/>
        <v>0.11294766582837747</v>
      </c>
      <c r="AT192" s="107">
        <f t="shared" si="56"/>
        <v>0.88705233417162255</v>
      </c>
      <c r="AU192" s="103">
        <v>0.13595565809898499</v>
      </c>
      <c r="AV192" s="103">
        <f t="shared" si="57"/>
        <v>0.86404434190101498</v>
      </c>
      <c r="AW192" s="103">
        <v>0.18496896847581501</v>
      </c>
      <c r="AX192" s="103">
        <f t="shared" si="58"/>
        <v>0.81503103152418499</v>
      </c>
      <c r="AY192" s="103">
        <v>6.5010575387245695E-2</v>
      </c>
      <c r="AZ192" s="103">
        <f t="shared" si="61"/>
        <v>0.93498942461275436</v>
      </c>
      <c r="BA192" s="103">
        <f t="shared" si="59"/>
        <v>0.11459398143825583</v>
      </c>
      <c r="BB192" s="103">
        <f t="shared" si="59"/>
        <v>0.88540601856174428</v>
      </c>
      <c r="BC192" s="102">
        <v>0.13046670552893799</v>
      </c>
      <c r="BD192" s="102">
        <f t="shared" si="62"/>
        <v>0.86953329447106198</v>
      </c>
      <c r="BE192" s="102">
        <v>0.18323030999717899</v>
      </c>
      <c r="BF192" s="102">
        <f t="shared" si="62"/>
        <v>0.81676969000282096</v>
      </c>
      <c r="BG192" s="102">
        <v>6.4073370216435596E-2</v>
      </c>
      <c r="BH192" s="102">
        <f t="shared" si="52"/>
        <v>0.93592662978356445</v>
      </c>
      <c r="BI192" s="102">
        <v>0.11206140031288231</v>
      </c>
      <c r="BJ192" s="102">
        <v>0.88793859968711764</v>
      </c>
      <c r="BK192" s="103">
        <v>0.12737380365262799</v>
      </c>
      <c r="BL192" s="103">
        <f t="shared" si="53"/>
        <v>0.87262619634737204</v>
      </c>
      <c r="BM192" s="103">
        <v>0.180326463080827</v>
      </c>
      <c r="BN192" s="103">
        <f t="shared" si="54"/>
        <v>0.819673536919173</v>
      </c>
      <c r="BO192" s="103">
        <v>6.1089476974391203E-2</v>
      </c>
      <c r="BP192" s="103">
        <f t="shared" si="55"/>
        <v>0.93891052302560885</v>
      </c>
      <c r="BQ192" s="103">
        <v>0.10906212504912484</v>
      </c>
      <c r="BR192" s="103">
        <f t="shared" si="60"/>
        <v>0.89093787495087517</v>
      </c>
      <c r="BS192" s="108">
        <v>0.64736320861505292</v>
      </c>
      <c r="BT192" s="102">
        <v>0.35263679138494702</v>
      </c>
      <c r="BU192" s="91"/>
      <c r="BV192" s="86">
        <v>172</v>
      </c>
      <c r="BW192" s="124">
        <v>0.90500000000000003</v>
      </c>
      <c r="BX192" s="124">
        <v>9.5000000000000001E-2</v>
      </c>
      <c r="BY192" s="124">
        <v>0.89700000000000002</v>
      </c>
      <c r="BZ192" s="124">
        <v>0.10299999999999999</v>
      </c>
      <c r="CA192" s="124">
        <v>0.9</v>
      </c>
      <c r="CB192" s="124">
        <v>9.9000000000000005E-2</v>
      </c>
      <c r="CC192" s="123">
        <v>0.874</v>
      </c>
      <c r="CD192" s="123">
        <v>0.126</v>
      </c>
      <c r="CE192" s="123">
        <v>0.85399999999999998</v>
      </c>
      <c r="CF192" s="123">
        <v>0.14599999999999999</v>
      </c>
      <c r="CG192" s="123">
        <v>0.86399999999999999</v>
      </c>
      <c r="CH192" s="123">
        <v>0.13600000000000001</v>
      </c>
      <c r="CI192" s="1"/>
      <c r="CJ192" s="1"/>
      <c r="CK192" s="1"/>
      <c r="CL192" s="1"/>
      <c r="CM192" s="1"/>
      <c r="CN192" s="1"/>
      <c r="CP192" s="39"/>
      <c r="CR192" s="39"/>
      <c r="CS192" s="92"/>
      <c r="CT192" s="92"/>
    </row>
    <row r="193" spans="38:98" x14ac:dyDescent="0.25">
      <c r="AL193" s="104">
        <v>173</v>
      </c>
      <c r="AM193" s="102">
        <v>0.13356877403624301</v>
      </c>
      <c r="AN193" s="102">
        <f t="shared" si="49"/>
        <v>0.86643122596375699</v>
      </c>
      <c r="AO193" s="102">
        <v>0.19125876464281599</v>
      </c>
      <c r="AP193" s="102">
        <f t="shared" si="50"/>
        <v>0.80874123535718401</v>
      </c>
      <c r="AQ193" s="102">
        <v>6.0851465868885901E-2</v>
      </c>
      <c r="AR193" s="102">
        <f t="shared" si="51"/>
        <v>0.9391485341311141</v>
      </c>
      <c r="AS193" s="102">
        <f t="shared" si="56"/>
        <v>0.11338751011877053</v>
      </c>
      <c r="AT193" s="107">
        <f t="shared" si="56"/>
        <v>0.88661248988122954</v>
      </c>
      <c r="AU193" s="103">
        <v>0.13647128639716199</v>
      </c>
      <c r="AV193" s="103">
        <f t="shared" si="57"/>
        <v>0.86352871360283801</v>
      </c>
      <c r="AW193" s="103">
        <v>0.18559364724737001</v>
      </c>
      <c r="AX193" s="103">
        <f t="shared" si="58"/>
        <v>0.81440635275262996</v>
      </c>
      <c r="AY193" s="103">
        <v>6.5395758382045505E-2</v>
      </c>
      <c r="AZ193" s="103">
        <f t="shared" si="61"/>
        <v>0.93460424161795452</v>
      </c>
      <c r="BA193" s="103">
        <f t="shared" si="59"/>
        <v>0.11507468650575627</v>
      </c>
      <c r="BB193" s="103">
        <f t="shared" si="59"/>
        <v>0.88492531349424386</v>
      </c>
      <c r="BC193" s="102">
        <v>0.130909177074538</v>
      </c>
      <c r="BD193" s="102">
        <f t="shared" si="62"/>
        <v>0.86909082292546203</v>
      </c>
      <c r="BE193" s="102">
        <v>0.18382443960418601</v>
      </c>
      <c r="BF193" s="102">
        <f t="shared" si="62"/>
        <v>0.81617556039581396</v>
      </c>
      <c r="BG193" s="102">
        <v>6.4459769451093996E-2</v>
      </c>
      <c r="BH193" s="102">
        <f t="shared" si="52"/>
        <v>0.935540230548906</v>
      </c>
      <c r="BI193" s="102">
        <v>0.1125129599495728</v>
      </c>
      <c r="BJ193" s="102">
        <v>0.88748704005042722</v>
      </c>
      <c r="BK193" s="103">
        <v>0.12782600742299299</v>
      </c>
      <c r="BL193" s="103">
        <f t="shared" si="53"/>
        <v>0.87217399257700701</v>
      </c>
      <c r="BM193" s="103">
        <v>0.180920184745688</v>
      </c>
      <c r="BN193" s="103">
        <f t="shared" si="54"/>
        <v>0.81907981525431195</v>
      </c>
      <c r="BO193" s="103">
        <v>6.1442347053927003E-2</v>
      </c>
      <c r="BP193" s="103">
        <f t="shared" si="55"/>
        <v>0.93855765294607296</v>
      </c>
      <c r="BQ193" s="103">
        <v>0.10950118443744249</v>
      </c>
      <c r="BR193" s="103">
        <f t="shared" si="60"/>
        <v>0.8904988155625575</v>
      </c>
      <c r="BS193" s="108">
        <v>0.64897773097365197</v>
      </c>
      <c r="BT193" s="102">
        <v>0.35102226902634798</v>
      </c>
      <c r="BU193" s="91"/>
      <c r="BV193" s="86">
        <v>173</v>
      </c>
      <c r="BW193" s="124">
        <v>0.90500000000000003</v>
      </c>
      <c r="BX193" s="124">
        <v>9.5000000000000001E-2</v>
      </c>
      <c r="BY193" s="124">
        <v>0.89700000000000002</v>
      </c>
      <c r="BZ193" s="124">
        <v>0.10299999999999999</v>
      </c>
      <c r="CA193" s="124">
        <v>0.90100000000000002</v>
      </c>
      <c r="CB193" s="124">
        <v>9.9000000000000005E-2</v>
      </c>
      <c r="CC193" s="123">
        <v>0.875</v>
      </c>
      <c r="CD193" s="123">
        <v>0.125</v>
      </c>
      <c r="CE193" s="123">
        <v>0.85499999999999998</v>
      </c>
      <c r="CF193" s="123">
        <v>0.14499999999999999</v>
      </c>
      <c r="CG193" s="123">
        <v>0.86399999999999999</v>
      </c>
      <c r="CH193" s="123">
        <v>0.13500000000000001</v>
      </c>
      <c r="CI193" s="1"/>
      <c r="CJ193" s="1"/>
      <c r="CK193" s="1"/>
      <c r="CL193" s="1"/>
      <c r="CM193" s="1"/>
      <c r="CN193" s="1"/>
      <c r="CP193" s="39"/>
      <c r="CR193" s="39"/>
      <c r="CS193" s="92"/>
      <c r="CT193" s="92"/>
    </row>
    <row r="194" spans="38:98" x14ac:dyDescent="0.25">
      <c r="AL194" s="104">
        <v>174</v>
      </c>
      <c r="AM194" s="102">
        <v>0.134068807407422</v>
      </c>
      <c r="AN194" s="102">
        <f t="shared" si="49"/>
        <v>0.865931192592578</v>
      </c>
      <c r="AO194" s="102">
        <v>0.19179106709839699</v>
      </c>
      <c r="AP194" s="102">
        <f t="shared" si="50"/>
        <v>0.80820893290160301</v>
      </c>
      <c r="AQ194" s="102">
        <v>6.1202292571334298E-2</v>
      </c>
      <c r="AR194" s="102">
        <f t="shared" si="51"/>
        <v>0.93879770742866575</v>
      </c>
      <c r="AS194" s="102">
        <f t="shared" si="56"/>
        <v>0.11382633031174591</v>
      </c>
      <c r="AT194" s="107">
        <f t="shared" si="56"/>
        <v>0.88617366968825417</v>
      </c>
      <c r="AU194" s="103">
        <v>0.13698607551280501</v>
      </c>
      <c r="AV194" s="103">
        <f t="shared" si="57"/>
        <v>0.86301392448719505</v>
      </c>
      <c r="AW194" s="103">
        <v>0.18621618214574601</v>
      </c>
      <c r="AX194" s="103">
        <f t="shared" si="58"/>
        <v>0.81378381785425402</v>
      </c>
      <c r="AY194" s="103">
        <v>6.5780951529885501E-2</v>
      </c>
      <c r="AZ194" s="103">
        <f t="shared" si="61"/>
        <v>0.9342190484701145</v>
      </c>
      <c r="BA194" s="103">
        <f t="shared" si="59"/>
        <v>0.11555464300623847</v>
      </c>
      <c r="BB194" s="103">
        <f t="shared" si="59"/>
        <v>0.88444535699376159</v>
      </c>
      <c r="BC194" s="102">
        <v>0.131350882645943</v>
      </c>
      <c r="BD194" s="102">
        <f t="shared" si="62"/>
        <v>0.86864911735405703</v>
      </c>
      <c r="BE194" s="102">
        <v>0.18441859802173499</v>
      </c>
      <c r="BF194" s="102">
        <f t="shared" si="62"/>
        <v>0.81558140197826501</v>
      </c>
      <c r="BG194" s="102">
        <v>6.4846341585123299E-2</v>
      </c>
      <c r="BH194" s="102">
        <f t="shared" si="52"/>
        <v>0.93515365841487674</v>
      </c>
      <c r="BI194" s="102">
        <v>0.1129643682943981</v>
      </c>
      <c r="BJ194" s="102">
        <v>0.88703563170560185</v>
      </c>
      <c r="BK194" s="103">
        <v>0.12827862781562899</v>
      </c>
      <c r="BL194" s="103">
        <f t="shared" si="53"/>
        <v>0.87172137218437107</v>
      </c>
      <c r="BM194" s="103">
        <v>0.18151122433477701</v>
      </c>
      <c r="BN194" s="103">
        <f t="shared" si="54"/>
        <v>0.81848877566522305</v>
      </c>
      <c r="BO194" s="103">
        <v>6.1797963746966902E-2</v>
      </c>
      <c r="BP194" s="103">
        <f t="shared" si="55"/>
        <v>0.93820203625303311</v>
      </c>
      <c r="BQ194" s="103">
        <v>0.10994101954344848</v>
      </c>
      <c r="BR194" s="103">
        <f t="shared" si="60"/>
        <v>0.89005898045655152</v>
      </c>
      <c r="BS194" s="108">
        <v>0.65058146502857195</v>
      </c>
      <c r="BT194" s="102">
        <v>0.349418534971428</v>
      </c>
      <c r="BU194" s="91"/>
      <c r="BV194" s="86">
        <v>174</v>
      </c>
      <c r="BW194" s="124">
        <v>0.90600000000000003</v>
      </c>
      <c r="BX194" s="124">
        <v>9.4E-2</v>
      </c>
      <c r="BY194" s="124">
        <v>0.89800000000000002</v>
      </c>
      <c r="BZ194" s="124">
        <v>0.10199999999999999</v>
      </c>
      <c r="CA194" s="124">
        <v>0.90200000000000002</v>
      </c>
      <c r="CB194" s="124">
        <v>9.8000000000000004E-2</v>
      </c>
      <c r="CC194" s="123">
        <v>0.876</v>
      </c>
      <c r="CD194" s="123">
        <v>0.124</v>
      </c>
      <c r="CE194" s="123">
        <v>0.85499999999999998</v>
      </c>
      <c r="CF194" s="123">
        <v>0.14499999999999999</v>
      </c>
      <c r="CG194" s="123">
        <v>0.86499999999999999</v>
      </c>
      <c r="CH194" s="123">
        <v>0.13500000000000001</v>
      </c>
      <c r="CI194" s="1"/>
      <c r="CJ194" s="1"/>
      <c r="CK194" s="1"/>
      <c r="CL194" s="1"/>
      <c r="CM194" s="1"/>
      <c r="CN194" s="1"/>
      <c r="CP194" s="39"/>
      <c r="CR194" s="39"/>
      <c r="CS194" s="92"/>
      <c r="CT194" s="92"/>
    </row>
    <row r="195" spans="38:98" x14ac:dyDescent="0.25">
      <c r="AL195" s="104">
        <v>175</v>
      </c>
      <c r="AM195" s="102">
        <v>0.13456618847239399</v>
      </c>
      <c r="AN195" s="102">
        <f t="shared" si="49"/>
        <v>0.86543381152760601</v>
      </c>
      <c r="AO195" s="102">
        <v>0.19232297862943301</v>
      </c>
      <c r="AP195" s="102">
        <f t="shared" si="50"/>
        <v>0.80767702137056696</v>
      </c>
      <c r="AQ195" s="102">
        <v>6.15528857436854E-2</v>
      </c>
      <c r="AR195" s="102">
        <f t="shared" si="51"/>
        <v>0.93844711425631455</v>
      </c>
      <c r="AS195" s="102">
        <f t="shared" si="56"/>
        <v>0.11426413095330701</v>
      </c>
      <c r="AT195" s="107">
        <f t="shared" si="56"/>
        <v>0.88573586904669299</v>
      </c>
      <c r="AU195" s="103">
        <v>0.13750003275988101</v>
      </c>
      <c r="AV195" s="103">
        <f t="shared" si="57"/>
        <v>0.86249996724011901</v>
      </c>
      <c r="AW195" s="103">
        <v>0.18683658855860499</v>
      </c>
      <c r="AX195" s="103">
        <f t="shared" si="58"/>
        <v>0.81316341144139503</v>
      </c>
      <c r="AY195" s="103">
        <v>6.6166156802659207E-2</v>
      </c>
      <c r="AZ195" s="103">
        <f t="shared" si="61"/>
        <v>0.93383384319734075</v>
      </c>
      <c r="BA195" s="103">
        <f t="shared" si="59"/>
        <v>0.11603385765326549</v>
      </c>
      <c r="BB195" s="103">
        <f t="shared" si="59"/>
        <v>0.88396614234673454</v>
      </c>
      <c r="BC195" s="102">
        <v>0.13179208955357599</v>
      </c>
      <c r="BD195" s="102">
        <f t="shared" si="62"/>
        <v>0.86820791044642398</v>
      </c>
      <c r="BE195" s="102">
        <v>0.185013068222177</v>
      </c>
      <c r="BF195" s="102">
        <f t="shared" si="62"/>
        <v>0.814986931777823</v>
      </c>
      <c r="BG195" s="102">
        <v>6.5233085340176494E-2</v>
      </c>
      <c r="BH195" s="102">
        <f t="shared" si="52"/>
        <v>0.93476691465982353</v>
      </c>
      <c r="BI195" s="102">
        <v>0.11341577270919045</v>
      </c>
      <c r="BJ195" s="102">
        <v>0.88658422729080955</v>
      </c>
      <c r="BK195" s="103">
        <v>0.12873160948698101</v>
      </c>
      <c r="BL195" s="103">
        <f t="shared" si="53"/>
        <v>0.87126839051301896</v>
      </c>
      <c r="BM195" s="103">
        <v>0.18209956152170101</v>
      </c>
      <c r="BN195" s="103">
        <f t="shared" si="54"/>
        <v>0.81790043847829896</v>
      </c>
      <c r="BO195" s="103">
        <v>6.2156517360855E-2</v>
      </c>
      <c r="BP195" s="103">
        <f t="shared" si="55"/>
        <v>0.93784348263914497</v>
      </c>
      <c r="BQ195" s="103">
        <v>0.11038169607694864</v>
      </c>
      <c r="BR195" s="103">
        <f t="shared" si="60"/>
        <v>0.88961830392305141</v>
      </c>
      <c r="BS195" s="108">
        <v>0.65217481586944004</v>
      </c>
      <c r="BT195" s="102">
        <v>0.34782518413056002</v>
      </c>
      <c r="BU195" s="91"/>
      <c r="BV195" s="86">
        <v>175</v>
      </c>
      <c r="BW195" s="124">
        <v>0.90700000000000003</v>
      </c>
      <c r="BX195" s="124">
        <v>9.2999999999999999E-2</v>
      </c>
      <c r="BY195" s="124">
        <v>0.89900000000000002</v>
      </c>
      <c r="BZ195" s="124">
        <v>0.10100000000000001</v>
      </c>
      <c r="CA195" s="124">
        <v>0.90200000000000002</v>
      </c>
      <c r="CB195" s="124">
        <v>9.7000000000000003E-2</v>
      </c>
      <c r="CC195" s="123">
        <v>0.877</v>
      </c>
      <c r="CD195" s="123">
        <v>0.123</v>
      </c>
      <c r="CE195" s="123">
        <v>0.85599999999999998</v>
      </c>
      <c r="CF195" s="123">
        <v>0.14399999999999999</v>
      </c>
      <c r="CG195" s="123">
        <v>0.86599999999999999</v>
      </c>
      <c r="CH195" s="123">
        <v>0.13400000000000001</v>
      </c>
      <c r="CI195" s="1"/>
      <c r="CJ195" s="1"/>
      <c r="CK195" s="1"/>
      <c r="CL195" s="1"/>
      <c r="CM195" s="1"/>
      <c r="CN195" s="1"/>
      <c r="CP195" s="39"/>
      <c r="CR195" s="39"/>
      <c r="CS195" s="92"/>
      <c r="CT195" s="92"/>
    </row>
    <row r="196" spans="38:98" x14ac:dyDescent="0.25">
      <c r="AL196" s="104">
        <v>176</v>
      </c>
      <c r="AM196" s="102">
        <v>0.13506053696818199</v>
      </c>
      <c r="AN196" s="102">
        <f t="shared" si="49"/>
        <v>0.86493946303181801</v>
      </c>
      <c r="AO196" s="102">
        <v>0.19285516573831199</v>
      </c>
      <c r="AP196" s="102">
        <f t="shared" si="50"/>
        <v>0.80714483426168804</v>
      </c>
      <c r="AQ196" s="102">
        <v>6.1903178281539697E-2</v>
      </c>
      <c r="AR196" s="102">
        <f t="shared" si="51"/>
        <v>0.93809682171846032</v>
      </c>
      <c r="AS196" s="102">
        <f t="shared" si="56"/>
        <v>0.11470091658945644</v>
      </c>
      <c r="AT196" s="107">
        <f t="shared" si="56"/>
        <v>0.88529908341054364</v>
      </c>
      <c r="AU196" s="103">
        <v>0.13801316545235301</v>
      </c>
      <c r="AV196" s="103">
        <f t="shared" si="57"/>
        <v>0.86198683454764702</v>
      </c>
      <c r="AW196" s="103">
        <v>0.18745488187360901</v>
      </c>
      <c r="AX196" s="103">
        <f t="shared" si="58"/>
        <v>0.81254511812639096</v>
      </c>
      <c r="AY196" s="103">
        <v>6.6551376172259896E-2</v>
      </c>
      <c r="AZ196" s="103">
        <f t="shared" si="61"/>
        <v>0.93344862382774008</v>
      </c>
      <c r="BA196" s="103">
        <f t="shared" si="59"/>
        <v>0.11651233716039906</v>
      </c>
      <c r="BB196" s="103">
        <f t="shared" si="59"/>
        <v>0.8834876628396009</v>
      </c>
      <c r="BC196" s="102">
        <v>0.13223306510786401</v>
      </c>
      <c r="BD196" s="102">
        <f t="shared" si="62"/>
        <v>0.86776693489213597</v>
      </c>
      <c r="BE196" s="102">
        <v>0.18560813317786301</v>
      </c>
      <c r="BF196" s="102">
        <f t="shared" si="62"/>
        <v>0.81439186682213704</v>
      </c>
      <c r="BG196" s="102">
        <v>6.5619999437906196E-2</v>
      </c>
      <c r="BH196" s="102">
        <f t="shared" si="52"/>
        <v>0.9343800005620938</v>
      </c>
      <c r="BI196" s="102">
        <v>0.11386732055578319</v>
      </c>
      <c r="BJ196" s="102">
        <v>0.88613267944421681</v>
      </c>
      <c r="BK196" s="103">
        <v>0.12918489709349301</v>
      </c>
      <c r="BL196" s="103">
        <f t="shared" si="53"/>
        <v>0.87081510290650699</v>
      </c>
      <c r="BM196" s="103">
        <v>0.18268517598006201</v>
      </c>
      <c r="BN196" s="103">
        <f t="shared" si="54"/>
        <v>0.81731482401993794</v>
      </c>
      <c r="BO196" s="103">
        <v>6.2518198202935499E-2</v>
      </c>
      <c r="BP196" s="103">
        <f t="shared" si="55"/>
        <v>0.93748180179706453</v>
      </c>
      <c r="BQ196" s="103">
        <v>0.11082327974774744</v>
      </c>
      <c r="BR196" s="103">
        <f t="shared" si="60"/>
        <v>0.88917672025225258</v>
      </c>
      <c r="BS196" s="108">
        <v>0.65375818858588497</v>
      </c>
      <c r="BT196" s="102">
        <v>0.34624181141411497</v>
      </c>
      <c r="BU196" s="91"/>
      <c r="BV196" s="86">
        <v>176</v>
      </c>
      <c r="BW196" s="124">
        <v>0.90700000000000003</v>
      </c>
      <c r="BX196" s="124">
        <v>9.2999999999999999E-2</v>
      </c>
      <c r="BY196" s="124">
        <v>0.89900000000000002</v>
      </c>
      <c r="BZ196" s="124">
        <v>0.10100000000000001</v>
      </c>
      <c r="CA196" s="124">
        <v>0.90300000000000002</v>
      </c>
      <c r="CB196" s="124">
        <v>9.7000000000000003E-2</v>
      </c>
      <c r="CC196" s="123">
        <v>0.877</v>
      </c>
      <c r="CD196" s="123">
        <v>0.123</v>
      </c>
      <c r="CE196" s="123">
        <v>0.85699999999999998</v>
      </c>
      <c r="CF196" s="123">
        <v>0.14299999999999999</v>
      </c>
      <c r="CG196" s="123">
        <v>0.86699999999999999</v>
      </c>
      <c r="CH196" s="123">
        <v>0.13300000000000001</v>
      </c>
      <c r="CI196" s="1"/>
      <c r="CJ196" s="1"/>
      <c r="CK196" s="1"/>
      <c r="CL196" s="1"/>
      <c r="CM196" s="1"/>
      <c r="CN196" s="1"/>
      <c r="CP196" s="39"/>
      <c r="CR196" s="39"/>
      <c r="CS196" s="92"/>
      <c r="CT196" s="92"/>
    </row>
    <row r="197" spans="38:98" x14ac:dyDescent="0.25">
      <c r="AL197" s="104">
        <v>177</v>
      </c>
      <c r="AM197" s="102">
        <v>0.135551472631811</v>
      </c>
      <c r="AN197" s="102">
        <f t="shared" si="49"/>
        <v>0.864448527368189</v>
      </c>
      <c r="AO197" s="102">
        <v>0.19338829492742199</v>
      </c>
      <c r="AP197" s="102">
        <f t="shared" si="50"/>
        <v>0.80661170507257807</v>
      </c>
      <c r="AQ197" s="102">
        <v>6.2253103080497599E-2</v>
      </c>
      <c r="AR197" s="102">
        <f t="shared" si="51"/>
        <v>0.93774689691950242</v>
      </c>
      <c r="AS197" s="102">
        <f t="shared" si="56"/>
        <v>0.11513669176619737</v>
      </c>
      <c r="AT197" s="107">
        <f t="shared" si="56"/>
        <v>0.88486330823380266</v>
      </c>
      <c r="AU197" s="103">
        <v>0.13852548090418801</v>
      </c>
      <c r="AV197" s="103">
        <f t="shared" si="57"/>
        <v>0.86147451909581196</v>
      </c>
      <c r="AW197" s="103">
        <v>0.188071077478422</v>
      </c>
      <c r="AX197" s="103">
        <f t="shared" si="58"/>
        <v>0.811928922521578</v>
      </c>
      <c r="AY197" s="103">
        <v>6.6936611610580801E-2</v>
      </c>
      <c r="AZ197" s="103">
        <f t="shared" si="61"/>
        <v>0.93306338838941916</v>
      </c>
      <c r="BA197" s="103">
        <f t="shared" si="59"/>
        <v>0.11699008824120251</v>
      </c>
      <c r="BB197" s="103">
        <f t="shared" si="59"/>
        <v>0.88300991175879751</v>
      </c>
      <c r="BC197" s="102">
        <v>0.13267407661923</v>
      </c>
      <c r="BD197" s="102">
        <f t="shared" si="62"/>
        <v>0.86732592338076997</v>
      </c>
      <c r="BE197" s="102">
        <v>0.18620407586114199</v>
      </c>
      <c r="BF197" s="102">
        <f t="shared" si="62"/>
        <v>0.81379592413885804</v>
      </c>
      <c r="BG197" s="102">
        <v>6.6007082599965294E-2</v>
      </c>
      <c r="BH197" s="102">
        <f t="shared" si="52"/>
        <v>0.93399291740003476</v>
      </c>
      <c r="BI197" s="102">
        <v>0.11431915919600801</v>
      </c>
      <c r="BJ197" s="102">
        <v>0.88568084080399212</v>
      </c>
      <c r="BK197" s="103">
        <v>0.12963843529160601</v>
      </c>
      <c r="BL197" s="103">
        <f t="shared" si="53"/>
        <v>0.87036156470839399</v>
      </c>
      <c r="BM197" s="103">
        <v>0.183268047383468</v>
      </c>
      <c r="BN197" s="103">
        <f t="shared" si="54"/>
        <v>0.81673195261653198</v>
      </c>
      <c r="BO197" s="103">
        <v>6.2883196580552594E-2</v>
      </c>
      <c r="BP197" s="103">
        <f t="shared" si="55"/>
        <v>0.93711680341944736</v>
      </c>
      <c r="BQ197" s="103">
        <v>0.1112658362656497</v>
      </c>
      <c r="BR197" s="103">
        <f t="shared" si="60"/>
        <v>0.88873416373435032</v>
      </c>
      <c r="BS197" s="108">
        <v>0.65533198826753603</v>
      </c>
      <c r="BT197" s="102">
        <v>0.34466801173246397</v>
      </c>
      <c r="BU197" s="91"/>
      <c r="BV197" s="86">
        <v>177</v>
      </c>
      <c r="BW197" s="124">
        <v>0.90800000000000003</v>
      </c>
      <c r="BX197" s="124">
        <v>9.1999999999999998E-2</v>
      </c>
      <c r="BY197" s="124">
        <v>0.9</v>
      </c>
      <c r="BZ197" s="124">
        <v>0.1</v>
      </c>
      <c r="CA197" s="124">
        <v>0.90400000000000003</v>
      </c>
      <c r="CB197" s="124">
        <v>9.6000000000000002E-2</v>
      </c>
      <c r="CC197" s="123">
        <v>0.878</v>
      </c>
      <c r="CD197" s="123">
        <v>0.122</v>
      </c>
      <c r="CE197" s="123">
        <v>0.85799999999999998</v>
      </c>
      <c r="CF197" s="123">
        <v>0.14199999999999999</v>
      </c>
      <c r="CG197" s="123">
        <v>0.86799999999999999</v>
      </c>
      <c r="CH197" s="123">
        <v>0.13200000000000001</v>
      </c>
      <c r="CI197" s="1"/>
      <c r="CJ197" s="1"/>
      <c r="CK197" s="1"/>
      <c r="CL197" s="1"/>
      <c r="CM197" s="1"/>
      <c r="CN197" s="1"/>
      <c r="CP197" s="39"/>
      <c r="CR197" s="39"/>
      <c r="CS197" s="92"/>
      <c r="CT197" s="92"/>
    </row>
    <row r="198" spans="38:98" x14ac:dyDescent="0.25">
      <c r="AL198" s="104">
        <v>178</v>
      </c>
      <c r="AM198" s="102">
        <v>0.136038615200305</v>
      </c>
      <c r="AN198" s="102">
        <f t="shared" si="49"/>
        <v>0.86396138479969498</v>
      </c>
      <c r="AO198" s="102">
        <v>0.19392303269915201</v>
      </c>
      <c r="AP198" s="102">
        <f t="shared" si="50"/>
        <v>0.80607696730084799</v>
      </c>
      <c r="AQ198" s="102">
        <v>6.2602593036159601E-2</v>
      </c>
      <c r="AR198" s="102">
        <f t="shared" si="51"/>
        <v>0.93739740696384044</v>
      </c>
      <c r="AS198" s="102">
        <f t="shared" si="56"/>
        <v>0.11557146102953292</v>
      </c>
      <c r="AT198" s="107">
        <f t="shared" si="56"/>
        <v>0.88442853897046714</v>
      </c>
      <c r="AU198" s="103">
        <v>0.13903698642935</v>
      </c>
      <c r="AV198" s="103">
        <f t="shared" si="57"/>
        <v>0.86096301357064997</v>
      </c>
      <c r="AW198" s="103">
        <v>0.188685190760706</v>
      </c>
      <c r="AX198" s="103">
        <f t="shared" si="58"/>
        <v>0.811314809239294</v>
      </c>
      <c r="AY198" s="103">
        <v>6.7321865089515404E-2</v>
      </c>
      <c r="AZ198" s="103">
        <f t="shared" si="61"/>
        <v>0.93267813491048457</v>
      </c>
      <c r="BA198" s="103">
        <f t="shared" si="59"/>
        <v>0.11746711760923798</v>
      </c>
      <c r="BB198" s="103">
        <f t="shared" si="59"/>
        <v>0.88253288239076211</v>
      </c>
      <c r="BC198" s="102">
        <v>0.133115391398099</v>
      </c>
      <c r="BD198" s="102">
        <f t="shared" si="62"/>
        <v>0.86688460860190097</v>
      </c>
      <c r="BE198" s="102">
        <v>0.18680117924436501</v>
      </c>
      <c r="BF198" s="102">
        <f t="shared" si="62"/>
        <v>0.81319882075563499</v>
      </c>
      <c r="BG198" s="102">
        <v>6.6394333548006695E-2</v>
      </c>
      <c r="BH198" s="102">
        <f t="shared" si="52"/>
        <v>0.93360566645199328</v>
      </c>
      <c r="BI198" s="102">
        <v>0.11477143599169772</v>
      </c>
      <c r="BJ198" s="102">
        <v>0.8852285640083023</v>
      </c>
      <c r="BK198" s="103">
        <v>0.13009216873776699</v>
      </c>
      <c r="BL198" s="103">
        <f t="shared" si="53"/>
        <v>0.86990783126223303</v>
      </c>
      <c r="BM198" s="103">
        <v>0.18384815540552299</v>
      </c>
      <c r="BN198" s="103">
        <f t="shared" si="54"/>
        <v>0.81615184459447698</v>
      </c>
      <c r="BO198" s="103">
        <v>6.3251702801050302E-2</v>
      </c>
      <c r="BP198" s="103">
        <f t="shared" si="55"/>
        <v>0.9367482971989497</v>
      </c>
      <c r="BQ198" s="103">
        <v>0.1117094313404612</v>
      </c>
      <c r="BR198" s="103">
        <f t="shared" si="60"/>
        <v>0.88829056865953882</v>
      </c>
      <c r="BS198" s="108">
        <v>0.65689662000402205</v>
      </c>
      <c r="BT198" s="102">
        <v>0.34310337999597801</v>
      </c>
      <c r="BU198" s="91"/>
      <c r="BV198" s="86">
        <v>178</v>
      </c>
      <c r="BW198" s="124">
        <v>0.90800000000000003</v>
      </c>
      <c r="BX198" s="124">
        <v>9.1999999999999998E-2</v>
      </c>
      <c r="BY198" s="124">
        <v>0.90100000000000002</v>
      </c>
      <c r="BZ198" s="124">
        <v>9.9000000000000005E-2</v>
      </c>
      <c r="CA198" s="124">
        <v>0.90400000000000003</v>
      </c>
      <c r="CB198" s="124">
        <v>9.6000000000000002E-2</v>
      </c>
      <c r="CC198" s="123">
        <v>0.879</v>
      </c>
      <c r="CD198" s="123">
        <v>0.121</v>
      </c>
      <c r="CE198" s="123">
        <v>0.85899999999999999</v>
      </c>
      <c r="CF198" s="123">
        <v>0.14099999999999999</v>
      </c>
      <c r="CG198" s="123">
        <v>0.86799999999999999</v>
      </c>
      <c r="CH198" s="123">
        <v>0.13200000000000001</v>
      </c>
      <c r="CI198" s="1"/>
      <c r="CJ198" s="1"/>
      <c r="CK198" s="1"/>
      <c r="CL198" s="1"/>
      <c r="CM198" s="1"/>
      <c r="CN198" s="1"/>
      <c r="CP198" s="39"/>
      <c r="CR198" s="39"/>
      <c r="CS198" s="92"/>
      <c r="CT198" s="92"/>
    </row>
    <row r="199" spans="38:98" x14ac:dyDescent="0.25">
      <c r="AL199" s="104">
        <v>179</v>
      </c>
      <c r="AM199" s="102">
        <v>0.13652158441068801</v>
      </c>
      <c r="AN199" s="102">
        <f t="shared" si="49"/>
        <v>0.86347841558931204</v>
      </c>
      <c r="AO199" s="102">
        <v>0.194460045555889</v>
      </c>
      <c r="AP199" s="102">
        <f t="shared" si="50"/>
        <v>0.80553995444411097</v>
      </c>
      <c r="AQ199" s="102">
        <v>6.2951581044126098E-2</v>
      </c>
      <c r="AR199" s="102">
        <f t="shared" si="51"/>
        <v>0.93704841895587387</v>
      </c>
      <c r="AS199" s="102">
        <f t="shared" si="56"/>
        <v>0.11600522892546576</v>
      </c>
      <c r="AT199" s="107">
        <f t="shared" si="56"/>
        <v>0.88399477107453428</v>
      </c>
      <c r="AU199" s="103">
        <v>0.139547689341804</v>
      </c>
      <c r="AV199" s="103">
        <f t="shared" si="57"/>
        <v>0.86045231065819605</v>
      </c>
      <c r="AW199" s="103">
        <v>0.18929723710812199</v>
      </c>
      <c r="AX199" s="103">
        <f t="shared" si="58"/>
        <v>0.81070276289187804</v>
      </c>
      <c r="AY199" s="103">
        <v>6.7707138580956894E-2</v>
      </c>
      <c r="AZ199" s="103">
        <f t="shared" si="61"/>
        <v>0.93229286141904311</v>
      </c>
      <c r="BA199" s="103">
        <f t="shared" si="59"/>
        <v>0.11794343197806746</v>
      </c>
      <c r="BB199" s="103">
        <f t="shared" si="59"/>
        <v>0.88205656802193255</v>
      </c>
      <c r="BC199" s="102">
        <v>0.13355727675489501</v>
      </c>
      <c r="BD199" s="102">
        <f t="shared" si="62"/>
        <v>0.86644272324510496</v>
      </c>
      <c r="BE199" s="102">
        <v>0.187399726299881</v>
      </c>
      <c r="BF199" s="102">
        <f t="shared" si="62"/>
        <v>0.812600273700119</v>
      </c>
      <c r="BG199" s="102">
        <v>6.6781751003683207E-2</v>
      </c>
      <c r="BH199" s="102">
        <f t="shared" si="52"/>
        <v>0.93321824899631678</v>
      </c>
      <c r="BI199" s="102">
        <v>0.11522429830468436</v>
      </c>
      <c r="BJ199" s="102">
        <v>0.88477570169531572</v>
      </c>
      <c r="BK199" s="103">
        <v>0.130546042088417</v>
      </c>
      <c r="BL199" s="103">
        <f t="shared" si="53"/>
        <v>0.86945395791158298</v>
      </c>
      <c r="BM199" s="103">
        <v>0.184425479719832</v>
      </c>
      <c r="BN199" s="103">
        <f t="shared" si="54"/>
        <v>0.81557452028016797</v>
      </c>
      <c r="BO199" s="103">
        <v>6.3623907171772895E-2</v>
      </c>
      <c r="BP199" s="103">
        <f t="shared" si="55"/>
        <v>0.93637609282822709</v>
      </c>
      <c r="BQ199" s="103">
        <v>0.11215413068198617</v>
      </c>
      <c r="BR199" s="103">
        <f t="shared" si="60"/>
        <v>0.88784586931801379</v>
      </c>
      <c r="BS199" s="108">
        <v>0.65845248888497099</v>
      </c>
      <c r="BT199" s="102">
        <v>0.34154751111502901</v>
      </c>
      <c r="BU199" s="91"/>
      <c r="BV199" s="86">
        <v>179</v>
      </c>
      <c r="BW199" s="124">
        <v>0.90900000000000003</v>
      </c>
      <c r="BX199" s="124">
        <v>9.0999999999999998E-2</v>
      </c>
      <c r="BY199" s="124">
        <v>0.90100000000000002</v>
      </c>
      <c r="BZ199" s="124">
        <v>9.9000000000000005E-2</v>
      </c>
      <c r="CA199" s="124">
        <v>0.90500000000000003</v>
      </c>
      <c r="CB199" s="124">
        <v>9.5000000000000001E-2</v>
      </c>
      <c r="CC199" s="123">
        <v>0.879</v>
      </c>
      <c r="CD199" s="123">
        <v>0.121</v>
      </c>
      <c r="CE199" s="123">
        <v>0.85899999999999999</v>
      </c>
      <c r="CF199" s="123">
        <v>0.14099999999999999</v>
      </c>
      <c r="CG199" s="123">
        <v>0.86899999999999999</v>
      </c>
      <c r="CH199" s="123">
        <v>0.13100000000000001</v>
      </c>
      <c r="CI199" s="1"/>
      <c r="CJ199" s="1"/>
      <c r="CK199" s="1"/>
      <c r="CL199" s="1"/>
      <c r="CM199" s="1"/>
      <c r="CN199" s="1"/>
      <c r="CP199" s="39"/>
      <c r="CR199" s="39"/>
      <c r="CS199" s="92"/>
      <c r="CT199" s="92"/>
    </row>
    <row r="200" spans="38:98" x14ac:dyDescent="0.25">
      <c r="AL200" s="104">
        <v>180</v>
      </c>
      <c r="AM200" s="102">
        <v>0.13699999999998499</v>
      </c>
      <c r="AN200" s="102">
        <f t="shared" si="49"/>
        <v>0.86300000000001498</v>
      </c>
      <c r="AO200" s="102">
        <v>0.19500000000002199</v>
      </c>
      <c r="AP200" s="102">
        <f t="shared" si="50"/>
        <v>0.80499999999997796</v>
      </c>
      <c r="AQ200" s="102">
        <v>6.3299999999997594E-2</v>
      </c>
      <c r="AR200" s="102">
        <f t="shared" si="51"/>
        <v>0.93670000000000242</v>
      </c>
      <c r="AS200" s="102">
        <f t="shared" si="56"/>
        <v>0.11643799999999929</v>
      </c>
      <c r="AT200" s="107">
        <f t="shared" si="56"/>
        <v>0.88356200000000074</v>
      </c>
      <c r="AU200" s="103">
        <v>0.14005759695551501</v>
      </c>
      <c r="AV200" s="103">
        <f t="shared" si="57"/>
        <v>0.85994240304448499</v>
      </c>
      <c r="AW200" s="103">
        <v>0.189907231908335</v>
      </c>
      <c r="AX200" s="103">
        <f t="shared" si="58"/>
        <v>0.81009276809166497</v>
      </c>
      <c r="AY200" s="103">
        <v>6.8092434056798795E-2</v>
      </c>
      <c r="AZ200" s="103">
        <f t="shared" si="61"/>
        <v>0.93190756594320123</v>
      </c>
      <c r="BA200" s="103">
        <f t="shared" si="59"/>
        <v>0.11841903806125414</v>
      </c>
      <c r="BB200" s="103">
        <f t="shared" si="59"/>
        <v>0.8815809619387458</v>
      </c>
      <c r="BC200" s="102">
        <v>0.134000000000044</v>
      </c>
      <c r="BD200" s="102">
        <f t="shared" si="62"/>
        <v>0.86599999999995603</v>
      </c>
      <c r="BE200" s="102">
        <v>0.188000000000041</v>
      </c>
      <c r="BF200" s="102">
        <f t="shared" si="62"/>
        <v>0.81199999999995898</v>
      </c>
      <c r="BG200" s="102">
        <v>6.7169333688647498E-2</v>
      </c>
      <c r="BH200" s="102">
        <f t="shared" si="52"/>
        <v>0.93283066631135247</v>
      </c>
      <c r="BI200" s="102">
        <v>0.11567789349680092</v>
      </c>
      <c r="BJ200" s="102">
        <v>0.8843221065031992</v>
      </c>
      <c r="BK200" s="103">
        <v>0.13100000000000001</v>
      </c>
      <c r="BL200" s="103">
        <f t="shared" si="53"/>
        <v>0.86899999999999999</v>
      </c>
      <c r="BM200" s="103">
        <v>0.185</v>
      </c>
      <c r="BN200" s="103">
        <f t="shared" si="54"/>
        <v>0.81499999999999995</v>
      </c>
      <c r="BO200" s="103">
        <v>6.4000000000064505E-2</v>
      </c>
      <c r="BP200" s="103">
        <f t="shared" si="55"/>
        <v>0.93599999999993555</v>
      </c>
      <c r="BQ200" s="103">
        <v>0.11260000000002969</v>
      </c>
      <c r="BR200" s="103">
        <f t="shared" si="60"/>
        <v>0.88739999999997043</v>
      </c>
      <c r="BS200" s="108">
        <v>0.66000000000001302</v>
      </c>
      <c r="BT200" s="102">
        <v>0.33999999999998698</v>
      </c>
      <c r="BU200" s="91"/>
      <c r="BV200" s="86">
        <v>180</v>
      </c>
      <c r="BW200" s="124">
        <v>0.91</v>
      </c>
      <c r="BX200" s="124">
        <v>0.09</v>
      </c>
      <c r="BY200" s="124">
        <v>0.90200000000000002</v>
      </c>
      <c r="BZ200" s="124">
        <v>9.8000000000000004E-2</v>
      </c>
      <c r="CA200" s="124">
        <v>0.90600000000000003</v>
      </c>
      <c r="CB200" s="124">
        <v>9.4E-2</v>
      </c>
      <c r="CC200" s="123">
        <v>0.88</v>
      </c>
      <c r="CD200" s="123">
        <v>0.12</v>
      </c>
      <c r="CE200" s="123">
        <v>0.86</v>
      </c>
      <c r="CF200" s="123">
        <v>0.14000000000000001</v>
      </c>
      <c r="CG200" s="123">
        <v>0.87</v>
      </c>
      <c r="CH200" s="123">
        <v>0.13</v>
      </c>
      <c r="CI200" s="1"/>
      <c r="CJ200" s="1"/>
      <c r="CK200" s="1"/>
      <c r="CL200" s="1"/>
      <c r="CM200" s="1"/>
      <c r="CN200" s="1"/>
      <c r="CP200" s="39"/>
      <c r="CR200" s="39"/>
      <c r="CS200" s="92"/>
      <c r="CT200" s="92"/>
    </row>
    <row r="201" spans="38:98" x14ac:dyDescent="0.25">
      <c r="AL201" s="104">
        <v>181</v>
      </c>
      <c r="AM201" s="102">
        <v>0.137473603399422</v>
      </c>
      <c r="AN201" s="102">
        <f t="shared" si="49"/>
        <v>0.86252639660057806</v>
      </c>
      <c r="AO201" s="102">
        <v>0.19554338212945099</v>
      </c>
      <c r="AP201" s="102">
        <f t="shared" si="50"/>
        <v>0.80445661787054901</v>
      </c>
      <c r="AQ201" s="102">
        <v>6.3647802107199197E-2</v>
      </c>
      <c r="AR201" s="102">
        <f t="shared" si="51"/>
        <v>0.93635219789280077</v>
      </c>
      <c r="AS201" s="102">
        <f t="shared" si="56"/>
        <v>0.11686978391290619</v>
      </c>
      <c r="AT201" s="107">
        <f t="shared" si="56"/>
        <v>0.88313021608709374</v>
      </c>
      <c r="AU201" s="103">
        <v>0.140566716584449</v>
      </c>
      <c r="AV201" s="103">
        <f t="shared" si="57"/>
        <v>0.85943328341555103</v>
      </c>
      <c r="AW201" s="103">
        <v>0.19051519054900601</v>
      </c>
      <c r="AX201" s="103">
        <f t="shared" si="58"/>
        <v>0.80948480945099399</v>
      </c>
      <c r="AY201" s="103">
        <v>6.8477753488934298E-2</v>
      </c>
      <c r="AZ201" s="103">
        <f t="shared" si="61"/>
        <v>0.93152224651106574</v>
      </c>
      <c r="BA201" s="103">
        <f t="shared" si="59"/>
        <v>0.11889394257236036</v>
      </c>
      <c r="BB201" s="103">
        <f t="shared" si="59"/>
        <v>0.8811060574276397</v>
      </c>
      <c r="BC201" s="102">
        <v>0.134443773184031</v>
      </c>
      <c r="BD201" s="102">
        <f t="shared" si="62"/>
        <v>0.865556226815969</v>
      </c>
      <c r="BE201" s="102">
        <v>0.188602182836346</v>
      </c>
      <c r="BF201" s="102">
        <f t="shared" si="62"/>
        <v>0.811397817163654</v>
      </c>
      <c r="BG201" s="102">
        <v>6.7557080137949199E-2</v>
      </c>
      <c r="BH201" s="102">
        <f t="shared" si="52"/>
        <v>0.93244291986205075</v>
      </c>
      <c r="BI201" s="102">
        <v>0.11613232860286582</v>
      </c>
      <c r="BJ201" s="102">
        <v>0.88386767139713418</v>
      </c>
      <c r="BK201" s="103">
        <v>0.13145398566809199</v>
      </c>
      <c r="BL201" s="103">
        <f t="shared" si="53"/>
        <v>0.86854601433190803</v>
      </c>
      <c r="BM201" s="103">
        <v>0.18557171213765999</v>
      </c>
      <c r="BN201" s="103">
        <f t="shared" si="54"/>
        <v>0.81442828786234001</v>
      </c>
      <c r="BO201" s="103">
        <v>6.4380092655023494E-2</v>
      </c>
      <c r="BP201" s="103">
        <f t="shared" si="55"/>
        <v>0.93561990734497646</v>
      </c>
      <c r="BQ201" s="103">
        <v>0.11304707197008113</v>
      </c>
      <c r="BR201" s="103">
        <f t="shared" si="60"/>
        <v>0.88695292802991887</v>
      </c>
      <c r="BS201" s="108">
        <v>0.66153945607258802</v>
      </c>
      <c r="BT201" s="102">
        <v>0.33846054392741198</v>
      </c>
      <c r="BU201" s="91"/>
      <c r="BV201" s="86">
        <v>181</v>
      </c>
      <c r="BW201" s="124">
        <v>0.91</v>
      </c>
      <c r="BX201" s="124">
        <v>0.09</v>
      </c>
      <c r="BY201" s="124">
        <v>0.90300000000000002</v>
      </c>
      <c r="BZ201" s="124">
        <v>9.7000000000000003E-2</v>
      </c>
      <c r="CA201" s="124">
        <v>0.90600000000000003</v>
      </c>
      <c r="CB201" s="124">
        <v>9.4E-2</v>
      </c>
      <c r="CC201" s="123">
        <v>0.88100000000000001</v>
      </c>
      <c r="CD201" s="123">
        <v>0.11899999999999999</v>
      </c>
      <c r="CE201" s="123">
        <v>0.86099999999999999</v>
      </c>
      <c r="CF201" s="123">
        <v>0.13900000000000001</v>
      </c>
      <c r="CG201" s="123">
        <v>0.87</v>
      </c>
      <c r="CH201" s="123">
        <v>0.129</v>
      </c>
      <c r="CI201" s="1"/>
      <c r="CJ201" s="1"/>
      <c r="CK201" s="1"/>
      <c r="CL201" s="1"/>
      <c r="CM201" s="1"/>
      <c r="CN201" s="1"/>
      <c r="CP201" s="39"/>
      <c r="CR201" s="39"/>
      <c r="CS201" s="92"/>
      <c r="CT201" s="92"/>
    </row>
    <row r="202" spans="38:98" x14ac:dyDescent="0.25">
      <c r="AL202" s="104">
        <v>182</v>
      </c>
      <c r="AM202" s="102">
        <v>0.13794262281704001</v>
      </c>
      <c r="AN202" s="102">
        <f t="shared" si="49"/>
        <v>0.86205737718296005</v>
      </c>
      <c r="AO202" s="102">
        <v>0.196089956424116</v>
      </c>
      <c r="AP202" s="102">
        <f t="shared" si="50"/>
        <v>0.80391004357588403</v>
      </c>
      <c r="AQ202" s="102">
        <v>6.3995016800455107E-2</v>
      </c>
      <c r="AR202" s="102">
        <f t="shared" si="51"/>
        <v>0.93600498319954495</v>
      </c>
      <c r="AS202" s="102">
        <f t="shared" si="56"/>
        <v>0.11730061077903843</v>
      </c>
      <c r="AT202" s="107">
        <f t="shared" si="56"/>
        <v>0.88269938922096158</v>
      </c>
      <c r="AU202" s="103">
        <v>0.14107505554257099</v>
      </c>
      <c r="AV202" s="103">
        <f t="shared" si="57"/>
        <v>0.85892494445742895</v>
      </c>
      <c r="AW202" s="103">
        <v>0.19112112841779699</v>
      </c>
      <c r="AX202" s="103">
        <f t="shared" si="58"/>
        <v>0.80887887158220306</v>
      </c>
      <c r="AY202" s="103">
        <v>6.8863098849256704E-2</v>
      </c>
      <c r="AZ202" s="103">
        <f t="shared" si="61"/>
        <v>0.93113690115074332</v>
      </c>
      <c r="BA202" s="103">
        <f t="shared" si="59"/>
        <v>0.1193681522249484</v>
      </c>
      <c r="BB202" s="103">
        <f t="shared" si="59"/>
        <v>0.88063184777505166</v>
      </c>
      <c r="BC202" s="102">
        <v>0.13488858731758599</v>
      </c>
      <c r="BD202" s="102">
        <f t="shared" si="62"/>
        <v>0.86511141268241398</v>
      </c>
      <c r="BE202" s="102">
        <v>0.189206055376896</v>
      </c>
      <c r="BF202" s="102">
        <f t="shared" si="62"/>
        <v>0.81079394462310406</v>
      </c>
      <c r="BG202" s="102">
        <v>6.7944988140223705E-2</v>
      </c>
      <c r="BH202" s="102">
        <f t="shared" si="52"/>
        <v>0.93205501185977635</v>
      </c>
      <c r="BI202" s="102">
        <v>0.11658754934964066</v>
      </c>
      <c r="BJ202" s="102">
        <v>0.88341245065035945</v>
      </c>
      <c r="BK202" s="103">
        <v>0.13190793644479101</v>
      </c>
      <c r="BL202" s="103">
        <f t="shared" si="53"/>
        <v>0.86809206355520896</v>
      </c>
      <c r="BM202" s="103">
        <v>0.18614067689655001</v>
      </c>
      <c r="BN202" s="103">
        <f t="shared" si="54"/>
        <v>0.81385932310344999</v>
      </c>
      <c r="BO202" s="103">
        <v>6.4763980752765807E-2</v>
      </c>
      <c r="BP202" s="103">
        <f t="shared" si="55"/>
        <v>0.93523601924723421</v>
      </c>
      <c r="BQ202" s="103">
        <v>0.11349524713036399</v>
      </c>
      <c r="BR202" s="103">
        <f t="shared" si="60"/>
        <v>0.88650475286963615</v>
      </c>
      <c r="BS202" s="108">
        <v>0.66307075036139707</v>
      </c>
      <c r="BT202" s="102">
        <v>0.33692924963860299</v>
      </c>
      <c r="BU202" s="91"/>
      <c r="BV202" s="86">
        <v>182</v>
      </c>
      <c r="BW202" s="124">
        <v>0.91100000000000003</v>
      </c>
      <c r="BX202" s="124">
        <v>8.8999999999999996E-2</v>
      </c>
      <c r="BY202" s="124">
        <v>0.90300000000000002</v>
      </c>
      <c r="BZ202" s="124">
        <v>9.7000000000000003E-2</v>
      </c>
      <c r="CA202" s="124">
        <v>0.90700000000000003</v>
      </c>
      <c r="CB202" s="124">
        <v>9.2999999999999999E-2</v>
      </c>
      <c r="CC202" s="123">
        <v>0.88100000000000001</v>
      </c>
      <c r="CD202" s="123">
        <v>0.11899999999999999</v>
      </c>
      <c r="CE202" s="123">
        <v>0.86199999999999999</v>
      </c>
      <c r="CF202" s="123">
        <v>0.13800000000000001</v>
      </c>
      <c r="CG202" s="123">
        <v>0.871</v>
      </c>
      <c r="CH202" s="123">
        <v>0.129</v>
      </c>
      <c r="CI202" s="1"/>
      <c r="CJ202" s="1"/>
      <c r="CK202" s="1"/>
      <c r="CL202" s="1"/>
      <c r="CM202" s="1"/>
      <c r="CN202" s="1"/>
      <c r="CP202" s="39"/>
      <c r="CR202" s="39"/>
      <c r="CS202" s="92"/>
      <c r="CT202" s="92"/>
    </row>
    <row r="203" spans="38:98" x14ac:dyDescent="0.25">
      <c r="AL203" s="104">
        <v>183</v>
      </c>
      <c r="AM203" s="102">
        <v>0.13840740815508201</v>
      </c>
      <c r="AN203" s="102">
        <f t="shared" si="49"/>
        <v>0.86159259184491799</v>
      </c>
      <c r="AO203" s="102">
        <v>0.19663930695947199</v>
      </c>
      <c r="AP203" s="102">
        <f t="shared" si="50"/>
        <v>0.80336069304052804</v>
      </c>
      <c r="AQ203" s="102">
        <v>6.4341692822314098E-2</v>
      </c>
      <c r="AR203" s="102">
        <f t="shared" si="51"/>
        <v>0.93565830717768594</v>
      </c>
      <c r="AS203" s="102">
        <f t="shared" si="56"/>
        <v>0.11773051582701848</v>
      </c>
      <c r="AT203" s="107">
        <f t="shared" si="56"/>
        <v>0.88226948417298157</v>
      </c>
      <c r="AU203" s="103">
        <v>0.14158262114384501</v>
      </c>
      <c r="AV203" s="103">
        <f t="shared" si="57"/>
        <v>0.85841737885615499</v>
      </c>
      <c r="AW203" s="103">
        <v>0.19172506090237201</v>
      </c>
      <c r="AX203" s="103">
        <f t="shared" si="58"/>
        <v>0.80827493909762804</v>
      </c>
      <c r="AY203" s="103">
        <v>6.9248472109659495E-2</v>
      </c>
      <c r="AZ203" s="103">
        <f t="shared" si="61"/>
        <v>0.93075152789034055</v>
      </c>
      <c r="BA203" s="103">
        <f t="shared" si="59"/>
        <v>0.11984167373258088</v>
      </c>
      <c r="BB203" s="103">
        <f t="shared" si="59"/>
        <v>0.88015832626741908</v>
      </c>
      <c r="BC203" s="102">
        <v>0.13533437815150001</v>
      </c>
      <c r="BD203" s="102">
        <f t="shared" si="62"/>
        <v>0.86466562184850004</v>
      </c>
      <c r="BE203" s="102">
        <v>0.189811297708945</v>
      </c>
      <c r="BF203" s="102">
        <f t="shared" si="62"/>
        <v>0.810188702291055</v>
      </c>
      <c r="BG203" s="102">
        <v>6.8333055297503401E-2</v>
      </c>
      <c r="BH203" s="102">
        <f t="shared" si="52"/>
        <v>0.93166694470249656</v>
      </c>
      <c r="BI203" s="102">
        <v>0.11704346113687392</v>
      </c>
      <c r="BJ203" s="102">
        <v>0.88295653886312619</v>
      </c>
      <c r="BK203" s="103">
        <v>0.13236178822132799</v>
      </c>
      <c r="BL203" s="103">
        <f t="shared" si="53"/>
        <v>0.86763821177867206</v>
      </c>
      <c r="BM203" s="103">
        <v>0.18670697125843699</v>
      </c>
      <c r="BN203" s="103">
        <f t="shared" si="54"/>
        <v>0.81329302874156295</v>
      </c>
      <c r="BO203" s="103">
        <v>6.5151380971161396E-2</v>
      </c>
      <c r="BP203" s="103">
        <f t="shared" si="55"/>
        <v>0.93484861902883865</v>
      </c>
      <c r="BQ203" s="103">
        <v>0.11394439298478642</v>
      </c>
      <c r="BR203" s="103">
        <f t="shared" si="60"/>
        <v>0.88605560701521358</v>
      </c>
      <c r="BS203" s="108">
        <v>0.66459367375895195</v>
      </c>
      <c r="BT203" s="102">
        <v>0.33540632624104799</v>
      </c>
      <c r="BU203" s="91"/>
      <c r="BV203" s="86">
        <v>183</v>
      </c>
      <c r="BW203" s="124">
        <v>0.91100000000000003</v>
      </c>
      <c r="BX203" s="124">
        <v>8.8999999999999996E-2</v>
      </c>
      <c r="BY203" s="124">
        <v>0.90400000000000003</v>
      </c>
      <c r="BZ203" s="124">
        <v>9.6000000000000002E-2</v>
      </c>
      <c r="CA203" s="124">
        <v>0.90700000000000003</v>
      </c>
      <c r="CB203" s="124">
        <v>9.2999999999999999E-2</v>
      </c>
      <c r="CC203" s="123">
        <v>0.88200000000000001</v>
      </c>
      <c r="CD203" s="123">
        <v>0.11799999999999999</v>
      </c>
      <c r="CE203" s="123">
        <v>0.86199999999999999</v>
      </c>
      <c r="CF203" s="123">
        <v>0.13800000000000001</v>
      </c>
      <c r="CG203" s="123">
        <v>0.872</v>
      </c>
      <c r="CH203" s="123">
        <v>0.128</v>
      </c>
      <c r="CI203" s="1"/>
      <c r="CJ203" s="1"/>
      <c r="CK203" s="1"/>
      <c r="CL203" s="1"/>
      <c r="CM203" s="1"/>
      <c r="CN203" s="1"/>
      <c r="CP203" s="39"/>
      <c r="CR203" s="39"/>
      <c r="CS203" s="92"/>
      <c r="CT203" s="92"/>
    </row>
    <row r="204" spans="38:98" x14ac:dyDescent="0.25">
      <c r="AL204" s="104">
        <v>184</v>
      </c>
      <c r="AM204" s="102">
        <v>0.138868309315789</v>
      </c>
      <c r="AN204" s="102">
        <f t="shared" si="49"/>
        <v>0.86113169068421103</v>
      </c>
      <c r="AO204" s="102">
        <v>0.19719101781097101</v>
      </c>
      <c r="AP204" s="102">
        <f t="shared" si="50"/>
        <v>0.80280898218902896</v>
      </c>
      <c r="AQ204" s="102">
        <v>6.4687878915324903E-2</v>
      </c>
      <c r="AR204" s="102">
        <f t="shared" si="51"/>
        <v>0.9353121210846751</v>
      </c>
      <c r="AS204" s="102">
        <f t="shared" si="56"/>
        <v>0.11815953428546738</v>
      </c>
      <c r="AT204" s="107">
        <f t="shared" si="56"/>
        <v>0.88184046571453267</v>
      </c>
      <c r="AU204" s="103">
        <v>0.14208942070223601</v>
      </c>
      <c r="AV204" s="103">
        <f t="shared" si="57"/>
        <v>0.85791057929776393</v>
      </c>
      <c r="AW204" s="103">
        <v>0.19232700339039299</v>
      </c>
      <c r="AX204" s="103">
        <f t="shared" si="58"/>
        <v>0.80767299660960701</v>
      </c>
      <c r="AY204" s="103">
        <v>6.9633875242036E-2</v>
      </c>
      <c r="AZ204" s="103">
        <f t="shared" si="61"/>
        <v>0.93036612475796399</v>
      </c>
      <c r="BA204" s="103">
        <f t="shared" si="59"/>
        <v>0.12031451380882011</v>
      </c>
      <c r="BB204" s="103">
        <f t="shared" si="59"/>
        <v>0.87968548619117981</v>
      </c>
      <c r="BC204" s="102">
        <v>0.135781081436566</v>
      </c>
      <c r="BD204" s="102">
        <f t="shared" si="62"/>
        <v>0.86421891856343402</v>
      </c>
      <c r="BE204" s="102">
        <v>0.190417589919743</v>
      </c>
      <c r="BF204" s="102">
        <f t="shared" si="62"/>
        <v>0.809582410080257</v>
      </c>
      <c r="BG204" s="102">
        <v>6.8721279211820502E-2</v>
      </c>
      <c r="BH204" s="102">
        <f t="shared" si="52"/>
        <v>0.93127872078817953</v>
      </c>
      <c r="BI204" s="102">
        <v>0.1174999693643138</v>
      </c>
      <c r="BJ204" s="102">
        <v>0.88250003063568627</v>
      </c>
      <c r="BK204" s="103">
        <v>0.132815476888933</v>
      </c>
      <c r="BL204" s="103">
        <f t="shared" si="53"/>
        <v>0.86718452311106697</v>
      </c>
      <c r="BM204" s="103">
        <v>0.187270672205086</v>
      </c>
      <c r="BN204" s="103">
        <f t="shared" si="54"/>
        <v>0.81272932779491402</v>
      </c>
      <c r="BO204" s="103">
        <v>6.5542009988080394E-2</v>
      </c>
      <c r="BP204" s="103">
        <f t="shared" si="55"/>
        <v>0.93445799001191965</v>
      </c>
      <c r="BQ204" s="103">
        <v>0.114394377037256</v>
      </c>
      <c r="BR204" s="103">
        <f t="shared" si="60"/>
        <v>0.88560562296274403</v>
      </c>
      <c r="BS204" s="108">
        <v>0.66610801715776402</v>
      </c>
      <c r="BT204" s="109">
        <v>0.33389198284223598</v>
      </c>
      <c r="BU204" s="91"/>
      <c r="BV204" s="86">
        <v>184</v>
      </c>
      <c r="BW204" s="124">
        <v>0.91200000000000003</v>
      </c>
      <c r="BX204" s="124">
        <v>8.7999999999999995E-2</v>
      </c>
      <c r="BY204" s="124">
        <v>0.90400000000000003</v>
      </c>
      <c r="BZ204" s="124">
        <v>9.6000000000000002E-2</v>
      </c>
      <c r="CA204" s="124">
        <v>0.90800000000000003</v>
      </c>
      <c r="CB204" s="124">
        <v>9.1999999999999998E-2</v>
      </c>
      <c r="CC204" s="123">
        <v>0.88300000000000001</v>
      </c>
      <c r="CD204" s="123">
        <v>0.11700000000000001</v>
      </c>
      <c r="CE204" s="123">
        <v>0.86299999999999999</v>
      </c>
      <c r="CF204" s="123">
        <v>0.13700000000000001</v>
      </c>
      <c r="CG204" s="123">
        <v>0.873</v>
      </c>
      <c r="CH204" s="123">
        <v>0.127</v>
      </c>
      <c r="CI204" s="1"/>
      <c r="CJ204" s="1"/>
      <c r="CK204" s="1"/>
      <c r="CL204" s="1"/>
      <c r="CM204" s="1"/>
      <c r="CN204" s="1"/>
      <c r="CP204" s="39"/>
      <c r="CR204" s="39"/>
      <c r="CS204" s="92"/>
      <c r="CT204" s="92"/>
    </row>
    <row r="205" spans="38:98" x14ac:dyDescent="0.25">
      <c r="AL205" s="104">
        <v>185</v>
      </c>
      <c r="AM205" s="102">
        <v>0.13932567620140701</v>
      </c>
      <c r="AN205" s="102">
        <f t="shared" si="49"/>
        <v>0.86067432379859299</v>
      </c>
      <c r="AO205" s="102">
        <v>0.19774467305406501</v>
      </c>
      <c r="AP205" s="102">
        <f t="shared" si="50"/>
        <v>0.80225532694593493</v>
      </c>
      <c r="AQ205" s="102">
        <v>6.5033623822036493E-2</v>
      </c>
      <c r="AR205" s="102">
        <f t="shared" si="51"/>
        <v>0.93496637617796352</v>
      </c>
      <c r="AS205" s="102">
        <f t="shared" si="56"/>
        <v>0.11858770138300792</v>
      </c>
      <c r="AT205" s="107">
        <f t="shared" si="56"/>
        <v>0.88141229861699211</v>
      </c>
      <c r="AU205" s="103">
        <v>0.14259546153171099</v>
      </c>
      <c r="AV205" s="103">
        <f t="shared" si="57"/>
        <v>0.85740453846828901</v>
      </c>
      <c r="AW205" s="103">
        <v>0.19292697126952299</v>
      </c>
      <c r="AX205" s="103">
        <f t="shared" si="58"/>
        <v>0.80707302873047704</v>
      </c>
      <c r="AY205" s="103">
        <v>7.0019310218279396E-2</v>
      </c>
      <c r="AZ205" s="103">
        <f t="shared" si="61"/>
        <v>0.92998068978172066</v>
      </c>
      <c r="BA205" s="103">
        <f t="shared" si="59"/>
        <v>0.12078667916722921</v>
      </c>
      <c r="BB205" s="103">
        <f t="shared" si="59"/>
        <v>0.87921332083277082</v>
      </c>
      <c r="BC205" s="102">
        <v>0.13622863292357501</v>
      </c>
      <c r="BD205" s="102">
        <f t="shared" si="62"/>
        <v>0.86377136707642499</v>
      </c>
      <c r="BE205" s="102">
        <v>0.19102461209654301</v>
      </c>
      <c r="BF205" s="102">
        <f t="shared" si="62"/>
        <v>0.80897538790345702</v>
      </c>
      <c r="BG205" s="102">
        <v>6.9109657485207004E-2</v>
      </c>
      <c r="BH205" s="102">
        <f t="shared" si="52"/>
        <v>0.93089034251479297</v>
      </c>
      <c r="BI205" s="102">
        <v>0.11795697943170838</v>
      </c>
      <c r="BJ205" s="102">
        <v>0.88204302056829165</v>
      </c>
      <c r="BK205" s="103">
        <v>0.13326893833883799</v>
      </c>
      <c r="BL205" s="103">
        <f t="shared" si="53"/>
        <v>0.86673106166116198</v>
      </c>
      <c r="BM205" s="103">
        <v>0.187831856718263</v>
      </c>
      <c r="BN205" s="103">
        <f t="shared" si="54"/>
        <v>0.81216814328173703</v>
      </c>
      <c r="BO205" s="103">
        <v>6.5935584481392806E-2</v>
      </c>
      <c r="BP205" s="103">
        <f t="shared" si="55"/>
        <v>0.93406441551860719</v>
      </c>
      <c r="BQ205" s="103">
        <v>0.11484506679168097</v>
      </c>
      <c r="BR205" s="103">
        <f t="shared" si="60"/>
        <v>0.88515493320831906</v>
      </c>
      <c r="BS205" s="108">
        <v>0.66761357145034705</v>
      </c>
      <c r="BT205" s="102">
        <v>0.332386428549653</v>
      </c>
      <c r="BU205" s="91"/>
      <c r="BV205" s="86">
        <v>185</v>
      </c>
      <c r="BW205" s="124">
        <v>0.91200000000000003</v>
      </c>
      <c r="BX205" s="124">
        <v>8.7999999999999995E-2</v>
      </c>
      <c r="BY205" s="124">
        <v>0.90500000000000003</v>
      </c>
      <c r="BZ205" s="124">
        <v>9.5000000000000001E-2</v>
      </c>
      <c r="CA205" s="124">
        <v>0.90900000000000003</v>
      </c>
      <c r="CB205" s="124">
        <v>9.0999999999999998E-2</v>
      </c>
      <c r="CC205" s="123">
        <v>0.88300000000000001</v>
      </c>
      <c r="CD205" s="123">
        <v>0.11700000000000001</v>
      </c>
      <c r="CE205" s="123">
        <v>0.86399999999999999</v>
      </c>
      <c r="CF205" s="123">
        <v>0.13600000000000001</v>
      </c>
      <c r="CG205" s="123">
        <v>0.873</v>
      </c>
      <c r="CH205" s="123">
        <v>0.127</v>
      </c>
      <c r="CI205" s="1"/>
      <c r="CJ205" s="1"/>
      <c r="CK205" s="1"/>
      <c r="CL205" s="1"/>
      <c r="CM205" s="1"/>
      <c r="CN205" s="1"/>
      <c r="CP205" s="39"/>
      <c r="CR205" s="39"/>
      <c r="CS205" s="92"/>
      <c r="CT205" s="92"/>
    </row>
    <row r="206" spans="38:98" x14ac:dyDescent="0.25">
      <c r="AL206" s="104">
        <v>186</v>
      </c>
      <c r="AM206" s="102">
        <v>0.139779858714176</v>
      </c>
      <c r="AN206" s="102">
        <f t="shared" si="49"/>
        <v>0.86022014128582402</v>
      </c>
      <c r="AO206" s="102">
        <v>0.198299856764209</v>
      </c>
      <c r="AP206" s="102">
        <f t="shared" si="50"/>
        <v>0.80170014323579097</v>
      </c>
      <c r="AQ206" s="102">
        <v>6.5378976284997697E-2</v>
      </c>
      <c r="AR206" s="102">
        <f t="shared" si="51"/>
        <v>0.93462102371500233</v>
      </c>
      <c r="AS206" s="102">
        <f t="shared" si="56"/>
        <v>0.11901505234826157</v>
      </c>
      <c r="AT206" s="107">
        <f t="shared" si="56"/>
        <v>0.8809849476517384</v>
      </c>
      <c r="AU206" s="103">
        <v>0.14310075094623301</v>
      </c>
      <c r="AV206" s="103">
        <f t="shared" si="57"/>
        <v>0.85689924905376702</v>
      </c>
      <c r="AW206" s="103">
        <v>0.19352497992742301</v>
      </c>
      <c r="AX206" s="103">
        <f t="shared" si="58"/>
        <v>0.80647502007257699</v>
      </c>
      <c r="AY206" s="103">
        <v>7.0404779010283206E-2</v>
      </c>
      <c r="AZ206" s="103">
        <f t="shared" si="61"/>
        <v>0.92959522098971681</v>
      </c>
      <c r="BA206" s="103">
        <f t="shared" si="59"/>
        <v>0.1212581765213698</v>
      </c>
      <c r="BB206" s="103">
        <f t="shared" si="59"/>
        <v>0.87874182347863028</v>
      </c>
      <c r="BC206" s="102">
        <v>0.136676968363317</v>
      </c>
      <c r="BD206" s="102">
        <f t="shared" si="62"/>
        <v>0.863323031636683</v>
      </c>
      <c r="BE206" s="102">
        <v>0.191632044326596</v>
      </c>
      <c r="BF206" s="102">
        <f t="shared" si="62"/>
        <v>0.80836795567340403</v>
      </c>
      <c r="BG206" s="102">
        <v>6.9498187719695306E-2</v>
      </c>
      <c r="BH206" s="102">
        <f t="shared" si="52"/>
        <v>0.93050181228030471</v>
      </c>
      <c r="BI206" s="102">
        <v>0.11841439673880519</v>
      </c>
      <c r="BJ206" s="102">
        <v>0.88158560326119484</v>
      </c>
      <c r="BK206" s="103">
        <v>0.133722108462272</v>
      </c>
      <c r="BL206" s="103">
        <f t="shared" si="53"/>
        <v>0.86627789153772805</v>
      </c>
      <c r="BM206" s="103">
        <v>0.18839060177973299</v>
      </c>
      <c r="BN206" s="103">
        <f t="shared" si="54"/>
        <v>0.81160939822026701</v>
      </c>
      <c r="BO206" s="103">
        <v>6.6331821128968793E-2</v>
      </c>
      <c r="BP206" s="103">
        <f t="shared" si="55"/>
        <v>0.93366817887103126</v>
      </c>
      <c r="BQ206" s="103">
        <v>0.11529632975196856</v>
      </c>
      <c r="BR206" s="103">
        <f t="shared" si="60"/>
        <v>0.88470367024803154</v>
      </c>
      <c r="BS206" s="108">
        <v>0.66911012752921195</v>
      </c>
      <c r="BT206" s="102">
        <v>0.33088987247078799</v>
      </c>
      <c r="BU206" s="91"/>
      <c r="BV206" s="86">
        <v>186</v>
      </c>
      <c r="BW206" s="124">
        <v>0.91300000000000003</v>
      </c>
      <c r="BX206" s="124">
        <v>8.6999999999999994E-2</v>
      </c>
      <c r="BY206" s="124">
        <v>0.90600000000000003</v>
      </c>
      <c r="BZ206" s="124">
        <v>9.4E-2</v>
      </c>
      <c r="CA206" s="124">
        <v>0.90900000000000003</v>
      </c>
      <c r="CB206" s="124">
        <v>9.0999999999999998E-2</v>
      </c>
      <c r="CC206" s="123">
        <v>0.88400000000000001</v>
      </c>
      <c r="CD206" s="123">
        <v>0.11600000000000001</v>
      </c>
      <c r="CE206" s="123">
        <v>0.86499999999999999</v>
      </c>
      <c r="CF206" s="123">
        <v>0.13500000000000001</v>
      </c>
      <c r="CG206" s="123">
        <v>0.874</v>
      </c>
      <c r="CH206" s="123">
        <v>0.126</v>
      </c>
      <c r="CI206" s="1"/>
      <c r="CJ206" s="1"/>
      <c r="CK206" s="1"/>
      <c r="CL206" s="1"/>
      <c r="CM206" s="1"/>
      <c r="CN206" s="1"/>
      <c r="CP206" s="39"/>
      <c r="CR206" s="39"/>
      <c r="CS206" s="92"/>
      <c r="CT206" s="92"/>
    </row>
    <row r="207" spans="38:98" x14ac:dyDescent="0.25">
      <c r="AL207" s="104">
        <v>187</v>
      </c>
      <c r="AM207" s="102">
        <v>0.14023120675634199</v>
      </c>
      <c r="AN207" s="102">
        <f t="shared" si="49"/>
        <v>0.85976879324365796</v>
      </c>
      <c r="AO207" s="102">
        <v>0.198856153016855</v>
      </c>
      <c r="AP207" s="102">
        <f t="shared" si="50"/>
        <v>0.801143846983145</v>
      </c>
      <c r="AQ207" s="102">
        <v>6.5723985046757194E-2</v>
      </c>
      <c r="AR207" s="102">
        <f t="shared" si="51"/>
        <v>0.93427601495324275</v>
      </c>
      <c r="AS207" s="102">
        <f t="shared" si="56"/>
        <v>0.11944162240985097</v>
      </c>
      <c r="AT207" s="107">
        <f t="shared" si="56"/>
        <v>0.8805583775901491</v>
      </c>
      <c r="AU207" s="103">
        <v>0.14360529625976801</v>
      </c>
      <c r="AV207" s="103">
        <f t="shared" si="57"/>
        <v>0.85639470374023197</v>
      </c>
      <c r="AW207" s="103">
        <v>0.19412104475175701</v>
      </c>
      <c r="AX207" s="103">
        <f t="shared" si="58"/>
        <v>0.80587895524824305</v>
      </c>
      <c r="AY207" s="103">
        <v>7.0790283589940606E-2</v>
      </c>
      <c r="AZ207" s="103">
        <f t="shared" si="61"/>
        <v>0.92920971641005945</v>
      </c>
      <c r="BA207" s="103">
        <f t="shared" si="59"/>
        <v>0.12172901258480488</v>
      </c>
      <c r="BB207" s="103">
        <f t="shared" si="59"/>
        <v>0.87827098741519516</v>
      </c>
      <c r="BC207" s="102">
        <v>0.13712602350658501</v>
      </c>
      <c r="BD207" s="102">
        <f t="shared" si="62"/>
        <v>0.86287397649341502</v>
      </c>
      <c r="BE207" s="102">
        <v>0.192239566697154</v>
      </c>
      <c r="BF207" s="102">
        <f t="shared" si="62"/>
        <v>0.80776043330284597</v>
      </c>
      <c r="BG207" s="102">
        <v>6.9886867517317597E-2</v>
      </c>
      <c r="BH207" s="102">
        <f t="shared" si="52"/>
        <v>0.93011313248268235</v>
      </c>
      <c r="BI207" s="102">
        <v>0.11887212668535287</v>
      </c>
      <c r="BJ207" s="102">
        <v>0.88112787331464715</v>
      </c>
      <c r="BK207" s="103">
        <v>0.134174923150466</v>
      </c>
      <c r="BL207" s="103">
        <f t="shared" si="53"/>
        <v>0.86582507684953403</v>
      </c>
      <c r="BM207" s="103">
        <v>0.188946984371263</v>
      </c>
      <c r="BN207" s="103">
        <f t="shared" si="54"/>
        <v>0.811053015628737</v>
      </c>
      <c r="BO207" s="103">
        <v>6.6730436608678501E-2</v>
      </c>
      <c r="BP207" s="103">
        <f t="shared" si="55"/>
        <v>0.9332695633913215</v>
      </c>
      <c r="BQ207" s="103">
        <v>0.11574803342202705</v>
      </c>
      <c r="BR207" s="103">
        <f t="shared" si="60"/>
        <v>0.88425196657797289</v>
      </c>
      <c r="BS207" s="108">
        <v>0.67059747628687294</v>
      </c>
      <c r="BT207" s="102">
        <v>0.329402523713127</v>
      </c>
      <c r="BU207" s="91"/>
      <c r="BV207" s="86">
        <v>187</v>
      </c>
      <c r="BW207" s="124">
        <v>0.91400000000000003</v>
      </c>
      <c r="BX207" s="124">
        <v>8.5999999999999993E-2</v>
      </c>
      <c r="BY207" s="124">
        <v>0.90600000000000003</v>
      </c>
      <c r="BZ207" s="124">
        <v>9.4E-2</v>
      </c>
      <c r="CA207" s="124">
        <v>0.91</v>
      </c>
      <c r="CB207" s="124">
        <v>0.09</v>
      </c>
      <c r="CC207" s="123">
        <v>0.88500000000000001</v>
      </c>
      <c r="CD207" s="123">
        <v>0.115</v>
      </c>
      <c r="CE207" s="123">
        <v>0.86499999999999999</v>
      </c>
      <c r="CF207" s="123">
        <v>0.13500000000000001</v>
      </c>
      <c r="CG207" s="123">
        <v>0.875</v>
      </c>
      <c r="CH207" s="123">
        <v>0.125</v>
      </c>
      <c r="CI207" s="1"/>
      <c r="CJ207" s="1"/>
      <c r="CK207" s="1"/>
      <c r="CL207" s="1"/>
      <c r="CM207" s="1"/>
      <c r="CN207" s="1"/>
      <c r="CP207" s="39"/>
      <c r="CR207" s="39"/>
      <c r="CS207" s="92"/>
      <c r="CT207" s="92"/>
    </row>
    <row r="208" spans="38:98" x14ac:dyDescent="0.25">
      <c r="AL208" s="104">
        <v>188</v>
      </c>
      <c r="AM208" s="102">
        <v>0.140680070230145</v>
      </c>
      <c r="AN208" s="102">
        <f t="shared" si="49"/>
        <v>0.85931992976985505</v>
      </c>
      <c r="AO208" s="102">
        <v>0.19941314588745501</v>
      </c>
      <c r="AP208" s="102">
        <f t="shared" si="50"/>
        <v>0.80058685411254493</v>
      </c>
      <c r="AQ208" s="102">
        <v>6.6068698849863994E-2</v>
      </c>
      <c r="AR208" s="102">
        <f t="shared" si="51"/>
        <v>0.93393130115013601</v>
      </c>
      <c r="AS208" s="102">
        <f t="shared" si="56"/>
        <v>0.11986744679639705</v>
      </c>
      <c r="AT208" s="107">
        <f t="shared" si="56"/>
        <v>0.88013255320360295</v>
      </c>
      <c r="AU208" s="103">
        <v>0.144109104786281</v>
      </c>
      <c r="AV208" s="103">
        <f t="shared" si="57"/>
        <v>0.85589089521371897</v>
      </c>
      <c r="AW208" s="103">
        <v>0.19471518113018699</v>
      </c>
      <c r="AX208" s="103">
        <f t="shared" si="58"/>
        <v>0.80528481886981296</v>
      </c>
      <c r="AY208" s="103">
        <v>7.1175825929145106E-2</v>
      </c>
      <c r="AZ208" s="103">
        <f t="shared" si="61"/>
        <v>0.92882417407085494</v>
      </c>
      <c r="BA208" s="103">
        <f t="shared" si="59"/>
        <v>0.12219919407109686</v>
      </c>
      <c r="BB208" s="103">
        <f t="shared" si="59"/>
        <v>0.87780080592890308</v>
      </c>
      <c r="BC208" s="102">
        <v>0.13757573410417001</v>
      </c>
      <c r="BD208" s="102">
        <f t="shared" si="62"/>
        <v>0.86242426589582999</v>
      </c>
      <c r="BE208" s="102">
        <v>0.19284685929546899</v>
      </c>
      <c r="BF208" s="102">
        <f t="shared" si="62"/>
        <v>0.80715314070453104</v>
      </c>
      <c r="BG208" s="102">
        <v>7.0275694480105899E-2</v>
      </c>
      <c r="BH208" s="102">
        <f t="shared" si="52"/>
        <v>0.92972430551989405</v>
      </c>
      <c r="BI208" s="102">
        <v>0.11933007467109928</v>
      </c>
      <c r="BJ208" s="102">
        <v>0.88066992532890076</v>
      </c>
      <c r="BK208" s="103">
        <v>0.13462731829464999</v>
      </c>
      <c r="BL208" s="103">
        <f t="shared" si="53"/>
        <v>0.86537268170534998</v>
      </c>
      <c r="BM208" s="103">
        <v>0.189501081474618</v>
      </c>
      <c r="BN208" s="103">
        <f t="shared" si="54"/>
        <v>0.81049891852538203</v>
      </c>
      <c r="BO208" s="103">
        <v>6.7131147598392005E-2</v>
      </c>
      <c r="BP208" s="103">
        <f t="shared" si="55"/>
        <v>0.932868852401608</v>
      </c>
      <c r="BQ208" s="103">
        <v>0.11620004530576397</v>
      </c>
      <c r="BR208" s="103">
        <f t="shared" si="60"/>
        <v>0.883799954694236</v>
      </c>
      <c r="BS208" s="108">
        <v>0.67207540861584203</v>
      </c>
      <c r="BT208" s="102">
        <v>0.32792459138415803</v>
      </c>
      <c r="BU208" s="91"/>
      <c r="BV208" s="86">
        <v>188</v>
      </c>
      <c r="BW208" s="124">
        <v>0.91400000000000003</v>
      </c>
      <c r="BX208" s="124">
        <v>8.5999999999999993E-2</v>
      </c>
      <c r="BY208" s="124">
        <v>0.90700000000000003</v>
      </c>
      <c r="BZ208" s="124">
        <v>9.2999999999999999E-2</v>
      </c>
      <c r="CA208" s="124">
        <v>0.91</v>
      </c>
      <c r="CB208" s="124">
        <v>0.09</v>
      </c>
      <c r="CC208" s="123">
        <v>0.88500000000000001</v>
      </c>
      <c r="CD208" s="123">
        <v>0.115</v>
      </c>
      <c r="CE208" s="123">
        <v>0.86599999999999999</v>
      </c>
      <c r="CF208" s="123">
        <v>0.13400000000000001</v>
      </c>
      <c r="CG208" s="123">
        <v>0.875</v>
      </c>
      <c r="CH208" s="123">
        <v>0.125</v>
      </c>
      <c r="CI208" s="1"/>
      <c r="CJ208" s="1"/>
      <c r="CK208" s="1"/>
      <c r="CL208" s="1"/>
      <c r="CM208" s="1"/>
      <c r="CN208" s="1"/>
      <c r="CP208" s="39"/>
      <c r="CR208" s="39"/>
      <c r="CS208" s="92"/>
      <c r="CT208" s="92"/>
    </row>
    <row r="209" spans="38:98" x14ac:dyDescent="0.25">
      <c r="AL209" s="104">
        <v>189</v>
      </c>
      <c r="AM209" s="102">
        <v>0.14112679903782999</v>
      </c>
      <c r="AN209" s="102">
        <f t="shared" si="49"/>
        <v>0.85887320096217001</v>
      </c>
      <c r="AO209" s="102">
        <v>0.19997041945146299</v>
      </c>
      <c r="AP209" s="102">
        <f t="shared" si="50"/>
        <v>0.80002958054853701</v>
      </c>
      <c r="AQ209" s="102">
        <v>6.6413166436866802E-2</v>
      </c>
      <c r="AR209" s="102">
        <f t="shared" si="51"/>
        <v>0.93358683356313321</v>
      </c>
      <c r="AS209" s="102">
        <f t="shared" si="56"/>
        <v>0.12029256073652252</v>
      </c>
      <c r="AT209" s="107">
        <f t="shared" si="56"/>
        <v>0.8797074392634775</v>
      </c>
      <c r="AU209" s="103">
        <v>0.14461218383973701</v>
      </c>
      <c r="AV209" s="103">
        <f t="shared" si="57"/>
        <v>0.85538781616026305</v>
      </c>
      <c r="AW209" s="103">
        <v>0.195307404450376</v>
      </c>
      <c r="AX209" s="103">
        <f t="shared" si="58"/>
        <v>0.80469259554962402</v>
      </c>
      <c r="AY209" s="103">
        <v>7.1561407999789897E-2</v>
      </c>
      <c r="AZ209" s="103">
        <f t="shared" si="61"/>
        <v>0.92843859200021006</v>
      </c>
      <c r="BA209" s="103">
        <f t="shared" si="59"/>
        <v>0.12266872769380831</v>
      </c>
      <c r="BB209" s="103">
        <f t="shared" si="59"/>
        <v>0.87733127230619168</v>
      </c>
      <c r="BC209" s="102">
        <v>0.13802603590686399</v>
      </c>
      <c r="BD209" s="102">
        <f t="shared" si="62"/>
        <v>0.86197396409313598</v>
      </c>
      <c r="BE209" s="102">
        <v>0.19345360220879301</v>
      </c>
      <c r="BF209" s="102">
        <f t="shared" si="62"/>
        <v>0.80654639779120696</v>
      </c>
      <c r="BG209" s="102">
        <v>7.0664666210092694E-2</v>
      </c>
      <c r="BH209" s="102">
        <f t="shared" si="52"/>
        <v>0.92933533378990729</v>
      </c>
      <c r="BI209" s="102">
        <v>0.11978814609579287</v>
      </c>
      <c r="BJ209" s="102">
        <v>0.88021185390420709</v>
      </c>
      <c r="BK209" s="103">
        <v>0.13507922978605399</v>
      </c>
      <c r="BL209" s="103">
        <f t="shared" si="53"/>
        <v>0.86492077021394598</v>
      </c>
      <c r="BM209" s="103">
        <v>0.19005297007156399</v>
      </c>
      <c r="BN209" s="103">
        <f t="shared" si="54"/>
        <v>0.80994702992843604</v>
      </c>
      <c r="BO209" s="103">
        <v>6.7533670775979202E-2</v>
      </c>
      <c r="BP209" s="103">
        <f t="shared" si="55"/>
        <v>0.93246632922402084</v>
      </c>
      <c r="BQ209" s="103">
        <v>0.11665223290708689</v>
      </c>
      <c r="BR209" s="103">
        <f t="shared" si="60"/>
        <v>0.88334776709291318</v>
      </c>
      <c r="BS209" s="108">
        <v>0.67354371540863001</v>
      </c>
      <c r="BT209" s="102">
        <v>0.32645628459136999</v>
      </c>
      <c r="BU209" s="91"/>
      <c r="BV209" s="86">
        <v>189</v>
      </c>
      <c r="BW209" s="124">
        <v>0.91500000000000004</v>
      </c>
      <c r="BX209" s="124">
        <v>8.5000000000000006E-2</v>
      </c>
      <c r="BY209" s="124">
        <v>0.90700000000000003</v>
      </c>
      <c r="BZ209" s="124">
        <v>9.2999999999999999E-2</v>
      </c>
      <c r="CA209" s="124">
        <v>0.91100000000000003</v>
      </c>
      <c r="CB209" s="124">
        <v>8.8999999999999996E-2</v>
      </c>
      <c r="CC209" s="123">
        <v>0.88600000000000001</v>
      </c>
      <c r="CD209" s="123">
        <v>0.114</v>
      </c>
      <c r="CE209" s="123">
        <v>0.86699999999999999</v>
      </c>
      <c r="CF209" s="123">
        <v>0.13300000000000001</v>
      </c>
      <c r="CG209" s="123">
        <v>0.876</v>
      </c>
      <c r="CH209" s="123">
        <v>0.124</v>
      </c>
      <c r="CI209" s="1"/>
      <c r="CJ209" s="1"/>
      <c r="CK209" s="1"/>
      <c r="CL209" s="1"/>
      <c r="CM209" s="1"/>
      <c r="CN209" s="1"/>
      <c r="CP209" s="39"/>
      <c r="CR209" s="39"/>
      <c r="CS209" s="92"/>
      <c r="CT209" s="92"/>
    </row>
    <row r="210" spans="38:98" x14ac:dyDescent="0.25">
      <c r="AL210" s="104">
        <v>190</v>
      </c>
      <c r="AM210" s="102">
        <v>0.141571743081638</v>
      </c>
      <c r="AN210" s="102">
        <f t="shared" si="49"/>
        <v>0.858428256918362</v>
      </c>
      <c r="AO210" s="102">
        <v>0.20052755778433101</v>
      </c>
      <c r="AP210" s="102">
        <f t="shared" si="50"/>
        <v>0.79947244221566893</v>
      </c>
      <c r="AQ210" s="102">
        <v>6.6757436550314395E-2</v>
      </c>
      <c r="AR210" s="102">
        <f t="shared" si="51"/>
        <v>0.93324256344968559</v>
      </c>
      <c r="AS210" s="102">
        <f t="shared" si="56"/>
        <v>0.12071699945884853</v>
      </c>
      <c r="AT210" s="107">
        <f t="shared" si="56"/>
        <v>0.87928300054115149</v>
      </c>
      <c r="AU210" s="103">
        <v>0.14511454073410099</v>
      </c>
      <c r="AV210" s="103">
        <f t="shared" si="57"/>
        <v>0.85488545926589898</v>
      </c>
      <c r="AW210" s="103">
        <v>0.19589773009998501</v>
      </c>
      <c r="AX210" s="103">
        <f t="shared" si="58"/>
        <v>0.80410226990001499</v>
      </c>
      <c r="AY210" s="103">
        <v>7.1947031773768294E-2</v>
      </c>
      <c r="AZ210" s="103">
        <f t="shared" si="61"/>
        <v>0.92805296822623173</v>
      </c>
      <c r="BA210" s="103">
        <f t="shared" si="59"/>
        <v>0.12313762016650127</v>
      </c>
      <c r="BB210" s="103">
        <f t="shared" si="59"/>
        <v>0.8768623798334988</v>
      </c>
      <c r="BC210" s="102">
        <v>0.138476864665457</v>
      </c>
      <c r="BD210" s="102">
        <f t="shared" si="62"/>
        <v>0.86152313533454294</v>
      </c>
      <c r="BE210" s="102">
        <v>0.19405947552437799</v>
      </c>
      <c r="BF210" s="102">
        <f t="shared" si="62"/>
        <v>0.80594052447562203</v>
      </c>
      <c r="BG210" s="102">
        <v>7.1053780309309894E-2</v>
      </c>
      <c r="BH210" s="102">
        <f t="shared" si="52"/>
        <v>0.92894621969069013</v>
      </c>
      <c r="BI210" s="102">
        <v>0.12024624635918116</v>
      </c>
      <c r="BJ210" s="102">
        <v>0.87975375364081887</v>
      </c>
      <c r="BK210" s="103">
        <v>0.13553059351591101</v>
      </c>
      <c r="BL210" s="103">
        <f t="shared" si="53"/>
        <v>0.86446940648408899</v>
      </c>
      <c r="BM210" s="103">
        <v>0.190602727143867</v>
      </c>
      <c r="BN210" s="103">
        <f t="shared" si="54"/>
        <v>0.80939727285613294</v>
      </c>
      <c r="BO210" s="103">
        <v>6.7937722819310306E-2</v>
      </c>
      <c r="BP210" s="103">
        <f t="shared" si="55"/>
        <v>0.93206227718068968</v>
      </c>
      <c r="BQ210" s="103">
        <v>0.11710446372990457</v>
      </c>
      <c r="BR210" s="103">
        <f t="shared" si="60"/>
        <v>0.88289553627009543</v>
      </c>
      <c r="BS210" s="108">
        <v>0.67500218755775099</v>
      </c>
      <c r="BT210" s="102">
        <v>0.32499781244224901</v>
      </c>
      <c r="BU210" s="91"/>
      <c r="BV210" s="86">
        <v>190</v>
      </c>
      <c r="BW210" s="124">
        <v>0.91500000000000004</v>
      </c>
      <c r="BX210" s="124">
        <v>8.5000000000000006E-2</v>
      </c>
      <c r="BY210" s="124">
        <v>0.90800000000000003</v>
      </c>
      <c r="BZ210" s="124">
        <v>9.1999999999999998E-2</v>
      </c>
      <c r="CA210" s="124">
        <v>0.91100000000000003</v>
      </c>
      <c r="CB210" s="124">
        <v>8.8999999999999996E-2</v>
      </c>
      <c r="CC210" s="123">
        <v>0.88600000000000001</v>
      </c>
      <c r="CD210" s="123">
        <v>0.114</v>
      </c>
      <c r="CE210" s="123">
        <v>0.86699999999999999</v>
      </c>
      <c r="CF210" s="123">
        <v>0.13300000000000001</v>
      </c>
      <c r="CG210" s="123">
        <v>0.877</v>
      </c>
      <c r="CH210" s="123">
        <v>0.123</v>
      </c>
      <c r="CI210" s="1"/>
      <c r="CJ210" s="1"/>
      <c r="CK210" s="1"/>
      <c r="CL210" s="1"/>
      <c r="CM210" s="1"/>
      <c r="CN210" s="1"/>
      <c r="CP210" s="39"/>
      <c r="CR210" s="39"/>
      <c r="CS210" s="92"/>
      <c r="CT210" s="92"/>
    </row>
    <row r="211" spans="38:98" x14ac:dyDescent="0.25">
      <c r="AL211" s="104">
        <v>191</v>
      </c>
      <c r="AM211" s="102">
        <v>0.14201525226381401</v>
      </c>
      <c r="AN211" s="102">
        <f t="shared" si="49"/>
        <v>0.85798474773618594</v>
      </c>
      <c r="AO211" s="102">
        <v>0.201084144961513</v>
      </c>
      <c r="AP211" s="102">
        <f t="shared" si="50"/>
        <v>0.79891585503848694</v>
      </c>
      <c r="AQ211" s="102">
        <v>6.7101557932755795E-2</v>
      </c>
      <c r="AR211" s="102">
        <f t="shared" si="51"/>
        <v>0.93289844206724415</v>
      </c>
      <c r="AS211" s="102">
        <f t="shared" si="56"/>
        <v>0.12114079819199799</v>
      </c>
      <c r="AT211" s="107">
        <f t="shared" si="56"/>
        <v>0.87885920180800192</v>
      </c>
      <c r="AU211" s="103">
        <v>0.14561618278333799</v>
      </c>
      <c r="AV211" s="103">
        <f t="shared" si="57"/>
        <v>0.85438381721666201</v>
      </c>
      <c r="AW211" s="103">
        <v>0.19648617346667899</v>
      </c>
      <c r="AX211" s="103">
        <f t="shared" si="58"/>
        <v>0.80351382653332104</v>
      </c>
      <c r="AY211" s="103">
        <v>7.2332699222973806E-2</v>
      </c>
      <c r="AZ211" s="103">
        <f t="shared" si="61"/>
        <v>0.92766730077702619</v>
      </c>
      <c r="BA211" s="103">
        <f t="shared" si="59"/>
        <v>0.12360587820273891</v>
      </c>
      <c r="BB211" s="103">
        <f t="shared" si="59"/>
        <v>0.87639412179726106</v>
      </c>
      <c r="BC211" s="102">
        <v>0.138928156130741</v>
      </c>
      <c r="BD211" s="102">
        <f t="shared" si="62"/>
        <v>0.86107184386925906</v>
      </c>
      <c r="BE211" s="102">
        <v>0.19466415932947601</v>
      </c>
      <c r="BF211" s="102">
        <f t="shared" si="62"/>
        <v>0.80533584067052399</v>
      </c>
      <c r="BG211" s="102">
        <v>7.1443034379789994E-2</v>
      </c>
      <c r="BH211" s="102">
        <f t="shared" si="52"/>
        <v>0.92855696562020995</v>
      </c>
      <c r="BI211" s="102">
        <v>0.12070428086101259</v>
      </c>
      <c r="BJ211" s="102">
        <v>0.87929571913898741</v>
      </c>
      <c r="BK211" s="103">
        <v>0.13598134537544901</v>
      </c>
      <c r="BL211" s="103">
        <f t="shared" si="53"/>
        <v>0.86401865462455096</v>
      </c>
      <c r="BM211" s="103">
        <v>0.19115042967329299</v>
      </c>
      <c r="BN211" s="103">
        <f t="shared" si="54"/>
        <v>0.80884957032670701</v>
      </c>
      <c r="BO211" s="103">
        <v>6.8343020406255506E-2</v>
      </c>
      <c r="BP211" s="103">
        <f t="shared" si="55"/>
        <v>0.93165697959374449</v>
      </c>
      <c r="BQ211" s="103">
        <v>0.11755660527812412</v>
      </c>
      <c r="BR211" s="103">
        <f t="shared" si="60"/>
        <v>0.88244339472187594</v>
      </c>
      <c r="BS211" s="108">
        <v>0.67645061595571798</v>
      </c>
      <c r="BT211" s="102">
        <v>0.32354938404428202</v>
      </c>
      <c r="BU211" s="91"/>
      <c r="BV211" s="86">
        <v>191</v>
      </c>
      <c r="BW211" s="124">
        <v>0.91600000000000004</v>
      </c>
      <c r="BX211" s="124">
        <v>8.4000000000000005E-2</v>
      </c>
      <c r="BY211" s="124">
        <v>0.90900000000000003</v>
      </c>
      <c r="BZ211" s="124">
        <v>9.0999999999999998E-2</v>
      </c>
      <c r="CA211" s="124">
        <v>0.91200000000000003</v>
      </c>
      <c r="CB211" s="124">
        <v>8.7999999999999995E-2</v>
      </c>
      <c r="CC211" s="123">
        <v>0.88700000000000001</v>
      </c>
      <c r="CD211" s="123">
        <v>0.113</v>
      </c>
      <c r="CE211" s="123">
        <v>0.86799999999999999</v>
      </c>
      <c r="CF211" s="123">
        <v>0.13200000000000001</v>
      </c>
      <c r="CG211" s="123">
        <v>0.877</v>
      </c>
      <c r="CH211" s="123">
        <v>0.123</v>
      </c>
      <c r="CI211" s="1"/>
      <c r="CJ211" s="1"/>
      <c r="CK211" s="1"/>
      <c r="CL211" s="1"/>
      <c r="CM211" s="1"/>
      <c r="CN211" s="1"/>
      <c r="CP211" s="39"/>
      <c r="CR211" s="39"/>
      <c r="CS211" s="92"/>
      <c r="CT211" s="92"/>
    </row>
    <row r="212" spans="38:98" x14ac:dyDescent="0.25">
      <c r="AL212" s="104">
        <v>192</v>
      </c>
      <c r="AM212" s="102">
        <v>0.14245767648660099</v>
      </c>
      <c r="AN212" s="102">
        <f t="shared" si="49"/>
        <v>0.85754232351339899</v>
      </c>
      <c r="AO212" s="102">
        <v>0.20163976505846101</v>
      </c>
      <c r="AP212" s="102">
        <f t="shared" si="50"/>
        <v>0.79836023494153896</v>
      </c>
      <c r="AQ212" s="102">
        <v>6.7445579326739696E-2</v>
      </c>
      <c r="AR212" s="102">
        <f t="shared" si="51"/>
        <v>0.93255442067326033</v>
      </c>
      <c r="AS212" s="102">
        <f t="shared" si="56"/>
        <v>0.1215639921645926</v>
      </c>
      <c r="AT212" s="107">
        <f t="shared" si="56"/>
        <v>0.87843600783540743</v>
      </c>
      <c r="AU212" s="103">
        <v>0.146117117301413</v>
      </c>
      <c r="AV212" s="103">
        <f t="shared" si="57"/>
        <v>0.85388288269858703</v>
      </c>
      <c r="AW212" s="103">
        <v>0.19707274993811799</v>
      </c>
      <c r="AX212" s="103">
        <f t="shared" si="58"/>
        <v>0.80292725006188204</v>
      </c>
      <c r="AY212" s="103">
        <v>7.2718412319299694E-2</v>
      </c>
      <c r="AZ212" s="103">
        <f t="shared" si="61"/>
        <v>0.92728158768070035</v>
      </c>
      <c r="BA212" s="103">
        <f t="shared" si="59"/>
        <v>0.12407350851608304</v>
      </c>
      <c r="BB212" s="103">
        <f t="shared" si="59"/>
        <v>0.87592649148391699</v>
      </c>
      <c r="BC212" s="102">
        <v>0.13937984605350801</v>
      </c>
      <c r="BD212" s="102">
        <f t="shared" si="62"/>
        <v>0.86062015394649194</v>
      </c>
      <c r="BE212" s="102">
        <v>0.195267333711337</v>
      </c>
      <c r="BF212" s="102">
        <f t="shared" si="62"/>
        <v>0.80473266628866302</v>
      </c>
      <c r="BG212" s="102">
        <v>7.1832426023565002E-2</v>
      </c>
      <c r="BH212" s="102">
        <f t="shared" si="52"/>
        <v>0.92816757397643501</v>
      </c>
      <c r="BI212" s="102">
        <v>0.1211621550010349</v>
      </c>
      <c r="BJ212" s="102">
        <v>0.87883784499896511</v>
      </c>
      <c r="BK212" s="103">
        <v>0.13643142125589899</v>
      </c>
      <c r="BL212" s="103">
        <f t="shared" si="53"/>
        <v>0.86356857874410098</v>
      </c>
      <c r="BM212" s="103">
        <v>0.191696154641607</v>
      </c>
      <c r="BN212" s="103">
        <f t="shared" si="54"/>
        <v>0.80830384535839306</v>
      </c>
      <c r="BO212" s="103">
        <v>6.8749280214684697E-2</v>
      </c>
      <c r="BP212" s="103">
        <f t="shared" si="55"/>
        <v>0.93125071978531526</v>
      </c>
      <c r="BQ212" s="103">
        <v>0.11800852505565326</v>
      </c>
      <c r="BR212" s="103">
        <f t="shared" si="60"/>
        <v>0.88199147494434671</v>
      </c>
      <c r="BS212" s="108">
        <v>0.677888791495042</v>
      </c>
      <c r="BT212" s="102">
        <v>0.322111208504958</v>
      </c>
      <c r="BU212" s="91"/>
      <c r="BV212" s="86">
        <v>192</v>
      </c>
      <c r="BW212" s="124">
        <v>0.91600000000000004</v>
      </c>
      <c r="BX212" s="124">
        <v>8.4000000000000005E-2</v>
      </c>
      <c r="BY212" s="124">
        <v>0.90900000000000003</v>
      </c>
      <c r="BZ212" s="124">
        <v>9.0999999999999998E-2</v>
      </c>
      <c r="CA212" s="124">
        <v>0.91200000000000003</v>
      </c>
      <c r="CB212" s="124">
        <v>8.6999999999999994E-2</v>
      </c>
      <c r="CC212" s="123">
        <v>0.88800000000000001</v>
      </c>
      <c r="CD212" s="123">
        <v>0.112</v>
      </c>
      <c r="CE212" s="123">
        <v>0.86899999999999999</v>
      </c>
      <c r="CF212" s="123">
        <v>0.13100000000000001</v>
      </c>
      <c r="CG212" s="123">
        <v>0.878</v>
      </c>
      <c r="CH212" s="123">
        <v>0.122</v>
      </c>
      <c r="CI212" s="1"/>
      <c r="CJ212" s="1"/>
      <c r="CK212" s="1"/>
      <c r="CL212" s="1"/>
      <c r="CM212" s="1"/>
      <c r="CN212" s="1"/>
      <c r="CP212" s="39"/>
      <c r="CR212" s="39"/>
      <c r="CS212" s="92"/>
      <c r="CT212" s="92"/>
    </row>
    <row r="213" spans="38:98" x14ac:dyDescent="0.25">
      <c r="AL213" s="104">
        <v>193</v>
      </c>
      <c r="AM213" s="102">
        <v>0.14289936565224001</v>
      </c>
      <c r="AN213" s="102">
        <f t="shared" ref="AN213:AN276" si="63">1-AM213</f>
        <v>0.85710063434775996</v>
      </c>
      <c r="AO213" s="102">
        <v>0.20219400215062899</v>
      </c>
      <c r="AP213" s="102">
        <f t="shared" ref="AP213:AP276" si="64">1-AO213</f>
        <v>0.79780599784937101</v>
      </c>
      <c r="AQ213" s="102">
        <v>6.7789549474814997E-2</v>
      </c>
      <c r="AR213" s="102">
        <f t="shared" ref="AR213:AR276" si="65">1-AQ213</f>
        <v>0.93221045052518503</v>
      </c>
      <c r="AS213" s="102">
        <f t="shared" si="56"/>
        <v>0.12198661660525396</v>
      </c>
      <c r="AT213" s="107">
        <f t="shared" si="56"/>
        <v>0.87801338339474599</v>
      </c>
      <c r="AU213" s="103">
        <v>0.146617351602292</v>
      </c>
      <c r="AV213" s="103">
        <f t="shared" si="57"/>
        <v>0.85338264839770805</v>
      </c>
      <c r="AW213" s="103">
        <v>0.197657474901966</v>
      </c>
      <c r="AX213" s="103">
        <f t="shared" si="58"/>
        <v>0.80234252509803405</v>
      </c>
      <c r="AY213" s="103">
        <v>7.3104173034639203E-2</v>
      </c>
      <c r="AZ213" s="103">
        <f t="shared" si="61"/>
        <v>0.92689582696536077</v>
      </c>
      <c r="BA213" s="103">
        <f t="shared" si="59"/>
        <v>0.12454051782009673</v>
      </c>
      <c r="BB213" s="103">
        <f t="shared" si="59"/>
        <v>0.87545948217990333</v>
      </c>
      <c r="BC213" s="102">
        <v>0.13983187018454901</v>
      </c>
      <c r="BD213" s="102">
        <f t="shared" si="62"/>
        <v>0.86016812981545099</v>
      </c>
      <c r="BE213" s="102">
        <v>0.195868678757216</v>
      </c>
      <c r="BF213" s="102">
        <f t="shared" si="62"/>
        <v>0.80413132124278397</v>
      </c>
      <c r="BG213" s="102">
        <v>7.2221952842667206E-2</v>
      </c>
      <c r="BH213" s="102">
        <f t="shared" ref="BH213:BH276" si="66">1-BG213</f>
        <v>0.92777804715733281</v>
      </c>
      <c r="BI213" s="102">
        <v>0.12161977417899679</v>
      </c>
      <c r="BJ213" s="102">
        <v>0.87838022582100317</v>
      </c>
      <c r="BK213" s="103">
        <v>0.13688075704849201</v>
      </c>
      <c r="BL213" s="103">
        <f t="shared" ref="BL213:BL276" si="67">1-BK213</f>
        <v>0.86311924295150799</v>
      </c>
      <c r="BM213" s="103">
        <v>0.19223997903057599</v>
      </c>
      <c r="BN213" s="103">
        <f t="shared" ref="BN213:BN276" si="68">1-BM213</f>
        <v>0.80776002096942401</v>
      </c>
      <c r="BO213" s="103">
        <v>6.9156218922468093E-2</v>
      </c>
      <c r="BP213" s="103">
        <f t="shared" ref="BP213:BP276" si="69">1-BO213</f>
        <v>0.93084378107753185</v>
      </c>
      <c r="BQ213" s="103">
        <v>0.11846009056640032</v>
      </c>
      <c r="BR213" s="103">
        <f t="shared" si="60"/>
        <v>0.88153990943359972</v>
      </c>
      <c r="BS213" s="108">
        <v>0.67931650506823504</v>
      </c>
      <c r="BT213" s="102">
        <v>0.32068349493176501</v>
      </c>
      <c r="BU213" s="91"/>
      <c r="BV213" s="86">
        <v>193</v>
      </c>
      <c r="BW213" s="124">
        <v>0.91700000000000004</v>
      </c>
      <c r="BX213" s="124">
        <v>8.3000000000000004E-2</v>
      </c>
      <c r="BY213" s="124">
        <v>0.91</v>
      </c>
      <c r="BZ213" s="124">
        <v>0.09</v>
      </c>
      <c r="CA213" s="124">
        <v>0.91300000000000003</v>
      </c>
      <c r="CB213" s="124">
        <v>8.6999999999999994E-2</v>
      </c>
      <c r="CC213" s="123">
        <v>0.88800000000000001</v>
      </c>
      <c r="CD213" s="123">
        <v>0.112</v>
      </c>
      <c r="CE213" s="123">
        <v>0.86899999999999999</v>
      </c>
      <c r="CF213" s="123">
        <v>0.13100000000000001</v>
      </c>
      <c r="CG213" s="123">
        <v>0.878</v>
      </c>
      <c r="CH213" s="123">
        <v>0.121</v>
      </c>
      <c r="CI213" s="1"/>
      <c r="CJ213" s="1"/>
      <c r="CK213" s="1"/>
      <c r="CL213" s="1"/>
      <c r="CM213" s="1"/>
      <c r="CN213" s="1"/>
      <c r="CP213" s="39"/>
      <c r="CR213" s="39"/>
      <c r="CS213" s="92"/>
      <c r="CT213" s="92"/>
    </row>
    <row r="214" spans="38:98" x14ac:dyDescent="0.25">
      <c r="AL214" s="104">
        <v>194</v>
      </c>
      <c r="AM214" s="102">
        <v>0.14334066966297501</v>
      </c>
      <c r="AN214" s="102">
        <f t="shared" si="63"/>
        <v>0.85665933033702502</v>
      </c>
      <c r="AO214" s="102">
        <v>0.202746440313469</v>
      </c>
      <c r="AP214" s="102">
        <f t="shared" si="64"/>
        <v>0.797253559686531</v>
      </c>
      <c r="AQ214" s="102">
        <v>6.8133517119530404E-2</v>
      </c>
      <c r="AR214" s="102">
        <f t="shared" si="65"/>
        <v>0.93186648288046958</v>
      </c>
      <c r="AS214" s="102">
        <f t="shared" ref="AS214:AT277" si="70">(AO214*0.23)+(AM214*0.31)+(AQ214*0.46)</f>
        <v>0.12240870674260411</v>
      </c>
      <c r="AT214" s="107">
        <f t="shared" si="70"/>
        <v>0.87759129325739593</v>
      </c>
      <c r="AU214" s="103">
        <v>0.14711689299993899</v>
      </c>
      <c r="AV214" s="103">
        <f t="shared" ref="AV214:AV277" si="71">1-AU214</f>
        <v>0.85288310700006098</v>
      </c>
      <c r="AW214" s="103">
        <v>0.19824036374588599</v>
      </c>
      <c r="AX214" s="103">
        <f t="shared" ref="AX214:AX277" si="72">1-AW214</f>
        <v>0.80175963625411395</v>
      </c>
      <c r="AY214" s="103">
        <v>7.3489983340885801E-2</v>
      </c>
      <c r="AZ214" s="103">
        <f t="shared" si="61"/>
        <v>0.92651001665911425</v>
      </c>
      <c r="BA214" s="103">
        <f t="shared" ref="BA214:BB277" si="73">(AW214*0.23)+(AU214*0.31)+(AY214*0.46)</f>
        <v>0.12500691282834234</v>
      </c>
      <c r="BB214" s="103">
        <f t="shared" si="73"/>
        <v>0.87499308717165758</v>
      </c>
      <c r="BC214" s="102">
        <v>0.14028416427465601</v>
      </c>
      <c r="BD214" s="102">
        <f t="shared" si="62"/>
        <v>0.85971583572534405</v>
      </c>
      <c r="BE214" s="102">
        <v>0.19646787455436199</v>
      </c>
      <c r="BF214" s="102">
        <f t="shared" si="62"/>
        <v>0.80353212544563801</v>
      </c>
      <c r="BG214" s="102">
        <v>7.2611612439128698E-2</v>
      </c>
      <c r="BH214" s="102">
        <f t="shared" si="66"/>
        <v>0.92738838756087127</v>
      </c>
      <c r="BI214" s="102">
        <v>0.12207704379464585</v>
      </c>
      <c r="BJ214" s="102">
        <v>0.87792295620535421</v>
      </c>
      <c r="BK214" s="103">
        <v>0.13732928864445801</v>
      </c>
      <c r="BL214" s="103">
        <f t="shared" si="67"/>
        <v>0.86267071135554196</v>
      </c>
      <c r="BM214" s="103">
        <v>0.19278197982196399</v>
      </c>
      <c r="BN214" s="103">
        <f t="shared" si="68"/>
        <v>0.80721802017803601</v>
      </c>
      <c r="BO214" s="103">
        <v>6.9563553207475801E-2</v>
      </c>
      <c r="BP214" s="103">
        <f t="shared" si="69"/>
        <v>0.93043644679252424</v>
      </c>
      <c r="BQ214" s="103">
        <v>0.11891116931427256</v>
      </c>
      <c r="BR214" s="103">
        <f t="shared" ref="BR214:BR277" si="74">(BN214*0.23)+(BL214*0.31)+(BP214*0.46)</f>
        <v>0.88108883068572741</v>
      </c>
      <c r="BS214" s="108">
        <v>0.68073354756781101</v>
      </c>
      <c r="BT214" s="102">
        <v>0.31926645243218899</v>
      </c>
      <c r="BU214" s="91"/>
      <c r="BV214" s="86">
        <v>194</v>
      </c>
      <c r="BW214" s="124">
        <v>0.91700000000000004</v>
      </c>
      <c r="BX214" s="124">
        <v>8.3000000000000004E-2</v>
      </c>
      <c r="BY214" s="124">
        <v>0.91</v>
      </c>
      <c r="BZ214" s="124">
        <v>0.09</v>
      </c>
      <c r="CA214" s="124">
        <v>0.91300000000000003</v>
      </c>
      <c r="CB214" s="124">
        <v>8.5999999999999993E-2</v>
      </c>
      <c r="CC214" s="123">
        <v>0.88900000000000001</v>
      </c>
      <c r="CD214" s="123">
        <v>0.111</v>
      </c>
      <c r="CE214" s="123">
        <v>0.87</v>
      </c>
      <c r="CF214" s="123">
        <v>0.13</v>
      </c>
      <c r="CG214" s="123">
        <v>0.879</v>
      </c>
      <c r="CH214" s="123">
        <v>0.121</v>
      </c>
      <c r="CI214" s="1"/>
      <c r="CJ214" s="1"/>
      <c r="CK214" s="1"/>
      <c r="CL214" s="1"/>
      <c r="CM214" s="1"/>
      <c r="CN214" s="1"/>
      <c r="CP214" s="39"/>
      <c r="CR214" s="39"/>
      <c r="CS214" s="92"/>
      <c r="CT214" s="92"/>
    </row>
    <row r="215" spans="38:98" x14ac:dyDescent="0.25">
      <c r="AL215" s="104">
        <v>195</v>
      </c>
      <c r="AM215" s="102">
        <v>0.143781938421049</v>
      </c>
      <c r="AN215" s="102">
        <f t="shared" si="63"/>
        <v>0.85621806157895097</v>
      </c>
      <c r="AO215" s="102">
        <v>0.20329666362243401</v>
      </c>
      <c r="AP215" s="102">
        <f t="shared" si="64"/>
        <v>0.79670333637756596</v>
      </c>
      <c r="AQ215" s="102">
        <v>6.8477531003434802E-2</v>
      </c>
      <c r="AR215" s="102">
        <f t="shared" si="65"/>
        <v>0.93152246899656521</v>
      </c>
      <c r="AS215" s="102">
        <f t="shared" si="70"/>
        <v>0.12283029780526503</v>
      </c>
      <c r="AT215" s="107">
        <f t="shared" si="70"/>
        <v>0.87716970219473489</v>
      </c>
      <c r="AU215" s="103">
        <v>0.14761574880831899</v>
      </c>
      <c r="AV215" s="103">
        <f t="shared" si="71"/>
        <v>0.85238425119168104</v>
      </c>
      <c r="AW215" s="103">
        <v>0.198821431857539</v>
      </c>
      <c r="AX215" s="103">
        <f t="shared" si="72"/>
        <v>0.80117856814246102</v>
      </c>
      <c r="AY215" s="103">
        <v>7.3875845209932706E-2</v>
      </c>
      <c r="AZ215" s="103">
        <f t="shared" si="61"/>
        <v>0.92612415479006727</v>
      </c>
      <c r="BA215" s="103">
        <f t="shared" si="73"/>
        <v>0.1254727002543819</v>
      </c>
      <c r="BB215" s="103">
        <f t="shared" si="73"/>
        <v>0.87452729974561816</v>
      </c>
      <c r="BC215" s="102">
        <v>0.14073666407461999</v>
      </c>
      <c r="BD215" s="102">
        <f t="shared" si="62"/>
        <v>0.85926333592538007</v>
      </c>
      <c r="BE215" s="102">
        <v>0.197064601190028</v>
      </c>
      <c r="BF215" s="102">
        <f t="shared" si="62"/>
        <v>0.802935398809972</v>
      </c>
      <c r="BG215" s="102">
        <v>7.3001402414981806E-2</v>
      </c>
      <c r="BH215" s="102">
        <f t="shared" si="66"/>
        <v>0.92699859758501824</v>
      </c>
      <c r="BI215" s="102">
        <v>0.12253386924773027</v>
      </c>
      <c r="BJ215" s="102">
        <v>0.87746613075226976</v>
      </c>
      <c r="BK215" s="103">
        <v>0.13777695193502801</v>
      </c>
      <c r="BL215" s="103">
        <f t="shared" si="67"/>
        <v>0.86222304806497196</v>
      </c>
      <c r="BM215" s="103">
        <v>0.19332223399753801</v>
      </c>
      <c r="BN215" s="103">
        <f t="shared" si="68"/>
        <v>0.80667776600246199</v>
      </c>
      <c r="BO215" s="103">
        <v>6.9970999747577797E-2</v>
      </c>
      <c r="BP215" s="103">
        <f t="shared" si="69"/>
        <v>0.93002900025242219</v>
      </c>
      <c r="BQ215" s="103">
        <v>0.11936162880317822</v>
      </c>
      <c r="BR215" s="103">
        <f t="shared" si="74"/>
        <v>0.88063837119682176</v>
      </c>
      <c r="BS215" s="108">
        <v>0.68213970988628203</v>
      </c>
      <c r="BT215" s="102">
        <v>0.31786029011371802</v>
      </c>
      <c r="BU215" s="91"/>
      <c r="BV215" s="86">
        <v>195</v>
      </c>
      <c r="BW215" s="124">
        <v>0.91800000000000004</v>
      </c>
      <c r="BX215" s="124">
        <v>8.2000000000000003E-2</v>
      </c>
      <c r="BY215" s="124">
        <v>0.91100000000000003</v>
      </c>
      <c r="BZ215" s="124">
        <v>8.8999999999999996E-2</v>
      </c>
      <c r="CA215" s="124">
        <v>0.91400000000000003</v>
      </c>
      <c r="CB215" s="124">
        <v>8.5999999999999993E-2</v>
      </c>
      <c r="CC215" s="123">
        <v>0.88900000000000001</v>
      </c>
      <c r="CD215" s="123">
        <v>0.111</v>
      </c>
      <c r="CE215" s="123">
        <v>0.871</v>
      </c>
      <c r="CF215" s="123">
        <v>0.129</v>
      </c>
      <c r="CG215" s="123">
        <v>0.88</v>
      </c>
      <c r="CH215" s="123">
        <v>0.12</v>
      </c>
      <c r="CI215" s="1"/>
      <c r="CJ215" s="1"/>
      <c r="CK215" s="1"/>
      <c r="CL215" s="1"/>
      <c r="CM215" s="1"/>
      <c r="CN215" s="1"/>
      <c r="CP215" s="39"/>
      <c r="CR215" s="39"/>
      <c r="CS215" s="92"/>
      <c r="CT215" s="92"/>
    </row>
    <row r="216" spans="38:98" x14ac:dyDescent="0.25">
      <c r="AL216" s="104">
        <v>196</v>
      </c>
      <c r="AM216" s="102">
        <v>0.14422352182870599</v>
      </c>
      <c r="AN216" s="102">
        <f t="shared" si="63"/>
        <v>0.85577647817129399</v>
      </c>
      <c r="AO216" s="102">
        <v>0.20384425615297699</v>
      </c>
      <c r="AP216" s="102">
        <f t="shared" si="64"/>
        <v>0.79615574384702303</v>
      </c>
      <c r="AQ216" s="102">
        <v>6.8821639869077106E-2</v>
      </c>
      <c r="AR216" s="102">
        <f t="shared" si="65"/>
        <v>0.93117836013092292</v>
      </c>
      <c r="AS216" s="102">
        <f t="shared" si="70"/>
        <v>0.12325142502185904</v>
      </c>
      <c r="AT216" s="107">
        <f t="shared" si="70"/>
        <v>0.87674857497814096</v>
      </c>
      <c r="AU216" s="103">
        <v>0.148113926341398</v>
      </c>
      <c r="AV216" s="103">
        <f t="shared" si="71"/>
        <v>0.85188607365860203</v>
      </c>
      <c r="AW216" s="103">
        <v>0.19940069462458901</v>
      </c>
      <c r="AX216" s="103">
        <f t="shared" si="72"/>
        <v>0.80059930537541102</v>
      </c>
      <c r="AY216" s="103">
        <v>7.42617606136734E-2</v>
      </c>
      <c r="AZ216" s="103">
        <f t="shared" ref="AZ216:AZ279" si="75">1-AY216</f>
        <v>0.9257382393863266</v>
      </c>
      <c r="BA216" s="103">
        <f t="shared" si="73"/>
        <v>0.12593788681177862</v>
      </c>
      <c r="BB216" s="103">
        <f t="shared" si="73"/>
        <v>0.87406211318822147</v>
      </c>
      <c r="BC216" s="102">
        <v>0.141189305335232</v>
      </c>
      <c r="BD216" s="102">
        <f t="shared" si="62"/>
        <v>0.858810694664768</v>
      </c>
      <c r="BE216" s="102">
        <v>0.197658538751466</v>
      </c>
      <c r="BF216" s="102">
        <f t="shared" si="62"/>
        <v>0.802341461248534</v>
      </c>
      <c r="BG216" s="102">
        <v>7.3391320372258706E-2</v>
      </c>
      <c r="BH216" s="102">
        <f t="shared" si="66"/>
        <v>0.92660867962774129</v>
      </c>
      <c r="BI216" s="102">
        <v>0.1229901559379981</v>
      </c>
      <c r="BJ216" s="102">
        <v>0.87700984406200189</v>
      </c>
      <c r="BK216" s="103">
        <v>0.13822368281143199</v>
      </c>
      <c r="BL216" s="103">
        <f t="shared" si="67"/>
        <v>0.86177631718856795</v>
      </c>
      <c r="BM216" s="103">
        <v>0.19386081853906401</v>
      </c>
      <c r="BN216" s="103">
        <f t="shared" si="68"/>
        <v>0.80613918146093599</v>
      </c>
      <c r="BO216" s="103">
        <v>7.0378275220644201E-2</v>
      </c>
      <c r="BP216" s="103">
        <f t="shared" si="69"/>
        <v>0.92962172477935578</v>
      </c>
      <c r="BQ216" s="103">
        <v>0.11981133653702497</v>
      </c>
      <c r="BR216" s="103">
        <f t="shared" si="74"/>
        <v>0.88018866346297497</v>
      </c>
      <c r="BS216" s="108">
        <v>0.68353478291615999</v>
      </c>
      <c r="BT216" s="102">
        <v>0.31646521708384001</v>
      </c>
      <c r="BU216" s="91"/>
      <c r="BV216" s="86">
        <v>196</v>
      </c>
      <c r="BW216" s="124">
        <v>0.91800000000000004</v>
      </c>
      <c r="BX216" s="124">
        <v>8.2000000000000003E-2</v>
      </c>
      <c r="BY216" s="124">
        <v>0.91100000000000003</v>
      </c>
      <c r="BZ216" s="124">
        <v>8.8999999999999996E-2</v>
      </c>
      <c r="CA216" s="124">
        <v>0.91400000000000003</v>
      </c>
      <c r="CB216" s="124">
        <v>8.5000000000000006E-2</v>
      </c>
      <c r="CC216" s="123">
        <v>0.89</v>
      </c>
      <c r="CD216" s="123">
        <v>0.11</v>
      </c>
      <c r="CE216" s="123">
        <v>0.871</v>
      </c>
      <c r="CF216" s="123">
        <v>0.129</v>
      </c>
      <c r="CG216" s="123">
        <v>0.88</v>
      </c>
      <c r="CH216" s="123">
        <v>0.12</v>
      </c>
      <c r="CI216" s="1"/>
      <c r="CJ216" s="1"/>
      <c r="CK216" s="1"/>
      <c r="CL216" s="1"/>
      <c r="CM216" s="1"/>
      <c r="CN216" s="1"/>
      <c r="CP216" s="39"/>
      <c r="CR216" s="39"/>
      <c r="CS216" s="92"/>
      <c r="CT216" s="92"/>
    </row>
    <row r="217" spans="38:98" x14ac:dyDescent="0.25">
      <c r="AL217" s="104">
        <v>197</v>
      </c>
      <c r="AM217" s="102">
        <v>0.14466576978818699</v>
      </c>
      <c r="AN217" s="102">
        <f t="shared" si="63"/>
        <v>0.85533423021181298</v>
      </c>
      <c r="AO217" s="102">
        <v>0.20438880198055101</v>
      </c>
      <c r="AP217" s="102">
        <f t="shared" si="64"/>
        <v>0.79561119801944902</v>
      </c>
      <c r="AQ217" s="102">
        <v>6.9165892459006104E-2</v>
      </c>
      <c r="AR217" s="102">
        <f t="shared" si="65"/>
        <v>0.93083410754099394</v>
      </c>
      <c r="AS217" s="102">
        <f t="shared" si="70"/>
        <v>0.12367212362100752</v>
      </c>
      <c r="AT217" s="107">
        <f t="shared" si="70"/>
        <v>0.87632787637899257</v>
      </c>
      <c r="AU217" s="103">
        <v>0.148611432913141</v>
      </c>
      <c r="AV217" s="103">
        <f t="shared" si="71"/>
        <v>0.85138856708685906</v>
      </c>
      <c r="AW217" s="103">
        <v>0.19997816743469701</v>
      </c>
      <c r="AX217" s="103">
        <f t="shared" si="72"/>
        <v>0.80002183256530301</v>
      </c>
      <c r="AY217" s="103">
        <v>7.4647731524001004E-2</v>
      </c>
      <c r="AZ217" s="103">
        <f t="shared" si="75"/>
        <v>0.92535226847599894</v>
      </c>
      <c r="BA217" s="103">
        <f t="shared" si="73"/>
        <v>0.12640247921409448</v>
      </c>
      <c r="BB217" s="103">
        <f t="shared" si="73"/>
        <v>0.87359752078590558</v>
      </c>
      <c r="BC217" s="102">
        <v>0.141642023807284</v>
      </c>
      <c r="BD217" s="102">
        <f t="shared" si="62"/>
        <v>0.85835797619271603</v>
      </c>
      <c r="BE217" s="102">
        <v>0.19824936732592799</v>
      </c>
      <c r="BF217" s="102">
        <f t="shared" si="62"/>
        <v>0.80175063267407198</v>
      </c>
      <c r="BG217" s="102">
        <v>7.3781363912991602E-2</v>
      </c>
      <c r="BH217" s="102">
        <f t="shared" si="66"/>
        <v>0.92621863608700838</v>
      </c>
      <c r="BI217" s="102">
        <v>0.1234458092651976</v>
      </c>
      <c r="BJ217" s="102">
        <v>0.87655419073480245</v>
      </c>
      <c r="BK217" s="103">
        <v>0.1386694171649</v>
      </c>
      <c r="BL217" s="103">
        <f t="shared" si="67"/>
        <v>0.8613305828351</v>
      </c>
      <c r="BM217" s="103">
        <v>0.194397810428308</v>
      </c>
      <c r="BN217" s="103">
        <f t="shared" si="68"/>
        <v>0.80560218957169205</v>
      </c>
      <c r="BO217" s="103">
        <v>7.07850963045452E-2</v>
      </c>
      <c r="BP217" s="103">
        <f t="shared" si="69"/>
        <v>0.92921490369545479</v>
      </c>
      <c r="BQ217" s="103">
        <v>0.12026016001972065</v>
      </c>
      <c r="BR217" s="103">
        <f t="shared" si="74"/>
        <v>0.87973983998027938</v>
      </c>
      <c r="BS217" s="108">
        <v>0.68491855754995801</v>
      </c>
      <c r="BT217" s="102">
        <v>0.31508144245004199</v>
      </c>
      <c r="BU217" s="91"/>
      <c r="BV217" s="86">
        <v>197</v>
      </c>
      <c r="BW217" s="124">
        <v>0.91900000000000004</v>
      </c>
      <c r="BX217" s="124">
        <v>8.1000000000000003E-2</v>
      </c>
      <c r="BY217" s="124">
        <v>0.91200000000000003</v>
      </c>
      <c r="BZ217" s="124">
        <v>8.7999999999999995E-2</v>
      </c>
      <c r="CA217" s="124">
        <v>0.91500000000000004</v>
      </c>
      <c r="CB217" s="124">
        <v>8.5000000000000006E-2</v>
      </c>
      <c r="CC217" s="123">
        <v>0.89</v>
      </c>
      <c r="CD217" s="123">
        <v>0.11</v>
      </c>
      <c r="CE217" s="123">
        <v>0.872</v>
      </c>
      <c r="CF217" s="123">
        <v>0.128</v>
      </c>
      <c r="CG217" s="123">
        <v>0.88100000000000001</v>
      </c>
      <c r="CH217" s="123">
        <v>0.11899999999999999</v>
      </c>
      <c r="CI217" s="1"/>
      <c r="CJ217" s="1"/>
      <c r="CK217" s="1"/>
      <c r="CL217" s="1"/>
      <c r="CM217" s="1"/>
      <c r="CN217" s="1"/>
      <c r="CP217" s="39"/>
      <c r="CR217" s="39"/>
      <c r="CS217" s="92"/>
      <c r="CT217" s="92"/>
    </row>
    <row r="218" spans="38:98" x14ac:dyDescent="0.25">
      <c r="AL218" s="104">
        <v>198</v>
      </c>
      <c r="AM218" s="102">
        <v>0.14510903220173599</v>
      </c>
      <c r="AN218" s="102">
        <f t="shared" si="63"/>
        <v>0.85489096779826401</v>
      </c>
      <c r="AO218" s="102">
        <v>0.20492988518060901</v>
      </c>
      <c r="AP218" s="102">
        <f t="shared" si="64"/>
        <v>0.79507011481939105</v>
      </c>
      <c r="AQ218" s="102">
        <v>6.9510337515770501E-2</v>
      </c>
      <c r="AR218" s="102">
        <f t="shared" si="65"/>
        <v>0.93048966248422948</v>
      </c>
      <c r="AS218" s="102">
        <f t="shared" si="70"/>
        <v>0.12409242883133266</v>
      </c>
      <c r="AT218" s="107">
        <f t="shared" si="70"/>
        <v>0.87590757116866735</v>
      </c>
      <c r="AU218" s="103">
        <v>0.14910827583751199</v>
      </c>
      <c r="AV218" s="103">
        <f t="shared" si="71"/>
        <v>0.85089172416248804</v>
      </c>
      <c r="AW218" s="103">
        <v>0.20055386567552599</v>
      </c>
      <c r="AX218" s="103">
        <f t="shared" si="72"/>
        <v>0.79944613432447398</v>
      </c>
      <c r="AY218" s="103">
        <v>7.5033759912809098E-2</v>
      </c>
      <c r="AZ218" s="103">
        <f t="shared" si="75"/>
        <v>0.92496624008719086</v>
      </c>
      <c r="BA218" s="103">
        <f t="shared" si="73"/>
        <v>0.12686648417489188</v>
      </c>
      <c r="BB218" s="103">
        <f t="shared" si="73"/>
        <v>0.87313351582510812</v>
      </c>
      <c r="BC218" s="102">
        <v>0.14209475524156701</v>
      </c>
      <c r="BD218" s="102">
        <f t="shared" si="62"/>
        <v>0.85790524475843299</v>
      </c>
      <c r="BE218" s="102">
        <v>0.19883676700066499</v>
      </c>
      <c r="BF218" s="102">
        <f t="shared" si="62"/>
        <v>0.80116323299933501</v>
      </c>
      <c r="BG218" s="102">
        <v>7.4171530639212696E-2</v>
      </c>
      <c r="BH218" s="102">
        <f t="shared" si="66"/>
        <v>0.92582846936078733</v>
      </c>
      <c r="BI218" s="102">
        <v>0.12390073462907655</v>
      </c>
      <c r="BJ218" s="102">
        <v>0.87609926537092342</v>
      </c>
      <c r="BK218" s="103">
        <v>0.13911409088666399</v>
      </c>
      <c r="BL218" s="103">
        <f t="shared" si="67"/>
        <v>0.86088590911333607</v>
      </c>
      <c r="BM218" s="103">
        <v>0.19493328664703399</v>
      </c>
      <c r="BN218" s="103">
        <f t="shared" si="68"/>
        <v>0.80506671335296598</v>
      </c>
      <c r="BO218" s="103">
        <v>7.1191179677150704E-2</v>
      </c>
      <c r="BP218" s="103">
        <f t="shared" si="69"/>
        <v>0.92880882032284928</v>
      </c>
      <c r="BQ218" s="103">
        <v>0.12070796675517298</v>
      </c>
      <c r="BR218" s="103">
        <f t="shared" si="74"/>
        <v>0.87929203324482708</v>
      </c>
      <c r="BS218" s="108">
        <v>0.68629082468018698</v>
      </c>
      <c r="BT218" s="102">
        <v>0.31370917531981302</v>
      </c>
      <c r="BU218" s="91"/>
      <c r="BV218" s="86">
        <v>198</v>
      </c>
      <c r="BW218" s="124">
        <v>0.91900000000000004</v>
      </c>
      <c r="BX218" s="124">
        <v>8.1000000000000003E-2</v>
      </c>
      <c r="BY218" s="124">
        <v>0.91200000000000003</v>
      </c>
      <c r="BZ218" s="124">
        <v>8.7999999999999995E-2</v>
      </c>
      <c r="CA218" s="124">
        <v>0.91500000000000004</v>
      </c>
      <c r="CB218" s="124">
        <v>8.4000000000000005E-2</v>
      </c>
      <c r="CC218" s="123">
        <v>0.89100000000000001</v>
      </c>
      <c r="CD218" s="123">
        <v>0.109</v>
      </c>
      <c r="CE218" s="123">
        <v>0.873</v>
      </c>
      <c r="CF218" s="123">
        <v>0.127</v>
      </c>
      <c r="CG218" s="123">
        <v>0.88200000000000001</v>
      </c>
      <c r="CH218" s="123">
        <v>0.11799999999999999</v>
      </c>
      <c r="CI218" s="1"/>
      <c r="CJ218" s="1"/>
      <c r="CK218" s="1"/>
      <c r="CL218" s="1"/>
      <c r="CM218" s="1"/>
      <c r="CN218" s="1"/>
      <c r="CP218" s="39"/>
      <c r="CR218" s="39"/>
      <c r="CS218" s="92"/>
      <c r="CT218" s="92"/>
    </row>
    <row r="219" spans="38:98" x14ac:dyDescent="0.25">
      <c r="AL219" s="104">
        <v>199</v>
      </c>
      <c r="AM219" s="102">
        <v>0.145553658971596</v>
      </c>
      <c r="AN219" s="102">
        <f t="shared" si="63"/>
        <v>0.854446341028404</v>
      </c>
      <c r="AO219" s="102">
        <v>0.20546708982860401</v>
      </c>
      <c r="AP219" s="102">
        <f t="shared" si="64"/>
        <v>0.79453291017139605</v>
      </c>
      <c r="AQ219" s="102">
        <v>6.9855023781919295E-2</v>
      </c>
      <c r="AR219" s="102">
        <f t="shared" si="65"/>
        <v>0.93014497621808068</v>
      </c>
      <c r="AS219" s="102">
        <f t="shared" si="70"/>
        <v>0.12451237588145656</v>
      </c>
      <c r="AT219" s="107">
        <f t="shared" si="70"/>
        <v>0.87548762411854342</v>
      </c>
      <c r="AU219" s="103">
        <v>0.149604462428477</v>
      </c>
      <c r="AV219" s="103">
        <f t="shared" si="71"/>
        <v>0.85039553757152297</v>
      </c>
      <c r="AW219" s="103">
        <v>0.20112780473474001</v>
      </c>
      <c r="AX219" s="103">
        <f t="shared" si="72"/>
        <v>0.79887219526525999</v>
      </c>
      <c r="AY219" s="103">
        <v>7.5419847751990898E-2</v>
      </c>
      <c r="AZ219" s="103">
        <f t="shared" si="75"/>
        <v>0.92458015224800905</v>
      </c>
      <c r="BA219" s="103">
        <f t="shared" si="73"/>
        <v>0.12732990840773389</v>
      </c>
      <c r="BB219" s="103">
        <f t="shared" si="73"/>
        <v>0.87267009159226605</v>
      </c>
      <c r="BC219" s="102">
        <v>0.14254743538887399</v>
      </c>
      <c r="BD219" s="102">
        <f t="shared" si="62"/>
        <v>0.85745256461112596</v>
      </c>
      <c r="BE219" s="102">
        <v>0.19942041786292899</v>
      </c>
      <c r="BF219" s="102">
        <f t="shared" si="62"/>
        <v>0.80057958213707103</v>
      </c>
      <c r="BG219" s="102">
        <v>7.4561818152954096E-2</v>
      </c>
      <c r="BH219" s="102">
        <f t="shared" si="66"/>
        <v>0.92543818184704585</v>
      </c>
      <c r="BI219" s="102">
        <v>0.12435483742938348</v>
      </c>
      <c r="BJ219" s="102">
        <v>0.87564516257061653</v>
      </c>
      <c r="BK219" s="103">
        <v>0.139557639867954</v>
      </c>
      <c r="BL219" s="103">
        <f t="shared" si="67"/>
        <v>0.860442360132046</v>
      </c>
      <c r="BM219" s="103">
        <v>0.19546732417700999</v>
      </c>
      <c r="BN219" s="103">
        <f t="shared" si="68"/>
        <v>0.80453267582299004</v>
      </c>
      <c r="BO219" s="103">
        <v>7.1596242016330996E-2</v>
      </c>
      <c r="BP219" s="103">
        <f t="shared" si="69"/>
        <v>0.92840375798366903</v>
      </c>
      <c r="BQ219" s="103">
        <v>0.12115462424729029</v>
      </c>
      <c r="BR219" s="103">
        <f t="shared" si="74"/>
        <v>0.87884537575270971</v>
      </c>
      <c r="BS219" s="108">
        <v>0.68765137519936093</v>
      </c>
      <c r="BT219" s="102">
        <v>0.31234862480063902</v>
      </c>
      <c r="BU219" s="91"/>
      <c r="BV219" s="86">
        <v>199</v>
      </c>
      <c r="BW219" s="124">
        <v>0.92</v>
      </c>
      <c r="BX219" s="124">
        <v>0.08</v>
      </c>
      <c r="BY219" s="124">
        <v>0.91300000000000003</v>
      </c>
      <c r="BZ219" s="124">
        <v>8.6999999999999994E-2</v>
      </c>
      <c r="CA219" s="124">
        <v>0.91600000000000004</v>
      </c>
      <c r="CB219" s="124">
        <v>8.4000000000000005E-2</v>
      </c>
      <c r="CC219" s="123">
        <v>0.89100000000000001</v>
      </c>
      <c r="CD219" s="123">
        <v>0.109</v>
      </c>
      <c r="CE219" s="123">
        <v>0.873</v>
      </c>
      <c r="CF219" s="123">
        <v>0.127</v>
      </c>
      <c r="CG219" s="123">
        <v>0.88200000000000001</v>
      </c>
      <c r="CH219" s="123">
        <v>0.11799999999999999</v>
      </c>
      <c r="CI219" s="1"/>
      <c r="CJ219" s="1"/>
      <c r="CK219" s="1"/>
      <c r="CL219" s="1"/>
      <c r="CM219" s="1"/>
      <c r="CN219" s="1"/>
      <c r="CP219" s="39"/>
      <c r="CR219" s="39"/>
      <c r="CS219" s="92"/>
      <c r="CT219" s="92"/>
    </row>
    <row r="220" spans="38:98" x14ac:dyDescent="0.25">
      <c r="AL220" s="104">
        <v>200</v>
      </c>
      <c r="AM220" s="102">
        <v>0.14600000000000901</v>
      </c>
      <c r="AN220" s="102">
        <f t="shared" si="63"/>
        <v>0.85399999999999099</v>
      </c>
      <c r="AO220" s="102">
        <v>0.205999999999989</v>
      </c>
      <c r="AP220" s="102">
        <f t="shared" si="64"/>
        <v>0.79400000000001103</v>
      </c>
      <c r="AQ220" s="102">
        <v>7.0200000000001206E-2</v>
      </c>
      <c r="AR220" s="102">
        <f t="shared" si="65"/>
        <v>0.92979999999999885</v>
      </c>
      <c r="AS220" s="102">
        <f t="shared" si="70"/>
        <v>0.12493200000000082</v>
      </c>
      <c r="AT220" s="107">
        <f t="shared" si="70"/>
        <v>0.87506799999999929</v>
      </c>
      <c r="AU220" s="103">
        <v>0.15010000000000001</v>
      </c>
      <c r="AV220" s="103">
        <f t="shared" si="71"/>
        <v>0.84989999999999999</v>
      </c>
      <c r="AW220" s="103">
        <v>0.20169999999999999</v>
      </c>
      <c r="AX220" s="103">
        <f t="shared" si="72"/>
        <v>0.79830000000000001</v>
      </c>
      <c r="AY220" s="103">
        <v>7.5805997013439805E-2</v>
      </c>
      <c r="AZ220" s="103">
        <f t="shared" si="75"/>
        <v>0.92419400298656018</v>
      </c>
      <c r="BA220" s="103">
        <f t="shared" si="73"/>
        <v>0.12779275862618231</v>
      </c>
      <c r="BB220" s="103">
        <f t="shared" si="73"/>
        <v>0.87220724137381778</v>
      </c>
      <c r="BC220" s="102">
        <v>0.14299999999999399</v>
      </c>
      <c r="BD220" s="102">
        <f t="shared" si="62"/>
        <v>0.85700000000000598</v>
      </c>
      <c r="BE220" s="102">
        <v>0.199999999999973</v>
      </c>
      <c r="BF220" s="102">
        <f t="shared" si="62"/>
        <v>0.80000000000002702</v>
      </c>
      <c r="BG220" s="102">
        <v>7.4952224056248198E-2</v>
      </c>
      <c r="BH220" s="102">
        <f t="shared" si="66"/>
        <v>0.92504777594375176</v>
      </c>
      <c r="BI220" s="102">
        <v>0.12480802306586611</v>
      </c>
      <c r="BJ220" s="102">
        <v>0.87519197693413386</v>
      </c>
      <c r="BK220" s="103">
        <v>0.13999999999999899</v>
      </c>
      <c r="BL220" s="103">
        <f t="shared" si="67"/>
        <v>0.86000000000000099</v>
      </c>
      <c r="BM220" s="103">
        <v>0.19600000000000001</v>
      </c>
      <c r="BN220" s="103">
        <f t="shared" si="68"/>
        <v>0.80400000000000005</v>
      </c>
      <c r="BO220" s="103">
        <v>7.1999999999956002E-2</v>
      </c>
      <c r="BP220" s="103">
        <f t="shared" si="69"/>
        <v>0.92800000000004401</v>
      </c>
      <c r="BQ220" s="103">
        <v>0.12159999999997946</v>
      </c>
      <c r="BR220" s="103">
        <f t="shared" si="74"/>
        <v>0.8784000000000205</v>
      </c>
      <c r="BS220" s="108">
        <v>0.68899999999999295</v>
      </c>
      <c r="BT220" s="102">
        <v>0.31100000000000699</v>
      </c>
      <c r="BU220" s="91"/>
      <c r="BV220" s="86">
        <v>200</v>
      </c>
      <c r="BW220" s="124">
        <v>0.92</v>
      </c>
      <c r="BX220" s="124">
        <v>0.08</v>
      </c>
      <c r="BY220" s="124">
        <v>0.91300000000000003</v>
      </c>
      <c r="BZ220" s="124">
        <v>8.6999999999999994E-2</v>
      </c>
      <c r="CA220" s="124">
        <v>0.91600000000000004</v>
      </c>
      <c r="CB220" s="124">
        <v>8.4000000000000005E-2</v>
      </c>
      <c r="CC220" s="123">
        <v>0.89200000000000002</v>
      </c>
      <c r="CD220" s="123">
        <v>0.108</v>
      </c>
      <c r="CE220" s="123">
        <v>0.874</v>
      </c>
      <c r="CF220" s="123">
        <v>0.126</v>
      </c>
      <c r="CG220" s="123">
        <v>0.88300000000000001</v>
      </c>
      <c r="CH220" s="123">
        <v>0.11700000000000001</v>
      </c>
      <c r="CI220" s="1"/>
      <c r="CJ220" s="1"/>
      <c r="CK220" s="1"/>
      <c r="CL220" s="1"/>
      <c r="CM220" s="1"/>
      <c r="CN220" s="1"/>
      <c r="CP220" s="39"/>
      <c r="CR220" s="39"/>
      <c r="CS220" s="92"/>
      <c r="CT220" s="92"/>
    </row>
    <row r="221" spans="38:98" x14ac:dyDescent="0.25">
      <c r="AL221" s="104">
        <v>201</v>
      </c>
      <c r="AM221" s="102">
        <v>0.14644833130465401</v>
      </c>
      <c r="AN221" s="102">
        <f t="shared" si="63"/>
        <v>0.85355166869534593</v>
      </c>
      <c r="AO221" s="102">
        <v>0.20652828794526901</v>
      </c>
      <c r="AP221" s="102">
        <f t="shared" si="64"/>
        <v>0.79347171205473099</v>
      </c>
      <c r="AQ221" s="102">
        <v>7.0545305346885495E-2</v>
      </c>
      <c r="AR221" s="102">
        <f t="shared" si="65"/>
        <v>0.92945469465311448</v>
      </c>
      <c r="AS221" s="102">
        <f t="shared" si="70"/>
        <v>0.12535132939142196</v>
      </c>
      <c r="AT221" s="107">
        <f t="shared" si="70"/>
        <v>0.87464867060857809</v>
      </c>
      <c r="AU221" s="103">
        <v>0.15059489472118501</v>
      </c>
      <c r="AV221" s="103">
        <f t="shared" si="71"/>
        <v>0.84940510527881496</v>
      </c>
      <c r="AW221" s="103">
        <v>0.20227046631912601</v>
      </c>
      <c r="AX221" s="103">
        <f t="shared" si="72"/>
        <v>0.79772953368087396</v>
      </c>
      <c r="AY221" s="103">
        <v>7.6192209345469303E-2</v>
      </c>
      <c r="AZ221" s="103">
        <f t="shared" si="75"/>
        <v>0.92380779065453067</v>
      </c>
      <c r="BA221" s="103">
        <f t="shared" si="73"/>
        <v>0.12825504091588222</v>
      </c>
      <c r="BB221" s="103">
        <f t="shared" si="73"/>
        <v>0.87174495908411775</v>
      </c>
      <c r="BC221" s="102">
        <v>0.14345239233760501</v>
      </c>
      <c r="BD221" s="102">
        <f t="shared" si="62"/>
        <v>0.85654760766239502</v>
      </c>
      <c r="BE221" s="102">
        <v>0.20057525972776399</v>
      </c>
      <c r="BF221" s="102">
        <f t="shared" si="62"/>
        <v>0.79942474027223598</v>
      </c>
      <c r="BG221" s="102">
        <v>7.5342746002293903E-2</v>
      </c>
      <c r="BH221" s="102">
        <f t="shared" si="66"/>
        <v>0.92465725399770604</v>
      </c>
      <c r="BI221" s="102">
        <v>0.12526021452309846</v>
      </c>
      <c r="BJ221" s="102">
        <v>0.87473978547690145</v>
      </c>
      <c r="BK221" s="103">
        <v>0.14044112169067099</v>
      </c>
      <c r="BL221" s="103">
        <f t="shared" si="67"/>
        <v>0.85955887830932898</v>
      </c>
      <c r="BM221" s="103">
        <v>0.19653137830647699</v>
      </c>
      <c r="BN221" s="103">
        <f t="shared" si="68"/>
        <v>0.80346862169352296</v>
      </c>
      <c r="BO221" s="103">
        <v>7.2402224198481593E-2</v>
      </c>
      <c r="BP221" s="103">
        <f t="shared" si="69"/>
        <v>0.92759777580151836</v>
      </c>
      <c r="BQ221" s="103">
        <v>0.12204398786589926</v>
      </c>
      <c r="BR221" s="103">
        <f t="shared" si="74"/>
        <v>0.87795601213410079</v>
      </c>
      <c r="BS221" s="108">
        <v>0.69033654913720599</v>
      </c>
      <c r="BT221" s="102">
        <v>0.30966345086279401</v>
      </c>
      <c r="BU221" s="91"/>
      <c r="BV221" s="86">
        <v>201</v>
      </c>
      <c r="BW221" s="124">
        <v>0.92</v>
      </c>
      <c r="BX221" s="124">
        <v>0.08</v>
      </c>
      <c r="BY221" s="124">
        <v>0.91300000000000003</v>
      </c>
      <c r="BZ221" s="124">
        <v>8.6999999999999994E-2</v>
      </c>
      <c r="CA221" s="124">
        <v>0.91700000000000004</v>
      </c>
      <c r="CB221" s="124">
        <v>8.3000000000000004E-2</v>
      </c>
      <c r="CC221" s="123">
        <v>0.89300000000000002</v>
      </c>
      <c r="CD221" s="123">
        <v>0.107</v>
      </c>
      <c r="CE221" s="123">
        <v>0.875</v>
      </c>
      <c r="CF221" s="123">
        <v>0.125</v>
      </c>
      <c r="CG221" s="123">
        <v>0.88300000000000001</v>
      </c>
      <c r="CH221" s="123">
        <v>0.11700000000000001</v>
      </c>
      <c r="CI221" s="1"/>
      <c r="CJ221" s="1"/>
      <c r="CK221" s="1"/>
      <c r="CL221" s="1"/>
      <c r="CM221" s="1"/>
      <c r="CN221" s="1"/>
      <c r="CP221" s="39"/>
      <c r="CR221" s="39"/>
      <c r="CS221" s="92"/>
      <c r="CT221" s="92"/>
    </row>
    <row r="222" spans="38:98" x14ac:dyDescent="0.25">
      <c r="AL222" s="104">
        <v>202</v>
      </c>
      <c r="AM222" s="102">
        <v>0.14689863336494799</v>
      </c>
      <c r="AN222" s="102">
        <f t="shared" si="63"/>
        <v>0.85310136663505198</v>
      </c>
      <c r="AO222" s="102">
        <v>0.207051978615162</v>
      </c>
      <c r="AP222" s="102">
        <f t="shared" si="64"/>
        <v>0.792948021384838</v>
      </c>
      <c r="AQ222" s="102">
        <v>7.0890940736723099E-2</v>
      </c>
      <c r="AR222" s="102">
        <f t="shared" si="65"/>
        <v>0.92910905926327692</v>
      </c>
      <c r="AS222" s="102">
        <f t="shared" si="70"/>
        <v>0.12577036416351375</v>
      </c>
      <c r="AT222" s="107">
        <f t="shared" si="70"/>
        <v>0.87422963583648627</v>
      </c>
      <c r="AU222" s="103">
        <v>0.15108914818168001</v>
      </c>
      <c r="AV222" s="103">
        <f t="shared" si="71"/>
        <v>0.84891085181831993</v>
      </c>
      <c r="AW222" s="103">
        <v>0.20283921638056801</v>
      </c>
      <c r="AX222" s="103">
        <f t="shared" si="72"/>
        <v>0.79716078361943199</v>
      </c>
      <c r="AY222" s="103">
        <v>7.6578485102074101E-2</v>
      </c>
      <c r="AZ222" s="103">
        <f t="shared" si="75"/>
        <v>0.9234215148979259</v>
      </c>
      <c r="BA222" s="103">
        <f t="shared" si="73"/>
        <v>0.12871675885080555</v>
      </c>
      <c r="BB222" s="103">
        <f t="shared" si="73"/>
        <v>0.87128324114919442</v>
      </c>
      <c r="BC222" s="102">
        <v>0.143904585711921</v>
      </c>
      <c r="BD222" s="102">
        <f t="shared" si="62"/>
        <v>0.856095414288079</v>
      </c>
      <c r="BE222" s="102">
        <v>0.201146208277136</v>
      </c>
      <c r="BF222" s="102">
        <f t="shared" si="62"/>
        <v>0.79885379172286397</v>
      </c>
      <c r="BG222" s="102">
        <v>7.5733381848958101E-2</v>
      </c>
      <c r="BH222" s="102">
        <f t="shared" si="66"/>
        <v>0.92426661815104194</v>
      </c>
      <c r="BI222" s="102">
        <v>0.12571140512495751</v>
      </c>
      <c r="BJ222" s="102">
        <v>0.87428859487504251</v>
      </c>
      <c r="BK222" s="103">
        <v>0.14088101341439899</v>
      </c>
      <c r="BL222" s="103">
        <f t="shared" si="67"/>
        <v>0.85911898658560104</v>
      </c>
      <c r="BM222" s="103">
        <v>0.197061472121735</v>
      </c>
      <c r="BN222" s="103">
        <f t="shared" si="68"/>
        <v>0.80293852787826503</v>
      </c>
      <c r="BO222" s="103">
        <v>7.2802900752706901E-2</v>
      </c>
      <c r="BP222" s="103">
        <f t="shared" si="69"/>
        <v>0.9271970992472931</v>
      </c>
      <c r="BQ222" s="103">
        <v>0.1224865870927079</v>
      </c>
      <c r="BR222" s="103">
        <f t="shared" si="74"/>
        <v>0.87751341290729212</v>
      </c>
      <c r="BS222" s="108">
        <v>0.69166110931657698</v>
      </c>
      <c r="BT222" s="102">
        <v>0.30833889068342302</v>
      </c>
      <c r="BU222" s="91"/>
      <c r="BV222" s="86">
        <v>202</v>
      </c>
      <c r="BW222" s="124">
        <v>0.92100000000000004</v>
      </c>
      <c r="BX222" s="124">
        <v>7.9000000000000001E-2</v>
      </c>
      <c r="BY222" s="124">
        <v>0.91400000000000003</v>
      </c>
      <c r="BZ222" s="124">
        <v>8.5999999999999993E-2</v>
      </c>
      <c r="CA222" s="124">
        <v>0.91700000000000004</v>
      </c>
      <c r="CB222" s="124">
        <v>8.3000000000000004E-2</v>
      </c>
      <c r="CC222" s="123">
        <v>0.89300000000000002</v>
      </c>
      <c r="CD222" s="123">
        <v>0.107</v>
      </c>
      <c r="CE222" s="123">
        <v>0.875</v>
      </c>
      <c r="CF222" s="123">
        <v>0.125</v>
      </c>
      <c r="CG222" s="123">
        <v>0.88400000000000001</v>
      </c>
      <c r="CH222" s="123">
        <v>0.11600000000000001</v>
      </c>
      <c r="CI222" s="1"/>
      <c r="CJ222" s="1"/>
      <c r="CK222" s="1"/>
      <c r="CL222" s="1"/>
      <c r="CM222" s="1"/>
      <c r="CN222" s="1"/>
      <c r="CP222" s="39"/>
      <c r="CR222" s="39"/>
      <c r="CS222" s="92"/>
      <c r="CT222" s="92"/>
    </row>
    <row r="223" spans="38:98" x14ac:dyDescent="0.25">
      <c r="AL223" s="104">
        <v>203</v>
      </c>
      <c r="AM223" s="102">
        <v>0.147350812775743</v>
      </c>
      <c r="AN223" s="102">
        <f t="shared" si="63"/>
        <v>0.85264918722425698</v>
      </c>
      <c r="AO223" s="102">
        <v>0.20757118513543699</v>
      </c>
      <c r="AP223" s="102">
        <f t="shared" si="64"/>
        <v>0.79242881486456307</v>
      </c>
      <c r="AQ223" s="102">
        <v>7.1236897517985398E-2</v>
      </c>
      <c r="AR223" s="102">
        <f t="shared" si="65"/>
        <v>0.92876310248201466</v>
      </c>
      <c r="AS223" s="102">
        <f t="shared" si="70"/>
        <v>0.12618909739990414</v>
      </c>
      <c r="AT223" s="107">
        <f t="shared" si="70"/>
        <v>0.87381090260009597</v>
      </c>
      <c r="AU223" s="103">
        <v>0.15158276082627101</v>
      </c>
      <c r="AV223" s="103">
        <f t="shared" si="71"/>
        <v>0.84841723917372902</v>
      </c>
      <c r="AW223" s="103">
        <v>0.20340626233292999</v>
      </c>
      <c r="AX223" s="103">
        <f t="shared" si="72"/>
        <v>0.79659373766706998</v>
      </c>
      <c r="AY223" s="103">
        <v>7.6964824313669397E-2</v>
      </c>
      <c r="AZ223" s="103">
        <f t="shared" si="75"/>
        <v>0.92303517568633064</v>
      </c>
      <c r="BA223" s="103">
        <f t="shared" si="73"/>
        <v>0.12917791537700585</v>
      </c>
      <c r="BB223" s="103">
        <f t="shared" si="73"/>
        <v>0.87082208462299415</v>
      </c>
      <c r="BC223" s="102">
        <v>0.14435656094504201</v>
      </c>
      <c r="BD223" s="102">
        <f t="shared" si="62"/>
        <v>0.85564343905495799</v>
      </c>
      <c r="BE223" s="102">
        <v>0.201712923107638</v>
      </c>
      <c r="BF223" s="102">
        <f t="shared" si="62"/>
        <v>0.798287076892362</v>
      </c>
      <c r="BG223" s="102">
        <v>7.6124129505274502E-2</v>
      </c>
      <c r="BH223" s="102">
        <f t="shared" si="66"/>
        <v>0.92387587049472553</v>
      </c>
      <c r="BI223" s="102">
        <v>0.12616160578014604</v>
      </c>
      <c r="BJ223" s="102">
        <v>0.87383839421985399</v>
      </c>
      <c r="BK223" s="103">
        <v>0.14131969816225401</v>
      </c>
      <c r="BL223" s="103">
        <f t="shared" si="67"/>
        <v>0.85868030183774602</v>
      </c>
      <c r="BM223" s="103">
        <v>0.19759028167977599</v>
      </c>
      <c r="BN223" s="103">
        <f t="shared" si="68"/>
        <v>0.80240971832022401</v>
      </c>
      <c r="BO223" s="103">
        <v>7.32020696960166E-2</v>
      </c>
      <c r="BP223" s="103">
        <f t="shared" si="69"/>
        <v>0.92679793030398339</v>
      </c>
      <c r="BQ223" s="103">
        <v>0.12292782327681485</v>
      </c>
      <c r="BR223" s="103">
        <f t="shared" si="74"/>
        <v>0.87707217672318527</v>
      </c>
      <c r="BS223" s="108">
        <v>0.69297382640629501</v>
      </c>
      <c r="BT223" s="102">
        <v>0.30702617359370499</v>
      </c>
      <c r="BU223" s="91"/>
      <c r="BV223" s="86">
        <v>203</v>
      </c>
      <c r="BW223" s="124">
        <v>0.92100000000000004</v>
      </c>
      <c r="BX223" s="124">
        <v>7.9000000000000001E-2</v>
      </c>
      <c r="BY223" s="124">
        <v>0.91400000000000003</v>
      </c>
      <c r="BZ223" s="124">
        <v>8.5999999999999993E-2</v>
      </c>
      <c r="CA223" s="124">
        <v>0.91800000000000004</v>
      </c>
      <c r="CB223" s="124">
        <v>8.2000000000000003E-2</v>
      </c>
      <c r="CC223" s="123">
        <v>0.89400000000000002</v>
      </c>
      <c r="CD223" s="123">
        <v>0.106</v>
      </c>
      <c r="CE223" s="123">
        <v>0.876</v>
      </c>
      <c r="CF223" s="123">
        <v>0.124</v>
      </c>
      <c r="CG223" s="123">
        <v>0.88400000000000001</v>
      </c>
      <c r="CH223" s="123">
        <v>0.11600000000000001</v>
      </c>
      <c r="CI223" s="1"/>
      <c r="CJ223" s="1"/>
      <c r="CK223" s="1"/>
      <c r="CL223" s="1"/>
      <c r="CM223" s="1"/>
      <c r="CN223" s="1"/>
      <c r="CP223" s="39"/>
      <c r="CR223" s="39"/>
      <c r="CS223" s="92"/>
      <c r="CT223" s="92"/>
    </row>
    <row r="224" spans="38:98" x14ac:dyDescent="0.25">
      <c r="AL224" s="104">
        <v>204</v>
      </c>
      <c r="AM224" s="102">
        <v>0.14780477613189</v>
      </c>
      <c r="AN224" s="102">
        <f t="shared" si="63"/>
        <v>0.85219522386810997</v>
      </c>
      <c r="AO224" s="102">
        <v>0.20808602063186299</v>
      </c>
      <c r="AP224" s="102">
        <f t="shared" si="64"/>
        <v>0.79191397936813701</v>
      </c>
      <c r="AQ224" s="102">
        <v>7.1583167039143594E-2</v>
      </c>
      <c r="AR224" s="102">
        <f t="shared" si="65"/>
        <v>0.92841683296085642</v>
      </c>
      <c r="AS224" s="102">
        <f t="shared" si="70"/>
        <v>0.12660752218422044</v>
      </c>
      <c r="AT224" s="107">
        <f t="shared" si="70"/>
        <v>0.87339247781577956</v>
      </c>
      <c r="AU224" s="103">
        <v>0.15207573309974601</v>
      </c>
      <c r="AV224" s="103">
        <f t="shared" si="71"/>
        <v>0.84792426690025402</v>
      </c>
      <c r="AW224" s="103">
        <v>0.20397161632482</v>
      </c>
      <c r="AX224" s="103">
        <f t="shared" si="72"/>
        <v>0.79602838367518003</v>
      </c>
      <c r="AY224" s="103">
        <v>7.7351227010669807E-2</v>
      </c>
      <c r="AZ224" s="103">
        <f t="shared" si="75"/>
        <v>0.92264877298933023</v>
      </c>
      <c r="BA224" s="103">
        <f t="shared" si="73"/>
        <v>0.12963851344053798</v>
      </c>
      <c r="BB224" s="103">
        <f t="shared" si="73"/>
        <v>0.87036148655946199</v>
      </c>
      <c r="BC224" s="102">
        <v>0.14480829885906801</v>
      </c>
      <c r="BD224" s="102">
        <f t="shared" si="62"/>
        <v>0.85519170114093201</v>
      </c>
      <c r="BE224" s="102">
        <v>0.20227548167882001</v>
      </c>
      <c r="BF224" s="102">
        <f t="shared" si="62"/>
        <v>0.79772451832117997</v>
      </c>
      <c r="BG224" s="102">
        <v>7.6514986880276498E-2</v>
      </c>
      <c r="BH224" s="102">
        <f t="shared" si="66"/>
        <v>0.92348501311972353</v>
      </c>
      <c r="BI224" s="102">
        <v>0.1266108273973669</v>
      </c>
      <c r="BJ224" s="102">
        <v>0.87338917260263305</v>
      </c>
      <c r="BK224" s="103">
        <v>0.141757198925306</v>
      </c>
      <c r="BL224" s="103">
        <f t="shared" si="67"/>
        <v>0.85824280107469397</v>
      </c>
      <c r="BM224" s="103">
        <v>0.19811780721460101</v>
      </c>
      <c r="BN224" s="103">
        <f t="shared" si="68"/>
        <v>0.80188219278539896</v>
      </c>
      <c r="BO224" s="103">
        <v>7.3599771061795494E-2</v>
      </c>
      <c r="BP224" s="103">
        <f t="shared" si="69"/>
        <v>0.92640022893820451</v>
      </c>
      <c r="BQ224" s="103">
        <v>0.12336772201462903</v>
      </c>
      <c r="BR224" s="103">
        <f t="shared" si="74"/>
        <v>0.87663227798537102</v>
      </c>
      <c r="BS224" s="108">
        <v>0.69427484627454805</v>
      </c>
      <c r="BT224" s="102">
        <v>0.305725153725452</v>
      </c>
      <c r="BU224" s="91"/>
      <c r="BV224" s="86">
        <v>204</v>
      </c>
      <c r="BW224" s="124">
        <v>0.92200000000000004</v>
      </c>
      <c r="BX224" s="124">
        <v>7.8E-2</v>
      </c>
      <c r="BY224" s="124">
        <v>0.91500000000000004</v>
      </c>
      <c r="BZ224" s="124">
        <v>8.5000000000000006E-2</v>
      </c>
      <c r="CA224" s="124">
        <v>0.91800000000000004</v>
      </c>
      <c r="CB224" s="124">
        <v>8.2000000000000003E-2</v>
      </c>
      <c r="CC224" s="123">
        <v>0.89400000000000002</v>
      </c>
      <c r="CD224" s="123">
        <v>0.106</v>
      </c>
      <c r="CE224" s="123">
        <v>0.876</v>
      </c>
      <c r="CF224" s="123">
        <v>0.124</v>
      </c>
      <c r="CG224" s="123">
        <v>0.88500000000000001</v>
      </c>
      <c r="CH224" s="123">
        <v>0.115</v>
      </c>
      <c r="CI224" s="1"/>
      <c r="CJ224" s="1"/>
      <c r="CK224" s="1"/>
      <c r="CL224" s="1"/>
      <c r="CM224" s="1"/>
      <c r="CN224" s="1"/>
      <c r="CP224" s="39"/>
      <c r="CR224" s="39"/>
      <c r="CS224" s="92"/>
      <c r="CT224" s="92"/>
    </row>
    <row r="225" spans="38:98" x14ac:dyDescent="0.25">
      <c r="AL225" s="104">
        <v>205</v>
      </c>
      <c r="AM225" s="102">
        <v>0.14826043002824099</v>
      </c>
      <c r="AN225" s="102">
        <f t="shared" si="63"/>
        <v>0.85173956997175904</v>
      </c>
      <c r="AO225" s="102">
        <v>0.20859659823021101</v>
      </c>
      <c r="AP225" s="102">
        <f t="shared" si="64"/>
        <v>0.79140340176978896</v>
      </c>
      <c r="AQ225" s="102">
        <v>7.1929740648668999E-2</v>
      </c>
      <c r="AR225" s="102">
        <f t="shared" si="65"/>
        <v>0.92807025935133103</v>
      </c>
      <c r="AS225" s="102">
        <f t="shared" si="70"/>
        <v>0.12702563160009098</v>
      </c>
      <c r="AT225" s="107">
        <f t="shared" si="70"/>
        <v>0.87297436839990894</v>
      </c>
      <c r="AU225" s="103">
        <v>0.152568065446891</v>
      </c>
      <c r="AV225" s="103">
        <f t="shared" si="71"/>
        <v>0.84743193455310895</v>
      </c>
      <c r="AW225" s="103">
        <v>0.20453529050484401</v>
      </c>
      <c r="AX225" s="103">
        <f t="shared" si="72"/>
        <v>0.79546470949515602</v>
      </c>
      <c r="AY225" s="103">
        <v>7.7737693223490598E-2</v>
      </c>
      <c r="AZ225" s="103">
        <f t="shared" si="75"/>
        <v>0.92226230677650944</v>
      </c>
      <c r="BA225" s="103">
        <f t="shared" si="73"/>
        <v>0.13009855598745601</v>
      </c>
      <c r="BB225" s="103">
        <f t="shared" si="73"/>
        <v>0.8699014440125441</v>
      </c>
      <c r="BC225" s="102">
        <v>0.14525978027609901</v>
      </c>
      <c r="BD225" s="102">
        <f t="shared" si="62"/>
        <v>0.85474021972390102</v>
      </c>
      <c r="BE225" s="102">
        <v>0.202833961450232</v>
      </c>
      <c r="BF225" s="102">
        <f t="shared" si="62"/>
        <v>0.79716603854976797</v>
      </c>
      <c r="BG225" s="102">
        <v>7.6905951882997994E-2</v>
      </c>
      <c r="BH225" s="102">
        <f t="shared" si="66"/>
        <v>0.92309404811700202</v>
      </c>
      <c r="BI225" s="102">
        <v>0.12705908088532314</v>
      </c>
      <c r="BJ225" s="102">
        <v>0.87294091911467686</v>
      </c>
      <c r="BK225" s="103">
        <v>0.14219353869462401</v>
      </c>
      <c r="BL225" s="103">
        <f t="shared" si="67"/>
        <v>0.85780646130537597</v>
      </c>
      <c r="BM225" s="103">
        <v>0.19864404896020901</v>
      </c>
      <c r="BN225" s="103">
        <f t="shared" si="68"/>
        <v>0.80135595103979096</v>
      </c>
      <c r="BO225" s="103">
        <v>7.39960448834283E-2</v>
      </c>
      <c r="BP225" s="103">
        <f t="shared" si="69"/>
        <v>0.92600395511657174</v>
      </c>
      <c r="BQ225" s="103">
        <v>0.12380630890255855</v>
      </c>
      <c r="BR225" s="103">
        <f t="shared" si="74"/>
        <v>0.8761936910974415</v>
      </c>
      <c r="BS225" s="108">
        <v>0.69556431478952496</v>
      </c>
      <c r="BT225" s="102">
        <v>0.30443568521047498</v>
      </c>
      <c r="BU225" s="91"/>
      <c r="BV225" s="86">
        <v>205</v>
      </c>
      <c r="BW225" s="124">
        <v>0.92200000000000004</v>
      </c>
      <c r="BX225" s="124">
        <v>7.8E-2</v>
      </c>
      <c r="BY225" s="124">
        <v>0.91500000000000004</v>
      </c>
      <c r="BZ225" s="124">
        <v>8.5000000000000006E-2</v>
      </c>
      <c r="CA225" s="124">
        <v>0.91900000000000004</v>
      </c>
      <c r="CB225" s="124">
        <v>8.1000000000000003E-2</v>
      </c>
      <c r="CC225" s="123">
        <v>0.89500000000000002</v>
      </c>
      <c r="CD225" s="123">
        <v>0.105</v>
      </c>
      <c r="CE225" s="123">
        <v>0.877</v>
      </c>
      <c r="CF225" s="123">
        <v>0.123</v>
      </c>
      <c r="CG225" s="123">
        <v>0.88600000000000001</v>
      </c>
      <c r="CH225" s="123">
        <v>0.114</v>
      </c>
      <c r="CI225" s="1"/>
      <c r="CJ225" s="1"/>
      <c r="CK225" s="1"/>
      <c r="CL225" s="1"/>
      <c r="CM225" s="1"/>
      <c r="CN225" s="1"/>
      <c r="CP225" s="39"/>
      <c r="CR225" s="39"/>
      <c r="CS225" s="92"/>
      <c r="CT225" s="92"/>
    </row>
    <row r="226" spans="38:98" x14ac:dyDescent="0.25">
      <c r="AL226" s="104">
        <v>206</v>
      </c>
      <c r="AM226" s="102">
        <v>0.14871768105965</v>
      </c>
      <c r="AN226" s="102">
        <f t="shared" si="63"/>
        <v>0.85128231894035</v>
      </c>
      <c r="AO226" s="102">
        <v>0.20910303105625</v>
      </c>
      <c r="AP226" s="102">
        <f t="shared" si="64"/>
        <v>0.79089696894374995</v>
      </c>
      <c r="AQ226" s="102">
        <v>7.2276609695033106E-2</v>
      </c>
      <c r="AR226" s="102">
        <f t="shared" si="65"/>
        <v>0.92772339030496687</v>
      </c>
      <c r="AS226" s="102">
        <f t="shared" si="70"/>
        <v>0.12744341873114423</v>
      </c>
      <c r="AT226" s="107">
        <f t="shared" si="70"/>
        <v>0.87255658126885582</v>
      </c>
      <c r="AU226" s="103">
        <v>0.15305975831249199</v>
      </c>
      <c r="AV226" s="103">
        <f t="shared" si="71"/>
        <v>0.84694024168750803</v>
      </c>
      <c r="AW226" s="103">
        <v>0.205097297021608</v>
      </c>
      <c r="AX226" s="103">
        <f t="shared" si="72"/>
        <v>0.79490270297839194</v>
      </c>
      <c r="AY226" s="103">
        <v>7.8124222982546607E-2</v>
      </c>
      <c r="AZ226" s="103">
        <f t="shared" si="75"/>
        <v>0.92187577701745338</v>
      </c>
      <c r="BA226" s="103">
        <f t="shared" si="73"/>
        <v>0.13055804596381382</v>
      </c>
      <c r="BB226" s="103">
        <f t="shared" si="73"/>
        <v>0.86944195403618618</v>
      </c>
      <c r="BC226" s="102">
        <v>0.14571098601823501</v>
      </c>
      <c r="BD226" s="102">
        <f t="shared" si="62"/>
        <v>0.85428901398176493</v>
      </c>
      <c r="BE226" s="102">
        <v>0.20338843988142299</v>
      </c>
      <c r="BF226" s="102">
        <f t="shared" si="62"/>
        <v>0.79661156011857703</v>
      </c>
      <c r="BG226" s="102">
        <v>7.7297022422472605E-2</v>
      </c>
      <c r="BH226" s="102">
        <f t="shared" si="66"/>
        <v>0.92270297757752739</v>
      </c>
      <c r="BI226" s="102">
        <v>0.12750637715271754</v>
      </c>
      <c r="BJ226" s="102">
        <v>0.87249362284728238</v>
      </c>
      <c r="BK226" s="103">
        <v>0.14262874046127799</v>
      </c>
      <c r="BL226" s="103">
        <f t="shared" si="67"/>
        <v>0.85737125953872195</v>
      </c>
      <c r="BM226" s="103">
        <v>0.19916900715060401</v>
      </c>
      <c r="BN226" s="103">
        <f t="shared" si="68"/>
        <v>0.80083099284939596</v>
      </c>
      <c r="BO226" s="103">
        <v>7.43909311943E-2</v>
      </c>
      <c r="BP226" s="103">
        <f t="shared" si="69"/>
        <v>0.92560906880570004</v>
      </c>
      <c r="BQ226" s="103">
        <v>0.12424360953701311</v>
      </c>
      <c r="BR226" s="103">
        <f t="shared" si="74"/>
        <v>0.87575639046298703</v>
      </c>
      <c r="BS226" s="108">
        <v>0.69684237781941394</v>
      </c>
      <c r="BT226" s="102">
        <v>0.30315762218058601</v>
      </c>
      <c r="BU226" s="91"/>
      <c r="BV226" s="86">
        <v>206</v>
      </c>
      <c r="BW226" s="124">
        <v>0.92300000000000004</v>
      </c>
      <c r="BX226" s="124">
        <v>7.6999999999999999E-2</v>
      </c>
      <c r="BY226" s="124">
        <v>0.91600000000000004</v>
      </c>
      <c r="BZ226" s="124">
        <v>8.4000000000000005E-2</v>
      </c>
      <c r="CA226" s="124">
        <v>0.91900000000000004</v>
      </c>
      <c r="CB226" s="124">
        <v>8.1000000000000003E-2</v>
      </c>
      <c r="CC226" s="123">
        <v>0.89500000000000002</v>
      </c>
      <c r="CD226" s="123">
        <v>0.105</v>
      </c>
      <c r="CE226" s="123">
        <v>0.878</v>
      </c>
      <c r="CF226" s="123">
        <v>0.122</v>
      </c>
      <c r="CG226" s="123">
        <v>0.88600000000000001</v>
      </c>
      <c r="CH226" s="123">
        <v>0.114</v>
      </c>
      <c r="CI226" s="1"/>
      <c r="CJ226" s="1"/>
      <c r="CK226" s="1"/>
      <c r="CL226" s="1"/>
      <c r="CM226" s="1"/>
      <c r="CN226" s="1"/>
      <c r="CP226" s="39"/>
      <c r="CR226" s="39"/>
      <c r="CS226" s="92"/>
      <c r="CT226" s="92"/>
    </row>
    <row r="227" spans="38:98" x14ac:dyDescent="0.25">
      <c r="AL227" s="104">
        <v>207</v>
      </c>
      <c r="AM227" s="102">
        <v>0.14917643582096601</v>
      </c>
      <c r="AN227" s="102">
        <f t="shared" si="63"/>
        <v>0.85082356417903404</v>
      </c>
      <c r="AO227" s="102">
        <v>0.20960543223575001</v>
      </c>
      <c r="AP227" s="102">
        <f t="shared" si="64"/>
        <v>0.79039456776424999</v>
      </c>
      <c r="AQ227" s="102">
        <v>7.2623765526707199E-2</v>
      </c>
      <c r="AR227" s="102">
        <f t="shared" si="65"/>
        <v>0.92737623447329276</v>
      </c>
      <c r="AS227" s="102">
        <f t="shared" si="70"/>
        <v>0.12786087666100729</v>
      </c>
      <c r="AT227" s="107">
        <f t="shared" si="70"/>
        <v>0.87213912333899268</v>
      </c>
      <c r="AU227" s="103">
        <v>0.15355081214133601</v>
      </c>
      <c r="AV227" s="103">
        <f t="shared" si="71"/>
        <v>0.84644918785866397</v>
      </c>
      <c r="AW227" s="103">
        <v>0.205657648023718</v>
      </c>
      <c r="AX227" s="103">
        <f t="shared" si="72"/>
        <v>0.794342351976282</v>
      </c>
      <c r="AY227" s="103">
        <v>7.8510816318252796E-2</v>
      </c>
      <c r="AZ227" s="103">
        <f t="shared" si="75"/>
        <v>0.92148918368174715</v>
      </c>
      <c r="BA227" s="103">
        <f t="shared" si="73"/>
        <v>0.13101698631566558</v>
      </c>
      <c r="BB227" s="103">
        <f t="shared" si="73"/>
        <v>0.86898301368433439</v>
      </c>
      <c r="BC227" s="102">
        <v>0.146161896907574</v>
      </c>
      <c r="BD227" s="102">
        <f t="shared" si="62"/>
        <v>0.85383810309242603</v>
      </c>
      <c r="BE227" s="102">
        <v>0.20393899443194399</v>
      </c>
      <c r="BF227" s="102">
        <f t="shared" si="62"/>
        <v>0.79606100556805603</v>
      </c>
      <c r="BG227" s="102">
        <v>7.7688196407734E-2</v>
      </c>
      <c r="BH227" s="102">
        <f t="shared" si="66"/>
        <v>0.92231180359226594</v>
      </c>
      <c r="BI227" s="102">
        <v>0.1279527271082527</v>
      </c>
      <c r="BJ227" s="102">
        <v>0.87204727289174733</v>
      </c>
      <c r="BK227" s="103">
        <v>0.14306282721633901</v>
      </c>
      <c r="BL227" s="103">
        <f t="shared" si="67"/>
        <v>0.85693717278366099</v>
      </c>
      <c r="BM227" s="103">
        <v>0.19969268201978399</v>
      </c>
      <c r="BN227" s="103">
        <f t="shared" si="68"/>
        <v>0.80030731798021604</v>
      </c>
      <c r="BO227" s="103">
        <v>7.4784470027795202E-2</v>
      </c>
      <c r="BP227" s="103">
        <f t="shared" si="69"/>
        <v>0.9252155299722048</v>
      </c>
      <c r="BQ227" s="103">
        <v>0.12467964951440121</v>
      </c>
      <c r="BR227" s="103">
        <f t="shared" si="74"/>
        <v>0.87532035048559886</v>
      </c>
      <c r="BS227" s="108">
        <v>0.69810918123240295</v>
      </c>
      <c r="BT227" s="109">
        <v>0.30189081876759699</v>
      </c>
      <c r="BU227" s="91"/>
      <c r="BV227" s="86">
        <v>207</v>
      </c>
      <c r="BW227" s="124">
        <v>0.92300000000000004</v>
      </c>
      <c r="BX227" s="124">
        <v>7.6999999999999999E-2</v>
      </c>
      <c r="BY227" s="124">
        <v>0.91600000000000004</v>
      </c>
      <c r="BZ227" s="124">
        <v>8.4000000000000005E-2</v>
      </c>
      <c r="CA227" s="124">
        <v>0.91900000000000004</v>
      </c>
      <c r="CB227" s="124">
        <v>8.1000000000000003E-2</v>
      </c>
      <c r="CC227" s="123">
        <v>0.89600000000000002</v>
      </c>
      <c r="CD227" s="123">
        <v>0.104</v>
      </c>
      <c r="CE227" s="123">
        <v>0.878</v>
      </c>
      <c r="CF227" s="123">
        <v>0.122</v>
      </c>
      <c r="CG227" s="123">
        <v>0.88700000000000001</v>
      </c>
      <c r="CH227" s="123">
        <v>0.113</v>
      </c>
      <c r="CI227" s="1"/>
      <c r="CJ227" s="1"/>
      <c r="CK227" s="1"/>
      <c r="CL227" s="1"/>
      <c r="CM227" s="1"/>
      <c r="CN227" s="1"/>
      <c r="CP227" s="39"/>
      <c r="CR227" s="39"/>
      <c r="CS227" s="92"/>
      <c r="CT227" s="92"/>
    </row>
    <row r="228" spans="38:98" x14ac:dyDescent="0.25">
      <c r="AL228" s="104">
        <v>208</v>
      </c>
      <c r="AM228" s="102">
        <v>0.149636600907043</v>
      </c>
      <c r="AN228" s="102">
        <f t="shared" si="63"/>
        <v>0.850363399092957</v>
      </c>
      <c r="AO228" s="102">
        <v>0.21010391489447999</v>
      </c>
      <c r="AP228" s="102">
        <f t="shared" si="64"/>
        <v>0.78989608510552001</v>
      </c>
      <c r="AQ228" s="102">
        <v>7.2971199492162506E-2</v>
      </c>
      <c r="AR228" s="102">
        <f t="shared" si="65"/>
        <v>0.92702880050783754</v>
      </c>
      <c r="AS228" s="102">
        <f t="shared" si="70"/>
        <v>0.12827799847330848</v>
      </c>
      <c r="AT228" s="107">
        <f t="shared" si="70"/>
        <v>0.87172200152669155</v>
      </c>
      <c r="AU228" s="103">
        <v>0.15404122737820999</v>
      </c>
      <c r="AV228" s="103">
        <f t="shared" si="71"/>
        <v>0.84595877262178998</v>
      </c>
      <c r="AW228" s="103">
        <v>0.20621635565978</v>
      </c>
      <c r="AX228" s="103">
        <f t="shared" si="72"/>
        <v>0.79378364434021997</v>
      </c>
      <c r="AY228" s="103">
        <v>7.8897473261024198E-2</v>
      </c>
      <c r="AZ228" s="103">
        <f t="shared" si="75"/>
        <v>0.92110252673897586</v>
      </c>
      <c r="BA228" s="103">
        <f t="shared" si="73"/>
        <v>0.13147537998906564</v>
      </c>
      <c r="BB228" s="103">
        <f t="shared" si="73"/>
        <v>0.86852462001093433</v>
      </c>
      <c r="BC228" s="102">
        <v>0.14661249376621799</v>
      </c>
      <c r="BD228" s="102">
        <f t="shared" si="62"/>
        <v>0.85338750623378201</v>
      </c>
      <c r="BE228" s="102">
        <v>0.20448570256134399</v>
      </c>
      <c r="BF228" s="102">
        <f t="shared" si="62"/>
        <v>0.79551429743865598</v>
      </c>
      <c r="BG228" s="102">
        <v>7.8079471747815696E-2</v>
      </c>
      <c r="BH228" s="102">
        <f t="shared" si="66"/>
        <v>0.92192052825218429</v>
      </c>
      <c r="BI228" s="102">
        <v>0.1283981416606319</v>
      </c>
      <c r="BJ228" s="102">
        <v>0.8716018583393681</v>
      </c>
      <c r="BK228" s="103">
        <v>0.14349582195087701</v>
      </c>
      <c r="BL228" s="103">
        <f t="shared" si="67"/>
        <v>0.85650417804912293</v>
      </c>
      <c r="BM228" s="103">
        <v>0.20021507380175199</v>
      </c>
      <c r="BN228" s="103">
        <f t="shared" si="68"/>
        <v>0.79978492619824804</v>
      </c>
      <c r="BO228" s="103">
        <v>7.5176701417298694E-2</v>
      </c>
      <c r="BP228" s="103">
        <f t="shared" si="69"/>
        <v>0.92482329858270129</v>
      </c>
      <c r="BQ228" s="103">
        <v>0.12511445443113223</v>
      </c>
      <c r="BR228" s="103">
        <f t="shared" si="74"/>
        <v>0.87488554556886777</v>
      </c>
      <c r="BS228" s="108">
        <v>0.69936487089668198</v>
      </c>
      <c r="BT228" s="102">
        <v>0.30063512910331802</v>
      </c>
      <c r="BU228" s="91"/>
      <c r="BV228" s="86">
        <v>208</v>
      </c>
      <c r="BW228" s="124">
        <v>0.92300000000000004</v>
      </c>
      <c r="BX228" s="124">
        <v>7.6999999999999999E-2</v>
      </c>
      <c r="BY228" s="124">
        <v>0.91600000000000004</v>
      </c>
      <c r="BZ228" s="124">
        <v>8.4000000000000005E-2</v>
      </c>
      <c r="CA228" s="124">
        <v>0.92</v>
      </c>
      <c r="CB228" s="124">
        <v>0.08</v>
      </c>
      <c r="CC228" s="123">
        <v>0.89600000000000002</v>
      </c>
      <c r="CD228" s="123">
        <v>0.104</v>
      </c>
      <c r="CE228" s="123">
        <v>0.879</v>
      </c>
      <c r="CF228" s="123">
        <v>0.121</v>
      </c>
      <c r="CG228" s="123">
        <v>0.88700000000000001</v>
      </c>
      <c r="CH228" s="123">
        <v>0.113</v>
      </c>
      <c r="CI228" s="1"/>
      <c r="CJ228" s="1"/>
      <c r="CK228" s="1"/>
      <c r="CL228" s="1"/>
      <c r="CM228" s="1"/>
      <c r="CN228" s="1"/>
      <c r="CP228" s="39"/>
      <c r="CR228" s="39"/>
      <c r="CS228" s="92"/>
      <c r="CT228" s="92"/>
    </row>
    <row r="229" spans="38:98" x14ac:dyDescent="0.25">
      <c r="AL229" s="104">
        <v>209</v>
      </c>
      <c r="AM229" s="102">
        <v>0.15009808291273199</v>
      </c>
      <c r="AN229" s="102">
        <f t="shared" si="63"/>
        <v>0.84990191708726803</v>
      </c>
      <c r="AO229" s="102">
        <v>0.210598592158211</v>
      </c>
      <c r="AP229" s="102">
        <f t="shared" si="64"/>
        <v>0.78940140784178903</v>
      </c>
      <c r="AQ229" s="102">
        <v>7.3318902939870298E-2</v>
      </c>
      <c r="AR229" s="102">
        <f t="shared" si="65"/>
        <v>0.92668109706012969</v>
      </c>
      <c r="AS229" s="102">
        <f t="shared" si="70"/>
        <v>0.12869477725167577</v>
      </c>
      <c r="AT229" s="107">
        <f t="shared" si="70"/>
        <v>0.87130522274832423</v>
      </c>
      <c r="AU229" s="103">
        <v>0.154531004467899</v>
      </c>
      <c r="AV229" s="103">
        <f t="shared" si="71"/>
        <v>0.84546899553210098</v>
      </c>
      <c r="AW229" s="103">
        <v>0.20677343207840099</v>
      </c>
      <c r="AX229" s="103">
        <f t="shared" si="72"/>
        <v>0.79322656792159907</v>
      </c>
      <c r="AY229" s="103">
        <v>7.9284193841275705E-2</v>
      </c>
      <c r="AZ229" s="103">
        <f t="shared" si="75"/>
        <v>0.92071580615872428</v>
      </c>
      <c r="BA229" s="103">
        <f t="shared" si="73"/>
        <v>0.13193322993006773</v>
      </c>
      <c r="BB229" s="103">
        <f t="shared" si="73"/>
        <v>0.86806677006993227</v>
      </c>
      <c r="BC229" s="102">
        <v>0.14706275741626501</v>
      </c>
      <c r="BD229" s="102">
        <f t="shared" ref="BD229:BF292" si="76">1-BC229</f>
        <v>0.85293724258373493</v>
      </c>
      <c r="BE229" s="102">
        <v>0.20502864172917201</v>
      </c>
      <c r="BF229" s="102">
        <f t="shared" si="76"/>
        <v>0.79497135827082799</v>
      </c>
      <c r="BG229" s="102">
        <v>7.84708463517515E-2</v>
      </c>
      <c r="BH229" s="102">
        <f t="shared" si="66"/>
        <v>0.9215291536482485</v>
      </c>
      <c r="BI229" s="102">
        <v>0.12884263171855742</v>
      </c>
      <c r="BJ229" s="102">
        <v>0.87115736828144263</v>
      </c>
      <c r="BK229" s="103">
        <v>0.143927747655962</v>
      </c>
      <c r="BL229" s="103">
        <f t="shared" si="67"/>
        <v>0.85607225234403805</v>
      </c>
      <c r="BM229" s="103">
        <v>0.200736182730508</v>
      </c>
      <c r="BN229" s="103">
        <f t="shared" si="68"/>
        <v>0.79926381726949203</v>
      </c>
      <c r="BO229" s="103">
        <v>7.5567665396195305E-2</v>
      </c>
      <c r="BP229" s="103">
        <f t="shared" si="69"/>
        <v>0.9244323346038047</v>
      </c>
      <c r="BQ229" s="103">
        <v>0.1255480498836149</v>
      </c>
      <c r="BR229" s="103">
        <f t="shared" si="74"/>
        <v>0.8744519501163851</v>
      </c>
      <c r="BS229" s="108">
        <v>0.70060959268043899</v>
      </c>
      <c r="BT229" s="102">
        <v>0.29939040731956101</v>
      </c>
      <c r="BU229" s="91"/>
      <c r="BV229" s="86">
        <v>209</v>
      </c>
      <c r="BW229" s="124">
        <v>0.92400000000000004</v>
      </c>
      <c r="BX229" s="124">
        <v>7.5999999999999998E-2</v>
      </c>
      <c r="BY229" s="124">
        <v>0.91700000000000004</v>
      </c>
      <c r="BZ229" s="124">
        <v>8.3000000000000004E-2</v>
      </c>
      <c r="CA229" s="124">
        <v>0.92</v>
      </c>
      <c r="CB229" s="124">
        <v>0.08</v>
      </c>
      <c r="CC229" s="123">
        <v>0.89700000000000002</v>
      </c>
      <c r="CD229" s="123">
        <v>0.10299999999999999</v>
      </c>
      <c r="CE229" s="123">
        <v>0.879</v>
      </c>
      <c r="CF229" s="123">
        <v>0.121</v>
      </c>
      <c r="CG229" s="123">
        <v>0.88800000000000001</v>
      </c>
      <c r="CH229" s="123">
        <v>0.112</v>
      </c>
      <c r="CI229" s="1"/>
      <c r="CJ229" s="1"/>
      <c r="CK229" s="1"/>
      <c r="CL229" s="1"/>
      <c r="CM229" s="1"/>
      <c r="CN229" s="1"/>
      <c r="CP229" s="39"/>
      <c r="CR229" s="39"/>
      <c r="CS229" s="92"/>
      <c r="CT229" s="92"/>
    </row>
    <row r="230" spans="38:98" x14ac:dyDescent="0.25">
      <c r="AL230" s="104">
        <v>210</v>
      </c>
      <c r="AM230" s="102">
        <v>0.15056078843288501</v>
      </c>
      <c r="AN230" s="102">
        <f t="shared" si="63"/>
        <v>0.84943921156711499</v>
      </c>
      <c r="AO230" s="102">
        <v>0.21108957715271101</v>
      </c>
      <c r="AP230" s="102">
        <f t="shared" si="64"/>
        <v>0.78891042284728896</v>
      </c>
      <c r="AQ230" s="102">
        <v>7.3666867218302096E-2</v>
      </c>
      <c r="AR230" s="102">
        <f t="shared" si="65"/>
        <v>0.92633313278169793</v>
      </c>
      <c r="AS230" s="102">
        <f t="shared" si="70"/>
        <v>0.12911120607973686</v>
      </c>
      <c r="AT230" s="107">
        <f t="shared" si="70"/>
        <v>0.87088879392026319</v>
      </c>
      <c r="AU230" s="103">
        <v>0.15502014385519</v>
      </c>
      <c r="AV230" s="103">
        <f t="shared" si="71"/>
        <v>0.84497985614480997</v>
      </c>
      <c r="AW230" s="103">
        <v>0.207328889428186</v>
      </c>
      <c r="AX230" s="103">
        <f t="shared" si="72"/>
        <v>0.79267111057181405</v>
      </c>
      <c r="AY230" s="103">
        <v>7.9670978089422403E-2</v>
      </c>
      <c r="AZ230" s="103">
        <f t="shared" si="75"/>
        <v>0.92032902191057764</v>
      </c>
      <c r="BA230" s="103">
        <f t="shared" si="73"/>
        <v>0.13239053908472598</v>
      </c>
      <c r="BB230" s="103">
        <f t="shared" si="73"/>
        <v>0.86760946091527402</v>
      </c>
      <c r="BC230" s="102">
        <v>0.14751266867981599</v>
      </c>
      <c r="BD230" s="102">
        <f t="shared" si="76"/>
        <v>0.85248733132018395</v>
      </c>
      <c r="BE230" s="102">
        <v>0.205567889394979</v>
      </c>
      <c r="BF230" s="102">
        <f t="shared" si="76"/>
        <v>0.79443211060502095</v>
      </c>
      <c r="BG230" s="102">
        <v>7.8862318128574999E-2</v>
      </c>
      <c r="BH230" s="102">
        <f t="shared" si="66"/>
        <v>0.92113768187142497</v>
      </c>
      <c r="BI230" s="102">
        <v>0.12928620819073264</v>
      </c>
      <c r="BJ230" s="102">
        <v>0.87071379180926733</v>
      </c>
      <c r="BK230" s="103">
        <v>0.144358627322663</v>
      </c>
      <c r="BL230" s="103">
        <f t="shared" si="67"/>
        <v>0.85564137267733698</v>
      </c>
      <c r="BM230" s="103">
        <v>0.201256009040053</v>
      </c>
      <c r="BN230" s="103">
        <f t="shared" si="68"/>
        <v>0.79874399095994697</v>
      </c>
      <c r="BO230" s="103">
        <v>7.5957401997869795E-2</v>
      </c>
      <c r="BP230" s="103">
        <f t="shared" si="69"/>
        <v>0.92404259800213018</v>
      </c>
      <c r="BQ230" s="103">
        <v>0.12598046146825781</v>
      </c>
      <c r="BR230" s="103">
        <f t="shared" si="74"/>
        <v>0.87401953853174219</v>
      </c>
      <c r="BS230" s="108">
        <v>0.70184349245186195</v>
      </c>
      <c r="BT230" s="102">
        <v>0.29815650754813799</v>
      </c>
      <c r="BU230" s="91"/>
      <c r="BV230" s="86">
        <v>210</v>
      </c>
      <c r="BW230" s="124">
        <v>0.92400000000000004</v>
      </c>
      <c r="BX230" s="124">
        <v>7.5999999999999998E-2</v>
      </c>
      <c r="BY230" s="124">
        <v>0.91700000000000004</v>
      </c>
      <c r="BZ230" s="124">
        <v>8.3000000000000004E-2</v>
      </c>
      <c r="CA230" s="124">
        <v>0.92</v>
      </c>
      <c r="CB230" s="124">
        <v>7.9000000000000001E-2</v>
      </c>
      <c r="CC230" s="123">
        <v>0.89700000000000002</v>
      </c>
      <c r="CD230" s="123">
        <v>0.10299999999999999</v>
      </c>
      <c r="CE230" s="123">
        <v>0.88</v>
      </c>
      <c r="CF230" s="123">
        <v>0.12</v>
      </c>
      <c r="CG230" s="123">
        <v>0.88800000000000001</v>
      </c>
      <c r="CH230" s="123">
        <v>0.112</v>
      </c>
      <c r="CI230" s="1"/>
      <c r="CJ230" s="1"/>
      <c r="CK230" s="1"/>
      <c r="CL230" s="1"/>
      <c r="CM230" s="1"/>
      <c r="CN230" s="1"/>
      <c r="CP230" s="39"/>
      <c r="CR230" s="39"/>
      <c r="CS230" s="92"/>
      <c r="CT230" s="92"/>
    </row>
    <row r="231" spans="38:98" x14ac:dyDescent="0.25">
      <c r="AL231" s="104">
        <v>211</v>
      </c>
      <c r="AM231" s="102">
        <v>0.15102462406235501</v>
      </c>
      <c r="AN231" s="102">
        <f t="shared" si="63"/>
        <v>0.84897537593764505</v>
      </c>
      <c r="AO231" s="102">
        <v>0.211576983003751</v>
      </c>
      <c r="AP231" s="102">
        <f t="shared" si="64"/>
        <v>0.78842301699624895</v>
      </c>
      <c r="AQ231" s="102">
        <v>7.40150836759291E-2</v>
      </c>
      <c r="AR231" s="102">
        <f t="shared" si="65"/>
        <v>0.92598491632407087</v>
      </c>
      <c r="AS231" s="102">
        <f t="shared" si="70"/>
        <v>0.12952727804112016</v>
      </c>
      <c r="AT231" s="107">
        <f t="shared" si="70"/>
        <v>0.87047272195887992</v>
      </c>
      <c r="AU231" s="103">
        <v>0.15550864598486999</v>
      </c>
      <c r="AV231" s="103">
        <f t="shared" si="71"/>
        <v>0.84449135401512998</v>
      </c>
      <c r="AW231" s="103">
        <v>0.207882739857742</v>
      </c>
      <c r="AX231" s="103">
        <f t="shared" si="72"/>
        <v>0.79211726014225803</v>
      </c>
      <c r="AY231" s="103">
        <v>8.0057826035879104E-2</v>
      </c>
      <c r="AZ231" s="103">
        <f t="shared" si="75"/>
        <v>0.91994217396412092</v>
      </c>
      <c r="BA231" s="103">
        <f t="shared" si="73"/>
        <v>0.13284731039909475</v>
      </c>
      <c r="BB231" s="103">
        <f t="shared" si="73"/>
        <v>0.86715268960090519</v>
      </c>
      <c r="BC231" s="102">
        <v>0.14796220837897001</v>
      </c>
      <c r="BD231" s="102">
        <f t="shared" si="76"/>
        <v>0.85203779162102999</v>
      </c>
      <c r="BE231" s="102">
        <v>0.206103523018314</v>
      </c>
      <c r="BF231" s="102">
        <f t="shared" si="76"/>
        <v>0.79389647698168597</v>
      </c>
      <c r="BG231" s="102">
        <v>7.9253884987319903E-2</v>
      </c>
      <c r="BH231" s="102">
        <f t="shared" si="66"/>
        <v>0.92074611501268011</v>
      </c>
      <c r="BI231" s="102">
        <v>0.12972888198586008</v>
      </c>
      <c r="BJ231" s="102">
        <v>0.87027111801413992</v>
      </c>
      <c r="BK231" s="103">
        <v>0.14478848394204999</v>
      </c>
      <c r="BL231" s="103">
        <f t="shared" si="67"/>
        <v>0.85521151605794998</v>
      </c>
      <c r="BM231" s="103">
        <v>0.20177455296438901</v>
      </c>
      <c r="BN231" s="103">
        <f t="shared" si="68"/>
        <v>0.79822544703561094</v>
      </c>
      <c r="BO231" s="103">
        <v>7.6345951255707006E-2</v>
      </c>
      <c r="BP231" s="103">
        <f t="shared" si="69"/>
        <v>0.92365404874429302</v>
      </c>
      <c r="BQ231" s="103">
        <v>0.1264117147814702</v>
      </c>
      <c r="BR231" s="103">
        <f t="shared" si="74"/>
        <v>0.87358828521852983</v>
      </c>
      <c r="BS231" s="108">
        <v>0.70306671607914106</v>
      </c>
      <c r="BT231" s="102">
        <v>0.29693328392085899</v>
      </c>
      <c r="BU231" s="91"/>
      <c r="BV231" s="86">
        <v>211</v>
      </c>
      <c r="BW231" s="124">
        <v>0.92500000000000004</v>
      </c>
      <c r="BX231" s="124">
        <v>7.4999999999999997E-2</v>
      </c>
      <c r="BY231" s="124">
        <v>0.91700000000000004</v>
      </c>
      <c r="BZ231" s="124">
        <v>8.3000000000000004E-2</v>
      </c>
      <c r="CA231" s="124">
        <v>0.92100000000000004</v>
      </c>
      <c r="CB231" s="124">
        <v>7.9000000000000001E-2</v>
      </c>
      <c r="CC231" s="123">
        <v>0.89800000000000002</v>
      </c>
      <c r="CD231" s="123">
        <v>0.10199999999999999</v>
      </c>
      <c r="CE231" s="123">
        <v>0.88100000000000001</v>
      </c>
      <c r="CF231" s="123">
        <v>0.11899999999999999</v>
      </c>
      <c r="CG231" s="123">
        <v>0.88900000000000001</v>
      </c>
      <c r="CH231" s="123">
        <v>0.111</v>
      </c>
      <c r="CI231" s="1"/>
      <c r="CJ231" s="1"/>
      <c r="CK231" s="1"/>
      <c r="CL231" s="1"/>
      <c r="CM231" s="1"/>
      <c r="CN231" s="1"/>
      <c r="CP231" s="39"/>
      <c r="CR231" s="39"/>
      <c r="CS231" s="92"/>
      <c r="CT231" s="92"/>
    </row>
    <row r="232" spans="38:98" x14ac:dyDescent="0.25">
      <c r="AL232" s="104">
        <v>212</v>
      </c>
      <c r="AM232" s="102">
        <v>0.15148949639599199</v>
      </c>
      <c r="AN232" s="102">
        <f t="shared" si="63"/>
        <v>0.84851050360400804</v>
      </c>
      <c r="AO232" s="102">
        <v>0.21206092283710001</v>
      </c>
      <c r="AP232" s="102">
        <f t="shared" si="64"/>
        <v>0.78793907716290001</v>
      </c>
      <c r="AQ232" s="102">
        <v>7.4363543661222706E-2</v>
      </c>
      <c r="AR232" s="102">
        <f t="shared" si="65"/>
        <v>0.92563645633877734</v>
      </c>
      <c r="AS232" s="102">
        <f t="shared" si="70"/>
        <v>0.12994298621945299</v>
      </c>
      <c r="AT232" s="107">
        <f t="shared" si="70"/>
        <v>0.87005701378054701</v>
      </c>
      <c r="AU232" s="103">
        <v>0.15599651130172601</v>
      </c>
      <c r="AV232" s="103">
        <f t="shared" si="71"/>
        <v>0.84400348869827402</v>
      </c>
      <c r="AW232" s="103">
        <v>0.20843499551567499</v>
      </c>
      <c r="AX232" s="103">
        <f t="shared" si="72"/>
        <v>0.79156500448432499</v>
      </c>
      <c r="AY232" s="103">
        <v>8.0444737711060907E-2</v>
      </c>
      <c r="AZ232" s="103">
        <f t="shared" si="75"/>
        <v>0.91955526228893913</v>
      </c>
      <c r="BA232" s="103">
        <f t="shared" si="73"/>
        <v>0.13330354681922835</v>
      </c>
      <c r="BB232" s="103">
        <f t="shared" si="73"/>
        <v>0.86669645318077171</v>
      </c>
      <c r="BC232" s="102">
        <v>0.148411357335827</v>
      </c>
      <c r="BD232" s="102">
        <f t="shared" si="76"/>
        <v>0.851588642664173</v>
      </c>
      <c r="BE232" s="102">
        <v>0.20663562005872599</v>
      </c>
      <c r="BF232" s="102">
        <f t="shared" si="76"/>
        <v>0.79336437994127396</v>
      </c>
      <c r="BG232" s="102">
        <v>7.9645544837019799E-2</v>
      </c>
      <c r="BH232" s="102">
        <f t="shared" si="66"/>
        <v>0.9203544551629802</v>
      </c>
      <c r="BI232" s="102">
        <v>0.13017066401264246</v>
      </c>
      <c r="BJ232" s="102">
        <v>0.86982933598735757</v>
      </c>
      <c r="BK232" s="103">
        <v>0.145217340505194</v>
      </c>
      <c r="BL232" s="103">
        <f t="shared" si="67"/>
        <v>0.85478265949480603</v>
      </c>
      <c r="BM232" s="103">
        <v>0.20229181473751501</v>
      </c>
      <c r="BN232" s="103">
        <f t="shared" si="68"/>
        <v>0.79770818526248499</v>
      </c>
      <c r="BO232" s="103">
        <v>7.6733353203091603E-2</v>
      </c>
      <c r="BP232" s="103">
        <f t="shared" si="69"/>
        <v>0.9232666467969084</v>
      </c>
      <c r="BQ232" s="103">
        <v>0.12684183541966074</v>
      </c>
      <c r="BR232" s="103">
        <f t="shared" si="74"/>
        <v>0.87315816458033935</v>
      </c>
      <c r="BS232" s="108">
        <v>0.70427940943046297</v>
      </c>
      <c r="BT232" s="102">
        <v>0.29572059056953698</v>
      </c>
      <c r="BU232" s="91"/>
      <c r="BV232" s="86">
        <v>212</v>
      </c>
      <c r="BW232" s="124">
        <v>0.92500000000000004</v>
      </c>
      <c r="BX232" s="124">
        <v>7.4999999999999997E-2</v>
      </c>
      <c r="BY232" s="124">
        <v>0.91800000000000004</v>
      </c>
      <c r="BZ232" s="124">
        <v>8.2000000000000003E-2</v>
      </c>
      <c r="CA232" s="124">
        <v>0.92100000000000004</v>
      </c>
      <c r="CB232" s="124">
        <v>7.9000000000000001E-2</v>
      </c>
      <c r="CC232" s="123">
        <v>0.89800000000000002</v>
      </c>
      <c r="CD232" s="123">
        <v>0.10199999999999999</v>
      </c>
      <c r="CE232" s="123">
        <v>0.88100000000000001</v>
      </c>
      <c r="CF232" s="123">
        <v>0.11899999999999999</v>
      </c>
      <c r="CG232" s="123">
        <v>0.88900000000000001</v>
      </c>
      <c r="CH232" s="123">
        <v>0.111</v>
      </c>
      <c r="CI232" s="1"/>
      <c r="CJ232" s="1"/>
      <c r="CK232" s="1"/>
      <c r="CL232" s="1"/>
      <c r="CM232" s="1"/>
      <c r="CN232" s="1"/>
      <c r="CP232" s="39"/>
      <c r="CR232" s="39"/>
      <c r="CS232" s="92"/>
      <c r="CT232" s="92"/>
    </row>
    <row r="233" spans="38:98" x14ac:dyDescent="0.25">
      <c r="AL233" s="104">
        <v>213</v>
      </c>
      <c r="AM233" s="102">
        <v>0.15195531202865001</v>
      </c>
      <c r="AN233" s="102">
        <f t="shared" si="63"/>
        <v>0.84804468797135002</v>
      </c>
      <c r="AO233" s="102">
        <v>0.21254150977852901</v>
      </c>
      <c r="AP233" s="102">
        <f t="shared" si="64"/>
        <v>0.78745849022147096</v>
      </c>
      <c r="AQ233" s="102">
        <v>7.4712238522654198E-2</v>
      </c>
      <c r="AR233" s="102">
        <f t="shared" si="65"/>
        <v>0.92528776147734582</v>
      </c>
      <c r="AS233" s="102">
        <f t="shared" si="70"/>
        <v>0.13035832369836411</v>
      </c>
      <c r="AT233" s="107">
        <f t="shared" si="70"/>
        <v>0.86964167630163591</v>
      </c>
      <c r="AU233" s="103">
        <v>0.15648374025054301</v>
      </c>
      <c r="AV233" s="103">
        <f t="shared" si="71"/>
        <v>0.84351625974945699</v>
      </c>
      <c r="AW233" s="103">
        <v>0.208985668550592</v>
      </c>
      <c r="AX233" s="103">
        <f t="shared" si="72"/>
        <v>0.79101433144940803</v>
      </c>
      <c r="AY233" s="103">
        <v>8.0831713145382594E-2</v>
      </c>
      <c r="AZ233" s="103">
        <f t="shared" si="75"/>
        <v>0.91916828685461738</v>
      </c>
      <c r="BA233" s="103">
        <f t="shared" si="73"/>
        <v>0.13375925129118049</v>
      </c>
      <c r="BB233" s="103">
        <f t="shared" si="73"/>
        <v>0.86624074870881951</v>
      </c>
      <c r="BC233" s="102">
        <v>0.14886009637248701</v>
      </c>
      <c r="BD233" s="102">
        <f t="shared" si="76"/>
        <v>0.85113990362751302</v>
      </c>
      <c r="BE233" s="102">
        <v>0.20716425797576599</v>
      </c>
      <c r="BF233" s="102">
        <f t="shared" si="76"/>
        <v>0.79283574202423401</v>
      </c>
      <c r="BG233" s="102">
        <v>8.0037295586708398E-2</v>
      </c>
      <c r="BH233" s="102">
        <f t="shared" si="66"/>
        <v>0.91996270441329164</v>
      </c>
      <c r="BI233" s="102">
        <v>0.13061156517978301</v>
      </c>
      <c r="BJ233" s="102">
        <v>0.86938843482021699</v>
      </c>
      <c r="BK233" s="103">
        <v>0.14564522000316499</v>
      </c>
      <c r="BL233" s="103">
        <f t="shared" si="67"/>
        <v>0.85435477999683496</v>
      </c>
      <c r="BM233" s="103">
        <v>0.20280779459343401</v>
      </c>
      <c r="BN233" s="103">
        <f t="shared" si="68"/>
        <v>0.79719220540656599</v>
      </c>
      <c r="BO233" s="103">
        <v>7.7119647873408498E-2</v>
      </c>
      <c r="BP233" s="103">
        <f t="shared" si="69"/>
        <v>0.92288035212659147</v>
      </c>
      <c r="BQ233" s="103">
        <v>0.12727084897923888</v>
      </c>
      <c r="BR233" s="103">
        <f t="shared" si="74"/>
        <v>0.8727291510207611</v>
      </c>
      <c r="BS233" s="108">
        <v>0.70548171837401696</v>
      </c>
      <c r="BT233" s="102">
        <v>0.29451828162598298</v>
      </c>
      <c r="BU233" s="91"/>
      <c r="BV233" s="86">
        <v>213</v>
      </c>
      <c r="BW233" s="124">
        <v>0.92500000000000004</v>
      </c>
      <c r="BX233" s="124">
        <v>7.4999999999999997E-2</v>
      </c>
      <c r="BY233" s="124">
        <v>0.91800000000000004</v>
      </c>
      <c r="BZ233" s="124">
        <v>8.2000000000000003E-2</v>
      </c>
      <c r="CA233" s="124">
        <v>0.92200000000000004</v>
      </c>
      <c r="CB233" s="124">
        <v>7.8E-2</v>
      </c>
      <c r="CC233" s="123">
        <v>0.89900000000000002</v>
      </c>
      <c r="CD233" s="123">
        <v>0.10100000000000001</v>
      </c>
      <c r="CE233" s="123">
        <v>0.88200000000000001</v>
      </c>
      <c r="CF233" s="123">
        <v>0.11799999999999999</v>
      </c>
      <c r="CG233" s="123">
        <v>0.89</v>
      </c>
      <c r="CH233" s="123">
        <v>0.11</v>
      </c>
      <c r="CI233" s="1"/>
      <c r="CJ233" s="1"/>
      <c r="CK233" s="1"/>
      <c r="CL233" s="1"/>
      <c r="CM233" s="1"/>
      <c r="CN233" s="1"/>
      <c r="CP233" s="39"/>
      <c r="CR233" s="39"/>
      <c r="CS233" s="92"/>
      <c r="CT233" s="92"/>
    </row>
    <row r="234" spans="38:98" x14ac:dyDescent="0.25">
      <c r="AL234" s="104">
        <v>214</v>
      </c>
      <c r="AM234" s="102">
        <v>0.15242197755518</v>
      </c>
      <c r="AN234" s="102">
        <f t="shared" si="63"/>
        <v>0.84757802244481995</v>
      </c>
      <c r="AO234" s="102">
        <v>0.21301885695380501</v>
      </c>
      <c r="AP234" s="102">
        <f t="shared" si="64"/>
        <v>0.78698114304619504</v>
      </c>
      <c r="AQ234" s="102">
        <v>7.5061159608694902E-2</v>
      </c>
      <c r="AR234" s="102">
        <f t="shared" si="65"/>
        <v>0.92493884039130514</v>
      </c>
      <c r="AS234" s="102">
        <f t="shared" si="70"/>
        <v>0.1307732835614806</v>
      </c>
      <c r="AT234" s="107">
        <f t="shared" si="70"/>
        <v>0.86922671643851945</v>
      </c>
      <c r="AU234" s="103">
        <v>0.15697033327610799</v>
      </c>
      <c r="AV234" s="103">
        <f t="shared" si="71"/>
        <v>0.84302966672389201</v>
      </c>
      <c r="AW234" s="103">
        <v>0.209534771111097</v>
      </c>
      <c r="AX234" s="103">
        <f t="shared" si="72"/>
        <v>0.79046522888890303</v>
      </c>
      <c r="AY234" s="103">
        <v>8.1218752369259406E-2</v>
      </c>
      <c r="AZ234" s="103">
        <f t="shared" si="75"/>
        <v>0.91878124763074065</v>
      </c>
      <c r="BA234" s="103">
        <f t="shared" si="73"/>
        <v>0.13421442676100512</v>
      </c>
      <c r="BB234" s="103">
        <f t="shared" si="73"/>
        <v>0.86578557323899497</v>
      </c>
      <c r="BC234" s="102">
        <v>0.14930840631105</v>
      </c>
      <c r="BD234" s="102">
        <f t="shared" si="76"/>
        <v>0.85069159368894998</v>
      </c>
      <c r="BE234" s="102">
        <v>0.20768951422898299</v>
      </c>
      <c r="BF234" s="102">
        <f t="shared" si="76"/>
        <v>0.79231048577101704</v>
      </c>
      <c r="BG234" s="102">
        <v>8.04291351454193E-2</v>
      </c>
      <c r="BH234" s="102">
        <f t="shared" si="66"/>
        <v>0.91957086485458073</v>
      </c>
      <c r="BI234" s="102">
        <v>0.13105159639598446</v>
      </c>
      <c r="BJ234" s="102">
        <v>0.8689484036040156</v>
      </c>
      <c r="BK234" s="103">
        <v>0.14607214542703301</v>
      </c>
      <c r="BL234" s="103">
        <f t="shared" si="67"/>
        <v>0.85392785457296694</v>
      </c>
      <c r="BM234" s="103">
        <v>0.203322492766146</v>
      </c>
      <c r="BN234" s="103">
        <f t="shared" si="68"/>
        <v>0.796677507233854</v>
      </c>
      <c r="BO234" s="103">
        <v>7.7504875300042297E-2</v>
      </c>
      <c r="BP234" s="103">
        <f t="shared" si="69"/>
        <v>0.92249512469995776</v>
      </c>
      <c r="BQ234" s="103">
        <v>0.12769878105661325</v>
      </c>
      <c r="BR234" s="103">
        <f t="shared" si="74"/>
        <v>0.87230121894338675</v>
      </c>
      <c r="BS234" s="108">
        <v>0.70667378877799192</v>
      </c>
      <c r="BT234" s="102">
        <v>0.29332621122200803</v>
      </c>
      <c r="BU234" s="91"/>
      <c r="BV234" s="86">
        <v>214</v>
      </c>
      <c r="BW234" s="124">
        <v>0.92600000000000005</v>
      </c>
      <c r="BX234" s="124">
        <v>7.3999999999999996E-2</v>
      </c>
      <c r="BY234" s="124">
        <v>0.91800000000000004</v>
      </c>
      <c r="BZ234" s="124">
        <v>8.2000000000000003E-2</v>
      </c>
      <c r="CA234" s="124">
        <v>0.92200000000000004</v>
      </c>
      <c r="CB234" s="124">
        <v>7.8E-2</v>
      </c>
      <c r="CC234" s="123">
        <v>0.89900000000000002</v>
      </c>
      <c r="CD234" s="123">
        <v>0.10100000000000001</v>
      </c>
      <c r="CE234" s="123">
        <v>0.88200000000000001</v>
      </c>
      <c r="CF234" s="123">
        <v>0.11799999999999999</v>
      </c>
      <c r="CG234" s="123">
        <v>0.89</v>
      </c>
      <c r="CH234" s="123">
        <v>0.11</v>
      </c>
      <c r="CI234" s="1"/>
      <c r="CJ234" s="1"/>
      <c r="CK234" s="1"/>
      <c r="CL234" s="1"/>
      <c r="CM234" s="1"/>
      <c r="CN234" s="1"/>
      <c r="CP234" s="39"/>
      <c r="CR234" s="39"/>
      <c r="CS234" s="92"/>
      <c r="CT234" s="92"/>
    </row>
    <row r="235" spans="38:98" x14ac:dyDescent="0.25">
      <c r="AL235" s="104">
        <v>215</v>
      </c>
      <c r="AM235" s="102">
        <v>0.15288939957043299</v>
      </c>
      <c r="AN235" s="102">
        <f t="shared" si="63"/>
        <v>0.84711060042956698</v>
      </c>
      <c r="AO235" s="102">
        <v>0.2134930774887</v>
      </c>
      <c r="AP235" s="102">
        <f t="shared" si="64"/>
        <v>0.78650692251129994</v>
      </c>
      <c r="AQ235" s="102">
        <v>7.5410298267816103E-2</v>
      </c>
      <c r="AR235" s="102">
        <f t="shared" si="65"/>
        <v>0.92458970173218391</v>
      </c>
      <c r="AS235" s="102">
        <f t="shared" si="70"/>
        <v>0.13118785889243065</v>
      </c>
      <c r="AT235" s="107">
        <f t="shared" si="70"/>
        <v>0.86881214110756932</v>
      </c>
      <c r="AU235" s="103">
        <v>0.157456290823209</v>
      </c>
      <c r="AV235" s="103">
        <f t="shared" si="71"/>
        <v>0.842543709176791</v>
      </c>
      <c r="AW235" s="103">
        <v>0.21008231534579899</v>
      </c>
      <c r="AX235" s="103">
        <f t="shared" si="72"/>
        <v>0.78991768465420098</v>
      </c>
      <c r="AY235" s="103">
        <v>8.1605855413106193E-2</v>
      </c>
      <c r="AZ235" s="103">
        <f t="shared" si="75"/>
        <v>0.91839414458689383</v>
      </c>
      <c r="BA235" s="103">
        <f t="shared" si="73"/>
        <v>0.13466907617475743</v>
      </c>
      <c r="BB235" s="103">
        <f t="shared" si="73"/>
        <v>0.86533092382524257</v>
      </c>
      <c r="BC235" s="102">
        <v>0.14975626797361499</v>
      </c>
      <c r="BD235" s="102">
        <f t="shared" si="76"/>
        <v>0.85024373202638504</v>
      </c>
      <c r="BE235" s="102">
        <v>0.208211466277926</v>
      </c>
      <c r="BF235" s="102">
        <f t="shared" si="76"/>
        <v>0.79178853372207403</v>
      </c>
      <c r="BG235" s="102">
        <v>8.0821061422186202E-2</v>
      </c>
      <c r="BH235" s="102">
        <f t="shared" si="66"/>
        <v>0.91917893857781374</v>
      </c>
      <c r="BI235" s="102">
        <v>0.13149076856994929</v>
      </c>
      <c r="BJ235" s="102">
        <v>0.86850923143005065</v>
      </c>
      <c r="BK235" s="103">
        <v>0.14649813976786699</v>
      </c>
      <c r="BL235" s="103">
        <f t="shared" si="67"/>
        <v>0.85350186023213304</v>
      </c>
      <c r="BM235" s="103">
        <v>0.203835909489652</v>
      </c>
      <c r="BN235" s="103">
        <f t="shared" si="68"/>
        <v>0.79616409051034798</v>
      </c>
      <c r="BO235" s="103">
        <v>7.7889075516377998E-2</v>
      </c>
      <c r="BP235" s="103">
        <f t="shared" si="69"/>
        <v>0.92211092448362197</v>
      </c>
      <c r="BQ235" s="103">
        <v>0.12812565724819261</v>
      </c>
      <c r="BR235" s="103">
        <f t="shared" si="74"/>
        <v>0.87187434275180742</v>
      </c>
      <c r="BS235" s="108">
        <v>0.70785576651057602</v>
      </c>
      <c r="BT235" s="102">
        <v>0.29214423348942398</v>
      </c>
      <c r="BU235" s="91"/>
      <c r="BV235" s="86">
        <v>215</v>
      </c>
      <c r="BW235" s="124">
        <v>0.92600000000000005</v>
      </c>
      <c r="BX235" s="124">
        <v>7.3999999999999996E-2</v>
      </c>
      <c r="BY235" s="124">
        <v>0.91900000000000004</v>
      </c>
      <c r="BZ235" s="124">
        <v>8.1000000000000003E-2</v>
      </c>
      <c r="CA235" s="124">
        <v>0.92200000000000004</v>
      </c>
      <c r="CB235" s="124">
        <v>7.8E-2</v>
      </c>
      <c r="CC235" s="123">
        <v>0.89900000000000002</v>
      </c>
      <c r="CD235" s="123">
        <v>0.10100000000000001</v>
      </c>
      <c r="CE235" s="123">
        <v>0.88300000000000001</v>
      </c>
      <c r="CF235" s="123">
        <v>0.11700000000000001</v>
      </c>
      <c r="CG235" s="123">
        <v>0.89100000000000001</v>
      </c>
      <c r="CH235" s="123">
        <v>0.109</v>
      </c>
      <c r="CI235" s="1"/>
      <c r="CJ235" s="1"/>
      <c r="CK235" s="1"/>
      <c r="CL235" s="1"/>
      <c r="CM235" s="1"/>
      <c r="CN235" s="1"/>
      <c r="CP235" s="39"/>
      <c r="CR235" s="39"/>
      <c r="CS235" s="92"/>
      <c r="CT235" s="92"/>
    </row>
    <row r="236" spans="38:98" x14ac:dyDescent="0.25">
      <c r="AL236" s="104">
        <v>216</v>
      </c>
      <c r="AM236" s="102">
        <v>0.15335748466926299</v>
      </c>
      <c r="AN236" s="102">
        <f t="shared" si="63"/>
        <v>0.84664251533073698</v>
      </c>
      <c r="AO236" s="102">
        <v>0.213964284508983</v>
      </c>
      <c r="AP236" s="102">
        <f t="shared" si="64"/>
        <v>0.78603571549101703</v>
      </c>
      <c r="AQ236" s="102">
        <v>7.5759645848489099E-2</v>
      </c>
      <c r="AR236" s="102">
        <f t="shared" si="65"/>
        <v>0.92424035415151096</v>
      </c>
      <c r="AS236" s="102">
        <f t="shared" si="70"/>
        <v>0.13160204277484261</v>
      </c>
      <c r="AT236" s="107">
        <f t="shared" si="70"/>
        <v>0.86839795722515745</v>
      </c>
      <c r="AU236" s="103">
        <v>0.15794161333663001</v>
      </c>
      <c r="AV236" s="103">
        <f t="shared" si="71"/>
        <v>0.84205838666336996</v>
      </c>
      <c r="AW236" s="103">
        <v>0.21062831340330199</v>
      </c>
      <c r="AX236" s="103">
        <f t="shared" si="72"/>
        <v>0.78937168659669799</v>
      </c>
      <c r="AY236" s="103">
        <v>8.1993022307337807E-2</v>
      </c>
      <c r="AZ236" s="103">
        <f t="shared" si="75"/>
        <v>0.91800697769266215</v>
      </c>
      <c r="BA236" s="103">
        <f t="shared" si="73"/>
        <v>0.13512320247849016</v>
      </c>
      <c r="BB236" s="103">
        <f t="shared" si="73"/>
        <v>0.86487679752150992</v>
      </c>
      <c r="BC236" s="102">
        <v>0.15020366218228201</v>
      </c>
      <c r="BD236" s="102">
        <f t="shared" si="76"/>
        <v>0.84979633781771802</v>
      </c>
      <c r="BE236" s="102">
        <v>0.20873019158214601</v>
      </c>
      <c r="BF236" s="102">
        <f t="shared" si="76"/>
        <v>0.79126980841785399</v>
      </c>
      <c r="BG236" s="102">
        <v>8.1213072326042801E-2</v>
      </c>
      <c r="BH236" s="102">
        <f t="shared" si="66"/>
        <v>0.9187869276739572</v>
      </c>
      <c r="BI236" s="102">
        <v>0.13192909261038069</v>
      </c>
      <c r="BJ236" s="102">
        <v>0.86807090738961934</v>
      </c>
      <c r="BK236" s="103">
        <v>0.14692322601673799</v>
      </c>
      <c r="BL236" s="103">
        <f t="shared" si="67"/>
        <v>0.85307677398326198</v>
      </c>
      <c r="BM236" s="103">
        <v>0.20434804499795201</v>
      </c>
      <c r="BN236" s="103">
        <f t="shared" si="68"/>
        <v>0.79565195500204799</v>
      </c>
      <c r="BO236" s="103">
        <v>7.8272288555800207E-2</v>
      </c>
      <c r="BP236" s="103">
        <f t="shared" si="69"/>
        <v>0.92172771144419974</v>
      </c>
      <c r="BQ236" s="103">
        <v>0.12855150315038583</v>
      </c>
      <c r="BR236" s="103">
        <f t="shared" si="74"/>
        <v>0.87144849684961412</v>
      </c>
      <c r="BS236" s="108">
        <v>0.70902779743995792</v>
      </c>
      <c r="BT236" s="102">
        <v>0.29097220256004203</v>
      </c>
      <c r="BU236" s="91"/>
      <c r="BV236" s="86">
        <v>216</v>
      </c>
      <c r="BW236" s="124">
        <v>0.92700000000000005</v>
      </c>
      <c r="BX236" s="124">
        <v>7.2999999999999995E-2</v>
      </c>
      <c r="BY236" s="124">
        <v>0.91900000000000004</v>
      </c>
      <c r="BZ236" s="124">
        <v>8.1000000000000003E-2</v>
      </c>
      <c r="CA236" s="124">
        <v>0.92300000000000004</v>
      </c>
      <c r="CB236" s="124">
        <v>7.6999999999999999E-2</v>
      </c>
      <c r="CC236" s="123">
        <v>0.9</v>
      </c>
      <c r="CD236" s="123">
        <v>0.1</v>
      </c>
      <c r="CE236" s="123">
        <v>0.88300000000000001</v>
      </c>
      <c r="CF236" s="123">
        <v>0.11700000000000001</v>
      </c>
      <c r="CG236" s="123">
        <v>0.89100000000000001</v>
      </c>
      <c r="CH236" s="123">
        <v>0.109</v>
      </c>
      <c r="CI236" s="1"/>
      <c r="CJ236" s="1"/>
      <c r="CK236" s="1"/>
      <c r="CL236" s="1"/>
      <c r="CM236" s="1"/>
      <c r="CN236" s="1"/>
      <c r="CP236" s="39"/>
      <c r="CR236" s="39"/>
      <c r="CS236" s="92"/>
      <c r="CT236" s="92"/>
    </row>
    <row r="237" spans="38:98" x14ac:dyDescent="0.25">
      <c r="AL237" s="104">
        <v>217</v>
      </c>
      <c r="AM237" s="102">
        <v>0.15382613944651999</v>
      </c>
      <c r="AN237" s="102">
        <f t="shared" si="63"/>
        <v>0.84617386055347998</v>
      </c>
      <c r="AO237" s="102">
        <v>0.21443259114042401</v>
      </c>
      <c r="AP237" s="102">
        <f t="shared" si="64"/>
        <v>0.78556740885957599</v>
      </c>
      <c r="AQ237" s="102">
        <v>7.6109193699185396E-2</v>
      </c>
      <c r="AR237" s="102">
        <f t="shared" si="65"/>
        <v>0.92389080630081466</v>
      </c>
      <c r="AS237" s="102">
        <f t="shared" si="70"/>
        <v>0.13201582829234398</v>
      </c>
      <c r="AT237" s="107">
        <f t="shared" si="70"/>
        <v>0.86798417170765596</v>
      </c>
      <c r="AU237" s="103">
        <v>0.158426301261159</v>
      </c>
      <c r="AV237" s="103">
        <f t="shared" si="71"/>
        <v>0.84157369873884103</v>
      </c>
      <c r="AW237" s="103">
        <v>0.21117277743221299</v>
      </c>
      <c r="AX237" s="103">
        <f t="shared" si="72"/>
        <v>0.78882722256778703</v>
      </c>
      <c r="AY237" s="103">
        <v>8.2380253082369306E-2</v>
      </c>
      <c r="AZ237" s="103">
        <f t="shared" si="75"/>
        <v>0.91761974691763071</v>
      </c>
      <c r="BA237" s="103">
        <f t="shared" si="73"/>
        <v>0.13557680861825816</v>
      </c>
      <c r="BB237" s="103">
        <f t="shared" si="73"/>
        <v>0.86442319138174195</v>
      </c>
      <c r="BC237" s="102">
        <v>0.15065056975915</v>
      </c>
      <c r="BD237" s="102">
        <f t="shared" si="76"/>
        <v>0.84934943024084997</v>
      </c>
      <c r="BE237" s="102">
        <v>0.20924576760119301</v>
      </c>
      <c r="BF237" s="102">
        <f t="shared" si="76"/>
        <v>0.79075423239880704</v>
      </c>
      <c r="BG237" s="102">
        <v>8.1605165766022697E-2</v>
      </c>
      <c r="BH237" s="102">
        <f t="shared" si="66"/>
        <v>0.91839483423397728</v>
      </c>
      <c r="BI237" s="102">
        <v>0.13236657942598135</v>
      </c>
      <c r="BJ237" s="102">
        <v>0.8676334205740186</v>
      </c>
      <c r="BK237" s="103">
        <v>0.14734742716471499</v>
      </c>
      <c r="BL237" s="103">
        <f t="shared" si="67"/>
        <v>0.85265257283528495</v>
      </c>
      <c r="BM237" s="103">
        <v>0.20485889952504899</v>
      </c>
      <c r="BN237" s="103">
        <f t="shared" si="68"/>
        <v>0.79514110047495101</v>
      </c>
      <c r="BO237" s="103">
        <v>7.8654554451693795E-2</v>
      </c>
      <c r="BP237" s="103">
        <f t="shared" si="69"/>
        <v>0.92134544554830622</v>
      </c>
      <c r="BQ237" s="103">
        <v>0.12897634435960206</v>
      </c>
      <c r="BR237" s="103">
        <f t="shared" si="74"/>
        <v>0.87102365564039785</v>
      </c>
      <c r="BS237" s="108">
        <v>0.71019002743432702</v>
      </c>
      <c r="BT237" s="102">
        <v>0.28980997256567298</v>
      </c>
      <c r="BU237" s="91"/>
      <c r="BV237" s="86">
        <v>217</v>
      </c>
      <c r="BW237" s="124">
        <v>0.92700000000000005</v>
      </c>
      <c r="BX237" s="124">
        <v>7.2999999999999995E-2</v>
      </c>
      <c r="BY237" s="124">
        <v>0.91900000000000004</v>
      </c>
      <c r="BZ237" s="124">
        <v>8.1000000000000003E-2</v>
      </c>
      <c r="CA237" s="124">
        <v>0.92300000000000004</v>
      </c>
      <c r="CB237" s="124">
        <v>7.6999999999999999E-2</v>
      </c>
      <c r="CC237" s="123">
        <v>0.9</v>
      </c>
      <c r="CD237" s="123">
        <v>0.1</v>
      </c>
      <c r="CE237" s="123">
        <v>0.88400000000000001</v>
      </c>
      <c r="CF237" s="123">
        <v>0.11600000000000001</v>
      </c>
      <c r="CG237" s="123">
        <v>0.89200000000000002</v>
      </c>
      <c r="CH237" s="123">
        <v>0.108</v>
      </c>
      <c r="CI237" s="1"/>
      <c r="CJ237" s="1"/>
      <c r="CK237" s="1"/>
      <c r="CL237" s="1"/>
      <c r="CM237" s="1"/>
      <c r="CN237" s="1"/>
      <c r="CP237" s="39"/>
      <c r="CR237" s="39"/>
      <c r="CS237" s="92"/>
      <c r="CT237" s="92"/>
    </row>
    <row r="238" spans="38:98" x14ac:dyDescent="0.25">
      <c r="AL238" s="104">
        <v>218</v>
      </c>
      <c r="AM238" s="102">
        <v>0.15429527049705699</v>
      </c>
      <c r="AN238" s="102">
        <f t="shared" si="63"/>
        <v>0.84570472950294295</v>
      </c>
      <c r="AO238" s="102">
        <v>0.21489811050879201</v>
      </c>
      <c r="AP238" s="102">
        <f t="shared" si="64"/>
        <v>0.78510188949120796</v>
      </c>
      <c r="AQ238" s="102">
        <v>7.6458933168376195E-2</v>
      </c>
      <c r="AR238" s="102">
        <f t="shared" si="65"/>
        <v>0.92354106683162385</v>
      </c>
      <c r="AS238" s="102">
        <f t="shared" si="70"/>
        <v>0.13242920852856288</v>
      </c>
      <c r="AT238" s="107">
        <f t="shared" si="70"/>
        <v>0.86757079147143723</v>
      </c>
      <c r="AU238" s="103">
        <v>0.15891035504158299</v>
      </c>
      <c r="AV238" s="103">
        <f t="shared" si="71"/>
        <v>0.84108964495841698</v>
      </c>
      <c r="AW238" s="103">
        <v>0.211715719581138</v>
      </c>
      <c r="AX238" s="103">
        <f t="shared" si="72"/>
        <v>0.788284280418862</v>
      </c>
      <c r="AY238" s="103">
        <v>8.2767547768615696E-2</v>
      </c>
      <c r="AZ238" s="103">
        <f t="shared" si="75"/>
        <v>0.91723245223138428</v>
      </c>
      <c r="BA238" s="103">
        <f t="shared" si="73"/>
        <v>0.13602989754011569</v>
      </c>
      <c r="BB238" s="103">
        <f t="shared" si="73"/>
        <v>0.86397010245988426</v>
      </c>
      <c r="BC238" s="102">
        <v>0.15109697152632101</v>
      </c>
      <c r="BD238" s="102">
        <f t="shared" si="76"/>
        <v>0.84890302847367893</v>
      </c>
      <c r="BE238" s="102">
        <v>0.20975827179461501</v>
      </c>
      <c r="BF238" s="102">
        <f t="shared" si="76"/>
        <v>0.79024172820538496</v>
      </c>
      <c r="BG238" s="102">
        <v>8.1997339651159601E-2</v>
      </c>
      <c r="BH238" s="102">
        <f t="shared" si="66"/>
        <v>0.91800266034884037</v>
      </c>
      <c r="BI238" s="102">
        <v>0.1328032399254544</v>
      </c>
      <c r="BJ238" s="102">
        <v>0.8671967600745456</v>
      </c>
      <c r="BK238" s="103">
        <v>0.147770766202869</v>
      </c>
      <c r="BL238" s="103">
        <f t="shared" si="67"/>
        <v>0.852229233797131</v>
      </c>
      <c r="BM238" s="103">
        <v>0.20536847330494201</v>
      </c>
      <c r="BN238" s="103">
        <f t="shared" si="68"/>
        <v>0.79463152669505799</v>
      </c>
      <c r="BO238" s="103">
        <v>7.9035913237443606E-2</v>
      </c>
      <c r="BP238" s="103">
        <f t="shared" si="69"/>
        <v>0.92096408676255637</v>
      </c>
      <c r="BQ238" s="103">
        <v>0.12940020647225009</v>
      </c>
      <c r="BR238" s="103">
        <f t="shared" si="74"/>
        <v>0.87059979352774985</v>
      </c>
      <c r="BS238" s="108">
        <v>0.71134260236187008</v>
      </c>
      <c r="BT238" s="102">
        <v>0.28865739763812998</v>
      </c>
      <c r="BU238" s="91"/>
      <c r="BV238" s="86">
        <v>218</v>
      </c>
      <c r="BW238" s="124">
        <v>0.92700000000000005</v>
      </c>
      <c r="BX238" s="124">
        <v>7.2999999999999995E-2</v>
      </c>
      <c r="BY238" s="124">
        <v>0.92</v>
      </c>
      <c r="BZ238" s="124">
        <v>0.08</v>
      </c>
      <c r="CA238" s="124">
        <v>0.92300000000000004</v>
      </c>
      <c r="CB238" s="124">
        <v>7.6999999999999999E-2</v>
      </c>
      <c r="CC238" s="123">
        <v>0.90100000000000002</v>
      </c>
      <c r="CD238" s="123">
        <v>9.9000000000000005E-2</v>
      </c>
      <c r="CE238" s="123">
        <v>0.88400000000000001</v>
      </c>
      <c r="CF238" s="123">
        <v>0.11600000000000001</v>
      </c>
      <c r="CG238" s="123">
        <v>0.89200000000000002</v>
      </c>
      <c r="CH238" s="123">
        <v>0.108</v>
      </c>
      <c r="CI238" s="1"/>
      <c r="CJ238" s="1"/>
      <c r="CK238" s="1"/>
      <c r="CL238" s="1"/>
      <c r="CM238" s="1"/>
      <c r="CN238" s="1"/>
      <c r="CP238" s="39"/>
      <c r="CR238" s="39"/>
      <c r="CS238" s="92"/>
      <c r="CT238" s="92"/>
    </row>
    <row r="239" spans="38:98" x14ac:dyDescent="0.25">
      <c r="AL239" s="104">
        <v>219</v>
      </c>
      <c r="AM239" s="102">
        <v>0.154764784415726</v>
      </c>
      <c r="AN239" s="102">
        <f t="shared" si="63"/>
        <v>0.84523521558427395</v>
      </c>
      <c r="AO239" s="102">
        <v>0.215360955739857</v>
      </c>
      <c r="AP239" s="102">
        <f t="shared" si="64"/>
        <v>0.78463904426014297</v>
      </c>
      <c r="AQ239" s="102">
        <v>7.6808855604532794E-2</v>
      </c>
      <c r="AR239" s="102">
        <f t="shared" si="65"/>
        <v>0.92319114439546723</v>
      </c>
      <c r="AS239" s="102">
        <f t="shared" si="70"/>
        <v>0.13284217656712727</v>
      </c>
      <c r="AT239" s="107">
        <f t="shared" si="70"/>
        <v>0.86715782343287273</v>
      </c>
      <c r="AU239" s="103">
        <v>0.15939377512268699</v>
      </c>
      <c r="AV239" s="103">
        <f t="shared" si="71"/>
        <v>0.84060622487731296</v>
      </c>
      <c r="AW239" s="103">
        <v>0.212257151998684</v>
      </c>
      <c r="AX239" s="103">
        <f t="shared" si="72"/>
        <v>0.787742848001316</v>
      </c>
      <c r="AY239" s="103">
        <v>8.3154906396491896E-2</v>
      </c>
      <c r="AZ239" s="103">
        <f t="shared" si="75"/>
        <v>0.91684509360350808</v>
      </c>
      <c r="BA239" s="103">
        <f t="shared" si="73"/>
        <v>0.13648247219011655</v>
      </c>
      <c r="BB239" s="103">
        <f t="shared" si="73"/>
        <v>0.86351752780988345</v>
      </c>
      <c r="BC239" s="102">
        <v>0.15154284830589199</v>
      </c>
      <c r="BD239" s="102">
        <f t="shared" si="76"/>
        <v>0.84845715169410796</v>
      </c>
      <c r="BE239" s="102">
        <v>0.210267781621963</v>
      </c>
      <c r="BF239" s="102">
        <f t="shared" si="76"/>
        <v>0.78973221837803698</v>
      </c>
      <c r="BG239" s="102">
        <v>8.2389591890487099E-2</v>
      </c>
      <c r="BH239" s="102">
        <f t="shared" si="66"/>
        <v>0.91761040810951289</v>
      </c>
      <c r="BI239" s="102">
        <v>0.13323908501750206</v>
      </c>
      <c r="BJ239" s="102">
        <v>0.86676091498249797</v>
      </c>
      <c r="BK239" s="103">
        <v>0.14819326612226999</v>
      </c>
      <c r="BL239" s="103">
        <f t="shared" si="67"/>
        <v>0.85180673387772998</v>
      </c>
      <c r="BM239" s="103">
        <v>0.20587676657163401</v>
      </c>
      <c r="BN239" s="103">
        <f t="shared" si="68"/>
        <v>0.79412323342836599</v>
      </c>
      <c r="BO239" s="103">
        <v>7.9416404946434205E-2</v>
      </c>
      <c r="BP239" s="103">
        <f t="shared" si="69"/>
        <v>0.9205835950535658</v>
      </c>
      <c r="BQ239" s="103">
        <v>0.12982311508473926</v>
      </c>
      <c r="BR239" s="103">
        <f t="shared" si="74"/>
        <v>0.87017688491526068</v>
      </c>
      <c r="BS239" s="108">
        <v>0.71248566809077696</v>
      </c>
      <c r="BT239" s="102">
        <v>0.28751433190922299</v>
      </c>
      <c r="BU239" s="91"/>
      <c r="BV239" s="86">
        <v>219</v>
      </c>
      <c r="BW239" s="124">
        <v>0.92800000000000005</v>
      </c>
      <c r="BX239" s="124">
        <v>7.1999999999999995E-2</v>
      </c>
      <c r="BY239" s="124">
        <v>0.92</v>
      </c>
      <c r="BZ239" s="124">
        <v>0.08</v>
      </c>
      <c r="CA239" s="124">
        <v>0.92400000000000004</v>
      </c>
      <c r="CB239" s="124">
        <v>7.5999999999999998E-2</v>
      </c>
      <c r="CC239" s="123">
        <v>0.90100000000000002</v>
      </c>
      <c r="CD239" s="123">
        <v>9.9000000000000005E-2</v>
      </c>
      <c r="CE239" s="123">
        <v>0.88500000000000001</v>
      </c>
      <c r="CF239" s="123">
        <v>0.115</v>
      </c>
      <c r="CG239" s="123">
        <v>0.89300000000000002</v>
      </c>
      <c r="CH239" s="123">
        <v>0.107</v>
      </c>
      <c r="CI239" s="1"/>
      <c r="CJ239" s="1"/>
      <c r="CK239" s="1"/>
      <c r="CL239" s="1"/>
      <c r="CM239" s="1"/>
      <c r="CN239" s="1"/>
      <c r="CP239" s="39"/>
      <c r="CR239" s="39"/>
      <c r="CS239" s="92"/>
      <c r="CT239" s="92"/>
    </row>
    <row r="240" spans="38:98" x14ac:dyDescent="0.25">
      <c r="AL240" s="104">
        <v>220</v>
      </c>
      <c r="AM240" s="102">
        <v>0.155234587797379</v>
      </c>
      <c r="AN240" s="102">
        <f t="shared" si="63"/>
        <v>0.84476541220262102</v>
      </c>
      <c r="AO240" s="102">
        <v>0.21582123995938901</v>
      </c>
      <c r="AP240" s="102">
        <f t="shared" si="64"/>
        <v>0.78417876004061093</v>
      </c>
      <c r="AQ240" s="102">
        <v>7.7158952356126603E-2</v>
      </c>
      <c r="AR240" s="102">
        <f t="shared" si="65"/>
        <v>0.92284104764387342</v>
      </c>
      <c r="AS240" s="102">
        <f t="shared" si="70"/>
        <v>0.1332547254916652</v>
      </c>
      <c r="AT240" s="107">
        <f t="shared" si="70"/>
        <v>0.86674527450833483</v>
      </c>
      <c r="AU240" s="103">
        <v>0.15987656194925801</v>
      </c>
      <c r="AV240" s="103">
        <f t="shared" si="71"/>
        <v>0.84012343805074197</v>
      </c>
      <c r="AW240" s="103">
        <v>0.212797086833456</v>
      </c>
      <c r="AX240" s="103">
        <f t="shared" si="72"/>
        <v>0.787202913166544</v>
      </c>
      <c r="AY240" s="103">
        <v>8.3542328996412896E-2</v>
      </c>
      <c r="AZ240" s="103">
        <f t="shared" si="75"/>
        <v>0.9164576710035871</v>
      </c>
      <c r="BA240" s="103">
        <f t="shared" si="73"/>
        <v>0.13693453551431478</v>
      </c>
      <c r="BB240" s="103">
        <f t="shared" si="73"/>
        <v>0.86306546448568522</v>
      </c>
      <c r="BC240" s="102">
        <v>0.15198818091996499</v>
      </c>
      <c r="BD240" s="102">
        <f t="shared" si="76"/>
        <v>0.84801181908003498</v>
      </c>
      <c r="BE240" s="102">
        <v>0.210774374542786</v>
      </c>
      <c r="BF240" s="102">
        <f t="shared" si="76"/>
        <v>0.78922562545721398</v>
      </c>
      <c r="BG240" s="102">
        <v>8.2781920393038805E-2</v>
      </c>
      <c r="BH240" s="102">
        <f t="shared" si="66"/>
        <v>0.91721807960696122</v>
      </c>
      <c r="BI240" s="102">
        <v>0.13367412561082778</v>
      </c>
      <c r="BJ240" s="102">
        <v>0.86632587438917219</v>
      </c>
      <c r="BK240" s="103">
        <v>0.14861494991398699</v>
      </c>
      <c r="BL240" s="103">
        <f t="shared" si="67"/>
        <v>0.85138505008601295</v>
      </c>
      <c r="BM240" s="103">
        <v>0.20638377955912399</v>
      </c>
      <c r="BN240" s="103">
        <f t="shared" si="68"/>
        <v>0.79361622044087599</v>
      </c>
      <c r="BO240" s="103">
        <v>7.9796069612050602E-2</v>
      </c>
      <c r="BP240" s="103">
        <f t="shared" si="69"/>
        <v>0.92020393038794945</v>
      </c>
      <c r="BQ240" s="103">
        <v>0.13024509579347776</v>
      </c>
      <c r="BR240" s="103">
        <f t="shared" si="74"/>
        <v>0.86975490420652224</v>
      </c>
      <c r="BS240" s="108">
        <v>0.71361937048923596</v>
      </c>
      <c r="BT240" s="102">
        <v>0.28638062951076398</v>
      </c>
      <c r="BU240" s="91"/>
      <c r="BV240" s="86">
        <v>220</v>
      </c>
      <c r="BW240" s="124">
        <v>0.92800000000000005</v>
      </c>
      <c r="BX240" s="124">
        <v>7.1999999999999995E-2</v>
      </c>
      <c r="BY240" s="124">
        <v>0.92</v>
      </c>
      <c r="BZ240" s="124">
        <v>0.08</v>
      </c>
      <c r="CA240" s="124">
        <v>0.92400000000000004</v>
      </c>
      <c r="CB240" s="124">
        <v>7.5999999999999998E-2</v>
      </c>
      <c r="CC240" s="123">
        <v>0.90200000000000002</v>
      </c>
      <c r="CD240" s="123">
        <v>9.8000000000000004E-2</v>
      </c>
      <c r="CE240" s="123">
        <v>0.88500000000000001</v>
      </c>
      <c r="CF240" s="123">
        <v>0.115</v>
      </c>
      <c r="CG240" s="123">
        <v>0.89300000000000002</v>
      </c>
      <c r="CH240" s="123">
        <v>0.107</v>
      </c>
      <c r="CI240" s="1"/>
      <c r="CJ240" s="1"/>
      <c r="CK240" s="1"/>
      <c r="CL240" s="1"/>
      <c r="CM240" s="1"/>
      <c r="CN240" s="1"/>
      <c r="CP240" s="39"/>
      <c r="CR240" s="39"/>
      <c r="CS240" s="92"/>
      <c r="CT240" s="92"/>
    </row>
    <row r="241" spans="38:98" x14ac:dyDescent="0.25">
      <c r="AL241" s="104">
        <v>221</v>
      </c>
      <c r="AM241" s="102">
        <v>0.155704587236867</v>
      </c>
      <c r="AN241" s="102">
        <f t="shared" si="63"/>
        <v>0.84429541276313302</v>
      </c>
      <c r="AO241" s="102">
        <v>0.21627907629315701</v>
      </c>
      <c r="AP241" s="102">
        <f t="shared" si="64"/>
        <v>0.78372092370684299</v>
      </c>
      <c r="AQ241" s="102">
        <v>7.7509214771628906E-2</v>
      </c>
      <c r="AR241" s="102">
        <f t="shared" si="65"/>
        <v>0.92249078522837114</v>
      </c>
      <c r="AS241" s="102">
        <f t="shared" si="70"/>
        <v>0.1336668483858042</v>
      </c>
      <c r="AT241" s="107">
        <f t="shared" si="70"/>
        <v>0.86633315161419588</v>
      </c>
      <c r="AU241" s="103">
        <v>0.160358715966083</v>
      </c>
      <c r="AV241" s="103">
        <f t="shared" si="71"/>
        <v>0.83964128403391702</v>
      </c>
      <c r="AW241" s="103">
        <v>0.21333553623406101</v>
      </c>
      <c r="AX241" s="103">
        <f t="shared" si="72"/>
        <v>0.78666446376593901</v>
      </c>
      <c r="AY241" s="103">
        <v>8.39298155987937E-2</v>
      </c>
      <c r="AZ241" s="103">
        <f t="shared" si="75"/>
        <v>0.91607018440120624</v>
      </c>
      <c r="BA241" s="103">
        <f t="shared" si="73"/>
        <v>0.13738609045876488</v>
      </c>
      <c r="BB241" s="103">
        <f t="shared" si="73"/>
        <v>0.86261390954123507</v>
      </c>
      <c r="BC241" s="102">
        <v>0.15243295019063899</v>
      </c>
      <c r="BD241" s="102">
        <f t="shared" si="76"/>
        <v>0.84756704980936104</v>
      </c>
      <c r="BE241" s="102">
        <v>0.21127812801663401</v>
      </c>
      <c r="BF241" s="102">
        <f t="shared" si="76"/>
        <v>0.78872187198336596</v>
      </c>
      <c r="BG241" s="102">
        <v>8.3174323067848596E-2</v>
      </c>
      <c r="BH241" s="102">
        <f t="shared" si="66"/>
        <v>0.91682567693215145</v>
      </c>
      <c r="BI241" s="102">
        <v>0.13410837261413427</v>
      </c>
      <c r="BJ241" s="102">
        <v>0.86589162738586578</v>
      </c>
      <c r="BK241" s="103">
        <v>0.149035840569091</v>
      </c>
      <c r="BL241" s="103">
        <f t="shared" si="67"/>
        <v>0.85096415943090897</v>
      </c>
      <c r="BM241" s="103">
        <v>0.20688951250141299</v>
      </c>
      <c r="BN241" s="103">
        <f t="shared" si="68"/>
        <v>0.79311048749858704</v>
      </c>
      <c r="BO241" s="103">
        <v>8.0174947267677404E-2</v>
      </c>
      <c r="BP241" s="103">
        <f t="shared" si="69"/>
        <v>0.91982505273232262</v>
      </c>
      <c r="BQ241" s="103">
        <v>0.13066617419487481</v>
      </c>
      <c r="BR241" s="103">
        <f t="shared" si="74"/>
        <v>0.8693338258051253</v>
      </c>
      <c r="BS241" s="108">
        <v>0.71474385542543595</v>
      </c>
      <c r="BT241" s="102">
        <v>0.285256144574564</v>
      </c>
      <c r="BU241" s="91"/>
      <c r="BV241" s="86">
        <v>221</v>
      </c>
      <c r="BW241" s="124">
        <v>0.92800000000000005</v>
      </c>
      <c r="BX241" s="124">
        <v>7.1999999999999995E-2</v>
      </c>
      <c r="BY241" s="124">
        <v>0.92100000000000004</v>
      </c>
      <c r="BZ241" s="124">
        <v>7.9000000000000001E-2</v>
      </c>
      <c r="CA241" s="124">
        <v>0.92400000000000004</v>
      </c>
      <c r="CB241" s="124">
        <v>7.5999999999999998E-2</v>
      </c>
      <c r="CC241" s="123">
        <v>0.90200000000000002</v>
      </c>
      <c r="CD241" s="123">
        <v>9.8000000000000004E-2</v>
      </c>
      <c r="CE241" s="123">
        <v>0.88600000000000001</v>
      </c>
      <c r="CF241" s="123">
        <v>0.114</v>
      </c>
      <c r="CG241" s="123">
        <v>0.89400000000000002</v>
      </c>
      <c r="CH241" s="123">
        <v>0.106</v>
      </c>
      <c r="CI241" s="1"/>
      <c r="CJ241" s="1"/>
      <c r="CK241" s="1"/>
      <c r="CL241" s="1"/>
      <c r="CM241" s="1"/>
      <c r="CN241" s="1"/>
      <c r="CP241" s="39"/>
      <c r="CR241" s="39"/>
      <c r="CS241" s="92"/>
      <c r="CT241" s="92"/>
    </row>
    <row r="242" spans="38:98" x14ac:dyDescent="0.25">
      <c r="AL242" s="104">
        <v>222</v>
      </c>
      <c r="AM242" s="102">
        <v>0.15617468932904299</v>
      </c>
      <c r="AN242" s="102">
        <f t="shared" si="63"/>
        <v>0.84382531067095701</v>
      </c>
      <c r="AO242" s="102">
        <v>0.21673457786693101</v>
      </c>
      <c r="AP242" s="102">
        <f t="shared" si="64"/>
        <v>0.78326542213306904</v>
      </c>
      <c r="AQ242" s="102">
        <v>7.7859634199511099E-2</v>
      </c>
      <c r="AR242" s="102">
        <f t="shared" si="65"/>
        <v>0.92214036580048886</v>
      </c>
      <c r="AS242" s="102">
        <f t="shared" si="70"/>
        <v>0.13407853833317257</v>
      </c>
      <c r="AT242" s="107">
        <f t="shared" si="70"/>
        <v>0.86592146166682737</v>
      </c>
      <c r="AU242" s="103">
        <v>0.16084023761794899</v>
      </c>
      <c r="AV242" s="103">
        <f t="shared" si="71"/>
        <v>0.83915976238205103</v>
      </c>
      <c r="AW242" s="103">
        <v>0.21387251234910401</v>
      </c>
      <c r="AX242" s="103">
        <f t="shared" si="72"/>
        <v>0.78612748765089602</v>
      </c>
      <c r="AY242" s="103">
        <v>8.4317366234049201E-2</v>
      </c>
      <c r="AZ242" s="103">
        <f t="shared" si="75"/>
        <v>0.91568263376595083</v>
      </c>
      <c r="BA242" s="103">
        <f t="shared" si="73"/>
        <v>0.13783713996952074</v>
      </c>
      <c r="BB242" s="103">
        <f t="shared" si="73"/>
        <v>0.86216286003047937</v>
      </c>
      <c r="BC242" s="102">
        <v>0.15287713694001301</v>
      </c>
      <c r="BD242" s="102">
        <f t="shared" si="76"/>
        <v>0.84712286305998696</v>
      </c>
      <c r="BE242" s="102">
        <v>0.211779119503057</v>
      </c>
      <c r="BF242" s="102">
        <f t="shared" si="76"/>
        <v>0.78822088049694305</v>
      </c>
      <c r="BG242" s="102">
        <v>8.3566797823949907E-2</v>
      </c>
      <c r="BH242" s="102">
        <f t="shared" si="66"/>
        <v>0.91643320217605007</v>
      </c>
      <c r="BI242" s="102">
        <v>0.13454183693612409</v>
      </c>
      <c r="BJ242" s="102">
        <v>0.86545816306387591</v>
      </c>
      <c r="BK242" s="103">
        <v>0.149455961078652</v>
      </c>
      <c r="BL242" s="103">
        <f t="shared" si="67"/>
        <v>0.850544038921348</v>
      </c>
      <c r="BM242" s="103">
        <v>0.20739396563250401</v>
      </c>
      <c r="BN242" s="103">
        <f t="shared" si="68"/>
        <v>0.79260603436749599</v>
      </c>
      <c r="BO242" s="103">
        <v>8.0553077946699497E-2</v>
      </c>
      <c r="BP242" s="103">
        <f t="shared" si="69"/>
        <v>0.91944692205330047</v>
      </c>
      <c r="BQ242" s="103">
        <v>0.13108637588533981</v>
      </c>
      <c r="BR242" s="103">
        <f t="shared" si="74"/>
        <v>0.86891362411466022</v>
      </c>
      <c r="BS242" s="108">
        <v>0.715859268767565</v>
      </c>
      <c r="BT242" s="102">
        <v>0.284140731232435</v>
      </c>
      <c r="BU242" s="91"/>
      <c r="BV242" s="86">
        <v>222</v>
      </c>
      <c r="BW242" s="124">
        <v>0.92900000000000005</v>
      </c>
      <c r="BX242" s="124">
        <v>7.0999999999999994E-2</v>
      </c>
      <c r="BY242" s="124">
        <v>0.92100000000000004</v>
      </c>
      <c r="BZ242" s="124">
        <v>7.9000000000000001E-2</v>
      </c>
      <c r="CA242" s="124">
        <v>0.92500000000000004</v>
      </c>
      <c r="CB242" s="124">
        <v>7.4999999999999997E-2</v>
      </c>
      <c r="CC242" s="123">
        <v>0.90300000000000002</v>
      </c>
      <c r="CD242" s="123">
        <v>9.7000000000000003E-2</v>
      </c>
      <c r="CE242" s="123">
        <v>0.88600000000000001</v>
      </c>
      <c r="CF242" s="123">
        <v>0.114</v>
      </c>
      <c r="CG242" s="123">
        <v>0.89400000000000002</v>
      </c>
      <c r="CH242" s="123">
        <v>0.106</v>
      </c>
      <c r="CI242" s="1"/>
      <c r="CJ242" s="1"/>
      <c r="CK242" s="1"/>
      <c r="CL242" s="1"/>
      <c r="CM242" s="1"/>
      <c r="CN242" s="1"/>
      <c r="CP242" s="39"/>
      <c r="CR242" s="39"/>
      <c r="CS242" s="92"/>
      <c r="CT242" s="92"/>
    </row>
    <row r="243" spans="38:98" x14ac:dyDescent="0.25">
      <c r="AL243" s="104">
        <v>223</v>
      </c>
      <c r="AM243" s="102">
        <v>0.15664480066875799</v>
      </c>
      <c r="AN243" s="102">
        <f t="shared" si="63"/>
        <v>0.84335519933124203</v>
      </c>
      <c r="AO243" s="102">
        <v>0.21718785780648101</v>
      </c>
      <c r="AP243" s="102">
        <f t="shared" si="64"/>
        <v>0.78281214219351902</v>
      </c>
      <c r="AQ243" s="102">
        <v>7.8210201988244299E-2</v>
      </c>
      <c r="AR243" s="102">
        <f t="shared" si="65"/>
        <v>0.92178979801175576</v>
      </c>
      <c r="AS243" s="102">
        <f t="shared" si="70"/>
        <v>0.134489788417398</v>
      </c>
      <c r="AT243" s="107">
        <f t="shared" si="70"/>
        <v>0.86551021158260211</v>
      </c>
      <c r="AU243" s="103">
        <v>0.16132112734964099</v>
      </c>
      <c r="AV243" s="103">
        <f t="shared" si="71"/>
        <v>0.83867887265035901</v>
      </c>
      <c r="AW243" s="103">
        <v>0.214408027327193</v>
      </c>
      <c r="AX243" s="103">
        <f t="shared" si="72"/>
        <v>0.785591972672807</v>
      </c>
      <c r="AY243" s="103">
        <v>8.4704980932594404E-2</v>
      </c>
      <c r="AZ243" s="103">
        <f t="shared" si="75"/>
        <v>0.91529501906740562</v>
      </c>
      <c r="BA243" s="103">
        <f t="shared" si="73"/>
        <v>0.13828768699263652</v>
      </c>
      <c r="BB243" s="103">
        <f t="shared" si="73"/>
        <v>0.86171231300736351</v>
      </c>
      <c r="BC243" s="102">
        <v>0.15332072199018801</v>
      </c>
      <c r="BD243" s="102">
        <f t="shared" si="76"/>
        <v>0.84667927800981202</v>
      </c>
      <c r="BE243" s="102">
        <v>0.212277426461605</v>
      </c>
      <c r="BF243" s="102">
        <f t="shared" si="76"/>
        <v>0.78772257353839503</v>
      </c>
      <c r="BG243" s="102">
        <v>8.3959342570376502E-2</v>
      </c>
      <c r="BH243" s="102">
        <f t="shared" si="66"/>
        <v>0.91604065742962348</v>
      </c>
      <c r="BI243" s="102">
        <v>0.13497452948550062</v>
      </c>
      <c r="BJ243" s="102">
        <v>0.8650254705144993</v>
      </c>
      <c r="BK243" s="103">
        <v>0.14987533443373999</v>
      </c>
      <c r="BL243" s="103">
        <f t="shared" si="67"/>
        <v>0.85012466556625998</v>
      </c>
      <c r="BM243" s="103">
        <v>0.20789713918639599</v>
      </c>
      <c r="BN243" s="103">
        <f t="shared" si="68"/>
        <v>0.79210286081360404</v>
      </c>
      <c r="BO243" s="103">
        <v>8.0930501682501696E-2</v>
      </c>
      <c r="BP243" s="103">
        <f t="shared" si="69"/>
        <v>0.91906949831749829</v>
      </c>
      <c r="BQ243" s="103">
        <v>0.13150572646128125</v>
      </c>
      <c r="BR243" s="103">
        <f t="shared" si="74"/>
        <v>0.86849427353871866</v>
      </c>
      <c r="BS243" s="108">
        <v>0.71696575638381199</v>
      </c>
      <c r="BT243" s="102">
        <v>0.28303424361618801</v>
      </c>
      <c r="BU243" s="91"/>
      <c r="BV243" s="86">
        <v>223</v>
      </c>
      <c r="BW243" s="124">
        <v>0.92900000000000005</v>
      </c>
      <c r="BX243" s="124">
        <v>7.0999999999999994E-2</v>
      </c>
      <c r="BY243" s="124">
        <v>0.92100000000000004</v>
      </c>
      <c r="BZ243" s="124">
        <v>7.9000000000000001E-2</v>
      </c>
      <c r="CA243" s="124">
        <v>0.92500000000000004</v>
      </c>
      <c r="CB243" s="124">
        <v>7.4999999999999997E-2</v>
      </c>
      <c r="CC243" s="123">
        <v>0.90300000000000002</v>
      </c>
      <c r="CD243" s="123">
        <v>9.7000000000000003E-2</v>
      </c>
      <c r="CE243" s="123">
        <v>0.88700000000000001</v>
      </c>
      <c r="CF243" s="123">
        <v>0.113</v>
      </c>
      <c r="CG243" s="123">
        <v>0.89500000000000002</v>
      </c>
      <c r="CH243" s="123">
        <v>0.105</v>
      </c>
      <c r="CI243" s="1"/>
      <c r="CJ243" s="1"/>
      <c r="CK243" s="1"/>
      <c r="CL243" s="1"/>
      <c r="CM243" s="1"/>
      <c r="CN243" s="1"/>
      <c r="CP243" s="39"/>
      <c r="CR243" s="39"/>
      <c r="CS243" s="92"/>
      <c r="CT243" s="92"/>
    </row>
    <row r="244" spans="38:98" x14ac:dyDescent="0.25">
      <c r="AL244" s="104">
        <v>224</v>
      </c>
      <c r="AM244" s="102">
        <v>0.157114827850864</v>
      </c>
      <c r="AN244" s="102">
        <f t="shared" si="63"/>
        <v>0.84288517214913594</v>
      </c>
      <c r="AO244" s="102">
        <v>0.217639029237577</v>
      </c>
      <c r="AP244" s="102">
        <f t="shared" si="64"/>
        <v>0.78236097076242306</v>
      </c>
      <c r="AQ244" s="102">
        <v>7.8560909486299998E-2</v>
      </c>
      <c r="AR244" s="102">
        <f t="shared" si="65"/>
        <v>0.92143909051369999</v>
      </c>
      <c r="AS244" s="102">
        <f t="shared" si="70"/>
        <v>0.13490059172210855</v>
      </c>
      <c r="AT244" s="107">
        <f t="shared" si="70"/>
        <v>0.86509940827789156</v>
      </c>
      <c r="AU244" s="103">
        <v>0.16180138560594601</v>
      </c>
      <c r="AV244" s="103">
        <f t="shared" si="71"/>
        <v>0.83819861439405396</v>
      </c>
      <c r="AW244" s="103">
        <v>0.21494209331693301</v>
      </c>
      <c r="AX244" s="103">
        <f t="shared" si="72"/>
        <v>0.78505790668306696</v>
      </c>
      <c r="AY244" s="103">
        <v>8.5092659724844297E-2</v>
      </c>
      <c r="AZ244" s="103">
        <f t="shared" si="75"/>
        <v>0.91490734027515574</v>
      </c>
      <c r="BA244" s="103">
        <f t="shared" si="73"/>
        <v>0.13873773447416624</v>
      </c>
      <c r="BB244" s="103">
        <f t="shared" si="73"/>
        <v>0.86126226552583374</v>
      </c>
      <c r="BC244" s="102">
        <v>0.153763686163263</v>
      </c>
      <c r="BD244" s="102">
        <f t="shared" si="76"/>
        <v>0.84623631383673703</v>
      </c>
      <c r="BE244" s="102">
        <v>0.21277312635182599</v>
      </c>
      <c r="BF244" s="102">
        <f t="shared" si="76"/>
        <v>0.78722687364817401</v>
      </c>
      <c r="BG244" s="102">
        <v>8.4351955216161997E-2</v>
      </c>
      <c r="BH244" s="102">
        <f t="shared" si="66"/>
        <v>0.91564804478383799</v>
      </c>
      <c r="BI244" s="102">
        <v>0.13540646117096602</v>
      </c>
      <c r="BJ244" s="102">
        <v>0.864593538829034</v>
      </c>
      <c r="BK244" s="103">
        <v>0.15029398362542401</v>
      </c>
      <c r="BL244" s="103">
        <f t="shared" si="67"/>
        <v>0.84970601637457599</v>
      </c>
      <c r="BM244" s="103">
        <v>0.20839903339709101</v>
      </c>
      <c r="BN244" s="103">
        <f t="shared" si="68"/>
        <v>0.79160096660290902</v>
      </c>
      <c r="BO244" s="103">
        <v>8.1307258508468594E-2</v>
      </c>
      <c r="BP244" s="103">
        <f t="shared" si="69"/>
        <v>0.91869274149153135</v>
      </c>
      <c r="BQ244" s="103">
        <v>0.13192425151910792</v>
      </c>
      <c r="BR244" s="103">
        <f t="shared" si="74"/>
        <v>0.86807574848089208</v>
      </c>
      <c r="BS244" s="108">
        <v>0.71806346414236499</v>
      </c>
      <c r="BT244" s="102">
        <v>0.28193653585763501</v>
      </c>
      <c r="BU244" s="91"/>
      <c r="BV244" s="86">
        <v>224</v>
      </c>
      <c r="BW244" s="124">
        <v>0.92900000000000005</v>
      </c>
      <c r="BX244" s="124">
        <v>7.0999999999999994E-2</v>
      </c>
      <c r="BY244" s="124">
        <v>0.92200000000000004</v>
      </c>
      <c r="BZ244" s="124">
        <v>7.8E-2</v>
      </c>
      <c r="CA244" s="124">
        <v>0.92500000000000004</v>
      </c>
      <c r="CB244" s="124">
        <v>7.4999999999999997E-2</v>
      </c>
      <c r="CC244" s="123">
        <v>0.90300000000000002</v>
      </c>
      <c r="CD244" s="123">
        <v>9.7000000000000003E-2</v>
      </c>
      <c r="CE244" s="123">
        <v>0.88700000000000001</v>
      </c>
      <c r="CF244" s="123">
        <v>0.113</v>
      </c>
      <c r="CG244" s="123">
        <v>0.89500000000000002</v>
      </c>
      <c r="CH244" s="123">
        <v>0.105</v>
      </c>
      <c r="CI244" s="1"/>
      <c r="CJ244" s="1"/>
      <c r="CK244" s="1"/>
      <c r="CL244" s="1"/>
      <c r="CM244" s="1"/>
      <c r="CN244" s="1"/>
      <c r="CP244" s="39"/>
      <c r="CR244" s="39"/>
      <c r="CS244" s="92"/>
      <c r="CT244" s="92"/>
    </row>
    <row r="245" spans="38:98" x14ac:dyDescent="0.25">
      <c r="AL245" s="104">
        <v>225</v>
      </c>
      <c r="AM245" s="102">
        <v>0.15758467747021401</v>
      </c>
      <c r="AN245" s="102">
        <f t="shared" si="63"/>
        <v>0.84241532252978601</v>
      </c>
      <c r="AO245" s="102">
        <v>0.21808820528598799</v>
      </c>
      <c r="AP245" s="102">
        <f t="shared" si="64"/>
        <v>0.78191179471401195</v>
      </c>
      <c r="AQ245" s="102">
        <v>7.8911748042149593E-2</v>
      </c>
      <c r="AR245" s="102">
        <f t="shared" si="65"/>
        <v>0.92108825195785038</v>
      </c>
      <c r="AS245" s="102">
        <f t="shared" si="70"/>
        <v>0.13531094133093241</v>
      </c>
      <c r="AT245" s="107">
        <f t="shared" si="70"/>
        <v>0.86468905866906765</v>
      </c>
      <c r="AU245" s="103">
        <v>0.162281012831651</v>
      </c>
      <c r="AV245" s="103">
        <f t="shared" si="71"/>
        <v>0.83771898716834903</v>
      </c>
      <c r="AW245" s="103">
        <v>0.215474722466931</v>
      </c>
      <c r="AX245" s="103">
        <f t="shared" si="72"/>
        <v>0.784525277533069</v>
      </c>
      <c r="AY245" s="103">
        <v>8.5480402641213801E-2</v>
      </c>
      <c r="AZ245" s="103">
        <f t="shared" si="75"/>
        <v>0.91451959735878618</v>
      </c>
      <c r="BA245" s="103">
        <f t="shared" si="73"/>
        <v>0.13918728536016431</v>
      </c>
      <c r="BB245" s="103">
        <f t="shared" si="73"/>
        <v>0.86081271463983577</v>
      </c>
      <c r="BC245" s="102">
        <v>0.15420601028133801</v>
      </c>
      <c r="BD245" s="102">
        <f t="shared" si="76"/>
        <v>0.84579398971866193</v>
      </c>
      <c r="BE245" s="102">
        <v>0.21326629663327101</v>
      </c>
      <c r="BF245" s="102">
        <f t="shared" si="76"/>
        <v>0.78673370336672899</v>
      </c>
      <c r="BG245" s="102">
        <v>8.4744633670340103E-2</v>
      </c>
      <c r="BH245" s="102">
        <f t="shared" si="66"/>
        <v>0.91525536632965987</v>
      </c>
      <c r="BI245" s="102">
        <v>0.13583764290122358</v>
      </c>
      <c r="BJ245" s="102">
        <v>0.86416235709877642</v>
      </c>
      <c r="BK245" s="103">
        <v>0.150711931644775</v>
      </c>
      <c r="BL245" s="103">
        <f t="shared" si="67"/>
        <v>0.84928806835522497</v>
      </c>
      <c r="BM245" s="103">
        <v>0.208899648498589</v>
      </c>
      <c r="BN245" s="103">
        <f t="shared" si="68"/>
        <v>0.791100351501411</v>
      </c>
      <c r="BO245" s="103">
        <v>8.1683388457985201E-2</v>
      </c>
      <c r="BP245" s="103">
        <f t="shared" si="69"/>
        <v>0.91831661154201483</v>
      </c>
      <c r="BQ245" s="103">
        <v>0.13234197665522893</v>
      </c>
      <c r="BR245" s="103">
        <f t="shared" si="74"/>
        <v>0.86765802334477105</v>
      </c>
      <c r="BS245" s="108">
        <v>0.71915253791141298</v>
      </c>
      <c r="BT245" s="102">
        <v>0.28084746208858702</v>
      </c>
      <c r="BU245" s="91"/>
      <c r="BV245" s="86">
        <v>225</v>
      </c>
      <c r="BW245" s="124">
        <v>0.93</v>
      </c>
      <c r="BX245" s="124">
        <v>7.0000000000000007E-2</v>
      </c>
      <c r="BY245" s="124">
        <v>0.92200000000000004</v>
      </c>
      <c r="BZ245" s="124">
        <v>7.8E-2</v>
      </c>
      <c r="CA245" s="124">
        <v>0.92600000000000005</v>
      </c>
      <c r="CB245" s="124">
        <v>7.3999999999999996E-2</v>
      </c>
      <c r="CC245" s="123">
        <v>0.90400000000000003</v>
      </c>
      <c r="CD245" s="123">
        <v>9.6000000000000002E-2</v>
      </c>
      <c r="CE245" s="123">
        <v>0.88800000000000001</v>
      </c>
      <c r="CF245" s="123">
        <v>0.112</v>
      </c>
      <c r="CG245" s="123">
        <v>0.89600000000000002</v>
      </c>
      <c r="CH245" s="123">
        <v>0.104</v>
      </c>
      <c r="CI245" s="1"/>
      <c r="CJ245" s="1"/>
      <c r="CK245" s="1"/>
      <c r="CL245" s="1"/>
      <c r="CM245" s="1"/>
      <c r="CN245" s="1"/>
      <c r="CP245" s="39"/>
      <c r="CR245" s="39"/>
      <c r="CS245" s="92"/>
      <c r="CT245" s="92"/>
    </row>
    <row r="246" spans="38:98" x14ac:dyDescent="0.25">
      <c r="AL246" s="104">
        <v>226</v>
      </c>
      <c r="AM246" s="102">
        <v>0.15805425612165999</v>
      </c>
      <c r="AN246" s="102">
        <f t="shared" si="63"/>
        <v>0.84194574387833998</v>
      </c>
      <c r="AO246" s="102">
        <v>0.21853549907748299</v>
      </c>
      <c r="AP246" s="102">
        <f t="shared" si="64"/>
        <v>0.78146450092251696</v>
      </c>
      <c r="AQ246" s="102">
        <v>7.9262709004264201E-2</v>
      </c>
      <c r="AR246" s="102">
        <f t="shared" si="65"/>
        <v>0.92073729099573576</v>
      </c>
      <c r="AS246" s="102">
        <f t="shared" si="70"/>
        <v>0.13572083032749721</v>
      </c>
      <c r="AT246" s="107">
        <f t="shared" si="70"/>
        <v>0.86427916967250273</v>
      </c>
      <c r="AU246" s="103">
        <v>0.16276000947154201</v>
      </c>
      <c r="AV246" s="103">
        <f t="shared" si="71"/>
        <v>0.83723999052845799</v>
      </c>
      <c r="AW246" s="103">
        <v>0.21600592692579201</v>
      </c>
      <c r="AX246" s="103">
        <f t="shared" si="72"/>
        <v>0.78399407307420799</v>
      </c>
      <c r="AY246" s="103">
        <v>8.5868209712117893E-2</v>
      </c>
      <c r="AZ246" s="103">
        <f t="shared" si="75"/>
        <v>0.91413179028788205</v>
      </c>
      <c r="BA246" s="103">
        <f t="shared" si="73"/>
        <v>0.13963634259668442</v>
      </c>
      <c r="BB246" s="103">
        <f t="shared" si="73"/>
        <v>0.86036365740331555</v>
      </c>
      <c r="BC246" s="102">
        <v>0.15464767516651301</v>
      </c>
      <c r="BD246" s="102">
        <f t="shared" si="76"/>
        <v>0.84535232483348699</v>
      </c>
      <c r="BE246" s="102">
        <v>0.21375701476549</v>
      </c>
      <c r="BF246" s="102">
        <f t="shared" si="76"/>
        <v>0.78624298523450997</v>
      </c>
      <c r="BG246" s="102">
        <v>8.5137375841944293E-2</v>
      </c>
      <c r="BH246" s="102">
        <f t="shared" si="66"/>
        <v>0.91486262415805575</v>
      </c>
      <c r="BI246" s="102">
        <v>0.13626808558497611</v>
      </c>
      <c r="BJ246" s="102">
        <v>0.86373191441502395</v>
      </c>
      <c r="BK246" s="103">
        <v>0.15112920148286199</v>
      </c>
      <c r="BL246" s="103">
        <f t="shared" si="67"/>
        <v>0.84887079851713798</v>
      </c>
      <c r="BM246" s="103">
        <v>0.20939898472489199</v>
      </c>
      <c r="BN246" s="103">
        <f t="shared" si="68"/>
        <v>0.79060101527510795</v>
      </c>
      <c r="BO246" s="103">
        <v>8.2058931564436097E-2</v>
      </c>
      <c r="BP246" s="103">
        <f t="shared" si="69"/>
        <v>0.91794106843556389</v>
      </c>
      <c r="BQ246" s="103">
        <v>0.13275892746605297</v>
      </c>
      <c r="BR246" s="103">
        <f t="shared" si="74"/>
        <v>0.867241072533947</v>
      </c>
      <c r="BS246" s="108">
        <v>0.72023312355914393</v>
      </c>
      <c r="BT246" s="102">
        <v>0.27976687644085602</v>
      </c>
      <c r="BU246" s="91"/>
      <c r="BV246" s="86">
        <v>226</v>
      </c>
      <c r="BW246" s="124">
        <v>0.93</v>
      </c>
      <c r="BX246" s="124">
        <v>7.0000000000000007E-2</v>
      </c>
      <c r="BY246" s="124">
        <v>0.92200000000000004</v>
      </c>
      <c r="BZ246" s="124">
        <v>7.8E-2</v>
      </c>
      <c r="CA246" s="124">
        <v>0.92600000000000005</v>
      </c>
      <c r="CB246" s="124">
        <v>7.3999999999999996E-2</v>
      </c>
      <c r="CC246" s="123">
        <v>0.90400000000000003</v>
      </c>
      <c r="CD246" s="123">
        <v>9.6000000000000002E-2</v>
      </c>
      <c r="CE246" s="123">
        <v>0.88800000000000001</v>
      </c>
      <c r="CF246" s="123">
        <v>0.112</v>
      </c>
      <c r="CG246" s="123">
        <v>0.89600000000000002</v>
      </c>
      <c r="CH246" s="123">
        <v>0.104</v>
      </c>
      <c r="CI246" s="1"/>
      <c r="CJ246" s="1"/>
      <c r="CK246" s="1"/>
      <c r="CL246" s="1"/>
      <c r="CM246" s="1"/>
      <c r="CN246" s="1"/>
      <c r="CP246" s="39"/>
      <c r="CR246" s="39"/>
      <c r="CS246" s="92"/>
      <c r="CT246" s="92"/>
    </row>
    <row r="247" spans="38:98" x14ac:dyDescent="0.25">
      <c r="AL247" s="104">
        <v>227</v>
      </c>
      <c r="AM247" s="102">
        <v>0.15852347040005199</v>
      </c>
      <c r="AN247" s="102">
        <f t="shared" si="63"/>
        <v>0.84147652959994801</v>
      </c>
      <c r="AO247" s="102">
        <v>0.21898102373783301</v>
      </c>
      <c r="AP247" s="102">
        <f t="shared" si="64"/>
        <v>0.78101897626216699</v>
      </c>
      <c r="AQ247" s="102">
        <v>7.96137837211153E-2</v>
      </c>
      <c r="AR247" s="102">
        <f t="shared" si="65"/>
        <v>0.92038621627888473</v>
      </c>
      <c r="AS247" s="102">
        <f t="shared" si="70"/>
        <v>0.13613025179543076</v>
      </c>
      <c r="AT247" s="107">
        <f t="shared" si="70"/>
        <v>0.8638697482045693</v>
      </c>
      <c r="AU247" s="103">
        <v>0.163238375970405</v>
      </c>
      <c r="AV247" s="103">
        <f t="shared" si="71"/>
        <v>0.83676162402959497</v>
      </c>
      <c r="AW247" s="103">
        <v>0.216535718842123</v>
      </c>
      <c r="AX247" s="103">
        <f t="shared" si="72"/>
        <v>0.78346428115787703</v>
      </c>
      <c r="AY247" s="103">
        <v>8.6256080967971605E-2</v>
      </c>
      <c r="AZ247" s="103">
        <f t="shared" si="75"/>
        <v>0.91374391903202845</v>
      </c>
      <c r="BA247" s="103">
        <f t="shared" si="73"/>
        <v>0.14008490912978078</v>
      </c>
      <c r="BB247" s="103">
        <f t="shared" si="73"/>
        <v>0.85991509087021933</v>
      </c>
      <c r="BC247" s="102">
        <v>0.155088661640887</v>
      </c>
      <c r="BD247" s="102">
        <f t="shared" si="76"/>
        <v>0.84491133835911303</v>
      </c>
      <c r="BE247" s="102">
        <v>0.21424535820803201</v>
      </c>
      <c r="BF247" s="102">
        <f t="shared" si="76"/>
        <v>0.78575464179196797</v>
      </c>
      <c r="BG247" s="102">
        <v>8.5530179640008502E-2</v>
      </c>
      <c r="BH247" s="102">
        <f t="shared" si="66"/>
        <v>0.91446982035999147</v>
      </c>
      <c r="BI247" s="102">
        <v>0.13669780013092625</v>
      </c>
      <c r="BJ247" s="102">
        <v>0.86330219986907375</v>
      </c>
      <c r="BK247" s="103">
        <v>0.15154581613075699</v>
      </c>
      <c r="BL247" s="103">
        <f t="shared" si="67"/>
        <v>0.84845418386924298</v>
      </c>
      <c r="BM247" s="103">
        <v>0.20989704231</v>
      </c>
      <c r="BN247" s="103">
        <f t="shared" si="68"/>
        <v>0.79010295769000005</v>
      </c>
      <c r="BO247" s="103">
        <v>8.2433927861206305E-2</v>
      </c>
      <c r="BP247" s="103">
        <f t="shared" si="69"/>
        <v>0.91756607213879371</v>
      </c>
      <c r="BQ247" s="103">
        <v>0.13317512954798957</v>
      </c>
      <c r="BR247" s="103">
        <f t="shared" si="74"/>
        <v>0.86682487045201051</v>
      </c>
      <c r="BS247" s="108">
        <v>0.72130536695374792</v>
      </c>
      <c r="BT247" s="102">
        <v>0.27869463304625203</v>
      </c>
      <c r="BU247" s="91"/>
      <c r="BV247" s="86">
        <v>227</v>
      </c>
      <c r="BW247" s="124">
        <v>0.93</v>
      </c>
      <c r="BX247" s="124">
        <v>7.0000000000000007E-2</v>
      </c>
      <c r="BY247" s="124">
        <v>0.92300000000000004</v>
      </c>
      <c r="BZ247" s="124">
        <v>7.6999999999999999E-2</v>
      </c>
      <c r="CA247" s="124">
        <v>0.92600000000000005</v>
      </c>
      <c r="CB247" s="124">
        <v>7.3999999999999996E-2</v>
      </c>
      <c r="CC247" s="123">
        <v>0.90500000000000003</v>
      </c>
      <c r="CD247" s="123">
        <v>9.5000000000000001E-2</v>
      </c>
      <c r="CE247" s="123">
        <v>0.88900000000000001</v>
      </c>
      <c r="CF247" s="123">
        <v>0.111</v>
      </c>
      <c r="CG247" s="123">
        <v>0.89600000000000002</v>
      </c>
      <c r="CH247" s="123">
        <v>0.10299999999999999</v>
      </c>
      <c r="CI247" s="1"/>
      <c r="CJ247" s="1"/>
      <c r="CK247" s="1"/>
      <c r="CL247" s="1"/>
      <c r="CM247" s="1"/>
      <c r="CN247" s="1"/>
      <c r="CP247" s="39"/>
      <c r="CR247" s="39"/>
      <c r="CS247" s="92"/>
      <c r="CT247" s="92"/>
    </row>
    <row r="248" spans="38:98" x14ac:dyDescent="0.25">
      <c r="AL248" s="104">
        <v>228</v>
      </c>
      <c r="AM248" s="102">
        <v>0.158992226900244</v>
      </c>
      <c r="AN248" s="102">
        <f t="shared" si="63"/>
        <v>0.84100777309975605</v>
      </c>
      <c r="AO248" s="102">
        <v>0.21942489239280699</v>
      </c>
      <c r="AP248" s="102">
        <f t="shared" si="64"/>
        <v>0.78057510760719295</v>
      </c>
      <c r="AQ248" s="102">
        <v>7.9964963541174203E-2</v>
      </c>
      <c r="AR248" s="102">
        <f t="shared" si="65"/>
        <v>0.92003503645882578</v>
      </c>
      <c r="AS248" s="102">
        <f t="shared" si="70"/>
        <v>0.13653919881836138</v>
      </c>
      <c r="AT248" s="107">
        <f t="shared" si="70"/>
        <v>0.86346080118163859</v>
      </c>
      <c r="AU248" s="103">
        <v>0.163716112773028</v>
      </c>
      <c r="AV248" s="103">
        <f t="shared" si="71"/>
        <v>0.836283887226972</v>
      </c>
      <c r="AW248" s="103">
        <v>0.21706411036452999</v>
      </c>
      <c r="AX248" s="103">
        <f t="shared" si="72"/>
        <v>0.78293588963547001</v>
      </c>
      <c r="AY248" s="103">
        <v>8.6644016439189897E-2</v>
      </c>
      <c r="AZ248" s="103">
        <f t="shared" si="75"/>
        <v>0.91335598356081005</v>
      </c>
      <c r="BA248" s="103">
        <f t="shared" si="73"/>
        <v>0.14053298790550794</v>
      </c>
      <c r="BB248" s="103">
        <f t="shared" si="73"/>
        <v>0.85946701209449206</v>
      </c>
      <c r="BC248" s="102">
        <v>0.15552895052655999</v>
      </c>
      <c r="BD248" s="102">
        <f t="shared" si="76"/>
        <v>0.84447104947343998</v>
      </c>
      <c r="BE248" s="102">
        <v>0.214731404420447</v>
      </c>
      <c r="BF248" s="102">
        <f t="shared" si="76"/>
        <v>0.78526859557955297</v>
      </c>
      <c r="BG248" s="102">
        <v>8.5923042973566205E-2</v>
      </c>
      <c r="BH248" s="102">
        <f t="shared" si="66"/>
        <v>0.91407695702643377</v>
      </c>
      <c r="BI248" s="102">
        <v>0.13712679744777687</v>
      </c>
      <c r="BJ248" s="102">
        <v>0.86287320255222311</v>
      </c>
      <c r="BK248" s="103">
        <v>0.15196179857952799</v>
      </c>
      <c r="BL248" s="103">
        <f t="shared" si="67"/>
        <v>0.84803820142047204</v>
      </c>
      <c r="BM248" s="103">
        <v>0.21039382148791499</v>
      </c>
      <c r="BN248" s="103">
        <f t="shared" si="68"/>
        <v>0.78960617851208503</v>
      </c>
      <c r="BO248" s="103">
        <v>8.2808417381680405E-2</v>
      </c>
      <c r="BP248" s="103">
        <f t="shared" si="69"/>
        <v>0.91719158261831957</v>
      </c>
      <c r="BQ248" s="103">
        <v>0.13359060849744711</v>
      </c>
      <c r="BR248" s="103">
        <f t="shared" si="74"/>
        <v>0.86640939150255292</v>
      </c>
      <c r="BS248" s="108">
        <v>0.72236941396341203</v>
      </c>
      <c r="BT248" s="102">
        <v>0.27763058603658802</v>
      </c>
      <c r="BU248" s="91"/>
      <c r="BV248" s="86">
        <v>228</v>
      </c>
      <c r="BW248" s="124">
        <v>0.93100000000000005</v>
      </c>
      <c r="BX248" s="124">
        <v>6.9000000000000006E-2</v>
      </c>
      <c r="BY248" s="124">
        <v>0.92300000000000004</v>
      </c>
      <c r="BZ248" s="124">
        <v>7.6999999999999999E-2</v>
      </c>
      <c r="CA248" s="124">
        <v>0.92600000000000005</v>
      </c>
      <c r="CB248" s="124">
        <v>7.2999999999999995E-2</v>
      </c>
      <c r="CC248" s="123">
        <v>0.90500000000000003</v>
      </c>
      <c r="CD248" s="123">
        <v>9.5000000000000001E-2</v>
      </c>
      <c r="CE248" s="123">
        <v>0.88900000000000001</v>
      </c>
      <c r="CF248" s="123">
        <v>0.111</v>
      </c>
      <c r="CG248" s="123">
        <v>0.89700000000000002</v>
      </c>
      <c r="CH248" s="123">
        <v>0.10299999999999999</v>
      </c>
      <c r="CI248" s="1"/>
      <c r="CJ248" s="1"/>
      <c r="CK248" s="1"/>
      <c r="CL248" s="1"/>
      <c r="CM248" s="1"/>
      <c r="CN248" s="1"/>
      <c r="CP248" s="39"/>
      <c r="CR248" s="39"/>
      <c r="CS248" s="92"/>
      <c r="CT248" s="92"/>
    </row>
    <row r="249" spans="38:98" x14ac:dyDescent="0.25">
      <c r="AL249" s="104">
        <v>229</v>
      </c>
      <c r="AM249" s="102">
        <v>0.159460432217087</v>
      </c>
      <c r="AN249" s="102">
        <f t="shared" si="63"/>
        <v>0.84053956778291306</v>
      </c>
      <c r="AO249" s="102">
        <v>0.219867218168175</v>
      </c>
      <c r="AP249" s="102">
        <f t="shared" si="64"/>
        <v>0.780132781831825</v>
      </c>
      <c r="AQ249" s="102">
        <v>8.0316239812912193E-2</v>
      </c>
      <c r="AR249" s="102">
        <f t="shared" si="65"/>
        <v>0.91968376018708775</v>
      </c>
      <c r="AS249" s="102">
        <f t="shared" si="70"/>
        <v>0.13694766447991683</v>
      </c>
      <c r="AT249" s="107">
        <f t="shared" si="70"/>
        <v>0.8630523355200832</v>
      </c>
      <c r="AU249" s="103">
        <v>0.164193220324197</v>
      </c>
      <c r="AV249" s="103">
        <f t="shared" si="71"/>
        <v>0.83580677967580297</v>
      </c>
      <c r="AW249" s="103">
        <v>0.21759111364162001</v>
      </c>
      <c r="AX249" s="103">
        <f t="shared" si="72"/>
        <v>0.78240888635838002</v>
      </c>
      <c r="AY249" s="103">
        <v>8.7032016156187594E-2</v>
      </c>
      <c r="AZ249" s="103">
        <f t="shared" si="75"/>
        <v>0.91296798384381239</v>
      </c>
      <c r="BA249" s="103">
        <f t="shared" si="73"/>
        <v>0.14098058186991996</v>
      </c>
      <c r="BB249" s="103">
        <f t="shared" si="73"/>
        <v>0.85901941813008009</v>
      </c>
      <c r="BC249" s="102">
        <v>0.15596852264563199</v>
      </c>
      <c r="BD249" s="102">
        <f t="shared" si="76"/>
        <v>0.84403147735436801</v>
      </c>
      <c r="BE249" s="102">
        <v>0.215215230862284</v>
      </c>
      <c r="BF249" s="102">
        <f t="shared" si="76"/>
        <v>0.784784769137716</v>
      </c>
      <c r="BG249" s="102">
        <v>8.6315963751651195E-2</v>
      </c>
      <c r="BH249" s="102">
        <f t="shared" si="66"/>
        <v>0.91368403624834882</v>
      </c>
      <c r="BI249" s="102">
        <v>0.13755508844423078</v>
      </c>
      <c r="BJ249" s="102">
        <v>0.8624449115557693</v>
      </c>
      <c r="BK249" s="103">
        <v>0.15237717182024599</v>
      </c>
      <c r="BL249" s="103">
        <f t="shared" si="67"/>
        <v>0.84762282817975398</v>
      </c>
      <c r="BM249" s="103">
        <v>0.210889322492637</v>
      </c>
      <c r="BN249" s="103">
        <f t="shared" si="68"/>
        <v>0.78911067750736297</v>
      </c>
      <c r="BO249" s="103">
        <v>8.3182440159243198E-2</v>
      </c>
      <c r="BP249" s="103">
        <f t="shared" si="69"/>
        <v>0.91681755984075686</v>
      </c>
      <c r="BQ249" s="103">
        <v>0.13400538991083466</v>
      </c>
      <c r="BR249" s="103">
        <f t="shared" si="74"/>
        <v>0.86599461008916534</v>
      </c>
      <c r="BS249" s="108">
        <v>0.72342541045632502</v>
      </c>
      <c r="BT249" s="102">
        <v>0.27657458954367498</v>
      </c>
      <c r="BU249" s="91"/>
      <c r="BV249" s="86">
        <v>229</v>
      </c>
      <c r="BW249" s="124">
        <v>0.93100000000000005</v>
      </c>
      <c r="BX249" s="124">
        <v>6.9000000000000006E-2</v>
      </c>
      <c r="BY249" s="124">
        <v>0.92300000000000004</v>
      </c>
      <c r="BZ249" s="124">
        <v>7.6999999999999999E-2</v>
      </c>
      <c r="CA249" s="124">
        <v>0.92700000000000005</v>
      </c>
      <c r="CB249" s="124">
        <v>7.2999999999999995E-2</v>
      </c>
      <c r="CC249" s="123">
        <v>0.90500000000000003</v>
      </c>
      <c r="CD249" s="123">
        <v>9.5000000000000001E-2</v>
      </c>
      <c r="CE249" s="123">
        <v>0.89</v>
      </c>
      <c r="CF249" s="123">
        <v>0.11</v>
      </c>
      <c r="CG249" s="123">
        <v>0.89700000000000002</v>
      </c>
      <c r="CH249" s="123">
        <v>0.10299999999999999</v>
      </c>
      <c r="CI249" s="1"/>
      <c r="CJ249" s="1"/>
      <c r="CK249" s="1"/>
      <c r="CL249" s="1"/>
      <c r="CM249" s="1"/>
      <c r="CN249" s="1"/>
      <c r="CP249" s="39"/>
      <c r="CR249" s="39"/>
      <c r="CS249" s="92"/>
      <c r="CT249" s="92"/>
    </row>
    <row r="250" spans="38:98" x14ac:dyDescent="0.25">
      <c r="AL250" s="104">
        <v>230</v>
      </c>
      <c r="AM250" s="102">
        <v>0.159927992945433</v>
      </c>
      <c r="AN250" s="102">
        <f t="shared" si="63"/>
        <v>0.84007200705456697</v>
      </c>
      <c r="AO250" s="102">
        <v>0.220308114189707</v>
      </c>
      <c r="AP250" s="102">
        <f t="shared" si="64"/>
        <v>0.77969188581029303</v>
      </c>
      <c r="AQ250" s="102">
        <v>8.0667603884800598E-2</v>
      </c>
      <c r="AR250" s="102">
        <f t="shared" si="65"/>
        <v>0.91933239611519935</v>
      </c>
      <c r="AS250" s="102">
        <f t="shared" si="70"/>
        <v>0.13735564186372512</v>
      </c>
      <c r="AT250" s="107">
        <f t="shared" si="70"/>
        <v>0.86264435813627482</v>
      </c>
      <c r="AU250" s="103">
        <v>0.164669699068697</v>
      </c>
      <c r="AV250" s="103">
        <f t="shared" si="71"/>
        <v>0.835330300931303</v>
      </c>
      <c r="AW250" s="103">
        <v>0.218116740821998</v>
      </c>
      <c r="AX250" s="103">
        <f t="shared" si="72"/>
        <v>0.78188325917800205</v>
      </c>
      <c r="AY250" s="103">
        <v>8.7420080149379895E-2</v>
      </c>
      <c r="AZ250" s="103">
        <f t="shared" si="75"/>
        <v>0.91257991985062015</v>
      </c>
      <c r="BA250" s="103">
        <f t="shared" si="73"/>
        <v>0.14142769396907034</v>
      </c>
      <c r="BB250" s="103">
        <f t="shared" si="73"/>
        <v>0.85857230603092971</v>
      </c>
      <c r="BC250" s="102">
        <v>0.15640735882020301</v>
      </c>
      <c r="BD250" s="102">
        <f t="shared" si="76"/>
        <v>0.84359264117979693</v>
      </c>
      <c r="BE250" s="102">
        <v>0.21569691499309401</v>
      </c>
      <c r="BF250" s="102">
        <f t="shared" si="76"/>
        <v>0.78430308500690593</v>
      </c>
      <c r="BG250" s="102">
        <v>8.6708939883296907E-2</v>
      </c>
      <c r="BH250" s="102">
        <f t="shared" si="66"/>
        <v>0.91329106011670314</v>
      </c>
      <c r="BI250" s="102">
        <v>0.13798268402899114</v>
      </c>
      <c r="BJ250" s="102">
        <v>0.86201731597100895</v>
      </c>
      <c r="BK250" s="103">
        <v>0.15279195884398</v>
      </c>
      <c r="BL250" s="103">
        <f t="shared" si="67"/>
        <v>0.84720804115602</v>
      </c>
      <c r="BM250" s="103">
        <v>0.21138354555816699</v>
      </c>
      <c r="BN250" s="103">
        <f t="shared" si="68"/>
        <v>0.78861645444183304</v>
      </c>
      <c r="BO250" s="103">
        <v>8.3556036227279501E-2</v>
      </c>
      <c r="BP250" s="103">
        <f t="shared" si="69"/>
        <v>0.91644396377272053</v>
      </c>
      <c r="BQ250" s="103">
        <v>0.13441949938456077</v>
      </c>
      <c r="BR250" s="103">
        <f t="shared" si="74"/>
        <v>0.86558050061543934</v>
      </c>
      <c r="BS250" s="108">
        <v>0.72447350230067598</v>
      </c>
      <c r="BT250" s="109">
        <v>0.27552649769932402</v>
      </c>
      <c r="BU250" s="91"/>
      <c r="BV250" s="86">
        <v>230</v>
      </c>
      <c r="BW250" s="124">
        <v>0.93100000000000005</v>
      </c>
      <c r="BX250" s="124">
        <v>6.9000000000000006E-2</v>
      </c>
      <c r="BY250" s="124">
        <v>0.92300000000000004</v>
      </c>
      <c r="BZ250" s="124">
        <v>7.6999999999999999E-2</v>
      </c>
      <c r="CA250" s="124">
        <v>0.92700000000000005</v>
      </c>
      <c r="CB250" s="124">
        <v>7.2999999999999995E-2</v>
      </c>
      <c r="CC250" s="123">
        <v>0.90600000000000003</v>
      </c>
      <c r="CD250" s="123">
        <v>9.4E-2</v>
      </c>
      <c r="CE250" s="123">
        <v>0.89</v>
      </c>
      <c r="CF250" s="123">
        <v>0.11</v>
      </c>
      <c r="CG250" s="123">
        <v>0.89800000000000002</v>
      </c>
      <c r="CH250" s="123">
        <v>0.10199999999999999</v>
      </c>
      <c r="CI250" s="1"/>
      <c r="CJ250" s="1"/>
      <c r="CK250" s="1"/>
      <c r="CL250" s="1"/>
      <c r="CM250" s="1"/>
      <c r="CN250" s="1"/>
      <c r="CP250" s="39"/>
      <c r="CR250" s="39"/>
      <c r="CS250" s="92"/>
      <c r="CT250" s="92"/>
    </row>
    <row r="251" spans="38:98" x14ac:dyDescent="0.25">
      <c r="AL251" s="104">
        <v>231</v>
      </c>
      <c r="AM251" s="102">
        <v>0.160394815680134</v>
      </c>
      <c r="AN251" s="102">
        <f t="shared" si="63"/>
        <v>0.83960518431986597</v>
      </c>
      <c r="AO251" s="102">
        <v>0.22074769358317201</v>
      </c>
      <c r="AP251" s="102">
        <f t="shared" si="64"/>
        <v>0.77925230641682797</v>
      </c>
      <c r="AQ251" s="102">
        <v>8.1019047105310701E-2</v>
      </c>
      <c r="AR251" s="102">
        <f t="shared" si="65"/>
        <v>0.91898095289468928</v>
      </c>
      <c r="AS251" s="102">
        <f t="shared" si="70"/>
        <v>0.13776312405341404</v>
      </c>
      <c r="AT251" s="107">
        <f t="shared" si="70"/>
        <v>0.86223687594658593</v>
      </c>
      <c r="AU251" s="103">
        <v>0.16514554945131699</v>
      </c>
      <c r="AV251" s="103">
        <f t="shared" si="71"/>
        <v>0.83485445054868301</v>
      </c>
      <c r="AW251" s="103">
        <v>0.21864100405427001</v>
      </c>
      <c r="AX251" s="103">
        <f t="shared" si="72"/>
        <v>0.78135899594572999</v>
      </c>
      <c r="AY251" s="103">
        <v>8.7808208449181496E-2</v>
      </c>
      <c r="AZ251" s="103">
        <f t="shared" si="75"/>
        <v>0.91219179155081853</v>
      </c>
      <c r="BA251" s="103">
        <f t="shared" si="73"/>
        <v>0.14187432714901385</v>
      </c>
      <c r="BB251" s="103">
        <f t="shared" si="73"/>
        <v>0.85812567285098629</v>
      </c>
      <c r="BC251" s="102">
        <v>0.15684543987237301</v>
      </c>
      <c r="BD251" s="102">
        <f t="shared" si="76"/>
        <v>0.84315456012762702</v>
      </c>
      <c r="BE251" s="102">
        <v>0.216176534272426</v>
      </c>
      <c r="BF251" s="102">
        <f t="shared" si="76"/>
        <v>0.783823465727574</v>
      </c>
      <c r="BG251" s="102">
        <v>8.7101969277537203E-2</v>
      </c>
      <c r="BH251" s="102">
        <f t="shared" si="66"/>
        <v>0.91289803072246278</v>
      </c>
      <c r="BI251" s="102">
        <v>0.13840959511076073</v>
      </c>
      <c r="BJ251" s="102">
        <v>0.86159040488923933</v>
      </c>
      <c r="BK251" s="103">
        <v>0.153206182641801</v>
      </c>
      <c r="BL251" s="103">
        <f t="shared" si="67"/>
        <v>0.84679381735819903</v>
      </c>
      <c r="BM251" s="103">
        <v>0.21187649091850699</v>
      </c>
      <c r="BN251" s="103">
        <f t="shared" si="68"/>
        <v>0.78812350908149298</v>
      </c>
      <c r="BO251" s="103">
        <v>8.39292456191741E-2</v>
      </c>
      <c r="BP251" s="103">
        <f t="shared" si="69"/>
        <v>0.91607075438082586</v>
      </c>
      <c r="BQ251" s="103">
        <v>0.13483296251503502</v>
      </c>
      <c r="BR251" s="103">
        <f t="shared" si="74"/>
        <v>0.86516703748496504</v>
      </c>
      <c r="BS251" s="108">
        <v>0.72551383536465308</v>
      </c>
      <c r="BT251" s="102">
        <v>0.27448616463534697</v>
      </c>
      <c r="BU251" s="91"/>
      <c r="BV251" s="86">
        <v>231</v>
      </c>
      <c r="BW251" s="124">
        <v>0.93100000000000005</v>
      </c>
      <c r="BX251" s="124">
        <v>6.9000000000000006E-2</v>
      </c>
      <c r="BY251" s="124">
        <v>0.92400000000000004</v>
      </c>
      <c r="BZ251" s="124">
        <v>7.5999999999999998E-2</v>
      </c>
      <c r="CA251" s="124">
        <v>0.92700000000000005</v>
      </c>
      <c r="CB251" s="124">
        <v>7.2999999999999995E-2</v>
      </c>
      <c r="CC251" s="123">
        <v>0.90600000000000003</v>
      </c>
      <c r="CD251" s="123">
        <v>9.4E-2</v>
      </c>
      <c r="CE251" s="123">
        <v>0.89100000000000001</v>
      </c>
      <c r="CF251" s="123">
        <v>0.109</v>
      </c>
      <c r="CG251" s="123">
        <v>0.89800000000000002</v>
      </c>
      <c r="CH251" s="123">
        <v>0.10199999999999999</v>
      </c>
      <c r="CI251" s="1"/>
      <c r="CJ251" s="1"/>
      <c r="CK251" s="1"/>
      <c r="CL251" s="1"/>
      <c r="CM251" s="1"/>
      <c r="CN251" s="1"/>
      <c r="CP251" s="39"/>
      <c r="CR251" s="39"/>
      <c r="CS251" s="92"/>
      <c r="CT251" s="92"/>
    </row>
    <row r="252" spans="38:98" x14ac:dyDescent="0.25">
      <c r="AL252" s="104">
        <v>232</v>
      </c>
      <c r="AM252" s="102">
        <v>0.160860807016042</v>
      </c>
      <c r="AN252" s="102">
        <f t="shared" si="63"/>
        <v>0.839139192983958</v>
      </c>
      <c r="AO252" s="102">
        <v>0.22118606947434</v>
      </c>
      <c r="AP252" s="102">
        <f t="shared" si="64"/>
        <v>0.77881393052566006</v>
      </c>
      <c r="AQ252" s="102">
        <v>8.1370560822913995E-2</v>
      </c>
      <c r="AR252" s="102">
        <f t="shared" si="65"/>
        <v>0.91862943917708595</v>
      </c>
      <c r="AS252" s="102">
        <f t="shared" si="70"/>
        <v>0.13817010413261166</v>
      </c>
      <c r="AT252" s="107">
        <f t="shared" si="70"/>
        <v>0.86182989586738845</v>
      </c>
      <c r="AU252" s="103">
        <v>0.16562077191684099</v>
      </c>
      <c r="AV252" s="103">
        <f t="shared" si="71"/>
        <v>0.83437922808315901</v>
      </c>
      <c r="AW252" s="103">
        <v>0.219163915487043</v>
      </c>
      <c r="AX252" s="103">
        <f t="shared" si="72"/>
        <v>0.78083608451295694</v>
      </c>
      <c r="AY252" s="103">
        <v>8.8196401086007598E-2</v>
      </c>
      <c r="AZ252" s="103">
        <f t="shared" si="75"/>
        <v>0.91180359891399243</v>
      </c>
      <c r="BA252" s="103">
        <f t="shared" si="73"/>
        <v>0.14232048435580408</v>
      </c>
      <c r="BB252" s="103">
        <f t="shared" si="73"/>
        <v>0.85767951564419587</v>
      </c>
      <c r="BC252" s="102">
        <v>0.15728274662423999</v>
      </c>
      <c r="BD252" s="102">
        <f t="shared" si="76"/>
        <v>0.84271725337575998</v>
      </c>
      <c r="BE252" s="102">
        <v>0.21665416615982899</v>
      </c>
      <c r="BF252" s="102">
        <f t="shared" si="76"/>
        <v>0.78334583384017098</v>
      </c>
      <c r="BG252" s="102">
        <v>8.7495049843405698E-2</v>
      </c>
      <c r="BH252" s="102">
        <f t="shared" si="66"/>
        <v>0.91250495015659427</v>
      </c>
      <c r="BI252" s="102">
        <v>0.13883583259824167</v>
      </c>
      <c r="BJ252" s="102">
        <v>0.86116416740175827</v>
      </c>
      <c r="BK252" s="103">
        <v>0.15361986620477899</v>
      </c>
      <c r="BL252" s="103">
        <f t="shared" si="67"/>
        <v>0.84638013379522103</v>
      </c>
      <c r="BM252" s="103">
        <v>0.212368158807657</v>
      </c>
      <c r="BN252" s="103">
        <f t="shared" si="68"/>
        <v>0.78763184119234297</v>
      </c>
      <c r="BO252" s="103">
        <v>8.4302108368311798E-2</v>
      </c>
      <c r="BP252" s="103">
        <f t="shared" si="69"/>
        <v>0.91569789163168824</v>
      </c>
      <c r="BQ252" s="103">
        <v>0.13524580489866603</v>
      </c>
      <c r="BR252" s="103">
        <f t="shared" si="74"/>
        <v>0.864754195101334</v>
      </c>
      <c r="BS252" s="108">
        <v>0.72654655551644598</v>
      </c>
      <c r="BT252" s="102">
        <v>0.27345344448355402</v>
      </c>
      <c r="BU252" s="91"/>
      <c r="BV252" s="86">
        <v>232</v>
      </c>
      <c r="BW252" s="124">
        <v>0.93200000000000005</v>
      </c>
      <c r="BX252" s="124">
        <v>6.8000000000000005E-2</v>
      </c>
      <c r="BY252" s="124">
        <v>0.92400000000000004</v>
      </c>
      <c r="BZ252" s="124">
        <v>7.5999999999999998E-2</v>
      </c>
      <c r="CA252" s="124">
        <v>0.92800000000000005</v>
      </c>
      <c r="CB252" s="124">
        <v>7.1999999999999995E-2</v>
      </c>
      <c r="CC252" s="123">
        <v>0.90700000000000003</v>
      </c>
      <c r="CD252" s="123">
        <v>9.2999999999999999E-2</v>
      </c>
      <c r="CE252" s="123">
        <v>0.89100000000000001</v>
      </c>
      <c r="CF252" s="123">
        <v>0.109</v>
      </c>
      <c r="CG252" s="123">
        <v>0.89900000000000002</v>
      </c>
      <c r="CH252" s="123">
        <v>0.10100000000000001</v>
      </c>
      <c r="CI252" s="1"/>
      <c r="CJ252" s="1"/>
      <c r="CK252" s="1"/>
      <c r="CL252" s="1"/>
      <c r="CM252" s="1"/>
      <c r="CN252" s="1"/>
      <c r="CP252" s="39"/>
      <c r="CR252" s="39"/>
      <c r="CS252" s="92"/>
      <c r="CT252" s="92"/>
    </row>
    <row r="253" spans="38:98" x14ac:dyDescent="0.25">
      <c r="AL253" s="104">
        <v>233</v>
      </c>
      <c r="AM253" s="102">
        <v>0.16132587354800901</v>
      </c>
      <c r="AN253" s="102">
        <f t="shared" si="63"/>
        <v>0.83867412645199102</v>
      </c>
      <c r="AO253" s="102">
        <v>0.22162335498898</v>
      </c>
      <c r="AP253" s="102">
        <f t="shared" si="64"/>
        <v>0.77837664501102</v>
      </c>
      <c r="AQ253" s="102">
        <v>8.1722136386081598E-2</v>
      </c>
      <c r="AR253" s="102">
        <f t="shared" si="65"/>
        <v>0.91827786361391839</v>
      </c>
      <c r="AS253" s="102">
        <f t="shared" si="70"/>
        <v>0.13857657518494573</v>
      </c>
      <c r="AT253" s="107">
        <f t="shared" si="70"/>
        <v>0.86142342481505429</v>
      </c>
      <c r="AU253" s="103">
        <v>0.166095366910057</v>
      </c>
      <c r="AV253" s="103">
        <f t="shared" si="71"/>
        <v>0.833904633089943</v>
      </c>
      <c r="AW253" s="103">
        <v>0.21968548726892301</v>
      </c>
      <c r="AX253" s="103">
        <f t="shared" si="72"/>
        <v>0.78031451273107699</v>
      </c>
      <c r="AY253" s="103">
        <v>8.8584658090273105E-2</v>
      </c>
      <c r="AZ253" s="103">
        <f t="shared" si="75"/>
        <v>0.91141534190972684</v>
      </c>
      <c r="BA253" s="103">
        <f t="shared" si="73"/>
        <v>0.14276616853549559</v>
      </c>
      <c r="BB253" s="103">
        <f t="shared" si="73"/>
        <v>0.85723383146450438</v>
      </c>
      <c r="BC253" s="102">
        <v>0.157719259897906</v>
      </c>
      <c r="BD253" s="102">
        <f t="shared" si="76"/>
        <v>0.84228074010209397</v>
      </c>
      <c r="BE253" s="102">
        <v>0.21712988811485401</v>
      </c>
      <c r="BF253" s="102">
        <f t="shared" si="76"/>
        <v>0.78287011188514599</v>
      </c>
      <c r="BG253" s="102">
        <v>8.7888179489936005E-2</v>
      </c>
      <c r="BH253" s="102">
        <f t="shared" si="66"/>
        <v>0.91211182051006401</v>
      </c>
      <c r="BI253" s="102">
        <v>0.13926140740013784</v>
      </c>
      <c r="BJ253" s="102">
        <v>0.86073859259986218</v>
      </c>
      <c r="BK253" s="103">
        <v>0.15403303252398401</v>
      </c>
      <c r="BL253" s="103">
        <f t="shared" si="67"/>
        <v>0.84596696747601596</v>
      </c>
      <c r="BM253" s="103">
        <v>0.21285854945961799</v>
      </c>
      <c r="BN253" s="103">
        <f t="shared" si="68"/>
        <v>0.78714145054038198</v>
      </c>
      <c r="BO253" s="103">
        <v>8.4674664508077396E-2</v>
      </c>
      <c r="BP253" s="103">
        <f t="shared" si="69"/>
        <v>0.91532533549192263</v>
      </c>
      <c r="BQ253" s="103">
        <v>0.1356580521318628</v>
      </c>
      <c r="BR253" s="103">
        <f t="shared" si="74"/>
        <v>0.86434194786813734</v>
      </c>
      <c r="BS253" s="108">
        <v>0.72757180862424098</v>
      </c>
      <c r="BT253" s="102">
        <v>0.27242819137575902</v>
      </c>
      <c r="BU253" s="91"/>
      <c r="BV253" s="86">
        <v>233</v>
      </c>
      <c r="BW253" s="124">
        <v>0.93200000000000005</v>
      </c>
      <c r="BX253" s="124">
        <v>6.8000000000000005E-2</v>
      </c>
      <c r="BY253" s="124">
        <v>0.92400000000000004</v>
      </c>
      <c r="BZ253" s="124">
        <v>7.5999999999999998E-2</v>
      </c>
      <c r="CA253" s="124">
        <v>0.92800000000000005</v>
      </c>
      <c r="CB253" s="124">
        <v>7.1999999999999995E-2</v>
      </c>
      <c r="CC253" s="123">
        <v>0.90700000000000003</v>
      </c>
      <c r="CD253" s="123">
        <v>9.2999999999999999E-2</v>
      </c>
      <c r="CE253" s="123">
        <v>0.89200000000000002</v>
      </c>
      <c r="CF253" s="123">
        <v>0.108</v>
      </c>
      <c r="CG253" s="123">
        <v>0.89900000000000002</v>
      </c>
      <c r="CH253" s="123">
        <v>0.10100000000000001</v>
      </c>
      <c r="CI253" s="1"/>
      <c r="CJ253" s="1"/>
      <c r="CK253" s="1"/>
      <c r="CL253" s="1"/>
      <c r="CM253" s="1"/>
      <c r="CN253" s="1"/>
      <c r="CP253" s="39"/>
      <c r="CR253" s="39"/>
      <c r="CS253" s="92"/>
      <c r="CT253" s="92"/>
    </row>
    <row r="254" spans="38:98" x14ac:dyDescent="0.25">
      <c r="AL254" s="104">
        <v>234</v>
      </c>
      <c r="AM254" s="102">
        <v>0.161789921870887</v>
      </c>
      <c r="AN254" s="102">
        <f t="shared" si="63"/>
        <v>0.83821007812911297</v>
      </c>
      <c r="AO254" s="102">
        <v>0.222059663252863</v>
      </c>
      <c r="AP254" s="102">
        <f t="shared" si="64"/>
        <v>0.77794033674713703</v>
      </c>
      <c r="AQ254" s="102">
        <v>8.2073765143284905E-2</v>
      </c>
      <c r="AR254" s="102">
        <f t="shared" si="65"/>
        <v>0.9179262348567151</v>
      </c>
      <c r="AS254" s="102">
        <f t="shared" si="70"/>
        <v>0.13898253029404453</v>
      </c>
      <c r="AT254" s="107">
        <f t="shared" si="70"/>
        <v>0.86101746970595561</v>
      </c>
      <c r="AU254" s="103">
        <v>0.16656933487575101</v>
      </c>
      <c r="AV254" s="103">
        <f t="shared" si="71"/>
        <v>0.83343066512424901</v>
      </c>
      <c r="AW254" s="103">
        <v>0.220205731548517</v>
      </c>
      <c r="AX254" s="103">
        <f t="shared" si="72"/>
        <v>0.77979426845148303</v>
      </c>
      <c r="AY254" s="103">
        <v>8.8972979492392995E-2</v>
      </c>
      <c r="AZ254" s="103">
        <f t="shared" si="75"/>
        <v>0.91102702050760698</v>
      </c>
      <c r="BA254" s="103">
        <f t="shared" si="73"/>
        <v>0.14321138263414251</v>
      </c>
      <c r="BB254" s="103">
        <f t="shared" si="73"/>
        <v>0.85678861736585743</v>
      </c>
      <c r="BC254" s="102">
        <v>0.15815496051547001</v>
      </c>
      <c r="BD254" s="102">
        <f t="shared" si="76"/>
        <v>0.84184503948453004</v>
      </c>
      <c r="BE254" s="102">
        <v>0.21760377759704999</v>
      </c>
      <c r="BF254" s="102">
        <f t="shared" si="76"/>
        <v>0.78239622240295004</v>
      </c>
      <c r="BG254" s="102">
        <v>8.8281356126161795E-2</v>
      </c>
      <c r="BH254" s="102">
        <f t="shared" si="66"/>
        <v>0.91171864387383816</v>
      </c>
      <c r="BI254" s="102">
        <v>0.13968633042515163</v>
      </c>
      <c r="BJ254" s="102">
        <v>0.86031366957484834</v>
      </c>
      <c r="BK254" s="103">
        <v>0.15444570459048601</v>
      </c>
      <c r="BL254" s="103">
        <f t="shared" si="67"/>
        <v>0.84555429540951399</v>
      </c>
      <c r="BM254" s="103">
        <v>0.21334766310839101</v>
      </c>
      <c r="BN254" s="103">
        <f t="shared" si="68"/>
        <v>0.78665233689160896</v>
      </c>
      <c r="BO254" s="103">
        <v>8.5046954071855502E-2</v>
      </c>
      <c r="BP254" s="103">
        <f t="shared" si="69"/>
        <v>0.91495304592814453</v>
      </c>
      <c r="BQ254" s="103">
        <v>0.13606972981103413</v>
      </c>
      <c r="BR254" s="103">
        <f t="shared" si="74"/>
        <v>0.86393027018896595</v>
      </c>
      <c r="BS254" s="108">
        <v>0.72858974055622805</v>
      </c>
      <c r="BT254" s="102">
        <v>0.27141025944377201</v>
      </c>
      <c r="BU254" s="91"/>
      <c r="BV254" s="86">
        <v>234</v>
      </c>
      <c r="BW254" s="124">
        <v>0.93200000000000005</v>
      </c>
      <c r="BX254" s="124">
        <v>6.8000000000000005E-2</v>
      </c>
      <c r="BY254" s="124">
        <v>0.92400000000000004</v>
      </c>
      <c r="BZ254" s="124">
        <v>7.5999999999999998E-2</v>
      </c>
      <c r="CA254" s="124">
        <v>0.92800000000000005</v>
      </c>
      <c r="CB254" s="124">
        <v>7.1999999999999995E-2</v>
      </c>
      <c r="CC254" s="123">
        <v>0.90700000000000003</v>
      </c>
      <c r="CD254" s="123">
        <v>9.2999999999999999E-2</v>
      </c>
      <c r="CE254" s="123">
        <v>0.89200000000000002</v>
      </c>
      <c r="CF254" s="123">
        <v>0.108</v>
      </c>
      <c r="CG254" s="123">
        <v>0.89900000000000002</v>
      </c>
      <c r="CH254" s="123">
        <v>0.1</v>
      </c>
      <c r="CI254" s="1"/>
      <c r="CJ254" s="1"/>
      <c r="CK254" s="1"/>
      <c r="CL254" s="1"/>
      <c r="CM254" s="1"/>
      <c r="CN254" s="1"/>
      <c r="CP254" s="39"/>
      <c r="CR254" s="39"/>
      <c r="CS254" s="92"/>
      <c r="CT254" s="92"/>
    </row>
    <row r="255" spans="38:98" x14ac:dyDescent="0.25">
      <c r="AL255" s="104">
        <v>235</v>
      </c>
      <c r="AM255" s="102">
        <v>0.16225285857952801</v>
      </c>
      <c r="AN255" s="102">
        <f t="shared" si="63"/>
        <v>0.83774714142047202</v>
      </c>
      <c r="AO255" s="102">
        <v>0.22249510739175801</v>
      </c>
      <c r="AP255" s="102">
        <f t="shared" si="64"/>
        <v>0.77750489260824196</v>
      </c>
      <c r="AQ255" s="102">
        <v>8.2425438442995394E-2</v>
      </c>
      <c r="AR255" s="102">
        <f t="shared" si="65"/>
        <v>0.91757456155700456</v>
      </c>
      <c r="AS255" s="102">
        <f t="shared" si="70"/>
        <v>0.13938796254353591</v>
      </c>
      <c r="AT255" s="107">
        <f t="shared" si="70"/>
        <v>0.86061203745646409</v>
      </c>
      <c r="AU255" s="103">
        <v>0.16704267625871</v>
      </c>
      <c r="AV255" s="103">
        <f t="shared" si="71"/>
        <v>0.83295732374128995</v>
      </c>
      <c r="AW255" s="103">
        <v>0.22072466047442901</v>
      </c>
      <c r="AX255" s="103">
        <f t="shared" si="72"/>
        <v>0.77927533952557093</v>
      </c>
      <c r="AY255" s="103">
        <v>8.9361365322782105E-2</v>
      </c>
      <c r="AZ255" s="103">
        <f t="shared" si="75"/>
        <v>0.91063863467721795</v>
      </c>
      <c r="BA255" s="103">
        <f t="shared" si="73"/>
        <v>0.14365612959779855</v>
      </c>
      <c r="BB255" s="103">
        <f t="shared" si="73"/>
        <v>0.8563438704022015</v>
      </c>
      <c r="BC255" s="102">
        <v>0.15858982929903101</v>
      </c>
      <c r="BD255" s="102">
        <f t="shared" si="76"/>
        <v>0.84141017070096902</v>
      </c>
      <c r="BE255" s="102">
        <v>0.21807591206596599</v>
      </c>
      <c r="BF255" s="102">
        <f t="shared" si="76"/>
        <v>0.78192408793403401</v>
      </c>
      <c r="BG255" s="102">
        <v>8.8674577661116694E-2</v>
      </c>
      <c r="BH255" s="102">
        <f t="shared" si="66"/>
        <v>0.91132542233888336</v>
      </c>
      <c r="BI255" s="102">
        <v>0.14011061258198548</v>
      </c>
      <c r="BJ255" s="102">
        <v>0.85988938741801468</v>
      </c>
      <c r="BK255" s="103">
        <v>0.15485790539535399</v>
      </c>
      <c r="BL255" s="103">
        <f t="shared" si="67"/>
        <v>0.84514209460464595</v>
      </c>
      <c r="BM255" s="103">
        <v>0.21383549998797799</v>
      </c>
      <c r="BN255" s="103">
        <f t="shared" si="68"/>
        <v>0.78616450001202198</v>
      </c>
      <c r="BO255" s="103">
        <v>8.5419017093031097E-2</v>
      </c>
      <c r="BP255" s="103">
        <f t="shared" si="69"/>
        <v>0.91458098290696888</v>
      </c>
      <c r="BQ255" s="103">
        <v>0.13648086353258898</v>
      </c>
      <c r="BR255" s="103">
        <f t="shared" si="74"/>
        <v>0.86351913646741107</v>
      </c>
      <c r="BS255" s="108">
        <v>0.72960049718059605</v>
      </c>
      <c r="BT255" s="102">
        <v>0.270399502819404</v>
      </c>
      <c r="BU255" s="91"/>
      <c r="BV255" s="86">
        <v>235</v>
      </c>
      <c r="BW255" s="124">
        <v>0.93300000000000005</v>
      </c>
      <c r="BX255" s="124">
        <v>6.7000000000000004E-2</v>
      </c>
      <c r="BY255" s="124">
        <v>0.92500000000000004</v>
      </c>
      <c r="BZ255" s="124">
        <v>7.4999999999999997E-2</v>
      </c>
      <c r="CA255" s="124">
        <v>0.92800000000000005</v>
      </c>
      <c r="CB255" s="124">
        <v>7.0999999999999994E-2</v>
      </c>
      <c r="CC255" s="123">
        <v>0.90800000000000003</v>
      </c>
      <c r="CD255" s="123">
        <v>9.1999999999999998E-2</v>
      </c>
      <c r="CE255" s="123">
        <v>0.89300000000000002</v>
      </c>
      <c r="CF255" s="123">
        <v>0.107</v>
      </c>
      <c r="CG255" s="123">
        <v>0.9</v>
      </c>
      <c r="CH255" s="123">
        <v>0.1</v>
      </c>
      <c r="CI255" s="1"/>
      <c r="CJ255" s="1"/>
      <c r="CK255" s="1"/>
      <c r="CL255" s="1"/>
      <c r="CM255" s="1"/>
      <c r="CN255" s="1"/>
      <c r="CP255" s="39"/>
      <c r="CR255" s="39"/>
      <c r="CS255" s="92"/>
      <c r="CT255" s="92"/>
    </row>
    <row r="256" spans="38:98" x14ac:dyDescent="0.25">
      <c r="AL256" s="104">
        <v>236</v>
      </c>
      <c r="AM256" s="102">
        <v>0.16271459026878299</v>
      </c>
      <c r="AN256" s="102">
        <f t="shared" si="63"/>
        <v>0.83728540973121701</v>
      </c>
      <c r="AO256" s="102">
        <v>0.22292980053143399</v>
      </c>
      <c r="AP256" s="102">
        <f t="shared" si="64"/>
        <v>0.77707019946856604</v>
      </c>
      <c r="AQ256" s="102">
        <v>8.2777147633684198E-2</v>
      </c>
      <c r="AR256" s="102">
        <f t="shared" si="65"/>
        <v>0.91722285236631584</v>
      </c>
      <c r="AS256" s="102">
        <f t="shared" si="70"/>
        <v>0.13979286501704727</v>
      </c>
      <c r="AT256" s="107">
        <f t="shared" si="70"/>
        <v>0.86020713498295276</v>
      </c>
      <c r="AU256" s="103">
        <v>0.16751539150372</v>
      </c>
      <c r="AV256" s="103">
        <f t="shared" si="71"/>
        <v>0.83248460849628003</v>
      </c>
      <c r="AW256" s="103">
        <v>0.22124228619526801</v>
      </c>
      <c r="AX256" s="103">
        <f t="shared" si="72"/>
        <v>0.77875771380473202</v>
      </c>
      <c r="AY256" s="103">
        <v>8.9749815611855605E-2</v>
      </c>
      <c r="AZ256" s="103">
        <f t="shared" si="75"/>
        <v>0.91025018438814442</v>
      </c>
      <c r="BA256" s="103">
        <f t="shared" si="73"/>
        <v>0.14410041237251842</v>
      </c>
      <c r="BB256" s="103">
        <f t="shared" si="73"/>
        <v>0.85589958762748164</v>
      </c>
      <c r="BC256" s="102">
        <v>0.15902384707069001</v>
      </c>
      <c r="BD256" s="102">
        <f t="shared" si="76"/>
        <v>0.84097615292931005</v>
      </c>
      <c r="BE256" s="102">
        <v>0.21854636898115301</v>
      </c>
      <c r="BF256" s="102">
        <f t="shared" si="76"/>
        <v>0.78145363101884702</v>
      </c>
      <c r="BG256" s="102">
        <v>8.9067842003834399E-2</v>
      </c>
      <c r="BH256" s="102">
        <f t="shared" si="66"/>
        <v>0.91093215799616556</v>
      </c>
      <c r="BI256" s="102">
        <v>0.14053426477934292</v>
      </c>
      <c r="BJ256" s="102">
        <v>0.85946573522065717</v>
      </c>
      <c r="BK256" s="103">
        <v>0.15526965792965999</v>
      </c>
      <c r="BL256" s="103">
        <f t="shared" si="67"/>
        <v>0.84473034207034003</v>
      </c>
      <c r="BM256" s="103">
        <v>0.21432206033237799</v>
      </c>
      <c r="BN256" s="103">
        <f t="shared" si="68"/>
        <v>0.78567793966762201</v>
      </c>
      <c r="BO256" s="103">
        <v>8.5790893604988899E-2</v>
      </c>
      <c r="BP256" s="103">
        <f t="shared" si="69"/>
        <v>0.91420910639501107</v>
      </c>
      <c r="BQ256" s="103">
        <v>0.13689147889293646</v>
      </c>
      <c r="BR256" s="103">
        <f t="shared" si="74"/>
        <v>0.8631085211070636</v>
      </c>
      <c r="BS256" s="108">
        <v>0.73060422436553396</v>
      </c>
      <c r="BT256" s="102">
        <v>0.26939577563446598</v>
      </c>
      <c r="BU256" s="91"/>
      <c r="BV256" s="86">
        <v>236</v>
      </c>
      <c r="BW256" s="124">
        <v>0.93300000000000005</v>
      </c>
      <c r="BX256" s="124">
        <v>6.7000000000000004E-2</v>
      </c>
      <c r="BY256" s="124">
        <v>0.92500000000000004</v>
      </c>
      <c r="BZ256" s="124">
        <v>7.4999999999999997E-2</v>
      </c>
      <c r="CA256" s="124">
        <v>0.92900000000000005</v>
      </c>
      <c r="CB256" s="124">
        <v>7.0999999999999994E-2</v>
      </c>
      <c r="CC256" s="123">
        <v>0.90800000000000003</v>
      </c>
      <c r="CD256" s="123">
        <v>9.1999999999999998E-2</v>
      </c>
      <c r="CE256" s="123">
        <v>0.89300000000000002</v>
      </c>
      <c r="CF256" s="123">
        <v>0.107</v>
      </c>
      <c r="CG256" s="123">
        <v>0.9</v>
      </c>
      <c r="CH256" s="123">
        <v>0.1</v>
      </c>
      <c r="CI256" s="1"/>
      <c r="CJ256" s="1"/>
      <c r="CK256" s="1"/>
      <c r="CL256" s="1"/>
      <c r="CM256" s="1"/>
      <c r="CN256" s="1"/>
      <c r="CP256" s="39"/>
      <c r="CR256" s="39"/>
      <c r="CS256" s="92"/>
      <c r="CT256" s="92"/>
    </row>
    <row r="257" spans="38:98" x14ac:dyDescent="0.25">
      <c r="AL257" s="104">
        <v>237</v>
      </c>
      <c r="AM257" s="102">
        <v>0.16317502353350499</v>
      </c>
      <c r="AN257" s="102">
        <f t="shared" si="63"/>
        <v>0.83682497646649501</v>
      </c>
      <c r="AO257" s="102">
        <v>0.22336385579766199</v>
      </c>
      <c r="AP257" s="102">
        <f t="shared" si="64"/>
        <v>0.77663614420233795</v>
      </c>
      <c r="AQ257" s="102">
        <v>8.3128884063822697E-2</v>
      </c>
      <c r="AR257" s="102">
        <f t="shared" si="65"/>
        <v>0.91687111593617732</v>
      </c>
      <c r="AS257" s="102">
        <f t="shared" si="70"/>
        <v>0.14019723079820726</v>
      </c>
      <c r="AT257" s="107">
        <f t="shared" si="70"/>
        <v>0.85980276920179277</v>
      </c>
      <c r="AU257" s="103">
        <v>0.16798748105556699</v>
      </c>
      <c r="AV257" s="103">
        <f t="shared" si="71"/>
        <v>0.83201251894443295</v>
      </c>
      <c r="AW257" s="103">
        <v>0.22175862085963799</v>
      </c>
      <c r="AX257" s="103">
        <f t="shared" si="72"/>
        <v>0.77824137914036196</v>
      </c>
      <c r="AY257" s="103">
        <v>9.0138330390028304E-2</v>
      </c>
      <c r="AZ257" s="103">
        <f t="shared" si="75"/>
        <v>0.90986166960997172</v>
      </c>
      <c r="BA257" s="103">
        <f t="shared" si="73"/>
        <v>0.14454423390435553</v>
      </c>
      <c r="BB257" s="103">
        <f t="shared" si="73"/>
        <v>0.85545576609564455</v>
      </c>
      <c r="BC257" s="102">
        <v>0.15945699465254501</v>
      </c>
      <c r="BD257" s="102">
        <f t="shared" si="76"/>
        <v>0.84054300534745496</v>
      </c>
      <c r="BE257" s="102">
        <v>0.21901522580216101</v>
      </c>
      <c r="BF257" s="102">
        <f t="shared" si="76"/>
        <v>0.78098477419783896</v>
      </c>
      <c r="BG257" s="102">
        <v>8.9461147063348595E-2</v>
      </c>
      <c r="BH257" s="102">
        <f t="shared" si="66"/>
        <v>0.91053885293665138</v>
      </c>
      <c r="BI257" s="102">
        <v>0.14095729792592634</v>
      </c>
      <c r="BJ257" s="102">
        <v>0.85904270207407363</v>
      </c>
      <c r="BK257" s="103">
        <v>0.15568098518447199</v>
      </c>
      <c r="BL257" s="103">
        <f t="shared" si="67"/>
        <v>0.84431901481552796</v>
      </c>
      <c r="BM257" s="103">
        <v>0.21480734437559401</v>
      </c>
      <c r="BN257" s="103">
        <f t="shared" si="68"/>
        <v>0.78519265562440599</v>
      </c>
      <c r="BO257" s="103">
        <v>8.6162623641113698E-2</v>
      </c>
      <c r="BP257" s="103">
        <f t="shared" si="69"/>
        <v>0.91383737635888629</v>
      </c>
      <c r="BQ257" s="103">
        <v>0.13730160148848525</v>
      </c>
      <c r="BR257" s="103">
        <f t="shared" si="74"/>
        <v>0.86269839851151475</v>
      </c>
      <c r="BS257" s="108">
        <v>0.73160106797922797</v>
      </c>
      <c r="BT257" s="102">
        <v>0.26839893202077197</v>
      </c>
      <c r="BU257" s="91"/>
      <c r="BV257" s="86">
        <v>237</v>
      </c>
      <c r="BW257" s="124">
        <v>0.93300000000000005</v>
      </c>
      <c r="BX257" s="124">
        <v>6.7000000000000004E-2</v>
      </c>
      <c r="BY257" s="124">
        <v>0.92500000000000004</v>
      </c>
      <c r="BZ257" s="124">
        <v>7.4999999999999997E-2</v>
      </c>
      <c r="CA257" s="124">
        <v>0.92900000000000005</v>
      </c>
      <c r="CB257" s="124">
        <v>7.0999999999999994E-2</v>
      </c>
      <c r="CC257" s="123">
        <v>0.90800000000000003</v>
      </c>
      <c r="CD257" s="123">
        <v>9.1999999999999998E-2</v>
      </c>
      <c r="CE257" s="123">
        <v>0.89400000000000002</v>
      </c>
      <c r="CF257" s="123">
        <v>0.106</v>
      </c>
      <c r="CG257" s="123">
        <v>0.90100000000000002</v>
      </c>
      <c r="CH257" s="123">
        <v>9.9000000000000005E-2</v>
      </c>
      <c r="CI257" s="1"/>
      <c r="CJ257" s="1"/>
      <c r="CK257" s="1"/>
      <c r="CL257" s="1"/>
      <c r="CM257" s="1"/>
      <c r="CN257" s="1"/>
      <c r="CP257" s="39"/>
      <c r="CR257" s="39"/>
      <c r="CS257" s="92"/>
      <c r="CT257" s="92"/>
    </row>
    <row r="258" spans="38:98" x14ac:dyDescent="0.25">
      <c r="AL258" s="104">
        <v>238</v>
      </c>
      <c r="AM258" s="102">
        <v>0.16363406496854599</v>
      </c>
      <c r="AN258" s="102">
        <f t="shared" si="63"/>
        <v>0.83636593503145407</v>
      </c>
      <c r="AO258" s="102">
        <v>0.22379738631621099</v>
      </c>
      <c r="AP258" s="102">
        <f t="shared" si="64"/>
        <v>0.77620261368378896</v>
      </c>
      <c r="AQ258" s="102">
        <v>8.3480639081882205E-2</v>
      </c>
      <c r="AR258" s="102">
        <f t="shared" si="65"/>
        <v>0.91651936091811781</v>
      </c>
      <c r="AS258" s="102">
        <f t="shared" si="70"/>
        <v>0.1406010529706436</v>
      </c>
      <c r="AT258" s="107">
        <f t="shared" si="70"/>
        <v>0.85939894702935637</v>
      </c>
      <c r="AU258" s="103">
        <v>0.16845894535903899</v>
      </c>
      <c r="AV258" s="103">
        <f t="shared" si="71"/>
        <v>0.83154105464096095</v>
      </c>
      <c r="AW258" s="103">
        <v>0.222273676616146</v>
      </c>
      <c r="AX258" s="103">
        <f t="shared" si="72"/>
        <v>0.77772632338385406</v>
      </c>
      <c r="AY258" s="103">
        <v>9.0526909687715207E-2</v>
      </c>
      <c r="AZ258" s="103">
        <f t="shared" si="75"/>
        <v>0.90947309031228474</v>
      </c>
      <c r="BA258" s="103">
        <f t="shared" si="73"/>
        <v>0.14498759713936465</v>
      </c>
      <c r="BB258" s="103">
        <f t="shared" si="73"/>
        <v>0.85501240286063529</v>
      </c>
      <c r="BC258" s="102">
        <v>0.159889252866698</v>
      </c>
      <c r="BD258" s="102">
        <f t="shared" si="76"/>
        <v>0.84011074713330203</v>
      </c>
      <c r="BE258" s="102">
        <v>0.219482559988538</v>
      </c>
      <c r="BF258" s="102">
        <f t="shared" si="76"/>
        <v>0.78051744001146206</v>
      </c>
      <c r="BG258" s="102">
        <v>8.9854490748692895E-2</v>
      </c>
      <c r="BH258" s="102">
        <f t="shared" si="66"/>
        <v>0.91014550925130711</v>
      </c>
      <c r="BI258" s="102">
        <v>0.14137972293043885</v>
      </c>
      <c r="BJ258" s="102">
        <v>0.85862027706956123</v>
      </c>
      <c r="BK258" s="103">
        <v>0.15609191015086099</v>
      </c>
      <c r="BL258" s="103">
        <f t="shared" si="67"/>
        <v>0.84390808984913901</v>
      </c>
      <c r="BM258" s="103">
        <v>0.215291352351625</v>
      </c>
      <c r="BN258" s="103">
        <f t="shared" si="68"/>
        <v>0.784708647648375</v>
      </c>
      <c r="BO258" s="103">
        <v>8.6534247234790307E-2</v>
      </c>
      <c r="BP258" s="103">
        <f t="shared" si="69"/>
        <v>0.91346575276520969</v>
      </c>
      <c r="BQ258" s="103">
        <v>0.1377112569156442</v>
      </c>
      <c r="BR258" s="103">
        <f t="shared" si="74"/>
        <v>0.86228874308435577</v>
      </c>
      <c r="BS258" s="108">
        <v>0.73259117388986894</v>
      </c>
      <c r="BT258" s="102">
        <v>0.267408826110131</v>
      </c>
      <c r="BU258" s="91"/>
      <c r="BV258" s="86">
        <v>238</v>
      </c>
      <c r="BW258" s="124">
        <v>0.93300000000000005</v>
      </c>
      <c r="BX258" s="124">
        <v>6.7000000000000004E-2</v>
      </c>
      <c r="BY258" s="124">
        <v>0.92600000000000005</v>
      </c>
      <c r="BZ258" s="124">
        <v>7.3999999999999996E-2</v>
      </c>
      <c r="CA258" s="124">
        <v>0.92900000000000005</v>
      </c>
      <c r="CB258" s="124">
        <v>7.0999999999999994E-2</v>
      </c>
      <c r="CC258" s="123">
        <v>0.90900000000000003</v>
      </c>
      <c r="CD258" s="123">
        <v>9.0999999999999998E-2</v>
      </c>
      <c r="CE258" s="123">
        <v>0.89400000000000002</v>
      </c>
      <c r="CF258" s="123">
        <v>0.106</v>
      </c>
      <c r="CG258" s="123">
        <v>0.90100000000000002</v>
      </c>
      <c r="CH258" s="123">
        <v>9.9000000000000005E-2</v>
      </c>
      <c r="CI258" s="1"/>
      <c r="CJ258" s="1"/>
      <c r="CK258" s="1"/>
      <c r="CL258" s="1"/>
      <c r="CM258" s="1"/>
      <c r="CN258" s="1"/>
      <c r="CP258" s="39"/>
      <c r="CR258" s="39"/>
      <c r="CS258" s="92"/>
      <c r="CT258" s="92"/>
    </row>
    <row r="259" spans="38:98" x14ac:dyDescent="0.25">
      <c r="AL259" s="104">
        <v>239</v>
      </c>
      <c r="AM259" s="102">
        <v>0.164091621168757</v>
      </c>
      <c r="AN259" s="102">
        <f t="shared" si="63"/>
        <v>0.83590837883124303</v>
      </c>
      <c r="AO259" s="102">
        <v>0.22423050521285001</v>
      </c>
      <c r="AP259" s="102">
        <f t="shared" si="64"/>
        <v>0.77576949478714996</v>
      </c>
      <c r="AQ259" s="102">
        <v>8.3832404036334102E-2</v>
      </c>
      <c r="AR259" s="102">
        <f t="shared" si="65"/>
        <v>0.91616759596366593</v>
      </c>
      <c r="AS259" s="102">
        <f t="shared" si="70"/>
        <v>0.14100432461798384</v>
      </c>
      <c r="AT259" s="107">
        <f t="shared" si="70"/>
        <v>0.85899567538201616</v>
      </c>
      <c r="AU259" s="103">
        <v>0.16892978485892099</v>
      </c>
      <c r="AV259" s="103">
        <f t="shared" si="71"/>
        <v>0.83107021514107904</v>
      </c>
      <c r="AW259" s="103">
        <v>0.22278746561339799</v>
      </c>
      <c r="AX259" s="103">
        <f t="shared" si="72"/>
        <v>0.77721253438660198</v>
      </c>
      <c r="AY259" s="103">
        <v>9.09155535353314E-2</v>
      </c>
      <c r="AZ259" s="103">
        <f t="shared" si="75"/>
        <v>0.90908444646466857</v>
      </c>
      <c r="BA259" s="103">
        <f t="shared" si="73"/>
        <v>0.1454305050235995</v>
      </c>
      <c r="BB259" s="103">
        <f t="shared" si="73"/>
        <v>0.85456949497640045</v>
      </c>
      <c r="BC259" s="102">
        <v>0.16032060253524699</v>
      </c>
      <c r="BD259" s="102">
        <f t="shared" si="76"/>
        <v>0.83967939746475295</v>
      </c>
      <c r="BE259" s="102">
        <v>0.21994844899983501</v>
      </c>
      <c r="BF259" s="102">
        <f t="shared" si="76"/>
        <v>0.78005155100016499</v>
      </c>
      <c r="BG259" s="102">
        <v>9.0247870968900995E-2</v>
      </c>
      <c r="BH259" s="102">
        <f t="shared" si="66"/>
        <v>0.90975212903109903</v>
      </c>
      <c r="BI259" s="102">
        <v>0.14180155070158307</v>
      </c>
      <c r="BJ259" s="102">
        <v>0.85819844929841693</v>
      </c>
      <c r="BK259" s="103">
        <v>0.156502455819896</v>
      </c>
      <c r="BL259" s="103">
        <f t="shared" si="67"/>
        <v>0.84349754418010403</v>
      </c>
      <c r="BM259" s="103">
        <v>0.21577408449447399</v>
      </c>
      <c r="BN259" s="103">
        <f t="shared" si="68"/>
        <v>0.78422591550552601</v>
      </c>
      <c r="BO259" s="103">
        <v>8.6905804419403404E-2</v>
      </c>
      <c r="BP259" s="103">
        <f t="shared" si="69"/>
        <v>0.91309419558059657</v>
      </c>
      <c r="BQ259" s="103">
        <v>0.13812047077082235</v>
      </c>
      <c r="BR259" s="103">
        <f t="shared" si="74"/>
        <v>0.86187952922917765</v>
      </c>
      <c r="BS259" s="108">
        <v>0.73357468796564507</v>
      </c>
      <c r="BT259" s="102">
        <v>0.26642531203435499</v>
      </c>
      <c r="BU259" s="91"/>
      <c r="BV259" s="86">
        <v>239</v>
      </c>
      <c r="BW259" s="124">
        <v>0.93400000000000005</v>
      </c>
      <c r="BX259" s="124">
        <v>6.6000000000000003E-2</v>
      </c>
      <c r="BY259" s="124">
        <v>0.92600000000000005</v>
      </c>
      <c r="BZ259" s="124">
        <v>7.3999999999999996E-2</v>
      </c>
      <c r="CA259" s="124">
        <v>0.93</v>
      </c>
      <c r="CB259" s="124">
        <v>7.0000000000000007E-2</v>
      </c>
      <c r="CC259" s="123">
        <v>0.90900000000000003</v>
      </c>
      <c r="CD259" s="123">
        <v>9.0999999999999998E-2</v>
      </c>
      <c r="CE259" s="123">
        <v>0.89400000000000002</v>
      </c>
      <c r="CF259" s="123">
        <v>0.106</v>
      </c>
      <c r="CG259" s="123">
        <v>0.90200000000000002</v>
      </c>
      <c r="CH259" s="123">
        <v>9.8000000000000004E-2</v>
      </c>
      <c r="CI259" s="1"/>
      <c r="CJ259" s="1"/>
      <c r="CK259" s="1"/>
      <c r="CL259" s="1"/>
      <c r="CM259" s="1"/>
      <c r="CN259" s="1"/>
      <c r="CP259" s="39"/>
      <c r="CR259" s="39"/>
      <c r="CS259" s="92"/>
      <c r="CT259" s="92"/>
    </row>
    <row r="260" spans="38:98" x14ac:dyDescent="0.25">
      <c r="AL260" s="104">
        <v>240</v>
      </c>
      <c r="AM260" s="102">
        <v>0.164547598728991</v>
      </c>
      <c r="AN260" s="102">
        <f t="shared" si="63"/>
        <v>0.83545240127100895</v>
      </c>
      <c r="AO260" s="102">
        <v>0.22466332561335001</v>
      </c>
      <c r="AP260" s="102">
        <f t="shared" si="64"/>
        <v>0.77533667438664999</v>
      </c>
      <c r="AQ260" s="102">
        <v>8.41841702756497E-2</v>
      </c>
      <c r="AR260" s="102">
        <f t="shared" si="65"/>
        <v>0.91581582972435027</v>
      </c>
      <c r="AS260" s="102">
        <f t="shared" si="70"/>
        <v>0.14140703882385658</v>
      </c>
      <c r="AT260" s="107">
        <f t="shared" si="70"/>
        <v>0.85859296117614337</v>
      </c>
      <c r="AU260" s="103">
        <v>0.1694</v>
      </c>
      <c r="AV260" s="103">
        <f t="shared" si="71"/>
        <v>0.8306</v>
      </c>
      <c r="AW260" s="103">
        <v>0.2233</v>
      </c>
      <c r="AX260" s="103">
        <f t="shared" si="72"/>
        <v>0.77669999999999995</v>
      </c>
      <c r="AY260" s="103">
        <v>9.1304261963291694E-2</v>
      </c>
      <c r="AZ260" s="103">
        <f t="shared" si="75"/>
        <v>0.90869573803670833</v>
      </c>
      <c r="BA260" s="103">
        <f t="shared" si="73"/>
        <v>0.14587296050311416</v>
      </c>
      <c r="BB260" s="103">
        <f t="shared" si="73"/>
        <v>0.85412703949688584</v>
      </c>
      <c r="BC260" s="102">
        <v>0.16075102448029199</v>
      </c>
      <c r="BD260" s="102">
        <f t="shared" si="76"/>
        <v>0.83924897551970801</v>
      </c>
      <c r="BE260" s="102">
        <v>0.220412970295601</v>
      </c>
      <c r="BF260" s="102">
        <f t="shared" si="76"/>
        <v>0.77958702970439897</v>
      </c>
      <c r="BG260" s="102">
        <v>9.0641285633006496E-2</v>
      </c>
      <c r="BH260" s="102">
        <f t="shared" si="66"/>
        <v>0.90935871436699345</v>
      </c>
      <c r="BI260" s="102">
        <v>0.14222279214806174</v>
      </c>
      <c r="BJ260" s="102">
        <v>0.85777720785193834</v>
      </c>
      <c r="BK260" s="103">
        <v>0.156912645182649</v>
      </c>
      <c r="BL260" s="103">
        <f t="shared" si="67"/>
        <v>0.84308735481735098</v>
      </c>
      <c r="BM260" s="103">
        <v>0.21625554103813999</v>
      </c>
      <c r="BN260" s="103">
        <f t="shared" si="68"/>
        <v>0.78374445896186007</v>
      </c>
      <c r="BO260" s="103">
        <v>8.7277335228337805E-2</v>
      </c>
      <c r="BP260" s="103">
        <f t="shared" si="69"/>
        <v>0.9127226647716622</v>
      </c>
      <c r="BQ260" s="103">
        <v>0.13852926865042878</v>
      </c>
      <c r="BR260" s="103">
        <f t="shared" si="74"/>
        <v>0.86147073134957131</v>
      </c>
      <c r="BS260" s="108">
        <v>0.73455175607474399</v>
      </c>
      <c r="BT260" s="102">
        <v>0.26544824392525601</v>
      </c>
      <c r="BU260" s="91"/>
      <c r="BV260" s="86">
        <v>240</v>
      </c>
      <c r="BW260" s="124">
        <v>0.93400000000000005</v>
      </c>
      <c r="BX260" s="124">
        <v>6.6000000000000003E-2</v>
      </c>
      <c r="BY260" s="124">
        <v>0.92600000000000005</v>
      </c>
      <c r="BZ260" s="124">
        <v>7.3999999999999996E-2</v>
      </c>
      <c r="CA260" s="124">
        <v>0.93</v>
      </c>
      <c r="CB260" s="124">
        <v>7.0000000000000007E-2</v>
      </c>
      <c r="CC260" s="123">
        <v>0.91</v>
      </c>
      <c r="CD260" s="123">
        <v>0.09</v>
      </c>
      <c r="CE260" s="123">
        <v>0.89500000000000002</v>
      </c>
      <c r="CF260" s="123">
        <v>0.105</v>
      </c>
      <c r="CG260" s="123">
        <v>0.90200000000000002</v>
      </c>
      <c r="CH260" s="123">
        <v>9.8000000000000004E-2</v>
      </c>
      <c r="CI260" s="1"/>
      <c r="CJ260" s="1"/>
      <c r="CK260" s="1"/>
      <c r="CL260" s="1"/>
      <c r="CM260" s="1"/>
      <c r="CN260" s="1"/>
      <c r="CP260" s="39"/>
      <c r="CR260" s="39"/>
      <c r="CS260" s="92"/>
      <c r="CT260" s="92"/>
    </row>
    <row r="261" spans="38:98" x14ac:dyDescent="0.25">
      <c r="AL261" s="104">
        <v>241</v>
      </c>
      <c r="AM261" s="102">
        <v>0.1650019042441</v>
      </c>
      <c r="AN261" s="102">
        <f t="shared" si="63"/>
        <v>0.8349980957559</v>
      </c>
      <c r="AO261" s="102">
        <v>0.22509596064348</v>
      </c>
      <c r="AP261" s="102">
        <f t="shared" si="64"/>
        <v>0.77490403935651997</v>
      </c>
      <c r="AQ261" s="102">
        <v>8.4535929148300298E-2</v>
      </c>
      <c r="AR261" s="102">
        <f t="shared" si="65"/>
        <v>0.91546407085169967</v>
      </c>
      <c r="AS261" s="102">
        <f t="shared" si="70"/>
        <v>0.14180918867188955</v>
      </c>
      <c r="AT261" s="107">
        <f t="shared" si="70"/>
        <v>0.85819081132811048</v>
      </c>
      <c r="AU261" s="103">
        <v>0.169869591286536</v>
      </c>
      <c r="AV261" s="103">
        <f t="shared" si="71"/>
        <v>0.830130408713464</v>
      </c>
      <c r="AW261" s="103">
        <v>0.223811290926476</v>
      </c>
      <c r="AX261" s="103">
        <f t="shared" si="72"/>
        <v>0.776188709073524</v>
      </c>
      <c r="AY261" s="103">
        <v>9.1693034772203405E-2</v>
      </c>
      <c r="AZ261" s="103">
        <f t="shared" si="75"/>
        <v>0.90830696522779664</v>
      </c>
      <c r="BA261" s="103">
        <f t="shared" si="73"/>
        <v>0.14631496620712922</v>
      </c>
      <c r="BB261" s="103">
        <f t="shared" si="73"/>
        <v>0.85368503379287075</v>
      </c>
      <c r="BC261" s="102">
        <v>0.16118049952393401</v>
      </c>
      <c r="BD261" s="102">
        <f t="shared" si="76"/>
        <v>0.83881950047606602</v>
      </c>
      <c r="BE261" s="102">
        <v>0.22087620133538599</v>
      </c>
      <c r="BF261" s="102">
        <f t="shared" si="76"/>
        <v>0.77912379866461401</v>
      </c>
      <c r="BG261" s="102">
        <v>9.1034732650043096E-2</v>
      </c>
      <c r="BH261" s="102">
        <f t="shared" si="66"/>
        <v>0.90896526734995686</v>
      </c>
      <c r="BI261" s="102">
        <v>0.14264345817857815</v>
      </c>
      <c r="BJ261" s="102">
        <v>0.85735654182142185</v>
      </c>
      <c r="BK261" s="103">
        <v>0.15732250123018801</v>
      </c>
      <c r="BL261" s="103">
        <f t="shared" si="67"/>
        <v>0.84267749876981202</v>
      </c>
      <c r="BM261" s="103">
        <v>0.21673572221662599</v>
      </c>
      <c r="BN261" s="103">
        <f t="shared" si="68"/>
        <v>0.78326427778337404</v>
      </c>
      <c r="BO261" s="103">
        <v>8.7648879694978296E-2</v>
      </c>
      <c r="BP261" s="103">
        <f t="shared" si="69"/>
        <v>0.91235112030502175</v>
      </c>
      <c r="BQ261" s="103">
        <v>0.13893767615087227</v>
      </c>
      <c r="BR261" s="103">
        <f t="shared" si="74"/>
        <v>0.86106232384912773</v>
      </c>
      <c r="BS261" s="108">
        <v>0.73552252408535501</v>
      </c>
      <c r="BT261" s="102">
        <v>0.26447747591464499</v>
      </c>
      <c r="BU261" s="91"/>
      <c r="BV261" s="86">
        <v>241</v>
      </c>
      <c r="BW261" s="124">
        <v>0.93400000000000005</v>
      </c>
      <c r="BX261" s="124">
        <v>6.6000000000000003E-2</v>
      </c>
      <c r="BY261" s="124">
        <v>0.92600000000000005</v>
      </c>
      <c r="BZ261" s="124">
        <v>7.3999999999999996E-2</v>
      </c>
      <c r="CA261" s="124">
        <v>0.93</v>
      </c>
      <c r="CB261" s="124">
        <v>7.0000000000000007E-2</v>
      </c>
      <c r="CC261" s="123">
        <v>0.91</v>
      </c>
      <c r="CD261" s="123">
        <v>0.09</v>
      </c>
      <c r="CE261" s="123">
        <v>0.89500000000000002</v>
      </c>
      <c r="CF261" s="123">
        <v>0.105</v>
      </c>
      <c r="CG261" s="123">
        <v>0.90200000000000002</v>
      </c>
      <c r="CH261" s="123">
        <v>9.8000000000000004E-2</v>
      </c>
      <c r="CI261" s="1"/>
      <c r="CJ261" s="1"/>
      <c r="CK261" s="1"/>
      <c r="CL261" s="1"/>
      <c r="CM261" s="1"/>
      <c r="CN261" s="1"/>
      <c r="CP261" s="39"/>
      <c r="CR261" s="39"/>
      <c r="CS261" s="92"/>
      <c r="CT261" s="92"/>
    </row>
    <row r="262" spans="38:98" x14ac:dyDescent="0.25">
      <c r="AL262" s="104">
        <v>242</v>
      </c>
      <c r="AM262" s="102">
        <v>0.165454444308934</v>
      </c>
      <c r="AN262" s="102">
        <f t="shared" si="63"/>
        <v>0.83454555569106603</v>
      </c>
      <c r="AO262" s="102">
        <v>0.22552852342901</v>
      </c>
      <c r="AP262" s="102">
        <f t="shared" si="64"/>
        <v>0.77447147657099003</v>
      </c>
      <c r="AQ262" s="102">
        <v>8.4887672002757195E-2</v>
      </c>
      <c r="AR262" s="102">
        <f t="shared" si="65"/>
        <v>0.91511232799724285</v>
      </c>
      <c r="AS262" s="102">
        <f t="shared" si="70"/>
        <v>0.14221076724571016</v>
      </c>
      <c r="AT262" s="107">
        <f t="shared" si="70"/>
        <v>0.85778923275428998</v>
      </c>
      <c r="AU262" s="103">
        <v>0.17033855946068499</v>
      </c>
      <c r="AV262" s="103">
        <f t="shared" si="71"/>
        <v>0.82966144053931501</v>
      </c>
      <c r="AW262" s="103">
        <v>0.22432134555101399</v>
      </c>
      <c r="AX262" s="103">
        <f t="shared" si="72"/>
        <v>0.77567865444898598</v>
      </c>
      <c r="AY262" s="103">
        <v>9.2081870843443395E-2</v>
      </c>
      <c r="AZ262" s="103">
        <f t="shared" si="75"/>
        <v>0.90791812915655656</v>
      </c>
      <c r="BA262" s="103">
        <f t="shared" si="73"/>
        <v>0.14675652349752955</v>
      </c>
      <c r="BB262" s="103">
        <f t="shared" si="73"/>
        <v>0.85324347650247057</v>
      </c>
      <c r="BC262" s="102">
        <v>0.16160900848827101</v>
      </c>
      <c r="BD262" s="102">
        <f t="shared" si="76"/>
        <v>0.83839099151172902</v>
      </c>
      <c r="BE262" s="102">
        <v>0.221338219578739</v>
      </c>
      <c r="BF262" s="102">
        <f t="shared" si="76"/>
        <v>0.778661780421261</v>
      </c>
      <c r="BG262" s="102">
        <v>9.1428209929044393E-2</v>
      </c>
      <c r="BH262" s="102">
        <f t="shared" si="66"/>
        <v>0.90857179007095556</v>
      </c>
      <c r="BI262" s="102">
        <v>0.1430635597018344</v>
      </c>
      <c r="BJ262" s="102">
        <v>0.85693644029816562</v>
      </c>
      <c r="BK262" s="103">
        <v>0.157732046953584</v>
      </c>
      <c r="BL262" s="103">
        <f t="shared" si="67"/>
        <v>0.842267953046416</v>
      </c>
      <c r="BM262" s="103">
        <v>0.21721462826393101</v>
      </c>
      <c r="BN262" s="103">
        <f t="shared" si="68"/>
        <v>0.78278537173606899</v>
      </c>
      <c r="BO262" s="103">
        <v>8.8020477852709694E-2</v>
      </c>
      <c r="BP262" s="103">
        <f t="shared" si="69"/>
        <v>0.91197952214729028</v>
      </c>
      <c r="BQ262" s="103">
        <v>0.13934571886856165</v>
      </c>
      <c r="BR262" s="103">
        <f t="shared" si="74"/>
        <v>0.86065428113143838</v>
      </c>
      <c r="BS262" s="108">
        <v>0.736487137865667</v>
      </c>
      <c r="BT262" s="102">
        <v>0.263512862134333</v>
      </c>
      <c r="BU262" s="91"/>
      <c r="BV262" s="86">
        <v>242</v>
      </c>
      <c r="BW262" s="124">
        <v>0.93400000000000005</v>
      </c>
      <c r="BX262" s="124">
        <v>6.6000000000000003E-2</v>
      </c>
      <c r="BY262" s="124">
        <v>0.92700000000000005</v>
      </c>
      <c r="BZ262" s="124">
        <v>7.2999999999999995E-2</v>
      </c>
      <c r="CA262" s="124">
        <v>0.93</v>
      </c>
      <c r="CB262" s="124">
        <v>7.0000000000000007E-2</v>
      </c>
      <c r="CC262" s="123">
        <v>0.91</v>
      </c>
      <c r="CD262" s="123">
        <v>0.09</v>
      </c>
      <c r="CE262" s="123">
        <v>0.89600000000000002</v>
      </c>
      <c r="CF262" s="123">
        <v>0.104</v>
      </c>
      <c r="CG262" s="123">
        <v>0.90300000000000002</v>
      </c>
      <c r="CH262" s="123">
        <v>9.7000000000000003E-2</v>
      </c>
      <c r="CI262" s="1"/>
      <c r="CJ262" s="1"/>
      <c r="CK262" s="1"/>
      <c r="CL262" s="1"/>
      <c r="CM262" s="1"/>
      <c r="CN262" s="1"/>
      <c r="CP262" s="39"/>
      <c r="CR262" s="39"/>
      <c r="CS262" s="92"/>
      <c r="CT262" s="92"/>
    </row>
    <row r="263" spans="38:98" x14ac:dyDescent="0.25">
      <c r="AL263" s="104">
        <v>243</v>
      </c>
      <c r="AM263" s="102">
        <v>0.16590512551834699</v>
      </c>
      <c r="AN263" s="102">
        <f t="shared" si="63"/>
        <v>0.83409487448165298</v>
      </c>
      <c r="AO263" s="102">
        <v>0.22596112709570901</v>
      </c>
      <c r="AP263" s="102">
        <f t="shared" si="64"/>
        <v>0.77403887290429096</v>
      </c>
      <c r="AQ263" s="102">
        <v>8.5239390187491798E-2</v>
      </c>
      <c r="AR263" s="102">
        <f t="shared" si="65"/>
        <v>0.91476060981250817</v>
      </c>
      <c r="AS263" s="102">
        <f t="shared" si="70"/>
        <v>0.14261176762894687</v>
      </c>
      <c r="AT263" s="107">
        <f t="shared" si="70"/>
        <v>0.85738823237105311</v>
      </c>
      <c r="AU263" s="103">
        <v>0.170806905324075</v>
      </c>
      <c r="AV263" s="103">
        <f t="shared" si="71"/>
        <v>0.82919309467592495</v>
      </c>
      <c r="AW263" s="103">
        <v>0.22483017003372199</v>
      </c>
      <c r="AX263" s="103">
        <f t="shared" si="72"/>
        <v>0.77516982996627803</v>
      </c>
      <c r="AY263" s="103">
        <v>9.2470768828580505E-2</v>
      </c>
      <c r="AZ263" s="103">
        <f t="shared" si="75"/>
        <v>0.90752923117141948</v>
      </c>
      <c r="BA263" s="103">
        <f t="shared" si="73"/>
        <v>0.14719763341936634</v>
      </c>
      <c r="BB263" s="103">
        <f t="shared" si="73"/>
        <v>0.85280236658063369</v>
      </c>
      <c r="BC263" s="102">
        <v>0.16203653219540401</v>
      </c>
      <c r="BD263" s="102">
        <f t="shared" si="76"/>
        <v>0.83796346780459596</v>
      </c>
      <c r="BE263" s="102">
        <v>0.22179910248521201</v>
      </c>
      <c r="BF263" s="102">
        <f t="shared" si="76"/>
        <v>0.77820089751478805</v>
      </c>
      <c r="BG263" s="102">
        <v>9.18217153790441E-2</v>
      </c>
      <c r="BH263" s="102">
        <f t="shared" si="66"/>
        <v>0.90817828462095584</v>
      </c>
      <c r="BI263" s="102">
        <v>0.14348310762653427</v>
      </c>
      <c r="BJ263" s="102">
        <v>0.85651689237346573</v>
      </c>
      <c r="BK263" s="103">
        <v>0.158141305343907</v>
      </c>
      <c r="BL263" s="103">
        <f t="shared" si="67"/>
        <v>0.84185869465609298</v>
      </c>
      <c r="BM263" s="103">
        <v>0.21769225941405701</v>
      </c>
      <c r="BN263" s="103">
        <f t="shared" si="68"/>
        <v>0.78230774058594299</v>
      </c>
      <c r="BO263" s="103">
        <v>8.8392169734916801E-2</v>
      </c>
      <c r="BP263" s="103">
        <f t="shared" si="69"/>
        <v>0.91160783026508319</v>
      </c>
      <c r="BQ263" s="103">
        <v>0.13975342239990601</v>
      </c>
      <c r="BR263" s="103">
        <f t="shared" si="74"/>
        <v>0.86024657760009404</v>
      </c>
      <c r="BS263" s="108">
        <v>0.73744574328386703</v>
      </c>
      <c r="BT263" s="102">
        <v>0.26255425671613303</v>
      </c>
      <c r="BU263" s="91"/>
      <c r="BV263" s="86">
        <v>243</v>
      </c>
      <c r="BW263" s="124">
        <v>0.93500000000000005</v>
      </c>
      <c r="BX263" s="124">
        <v>6.5000000000000002E-2</v>
      </c>
      <c r="BY263" s="124">
        <v>0.92700000000000005</v>
      </c>
      <c r="BZ263" s="124">
        <v>7.2999999999999995E-2</v>
      </c>
      <c r="CA263" s="124">
        <v>0.93100000000000005</v>
      </c>
      <c r="CB263" s="124">
        <v>6.9000000000000006E-2</v>
      </c>
      <c r="CC263" s="123">
        <v>0.91100000000000003</v>
      </c>
      <c r="CD263" s="123">
        <v>8.8999999999999996E-2</v>
      </c>
      <c r="CE263" s="123">
        <v>0.89600000000000002</v>
      </c>
      <c r="CF263" s="123">
        <v>0.104</v>
      </c>
      <c r="CG263" s="123">
        <v>0.90300000000000002</v>
      </c>
      <c r="CH263" s="123">
        <v>9.7000000000000003E-2</v>
      </c>
      <c r="CI263" s="1"/>
      <c r="CJ263" s="1"/>
      <c r="CK263" s="1"/>
      <c r="CL263" s="1"/>
      <c r="CM263" s="1"/>
      <c r="CN263" s="1"/>
      <c r="CP263" s="39"/>
      <c r="CR263" s="39"/>
      <c r="CS263" s="92"/>
      <c r="CT263" s="92"/>
    </row>
    <row r="264" spans="38:98" x14ac:dyDescent="0.25">
      <c r="AL264" s="104">
        <v>244</v>
      </c>
      <c r="AM264" s="102">
        <v>0.166353854467191</v>
      </c>
      <c r="AN264" s="102">
        <f t="shared" si="63"/>
        <v>0.83364614553280902</v>
      </c>
      <c r="AO264" s="102">
        <v>0.22639388476934799</v>
      </c>
      <c r="AP264" s="102">
        <f t="shared" si="64"/>
        <v>0.77360611523065204</v>
      </c>
      <c r="AQ264" s="102">
        <v>8.5591075050975393E-2</v>
      </c>
      <c r="AR264" s="102">
        <f t="shared" si="65"/>
        <v>0.91440892494902459</v>
      </c>
      <c r="AS264" s="102">
        <f t="shared" si="70"/>
        <v>0.14301218290522794</v>
      </c>
      <c r="AT264" s="107">
        <f t="shared" si="70"/>
        <v>0.85698781709477201</v>
      </c>
      <c r="AU264" s="103">
        <v>0.17127462967833401</v>
      </c>
      <c r="AV264" s="103">
        <f t="shared" si="71"/>
        <v>0.82872537032166593</v>
      </c>
      <c r="AW264" s="103">
        <v>0.225337770534705</v>
      </c>
      <c r="AX264" s="103">
        <f t="shared" si="72"/>
        <v>0.77466222946529495</v>
      </c>
      <c r="AY264" s="103">
        <v>9.2859727379183798E-2</v>
      </c>
      <c r="AZ264" s="103">
        <f t="shared" si="75"/>
        <v>0.9071402726208162</v>
      </c>
      <c r="BA264" s="103">
        <f t="shared" si="73"/>
        <v>0.14763829701769024</v>
      </c>
      <c r="BB264" s="103">
        <f t="shared" si="73"/>
        <v>0.85236170298230973</v>
      </c>
      <c r="BC264" s="102">
        <v>0.16246305146743301</v>
      </c>
      <c r="BD264" s="102">
        <f t="shared" si="76"/>
        <v>0.83753694853256699</v>
      </c>
      <c r="BE264" s="102">
        <v>0.222258927514352</v>
      </c>
      <c r="BF264" s="102">
        <f t="shared" si="76"/>
        <v>0.77774107248564794</v>
      </c>
      <c r="BG264" s="102">
        <v>9.2215246909075996E-2</v>
      </c>
      <c r="BH264" s="102">
        <f t="shared" si="66"/>
        <v>0.90778475309092399</v>
      </c>
      <c r="BI264" s="102">
        <v>0.14390211286138016</v>
      </c>
      <c r="BJ264" s="102">
        <v>0.8560978871386199</v>
      </c>
      <c r="BK264" s="103">
        <v>0.15855029939222701</v>
      </c>
      <c r="BL264" s="103">
        <f t="shared" si="67"/>
        <v>0.84144970060777302</v>
      </c>
      <c r="BM264" s="103">
        <v>0.218168615901004</v>
      </c>
      <c r="BN264" s="103">
        <f t="shared" si="68"/>
        <v>0.781831384098996</v>
      </c>
      <c r="BO264" s="103">
        <v>8.8763995374984306E-2</v>
      </c>
      <c r="BP264" s="103">
        <f t="shared" si="69"/>
        <v>0.91123600462501564</v>
      </c>
      <c r="BQ264" s="103">
        <v>0.14016081234131406</v>
      </c>
      <c r="BR264" s="103">
        <f t="shared" si="74"/>
        <v>0.85983918765868594</v>
      </c>
      <c r="BS264" s="108">
        <v>0.73839848620814497</v>
      </c>
      <c r="BT264" s="102">
        <v>0.26160151379185498</v>
      </c>
      <c r="BU264" s="91"/>
      <c r="BV264" s="86">
        <v>244</v>
      </c>
      <c r="BW264" s="124">
        <v>0.93500000000000005</v>
      </c>
      <c r="BX264" s="124">
        <v>6.5000000000000002E-2</v>
      </c>
      <c r="BY264" s="124">
        <v>0.92700000000000005</v>
      </c>
      <c r="BZ264" s="124">
        <v>7.2999999999999995E-2</v>
      </c>
      <c r="CA264" s="124">
        <v>0.93100000000000005</v>
      </c>
      <c r="CB264" s="124">
        <v>6.9000000000000006E-2</v>
      </c>
      <c r="CC264" s="123">
        <v>0.91100000000000003</v>
      </c>
      <c r="CD264" s="123">
        <v>8.8999999999999996E-2</v>
      </c>
      <c r="CE264" s="123">
        <v>0.89700000000000002</v>
      </c>
      <c r="CF264" s="123">
        <v>0.10299999999999999</v>
      </c>
      <c r="CG264" s="123">
        <v>0.90300000000000002</v>
      </c>
      <c r="CH264" s="123">
        <v>9.6000000000000002E-2</v>
      </c>
      <c r="CI264" s="1"/>
      <c r="CJ264" s="1"/>
      <c r="CK264" s="1"/>
      <c r="CL264" s="1"/>
      <c r="CM264" s="1"/>
      <c r="CN264" s="1"/>
      <c r="CP264" s="39"/>
      <c r="CR264" s="39"/>
      <c r="CS264" s="92"/>
      <c r="CT264" s="92"/>
    </row>
    <row r="265" spans="38:98" x14ac:dyDescent="0.25">
      <c r="AL265" s="104">
        <v>245</v>
      </c>
      <c r="AM265" s="102">
        <v>0.166800537750317</v>
      </c>
      <c r="AN265" s="102">
        <f t="shared" si="63"/>
        <v>0.833199462249683</v>
      </c>
      <c r="AO265" s="102">
        <v>0.22682690957569501</v>
      </c>
      <c r="AP265" s="102">
        <f t="shared" si="64"/>
        <v>0.77317309042430504</v>
      </c>
      <c r="AQ265" s="102">
        <v>8.5942717941679306E-2</v>
      </c>
      <c r="AR265" s="102">
        <f t="shared" si="65"/>
        <v>0.91405728205832071</v>
      </c>
      <c r="AS265" s="102">
        <f t="shared" si="70"/>
        <v>0.14341200615818062</v>
      </c>
      <c r="AT265" s="107">
        <f t="shared" si="70"/>
        <v>0.85658799384181949</v>
      </c>
      <c r="AU265" s="103">
        <v>0.17174173332509099</v>
      </c>
      <c r="AV265" s="103">
        <f t="shared" si="71"/>
        <v>0.82825826667490898</v>
      </c>
      <c r="AW265" s="103">
        <v>0.22584415321407</v>
      </c>
      <c r="AX265" s="103">
        <f t="shared" si="72"/>
        <v>0.77415584678592997</v>
      </c>
      <c r="AY265" s="103">
        <v>9.3248745146822395E-2</v>
      </c>
      <c r="AZ265" s="103">
        <f t="shared" si="75"/>
        <v>0.90675125485317765</v>
      </c>
      <c r="BA265" s="103">
        <f t="shared" si="73"/>
        <v>0.14807851533755262</v>
      </c>
      <c r="BB265" s="103">
        <f t="shared" si="73"/>
        <v>0.85192148466244744</v>
      </c>
      <c r="BC265" s="102">
        <v>0.16288854712645701</v>
      </c>
      <c r="BD265" s="102">
        <f t="shared" si="76"/>
        <v>0.83711145287354305</v>
      </c>
      <c r="BE265" s="102">
        <v>0.22271777212571001</v>
      </c>
      <c r="BF265" s="102">
        <f t="shared" si="76"/>
        <v>0.77728222787429002</v>
      </c>
      <c r="BG265" s="102">
        <v>9.2608802428173403E-2</v>
      </c>
      <c r="BH265" s="102">
        <f t="shared" si="66"/>
        <v>0.90739119757182662</v>
      </c>
      <c r="BI265" s="102">
        <v>0.14432058631507474</v>
      </c>
      <c r="BJ265" s="102">
        <v>0.85567941368492528</v>
      </c>
      <c r="BK265" s="103">
        <v>0.158959052089614</v>
      </c>
      <c r="BL265" s="103">
        <f t="shared" si="67"/>
        <v>0.84104094791038597</v>
      </c>
      <c r="BM265" s="103">
        <v>0.218643697958775</v>
      </c>
      <c r="BN265" s="103">
        <f t="shared" si="68"/>
        <v>0.78135630204122497</v>
      </c>
      <c r="BO265" s="103">
        <v>8.9135994806297095E-2</v>
      </c>
      <c r="BP265" s="103">
        <f t="shared" si="69"/>
        <v>0.91086400519370292</v>
      </c>
      <c r="BQ265" s="103">
        <v>0.14056791428919527</v>
      </c>
      <c r="BR265" s="103">
        <f t="shared" si="74"/>
        <v>0.85943208571080465</v>
      </c>
      <c r="BS265" s="108">
        <v>0.73934551250669001</v>
      </c>
      <c r="BT265" s="102">
        <v>0.26065448749330999</v>
      </c>
      <c r="BU265" s="91"/>
      <c r="BV265" s="86">
        <v>245</v>
      </c>
      <c r="BW265" s="124">
        <v>0.93500000000000005</v>
      </c>
      <c r="BX265" s="124">
        <v>6.5000000000000002E-2</v>
      </c>
      <c r="BY265" s="124">
        <v>0.92700000000000005</v>
      </c>
      <c r="BZ265" s="124">
        <v>7.2999999999999995E-2</v>
      </c>
      <c r="CA265" s="124">
        <v>0.93100000000000005</v>
      </c>
      <c r="CB265" s="124">
        <v>6.9000000000000006E-2</v>
      </c>
      <c r="CC265" s="123">
        <v>0.91100000000000003</v>
      </c>
      <c r="CD265" s="123">
        <v>8.8999999999999996E-2</v>
      </c>
      <c r="CE265" s="123">
        <v>0.89700000000000002</v>
      </c>
      <c r="CF265" s="123">
        <v>0.10299999999999999</v>
      </c>
      <c r="CG265" s="123">
        <v>0.90400000000000003</v>
      </c>
      <c r="CH265" s="123">
        <v>9.6000000000000002E-2</v>
      </c>
      <c r="CI265" s="1"/>
      <c r="CJ265" s="1"/>
      <c r="CK265" s="1"/>
      <c r="CL265" s="1"/>
      <c r="CM265" s="1"/>
      <c r="CN265" s="1"/>
      <c r="CP265" s="39"/>
      <c r="CR265" s="39"/>
      <c r="CS265" s="92"/>
      <c r="CT265" s="92"/>
    </row>
    <row r="266" spans="38:98" x14ac:dyDescent="0.25">
      <c r="AL266" s="104">
        <v>246</v>
      </c>
      <c r="AM266" s="102">
        <v>0.16724508196257601</v>
      </c>
      <c r="AN266" s="102">
        <f t="shared" si="63"/>
        <v>0.83275491803742396</v>
      </c>
      <c r="AO266" s="102">
        <v>0.22726031464052099</v>
      </c>
      <c r="AP266" s="102">
        <f t="shared" si="64"/>
        <v>0.77273968535947901</v>
      </c>
      <c r="AQ266" s="102">
        <v>8.6294310208074806E-2</v>
      </c>
      <c r="AR266" s="102">
        <f t="shared" si="65"/>
        <v>0.91370568979192524</v>
      </c>
      <c r="AS266" s="102">
        <f t="shared" si="70"/>
        <v>0.14381123047143279</v>
      </c>
      <c r="AT266" s="107">
        <f t="shared" si="70"/>
        <v>0.85618876952856726</v>
      </c>
      <c r="AU266" s="103">
        <v>0.172208217065976</v>
      </c>
      <c r="AV266" s="103">
        <f t="shared" si="71"/>
        <v>0.827791782934024</v>
      </c>
      <c r="AW266" s="103">
        <v>0.226349324231924</v>
      </c>
      <c r="AX266" s="103">
        <f t="shared" si="72"/>
        <v>0.773650675768076</v>
      </c>
      <c r="AY266" s="103">
        <v>9.3637820783065207E-2</v>
      </c>
      <c r="AZ266" s="103">
        <f t="shared" si="75"/>
        <v>0.90636217921693474</v>
      </c>
      <c r="BA266" s="103">
        <f t="shared" si="73"/>
        <v>0.14851828942400508</v>
      </c>
      <c r="BB266" s="103">
        <f t="shared" si="73"/>
        <v>0.85148171057599487</v>
      </c>
      <c r="BC266" s="102">
        <v>0.16331299999457499</v>
      </c>
      <c r="BD266" s="102">
        <f t="shared" si="76"/>
        <v>0.83668700000542495</v>
      </c>
      <c r="BE266" s="102">
        <v>0.22317571377883499</v>
      </c>
      <c r="BF266" s="102">
        <f t="shared" si="76"/>
        <v>0.77682428622116495</v>
      </c>
      <c r="BG266" s="102">
        <v>9.3002379845370298E-2</v>
      </c>
      <c r="BH266" s="102">
        <f t="shared" si="66"/>
        <v>0.9069976201546297</v>
      </c>
      <c r="BI266" s="102">
        <v>0.14473853889632063</v>
      </c>
      <c r="BJ266" s="102">
        <v>0.8552614611036794</v>
      </c>
      <c r="BK266" s="103">
        <v>0.159367586427137</v>
      </c>
      <c r="BL266" s="103">
        <f t="shared" si="67"/>
        <v>0.840632413572863</v>
      </c>
      <c r="BM266" s="103">
        <v>0.21911750582136899</v>
      </c>
      <c r="BN266" s="103">
        <f t="shared" si="68"/>
        <v>0.78088249417863098</v>
      </c>
      <c r="BO266" s="103">
        <v>8.95082080622399E-2</v>
      </c>
      <c r="BP266" s="103">
        <f t="shared" si="69"/>
        <v>0.91049179193776009</v>
      </c>
      <c r="BQ266" s="103">
        <v>0.14097475383995772</v>
      </c>
      <c r="BR266" s="103">
        <f t="shared" si="74"/>
        <v>0.85902524616004228</v>
      </c>
      <c r="BS266" s="108">
        <v>0.74028696804768901</v>
      </c>
      <c r="BT266" s="102">
        <v>0.25971303195231099</v>
      </c>
      <c r="BU266" s="91"/>
      <c r="BV266" s="86">
        <v>246</v>
      </c>
      <c r="BW266" s="124">
        <v>0.93500000000000005</v>
      </c>
      <c r="BX266" s="124">
        <v>6.5000000000000002E-2</v>
      </c>
      <c r="BY266" s="124">
        <v>0.92800000000000005</v>
      </c>
      <c r="BZ266" s="124">
        <v>7.1999999999999995E-2</v>
      </c>
      <c r="CA266" s="124">
        <v>0.93100000000000005</v>
      </c>
      <c r="CB266" s="124">
        <v>6.9000000000000006E-2</v>
      </c>
      <c r="CC266" s="123">
        <v>0.91200000000000003</v>
      </c>
      <c r="CD266" s="123">
        <v>8.7999999999999995E-2</v>
      </c>
      <c r="CE266" s="123">
        <v>0.89700000000000002</v>
      </c>
      <c r="CF266" s="123">
        <v>0.10299999999999999</v>
      </c>
      <c r="CG266" s="123">
        <v>0.90400000000000003</v>
      </c>
      <c r="CH266" s="123">
        <v>9.6000000000000002E-2</v>
      </c>
      <c r="CI266" s="1"/>
      <c r="CJ266" s="1"/>
      <c r="CK266" s="1"/>
      <c r="CL266" s="1"/>
      <c r="CM266" s="1"/>
      <c r="CN266" s="1"/>
      <c r="CP266" s="39"/>
      <c r="CR266" s="39"/>
      <c r="CS266" s="92"/>
      <c r="CT266" s="92"/>
    </row>
    <row r="267" spans="38:98" x14ac:dyDescent="0.25">
      <c r="AL267" s="104">
        <v>247</v>
      </c>
      <c r="AM267" s="102">
        <v>0.16768739369882199</v>
      </c>
      <c r="AN267" s="102">
        <f t="shared" si="63"/>
        <v>0.83231260630117798</v>
      </c>
      <c r="AO267" s="102">
        <v>0.227694213089595</v>
      </c>
      <c r="AP267" s="102">
        <f t="shared" si="64"/>
        <v>0.77230578691040497</v>
      </c>
      <c r="AQ267" s="102">
        <v>8.6645843198633193E-2</v>
      </c>
      <c r="AR267" s="102">
        <f t="shared" si="65"/>
        <v>0.91335415680136678</v>
      </c>
      <c r="AS267" s="102">
        <f t="shared" si="70"/>
        <v>0.14420984892861294</v>
      </c>
      <c r="AT267" s="107">
        <f t="shared" si="70"/>
        <v>0.85579015107138712</v>
      </c>
      <c r="AU267" s="103">
        <v>0.172674081702616</v>
      </c>
      <c r="AV267" s="103">
        <f t="shared" si="71"/>
        <v>0.827325918297384</v>
      </c>
      <c r="AW267" s="103">
        <v>0.22685328974837199</v>
      </c>
      <c r="AX267" s="103">
        <f t="shared" si="72"/>
        <v>0.77314671025162807</v>
      </c>
      <c r="AY267" s="103">
        <v>9.4026952939481198E-2</v>
      </c>
      <c r="AZ267" s="103">
        <f t="shared" si="75"/>
        <v>0.90597304706051884</v>
      </c>
      <c r="BA267" s="103">
        <f t="shared" si="73"/>
        <v>0.14895762032209786</v>
      </c>
      <c r="BB267" s="103">
        <f t="shared" si="73"/>
        <v>0.85104237967790208</v>
      </c>
      <c r="BC267" s="102">
        <v>0.163736390893889</v>
      </c>
      <c r="BD267" s="102">
        <f t="shared" si="76"/>
        <v>0.83626360910611097</v>
      </c>
      <c r="BE267" s="102">
        <v>0.22363282993327799</v>
      </c>
      <c r="BF267" s="102">
        <f t="shared" si="76"/>
        <v>0.77636717006672207</v>
      </c>
      <c r="BG267" s="102">
        <v>9.3395977069700306E-2</v>
      </c>
      <c r="BH267" s="102">
        <f t="shared" si="66"/>
        <v>0.90660402293029974</v>
      </c>
      <c r="BI267" s="102">
        <v>0.14515598151382167</v>
      </c>
      <c r="BJ267" s="102">
        <v>0.8548440184861783</v>
      </c>
      <c r="BK267" s="103">
        <v>0.15977592539586799</v>
      </c>
      <c r="BL267" s="103">
        <f t="shared" si="67"/>
        <v>0.84022407460413207</v>
      </c>
      <c r="BM267" s="103">
        <v>0.21959003972278701</v>
      </c>
      <c r="BN267" s="103">
        <f t="shared" si="68"/>
        <v>0.78040996027721299</v>
      </c>
      <c r="BO267" s="103">
        <v>8.9880675176197494E-2</v>
      </c>
      <c r="BP267" s="103">
        <f t="shared" si="69"/>
        <v>0.91011932482380253</v>
      </c>
      <c r="BQ267" s="103">
        <v>0.14138135659001094</v>
      </c>
      <c r="BR267" s="103">
        <f t="shared" si="74"/>
        <v>0.85861864340998917</v>
      </c>
      <c r="BS267" s="108">
        <v>0.74122299869933106</v>
      </c>
      <c r="BT267" s="102">
        <v>0.258777001300669</v>
      </c>
      <c r="BU267" s="91"/>
      <c r="BV267" s="86">
        <v>247</v>
      </c>
      <c r="BW267" s="124">
        <v>0.93600000000000005</v>
      </c>
      <c r="BX267" s="124">
        <v>6.4000000000000001E-2</v>
      </c>
      <c r="BY267" s="124">
        <v>0.92800000000000005</v>
      </c>
      <c r="BZ267" s="124">
        <v>7.1999999999999995E-2</v>
      </c>
      <c r="CA267" s="124">
        <v>0.93200000000000005</v>
      </c>
      <c r="CB267" s="124">
        <v>6.8000000000000005E-2</v>
      </c>
      <c r="CC267" s="123">
        <v>0.91200000000000003</v>
      </c>
      <c r="CD267" s="123">
        <v>8.7999999999999995E-2</v>
      </c>
      <c r="CE267" s="123">
        <v>0.89800000000000002</v>
      </c>
      <c r="CF267" s="123">
        <v>0.10199999999999999</v>
      </c>
      <c r="CG267" s="123">
        <v>0.90500000000000003</v>
      </c>
      <c r="CH267" s="123">
        <v>9.5000000000000001E-2</v>
      </c>
      <c r="CI267" s="1"/>
      <c r="CJ267" s="1"/>
      <c r="CK267" s="1"/>
      <c r="CL267" s="1"/>
      <c r="CM267" s="1"/>
      <c r="CN267" s="1"/>
      <c r="CP267" s="39"/>
      <c r="CR267" s="39"/>
      <c r="CS267" s="92"/>
      <c r="CT267" s="92"/>
    </row>
    <row r="268" spans="38:98" x14ac:dyDescent="0.25">
      <c r="AL268" s="104">
        <v>248</v>
      </c>
      <c r="AM268" s="102">
        <v>0.168127379553906</v>
      </c>
      <c r="AN268" s="102">
        <f t="shared" si="63"/>
        <v>0.831872620446094</v>
      </c>
      <c r="AO268" s="102">
        <v>0.22812871804868701</v>
      </c>
      <c r="AP268" s="102">
        <f t="shared" si="64"/>
        <v>0.77187128195131294</v>
      </c>
      <c r="AQ268" s="102">
        <v>8.6997308261826001E-2</v>
      </c>
      <c r="AR268" s="102">
        <f t="shared" si="65"/>
        <v>0.91300269173817394</v>
      </c>
      <c r="AS268" s="102">
        <f t="shared" si="70"/>
        <v>0.14460785461334885</v>
      </c>
      <c r="AT268" s="107">
        <f t="shared" si="70"/>
        <v>0.85539214538665109</v>
      </c>
      <c r="AU268" s="103">
        <v>0.173139328036641</v>
      </c>
      <c r="AV268" s="103">
        <f t="shared" si="71"/>
        <v>0.826860671963359</v>
      </c>
      <c r="AW268" s="103">
        <v>0.22735605592352201</v>
      </c>
      <c r="AX268" s="103">
        <f t="shared" si="72"/>
        <v>0.77264394407647796</v>
      </c>
      <c r="AY268" s="103">
        <v>9.4416140267639601E-2</v>
      </c>
      <c r="AZ268" s="103">
        <f t="shared" si="75"/>
        <v>0.90558385973236044</v>
      </c>
      <c r="BA268" s="103">
        <f t="shared" si="73"/>
        <v>0.14939650907688298</v>
      </c>
      <c r="BB268" s="103">
        <f t="shared" si="73"/>
        <v>0.85060349092311704</v>
      </c>
      <c r="BC268" s="102">
        <v>0.16415870064649701</v>
      </c>
      <c r="BD268" s="102">
        <f t="shared" si="76"/>
        <v>0.83584129935350293</v>
      </c>
      <c r="BE268" s="102">
        <v>0.22408919804858701</v>
      </c>
      <c r="BF268" s="102">
        <f t="shared" si="76"/>
        <v>0.77591080195141293</v>
      </c>
      <c r="BG268" s="102">
        <v>9.3789592010196807E-2</v>
      </c>
      <c r="BH268" s="102">
        <f t="shared" si="66"/>
        <v>0.90621040798980323</v>
      </c>
      <c r="BI268" s="102">
        <v>0.14557292507627961</v>
      </c>
      <c r="BJ268" s="102">
        <v>0.85442707492372039</v>
      </c>
      <c r="BK268" s="103">
        <v>0.160184091986875</v>
      </c>
      <c r="BL268" s="103">
        <f t="shared" si="67"/>
        <v>0.839815908013125</v>
      </c>
      <c r="BM268" s="103">
        <v>0.22006129989703099</v>
      </c>
      <c r="BN268" s="103">
        <f t="shared" si="68"/>
        <v>0.77993870010296895</v>
      </c>
      <c r="BO268" s="103">
        <v>9.0253436181554597E-2</v>
      </c>
      <c r="BP268" s="103">
        <f t="shared" si="69"/>
        <v>0.90974656381844543</v>
      </c>
      <c r="BQ268" s="103">
        <v>0.1417877481357635</v>
      </c>
      <c r="BR268" s="103">
        <f t="shared" si="74"/>
        <v>0.85821225186423655</v>
      </c>
      <c r="BS268" s="108">
        <v>0.74215375032980502</v>
      </c>
      <c r="BT268" s="102">
        <v>0.25784624967019498</v>
      </c>
      <c r="BU268" s="91"/>
      <c r="BV268" s="86">
        <v>248</v>
      </c>
      <c r="BW268" s="124">
        <v>0.93600000000000005</v>
      </c>
      <c r="BX268" s="124">
        <v>6.4000000000000001E-2</v>
      </c>
      <c r="BY268" s="124">
        <v>0.92800000000000005</v>
      </c>
      <c r="BZ268" s="124">
        <v>7.1999999999999995E-2</v>
      </c>
      <c r="CA268" s="124">
        <v>0.93200000000000005</v>
      </c>
      <c r="CB268" s="124">
        <v>6.8000000000000005E-2</v>
      </c>
      <c r="CC268" s="123">
        <v>0.91200000000000003</v>
      </c>
      <c r="CD268" s="123">
        <v>8.7999999999999995E-2</v>
      </c>
      <c r="CE268" s="123">
        <v>0.89800000000000002</v>
      </c>
      <c r="CF268" s="123">
        <v>0.10199999999999999</v>
      </c>
      <c r="CG268" s="123">
        <v>0.90500000000000003</v>
      </c>
      <c r="CH268" s="123">
        <v>9.5000000000000001E-2</v>
      </c>
      <c r="CI268" s="1"/>
      <c r="CJ268" s="1"/>
      <c r="CK268" s="1"/>
      <c r="CL268" s="1"/>
      <c r="CM268" s="1"/>
      <c r="CN268" s="1"/>
      <c r="CP268" s="39"/>
      <c r="CR268" s="39"/>
      <c r="CS268" s="92"/>
      <c r="CT268" s="92"/>
    </row>
    <row r="269" spans="38:98" x14ac:dyDescent="0.25">
      <c r="AL269" s="104">
        <v>249</v>
      </c>
      <c r="AM269" s="102">
        <v>0.16856494612268</v>
      </c>
      <c r="AN269" s="102">
        <f t="shared" si="63"/>
        <v>0.83143505387731997</v>
      </c>
      <c r="AO269" s="102">
        <v>0.228563942643567</v>
      </c>
      <c r="AP269" s="102">
        <f t="shared" si="64"/>
        <v>0.77143605735643295</v>
      </c>
      <c r="AQ269" s="102">
        <v>8.7348696746124402E-2</v>
      </c>
      <c r="AR269" s="102">
        <f t="shared" si="65"/>
        <v>0.91265130325387556</v>
      </c>
      <c r="AS269" s="102">
        <f t="shared" si="70"/>
        <v>0.14500524060926842</v>
      </c>
      <c r="AT269" s="107">
        <f t="shared" si="70"/>
        <v>0.85499475939073144</v>
      </c>
      <c r="AU269" s="103">
        <v>0.173603956869679</v>
      </c>
      <c r="AV269" s="103">
        <f t="shared" si="71"/>
        <v>0.826396043130321</v>
      </c>
      <c r="AW269" s="103">
        <v>0.22785762891747899</v>
      </c>
      <c r="AX269" s="103">
        <f t="shared" si="72"/>
        <v>0.77214237108252104</v>
      </c>
      <c r="AY269" s="103">
        <v>9.4805381419109297E-2</v>
      </c>
      <c r="AZ269" s="103">
        <f t="shared" si="75"/>
        <v>0.90519461858089068</v>
      </c>
      <c r="BA269" s="103">
        <f t="shared" si="73"/>
        <v>0.14983495673341093</v>
      </c>
      <c r="BB269" s="103">
        <f t="shared" si="73"/>
        <v>0.85016504326658904</v>
      </c>
      <c r="BC269" s="102">
        <v>0.16457991007449899</v>
      </c>
      <c r="BD269" s="102">
        <f t="shared" si="76"/>
        <v>0.83542008992550099</v>
      </c>
      <c r="BE269" s="102">
        <v>0.22454489558431301</v>
      </c>
      <c r="BF269" s="102">
        <f t="shared" si="76"/>
        <v>0.77545510441568699</v>
      </c>
      <c r="BG269" s="102">
        <v>9.4183222575893802E-2</v>
      </c>
      <c r="BH269" s="102">
        <f t="shared" si="66"/>
        <v>0.90581677742410616</v>
      </c>
      <c r="BI269" s="102">
        <v>0.14598938049239785</v>
      </c>
      <c r="BJ269" s="102">
        <v>0.85401061950760215</v>
      </c>
      <c r="BK269" s="103">
        <v>0.16059210919122899</v>
      </c>
      <c r="BL269" s="103">
        <f t="shared" si="67"/>
        <v>0.83940789080877098</v>
      </c>
      <c r="BM269" s="103">
        <v>0.220531286578102</v>
      </c>
      <c r="BN269" s="103">
        <f t="shared" si="68"/>
        <v>0.77946871342189805</v>
      </c>
      <c r="BO269" s="103">
        <v>9.0626531111696093E-2</v>
      </c>
      <c r="BP269" s="103">
        <f t="shared" si="69"/>
        <v>0.90937346888830395</v>
      </c>
      <c r="BQ269" s="103">
        <v>0.14219395407362467</v>
      </c>
      <c r="BR269" s="103">
        <f t="shared" si="74"/>
        <v>0.85780604592637544</v>
      </c>
      <c r="BS269" s="108">
        <v>0.74307936880729897</v>
      </c>
      <c r="BT269" s="102">
        <v>0.25692063119270098</v>
      </c>
      <c r="BU269" s="91"/>
      <c r="BV269" s="86">
        <v>249</v>
      </c>
      <c r="BW269" s="124">
        <v>0.93600000000000005</v>
      </c>
      <c r="BX269" s="124">
        <v>6.4000000000000001E-2</v>
      </c>
      <c r="BY269" s="124">
        <v>0.92900000000000005</v>
      </c>
      <c r="BZ269" s="124">
        <v>7.0999999999999994E-2</v>
      </c>
      <c r="CA269" s="124">
        <v>0.93200000000000005</v>
      </c>
      <c r="CB269" s="124">
        <v>6.8000000000000005E-2</v>
      </c>
      <c r="CC269" s="123">
        <v>0.91300000000000003</v>
      </c>
      <c r="CD269" s="123">
        <v>8.6999999999999994E-2</v>
      </c>
      <c r="CE269" s="123">
        <v>0.89900000000000002</v>
      </c>
      <c r="CF269" s="123">
        <v>0.10100000000000001</v>
      </c>
      <c r="CG269" s="123">
        <v>0.90500000000000003</v>
      </c>
      <c r="CH269" s="123">
        <v>9.5000000000000001E-2</v>
      </c>
      <c r="CI269" s="1"/>
      <c r="CJ269" s="1"/>
      <c r="CK269" s="1"/>
      <c r="CL269" s="1"/>
      <c r="CM269" s="1"/>
      <c r="CN269" s="1"/>
      <c r="CP269" s="39"/>
      <c r="CR269" s="39"/>
      <c r="CS269" s="92"/>
      <c r="CT269" s="92"/>
    </row>
    <row r="270" spans="38:98" x14ac:dyDescent="0.25">
      <c r="AL270" s="104">
        <v>250</v>
      </c>
      <c r="AM270" s="102">
        <v>0.16899999999999701</v>
      </c>
      <c r="AN270" s="102">
        <f t="shared" si="63"/>
        <v>0.83100000000000296</v>
      </c>
      <c r="AO270" s="102">
        <v>0.22900000000000301</v>
      </c>
      <c r="AP270" s="102">
        <f t="shared" si="64"/>
        <v>0.77099999999999702</v>
      </c>
      <c r="AQ270" s="102">
        <v>8.7699999999999806E-2</v>
      </c>
      <c r="AR270" s="102">
        <f t="shared" si="65"/>
        <v>0.91230000000000022</v>
      </c>
      <c r="AS270" s="102">
        <f t="shared" si="70"/>
        <v>0.14540199999999967</v>
      </c>
      <c r="AT270" s="107">
        <f t="shared" si="70"/>
        <v>0.85459800000000041</v>
      </c>
      <c r="AU270" s="103">
        <v>0.174067969003359</v>
      </c>
      <c r="AV270" s="103">
        <f t="shared" si="71"/>
        <v>0.82593203099664103</v>
      </c>
      <c r="AW270" s="103">
        <v>0.22835801489034899</v>
      </c>
      <c r="AX270" s="103">
        <f t="shared" si="72"/>
        <v>0.77164198510965099</v>
      </c>
      <c r="AY270" s="103">
        <v>9.5194675045459407E-2</v>
      </c>
      <c r="AZ270" s="103">
        <f t="shared" si="75"/>
        <v>0.90480532495454058</v>
      </c>
      <c r="BA270" s="103">
        <f t="shared" si="73"/>
        <v>0.1502729643367329</v>
      </c>
      <c r="BB270" s="103">
        <f t="shared" si="73"/>
        <v>0.84972703566326713</v>
      </c>
      <c r="BC270" s="102">
        <v>0.16499999999999501</v>
      </c>
      <c r="BD270" s="102">
        <f t="shared" si="76"/>
        <v>0.83500000000000496</v>
      </c>
      <c r="BE270" s="102">
        <v>0.225000000000006</v>
      </c>
      <c r="BF270" s="102">
        <f t="shared" si="76"/>
        <v>0.77499999999999403</v>
      </c>
      <c r="BG270" s="102">
        <v>9.4576866675824697E-2</v>
      </c>
      <c r="BH270" s="102">
        <f t="shared" si="66"/>
        <v>0.90542313332417534</v>
      </c>
      <c r="BI270" s="102">
        <v>0.1464053586708792</v>
      </c>
      <c r="BJ270" s="102">
        <v>0.85359464132912088</v>
      </c>
      <c r="BK270" s="103">
        <v>0.161</v>
      </c>
      <c r="BL270" s="103">
        <f t="shared" si="67"/>
        <v>0.83899999999999997</v>
      </c>
      <c r="BM270" s="103">
        <v>0.221</v>
      </c>
      <c r="BN270" s="103">
        <f t="shared" si="68"/>
        <v>0.77900000000000003</v>
      </c>
      <c r="BO270" s="103">
        <v>9.1000000000006701E-2</v>
      </c>
      <c r="BP270" s="103">
        <f t="shared" si="69"/>
        <v>0.90899999999999326</v>
      </c>
      <c r="BQ270" s="103">
        <v>0.14260000000000309</v>
      </c>
      <c r="BR270" s="103">
        <f t="shared" si="74"/>
        <v>0.85739999999999683</v>
      </c>
      <c r="BS270" s="108">
        <v>0.74400000000000299</v>
      </c>
      <c r="BT270" s="102">
        <v>0.25599999999999701</v>
      </c>
      <c r="BU270" s="91"/>
      <c r="BV270" s="86">
        <v>250</v>
      </c>
      <c r="BW270" s="124">
        <v>0.93600000000000005</v>
      </c>
      <c r="BX270" s="124">
        <v>6.4000000000000001E-2</v>
      </c>
      <c r="BY270" s="124">
        <v>0.92900000000000005</v>
      </c>
      <c r="BZ270" s="124">
        <v>7.0999999999999994E-2</v>
      </c>
      <c r="CA270" s="124">
        <v>0.93200000000000005</v>
      </c>
      <c r="CB270" s="124">
        <v>6.8000000000000005E-2</v>
      </c>
      <c r="CC270" s="123">
        <v>0.91300000000000003</v>
      </c>
      <c r="CD270" s="123">
        <v>8.6999999999999994E-2</v>
      </c>
      <c r="CE270" s="123">
        <v>0.89900000000000002</v>
      </c>
      <c r="CF270" s="123">
        <v>0.10100000000000001</v>
      </c>
      <c r="CG270" s="123">
        <v>0.90600000000000003</v>
      </c>
      <c r="CH270" s="123">
        <v>9.4E-2</v>
      </c>
      <c r="CI270" s="1"/>
      <c r="CJ270" s="1"/>
      <c r="CK270" s="1"/>
      <c r="CL270" s="1"/>
      <c r="CM270" s="1"/>
      <c r="CN270" s="1"/>
      <c r="CP270" s="39"/>
      <c r="CR270" s="39"/>
      <c r="CS270" s="92"/>
      <c r="CT270" s="92"/>
    </row>
    <row r="271" spans="38:98" x14ac:dyDescent="0.25">
      <c r="AL271" s="104">
        <v>251</v>
      </c>
      <c r="AM271" s="102">
        <v>0.16943247590263899</v>
      </c>
      <c r="AN271" s="102">
        <f t="shared" si="63"/>
        <v>0.83056752409736101</v>
      </c>
      <c r="AO271" s="102">
        <v>0.229436976326021</v>
      </c>
      <c r="AP271" s="102">
        <f t="shared" si="64"/>
        <v>0.770563023673979</v>
      </c>
      <c r="AQ271" s="102">
        <v>8.8051211249562403E-2</v>
      </c>
      <c r="AR271" s="102">
        <f t="shared" si="65"/>
        <v>0.91194878875043761</v>
      </c>
      <c r="AS271" s="102">
        <f t="shared" si="70"/>
        <v>0.14579812925960162</v>
      </c>
      <c r="AT271" s="107">
        <f t="shared" si="70"/>
        <v>0.85420187074039844</v>
      </c>
      <c r="AU271" s="103">
        <v>0.17453136523931001</v>
      </c>
      <c r="AV271" s="103">
        <f t="shared" si="71"/>
        <v>0.82546863476068999</v>
      </c>
      <c r="AW271" s="103">
        <v>0.22885722000224101</v>
      </c>
      <c r="AX271" s="103">
        <f t="shared" si="72"/>
        <v>0.77114277999775904</v>
      </c>
      <c r="AY271" s="103">
        <v>9.5584019798258701E-2</v>
      </c>
      <c r="AZ271" s="103">
        <f t="shared" si="75"/>
        <v>0.9044159802017413</v>
      </c>
      <c r="BA271" s="103">
        <f t="shared" si="73"/>
        <v>0.15071053293190054</v>
      </c>
      <c r="BB271" s="103">
        <f t="shared" si="73"/>
        <v>0.84928946706809949</v>
      </c>
      <c r="BC271" s="102">
        <v>0.165418958018693</v>
      </c>
      <c r="BD271" s="102">
        <f t="shared" si="76"/>
        <v>0.834581041981307</v>
      </c>
      <c r="BE271" s="102">
        <v>0.22545457506842401</v>
      </c>
      <c r="BF271" s="102">
        <f t="shared" si="76"/>
        <v>0.77454542493157597</v>
      </c>
      <c r="BG271" s="102">
        <v>9.4970522691462902E-2</v>
      </c>
      <c r="BH271" s="102">
        <f t="shared" si="66"/>
        <v>0.90502947730853711</v>
      </c>
      <c r="BI271" s="102">
        <v>0.14682086968960528</v>
      </c>
      <c r="BJ271" s="102">
        <v>0.85317913031039483</v>
      </c>
      <c r="BK271" s="103">
        <v>0.16140778147234899</v>
      </c>
      <c r="BL271" s="103">
        <f t="shared" si="67"/>
        <v>0.83859221852765098</v>
      </c>
      <c r="BM271" s="103">
        <v>0.22146744185723</v>
      </c>
      <c r="BN271" s="103">
        <f t="shared" si="68"/>
        <v>0.77853255814277</v>
      </c>
      <c r="BO271" s="103">
        <v>9.1373874600040206E-2</v>
      </c>
      <c r="BP271" s="103">
        <f t="shared" si="69"/>
        <v>0.90862612539995979</v>
      </c>
      <c r="BQ271" s="103">
        <v>0.14300590619960957</v>
      </c>
      <c r="BR271" s="103">
        <f t="shared" si="74"/>
        <v>0.85699409380039038</v>
      </c>
      <c r="BS271" s="108">
        <v>0.74491576660443592</v>
      </c>
      <c r="BT271" s="102">
        <v>0.25508423339556402</v>
      </c>
      <c r="BU271" s="91"/>
      <c r="BV271" s="86">
        <v>251</v>
      </c>
      <c r="BW271" s="124">
        <v>0.93700000000000006</v>
      </c>
      <c r="BX271" s="124">
        <v>6.3E-2</v>
      </c>
      <c r="BY271" s="124">
        <v>0.92900000000000005</v>
      </c>
      <c r="BZ271" s="124">
        <v>7.0999999999999994E-2</v>
      </c>
      <c r="CA271" s="124">
        <v>0.93300000000000005</v>
      </c>
      <c r="CB271" s="124">
        <v>6.7000000000000004E-2</v>
      </c>
      <c r="CC271" s="123">
        <v>0.91300000000000003</v>
      </c>
      <c r="CD271" s="123">
        <v>8.6999999999999994E-2</v>
      </c>
      <c r="CE271" s="123">
        <v>0.89900000000000002</v>
      </c>
      <c r="CF271" s="123">
        <v>0.10100000000000001</v>
      </c>
      <c r="CG271" s="123">
        <v>0.90600000000000003</v>
      </c>
      <c r="CH271" s="123">
        <v>9.4E-2</v>
      </c>
      <c r="CI271" s="1"/>
      <c r="CJ271" s="1"/>
      <c r="CK271" s="1"/>
      <c r="CL271" s="1"/>
      <c r="CM271" s="1"/>
      <c r="CN271" s="1"/>
      <c r="CP271" s="39"/>
      <c r="CR271" s="39"/>
      <c r="CS271" s="92"/>
      <c r="CT271" s="92"/>
    </row>
    <row r="272" spans="38:98" x14ac:dyDescent="0.25">
      <c r="AL272" s="104">
        <v>252</v>
      </c>
      <c r="AM272" s="102">
        <v>0.169862421035119</v>
      </c>
      <c r="AN272" s="102">
        <f t="shared" si="63"/>
        <v>0.83013757896488105</v>
      </c>
      <c r="AO272" s="102">
        <v>0.229874850158655</v>
      </c>
      <c r="AP272" s="102">
        <f t="shared" si="64"/>
        <v>0.77012514984134506</v>
      </c>
      <c r="AQ272" s="102">
        <v>8.8402331231478795E-2</v>
      </c>
      <c r="AR272" s="102">
        <f t="shared" si="65"/>
        <v>0.91159766876852122</v>
      </c>
      <c r="AS272" s="102">
        <f t="shared" si="70"/>
        <v>0.1461936384238578</v>
      </c>
      <c r="AT272" s="107">
        <f t="shared" si="70"/>
        <v>0.8538063615761422</v>
      </c>
      <c r="AU272" s="103">
        <v>0.174994146379159</v>
      </c>
      <c r="AV272" s="103">
        <f t="shared" si="71"/>
        <v>0.825005853620841</v>
      </c>
      <c r="AW272" s="103">
        <v>0.22935525041325799</v>
      </c>
      <c r="AX272" s="103">
        <f t="shared" si="72"/>
        <v>0.77064474958674201</v>
      </c>
      <c r="AY272" s="103">
        <v>9.5973414329076495E-2</v>
      </c>
      <c r="AZ272" s="103">
        <f t="shared" si="75"/>
        <v>0.90402658567092353</v>
      </c>
      <c r="BA272" s="103">
        <f t="shared" si="73"/>
        <v>0.15114766356396381</v>
      </c>
      <c r="BB272" s="103">
        <f t="shared" si="73"/>
        <v>0.84885233643603619</v>
      </c>
      <c r="BC272" s="102">
        <v>0.16583679882073299</v>
      </c>
      <c r="BD272" s="102">
        <f t="shared" si="76"/>
        <v>0.83416320117926701</v>
      </c>
      <c r="BE272" s="102">
        <v>0.22590862981516499</v>
      </c>
      <c r="BF272" s="102">
        <f t="shared" si="76"/>
        <v>0.77409137018483498</v>
      </c>
      <c r="BG272" s="102">
        <v>9.5364190894039802E-2</v>
      </c>
      <c r="BH272" s="102">
        <f t="shared" si="66"/>
        <v>0.9046358091059602</v>
      </c>
      <c r="BI272" s="102">
        <v>0.14723592030317351</v>
      </c>
      <c r="BJ272" s="102">
        <v>0.85276407969682655</v>
      </c>
      <c r="BK272" s="103">
        <v>0.16181544693979599</v>
      </c>
      <c r="BL272" s="103">
        <f t="shared" si="67"/>
        <v>0.83818455306020401</v>
      </c>
      <c r="BM272" s="103">
        <v>0.22193361968631001</v>
      </c>
      <c r="BN272" s="103">
        <f t="shared" si="68"/>
        <v>0.77806638031369002</v>
      </c>
      <c r="BO272" s="103">
        <v>9.1748153546025904E-2</v>
      </c>
      <c r="BP272" s="103">
        <f t="shared" si="69"/>
        <v>0.90825184645397405</v>
      </c>
      <c r="BQ272" s="103">
        <v>0.14341167171035998</v>
      </c>
      <c r="BR272" s="103">
        <f t="shared" si="74"/>
        <v>0.85658832828964004</v>
      </c>
      <c r="BS272" s="108">
        <v>0.74582669863044693</v>
      </c>
      <c r="BT272" s="102">
        <v>0.25417330136955302</v>
      </c>
      <c r="BU272" s="91"/>
      <c r="BV272" s="86">
        <v>252</v>
      </c>
      <c r="BW272" s="124">
        <v>0.93700000000000006</v>
      </c>
      <c r="BX272" s="124">
        <v>6.3E-2</v>
      </c>
      <c r="BY272" s="124">
        <v>0.92900000000000005</v>
      </c>
      <c r="BZ272" s="124">
        <v>7.0999999999999994E-2</v>
      </c>
      <c r="CA272" s="124">
        <v>0.93300000000000005</v>
      </c>
      <c r="CB272" s="124">
        <v>6.7000000000000004E-2</v>
      </c>
      <c r="CC272" s="123">
        <v>0.91400000000000003</v>
      </c>
      <c r="CD272" s="123">
        <v>8.5999999999999993E-2</v>
      </c>
      <c r="CE272" s="123">
        <v>0.9</v>
      </c>
      <c r="CF272" s="123">
        <v>0.1</v>
      </c>
      <c r="CG272" s="123">
        <v>0.90600000000000003</v>
      </c>
      <c r="CH272" s="123">
        <v>9.2999999999999999E-2</v>
      </c>
      <c r="CI272" s="1"/>
      <c r="CJ272" s="1"/>
      <c r="CK272" s="1"/>
      <c r="CL272" s="1"/>
      <c r="CM272" s="1"/>
      <c r="CN272" s="1"/>
      <c r="CP272" s="39"/>
      <c r="CR272" s="39"/>
      <c r="CS272" s="92"/>
      <c r="CT272" s="92"/>
    </row>
    <row r="273" spans="38:98" x14ac:dyDescent="0.25">
      <c r="AL273" s="104">
        <v>253</v>
      </c>
      <c r="AM273" s="102">
        <v>0.170289910723883</v>
      </c>
      <c r="AN273" s="102">
        <f t="shared" si="63"/>
        <v>0.829710089276117</v>
      </c>
      <c r="AO273" s="102">
        <v>0.23031357311719799</v>
      </c>
      <c r="AP273" s="102">
        <f t="shared" si="64"/>
        <v>0.76968642688280198</v>
      </c>
      <c r="AQ273" s="102">
        <v>8.8753362560054602E-2</v>
      </c>
      <c r="AR273" s="102">
        <f t="shared" si="65"/>
        <v>0.91124663743994538</v>
      </c>
      <c r="AS273" s="102">
        <f t="shared" si="70"/>
        <v>0.14658854091898438</v>
      </c>
      <c r="AT273" s="107">
        <f t="shared" si="70"/>
        <v>0.85341145908101557</v>
      </c>
      <c r="AU273" s="103">
        <v>0.175456313224537</v>
      </c>
      <c r="AV273" s="103">
        <f t="shared" si="71"/>
        <v>0.82454368677546297</v>
      </c>
      <c r="AW273" s="103">
        <v>0.22985211228350899</v>
      </c>
      <c r="AX273" s="103">
        <f t="shared" si="72"/>
        <v>0.77014788771649101</v>
      </c>
      <c r="AY273" s="103">
        <v>9.6362857289481796E-2</v>
      </c>
      <c r="AZ273" s="103">
        <f t="shared" si="75"/>
        <v>0.9036371427105182</v>
      </c>
      <c r="BA273" s="103">
        <f t="shared" si="73"/>
        <v>0.15158435727797517</v>
      </c>
      <c r="BB273" s="103">
        <f t="shared" si="73"/>
        <v>0.84841564272202485</v>
      </c>
      <c r="BC273" s="102">
        <v>0.16625354386986399</v>
      </c>
      <c r="BD273" s="102">
        <f t="shared" si="76"/>
        <v>0.83374645613013598</v>
      </c>
      <c r="BE273" s="102">
        <v>0.22636215957903899</v>
      </c>
      <c r="BF273" s="102">
        <f t="shared" si="76"/>
        <v>0.77363784042096095</v>
      </c>
      <c r="BG273" s="102">
        <v>9.5757872027226396E-2</v>
      </c>
      <c r="BH273" s="102">
        <f t="shared" si="66"/>
        <v>0.90424212797277359</v>
      </c>
      <c r="BI273" s="102">
        <v>0.14765051643536095</v>
      </c>
      <c r="BJ273" s="102">
        <v>0.85234948356463902</v>
      </c>
      <c r="BK273" s="103">
        <v>0.16222298380195199</v>
      </c>
      <c r="BL273" s="103">
        <f t="shared" si="67"/>
        <v>0.83777701619804801</v>
      </c>
      <c r="BM273" s="103">
        <v>0.222398542484261</v>
      </c>
      <c r="BN273" s="103">
        <f t="shared" si="68"/>
        <v>0.77760145751573906</v>
      </c>
      <c r="BO273" s="103">
        <v>9.21228271923622E-2</v>
      </c>
      <c r="BP273" s="103">
        <f t="shared" si="69"/>
        <v>0.9078771728076378</v>
      </c>
      <c r="BQ273" s="103">
        <v>0.14381729025847176</v>
      </c>
      <c r="BR273" s="103">
        <f t="shared" si="74"/>
        <v>0.85618270974152821</v>
      </c>
      <c r="BS273" s="108">
        <v>0.74673280291621802</v>
      </c>
      <c r="BT273" s="109">
        <v>0.25326719708378198</v>
      </c>
      <c r="BU273" s="91"/>
      <c r="BV273" s="86">
        <v>253</v>
      </c>
      <c r="BW273" s="124">
        <v>0.93700000000000006</v>
      </c>
      <c r="BX273" s="124">
        <v>6.3E-2</v>
      </c>
      <c r="BY273" s="124">
        <v>0.93</v>
      </c>
      <c r="BZ273" s="124">
        <v>7.0000000000000007E-2</v>
      </c>
      <c r="CA273" s="124">
        <v>0.93300000000000005</v>
      </c>
      <c r="CB273" s="124">
        <v>6.7000000000000004E-2</v>
      </c>
      <c r="CC273" s="123">
        <v>0.91400000000000003</v>
      </c>
      <c r="CD273" s="123">
        <v>8.5999999999999993E-2</v>
      </c>
      <c r="CE273" s="123">
        <v>0.9</v>
      </c>
      <c r="CF273" s="123">
        <v>0.1</v>
      </c>
      <c r="CG273" s="123">
        <v>0.90700000000000003</v>
      </c>
      <c r="CH273" s="123">
        <v>9.2999999999999999E-2</v>
      </c>
      <c r="CI273" s="1"/>
      <c r="CJ273" s="1"/>
      <c r="CK273" s="1"/>
      <c r="CL273" s="1"/>
      <c r="CM273" s="1"/>
      <c r="CN273" s="1"/>
      <c r="CP273" s="39"/>
      <c r="CR273" s="39"/>
      <c r="CS273" s="92"/>
      <c r="CT273" s="92"/>
    </row>
    <row r="274" spans="38:98" x14ac:dyDescent="0.25">
      <c r="AL274" s="104">
        <v>254</v>
      </c>
      <c r="AM274" s="102">
        <v>0.170715020295375</v>
      </c>
      <c r="AN274" s="102">
        <f t="shared" si="63"/>
        <v>0.829284979704625</v>
      </c>
      <c r="AO274" s="102">
        <v>0.230753096820939</v>
      </c>
      <c r="AP274" s="102">
        <f t="shared" si="64"/>
        <v>0.76924690317906097</v>
      </c>
      <c r="AQ274" s="102">
        <v>8.9104307849595304E-2</v>
      </c>
      <c r="AR274" s="102">
        <f t="shared" si="65"/>
        <v>0.91089569215040467</v>
      </c>
      <c r="AS274" s="102">
        <f t="shared" si="70"/>
        <v>0.14698285017119606</v>
      </c>
      <c r="AT274" s="107">
        <f t="shared" si="70"/>
        <v>0.85301714982880394</v>
      </c>
      <c r="AU274" s="103">
        <v>0.17591786657707101</v>
      </c>
      <c r="AV274" s="103">
        <f t="shared" si="71"/>
        <v>0.82408213342292902</v>
      </c>
      <c r="AW274" s="103">
        <v>0.23034781177309899</v>
      </c>
      <c r="AX274" s="103">
        <f t="shared" si="72"/>
        <v>0.76965218822690096</v>
      </c>
      <c r="AY274" s="103">
        <v>9.6752347331043403E-2</v>
      </c>
      <c r="AZ274" s="103">
        <f t="shared" si="75"/>
        <v>0.90324765266895657</v>
      </c>
      <c r="BA274" s="103">
        <f t="shared" si="73"/>
        <v>0.15202061511898474</v>
      </c>
      <c r="BB274" s="103">
        <f t="shared" si="73"/>
        <v>0.84797938488101521</v>
      </c>
      <c r="BC274" s="102">
        <v>0.166669214629834</v>
      </c>
      <c r="BD274" s="102">
        <f t="shared" si="76"/>
        <v>0.83333078537016603</v>
      </c>
      <c r="BE274" s="102">
        <v>0.22681515969885099</v>
      </c>
      <c r="BF274" s="102">
        <f t="shared" si="76"/>
        <v>0.77318484030114898</v>
      </c>
      <c r="BG274" s="102">
        <v>9.6151566834693697E-2</v>
      </c>
      <c r="BH274" s="102">
        <f t="shared" si="66"/>
        <v>0.90384843316530628</v>
      </c>
      <c r="BI274" s="102">
        <v>0.14806466400994339</v>
      </c>
      <c r="BJ274" s="102">
        <v>0.85193533599005666</v>
      </c>
      <c r="BK274" s="103">
        <v>0.16263037945843101</v>
      </c>
      <c r="BL274" s="103">
        <f t="shared" si="67"/>
        <v>0.83736962054156905</v>
      </c>
      <c r="BM274" s="103">
        <v>0.22286221924810601</v>
      </c>
      <c r="BN274" s="103">
        <f t="shared" si="68"/>
        <v>0.77713778075189399</v>
      </c>
      <c r="BO274" s="103">
        <v>9.2497885893447193E-2</v>
      </c>
      <c r="BP274" s="103">
        <f t="shared" si="69"/>
        <v>0.90750211410655279</v>
      </c>
      <c r="BQ274" s="103">
        <v>0.1442227555701637</v>
      </c>
      <c r="BR274" s="103">
        <f t="shared" si="74"/>
        <v>0.85577724442983638</v>
      </c>
      <c r="BS274" s="108">
        <v>0.747634086299929</v>
      </c>
      <c r="BT274" s="102">
        <v>0.252365913700071</v>
      </c>
      <c r="BU274" s="91"/>
      <c r="BV274" s="86">
        <v>254</v>
      </c>
      <c r="BW274" s="124">
        <v>0.93700000000000006</v>
      </c>
      <c r="BX274" s="124">
        <v>6.3E-2</v>
      </c>
      <c r="BY274" s="124">
        <v>0.93</v>
      </c>
      <c r="BZ274" s="124">
        <v>7.0000000000000007E-2</v>
      </c>
      <c r="CA274" s="124">
        <v>0.93300000000000005</v>
      </c>
      <c r="CB274" s="124">
        <v>6.7000000000000004E-2</v>
      </c>
      <c r="CC274" s="123">
        <v>0.91400000000000003</v>
      </c>
      <c r="CD274" s="123">
        <v>8.5999999999999993E-2</v>
      </c>
      <c r="CE274" s="123">
        <v>0.90100000000000002</v>
      </c>
      <c r="CF274" s="123">
        <v>9.9000000000000005E-2</v>
      </c>
      <c r="CG274" s="123">
        <v>0.90700000000000003</v>
      </c>
      <c r="CH274" s="123">
        <v>9.2999999999999999E-2</v>
      </c>
      <c r="CI274" s="1"/>
      <c r="CJ274" s="1"/>
      <c r="CK274" s="1"/>
      <c r="CL274" s="1"/>
      <c r="CM274" s="1"/>
      <c r="CN274" s="1"/>
      <c r="CP274" s="39"/>
      <c r="CR274" s="39"/>
      <c r="CS274" s="92"/>
      <c r="CT274" s="92"/>
    </row>
    <row r="275" spans="38:98" x14ac:dyDescent="0.25">
      <c r="AL275" s="104">
        <v>255</v>
      </c>
      <c r="AM275" s="102">
        <v>0.171137825076039</v>
      </c>
      <c r="AN275" s="102">
        <f t="shared" si="63"/>
        <v>0.82886217492396097</v>
      </c>
      <c r="AO275" s="102">
        <v>0.231193372889168</v>
      </c>
      <c r="AP275" s="102">
        <f t="shared" si="64"/>
        <v>0.76880662711083203</v>
      </c>
      <c r="AQ275" s="102">
        <v>8.9455169714406299E-2</v>
      </c>
      <c r="AR275" s="102">
        <f t="shared" si="65"/>
        <v>0.91054483028559374</v>
      </c>
      <c r="AS275" s="102">
        <f t="shared" si="70"/>
        <v>0.14737657960670764</v>
      </c>
      <c r="AT275" s="107">
        <f t="shared" si="70"/>
        <v>0.85262342039329242</v>
      </c>
      <c r="AU275" s="103">
        <v>0.176378807238391</v>
      </c>
      <c r="AV275" s="103">
        <f t="shared" si="71"/>
        <v>0.82362119276160906</v>
      </c>
      <c r="AW275" s="103">
        <v>0.23084235504213499</v>
      </c>
      <c r="AX275" s="103">
        <f t="shared" si="72"/>
        <v>0.76915764495786498</v>
      </c>
      <c r="AY275" s="103">
        <v>9.7141883105330507E-2</v>
      </c>
      <c r="AZ275" s="103">
        <f t="shared" si="75"/>
        <v>0.90285811689466944</v>
      </c>
      <c r="BA275" s="103">
        <f t="shared" si="73"/>
        <v>0.15245643813204429</v>
      </c>
      <c r="BB275" s="103">
        <f t="shared" si="73"/>
        <v>0.84754356186795565</v>
      </c>
      <c r="BC275" s="102">
        <v>0.16708383256439199</v>
      </c>
      <c r="BD275" s="102">
        <f t="shared" si="76"/>
        <v>0.83291616743560803</v>
      </c>
      <c r="BE275" s="102">
        <v>0.22726762551341101</v>
      </c>
      <c r="BF275" s="102">
        <f t="shared" si="76"/>
        <v>0.77273237448658905</v>
      </c>
      <c r="BG275" s="102">
        <v>9.65452760601129E-2</v>
      </c>
      <c r="BH275" s="102">
        <f t="shared" si="66"/>
        <v>0.90345472393988713</v>
      </c>
      <c r="BI275" s="102">
        <v>0.14847836895069799</v>
      </c>
      <c r="BJ275" s="102">
        <v>0.85152163104930212</v>
      </c>
      <c r="BK275" s="103">
        <v>0.163037621308843</v>
      </c>
      <c r="BL275" s="103">
        <f t="shared" si="67"/>
        <v>0.83696237869115697</v>
      </c>
      <c r="BM275" s="103">
        <v>0.223324658974865</v>
      </c>
      <c r="BN275" s="103">
        <f t="shared" si="68"/>
        <v>0.77667534102513502</v>
      </c>
      <c r="BO275" s="103">
        <v>9.2873320003679496E-2</v>
      </c>
      <c r="BP275" s="103">
        <f t="shared" si="69"/>
        <v>0.90712667999632046</v>
      </c>
      <c r="BQ275" s="103">
        <v>0.14462806137165285</v>
      </c>
      <c r="BR275" s="103">
        <f t="shared" si="74"/>
        <v>0.85537193862834715</v>
      </c>
      <c r="BS275" s="108">
        <v>0.74853055561976101</v>
      </c>
      <c r="BT275" s="102">
        <v>0.25146944438023899</v>
      </c>
      <c r="BU275" s="91"/>
      <c r="BV275" s="86">
        <v>255</v>
      </c>
      <c r="BW275" s="124">
        <v>0.93700000000000006</v>
      </c>
      <c r="BX275" s="124">
        <v>6.3E-2</v>
      </c>
      <c r="BY275" s="124">
        <v>0.93</v>
      </c>
      <c r="BZ275" s="124">
        <v>7.0000000000000007E-2</v>
      </c>
      <c r="CA275" s="124">
        <v>0.93400000000000005</v>
      </c>
      <c r="CB275" s="124">
        <v>6.6000000000000003E-2</v>
      </c>
      <c r="CC275" s="123">
        <v>0.91500000000000004</v>
      </c>
      <c r="CD275" s="123">
        <v>8.5000000000000006E-2</v>
      </c>
      <c r="CE275" s="123">
        <v>0.90100000000000002</v>
      </c>
      <c r="CF275" s="123">
        <v>9.9000000000000005E-2</v>
      </c>
      <c r="CG275" s="123">
        <v>0.90800000000000003</v>
      </c>
      <c r="CH275" s="123">
        <v>9.1999999999999998E-2</v>
      </c>
      <c r="CI275" s="1"/>
      <c r="CJ275" s="1"/>
      <c r="CK275" s="1"/>
      <c r="CL275" s="1"/>
      <c r="CM275" s="1"/>
      <c r="CN275" s="1"/>
      <c r="CP275" s="39"/>
      <c r="CR275" s="39"/>
      <c r="CS275" s="92"/>
      <c r="CT275" s="92"/>
    </row>
    <row r="276" spans="38:98" x14ac:dyDescent="0.25">
      <c r="AL276" s="104">
        <v>256</v>
      </c>
      <c r="AM276" s="102">
        <v>0.17155840039232101</v>
      </c>
      <c r="AN276" s="102">
        <f t="shared" si="63"/>
        <v>0.82844159960767905</v>
      </c>
      <c r="AO276" s="102">
        <v>0.23163435294117701</v>
      </c>
      <c r="AP276" s="102">
        <f t="shared" si="64"/>
        <v>0.76836564705882293</v>
      </c>
      <c r="AQ276" s="102">
        <v>8.9805950768793302E-2</v>
      </c>
      <c r="AR276" s="102">
        <f t="shared" si="65"/>
        <v>0.91019404923120673</v>
      </c>
      <c r="AS276" s="102">
        <f t="shared" si="70"/>
        <v>0.14776974265173515</v>
      </c>
      <c r="AT276" s="107">
        <f t="shared" si="70"/>
        <v>0.85223025734826485</v>
      </c>
      <c r="AU276" s="103">
        <v>0.17683913601012499</v>
      </c>
      <c r="AV276" s="103">
        <f t="shared" si="71"/>
        <v>0.82316086398987498</v>
      </c>
      <c r="AW276" s="103">
        <v>0.23133574825072301</v>
      </c>
      <c r="AX276" s="103">
        <f t="shared" si="72"/>
        <v>0.76866425174927699</v>
      </c>
      <c r="AY276" s="103">
        <v>9.7531463263912099E-2</v>
      </c>
      <c r="AZ276" s="103">
        <f t="shared" si="75"/>
        <v>0.90246853673608785</v>
      </c>
      <c r="BA276" s="103">
        <f t="shared" si="73"/>
        <v>0.15289182736220461</v>
      </c>
      <c r="BB276" s="103">
        <f t="shared" si="73"/>
        <v>0.84710817263779536</v>
      </c>
      <c r="BC276" s="102">
        <v>0.167497419137287</v>
      </c>
      <c r="BD276" s="102">
        <f t="shared" si="76"/>
        <v>0.832502580862713</v>
      </c>
      <c r="BE276" s="102">
        <v>0.227719552361525</v>
      </c>
      <c r="BF276" s="102">
        <f t="shared" si="76"/>
        <v>0.77228044763847503</v>
      </c>
      <c r="BG276" s="102">
        <v>9.6939000447154894E-2</v>
      </c>
      <c r="BH276" s="102">
        <f t="shared" si="66"/>
        <v>0.90306099955284513</v>
      </c>
      <c r="BI276" s="102">
        <v>0.14889163718140097</v>
      </c>
      <c r="BJ276" s="102">
        <v>0.85110836281859914</v>
      </c>
      <c r="BK276" s="103">
        <v>0.16344469675279899</v>
      </c>
      <c r="BL276" s="103">
        <f t="shared" si="67"/>
        <v>0.83655530324720107</v>
      </c>
      <c r="BM276" s="103">
        <v>0.22378587066156</v>
      </c>
      <c r="BN276" s="103">
        <f t="shared" si="68"/>
        <v>0.77621412933844003</v>
      </c>
      <c r="BO276" s="103">
        <v>9.3249119877457196E-2</v>
      </c>
      <c r="BP276" s="103">
        <f t="shared" si="69"/>
        <v>0.90675088012254279</v>
      </c>
      <c r="BQ276" s="103">
        <v>0.14503320138915679</v>
      </c>
      <c r="BR276" s="103">
        <f t="shared" si="74"/>
        <v>0.85496679861084324</v>
      </c>
      <c r="BS276" s="108">
        <v>0.74942221771389406</v>
      </c>
      <c r="BT276" s="102">
        <v>0.250577782286106</v>
      </c>
      <c r="BU276" s="91"/>
      <c r="BV276" s="86">
        <v>256</v>
      </c>
      <c r="BW276" s="124">
        <v>0.93799999999999994</v>
      </c>
      <c r="BX276" s="124">
        <v>6.2E-2</v>
      </c>
      <c r="BY276" s="124">
        <v>0.93</v>
      </c>
      <c r="BZ276" s="124">
        <v>7.0000000000000007E-2</v>
      </c>
      <c r="CA276" s="124">
        <v>0.93400000000000005</v>
      </c>
      <c r="CB276" s="124">
        <v>6.6000000000000003E-2</v>
      </c>
      <c r="CC276" s="123">
        <v>0.91500000000000004</v>
      </c>
      <c r="CD276" s="123">
        <v>8.5000000000000006E-2</v>
      </c>
      <c r="CE276" s="123">
        <v>0.90100000000000002</v>
      </c>
      <c r="CF276" s="123">
        <v>9.9000000000000005E-2</v>
      </c>
      <c r="CG276" s="123">
        <v>0.90800000000000003</v>
      </c>
      <c r="CH276" s="123">
        <v>9.1999999999999998E-2</v>
      </c>
      <c r="CI276" s="1"/>
      <c r="CJ276" s="1"/>
      <c r="CK276" s="1"/>
      <c r="CL276" s="1"/>
      <c r="CM276" s="1"/>
      <c r="CN276" s="1"/>
      <c r="CP276" s="39"/>
      <c r="CR276" s="39"/>
      <c r="CS276" s="92"/>
      <c r="CT276" s="92"/>
    </row>
    <row r="277" spans="38:98" x14ac:dyDescent="0.25">
      <c r="AL277" s="104">
        <v>257</v>
      </c>
      <c r="AM277" s="102">
        <v>0.17197682157066499</v>
      </c>
      <c r="AN277" s="102">
        <f t="shared" ref="AN277:AN340" si="77">1-AM277</f>
        <v>0.82802317842933504</v>
      </c>
      <c r="AO277" s="102">
        <v>0.232075988596255</v>
      </c>
      <c r="AP277" s="102">
        <f t="shared" ref="AP277:AP340" si="78">1-AO277</f>
        <v>0.767924011403745</v>
      </c>
      <c r="AQ277" s="102">
        <v>9.0156653627061697E-2</v>
      </c>
      <c r="AR277" s="102">
        <f t="shared" ref="AR277:AR340" si="79">1-AQ277</f>
        <v>0.90984334637293829</v>
      </c>
      <c r="AS277" s="102">
        <f t="shared" si="70"/>
        <v>0.14816235273249317</v>
      </c>
      <c r="AT277" s="107">
        <f t="shared" si="70"/>
        <v>0.85183764726750688</v>
      </c>
      <c r="AU277" s="103">
        <v>0.177298853693901</v>
      </c>
      <c r="AV277" s="103">
        <f t="shared" si="71"/>
        <v>0.82270114630609903</v>
      </c>
      <c r="AW277" s="103">
        <v>0.23182799755896999</v>
      </c>
      <c r="AX277" s="103">
        <f t="shared" si="72"/>
        <v>0.76817200244103001</v>
      </c>
      <c r="AY277" s="103">
        <v>9.7921086458357204E-2</v>
      </c>
      <c r="AZ277" s="103">
        <f t="shared" si="75"/>
        <v>0.90207891354164282</v>
      </c>
      <c r="BA277" s="103">
        <f t="shared" si="73"/>
        <v>0.15332678385451673</v>
      </c>
      <c r="BB277" s="103">
        <f t="shared" si="73"/>
        <v>0.8466732161454833</v>
      </c>
      <c r="BC277" s="102">
        <v>0.16790999581226601</v>
      </c>
      <c r="BD277" s="102">
        <f t="shared" si="76"/>
        <v>0.83209000418773393</v>
      </c>
      <c r="BE277" s="102">
        <v>0.22817093558200299</v>
      </c>
      <c r="BF277" s="102">
        <f t="shared" si="76"/>
        <v>0.77182906441799704</v>
      </c>
      <c r="BG277" s="102">
        <v>9.7332740739490706E-2</v>
      </c>
      <c r="BH277" s="102">
        <f t="shared" ref="BH277:BH340" si="80">1-BG277</f>
        <v>0.90266725926050928</v>
      </c>
      <c r="BI277" s="102">
        <v>0.14930447462582885</v>
      </c>
      <c r="BJ277" s="102">
        <v>0.85069552537417104</v>
      </c>
      <c r="BK277" s="103">
        <v>0.16385159318991199</v>
      </c>
      <c r="BL277" s="103">
        <f t="shared" ref="BL277:BL340" si="81">1-BK277</f>
        <v>0.83614840681008795</v>
      </c>
      <c r="BM277" s="103">
        <v>0.22424586330521301</v>
      </c>
      <c r="BN277" s="103">
        <f t="shared" ref="BN277:BN340" si="82">1-BM277</f>
        <v>0.77575413669478699</v>
      </c>
      <c r="BO277" s="103">
        <v>9.3625275869178598E-2</v>
      </c>
      <c r="BP277" s="103">
        <f t="shared" ref="BP277:BP340" si="83">1-BO277</f>
        <v>0.90637472413082143</v>
      </c>
      <c r="BQ277" s="103">
        <v>0.14543816934889386</v>
      </c>
      <c r="BR277" s="103">
        <f t="shared" si="74"/>
        <v>0.85456183065110625</v>
      </c>
      <c r="BS277" s="108">
        <v>0.75030907942051006</v>
      </c>
      <c r="BT277" s="102">
        <v>0.24969092057948999</v>
      </c>
      <c r="BU277" s="91"/>
      <c r="BV277" s="86">
        <v>257</v>
      </c>
      <c r="BW277" s="124">
        <v>0.93799999999999994</v>
      </c>
      <c r="BX277" s="124">
        <v>6.2E-2</v>
      </c>
      <c r="BY277" s="124">
        <v>0.93100000000000005</v>
      </c>
      <c r="BZ277" s="124">
        <v>6.9000000000000006E-2</v>
      </c>
      <c r="CA277" s="124">
        <v>0.93400000000000005</v>
      </c>
      <c r="CB277" s="124">
        <v>6.6000000000000003E-2</v>
      </c>
      <c r="CC277" s="123">
        <v>0.91500000000000004</v>
      </c>
      <c r="CD277" s="123">
        <v>8.5000000000000006E-2</v>
      </c>
      <c r="CE277" s="123">
        <v>0.90200000000000002</v>
      </c>
      <c r="CF277" s="123">
        <v>9.8000000000000004E-2</v>
      </c>
      <c r="CG277" s="123">
        <v>0.90800000000000003</v>
      </c>
      <c r="CH277" s="123">
        <v>9.1999999999999998E-2</v>
      </c>
      <c r="CI277" s="1"/>
      <c r="CJ277" s="1"/>
      <c r="CK277" s="1"/>
      <c r="CL277" s="1"/>
      <c r="CM277" s="1"/>
      <c r="CN277" s="1"/>
      <c r="CP277" s="39"/>
      <c r="CR277" s="39"/>
      <c r="CS277" s="92"/>
      <c r="CT277" s="92"/>
    </row>
    <row r="278" spans="38:98" x14ac:dyDescent="0.25">
      <c r="AL278" s="104">
        <v>258</v>
      </c>
      <c r="AM278" s="102">
        <v>0.172393163937515</v>
      </c>
      <c r="AN278" s="102">
        <f t="shared" si="77"/>
        <v>0.82760683606248497</v>
      </c>
      <c r="AO278" s="102">
        <v>0.23251823147369399</v>
      </c>
      <c r="AP278" s="102">
        <f t="shared" si="78"/>
        <v>0.76748176852630601</v>
      </c>
      <c r="AQ278" s="102">
        <v>9.0507280903517201E-2</v>
      </c>
      <c r="AR278" s="102">
        <f t="shared" si="79"/>
        <v>0.90949271909648277</v>
      </c>
      <c r="AS278" s="102">
        <f t="shared" ref="AS278:AT341" si="84">(AO278*0.23)+(AM278*0.31)+(AQ278*0.46)</f>
        <v>0.14855442327519719</v>
      </c>
      <c r="AT278" s="107">
        <f t="shared" si="84"/>
        <v>0.85144557672480281</v>
      </c>
      <c r="AU278" s="103">
        <v>0.177757961091349</v>
      </c>
      <c r="AV278" s="103">
        <f t="shared" ref="AV278:AV341" si="85">1-AU278</f>
        <v>0.822242038908651</v>
      </c>
      <c r="AW278" s="103">
        <v>0.232319109126981</v>
      </c>
      <c r="AX278" s="103">
        <f t="shared" ref="AX278:AX341" si="86">1-AW278</f>
        <v>0.76768089087301905</v>
      </c>
      <c r="AY278" s="103">
        <v>9.83107513402348E-2</v>
      </c>
      <c r="AZ278" s="103">
        <f t="shared" si="75"/>
        <v>0.90168924865976519</v>
      </c>
      <c r="BA278" s="103">
        <f t="shared" ref="BA278:BB341" si="87">(AW278*0.23)+(AU278*0.31)+(AY278*0.46)</f>
        <v>0.15376130865403181</v>
      </c>
      <c r="BB278" s="103">
        <f t="shared" si="87"/>
        <v>0.84623869134596819</v>
      </c>
      <c r="BC278" s="102">
        <v>0.16832158405307801</v>
      </c>
      <c r="BD278" s="102">
        <f t="shared" si="76"/>
        <v>0.83167841594692193</v>
      </c>
      <c r="BE278" s="102">
        <v>0.22862177051365001</v>
      </c>
      <c r="BF278" s="102">
        <f t="shared" si="76"/>
        <v>0.77137822948635004</v>
      </c>
      <c r="BG278" s="102">
        <v>9.7726497680791502E-2</v>
      </c>
      <c r="BH278" s="102">
        <f t="shared" si="80"/>
        <v>0.90227350231920855</v>
      </c>
      <c r="BI278" s="102">
        <v>0.14971688720775778</v>
      </c>
      <c r="BJ278" s="102">
        <v>0.85028311279224233</v>
      </c>
      <c r="BK278" s="103">
        <v>0.164258298019793</v>
      </c>
      <c r="BL278" s="103">
        <f t="shared" si="81"/>
        <v>0.83574170198020703</v>
      </c>
      <c r="BM278" s="103">
        <v>0.224704645902845</v>
      </c>
      <c r="BN278" s="103">
        <f t="shared" si="82"/>
        <v>0.775295354097155</v>
      </c>
      <c r="BO278" s="103">
        <v>9.4001778333242206E-2</v>
      </c>
      <c r="BP278" s="103">
        <f t="shared" si="83"/>
        <v>0.90599822166675781</v>
      </c>
      <c r="BQ278" s="103">
        <v>0.1458429589770816</v>
      </c>
      <c r="BR278" s="103">
        <f t="shared" ref="BR278:BR341" si="88">(BN278*0.23)+(BL278*0.31)+(BP278*0.46)</f>
        <v>0.85415704102291845</v>
      </c>
      <c r="BS278" s="108">
        <v>0.75119114757779004</v>
      </c>
      <c r="BT278" s="102">
        <v>0.24880885242220999</v>
      </c>
      <c r="BU278" s="91"/>
      <c r="BV278" s="86">
        <v>258</v>
      </c>
      <c r="BW278" s="124">
        <v>0.93799999999999994</v>
      </c>
      <c r="BX278" s="124">
        <v>6.2E-2</v>
      </c>
      <c r="BY278" s="124">
        <v>0.93100000000000005</v>
      </c>
      <c r="BZ278" s="124">
        <v>6.9000000000000006E-2</v>
      </c>
      <c r="CA278" s="124">
        <v>0.93400000000000005</v>
      </c>
      <c r="CB278" s="124">
        <v>6.6000000000000003E-2</v>
      </c>
      <c r="CC278" s="123">
        <v>0.91600000000000004</v>
      </c>
      <c r="CD278" s="123">
        <v>8.4000000000000005E-2</v>
      </c>
      <c r="CE278" s="123">
        <v>0.90200000000000002</v>
      </c>
      <c r="CF278" s="123">
        <v>9.8000000000000004E-2</v>
      </c>
      <c r="CG278" s="123">
        <v>0.90900000000000003</v>
      </c>
      <c r="CH278" s="123">
        <v>9.0999999999999998E-2</v>
      </c>
      <c r="CI278" s="1"/>
      <c r="CJ278" s="1"/>
      <c r="CK278" s="1"/>
      <c r="CL278" s="1"/>
      <c r="CM278" s="1"/>
      <c r="CN278" s="1"/>
      <c r="CP278" s="39"/>
      <c r="CR278" s="39"/>
      <c r="CS278" s="92"/>
      <c r="CT278" s="92"/>
    </row>
    <row r="279" spans="38:98" x14ac:dyDescent="0.25">
      <c r="AL279" s="104">
        <v>259</v>
      </c>
      <c r="AM279" s="102">
        <v>0.172807502819317</v>
      </c>
      <c r="AN279" s="102">
        <f t="shared" si="77"/>
        <v>0.827192497180683</v>
      </c>
      <c r="AO279" s="102">
        <v>0.232961033192783</v>
      </c>
      <c r="AP279" s="102">
        <f t="shared" si="78"/>
        <v>0.76703896680721706</v>
      </c>
      <c r="AQ279" s="102">
        <v>9.0857835212465196E-2</v>
      </c>
      <c r="AR279" s="102">
        <f t="shared" si="79"/>
        <v>0.90914216478753485</v>
      </c>
      <c r="AS279" s="102">
        <f t="shared" si="84"/>
        <v>0.14894596770606236</v>
      </c>
      <c r="AT279" s="107">
        <f t="shared" si="84"/>
        <v>0.85105403229393772</v>
      </c>
      <c r="AU279" s="103">
        <v>0.17821645900409699</v>
      </c>
      <c r="AV279" s="103">
        <f t="shared" si="85"/>
        <v>0.82178354099590301</v>
      </c>
      <c r="AW279" s="103">
        <v>0.232809089114864</v>
      </c>
      <c r="AX279" s="103">
        <f t="shared" si="86"/>
        <v>0.76719091088513602</v>
      </c>
      <c r="AY279" s="103">
        <v>9.8700456561113994E-2</v>
      </c>
      <c r="AZ279" s="103">
        <f t="shared" si="75"/>
        <v>0.90129954343888596</v>
      </c>
      <c r="BA279" s="103">
        <f t="shared" si="87"/>
        <v>0.15419540280580124</v>
      </c>
      <c r="BB279" s="103">
        <f t="shared" si="87"/>
        <v>0.84580459719419876</v>
      </c>
      <c r="BC279" s="102">
        <v>0.16873220532347299</v>
      </c>
      <c r="BD279" s="102">
        <f t="shared" si="76"/>
        <v>0.83126779467652701</v>
      </c>
      <c r="BE279" s="102">
        <v>0.22907205249527601</v>
      </c>
      <c r="BF279" s="102">
        <f t="shared" si="76"/>
        <v>0.77092794750472393</v>
      </c>
      <c r="BG279" s="102">
        <v>9.8120272014728199E-2</v>
      </c>
      <c r="BH279" s="102">
        <f t="shared" si="80"/>
        <v>0.90187972798527183</v>
      </c>
      <c r="BI279" s="102">
        <v>0.1501288808509651</v>
      </c>
      <c r="BJ279" s="102">
        <v>0.8498711191490349</v>
      </c>
      <c r="BK279" s="103">
        <v>0.164664798642053</v>
      </c>
      <c r="BL279" s="103">
        <f t="shared" si="81"/>
        <v>0.83533520135794703</v>
      </c>
      <c r="BM279" s="103">
        <v>0.22516222745147799</v>
      </c>
      <c r="BN279" s="103">
        <f t="shared" si="82"/>
        <v>0.77483777254852204</v>
      </c>
      <c r="BO279" s="103">
        <v>9.4378617624046104E-2</v>
      </c>
      <c r="BP279" s="103">
        <f t="shared" si="83"/>
        <v>0.90562138237595391</v>
      </c>
      <c r="BQ279" s="103">
        <v>0.1462475639999376</v>
      </c>
      <c r="BR279" s="103">
        <f t="shared" si="88"/>
        <v>0.85375243600006256</v>
      </c>
      <c r="BS279" s="108">
        <v>0.75206842902391402</v>
      </c>
      <c r="BT279" s="102">
        <v>0.24793157097608601</v>
      </c>
      <c r="BU279" s="91"/>
      <c r="BV279" s="86">
        <v>259</v>
      </c>
      <c r="BW279" s="124">
        <v>0.93799999999999994</v>
      </c>
      <c r="BX279" s="124">
        <v>6.2E-2</v>
      </c>
      <c r="BY279" s="124">
        <v>0.93100000000000005</v>
      </c>
      <c r="BZ279" s="124">
        <v>6.9000000000000006E-2</v>
      </c>
      <c r="CA279" s="124">
        <v>0.93500000000000005</v>
      </c>
      <c r="CB279" s="124">
        <v>6.5000000000000002E-2</v>
      </c>
      <c r="CC279" s="123">
        <v>0.91600000000000004</v>
      </c>
      <c r="CD279" s="123">
        <v>8.4000000000000005E-2</v>
      </c>
      <c r="CE279" s="123">
        <v>0.90300000000000002</v>
      </c>
      <c r="CF279" s="123">
        <v>9.7000000000000003E-2</v>
      </c>
      <c r="CG279" s="123">
        <v>0.90900000000000003</v>
      </c>
      <c r="CH279" s="123">
        <v>9.0999999999999998E-2</v>
      </c>
      <c r="CI279" s="1"/>
      <c r="CJ279" s="1"/>
      <c r="CK279" s="1"/>
      <c r="CL279" s="1"/>
      <c r="CM279" s="1"/>
      <c r="CN279" s="1"/>
      <c r="CP279" s="39"/>
      <c r="CR279" s="39"/>
      <c r="CS279" s="92"/>
      <c r="CT279" s="92"/>
    </row>
    <row r="280" spans="38:98" x14ac:dyDescent="0.25">
      <c r="AL280" s="104">
        <v>260</v>
      </c>
      <c r="AM280" s="102">
        <v>0.17321991354251401</v>
      </c>
      <c r="AN280" s="102">
        <f t="shared" si="77"/>
        <v>0.82678008645748602</v>
      </c>
      <c r="AO280" s="102">
        <v>0.23340434537281299</v>
      </c>
      <c r="AP280" s="102">
        <f t="shared" si="78"/>
        <v>0.76659565462718704</v>
      </c>
      <c r="AQ280" s="102">
        <v>9.1208319168211205E-2</v>
      </c>
      <c r="AR280" s="102">
        <f t="shared" si="79"/>
        <v>0.90879168083178885</v>
      </c>
      <c r="AS280" s="102">
        <f t="shared" si="84"/>
        <v>0.14933699945130346</v>
      </c>
      <c r="AT280" s="107">
        <f t="shared" si="84"/>
        <v>0.85066300054869659</v>
      </c>
      <c r="AU280" s="103">
        <v>0.17867434823377401</v>
      </c>
      <c r="AV280" s="103">
        <f t="shared" si="85"/>
        <v>0.82132565176622596</v>
      </c>
      <c r="AW280" s="103">
        <v>0.233297943682724</v>
      </c>
      <c r="AX280" s="103">
        <f t="shared" si="86"/>
        <v>0.76670205631727595</v>
      </c>
      <c r="AY280" s="103">
        <v>9.9090200772563697E-2</v>
      </c>
      <c r="AZ280" s="103">
        <f t="shared" ref="AZ280:AZ343" si="89">1-AY280</f>
        <v>0.9009097992274363</v>
      </c>
      <c r="BA280" s="103">
        <f t="shared" si="87"/>
        <v>0.15462906735487578</v>
      </c>
      <c r="BB280" s="103">
        <f t="shared" si="87"/>
        <v>0.8453709326451242</v>
      </c>
      <c r="BC280" s="102">
        <v>0.16914188108719799</v>
      </c>
      <c r="BD280" s="102">
        <f t="shared" si="76"/>
        <v>0.83085811891280204</v>
      </c>
      <c r="BE280" s="102">
        <v>0.229521776865688</v>
      </c>
      <c r="BF280" s="102">
        <f t="shared" si="76"/>
        <v>0.77047822313431202</v>
      </c>
      <c r="BG280" s="102">
        <v>9.8514064484971797E-2</v>
      </c>
      <c r="BH280" s="102">
        <f t="shared" si="80"/>
        <v>0.9014859355150282</v>
      </c>
      <c r="BI280" s="102">
        <v>0.15054046147922664</v>
      </c>
      <c r="BJ280" s="102">
        <v>0.84945953852077338</v>
      </c>
      <c r="BK280" s="103">
        <v>0.165071082456305</v>
      </c>
      <c r="BL280" s="103">
        <f t="shared" si="81"/>
        <v>0.83492891754369503</v>
      </c>
      <c r="BM280" s="103">
        <v>0.22561861694813401</v>
      </c>
      <c r="BN280" s="103">
        <f t="shared" si="82"/>
        <v>0.77438138305186599</v>
      </c>
      <c r="BO280" s="103">
        <v>9.4755784095988699E-2</v>
      </c>
      <c r="BP280" s="103">
        <f t="shared" si="83"/>
        <v>0.90524421590401127</v>
      </c>
      <c r="BQ280" s="103">
        <v>0.1466519781436802</v>
      </c>
      <c r="BR280" s="103">
        <f t="shared" si="88"/>
        <v>0.85334802185631986</v>
      </c>
      <c r="BS280" s="108">
        <v>0.75294093059706402</v>
      </c>
      <c r="BT280" s="102">
        <v>0.24705906940293601</v>
      </c>
      <c r="BU280" s="91"/>
      <c r="BV280" s="86">
        <v>260</v>
      </c>
      <c r="BW280" s="124">
        <v>0.93799999999999994</v>
      </c>
      <c r="BX280" s="124">
        <v>6.2E-2</v>
      </c>
      <c r="BY280" s="124">
        <v>0.93200000000000005</v>
      </c>
      <c r="BZ280" s="124">
        <v>6.8000000000000005E-2</v>
      </c>
      <c r="CA280" s="124">
        <v>0.93500000000000005</v>
      </c>
      <c r="CB280" s="124">
        <v>6.5000000000000002E-2</v>
      </c>
      <c r="CC280" s="123">
        <v>0.91600000000000004</v>
      </c>
      <c r="CD280" s="123">
        <v>8.4000000000000005E-2</v>
      </c>
      <c r="CE280" s="123">
        <v>0.90300000000000002</v>
      </c>
      <c r="CF280" s="123">
        <v>9.7000000000000003E-2</v>
      </c>
      <c r="CG280" s="123">
        <v>0.90900000000000003</v>
      </c>
      <c r="CH280" s="123">
        <v>9.0999999999999998E-2</v>
      </c>
      <c r="CI280" s="1"/>
      <c r="CJ280" s="1"/>
      <c r="CK280" s="1"/>
      <c r="CL280" s="1"/>
      <c r="CM280" s="1"/>
      <c r="CN280" s="1"/>
      <c r="CP280" s="39"/>
      <c r="CR280" s="39"/>
      <c r="CS280" s="92"/>
      <c r="CT280" s="92"/>
    </row>
    <row r="281" spans="38:98" x14ac:dyDescent="0.25">
      <c r="AL281" s="104">
        <v>261</v>
      </c>
      <c r="AM281" s="102">
        <v>0.17363047143355201</v>
      </c>
      <c r="AN281" s="102">
        <f t="shared" si="77"/>
        <v>0.82636952856644796</v>
      </c>
      <c r="AO281" s="102">
        <v>0.233848119633074</v>
      </c>
      <c r="AP281" s="102">
        <f t="shared" si="78"/>
        <v>0.76615188036692605</v>
      </c>
      <c r="AQ281" s="102">
        <v>9.1558735385060902E-2</v>
      </c>
      <c r="AR281" s="102">
        <f t="shared" si="79"/>
        <v>0.90844126461493913</v>
      </c>
      <c r="AS281" s="102">
        <f t="shared" si="84"/>
        <v>0.14972753193713617</v>
      </c>
      <c r="AT281" s="107">
        <f t="shared" si="84"/>
        <v>0.85027246806286394</v>
      </c>
      <c r="AU281" s="103">
        <v>0.17913162958200901</v>
      </c>
      <c r="AV281" s="103">
        <f t="shared" si="85"/>
        <v>0.82086837041799099</v>
      </c>
      <c r="AW281" s="103">
        <v>0.23378567899066899</v>
      </c>
      <c r="AX281" s="103">
        <f t="shared" si="86"/>
        <v>0.76621432100933107</v>
      </c>
      <c r="AY281" s="103">
        <v>9.9479982626153096E-2</v>
      </c>
      <c r="AZ281" s="103">
        <f t="shared" si="89"/>
        <v>0.9005200173738469</v>
      </c>
      <c r="BA281" s="103">
        <f t="shared" si="87"/>
        <v>0.15506230334630711</v>
      </c>
      <c r="BB281" s="103">
        <f t="shared" si="87"/>
        <v>0.844937696653693</v>
      </c>
      <c r="BC281" s="102">
        <v>0.16955063280800101</v>
      </c>
      <c r="BD281" s="102">
        <f t="shared" si="76"/>
        <v>0.83044936719199902</v>
      </c>
      <c r="BE281" s="102">
        <v>0.229970938963694</v>
      </c>
      <c r="BF281" s="102">
        <f t="shared" si="76"/>
        <v>0.77002906103630597</v>
      </c>
      <c r="BG281" s="102">
        <v>9.8907875835193504E-2</v>
      </c>
      <c r="BH281" s="102">
        <f t="shared" si="80"/>
        <v>0.90109212416480644</v>
      </c>
      <c r="BI281" s="102">
        <v>0.15095163501631895</v>
      </c>
      <c r="BJ281" s="102">
        <v>0.84904836498368108</v>
      </c>
      <c r="BK281" s="103">
        <v>0.16547713686215901</v>
      </c>
      <c r="BL281" s="103">
        <f t="shared" si="81"/>
        <v>0.83452286313784096</v>
      </c>
      <c r="BM281" s="103">
        <v>0.22607382338983301</v>
      </c>
      <c r="BN281" s="103">
        <f t="shared" si="82"/>
        <v>0.77392617661016705</v>
      </c>
      <c r="BO281" s="103">
        <v>9.5133268103468296E-2</v>
      </c>
      <c r="BP281" s="103">
        <f t="shared" si="83"/>
        <v>0.90486673189653166</v>
      </c>
      <c r="BQ281" s="103">
        <v>0.14705619513452631</v>
      </c>
      <c r="BR281" s="103">
        <f t="shared" si="88"/>
        <v>0.85294380486547383</v>
      </c>
      <c r="BS281" s="108">
        <v>0.75380865913541895</v>
      </c>
      <c r="BT281" s="102">
        <v>0.246191340864581</v>
      </c>
      <c r="BU281" s="91"/>
      <c r="BV281" s="86">
        <v>261</v>
      </c>
      <c r="BW281" s="124">
        <v>0.93899999999999995</v>
      </c>
      <c r="BX281" s="124">
        <v>6.0999999999999999E-2</v>
      </c>
      <c r="BY281" s="124">
        <v>0.93200000000000005</v>
      </c>
      <c r="BZ281" s="124">
        <v>6.8000000000000005E-2</v>
      </c>
      <c r="CA281" s="124">
        <v>0.93500000000000005</v>
      </c>
      <c r="CB281" s="124">
        <v>6.5000000000000002E-2</v>
      </c>
      <c r="CC281" s="123">
        <v>0.91600000000000004</v>
      </c>
      <c r="CD281" s="123">
        <v>8.4000000000000005E-2</v>
      </c>
      <c r="CE281" s="123">
        <v>0.90300000000000002</v>
      </c>
      <c r="CF281" s="123">
        <v>9.7000000000000003E-2</v>
      </c>
      <c r="CG281" s="123">
        <v>0.91</v>
      </c>
      <c r="CH281" s="123">
        <v>0.09</v>
      </c>
      <c r="CI281" s="1"/>
      <c r="CJ281" s="1"/>
      <c r="CK281" s="1"/>
      <c r="CL281" s="1"/>
      <c r="CM281" s="1"/>
      <c r="CN281" s="1"/>
      <c r="CP281" s="39"/>
      <c r="CR281" s="39"/>
      <c r="CS281" s="92"/>
      <c r="CT281" s="92"/>
    </row>
    <row r="282" spans="38:98" x14ac:dyDescent="0.25">
      <c r="AL282" s="104">
        <v>262</v>
      </c>
      <c r="AM282" s="102">
        <v>0.174039251818876</v>
      </c>
      <c r="AN282" s="102">
        <f t="shared" si="77"/>
        <v>0.82596074818112397</v>
      </c>
      <c r="AO282" s="102">
        <v>0.23429230759285799</v>
      </c>
      <c r="AP282" s="102">
        <f t="shared" si="78"/>
        <v>0.76570769240714198</v>
      </c>
      <c r="AQ282" s="102">
        <v>9.1909086477319699E-2</v>
      </c>
      <c r="AR282" s="102">
        <f t="shared" si="79"/>
        <v>0.90809091352268034</v>
      </c>
      <c r="AS282" s="102">
        <f t="shared" si="84"/>
        <v>0.15011757858977598</v>
      </c>
      <c r="AT282" s="107">
        <f t="shared" si="84"/>
        <v>0.84988242141022408</v>
      </c>
      <c r="AU282" s="103">
        <v>0.17958830385043001</v>
      </c>
      <c r="AV282" s="103">
        <f t="shared" si="85"/>
        <v>0.82041169614956999</v>
      </c>
      <c r="AW282" s="103">
        <v>0.23427230119880299</v>
      </c>
      <c r="AX282" s="103">
        <f t="shared" si="86"/>
        <v>0.76572769880119695</v>
      </c>
      <c r="AY282" s="103">
        <v>9.9869800773451103E-2</v>
      </c>
      <c r="AZ282" s="103">
        <f t="shared" si="89"/>
        <v>0.90013019922654891</v>
      </c>
      <c r="BA282" s="103">
        <f t="shared" si="87"/>
        <v>0.1554951118251455</v>
      </c>
      <c r="BB282" s="103">
        <f t="shared" si="87"/>
        <v>0.84450488817485447</v>
      </c>
      <c r="BC282" s="102">
        <v>0.16995848194963201</v>
      </c>
      <c r="BD282" s="102">
        <f t="shared" si="76"/>
        <v>0.83004151805036797</v>
      </c>
      <c r="BE282" s="102">
        <v>0.23041953412810101</v>
      </c>
      <c r="BF282" s="102">
        <f t="shared" si="76"/>
        <v>0.76958046587189899</v>
      </c>
      <c r="BG282" s="102">
        <v>9.9301706809064194E-2</v>
      </c>
      <c r="BH282" s="102">
        <f t="shared" si="80"/>
        <v>0.90069829319093575</v>
      </c>
      <c r="BI282" s="102">
        <v>0.15136240738601869</v>
      </c>
      <c r="BJ282" s="102">
        <v>0.84863759261398131</v>
      </c>
      <c r="BK282" s="103">
        <v>0.165882949259227</v>
      </c>
      <c r="BL282" s="103">
        <f t="shared" si="81"/>
        <v>0.83411705074077303</v>
      </c>
      <c r="BM282" s="103">
        <v>0.22652785577359799</v>
      </c>
      <c r="BN282" s="103">
        <f t="shared" si="82"/>
        <v>0.77347214422640198</v>
      </c>
      <c r="BO282" s="103">
        <v>9.5511060000883205E-2</v>
      </c>
      <c r="BP282" s="103">
        <f t="shared" si="83"/>
        <v>0.90448893999911684</v>
      </c>
      <c r="BQ282" s="103">
        <v>0.1474602086986942</v>
      </c>
      <c r="BR282" s="103">
        <f t="shared" si="88"/>
        <v>0.85253979130130586</v>
      </c>
      <c r="BS282" s="108">
        <v>0.75467162147716205</v>
      </c>
      <c r="BT282" s="102">
        <v>0.24532837852283801</v>
      </c>
      <c r="BU282" s="91"/>
      <c r="BV282" s="86">
        <v>262</v>
      </c>
      <c r="BW282" s="124">
        <v>0.93899999999999995</v>
      </c>
      <c r="BX282" s="124">
        <v>6.0999999999999999E-2</v>
      </c>
      <c r="BY282" s="124">
        <v>0.93200000000000005</v>
      </c>
      <c r="BZ282" s="124">
        <v>6.8000000000000005E-2</v>
      </c>
      <c r="CA282" s="124">
        <v>0.93500000000000005</v>
      </c>
      <c r="CB282" s="124">
        <v>6.5000000000000002E-2</v>
      </c>
      <c r="CC282" s="123">
        <v>0.91700000000000004</v>
      </c>
      <c r="CD282" s="123">
        <v>8.3000000000000004E-2</v>
      </c>
      <c r="CE282" s="123">
        <v>0.90400000000000003</v>
      </c>
      <c r="CF282" s="123">
        <v>9.6000000000000002E-2</v>
      </c>
      <c r="CG282" s="123">
        <v>0.91</v>
      </c>
      <c r="CH282" s="123">
        <v>0.09</v>
      </c>
      <c r="CI282" s="1"/>
      <c r="CJ282" s="1"/>
      <c r="CK282" s="1"/>
      <c r="CL282" s="1"/>
      <c r="CM282" s="1"/>
      <c r="CN282" s="1"/>
      <c r="CP282" s="39"/>
      <c r="CR282" s="39"/>
      <c r="CS282" s="92"/>
      <c r="CT282" s="92"/>
    </row>
    <row r="283" spans="38:98" x14ac:dyDescent="0.25">
      <c r="AL283" s="104">
        <v>263</v>
      </c>
      <c r="AM283" s="102">
        <v>0.17444633002493001</v>
      </c>
      <c r="AN283" s="102">
        <f t="shared" si="77"/>
        <v>0.82555366997506996</v>
      </c>
      <c r="AO283" s="102">
        <v>0.23473686087145401</v>
      </c>
      <c r="AP283" s="102">
        <f t="shared" si="78"/>
        <v>0.76526313912854604</v>
      </c>
      <c r="AQ283" s="102">
        <v>9.22593750592932E-2</v>
      </c>
      <c r="AR283" s="102">
        <f t="shared" si="79"/>
        <v>0.90774062494070684</v>
      </c>
      <c r="AS283" s="102">
        <f t="shared" si="84"/>
        <v>0.15050715283543761</v>
      </c>
      <c r="AT283" s="107">
        <f t="shared" si="84"/>
        <v>0.84949284716456241</v>
      </c>
      <c r="AU283" s="103">
        <v>0.18004437184066499</v>
      </c>
      <c r="AV283" s="103">
        <f t="shared" si="85"/>
        <v>0.81995562815933498</v>
      </c>
      <c r="AW283" s="103">
        <v>0.23475781646723501</v>
      </c>
      <c r="AX283" s="103">
        <f t="shared" si="86"/>
        <v>0.76524218353276496</v>
      </c>
      <c r="AY283" s="103">
        <v>0.100259653866027</v>
      </c>
      <c r="AZ283" s="103">
        <f t="shared" si="89"/>
        <v>0.89974034613397302</v>
      </c>
      <c r="BA283" s="103">
        <f t="shared" si="87"/>
        <v>0.15592749383644264</v>
      </c>
      <c r="BB283" s="103">
        <f t="shared" si="87"/>
        <v>0.84407250616355733</v>
      </c>
      <c r="BC283" s="102">
        <v>0.170365449975839</v>
      </c>
      <c r="BD283" s="102">
        <f t="shared" si="76"/>
        <v>0.82963455002416098</v>
      </c>
      <c r="BE283" s="102">
        <v>0.230867557697717</v>
      </c>
      <c r="BF283" s="102">
        <f t="shared" si="76"/>
        <v>0.76913244230228295</v>
      </c>
      <c r="BG283" s="102">
        <v>9.9695558150255006E-2</v>
      </c>
      <c r="BH283" s="102">
        <f t="shared" si="80"/>
        <v>0.90030444184974501</v>
      </c>
      <c r="BI283" s="102">
        <v>0.1517727845121023</v>
      </c>
      <c r="BJ283" s="102">
        <v>0.8482272154878977</v>
      </c>
      <c r="BK283" s="103">
        <v>0.166288507047122</v>
      </c>
      <c r="BL283" s="103">
        <f t="shared" si="81"/>
        <v>0.83371149295287794</v>
      </c>
      <c r="BM283" s="103">
        <v>0.22698072309644901</v>
      </c>
      <c r="BN283" s="103">
        <f t="shared" si="82"/>
        <v>0.77301927690355099</v>
      </c>
      <c r="BO283" s="103">
        <v>9.5889150142631802E-2</v>
      </c>
      <c r="BP283" s="103">
        <f t="shared" si="83"/>
        <v>0.90411084985736823</v>
      </c>
      <c r="BQ283" s="103">
        <v>0.14786401256240173</v>
      </c>
      <c r="BR283" s="103">
        <f t="shared" si="88"/>
        <v>0.85213598743759822</v>
      </c>
      <c r="BS283" s="108">
        <v>0.75552982446047201</v>
      </c>
      <c r="BT283" s="102">
        <v>0.24447017553952799</v>
      </c>
      <c r="BU283" s="91"/>
      <c r="BV283" s="86">
        <v>263</v>
      </c>
      <c r="BW283" s="124">
        <v>0.93899999999999995</v>
      </c>
      <c r="BX283" s="124">
        <v>6.0999999999999999E-2</v>
      </c>
      <c r="BY283" s="124">
        <v>0.93200000000000005</v>
      </c>
      <c r="BZ283" s="124">
        <v>6.8000000000000005E-2</v>
      </c>
      <c r="CA283" s="124">
        <v>0.93600000000000005</v>
      </c>
      <c r="CB283" s="124">
        <v>6.4000000000000001E-2</v>
      </c>
      <c r="CC283" s="123">
        <v>0.91700000000000004</v>
      </c>
      <c r="CD283" s="123">
        <v>8.3000000000000004E-2</v>
      </c>
      <c r="CE283" s="123">
        <v>0.90400000000000003</v>
      </c>
      <c r="CF283" s="123">
        <v>9.6000000000000002E-2</v>
      </c>
      <c r="CG283" s="123">
        <v>0.91</v>
      </c>
      <c r="CH283" s="123">
        <v>0.09</v>
      </c>
      <c r="CI283" s="1"/>
      <c r="CJ283" s="1"/>
      <c r="CK283" s="1"/>
      <c r="CL283" s="1"/>
      <c r="CM283" s="1"/>
      <c r="CN283" s="1"/>
      <c r="CP283" s="39"/>
      <c r="CR283" s="39"/>
      <c r="CS283" s="92"/>
      <c r="CT283" s="92"/>
    </row>
    <row r="284" spans="38:98" x14ac:dyDescent="0.25">
      <c r="AL284" s="104">
        <v>264</v>
      </c>
      <c r="AM284" s="102">
        <v>0.17485178137815799</v>
      </c>
      <c r="AN284" s="102">
        <f t="shared" si="77"/>
        <v>0.82514821862184196</v>
      </c>
      <c r="AO284" s="102">
        <v>0.23518173108815199</v>
      </c>
      <c r="AP284" s="102">
        <f t="shared" si="78"/>
        <v>0.76481826891184801</v>
      </c>
      <c r="AQ284" s="102">
        <v>9.26096037452869E-2</v>
      </c>
      <c r="AR284" s="102">
        <f t="shared" si="79"/>
        <v>0.90739039625471307</v>
      </c>
      <c r="AS284" s="102">
        <f t="shared" si="84"/>
        <v>0.15089626810033591</v>
      </c>
      <c r="AT284" s="107">
        <f t="shared" si="84"/>
        <v>0.84910373189966415</v>
      </c>
      <c r="AU284" s="103">
        <v>0.180499834354345</v>
      </c>
      <c r="AV284" s="103">
        <f t="shared" si="85"/>
        <v>0.81950016564565498</v>
      </c>
      <c r="AW284" s="103">
        <v>0.235242230956069</v>
      </c>
      <c r="AX284" s="103">
        <f t="shared" si="86"/>
        <v>0.764757769043931</v>
      </c>
      <c r="AY284" s="103">
        <v>0.100649540555449</v>
      </c>
      <c r="AZ284" s="103">
        <f t="shared" si="89"/>
        <v>0.89935045944455094</v>
      </c>
      <c r="BA284" s="103">
        <f t="shared" si="87"/>
        <v>0.15635945042524937</v>
      </c>
      <c r="BB284" s="103">
        <f t="shared" si="87"/>
        <v>0.84364054957475065</v>
      </c>
      <c r="BC284" s="102">
        <v>0.170771558350371</v>
      </c>
      <c r="BD284" s="102">
        <f t="shared" si="76"/>
        <v>0.82922844164962894</v>
      </c>
      <c r="BE284" s="102">
        <v>0.23131500501135099</v>
      </c>
      <c r="BF284" s="102">
        <f t="shared" si="76"/>
        <v>0.76868499498864895</v>
      </c>
      <c r="BG284" s="102">
        <v>0.100089430602437</v>
      </c>
      <c r="BH284" s="102">
        <f t="shared" si="80"/>
        <v>0.89991056939756298</v>
      </c>
      <c r="BI284" s="102">
        <v>0.15218277231834676</v>
      </c>
      <c r="BJ284" s="102">
        <v>0.84781722768165324</v>
      </c>
      <c r="BK284" s="103">
        <v>0.166693797625453</v>
      </c>
      <c r="BL284" s="103">
        <f t="shared" si="81"/>
        <v>0.833306202374547</v>
      </c>
      <c r="BM284" s="103">
        <v>0.227432434355409</v>
      </c>
      <c r="BN284" s="103">
        <f t="shared" si="82"/>
        <v>0.77256756564459095</v>
      </c>
      <c r="BO284" s="103">
        <v>9.6267528883112199E-2</v>
      </c>
      <c r="BP284" s="103">
        <f t="shared" si="83"/>
        <v>0.90373247111688781</v>
      </c>
      <c r="BQ284" s="103">
        <v>0.1482676004518661</v>
      </c>
      <c r="BR284" s="103">
        <f t="shared" si="88"/>
        <v>0.85173239954813396</v>
      </c>
      <c r="BS284" s="108">
        <v>0.75638327492353097</v>
      </c>
      <c r="BT284" s="102">
        <v>0.243616725076469</v>
      </c>
      <c r="BU284" s="91"/>
      <c r="BV284" s="86">
        <v>264</v>
      </c>
      <c r="BW284" s="124">
        <v>0.93899999999999995</v>
      </c>
      <c r="BX284" s="124">
        <v>6.0999999999999999E-2</v>
      </c>
      <c r="BY284" s="124">
        <v>0.93300000000000005</v>
      </c>
      <c r="BZ284" s="124">
        <v>6.7000000000000004E-2</v>
      </c>
      <c r="CA284" s="124">
        <v>0.93600000000000005</v>
      </c>
      <c r="CB284" s="124">
        <v>6.4000000000000001E-2</v>
      </c>
      <c r="CC284" s="123">
        <v>0.91700000000000004</v>
      </c>
      <c r="CD284" s="123">
        <v>8.3000000000000004E-2</v>
      </c>
      <c r="CE284" s="123">
        <v>0.90400000000000003</v>
      </c>
      <c r="CF284" s="123">
        <v>9.6000000000000002E-2</v>
      </c>
      <c r="CG284" s="123">
        <v>0.91100000000000003</v>
      </c>
      <c r="CH284" s="123">
        <v>8.8999999999999996E-2</v>
      </c>
      <c r="CI284" s="1"/>
      <c r="CJ284" s="1"/>
      <c r="CK284" s="1"/>
      <c r="CL284" s="1"/>
      <c r="CM284" s="1"/>
      <c r="CN284" s="1"/>
      <c r="CP284" s="39"/>
      <c r="CR284" s="39"/>
      <c r="CS284" s="92"/>
      <c r="CT284" s="92"/>
    </row>
    <row r="285" spans="38:98" x14ac:dyDescent="0.25">
      <c r="AL285" s="104">
        <v>265</v>
      </c>
      <c r="AM285" s="102">
        <v>0.17525568120500601</v>
      </c>
      <c r="AN285" s="102">
        <f t="shared" si="77"/>
        <v>0.82474431879499399</v>
      </c>
      <c r="AO285" s="102">
        <v>0.23562686986224399</v>
      </c>
      <c r="AP285" s="102">
        <f t="shared" si="78"/>
        <v>0.76437313013775599</v>
      </c>
      <c r="AQ285" s="102">
        <v>9.2959775149606294E-2</v>
      </c>
      <c r="AR285" s="102">
        <f t="shared" si="79"/>
        <v>0.90704022485039371</v>
      </c>
      <c r="AS285" s="102">
        <f t="shared" si="84"/>
        <v>0.15128493781068689</v>
      </c>
      <c r="AT285" s="107">
        <f t="shared" si="84"/>
        <v>0.84871506218931314</v>
      </c>
      <c r="AU285" s="103">
        <v>0.18095469219309701</v>
      </c>
      <c r="AV285" s="103">
        <f t="shared" si="85"/>
        <v>0.81904530780690299</v>
      </c>
      <c r="AW285" s="103">
        <v>0.23572555082541399</v>
      </c>
      <c r="AX285" s="103">
        <f t="shared" si="86"/>
        <v>0.76427444917458598</v>
      </c>
      <c r="AY285" s="103">
        <v>0.10103945949328701</v>
      </c>
      <c r="AZ285" s="103">
        <f t="shared" si="89"/>
        <v>0.89896054050671304</v>
      </c>
      <c r="BA285" s="103">
        <f t="shared" si="87"/>
        <v>0.15679098263661731</v>
      </c>
      <c r="BB285" s="103">
        <f t="shared" si="87"/>
        <v>0.84320901736338272</v>
      </c>
      <c r="BC285" s="102">
        <v>0.171176828536975</v>
      </c>
      <c r="BD285" s="102">
        <f t="shared" si="76"/>
        <v>0.82882317146302498</v>
      </c>
      <c r="BE285" s="102">
        <v>0.23176187140780999</v>
      </c>
      <c r="BF285" s="102">
        <f t="shared" si="76"/>
        <v>0.76823812859218998</v>
      </c>
      <c r="BG285" s="102">
        <v>0.100483324909281</v>
      </c>
      <c r="BH285" s="102">
        <f t="shared" si="80"/>
        <v>0.89951667509071898</v>
      </c>
      <c r="BI285" s="102">
        <v>0.15259237672852782</v>
      </c>
      <c r="BJ285" s="102">
        <v>0.84740762327147223</v>
      </c>
      <c r="BK285" s="103">
        <v>0.16709880839383401</v>
      </c>
      <c r="BL285" s="103">
        <f t="shared" si="81"/>
        <v>0.83290119160616594</v>
      </c>
      <c r="BM285" s="103">
        <v>0.22788299854749899</v>
      </c>
      <c r="BN285" s="103">
        <f t="shared" si="82"/>
        <v>0.77211700145250095</v>
      </c>
      <c r="BO285" s="103">
        <v>9.6646186576722998E-2</v>
      </c>
      <c r="BP285" s="103">
        <f t="shared" si="83"/>
        <v>0.90335381342327703</v>
      </c>
      <c r="BQ285" s="103">
        <v>0.14867096609330591</v>
      </c>
      <c r="BR285" s="103">
        <f t="shared" si="88"/>
        <v>0.85132903390669412</v>
      </c>
      <c r="BS285" s="108">
        <v>0.75723197970451994</v>
      </c>
      <c r="BT285" s="102">
        <v>0.24276802029548</v>
      </c>
      <c r="BU285" s="91"/>
      <c r="BV285" s="86">
        <v>265</v>
      </c>
      <c r="BW285" s="124">
        <v>0.93899999999999995</v>
      </c>
      <c r="BX285" s="124">
        <v>6.0999999999999999E-2</v>
      </c>
      <c r="BY285" s="124">
        <v>0.93300000000000005</v>
      </c>
      <c r="BZ285" s="124">
        <v>6.7000000000000004E-2</v>
      </c>
      <c r="CA285" s="124">
        <v>0.93600000000000005</v>
      </c>
      <c r="CB285" s="124">
        <v>6.4000000000000001E-2</v>
      </c>
      <c r="CC285" s="123">
        <v>0.91800000000000004</v>
      </c>
      <c r="CD285" s="123">
        <v>8.2000000000000003E-2</v>
      </c>
      <c r="CE285" s="123">
        <v>0.90500000000000003</v>
      </c>
      <c r="CF285" s="123">
        <v>9.5000000000000001E-2</v>
      </c>
      <c r="CG285" s="123">
        <v>0.91100000000000003</v>
      </c>
      <c r="CH285" s="123">
        <v>8.8999999999999996E-2</v>
      </c>
      <c r="CI285" s="1"/>
      <c r="CJ285" s="1"/>
      <c r="CK285" s="1"/>
      <c r="CL285" s="1"/>
      <c r="CM285" s="1"/>
      <c r="CN285" s="1"/>
      <c r="CP285" s="39"/>
      <c r="CR285" s="39"/>
      <c r="CS285" s="92"/>
      <c r="CT285" s="92"/>
    </row>
    <row r="286" spans="38:98" x14ac:dyDescent="0.25">
      <c r="AL286" s="104">
        <v>266</v>
      </c>
      <c r="AM286" s="102">
        <v>0.17565810483191699</v>
      </c>
      <c r="AN286" s="102">
        <f t="shared" si="77"/>
        <v>0.82434189516808298</v>
      </c>
      <c r="AO286" s="102">
        <v>0.23607222881301901</v>
      </c>
      <c r="AP286" s="102">
        <f t="shared" si="78"/>
        <v>0.76392777118698096</v>
      </c>
      <c r="AQ286" s="102">
        <v>9.3309891886557E-2</v>
      </c>
      <c r="AR286" s="102">
        <f t="shared" si="79"/>
        <v>0.90669010811344297</v>
      </c>
      <c r="AS286" s="102">
        <f t="shared" si="84"/>
        <v>0.15167317539270486</v>
      </c>
      <c r="AT286" s="107">
        <f t="shared" si="84"/>
        <v>0.84832682460729525</v>
      </c>
      <c r="AU286" s="103">
        <v>0.18140894615854899</v>
      </c>
      <c r="AV286" s="103">
        <f t="shared" si="85"/>
        <v>0.81859105384145103</v>
      </c>
      <c r="AW286" s="103">
        <v>0.236207782235374</v>
      </c>
      <c r="AX286" s="103">
        <f t="shared" si="86"/>
        <v>0.76379221776462602</v>
      </c>
      <c r="AY286" s="103">
        <v>0.10142940933111</v>
      </c>
      <c r="AZ286" s="103">
        <f t="shared" si="89"/>
        <v>0.89857059066889</v>
      </c>
      <c r="BA286" s="103">
        <f t="shared" si="87"/>
        <v>0.15722209151559682</v>
      </c>
      <c r="BB286" s="103">
        <f t="shared" si="87"/>
        <v>0.84277790848440315</v>
      </c>
      <c r="BC286" s="102">
        <v>0.17158128199940001</v>
      </c>
      <c r="BD286" s="102">
        <f t="shared" si="76"/>
        <v>0.82841871800059996</v>
      </c>
      <c r="BE286" s="102">
        <v>0.23220815222590099</v>
      </c>
      <c r="BF286" s="102">
        <f t="shared" si="76"/>
        <v>0.76779184777409903</v>
      </c>
      <c r="BG286" s="102">
        <v>0.10087724181445799</v>
      </c>
      <c r="BH286" s="102">
        <f t="shared" si="80"/>
        <v>0.89912275818554199</v>
      </c>
      <c r="BI286" s="102">
        <v>0.1530016036664219</v>
      </c>
      <c r="BJ286" s="102">
        <v>0.8469983963335781</v>
      </c>
      <c r="BK286" s="103">
        <v>0.16750352675187499</v>
      </c>
      <c r="BL286" s="103">
        <f t="shared" si="81"/>
        <v>0.83249647324812504</v>
      </c>
      <c r="BM286" s="103">
        <v>0.22833242466974099</v>
      </c>
      <c r="BN286" s="103">
        <f t="shared" si="82"/>
        <v>0.77166757533025898</v>
      </c>
      <c r="BO286" s="103">
        <v>9.7025113577862199E-2</v>
      </c>
      <c r="BP286" s="103">
        <f t="shared" si="83"/>
        <v>0.90297488642213786</v>
      </c>
      <c r="BQ286" s="103">
        <v>0.14907410321293829</v>
      </c>
      <c r="BR286" s="103">
        <f t="shared" si="88"/>
        <v>0.85092589678706176</v>
      </c>
      <c r="BS286" s="108">
        <v>0.75807594564161906</v>
      </c>
      <c r="BT286" s="102">
        <v>0.24192405435838099</v>
      </c>
      <c r="BU286" s="91"/>
      <c r="BV286" s="86">
        <v>266</v>
      </c>
      <c r="BW286" s="124">
        <v>0.94</v>
      </c>
      <c r="BX286" s="124">
        <v>0.06</v>
      </c>
      <c r="BY286" s="124">
        <v>0.93300000000000005</v>
      </c>
      <c r="BZ286" s="124">
        <v>6.7000000000000004E-2</v>
      </c>
      <c r="CA286" s="124">
        <v>0.93600000000000005</v>
      </c>
      <c r="CB286" s="124">
        <v>6.4000000000000001E-2</v>
      </c>
      <c r="CC286" s="123">
        <v>0.91800000000000004</v>
      </c>
      <c r="CD286" s="123">
        <v>8.2000000000000003E-2</v>
      </c>
      <c r="CE286" s="123">
        <v>0.90500000000000003</v>
      </c>
      <c r="CF286" s="123">
        <v>9.5000000000000001E-2</v>
      </c>
      <c r="CG286" s="123">
        <v>0.91100000000000003</v>
      </c>
      <c r="CH286" s="123">
        <v>8.8999999999999996E-2</v>
      </c>
      <c r="CI286" s="1"/>
      <c r="CJ286" s="1"/>
      <c r="CK286" s="1"/>
      <c r="CL286" s="1"/>
      <c r="CM286" s="1"/>
      <c r="CN286" s="1"/>
      <c r="CP286" s="39"/>
      <c r="CR286" s="39"/>
      <c r="CS286" s="92"/>
      <c r="CT286" s="92"/>
    </row>
    <row r="287" spans="38:98" x14ac:dyDescent="0.25">
      <c r="AL287" s="104">
        <v>267</v>
      </c>
      <c r="AM287" s="102">
        <v>0.17605912758533801</v>
      </c>
      <c r="AN287" s="102">
        <f t="shared" si="77"/>
        <v>0.82394087241466196</v>
      </c>
      <c r="AO287" s="102">
        <v>0.236517759559769</v>
      </c>
      <c r="AP287" s="102">
        <f t="shared" si="78"/>
        <v>0.76348224044023105</v>
      </c>
      <c r="AQ287" s="102">
        <v>9.36599565704445E-2</v>
      </c>
      <c r="AR287" s="102">
        <f t="shared" si="79"/>
        <v>0.90634004342955554</v>
      </c>
      <c r="AS287" s="102">
        <f t="shared" si="84"/>
        <v>0.15206099427260614</v>
      </c>
      <c r="AT287" s="107">
        <f t="shared" si="84"/>
        <v>0.84793900572739389</v>
      </c>
      <c r="AU287" s="103">
        <v>0.18186259705233199</v>
      </c>
      <c r="AV287" s="103">
        <f t="shared" si="85"/>
        <v>0.81813740294766801</v>
      </c>
      <c r="AW287" s="103">
        <v>0.23668893134605601</v>
      </c>
      <c r="AX287" s="103">
        <f t="shared" si="86"/>
        <v>0.76331106865394394</v>
      </c>
      <c r="AY287" s="103">
        <v>0.101819388720486</v>
      </c>
      <c r="AZ287" s="103">
        <f t="shared" si="89"/>
        <v>0.89818061127951399</v>
      </c>
      <c r="BA287" s="103">
        <f t="shared" si="87"/>
        <v>0.15765277810723938</v>
      </c>
      <c r="BB287" s="103">
        <f t="shared" si="87"/>
        <v>0.84234722189276068</v>
      </c>
      <c r="BC287" s="102">
        <v>0.17198494020139601</v>
      </c>
      <c r="BD287" s="102">
        <f t="shared" si="76"/>
        <v>0.82801505979860401</v>
      </c>
      <c r="BE287" s="102">
        <v>0.23265384280443199</v>
      </c>
      <c r="BF287" s="102">
        <f t="shared" si="76"/>
        <v>0.76734615719556798</v>
      </c>
      <c r="BG287" s="102">
        <v>0.10127118206164</v>
      </c>
      <c r="BH287" s="102">
        <f t="shared" si="80"/>
        <v>0.89872881793836001</v>
      </c>
      <c r="BI287" s="102">
        <v>0.15341045905580653</v>
      </c>
      <c r="BJ287" s="102">
        <v>0.84658954094419347</v>
      </c>
      <c r="BK287" s="103">
        <v>0.167907940099189</v>
      </c>
      <c r="BL287" s="103">
        <f t="shared" si="81"/>
        <v>0.83209205990081103</v>
      </c>
      <c r="BM287" s="103">
        <v>0.228780721719156</v>
      </c>
      <c r="BN287" s="103">
        <f t="shared" si="82"/>
        <v>0.77121927828084402</v>
      </c>
      <c r="BO287" s="103">
        <v>9.7404300240928304E-2</v>
      </c>
      <c r="BP287" s="103">
        <f t="shared" si="83"/>
        <v>0.90259569975907172</v>
      </c>
      <c r="BQ287" s="103">
        <v>0.14947700553698151</v>
      </c>
      <c r="BR287" s="103">
        <f t="shared" si="88"/>
        <v>0.8505229944630186</v>
      </c>
      <c r="BS287" s="108">
        <v>0.75891517957300902</v>
      </c>
      <c r="BT287" s="102">
        <v>0.241084820426991</v>
      </c>
      <c r="BU287" s="91"/>
      <c r="BV287" s="86">
        <v>267</v>
      </c>
      <c r="BW287" s="124">
        <v>0.94</v>
      </c>
      <c r="BX287" s="124">
        <v>0.06</v>
      </c>
      <c r="BY287" s="124">
        <v>0.93400000000000005</v>
      </c>
      <c r="BZ287" s="124">
        <v>6.6000000000000003E-2</v>
      </c>
      <c r="CA287" s="124">
        <v>0.93600000000000005</v>
      </c>
      <c r="CB287" s="124">
        <v>6.3E-2</v>
      </c>
      <c r="CC287" s="123">
        <v>0.91800000000000004</v>
      </c>
      <c r="CD287" s="123">
        <v>8.2000000000000003E-2</v>
      </c>
      <c r="CE287" s="123">
        <v>0.90500000000000003</v>
      </c>
      <c r="CF287" s="123">
        <v>9.5000000000000001E-2</v>
      </c>
      <c r="CG287" s="123">
        <v>0.91200000000000003</v>
      </c>
      <c r="CH287" s="123">
        <v>8.7999999999999995E-2</v>
      </c>
      <c r="CI287" s="1"/>
      <c r="CJ287" s="1"/>
      <c r="CK287" s="1"/>
      <c r="CL287" s="1"/>
      <c r="CM287" s="1"/>
      <c r="CN287" s="1"/>
      <c r="CP287" s="39"/>
      <c r="CR287" s="39"/>
      <c r="CS287" s="92"/>
      <c r="CT287" s="92"/>
    </row>
    <row r="288" spans="38:98" x14ac:dyDescent="0.25">
      <c r="AL288" s="104">
        <v>268</v>
      </c>
      <c r="AM288" s="102">
        <v>0.17645882479171099</v>
      </c>
      <c r="AN288" s="102">
        <f t="shared" si="77"/>
        <v>0.82354117520828907</v>
      </c>
      <c r="AO288" s="102">
        <v>0.23696341372178301</v>
      </c>
      <c r="AP288" s="102">
        <f t="shared" si="78"/>
        <v>0.76303658627821702</v>
      </c>
      <c r="AQ288" s="102">
        <v>9.4009971815574397E-2</v>
      </c>
      <c r="AR288" s="102">
        <f t="shared" si="79"/>
        <v>0.90599002818442564</v>
      </c>
      <c r="AS288" s="102">
        <f t="shared" si="84"/>
        <v>0.15244840787660474</v>
      </c>
      <c r="AT288" s="107">
        <f t="shared" si="84"/>
        <v>0.84755159212339537</v>
      </c>
      <c r="AU288" s="103">
        <v>0.182315645676073</v>
      </c>
      <c r="AV288" s="103">
        <f t="shared" si="85"/>
        <v>0.81768435432392694</v>
      </c>
      <c r="AW288" s="103">
        <v>0.23716900431756699</v>
      </c>
      <c r="AX288" s="103">
        <f t="shared" si="86"/>
        <v>0.76283099568243307</v>
      </c>
      <c r="AY288" s="103">
        <v>0.10220939631298501</v>
      </c>
      <c r="AZ288" s="103">
        <f t="shared" si="89"/>
        <v>0.89779060368701502</v>
      </c>
      <c r="BA288" s="103">
        <f t="shared" si="87"/>
        <v>0.15808304345659616</v>
      </c>
      <c r="BB288" s="103">
        <f t="shared" si="87"/>
        <v>0.84191695654340393</v>
      </c>
      <c r="BC288" s="102">
        <v>0.17238782460671001</v>
      </c>
      <c r="BD288" s="102">
        <f t="shared" si="76"/>
        <v>0.82761217539329002</v>
      </c>
      <c r="BE288" s="102">
        <v>0.233098938482212</v>
      </c>
      <c r="BF288" s="102">
        <f t="shared" si="76"/>
        <v>0.76690106151778803</v>
      </c>
      <c r="BG288" s="102">
        <v>0.101665146394496</v>
      </c>
      <c r="BH288" s="102">
        <f t="shared" si="80"/>
        <v>0.89833485360550402</v>
      </c>
      <c r="BI288" s="102">
        <v>0.15381894882045705</v>
      </c>
      <c r="BJ288" s="102">
        <v>0.84618105117954301</v>
      </c>
      <c r="BK288" s="103">
        <v>0.16831203583538601</v>
      </c>
      <c r="BL288" s="103">
        <f t="shared" si="81"/>
        <v>0.83168796416461399</v>
      </c>
      <c r="BM288" s="103">
        <v>0.229227898692766</v>
      </c>
      <c r="BN288" s="103">
        <f t="shared" si="82"/>
        <v>0.77077210130723395</v>
      </c>
      <c r="BO288" s="103">
        <v>9.7783736920319594E-2</v>
      </c>
      <c r="BP288" s="103">
        <f t="shared" si="83"/>
        <v>0.90221626307968039</v>
      </c>
      <c r="BQ288" s="103">
        <v>0.14987966679165285</v>
      </c>
      <c r="BR288" s="103">
        <f t="shared" si="88"/>
        <v>0.85012033320834712</v>
      </c>
      <c r="BS288" s="108">
        <v>0.75974968833687107</v>
      </c>
      <c r="BT288" s="102">
        <v>0.24025031166312899</v>
      </c>
      <c r="BU288" s="91"/>
      <c r="BV288" s="86">
        <v>268</v>
      </c>
      <c r="BW288" s="124">
        <v>0.94</v>
      </c>
      <c r="BX288" s="124">
        <v>0.06</v>
      </c>
      <c r="BY288" s="124">
        <v>0.93400000000000005</v>
      </c>
      <c r="BZ288" s="124">
        <v>6.6000000000000003E-2</v>
      </c>
      <c r="CA288" s="124">
        <v>0.93700000000000006</v>
      </c>
      <c r="CB288" s="124">
        <v>6.3E-2</v>
      </c>
      <c r="CC288" s="123">
        <v>0.91900000000000004</v>
      </c>
      <c r="CD288" s="123">
        <v>8.1000000000000003E-2</v>
      </c>
      <c r="CE288" s="123">
        <v>0.90600000000000003</v>
      </c>
      <c r="CF288" s="123">
        <v>9.4E-2</v>
      </c>
      <c r="CG288" s="123">
        <v>0.91200000000000003</v>
      </c>
      <c r="CH288" s="123">
        <v>8.7999999999999995E-2</v>
      </c>
      <c r="CI288" s="1"/>
      <c r="CJ288" s="1"/>
      <c r="CK288" s="1"/>
      <c r="CL288" s="1"/>
      <c r="CM288" s="1"/>
      <c r="CN288" s="1"/>
      <c r="CP288" s="39"/>
      <c r="CR288" s="39"/>
      <c r="CS288" s="92"/>
      <c r="CT288" s="92"/>
    </row>
    <row r="289" spans="38:98" x14ac:dyDescent="0.25">
      <c r="AL289" s="104">
        <v>269</v>
      </c>
      <c r="AM289" s="102">
        <v>0.176857271777483</v>
      </c>
      <c r="AN289" s="102">
        <f t="shared" si="77"/>
        <v>0.823142728222517</v>
      </c>
      <c r="AO289" s="102">
        <v>0.237409142918352</v>
      </c>
      <c r="AP289" s="102">
        <f t="shared" si="78"/>
        <v>0.76259085708164798</v>
      </c>
      <c r="AQ289" s="102">
        <v>9.4359940236252104E-2</v>
      </c>
      <c r="AR289" s="102">
        <f t="shared" si="79"/>
        <v>0.90564005976374795</v>
      </c>
      <c r="AS289" s="102">
        <f t="shared" si="84"/>
        <v>0.15283542963091665</v>
      </c>
      <c r="AT289" s="107">
        <f t="shared" si="84"/>
        <v>0.84716457036908333</v>
      </c>
      <c r="AU289" s="103">
        <v>0.182768092831401</v>
      </c>
      <c r="AV289" s="103">
        <f t="shared" si="85"/>
        <v>0.81723190716859895</v>
      </c>
      <c r="AW289" s="103">
        <v>0.23764800731001301</v>
      </c>
      <c r="AX289" s="103">
        <f t="shared" si="86"/>
        <v>0.76235199268998699</v>
      </c>
      <c r="AY289" s="103">
        <v>0.102599430760176</v>
      </c>
      <c r="AZ289" s="103">
        <f t="shared" si="89"/>
        <v>0.89740056923982403</v>
      </c>
      <c r="BA289" s="103">
        <f t="shared" si="87"/>
        <v>0.15851288860871826</v>
      </c>
      <c r="BB289" s="103">
        <f t="shared" si="87"/>
        <v>0.84148711139128185</v>
      </c>
      <c r="BC289" s="102">
        <v>0.172789956679091</v>
      </c>
      <c r="BD289" s="102">
        <f t="shared" si="76"/>
        <v>0.82721004332090897</v>
      </c>
      <c r="BE289" s="102">
        <v>0.23354343459804799</v>
      </c>
      <c r="BF289" s="102">
        <f t="shared" si="76"/>
        <v>0.76645656540195195</v>
      </c>
      <c r="BG289" s="102">
        <v>0.102059135556699</v>
      </c>
      <c r="BH289" s="102">
        <f t="shared" si="80"/>
        <v>0.89794086444330101</v>
      </c>
      <c r="BI289" s="102">
        <v>0.1542270788841508</v>
      </c>
      <c r="BJ289" s="102">
        <v>0.84577292111584923</v>
      </c>
      <c r="BK289" s="103">
        <v>0.16871580136007899</v>
      </c>
      <c r="BL289" s="103">
        <f t="shared" si="81"/>
        <v>0.83128419863992098</v>
      </c>
      <c r="BM289" s="103">
        <v>0.22967396458759201</v>
      </c>
      <c r="BN289" s="103">
        <f t="shared" si="82"/>
        <v>0.77032603541240796</v>
      </c>
      <c r="BO289" s="103">
        <v>9.8163413970434293E-2</v>
      </c>
      <c r="BP289" s="103">
        <f t="shared" si="83"/>
        <v>0.90183658602956573</v>
      </c>
      <c r="BQ289" s="103">
        <v>0.15028208070317042</v>
      </c>
      <c r="BR289" s="103">
        <f t="shared" si="88"/>
        <v>0.8497179192968296</v>
      </c>
      <c r="BS289" s="108">
        <v>0.76057947877138599</v>
      </c>
      <c r="BT289" s="102">
        <v>0.23942052122861401</v>
      </c>
      <c r="BU289" s="91"/>
      <c r="BV289" s="86">
        <v>269</v>
      </c>
      <c r="BW289" s="124">
        <v>0.94</v>
      </c>
      <c r="BX289" s="124">
        <v>0.06</v>
      </c>
      <c r="BY289" s="124">
        <v>0.93400000000000005</v>
      </c>
      <c r="BZ289" s="124">
        <v>6.6000000000000003E-2</v>
      </c>
      <c r="CA289" s="124">
        <v>0.93700000000000006</v>
      </c>
      <c r="CB289" s="124">
        <v>6.3E-2</v>
      </c>
      <c r="CC289" s="123">
        <v>0.91900000000000004</v>
      </c>
      <c r="CD289" s="123">
        <v>8.1000000000000003E-2</v>
      </c>
      <c r="CE289" s="123">
        <v>0.90600000000000003</v>
      </c>
      <c r="CF289" s="123">
        <v>9.4E-2</v>
      </c>
      <c r="CG289" s="123">
        <v>0.91200000000000003</v>
      </c>
      <c r="CH289" s="123">
        <v>8.7999999999999995E-2</v>
      </c>
      <c r="CI289" s="1"/>
      <c r="CJ289" s="1"/>
      <c r="CK289" s="1"/>
      <c r="CL289" s="1"/>
      <c r="CM289" s="1"/>
      <c r="CN289" s="1"/>
      <c r="CP289" s="39"/>
      <c r="CR289" s="39"/>
      <c r="CS289" s="92"/>
      <c r="CT289" s="92"/>
    </row>
    <row r="290" spans="38:98" x14ac:dyDescent="0.25">
      <c r="AL290" s="104">
        <v>270</v>
      </c>
      <c r="AM290" s="102">
        <v>0.177254543869098</v>
      </c>
      <c r="AN290" s="102">
        <f t="shared" si="77"/>
        <v>0.822745456130902</v>
      </c>
      <c r="AO290" s="102">
        <v>0.237854898768767</v>
      </c>
      <c r="AP290" s="102">
        <f t="shared" si="78"/>
        <v>0.76214510123123302</v>
      </c>
      <c r="AQ290" s="102">
        <v>9.4709864446783198E-2</v>
      </c>
      <c r="AR290" s="102">
        <f t="shared" si="79"/>
        <v>0.9052901355532168</v>
      </c>
      <c r="AS290" s="102">
        <f t="shared" si="84"/>
        <v>0.15322207296175705</v>
      </c>
      <c r="AT290" s="107">
        <f t="shared" si="84"/>
        <v>0.84677792703824295</v>
      </c>
      <c r="AU290" s="103">
        <v>0.18321993931994501</v>
      </c>
      <c r="AV290" s="103">
        <f t="shared" si="85"/>
        <v>0.81678006068005504</v>
      </c>
      <c r="AW290" s="103">
        <v>0.2381259464835</v>
      </c>
      <c r="AX290" s="103">
        <f t="shared" si="86"/>
        <v>0.76187405351650006</v>
      </c>
      <c r="AY290" s="103">
        <v>0.10298949071362801</v>
      </c>
      <c r="AZ290" s="103">
        <f t="shared" si="89"/>
        <v>0.89701050928637205</v>
      </c>
      <c r="BA290" s="103">
        <f t="shared" si="87"/>
        <v>0.15894231460865685</v>
      </c>
      <c r="BB290" s="103">
        <f t="shared" si="87"/>
        <v>0.84105768539134318</v>
      </c>
      <c r="BC290" s="102">
        <v>0.17319135788228801</v>
      </c>
      <c r="BD290" s="102">
        <f t="shared" si="76"/>
        <v>0.82680864211771199</v>
      </c>
      <c r="BE290" s="102">
        <v>0.23398732649074799</v>
      </c>
      <c r="BF290" s="102">
        <f t="shared" si="76"/>
        <v>0.76601267350925206</v>
      </c>
      <c r="BG290" s="102">
        <v>0.10245315029191999</v>
      </c>
      <c r="BH290" s="102">
        <f t="shared" si="80"/>
        <v>0.89754684970807996</v>
      </c>
      <c r="BI290" s="102">
        <v>0.15463485517066453</v>
      </c>
      <c r="BJ290" s="102">
        <v>0.84536514482933556</v>
      </c>
      <c r="BK290" s="103">
        <v>0.16911922407287799</v>
      </c>
      <c r="BL290" s="103">
        <f t="shared" si="81"/>
        <v>0.83088077592712195</v>
      </c>
      <c r="BM290" s="103">
        <v>0.23011892840065501</v>
      </c>
      <c r="BN290" s="103">
        <f t="shared" si="82"/>
        <v>0.76988107159934493</v>
      </c>
      <c r="BO290" s="103">
        <v>9.8543321745670806E-2</v>
      </c>
      <c r="BP290" s="103">
        <f t="shared" si="83"/>
        <v>0.90145667825432918</v>
      </c>
      <c r="BQ290" s="103">
        <v>0.15068424099775141</v>
      </c>
      <c r="BR290" s="103">
        <f t="shared" si="88"/>
        <v>0.84931575900224865</v>
      </c>
      <c r="BS290" s="108">
        <v>0.76140455771473603</v>
      </c>
      <c r="BT290" s="102">
        <v>0.238595442285264</v>
      </c>
      <c r="BU290" s="91"/>
      <c r="BV290" s="86">
        <v>270</v>
      </c>
      <c r="BW290" s="124">
        <v>0.94</v>
      </c>
      <c r="BX290" s="124">
        <v>0.06</v>
      </c>
      <c r="BY290" s="124">
        <v>0.93400000000000005</v>
      </c>
      <c r="BZ290" s="124">
        <v>6.6000000000000003E-2</v>
      </c>
      <c r="CA290" s="124">
        <v>0.93700000000000006</v>
      </c>
      <c r="CB290" s="124">
        <v>6.3E-2</v>
      </c>
      <c r="CC290" s="123">
        <v>0.91900000000000004</v>
      </c>
      <c r="CD290" s="123">
        <v>8.1000000000000003E-2</v>
      </c>
      <c r="CE290" s="123">
        <v>0.90700000000000003</v>
      </c>
      <c r="CF290" s="123">
        <v>9.2999999999999999E-2</v>
      </c>
      <c r="CG290" s="123">
        <v>0.91300000000000003</v>
      </c>
      <c r="CH290" s="123">
        <v>8.6999999999999994E-2</v>
      </c>
      <c r="CI290" s="1"/>
      <c r="CJ290" s="1"/>
      <c r="CK290" s="1"/>
      <c r="CL290" s="1"/>
      <c r="CM290" s="1"/>
      <c r="CN290" s="1"/>
      <c r="CP290" s="39"/>
      <c r="CR290" s="39"/>
      <c r="CS290" s="92"/>
      <c r="CT290" s="92"/>
    </row>
    <row r="291" spans="38:98" x14ac:dyDescent="0.25">
      <c r="AL291" s="104">
        <v>271</v>
      </c>
      <c r="AM291" s="102">
        <v>0.17765071639300001</v>
      </c>
      <c r="AN291" s="102">
        <f t="shared" si="77"/>
        <v>0.82234928360699999</v>
      </c>
      <c r="AO291" s="102">
        <v>0.23830063289231801</v>
      </c>
      <c r="AP291" s="102">
        <f t="shared" si="78"/>
        <v>0.76169936710768193</v>
      </c>
      <c r="AQ291" s="102">
        <v>9.5059747061473299E-2</v>
      </c>
      <c r="AR291" s="102">
        <f t="shared" si="79"/>
        <v>0.90494025293852665</v>
      </c>
      <c r="AS291" s="102">
        <f t="shared" si="84"/>
        <v>0.15360835129534087</v>
      </c>
      <c r="AT291" s="107">
        <f t="shared" si="84"/>
        <v>0.84639164870465922</v>
      </c>
      <c r="AU291" s="103">
        <v>0.18367118594333401</v>
      </c>
      <c r="AV291" s="103">
        <f t="shared" si="85"/>
        <v>0.81632881405666602</v>
      </c>
      <c r="AW291" s="103">
        <v>0.23860282799813601</v>
      </c>
      <c r="AX291" s="103">
        <f t="shared" si="86"/>
        <v>0.76139717200186396</v>
      </c>
      <c r="AY291" s="103">
        <v>0.10337957482491</v>
      </c>
      <c r="AZ291" s="103">
        <f t="shared" si="89"/>
        <v>0.89662042517509</v>
      </c>
      <c r="BA291" s="103">
        <f t="shared" si="87"/>
        <v>0.15937132250146344</v>
      </c>
      <c r="BB291" s="103">
        <f t="shared" si="87"/>
        <v>0.84062867749853654</v>
      </c>
      <c r="BC291" s="102">
        <v>0.17359204968004799</v>
      </c>
      <c r="BD291" s="102">
        <f t="shared" si="76"/>
        <v>0.82640795031995196</v>
      </c>
      <c r="BE291" s="102">
        <v>0.23443060949911901</v>
      </c>
      <c r="BF291" s="102">
        <f t="shared" si="76"/>
        <v>0.76556939050088102</v>
      </c>
      <c r="BG291" s="102">
        <v>0.102847191343828</v>
      </c>
      <c r="BH291" s="102">
        <f t="shared" si="80"/>
        <v>0.89715280865617197</v>
      </c>
      <c r="BI291" s="102">
        <v>0.15504228360377315</v>
      </c>
      <c r="BJ291" s="102">
        <v>0.84495771639622685</v>
      </c>
      <c r="BK291" s="103">
        <v>0.169522291373396</v>
      </c>
      <c r="BL291" s="103">
        <f t="shared" si="81"/>
        <v>0.83047770862660397</v>
      </c>
      <c r="BM291" s="103">
        <v>0.23056279912897801</v>
      </c>
      <c r="BN291" s="103">
        <f t="shared" si="82"/>
        <v>0.76943720087102196</v>
      </c>
      <c r="BO291" s="103">
        <v>9.8923450600427301E-2</v>
      </c>
      <c r="BP291" s="103">
        <f t="shared" si="83"/>
        <v>0.90107654939957271</v>
      </c>
      <c r="BQ291" s="103">
        <v>0.15108614140161425</v>
      </c>
      <c r="BR291" s="103">
        <f t="shared" si="88"/>
        <v>0.84891385859838575</v>
      </c>
      <c r="BS291" s="108">
        <v>0.762224932005099</v>
      </c>
      <c r="BT291" s="102">
        <v>0.237775067994901</v>
      </c>
      <c r="BU291" s="91"/>
      <c r="BV291" s="86">
        <v>271</v>
      </c>
      <c r="BW291" s="124">
        <v>0.94</v>
      </c>
      <c r="BX291" s="124">
        <v>0.06</v>
      </c>
      <c r="BY291" s="124">
        <v>0.93500000000000005</v>
      </c>
      <c r="BZ291" s="124">
        <v>6.5000000000000002E-2</v>
      </c>
      <c r="CA291" s="124">
        <v>0.93700000000000006</v>
      </c>
      <c r="CB291" s="124">
        <v>6.3E-2</v>
      </c>
      <c r="CC291" s="123">
        <v>0.91900000000000004</v>
      </c>
      <c r="CD291" s="123">
        <v>8.1000000000000003E-2</v>
      </c>
      <c r="CE291" s="123">
        <v>0.90700000000000003</v>
      </c>
      <c r="CF291" s="123">
        <v>9.2999999999999999E-2</v>
      </c>
      <c r="CG291" s="123">
        <v>0.91300000000000003</v>
      </c>
      <c r="CH291" s="123">
        <v>8.6999999999999994E-2</v>
      </c>
      <c r="CI291" s="1"/>
      <c r="CJ291" s="1"/>
      <c r="CK291" s="1"/>
      <c r="CL291" s="1"/>
      <c r="CM291" s="1"/>
      <c r="CN291" s="1"/>
      <c r="CP291" s="39"/>
      <c r="CR291" s="39"/>
      <c r="CS291" s="92"/>
      <c r="CT291" s="92"/>
    </row>
    <row r="292" spans="38:98" x14ac:dyDescent="0.25">
      <c r="AL292" s="104">
        <v>272</v>
      </c>
      <c r="AM292" s="102">
        <v>0.17804586467563399</v>
      </c>
      <c r="AN292" s="102">
        <f t="shared" si="77"/>
        <v>0.82195413532436601</v>
      </c>
      <c r="AO292" s="102">
        <v>0.23874629690829499</v>
      </c>
      <c r="AP292" s="102">
        <f t="shared" si="78"/>
        <v>0.76125370309170504</v>
      </c>
      <c r="AQ292" s="102">
        <v>9.5409590694627899E-2</v>
      </c>
      <c r="AR292" s="102">
        <f t="shared" si="79"/>
        <v>0.90459040930537205</v>
      </c>
      <c r="AS292" s="102">
        <f t="shared" si="84"/>
        <v>0.15399427805788324</v>
      </c>
      <c r="AT292" s="107">
        <f t="shared" si="84"/>
        <v>0.84600572194211687</v>
      </c>
      <c r="AU292" s="103">
        <v>0.184121833503196</v>
      </c>
      <c r="AV292" s="103">
        <f t="shared" si="85"/>
        <v>0.815878166496804</v>
      </c>
      <c r="AW292" s="103">
        <v>0.239078658014025</v>
      </c>
      <c r="AX292" s="103">
        <f t="shared" si="86"/>
        <v>0.76092134198597505</v>
      </c>
      <c r="AY292" s="103">
        <v>0.10376968174559</v>
      </c>
      <c r="AZ292" s="103">
        <f t="shared" si="89"/>
        <v>0.89623031825441002</v>
      </c>
      <c r="BA292" s="103">
        <f t="shared" si="87"/>
        <v>0.1597999133321879</v>
      </c>
      <c r="BB292" s="103">
        <f t="shared" si="87"/>
        <v>0.8402000866678121</v>
      </c>
      <c r="BC292" s="102">
        <v>0.17399205353612199</v>
      </c>
      <c r="BD292" s="102">
        <f t="shared" si="76"/>
        <v>0.82600794646387798</v>
      </c>
      <c r="BE292" s="102">
        <v>0.23487327896196999</v>
      </c>
      <c r="BF292" s="102">
        <f t="shared" si="76"/>
        <v>0.76512672103803003</v>
      </c>
      <c r="BG292" s="102">
        <v>0.103241259456096</v>
      </c>
      <c r="BH292" s="102">
        <f t="shared" si="80"/>
        <v>0.89675874054390403</v>
      </c>
      <c r="BI292" s="102">
        <v>0.15544937010725507</v>
      </c>
      <c r="BJ292" s="102">
        <v>0.84455062989274499</v>
      </c>
      <c r="BK292" s="103">
        <v>0.169924990661244</v>
      </c>
      <c r="BL292" s="103">
        <f t="shared" si="81"/>
        <v>0.830075009338756</v>
      </c>
      <c r="BM292" s="103">
        <v>0.23100558576958199</v>
      </c>
      <c r="BN292" s="103">
        <f t="shared" si="82"/>
        <v>0.76899441423041803</v>
      </c>
      <c r="BO292" s="103">
        <v>9.9303790889102295E-2</v>
      </c>
      <c r="BP292" s="103">
        <f t="shared" si="83"/>
        <v>0.90069620911089765</v>
      </c>
      <c r="BQ292" s="103">
        <v>0.15148777564097657</v>
      </c>
      <c r="BR292" s="103">
        <f t="shared" si="88"/>
        <v>0.84851222435902351</v>
      </c>
      <c r="BS292" s="108">
        <v>0.76304060848065902</v>
      </c>
      <c r="BT292" s="102">
        <v>0.23695939151934101</v>
      </c>
      <c r="BU292" s="91"/>
      <c r="BV292" s="86">
        <v>272</v>
      </c>
      <c r="BW292" s="124">
        <v>0.94099999999999995</v>
      </c>
      <c r="BX292" s="124">
        <v>5.8999999999999997E-2</v>
      </c>
      <c r="BY292" s="124">
        <v>0.93500000000000005</v>
      </c>
      <c r="BZ292" s="124">
        <v>6.5000000000000002E-2</v>
      </c>
      <c r="CA292" s="124">
        <v>0.93799999999999994</v>
      </c>
      <c r="CB292" s="124">
        <v>6.2E-2</v>
      </c>
      <c r="CC292" s="123">
        <v>0.92</v>
      </c>
      <c r="CD292" s="123">
        <v>0.08</v>
      </c>
      <c r="CE292" s="123">
        <v>0.90700000000000003</v>
      </c>
      <c r="CF292" s="123">
        <v>9.2999999999999999E-2</v>
      </c>
      <c r="CG292" s="123">
        <v>0.91300000000000003</v>
      </c>
      <c r="CH292" s="123">
        <v>8.6999999999999994E-2</v>
      </c>
      <c r="CI292" s="1"/>
      <c r="CJ292" s="1"/>
      <c r="CK292" s="1"/>
      <c r="CL292" s="1"/>
      <c r="CM292" s="1"/>
      <c r="CN292" s="1"/>
      <c r="CP292" s="39"/>
      <c r="CR292" s="39"/>
      <c r="CS292" s="92"/>
      <c r="CT292" s="92"/>
    </row>
    <row r="293" spans="38:98" x14ac:dyDescent="0.25">
      <c r="AL293" s="104">
        <v>273</v>
      </c>
      <c r="AM293" s="102">
        <v>0.17844006404344501</v>
      </c>
      <c r="AN293" s="102">
        <f t="shared" si="77"/>
        <v>0.82155993595655497</v>
      </c>
      <c r="AO293" s="102">
        <v>0.23919184243598901</v>
      </c>
      <c r="AP293" s="102">
        <f t="shared" si="78"/>
        <v>0.76080815756401099</v>
      </c>
      <c r="AQ293" s="102">
        <v>9.5759397960552398E-2</v>
      </c>
      <c r="AR293" s="102">
        <f t="shared" si="79"/>
        <v>0.90424060203944756</v>
      </c>
      <c r="AS293" s="102">
        <f t="shared" si="84"/>
        <v>0.15437986667559955</v>
      </c>
      <c r="AT293" s="107">
        <f t="shared" si="84"/>
        <v>0.84562013332440045</v>
      </c>
      <c r="AU293" s="103">
        <v>0.18457188280115999</v>
      </c>
      <c r="AV293" s="103">
        <f t="shared" si="85"/>
        <v>0.81542811719884001</v>
      </c>
      <c r="AW293" s="103">
        <v>0.23955344269127499</v>
      </c>
      <c r="AX293" s="103">
        <f t="shared" si="86"/>
        <v>0.76044655730872501</v>
      </c>
      <c r="AY293" s="103">
        <v>0.104159810127239</v>
      </c>
      <c r="AZ293" s="103">
        <f t="shared" si="89"/>
        <v>0.89584018987276104</v>
      </c>
      <c r="BA293" s="103">
        <f t="shared" si="87"/>
        <v>0.1602280881458828</v>
      </c>
      <c r="BB293" s="103">
        <f t="shared" si="87"/>
        <v>0.83977191185411715</v>
      </c>
      <c r="BC293" s="102">
        <v>0.17439139091425601</v>
      </c>
      <c r="BD293" s="102">
        <f t="shared" ref="BD293:BF356" si="90">1-BC293</f>
        <v>0.82560860908574396</v>
      </c>
      <c r="BE293" s="102">
        <v>0.23531533021810799</v>
      </c>
      <c r="BF293" s="102">
        <f t="shared" si="90"/>
        <v>0.76468466978189198</v>
      </c>
      <c r="BG293" s="102">
        <v>0.103635355372395</v>
      </c>
      <c r="BH293" s="102">
        <f t="shared" si="80"/>
        <v>0.89636464462760501</v>
      </c>
      <c r="BI293" s="102">
        <v>0.15585612060488591</v>
      </c>
      <c r="BJ293" s="102">
        <v>0.84414387939511415</v>
      </c>
      <c r="BK293" s="103">
        <v>0.17032730933603399</v>
      </c>
      <c r="BL293" s="103">
        <f t="shared" si="81"/>
        <v>0.82967269066396598</v>
      </c>
      <c r="BM293" s="103">
        <v>0.23144729731948799</v>
      </c>
      <c r="BN293" s="103">
        <f t="shared" si="82"/>
        <v>0.76855270268051201</v>
      </c>
      <c r="BO293" s="103">
        <v>9.96843329660939E-2</v>
      </c>
      <c r="BP293" s="103">
        <f t="shared" si="83"/>
        <v>0.90031566703390609</v>
      </c>
      <c r="BQ293" s="103">
        <v>0.15188913744205595</v>
      </c>
      <c r="BR293" s="103">
        <f t="shared" si="88"/>
        <v>0.8481108625579441</v>
      </c>
      <c r="BS293" s="108">
        <v>0.76385159397959501</v>
      </c>
      <c r="BT293" s="102">
        <v>0.23614840602040499</v>
      </c>
      <c r="BU293" s="91"/>
      <c r="BV293" s="86">
        <v>273</v>
      </c>
      <c r="BW293" s="124">
        <v>0.94099999999999995</v>
      </c>
      <c r="BX293" s="124">
        <v>5.8999999999999997E-2</v>
      </c>
      <c r="BY293" s="124">
        <v>0.93500000000000005</v>
      </c>
      <c r="BZ293" s="124">
        <v>6.5000000000000002E-2</v>
      </c>
      <c r="CA293" s="124">
        <v>0.93799999999999994</v>
      </c>
      <c r="CB293" s="124">
        <v>6.2E-2</v>
      </c>
      <c r="CC293" s="123">
        <v>0.92</v>
      </c>
      <c r="CD293" s="123">
        <v>0.08</v>
      </c>
      <c r="CE293" s="123">
        <v>0.90800000000000003</v>
      </c>
      <c r="CF293" s="123">
        <v>9.1999999999999998E-2</v>
      </c>
      <c r="CG293" s="123">
        <v>0.91400000000000003</v>
      </c>
      <c r="CH293" s="123">
        <v>8.5999999999999993E-2</v>
      </c>
      <c r="CI293" s="1"/>
      <c r="CJ293" s="1"/>
      <c r="CK293" s="1"/>
      <c r="CL293" s="1"/>
      <c r="CM293" s="1"/>
      <c r="CN293" s="1"/>
      <c r="CP293" s="39"/>
      <c r="CR293" s="39"/>
      <c r="CS293" s="92"/>
      <c r="CT293" s="92"/>
    </row>
    <row r="294" spans="38:98" x14ac:dyDescent="0.25">
      <c r="AL294" s="104">
        <v>274</v>
      </c>
      <c r="AM294" s="102">
        <v>0.178833389822877</v>
      </c>
      <c r="AN294" s="102">
        <f t="shared" si="77"/>
        <v>0.821166610177123</v>
      </c>
      <c r="AO294" s="102">
        <v>0.23963722109468999</v>
      </c>
      <c r="AP294" s="102">
        <f t="shared" si="78"/>
        <v>0.76036277890531001</v>
      </c>
      <c r="AQ294" s="102">
        <v>9.6109171473552593E-2</v>
      </c>
      <c r="AR294" s="102">
        <f t="shared" si="79"/>
        <v>0.90389082852644742</v>
      </c>
      <c r="AS294" s="102">
        <f t="shared" si="84"/>
        <v>0.15476513057470476</v>
      </c>
      <c r="AT294" s="107">
        <f t="shared" si="84"/>
        <v>0.84523486942529535</v>
      </c>
      <c r="AU294" s="103">
        <v>0.18502133463885501</v>
      </c>
      <c r="AV294" s="103">
        <f t="shared" si="85"/>
        <v>0.81497866536114505</v>
      </c>
      <c r="AW294" s="103">
        <v>0.240027188189992</v>
      </c>
      <c r="AX294" s="103">
        <f t="shared" si="86"/>
        <v>0.75997281181000798</v>
      </c>
      <c r="AY294" s="103">
        <v>0.10454995862142399</v>
      </c>
      <c r="AZ294" s="103">
        <f t="shared" si="89"/>
        <v>0.89545004137857598</v>
      </c>
      <c r="BA294" s="103">
        <f t="shared" si="87"/>
        <v>0.16065584798759824</v>
      </c>
      <c r="BB294" s="103">
        <f t="shared" si="87"/>
        <v>0.83934415201240176</v>
      </c>
      <c r="BC294" s="102">
        <v>0.174790083278199</v>
      </c>
      <c r="BD294" s="102">
        <f t="shared" si="90"/>
        <v>0.825209916721801</v>
      </c>
      <c r="BE294" s="102">
        <v>0.23575675860634099</v>
      </c>
      <c r="BF294" s="102">
        <f t="shared" si="90"/>
        <v>0.76424324139365907</v>
      </c>
      <c r="BG294" s="102">
        <v>0.104029479836395</v>
      </c>
      <c r="BH294" s="102">
        <f t="shared" si="80"/>
        <v>0.89597052016360501</v>
      </c>
      <c r="BI294" s="102">
        <v>0.15626254102044182</v>
      </c>
      <c r="BJ294" s="102">
        <v>0.84373745897955832</v>
      </c>
      <c r="BK294" s="103">
        <v>0.17072923479737701</v>
      </c>
      <c r="BL294" s="103">
        <f t="shared" si="81"/>
        <v>0.82927076520262299</v>
      </c>
      <c r="BM294" s="103">
        <v>0.231887942775719</v>
      </c>
      <c r="BN294" s="103">
        <f t="shared" si="82"/>
        <v>0.768112057224281</v>
      </c>
      <c r="BO294" s="103">
        <v>0.10006506718580099</v>
      </c>
      <c r="BP294" s="103">
        <f t="shared" si="83"/>
        <v>0.89993493281419901</v>
      </c>
      <c r="BQ294" s="103">
        <v>0.15229022053107072</v>
      </c>
      <c r="BR294" s="103">
        <f t="shared" si="88"/>
        <v>0.84770977946892923</v>
      </c>
      <c r="BS294" s="108">
        <v>0.76465789534008799</v>
      </c>
      <c r="BT294" s="102">
        <v>0.23534210465991201</v>
      </c>
      <c r="BU294" s="91"/>
      <c r="BV294" s="86">
        <v>274</v>
      </c>
      <c r="BW294" s="124">
        <v>0.94099999999999995</v>
      </c>
      <c r="BX294" s="124">
        <v>5.8999999999999997E-2</v>
      </c>
      <c r="BY294" s="124">
        <v>0.93500000000000005</v>
      </c>
      <c r="BZ294" s="124">
        <v>6.5000000000000002E-2</v>
      </c>
      <c r="CA294" s="124">
        <v>0.93799999999999994</v>
      </c>
      <c r="CB294" s="124">
        <v>6.2E-2</v>
      </c>
      <c r="CC294" s="123">
        <v>0.92</v>
      </c>
      <c r="CD294" s="123">
        <v>0.08</v>
      </c>
      <c r="CE294" s="123">
        <v>0.90800000000000003</v>
      </c>
      <c r="CF294" s="123">
        <v>9.1999999999999998E-2</v>
      </c>
      <c r="CG294" s="123">
        <v>0.91400000000000003</v>
      </c>
      <c r="CH294" s="123">
        <v>8.5999999999999993E-2</v>
      </c>
      <c r="CI294" s="1"/>
      <c r="CJ294" s="1"/>
      <c r="CK294" s="1"/>
      <c r="CL294" s="1"/>
      <c r="CM294" s="1"/>
      <c r="CN294" s="1"/>
      <c r="CP294" s="39"/>
      <c r="CR294" s="39"/>
      <c r="CS294" s="92"/>
      <c r="CT294" s="92"/>
    </row>
    <row r="295" spans="38:98" x14ac:dyDescent="0.25">
      <c r="AL295" s="104">
        <v>275</v>
      </c>
      <c r="AM295" s="102">
        <v>0.17922591734037599</v>
      </c>
      <c r="AN295" s="102">
        <f t="shared" si="77"/>
        <v>0.82077408265962404</v>
      </c>
      <c r="AO295" s="102">
        <v>0.24008238450368899</v>
      </c>
      <c r="AP295" s="102">
        <f t="shared" si="78"/>
        <v>0.75991761549631098</v>
      </c>
      <c r="AQ295" s="102">
        <v>9.6458913847933703E-2</v>
      </c>
      <c r="AR295" s="102">
        <f t="shared" si="79"/>
        <v>0.9035410861520663</v>
      </c>
      <c r="AS295" s="102">
        <f t="shared" si="84"/>
        <v>0.15515008318141454</v>
      </c>
      <c r="AT295" s="107">
        <f t="shared" si="84"/>
        <v>0.84484991681858546</v>
      </c>
      <c r="AU295" s="103">
        <v>0.185470189817909</v>
      </c>
      <c r="AV295" s="103">
        <f t="shared" si="85"/>
        <v>0.81452981018209103</v>
      </c>
      <c r="AW295" s="103">
        <v>0.24049990067028201</v>
      </c>
      <c r="AX295" s="103">
        <f t="shared" si="86"/>
        <v>0.75950009932971796</v>
      </c>
      <c r="AY295" s="103">
        <v>0.104940125879715</v>
      </c>
      <c r="AZ295" s="103">
        <f t="shared" si="89"/>
        <v>0.89505987412028498</v>
      </c>
      <c r="BA295" s="103">
        <f t="shared" si="87"/>
        <v>0.16108319390238557</v>
      </c>
      <c r="BB295" s="103">
        <f t="shared" si="87"/>
        <v>0.83891680609761443</v>
      </c>
      <c r="BC295" s="102">
        <v>0.17518815209170099</v>
      </c>
      <c r="BD295" s="102">
        <f t="shared" si="90"/>
        <v>0.82481184790829898</v>
      </c>
      <c r="BE295" s="102">
        <v>0.23619755946547599</v>
      </c>
      <c r="BF295" s="102">
        <f t="shared" si="90"/>
        <v>0.76380244053452406</v>
      </c>
      <c r="BG295" s="102">
        <v>0.104423633591767</v>
      </c>
      <c r="BH295" s="102">
        <f t="shared" si="80"/>
        <v>0.89557636640823302</v>
      </c>
      <c r="BI295" s="102">
        <v>0.15666863727769961</v>
      </c>
      <c r="BJ295" s="102">
        <v>0.84333136272230047</v>
      </c>
      <c r="BK295" s="103">
        <v>0.17113075444488399</v>
      </c>
      <c r="BL295" s="103">
        <f t="shared" si="81"/>
        <v>0.82886924555511599</v>
      </c>
      <c r="BM295" s="103">
        <v>0.232327531135295</v>
      </c>
      <c r="BN295" s="103">
        <f t="shared" si="82"/>
        <v>0.76767246886470497</v>
      </c>
      <c r="BO295" s="103">
        <v>0.10044598390262099</v>
      </c>
      <c r="BP295" s="103">
        <f t="shared" si="83"/>
        <v>0.89955401609737895</v>
      </c>
      <c r="BQ295" s="103">
        <v>0.15269101863423756</v>
      </c>
      <c r="BR295" s="103">
        <f t="shared" si="88"/>
        <v>0.84730898136576238</v>
      </c>
      <c r="BS295" s="108">
        <v>0.76545951940031898</v>
      </c>
      <c r="BT295" s="102">
        <v>0.23454048059968099</v>
      </c>
      <c r="BU295" s="91"/>
      <c r="BV295" s="86">
        <v>275</v>
      </c>
      <c r="BW295" s="124">
        <v>0.94099999999999995</v>
      </c>
      <c r="BX295" s="124">
        <v>5.8999999999999997E-2</v>
      </c>
      <c r="BY295" s="124">
        <v>0.93600000000000005</v>
      </c>
      <c r="BZ295" s="124">
        <v>6.4000000000000001E-2</v>
      </c>
      <c r="CA295" s="124">
        <v>0.93799999999999994</v>
      </c>
      <c r="CB295" s="124">
        <v>6.2E-2</v>
      </c>
      <c r="CC295" s="123">
        <v>0.92100000000000004</v>
      </c>
      <c r="CD295" s="123">
        <v>7.9000000000000001E-2</v>
      </c>
      <c r="CE295" s="123">
        <v>0.90800000000000003</v>
      </c>
      <c r="CF295" s="123">
        <v>9.1999999999999998E-2</v>
      </c>
      <c r="CG295" s="123">
        <v>0.91400000000000003</v>
      </c>
      <c r="CH295" s="123">
        <v>8.5999999999999993E-2</v>
      </c>
      <c r="CI295" s="1"/>
      <c r="CJ295" s="1"/>
      <c r="CK295" s="1"/>
      <c r="CL295" s="1"/>
      <c r="CM295" s="1"/>
      <c r="CN295" s="1"/>
      <c r="CP295" s="39"/>
      <c r="CR295" s="39"/>
      <c r="CS295" s="92"/>
      <c r="CT295" s="92"/>
    </row>
    <row r="296" spans="38:98" x14ac:dyDescent="0.25">
      <c r="AL296" s="104">
        <v>276</v>
      </c>
      <c r="AM296" s="102">
        <v>0.17961772192238501</v>
      </c>
      <c r="AN296" s="102">
        <f t="shared" si="77"/>
        <v>0.82038227807761499</v>
      </c>
      <c r="AO296" s="102">
        <v>0.24052728428227699</v>
      </c>
      <c r="AP296" s="102">
        <f t="shared" si="78"/>
        <v>0.75947271571772301</v>
      </c>
      <c r="AQ296" s="102">
        <v>9.6808627698001498E-2</v>
      </c>
      <c r="AR296" s="102">
        <f t="shared" si="79"/>
        <v>0.90319137230199853</v>
      </c>
      <c r="AS296" s="102">
        <f t="shared" si="84"/>
        <v>0.15553473792194375</v>
      </c>
      <c r="AT296" s="107">
        <f t="shared" si="84"/>
        <v>0.84446526207805639</v>
      </c>
      <c r="AU296" s="103">
        <v>0.18591844913995101</v>
      </c>
      <c r="AV296" s="103">
        <f t="shared" si="85"/>
        <v>0.81408155086004896</v>
      </c>
      <c r="AW296" s="103">
        <v>0.24097158629225099</v>
      </c>
      <c r="AX296" s="103">
        <f t="shared" si="86"/>
        <v>0.75902841370774898</v>
      </c>
      <c r="AY296" s="103">
        <v>0.105330310553681</v>
      </c>
      <c r="AZ296" s="103">
        <f t="shared" si="89"/>
        <v>0.89466968944631897</v>
      </c>
      <c r="BA296" s="103">
        <f t="shared" si="87"/>
        <v>0.16151012693529582</v>
      </c>
      <c r="BB296" s="103">
        <f t="shared" si="87"/>
        <v>0.83848987306470413</v>
      </c>
      <c r="BC296" s="102">
        <v>0.17558561881850901</v>
      </c>
      <c r="BD296" s="102">
        <f t="shared" si="90"/>
        <v>0.82441438118149102</v>
      </c>
      <c r="BE296" s="102">
        <v>0.23663772813432199</v>
      </c>
      <c r="BF296" s="102">
        <f t="shared" si="90"/>
        <v>0.76336227186567807</v>
      </c>
      <c r="BG296" s="102">
        <v>0.104817817382183</v>
      </c>
      <c r="BH296" s="102">
        <f t="shared" si="80"/>
        <v>0.89518218261781701</v>
      </c>
      <c r="BI296" s="102">
        <v>0.15707441530043603</v>
      </c>
      <c r="BJ296" s="102">
        <v>0.84292558469956402</v>
      </c>
      <c r="BK296" s="103">
        <v>0.171531855678168</v>
      </c>
      <c r="BL296" s="103">
        <f t="shared" si="81"/>
        <v>0.82846814432183202</v>
      </c>
      <c r="BM296" s="103">
        <v>0.232766071395237</v>
      </c>
      <c r="BN296" s="103">
        <f t="shared" si="82"/>
        <v>0.76723392860476303</v>
      </c>
      <c r="BO296" s="103">
        <v>0.100827073470952</v>
      </c>
      <c r="BP296" s="103">
        <f t="shared" si="83"/>
        <v>0.89917292652904801</v>
      </c>
      <c r="BQ296" s="103">
        <v>0.15309152547777452</v>
      </c>
      <c r="BR296" s="103">
        <f t="shared" si="88"/>
        <v>0.84690847452222551</v>
      </c>
      <c r="BS296" s="108">
        <v>0.766256472998469</v>
      </c>
      <c r="BT296" s="109">
        <v>0.233743527001531</v>
      </c>
      <c r="BU296" s="91"/>
      <c r="BV296" s="86">
        <v>276</v>
      </c>
      <c r="BW296" s="124">
        <v>0.94099999999999995</v>
      </c>
      <c r="BX296" s="124">
        <v>5.8999999999999997E-2</v>
      </c>
      <c r="BY296" s="124">
        <v>0.93600000000000005</v>
      </c>
      <c r="BZ296" s="124">
        <v>6.4000000000000001E-2</v>
      </c>
      <c r="CA296" s="124">
        <v>0.93799999999999994</v>
      </c>
      <c r="CB296" s="124">
        <v>6.0999999999999999E-2</v>
      </c>
      <c r="CC296" s="123">
        <v>0.92100000000000004</v>
      </c>
      <c r="CD296" s="123">
        <v>7.9000000000000001E-2</v>
      </c>
      <c r="CE296" s="123">
        <v>0.90900000000000003</v>
      </c>
      <c r="CF296" s="123">
        <v>9.0999999999999998E-2</v>
      </c>
      <c r="CG296" s="123">
        <v>0.91400000000000003</v>
      </c>
      <c r="CH296" s="123">
        <v>8.5000000000000006E-2</v>
      </c>
      <c r="CI296" s="1"/>
      <c r="CJ296" s="1"/>
      <c r="CK296" s="1"/>
      <c r="CL296" s="1"/>
      <c r="CM296" s="1"/>
      <c r="CN296" s="1"/>
      <c r="CP296" s="39"/>
      <c r="CR296" s="39"/>
      <c r="CS296" s="92"/>
      <c r="CT296" s="92"/>
    </row>
    <row r="297" spans="38:98" x14ac:dyDescent="0.25">
      <c r="AL297" s="104">
        <v>277</v>
      </c>
      <c r="AM297" s="102">
        <v>0.18000887889535</v>
      </c>
      <c r="AN297" s="102">
        <f t="shared" si="77"/>
        <v>0.81999112110465</v>
      </c>
      <c r="AO297" s="102">
        <v>0.24097187204974199</v>
      </c>
      <c r="AP297" s="102">
        <f t="shared" si="78"/>
        <v>0.75902812795025798</v>
      </c>
      <c r="AQ297" s="102">
        <v>9.7158315638061502E-2</v>
      </c>
      <c r="AR297" s="102">
        <f t="shared" si="79"/>
        <v>0.90284168436193846</v>
      </c>
      <c r="AS297" s="102">
        <f t="shared" si="84"/>
        <v>0.15591910822250746</v>
      </c>
      <c r="AT297" s="107">
        <f t="shared" si="84"/>
        <v>0.84408089177749257</v>
      </c>
      <c r="AU297" s="103">
        <v>0.186366113406609</v>
      </c>
      <c r="AV297" s="103">
        <f t="shared" si="85"/>
        <v>0.81363388659339098</v>
      </c>
      <c r="AW297" s="103">
        <v>0.24144225121600699</v>
      </c>
      <c r="AX297" s="103">
        <f t="shared" si="86"/>
        <v>0.75855774878399296</v>
      </c>
      <c r="AY297" s="103">
        <v>0.105720511294892</v>
      </c>
      <c r="AZ297" s="103">
        <f t="shared" si="89"/>
        <v>0.89427948870510798</v>
      </c>
      <c r="BA297" s="103">
        <f t="shared" si="87"/>
        <v>0.16193664813138073</v>
      </c>
      <c r="BB297" s="103">
        <f t="shared" si="87"/>
        <v>0.83806335186861924</v>
      </c>
      <c r="BC297" s="102">
        <v>0.175982504922372</v>
      </c>
      <c r="BD297" s="102">
        <f t="shared" si="90"/>
        <v>0.824017495077628</v>
      </c>
      <c r="BE297" s="102">
        <v>0.23707725995168599</v>
      </c>
      <c r="BF297" s="102">
        <f t="shared" si="90"/>
        <v>0.76292274004831406</v>
      </c>
      <c r="BG297" s="102">
        <v>0.105212031951314</v>
      </c>
      <c r="BH297" s="102">
        <f t="shared" si="80"/>
        <v>0.89478796804868599</v>
      </c>
      <c r="BI297" s="102">
        <v>0.15747988101242755</v>
      </c>
      <c r="BJ297" s="102">
        <v>0.84252011898757251</v>
      </c>
      <c r="BK297" s="103">
        <v>0.17193252589683999</v>
      </c>
      <c r="BL297" s="103">
        <f t="shared" si="81"/>
        <v>0.82806747410315995</v>
      </c>
      <c r="BM297" s="103">
        <v>0.23320357255256899</v>
      </c>
      <c r="BN297" s="103">
        <f t="shared" si="82"/>
        <v>0.76679642744743104</v>
      </c>
      <c r="BO297" s="103">
        <v>0.10120832624519401</v>
      </c>
      <c r="BP297" s="103">
        <f t="shared" si="83"/>
        <v>0.89879167375480595</v>
      </c>
      <c r="BQ297" s="103">
        <v>0.15349173478790051</v>
      </c>
      <c r="BR297" s="103">
        <f t="shared" si="88"/>
        <v>0.84650826521209954</v>
      </c>
      <c r="BS297" s="108">
        <v>0.76704876297271896</v>
      </c>
      <c r="BT297" s="102">
        <v>0.23295123702728099</v>
      </c>
      <c r="BU297" s="91"/>
      <c r="BV297" s="86">
        <v>277</v>
      </c>
      <c r="BW297" s="124">
        <v>0.94099999999999995</v>
      </c>
      <c r="BX297" s="124">
        <v>5.8999999999999997E-2</v>
      </c>
      <c r="BY297" s="124">
        <v>0.93600000000000005</v>
      </c>
      <c r="BZ297" s="124">
        <v>6.4000000000000001E-2</v>
      </c>
      <c r="CA297" s="124">
        <v>0.93899999999999995</v>
      </c>
      <c r="CB297" s="124">
        <v>6.0999999999999999E-2</v>
      </c>
      <c r="CC297" s="123">
        <v>0.92100000000000004</v>
      </c>
      <c r="CD297" s="123">
        <v>7.9000000000000001E-2</v>
      </c>
      <c r="CE297" s="123">
        <v>0.90900000000000003</v>
      </c>
      <c r="CF297" s="123">
        <v>9.0999999999999998E-2</v>
      </c>
      <c r="CG297" s="123">
        <v>0.91500000000000004</v>
      </c>
      <c r="CH297" s="123">
        <v>8.5000000000000006E-2</v>
      </c>
      <c r="CI297" s="1"/>
      <c r="CJ297" s="1"/>
      <c r="CK297" s="1"/>
      <c r="CL297" s="1"/>
      <c r="CM297" s="1"/>
      <c r="CN297" s="1"/>
      <c r="CP297" s="39"/>
      <c r="CR297" s="39"/>
      <c r="CS297" s="92"/>
      <c r="CT297" s="92"/>
    </row>
    <row r="298" spans="38:98" x14ac:dyDescent="0.25">
      <c r="AL298" s="104">
        <v>278</v>
      </c>
      <c r="AM298" s="102">
        <v>0.18039946358571399</v>
      </c>
      <c r="AN298" s="102">
        <f t="shared" si="77"/>
        <v>0.81960053641428599</v>
      </c>
      <c r="AO298" s="102">
        <v>0.24141609942537701</v>
      </c>
      <c r="AP298" s="102">
        <f t="shared" si="78"/>
        <v>0.75858390057462299</v>
      </c>
      <c r="AQ298" s="102">
        <v>9.7507980282419096E-2</v>
      </c>
      <c r="AR298" s="102">
        <f t="shared" si="79"/>
        <v>0.90249201971758086</v>
      </c>
      <c r="AS298" s="102">
        <f t="shared" si="84"/>
        <v>0.15630320750932084</v>
      </c>
      <c r="AT298" s="107">
        <f t="shared" si="84"/>
        <v>0.84369679249067919</v>
      </c>
      <c r="AU298" s="103">
        <v>0.186813183419514</v>
      </c>
      <c r="AV298" s="103">
        <f t="shared" si="85"/>
        <v>0.81318681658048597</v>
      </c>
      <c r="AW298" s="103">
        <v>0.24191190160165499</v>
      </c>
      <c r="AX298" s="103">
        <f t="shared" si="86"/>
        <v>0.75808809839834501</v>
      </c>
      <c r="AY298" s="103">
        <v>0.10611072675491499</v>
      </c>
      <c r="AZ298" s="103">
        <f t="shared" si="89"/>
        <v>0.89388927324508505</v>
      </c>
      <c r="BA298" s="103">
        <f t="shared" si="87"/>
        <v>0.16236275853569088</v>
      </c>
      <c r="BB298" s="103">
        <f t="shared" si="87"/>
        <v>0.83763724146430918</v>
      </c>
      <c r="BC298" s="102">
        <v>0.17637883186703901</v>
      </c>
      <c r="BD298" s="102">
        <f t="shared" si="90"/>
        <v>0.82362116813296105</v>
      </c>
      <c r="BE298" s="102">
        <v>0.23751615025637601</v>
      </c>
      <c r="BF298" s="102">
        <f t="shared" si="90"/>
        <v>0.76248384974362393</v>
      </c>
      <c r="BG298" s="102">
        <v>0.10560627804283</v>
      </c>
      <c r="BH298" s="102">
        <f t="shared" si="80"/>
        <v>0.89439372195717004</v>
      </c>
      <c r="BI298" s="102">
        <v>0.15788504033745038</v>
      </c>
      <c r="BJ298" s="102">
        <v>0.84211495966254968</v>
      </c>
      <c r="BK298" s="103">
        <v>0.172332752500512</v>
      </c>
      <c r="BL298" s="103">
        <f t="shared" si="81"/>
        <v>0.82766724749948795</v>
      </c>
      <c r="BM298" s="103">
        <v>0.23364004360431001</v>
      </c>
      <c r="BN298" s="103">
        <f t="shared" si="82"/>
        <v>0.76635995639568999</v>
      </c>
      <c r="BO298" s="103">
        <v>0.10158973257974301</v>
      </c>
      <c r="BP298" s="103">
        <f t="shared" si="83"/>
        <v>0.89841026742025698</v>
      </c>
      <c r="BQ298" s="103">
        <v>0.1538916402908318</v>
      </c>
      <c r="BR298" s="103">
        <f t="shared" si="88"/>
        <v>0.8461083597091682</v>
      </c>
      <c r="BS298" s="108">
        <v>0.76783639616124999</v>
      </c>
      <c r="BT298" s="102">
        <v>0.23216360383875001</v>
      </c>
      <c r="BU298" s="91"/>
      <c r="BV298" s="86">
        <v>278</v>
      </c>
      <c r="BW298" s="124">
        <v>0.94199999999999995</v>
      </c>
      <c r="BX298" s="124">
        <v>5.8000000000000003E-2</v>
      </c>
      <c r="BY298" s="124">
        <v>0.93700000000000006</v>
      </c>
      <c r="BZ298" s="124">
        <v>6.3E-2</v>
      </c>
      <c r="CA298" s="124">
        <v>0.93899999999999995</v>
      </c>
      <c r="CB298" s="124">
        <v>6.0999999999999999E-2</v>
      </c>
      <c r="CC298" s="123">
        <v>0.92100000000000004</v>
      </c>
      <c r="CD298" s="123">
        <v>7.9000000000000001E-2</v>
      </c>
      <c r="CE298" s="123">
        <v>0.90900000000000003</v>
      </c>
      <c r="CF298" s="123">
        <v>9.0999999999999998E-2</v>
      </c>
      <c r="CG298" s="123">
        <v>0.91500000000000004</v>
      </c>
      <c r="CH298" s="123">
        <v>8.5000000000000006E-2</v>
      </c>
      <c r="CI298" s="1"/>
      <c r="CJ298" s="1"/>
      <c r="CK298" s="1"/>
      <c r="CL298" s="1"/>
      <c r="CM298" s="1"/>
      <c r="CN298" s="1"/>
      <c r="CP298" s="39"/>
      <c r="CR298" s="39"/>
      <c r="CS298" s="92"/>
      <c r="CT298" s="92"/>
    </row>
    <row r="299" spans="38:98" x14ac:dyDescent="0.25">
      <c r="AL299" s="104">
        <v>279</v>
      </c>
      <c r="AM299" s="102">
        <v>0.180789551319924</v>
      </c>
      <c r="AN299" s="102">
        <f t="shared" si="77"/>
        <v>0.81921044868007598</v>
      </c>
      <c r="AO299" s="102">
        <v>0.24185991802847201</v>
      </c>
      <c r="AP299" s="102">
        <f t="shared" si="78"/>
        <v>0.75814008197152805</v>
      </c>
      <c r="AQ299" s="102">
        <v>9.7857624245379901E-2</v>
      </c>
      <c r="AR299" s="102">
        <f t="shared" si="79"/>
        <v>0.90214237575462009</v>
      </c>
      <c r="AS299" s="102">
        <f t="shared" si="84"/>
        <v>0.15668704920859977</v>
      </c>
      <c r="AT299" s="107">
        <f t="shared" si="84"/>
        <v>0.84331295079140034</v>
      </c>
      <c r="AU299" s="103">
        <v>0.18725965998029201</v>
      </c>
      <c r="AV299" s="103">
        <f t="shared" si="85"/>
        <v>0.81274034001970796</v>
      </c>
      <c r="AW299" s="103">
        <v>0.242380543609302</v>
      </c>
      <c r="AX299" s="103">
        <f t="shared" si="86"/>
        <v>0.75761945639069794</v>
      </c>
      <c r="AY299" s="103">
        <v>0.10650095558532</v>
      </c>
      <c r="AZ299" s="103">
        <f t="shared" si="89"/>
        <v>0.89349904441467998</v>
      </c>
      <c r="BA299" s="103">
        <f t="shared" si="87"/>
        <v>0.16278845919327717</v>
      </c>
      <c r="BB299" s="103">
        <f t="shared" si="87"/>
        <v>0.83721154080672289</v>
      </c>
      <c r="BC299" s="102">
        <v>0.176774621116258</v>
      </c>
      <c r="BD299" s="102">
        <f t="shared" si="90"/>
        <v>0.82322537888374203</v>
      </c>
      <c r="BE299" s="102">
        <v>0.23795439438720101</v>
      </c>
      <c r="BF299" s="102">
        <f t="shared" si="90"/>
        <v>0.76204560561279899</v>
      </c>
      <c r="BG299" s="102">
        <v>0.106000556400402</v>
      </c>
      <c r="BH299" s="102">
        <f t="shared" si="80"/>
        <v>0.89399944359959804</v>
      </c>
      <c r="BI299" s="102">
        <v>0.15828989919928113</v>
      </c>
      <c r="BJ299" s="102">
        <v>0.84171010080071884</v>
      </c>
      <c r="BK299" s="103">
        <v>0.17273252288879401</v>
      </c>
      <c r="BL299" s="103">
        <f t="shared" si="81"/>
        <v>0.82726747711120596</v>
      </c>
      <c r="BM299" s="103">
        <v>0.234075493547484</v>
      </c>
      <c r="BN299" s="103">
        <f t="shared" si="82"/>
        <v>0.76592450645251597</v>
      </c>
      <c r="BO299" s="103">
        <v>0.101971282829</v>
      </c>
      <c r="BP299" s="103">
        <f t="shared" si="83"/>
        <v>0.89802871717099997</v>
      </c>
      <c r="BQ299" s="103">
        <v>0.15429123571278747</v>
      </c>
      <c r="BR299" s="103">
        <f t="shared" si="88"/>
        <v>0.84570876428721253</v>
      </c>
      <c r="BS299" s="108">
        <v>0.76861937940224201</v>
      </c>
      <c r="BT299" s="102">
        <v>0.23138062059775799</v>
      </c>
      <c r="BU299" s="91"/>
      <c r="BV299" s="86">
        <v>279</v>
      </c>
      <c r="BW299" s="124">
        <v>0.94199999999999995</v>
      </c>
      <c r="BX299" s="124">
        <v>5.8000000000000003E-2</v>
      </c>
      <c r="BY299" s="124">
        <v>0.93700000000000006</v>
      </c>
      <c r="BZ299" s="124">
        <v>6.3E-2</v>
      </c>
      <c r="CA299" s="124">
        <v>0.93899999999999995</v>
      </c>
      <c r="CB299" s="124">
        <v>6.0999999999999999E-2</v>
      </c>
      <c r="CC299" s="123">
        <v>0.92200000000000004</v>
      </c>
      <c r="CD299" s="123">
        <v>7.8E-2</v>
      </c>
      <c r="CE299" s="123">
        <v>0.91</v>
      </c>
      <c r="CF299" s="123">
        <v>0.09</v>
      </c>
      <c r="CG299" s="123">
        <v>0.91500000000000004</v>
      </c>
      <c r="CH299" s="123">
        <v>8.5000000000000006E-2</v>
      </c>
      <c r="CI299" s="1"/>
      <c r="CJ299" s="1"/>
      <c r="CK299" s="1"/>
      <c r="CL299" s="1"/>
      <c r="CM299" s="1"/>
      <c r="CN299" s="1"/>
      <c r="CP299" s="39"/>
      <c r="CR299" s="39"/>
      <c r="CS299" s="92"/>
      <c r="CT299" s="92"/>
    </row>
    <row r="300" spans="38:98" x14ac:dyDescent="0.25">
      <c r="AL300" s="104">
        <v>280</v>
      </c>
      <c r="AM300" s="102">
        <v>0.181179217424423</v>
      </c>
      <c r="AN300" s="102">
        <f t="shared" si="77"/>
        <v>0.818820782575577</v>
      </c>
      <c r="AO300" s="102">
        <v>0.24230327947831601</v>
      </c>
      <c r="AP300" s="102">
        <f t="shared" si="78"/>
        <v>0.75769672052168402</v>
      </c>
      <c r="AQ300" s="102">
        <v>9.8207250141249494E-2</v>
      </c>
      <c r="AR300" s="102">
        <f t="shared" si="79"/>
        <v>0.90179274985875046</v>
      </c>
      <c r="AS300" s="102">
        <f t="shared" si="84"/>
        <v>0.15707064674655857</v>
      </c>
      <c r="AT300" s="107">
        <f t="shared" si="84"/>
        <v>0.84292935325344143</v>
      </c>
      <c r="AU300" s="103">
        <v>0.18770554389057301</v>
      </c>
      <c r="AV300" s="103">
        <f t="shared" si="85"/>
        <v>0.81229445610942697</v>
      </c>
      <c r="AW300" s="103">
        <v>0.24284818339905401</v>
      </c>
      <c r="AX300" s="103">
        <f t="shared" si="86"/>
        <v>0.75715181660094599</v>
      </c>
      <c r="AY300" s="103">
        <v>0.106891196437676</v>
      </c>
      <c r="AZ300" s="103">
        <f t="shared" si="89"/>
        <v>0.89310880356232403</v>
      </c>
      <c r="BA300" s="103">
        <f t="shared" si="87"/>
        <v>0.16321375114919101</v>
      </c>
      <c r="BB300" s="103">
        <f t="shared" si="87"/>
        <v>0.83678624885080899</v>
      </c>
      <c r="BC300" s="102">
        <v>0.17716989413377801</v>
      </c>
      <c r="BD300" s="102">
        <f t="shared" si="90"/>
        <v>0.82283010586622196</v>
      </c>
      <c r="BE300" s="102">
        <v>0.23839198768296599</v>
      </c>
      <c r="BF300" s="102">
        <f t="shared" si="90"/>
        <v>0.76160801231703401</v>
      </c>
      <c r="BG300" s="102">
        <v>0.106394867767703</v>
      </c>
      <c r="BH300" s="102">
        <f t="shared" si="80"/>
        <v>0.89360513223229698</v>
      </c>
      <c r="BI300" s="102">
        <v>0.15869446352169675</v>
      </c>
      <c r="BJ300" s="102">
        <v>0.84130553647830331</v>
      </c>
      <c r="BK300" s="103">
        <v>0.17313182446129899</v>
      </c>
      <c r="BL300" s="103">
        <f t="shared" si="81"/>
        <v>0.82686817553870107</v>
      </c>
      <c r="BM300" s="103">
        <v>0.23450993137911</v>
      </c>
      <c r="BN300" s="103">
        <f t="shared" si="82"/>
        <v>0.76549006862088997</v>
      </c>
      <c r="BO300" s="103">
        <v>0.102352967347361</v>
      </c>
      <c r="BP300" s="103">
        <f t="shared" si="83"/>
        <v>0.89764703265263901</v>
      </c>
      <c r="BQ300" s="103">
        <v>0.15469051477998405</v>
      </c>
      <c r="BR300" s="103">
        <f t="shared" si="88"/>
        <v>0.84530948522001603</v>
      </c>
      <c r="BS300" s="108">
        <v>0.76939771953387703</v>
      </c>
      <c r="BT300" s="102">
        <v>0.23060228046612299</v>
      </c>
      <c r="BU300" s="91"/>
      <c r="BV300" s="86">
        <v>280</v>
      </c>
      <c r="BW300" s="124">
        <v>0.94199999999999995</v>
      </c>
      <c r="BX300" s="124">
        <v>5.8000000000000003E-2</v>
      </c>
      <c r="BY300" s="124">
        <v>0.93700000000000006</v>
      </c>
      <c r="BZ300" s="124">
        <v>6.3E-2</v>
      </c>
      <c r="CA300" s="124">
        <v>0.93899999999999995</v>
      </c>
      <c r="CB300" s="124">
        <v>6.0999999999999999E-2</v>
      </c>
      <c r="CC300" s="123">
        <v>0.92200000000000004</v>
      </c>
      <c r="CD300" s="123">
        <v>7.8E-2</v>
      </c>
      <c r="CE300" s="123">
        <v>0.91</v>
      </c>
      <c r="CF300" s="123">
        <v>0.09</v>
      </c>
      <c r="CG300" s="123">
        <v>0.91600000000000004</v>
      </c>
      <c r="CH300" s="123">
        <v>8.4000000000000005E-2</v>
      </c>
      <c r="CI300" s="1"/>
      <c r="CJ300" s="1"/>
      <c r="CK300" s="1"/>
      <c r="CL300" s="1"/>
      <c r="CM300" s="1"/>
      <c r="CN300" s="1"/>
      <c r="CP300" s="39"/>
      <c r="CR300" s="39"/>
      <c r="CS300" s="92"/>
      <c r="CT300" s="92"/>
    </row>
    <row r="301" spans="38:98" x14ac:dyDescent="0.25">
      <c r="AL301" s="104">
        <v>281</v>
      </c>
      <c r="AM301" s="102">
        <v>0.181568537225657</v>
      </c>
      <c r="AN301" s="102">
        <f t="shared" si="77"/>
        <v>0.81843146277434298</v>
      </c>
      <c r="AO301" s="102">
        <v>0.24274613539420101</v>
      </c>
      <c r="AP301" s="102">
        <f t="shared" si="78"/>
        <v>0.75725386460579902</v>
      </c>
      <c r="AQ301" s="102">
        <v>9.8556860584333397E-2</v>
      </c>
      <c r="AR301" s="102">
        <f t="shared" si="79"/>
        <v>0.90144313941566656</v>
      </c>
      <c r="AS301" s="102">
        <f t="shared" si="84"/>
        <v>0.15745401354941327</v>
      </c>
      <c r="AT301" s="107">
        <f t="shared" si="84"/>
        <v>0.84254598645058676</v>
      </c>
      <c r="AU301" s="103">
        <v>0.18815083595198601</v>
      </c>
      <c r="AV301" s="103">
        <f t="shared" si="85"/>
        <v>0.81184916404801399</v>
      </c>
      <c r="AW301" s="103">
        <v>0.24331482713101801</v>
      </c>
      <c r="AX301" s="103">
        <f t="shared" si="86"/>
        <v>0.75668517286898196</v>
      </c>
      <c r="AY301" s="103">
        <v>0.107281447963552</v>
      </c>
      <c r="AZ301" s="103">
        <f t="shared" si="89"/>
        <v>0.89271855203644801</v>
      </c>
      <c r="BA301" s="103">
        <f t="shared" si="87"/>
        <v>0.16363863544848373</v>
      </c>
      <c r="BB301" s="103">
        <f t="shared" si="87"/>
        <v>0.83636136455151633</v>
      </c>
      <c r="BC301" s="102">
        <v>0.177564672383346</v>
      </c>
      <c r="BD301" s="102">
        <f t="shared" si="90"/>
        <v>0.82243532761665405</v>
      </c>
      <c r="BE301" s="102">
        <v>0.238828925482481</v>
      </c>
      <c r="BF301" s="102">
        <f t="shared" si="90"/>
        <v>0.76117107451751898</v>
      </c>
      <c r="BG301" s="102">
        <v>0.106789212888402</v>
      </c>
      <c r="BH301" s="102">
        <f t="shared" si="80"/>
        <v>0.89321078711159796</v>
      </c>
      <c r="BI301" s="102">
        <v>0.15909873922847281</v>
      </c>
      <c r="BJ301" s="102">
        <v>0.84090126077152716</v>
      </c>
      <c r="BK301" s="103">
        <v>0.17353064461763901</v>
      </c>
      <c r="BL301" s="103">
        <f t="shared" si="81"/>
        <v>0.82646935538236099</v>
      </c>
      <c r="BM301" s="103">
        <v>0.234943366096211</v>
      </c>
      <c r="BN301" s="103">
        <f t="shared" si="82"/>
        <v>0.76505663390378897</v>
      </c>
      <c r="BO301" s="103">
        <v>0.10273477648922499</v>
      </c>
      <c r="BP301" s="103">
        <f t="shared" si="83"/>
        <v>0.89726522351077498</v>
      </c>
      <c r="BQ301" s="103">
        <v>0.15508947121864011</v>
      </c>
      <c r="BR301" s="103">
        <f t="shared" si="88"/>
        <v>0.84491052878135986</v>
      </c>
      <c r="BS301" s="108">
        <v>0.77017142339433498</v>
      </c>
      <c r="BT301" s="102">
        <v>0.229828576605665</v>
      </c>
      <c r="BU301" s="91"/>
      <c r="BV301" s="86">
        <v>281</v>
      </c>
      <c r="BW301" s="124">
        <v>0.94199999999999995</v>
      </c>
      <c r="BX301" s="124">
        <v>5.8000000000000003E-2</v>
      </c>
      <c r="BY301" s="124">
        <v>0.93700000000000006</v>
      </c>
      <c r="BZ301" s="124">
        <v>6.3E-2</v>
      </c>
      <c r="CA301" s="124">
        <v>0.94</v>
      </c>
      <c r="CB301" s="124">
        <v>0.06</v>
      </c>
      <c r="CC301" s="123">
        <v>0.92200000000000004</v>
      </c>
      <c r="CD301" s="123">
        <v>7.8E-2</v>
      </c>
      <c r="CE301" s="123">
        <v>0.91</v>
      </c>
      <c r="CF301" s="123">
        <v>0.09</v>
      </c>
      <c r="CG301" s="123">
        <v>0.91600000000000004</v>
      </c>
      <c r="CH301" s="123">
        <v>8.4000000000000005E-2</v>
      </c>
      <c r="CI301" s="1"/>
      <c r="CJ301" s="1"/>
      <c r="CK301" s="1"/>
      <c r="CL301" s="1"/>
      <c r="CM301" s="1"/>
      <c r="CN301" s="1"/>
      <c r="CP301" s="39"/>
      <c r="CR301" s="39"/>
      <c r="CS301" s="92"/>
      <c r="CT301" s="92"/>
    </row>
    <row r="302" spans="38:98" x14ac:dyDescent="0.25">
      <c r="AL302" s="104">
        <v>282</v>
      </c>
      <c r="AM302" s="102">
        <v>0.18195758605006901</v>
      </c>
      <c r="AN302" s="102">
        <f t="shared" si="77"/>
        <v>0.81804241394993094</v>
      </c>
      <c r="AO302" s="102">
        <v>0.24318843739541701</v>
      </c>
      <c r="AP302" s="102">
        <f t="shared" si="78"/>
        <v>0.75681156260458304</v>
      </c>
      <c r="AQ302" s="102">
        <v>9.8906458188937105E-2</v>
      </c>
      <c r="AR302" s="102">
        <f t="shared" si="79"/>
        <v>0.90109354181106294</v>
      </c>
      <c r="AS302" s="102">
        <f t="shared" si="84"/>
        <v>0.15783716304337836</v>
      </c>
      <c r="AT302" s="107">
        <f t="shared" si="84"/>
        <v>0.84216283695662164</v>
      </c>
      <c r="AU302" s="103">
        <v>0.18859553696615899</v>
      </c>
      <c r="AV302" s="103">
        <f t="shared" si="85"/>
        <v>0.81140446303384106</v>
      </c>
      <c r="AW302" s="103">
        <v>0.2437804809653</v>
      </c>
      <c r="AX302" s="103">
        <f t="shared" si="86"/>
        <v>0.75621951903469997</v>
      </c>
      <c r="AY302" s="103">
        <v>0.107671708814518</v>
      </c>
      <c r="AZ302" s="103">
        <f t="shared" si="89"/>
        <v>0.89232829118548196</v>
      </c>
      <c r="BA302" s="103">
        <f t="shared" si="87"/>
        <v>0.16406311313620658</v>
      </c>
      <c r="BB302" s="103">
        <f t="shared" si="87"/>
        <v>0.83593688686379342</v>
      </c>
      <c r="BC302" s="102">
        <v>0.17795897732871199</v>
      </c>
      <c r="BD302" s="102">
        <f t="shared" si="90"/>
        <v>0.82204102267128798</v>
      </c>
      <c r="BE302" s="102">
        <v>0.23926520312455399</v>
      </c>
      <c r="BF302" s="102">
        <f t="shared" si="90"/>
        <v>0.76073479687544598</v>
      </c>
      <c r="BG302" s="102">
        <v>0.107183592506171</v>
      </c>
      <c r="BH302" s="102">
        <f t="shared" si="80"/>
        <v>0.89281640749382896</v>
      </c>
      <c r="BI302" s="102">
        <v>0.15950273224338679</v>
      </c>
      <c r="BJ302" s="102">
        <v>0.84049726775661315</v>
      </c>
      <c r="BK302" s="103">
        <v>0.173928970757424</v>
      </c>
      <c r="BL302" s="103">
        <f t="shared" si="81"/>
        <v>0.82607102924257603</v>
      </c>
      <c r="BM302" s="103">
        <v>0.23537580669580899</v>
      </c>
      <c r="BN302" s="103">
        <f t="shared" si="82"/>
        <v>0.76462419330419107</v>
      </c>
      <c r="BO302" s="103">
        <v>0.103116700608991</v>
      </c>
      <c r="BP302" s="103">
        <f t="shared" si="83"/>
        <v>0.89688329939100897</v>
      </c>
      <c r="BQ302" s="103">
        <v>0.15548809875497338</v>
      </c>
      <c r="BR302" s="103">
        <f t="shared" si="88"/>
        <v>0.84451190124502662</v>
      </c>
      <c r="BS302" s="108">
        <v>0.77094049782179697</v>
      </c>
      <c r="BT302" s="102">
        <v>0.22905950217820301</v>
      </c>
      <c r="BU302" s="91"/>
      <c r="BV302" s="86">
        <v>282</v>
      </c>
      <c r="BW302" s="124">
        <v>0.94199999999999995</v>
      </c>
      <c r="BX302" s="124">
        <v>5.8000000000000003E-2</v>
      </c>
      <c r="BY302" s="124">
        <v>0.93799999999999994</v>
      </c>
      <c r="BZ302" s="124">
        <v>6.2E-2</v>
      </c>
      <c r="CA302" s="124">
        <v>0.94</v>
      </c>
      <c r="CB302" s="124">
        <v>0.06</v>
      </c>
      <c r="CC302" s="123">
        <v>0.92200000000000004</v>
      </c>
      <c r="CD302" s="123">
        <v>7.8E-2</v>
      </c>
      <c r="CE302" s="123">
        <v>0.91100000000000003</v>
      </c>
      <c r="CF302" s="123">
        <v>8.8999999999999996E-2</v>
      </c>
      <c r="CG302" s="123">
        <v>0.91600000000000004</v>
      </c>
      <c r="CH302" s="123">
        <v>8.4000000000000005E-2</v>
      </c>
      <c r="CI302" s="1"/>
      <c r="CJ302" s="1"/>
      <c r="CK302" s="1"/>
      <c r="CL302" s="1"/>
      <c r="CM302" s="1"/>
      <c r="CN302" s="1"/>
      <c r="CP302" s="39"/>
      <c r="CR302" s="39"/>
      <c r="CS302" s="92"/>
      <c r="CT302" s="92"/>
    </row>
    <row r="303" spans="38:98" x14ac:dyDescent="0.25">
      <c r="AL303" s="104">
        <v>283</v>
      </c>
      <c r="AM303" s="102">
        <v>0.18234643922410501</v>
      </c>
      <c r="AN303" s="102">
        <f t="shared" si="77"/>
        <v>0.81765356077589502</v>
      </c>
      <c r="AO303" s="102">
        <v>0.243630137101254</v>
      </c>
      <c r="AP303" s="102">
        <f t="shared" si="78"/>
        <v>0.75636986289874597</v>
      </c>
      <c r="AQ303" s="102">
        <v>9.9256045569366097E-2</v>
      </c>
      <c r="AR303" s="102">
        <f t="shared" si="79"/>
        <v>0.90074395443063393</v>
      </c>
      <c r="AS303" s="102">
        <f t="shared" si="84"/>
        <v>0.1582201086546694</v>
      </c>
      <c r="AT303" s="107">
        <f t="shared" si="84"/>
        <v>0.84177989134533071</v>
      </c>
      <c r="AU303" s="103">
        <v>0.18903964773472101</v>
      </c>
      <c r="AV303" s="103">
        <f t="shared" si="85"/>
        <v>0.81096035226527896</v>
      </c>
      <c r="AW303" s="103">
        <v>0.24424515106200501</v>
      </c>
      <c r="AX303" s="103">
        <f t="shared" si="86"/>
        <v>0.75575484893799505</v>
      </c>
      <c r="AY303" s="103">
        <v>0.108061977642141</v>
      </c>
      <c r="AZ303" s="103">
        <f t="shared" si="89"/>
        <v>0.89193802235785902</v>
      </c>
      <c r="BA303" s="103">
        <f t="shared" si="87"/>
        <v>0.16448718525740952</v>
      </c>
      <c r="BB303" s="103">
        <f t="shared" si="87"/>
        <v>0.83551281474259054</v>
      </c>
      <c r="BC303" s="102">
        <v>0.17835283043362499</v>
      </c>
      <c r="BD303" s="102">
        <f t="shared" si="90"/>
        <v>0.82164716956637496</v>
      </c>
      <c r="BE303" s="102">
        <v>0.239700815947991</v>
      </c>
      <c r="BF303" s="102">
        <f t="shared" si="90"/>
        <v>0.76029918405200902</v>
      </c>
      <c r="BG303" s="102">
        <v>0.10757800736468</v>
      </c>
      <c r="BH303" s="102">
        <f t="shared" si="80"/>
        <v>0.89242199263531996</v>
      </c>
      <c r="BI303" s="102">
        <v>0.15990644849021449</v>
      </c>
      <c r="BJ303" s="102">
        <v>0.8400935515097856</v>
      </c>
      <c r="BK303" s="103">
        <v>0.17432679028026701</v>
      </c>
      <c r="BL303" s="103">
        <f t="shared" si="81"/>
        <v>0.82567320971973301</v>
      </c>
      <c r="BM303" s="103">
        <v>0.23580726217492401</v>
      </c>
      <c r="BN303" s="103">
        <f t="shared" si="82"/>
        <v>0.76419273782507602</v>
      </c>
      <c r="BO303" s="103">
        <v>0.103498730061057</v>
      </c>
      <c r="BP303" s="103">
        <f t="shared" si="83"/>
        <v>0.89650126993894297</v>
      </c>
      <c r="BQ303" s="103">
        <v>0.15588639111520153</v>
      </c>
      <c r="BR303" s="103">
        <f t="shared" si="88"/>
        <v>0.84411360888479847</v>
      </c>
      <c r="BS303" s="108">
        <v>0.77170494965444403</v>
      </c>
      <c r="BT303" s="102">
        <v>0.228295050345556</v>
      </c>
      <c r="BU303" s="91"/>
      <c r="BV303" s="86">
        <v>283</v>
      </c>
      <c r="BW303" s="124">
        <v>0.94199999999999995</v>
      </c>
      <c r="BX303" s="124">
        <v>5.8000000000000003E-2</v>
      </c>
      <c r="BY303" s="124">
        <v>0.93799999999999994</v>
      </c>
      <c r="BZ303" s="124">
        <v>6.2E-2</v>
      </c>
      <c r="CA303" s="124">
        <v>0.94</v>
      </c>
      <c r="CB303" s="124">
        <v>0.06</v>
      </c>
      <c r="CC303" s="123">
        <v>0.92300000000000004</v>
      </c>
      <c r="CD303" s="123">
        <v>7.6999999999999999E-2</v>
      </c>
      <c r="CE303" s="123">
        <v>0.91100000000000003</v>
      </c>
      <c r="CF303" s="123">
        <v>8.8999999999999996E-2</v>
      </c>
      <c r="CG303" s="123">
        <v>0.91700000000000004</v>
      </c>
      <c r="CH303" s="123">
        <v>8.3000000000000004E-2</v>
      </c>
      <c r="CI303" s="1"/>
      <c r="CJ303" s="1"/>
      <c r="CK303" s="1"/>
      <c r="CL303" s="1"/>
      <c r="CM303" s="1"/>
      <c r="CN303" s="1"/>
      <c r="CP303" s="39"/>
      <c r="CR303" s="39"/>
      <c r="CS303" s="92"/>
      <c r="CT303" s="92"/>
    </row>
    <row r="304" spans="38:98" x14ac:dyDescent="0.25">
      <c r="AL304" s="104">
        <v>284</v>
      </c>
      <c r="AM304" s="102">
        <v>0.182735172074209</v>
      </c>
      <c r="AN304" s="102">
        <f t="shared" si="77"/>
        <v>0.81726482792579103</v>
      </c>
      <c r="AO304" s="102">
        <v>0.24407118613100301</v>
      </c>
      <c r="AP304" s="102">
        <f t="shared" si="78"/>
        <v>0.75592881386899702</v>
      </c>
      <c r="AQ304" s="102">
        <v>9.9605625339925993E-2</v>
      </c>
      <c r="AR304" s="102">
        <f t="shared" si="79"/>
        <v>0.90039437466007399</v>
      </c>
      <c r="AS304" s="102">
        <f t="shared" si="84"/>
        <v>0.15860286380950145</v>
      </c>
      <c r="AT304" s="107">
        <f t="shared" si="84"/>
        <v>0.84139713619049861</v>
      </c>
      <c r="AU304" s="103">
        <v>0.18948316905930099</v>
      </c>
      <c r="AV304" s="103">
        <f t="shared" si="85"/>
        <v>0.81051683094069904</v>
      </c>
      <c r="AW304" s="103">
        <v>0.24470884358124201</v>
      </c>
      <c r="AX304" s="103">
        <f t="shared" si="86"/>
        <v>0.75529115641875799</v>
      </c>
      <c r="AY304" s="103">
        <v>0.108452253097992</v>
      </c>
      <c r="AZ304" s="103">
        <f t="shared" si="89"/>
        <v>0.891547746902008</v>
      </c>
      <c r="BA304" s="103">
        <f t="shared" si="87"/>
        <v>0.1649108528571453</v>
      </c>
      <c r="BB304" s="103">
        <f t="shared" si="87"/>
        <v>0.83508914714285476</v>
      </c>
      <c r="BC304" s="102">
        <v>0.17874625316183201</v>
      </c>
      <c r="BD304" s="102">
        <f t="shared" si="90"/>
        <v>0.82125374683816799</v>
      </c>
      <c r="BE304" s="102">
        <v>0.240135759291601</v>
      </c>
      <c r="BF304" s="102">
        <f t="shared" si="90"/>
        <v>0.75986424070839897</v>
      </c>
      <c r="BG304" s="102">
        <v>0.107972458207602</v>
      </c>
      <c r="BH304" s="102">
        <f t="shared" si="80"/>
        <v>0.89202754179239796</v>
      </c>
      <c r="BI304" s="102">
        <v>0.16030989389273309</v>
      </c>
      <c r="BJ304" s="102">
        <v>0.83969010610726691</v>
      </c>
      <c r="BK304" s="103">
        <v>0.17472409058577901</v>
      </c>
      <c r="BL304" s="103">
        <f t="shared" si="81"/>
        <v>0.82527590941422102</v>
      </c>
      <c r="BM304" s="103">
        <v>0.236237741530579</v>
      </c>
      <c r="BN304" s="103">
        <f t="shared" si="82"/>
        <v>0.76376225846942103</v>
      </c>
      <c r="BO304" s="103">
        <v>0.10388085519982</v>
      </c>
      <c r="BP304" s="103">
        <f t="shared" si="83"/>
        <v>0.89611914480017996</v>
      </c>
      <c r="BQ304" s="103">
        <v>0.15628434202554187</v>
      </c>
      <c r="BR304" s="103">
        <f t="shared" si="88"/>
        <v>0.84371565797445824</v>
      </c>
      <c r="BS304" s="108">
        <v>0.77246478573045696</v>
      </c>
      <c r="BT304" s="102">
        <v>0.22753521426954301</v>
      </c>
      <c r="BU304" s="91"/>
      <c r="BV304" s="86">
        <v>284</v>
      </c>
      <c r="BW304" s="124">
        <v>0.94299999999999995</v>
      </c>
      <c r="BX304" s="124">
        <v>5.7000000000000002E-2</v>
      </c>
      <c r="BY304" s="124">
        <v>0.93799999999999994</v>
      </c>
      <c r="BZ304" s="124">
        <v>6.2E-2</v>
      </c>
      <c r="CA304" s="124">
        <v>0.94</v>
      </c>
      <c r="CB304" s="124">
        <v>0.06</v>
      </c>
      <c r="CC304" s="123">
        <v>0.92300000000000004</v>
      </c>
      <c r="CD304" s="123">
        <v>7.6999999999999999E-2</v>
      </c>
      <c r="CE304" s="123">
        <v>0.91100000000000003</v>
      </c>
      <c r="CF304" s="123">
        <v>8.8999999999999996E-2</v>
      </c>
      <c r="CG304" s="123">
        <v>0.91700000000000004</v>
      </c>
      <c r="CH304" s="123">
        <v>8.3000000000000004E-2</v>
      </c>
      <c r="CI304" s="1"/>
      <c r="CJ304" s="1"/>
      <c r="CK304" s="1"/>
      <c r="CL304" s="1"/>
      <c r="CM304" s="1"/>
      <c r="CN304" s="1"/>
      <c r="CP304" s="39"/>
      <c r="CR304" s="39"/>
      <c r="CS304" s="92"/>
      <c r="CT304" s="92"/>
    </row>
    <row r="305" spans="38:98" x14ac:dyDescent="0.25">
      <c r="AL305" s="104">
        <v>285</v>
      </c>
      <c r="AM305" s="102">
        <v>0.18312385992682501</v>
      </c>
      <c r="AN305" s="102">
        <f t="shared" si="77"/>
        <v>0.81687614007317499</v>
      </c>
      <c r="AO305" s="102">
        <v>0.24451153610395501</v>
      </c>
      <c r="AP305" s="102">
        <f t="shared" si="78"/>
        <v>0.75548846389604496</v>
      </c>
      <c r="AQ305" s="102">
        <v>9.9955200114922302E-2</v>
      </c>
      <c r="AR305" s="102">
        <f t="shared" si="79"/>
        <v>0.90004479988507768</v>
      </c>
      <c r="AS305" s="102">
        <f t="shared" si="84"/>
        <v>0.15898544193408964</v>
      </c>
      <c r="AT305" s="107">
        <f t="shared" si="84"/>
        <v>0.8410145580659103</v>
      </c>
      <c r="AU305" s="103">
        <v>0.18992610174152699</v>
      </c>
      <c r="AV305" s="103">
        <f t="shared" si="85"/>
        <v>0.81007389825847298</v>
      </c>
      <c r="AW305" s="103">
        <v>0.24517156468311599</v>
      </c>
      <c r="AX305" s="103">
        <f t="shared" si="86"/>
        <v>0.75482843531688404</v>
      </c>
      <c r="AY305" s="103">
        <v>0.108842533833639</v>
      </c>
      <c r="AZ305" s="103">
        <f t="shared" si="89"/>
        <v>0.89115746616636105</v>
      </c>
      <c r="BA305" s="103">
        <f t="shared" si="87"/>
        <v>0.16533411698046399</v>
      </c>
      <c r="BB305" s="103">
        <f t="shared" si="87"/>
        <v>0.83466588301953615</v>
      </c>
      <c r="BC305" s="102">
        <v>0.17913926697708199</v>
      </c>
      <c r="BD305" s="102">
        <f t="shared" si="90"/>
        <v>0.82086073302291807</v>
      </c>
      <c r="BE305" s="102">
        <v>0.24057002849419101</v>
      </c>
      <c r="BF305" s="102">
        <f t="shared" si="90"/>
        <v>0.75942997150580904</v>
      </c>
      <c r="BG305" s="102">
        <v>0.10836694577860601</v>
      </c>
      <c r="BH305" s="102">
        <f t="shared" si="80"/>
        <v>0.89163305422139394</v>
      </c>
      <c r="BI305" s="102">
        <v>0.1607130743747181</v>
      </c>
      <c r="BJ305" s="102">
        <v>0.83928692562528195</v>
      </c>
      <c r="BK305" s="103">
        <v>0.175120859073571</v>
      </c>
      <c r="BL305" s="103">
        <f t="shared" si="81"/>
        <v>0.824879140926429</v>
      </c>
      <c r="BM305" s="103">
        <v>0.236667253759795</v>
      </c>
      <c r="BN305" s="103">
        <f t="shared" si="82"/>
        <v>0.76333274624020497</v>
      </c>
      <c r="BO305" s="103">
        <v>0.10426306637968</v>
      </c>
      <c r="BP305" s="103">
        <f t="shared" si="83"/>
        <v>0.89573693362032003</v>
      </c>
      <c r="BQ305" s="103">
        <v>0.15668194521221265</v>
      </c>
      <c r="BR305" s="103">
        <f t="shared" si="88"/>
        <v>0.84331805478778743</v>
      </c>
      <c r="BS305" s="108">
        <v>0.77322001288801601</v>
      </c>
      <c r="BT305" s="102">
        <v>0.22677998711198399</v>
      </c>
      <c r="BU305" s="91"/>
      <c r="BV305" s="86">
        <v>285</v>
      </c>
      <c r="BW305" s="124">
        <v>0.94299999999999995</v>
      </c>
      <c r="BX305" s="124">
        <v>5.7000000000000002E-2</v>
      </c>
      <c r="BY305" s="124">
        <v>0.93799999999999994</v>
      </c>
      <c r="BZ305" s="124">
        <v>6.2E-2</v>
      </c>
      <c r="CA305" s="124">
        <v>0.94</v>
      </c>
      <c r="CB305" s="124">
        <v>0.06</v>
      </c>
      <c r="CC305" s="123">
        <v>0.92300000000000004</v>
      </c>
      <c r="CD305" s="123">
        <v>7.6999999999999999E-2</v>
      </c>
      <c r="CE305" s="123">
        <v>0.91200000000000003</v>
      </c>
      <c r="CF305" s="123">
        <v>8.7999999999999995E-2</v>
      </c>
      <c r="CG305" s="123">
        <v>0.91700000000000004</v>
      </c>
      <c r="CH305" s="123">
        <v>8.3000000000000004E-2</v>
      </c>
      <c r="CI305" s="1"/>
      <c r="CJ305" s="1"/>
      <c r="CK305" s="1"/>
      <c r="CL305" s="1"/>
      <c r="CM305" s="1"/>
      <c r="CN305" s="1"/>
      <c r="CP305" s="39"/>
      <c r="CR305" s="39"/>
      <c r="CS305" s="92"/>
      <c r="CT305" s="92"/>
    </row>
    <row r="306" spans="38:98" x14ac:dyDescent="0.25">
      <c r="AL306" s="104">
        <v>286</v>
      </c>
      <c r="AM306" s="102">
        <v>0.18351257810839999</v>
      </c>
      <c r="AN306" s="102">
        <f t="shared" si="77"/>
        <v>0.81648742189160006</v>
      </c>
      <c r="AO306" s="102">
        <v>0.24495113863939899</v>
      </c>
      <c r="AP306" s="102">
        <f t="shared" si="78"/>
        <v>0.75504886136060101</v>
      </c>
      <c r="AQ306" s="102">
        <v>0.100304772508661</v>
      </c>
      <c r="AR306" s="102">
        <f t="shared" si="79"/>
        <v>0.89969522749133901</v>
      </c>
      <c r="AS306" s="102">
        <f t="shared" si="84"/>
        <v>0.15936785645464982</v>
      </c>
      <c r="AT306" s="107">
        <f t="shared" si="84"/>
        <v>0.84063214354535032</v>
      </c>
      <c r="AU306" s="103">
        <v>0.19036844658302801</v>
      </c>
      <c r="AV306" s="103">
        <f t="shared" si="85"/>
        <v>0.80963155341697202</v>
      </c>
      <c r="AW306" s="103">
        <v>0.24563332052773301</v>
      </c>
      <c r="AX306" s="103">
        <f t="shared" si="86"/>
        <v>0.75436667947226699</v>
      </c>
      <c r="AY306" s="103">
        <v>0.10923281850065</v>
      </c>
      <c r="AZ306" s="103">
        <f t="shared" si="89"/>
        <v>0.89076718149934997</v>
      </c>
      <c r="BA306" s="103">
        <f t="shared" si="87"/>
        <v>0.16575697867241629</v>
      </c>
      <c r="BB306" s="103">
        <f t="shared" si="87"/>
        <v>0.83424302132758377</v>
      </c>
      <c r="BC306" s="102">
        <v>0.179531893343124</v>
      </c>
      <c r="BD306" s="102">
        <f t="shared" si="90"/>
        <v>0.82046810665687597</v>
      </c>
      <c r="BE306" s="102">
        <v>0.24100361889457</v>
      </c>
      <c r="BF306" s="102">
        <f t="shared" si="90"/>
        <v>0.75899638110543</v>
      </c>
      <c r="BG306" s="102">
        <v>0.108761470821364</v>
      </c>
      <c r="BH306" s="102">
        <f t="shared" si="80"/>
        <v>0.891238529178636</v>
      </c>
      <c r="BI306" s="102">
        <v>0.16111599585994699</v>
      </c>
      <c r="BJ306" s="102">
        <v>0.83888400414005304</v>
      </c>
      <c r="BK306" s="103">
        <v>0.17551708314325601</v>
      </c>
      <c r="BL306" s="103">
        <f t="shared" si="81"/>
        <v>0.82448291685674402</v>
      </c>
      <c r="BM306" s="103">
        <v>0.237095807859594</v>
      </c>
      <c r="BN306" s="103">
        <f t="shared" si="82"/>
        <v>0.76290419214040606</v>
      </c>
      <c r="BO306" s="103">
        <v>0.10464535395503501</v>
      </c>
      <c r="BP306" s="103">
        <f t="shared" si="83"/>
        <v>0.89535464604496495</v>
      </c>
      <c r="BQ306" s="103">
        <v>0.15707919440143209</v>
      </c>
      <c r="BR306" s="103">
        <f t="shared" si="88"/>
        <v>0.84292080559856797</v>
      </c>
      <c r="BS306" s="108">
        <v>0.77397063796530297</v>
      </c>
      <c r="BT306" s="102">
        <v>0.22602936203469701</v>
      </c>
      <c r="BU306" s="91"/>
      <c r="BV306" s="86">
        <v>286</v>
      </c>
      <c r="BW306" s="124">
        <v>0.94299999999999995</v>
      </c>
      <c r="BX306" s="124">
        <v>5.7000000000000002E-2</v>
      </c>
      <c r="BY306" s="124">
        <v>0.93899999999999995</v>
      </c>
      <c r="BZ306" s="124">
        <v>6.0999999999999999E-2</v>
      </c>
      <c r="CA306" s="124">
        <v>0.94099999999999995</v>
      </c>
      <c r="CB306" s="124">
        <v>5.8999999999999997E-2</v>
      </c>
      <c r="CC306" s="123">
        <v>0.92400000000000004</v>
      </c>
      <c r="CD306" s="123">
        <v>7.5999999999999998E-2</v>
      </c>
      <c r="CE306" s="123">
        <v>0.91200000000000003</v>
      </c>
      <c r="CF306" s="123">
        <v>8.7999999999999995E-2</v>
      </c>
      <c r="CG306" s="123">
        <v>0.91700000000000004</v>
      </c>
      <c r="CH306" s="123">
        <v>8.2000000000000003E-2</v>
      </c>
      <c r="CI306" s="1"/>
      <c r="CJ306" s="1"/>
      <c r="CK306" s="1"/>
      <c r="CL306" s="1"/>
      <c r="CM306" s="1"/>
      <c r="CN306" s="1"/>
      <c r="CP306" s="39"/>
      <c r="CR306" s="39"/>
      <c r="CS306" s="92"/>
      <c r="CT306" s="92"/>
    </row>
    <row r="307" spans="38:98" x14ac:dyDescent="0.25">
      <c r="AL307" s="104">
        <v>287</v>
      </c>
      <c r="AM307" s="102">
        <v>0.18390140194537599</v>
      </c>
      <c r="AN307" s="102">
        <f t="shared" si="77"/>
        <v>0.81609859805462404</v>
      </c>
      <c r="AO307" s="102">
        <v>0.245389945356626</v>
      </c>
      <c r="AP307" s="102">
        <f t="shared" si="78"/>
        <v>0.75461005464337405</v>
      </c>
      <c r="AQ307" s="102">
        <v>0.10065434513544599</v>
      </c>
      <c r="AR307" s="102">
        <f t="shared" si="79"/>
        <v>0.89934565486455398</v>
      </c>
      <c r="AS307" s="102">
        <f t="shared" si="84"/>
        <v>0.1597501207973957</v>
      </c>
      <c r="AT307" s="107">
        <f t="shared" si="84"/>
        <v>0.8402498792026043</v>
      </c>
      <c r="AU307" s="103">
        <v>0.190810204385433</v>
      </c>
      <c r="AV307" s="103">
        <f t="shared" si="85"/>
        <v>0.80918979561456705</v>
      </c>
      <c r="AW307" s="103">
        <v>0.246094117275199</v>
      </c>
      <c r="AX307" s="103">
        <f t="shared" si="86"/>
        <v>0.75390588272480097</v>
      </c>
      <c r="AY307" s="103">
        <v>0.109623105750597</v>
      </c>
      <c r="AZ307" s="103">
        <f t="shared" si="89"/>
        <v>0.89037689424940303</v>
      </c>
      <c r="BA307" s="103">
        <f t="shared" si="87"/>
        <v>0.16617943897805462</v>
      </c>
      <c r="BB307" s="103">
        <f t="shared" si="87"/>
        <v>0.83382056102194535</v>
      </c>
      <c r="BC307" s="102">
        <v>0.17992415372370599</v>
      </c>
      <c r="BD307" s="102">
        <f t="shared" si="90"/>
        <v>0.82007584627629404</v>
      </c>
      <c r="BE307" s="102">
        <v>0.24143652583154501</v>
      </c>
      <c r="BF307" s="102">
        <f t="shared" si="90"/>
        <v>0.75856347416845504</v>
      </c>
      <c r="BG307" s="102">
        <v>0.10915603407954701</v>
      </c>
      <c r="BH307" s="102">
        <f t="shared" si="80"/>
        <v>0.89084396592045301</v>
      </c>
      <c r="BI307" s="102">
        <v>0.16151866427219583</v>
      </c>
      <c r="BJ307" s="102">
        <v>0.83848133572780426</v>
      </c>
      <c r="BK307" s="103">
        <v>0.175912750194444</v>
      </c>
      <c r="BL307" s="103">
        <f t="shared" si="81"/>
        <v>0.82408724980555603</v>
      </c>
      <c r="BM307" s="103">
        <v>0.23752341282699599</v>
      </c>
      <c r="BN307" s="103">
        <f t="shared" si="82"/>
        <v>0.76247658717300404</v>
      </c>
      <c r="BO307" s="103">
        <v>0.105027708280283</v>
      </c>
      <c r="BP307" s="103">
        <f t="shared" si="83"/>
        <v>0.89497229171971704</v>
      </c>
      <c r="BQ307" s="103">
        <v>0.1574760833194169</v>
      </c>
      <c r="BR307" s="103">
        <f t="shared" si="88"/>
        <v>0.84252391668058313</v>
      </c>
      <c r="BS307" s="108">
        <v>0.77471666780049897</v>
      </c>
      <c r="BT307" s="102">
        <v>0.225283332199501</v>
      </c>
      <c r="BU307" s="91"/>
      <c r="BV307" s="86">
        <v>287</v>
      </c>
      <c r="BW307" s="124">
        <v>0.94299999999999995</v>
      </c>
      <c r="BX307" s="124">
        <v>5.7000000000000002E-2</v>
      </c>
      <c r="BY307" s="124">
        <v>0.93899999999999995</v>
      </c>
      <c r="BZ307" s="124">
        <v>6.0999999999999999E-2</v>
      </c>
      <c r="CA307" s="124">
        <v>0.94099999999999995</v>
      </c>
      <c r="CB307" s="124">
        <v>5.8999999999999997E-2</v>
      </c>
      <c r="CC307" s="123">
        <v>0.92400000000000004</v>
      </c>
      <c r="CD307" s="123">
        <v>7.5999999999999998E-2</v>
      </c>
      <c r="CE307" s="123">
        <v>0.91200000000000003</v>
      </c>
      <c r="CF307" s="123">
        <v>8.7999999999999995E-2</v>
      </c>
      <c r="CG307" s="123">
        <v>0.91800000000000004</v>
      </c>
      <c r="CH307" s="123">
        <v>8.2000000000000003E-2</v>
      </c>
      <c r="CI307" s="1"/>
      <c r="CJ307" s="1"/>
      <c r="CK307" s="1"/>
      <c r="CL307" s="1"/>
      <c r="CM307" s="1"/>
      <c r="CN307" s="1"/>
      <c r="CP307" s="39"/>
      <c r="CR307" s="39"/>
      <c r="CS307" s="92"/>
      <c r="CT307" s="92"/>
    </row>
    <row r="308" spans="38:98" x14ac:dyDescent="0.25">
      <c r="AL308" s="104">
        <v>288</v>
      </c>
      <c r="AM308" s="102">
        <v>0.1842904067642</v>
      </c>
      <c r="AN308" s="102">
        <f t="shared" si="77"/>
        <v>0.81570959323580006</v>
      </c>
      <c r="AO308" s="102">
        <v>0.245827907874926</v>
      </c>
      <c r="AP308" s="102">
        <f t="shared" si="78"/>
        <v>0.75417209212507397</v>
      </c>
      <c r="AQ308" s="102">
        <v>0.101003920609585</v>
      </c>
      <c r="AR308" s="102">
        <f t="shared" si="79"/>
        <v>0.89899607939041504</v>
      </c>
      <c r="AS308" s="102">
        <f t="shared" si="84"/>
        <v>0.16013224838854409</v>
      </c>
      <c r="AT308" s="107">
        <f t="shared" si="84"/>
        <v>0.83986775161145599</v>
      </c>
      <c r="AU308" s="103">
        <v>0.19125137595037101</v>
      </c>
      <c r="AV308" s="103">
        <f t="shared" si="85"/>
        <v>0.80874862404962899</v>
      </c>
      <c r="AW308" s="103">
        <v>0.246553961085622</v>
      </c>
      <c r="AX308" s="103">
        <f t="shared" si="86"/>
        <v>0.753446038914378</v>
      </c>
      <c r="AY308" s="103">
        <v>0.110013394235046</v>
      </c>
      <c r="AZ308" s="103">
        <f t="shared" si="89"/>
        <v>0.88998660576495403</v>
      </c>
      <c r="BA308" s="103">
        <f t="shared" si="87"/>
        <v>0.16660149894242923</v>
      </c>
      <c r="BB308" s="103">
        <f t="shared" si="87"/>
        <v>0.83339850105757085</v>
      </c>
      <c r="BC308" s="102">
        <v>0.18031606958257701</v>
      </c>
      <c r="BD308" s="102">
        <f t="shared" si="90"/>
        <v>0.81968393041742305</v>
      </c>
      <c r="BE308" s="102">
        <v>0.24186874464392299</v>
      </c>
      <c r="BF308" s="102">
        <f t="shared" si="90"/>
        <v>0.75813125535607706</v>
      </c>
      <c r="BG308" s="102">
        <v>0.109550636296826</v>
      </c>
      <c r="BH308" s="102">
        <f t="shared" si="80"/>
        <v>0.89044936370317396</v>
      </c>
      <c r="BI308" s="102">
        <v>0.16192108553524112</v>
      </c>
      <c r="BJ308" s="102">
        <v>0.83807891446475891</v>
      </c>
      <c r="BK308" s="103">
        <v>0.176307847626748</v>
      </c>
      <c r="BL308" s="103">
        <f t="shared" si="81"/>
        <v>0.823692152373252</v>
      </c>
      <c r="BM308" s="103">
        <v>0.23795007765902401</v>
      </c>
      <c r="BN308" s="103">
        <f t="shared" si="82"/>
        <v>0.76204992234097602</v>
      </c>
      <c r="BO308" s="103">
        <v>0.105410119709822</v>
      </c>
      <c r="BP308" s="103">
        <f t="shared" si="83"/>
        <v>0.89458988029017794</v>
      </c>
      <c r="BQ308" s="103">
        <v>0.15787260569238554</v>
      </c>
      <c r="BR308" s="103">
        <f t="shared" si="88"/>
        <v>0.84212739430761452</v>
      </c>
      <c r="BS308" s="108">
        <v>0.77545810923178404</v>
      </c>
      <c r="BT308" s="102">
        <v>0.22454189076821601</v>
      </c>
      <c r="BU308" s="91"/>
      <c r="BV308" s="86">
        <v>288</v>
      </c>
      <c r="BW308" s="124">
        <v>0.94299999999999995</v>
      </c>
      <c r="BX308" s="124">
        <v>5.7000000000000002E-2</v>
      </c>
      <c r="BY308" s="124">
        <v>0.93899999999999995</v>
      </c>
      <c r="BZ308" s="124">
        <v>6.0999999999999999E-2</v>
      </c>
      <c r="CA308" s="124">
        <v>0.94099999999999995</v>
      </c>
      <c r="CB308" s="124">
        <v>5.8999999999999997E-2</v>
      </c>
      <c r="CC308" s="123">
        <v>0.92400000000000004</v>
      </c>
      <c r="CD308" s="123">
        <v>7.5999999999999998E-2</v>
      </c>
      <c r="CE308" s="123">
        <v>0.91200000000000003</v>
      </c>
      <c r="CF308" s="123">
        <v>8.7999999999999995E-2</v>
      </c>
      <c r="CG308" s="123">
        <v>0.91800000000000004</v>
      </c>
      <c r="CH308" s="123">
        <v>8.2000000000000003E-2</v>
      </c>
      <c r="CI308" s="1"/>
      <c r="CJ308" s="1"/>
      <c r="CK308" s="1"/>
      <c r="CL308" s="1"/>
      <c r="CM308" s="1"/>
      <c r="CN308" s="1"/>
      <c r="CP308" s="39"/>
      <c r="CR308" s="39"/>
      <c r="CS308" s="92"/>
      <c r="CT308" s="92"/>
    </row>
    <row r="309" spans="38:98" x14ac:dyDescent="0.25">
      <c r="AL309" s="104">
        <v>289</v>
      </c>
      <c r="AM309" s="102">
        <v>0.18467966789131501</v>
      </c>
      <c r="AN309" s="102">
        <f t="shared" si="77"/>
        <v>0.81532033210868504</v>
      </c>
      <c r="AO309" s="102">
        <v>0.246264977813591</v>
      </c>
      <c r="AP309" s="102">
        <f t="shared" si="78"/>
        <v>0.75373502218640898</v>
      </c>
      <c r="AQ309" s="102">
        <v>0.101353501545382</v>
      </c>
      <c r="AR309" s="102">
        <f t="shared" si="79"/>
        <v>0.89864649845461797</v>
      </c>
      <c r="AS309" s="102">
        <f t="shared" si="84"/>
        <v>0.16051425265430933</v>
      </c>
      <c r="AT309" s="107">
        <f t="shared" si="84"/>
        <v>0.8394857473456907</v>
      </c>
      <c r="AU309" s="103">
        <v>0.19169196207946901</v>
      </c>
      <c r="AV309" s="103">
        <f t="shared" si="85"/>
        <v>0.80830803792053096</v>
      </c>
      <c r="AW309" s="103">
        <v>0.247012858119108</v>
      </c>
      <c r="AX309" s="103">
        <f t="shared" si="86"/>
        <v>0.752987141880892</v>
      </c>
      <c r="AY309" s="103">
        <v>0.110403682605568</v>
      </c>
      <c r="AZ309" s="103">
        <f t="shared" si="89"/>
        <v>0.88959631739443201</v>
      </c>
      <c r="BA309" s="103">
        <f t="shared" si="87"/>
        <v>0.1670231596105915</v>
      </c>
      <c r="BB309" s="103">
        <f t="shared" si="87"/>
        <v>0.83297684038940845</v>
      </c>
      <c r="BC309" s="102">
        <v>0.18070766238348501</v>
      </c>
      <c r="BD309" s="102">
        <f t="shared" si="90"/>
        <v>0.81929233761651499</v>
      </c>
      <c r="BE309" s="102">
        <v>0.24230027067051299</v>
      </c>
      <c r="BF309" s="102">
        <f t="shared" si="90"/>
        <v>0.75769972932948704</v>
      </c>
      <c r="BG309" s="102">
        <v>0.109945278216872</v>
      </c>
      <c r="BH309" s="102">
        <f t="shared" si="80"/>
        <v>0.89005472178312806</v>
      </c>
      <c r="BI309" s="102">
        <v>0.16232326557285948</v>
      </c>
      <c r="BJ309" s="102">
        <v>0.83767673442714052</v>
      </c>
      <c r="BK309" s="103">
        <v>0.176702362839778</v>
      </c>
      <c r="BL309" s="103">
        <f t="shared" si="81"/>
        <v>0.82329763716022197</v>
      </c>
      <c r="BM309" s="103">
        <v>0.238375811352699</v>
      </c>
      <c r="BN309" s="103">
        <f t="shared" si="82"/>
        <v>0.76162418864730097</v>
      </c>
      <c r="BO309" s="103">
        <v>0.105792578598051</v>
      </c>
      <c r="BP309" s="103">
        <f t="shared" si="83"/>
        <v>0.89420742140194898</v>
      </c>
      <c r="BQ309" s="103">
        <v>0.15826875524655543</v>
      </c>
      <c r="BR309" s="103">
        <f t="shared" si="88"/>
        <v>0.84173124475344463</v>
      </c>
      <c r="BS309" s="108">
        <v>0.77619496909733898</v>
      </c>
      <c r="BT309" s="102">
        <v>0.22380503090266099</v>
      </c>
      <c r="BU309" s="91"/>
      <c r="BV309" s="86">
        <v>289</v>
      </c>
      <c r="BW309" s="124">
        <v>0.94299999999999995</v>
      </c>
      <c r="BX309" s="124">
        <v>5.7000000000000002E-2</v>
      </c>
      <c r="BY309" s="124">
        <v>0.93899999999999995</v>
      </c>
      <c r="BZ309" s="124">
        <v>6.0999999999999999E-2</v>
      </c>
      <c r="CA309" s="124">
        <v>0.94099999999999995</v>
      </c>
      <c r="CB309" s="124">
        <v>5.8999999999999997E-2</v>
      </c>
      <c r="CC309" s="123">
        <v>0.92400000000000004</v>
      </c>
      <c r="CD309" s="123">
        <v>7.5999999999999998E-2</v>
      </c>
      <c r="CE309" s="123">
        <v>0.91300000000000003</v>
      </c>
      <c r="CF309" s="123">
        <v>8.6999999999999994E-2</v>
      </c>
      <c r="CG309" s="123">
        <v>0.91800000000000004</v>
      </c>
      <c r="CH309" s="123">
        <v>8.2000000000000003E-2</v>
      </c>
      <c r="CI309" s="1"/>
      <c r="CJ309" s="1"/>
      <c r="CK309" s="1"/>
      <c r="CL309" s="1"/>
      <c r="CM309" s="1"/>
      <c r="CN309" s="1"/>
      <c r="CP309" s="39"/>
      <c r="CR309" s="39"/>
      <c r="CS309" s="92"/>
      <c r="CT309" s="92"/>
    </row>
    <row r="310" spans="38:98" x14ac:dyDescent="0.25">
      <c r="AL310" s="104">
        <v>290</v>
      </c>
      <c r="AM310" s="102">
        <v>0.18506926065316601</v>
      </c>
      <c r="AN310" s="102">
        <f t="shared" si="77"/>
        <v>0.81493073934683402</v>
      </c>
      <c r="AO310" s="102">
        <v>0.24670110679191001</v>
      </c>
      <c r="AP310" s="102">
        <f t="shared" si="78"/>
        <v>0.75329889320808996</v>
      </c>
      <c r="AQ310" s="102">
        <v>0.10170309055714399</v>
      </c>
      <c r="AR310" s="102">
        <f t="shared" si="79"/>
        <v>0.89829690944285601</v>
      </c>
      <c r="AS310" s="102">
        <f t="shared" si="84"/>
        <v>0.16089614702090702</v>
      </c>
      <c r="AT310" s="107">
        <f t="shared" si="84"/>
        <v>0.83910385297909307</v>
      </c>
      <c r="AU310" s="103">
        <v>0.19213196357435799</v>
      </c>
      <c r="AV310" s="103">
        <f t="shared" si="85"/>
        <v>0.80786803642564198</v>
      </c>
      <c r="AW310" s="103">
        <v>0.247470814535762</v>
      </c>
      <c r="AX310" s="103">
        <f t="shared" si="86"/>
        <v>0.75252918546423797</v>
      </c>
      <c r="AY310" s="103">
        <v>0.11079396951373099</v>
      </c>
      <c r="AZ310" s="103">
        <f t="shared" si="89"/>
        <v>0.88920603048626901</v>
      </c>
      <c r="BA310" s="103">
        <f t="shared" si="87"/>
        <v>0.16744442202759249</v>
      </c>
      <c r="BB310" s="103">
        <f t="shared" si="87"/>
        <v>0.83255557797240753</v>
      </c>
      <c r="BC310" s="102">
        <v>0.181098953590179</v>
      </c>
      <c r="BD310" s="102">
        <f t="shared" si="90"/>
        <v>0.81890104640982098</v>
      </c>
      <c r="BE310" s="102">
        <v>0.24273109925012301</v>
      </c>
      <c r="BF310" s="102">
        <f t="shared" si="90"/>
        <v>0.75726890074987696</v>
      </c>
      <c r="BG310" s="102">
        <v>0.110339960583356</v>
      </c>
      <c r="BH310" s="102">
        <f t="shared" si="80"/>
        <v>0.88966003941664396</v>
      </c>
      <c r="BI310" s="102">
        <v>0.16272521030882753</v>
      </c>
      <c r="BJ310" s="102">
        <v>0.83727478969117242</v>
      </c>
      <c r="BK310" s="103">
        <v>0.17709628323314699</v>
      </c>
      <c r="BL310" s="103">
        <f t="shared" si="81"/>
        <v>0.82290371676685303</v>
      </c>
      <c r="BM310" s="103">
        <v>0.238800622905043</v>
      </c>
      <c r="BN310" s="103">
        <f t="shared" si="82"/>
        <v>0.761199377094957</v>
      </c>
      <c r="BO310" s="103">
        <v>0.106175075299368</v>
      </c>
      <c r="BP310" s="103">
        <f t="shared" si="83"/>
        <v>0.89382492470063202</v>
      </c>
      <c r="BQ310" s="103">
        <v>0.15866452570814474</v>
      </c>
      <c r="BR310" s="103">
        <f t="shared" si="88"/>
        <v>0.84133547429185529</v>
      </c>
      <c r="BS310" s="108">
        <v>0.77692725423534503</v>
      </c>
      <c r="BT310" s="102">
        <v>0.22307274576465499</v>
      </c>
      <c r="BU310" s="91"/>
      <c r="BV310" s="86">
        <v>290</v>
      </c>
      <c r="BW310" s="124">
        <v>0.94299999999999995</v>
      </c>
      <c r="BX310" s="124">
        <v>5.7000000000000002E-2</v>
      </c>
      <c r="BY310" s="124">
        <v>0.93899999999999995</v>
      </c>
      <c r="BZ310" s="124">
        <v>6.0999999999999999E-2</v>
      </c>
      <c r="CA310" s="124">
        <v>0.94099999999999995</v>
      </c>
      <c r="CB310" s="124">
        <v>5.8999999999999997E-2</v>
      </c>
      <c r="CC310" s="123">
        <v>0.92500000000000004</v>
      </c>
      <c r="CD310" s="123">
        <v>7.4999999999999997E-2</v>
      </c>
      <c r="CE310" s="123">
        <v>0.91300000000000003</v>
      </c>
      <c r="CF310" s="123">
        <v>8.6999999999999994E-2</v>
      </c>
      <c r="CG310" s="123">
        <v>0.91900000000000004</v>
      </c>
      <c r="CH310" s="123">
        <v>8.1000000000000003E-2</v>
      </c>
      <c r="CI310" s="1"/>
      <c r="CJ310" s="1"/>
      <c r="CK310" s="1"/>
      <c r="CL310" s="1"/>
      <c r="CM310" s="1"/>
      <c r="CN310" s="1"/>
      <c r="CP310" s="39"/>
      <c r="CR310" s="39"/>
      <c r="CS310" s="92"/>
      <c r="CT310" s="92"/>
    </row>
    <row r="311" spans="38:98" x14ac:dyDescent="0.25">
      <c r="AL311" s="104">
        <v>291</v>
      </c>
      <c r="AM311" s="102">
        <v>0.185459260376198</v>
      </c>
      <c r="AN311" s="102">
        <f t="shared" si="77"/>
        <v>0.81454073962380202</v>
      </c>
      <c r="AO311" s="102">
        <v>0.247136246429175</v>
      </c>
      <c r="AP311" s="102">
        <f t="shared" si="78"/>
        <v>0.75286375357082502</v>
      </c>
      <c r="AQ311" s="102">
        <v>0.102052690259175</v>
      </c>
      <c r="AR311" s="102">
        <f t="shared" si="79"/>
        <v>0.89794730974082504</v>
      </c>
      <c r="AS311" s="102">
        <f t="shared" si="84"/>
        <v>0.16127794491455213</v>
      </c>
      <c r="AT311" s="107">
        <f t="shared" si="84"/>
        <v>0.83872205508544795</v>
      </c>
      <c r="AU311" s="103">
        <v>0.19257138123666501</v>
      </c>
      <c r="AV311" s="103">
        <f t="shared" si="85"/>
        <v>0.80742861876333505</v>
      </c>
      <c r="AW311" s="103">
        <v>0.247927836495692</v>
      </c>
      <c r="AX311" s="103">
        <f t="shared" si="86"/>
        <v>0.75207216350430794</v>
      </c>
      <c r="AY311" s="103">
        <v>0.111184253611104</v>
      </c>
      <c r="AZ311" s="103">
        <f t="shared" si="89"/>
        <v>0.88881574638889604</v>
      </c>
      <c r="BA311" s="103">
        <f t="shared" si="87"/>
        <v>0.16786528723848315</v>
      </c>
      <c r="BB311" s="103">
        <f t="shared" si="87"/>
        <v>0.83213471276151685</v>
      </c>
      <c r="BC311" s="102">
        <v>0.18148996466640699</v>
      </c>
      <c r="BD311" s="102">
        <f t="shared" si="90"/>
        <v>0.81851003533359301</v>
      </c>
      <c r="BE311" s="102">
        <v>0.24316122572155999</v>
      </c>
      <c r="BF311" s="102">
        <f t="shared" si="90"/>
        <v>0.75683877427844004</v>
      </c>
      <c r="BG311" s="102">
        <v>0.110734684139949</v>
      </c>
      <c r="BH311" s="102">
        <f t="shared" si="80"/>
        <v>0.88926531586005098</v>
      </c>
      <c r="BI311" s="102">
        <v>0.1631269256669215</v>
      </c>
      <c r="BJ311" s="102">
        <v>0.83687307433307856</v>
      </c>
      <c r="BK311" s="103">
        <v>0.17748959620646601</v>
      </c>
      <c r="BL311" s="103">
        <f t="shared" si="81"/>
        <v>0.82251040379353402</v>
      </c>
      <c r="BM311" s="103">
        <v>0.239224521313077</v>
      </c>
      <c r="BN311" s="103">
        <f t="shared" si="82"/>
        <v>0.76077547868692297</v>
      </c>
      <c r="BO311" s="103">
        <v>0.10655760016816999</v>
      </c>
      <c r="BP311" s="103">
        <f t="shared" si="83"/>
        <v>0.89344239983183005</v>
      </c>
      <c r="BQ311" s="103">
        <v>0.15905991080337037</v>
      </c>
      <c r="BR311" s="103">
        <f t="shared" si="88"/>
        <v>0.84094008919662966</v>
      </c>
      <c r="BS311" s="108">
        <v>0.77765497148398299</v>
      </c>
      <c r="BT311" s="102">
        <v>0.22234502851601701</v>
      </c>
      <c r="BU311" s="91"/>
      <c r="BV311" s="86">
        <v>291</v>
      </c>
      <c r="BW311" s="124">
        <v>0.94399999999999995</v>
      </c>
      <c r="BX311" s="124">
        <v>5.6000000000000001E-2</v>
      </c>
      <c r="BY311" s="124">
        <v>0.94</v>
      </c>
      <c r="BZ311" s="124">
        <v>0.06</v>
      </c>
      <c r="CA311" s="124">
        <v>0.94199999999999995</v>
      </c>
      <c r="CB311" s="124">
        <v>5.8000000000000003E-2</v>
      </c>
      <c r="CC311" s="123">
        <v>0.92500000000000004</v>
      </c>
      <c r="CD311" s="123">
        <v>7.4999999999999997E-2</v>
      </c>
      <c r="CE311" s="123">
        <v>0.91300000000000003</v>
      </c>
      <c r="CF311" s="123">
        <v>8.6999999999999994E-2</v>
      </c>
      <c r="CG311" s="123">
        <v>0.91900000000000004</v>
      </c>
      <c r="CH311" s="123">
        <v>8.1000000000000003E-2</v>
      </c>
      <c r="CI311" s="1"/>
      <c r="CJ311" s="1"/>
      <c r="CK311" s="1"/>
      <c r="CL311" s="1"/>
      <c r="CM311" s="1"/>
      <c r="CN311" s="1"/>
      <c r="CP311" s="39"/>
      <c r="CR311" s="39"/>
      <c r="CS311" s="92"/>
      <c r="CT311" s="92"/>
    </row>
    <row r="312" spans="38:98" x14ac:dyDescent="0.25">
      <c r="AL312" s="104">
        <v>292</v>
      </c>
      <c r="AM312" s="102">
        <v>0.185849742386856</v>
      </c>
      <c r="AN312" s="102">
        <f t="shared" si="77"/>
        <v>0.81415025761314397</v>
      </c>
      <c r="AO312" s="102">
        <v>0.24757034834467401</v>
      </c>
      <c r="AP312" s="102">
        <f t="shared" si="78"/>
        <v>0.75242965165532594</v>
      </c>
      <c r="AQ312" s="102">
        <v>0.10240230326578099</v>
      </c>
      <c r="AR312" s="102">
        <f t="shared" si="79"/>
        <v>0.89759769673421896</v>
      </c>
      <c r="AS312" s="102">
        <f t="shared" si="84"/>
        <v>0.16165965976145966</v>
      </c>
      <c r="AT312" s="107">
        <f t="shared" si="84"/>
        <v>0.83834034023854032</v>
      </c>
      <c r="AU312" s="103">
        <v>0.193010215868019</v>
      </c>
      <c r="AV312" s="103">
        <f t="shared" si="85"/>
        <v>0.80698978413198097</v>
      </c>
      <c r="AW312" s="103">
        <v>0.24838393015900301</v>
      </c>
      <c r="AX312" s="103">
        <f t="shared" si="86"/>
        <v>0.75161606984099705</v>
      </c>
      <c r="AY312" s="103">
        <v>0.11157453354925601</v>
      </c>
      <c r="AZ312" s="103">
        <f t="shared" si="89"/>
        <v>0.88842546645074405</v>
      </c>
      <c r="BA312" s="103">
        <f t="shared" si="87"/>
        <v>0.16828575628831435</v>
      </c>
      <c r="BB312" s="103">
        <f t="shared" si="87"/>
        <v>0.83171424371168579</v>
      </c>
      <c r="BC312" s="102">
        <v>0.18188071707591699</v>
      </c>
      <c r="BD312" s="102">
        <f t="shared" si="90"/>
        <v>0.81811928292408298</v>
      </c>
      <c r="BE312" s="102">
        <v>0.24359064542363201</v>
      </c>
      <c r="BF312" s="102">
        <f t="shared" si="90"/>
        <v>0.75640935457636793</v>
      </c>
      <c r="BG312" s="102">
        <v>0.11112944963032199</v>
      </c>
      <c r="BH312" s="102">
        <f t="shared" si="80"/>
        <v>0.88887055036967799</v>
      </c>
      <c r="BI312" s="102">
        <v>0.16352841757091774</v>
      </c>
      <c r="BJ312" s="102">
        <v>0.83647158242908226</v>
      </c>
      <c r="BK312" s="103">
        <v>0.17788228915934701</v>
      </c>
      <c r="BL312" s="103">
        <f t="shared" si="81"/>
        <v>0.82211771084065299</v>
      </c>
      <c r="BM312" s="103">
        <v>0.23964751557382299</v>
      </c>
      <c r="BN312" s="103">
        <f t="shared" si="82"/>
        <v>0.76035248442617698</v>
      </c>
      <c r="BO312" s="103">
        <v>0.106940143558858</v>
      </c>
      <c r="BP312" s="103">
        <f t="shared" si="83"/>
        <v>0.89305985644114205</v>
      </c>
      <c r="BQ312" s="103">
        <v>0.15945490425845155</v>
      </c>
      <c r="BR312" s="103">
        <f t="shared" si="88"/>
        <v>0.84054509574154845</v>
      </c>
      <c r="BS312" s="108">
        <v>0.778378127681434</v>
      </c>
      <c r="BT312" s="102">
        <v>0.221621872318566</v>
      </c>
      <c r="BU312" s="91"/>
      <c r="BV312" s="86">
        <v>292</v>
      </c>
      <c r="BW312" s="124">
        <v>0.94399999999999995</v>
      </c>
      <c r="BX312" s="124">
        <v>5.6000000000000001E-2</v>
      </c>
      <c r="BY312" s="124">
        <v>0.94</v>
      </c>
      <c r="BZ312" s="124">
        <v>0.06</v>
      </c>
      <c r="CA312" s="124">
        <v>0.94199999999999995</v>
      </c>
      <c r="CB312" s="124">
        <v>5.8000000000000003E-2</v>
      </c>
      <c r="CC312" s="123">
        <v>0.92500000000000004</v>
      </c>
      <c r="CD312" s="123">
        <v>7.4999999999999997E-2</v>
      </c>
      <c r="CE312" s="123">
        <v>0.91400000000000003</v>
      </c>
      <c r="CF312" s="123">
        <v>8.5999999999999993E-2</v>
      </c>
      <c r="CG312" s="123">
        <v>0.91900000000000004</v>
      </c>
      <c r="CH312" s="123">
        <v>8.1000000000000003E-2</v>
      </c>
      <c r="CI312" s="1"/>
      <c r="CJ312" s="1"/>
      <c r="CK312" s="1"/>
      <c r="CL312" s="1"/>
      <c r="CM312" s="1"/>
      <c r="CN312" s="1"/>
      <c r="CP312" s="39"/>
      <c r="CR312" s="39"/>
      <c r="CS312" s="92"/>
      <c r="CT312" s="92"/>
    </row>
    <row r="313" spans="38:98" x14ac:dyDescent="0.25">
      <c r="AL313" s="104">
        <v>293</v>
      </c>
      <c r="AM313" s="102">
        <v>0.18624078201158401</v>
      </c>
      <c r="AN313" s="102">
        <f t="shared" si="77"/>
        <v>0.81375921798841599</v>
      </c>
      <c r="AO313" s="102">
        <v>0.248003364157699</v>
      </c>
      <c r="AP313" s="102">
        <f t="shared" si="78"/>
        <v>0.75199663584230103</v>
      </c>
      <c r="AQ313" s="102">
        <v>0.10275193219126801</v>
      </c>
      <c r="AR313" s="102">
        <f t="shared" si="79"/>
        <v>0.89724806780873201</v>
      </c>
      <c r="AS313" s="102">
        <f t="shared" si="84"/>
        <v>0.16204130498784508</v>
      </c>
      <c r="AT313" s="107">
        <f t="shared" si="84"/>
        <v>0.83795869501215492</v>
      </c>
      <c r="AU313" s="103">
        <v>0.19344846827004999</v>
      </c>
      <c r="AV313" s="103">
        <f t="shared" si="85"/>
        <v>0.80655153172994998</v>
      </c>
      <c r="AW313" s="103">
        <v>0.248839101685803</v>
      </c>
      <c r="AX313" s="103">
        <f t="shared" si="86"/>
        <v>0.75116089831419697</v>
      </c>
      <c r="AY313" s="103">
        <v>0.111964807979757</v>
      </c>
      <c r="AZ313" s="103">
        <f t="shared" si="89"/>
        <v>0.88803519202024295</v>
      </c>
      <c r="BA313" s="103">
        <f t="shared" si="87"/>
        <v>0.16870583022213842</v>
      </c>
      <c r="BB313" s="103">
        <f t="shared" si="87"/>
        <v>0.83129416977786164</v>
      </c>
      <c r="BC313" s="102">
        <v>0.18227123228245901</v>
      </c>
      <c r="BD313" s="102">
        <f t="shared" si="90"/>
        <v>0.81772876771754099</v>
      </c>
      <c r="BE313" s="102">
        <v>0.24401935369514599</v>
      </c>
      <c r="BF313" s="102">
        <f t="shared" si="90"/>
        <v>0.75598064630485395</v>
      </c>
      <c r="BG313" s="102">
        <v>0.111524257798146</v>
      </c>
      <c r="BH313" s="102">
        <f t="shared" si="80"/>
        <v>0.88847574220185399</v>
      </c>
      <c r="BI313" s="102">
        <v>0.16392969194459303</v>
      </c>
      <c r="BJ313" s="102">
        <v>0.83607030805540694</v>
      </c>
      <c r="BK313" s="103">
        <v>0.1782743494914</v>
      </c>
      <c r="BL313" s="103">
        <f t="shared" si="81"/>
        <v>0.82172565050860003</v>
      </c>
      <c r="BM313" s="103">
        <v>0.24006961468430299</v>
      </c>
      <c r="BN313" s="103">
        <f t="shared" si="82"/>
        <v>0.75993038531569701</v>
      </c>
      <c r="BO313" s="103">
        <v>0.107322695825828</v>
      </c>
      <c r="BP313" s="103">
        <f t="shared" si="83"/>
        <v>0.89267730417417201</v>
      </c>
      <c r="BQ313" s="103">
        <v>0.15984949979960456</v>
      </c>
      <c r="BR313" s="103">
        <f t="shared" si="88"/>
        <v>0.8401505002003955</v>
      </c>
      <c r="BS313" s="108">
        <v>0.77909672966587795</v>
      </c>
      <c r="BT313" s="102">
        <v>0.22090327033412199</v>
      </c>
      <c r="BU313" s="91"/>
      <c r="BV313" s="86">
        <v>293</v>
      </c>
      <c r="BW313" s="124">
        <v>0.94399999999999995</v>
      </c>
      <c r="BX313" s="124">
        <v>5.6000000000000001E-2</v>
      </c>
      <c r="BY313" s="124">
        <v>0.94</v>
      </c>
      <c r="BZ313" s="124">
        <v>0.06</v>
      </c>
      <c r="CA313" s="124">
        <v>0.94199999999999995</v>
      </c>
      <c r="CB313" s="124">
        <v>5.8000000000000003E-2</v>
      </c>
      <c r="CC313" s="123">
        <v>0.92500000000000004</v>
      </c>
      <c r="CD313" s="123">
        <v>7.4999999999999997E-2</v>
      </c>
      <c r="CE313" s="123">
        <v>0.91400000000000003</v>
      </c>
      <c r="CF313" s="123">
        <v>8.5999999999999993E-2</v>
      </c>
      <c r="CG313" s="123">
        <v>0.91900000000000004</v>
      </c>
      <c r="CH313" s="123">
        <v>8.1000000000000003E-2</v>
      </c>
      <c r="CI313" s="1"/>
      <c r="CJ313" s="1"/>
      <c r="CK313" s="1"/>
      <c r="CL313" s="1"/>
      <c r="CM313" s="1"/>
      <c r="CN313" s="1"/>
      <c r="CP313" s="39"/>
      <c r="CR313" s="39"/>
      <c r="CS313" s="92"/>
      <c r="CT313" s="92"/>
    </row>
    <row r="314" spans="38:98" x14ac:dyDescent="0.25">
      <c r="AL314" s="104">
        <v>294</v>
      </c>
      <c r="AM314" s="102">
        <v>0.18663245457682801</v>
      </c>
      <c r="AN314" s="102">
        <f t="shared" si="77"/>
        <v>0.81336754542317202</v>
      </c>
      <c r="AO314" s="102">
        <v>0.24843524548754101</v>
      </c>
      <c r="AP314" s="102">
        <f t="shared" si="78"/>
        <v>0.75156475451245897</v>
      </c>
      <c r="AQ314" s="102">
        <v>0.103101579649941</v>
      </c>
      <c r="AR314" s="102">
        <f t="shared" si="79"/>
        <v>0.89689842035005896</v>
      </c>
      <c r="AS314" s="102">
        <f t="shared" si="84"/>
        <v>0.16242289401992399</v>
      </c>
      <c r="AT314" s="107">
        <f t="shared" si="84"/>
        <v>0.83757710598007606</v>
      </c>
      <c r="AU314" s="103">
        <v>0.193886139244385</v>
      </c>
      <c r="AV314" s="103">
        <f t="shared" si="85"/>
        <v>0.80611386075561497</v>
      </c>
      <c r="AW314" s="103">
        <v>0.249293357236197</v>
      </c>
      <c r="AX314" s="103">
        <f t="shared" si="86"/>
        <v>0.75070664276380294</v>
      </c>
      <c r="AY314" s="103">
        <v>0.112355075554176</v>
      </c>
      <c r="AZ314" s="103">
        <f t="shared" si="89"/>
        <v>0.88764492444582399</v>
      </c>
      <c r="BA314" s="103">
        <f t="shared" si="87"/>
        <v>0.16912551008500562</v>
      </c>
      <c r="BB314" s="103">
        <f t="shared" si="87"/>
        <v>0.83087448991499435</v>
      </c>
      <c r="BC314" s="102">
        <v>0.182661531749781</v>
      </c>
      <c r="BD314" s="102">
        <f t="shared" si="90"/>
        <v>0.81733846825021894</v>
      </c>
      <c r="BE314" s="102">
        <v>0.24444734587491199</v>
      </c>
      <c r="BF314" s="102">
        <f t="shared" si="90"/>
        <v>0.75555265412508799</v>
      </c>
      <c r="BG314" s="102">
        <v>0.111919109387093</v>
      </c>
      <c r="BH314" s="102">
        <f t="shared" si="80"/>
        <v>0.88808089061290696</v>
      </c>
      <c r="BI314" s="102">
        <v>0.16433075471172465</v>
      </c>
      <c r="BJ314" s="102">
        <v>0.83566924528827535</v>
      </c>
      <c r="BK314" s="103">
        <v>0.17866576460223901</v>
      </c>
      <c r="BL314" s="103">
        <f t="shared" si="81"/>
        <v>0.82133423539776096</v>
      </c>
      <c r="BM314" s="103">
        <v>0.24049082764153701</v>
      </c>
      <c r="BN314" s="103">
        <f t="shared" si="82"/>
        <v>0.75950917235846305</v>
      </c>
      <c r="BO314" s="103">
        <v>0.10770524732348</v>
      </c>
      <c r="BP314" s="103">
        <f t="shared" si="83"/>
        <v>0.89229475267652003</v>
      </c>
      <c r="BQ314" s="103">
        <v>0.1602436911530484</v>
      </c>
      <c r="BR314" s="103">
        <f t="shared" si="88"/>
        <v>0.83975630884695152</v>
      </c>
      <c r="BS314" s="108">
        <v>0.77981078427549599</v>
      </c>
      <c r="BT314" s="102">
        <v>0.22018921572450401</v>
      </c>
      <c r="BU314" s="91"/>
      <c r="BV314" s="86">
        <v>294</v>
      </c>
      <c r="BW314" s="124">
        <v>0.94399999999999995</v>
      </c>
      <c r="BX314" s="124">
        <v>5.6000000000000001E-2</v>
      </c>
      <c r="BY314" s="124">
        <v>0.94</v>
      </c>
      <c r="BZ314" s="124">
        <v>0.06</v>
      </c>
      <c r="CA314" s="124">
        <v>0.94199999999999995</v>
      </c>
      <c r="CB314" s="124">
        <v>5.8000000000000003E-2</v>
      </c>
      <c r="CC314" s="123">
        <v>0.92600000000000005</v>
      </c>
      <c r="CD314" s="123">
        <v>7.3999999999999996E-2</v>
      </c>
      <c r="CE314" s="123">
        <v>0.91400000000000003</v>
      </c>
      <c r="CF314" s="123">
        <v>8.5999999999999993E-2</v>
      </c>
      <c r="CG314" s="123">
        <v>0.92</v>
      </c>
      <c r="CH314" s="123">
        <v>0.08</v>
      </c>
      <c r="CI314" s="1"/>
      <c r="CJ314" s="1"/>
      <c r="CK314" s="1"/>
      <c r="CL314" s="1"/>
      <c r="CM314" s="1"/>
      <c r="CN314" s="1"/>
      <c r="CP314" s="39"/>
      <c r="CR314" s="39"/>
      <c r="CS314" s="92"/>
      <c r="CT314" s="92"/>
    </row>
    <row r="315" spans="38:98" x14ac:dyDescent="0.25">
      <c r="AL315" s="104">
        <v>295</v>
      </c>
      <c r="AM315" s="102">
        <v>0.18702483540903</v>
      </c>
      <c r="AN315" s="102">
        <f t="shared" si="77"/>
        <v>0.81297516459096997</v>
      </c>
      <c r="AO315" s="102">
        <v>0.24886594395348999</v>
      </c>
      <c r="AP315" s="102">
        <f t="shared" si="78"/>
        <v>0.75113405604651007</v>
      </c>
      <c r="AQ315" s="102">
        <v>0.10345124825610599</v>
      </c>
      <c r="AR315" s="102">
        <f t="shared" si="79"/>
        <v>0.89654875174389403</v>
      </c>
      <c r="AS315" s="102">
        <f t="shared" si="84"/>
        <v>0.16280444028391075</v>
      </c>
      <c r="AT315" s="107">
        <f t="shared" si="84"/>
        <v>0.83719555971608928</v>
      </c>
      <c r="AU315" s="103">
        <v>0.194323229592653</v>
      </c>
      <c r="AV315" s="103">
        <f t="shared" si="85"/>
        <v>0.80567677040734698</v>
      </c>
      <c r="AW315" s="103">
        <v>0.249746702970291</v>
      </c>
      <c r="AX315" s="103">
        <f t="shared" si="86"/>
        <v>0.750253297029709</v>
      </c>
      <c r="AY315" s="103">
        <v>0.11274533492408</v>
      </c>
      <c r="AZ315" s="103">
        <f t="shared" si="89"/>
        <v>0.88725466507591999</v>
      </c>
      <c r="BA315" s="103">
        <f t="shared" si="87"/>
        <v>0.16954479692196614</v>
      </c>
      <c r="BB315" s="103">
        <f t="shared" si="87"/>
        <v>0.83045520307803389</v>
      </c>
      <c r="BC315" s="102">
        <v>0.18305163694163101</v>
      </c>
      <c r="BD315" s="102">
        <f t="shared" si="90"/>
        <v>0.81694836305836893</v>
      </c>
      <c r="BE315" s="102">
        <v>0.24487461730173499</v>
      </c>
      <c r="BF315" s="102">
        <f t="shared" si="90"/>
        <v>0.75512538269826501</v>
      </c>
      <c r="BG315" s="102">
        <v>0.11231400514083199</v>
      </c>
      <c r="BH315" s="102">
        <f t="shared" si="80"/>
        <v>0.88768599485916799</v>
      </c>
      <c r="BI315" s="102">
        <v>0.16473161179608736</v>
      </c>
      <c r="BJ315" s="102">
        <v>0.83526838820391269</v>
      </c>
      <c r="BK315" s="103">
        <v>0.179056521891474</v>
      </c>
      <c r="BL315" s="103">
        <f t="shared" si="81"/>
        <v>0.82094347810852597</v>
      </c>
      <c r="BM315" s="103">
        <v>0.24091116344254701</v>
      </c>
      <c r="BN315" s="103">
        <f t="shared" si="82"/>
        <v>0.75908883655745296</v>
      </c>
      <c r="BO315" s="103">
        <v>0.108087788406211</v>
      </c>
      <c r="BP315" s="103">
        <f t="shared" si="83"/>
        <v>0.89191221159378897</v>
      </c>
      <c r="BQ315" s="103">
        <v>0.16063747204499984</v>
      </c>
      <c r="BR315" s="103">
        <f t="shared" si="88"/>
        <v>0.83936252795500021</v>
      </c>
      <c r="BS315" s="108">
        <v>0.78052029834847003</v>
      </c>
      <c r="BT315" s="102">
        <v>0.21947970165153</v>
      </c>
      <c r="BU315" s="91"/>
      <c r="BV315" s="86">
        <v>295</v>
      </c>
      <c r="BW315" s="124">
        <v>0.94399999999999995</v>
      </c>
      <c r="BX315" s="124">
        <v>5.6000000000000001E-2</v>
      </c>
      <c r="BY315" s="124">
        <v>0.94099999999999995</v>
      </c>
      <c r="BZ315" s="124">
        <v>5.8999999999999997E-2</v>
      </c>
      <c r="CA315" s="124">
        <v>0.94199999999999995</v>
      </c>
      <c r="CB315" s="124">
        <v>5.8000000000000003E-2</v>
      </c>
      <c r="CC315" s="123">
        <v>0.92600000000000005</v>
      </c>
      <c r="CD315" s="123">
        <v>7.3999999999999996E-2</v>
      </c>
      <c r="CE315" s="123">
        <v>0.91500000000000004</v>
      </c>
      <c r="CF315" s="123">
        <v>8.5000000000000006E-2</v>
      </c>
      <c r="CG315" s="123">
        <v>0.92</v>
      </c>
      <c r="CH315" s="123">
        <v>0.08</v>
      </c>
      <c r="CI315" s="1"/>
      <c r="CJ315" s="1"/>
      <c r="CK315" s="1"/>
      <c r="CL315" s="1"/>
      <c r="CM315" s="1"/>
      <c r="CN315" s="1"/>
      <c r="CP315" s="39"/>
      <c r="CR315" s="39"/>
      <c r="CS315" s="92"/>
      <c r="CT315" s="92"/>
    </row>
    <row r="316" spans="38:98" x14ac:dyDescent="0.25">
      <c r="AL316" s="104">
        <v>296</v>
      </c>
      <c r="AM316" s="102">
        <v>0.187417999834637</v>
      </c>
      <c r="AN316" s="102">
        <f t="shared" si="77"/>
        <v>0.81258200016536297</v>
      </c>
      <c r="AO316" s="102">
        <v>0.249295411174835</v>
      </c>
      <c r="AP316" s="102">
        <f t="shared" si="78"/>
        <v>0.750704588825165</v>
      </c>
      <c r="AQ316" s="102">
        <v>0.103800940624068</v>
      </c>
      <c r="AR316" s="102">
        <f t="shared" si="79"/>
        <v>0.89619905937593203</v>
      </c>
      <c r="AS316" s="102">
        <f t="shared" si="84"/>
        <v>0.1631859572060208</v>
      </c>
      <c r="AT316" s="107">
        <f t="shared" si="84"/>
        <v>0.8368140427939792</v>
      </c>
      <c r="AU316" s="103">
        <v>0.194759740116483</v>
      </c>
      <c r="AV316" s="103">
        <f t="shared" si="85"/>
        <v>0.805240259883517</v>
      </c>
      <c r="AW316" s="103">
        <v>0.25019914504819302</v>
      </c>
      <c r="AX316" s="103">
        <f t="shared" si="86"/>
        <v>0.74980085495180693</v>
      </c>
      <c r="AY316" s="103">
        <v>0.11313558474104</v>
      </c>
      <c r="AZ316" s="103">
        <f t="shared" si="89"/>
        <v>0.88686441525895998</v>
      </c>
      <c r="BA316" s="103">
        <f t="shared" si="87"/>
        <v>0.16996369177807255</v>
      </c>
      <c r="BB316" s="103">
        <f t="shared" si="87"/>
        <v>0.83003630822192753</v>
      </c>
      <c r="BC316" s="102">
        <v>0.18344156932175801</v>
      </c>
      <c r="BD316" s="102">
        <f t="shared" si="90"/>
        <v>0.81655843067824196</v>
      </c>
      <c r="BE316" s="102">
        <v>0.245301163314425</v>
      </c>
      <c r="BF316" s="102">
        <f t="shared" si="90"/>
        <v>0.75469883668557503</v>
      </c>
      <c r="BG316" s="102">
        <v>0.112708945803036</v>
      </c>
      <c r="BH316" s="102">
        <f t="shared" si="80"/>
        <v>0.88729105419696397</v>
      </c>
      <c r="BI316" s="102">
        <v>0.16513226912145929</v>
      </c>
      <c r="BJ316" s="102">
        <v>0.83486773087854071</v>
      </c>
      <c r="BK316" s="103">
        <v>0.17944660875871701</v>
      </c>
      <c r="BL316" s="103">
        <f t="shared" si="81"/>
        <v>0.82055339124128301</v>
      </c>
      <c r="BM316" s="103">
        <v>0.24133063108435601</v>
      </c>
      <c r="BN316" s="103">
        <f t="shared" si="82"/>
        <v>0.75866936891564396</v>
      </c>
      <c r="BO316" s="103">
        <v>0.10847030942841999</v>
      </c>
      <c r="BP316" s="103">
        <f t="shared" si="83"/>
        <v>0.89152969057158005</v>
      </c>
      <c r="BQ316" s="103">
        <v>0.16103083620167735</v>
      </c>
      <c r="BR316" s="103">
        <f t="shared" si="88"/>
        <v>0.83896916379832276</v>
      </c>
      <c r="BS316" s="108">
        <v>0.78122527872298098</v>
      </c>
      <c r="BT316" s="102">
        <v>0.218774721277019</v>
      </c>
      <c r="BU316" s="91"/>
      <c r="BV316" s="86">
        <v>296</v>
      </c>
      <c r="BW316" s="124">
        <v>0.94399999999999995</v>
      </c>
      <c r="BX316" s="124">
        <v>5.6000000000000001E-2</v>
      </c>
      <c r="BY316" s="124">
        <v>0.94099999999999995</v>
      </c>
      <c r="BZ316" s="124">
        <v>5.8999999999999997E-2</v>
      </c>
      <c r="CA316" s="124">
        <v>0.94199999999999995</v>
      </c>
      <c r="CB316" s="124">
        <v>5.7000000000000002E-2</v>
      </c>
      <c r="CC316" s="123">
        <v>0.92600000000000005</v>
      </c>
      <c r="CD316" s="123">
        <v>7.3999999999999996E-2</v>
      </c>
      <c r="CE316" s="123">
        <v>0.91500000000000004</v>
      </c>
      <c r="CF316" s="123">
        <v>8.5000000000000006E-2</v>
      </c>
      <c r="CG316" s="123">
        <v>0.92</v>
      </c>
      <c r="CH316" s="123">
        <v>0.08</v>
      </c>
      <c r="CI316" s="1"/>
      <c r="CJ316" s="1"/>
      <c r="CK316" s="1"/>
      <c r="CL316" s="1"/>
      <c r="CM316" s="1"/>
      <c r="CN316" s="1"/>
      <c r="CP316" s="39"/>
      <c r="CR316" s="39"/>
      <c r="CS316" s="92"/>
      <c r="CT316" s="92"/>
    </row>
    <row r="317" spans="38:98" x14ac:dyDescent="0.25">
      <c r="AL317" s="104">
        <v>297</v>
      </c>
      <c r="AM317" s="102">
        <v>0.18781202318009299</v>
      </c>
      <c r="AN317" s="102">
        <f t="shared" si="77"/>
        <v>0.81218797681990695</v>
      </c>
      <c r="AO317" s="102">
        <v>0.249723598770868</v>
      </c>
      <c r="AP317" s="102">
        <f t="shared" si="78"/>
        <v>0.75027640122913197</v>
      </c>
      <c r="AQ317" s="102">
        <v>0.104150659368133</v>
      </c>
      <c r="AR317" s="102">
        <f t="shared" si="79"/>
        <v>0.89584934063186705</v>
      </c>
      <c r="AS317" s="102">
        <f t="shared" si="84"/>
        <v>0.16356745821246965</v>
      </c>
      <c r="AT317" s="107">
        <f t="shared" si="84"/>
        <v>0.83643254178753035</v>
      </c>
      <c r="AU317" s="103">
        <v>0.19519567161750501</v>
      </c>
      <c r="AV317" s="103">
        <f t="shared" si="85"/>
        <v>0.80480432838249505</v>
      </c>
      <c r="AW317" s="103">
        <v>0.25065068963000903</v>
      </c>
      <c r="AX317" s="103">
        <f t="shared" si="86"/>
        <v>0.74934931036999097</v>
      </c>
      <c r="AY317" s="103">
        <v>0.113525823656625</v>
      </c>
      <c r="AZ317" s="103">
        <f t="shared" si="89"/>
        <v>0.886474176343375</v>
      </c>
      <c r="BA317" s="103">
        <f t="shared" si="87"/>
        <v>0.17038219569837615</v>
      </c>
      <c r="BB317" s="103">
        <f t="shared" si="87"/>
        <v>0.82961780430162391</v>
      </c>
      <c r="BC317" s="102">
        <v>0.18383135035390999</v>
      </c>
      <c r="BD317" s="102">
        <f t="shared" si="90"/>
        <v>0.81616864964609004</v>
      </c>
      <c r="BE317" s="102">
        <v>0.24572697925178799</v>
      </c>
      <c r="BF317" s="102">
        <f t="shared" si="90"/>
        <v>0.75427302074821201</v>
      </c>
      <c r="BG317" s="102">
        <v>0.113103932117375</v>
      </c>
      <c r="BH317" s="102">
        <f t="shared" si="80"/>
        <v>0.88689606788262498</v>
      </c>
      <c r="BI317" s="102">
        <v>0.16553273261161583</v>
      </c>
      <c r="BJ317" s="102">
        <v>0.83446726738838417</v>
      </c>
      <c r="BK317" s="103">
        <v>0.17983601260357901</v>
      </c>
      <c r="BL317" s="103">
        <f t="shared" si="81"/>
        <v>0.82016398739642105</v>
      </c>
      <c r="BM317" s="103">
        <v>0.241749239563984</v>
      </c>
      <c r="BN317" s="103">
        <f t="shared" si="82"/>
        <v>0.75825076043601602</v>
      </c>
      <c r="BO317" s="103">
        <v>0.108852800744504</v>
      </c>
      <c r="BP317" s="103">
        <f t="shared" si="83"/>
        <v>0.89114719925549601</v>
      </c>
      <c r="BQ317" s="103">
        <v>0.16142377734929766</v>
      </c>
      <c r="BR317" s="103">
        <f t="shared" si="88"/>
        <v>0.83857622265070231</v>
      </c>
      <c r="BS317" s="108">
        <v>0.78192573223720796</v>
      </c>
      <c r="BT317" s="102">
        <v>0.21807426776279201</v>
      </c>
      <c r="BU317" s="91"/>
      <c r="BV317" s="86">
        <v>297</v>
      </c>
      <c r="BW317" s="124">
        <v>0.94499999999999995</v>
      </c>
      <c r="BX317" s="124">
        <v>5.5E-2</v>
      </c>
      <c r="BY317" s="124">
        <v>0.94099999999999995</v>
      </c>
      <c r="BZ317" s="124">
        <v>5.8999999999999997E-2</v>
      </c>
      <c r="CA317" s="124">
        <v>0.94299999999999995</v>
      </c>
      <c r="CB317" s="124">
        <v>5.7000000000000002E-2</v>
      </c>
      <c r="CC317" s="123">
        <v>0.92600000000000005</v>
      </c>
      <c r="CD317" s="123">
        <v>7.3999999999999996E-2</v>
      </c>
      <c r="CE317" s="123">
        <v>0.91500000000000004</v>
      </c>
      <c r="CF317" s="123">
        <v>8.5000000000000006E-2</v>
      </c>
      <c r="CG317" s="123">
        <v>0.92</v>
      </c>
      <c r="CH317" s="123">
        <v>7.9000000000000001E-2</v>
      </c>
      <c r="CI317" s="1"/>
      <c r="CJ317" s="1"/>
      <c r="CK317" s="1"/>
      <c r="CL317" s="1"/>
      <c r="CM317" s="1"/>
      <c r="CN317" s="1"/>
      <c r="CP317" s="39"/>
      <c r="CR317" s="39"/>
      <c r="CS317" s="92"/>
      <c r="CT317" s="92"/>
    </row>
    <row r="318" spans="38:98" x14ac:dyDescent="0.25">
      <c r="AL318" s="104">
        <v>298</v>
      </c>
      <c r="AM318" s="102">
        <v>0.188206980771843</v>
      </c>
      <c r="AN318" s="102">
        <f t="shared" si="77"/>
        <v>0.81179301922815705</v>
      </c>
      <c r="AO318" s="102">
        <v>0.25015045836088001</v>
      </c>
      <c r="AP318" s="102">
        <f t="shared" si="78"/>
        <v>0.74984954163911999</v>
      </c>
      <c r="AQ318" s="102">
        <v>0.104500407102606</v>
      </c>
      <c r="AR318" s="102">
        <f t="shared" si="79"/>
        <v>0.895499592897394</v>
      </c>
      <c r="AS318" s="102">
        <f t="shared" si="84"/>
        <v>0.16394895672947252</v>
      </c>
      <c r="AT318" s="107">
        <f t="shared" si="84"/>
        <v>0.83605104327052748</v>
      </c>
      <c r="AU318" s="103">
        <v>0.19563102489734499</v>
      </c>
      <c r="AV318" s="103">
        <f t="shared" si="85"/>
        <v>0.80436897510265504</v>
      </c>
      <c r="AW318" s="103">
        <v>0.25110134287584401</v>
      </c>
      <c r="AX318" s="103">
        <f t="shared" si="86"/>
        <v>0.74889865712415604</v>
      </c>
      <c r="AY318" s="103">
        <v>0.113916050322403</v>
      </c>
      <c r="AZ318" s="103">
        <f t="shared" si="89"/>
        <v>0.88608394967759696</v>
      </c>
      <c r="BA318" s="103">
        <f t="shared" si="87"/>
        <v>0.17080030972792645</v>
      </c>
      <c r="BB318" s="103">
        <f t="shared" si="87"/>
        <v>0.82919969027207352</v>
      </c>
      <c r="BC318" s="102">
        <v>0.18422100150183601</v>
      </c>
      <c r="BD318" s="102">
        <f t="shared" si="90"/>
        <v>0.81577899849816404</v>
      </c>
      <c r="BE318" s="102">
        <v>0.24615206045263299</v>
      </c>
      <c r="BF318" s="102">
        <f t="shared" si="90"/>
        <v>0.75384793954736695</v>
      </c>
      <c r="BG318" s="102">
        <v>0.11349896482752</v>
      </c>
      <c r="BH318" s="102">
        <f t="shared" si="80"/>
        <v>0.88650103517248002</v>
      </c>
      <c r="BI318" s="102">
        <v>0.16593300819033396</v>
      </c>
      <c r="BJ318" s="102">
        <v>0.83406699180966615</v>
      </c>
      <c r="BK318" s="103">
        <v>0.18022472082567301</v>
      </c>
      <c r="BL318" s="103">
        <f t="shared" si="81"/>
        <v>0.81977527917432702</v>
      </c>
      <c r="BM318" s="103">
        <v>0.242166997878453</v>
      </c>
      <c r="BN318" s="103">
        <f t="shared" si="82"/>
        <v>0.75783300212154703</v>
      </c>
      <c r="BO318" s="103">
        <v>0.109235252708864</v>
      </c>
      <c r="BP318" s="103">
        <f t="shared" si="83"/>
        <v>0.89076474729113597</v>
      </c>
      <c r="BQ318" s="103">
        <v>0.16181628921408026</v>
      </c>
      <c r="BR318" s="103">
        <f t="shared" si="88"/>
        <v>0.8381837107859198</v>
      </c>
      <c r="BS318" s="108">
        <v>0.782621665729333</v>
      </c>
      <c r="BT318" s="102">
        <v>0.217378334270667</v>
      </c>
      <c r="BU318" s="91"/>
      <c r="BV318" s="86">
        <v>298</v>
      </c>
      <c r="BW318" s="124">
        <v>0.94499999999999995</v>
      </c>
      <c r="BX318" s="124">
        <v>5.5E-2</v>
      </c>
      <c r="BY318" s="124">
        <v>0.94099999999999995</v>
      </c>
      <c r="BZ318" s="124">
        <v>5.8999999999999997E-2</v>
      </c>
      <c r="CA318" s="124">
        <v>0.94299999999999995</v>
      </c>
      <c r="CB318" s="124">
        <v>5.7000000000000002E-2</v>
      </c>
      <c r="CC318" s="123">
        <v>0.92700000000000005</v>
      </c>
      <c r="CD318" s="123">
        <v>7.2999999999999995E-2</v>
      </c>
      <c r="CE318" s="123">
        <v>0.91500000000000004</v>
      </c>
      <c r="CF318" s="123">
        <v>8.5000000000000006E-2</v>
      </c>
      <c r="CG318" s="123">
        <v>0.92100000000000004</v>
      </c>
      <c r="CH318" s="123">
        <v>7.9000000000000001E-2</v>
      </c>
      <c r="CI318" s="1"/>
      <c r="CJ318" s="1"/>
      <c r="CK318" s="1"/>
      <c r="CL318" s="1"/>
      <c r="CM318" s="1"/>
      <c r="CN318" s="1"/>
      <c r="CP318" s="39"/>
      <c r="CR318" s="39"/>
      <c r="CS318" s="92"/>
      <c r="CT318" s="92"/>
    </row>
    <row r="319" spans="38:98" x14ac:dyDescent="0.25">
      <c r="AL319" s="104">
        <v>299</v>
      </c>
      <c r="AM319" s="102">
        <v>0.18860294793633101</v>
      </c>
      <c r="AN319" s="102">
        <f t="shared" si="77"/>
        <v>0.81139705206366897</v>
      </c>
      <c r="AO319" s="102">
        <v>0.25057594156416002</v>
      </c>
      <c r="AP319" s="102">
        <f t="shared" si="78"/>
        <v>0.74942405843584003</v>
      </c>
      <c r="AQ319" s="102">
        <v>0.104850186441793</v>
      </c>
      <c r="AR319" s="102">
        <f t="shared" si="79"/>
        <v>0.895149813558207</v>
      </c>
      <c r="AS319" s="102">
        <f t="shared" si="84"/>
        <v>0.16433046618324421</v>
      </c>
      <c r="AT319" s="107">
        <f t="shared" si="84"/>
        <v>0.83566953381675591</v>
      </c>
      <c r="AU319" s="103">
        <v>0.196065800757634</v>
      </c>
      <c r="AV319" s="103">
        <f t="shared" si="85"/>
        <v>0.80393419924236598</v>
      </c>
      <c r="AW319" s="103">
        <v>0.25155111094580601</v>
      </c>
      <c r="AX319" s="103">
        <f t="shared" si="86"/>
        <v>0.74844888905419404</v>
      </c>
      <c r="AY319" s="103">
        <v>0.114306263389943</v>
      </c>
      <c r="AZ319" s="103">
        <f t="shared" si="89"/>
        <v>0.88569373661005701</v>
      </c>
      <c r="BA319" s="103">
        <f t="shared" si="87"/>
        <v>0.1712180349117757</v>
      </c>
      <c r="BB319" s="103">
        <f t="shared" si="87"/>
        <v>0.82878196508822433</v>
      </c>
      <c r="BC319" s="102">
        <v>0.184610544229284</v>
      </c>
      <c r="BD319" s="102">
        <f t="shared" si="90"/>
        <v>0.81538945577071598</v>
      </c>
      <c r="BE319" s="102">
        <v>0.24657640225576799</v>
      </c>
      <c r="BF319" s="102">
        <f t="shared" si="90"/>
        <v>0.75342359774423207</v>
      </c>
      <c r="BG319" s="102">
        <v>0.11389404467714299</v>
      </c>
      <c r="BH319" s="102">
        <f t="shared" si="80"/>
        <v>0.88610595532285696</v>
      </c>
      <c r="BI319" s="102">
        <v>0.16633310178139044</v>
      </c>
      <c r="BJ319" s="102">
        <v>0.83366689821860951</v>
      </c>
      <c r="BK319" s="103">
        <v>0.180612720824609</v>
      </c>
      <c r="BL319" s="103">
        <f t="shared" si="81"/>
        <v>0.819387279175391</v>
      </c>
      <c r="BM319" s="103">
        <v>0.24258391502478399</v>
      </c>
      <c r="BN319" s="103">
        <f t="shared" si="82"/>
        <v>0.75741608497521606</v>
      </c>
      <c r="BO319" s="103">
        <v>0.109617655675896</v>
      </c>
      <c r="BP319" s="103">
        <f t="shared" si="83"/>
        <v>0.89038234432410401</v>
      </c>
      <c r="BQ319" s="103">
        <v>0.16220836552224127</v>
      </c>
      <c r="BR319" s="103">
        <f t="shared" si="88"/>
        <v>0.83779163447775873</v>
      </c>
      <c r="BS319" s="108">
        <v>0.78331308603753602</v>
      </c>
      <c r="BT319" s="109">
        <v>0.21668691396246401</v>
      </c>
      <c r="BU319" s="91"/>
      <c r="BV319" s="86">
        <v>299</v>
      </c>
      <c r="BW319" s="124">
        <v>0.94499999999999995</v>
      </c>
      <c r="BX319" s="124">
        <v>5.5E-2</v>
      </c>
      <c r="BY319" s="124">
        <v>0.94099999999999995</v>
      </c>
      <c r="BZ319" s="124">
        <v>5.8999999999999997E-2</v>
      </c>
      <c r="CA319" s="124">
        <v>0.94299999999999995</v>
      </c>
      <c r="CB319" s="124">
        <v>5.7000000000000002E-2</v>
      </c>
      <c r="CC319" s="123">
        <v>0.92700000000000005</v>
      </c>
      <c r="CD319" s="123">
        <v>7.2999999999999995E-2</v>
      </c>
      <c r="CE319" s="123">
        <v>0.91600000000000004</v>
      </c>
      <c r="CF319" s="123">
        <v>8.4000000000000005E-2</v>
      </c>
      <c r="CG319" s="123">
        <v>0.92100000000000004</v>
      </c>
      <c r="CH319" s="123">
        <v>7.9000000000000001E-2</v>
      </c>
      <c r="CI319" s="1"/>
      <c r="CJ319" s="1"/>
      <c r="CK319" s="1"/>
      <c r="CL319" s="1"/>
      <c r="CM319" s="1"/>
      <c r="CN319" s="1"/>
      <c r="CP319" s="39"/>
      <c r="CR319" s="39"/>
      <c r="CS319" s="92"/>
      <c r="CT319" s="92"/>
    </row>
    <row r="320" spans="38:98" x14ac:dyDescent="0.25">
      <c r="AL320" s="104">
        <v>300</v>
      </c>
      <c r="AM320" s="102">
        <v>0.189000000000002</v>
      </c>
      <c r="AN320" s="102">
        <f t="shared" si="77"/>
        <v>0.81099999999999794</v>
      </c>
      <c r="AO320" s="102">
        <v>0.250999999999999</v>
      </c>
      <c r="AP320" s="102">
        <f t="shared" si="78"/>
        <v>0.749000000000001</v>
      </c>
      <c r="AQ320" s="102">
        <v>0.1052</v>
      </c>
      <c r="AR320" s="102">
        <f t="shared" si="79"/>
        <v>0.89480000000000004</v>
      </c>
      <c r="AS320" s="102">
        <f t="shared" si="84"/>
        <v>0.16471200000000041</v>
      </c>
      <c r="AT320" s="107">
        <f t="shared" si="84"/>
        <v>0.83528799999999959</v>
      </c>
      <c r="AU320" s="103">
        <v>0.19650000000000001</v>
      </c>
      <c r="AV320" s="103">
        <f t="shared" si="85"/>
        <v>0.80349999999999999</v>
      </c>
      <c r="AW320" s="103">
        <v>0.252</v>
      </c>
      <c r="AX320" s="103">
        <f t="shared" si="86"/>
        <v>0.748</v>
      </c>
      <c r="AY320" s="103">
        <v>0.114696461510815</v>
      </c>
      <c r="AZ320" s="103">
        <f t="shared" si="89"/>
        <v>0.88530353848918497</v>
      </c>
      <c r="BA320" s="103">
        <f t="shared" si="87"/>
        <v>0.17163537229497491</v>
      </c>
      <c r="BB320" s="103">
        <f t="shared" si="87"/>
        <v>0.82836462770502506</v>
      </c>
      <c r="BC320" s="102">
        <v>0.185000000000003</v>
      </c>
      <c r="BD320" s="102">
        <f t="shared" si="90"/>
        <v>0.81499999999999706</v>
      </c>
      <c r="BE320" s="102">
        <v>0.246999999999999</v>
      </c>
      <c r="BF320" s="102">
        <f t="shared" si="90"/>
        <v>0.753000000000001</v>
      </c>
      <c r="BG320" s="102">
        <v>0.114289172409914</v>
      </c>
      <c r="BH320" s="102">
        <f t="shared" si="80"/>
        <v>0.88571082759008601</v>
      </c>
      <c r="BI320" s="102">
        <v>0.16673301930856116</v>
      </c>
      <c r="BJ320" s="102">
        <v>0.8332669806914389</v>
      </c>
      <c r="BK320" s="103">
        <v>0.18099999999999999</v>
      </c>
      <c r="BL320" s="103">
        <f t="shared" si="81"/>
        <v>0.81899999999999995</v>
      </c>
      <c r="BM320" s="103">
        <v>0.24299999999999999</v>
      </c>
      <c r="BN320" s="103">
        <f t="shared" si="82"/>
        <v>0.75700000000000001</v>
      </c>
      <c r="BO320" s="103">
        <v>0.109999999999999</v>
      </c>
      <c r="BP320" s="103">
        <f t="shared" si="83"/>
        <v>0.89000000000000101</v>
      </c>
      <c r="BQ320" s="103">
        <v>0.16259999999999955</v>
      </c>
      <c r="BR320" s="103">
        <f t="shared" si="88"/>
        <v>0.83740000000000059</v>
      </c>
      <c r="BS320" s="108">
        <v>0.78400000000000003</v>
      </c>
      <c r="BT320" s="102">
        <v>0.216</v>
      </c>
      <c r="BU320" s="91"/>
      <c r="BV320" s="86">
        <v>300</v>
      </c>
      <c r="BW320" s="124">
        <v>0.94499999999999995</v>
      </c>
      <c r="BX320" s="124">
        <v>5.5E-2</v>
      </c>
      <c r="BY320" s="124">
        <v>0.94199999999999995</v>
      </c>
      <c r="BZ320" s="124">
        <v>5.8000000000000003E-2</v>
      </c>
      <c r="CA320" s="124">
        <v>0.94299999999999995</v>
      </c>
      <c r="CB320" s="124">
        <v>5.7000000000000002E-2</v>
      </c>
      <c r="CC320" s="123">
        <v>0.92700000000000005</v>
      </c>
      <c r="CD320" s="123">
        <v>7.2999999999999995E-2</v>
      </c>
      <c r="CE320" s="123">
        <v>0.91600000000000004</v>
      </c>
      <c r="CF320" s="123">
        <v>8.4000000000000005E-2</v>
      </c>
      <c r="CG320" s="123">
        <v>0.92100000000000004</v>
      </c>
      <c r="CH320" s="123">
        <v>7.9000000000000001E-2</v>
      </c>
      <c r="CI320" s="1"/>
      <c r="CJ320" s="1"/>
      <c r="CK320" s="1"/>
      <c r="CL320" s="1"/>
      <c r="CM320" s="1"/>
      <c r="CN320" s="1"/>
      <c r="CP320" s="39"/>
      <c r="CR320" s="39"/>
      <c r="CS320" s="92"/>
      <c r="CT320" s="92"/>
    </row>
    <row r="321" spans="38:98" x14ac:dyDescent="0.25">
      <c r="AL321" s="104">
        <v>301</v>
      </c>
      <c r="AM321" s="102">
        <v>0.18939819517180301</v>
      </c>
      <c r="AN321" s="102">
        <f t="shared" si="77"/>
        <v>0.81060180482819699</v>
      </c>
      <c r="AO321" s="102">
        <v>0.251422595383887</v>
      </c>
      <c r="AP321" s="102">
        <f t="shared" si="78"/>
        <v>0.748577404616113</v>
      </c>
      <c r="AQ321" s="102">
        <v>0.10554984978849399</v>
      </c>
      <c r="AR321" s="102">
        <f t="shared" si="79"/>
        <v>0.89445015021150598</v>
      </c>
      <c r="AS321" s="102">
        <f t="shared" si="84"/>
        <v>0.1650935683442602</v>
      </c>
      <c r="AT321" s="107">
        <f t="shared" si="84"/>
        <v>0.83490643165573986</v>
      </c>
      <c r="AU321" s="103">
        <v>0.19693362358042801</v>
      </c>
      <c r="AV321" s="103">
        <f t="shared" si="85"/>
        <v>0.80306637641957201</v>
      </c>
      <c r="AW321" s="103">
        <v>0.25244801579096698</v>
      </c>
      <c r="AX321" s="103">
        <f t="shared" si="86"/>
        <v>0.74755198420903302</v>
      </c>
      <c r="AY321" s="103">
        <v>0.11508664352757</v>
      </c>
      <c r="AZ321" s="103">
        <f t="shared" si="89"/>
        <v>0.88491335647242997</v>
      </c>
      <c r="BA321" s="103">
        <f t="shared" si="87"/>
        <v>0.17205232296453729</v>
      </c>
      <c r="BB321" s="103">
        <f t="shared" si="87"/>
        <v>0.82794767703546279</v>
      </c>
      <c r="BC321" s="102">
        <v>0.18538938608597</v>
      </c>
      <c r="BD321" s="102">
        <f t="shared" si="90"/>
        <v>0.81461061391403</v>
      </c>
      <c r="BE321" s="102">
        <v>0.24742285022218599</v>
      </c>
      <c r="BF321" s="102">
        <f t="shared" si="90"/>
        <v>0.75257714977781398</v>
      </c>
      <c r="BG321" s="102">
        <v>0.114684348446596</v>
      </c>
      <c r="BH321" s="102">
        <f t="shared" si="80"/>
        <v>0.88531565155340397</v>
      </c>
      <c r="BI321" s="102">
        <v>0.16713276552318765</v>
      </c>
      <c r="BJ321" s="102">
        <v>0.83286723447681243</v>
      </c>
      <c r="BK321" s="103">
        <v>0.181386548827184</v>
      </c>
      <c r="BL321" s="103">
        <f t="shared" si="81"/>
        <v>0.81861345117281603</v>
      </c>
      <c r="BM321" s="103">
        <v>0.24341526085029899</v>
      </c>
      <c r="BN321" s="103">
        <f t="shared" si="82"/>
        <v>0.75658473914970104</v>
      </c>
      <c r="BO321" s="103">
        <v>0.110382277753435</v>
      </c>
      <c r="BP321" s="103">
        <f t="shared" si="83"/>
        <v>0.88961772224656499</v>
      </c>
      <c r="BQ321" s="103">
        <v>0.16299118789857589</v>
      </c>
      <c r="BR321" s="103">
        <f t="shared" si="88"/>
        <v>0.83700881210142408</v>
      </c>
      <c r="BS321" s="108">
        <v>0.78468241834643704</v>
      </c>
      <c r="BT321" s="102">
        <v>0.21531758165356299</v>
      </c>
      <c r="BU321" s="91"/>
      <c r="BV321" s="86">
        <v>301</v>
      </c>
      <c r="BW321" s="124">
        <v>0.94499999999999995</v>
      </c>
      <c r="BX321" s="124">
        <v>5.5E-2</v>
      </c>
      <c r="BY321" s="124">
        <v>0.94199999999999995</v>
      </c>
      <c r="BZ321" s="124">
        <v>5.8000000000000003E-2</v>
      </c>
      <c r="CA321" s="124">
        <v>0.94299999999999995</v>
      </c>
      <c r="CB321" s="124">
        <v>5.7000000000000002E-2</v>
      </c>
      <c r="CC321" s="123">
        <v>0.92700000000000005</v>
      </c>
      <c r="CD321" s="123">
        <v>7.2999999999999995E-2</v>
      </c>
      <c r="CE321" s="123">
        <v>0.91600000000000004</v>
      </c>
      <c r="CF321" s="123">
        <v>8.4000000000000005E-2</v>
      </c>
      <c r="CG321" s="123">
        <v>0.92200000000000004</v>
      </c>
      <c r="CH321" s="123">
        <v>7.8E-2</v>
      </c>
      <c r="CI321" s="1"/>
      <c r="CJ321" s="1"/>
      <c r="CK321" s="1"/>
      <c r="CL321" s="1"/>
      <c r="CM321" s="1"/>
      <c r="CN321" s="1"/>
      <c r="CP321" s="39"/>
      <c r="CR321" s="39"/>
      <c r="CS321" s="92"/>
      <c r="CT321" s="92"/>
    </row>
    <row r="322" spans="38:98" x14ac:dyDescent="0.25">
      <c r="AL322" s="104">
        <v>302</v>
      </c>
      <c r="AM322" s="102">
        <v>0.18979752319068999</v>
      </c>
      <c r="AN322" s="102">
        <f t="shared" si="77"/>
        <v>0.81020247680931001</v>
      </c>
      <c r="AO322" s="102">
        <v>0.25184372981611403</v>
      </c>
      <c r="AP322" s="102">
        <f t="shared" si="78"/>
        <v>0.74815627018388597</v>
      </c>
      <c r="AQ322" s="102">
        <v>0.105899735406389</v>
      </c>
      <c r="AR322" s="102">
        <f t="shared" si="79"/>
        <v>0.89410026459361103</v>
      </c>
      <c r="AS322" s="102">
        <f t="shared" si="84"/>
        <v>0.16547516833375905</v>
      </c>
      <c r="AT322" s="107">
        <f t="shared" si="84"/>
        <v>0.83452483166624103</v>
      </c>
      <c r="AU322" s="103">
        <v>0.19736667307233</v>
      </c>
      <c r="AV322" s="103">
        <f t="shared" si="85"/>
        <v>0.80263332692766998</v>
      </c>
      <c r="AW322" s="103">
        <v>0.25289516244098398</v>
      </c>
      <c r="AX322" s="103">
        <f t="shared" si="86"/>
        <v>0.74710483755901602</v>
      </c>
      <c r="AY322" s="103">
        <v>0.115476809046687</v>
      </c>
      <c r="AZ322" s="103">
        <f t="shared" si="89"/>
        <v>0.884523190953313</v>
      </c>
      <c r="BA322" s="103">
        <f t="shared" si="87"/>
        <v>0.17246888817532463</v>
      </c>
      <c r="BB322" s="103">
        <f t="shared" si="87"/>
        <v>0.82753111182467531</v>
      </c>
      <c r="BC322" s="102">
        <v>0.18577870299207799</v>
      </c>
      <c r="BD322" s="102">
        <f t="shared" si="90"/>
        <v>0.81422129700792201</v>
      </c>
      <c r="BE322" s="102">
        <v>0.247844954251384</v>
      </c>
      <c r="BF322" s="102">
        <f t="shared" si="90"/>
        <v>0.75215504574861602</v>
      </c>
      <c r="BG322" s="102">
        <v>0.115079571916319</v>
      </c>
      <c r="BH322" s="102">
        <f t="shared" si="80"/>
        <v>0.88492042808368099</v>
      </c>
      <c r="BI322" s="102">
        <v>0.16753234048686924</v>
      </c>
      <c r="BJ322" s="102">
        <v>0.83246765951313073</v>
      </c>
      <c r="BK322" s="103">
        <v>0.18177237008441399</v>
      </c>
      <c r="BL322" s="103">
        <f t="shared" si="81"/>
        <v>0.81822762991558595</v>
      </c>
      <c r="BM322" s="103">
        <v>0.24382970181859401</v>
      </c>
      <c r="BN322" s="103">
        <f t="shared" si="82"/>
        <v>0.75617029818140602</v>
      </c>
      <c r="BO322" s="103">
        <v>0.110764487879924</v>
      </c>
      <c r="BP322" s="103">
        <f t="shared" si="83"/>
        <v>0.88923551212007601</v>
      </c>
      <c r="BQ322" s="103">
        <v>0.16338193056920999</v>
      </c>
      <c r="BR322" s="103">
        <f t="shared" si="88"/>
        <v>0.83661806943078998</v>
      </c>
      <c r="BS322" s="108">
        <v>0.78536036737270098</v>
      </c>
      <c r="BT322" s="102">
        <v>0.21463963262729899</v>
      </c>
      <c r="BU322" s="91"/>
      <c r="BV322" s="86">
        <v>302</v>
      </c>
      <c r="BW322" s="124">
        <v>0.94499999999999995</v>
      </c>
      <c r="BX322" s="124">
        <v>5.5E-2</v>
      </c>
      <c r="BY322" s="124">
        <v>0.94199999999999995</v>
      </c>
      <c r="BZ322" s="124">
        <v>5.8000000000000003E-2</v>
      </c>
      <c r="CA322" s="124">
        <v>0.94299999999999995</v>
      </c>
      <c r="CB322" s="124">
        <v>5.6000000000000001E-2</v>
      </c>
      <c r="CC322" s="123">
        <v>0.92700000000000005</v>
      </c>
      <c r="CD322" s="123">
        <v>7.2999999999999995E-2</v>
      </c>
      <c r="CE322" s="123">
        <v>0.91700000000000004</v>
      </c>
      <c r="CF322" s="123">
        <v>8.3000000000000004E-2</v>
      </c>
      <c r="CG322" s="123">
        <v>0.92200000000000004</v>
      </c>
      <c r="CH322" s="123">
        <v>7.8E-2</v>
      </c>
      <c r="CI322" s="1"/>
      <c r="CJ322" s="1"/>
      <c r="CK322" s="1"/>
      <c r="CL322" s="1"/>
      <c r="CM322" s="1"/>
      <c r="CN322" s="1"/>
      <c r="CP322" s="39"/>
      <c r="CR322" s="39"/>
      <c r="CS322" s="92"/>
      <c r="CT322" s="92"/>
    </row>
    <row r="323" spans="38:98" x14ac:dyDescent="0.25">
      <c r="AL323" s="104">
        <v>303</v>
      </c>
      <c r="AM323" s="102">
        <v>0.19019795667812001</v>
      </c>
      <c r="AN323" s="102">
        <f t="shared" si="77"/>
        <v>0.80980204332187999</v>
      </c>
      <c r="AO323" s="102">
        <v>0.252263415493169</v>
      </c>
      <c r="AP323" s="102">
        <f t="shared" si="78"/>
        <v>0.747736584506831</v>
      </c>
      <c r="AQ323" s="102">
        <v>0.106249655849762</v>
      </c>
      <c r="AR323" s="102">
        <f t="shared" si="79"/>
        <v>0.89375034415023802</v>
      </c>
      <c r="AS323" s="102">
        <f t="shared" si="84"/>
        <v>0.16585679382453658</v>
      </c>
      <c r="AT323" s="107">
        <f t="shared" si="84"/>
        <v>0.83414320617546345</v>
      </c>
      <c r="AU323" s="103">
        <v>0.19779915020347399</v>
      </c>
      <c r="AV323" s="103">
        <f t="shared" si="85"/>
        <v>0.80220084979652606</v>
      </c>
      <c r="AW323" s="103">
        <v>0.25334144366476002</v>
      </c>
      <c r="AX323" s="103">
        <f t="shared" si="86"/>
        <v>0.74665855633523992</v>
      </c>
      <c r="AY323" s="103">
        <v>0.11586695786562801</v>
      </c>
      <c r="AZ323" s="103">
        <f t="shared" si="89"/>
        <v>0.88413304213437205</v>
      </c>
      <c r="BA323" s="103">
        <f t="shared" si="87"/>
        <v>0.17288506922416064</v>
      </c>
      <c r="BB323" s="103">
        <f t="shared" si="87"/>
        <v>0.82711493077583942</v>
      </c>
      <c r="BC323" s="102">
        <v>0.18616794703144801</v>
      </c>
      <c r="BD323" s="102">
        <f t="shared" si="90"/>
        <v>0.81383205296855199</v>
      </c>
      <c r="BE323" s="102">
        <v>0.248266314614699</v>
      </c>
      <c r="BF323" s="102">
        <f t="shared" si="90"/>
        <v>0.75173368538530094</v>
      </c>
      <c r="BG323" s="102">
        <v>0.115474841625303</v>
      </c>
      <c r="BH323" s="102">
        <f t="shared" si="80"/>
        <v>0.88452515837469703</v>
      </c>
      <c r="BI323" s="102">
        <v>0.16793174308876901</v>
      </c>
      <c r="BJ323" s="102">
        <v>0.83206825691123099</v>
      </c>
      <c r="BK323" s="103">
        <v>0.18215746962567</v>
      </c>
      <c r="BL323" s="103">
        <f t="shared" si="81"/>
        <v>0.81784253037432997</v>
      </c>
      <c r="BM323" s="103">
        <v>0.244243326196974</v>
      </c>
      <c r="BN323" s="103">
        <f t="shared" si="82"/>
        <v>0.75575667380302602</v>
      </c>
      <c r="BO323" s="103">
        <v>0.11114663104105001</v>
      </c>
      <c r="BP323" s="103">
        <f t="shared" si="83"/>
        <v>0.88885336895894995</v>
      </c>
      <c r="BQ323" s="103">
        <v>0.16377223088814474</v>
      </c>
      <c r="BR323" s="103">
        <f t="shared" si="88"/>
        <v>0.83622776911185526</v>
      </c>
      <c r="BS323" s="108">
        <v>0.78603387726617602</v>
      </c>
      <c r="BT323" s="102">
        <v>0.21396612273382401</v>
      </c>
      <c r="BU323" s="91"/>
      <c r="BV323" s="86">
        <v>303</v>
      </c>
      <c r="BW323" s="124">
        <v>0.94499999999999995</v>
      </c>
      <c r="BX323" s="124">
        <v>5.5E-2</v>
      </c>
      <c r="BY323" s="124">
        <v>0.94199999999999995</v>
      </c>
      <c r="BZ323" s="124">
        <v>5.8000000000000003E-2</v>
      </c>
      <c r="CA323" s="124">
        <v>0.94399999999999995</v>
      </c>
      <c r="CB323" s="124">
        <v>5.6000000000000001E-2</v>
      </c>
      <c r="CC323" s="123">
        <v>0.92800000000000005</v>
      </c>
      <c r="CD323" s="123">
        <v>7.1999999999999995E-2</v>
      </c>
      <c r="CE323" s="123">
        <v>0.91700000000000004</v>
      </c>
      <c r="CF323" s="123">
        <v>8.3000000000000004E-2</v>
      </c>
      <c r="CG323" s="123">
        <v>0.92200000000000004</v>
      </c>
      <c r="CH323" s="123">
        <v>7.8E-2</v>
      </c>
      <c r="CI323" s="1"/>
      <c r="CJ323" s="1"/>
      <c r="CK323" s="1"/>
      <c r="CL323" s="1"/>
      <c r="CM323" s="1"/>
      <c r="CN323" s="1"/>
      <c r="CP323" s="39"/>
      <c r="CR323" s="39"/>
      <c r="CS323" s="92"/>
      <c r="CT323" s="92"/>
    </row>
    <row r="324" spans="38:98" x14ac:dyDescent="0.25">
      <c r="AL324" s="104">
        <v>304</v>
      </c>
      <c r="AM324" s="102">
        <v>0.19059946825555099</v>
      </c>
      <c r="AN324" s="102">
        <f t="shared" si="77"/>
        <v>0.80940053174444904</v>
      </c>
      <c r="AO324" s="102">
        <v>0.25268166461154201</v>
      </c>
      <c r="AP324" s="102">
        <f t="shared" si="78"/>
        <v>0.74731833538845804</v>
      </c>
      <c r="AQ324" s="102">
        <v>0.106599610114691</v>
      </c>
      <c r="AR324" s="102">
        <f t="shared" si="79"/>
        <v>0.89340038988530901</v>
      </c>
      <c r="AS324" s="102">
        <f t="shared" si="84"/>
        <v>0.16623843867263333</v>
      </c>
      <c r="AT324" s="107">
        <f t="shared" si="84"/>
        <v>0.83376156132736678</v>
      </c>
      <c r="AU324" s="103">
        <v>0.19823105670162999</v>
      </c>
      <c r="AV324" s="103">
        <f t="shared" si="85"/>
        <v>0.80176894329837001</v>
      </c>
      <c r="AW324" s="103">
        <v>0.253786863177004</v>
      </c>
      <c r="AX324" s="103">
        <f t="shared" si="86"/>
        <v>0.74621313682299606</v>
      </c>
      <c r="AY324" s="103">
        <v>0.11625708978185501</v>
      </c>
      <c r="AZ324" s="103">
        <f t="shared" si="89"/>
        <v>0.88374291021814499</v>
      </c>
      <c r="BA324" s="103">
        <f t="shared" si="87"/>
        <v>0.17330086740786951</v>
      </c>
      <c r="BB324" s="103">
        <f t="shared" si="87"/>
        <v>0.82669913259213046</v>
      </c>
      <c r="BC324" s="102">
        <v>0.186557114517201</v>
      </c>
      <c r="BD324" s="102">
        <f t="shared" si="90"/>
        <v>0.81344288548279897</v>
      </c>
      <c r="BE324" s="102">
        <v>0.24868693383923701</v>
      </c>
      <c r="BF324" s="102">
        <f t="shared" si="90"/>
        <v>0.75131306616076299</v>
      </c>
      <c r="BG324" s="102">
        <v>0.11587015637977</v>
      </c>
      <c r="BH324" s="102">
        <f t="shared" si="80"/>
        <v>0.88412984362023006</v>
      </c>
      <c r="BI324" s="102">
        <v>0.16833097221805102</v>
      </c>
      <c r="BJ324" s="102">
        <v>0.83166902778194907</v>
      </c>
      <c r="BK324" s="103">
        <v>0.182541853304932</v>
      </c>
      <c r="BL324" s="103">
        <f t="shared" si="81"/>
        <v>0.817458146695068</v>
      </c>
      <c r="BM324" s="103">
        <v>0.244656137277528</v>
      </c>
      <c r="BN324" s="103">
        <f t="shared" si="82"/>
        <v>0.755343862722472</v>
      </c>
      <c r="BO324" s="103">
        <v>0.111528707898395</v>
      </c>
      <c r="BP324" s="103">
        <f t="shared" si="83"/>
        <v>0.88847129210160503</v>
      </c>
      <c r="BQ324" s="103">
        <v>0.16416209173162208</v>
      </c>
      <c r="BR324" s="103">
        <f t="shared" si="88"/>
        <v>0.835837908268378</v>
      </c>
      <c r="BS324" s="108">
        <v>0.78670297821424695</v>
      </c>
      <c r="BT324" s="102">
        <v>0.21329702178575299</v>
      </c>
      <c r="BU324" s="91"/>
      <c r="BV324" s="86">
        <v>304</v>
      </c>
      <c r="BW324" s="124">
        <v>0.94599999999999995</v>
      </c>
      <c r="BX324" s="124">
        <v>5.3999999999999999E-2</v>
      </c>
      <c r="BY324" s="124">
        <v>0.94199999999999995</v>
      </c>
      <c r="BZ324" s="124">
        <v>5.8000000000000003E-2</v>
      </c>
      <c r="CA324" s="124">
        <v>0.94399999999999995</v>
      </c>
      <c r="CB324" s="124">
        <v>5.6000000000000001E-2</v>
      </c>
      <c r="CC324" s="123">
        <v>0.92800000000000005</v>
      </c>
      <c r="CD324" s="123">
        <v>7.1999999999999995E-2</v>
      </c>
      <c r="CE324" s="123">
        <v>0.91700000000000004</v>
      </c>
      <c r="CF324" s="123">
        <v>8.3000000000000004E-2</v>
      </c>
      <c r="CG324" s="123">
        <v>0.92200000000000004</v>
      </c>
      <c r="CH324" s="123">
        <v>7.8E-2</v>
      </c>
      <c r="CI324" s="1"/>
      <c r="CJ324" s="1"/>
      <c r="CK324" s="1"/>
      <c r="CL324" s="1"/>
      <c r="CM324" s="1"/>
      <c r="CN324" s="1"/>
      <c r="CP324" s="39"/>
      <c r="CR324" s="39"/>
      <c r="CS324" s="92"/>
      <c r="CT324" s="92"/>
    </row>
    <row r="325" spans="38:98" x14ac:dyDescent="0.25">
      <c r="AL325" s="104">
        <v>305</v>
      </c>
      <c r="AM325" s="102">
        <v>0.19100203054444201</v>
      </c>
      <c r="AN325" s="102">
        <f t="shared" si="77"/>
        <v>0.80899796945555802</v>
      </c>
      <c r="AO325" s="102">
        <v>0.253098489367722</v>
      </c>
      <c r="AP325" s="102">
        <f t="shared" si="78"/>
        <v>0.74690151063227805</v>
      </c>
      <c r="AQ325" s="102">
        <v>0.106949597197252</v>
      </c>
      <c r="AR325" s="102">
        <f t="shared" si="79"/>
        <v>0.89305040280274794</v>
      </c>
      <c r="AS325" s="102">
        <f t="shared" si="84"/>
        <v>0.16662009673408901</v>
      </c>
      <c r="AT325" s="107">
        <f t="shared" si="84"/>
        <v>0.83337990326591105</v>
      </c>
      <c r="AU325" s="103">
        <v>0.198662394294565</v>
      </c>
      <c r="AV325" s="103">
        <f t="shared" si="85"/>
        <v>0.801337605705435</v>
      </c>
      <c r="AW325" s="103">
        <v>0.25423142469242799</v>
      </c>
      <c r="AX325" s="103">
        <f t="shared" si="86"/>
        <v>0.74576857530757201</v>
      </c>
      <c r="AY325" s="103">
        <v>0.11664720459283</v>
      </c>
      <c r="AZ325" s="103">
        <f t="shared" si="89"/>
        <v>0.88335279540717004</v>
      </c>
      <c r="BA325" s="103">
        <f t="shared" si="87"/>
        <v>0.17371628402327538</v>
      </c>
      <c r="BB325" s="103">
        <f t="shared" si="87"/>
        <v>0.82628371597672468</v>
      </c>
      <c r="BC325" s="102">
        <v>0.18694620176245799</v>
      </c>
      <c r="BD325" s="102">
        <f t="shared" si="90"/>
        <v>0.81305379823754198</v>
      </c>
      <c r="BE325" s="102">
        <v>0.249106814452106</v>
      </c>
      <c r="BF325" s="102">
        <f t="shared" si="90"/>
        <v>0.75089318554789397</v>
      </c>
      <c r="BG325" s="102">
        <v>0.116265514985941</v>
      </c>
      <c r="BH325" s="102">
        <f t="shared" si="80"/>
        <v>0.88373448501405905</v>
      </c>
      <c r="BI325" s="102">
        <v>0.16873002676387922</v>
      </c>
      <c r="BJ325" s="102">
        <v>0.83126997323612084</v>
      </c>
      <c r="BK325" s="103">
        <v>0.182925526976179</v>
      </c>
      <c r="BL325" s="103">
        <f t="shared" si="81"/>
        <v>0.81707447302382097</v>
      </c>
      <c r="BM325" s="103">
        <v>0.245068138352347</v>
      </c>
      <c r="BN325" s="103">
        <f t="shared" si="82"/>
        <v>0.75493186164765302</v>
      </c>
      <c r="BO325" s="103">
        <v>0.111910719113544</v>
      </c>
      <c r="BP325" s="103">
        <f t="shared" si="83"/>
        <v>0.888089280886456</v>
      </c>
      <c r="BQ325" s="103">
        <v>0.16455151597588555</v>
      </c>
      <c r="BR325" s="103">
        <f t="shared" si="88"/>
        <v>0.83544848402411442</v>
      </c>
      <c r="BS325" s="108">
        <v>0.78736770040430104</v>
      </c>
      <c r="BT325" s="102">
        <v>0.21263229959569899</v>
      </c>
      <c r="BU325" s="91"/>
      <c r="BV325" s="86">
        <v>305</v>
      </c>
      <c r="BW325" s="124">
        <v>0.94599999999999995</v>
      </c>
      <c r="BX325" s="124">
        <v>5.3999999999999999E-2</v>
      </c>
      <c r="BY325" s="124">
        <v>0.94199999999999995</v>
      </c>
      <c r="BZ325" s="124">
        <v>5.8000000000000003E-2</v>
      </c>
      <c r="CA325" s="124">
        <v>0.94399999999999995</v>
      </c>
      <c r="CB325" s="124">
        <v>5.6000000000000001E-2</v>
      </c>
      <c r="CC325" s="123">
        <v>0.92800000000000005</v>
      </c>
      <c r="CD325" s="123">
        <v>7.1999999999999995E-2</v>
      </c>
      <c r="CE325" s="123">
        <v>0.91700000000000004</v>
      </c>
      <c r="CF325" s="123">
        <v>8.3000000000000004E-2</v>
      </c>
      <c r="CG325" s="123">
        <v>0.92300000000000004</v>
      </c>
      <c r="CH325" s="123">
        <v>7.6999999999999999E-2</v>
      </c>
      <c r="CI325" s="1"/>
      <c r="CJ325" s="1"/>
      <c r="CK325" s="1"/>
      <c r="CL325" s="1"/>
      <c r="CM325" s="1"/>
      <c r="CN325" s="1"/>
      <c r="CP325" s="39"/>
      <c r="CR325" s="39"/>
      <c r="CS325" s="92"/>
      <c r="CT325" s="92"/>
    </row>
    <row r="326" spans="38:98" x14ac:dyDescent="0.25">
      <c r="AL326" s="104">
        <v>306</v>
      </c>
      <c r="AM326" s="102">
        <v>0.19140561616624999</v>
      </c>
      <c r="AN326" s="102">
        <f t="shared" si="77"/>
        <v>0.80859438383375004</v>
      </c>
      <c r="AO326" s="102">
        <v>0.25351390195819801</v>
      </c>
      <c r="AP326" s="102">
        <f t="shared" si="78"/>
        <v>0.74648609804180199</v>
      </c>
      <c r="AQ326" s="102">
        <v>0.107299616093522</v>
      </c>
      <c r="AR326" s="102">
        <f t="shared" si="79"/>
        <v>0.89270038390647799</v>
      </c>
      <c r="AS326" s="102">
        <f t="shared" si="84"/>
        <v>0.16700176186494317</v>
      </c>
      <c r="AT326" s="107">
        <f t="shared" si="84"/>
        <v>0.83299823813505691</v>
      </c>
      <c r="AU326" s="103">
        <v>0.19909316471004701</v>
      </c>
      <c r="AV326" s="103">
        <f t="shared" si="85"/>
        <v>0.80090683528995299</v>
      </c>
      <c r="AW326" s="103">
        <v>0.25467513192574098</v>
      </c>
      <c r="AX326" s="103">
        <f t="shared" si="86"/>
        <v>0.74532486807425902</v>
      </c>
      <c r="AY326" s="103">
        <v>0.117037302096015</v>
      </c>
      <c r="AZ326" s="103">
        <f t="shared" si="89"/>
        <v>0.88296269790398496</v>
      </c>
      <c r="BA326" s="103">
        <f t="shared" si="87"/>
        <v>0.17413132036720191</v>
      </c>
      <c r="BB326" s="103">
        <f t="shared" si="87"/>
        <v>0.82586867963279809</v>
      </c>
      <c r="BC326" s="102">
        <v>0.18733520508034099</v>
      </c>
      <c r="BD326" s="102">
        <f t="shared" si="90"/>
        <v>0.81266479491965904</v>
      </c>
      <c r="BE326" s="102">
        <v>0.24952595898041099</v>
      </c>
      <c r="BF326" s="102">
        <f t="shared" si="90"/>
        <v>0.75047404101958903</v>
      </c>
      <c r="BG326" s="102">
        <v>0.11666091625003699</v>
      </c>
      <c r="BH326" s="102">
        <f t="shared" si="80"/>
        <v>0.88333908374996306</v>
      </c>
      <c r="BI326" s="102">
        <v>0.16912890561541727</v>
      </c>
      <c r="BJ326" s="102">
        <v>0.83087109438458284</v>
      </c>
      <c r="BK326" s="103">
        <v>0.18330849649339101</v>
      </c>
      <c r="BL326" s="103">
        <f t="shared" si="81"/>
        <v>0.81669150350660902</v>
      </c>
      <c r="BM326" s="103">
        <v>0.24547933271351899</v>
      </c>
      <c r="BN326" s="103">
        <f t="shared" si="82"/>
        <v>0.75452066728648104</v>
      </c>
      <c r="BO326" s="103">
        <v>0.112292665348079</v>
      </c>
      <c r="BP326" s="103">
        <f t="shared" si="83"/>
        <v>0.88770733465192098</v>
      </c>
      <c r="BQ326" s="103">
        <v>0.16494050649717693</v>
      </c>
      <c r="BR326" s="103">
        <f t="shared" si="88"/>
        <v>0.83505949350282316</v>
      </c>
      <c r="BS326" s="108">
        <v>0.78802807402372199</v>
      </c>
      <c r="BT326" s="102">
        <v>0.21197192597627801</v>
      </c>
      <c r="BU326" s="91"/>
      <c r="BV326" s="86">
        <v>306</v>
      </c>
      <c r="BW326" s="124">
        <v>0.94599999999999995</v>
      </c>
      <c r="BX326" s="124">
        <v>5.3999999999999999E-2</v>
      </c>
      <c r="BY326" s="124">
        <v>0.94299999999999995</v>
      </c>
      <c r="BZ326" s="124">
        <v>5.7000000000000002E-2</v>
      </c>
      <c r="CA326" s="124">
        <v>0.94399999999999995</v>
      </c>
      <c r="CB326" s="124">
        <v>5.6000000000000001E-2</v>
      </c>
      <c r="CC326" s="123">
        <v>0.92800000000000005</v>
      </c>
      <c r="CD326" s="123">
        <v>7.1999999999999995E-2</v>
      </c>
      <c r="CE326" s="123">
        <v>0.91800000000000004</v>
      </c>
      <c r="CF326" s="123">
        <v>8.2000000000000003E-2</v>
      </c>
      <c r="CG326" s="123">
        <v>0.92300000000000004</v>
      </c>
      <c r="CH326" s="123">
        <v>7.6999999999999999E-2</v>
      </c>
      <c r="CI326" s="1"/>
      <c r="CJ326" s="1"/>
      <c r="CK326" s="1"/>
      <c r="CL326" s="1"/>
      <c r="CM326" s="1"/>
      <c r="CN326" s="1"/>
      <c r="CP326" s="39"/>
      <c r="CR326" s="39"/>
      <c r="CS326" s="92"/>
      <c r="CT326" s="92"/>
    </row>
    <row r="327" spans="38:98" x14ac:dyDescent="0.25">
      <c r="AL327" s="104">
        <v>307</v>
      </c>
      <c r="AM327" s="102">
        <v>0.19181019774243399</v>
      </c>
      <c r="AN327" s="102">
        <f t="shared" si="77"/>
        <v>0.80818980225756598</v>
      </c>
      <c r="AO327" s="102">
        <v>0.25392791457946001</v>
      </c>
      <c r="AP327" s="102">
        <f t="shared" si="78"/>
        <v>0.74607208542054004</v>
      </c>
      <c r="AQ327" s="102">
        <v>0.10764966579957699</v>
      </c>
      <c r="AR327" s="102">
        <f t="shared" si="79"/>
        <v>0.89235033420042298</v>
      </c>
      <c r="AS327" s="102">
        <f t="shared" si="84"/>
        <v>0.16738342792123576</v>
      </c>
      <c r="AT327" s="107">
        <f t="shared" si="84"/>
        <v>0.83261657207876416</v>
      </c>
      <c r="AU327" s="103">
        <v>0.199523369675847</v>
      </c>
      <c r="AV327" s="103">
        <f t="shared" si="85"/>
        <v>0.80047663032415306</v>
      </c>
      <c r="AW327" s="103">
        <v>0.25511798859165302</v>
      </c>
      <c r="AX327" s="103">
        <f t="shared" si="86"/>
        <v>0.74488201140834698</v>
      </c>
      <c r="AY327" s="103">
        <v>0.117427382088871</v>
      </c>
      <c r="AZ327" s="103">
        <f t="shared" si="89"/>
        <v>0.88257261791112895</v>
      </c>
      <c r="BA327" s="103">
        <f t="shared" si="87"/>
        <v>0.17454597773647343</v>
      </c>
      <c r="BB327" s="103">
        <f t="shared" si="87"/>
        <v>0.8254540222635266</v>
      </c>
      <c r="BC327" s="102">
        <v>0.18772412078397099</v>
      </c>
      <c r="BD327" s="102">
        <f t="shared" si="90"/>
        <v>0.81227587921602895</v>
      </c>
      <c r="BE327" s="102">
        <v>0.24994436995125799</v>
      </c>
      <c r="BF327" s="102">
        <f t="shared" si="90"/>
        <v>0.75005563004874198</v>
      </c>
      <c r="BG327" s="102">
        <v>0.117056358978279</v>
      </c>
      <c r="BH327" s="102">
        <f t="shared" si="80"/>
        <v>0.88294364102172096</v>
      </c>
      <c r="BI327" s="102">
        <v>0.16952760766182867</v>
      </c>
      <c r="BJ327" s="102">
        <v>0.83047239233817127</v>
      </c>
      <c r="BK327" s="103">
        <v>0.18369076771054901</v>
      </c>
      <c r="BL327" s="103">
        <f t="shared" si="81"/>
        <v>0.81630923228945096</v>
      </c>
      <c r="BM327" s="103">
        <v>0.245889723653135</v>
      </c>
      <c r="BN327" s="103">
        <f t="shared" si="82"/>
        <v>0.754110276346865</v>
      </c>
      <c r="BO327" s="103">
        <v>0.112674547263584</v>
      </c>
      <c r="BP327" s="103">
        <f t="shared" si="83"/>
        <v>0.88732545273641605</v>
      </c>
      <c r="BQ327" s="103">
        <v>0.1653290661717399</v>
      </c>
      <c r="BR327" s="103">
        <f t="shared" si="88"/>
        <v>0.83467093382826019</v>
      </c>
      <c r="BS327" s="108">
        <v>0.78868412925989495</v>
      </c>
      <c r="BT327" s="102">
        <v>0.21131587074010499</v>
      </c>
      <c r="BU327" s="91"/>
      <c r="BV327" s="86">
        <v>307</v>
      </c>
      <c r="BW327" s="124">
        <v>0.94599999999999995</v>
      </c>
      <c r="BX327" s="124">
        <v>5.3999999999999999E-2</v>
      </c>
      <c r="BY327" s="124">
        <v>0.94299999999999995</v>
      </c>
      <c r="BZ327" s="124">
        <v>5.7000000000000002E-2</v>
      </c>
      <c r="CA327" s="124">
        <v>0.94399999999999995</v>
      </c>
      <c r="CB327" s="124">
        <v>5.6000000000000001E-2</v>
      </c>
      <c r="CC327" s="123">
        <v>0.92900000000000005</v>
      </c>
      <c r="CD327" s="123">
        <v>7.0999999999999994E-2</v>
      </c>
      <c r="CE327" s="123">
        <v>0.91800000000000004</v>
      </c>
      <c r="CF327" s="123">
        <v>8.2000000000000003E-2</v>
      </c>
      <c r="CG327" s="123">
        <v>0.92300000000000004</v>
      </c>
      <c r="CH327" s="123">
        <v>7.6999999999999999E-2</v>
      </c>
      <c r="CI327" s="1"/>
      <c r="CJ327" s="1"/>
      <c r="CK327" s="1"/>
      <c r="CL327" s="1"/>
      <c r="CM327" s="1"/>
      <c r="CN327" s="1"/>
      <c r="CP327" s="39"/>
      <c r="CR327" s="39"/>
      <c r="CS327" s="92"/>
      <c r="CT327" s="92"/>
    </row>
    <row r="328" spans="38:98" x14ac:dyDescent="0.25">
      <c r="AL328" s="104">
        <v>308</v>
      </c>
      <c r="AM328" s="102">
        <v>0.19221574789445001</v>
      </c>
      <c r="AN328" s="102">
        <f t="shared" si="77"/>
        <v>0.80778425210555005</v>
      </c>
      <c r="AO328" s="102">
        <v>0.254340539427997</v>
      </c>
      <c r="AP328" s="102">
        <f t="shared" si="78"/>
        <v>0.74565946057200305</v>
      </c>
      <c r="AQ328" s="102">
        <v>0.10799974531149401</v>
      </c>
      <c r="AR328" s="102">
        <f t="shared" si="79"/>
        <v>0.89200025468850597</v>
      </c>
      <c r="AS328" s="102">
        <f t="shared" si="84"/>
        <v>0.16776508875900606</v>
      </c>
      <c r="AT328" s="107">
        <f t="shared" si="84"/>
        <v>0.83223491124099391</v>
      </c>
      <c r="AU328" s="103">
        <v>0.199953010919731</v>
      </c>
      <c r="AV328" s="103">
        <f t="shared" si="85"/>
        <v>0.80004698908026906</v>
      </c>
      <c r="AW328" s="103">
        <v>0.25555999840487498</v>
      </c>
      <c r="AX328" s="103">
        <f t="shared" si="86"/>
        <v>0.74444000159512502</v>
      </c>
      <c r="AY328" s="103">
        <v>0.11781744436886001</v>
      </c>
      <c r="AZ328" s="103">
        <f t="shared" si="89"/>
        <v>0.88218255563114001</v>
      </c>
      <c r="BA328" s="103">
        <f t="shared" si="87"/>
        <v>0.17496025742791346</v>
      </c>
      <c r="BB328" s="103">
        <f t="shared" si="87"/>
        <v>0.82503974257208657</v>
      </c>
      <c r="BC328" s="102">
        <v>0.18811294518646901</v>
      </c>
      <c r="BD328" s="102">
        <f t="shared" si="90"/>
        <v>0.81188705481353096</v>
      </c>
      <c r="BE328" s="102">
        <v>0.25036204989175398</v>
      </c>
      <c r="BF328" s="102">
        <f t="shared" si="90"/>
        <v>0.74963795010824597</v>
      </c>
      <c r="BG328" s="102">
        <v>0.117451841976888</v>
      </c>
      <c r="BH328" s="102">
        <f t="shared" si="80"/>
        <v>0.88254815802311204</v>
      </c>
      <c r="BI328" s="102">
        <v>0.16992613179227731</v>
      </c>
      <c r="BJ328" s="102">
        <v>0.83007386820772278</v>
      </c>
      <c r="BK328" s="103">
        <v>0.18407234648163301</v>
      </c>
      <c r="BL328" s="103">
        <f t="shared" si="81"/>
        <v>0.81592765351836705</v>
      </c>
      <c r="BM328" s="103">
        <v>0.24629931446328401</v>
      </c>
      <c r="BN328" s="103">
        <f t="shared" si="82"/>
        <v>0.75370068553671599</v>
      </c>
      <c r="BO328" s="103">
        <v>0.113056365521642</v>
      </c>
      <c r="BP328" s="103">
        <f t="shared" si="83"/>
        <v>0.886943634478358</v>
      </c>
      <c r="BQ328" s="103">
        <v>0.16571719787581687</v>
      </c>
      <c r="BR328" s="103">
        <f t="shared" si="88"/>
        <v>0.83428280212418326</v>
      </c>
      <c r="BS328" s="108">
        <v>0.78933589630020706</v>
      </c>
      <c r="BT328" s="102">
        <v>0.21066410369979299</v>
      </c>
      <c r="BU328" s="91"/>
      <c r="BV328" s="86">
        <v>308</v>
      </c>
      <c r="BW328" s="124">
        <v>0.94599999999999995</v>
      </c>
      <c r="BX328" s="124">
        <v>5.3999999999999999E-2</v>
      </c>
      <c r="BY328" s="124">
        <v>0.94299999999999995</v>
      </c>
      <c r="BZ328" s="124">
        <v>5.7000000000000002E-2</v>
      </c>
      <c r="CA328" s="124">
        <v>0.94399999999999995</v>
      </c>
      <c r="CB328" s="124">
        <v>5.5E-2</v>
      </c>
      <c r="CC328" s="123">
        <v>0.92900000000000005</v>
      </c>
      <c r="CD328" s="123">
        <v>7.0999999999999994E-2</v>
      </c>
      <c r="CE328" s="123">
        <v>0.91800000000000004</v>
      </c>
      <c r="CF328" s="123">
        <v>8.2000000000000003E-2</v>
      </c>
      <c r="CG328" s="123">
        <v>0.92300000000000004</v>
      </c>
      <c r="CH328" s="123">
        <v>7.6999999999999999E-2</v>
      </c>
      <c r="CI328" s="1"/>
      <c r="CJ328" s="1"/>
      <c r="CK328" s="1"/>
      <c r="CL328" s="1"/>
      <c r="CM328" s="1"/>
      <c r="CN328" s="1"/>
      <c r="CP328" s="39"/>
      <c r="CR328" s="39"/>
      <c r="CS328" s="92"/>
      <c r="CT328" s="92"/>
    </row>
    <row r="329" spans="38:98" x14ac:dyDescent="0.25">
      <c r="AL329" s="104">
        <v>309</v>
      </c>
      <c r="AM329" s="102">
        <v>0.19262223924375799</v>
      </c>
      <c r="AN329" s="102">
        <f t="shared" si="77"/>
        <v>0.80737776075624201</v>
      </c>
      <c r="AO329" s="102">
        <v>0.25475178870029902</v>
      </c>
      <c r="AP329" s="102">
        <f t="shared" si="78"/>
        <v>0.74524821129970098</v>
      </c>
      <c r="AQ329" s="102">
        <v>0.108349853625351</v>
      </c>
      <c r="AR329" s="102">
        <f t="shared" si="79"/>
        <v>0.89165014637464901</v>
      </c>
      <c r="AS329" s="102">
        <f t="shared" si="84"/>
        <v>0.16814673823429521</v>
      </c>
      <c r="AT329" s="107">
        <f t="shared" si="84"/>
        <v>0.83185326176570484</v>
      </c>
      <c r="AU329" s="103">
        <v>0.20038209016946801</v>
      </c>
      <c r="AV329" s="103">
        <f t="shared" si="85"/>
        <v>0.79961790983053205</v>
      </c>
      <c r="AW329" s="103">
        <v>0.256001165080115</v>
      </c>
      <c r="AX329" s="103">
        <f t="shared" si="86"/>
        <v>0.74399883491988494</v>
      </c>
      <c r="AY329" s="103">
        <v>0.118207488733444</v>
      </c>
      <c r="AZ329" s="103">
        <f t="shared" si="89"/>
        <v>0.881792511266556</v>
      </c>
      <c r="BA329" s="103">
        <f t="shared" si="87"/>
        <v>0.17537416073834577</v>
      </c>
      <c r="BB329" s="103">
        <f t="shared" si="87"/>
        <v>0.82462583926165423</v>
      </c>
      <c r="BC329" s="102">
        <v>0.18850167460095599</v>
      </c>
      <c r="BD329" s="102">
        <f t="shared" si="90"/>
        <v>0.81149832539904398</v>
      </c>
      <c r="BE329" s="102">
        <v>0.25077900132900399</v>
      </c>
      <c r="BF329" s="102">
        <f t="shared" si="90"/>
        <v>0.74922099867099601</v>
      </c>
      <c r="BG329" s="102">
        <v>0.117847364052086</v>
      </c>
      <c r="BH329" s="102">
        <f t="shared" si="80"/>
        <v>0.88215263594791404</v>
      </c>
      <c r="BI329" s="102">
        <v>0.17032447689592684</v>
      </c>
      <c r="BJ329" s="102">
        <v>0.82967552310407322</v>
      </c>
      <c r="BK329" s="103">
        <v>0.18445323866062099</v>
      </c>
      <c r="BL329" s="103">
        <f t="shared" si="81"/>
        <v>0.81554676133937898</v>
      </c>
      <c r="BM329" s="103">
        <v>0.24670810843605601</v>
      </c>
      <c r="BN329" s="103">
        <f t="shared" si="82"/>
        <v>0.75329189156394394</v>
      </c>
      <c r="BO329" s="103">
        <v>0.113438120783838</v>
      </c>
      <c r="BP329" s="103">
        <f t="shared" si="83"/>
        <v>0.88656187921616203</v>
      </c>
      <c r="BQ329" s="103">
        <v>0.16610490448565088</v>
      </c>
      <c r="BR329" s="103">
        <f t="shared" si="88"/>
        <v>0.83389509551434915</v>
      </c>
      <c r="BS329" s="108">
        <v>0.78998340533204303</v>
      </c>
      <c r="BT329" s="102">
        <v>0.210016594667957</v>
      </c>
      <c r="BU329" s="91"/>
      <c r="BV329" s="86">
        <v>309</v>
      </c>
      <c r="BW329" s="124">
        <v>0.94599999999999995</v>
      </c>
      <c r="BX329" s="124">
        <v>5.3999999999999999E-2</v>
      </c>
      <c r="BY329" s="124">
        <v>0.94299999999999995</v>
      </c>
      <c r="BZ329" s="124">
        <v>5.7000000000000002E-2</v>
      </c>
      <c r="CA329" s="124">
        <v>0.94499999999999995</v>
      </c>
      <c r="CB329" s="124">
        <v>5.5E-2</v>
      </c>
      <c r="CC329" s="123">
        <v>0.92900000000000005</v>
      </c>
      <c r="CD329" s="123">
        <v>7.0999999999999994E-2</v>
      </c>
      <c r="CE329" s="123">
        <v>0.91800000000000004</v>
      </c>
      <c r="CF329" s="123">
        <v>8.2000000000000003E-2</v>
      </c>
      <c r="CG329" s="123">
        <v>0.92400000000000004</v>
      </c>
      <c r="CH329" s="123">
        <v>7.5999999999999998E-2</v>
      </c>
      <c r="CI329" s="1"/>
      <c r="CJ329" s="1"/>
      <c r="CK329" s="1"/>
      <c r="CL329" s="1"/>
      <c r="CM329" s="1"/>
      <c r="CN329" s="1"/>
      <c r="CP329" s="39"/>
      <c r="CR329" s="39"/>
      <c r="CS329" s="92"/>
      <c r="CT329" s="92"/>
    </row>
    <row r="330" spans="38:98" x14ac:dyDescent="0.25">
      <c r="AL330" s="104">
        <v>310</v>
      </c>
      <c r="AM330" s="102">
        <v>0.193029644411815</v>
      </c>
      <c r="AN330" s="102">
        <f t="shared" si="77"/>
        <v>0.80697035558818497</v>
      </c>
      <c r="AO330" s="102">
        <v>0.25516167459285399</v>
      </c>
      <c r="AP330" s="102">
        <f t="shared" si="78"/>
        <v>0.74483832540714601</v>
      </c>
      <c r="AQ330" s="102">
        <v>0.108699989737223</v>
      </c>
      <c r="AR330" s="102">
        <f t="shared" si="79"/>
        <v>0.89130001026277705</v>
      </c>
      <c r="AS330" s="102">
        <f t="shared" si="84"/>
        <v>0.16852837020314165</v>
      </c>
      <c r="AT330" s="107">
        <f t="shared" si="84"/>
        <v>0.83147162979685829</v>
      </c>
      <c r="AU330" s="103">
        <v>0.200810609152827</v>
      </c>
      <c r="AV330" s="103">
        <f t="shared" si="85"/>
        <v>0.799189390847173</v>
      </c>
      <c r="AW330" s="103">
        <v>0.25644149233208502</v>
      </c>
      <c r="AX330" s="103">
        <f t="shared" si="86"/>
        <v>0.74355850766791498</v>
      </c>
      <c r="AY330" s="103">
        <v>0.118597514980085</v>
      </c>
      <c r="AZ330" s="103">
        <f t="shared" si="89"/>
        <v>0.88140248501991503</v>
      </c>
      <c r="BA330" s="103">
        <f t="shared" si="87"/>
        <v>0.17578768896459504</v>
      </c>
      <c r="BB330" s="103">
        <f t="shared" si="87"/>
        <v>0.82421231103540493</v>
      </c>
      <c r="BC330" s="102">
        <v>0.18889030534055401</v>
      </c>
      <c r="BD330" s="102">
        <f t="shared" si="90"/>
        <v>0.81110969465944605</v>
      </c>
      <c r="BE330" s="102">
        <v>0.25119522679011502</v>
      </c>
      <c r="BF330" s="102">
        <f t="shared" si="90"/>
        <v>0.74880477320988503</v>
      </c>
      <c r="BG330" s="102">
        <v>0.118242924010093</v>
      </c>
      <c r="BH330" s="102">
        <f t="shared" si="80"/>
        <v>0.88175707598990705</v>
      </c>
      <c r="BI330" s="102">
        <v>0.17072264186194097</v>
      </c>
      <c r="BJ330" s="102">
        <v>0.82927735813805903</v>
      </c>
      <c r="BK330" s="103">
        <v>0.18483345010149499</v>
      </c>
      <c r="BL330" s="103">
        <f t="shared" si="81"/>
        <v>0.81516654989850501</v>
      </c>
      <c r="BM330" s="103">
        <v>0.24711610886353999</v>
      </c>
      <c r="BN330" s="103">
        <f t="shared" si="82"/>
        <v>0.75288389113646004</v>
      </c>
      <c r="BO330" s="103">
        <v>0.11381981371175399</v>
      </c>
      <c r="BP330" s="103">
        <f t="shared" si="83"/>
        <v>0.88618018628824602</v>
      </c>
      <c r="BQ330" s="103">
        <v>0.16649218887748449</v>
      </c>
      <c r="BR330" s="103">
        <f t="shared" si="88"/>
        <v>0.8335078111225156</v>
      </c>
      <c r="BS330" s="108">
        <v>0.790626686542787</v>
      </c>
      <c r="BT330" s="102">
        <v>0.209373313457213</v>
      </c>
      <c r="BU330" s="91"/>
      <c r="BV330" s="86">
        <v>310</v>
      </c>
      <c r="BW330" s="124">
        <v>0.94699999999999995</v>
      </c>
      <c r="BX330" s="124">
        <v>5.2999999999999999E-2</v>
      </c>
      <c r="BY330" s="124">
        <v>0.94299999999999995</v>
      </c>
      <c r="BZ330" s="124">
        <v>5.7000000000000002E-2</v>
      </c>
      <c r="CA330" s="124">
        <v>0.94499999999999995</v>
      </c>
      <c r="CB330" s="124">
        <v>5.5E-2</v>
      </c>
      <c r="CC330" s="123">
        <v>0.92900000000000005</v>
      </c>
      <c r="CD330" s="123">
        <v>7.0999999999999994E-2</v>
      </c>
      <c r="CE330" s="123">
        <v>0.91900000000000004</v>
      </c>
      <c r="CF330" s="123">
        <v>8.1000000000000003E-2</v>
      </c>
      <c r="CG330" s="123">
        <v>0.92400000000000004</v>
      </c>
      <c r="CH330" s="123">
        <v>7.5999999999999998E-2</v>
      </c>
      <c r="CI330" s="1"/>
      <c r="CJ330" s="1"/>
      <c r="CK330" s="1"/>
      <c r="CL330" s="1"/>
      <c r="CM330" s="1"/>
      <c r="CN330" s="1"/>
      <c r="CP330" s="39"/>
      <c r="CR330" s="39"/>
      <c r="CS330" s="92"/>
      <c r="CT330" s="92"/>
    </row>
    <row r="331" spans="38:98" x14ac:dyDescent="0.25">
      <c r="AL331" s="104">
        <v>311</v>
      </c>
      <c r="AM331" s="102">
        <v>0.193437936020078</v>
      </c>
      <c r="AN331" s="102">
        <f t="shared" si="77"/>
        <v>0.80656206397992203</v>
      </c>
      <c r="AO331" s="102">
        <v>0.25557020930215302</v>
      </c>
      <c r="AP331" s="102">
        <f t="shared" si="78"/>
        <v>0.74442979069784698</v>
      </c>
      <c r="AQ331" s="102">
        <v>0.109050152643188</v>
      </c>
      <c r="AR331" s="102">
        <f t="shared" si="79"/>
        <v>0.89094984735681204</v>
      </c>
      <c r="AS331" s="102">
        <f t="shared" si="84"/>
        <v>0.16890997852158585</v>
      </c>
      <c r="AT331" s="107">
        <f t="shared" si="84"/>
        <v>0.83109002147841415</v>
      </c>
      <c r="AU331" s="103">
        <v>0.20123856959757599</v>
      </c>
      <c r="AV331" s="103">
        <f t="shared" si="85"/>
        <v>0.79876143040242398</v>
      </c>
      <c r="AW331" s="103">
        <v>0.25688098387549402</v>
      </c>
      <c r="AX331" s="103">
        <f t="shared" si="86"/>
        <v>0.74311901612450604</v>
      </c>
      <c r="AY331" s="103">
        <v>0.11898752290624499</v>
      </c>
      <c r="AZ331" s="103">
        <f t="shared" si="89"/>
        <v>0.88101247709375496</v>
      </c>
      <c r="BA331" s="103">
        <f t="shared" si="87"/>
        <v>0.17620084340348488</v>
      </c>
      <c r="BB331" s="103">
        <f t="shared" si="87"/>
        <v>0.82379915659651515</v>
      </c>
      <c r="BC331" s="102">
        <v>0.189278833718384</v>
      </c>
      <c r="BD331" s="102">
        <f t="shared" si="90"/>
        <v>0.81072116628161606</v>
      </c>
      <c r="BE331" s="102">
        <v>0.25161072880219398</v>
      </c>
      <c r="BF331" s="102">
        <f t="shared" si="90"/>
        <v>0.74838927119780596</v>
      </c>
      <c r="BG331" s="102">
        <v>0.118638520657131</v>
      </c>
      <c r="BH331" s="102">
        <f t="shared" si="80"/>
        <v>0.88136147934286901</v>
      </c>
      <c r="BI331" s="102">
        <v>0.17112062557948393</v>
      </c>
      <c r="BJ331" s="102">
        <v>0.82887937442051607</v>
      </c>
      <c r="BK331" s="103">
        <v>0.18521298665823399</v>
      </c>
      <c r="BL331" s="103">
        <f t="shared" si="81"/>
        <v>0.81478701334176606</v>
      </c>
      <c r="BM331" s="103">
        <v>0.24752331903782601</v>
      </c>
      <c r="BN331" s="103">
        <f t="shared" si="82"/>
        <v>0.75247668096217402</v>
      </c>
      <c r="BO331" s="103">
        <v>0.114201444966974</v>
      </c>
      <c r="BP331" s="103">
        <f t="shared" si="83"/>
        <v>0.88579855503302596</v>
      </c>
      <c r="BQ331" s="103">
        <v>0.16687905392756058</v>
      </c>
      <c r="BR331" s="103">
        <f t="shared" si="88"/>
        <v>0.83312094607243947</v>
      </c>
      <c r="BS331" s="108">
        <v>0.79126577011982602</v>
      </c>
      <c r="BT331" s="102">
        <v>0.20873422988017401</v>
      </c>
      <c r="BU331" s="91"/>
      <c r="BV331" s="86">
        <v>311</v>
      </c>
      <c r="BW331" s="124">
        <v>0.94699999999999995</v>
      </c>
      <c r="BX331" s="124">
        <v>5.2999999999999999E-2</v>
      </c>
      <c r="BY331" s="124">
        <v>0.94299999999999995</v>
      </c>
      <c r="BZ331" s="124">
        <v>5.7000000000000002E-2</v>
      </c>
      <c r="CA331" s="124">
        <v>0.94499999999999995</v>
      </c>
      <c r="CB331" s="124">
        <v>5.5E-2</v>
      </c>
      <c r="CC331" s="123">
        <v>0.93</v>
      </c>
      <c r="CD331" s="123">
        <v>7.0000000000000007E-2</v>
      </c>
      <c r="CE331" s="123">
        <v>0.91900000000000004</v>
      </c>
      <c r="CF331" s="123">
        <v>8.1000000000000003E-2</v>
      </c>
      <c r="CG331" s="123">
        <v>0.92400000000000004</v>
      </c>
      <c r="CH331" s="123">
        <v>7.5999999999999998E-2</v>
      </c>
      <c r="CI331" s="1"/>
      <c r="CJ331" s="1"/>
      <c r="CK331" s="1"/>
      <c r="CL331" s="1"/>
      <c r="CM331" s="1"/>
      <c r="CN331" s="1"/>
      <c r="CP331" s="39"/>
      <c r="CR331" s="39"/>
      <c r="CS331" s="92"/>
      <c r="CT331" s="92"/>
    </row>
    <row r="332" spans="38:98" x14ac:dyDescent="0.25">
      <c r="AL332" s="104">
        <v>312</v>
      </c>
      <c r="AM332" s="102">
        <v>0.193847086690007</v>
      </c>
      <c r="AN332" s="102">
        <f t="shared" si="77"/>
        <v>0.80615291330999295</v>
      </c>
      <c r="AO332" s="102">
        <v>0.25597740502468502</v>
      </c>
      <c r="AP332" s="102">
        <f t="shared" si="78"/>
        <v>0.74402259497531498</v>
      </c>
      <c r="AQ332" s="102">
        <v>0.109400341339322</v>
      </c>
      <c r="AR332" s="102">
        <f t="shared" si="79"/>
        <v>0.89059965866067803</v>
      </c>
      <c r="AS332" s="102">
        <f t="shared" si="84"/>
        <v>0.16929155704566784</v>
      </c>
      <c r="AT332" s="107">
        <f t="shared" si="84"/>
        <v>0.8307084429543321</v>
      </c>
      <c r="AU332" s="103">
        <v>0.201665973231484</v>
      </c>
      <c r="AV332" s="103">
        <f t="shared" si="85"/>
        <v>0.79833402676851595</v>
      </c>
      <c r="AW332" s="103">
        <v>0.25731964342505298</v>
      </c>
      <c r="AX332" s="103">
        <f t="shared" si="86"/>
        <v>0.74268035657494702</v>
      </c>
      <c r="AY332" s="103">
        <v>0.11937751230938599</v>
      </c>
      <c r="AZ332" s="103">
        <f t="shared" si="89"/>
        <v>0.88062248769061402</v>
      </c>
      <c r="BA332" s="103">
        <f t="shared" si="87"/>
        <v>0.1766136253518398</v>
      </c>
      <c r="BB332" s="103">
        <f t="shared" si="87"/>
        <v>0.82338637464816022</v>
      </c>
      <c r="BC332" s="102">
        <v>0.18966725604756701</v>
      </c>
      <c r="BD332" s="102">
        <f t="shared" si="90"/>
        <v>0.81033274395243304</v>
      </c>
      <c r="BE332" s="102">
        <v>0.25202550989234601</v>
      </c>
      <c r="BF332" s="102">
        <f t="shared" si="90"/>
        <v>0.74797449010765393</v>
      </c>
      <c r="BG332" s="102">
        <v>0.11903415279942101</v>
      </c>
      <c r="BH332" s="102">
        <f t="shared" si="80"/>
        <v>0.88096584720057902</v>
      </c>
      <c r="BI332" s="102">
        <v>0.17151842693771902</v>
      </c>
      <c r="BJ332" s="102">
        <v>0.82848157306228098</v>
      </c>
      <c r="BK332" s="103">
        <v>0.18559185418481799</v>
      </c>
      <c r="BL332" s="103">
        <f t="shared" si="81"/>
        <v>0.81440814581518195</v>
      </c>
      <c r="BM332" s="103">
        <v>0.247929742251004</v>
      </c>
      <c r="BN332" s="103">
        <f t="shared" si="82"/>
        <v>0.75207025774899594</v>
      </c>
      <c r="BO332" s="103">
        <v>0.114583015211081</v>
      </c>
      <c r="BP332" s="103">
        <f t="shared" si="83"/>
        <v>0.88541698478891906</v>
      </c>
      <c r="BQ332" s="103">
        <v>0.16726550251212177</v>
      </c>
      <c r="BR332" s="103">
        <f t="shared" si="88"/>
        <v>0.83273449748787831</v>
      </c>
      <c r="BS332" s="108">
        <v>0.79190068625054499</v>
      </c>
      <c r="BT332" s="102">
        <v>0.20809931374945501</v>
      </c>
      <c r="BU332" s="91"/>
      <c r="BV332" s="86">
        <v>312</v>
      </c>
      <c r="BW332" s="124">
        <v>0.94699999999999995</v>
      </c>
      <c r="BX332" s="124">
        <v>5.2999999999999999E-2</v>
      </c>
      <c r="BY332" s="124">
        <v>0.94399999999999995</v>
      </c>
      <c r="BZ332" s="124">
        <v>5.6000000000000001E-2</v>
      </c>
      <c r="CA332" s="124">
        <v>0.94499999999999995</v>
      </c>
      <c r="CB332" s="124">
        <v>5.5E-2</v>
      </c>
      <c r="CC332" s="123">
        <v>0.93</v>
      </c>
      <c r="CD332" s="123">
        <v>7.0000000000000007E-2</v>
      </c>
      <c r="CE332" s="123">
        <v>0.91900000000000004</v>
      </c>
      <c r="CF332" s="123">
        <v>8.1000000000000003E-2</v>
      </c>
      <c r="CG332" s="123">
        <v>0.92400000000000004</v>
      </c>
      <c r="CH332" s="123">
        <v>7.5999999999999998E-2</v>
      </c>
      <c r="CI332" s="1"/>
      <c r="CJ332" s="1"/>
      <c r="CK332" s="1"/>
      <c r="CL332" s="1"/>
      <c r="CM332" s="1"/>
      <c r="CN332" s="1"/>
      <c r="CP332" s="39"/>
      <c r="CR332" s="39"/>
      <c r="CS332" s="92"/>
      <c r="CT332" s="92"/>
    </row>
    <row r="333" spans="38:98" x14ac:dyDescent="0.25">
      <c r="AL333" s="104">
        <v>313</v>
      </c>
      <c r="AM333" s="102">
        <v>0.19425706904305801</v>
      </c>
      <c r="AN333" s="102">
        <f t="shared" si="77"/>
        <v>0.80574293095694194</v>
      </c>
      <c r="AO333" s="102">
        <v>0.256383273956938</v>
      </c>
      <c r="AP333" s="102">
        <f t="shared" si="78"/>
        <v>0.74361672604306195</v>
      </c>
      <c r="AQ333" s="102">
        <v>0.109750554821702</v>
      </c>
      <c r="AR333" s="102">
        <f t="shared" si="79"/>
        <v>0.89024944517829796</v>
      </c>
      <c r="AS333" s="102">
        <f t="shared" si="84"/>
        <v>0.16967309963142663</v>
      </c>
      <c r="AT333" s="107">
        <f t="shared" si="84"/>
        <v>0.83032690036857337</v>
      </c>
      <c r="AU333" s="103">
        <v>0.20209282178231899</v>
      </c>
      <c r="AV333" s="103">
        <f t="shared" si="85"/>
        <v>0.79790717821768098</v>
      </c>
      <c r="AW333" s="103">
        <v>0.25775747469547</v>
      </c>
      <c r="AX333" s="103">
        <f t="shared" si="86"/>
        <v>0.74224252530452994</v>
      </c>
      <c r="AY333" s="103">
        <v>0.119767482986968</v>
      </c>
      <c r="AZ333" s="103">
        <f t="shared" si="89"/>
        <v>0.88023251701303196</v>
      </c>
      <c r="BA333" s="103">
        <f t="shared" si="87"/>
        <v>0.17702603610648227</v>
      </c>
      <c r="BB333" s="103">
        <f t="shared" si="87"/>
        <v>0.82297396389351773</v>
      </c>
      <c r="BC333" s="102">
        <v>0.190055568641224</v>
      </c>
      <c r="BD333" s="102">
        <f t="shared" si="90"/>
        <v>0.80994443135877603</v>
      </c>
      <c r="BE333" s="102">
        <v>0.25243957258767802</v>
      </c>
      <c r="BF333" s="102">
        <f t="shared" si="90"/>
        <v>0.74756042741232198</v>
      </c>
      <c r="BG333" s="102">
        <v>0.11942981924318299</v>
      </c>
      <c r="BH333" s="102">
        <f t="shared" si="80"/>
        <v>0.88057018075681703</v>
      </c>
      <c r="BI333" s="102">
        <v>0.17191604482580958</v>
      </c>
      <c r="BJ333" s="102">
        <v>0.82808395517419053</v>
      </c>
      <c r="BK333" s="103">
        <v>0.185970058535227</v>
      </c>
      <c r="BL333" s="103">
        <f t="shared" si="81"/>
        <v>0.81402994146477303</v>
      </c>
      <c r="BM333" s="103">
        <v>0.24833538179516201</v>
      </c>
      <c r="BN333" s="103">
        <f t="shared" si="82"/>
        <v>0.75166461820483799</v>
      </c>
      <c r="BO333" s="103">
        <v>0.11496452510565899</v>
      </c>
      <c r="BP333" s="103">
        <f t="shared" si="83"/>
        <v>0.88503547489434098</v>
      </c>
      <c r="BQ333" s="103">
        <v>0.16765153750741077</v>
      </c>
      <c r="BR333" s="103">
        <f t="shared" si="88"/>
        <v>0.8323484624925892</v>
      </c>
      <c r="BS333" s="108">
        <v>0.79253146512232897</v>
      </c>
      <c r="BT333" s="102">
        <v>0.207468534877671</v>
      </c>
      <c r="BU333" s="91"/>
      <c r="BV333" s="86">
        <v>313</v>
      </c>
      <c r="BW333" s="124">
        <v>0.94699999999999995</v>
      </c>
      <c r="BX333" s="124">
        <v>5.2999999999999999E-2</v>
      </c>
      <c r="BY333" s="124">
        <v>0.94399999999999995</v>
      </c>
      <c r="BZ333" s="124">
        <v>5.6000000000000001E-2</v>
      </c>
      <c r="CA333" s="124">
        <v>0.94499999999999995</v>
      </c>
      <c r="CB333" s="124">
        <v>5.5E-2</v>
      </c>
      <c r="CC333" s="123">
        <v>0.93</v>
      </c>
      <c r="CD333" s="123">
        <v>7.0000000000000007E-2</v>
      </c>
      <c r="CE333" s="123">
        <v>0.92</v>
      </c>
      <c r="CF333" s="123">
        <v>0.08</v>
      </c>
      <c r="CG333" s="123">
        <v>0.92500000000000004</v>
      </c>
      <c r="CH333" s="123">
        <v>7.4999999999999997E-2</v>
      </c>
      <c r="CI333" s="1"/>
      <c r="CJ333" s="1"/>
      <c r="CK333" s="1"/>
      <c r="CL333" s="1"/>
      <c r="CM333" s="1"/>
      <c r="CN333" s="1"/>
      <c r="CP333" s="39"/>
      <c r="CR333" s="39"/>
      <c r="CS333" s="92"/>
      <c r="CT333" s="92"/>
    </row>
    <row r="334" spans="38:98" x14ac:dyDescent="0.25">
      <c r="AL334" s="104">
        <v>314</v>
      </c>
      <c r="AM334" s="102">
        <v>0.19466785570069001</v>
      </c>
      <c r="AN334" s="102">
        <f t="shared" si="77"/>
        <v>0.80533214429930999</v>
      </c>
      <c r="AO334" s="102">
        <v>0.25678782829540397</v>
      </c>
      <c r="AP334" s="102">
        <f t="shared" si="78"/>
        <v>0.74321217170459608</v>
      </c>
      <c r="AQ334" s="102">
        <v>0.110100792086405</v>
      </c>
      <c r="AR334" s="102">
        <f t="shared" si="79"/>
        <v>0.889899207913595</v>
      </c>
      <c r="AS334" s="102">
        <f t="shared" si="84"/>
        <v>0.17005460013490314</v>
      </c>
      <c r="AT334" s="107">
        <f t="shared" si="84"/>
        <v>0.82994539986509697</v>
      </c>
      <c r="AU334" s="103">
        <v>0.20251911697784999</v>
      </c>
      <c r="AV334" s="103">
        <f t="shared" si="85"/>
        <v>0.79748088302215003</v>
      </c>
      <c r="AW334" s="103">
        <v>0.25819448140145701</v>
      </c>
      <c r="AX334" s="103">
        <f t="shared" si="86"/>
        <v>0.74180551859854305</v>
      </c>
      <c r="AY334" s="103">
        <v>0.120157434736455</v>
      </c>
      <c r="AZ334" s="103">
        <f t="shared" si="89"/>
        <v>0.87984256526354498</v>
      </c>
      <c r="BA334" s="103">
        <f t="shared" si="87"/>
        <v>0.17743807696423791</v>
      </c>
      <c r="BB334" s="103">
        <f t="shared" si="87"/>
        <v>0.82256192303576214</v>
      </c>
      <c r="BC334" s="102">
        <v>0.19044376781247799</v>
      </c>
      <c r="BD334" s="102">
        <f t="shared" si="90"/>
        <v>0.80955623218752204</v>
      </c>
      <c r="BE334" s="102">
        <v>0.25285291941529497</v>
      </c>
      <c r="BF334" s="102">
        <f t="shared" si="90"/>
        <v>0.74714708058470503</v>
      </c>
      <c r="BG334" s="102">
        <v>0.11982551879464</v>
      </c>
      <c r="BH334" s="102">
        <f t="shared" si="80"/>
        <v>0.88017448120536002</v>
      </c>
      <c r="BI334" s="102">
        <v>0.17231347813292042</v>
      </c>
      <c r="BJ334" s="102">
        <v>0.82768652186707969</v>
      </c>
      <c r="BK334" s="103">
        <v>0.18634760556344099</v>
      </c>
      <c r="BL334" s="103">
        <f t="shared" si="81"/>
        <v>0.81365239443655901</v>
      </c>
      <c r="BM334" s="103">
        <v>0.248740240962392</v>
      </c>
      <c r="BN334" s="103">
        <f t="shared" si="82"/>
        <v>0.751259759037608</v>
      </c>
      <c r="BO334" s="103">
        <v>0.115345975312292</v>
      </c>
      <c r="BP334" s="103">
        <f t="shared" si="83"/>
        <v>0.88465402468770804</v>
      </c>
      <c r="BQ334" s="103">
        <v>0.16803716178967121</v>
      </c>
      <c r="BR334" s="103">
        <f t="shared" si="88"/>
        <v>0.8319628382103289</v>
      </c>
      <c r="BS334" s="108">
        <v>0.79315813692256298</v>
      </c>
      <c r="BT334" s="102">
        <v>0.20684186307743699</v>
      </c>
      <c r="BU334" s="91"/>
      <c r="BV334" s="86">
        <v>314</v>
      </c>
      <c r="BW334" s="124">
        <v>0.94699999999999995</v>
      </c>
      <c r="BX334" s="124">
        <v>5.2999999999999999E-2</v>
      </c>
      <c r="BY334" s="124">
        <v>0.94399999999999995</v>
      </c>
      <c r="BZ334" s="124">
        <v>5.6000000000000001E-2</v>
      </c>
      <c r="CA334" s="124">
        <v>0.94499999999999995</v>
      </c>
      <c r="CB334" s="124">
        <v>5.3999999999999999E-2</v>
      </c>
      <c r="CC334" s="123">
        <v>0.93</v>
      </c>
      <c r="CD334" s="123">
        <v>7.0000000000000007E-2</v>
      </c>
      <c r="CE334" s="123">
        <v>0.92</v>
      </c>
      <c r="CF334" s="123">
        <v>0.08</v>
      </c>
      <c r="CG334" s="123">
        <v>0.92500000000000004</v>
      </c>
      <c r="CH334" s="123">
        <v>7.4999999999999997E-2</v>
      </c>
      <c r="CI334" s="1"/>
      <c r="CJ334" s="1"/>
      <c r="CK334" s="1"/>
      <c r="CL334" s="1"/>
      <c r="CM334" s="1"/>
      <c r="CN334" s="1"/>
      <c r="CP334" s="39"/>
      <c r="CR334" s="39"/>
      <c r="CS334" s="92"/>
      <c r="CT334" s="92"/>
    </row>
    <row r="335" spans="38:98" x14ac:dyDescent="0.25">
      <c r="AL335" s="104">
        <v>315</v>
      </c>
      <c r="AM335" s="102">
        <v>0.19507941928436001</v>
      </c>
      <c r="AN335" s="102">
        <f t="shared" si="77"/>
        <v>0.80492058071563999</v>
      </c>
      <c r="AO335" s="102">
        <v>0.25719108023657</v>
      </c>
      <c r="AP335" s="102">
        <f t="shared" si="78"/>
        <v>0.74280891976343</v>
      </c>
      <c r="AQ335" s="102">
        <v>0.110451052129508</v>
      </c>
      <c r="AR335" s="102">
        <f t="shared" si="79"/>
        <v>0.88954894787049199</v>
      </c>
      <c r="AS335" s="102">
        <f t="shared" si="84"/>
        <v>0.17043605241213639</v>
      </c>
      <c r="AT335" s="107">
        <f t="shared" si="84"/>
        <v>0.82956394758786356</v>
      </c>
      <c r="AU335" s="103">
        <v>0.20294486054584501</v>
      </c>
      <c r="AV335" s="103">
        <f t="shared" si="85"/>
        <v>0.79705513945415496</v>
      </c>
      <c r="AW335" s="103">
        <v>0.25863066725772399</v>
      </c>
      <c r="AX335" s="103">
        <f t="shared" si="86"/>
        <v>0.74136933274227601</v>
      </c>
      <c r="AY335" s="103">
        <v>0.12054736735530799</v>
      </c>
      <c r="AZ335" s="103">
        <f t="shared" si="89"/>
        <v>0.87945263264469198</v>
      </c>
      <c r="BA335" s="103">
        <f t="shared" si="87"/>
        <v>0.17784974922193014</v>
      </c>
      <c r="BB335" s="103">
        <f t="shared" si="87"/>
        <v>0.8221502507780698</v>
      </c>
      <c r="BC335" s="102">
        <v>0.19083184987444801</v>
      </c>
      <c r="BD335" s="102">
        <f t="shared" si="90"/>
        <v>0.80916815012555199</v>
      </c>
      <c r="BE335" s="102">
        <v>0.25326555290230501</v>
      </c>
      <c r="BF335" s="102">
        <f t="shared" si="90"/>
        <v>0.74673444709769499</v>
      </c>
      <c r="BG335" s="102">
        <v>0.120221250260011</v>
      </c>
      <c r="BH335" s="102">
        <f t="shared" si="80"/>
        <v>0.87977874973998904</v>
      </c>
      <c r="BI335" s="102">
        <v>0.17271072574821411</v>
      </c>
      <c r="BJ335" s="102">
        <v>0.82728927425178589</v>
      </c>
      <c r="BK335" s="103">
        <v>0.18672450112344</v>
      </c>
      <c r="BL335" s="103">
        <f t="shared" si="81"/>
        <v>0.81327549887656003</v>
      </c>
      <c r="BM335" s="103">
        <v>0.24914432304478201</v>
      </c>
      <c r="BN335" s="103">
        <f t="shared" si="82"/>
        <v>0.75085567695521793</v>
      </c>
      <c r="BO335" s="103">
        <v>0.115727366492562</v>
      </c>
      <c r="BP335" s="103">
        <f t="shared" si="83"/>
        <v>0.88427263350743801</v>
      </c>
      <c r="BQ335" s="103">
        <v>0.16842237823514478</v>
      </c>
      <c r="BR335" s="103">
        <f t="shared" si="88"/>
        <v>0.83157762176485517</v>
      </c>
      <c r="BS335" s="108">
        <v>0.79378073183863407</v>
      </c>
      <c r="BT335" s="102">
        <v>0.20621926816136599</v>
      </c>
      <c r="BU335" s="91"/>
      <c r="BV335" s="86">
        <v>315</v>
      </c>
      <c r="BW335" s="124">
        <v>0.94699999999999995</v>
      </c>
      <c r="BX335" s="124">
        <v>5.2999999999999999E-2</v>
      </c>
      <c r="BY335" s="124">
        <v>0.94399999999999995</v>
      </c>
      <c r="BZ335" s="124">
        <v>5.6000000000000001E-2</v>
      </c>
      <c r="CA335" s="124">
        <v>0.94599999999999995</v>
      </c>
      <c r="CB335" s="124">
        <v>5.3999999999999999E-2</v>
      </c>
      <c r="CC335" s="123">
        <v>0.93</v>
      </c>
      <c r="CD335" s="123">
        <v>7.0000000000000007E-2</v>
      </c>
      <c r="CE335" s="123">
        <v>0.92</v>
      </c>
      <c r="CF335" s="123">
        <v>0.08</v>
      </c>
      <c r="CG335" s="123">
        <v>0.92500000000000004</v>
      </c>
      <c r="CH335" s="123">
        <v>7.4999999999999997E-2</v>
      </c>
      <c r="CI335" s="1"/>
      <c r="CJ335" s="1"/>
      <c r="CK335" s="1"/>
      <c r="CL335" s="1"/>
      <c r="CM335" s="1"/>
      <c r="CN335" s="1"/>
      <c r="CP335" s="39"/>
      <c r="CR335" s="39"/>
      <c r="CS335" s="92"/>
      <c r="CT335" s="92"/>
    </row>
    <row r="336" spans="38:98" x14ac:dyDescent="0.25">
      <c r="AL336" s="104">
        <v>316</v>
      </c>
      <c r="AM336" s="102">
        <v>0.195491732415527</v>
      </c>
      <c r="AN336" s="102">
        <f t="shared" si="77"/>
        <v>0.80450826758447302</v>
      </c>
      <c r="AO336" s="102">
        <v>0.25759304197692601</v>
      </c>
      <c r="AP336" s="102">
        <f t="shared" si="78"/>
        <v>0.74240695802307399</v>
      </c>
      <c r="AQ336" s="102">
        <v>0.11080133394708699</v>
      </c>
      <c r="AR336" s="102">
        <f t="shared" si="79"/>
        <v>0.88919866605291298</v>
      </c>
      <c r="AS336" s="102">
        <f t="shared" si="84"/>
        <v>0.17081745031916637</v>
      </c>
      <c r="AT336" s="107">
        <f t="shared" si="84"/>
        <v>0.82918254968083371</v>
      </c>
      <c r="AU336" s="103">
        <v>0.203370054214072</v>
      </c>
      <c r="AV336" s="103">
        <f t="shared" si="85"/>
        <v>0.79662994578592805</v>
      </c>
      <c r="AW336" s="103">
        <v>0.25906603597897998</v>
      </c>
      <c r="AX336" s="103">
        <f t="shared" si="86"/>
        <v>0.74093396402101996</v>
      </c>
      <c r="AY336" s="103">
        <v>0.12093728064098901</v>
      </c>
      <c r="AZ336" s="103">
        <f t="shared" si="89"/>
        <v>0.87906271935901104</v>
      </c>
      <c r="BA336" s="103">
        <f t="shared" si="87"/>
        <v>0.17826105417638266</v>
      </c>
      <c r="BB336" s="103">
        <f t="shared" si="87"/>
        <v>0.82173894582361739</v>
      </c>
      <c r="BC336" s="102">
        <v>0.19121981114025599</v>
      </c>
      <c r="BD336" s="102">
        <f t="shared" si="90"/>
        <v>0.80878018885974401</v>
      </c>
      <c r="BE336" s="102">
        <v>0.25367747557581199</v>
      </c>
      <c r="BF336" s="102">
        <f t="shared" si="90"/>
        <v>0.74632252442418801</v>
      </c>
      <c r="BG336" s="102">
        <v>0.12061701244551901</v>
      </c>
      <c r="BH336" s="102">
        <f t="shared" si="80"/>
        <v>0.87938298755448097</v>
      </c>
      <c r="BI336" s="102">
        <v>0.17310778656085485</v>
      </c>
      <c r="BJ336" s="102">
        <v>0.8268922134391451</v>
      </c>
      <c r="BK336" s="103">
        <v>0.18710075106920401</v>
      </c>
      <c r="BL336" s="103">
        <f t="shared" si="81"/>
        <v>0.81289924893079601</v>
      </c>
      <c r="BM336" s="103">
        <v>0.24954763133442301</v>
      </c>
      <c r="BN336" s="103">
        <f t="shared" si="82"/>
        <v>0.75045236866557696</v>
      </c>
      <c r="BO336" s="103">
        <v>0.116108699308053</v>
      </c>
      <c r="BP336" s="103">
        <f t="shared" si="83"/>
        <v>0.88389130069194699</v>
      </c>
      <c r="BQ336" s="103">
        <v>0.16880718972007491</v>
      </c>
      <c r="BR336" s="103">
        <f t="shared" si="88"/>
        <v>0.83119281027992509</v>
      </c>
      <c r="BS336" s="108">
        <v>0.79439928005792504</v>
      </c>
      <c r="BT336" s="102">
        <v>0.20560071994207499</v>
      </c>
      <c r="BU336" s="91"/>
      <c r="BV336" s="86">
        <v>316</v>
      </c>
      <c r="BW336" s="124">
        <v>0.94699999999999995</v>
      </c>
      <c r="BX336" s="124">
        <v>5.2999999999999999E-2</v>
      </c>
      <c r="BY336" s="124">
        <v>0.94399999999999995</v>
      </c>
      <c r="BZ336" s="124">
        <v>5.6000000000000001E-2</v>
      </c>
      <c r="CA336" s="124">
        <v>0.94599999999999995</v>
      </c>
      <c r="CB336" s="124">
        <v>5.3999999999999999E-2</v>
      </c>
      <c r="CC336" s="123">
        <v>0.93100000000000005</v>
      </c>
      <c r="CD336" s="123">
        <v>6.9000000000000006E-2</v>
      </c>
      <c r="CE336" s="123">
        <v>0.92</v>
      </c>
      <c r="CF336" s="123">
        <v>0.08</v>
      </c>
      <c r="CG336" s="123">
        <v>0.92500000000000004</v>
      </c>
      <c r="CH336" s="123">
        <v>7.4999999999999997E-2</v>
      </c>
      <c r="CI336" s="1"/>
      <c r="CJ336" s="1"/>
      <c r="CK336" s="1"/>
      <c r="CL336" s="1"/>
      <c r="CM336" s="1"/>
      <c r="CN336" s="1"/>
      <c r="CP336" s="39"/>
      <c r="CR336" s="39"/>
      <c r="CS336" s="92"/>
      <c r="CT336" s="92"/>
    </row>
    <row r="337" spans="38:98" x14ac:dyDescent="0.25">
      <c r="AL337" s="104">
        <v>317</v>
      </c>
      <c r="AM337" s="102">
        <v>0.19590476771564899</v>
      </c>
      <c r="AN337" s="102">
        <f t="shared" si="77"/>
        <v>0.80409523228435098</v>
      </c>
      <c r="AO337" s="102">
        <v>0.25799372571296197</v>
      </c>
      <c r="AP337" s="102">
        <f t="shared" si="78"/>
        <v>0.74200627428703803</v>
      </c>
      <c r="AQ337" s="102">
        <v>0.11115163653521901</v>
      </c>
      <c r="AR337" s="102">
        <f t="shared" si="79"/>
        <v>0.88884836346478102</v>
      </c>
      <c r="AS337" s="102">
        <f t="shared" si="84"/>
        <v>0.1711987877120332</v>
      </c>
      <c r="AT337" s="107">
        <f t="shared" si="84"/>
        <v>0.82880121228796688</v>
      </c>
      <c r="AU337" s="103">
        <v>0.20379469971030001</v>
      </c>
      <c r="AV337" s="103">
        <f t="shared" si="85"/>
        <v>0.79620530028970005</v>
      </c>
      <c r="AW337" s="103">
        <v>0.25950059127993502</v>
      </c>
      <c r="AX337" s="103">
        <f t="shared" si="86"/>
        <v>0.74049940872006492</v>
      </c>
      <c r="AY337" s="103">
        <v>0.121327174390959</v>
      </c>
      <c r="AZ337" s="103">
        <f t="shared" si="89"/>
        <v>0.87867282560904103</v>
      </c>
      <c r="BA337" s="103">
        <f t="shared" si="87"/>
        <v>0.17867199312441923</v>
      </c>
      <c r="BB337" s="103">
        <f t="shared" si="87"/>
        <v>0.82132800687558083</v>
      </c>
      <c r="BC337" s="102">
        <v>0.19160764792302401</v>
      </c>
      <c r="BD337" s="102">
        <f t="shared" si="90"/>
        <v>0.80839235207697602</v>
      </c>
      <c r="BE337" s="102">
        <v>0.254088689962925</v>
      </c>
      <c r="BF337" s="102">
        <f t="shared" si="90"/>
        <v>0.745911310037075</v>
      </c>
      <c r="BG337" s="102">
        <v>0.121012804157384</v>
      </c>
      <c r="BH337" s="102">
        <f t="shared" si="80"/>
        <v>0.87898719584261598</v>
      </c>
      <c r="BI337" s="102">
        <v>0.17350465946000682</v>
      </c>
      <c r="BJ337" s="102">
        <v>0.8264953405399933</v>
      </c>
      <c r="BK337" s="103">
        <v>0.18747636125471301</v>
      </c>
      <c r="BL337" s="103">
        <f t="shared" si="81"/>
        <v>0.81252363874528699</v>
      </c>
      <c r="BM337" s="103">
        <v>0.24995016912340301</v>
      </c>
      <c r="BN337" s="103">
        <f t="shared" si="82"/>
        <v>0.75004983087659705</v>
      </c>
      <c r="BO337" s="103">
        <v>0.116489974420349</v>
      </c>
      <c r="BP337" s="103">
        <f t="shared" si="83"/>
        <v>0.88351002557965097</v>
      </c>
      <c r="BQ337" s="103">
        <v>0.16919159912070428</v>
      </c>
      <c r="BR337" s="103">
        <f t="shared" si="88"/>
        <v>0.83080840087929575</v>
      </c>
      <c r="BS337" s="108">
        <v>0.79501381176782404</v>
      </c>
      <c r="BT337" s="102">
        <v>0.20498618823217599</v>
      </c>
      <c r="BU337" s="91"/>
      <c r="BV337" s="86">
        <v>317</v>
      </c>
      <c r="BW337" s="124">
        <v>0.94799999999999995</v>
      </c>
      <c r="BX337" s="124">
        <v>5.1999999999999998E-2</v>
      </c>
      <c r="BY337" s="124">
        <v>0.94399999999999995</v>
      </c>
      <c r="BZ337" s="124">
        <v>5.6000000000000001E-2</v>
      </c>
      <c r="CA337" s="124">
        <v>0.94599999999999995</v>
      </c>
      <c r="CB337" s="124">
        <v>5.3999999999999999E-2</v>
      </c>
      <c r="CC337" s="123">
        <v>0.93100000000000005</v>
      </c>
      <c r="CD337" s="123">
        <v>6.9000000000000006E-2</v>
      </c>
      <c r="CE337" s="123">
        <v>0.92100000000000004</v>
      </c>
      <c r="CF337" s="123">
        <v>7.9000000000000001E-2</v>
      </c>
      <c r="CG337" s="123">
        <v>0.92600000000000005</v>
      </c>
      <c r="CH337" s="123">
        <v>7.3999999999999996E-2</v>
      </c>
      <c r="CI337" s="1"/>
      <c r="CJ337" s="1"/>
      <c r="CK337" s="1"/>
      <c r="CL337" s="1"/>
      <c r="CM337" s="1"/>
      <c r="CN337" s="1"/>
      <c r="CP337" s="39"/>
      <c r="CR337" s="39"/>
      <c r="CS337" s="92"/>
      <c r="CT337" s="92"/>
    </row>
    <row r="338" spans="38:98" x14ac:dyDescent="0.25">
      <c r="AL338" s="104">
        <v>318</v>
      </c>
      <c r="AM338" s="102">
        <v>0.19631849780618299</v>
      </c>
      <c r="AN338" s="102">
        <f t="shared" si="77"/>
        <v>0.80368150219381707</v>
      </c>
      <c r="AO338" s="102">
        <v>0.258393143641167</v>
      </c>
      <c r="AP338" s="102">
        <f t="shared" si="78"/>
        <v>0.74160685635883294</v>
      </c>
      <c r="AQ338" s="102">
        <v>0.111501958889981</v>
      </c>
      <c r="AR338" s="102">
        <f t="shared" si="79"/>
        <v>0.88849804111001895</v>
      </c>
      <c r="AS338" s="102">
        <f t="shared" si="84"/>
        <v>0.1715800584467764</v>
      </c>
      <c r="AT338" s="107">
        <f t="shared" si="84"/>
        <v>0.82841994155322363</v>
      </c>
      <c r="AU338" s="103">
        <v>0.20421879876229801</v>
      </c>
      <c r="AV338" s="103">
        <f t="shared" si="85"/>
        <v>0.79578120123770202</v>
      </c>
      <c r="AW338" s="103">
        <v>0.25993433687529899</v>
      </c>
      <c r="AX338" s="103">
        <f t="shared" si="86"/>
        <v>0.74006566312470101</v>
      </c>
      <c r="AY338" s="103">
        <v>0.12171704840268099</v>
      </c>
      <c r="AZ338" s="103">
        <f t="shared" si="89"/>
        <v>0.87828295159731895</v>
      </c>
      <c r="BA338" s="103">
        <f t="shared" si="87"/>
        <v>0.17908256736286443</v>
      </c>
      <c r="BB338" s="103">
        <f t="shared" si="87"/>
        <v>0.82091743263713557</v>
      </c>
      <c r="BC338" s="102">
        <v>0.19199535653587299</v>
      </c>
      <c r="BD338" s="102">
        <f t="shared" si="90"/>
        <v>0.80800464346412704</v>
      </c>
      <c r="BE338" s="102">
        <v>0.25449919859074799</v>
      </c>
      <c r="BF338" s="102">
        <f t="shared" si="90"/>
        <v>0.74550080140925201</v>
      </c>
      <c r="BG338" s="102">
        <v>0.12140862420182801</v>
      </c>
      <c r="BH338" s="102">
        <f t="shared" si="80"/>
        <v>0.87859137579817204</v>
      </c>
      <c r="BI338" s="102">
        <v>0.17390134333483354</v>
      </c>
      <c r="BJ338" s="102">
        <v>0.82609865666516646</v>
      </c>
      <c r="BK338" s="103">
        <v>0.18785133753394601</v>
      </c>
      <c r="BL338" s="103">
        <f t="shared" si="81"/>
        <v>0.81214866246605399</v>
      </c>
      <c r="BM338" s="103">
        <v>0.25035193970381298</v>
      </c>
      <c r="BN338" s="103">
        <f t="shared" si="82"/>
        <v>0.74964806029618702</v>
      </c>
      <c r="BO338" s="103">
        <v>0.116871192491033</v>
      </c>
      <c r="BP338" s="103">
        <f t="shared" si="83"/>
        <v>0.88312880750896694</v>
      </c>
      <c r="BQ338" s="103">
        <v>0.16957560931327542</v>
      </c>
      <c r="BR338" s="103">
        <f t="shared" si="88"/>
        <v>0.83042439068672458</v>
      </c>
      <c r="BS338" s="108">
        <v>0.795624357155715</v>
      </c>
      <c r="BT338" s="102">
        <v>0.204375642844285</v>
      </c>
      <c r="BU338" s="91"/>
      <c r="BV338" s="86">
        <v>318</v>
      </c>
      <c r="BW338" s="124">
        <v>0.94799999999999995</v>
      </c>
      <c r="BX338" s="124">
        <v>5.1999999999999998E-2</v>
      </c>
      <c r="BY338" s="124">
        <v>0.94499999999999995</v>
      </c>
      <c r="BZ338" s="124">
        <v>5.5E-2</v>
      </c>
      <c r="CA338" s="124">
        <v>0.94599999999999995</v>
      </c>
      <c r="CB338" s="124">
        <v>5.3999999999999999E-2</v>
      </c>
      <c r="CC338" s="123">
        <v>0.93100000000000005</v>
      </c>
      <c r="CD338" s="123">
        <v>6.9000000000000006E-2</v>
      </c>
      <c r="CE338" s="123">
        <v>0.92100000000000004</v>
      </c>
      <c r="CF338" s="123">
        <v>7.9000000000000001E-2</v>
      </c>
      <c r="CG338" s="123">
        <v>0.92600000000000005</v>
      </c>
      <c r="CH338" s="123">
        <v>7.3999999999999996E-2</v>
      </c>
      <c r="CI338" s="1"/>
      <c r="CJ338" s="1"/>
      <c r="CK338" s="1"/>
      <c r="CL338" s="1"/>
      <c r="CM338" s="1"/>
      <c r="CN338" s="1"/>
      <c r="CP338" s="39"/>
      <c r="CR338" s="39"/>
      <c r="CS338" s="92"/>
      <c r="CT338" s="92"/>
    </row>
    <row r="339" spans="38:98" x14ac:dyDescent="0.25">
      <c r="AL339" s="104">
        <v>319</v>
      </c>
      <c r="AM339" s="102">
        <v>0.19673289530858701</v>
      </c>
      <c r="AN339" s="102">
        <f t="shared" si="77"/>
        <v>0.80326710469141305</v>
      </c>
      <c r="AO339" s="102">
        <v>0.25879130795803001</v>
      </c>
      <c r="AP339" s="102">
        <f t="shared" si="78"/>
        <v>0.74120869204197004</v>
      </c>
      <c r="AQ339" s="102">
        <v>0.11185230000745</v>
      </c>
      <c r="AR339" s="102">
        <f t="shared" si="79"/>
        <v>0.88814769999254994</v>
      </c>
      <c r="AS339" s="102">
        <f t="shared" si="84"/>
        <v>0.17196125637943588</v>
      </c>
      <c r="AT339" s="107">
        <f t="shared" si="84"/>
        <v>0.82803874362056418</v>
      </c>
      <c r="AU339" s="103">
        <v>0.20464235309783399</v>
      </c>
      <c r="AV339" s="103">
        <f t="shared" si="85"/>
        <v>0.79535764690216604</v>
      </c>
      <c r="AW339" s="103">
        <v>0.26036727647978303</v>
      </c>
      <c r="AX339" s="103">
        <f t="shared" si="86"/>
        <v>0.73963272352021692</v>
      </c>
      <c r="AY339" s="103">
        <v>0.122106902473615</v>
      </c>
      <c r="AZ339" s="103">
        <f t="shared" si="89"/>
        <v>0.877893097526385</v>
      </c>
      <c r="BA339" s="103">
        <f t="shared" si="87"/>
        <v>0.17949277818854154</v>
      </c>
      <c r="BB339" s="103">
        <f t="shared" si="87"/>
        <v>0.82050722181145841</v>
      </c>
      <c r="BC339" s="102">
        <v>0.19238293329192299</v>
      </c>
      <c r="BD339" s="102">
        <f t="shared" si="90"/>
        <v>0.80761706670807698</v>
      </c>
      <c r="BE339" s="102">
        <v>0.25490900398638799</v>
      </c>
      <c r="BF339" s="102">
        <f t="shared" si="90"/>
        <v>0.74509099601361206</v>
      </c>
      <c r="BG339" s="102">
        <v>0.121804471385072</v>
      </c>
      <c r="BH339" s="102">
        <f t="shared" si="80"/>
        <v>0.878195528614928</v>
      </c>
      <c r="BI339" s="102">
        <v>0.17429783707449847</v>
      </c>
      <c r="BJ339" s="102">
        <v>0.82570216292550147</v>
      </c>
      <c r="BK339" s="103">
        <v>0.188225685760884</v>
      </c>
      <c r="BL339" s="103">
        <f t="shared" si="81"/>
        <v>0.81177431423911606</v>
      </c>
      <c r="BM339" s="103">
        <v>0.25075294636774098</v>
      </c>
      <c r="BN339" s="103">
        <f t="shared" si="82"/>
        <v>0.74924705363225907</v>
      </c>
      <c r="BO339" s="103">
        <v>0.117252354181689</v>
      </c>
      <c r="BP339" s="103">
        <f t="shared" si="83"/>
        <v>0.882747645818311</v>
      </c>
      <c r="BQ339" s="103">
        <v>0.16995922317403142</v>
      </c>
      <c r="BR339" s="103">
        <f t="shared" si="88"/>
        <v>0.83004077682596866</v>
      </c>
      <c r="BS339" s="108">
        <v>0.79623094640898295</v>
      </c>
      <c r="BT339" s="102">
        <v>0.20376905359101699</v>
      </c>
      <c r="BU339" s="91"/>
      <c r="BV339" s="86">
        <v>319</v>
      </c>
      <c r="BW339" s="124">
        <v>0.94799999999999995</v>
      </c>
      <c r="BX339" s="124">
        <v>5.1999999999999998E-2</v>
      </c>
      <c r="BY339" s="124">
        <v>0.94499999999999995</v>
      </c>
      <c r="BZ339" s="124">
        <v>5.5E-2</v>
      </c>
      <c r="CA339" s="124">
        <v>0.94599999999999995</v>
      </c>
      <c r="CB339" s="124">
        <v>5.3999999999999999E-2</v>
      </c>
      <c r="CC339" s="123">
        <v>0.93100000000000005</v>
      </c>
      <c r="CD339" s="123">
        <v>6.9000000000000006E-2</v>
      </c>
      <c r="CE339" s="123">
        <v>0.92100000000000004</v>
      </c>
      <c r="CF339" s="123">
        <v>7.9000000000000001E-2</v>
      </c>
      <c r="CG339" s="123">
        <v>0.92600000000000005</v>
      </c>
      <c r="CH339" s="123">
        <v>7.3999999999999996E-2</v>
      </c>
      <c r="CI339" s="1"/>
      <c r="CJ339" s="1"/>
      <c r="CK339" s="1"/>
      <c r="CL339" s="1"/>
      <c r="CM339" s="1"/>
      <c r="CN339" s="1"/>
      <c r="CP339" s="39"/>
      <c r="CR339" s="39"/>
      <c r="CS339" s="92"/>
      <c r="CT339" s="92"/>
    </row>
    <row r="340" spans="38:98" x14ac:dyDescent="0.25">
      <c r="AL340" s="104">
        <v>320</v>
      </c>
      <c r="AM340" s="102">
        <v>0.197147932844319</v>
      </c>
      <c r="AN340" s="102">
        <f t="shared" si="77"/>
        <v>0.80285206715568103</v>
      </c>
      <c r="AO340" s="102">
        <v>0.259188230860042</v>
      </c>
      <c r="AP340" s="102">
        <f t="shared" si="78"/>
        <v>0.74081176913995805</v>
      </c>
      <c r="AQ340" s="102">
        <v>0.112202658883702</v>
      </c>
      <c r="AR340" s="102">
        <f t="shared" si="79"/>
        <v>0.88779734111629804</v>
      </c>
      <c r="AS340" s="102">
        <f t="shared" si="84"/>
        <v>0.17234237536605149</v>
      </c>
      <c r="AT340" s="107">
        <f t="shared" si="84"/>
        <v>0.82765762463394865</v>
      </c>
      <c r="AU340" s="103">
        <v>0.20506536444467599</v>
      </c>
      <c r="AV340" s="103">
        <f t="shared" si="85"/>
        <v>0.79493463555532395</v>
      </c>
      <c r="AW340" s="103">
        <v>0.26079941380809701</v>
      </c>
      <c r="AX340" s="103">
        <f t="shared" si="86"/>
        <v>0.73920058619190299</v>
      </c>
      <c r="AY340" s="103">
        <v>0.12249673640122501</v>
      </c>
      <c r="AZ340" s="103">
        <f t="shared" si="89"/>
        <v>0.87750326359877495</v>
      </c>
      <c r="BA340" s="103">
        <f t="shared" si="87"/>
        <v>0.17990262689827535</v>
      </c>
      <c r="BB340" s="103">
        <f t="shared" si="87"/>
        <v>0.82009737310172459</v>
      </c>
      <c r="BC340" s="102">
        <v>0.19277037450429699</v>
      </c>
      <c r="BD340" s="102">
        <f t="shared" si="90"/>
        <v>0.80722962549570298</v>
      </c>
      <c r="BE340" s="102">
        <v>0.25531810867695098</v>
      </c>
      <c r="BF340" s="102">
        <f t="shared" si="90"/>
        <v>0.74468189132304907</v>
      </c>
      <c r="BG340" s="102">
        <v>0.122200344513336</v>
      </c>
      <c r="BH340" s="102">
        <f t="shared" si="80"/>
        <v>0.87779965548666405</v>
      </c>
      <c r="BI340" s="102">
        <v>0.17469413956816535</v>
      </c>
      <c r="BJ340" s="102">
        <v>0.82530586043183463</v>
      </c>
      <c r="BK340" s="103">
        <v>0.18859941178950601</v>
      </c>
      <c r="BL340" s="103">
        <f t="shared" si="81"/>
        <v>0.81140058821049399</v>
      </c>
      <c r="BM340" s="103">
        <v>0.25115319240727901</v>
      </c>
      <c r="BN340" s="103">
        <f t="shared" si="82"/>
        <v>0.74884680759272104</v>
      </c>
      <c r="BO340" s="103">
        <v>0.117633460153899</v>
      </c>
      <c r="BP340" s="103">
        <f t="shared" si="83"/>
        <v>0.88236653984610103</v>
      </c>
      <c r="BQ340" s="103">
        <v>0.17034244357921458</v>
      </c>
      <c r="BR340" s="103">
        <f t="shared" si="88"/>
        <v>0.82965755642078554</v>
      </c>
      <c r="BS340" s="108">
        <v>0.79683360971501394</v>
      </c>
      <c r="BT340" s="102">
        <v>0.20316639028498601</v>
      </c>
      <c r="BU340" s="91"/>
      <c r="BV340" s="86">
        <v>320</v>
      </c>
      <c r="BW340" s="124">
        <v>0.94799999999999995</v>
      </c>
      <c r="BX340" s="124">
        <v>5.1999999999999998E-2</v>
      </c>
      <c r="BY340" s="124">
        <v>0.94499999999999995</v>
      </c>
      <c r="BZ340" s="124">
        <v>5.5E-2</v>
      </c>
      <c r="CA340" s="124">
        <v>0.94599999999999995</v>
      </c>
      <c r="CB340" s="124">
        <v>5.3999999999999999E-2</v>
      </c>
      <c r="CC340" s="123">
        <v>0.93200000000000005</v>
      </c>
      <c r="CD340" s="123">
        <v>6.8000000000000005E-2</v>
      </c>
      <c r="CE340" s="123">
        <v>0.92100000000000004</v>
      </c>
      <c r="CF340" s="123">
        <v>7.9000000000000001E-2</v>
      </c>
      <c r="CG340" s="123">
        <v>0.92600000000000005</v>
      </c>
      <c r="CH340" s="123">
        <v>7.3999999999999996E-2</v>
      </c>
      <c r="CI340" s="1"/>
      <c r="CJ340" s="1"/>
      <c r="CK340" s="1"/>
      <c r="CL340" s="1"/>
      <c r="CM340" s="1"/>
      <c r="CN340" s="1"/>
      <c r="CP340" s="39"/>
      <c r="CR340" s="39"/>
      <c r="CS340" s="92"/>
      <c r="CT340" s="92"/>
    </row>
    <row r="341" spans="38:98" x14ac:dyDescent="0.25">
      <c r="AL341" s="104">
        <v>321</v>
      </c>
      <c r="AM341" s="102">
        <v>0.19756358303483801</v>
      </c>
      <c r="AN341" s="102">
        <f t="shared" ref="AN341:AN404" si="91">1-AM341</f>
        <v>0.80243641696516199</v>
      </c>
      <c r="AO341" s="102">
        <v>0.25958392454369</v>
      </c>
      <c r="AP341" s="102">
        <f t="shared" ref="AP341:AP404" si="92">1-AO341</f>
        <v>0.74041607545631005</v>
      </c>
      <c r="AQ341" s="102">
        <v>0.11255303451481399</v>
      </c>
      <c r="AR341" s="102">
        <f t="shared" ref="AR341:AR404" si="93">1-AQ341</f>
        <v>0.88744696548518598</v>
      </c>
      <c r="AS341" s="102">
        <f t="shared" si="84"/>
        <v>0.17272340926266294</v>
      </c>
      <c r="AT341" s="107">
        <f t="shared" si="84"/>
        <v>0.82727659073733717</v>
      </c>
      <c r="AU341" s="103">
        <v>0.20548783453059299</v>
      </c>
      <c r="AV341" s="103">
        <f t="shared" si="85"/>
        <v>0.79451216546940695</v>
      </c>
      <c r="AW341" s="103">
        <v>0.26123075257494999</v>
      </c>
      <c r="AX341" s="103">
        <f t="shared" si="86"/>
        <v>0.73876924742505001</v>
      </c>
      <c r="AY341" s="103">
        <v>0.12288654998297199</v>
      </c>
      <c r="AZ341" s="103">
        <f t="shared" si="89"/>
        <v>0.87711345001702801</v>
      </c>
      <c r="BA341" s="103">
        <f t="shared" si="87"/>
        <v>0.18031211478888945</v>
      </c>
      <c r="BB341" s="103">
        <f t="shared" si="87"/>
        <v>0.81968788521111047</v>
      </c>
      <c r="BC341" s="102">
        <v>0.19315767648611501</v>
      </c>
      <c r="BD341" s="102">
        <f t="shared" si="90"/>
        <v>0.80684232351388496</v>
      </c>
      <c r="BE341" s="102">
        <v>0.25572651518954398</v>
      </c>
      <c r="BF341" s="102">
        <f t="shared" si="90"/>
        <v>0.74427348481045597</v>
      </c>
      <c r="BG341" s="102">
        <v>0.122596242392842</v>
      </c>
      <c r="BH341" s="102">
        <f t="shared" ref="BH341:BH404" si="94">1-BG341</f>
        <v>0.87740375760715805</v>
      </c>
      <c r="BI341" s="102">
        <v>0.17509024970499809</v>
      </c>
      <c r="BJ341" s="102">
        <v>0.82490975029500202</v>
      </c>
      <c r="BK341" s="103">
        <v>0.18897252147379301</v>
      </c>
      <c r="BL341" s="103">
        <f t="shared" ref="BL341:BL404" si="95">1-BK341</f>
        <v>0.81102747852620705</v>
      </c>
      <c r="BM341" s="103">
        <v>0.25155268111451401</v>
      </c>
      <c r="BN341" s="103">
        <f t="shared" ref="BN341:BN404" si="96">1-BM341</f>
        <v>0.74844731888548599</v>
      </c>
      <c r="BO341" s="103">
        <v>0.118014511069249</v>
      </c>
      <c r="BP341" s="103">
        <f t="shared" ref="BP341:BP404" si="97">1-BO341</f>
        <v>0.88198548893075102</v>
      </c>
      <c r="BQ341" s="103">
        <v>0.1707252734050686</v>
      </c>
      <c r="BR341" s="103">
        <f t="shared" si="88"/>
        <v>0.8292747265949314</v>
      </c>
      <c r="BS341" s="108">
        <v>0.79743237726119298</v>
      </c>
      <c r="BT341" s="102">
        <v>0.20256762273880699</v>
      </c>
      <c r="BU341" s="91"/>
      <c r="BV341" s="86">
        <v>321</v>
      </c>
      <c r="BW341" s="124">
        <v>0.94799999999999995</v>
      </c>
      <c r="BX341" s="124">
        <v>5.1999999999999998E-2</v>
      </c>
      <c r="BY341" s="124">
        <v>0.94499999999999995</v>
      </c>
      <c r="BZ341" s="124">
        <v>5.5E-2</v>
      </c>
      <c r="CA341" s="124">
        <v>0.94599999999999995</v>
      </c>
      <c r="CB341" s="124">
        <v>5.2999999999999999E-2</v>
      </c>
      <c r="CC341" s="123">
        <v>0.93200000000000005</v>
      </c>
      <c r="CD341" s="123">
        <v>6.8000000000000005E-2</v>
      </c>
      <c r="CE341" s="123">
        <v>0.92200000000000004</v>
      </c>
      <c r="CF341" s="123">
        <v>7.8E-2</v>
      </c>
      <c r="CG341" s="123">
        <v>0.92600000000000005</v>
      </c>
      <c r="CH341" s="123">
        <v>7.2999999999999995E-2</v>
      </c>
      <c r="CI341" s="1"/>
      <c r="CJ341" s="1"/>
      <c r="CK341" s="1"/>
      <c r="CL341" s="1"/>
      <c r="CM341" s="1"/>
      <c r="CN341" s="1"/>
      <c r="CP341" s="39"/>
      <c r="CR341" s="39"/>
      <c r="CS341" s="92"/>
      <c r="CT341" s="92"/>
    </row>
    <row r="342" spans="38:98" x14ac:dyDescent="0.25">
      <c r="AL342" s="104">
        <v>322</v>
      </c>
      <c r="AM342" s="102">
        <v>0.19797981850160001</v>
      </c>
      <c r="AN342" s="102">
        <f t="shared" si="91"/>
        <v>0.80202018149840004</v>
      </c>
      <c r="AO342" s="102">
        <v>0.259978401205465</v>
      </c>
      <c r="AP342" s="102">
        <f t="shared" si="92"/>
        <v>0.740021598794535</v>
      </c>
      <c r="AQ342" s="102">
        <v>0.112903425896863</v>
      </c>
      <c r="AR342" s="102">
        <f t="shared" si="93"/>
        <v>0.88709657410313703</v>
      </c>
      <c r="AS342" s="102">
        <f t="shared" ref="AS342:AT405" si="98">(AO342*0.23)+(AM342*0.31)+(AQ342*0.46)</f>
        <v>0.17310435192530993</v>
      </c>
      <c r="AT342" s="107">
        <f t="shared" si="98"/>
        <v>0.82689564807469007</v>
      </c>
      <c r="AU342" s="103">
        <v>0.20590976508335301</v>
      </c>
      <c r="AV342" s="103">
        <f t="shared" ref="AV342:AV405" si="99">1-AU342</f>
        <v>0.79409023491664699</v>
      </c>
      <c r="AW342" s="103">
        <v>0.26166129649505199</v>
      </c>
      <c r="AX342" s="103">
        <f t="shared" ref="AX342:AX405" si="100">1-AW342</f>
        <v>0.73833870350494801</v>
      </c>
      <c r="AY342" s="103">
        <v>0.123276343016318</v>
      </c>
      <c r="AZ342" s="103">
        <f t="shared" si="89"/>
        <v>0.87672365698368204</v>
      </c>
      <c r="BA342" s="103">
        <f t="shared" ref="BA342:BB405" si="101">(AW342*0.23)+(AU342*0.31)+(AY342*0.46)</f>
        <v>0.18072124315720767</v>
      </c>
      <c r="BB342" s="103">
        <f t="shared" si="101"/>
        <v>0.81927875684279239</v>
      </c>
      <c r="BC342" s="102">
        <v>0.19354483555049901</v>
      </c>
      <c r="BD342" s="102">
        <f t="shared" si="90"/>
        <v>0.80645516444950105</v>
      </c>
      <c r="BE342" s="102">
        <v>0.25613422605127201</v>
      </c>
      <c r="BF342" s="102">
        <f t="shared" si="90"/>
        <v>0.74386577394872799</v>
      </c>
      <c r="BG342" s="102">
        <v>0.122992163829811</v>
      </c>
      <c r="BH342" s="102">
        <f t="shared" si="94"/>
        <v>0.87700783617018896</v>
      </c>
      <c r="BI342" s="102">
        <v>0.17548616637416031</v>
      </c>
      <c r="BJ342" s="102">
        <v>0.82451383362583974</v>
      </c>
      <c r="BK342" s="103">
        <v>0.18934502066772399</v>
      </c>
      <c r="BL342" s="103">
        <f t="shared" si="95"/>
        <v>0.81065497933227604</v>
      </c>
      <c r="BM342" s="103">
        <v>0.25195141578153801</v>
      </c>
      <c r="BN342" s="103">
        <f t="shared" si="96"/>
        <v>0.74804858421846199</v>
      </c>
      <c r="BO342" s="103">
        <v>0.11839550758932001</v>
      </c>
      <c r="BP342" s="103">
        <f t="shared" si="97"/>
        <v>0.88160449241067995</v>
      </c>
      <c r="BQ342" s="103">
        <v>0.17110771552783538</v>
      </c>
      <c r="BR342" s="103">
        <f t="shared" ref="BR342:BR405" si="102">(BN342*0.23)+(BL342*0.31)+(BP342*0.46)</f>
        <v>0.82889228447216468</v>
      </c>
      <c r="BS342" s="108">
        <v>0.79802727923490702</v>
      </c>
      <c r="BT342" s="109">
        <v>0.20197272076509301</v>
      </c>
      <c r="BU342" s="91"/>
      <c r="BV342" s="86">
        <v>322</v>
      </c>
      <c r="BW342" s="124">
        <v>0.94799999999999995</v>
      </c>
      <c r="BX342" s="124">
        <v>5.1999999999999998E-2</v>
      </c>
      <c r="BY342" s="124">
        <v>0.94499999999999995</v>
      </c>
      <c r="BZ342" s="124">
        <v>5.5E-2</v>
      </c>
      <c r="CA342" s="124">
        <v>0.94699999999999995</v>
      </c>
      <c r="CB342" s="124">
        <v>5.2999999999999999E-2</v>
      </c>
      <c r="CC342" s="123">
        <v>0.93200000000000005</v>
      </c>
      <c r="CD342" s="123">
        <v>6.8000000000000005E-2</v>
      </c>
      <c r="CE342" s="123">
        <v>0.92200000000000004</v>
      </c>
      <c r="CF342" s="123">
        <v>7.8E-2</v>
      </c>
      <c r="CG342" s="123">
        <v>0.92700000000000005</v>
      </c>
      <c r="CH342" s="123">
        <v>7.2999999999999995E-2</v>
      </c>
      <c r="CI342" s="1"/>
      <c r="CJ342" s="1"/>
      <c r="CK342" s="1"/>
      <c r="CL342" s="1"/>
      <c r="CM342" s="1"/>
      <c r="CN342" s="1"/>
      <c r="CP342" s="39"/>
      <c r="CR342" s="39"/>
      <c r="CS342" s="92"/>
      <c r="CT342" s="92"/>
    </row>
    <row r="343" spans="38:98" x14ac:dyDescent="0.25">
      <c r="AL343" s="104">
        <v>323</v>
      </c>
      <c r="AM343" s="102">
        <v>0.198396611866065</v>
      </c>
      <c r="AN343" s="102">
        <f t="shared" si="91"/>
        <v>0.80160338813393506</v>
      </c>
      <c r="AO343" s="102">
        <v>0.26037167304185599</v>
      </c>
      <c r="AP343" s="102">
        <f t="shared" si="92"/>
        <v>0.73962832695814407</v>
      </c>
      <c r="AQ343" s="102">
        <v>0.113253832025926</v>
      </c>
      <c r="AR343" s="102">
        <f t="shared" si="93"/>
        <v>0.88674616797407402</v>
      </c>
      <c r="AS343" s="102">
        <f t="shared" si="98"/>
        <v>0.173485197210033</v>
      </c>
      <c r="AT343" s="107">
        <f t="shared" si="98"/>
        <v>0.82651480278996714</v>
      </c>
      <c r="AU343" s="103">
        <v>0.206331157830726</v>
      </c>
      <c r="AV343" s="103">
        <f t="shared" si="99"/>
        <v>0.79366884216927402</v>
      </c>
      <c r="AW343" s="103">
        <v>0.262091049283114</v>
      </c>
      <c r="AX343" s="103">
        <f t="shared" si="100"/>
        <v>0.737908950716886</v>
      </c>
      <c r="AY343" s="103">
        <v>0.123666115298724</v>
      </c>
      <c r="AZ343" s="103">
        <f t="shared" si="89"/>
        <v>0.87633388470127604</v>
      </c>
      <c r="BA343" s="103">
        <f t="shared" si="101"/>
        <v>0.18113001330005432</v>
      </c>
      <c r="BB343" s="103">
        <f t="shared" si="101"/>
        <v>0.81886998669994571</v>
      </c>
      <c r="BC343" s="102">
        <v>0.19393184801057001</v>
      </c>
      <c r="BD343" s="102">
        <f t="shared" si="90"/>
        <v>0.80606815198942994</v>
      </c>
      <c r="BE343" s="102">
        <v>0.25654124378924298</v>
      </c>
      <c r="BF343" s="102">
        <f t="shared" si="90"/>
        <v>0.74345875621075708</v>
      </c>
      <c r="BG343" s="102">
        <v>0.123388107630464</v>
      </c>
      <c r="BH343" s="102">
        <f t="shared" si="94"/>
        <v>0.87661189236953596</v>
      </c>
      <c r="BI343" s="102">
        <v>0.17588188846481603</v>
      </c>
      <c r="BJ343" s="102">
        <v>0.82411811153518388</v>
      </c>
      <c r="BK343" s="103">
        <v>0.18971691522528</v>
      </c>
      <c r="BL343" s="103">
        <f t="shared" si="95"/>
        <v>0.81028308477472</v>
      </c>
      <c r="BM343" s="103">
        <v>0.25234939970043901</v>
      </c>
      <c r="BN343" s="103">
        <f t="shared" si="96"/>
        <v>0.74765060029956099</v>
      </c>
      <c r="BO343" s="103">
        <v>0.11877645037569599</v>
      </c>
      <c r="BP343" s="103">
        <f t="shared" si="97"/>
        <v>0.88122354962430405</v>
      </c>
      <c r="BQ343" s="103">
        <v>0.17148977282375794</v>
      </c>
      <c r="BR343" s="103">
        <f t="shared" si="102"/>
        <v>0.82851022717624212</v>
      </c>
      <c r="BS343" s="108">
        <v>0.79861834582353897</v>
      </c>
      <c r="BT343" s="102">
        <v>0.20138165417646101</v>
      </c>
      <c r="BU343" s="91"/>
      <c r="BV343" s="86">
        <v>323</v>
      </c>
      <c r="BW343" s="124">
        <v>0.94899999999999995</v>
      </c>
      <c r="BX343" s="124">
        <v>5.0999999999999997E-2</v>
      </c>
      <c r="BY343" s="124">
        <v>0.94499999999999995</v>
      </c>
      <c r="BZ343" s="124">
        <v>5.5E-2</v>
      </c>
      <c r="CA343" s="124">
        <v>0.94699999999999995</v>
      </c>
      <c r="CB343" s="124">
        <v>5.2999999999999999E-2</v>
      </c>
      <c r="CC343" s="123">
        <v>0.93200000000000005</v>
      </c>
      <c r="CD343" s="123">
        <v>6.8000000000000005E-2</v>
      </c>
      <c r="CE343" s="123">
        <v>0.92200000000000004</v>
      </c>
      <c r="CF343" s="123">
        <v>7.8E-2</v>
      </c>
      <c r="CG343" s="123">
        <v>0.92700000000000005</v>
      </c>
      <c r="CH343" s="123">
        <v>7.2999999999999995E-2</v>
      </c>
      <c r="CI343" s="1"/>
      <c r="CJ343" s="1"/>
      <c r="CK343" s="1"/>
      <c r="CL343" s="1"/>
      <c r="CM343" s="1"/>
      <c r="CN343" s="1"/>
      <c r="CP343" s="39"/>
      <c r="CR343" s="39"/>
      <c r="CS343" s="92"/>
      <c r="CT343" s="92"/>
    </row>
    <row r="344" spans="38:98" x14ac:dyDescent="0.25">
      <c r="AL344" s="104">
        <v>324</v>
      </c>
      <c r="AM344" s="102">
        <v>0.198813935749689</v>
      </c>
      <c r="AN344" s="102">
        <f t="shared" si="91"/>
        <v>0.80118606425031103</v>
      </c>
      <c r="AO344" s="102">
        <v>0.260763752249352</v>
      </c>
      <c r="AP344" s="102">
        <f t="shared" si="92"/>
        <v>0.739236247750648</v>
      </c>
      <c r="AQ344" s="102">
        <v>0.11360425189808</v>
      </c>
      <c r="AR344" s="102">
        <f t="shared" si="93"/>
        <v>0.88639574810192001</v>
      </c>
      <c r="AS344" s="102">
        <f t="shared" si="98"/>
        <v>0.17386593897287134</v>
      </c>
      <c r="AT344" s="107">
        <f t="shared" si="98"/>
        <v>0.82613406102712861</v>
      </c>
      <c r="AU344" s="103">
        <v>0.206752014500478</v>
      </c>
      <c r="AV344" s="103">
        <f t="shared" si="99"/>
        <v>0.79324798549952202</v>
      </c>
      <c r="AW344" s="103">
        <v>0.262520014653845</v>
      </c>
      <c r="AX344" s="103">
        <f t="shared" si="100"/>
        <v>0.737479985346155</v>
      </c>
      <c r="AY344" s="103">
        <v>0.124055866627652</v>
      </c>
      <c r="AZ344" s="103">
        <f t="shared" ref="AZ344:AZ407" si="103">1-AY344</f>
        <v>0.875944133372348</v>
      </c>
      <c r="BA344" s="103">
        <f t="shared" si="101"/>
        <v>0.18153842651425245</v>
      </c>
      <c r="BB344" s="103">
        <f t="shared" si="101"/>
        <v>0.81846157348574766</v>
      </c>
      <c r="BC344" s="102">
        <v>0.19431871017944999</v>
      </c>
      <c r="BD344" s="102">
        <f t="shared" si="90"/>
        <v>0.80568128982054998</v>
      </c>
      <c r="BE344" s="102">
        <v>0.25694757093056098</v>
      </c>
      <c r="BF344" s="102">
        <f t="shared" si="90"/>
        <v>0.74305242906943902</v>
      </c>
      <c r="BG344" s="102">
        <v>0.123784072601022</v>
      </c>
      <c r="BH344" s="102">
        <f t="shared" si="94"/>
        <v>0.87621592739897802</v>
      </c>
      <c r="BI344" s="102">
        <v>0.17627741486612866</v>
      </c>
      <c r="BJ344" s="102">
        <v>0.82372258513387142</v>
      </c>
      <c r="BK344" s="103">
        <v>0.19008821100043999</v>
      </c>
      <c r="BL344" s="103">
        <f t="shared" si="95"/>
        <v>0.80991178899955996</v>
      </c>
      <c r="BM344" s="103">
        <v>0.252746636163307</v>
      </c>
      <c r="BN344" s="103">
        <f t="shared" si="96"/>
        <v>0.74725336383669294</v>
      </c>
      <c r="BO344" s="103">
        <v>0.119157340089961</v>
      </c>
      <c r="BP344" s="103">
        <f t="shared" si="97"/>
        <v>0.88084265991003896</v>
      </c>
      <c r="BQ344" s="103">
        <v>0.17187144816907907</v>
      </c>
      <c r="BR344" s="103">
        <f t="shared" si="102"/>
        <v>0.82812855183092093</v>
      </c>
      <c r="BS344" s="108">
        <v>0.79920560721447598</v>
      </c>
      <c r="BT344" s="102">
        <v>0.200794392785524</v>
      </c>
      <c r="BU344" s="91"/>
      <c r="BV344" s="86">
        <v>324</v>
      </c>
      <c r="BW344" s="124">
        <v>0.94899999999999995</v>
      </c>
      <c r="BX344" s="124">
        <v>5.0999999999999997E-2</v>
      </c>
      <c r="BY344" s="124">
        <v>0.94499999999999995</v>
      </c>
      <c r="BZ344" s="124">
        <v>5.5E-2</v>
      </c>
      <c r="CA344" s="124">
        <v>0.94699999999999995</v>
      </c>
      <c r="CB344" s="124">
        <v>5.2999999999999999E-2</v>
      </c>
      <c r="CC344" s="123">
        <v>0.93200000000000005</v>
      </c>
      <c r="CD344" s="123">
        <v>6.8000000000000005E-2</v>
      </c>
      <c r="CE344" s="123">
        <v>0.92200000000000004</v>
      </c>
      <c r="CF344" s="123">
        <v>7.8E-2</v>
      </c>
      <c r="CG344" s="123">
        <v>0.92700000000000005</v>
      </c>
      <c r="CH344" s="123">
        <v>7.2999999999999995E-2</v>
      </c>
      <c r="CI344" s="1"/>
      <c r="CJ344" s="1"/>
      <c r="CK344" s="1"/>
      <c r="CL344" s="1"/>
      <c r="CM344" s="1"/>
      <c r="CN344" s="1"/>
      <c r="CP344" s="39"/>
      <c r="CR344" s="39"/>
      <c r="CS344" s="92"/>
      <c r="CT344" s="92"/>
    </row>
    <row r="345" spans="38:98" x14ac:dyDescent="0.25">
      <c r="AL345" s="104">
        <v>325</v>
      </c>
      <c r="AM345" s="102">
        <v>0.19923176277393201</v>
      </c>
      <c r="AN345" s="102">
        <f t="shared" si="91"/>
        <v>0.80076823722606805</v>
      </c>
      <c r="AO345" s="102">
        <v>0.26115465102444302</v>
      </c>
      <c r="AP345" s="102">
        <f t="shared" si="92"/>
        <v>0.73884534897555698</v>
      </c>
      <c r="AQ345" s="102">
        <v>0.11395468450939999</v>
      </c>
      <c r="AR345" s="102">
        <f t="shared" si="93"/>
        <v>0.88604531549060006</v>
      </c>
      <c r="AS345" s="102">
        <f t="shared" si="98"/>
        <v>0.17424657106986483</v>
      </c>
      <c r="AT345" s="107">
        <f t="shared" si="98"/>
        <v>0.82575342893013526</v>
      </c>
      <c r="AU345" s="103">
        <v>0.207172336820379</v>
      </c>
      <c r="AV345" s="103">
        <f t="shared" si="99"/>
        <v>0.79282766317962095</v>
      </c>
      <c r="AW345" s="103">
        <v>0.26294819632195598</v>
      </c>
      <c r="AX345" s="103">
        <f t="shared" si="100"/>
        <v>0.73705180367804402</v>
      </c>
      <c r="AY345" s="103">
        <v>0.124445596800564</v>
      </c>
      <c r="AZ345" s="103">
        <f t="shared" si="103"/>
        <v>0.875554403199436</v>
      </c>
      <c r="BA345" s="103">
        <f t="shared" si="101"/>
        <v>0.18194648409662681</v>
      </c>
      <c r="BB345" s="103">
        <f t="shared" si="101"/>
        <v>0.81805351590337327</v>
      </c>
      <c r="BC345" s="102">
        <v>0.19470541837025801</v>
      </c>
      <c r="BD345" s="102">
        <f t="shared" si="90"/>
        <v>0.80529458162974199</v>
      </c>
      <c r="BE345" s="102">
        <v>0.25735321000233302</v>
      </c>
      <c r="BF345" s="102">
        <f t="shared" si="90"/>
        <v>0.74264678999766698</v>
      </c>
      <c r="BG345" s="102">
        <v>0.124180057547707</v>
      </c>
      <c r="BH345" s="102">
        <f t="shared" si="94"/>
        <v>0.875819942452293</v>
      </c>
      <c r="BI345" s="102">
        <v>0.17667274446726181</v>
      </c>
      <c r="BJ345" s="102">
        <v>0.82332725553273822</v>
      </c>
      <c r="BK345" s="103">
        <v>0.190458913847184</v>
      </c>
      <c r="BL345" s="103">
        <f t="shared" si="95"/>
        <v>0.80954108615281606</v>
      </c>
      <c r="BM345" s="103">
        <v>0.25314312846223203</v>
      </c>
      <c r="BN345" s="103">
        <f t="shared" si="96"/>
        <v>0.74685687153776792</v>
      </c>
      <c r="BO345" s="103">
        <v>0.119538177393699</v>
      </c>
      <c r="BP345" s="103">
        <f t="shared" si="97"/>
        <v>0.88046182260630101</v>
      </c>
      <c r="BQ345" s="103">
        <v>0.17225274444004196</v>
      </c>
      <c r="BR345" s="103">
        <f t="shared" si="102"/>
        <v>0.8277472555599581</v>
      </c>
      <c r="BS345" s="108">
        <v>0.79978909359510297</v>
      </c>
      <c r="BT345" s="102">
        <v>0.200210906404897</v>
      </c>
      <c r="BU345" s="91"/>
      <c r="BV345" s="86">
        <v>325</v>
      </c>
      <c r="BW345" s="124">
        <v>0.94899999999999995</v>
      </c>
      <c r="BX345" s="124">
        <v>5.0999999999999997E-2</v>
      </c>
      <c r="BY345" s="124">
        <v>0.94599999999999995</v>
      </c>
      <c r="BZ345" s="124">
        <v>5.3999999999999999E-2</v>
      </c>
      <c r="CA345" s="124">
        <v>0.94699999999999995</v>
      </c>
      <c r="CB345" s="124">
        <v>5.2999999999999999E-2</v>
      </c>
      <c r="CC345" s="123">
        <v>0.93300000000000005</v>
      </c>
      <c r="CD345" s="123">
        <v>6.7000000000000004E-2</v>
      </c>
      <c r="CE345" s="123">
        <v>0.92300000000000004</v>
      </c>
      <c r="CF345" s="123">
        <v>7.6999999999999999E-2</v>
      </c>
      <c r="CG345" s="123">
        <v>0.92700000000000005</v>
      </c>
      <c r="CH345" s="123">
        <v>7.2999999999999995E-2</v>
      </c>
      <c r="CI345" s="1"/>
      <c r="CJ345" s="1"/>
      <c r="CK345" s="1"/>
      <c r="CL345" s="1"/>
      <c r="CM345" s="1"/>
      <c r="CN345" s="1"/>
      <c r="CP345" s="39"/>
      <c r="CR345" s="39"/>
      <c r="CS345" s="92"/>
      <c r="CT345" s="92"/>
    </row>
    <row r="346" spans="38:98" x14ac:dyDescent="0.25">
      <c r="AL346" s="104">
        <v>326</v>
      </c>
      <c r="AM346" s="102">
        <v>0.19965006556025</v>
      </c>
      <c r="AN346" s="102">
        <f t="shared" si="91"/>
        <v>0.80034993443975</v>
      </c>
      <c r="AO346" s="102">
        <v>0.26154438156361898</v>
      </c>
      <c r="AP346" s="102">
        <f t="shared" si="92"/>
        <v>0.73845561843638108</v>
      </c>
      <c r="AQ346" s="102">
        <v>0.114305128855965</v>
      </c>
      <c r="AR346" s="102">
        <f t="shared" si="93"/>
        <v>0.885694871144035</v>
      </c>
      <c r="AS346" s="102">
        <f t="shared" si="98"/>
        <v>0.17462708735705376</v>
      </c>
      <c r="AT346" s="107">
        <f t="shared" si="98"/>
        <v>0.82537291264294632</v>
      </c>
      <c r="AU346" s="103">
        <v>0.207592126518197</v>
      </c>
      <c r="AV346" s="103">
        <f t="shared" si="99"/>
        <v>0.79240787348180297</v>
      </c>
      <c r="AW346" s="103">
        <v>0.26337559800215699</v>
      </c>
      <c r="AX346" s="103">
        <f t="shared" si="100"/>
        <v>0.73662440199784296</v>
      </c>
      <c r="AY346" s="103">
        <v>0.124835305614922</v>
      </c>
      <c r="AZ346" s="103">
        <f t="shared" si="103"/>
        <v>0.87516469438507805</v>
      </c>
      <c r="BA346" s="103">
        <f t="shared" si="101"/>
        <v>0.18235418734400127</v>
      </c>
      <c r="BB346" s="103">
        <f t="shared" si="101"/>
        <v>0.81764581265599867</v>
      </c>
      <c r="BC346" s="102">
        <v>0.19509196889611799</v>
      </c>
      <c r="BD346" s="102">
        <f t="shared" si="90"/>
        <v>0.80490803110388198</v>
      </c>
      <c r="BE346" s="102">
        <v>0.25775816353166597</v>
      </c>
      <c r="BF346" s="102">
        <f t="shared" si="90"/>
        <v>0.74224183646833408</v>
      </c>
      <c r="BG346" s="102">
        <v>0.12457606127673899</v>
      </c>
      <c r="BH346" s="102">
        <f t="shared" si="94"/>
        <v>0.87542393872326096</v>
      </c>
      <c r="BI346" s="102">
        <v>0.17706787615737968</v>
      </c>
      <c r="BJ346" s="102">
        <v>0.82293212384262038</v>
      </c>
      <c r="BK346" s="103">
        <v>0.190829029619492</v>
      </c>
      <c r="BL346" s="103">
        <f t="shared" si="95"/>
        <v>0.809170970380508</v>
      </c>
      <c r="BM346" s="103">
        <v>0.25353887988930401</v>
      </c>
      <c r="BN346" s="103">
        <f t="shared" si="96"/>
        <v>0.74646112011069599</v>
      </c>
      <c r="BO346" s="103">
        <v>0.119918962948492</v>
      </c>
      <c r="BP346" s="103">
        <f t="shared" si="97"/>
        <v>0.88008103705150798</v>
      </c>
      <c r="BQ346" s="103">
        <v>0.17263366451288875</v>
      </c>
      <c r="BR346" s="103">
        <f t="shared" si="102"/>
        <v>0.82736633548711125</v>
      </c>
      <c r="BS346" s="108">
        <v>0.80036883515280499</v>
      </c>
      <c r="BT346" s="102">
        <v>0.19963116484719501</v>
      </c>
      <c r="BU346" s="91"/>
      <c r="BV346" s="86">
        <v>326</v>
      </c>
      <c r="BW346" s="124">
        <v>0.94899999999999995</v>
      </c>
      <c r="BX346" s="124">
        <v>5.0999999999999997E-2</v>
      </c>
      <c r="BY346" s="124">
        <v>0.94599999999999995</v>
      </c>
      <c r="BZ346" s="124">
        <v>5.3999999999999999E-2</v>
      </c>
      <c r="CA346" s="124">
        <v>0.94699999999999995</v>
      </c>
      <c r="CB346" s="124">
        <v>5.2999999999999999E-2</v>
      </c>
      <c r="CC346" s="123">
        <v>0.93300000000000005</v>
      </c>
      <c r="CD346" s="123">
        <v>6.7000000000000004E-2</v>
      </c>
      <c r="CE346" s="123">
        <v>0.92300000000000004</v>
      </c>
      <c r="CF346" s="123">
        <v>7.6999999999999999E-2</v>
      </c>
      <c r="CG346" s="123">
        <v>0.92800000000000005</v>
      </c>
      <c r="CH346" s="123">
        <v>7.1999999999999995E-2</v>
      </c>
      <c r="CI346" s="1"/>
      <c r="CJ346" s="1"/>
      <c r="CK346" s="1"/>
      <c r="CL346" s="1"/>
      <c r="CM346" s="1"/>
      <c r="CN346" s="1"/>
      <c r="CP346" s="39"/>
      <c r="CR346" s="39"/>
      <c r="CS346" s="92"/>
      <c r="CT346" s="92"/>
    </row>
    <row r="347" spans="38:98" x14ac:dyDescent="0.25">
      <c r="AL347" s="104">
        <v>327</v>
      </c>
      <c r="AM347" s="102">
        <v>0.20006881673010099</v>
      </c>
      <c r="AN347" s="102">
        <f t="shared" si="91"/>
        <v>0.79993118326989898</v>
      </c>
      <c r="AO347" s="102">
        <v>0.26193295606336697</v>
      </c>
      <c r="AP347" s="102">
        <f t="shared" si="92"/>
        <v>0.73806704393663303</v>
      </c>
      <c r="AQ347" s="102">
        <v>0.11465558393385</v>
      </c>
      <c r="AR347" s="102">
        <f t="shared" si="93"/>
        <v>0.88534441606615</v>
      </c>
      <c r="AS347" s="102">
        <f t="shared" si="98"/>
        <v>0.17500748169047672</v>
      </c>
      <c r="AT347" s="107">
        <f t="shared" si="98"/>
        <v>0.82499251830952325</v>
      </c>
      <c r="AU347" s="103">
        <v>0.20801138532170099</v>
      </c>
      <c r="AV347" s="103">
        <f t="shared" si="99"/>
        <v>0.79198861467829906</v>
      </c>
      <c r="AW347" s="103">
        <v>0.26380222340915699</v>
      </c>
      <c r="AX347" s="103">
        <f t="shared" si="100"/>
        <v>0.73619777659084296</v>
      </c>
      <c r="AY347" s="103">
        <v>0.125224992868188</v>
      </c>
      <c r="AZ347" s="103">
        <f t="shared" si="103"/>
        <v>0.874775007131812</v>
      </c>
      <c r="BA347" s="103">
        <f t="shared" si="101"/>
        <v>0.1827615375531999</v>
      </c>
      <c r="BB347" s="103">
        <f t="shared" si="101"/>
        <v>0.8172384624468001</v>
      </c>
      <c r="BC347" s="102">
        <v>0.19547835807014999</v>
      </c>
      <c r="BD347" s="102">
        <f t="shared" si="90"/>
        <v>0.80452164192984998</v>
      </c>
      <c r="BE347" s="102">
        <v>0.25816243404566602</v>
      </c>
      <c r="BF347" s="102">
        <f t="shared" si="90"/>
        <v>0.74183756595433392</v>
      </c>
      <c r="BG347" s="102">
        <v>0.12497208259434001</v>
      </c>
      <c r="BH347" s="102">
        <f t="shared" si="94"/>
        <v>0.87502791740565999</v>
      </c>
      <c r="BI347" s="102">
        <v>0.17746280882564608</v>
      </c>
      <c r="BJ347" s="102">
        <v>0.82253719117435387</v>
      </c>
      <c r="BK347" s="103">
        <v>0.19119856417134401</v>
      </c>
      <c r="BL347" s="103">
        <f t="shared" si="95"/>
        <v>0.80880143582865593</v>
      </c>
      <c r="BM347" s="103">
        <v>0.25393389373661202</v>
      </c>
      <c r="BN347" s="103">
        <f t="shared" si="96"/>
        <v>0.74606610626338798</v>
      </c>
      <c r="BO347" s="103">
        <v>0.120299697415925</v>
      </c>
      <c r="BP347" s="103">
        <f t="shared" si="97"/>
        <v>0.87970030258407506</v>
      </c>
      <c r="BQ347" s="103">
        <v>0.1730142112638629</v>
      </c>
      <c r="BR347" s="103">
        <f t="shared" si="102"/>
        <v>0.82698578873613715</v>
      </c>
      <c r="BS347" s="108">
        <v>0.80094486207496796</v>
      </c>
      <c r="BT347" s="102">
        <v>0.19905513792503199</v>
      </c>
      <c r="BU347" s="91"/>
      <c r="BV347" s="86">
        <v>327</v>
      </c>
      <c r="BW347" s="124">
        <v>0.94899999999999995</v>
      </c>
      <c r="BX347" s="124">
        <v>5.0999999999999997E-2</v>
      </c>
      <c r="BY347" s="124">
        <v>0.94599999999999995</v>
      </c>
      <c r="BZ347" s="124">
        <v>5.3999999999999999E-2</v>
      </c>
      <c r="CA347" s="124">
        <v>0.94699999999999995</v>
      </c>
      <c r="CB347" s="124">
        <v>5.2999999999999999E-2</v>
      </c>
      <c r="CC347" s="123">
        <v>0.93300000000000005</v>
      </c>
      <c r="CD347" s="123">
        <v>6.7000000000000004E-2</v>
      </c>
      <c r="CE347" s="123">
        <v>0.92300000000000004</v>
      </c>
      <c r="CF347" s="123">
        <v>7.6999999999999999E-2</v>
      </c>
      <c r="CG347" s="123">
        <v>0.92800000000000005</v>
      </c>
      <c r="CH347" s="123">
        <v>7.1999999999999995E-2</v>
      </c>
      <c r="CI347" s="1"/>
      <c r="CJ347" s="1"/>
      <c r="CK347" s="1"/>
      <c r="CL347" s="1"/>
      <c r="CM347" s="1"/>
      <c r="CN347" s="1"/>
      <c r="CP347" s="39"/>
      <c r="CR347" s="39"/>
      <c r="CS347" s="92"/>
      <c r="CT347" s="92"/>
    </row>
    <row r="348" spans="38:98" x14ac:dyDescent="0.25">
      <c r="AL348" s="104">
        <v>328</v>
      </c>
      <c r="AM348" s="102">
        <v>0.20048798890494501</v>
      </c>
      <c r="AN348" s="102">
        <f t="shared" si="91"/>
        <v>0.79951201109505499</v>
      </c>
      <c r="AO348" s="102">
        <v>0.26232038672017899</v>
      </c>
      <c r="AP348" s="102">
        <f t="shared" si="92"/>
        <v>0.73767961327982101</v>
      </c>
      <c r="AQ348" s="102">
        <v>0.115006048739133</v>
      </c>
      <c r="AR348" s="102">
        <f t="shared" si="93"/>
        <v>0.884993951260867</v>
      </c>
      <c r="AS348" s="102">
        <f t="shared" si="98"/>
        <v>0.17538774792617531</v>
      </c>
      <c r="AT348" s="107">
        <f t="shared" si="98"/>
        <v>0.82461225207382471</v>
      </c>
      <c r="AU348" s="103">
        <v>0.20843011495865901</v>
      </c>
      <c r="AV348" s="103">
        <f t="shared" si="99"/>
        <v>0.79156988504134096</v>
      </c>
      <c r="AW348" s="103">
        <v>0.26422807625766698</v>
      </c>
      <c r="AX348" s="103">
        <f t="shared" si="100"/>
        <v>0.73577192374233302</v>
      </c>
      <c r="AY348" s="103">
        <v>0.12561465835782401</v>
      </c>
      <c r="AZ348" s="103">
        <f t="shared" si="103"/>
        <v>0.87438534164217596</v>
      </c>
      <c r="BA348" s="103">
        <f t="shared" si="101"/>
        <v>0.18316853602104677</v>
      </c>
      <c r="BB348" s="103">
        <f t="shared" si="101"/>
        <v>0.81683146397895334</v>
      </c>
      <c r="BC348" s="102">
        <v>0.19586458220547501</v>
      </c>
      <c r="BD348" s="102">
        <f t="shared" si="90"/>
        <v>0.80413541779452502</v>
      </c>
      <c r="BE348" s="102">
        <v>0.25856602407143903</v>
      </c>
      <c r="BF348" s="102">
        <f t="shared" si="90"/>
        <v>0.74143397592856097</v>
      </c>
      <c r="BG348" s="102">
        <v>0.12536812030673</v>
      </c>
      <c r="BH348" s="102">
        <f t="shared" si="94"/>
        <v>0.87463187969326994</v>
      </c>
      <c r="BI348" s="102">
        <v>0.17785754136122403</v>
      </c>
      <c r="BJ348" s="102">
        <v>0.822142458638776</v>
      </c>
      <c r="BK348" s="103">
        <v>0.19156752335672</v>
      </c>
      <c r="BL348" s="103">
        <f t="shared" si="95"/>
        <v>0.80843247664328</v>
      </c>
      <c r="BM348" s="103">
        <v>0.25432817329624502</v>
      </c>
      <c r="BN348" s="103">
        <f t="shared" si="96"/>
        <v>0.74567182670375498</v>
      </c>
      <c r="BO348" s="103">
        <v>0.12068038145758</v>
      </c>
      <c r="BP348" s="103">
        <f t="shared" si="97"/>
        <v>0.87931961854242002</v>
      </c>
      <c r="BQ348" s="103">
        <v>0.17339438756920636</v>
      </c>
      <c r="BR348" s="103">
        <f t="shared" si="102"/>
        <v>0.82660561243079367</v>
      </c>
      <c r="BS348" s="108">
        <v>0.80151720454897701</v>
      </c>
      <c r="BT348" s="102">
        <v>0.19848279545102299</v>
      </c>
      <c r="BU348" s="91"/>
      <c r="BV348" s="86">
        <v>328</v>
      </c>
      <c r="BW348" s="124">
        <v>0.94899999999999995</v>
      </c>
      <c r="BX348" s="124">
        <v>5.0999999999999997E-2</v>
      </c>
      <c r="BY348" s="124">
        <v>0.94599999999999995</v>
      </c>
      <c r="BZ348" s="124">
        <v>5.3999999999999999E-2</v>
      </c>
      <c r="CA348" s="124">
        <v>0.94799999999999995</v>
      </c>
      <c r="CB348" s="124">
        <v>5.1999999999999998E-2</v>
      </c>
      <c r="CC348" s="123">
        <v>0.93300000000000005</v>
      </c>
      <c r="CD348" s="123">
        <v>6.7000000000000004E-2</v>
      </c>
      <c r="CE348" s="123">
        <v>0.92300000000000004</v>
      </c>
      <c r="CF348" s="123">
        <v>7.6999999999999999E-2</v>
      </c>
      <c r="CG348" s="123">
        <v>0.92800000000000005</v>
      </c>
      <c r="CH348" s="123">
        <v>7.1999999999999995E-2</v>
      </c>
      <c r="CI348" s="1"/>
      <c r="CJ348" s="1"/>
      <c r="CK348" s="1"/>
      <c r="CL348" s="1"/>
      <c r="CM348" s="1"/>
      <c r="CN348" s="1"/>
      <c r="CP348" s="39"/>
      <c r="CR348" s="39"/>
      <c r="CS348" s="92"/>
      <c r="CT348" s="92"/>
    </row>
    <row r="349" spans="38:98" x14ac:dyDescent="0.25">
      <c r="AL349" s="104">
        <v>329</v>
      </c>
      <c r="AM349" s="102">
        <v>0.200907554706238</v>
      </c>
      <c r="AN349" s="102">
        <f t="shared" si="91"/>
        <v>0.799092445293762</v>
      </c>
      <c r="AO349" s="102">
        <v>0.26270668573054301</v>
      </c>
      <c r="AP349" s="102">
        <f t="shared" si="92"/>
        <v>0.73729331426945699</v>
      </c>
      <c r="AQ349" s="102">
        <v>0.11535652226789</v>
      </c>
      <c r="AR349" s="102">
        <f t="shared" si="93"/>
        <v>0.88464347773210994</v>
      </c>
      <c r="AS349" s="102">
        <f t="shared" si="98"/>
        <v>0.17576787992018808</v>
      </c>
      <c r="AT349" s="107">
        <f t="shared" si="98"/>
        <v>0.82423212007981195</v>
      </c>
      <c r="AU349" s="103">
        <v>0.20884831715683999</v>
      </c>
      <c r="AV349" s="103">
        <f t="shared" si="99"/>
        <v>0.79115168284315995</v>
      </c>
      <c r="AW349" s="103">
        <v>0.26465316026239599</v>
      </c>
      <c r="AX349" s="103">
        <f t="shared" si="100"/>
        <v>0.73534683973760395</v>
      </c>
      <c r="AY349" s="103">
        <v>0.126004301881291</v>
      </c>
      <c r="AZ349" s="103">
        <f t="shared" si="103"/>
        <v>0.87399569811870903</v>
      </c>
      <c r="BA349" s="103">
        <f t="shared" si="101"/>
        <v>0.18357518404436535</v>
      </c>
      <c r="BB349" s="103">
        <f t="shared" si="101"/>
        <v>0.81642481595563465</v>
      </c>
      <c r="BC349" s="102">
        <v>0.196250637615214</v>
      </c>
      <c r="BD349" s="102">
        <f t="shared" si="90"/>
        <v>0.803749362384786</v>
      </c>
      <c r="BE349" s="102">
        <v>0.25896893613609101</v>
      </c>
      <c r="BF349" s="102">
        <f t="shared" si="90"/>
        <v>0.74103106386390905</v>
      </c>
      <c r="BG349" s="102">
        <v>0.125764173220132</v>
      </c>
      <c r="BH349" s="102">
        <f t="shared" si="94"/>
        <v>0.874235826779868</v>
      </c>
      <c r="BI349" s="102">
        <v>0.178252072653278</v>
      </c>
      <c r="BJ349" s="102">
        <v>0.82174792734672208</v>
      </c>
      <c r="BK349" s="103">
        <v>0.191935913029601</v>
      </c>
      <c r="BL349" s="103">
        <f t="shared" si="95"/>
        <v>0.808064086970399</v>
      </c>
      <c r="BM349" s="103">
        <v>0.25472172186029401</v>
      </c>
      <c r="BN349" s="103">
        <f t="shared" si="96"/>
        <v>0.74527827813970604</v>
      </c>
      <c r="BO349" s="103">
        <v>0.12106101573504099</v>
      </c>
      <c r="BP349" s="103">
        <f t="shared" si="97"/>
        <v>0.87893898426495898</v>
      </c>
      <c r="BQ349" s="103">
        <v>0.1737741963051628</v>
      </c>
      <c r="BR349" s="103">
        <f t="shared" si="102"/>
        <v>0.82622580369483722</v>
      </c>
      <c r="BS349" s="108">
        <v>0.80208589276221698</v>
      </c>
      <c r="BT349" s="102">
        <v>0.19791410723778299</v>
      </c>
      <c r="BU349" s="91"/>
      <c r="BV349" s="86">
        <v>329</v>
      </c>
      <c r="BW349" s="124">
        <v>0.94899999999999995</v>
      </c>
      <c r="BX349" s="124">
        <v>5.0999999999999997E-2</v>
      </c>
      <c r="BY349" s="124">
        <v>0.94599999999999995</v>
      </c>
      <c r="BZ349" s="124">
        <v>5.3999999999999999E-2</v>
      </c>
      <c r="CA349" s="124">
        <v>0.94799999999999995</v>
      </c>
      <c r="CB349" s="124">
        <v>5.1999999999999998E-2</v>
      </c>
      <c r="CC349" s="123">
        <v>0.93400000000000005</v>
      </c>
      <c r="CD349" s="123">
        <v>6.6000000000000003E-2</v>
      </c>
      <c r="CE349" s="123">
        <v>0.92300000000000004</v>
      </c>
      <c r="CF349" s="123">
        <v>7.6999999999999999E-2</v>
      </c>
      <c r="CG349" s="123">
        <v>0.92800000000000005</v>
      </c>
      <c r="CH349" s="123">
        <v>7.1999999999999995E-2</v>
      </c>
      <c r="CI349" s="1"/>
      <c r="CJ349" s="1"/>
      <c r="CK349" s="1"/>
      <c r="CL349" s="1"/>
      <c r="CM349" s="1"/>
      <c r="CN349" s="1"/>
      <c r="CP349" s="39"/>
      <c r="CR349" s="39"/>
      <c r="CS349" s="92"/>
      <c r="CT349" s="92"/>
    </row>
    <row r="350" spans="38:98" x14ac:dyDescent="0.25">
      <c r="AL350" s="104">
        <v>330</v>
      </c>
      <c r="AM350" s="102">
        <v>0.20132748675543799</v>
      </c>
      <c r="AN350" s="102">
        <f t="shared" si="91"/>
        <v>0.79867251324456201</v>
      </c>
      <c r="AO350" s="102">
        <v>0.26309186529094802</v>
      </c>
      <c r="AP350" s="102">
        <f t="shared" si="92"/>
        <v>0.73690813470905203</v>
      </c>
      <c r="AQ350" s="102">
        <v>0.115707003516197</v>
      </c>
      <c r="AR350" s="102">
        <f t="shared" si="93"/>
        <v>0.884292996483803</v>
      </c>
      <c r="AS350" s="102">
        <f t="shared" si="98"/>
        <v>0.17614787152855443</v>
      </c>
      <c r="AT350" s="107">
        <f t="shared" si="98"/>
        <v>0.82385212847144551</v>
      </c>
      <c r="AU350" s="103">
        <v>0.20926599364401199</v>
      </c>
      <c r="AV350" s="103">
        <f t="shared" si="99"/>
        <v>0.79073400635598801</v>
      </c>
      <c r="AW350" s="103">
        <v>0.26507747913805602</v>
      </c>
      <c r="AX350" s="103">
        <f t="shared" si="100"/>
        <v>0.73492252086194398</v>
      </c>
      <c r="AY350" s="103">
        <v>0.126393923236051</v>
      </c>
      <c r="AZ350" s="103">
        <f t="shared" si="103"/>
        <v>0.87360607676394897</v>
      </c>
      <c r="BA350" s="103">
        <f t="shared" si="101"/>
        <v>0.18398148291998007</v>
      </c>
      <c r="BB350" s="103">
        <f t="shared" si="101"/>
        <v>0.81601851708001993</v>
      </c>
      <c r="BC350" s="102">
        <v>0.19663652061248901</v>
      </c>
      <c r="BD350" s="102">
        <f t="shared" si="90"/>
        <v>0.80336347938751096</v>
      </c>
      <c r="BE350" s="102">
        <v>0.259371172766728</v>
      </c>
      <c r="BF350" s="102">
        <f t="shared" si="90"/>
        <v>0.74062882723327195</v>
      </c>
      <c r="BG350" s="102">
        <v>0.12616024014076499</v>
      </c>
      <c r="BH350" s="102">
        <f t="shared" si="94"/>
        <v>0.87383975985923501</v>
      </c>
      <c r="BI350" s="102">
        <v>0.17864640159097092</v>
      </c>
      <c r="BJ350" s="102">
        <v>0.821353598409029</v>
      </c>
      <c r="BK350" s="103">
        <v>0.192303739043965</v>
      </c>
      <c r="BL350" s="103">
        <f t="shared" si="95"/>
        <v>0.80769626095603497</v>
      </c>
      <c r="BM350" s="103">
        <v>0.25511454272084699</v>
      </c>
      <c r="BN350" s="103">
        <f t="shared" si="96"/>
        <v>0.74488545727915301</v>
      </c>
      <c r="BO350" s="103">
        <v>0.12144160090989201</v>
      </c>
      <c r="BP350" s="103">
        <f t="shared" si="97"/>
        <v>0.87855839909010802</v>
      </c>
      <c r="BQ350" s="103">
        <v>0.17415364034797429</v>
      </c>
      <c r="BR350" s="103">
        <f t="shared" si="102"/>
        <v>0.8258463596520258</v>
      </c>
      <c r="BS350" s="108">
        <v>0.802650956902074</v>
      </c>
      <c r="BT350" s="102">
        <v>0.197349043097926</v>
      </c>
      <c r="BU350" s="91"/>
      <c r="BV350" s="86">
        <v>330</v>
      </c>
      <c r="BW350" s="124">
        <v>0.95</v>
      </c>
      <c r="BX350" s="124">
        <v>0.05</v>
      </c>
      <c r="BY350" s="124">
        <v>0.94599999999999995</v>
      </c>
      <c r="BZ350" s="124">
        <v>5.3999999999999999E-2</v>
      </c>
      <c r="CA350" s="124">
        <v>0.94799999999999995</v>
      </c>
      <c r="CB350" s="124">
        <v>5.1999999999999998E-2</v>
      </c>
      <c r="CC350" s="123">
        <v>0.93400000000000005</v>
      </c>
      <c r="CD350" s="123">
        <v>6.6000000000000003E-2</v>
      </c>
      <c r="CE350" s="123">
        <v>0.92400000000000004</v>
      </c>
      <c r="CF350" s="123">
        <v>7.5999999999999998E-2</v>
      </c>
      <c r="CG350" s="123">
        <v>0.92900000000000005</v>
      </c>
      <c r="CH350" s="123">
        <v>7.0999999999999994E-2</v>
      </c>
      <c r="CI350" s="1"/>
      <c r="CJ350" s="1"/>
      <c r="CK350" s="1"/>
      <c r="CL350" s="1"/>
      <c r="CM350" s="1"/>
      <c r="CN350" s="1"/>
      <c r="CP350" s="39"/>
      <c r="CR350" s="39"/>
      <c r="CS350" s="92"/>
      <c r="CT350" s="92"/>
    </row>
    <row r="351" spans="38:98" x14ac:dyDescent="0.25">
      <c r="AL351" s="104">
        <v>331</v>
      </c>
      <c r="AM351" s="102">
        <v>0.20174775767400399</v>
      </c>
      <c r="AN351" s="102">
        <f t="shared" si="91"/>
        <v>0.79825224232599601</v>
      </c>
      <c r="AO351" s="102">
        <v>0.26347593759788501</v>
      </c>
      <c r="AP351" s="102">
        <f t="shared" si="92"/>
        <v>0.73652406240211499</v>
      </c>
      <c r="AQ351" s="102">
        <v>0.116057491480133</v>
      </c>
      <c r="AR351" s="102">
        <f t="shared" si="93"/>
        <v>0.883942508519867</v>
      </c>
      <c r="AS351" s="102">
        <f t="shared" si="98"/>
        <v>0.17652771660731598</v>
      </c>
      <c r="AT351" s="107">
        <f t="shared" si="98"/>
        <v>0.82347228339268397</v>
      </c>
      <c r="AU351" s="103">
        <v>0.20968314614794301</v>
      </c>
      <c r="AV351" s="103">
        <f t="shared" si="99"/>
        <v>0.79031685385205697</v>
      </c>
      <c r="AW351" s="103">
        <v>0.26550103659935398</v>
      </c>
      <c r="AX351" s="103">
        <f t="shared" si="100"/>
        <v>0.73449896340064602</v>
      </c>
      <c r="AY351" s="103">
        <v>0.12678352221956701</v>
      </c>
      <c r="AZ351" s="103">
        <f t="shared" si="103"/>
        <v>0.87321647778043299</v>
      </c>
      <c r="BA351" s="103">
        <f t="shared" si="101"/>
        <v>0.18438743394471457</v>
      </c>
      <c r="BB351" s="103">
        <f t="shared" si="101"/>
        <v>0.81561256605528554</v>
      </c>
      <c r="BC351" s="102">
        <v>0.197022227510422</v>
      </c>
      <c r="BD351" s="102">
        <f t="shared" si="90"/>
        <v>0.80297777248957802</v>
      </c>
      <c r="BE351" s="102">
        <v>0.25977273649045701</v>
      </c>
      <c r="BF351" s="102">
        <f t="shared" si="90"/>
        <v>0.74022726350954304</v>
      </c>
      <c r="BG351" s="102">
        <v>0.126556319874851</v>
      </c>
      <c r="BH351" s="102">
        <f t="shared" si="94"/>
        <v>0.87344368012514906</v>
      </c>
      <c r="BI351" s="102">
        <v>0.1790405270634674</v>
      </c>
      <c r="BJ351" s="102">
        <v>0.82095947293653271</v>
      </c>
      <c r="BK351" s="103">
        <v>0.19267100725379199</v>
      </c>
      <c r="BL351" s="103">
        <f t="shared" si="95"/>
        <v>0.80732899274620795</v>
      </c>
      <c r="BM351" s="103">
        <v>0.255506639169995</v>
      </c>
      <c r="BN351" s="103">
        <f t="shared" si="96"/>
        <v>0.74449336083000506</v>
      </c>
      <c r="BO351" s="103">
        <v>0.12182213764371599</v>
      </c>
      <c r="BP351" s="103">
        <f t="shared" si="97"/>
        <v>0.87817786235628403</v>
      </c>
      <c r="BQ351" s="103">
        <v>0.17453272257388372</v>
      </c>
      <c r="BR351" s="103">
        <f t="shared" si="102"/>
        <v>0.82546727742611625</v>
      </c>
      <c r="BS351" s="108">
        <v>0.80321242715593399</v>
      </c>
      <c r="BT351" s="102">
        <v>0.19678757284406601</v>
      </c>
      <c r="BU351" s="91"/>
      <c r="BV351" s="86">
        <v>331</v>
      </c>
      <c r="BW351" s="124">
        <v>0.95</v>
      </c>
      <c r="BX351" s="124">
        <v>0.05</v>
      </c>
      <c r="BY351" s="124">
        <v>0.94599999999999995</v>
      </c>
      <c r="BZ351" s="124">
        <v>5.3999999999999999E-2</v>
      </c>
      <c r="CA351" s="124">
        <v>0.94799999999999995</v>
      </c>
      <c r="CB351" s="124">
        <v>5.1999999999999998E-2</v>
      </c>
      <c r="CC351" s="123">
        <v>0.93400000000000005</v>
      </c>
      <c r="CD351" s="123">
        <v>6.6000000000000003E-2</v>
      </c>
      <c r="CE351" s="123">
        <v>0.92400000000000004</v>
      </c>
      <c r="CF351" s="123">
        <v>7.5999999999999998E-2</v>
      </c>
      <c r="CG351" s="123">
        <v>0.92900000000000005</v>
      </c>
      <c r="CH351" s="123">
        <v>7.0999999999999994E-2</v>
      </c>
      <c r="CI351" s="1"/>
      <c r="CJ351" s="1"/>
      <c r="CK351" s="1"/>
      <c r="CL351" s="1"/>
      <c r="CM351" s="1"/>
      <c r="CN351" s="1"/>
      <c r="CP351" s="39"/>
      <c r="CR351" s="39"/>
      <c r="CS351" s="92"/>
      <c r="CT351" s="92"/>
    </row>
    <row r="352" spans="38:98" x14ac:dyDescent="0.25">
      <c r="AL352" s="104">
        <v>332</v>
      </c>
      <c r="AM352" s="102">
        <v>0.20216834008339299</v>
      </c>
      <c r="AN352" s="102">
        <f t="shared" si="91"/>
        <v>0.79783165991660698</v>
      </c>
      <c r="AO352" s="102">
        <v>0.26385891484784202</v>
      </c>
      <c r="AP352" s="102">
        <f t="shared" si="92"/>
        <v>0.73614108515215793</v>
      </c>
      <c r="AQ352" s="102">
        <v>0.116407985155773</v>
      </c>
      <c r="AR352" s="102">
        <f t="shared" si="93"/>
        <v>0.883592014844227</v>
      </c>
      <c r="AS352" s="102">
        <f t="shared" si="98"/>
        <v>0.17690740901251106</v>
      </c>
      <c r="AT352" s="107">
        <f t="shared" si="98"/>
        <v>0.82309259098748888</v>
      </c>
      <c r="AU352" s="103">
        <v>0.21009977639640201</v>
      </c>
      <c r="AV352" s="103">
        <f t="shared" si="99"/>
        <v>0.78990022360359802</v>
      </c>
      <c r="AW352" s="103">
        <v>0.26592383636100297</v>
      </c>
      <c r="AX352" s="103">
        <f t="shared" si="100"/>
        <v>0.73407616363899697</v>
      </c>
      <c r="AY352" s="103">
        <v>0.12717309862929899</v>
      </c>
      <c r="AZ352" s="103">
        <f t="shared" si="103"/>
        <v>0.87282690137070107</v>
      </c>
      <c r="BA352" s="103">
        <f t="shared" si="101"/>
        <v>0.18479303841539285</v>
      </c>
      <c r="BB352" s="103">
        <f t="shared" si="101"/>
        <v>0.81520696158460715</v>
      </c>
      <c r="BC352" s="102">
        <v>0.197407754622132</v>
      </c>
      <c r="BD352" s="102">
        <f t="shared" si="90"/>
        <v>0.802592245377868</v>
      </c>
      <c r="BE352" s="102">
        <v>0.26017362983438302</v>
      </c>
      <c r="BF352" s="102">
        <f t="shared" si="90"/>
        <v>0.73982637016561692</v>
      </c>
      <c r="BG352" s="102">
        <v>0.12695241122861201</v>
      </c>
      <c r="BH352" s="102">
        <f t="shared" si="94"/>
        <v>0.87304758877138799</v>
      </c>
      <c r="BI352" s="102">
        <v>0.17943444795993055</v>
      </c>
      <c r="BJ352" s="102">
        <v>0.82056555204006942</v>
      </c>
      <c r="BK352" s="103">
        <v>0.193037723513064</v>
      </c>
      <c r="BL352" s="103">
        <f t="shared" si="95"/>
        <v>0.80696227648693597</v>
      </c>
      <c r="BM352" s="103">
        <v>0.25589801449982802</v>
      </c>
      <c r="BN352" s="103">
        <f t="shared" si="96"/>
        <v>0.74410198550017204</v>
      </c>
      <c r="BO352" s="103">
        <v>0.122202626598097</v>
      </c>
      <c r="BP352" s="103">
        <f t="shared" si="97"/>
        <v>0.877797373401903</v>
      </c>
      <c r="BQ352" s="103">
        <v>0.1749114458591349</v>
      </c>
      <c r="BR352" s="103">
        <f t="shared" si="102"/>
        <v>0.82508855414086513</v>
      </c>
      <c r="BS352" s="108">
        <v>0.80377033371118101</v>
      </c>
      <c r="BT352" s="102">
        <v>0.19622966628881899</v>
      </c>
      <c r="BU352" s="91"/>
      <c r="BV352" s="86">
        <v>332</v>
      </c>
      <c r="BW352" s="124">
        <v>0.95</v>
      </c>
      <c r="BX352" s="124">
        <v>0.05</v>
      </c>
      <c r="BY352" s="124">
        <v>0.94599999999999995</v>
      </c>
      <c r="BZ352" s="124">
        <v>5.3999999999999999E-2</v>
      </c>
      <c r="CA352" s="124">
        <v>0.94799999999999995</v>
      </c>
      <c r="CB352" s="124">
        <v>5.1999999999999998E-2</v>
      </c>
      <c r="CC352" s="123">
        <v>0.93400000000000005</v>
      </c>
      <c r="CD352" s="123">
        <v>6.6000000000000003E-2</v>
      </c>
      <c r="CE352" s="123">
        <v>0.92400000000000004</v>
      </c>
      <c r="CF352" s="123">
        <v>7.5999999999999998E-2</v>
      </c>
      <c r="CG352" s="123">
        <v>0.92900000000000005</v>
      </c>
      <c r="CH352" s="123">
        <v>7.0999999999999994E-2</v>
      </c>
      <c r="CI352" s="1"/>
      <c r="CJ352" s="1"/>
      <c r="CK352" s="1"/>
      <c r="CL352" s="1"/>
      <c r="CM352" s="1"/>
      <c r="CN352" s="1"/>
      <c r="CP352" s="39"/>
      <c r="CR352" s="39"/>
      <c r="CS352" s="92"/>
      <c r="CT352" s="92"/>
    </row>
    <row r="353" spans="38:98" x14ac:dyDescent="0.25">
      <c r="AL353" s="104">
        <v>333</v>
      </c>
      <c r="AM353" s="102">
        <v>0.20258920660506299</v>
      </c>
      <c r="AN353" s="102">
        <f t="shared" si="91"/>
        <v>0.79741079339493703</v>
      </c>
      <c r="AO353" s="102">
        <v>0.26424080923730903</v>
      </c>
      <c r="AP353" s="102">
        <f t="shared" si="92"/>
        <v>0.73575919076269103</v>
      </c>
      <c r="AQ353" s="102">
        <v>0.116758483539195</v>
      </c>
      <c r="AR353" s="102">
        <f t="shared" si="93"/>
        <v>0.88324151646080495</v>
      </c>
      <c r="AS353" s="102">
        <f t="shared" si="98"/>
        <v>0.17728694260018033</v>
      </c>
      <c r="AT353" s="107">
        <f t="shared" si="98"/>
        <v>0.82271305739981981</v>
      </c>
      <c r="AU353" s="103">
        <v>0.21051588611715799</v>
      </c>
      <c r="AV353" s="103">
        <f t="shared" si="99"/>
        <v>0.78948411388284201</v>
      </c>
      <c r="AW353" s="103">
        <v>0.26634588213771099</v>
      </c>
      <c r="AX353" s="103">
        <f t="shared" si="100"/>
        <v>0.73365411786228907</v>
      </c>
      <c r="AY353" s="103">
        <v>0.12756265226270899</v>
      </c>
      <c r="AZ353" s="103">
        <f t="shared" si="103"/>
        <v>0.87243734773729098</v>
      </c>
      <c r="BA353" s="103">
        <f t="shared" si="101"/>
        <v>0.18519829762883866</v>
      </c>
      <c r="BB353" s="103">
        <f t="shared" si="101"/>
        <v>0.81480170237116134</v>
      </c>
      <c r="BC353" s="102">
        <v>0.19779309826074301</v>
      </c>
      <c r="BD353" s="102">
        <f t="shared" si="90"/>
        <v>0.80220690173925702</v>
      </c>
      <c r="BE353" s="102">
        <v>0.260573855325614</v>
      </c>
      <c r="BF353" s="102">
        <f t="shared" si="90"/>
        <v>0.73942614467438594</v>
      </c>
      <c r="BG353" s="102">
        <v>0.12734851300826799</v>
      </c>
      <c r="BH353" s="102">
        <f t="shared" si="94"/>
        <v>0.87265148699173201</v>
      </c>
      <c r="BI353" s="102">
        <v>0.17982816316952482</v>
      </c>
      <c r="BJ353" s="102">
        <v>0.82017183683047523</v>
      </c>
      <c r="BK353" s="103">
        <v>0.193403893675759</v>
      </c>
      <c r="BL353" s="103">
        <f t="shared" si="95"/>
        <v>0.80659610632424106</v>
      </c>
      <c r="BM353" s="103">
        <v>0.25628867200243399</v>
      </c>
      <c r="BN353" s="103">
        <f t="shared" si="96"/>
        <v>0.74371132799756601</v>
      </c>
      <c r="BO353" s="103">
        <v>0.122583068434617</v>
      </c>
      <c r="BP353" s="103">
        <f t="shared" si="97"/>
        <v>0.87741693156538303</v>
      </c>
      <c r="BQ353" s="103">
        <v>0.17528981307996894</v>
      </c>
      <c r="BR353" s="103">
        <f t="shared" si="102"/>
        <v>0.82471018692003106</v>
      </c>
      <c r="BS353" s="108">
        <v>0.80432470675520107</v>
      </c>
      <c r="BT353" s="102">
        <v>0.19567529324479899</v>
      </c>
      <c r="BU353" s="91"/>
      <c r="BV353" s="86">
        <v>333</v>
      </c>
      <c r="BW353" s="124">
        <v>0.95</v>
      </c>
      <c r="BX353" s="124">
        <v>0.05</v>
      </c>
      <c r="BY353" s="124">
        <v>0.94699999999999995</v>
      </c>
      <c r="BZ353" s="124">
        <v>5.2999999999999999E-2</v>
      </c>
      <c r="CA353" s="124">
        <v>0.94799999999999995</v>
      </c>
      <c r="CB353" s="124">
        <v>5.1999999999999998E-2</v>
      </c>
      <c r="CC353" s="123">
        <v>0.93400000000000005</v>
      </c>
      <c r="CD353" s="123">
        <v>6.6000000000000003E-2</v>
      </c>
      <c r="CE353" s="123">
        <v>0.92400000000000004</v>
      </c>
      <c r="CF353" s="123">
        <v>7.5999999999999998E-2</v>
      </c>
      <c r="CG353" s="123">
        <v>0.92900000000000005</v>
      </c>
      <c r="CH353" s="123">
        <v>7.0999999999999994E-2</v>
      </c>
      <c r="CI353" s="1"/>
      <c r="CJ353" s="1"/>
      <c r="CK353" s="1"/>
      <c r="CL353" s="1"/>
      <c r="CM353" s="1"/>
      <c r="CN353" s="1"/>
      <c r="CP353" s="39"/>
      <c r="CR353" s="39"/>
      <c r="CS353" s="92"/>
      <c r="CT353" s="92"/>
    </row>
    <row r="354" spans="38:98" x14ac:dyDescent="0.25">
      <c r="AL354" s="104">
        <v>334</v>
      </c>
      <c r="AM354" s="102">
        <v>0.20301032986047199</v>
      </c>
      <c r="AN354" s="102">
        <f t="shared" si="91"/>
        <v>0.79698967013952804</v>
      </c>
      <c r="AO354" s="102">
        <v>0.26462163296277502</v>
      </c>
      <c r="AP354" s="102">
        <f t="shared" si="92"/>
        <v>0.73537836703722492</v>
      </c>
      <c r="AQ354" s="102">
        <v>0.117108985626475</v>
      </c>
      <c r="AR354" s="102">
        <f t="shared" si="93"/>
        <v>0.88289101437352502</v>
      </c>
      <c r="AS354" s="102">
        <f t="shared" si="98"/>
        <v>0.17766631122636306</v>
      </c>
      <c r="AT354" s="107">
        <f t="shared" si="98"/>
        <v>0.82233368877363699</v>
      </c>
      <c r="AU354" s="103">
        <v>0.21093147703797799</v>
      </c>
      <c r="AV354" s="103">
        <f t="shared" si="99"/>
        <v>0.78906852296202201</v>
      </c>
      <c r="AW354" s="103">
        <v>0.266767177644189</v>
      </c>
      <c r="AX354" s="103">
        <f t="shared" si="100"/>
        <v>0.733232822355811</v>
      </c>
      <c r="AY354" s="103">
        <v>0.12795218291726099</v>
      </c>
      <c r="AZ354" s="103">
        <f t="shared" si="103"/>
        <v>0.87204781708273904</v>
      </c>
      <c r="BA354" s="103">
        <f t="shared" si="101"/>
        <v>0.1856032128818767</v>
      </c>
      <c r="BB354" s="103">
        <f t="shared" si="101"/>
        <v>0.81439678711812336</v>
      </c>
      <c r="BC354" s="102">
        <v>0.198178254739374</v>
      </c>
      <c r="BD354" s="102">
        <f t="shared" si="90"/>
        <v>0.801821745260626</v>
      </c>
      <c r="BE354" s="102">
        <v>0.26097341549125502</v>
      </c>
      <c r="BF354" s="102">
        <f t="shared" si="90"/>
        <v>0.73902658450874492</v>
      </c>
      <c r="BG354" s="102">
        <v>0.127744624020041</v>
      </c>
      <c r="BH354" s="102">
        <f t="shared" si="94"/>
        <v>0.87225537597995895</v>
      </c>
      <c r="BI354" s="102">
        <v>0.18022167158141345</v>
      </c>
      <c r="BJ354" s="102">
        <v>0.81977832841858655</v>
      </c>
      <c r="BK354" s="103">
        <v>0.193769523595858</v>
      </c>
      <c r="BL354" s="103">
        <f t="shared" si="95"/>
        <v>0.80623047640414203</v>
      </c>
      <c r="BM354" s="103">
        <v>0.25667861496990402</v>
      </c>
      <c r="BN354" s="103">
        <f t="shared" si="96"/>
        <v>0.74332138503009593</v>
      </c>
      <c r="BO354" s="103">
        <v>0.12296346381486099</v>
      </c>
      <c r="BP354" s="103">
        <f t="shared" si="97"/>
        <v>0.87703653618513899</v>
      </c>
      <c r="BQ354" s="103">
        <v>0.17566782711262996</v>
      </c>
      <c r="BR354" s="103">
        <f t="shared" si="102"/>
        <v>0.82433217288737004</v>
      </c>
      <c r="BS354" s="108">
        <v>0.80487557647537999</v>
      </c>
      <c r="BT354" s="102">
        <v>0.19512442352462001</v>
      </c>
      <c r="BU354" s="91"/>
      <c r="BV354" s="86">
        <v>334</v>
      </c>
      <c r="BW354" s="124">
        <v>0.95</v>
      </c>
      <c r="BX354" s="124">
        <v>0.05</v>
      </c>
      <c r="BY354" s="124">
        <v>0.94699999999999995</v>
      </c>
      <c r="BZ354" s="124">
        <v>5.2999999999999999E-2</v>
      </c>
      <c r="CA354" s="124">
        <v>0.94799999999999995</v>
      </c>
      <c r="CB354" s="124">
        <v>5.1999999999999998E-2</v>
      </c>
      <c r="CC354" s="123">
        <v>0.93500000000000005</v>
      </c>
      <c r="CD354" s="123">
        <v>6.5000000000000002E-2</v>
      </c>
      <c r="CE354" s="123">
        <v>0.92500000000000004</v>
      </c>
      <c r="CF354" s="123">
        <v>7.4999999999999997E-2</v>
      </c>
      <c r="CG354" s="123">
        <v>0.92900000000000005</v>
      </c>
      <c r="CH354" s="123">
        <v>7.0999999999999994E-2</v>
      </c>
      <c r="CI354" s="1"/>
      <c r="CJ354" s="1"/>
      <c r="CK354" s="1"/>
      <c r="CL354" s="1"/>
      <c r="CM354" s="1"/>
      <c r="CN354" s="1"/>
      <c r="CP354" s="39"/>
      <c r="CR354" s="39"/>
      <c r="CS354" s="92"/>
      <c r="CT354" s="92"/>
    </row>
    <row r="355" spans="38:98" x14ac:dyDescent="0.25">
      <c r="AL355" s="104">
        <v>335</v>
      </c>
      <c r="AM355" s="102">
        <v>0.20343168247107901</v>
      </c>
      <c r="AN355" s="102">
        <f t="shared" si="91"/>
        <v>0.79656831752892099</v>
      </c>
      <c r="AO355" s="102">
        <v>0.26500139822072999</v>
      </c>
      <c r="AP355" s="102">
        <f t="shared" si="92"/>
        <v>0.73499860177927001</v>
      </c>
      <c r="AQ355" s="102">
        <v>0.117459490413689</v>
      </c>
      <c r="AR355" s="102">
        <f t="shared" si="93"/>
        <v>0.88254050958631103</v>
      </c>
      <c r="AS355" s="102">
        <f t="shared" si="98"/>
        <v>0.17804550874709935</v>
      </c>
      <c r="AT355" s="107">
        <f t="shared" si="98"/>
        <v>0.82195449125290065</v>
      </c>
      <c r="AU355" s="103">
        <v>0.21134655088663201</v>
      </c>
      <c r="AV355" s="103">
        <f t="shared" si="99"/>
        <v>0.78865344911336799</v>
      </c>
      <c r="AW355" s="103">
        <v>0.267187726595146</v>
      </c>
      <c r="AX355" s="103">
        <f t="shared" si="100"/>
        <v>0.732812273404854</v>
      </c>
      <c r="AY355" s="103">
        <v>0.12834169039041399</v>
      </c>
      <c r="AZ355" s="103">
        <f t="shared" si="103"/>
        <v>0.87165830960958601</v>
      </c>
      <c r="BA355" s="103">
        <f t="shared" si="101"/>
        <v>0.18600778547132993</v>
      </c>
      <c r="BB355" s="103">
        <f t="shared" si="101"/>
        <v>0.8139922145286701</v>
      </c>
      <c r="BC355" s="102">
        <v>0.19856322037114699</v>
      </c>
      <c r="BD355" s="102">
        <f t="shared" si="90"/>
        <v>0.80143677962885307</v>
      </c>
      <c r="BE355" s="102">
        <v>0.261372312858413</v>
      </c>
      <c r="BF355" s="102">
        <f t="shared" si="90"/>
        <v>0.738627687141587</v>
      </c>
      <c r="BG355" s="102">
        <v>0.128140743070151</v>
      </c>
      <c r="BH355" s="102">
        <f t="shared" si="94"/>
        <v>0.871859256929849</v>
      </c>
      <c r="BI355" s="102">
        <v>0.18061497208476002</v>
      </c>
      <c r="BJ355" s="102">
        <v>0.81938502791524004</v>
      </c>
      <c r="BK355" s="103">
        <v>0.19413461912734101</v>
      </c>
      <c r="BL355" s="103">
        <f t="shared" si="95"/>
        <v>0.80586538087265902</v>
      </c>
      <c r="BM355" s="103">
        <v>0.25706784669432697</v>
      </c>
      <c r="BN355" s="103">
        <f t="shared" si="96"/>
        <v>0.74293215330567297</v>
      </c>
      <c r="BO355" s="103">
        <v>0.12334381340041201</v>
      </c>
      <c r="BP355" s="103">
        <f t="shared" si="97"/>
        <v>0.87665618659958799</v>
      </c>
      <c r="BQ355" s="103">
        <v>0.17604549083336046</v>
      </c>
      <c r="BR355" s="103">
        <f t="shared" si="102"/>
        <v>0.82395450916663959</v>
      </c>
      <c r="BS355" s="108">
        <v>0.80542297305910293</v>
      </c>
      <c r="BT355" s="102">
        <v>0.19457702694089701</v>
      </c>
      <c r="BU355" s="91"/>
      <c r="BV355" s="86">
        <v>335</v>
      </c>
      <c r="BW355" s="124">
        <v>0.95</v>
      </c>
      <c r="BX355" s="124">
        <v>0.05</v>
      </c>
      <c r="BY355" s="124">
        <v>0.94699999999999995</v>
      </c>
      <c r="BZ355" s="124">
        <v>5.2999999999999999E-2</v>
      </c>
      <c r="CA355" s="124">
        <v>0.94899999999999995</v>
      </c>
      <c r="CB355" s="124">
        <v>5.0999999999999997E-2</v>
      </c>
      <c r="CC355" s="123">
        <v>0.93500000000000005</v>
      </c>
      <c r="CD355" s="123">
        <v>6.5000000000000002E-2</v>
      </c>
      <c r="CE355" s="123">
        <v>0.92500000000000004</v>
      </c>
      <c r="CF355" s="123">
        <v>7.4999999999999997E-2</v>
      </c>
      <c r="CG355" s="123">
        <v>0.93</v>
      </c>
      <c r="CH355" s="123">
        <v>7.0000000000000007E-2</v>
      </c>
      <c r="CI355" s="1"/>
      <c r="CJ355" s="1"/>
      <c r="CK355" s="1"/>
      <c r="CL355" s="1"/>
      <c r="CM355" s="1"/>
      <c r="CN355" s="1"/>
      <c r="CP355" s="39"/>
      <c r="CR355" s="39"/>
      <c r="CS355" s="92"/>
      <c r="CT355" s="92"/>
    </row>
    <row r="356" spans="38:98" x14ac:dyDescent="0.25">
      <c r="AL356" s="104">
        <v>336</v>
      </c>
      <c r="AM356" s="102">
        <v>0.20385323705833999</v>
      </c>
      <c r="AN356" s="102">
        <f t="shared" si="91"/>
        <v>0.79614676294165998</v>
      </c>
      <c r="AO356" s="102">
        <v>0.26538011720766302</v>
      </c>
      <c r="AP356" s="102">
        <f t="shared" si="92"/>
        <v>0.73461988279233692</v>
      </c>
      <c r="AQ356" s="102">
        <v>0.117809996896915</v>
      </c>
      <c r="AR356" s="102">
        <f t="shared" si="93"/>
        <v>0.88219000310308504</v>
      </c>
      <c r="AS356" s="102">
        <f t="shared" si="98"/>
        <v>0.17842452901842878</v>
      </c>
      <c r="AT356" s="107">
        <f t="shared" si="98"/>
        <v>0.82157547098157124</v>
      </c>
      <c r="AU356" s="103">
        <v>0.21176110939088799</v>
      </c>
      <c r="AV356" s="103">
        <f t="shared" si="99"/>
        <v>0.78823889060911201</v>
      </c>
      <c r="AW356" s="103">
        <v>0.26760753270529403</v>
      </c>
      <c r="AX356" s="103">
        <f t="shared" si="100"/>
        <v>0.73239246729470597</v>
      </c>
      <c r="AY356" s="103">
        <v>0.128731174479632</v>
      </c>
      <c r="AZ356" s="103">
        <f t="shared" si="103"/>
        <v>0.871268825520368</v>
      </c>
      <c r="BA356" s="103">
        <f t="shared" si="101"/>
        <v>0.18641201669402363</v>
      </c>
      <c r="BB356" s="103">
        <f t="shared" si="101"/>
        <v>0.81358798330597648</v>
      </c>
      <c r="BC356" s="102">
        <v>0.19894799146918299</v>
      </c>
      <c r="BD356" s="102">
        <f t="shared" si="90"/>
        <v>0.80105200853081704</v>
      </c>
      <c r="BE356" s="102">
        <v>0.26177054995419302</v>
      </c>
      <c r="BF356" s="102">
        <f t="shared" si="90"/>
        <v>0.73822945004580698</v>
      </c>
      <c r="BG356" s="102">
        <v>0.12853686896482</v>
      </c>
      <c r="BH356" s="102">
        <f t="shared" si="94"/>
        <v>0.87146313103518003</v>
      </c>
      <c r="BI356" s="102">
        <v>0.18100806356872831</v>
      </c>
      <c r="BJ356" s="102">
        <v>0.81899193643127166</v>
      </c>
      <c r="BK356" s="103">
        <v>0.19449918612418601</v>
      </c>
      <c r="BL356" s="103">
        <f t="shared" si="95"/>
        <v>0.80550081387581396</v>
      </c>
      <c r="BM356" s="103">
        <v>0.25745637046779302</v>
      </c>
      <c r="BN356" s="103">
        <f t="shared" si="96"/>
        <v>0.74254362953220698</v>
      </c>
      <c r="BO356" s="103">
        <v>0.12372411785285301</v>
      </c>
      <c r="BP356" s="103">
        <f t="shared" si="97"/>
        <v>0.87627588214714702</v>
      </c>
      <c r="BQ356" s="103">
        <v>0.17642280711840244</v>
      </c>
      <c r="BR356" s="103">
        <f t="shared" si="102"/>
        <v>0.82357719288159759</v>
      </c>
      <c r="BS356" s="108">
        <v>0.80596692669375503</v>
      </c>
      <c r="BT356" s="102">
        <v>0.194033073306245</v>
      </c>
      <c r="BU356" s="91"/>
      <c r="BV356" s="86">
        <v>336</v>
      </c>
      <c r="BW356" s="124">
        <v>0.95099999999999996</v>
      </c>
      <c r="BX356" s="124">
        <v>4.9000000000000002E-2</v>
      </c>
      <c r="BY356" s="124">
        <v>0.94699999999999995</v>
      </c>
      <c r="BZ356" s="124">
        <v>5.2999999999999999E-2</v>
      </c>
      <c r="CA356" s="124">
        <v>0.94899999999999995</v>
      </c>
      <c r="CB356" s="124">
        <v>5.0999999999999997E-2</v>
      </c>
      <c r="CC356" s="123">
        <v>0.93500000000000005</v>
      </c>
      <c r="CD356" s="123">
        <v>6.5000000000000002E-2</v>
      </c>
      <c r="CE356" s="123">
        <v>0.92500000000000004</v>
      </c>
      <c r="CF356" s="123">
        <v>7.4999999999999997E-2</v>
      </c>
      <c r="CG356" s="123">
        <v>0.93</v>
      </c>
      <c r="CH356" s="123">
        <v>7.0000000000000007E-2</v>
      </c>
      <c r="CI356" s="1"/>
      <c r="CJ356" s="1"/>
      <c r="CK356" s="1"/>
      <c r="CL356" s="1"/>
      <c r="CM356" s="1"/>
      <c r="CN356" s="1"/>
      <c r="CP356" s="39"/>
      <c r="CR356" s="39"/>
      <c r="CS356" s="92"/>
      <c r="CT356" s="92"/>
    </row>
    <row r="357" spans="38:98" x14ac:dyDescent="0.25">
      <c r="AL357" s="104">
        <v>337</v>
      </c>
      <c r="AM357" s="102">
        <v>0.20427496624371499</v>
      </c>
      <c r="AN357" s="102">
        <f t="shared" si="91"/>
        <v>0.79572503375628501</v>
      </c>
      <c r="AO357" s="102">
        <v>0.265757802120063</v>
      </c>
      <c r="AP357" s="102">
        <f t="shared" si="92"/>
        <v>0.73424219787993694</v>
      </c>
      <c r="AQ357" s="102">
        <v>0.118160504072229</v>
      </c>
      <c r="AR357" s="102">
        <f t="shared" si="93"/>
        <v>0.881839495927771</v>
      </c>
      <c r="AS357" s="102">
        <f t="shared" si="98"/>
        <v>0.17880336589639148</v>
      </c>
      <c r="AT357" s="107">
        <f t="shared" si="98"/>
        <v>0.82119663410360855</v>
      </c>
      <c r="AU357" s="103">
        <v>0.21217515427851399</v>
      </c>
      <c r="AV357" s="103">
        <f t="shared" si="99"/>
        <v>0.78782484572148603</v>
      </c>
      <c r="AW357" s="103">
        <v>0.26802659968934101</v>
      </c>
      <c r="AX357" s="103">
        <f t="shared" si="100"/>
        <v>0.73197340031065905</v>
      </c>
      <c r="AY357" s="103">
        <v>0.129120634982375</v>
      </c>
      <c r="AZ357" s="103">
        <f t="shared" si="103"/>
        <v>0.87087936501762497</v>
      </c>
      <c r="BA357" s="103">
        <f t="shared" si="101"/>
        <v>0.18681590784678026</v>
      </c>
      <c r="BB357" s="103">
        <f t="shared" si="101"/>
        <v>0.81318409215321974</v>
      </c>
      <c r="BC357" s="102">
        <v>0.19933256434660401</v>
      </c>
      <c r="BD357" s="102">
        <f t="shared" ref="BD357:BF420" si="104">1-BC357</f>
        <v>0.80066743565339604</v>
      </c>
      <c r="BE357" s="102">
        <v>0.26216812930570199</v>
      </c>
      <c r="BF357" s="102">
        <f t="shared" si="104"/>
        <v>0.73783187069429801</v>
      </c>
      <c r="BG357" s="102">
        <v>0.12893300051026799</v>
      </c>
      <c r="BH357" s="102">
        <f t="shared" si="94"/>
        <v>0.87106699948973199</v>
      </c>
      <c r="BI357" s="102">
        <v>0.18140094492248199</v>
      </c>
      <c r="BJ357" s="102">
        <v>0.81859905507751796</v>
      </c>
      <c r="BK357" s="103">
        <v>0.19486323044037601</v>
      </c>
      <c r="BL357" s="103">
        <f t="shared" si="95"/>
        <v>0.80513676955962399</v>
      </c>
      <c r="BM357" s="103">
        <v>0.25784418958239103</v>
      </c>
      <c r="BN357" s="103">
        <f t="shared" si="96"/>
        <v>0.74215581041760892</v>
      </c>
      <c r="BO357" s="103">
        <v>0.124104377833768</v>
      </c>
      <c r="BP357" s="103">
        <f t="shared" si="97"/>
        <v>0.87589562216623196</v>
      </c>
      <c r="BQ357" s="103">
        <v>0.17679977884399978</v>
      </c>
      <c r="BR357" s="103">
        <f t="shared" si="102"/>
        <v>0.82320022115600022</v>
      </c>
      <c r="BS357" s="108">
        <v>0.80650746756672098</v>
      </c>
      <c r="BT357" s="102">
        <v>0.19349253243327899</v>
      </c>
      <c r="BU357" s="91"/>
      <c r="BV357" s="86">
        <v>337</v>
      </c>
      <c r="BW357" s="124">
        <v>0.95099999999999996</v>
      </c>
      <c r="BX357" s="124">
        <v>4.9000000000000002E-2</v>
      </c>
      <c r="BY357" s="124">
        <v>0.94699999999999995</v>
      </c>
      <c r="BZ357" s="124">
        <v>5.2999999999999999E-2</v>
      </c>
      <c r="CA357" s="124">
        <v>0.94899999999999995</v>
      </c>
      <c r="CB357" s="124">
        <v>5.0999999999999997E-2</v>
      </c>
      <c r="CC357" s="123">
        <v>0.93500000000000005</v>
      </c>
      <c r="CD357" s="123">
        <v>6.5000000000000002E-2</v>
      </c>
      <c r="CE357" s="123">
        <v>0.92500000000000004</v>
      </c>
      <c r="CF357" s="123">
        <v>7.4999999999999997E-2</v>
      </c>
      <c r="CG357" s="123">
        <v>0.93</v>
      </c>
      <c r="CH357" s="123">
        <v>7.0000000000000007E-2</v>
      </c>
      <c r="CI357" s="1"/>
      <c r="CJ357" s="1"/>
      <c r="CK357" s="1"/>
      <c r="CL357" s="1"/>
      <c r="CM357" s="1"/>
      <c r="CN357" s="1"/>
      <c r="CP357" s="39"/>
      <c r="CR357" s="39"/>
      <c r="CS357" s="92"/>
      <c r="CT357" s="92"/>
    </row>
    <row r="358" spans="38:98" x14ac:dyDescent="0.25">
      <c r="AL358" s="104">
        <v>338</v>
      </c>
      <c r="AM358" s="102">
        <v>0.20469684264866</v>
      </c>
      <c r="AN358" s="102">
        <f t="shared" si="91"/>
        <v>0.79530315735134005</v>
      </c>
      <c r="AO358" s="102">
        <v>0.26613446515442002</v>
      </c>
      <c r="AP358" s="102">
        <f t="shared" si="92"/>
        <v>0.73386553484558004</v>
      </c>
      <c r="AQ358" s="102">
        <v>0.118511010935709</v>
      </c>
      <c r="AR358" s="102">
        <f t="shared" si="93"/>
        <v>0.88148898906429096</v>
      </c>
      <c r="AS358" s="102">
        <f t="shared" si="98"/>
        <v>0.17918201323702734</v>
      </c>
      <c r="AT358" s="107">
        <f t="shared" si="98"/>
        <v>0.8208179867629728</v>
      </c>
      <c r="AU358" s="103">
        <v>0.212588687277279</v>
      </c>
      <c r="AV358" s="103">
        <f t="shared" si="99"/>
        <v>0.78741131272272102</v>
      </c>
      <c r="AW358" s="103">
        <v>0.26844493126199798</v>
      </c>
      <c r="AX358" s="103">
        <f t="shared" si="100"/>
        <v>0.73155506873800202</v>
      </c>
      <c r="AY358" s="103">
        <v>0.12951007169610701</v>
      </c>
      <c r="AZ358" s="103">
        <f t="shared" si="103"/>
        <v>0.87048992830389293</v>
      </c>
      <c r="BA358" s="103">
        <f t="shared" si="101"/>
        <v>0.18721946022642527</v>
      </c>
      <c r="BB358" s="103">
        <f t="shared" si="101"/>
        <v>0.81278053977357478</v>
      </c>
      <c r="BC358" s="102">
        <v>0.19971693531653101</v>
      </c>
      <c r="BD358" s="102">
        <f t="shared" si="104"/>
        <v>0.80028306468346899</v>
      </c>
      <c r="BE358" s="102">
        <v>0.26256505344004599</v>
      </c>
      <c r="BF358" s="102">
        <f t="shared" si="104"/>
        <v>0.73743494655995401</v>
      </c>
      <c r="BG358" s="102">
        <v>0.12932913651271799</v>
      </c>
      <c r="BH358" s="102">
        <f t="shared" si="94"/>
        <v>0.87067086348728195</v>
      </c>
      <c r="BI358" s="102">
        <v>0.18179361503518546</v>
      </c>
      <c r="BJ358" s="102">
        <v>0.81820638496481446</v>
      </c>
      <c r="BK358" s="103">
        <v>0.195226757929888</v>
      </c>
      <c r="BL358" s="103">
        <f t="shared" si="95"/>
        <v>0.80477324207011203</v>
      </c>
      <c r="BM358" s="103">
        <v>0.25823130733021099</v>
      </c>
      <c r="BN358" s="103">
        <f t="shared" si="96"/>
        <v>0.74176869266978906</v>
      </c>
      <c r="BO358" s="103">
        <v>0.12448459400474</v>
      </c>
      <c r="BP358" s="103">
        <f t="shared" si="97"/>
        <v>0.87551540599526001</v>
      </c>
      <c r="BQ358" s="103">
        <v>0.17717640888639422</v>
      </c>
      <c r="BR358" s="103">
        <f t="shared" si="102"/>
        <v>0.82282359111360581</v>
      </c>
      <c r="BS358" s="108">
        <v>0.80704462586538805</v>
      </c>
      <c r="BT358" s="102">
        <v>0.192955374134612</v>
      </c>
      <c r="BU358" s="91"/>
      <c r="BV358" s="86">
        <v>338</v>
      </c>
      <c r="BW358" s="124">
        <v>0.95099999999999996</v>
      </c>
      <c r="BX358" s="124">
        <v>4.9000000000000002E-2</v>
      </c>
      <c r="BY358" s="124">
        <v>0.94699999999999995</v>
      </c>
      <c r="BZ358" s="124">
        <v>5.2999999999999999E-2</v>
      </c>
      <c r="CA358" s="124">
        <v>0.94899999999999995</v>
      </c>
      <c r="CB358" s="124">
        <v>5.0999999999999997E-2</v>
      </c>
      <c r="CC358" s="123">
        <v>0.93500000000000005</v>
      </c>
      <c r="CD358" s="123">
        <v>6.5000000000000002E-2</v>
      </c>
      <c r="CE358" s="123">
        <v>0.92600000000000005</v>
      </c>
      <c r="CF358" s="123">
        <v>7.3999999999999996E-2</v>
      </c>
      <c r="CG358" s="123">
        <v>0.93</v>
      </c>
      <c r="CH358" s="123">
        <v>7.0000000000000007E-2</v>
      </c>
      <c r="CI358" s="1"/>
      <c r="CJ358" s="1"/>
      <c r="CK358" s="1"/>
      <c r="CL358" s="1"/>
      <c r="CM358" s="1"/>
      <c r="CN358" s="1"/>
      <c r="CP358" s="39"/>
      <c r="CR358" s="39"/>
      <c r="CS358" s="92"/>
      <c r="CT358" s="92"/>
    </row>
    <row r="359" spans="38:98" x14ac:dyDescent="0.25">
      <c r="AL359" s="104">
        <v>339</v>
      </c>
      <c r="AM359" s="102">
        <v>0.205118838894634</v>
      </c>
      <c r="AN359" s="102">
        <f t="shared" si="91"/>
        <v>0.794881161105366</v>
      </c>
      <c r="AO359" s="102">
        <v>0.266510118507224</v>
      </c>
      <c r="AP359" s="102">
        <f t="shared" si="92"/>
        <v>0.73348988149277594</v>
      </c>
      <c r="AQ359" s="102">
        <v>0.11886151648343</v>
      </c>
      <c r="AR359" s="102">
        <f t="shared" si="93"/>
        <v>0.88113848351656998</v>
      </c>
      <c r="AS359" s="102">
        <f t="shared" si="98"/>
        <v>0.17956046489637587</v>
      </c>
      <c r="AT359" s="107">
        <f t="shared" si="98"/>
        <v>0.82043953510362422</v>
      </c>
      <c r="AU359" s="103">
        <v>0.213001710114951</v>
      </c>
      <c r="AV359" s="103">
        <f t="shared" si="99"/>
        <v>0.78699828988504894</v>
      </c>
      <c r="AW359" s="103">
        <v>0.26886253113797498</v>
      </c>
      <c r="AX359" s="103">
        <f t="shared" si="100"/>
        <v>0.73113746886202502</v>
      </c>
      <c r="AY359" s="103">
        <v>0.129899484418287</v>
      </c>
      <c r="AZ359" s="103">
        <f t="shared" si="103"/>
        <v>0.87010051558171297</v>
      </c>
      <c r="BA359" s="103">
        <f t="shared" si="101"/>
        <v>0.18762267512978109</v>
      </c>
      <c r="BB359" s="103">
        <f t="shared" si="101"/>
        <v>0.81237732487021896</v>
      </c>
      <c r="BC359" s="102">
        <v>0.200101100692085</v>
      </c>
      <c r="BD359" s="102">
        <f t="shared" si="104"/>
        <v>0.79989889930791502</v>
      </c>
      <c r="BE359" s="102">
        <v>0.26296132488433199</v>
      </c>
      <c r="BF359" s="102">
        <f t="shared" si="104"/>
        <v>0.73703867511566801</v>
      </c>
      <c r="BG359" s="102">
        <v>0.12972527577838999</v>
      </c>
      <c r="BH359" s="102">
        <f t="shared" si="94"/>
        <v>0.87027472422161001</v>
      </c>
      <c r="BI359" s="102">
        <v>0.1821860727960021</v>
      </c>
      <c r="BJ359" s="102">
        <v>0.81781392720399793</v>
      </c>
      <c r="BK359" s="103">
        <v>0.195589774446704</v>
      </c>
      <c r="BL359" s="103">
        <f t="shared" si="95"/>
        <v>0.804410225553296</v>
      </c>
      <c r="BM359" s="103">
        <v>0.25861772700334201</v>
      </c>
      <c r="BN359" s="103">
        <f t="shared" si="96"/>
        <v>0.74138227299665793</v>
      </c>
      <c r="BO359" s="103">
        <v>0.124864767027353</v>
      </c>
      <c r="BP359" s="103">
        <f t="shared" si="97"/>
        <v>0.87513523297264695</v>
      </c>
      <c r="BQ359" s="103">
        <v>0.17755270012182928</v>
      </c>
      <c r="BR359" s="103">
        <f t="shared" si="102"/>
        <v>0.82244729987817067</v>
      </c>
      <c r="BS359" s="108">
        <v>0.80757843177713995</v>
      </c>
      <c r="BT359" s="102">
        <v>0.19242156822286</v>
      </c>
      <c r="BU359" s="91"/>
      <c r="BV359" s="86">
        <v>339</v>
      </c>
      <c r="BW359" s="124">
        <v>0.95099999999999996</v>
      </c>
      <c r="BX359" s="124">
        <v>4.9000000000000002E-2</v>
      </c>
      <c r="BY359" s="124">
        <v>0.94699999999999995</v>
      </c>
      <c r="BZ359" s="124">
        <v>5.2999999999999999E-2</v>
      </c>
      <c r="CA359" s="124">
        <v>0.94899999999999995</v>
      </c>
      <c r="CB359" s="124">
        <v>5.0999999999999997E-2</v>
      </c>
      <c r="CC359" s="123">
        <v>0.93600000000000005</v>
      </c>
      <c r="CD359" s="123">
        <v>6.4000000000000001E-2</v>
      </c>
      <c r="CE359" s="123">
        <v>0.92600000000000005</v>
      </c>
      <c r="CF359" s="123">
        <v>7.3999999999999996E-2</v>
      </c>
      <c r="CG359" s="123">
        <v>0.93</v>
      </c>
      <c r="CH359" s="123">
        <v>6.9000000000000006E-2</v>
      </c>
      <c r="CI359" s="1"/>
      <c r="CJ359" s="1"/>
      <c r="CK359" s="1"/>
      <c r="CL359" s="1"/>
      <c r="CM359" s="1"/>
      <c r="CN359" s="1"/>
      <c r="CP359" s="39"/>
      <c r="CR359" s="39"/>
      <c r="CS359" s="92"/>
      <c r="CT359" s="92"/>
    </row>
    <row r="360" spans="38:98" x14ac:dyDescent="0.25">
      <c r="AL360" s="104">
        <v>340</v>
      </c>
      <c r="AM360" s="102">
        <v>0.205540927603094</v>
      </c>
      <c r="AN360" s="102">
        <f t="shared" si="91"/>
        <v>0.79445907239690605</v>
      </c>
      <c r="AO360" s="102">
        <v>0.266884774374962</v>
      </c>
      <c r="AP360" s="102">
        <f t="shared" si="92"/>
        <v>0.73311522562503795</v>
      </c>
      <c r="AQ360" s="102">
        <v>0.11921201971147</v>
      </c>
      <c r="AR360" s="102">
        <f t="shared" si="93"/>
        <v>0.88078798028853</v>
      </c>
      <c r="AS360" s="102">
        <f t="shared" si="98"/>
        <v>0.1799387147304766</v>
      </c>
      <c r="AT360" s="107">
        <f t="shared" si="98"/>
        <v>0.82006128526952349</v>
      </c>
      <c r="AU360" s="103">
        <v>0.21341422451929801</v>
      </c>
      <c r="AV360" s="103">
        <f t="shared" si="99"/>
        <v>0.78658577548070197</v>
      </c>
      <c r="AW360" s="103">
        <v>0.269279403031982</v>
      </c>
      <c r="AX360" s="103">
        <f t="shared" si="100"/>
        <v>0.73072059696801794</v>
      </c>
      <c r="AY360" s="103">
        <v>0.13028887294638</v>
      </c>
      <c r="AZ360" s="103">
        <f t="shared" si="103"/>
        <v>0.86971112705361997</v>
      </c>
      <c r="BA360" s="103">
        <f t="shared" si="101"/>
        <v>0.18802555385367303</v>
      </c>
      <c r="BB360" s="103">
        <f t="shared" si="101"/>
        <v>0.81197444614632697</v>
      </c>
      <c r="BC360" s="102">
        <v>0.20048505678638801</v>
      </c>
      <c r="BD360" s="102">
        <f t="shared" si="104"/>
        <v>0.79951494321361194</v>
      </c>
      <c r="BE360" s="102">
        <v>0.26335694616566502</v>
      </c>
      <c r="BF360" s="102">
        <f t="shared" si="104"/>
        <v>0.73664305383433493</v>
      </c>
      <c r="BG360" s="102">
        <v>0.130121417113505</v>
      </c>
      <c r="BH360" s="102">
        <f t="shared" si="94"/>
        <v>0.869878582886495</v>
      </c>
      <c r="BI360" s="102">
        <v>0.18257831709409555</v>
      </c>
      <c r="BJ360" s="102">
        <v>0.81742168290590445</v>
      </c>
      <c r="BK360" s="103">
        <v>0.19595228584480301</v>
      </c>
      <c r="BL360" s="103">
        <f t="shared" si="95"/>
        <v>0.80404771415519694</v>
      </c>
      <c r="BM360" s="103">
        <v>0.25900345189387503</v>
      </c>
      <c r="BN360" s="103">
        <f t="shared" si="96"/>
        <v>0.74099654810612492</v>
      </c>
      <c r="BO360" s="103">
        <v>0.12524489756318999</v>
      </c>
      <c r="BP360" s="103">
        <f t="shared" si="97"/>
        <v>0.87475510243680998</v>
      </c>
      <c r="BQ360" s="103">
        <v>0.17792865542654759</v>
      </c>
      <c r="BR360" s="103">
        <f t="shared" si="102"/>
        <v>0.82207134457345243</v>
      </c>
      <c r="BS360" s="108">
        <v>0.80810891548936303</v>
      </c>
      <c r="BT360" s="102">
        <v>0.19189108451063699</v>
      </c>
      <c r="BU360" s="91"/>
      <c r="BV360" s="86">
        <v>340</v>
      </c>
      <c r="BW360" s="124">
        <v>0.95099999999999996</v>
      </c>
      <c r="BX360" s="124">
        <v>4.9000000000000002E-2</v>
      </c>
      <c r="BY360" s="124">
        <v>0.94799999999999995</v>
      </c>
      <c r="BZ360" s="124">
        <v>5.1999999999999998E-2</v>
      </c>
      <c r="CA360" s="124">
        <v>0.94899999999999995</v>
      </c>
      <c r="CB360" s="124">
        <v>5.0999999999999997E-2</v>
      </c>
      <c r="CC360" s="123">
        <v>0.93600000000000005</v>
      </c>
      <c r="CD360" s="123">
        <v>6.4000000000000001E-2</v>
      </c>
      <c r="CE360" s="123">
        <v>0.92600000000000005</v>
      </c>
      <c r="CF360" s="123">
        <v>7.3999999999999996E-2</v>
      </c>
      <c r="CG360" s="123">
        <v>0.93100000000000005</v>
      </c>
      <c r="CH360" s="123">
        <v>6.9000000000000006E-2</v>
      </c>
      <c r="CI360" s="1"/>
      <c r="CJ360" s="1"/>
      <c r="CK360" s="1"/>
      <c r="CL360" s="1"/>
      <c r="CM360" s="1"/>
      <c r="CN360" s="1"/>
      <c r="CP360" s="39"/>
      <c r="CR360" s="39"/>
      <c r="CS360" s="92"/>
      <c r="CT360" s="92"/>
    </row>
    <row r="361" spans="38:98" x14ac:dyDescent="0.25">
      <c r="AL361" s="104">
        <v>341</v>
      </c>
      <c r="AM361" s="102">
        <v>0.20596308139549999</v>
      </c>
      <c r="AN361" s="102">
        <f t="shared" si="91"/>
        <v>0.79403691860449999</v>
      </c>
      <c r="AO361" s="102">
        <v>0.26725844495412598</v>
      </c>
      <c r="AP361" s="102">
        <f t="shared" si="92"/>
        <v>0.73274155504587402</v>
      </c>
      <c r="AQ361" s="102">
        <v>0.119562519615905</v>
      </c>
      <c r="AR361" s="102">
        <f t="shared" si="93"/>
        <v>0.88043748038409497</v>
      </c>
      <c r="AS361" s="102">
        <f t="shared" si="98"/>
        <v>0.18031675659537028</v>
      </c>
      <c r="AT361" s="107">
        <f t="shared" si="98"/>
        <v>0.81968324340462972</v>
      </c>
      <c r="AU361" s="103">
        <v>0.21382623221809</v>
      </c>
      <c r="AV361" s="103">
        <f t="shared" si="99"/>
        <v>0.78617376778191006</v>
      </c>
      <c r="AW361" s="103">
        <v>0.26969555065872802</v>
      </c>
      <c r="AX361" s="103">
        <f t="shared" si="100"/>
        <v>0.73030444934127203</v>
      </c>
      <c r="AY361" s="103">
        <v>0.13067823707784501</v>
      </c>
      <c r="AZ361" s="103">
        <f t="shared" si="103"/>
        <v>0.86932176292215502</v>
      </c>
      <c r="BA361" s="103">
        <f t="shared" si="101"/>
        <v>0.18842809769492408</v>
      </c>
      <c r="BB361" s="103">
        <f t="shared" si="101"/>
        <v>0.81157190230507603</v>
      </c>
      <c r="BC361" s="102">
        <v>0.20086879991255999</v>
      </c>
      <c r="BD361" s="102">
        <f t="shared" si="104"/>
        <v>0.79913120008743999</v>
      </c>
      <c r="BE361" s="102">
        <v>0.26375191981115198</v>
      </c>
      <c r="BF361" s="102">
        <f t="shared" si="104"/>
        <v>0.73624808018884802</v>
      </c>
      <c r="BG361" s="102">
        <v>0.13051755932428399</v>
      </c>
      <c r="BH361" s="102">
        <f t="shared" si="94"/>
        <v>0.86948244067571601</v>
      </c>
      <c r="BI361" s="102">
        <v>0.1829703468186292</v>
      </c>
      <c r="BJ361" s="102">
        <v>0.81702965318137077</v>
      </c>
      <c r="BK361" s="103">
        <v>0.19631429797816499</v>
      </c>
      <c r="BL361" s="103">
        <f t="shared" si="95"/>
        <v>0.80368570202183498</v>
      </c>
      <c r="BM361" s="103">
        <v>0.25938848529389902</v>
      </c>
      <c r="BN361" s="103">
        <f t="shared" si="96"/>
        <v>0.74061151470610098</v>
      </c>
      <c r="BO361" s="103">
        <v>0.125624986273835</v>
      </c>
      <c r="BP361" s="103">
        <f t="shared" si="97"/>
        <v>0.874375013726165</v>
      </c>
      <c r="BQ361" s="103">
        <v>0.17830427767679205</v>
      </c>
      <c r="BR361" s="103">
        <f t="shared" si="102"/>
        <v>0.82169572232320798</v>
      </c>
      <c r="BS361" s="108">
        <v>0.80863610718944201</v>
      </c>
      <c r="BT361" s="102">
        <v>0.19136389281055799</v>
      </c>
      <c r="BU361" s="91"/>
      <c r="BV361" s="86">
        <v>341</v>
      </c>
      <c r="BW361" s="124">
        <v>0.95099999999999996</v>
      </c>
      <c r="BX361" s="124">
        <v>4.9000000000000002E-2</v>
      </c>
      <c r="BY361" s="124">
        <v>0.94799999999999995</v>
      </c>
      <c r="BZ361" s="124">
        <v>5.1999999999999998E-2</v>
      </c>
      <c r="CA361" s="124">
        <v>0.94899999999999995</v>
      </c>
      <c r="CB361" s="124">
        <v>5.0999999999999997E-2</v>
      </c>
      <c r="CC361" s="123">
        <v>0.93600000000000005</v>
      </c>
      <c r="CD361" s="123">
        <v>6.4000000000000001E-2</v>
      </c>
      <c r="CE361" s="123">
        <v>0.92600000000000005</v>
      </c>
      <c r="CF361" s="123">
        <v>7.3999999999999996E-2</v>
      </c>
      <c r="CG361" s="123">
        <v>0.93100000000000005</v>
      </c>
      <c r="CH361" s="123">
        <v>6.9000000000000006E-2</v>
      </c>
      <c r="CI361" s="1"/>
      <c r="CJ361" s="1"/>
      <c r="CK361" s="1"/>
      <c r="CL361" s="1"/>
      <c r="CM361" s="1"/>
      <c r="CN361" s="1"/>
      <c r="CP361" s="39"/>
      <c r="CR361" s="39"/>
      <c r="CS361" s="92"/>
      <c r="CT361" s="92"/>
    </row>
    <row r="362" spans="38:98" x14ac:dyDescent="0.25">
      <c r="AL362" s="104">
        <v>342</v>
      </c>
      <c r="AM362" s="102">
        <v>0.20638527289330699</v>
      </c>
      <c r="AN362" s="102">
        <f t="shared" si="91"/>
        <v>0.79361472710669301</v>
      </c>
      <c r="AO362" s="102">
        <v>0.26763114244120401</v>
      </c>
      <c r="AP362" s="102">
        <f t="shared" si="92"/>
        <v>0.73236885755879599</v>
      </c>
      <c r="AQ362" s="102">
        <v>0.119913015192812</v>
      </c>
      <c r="AR362" s="102">
        <f t="shared" si="93"/>
        <v>0.88008698480718794</v>
      </c>
      <c r="AS362" s="102">
        <f t="shared" si="98"/>
        <v>0.18069458434709562</v>
      </c>
      <c r="AT362" s="107">
        <f t="shared" si="98"/>
        <v>0.81930541565290438</v>
      </c>
      <c r="AU362" s="103">
        <v>0.21423773493909501</v>
      </c>
      <c r="AV362" s="103">
        <f t="shared" si="99"/>
        <v>0.78576226506090496</v>
      </c>
      <c r="AW362" s="103">
        <v>0.27011097773292497</v>
      </c>
      <c r="AX362" s="103">
        <f t="shared" si="100"/>
        <v>0.72988902226707508</v>
      </c>
      <c r="AY362" s="103">
        <v>0.13106757661014501</v>
      </c>
      <c r="AZ362" s="103">
        <f t="shared" si="103"/>
        <v>0.86893242338985499</v>
      </c>
      <c r="BA362" s="103">
        <f t="shared" si="101"/>
        <v>0.18883030795035891</v>
      </c>
      <c r="BB362" s="103">
        <f t="shared" si="101"/>
        <v>0.81116969204964118</v>
      </c>
      <c r="BC362" s="102">
        <v>0.20125232638372301</v>
      </c>
      <c r="BD362" s="102">
        <f t="shared" si="104"/>
        <v>0.79874767361627697</v>
      </c>
      <c r="BE362" s="102">
        <v>0.26414624834789902</v>
      </c>
      <c r="BF362" s="102">
        <f t="shared" si="104"/>
        <v>0.73585375165210098</v>
      </c>
      <c r="BG362" s="102">
        <v>0.13091370121694901</v>
      </c>
      <c r="BH362" s="102">
        <f t="shared" si="94"/>
        <v>0.86908629878305099</v>
      </c>
      <c r="BI362" s="102">
        <v>0.18336216085876744</v>
      </c>
      <c r="BJ362" s="102">
        <v>0.81663783914123256</v>
      </c>
      <c r="BK362" s="103">
        <v>0.19667581670077</v>
      </c>
      <c r="BL362" s="103">
        <f t="shared" si="95"/>
        <v>0.80332418329922994</v>
      </c>
      <c r="BM362" s="103">
        <v>0.25977283049550398</v>
      </c>
      <c r="BN362" s="103">
        <f t="shared" si="96"/>
        <v>0.74022716950449596</v>
      </c>
      <c r="BO362" s="103">
        <v>0.126005033820871</v>
      </c>
      <c r="BP362" s="103">
        <f t="shared" si="97"/>
        <v>0.87399496617912897</v>
      </c>
      <c r="BQ362" s="103">
        <v>0.17867956974880528</v>
      </c>
      <c r="BR362" s="103">
        <f t="shared" si="102"/>
        <v>0.82132043025119472</v>
      </c>
      <c r="BS362" s="108">
        <v>0.80916003706476303</v>
      </c>
      <c r="BT362" s="102">
        <v>0.190839962935237</v>
      </c>
      <c r="BU362" s="91"/>
      <c r="BV362" s="86">
        <v>342</v>
      </c>
      <c r="BW362" s="124">
        <v>0.95199999999999996</v>
      </c>
      <c r="BX362" s="124">
        <v>4.8000000000000001E-2</v>
      </c>
      <c r="BY362" s="124">
        <v>0.94799999999999995</v>
      </c>
      <c r="BZ362" s="124">
        <v>5.1999999999999998E-2</v>
      </c>
      <c r="CA362" s="124">
        <v>0.95</v>
      </c>
      <c r="CB362" s="124">
        <v>0.05</v>
      </c>
      <c r="CC362" s="123">
        <v>0.93600000000000005</v>
      </c>
      <c r="CD362" s="123">
        <v>6.4000000000000001E-2</v>
      </c>
      <c r="CE362" s="123">
        <v>0.92600000000000005</v>
      </c>
      <c r="CF362" s="123">
        <v>7.3999999999999996E-2</v>
      </c>
      <c r="CG362" s="123">
        <v>0.93100000000000005</v>
      </c>
      <c r="CH362" s="123">
        <v>6.9000000000000006E-2</v>
      </c>
      <c r="CI362" s="1"/>
      <c r="CJ362" s="1"/>
      <c r="CK362" s="1"/>
      <c r="CL362" s="1"/>
      <c r="CM362" s="1"/>
      <c r="CN362" s="1"/>
      <c r="CP362" s="39"/>
      <c r="CR362" s="39"/>
      <c r="CS362" s="92"/>
      <c r="CT362" s="92"/>
    </row>
    <row r="363" spans="38:98" x14ac:dyDescent="0.25">
      <c r="AL363" s="104">
        <v>343</v>
      </c>
      <c r="AM363" s="102">
        <v>0.206807474717975</v>
      </c>
      <c r="AN363" s="102">
        <f t="shared" si="91"/>
        <v>0.793192525282025</v>
      </c>
      <c r="AO363" s="102">
        <v>0.26800287903268599</v>
      </c>
      <c r="AP363" s="102">
        <f t="shared" si="92"/>
        <v>0.73199712096731395</v>
      </c>
      <c r="AQ363" s="102">
        <v>0.120263505438269</v>
      </c>
      <c r="AR363" s="102">
        <f t="shared" si="93"/>
        <v>0.87973649456173098</v>
      </c>
      <c r="AS363" s="102">
        <f t="shared" si="98"/>
        <v>0.18107219184169376</v>
      </c>
      <c r="AT363" s="107">
        <f t="shared" si="98"/>
        <v>0.81892780815830624</v>
      </c>
      <c r="AU363" s="103">
        <v>0.21464873441008001</v>
      </c>
      <c r="AV363" s="103">
        <f t="shared" si="99"/>
        <v>0.78535126558991997</v>
      </c>
      <c r="AW363" s="103">
        <v>0.270525687969281</v>
      </c>
      <c r="AX363" s="103">
        <f t="shared" si="100"/>
        <v>0.729474312030719</v>
      </c>
      <c r="AY363" s="103">
        <v>0.13145689134074301</v>
      </c>
      <c r="AZ363" s="103">
        <f t="shared" si="103"/>
        <v>0.86854310865925699</v>
      </c>
      <c r="BA363" s="103">
        <f t="shared" si="101"/>
        <v>0.18923218591680122</v>
      </c>
      <c r="BB363" s="103">
        <f t="shared" si="101"/>
        <v>0.81076781408319887</v>
      </c>
      <c r="BC363" s="102">
        <v>0.20163563251299799</v>
      </c>
      <c r="BD363" s="102">
        <f t="shared" si="104"/>
        <v>0.79836436748700201</v>
      </c>
      <c r="BE363" s="102">
        <v>0.26453993430301198</v>
      </c>
      <c r="BF363" s="102">
        <f t="shared" si="104"/>
        <v>0.73546006569698807</v>
      </c>
      <c r="BG363" s="102">
        <v>0.13130984159772</v>
      </c>
      <c r="BH363" s="102">
        <f t="shared" si="94"/>
        <v>0.86869015840228003</v>
      </c>
      <c r="BI363" s="102">
        <v>0.18375375810367334</v>
      </c>
      <c r="BJ363" s="102">
        <v>0.81624624189632677</v>
      </c>
      <c r="BK363" s="103">
        <v>0.197036847866598</v>
      </c>
      <c r="BL363" s="103">
        <f t="shared" si="95"/>
        <v>0.80296315213340197</v>
      </c>
      <c r="BM363" s="103">
        <v>0.26015649079077802</v>
      </c>
      <c r="BN363" s="103">
        <f t="shared" si="96"/>
        <v>0.73984350920922193</v>
      </c>
      <c r="BO363" s="103">
        <v>0.12638504086588101</v>
      </c>
      <c r="BP363" s="103">
        <f t="shared" si="97"/>
        <v>0.87361495913411902</v>
      </c>
      <c r="BQ363" s="103">
        <v>0.17905453451882961</v>
      </c>
      <c r="BR363" s="103">
        <f t="shared" si="102"/>
        <v>0.82094546548117042</v>
      </c>
      <c r="BS363" s="108">
        <v>0.80968073530271101</v>
      </c>
      <c r="BT363" s="102">
        <v>0.19031926469728899</v>
      </c>
      <c r="BU363" s="91"/>
      <c r="BV363" s="86">
        <v>343</v>
      </c>
      <c r="BW363" s="124">
        <v>0.95199999999999996</v>
      </c>
      <c r="BX363" s="124">
        <v>4.8000000000000001E-2</v>
      </c>
      <c r="BY363" s="124">
        <v>0.94799999999999995</v>
      </c>
      <c r="BZ363" s="124">
        <v>5.1999999999999998E-2</v>
      </c>
      <c r="CA363" s="124">
        <v>0.95</v>
      </c>
      <c r="CB363" s="124">
        <v>0.05</v>
      </c>
      <c r="CC363" s="123">
        <v>0.93600000000000005</v>
      </c>
      <c r="CD363" s="123">
        <v>6.4000000000000001E-2</v>
      </c>
      <c r="CE363" s="123">
        <v>0.92700000000000005</v>
      </c>
      <c r="CF363" s="123">
        <v>7.2999999999999995E-2</v>
      </c>
      <c r="CG363" s="123">
        <v>0.93100000000000005</v>
      </c>
      <c r="CH363" s="123">
        <v>6.9000000000000006E-2</v>
      </c>
      <c r="CI363" s="1"/>
      <c r="CJ363" s="1"/>
      <c r="CK363" s="1"/>
      <c r="CL363" s="1"/>
      <c r="CM363" s="1"/>
      <c r="CN363" s="1"/>
      <c r="CP363" s="39"/>
      <c r="CR363" s="39"/>
      <c r="CS363" s="92"/>
      <c r="CT363" s="92"/>
    </row>
    <row r="364" spans="38:98" x14ac:dyDescent="0.25">
      <c r="AL364" s="104">
        <v>344</v>
      </c>
      <c r="AM364" s="102">
        <v>0.207229659490962</v>
      </c>
      <c r="AN364" s="102">
        <f t="shared" si="91"/>
        <v>0.79277034050903805</v>
      </c>
      <c r="AO364" s="102">
        <v>0.26837366692506098</v>
      </c>
      <c r="AP364" s="102">
        <f t="shared" si="92"/>
        <v>0.73162633307493907</v>
      </c>
      <c r="AQ364" s="102">
        <v>0.12061398934835001</v>
      </c>
      <c r="AR364" s="102">
        <f t="shared" si="93"/>
        <v>0.87938601065165001</v>
      </c>
      <c r="AS364" s="102">
        <f t="shared" si="98"/>
        <v>0.18144957293520325</v>
      </c>
      <c r="AT364" s="107">
        <f t="shared" si="98"/>
        <v>0.81855042706479675</v>
      </c>
      <c r="AU364" s="103">
        <v>0.21505923235881499</v>
      </c>
      <c r="AV364" s="103">
        <f t="shared" si="99"/>
        <v>0.78494076764118503</v>
      </c>
      <c r="AW364" s="103">
        <v>0.27093968508250799</v>
      </c>
      <c r="AX364" s="103">
        <f t="shared" si="100"/>
        <v>0.72906031491749201</v>
      </c>
      <c r="AY364" s="103">
        <v>0.131846181067099</v>
      </c>
      <c r="AZ364" s="103">
        <f t="shared" si="103"/>
        <v>0.868153818932901</v>
      </c>
      <c r="BA364" s="103">
        <f t="shared" si="101"/>
        <v>0.18963373289107502</v>
      </c>
      <c r="BB364" s="103">
        <f t="shared" si="101"/>
        <v>0.81036626710892512</v>
      </c>
      <c r="BC364" s="102">
        <v>0.20201871461350701</v>
      </c>
      <c r="BD364" s="102">
        <f t="shared" si="104"/>
        <v>0.79798128538649293</v>
      </c>
      <c r="BE364" s="102">
        <v>0.26493298020359801</v>
      </c>
      <c r="BF364" s="102">
        <f t="shared" si="104"/>
        <v>0.73506701979640199</v>
      </c>
      <c r="BG364" s="102">
        <v>0.13170597927281899</v>
      </c>
      <c r="BH364" s="102">
        <f t="shared" si="94"/>
        <v>0.86829402072718098</v>
      </c>
      <c r="BI364" s="102">
        <v>0.18414513744251146</v>
      </c>
      <c r="BJ364" s="102">
        <v>0.81585486255748851</v>
      </c>
      <c r="BK364" s="103">
        <v>0.19739739732962899</v>
      </c>
      <c r="BL364" s="103">
        <f t="shared" si="95"/>
        <v>0.80260260267037098</v>
      </c>
      <c r="BM364" s="103">
        <v>0.260539469471813</v>
      </c>
      <c r="BN364" s="103">
        <f t="shared" si="96"/>
        <v>0.73946053052818694</v>
      </c>
      <c r="BO364" s="103">
        <v>0.12676500807044999</v>
      </c>
      <c r="BP364" s="103">
        <f t="shared" si="97"/>
        <v>0.87323499192955001</v>
      </c>
      <c r="BQ364" s="103">
        <v>0.17942917486310897</v>
      </c>
      <c r="BR364" s="103">
        <f t="shared" si="102"/>
        <v>0.82057082513689106</v>
      </c>
      <c r="BS364" s="108">
        <v>0.81019823209067099</v>
      </c>
      <c r="BT364" s="102">
        <v>0.18980176790932901</v>
      </c>
      <c r="BU364" s="91"/>
      <c r="BV364" s="86">
        <v>344</v>
      </c>
      <c r="BW364" s="124">
        <v>0.95199999999999996</v>
      </c>
      <c r="BX364" s="124">
        <v>4.8000000000000001E-2</v>
      </c>
      <c r="BY364" s="124">
        <v>0.94799999999999995</v>
      </c>
      <c r="BZ364" s="124">
        <v>5.1999999999999998E-2</v>
      </c>
      <c r="CA364" s="124">
        <v>0.95</v>
      </c>
      <c r="CB364" s="124">
        <v>0.05</v>
      </c>
      <c r="CC364" s="123">
        <v>0.93700000000000006</v>
      </c>
      <c r="CD364" s="123">
        <v>6.3E-2</v>
      </c>
      <c r="CE364" s="123">
        <v>0.92700000000000005</v>
      </c>
      <c r="CF364" s="123">
        <v>7.2999999999999995E-2</v>
      </c>
      <c r="CG364" s="123">
        <v>0.93100000000000005</v>
      </c>
      <c r="CH364" s="123">
        <v>6.8000000000000005E-2</v>
      </c>
      <c r="CI364" s="1"/>
      <c r="CJ364" s="1"/>
      <c r="CK364" s="1"/>
      <c r="CL364" s="1"/>
      <c r="CM364" s="1"/>
      <c r="CN364" s="1"/>
      <c r="CP364" s="39"/>
      <c r="CR364" s="39"/>
      <c r="CS364" s="92"/>
      <c r="CT364" s="92"/>
    </row>
    <row r="365" spans="38:98" x14ac:dyDescent="0.25">
      <c r="AL365" s="104">
        <v>345</v>
      </c>
      <c r="AM365" s="102">
        <v>0.207651799833725</v>
      </c>
      <c r="AN365" s="102">
        <f t="shared" si="91"/>
        <v>0.79234820016627494</v>
      </c>
      <c r="AO365" s="102">
        <v>0.26874351831481802</v>
      </c>
      <c r="AP365" s="102">
        <f t="shared" si="92"/>
        <v>0.73125648168518198</v>
      </c>
      <c r="AQ365" s="102">
        <v>0.120964465919135</v>
      </c>
      <c r="AR365" s="102">
        <f t="shared" si="93"/>
        <v>0.87903553408086499</v>
      </c>
      <c r="AS365" s="102">
        <f t="shared" si="98"/>
        <v>0.18182672148366502</v>
      </c>
      <c r="AT365" s="107">
        <f t="shared" si="98"/>
        <v>0.81817327851633503</v>
      </c>
      <c r="AU365" s="103">
        <v>0.21546923051306899</v>
      </c>
      <c r="AV365" s="103">
        <f t="shared" si="99"/>
        <v>0.78453076948693101</v>
      </c>
      <c r="AW365" s="103">
        <v>0.27135297278731402</v>
      </c>
      <c r="AX365" s="103">
        <f t="shared" si="100"/>
        <v>0.72864702721268593</v>
      </c>
      <c r="AY365" s="103">
        <v>0.13223544558667499</v>
      </c>
      <c r="AZ365" s="103">
        <f t="shared" si="103"/>
        <v>0.86776455441332501</v>
      </c>
      <c r="BA365" s="103">
        <f t="shared" si="101"/>
        <v>0.1900349501700041</v>
      </c>
      <c r="BB365" s="103">
        <f t="shared" si="101"/>
        <v>0.80996504982999595</v>
      </c>
      <c r="BC365" s="102">
        <v>0.20240156899837</v>
      </c>
      <c r="BD365" s="102">
        <f t="shared" si="104"/>
        <v>0.79759843100162997</v>
      </c>
      <c r="BE365" s="102">
        <v>0.26532538857676302</v>
      </c>
      <c r="BF365" s="102">
        <f t="shared" si="104"/>
        <v>0.73467461142323698</v>
      </c>
      <c r="BG365" s="102">
        <v>0.132102113048467</v>
      </c>
      <c r="BH365" s="102">
        <f t="shared" si="94"/>
        <v>0.86789788695153303</v>
      </c>
      <c r="BI365" s="102">
        <v>0.18453629776444502</v>
      </c>
      <c r="BJ365" s="102">
        <v>0.81546370223555509</v>
      </c>
      <c r="BK365" s="103">
        <v>0.19775747094384299</v>
      </c>
      <c r="BL365" s="103">
        <f t="shared" si="95"/>
        <v>0.80224252905615701</v>
      </c>
      <c r="BM365" s="103">
        <v>0.26092176983069598</v>
      </c>
      <c r="BN365" s="103">
        <f t="shared" si="96"/>
        <v>0.73907823016930396</v>
      </c>
      <c r="BO365" s="103">
        <v>0.12714493609615901</v>
      </c>
      <c r="BP365" s="103">
        <f t="shared" si="97"/>
        <v>0.87285506390384104</v>
      </c>
      <c r="BQ365" s="103">
        <v>0.17980349365788456</v>
      </c>
      <c r="BR365" s="103">
        <f t="shared" si="102"/>
        <v>0.82019650634211549</v>
      </c>
      <c r="BS365" s="108">
        <v>0.81071255761602901</v>
      </c>
      <c r="BT365" s="109">
        <v>0.18928744238397099</v>
      </c>
      <c r="BU365" s="91"/>
      <c r="BV365" s="86">
        <v>345</v>
      </c>
      <c r="BW365" s="124">
        <v>0.95199999999999996</v>
      </c>
      <c r="BX365" s="124">
        <v>4.8000000000000001E-2</v>
      </c>
      <c r="BY365" s="124">
        <v>0.94799999999999995</v>
      </c>
      <c r="BZ365" s="124">
        <v>5.1999999999999998E-2</v>
      </c>
      <c r="CA365" s="124">
        <v>0.95</v>
      </c>
      <c r="CB365" s="124">
        <v>0.05</v>
      </c>
      <c r="CC365" s="123">
        <v>0.93700000000000006</v>
      </c>
      <c r="CD365" s="123">
        <v>6.3E-2</v>
      </c>
      <c r="CE365" s="123">
        <v>0.92700000000000005</v>
      </c>
      <c r="CF365" s="123">
        <v>7.2999999999999995E-2</v>
      </c>
      <c r="CG365" s="123">
        <v>0.93200000000000005</v>
      </c>
      <c r="CH365" s="123">
        <v>6.8000000000000005E-2</v>
      </c>
      <c r="CI365" s="1"/>
      <c r="CJ365" s="1"/>
      <c r="CK365" s="1"/>
      <c r="CL365" s="1"/>
      <c r="CM365" s="1"/>
      <c r="CN365" s="1"/>
      <c r="CP365" s="39"/>
      <c r="CR365" s="39"/>
      <c r="CS365" s="92"/>
      <c r="CT365" s="92"/>
    </row>
    <row r="366" spans="38:98" x14ac:dyDescent="0.25">
      <c r="AL366" s="104">
        <v>346</v>
      </c>
      <c r="AM366" s="102">
        <v>0.20807386836772199</v>
      </c>
      <c r="AN366" s="102">
        <f t="shared" si="91"/>
        <v>0.79192613163227799</v>
      </c>
      <c r="AO366" s="102">
        <v>0.26911244539844698</v>
      </c>
      <c r="AP366" s="102">
        <f t="shared" si="92"/>
        <v>0.73088755460155297</v>
      </c>
      <c r="AQ366" s="102">
        <v>0.121314934146698</v>
      </c>
      <c r="AR366" s="102">
        <f t="shared" si="93"/>
        <v>0.87868506585330197</v>
      </c>
      <c r="AS366" s="102">
        <f t="shared" si="98"/>
        <v>0.18220363134311771</v>
      </c>
      <c r="AT366" s="107">
        <f t="shared" si="98"/>
        <v>0.81779636865688232</v>
      </c>
      <c r="AU366" s="103">
        <v>0.215878730600608</v>
      </c>
      <c r="AV366" s="103">
        <f t="shared" si="99"/>
        <v>0.78412126939939197</v>
      </c>
      <c r="AW366" s="103">
        <v>0.27176555479841003</v>
      </c>
      <c r="AX366" s="103">
        <f t="shared" si="100"/>
        <v>0.72823444520158997</v>
      </c>
      <c r="AY366" s="103">
        <v>0.132624684696933</v>
      </c>
      <c r="AZ366" s="103">
        <f t="shared" si="103"/>
        <v>0.867375315303067</v>
      </c>
      <c r="BA366" s="103">
        <f t="shared" si="101"/>
        <v>0.19043583905041195</v>
      </c>
      <c r="BB366" s="103">
        <f t="shared" si="101"/>
        <v>0.80956416094958805</v>
      </c>
      <c r="BC366" s="102">
        <v>0.20278419198070899</v>
      </c>
      <c r="BD366" s="102">
        <f t="shared" si="104"/>
        <v>0.79721580801929104</v>
      </c>
      <c r="BE366" s="102">
        <v>0.26571716194961198</v>
      </c>
      <c r="BF366" s="102">
        <f t="shared" si="104"/>
        <v>0.73428283805038808</v>
      </c>
      <c r="BG366" s="102">
        <v>0.13249824173088501</v>
      </c>
      <c r="BH366" s="102">
        <f t="shared" si="94"/>
        <v>0.86750175826911502</v>
      </c>
      <c r="BI366" s="102">
        <v>0.18492723795863764</v>
      </c>
      <c r="BJ366" s="102">
        <v>0.81507276204136248</v>
      </c>
      <c r="BK366" s="103">
        <v>0.19811707456322</v>
      </c>
      <c r="BL366" s="103">
        <f t="shared" si="95"/>
        <v>0.80188292543677997</v>
      </c>
      <c r="BM366" s="103">
        <v>0.261303395159519</v>
      </c>
      <c r="BN366" s="103">
        <f t="shared" si="96"/>
        <v>0.73869660484048105</v>
      </c>
      <c r="BO366" s="103">
        <v>0.12752482560459399</v>
      </c>
      <c r="BP366" s="103">
        <f t="shared" si="97"/>
        <v>0.87247517439540601</v>
      </c>
      <c r="BQ366" s="103">
        <v>0.18017749377940082</v>
      </c>
      <c r="BR366" s="103">
        <f t="shared" si="102"/>
        <v>0.81982250622059927</v>
      </c>
      <c r="BS366" s="108">
        <v>0.81122374206616998</v>
      </c>
      <c r="BT366" s="102">
        <v>0.18877625793382999</v>
      </c>
      <c r="BU366" s="91"/>
      <c r="BV366" s="86">
        <v>346</v>
      </c>
      <c r="BW366" s="124">
        <v>0.95199999999999996</v>
      </c>
      <c r="BX366" s="124">
        <v>4.8000000000000001E-2</v>
      </c>
      <c r="BY366" s="124">
        <v>0.94799999999999995</v>
      </c>
      <c r="BZ366" s="124">
        <v>5.1999999999999998E-2</v>
      </c>
      <c r="CA366" s="124">
        <v>0.95</v>
      </c>
      <c r="CB366" s="124">
        <v>0.05</v>
      </c>
      <c r="CC366" s="123">
        <v>0.93700000000000006</v>
      </c>
      <c r="CD366" s="123">
        <v>6.3E-2</v>
      </c>
      <c r="CE366" s="123">
        <v>0.92700000000000005</v>
      </c>
      <c r="CF366" s="123">
        <v>7.2999999999999995E-2</v>
      </c>
      <c r="CG366" s="123">
        <v>0.93200000000000005</v>
      </c>
      <c r="CH366" s="123">
        <v>6.8000000000000005E-2</v>
      </c>
      <c r="CI366" s="1"/>
      <c r="CJ366" s="1"/>
      <c r="CK366" s="1"/>
      <c r="CL366" s="1"/>
      <c r="CM366" s="1"/>
      <c r="CN366" s="1"/>
      <c r="CP366" s="39"/>
      <c r="CR366" s="39"/>
      <c r="CS366" s="92"/>
      <c r="CT366" s="92"/>
    </row>
    <row r="367" spans="38:98" x14ac:dyDescent="0.25">
      <c r="AL367" s="104">
        <v>347</v>
      </c>
      <c r="AM367" s="102">
        <v>0.20849583771441099</v>
      </c>
      <c r="AN367" s="102">
        <f t="shared" si="91"/>
        <v>0.79150416228558895</v>
      </c>
      <c r="AO367" s="102">
        <v>0.269480460372438</v>
      </c>
      <c r="AP367" s="102">
        <f t="shared" si="92"/>
        <v>0.730519539627562</v>
      </c>
      <c r="AQ367" s="102">
        <v>0.121665393027118</v>
      </c>
      <c r="AR367" s="102">
        <f t="shared" si="93"/>
        <v>0.87833460697288201</v>
      </c>
      <c r="AS367" s="102">
        <f t="shared" si="98"/>
        <v>0.18258029636960244</v>
      </c>
      <c r="AT367" s="107">
        <f t="shared" si="98"/>
        <v>0.81741970363039762</v>
      </c>
      <c r="AU367" s="103">
        <v>0.21628773434920301</v>
      </c>
      <c r="AV367" s="103">
        <f t="shared" si="99"/>
        <v>0.78371226565079699</v>
      </c>
      <c r="AW367" s="103">
        <v>0.27217743483050699</v>
      </c>
      <c r="AX367" s="103">
        <f t="shared" si="100"/>
        <v>0.72782256516949295</v>
      </c>
      <c r="AY367" s="103">
        <v>0.13301389819533599</v>
      </c>
      <c r="AZ367" s="103">
        <f t="shared" si="103"/>
        <v>0.86698610180466407</v>
      </c>
      <c r="BA367" s="103">
        <f t="shared" si="101"/>
        <v>0.19083640082912409</v>
      </c>
      <c r="BB367" s="103">
        <f t="shared" si="101"/>
        <v>0.80916359917087588</v>
      </c>
      <c r="BC367" s="102">
        <v>0.203166579873645</v>
      </c>
      <c r="BD367" s="102">
        <f t="shared" si="104"/>
        <v>0.79683342012635494</v>
      </c>
      <c r="BE367" s="102">
        <v>0.26610830284925302</v>
      </c>
      <c r="BF367" s="102">
        <f t="shared" si="104"/>
        <v>0.73389169715074698</v>
      </c>
      <c r="BG367" s="102">
        <v>0.13289436412629399</v>
      </c>
      <c r="BH367" s="102">
        <f t="shared" si="94"/>
        <v>0.86710563587370604</v>
      </c>
      <c r="BI367" s="102">
        <v>0.18531795691425337</v>
      </c>
      <c r="BJ367" s="102">
        <v>0.81468204308574665</v>
      </c>
      <c r="BK367" s="103">
        <v>0.19847621404173901</v>
      </c>
      <c r="BL367" s="103">
        <f t="shared" si="95"/>
        <v>0.80152378595826101</v>
      </c>
      <c r="BM367" s="103">
        <v>0.261684348750371</v>
      </c>
      <c r="BN367" s="103">
        <f t="shared" si="96"/>
        <v>0.73831565124962895</v>
      </c>
      <c r="BO367" s="103">
        <v>0.12790467725733701</v>
      </c>
      <c r="BP367" s="103">
        <f t="shared" si="97"/>
        <v>0.87209532274266299</v>
      </c>
      <c r="BQ367" s="103">
        <v>0.18055117810389948</v>
      </c>
      <c r="BR367" s="103">
        <f t="shared" si="102"/>
        <v>0.81944882189610058</v>
      </c>
      <c r="BS367" s="108">
        <v>0.81173181562848007</v>
      </c>
      <c r="BT367" s="102">
        <v>0.18826818437151999</v>
      </c>
      <c r="BU367" s="91"/>
      <c r="BV367" s="86">
        <v>347</v>
      </c>
      <c r="BW367" s="124">
        <v>0.95199999999999996</v>
      </c>
      <c r="BX367" s="124">
        <v>4.8000000000000001E-2</v>
      </c>
      <c r="BY367" s="124">
        <v>0.94799999999999995</v>
      </c>
      <c r="BZ367" s="124">
        <v>5.1999999999999998E-2</v>
      </c>
      <c r="CA367" s="124">
        <v>0.95</v>
      </c>
      <c r="CB367" s="124">
        <v>0.05</v>
      </c>
      <c r="CC367" s="123">
        <v>0.93700000000000006</v>
      </c>
      <c r="CD367" s="123">
        <v>6.3E-2</v>
      </c>
      <c r="CE367" s="123">
        <v>0.92700000000000005</v>
      </c>
      <c r="CF367" s="123">
        <v>7.2999999999999995E-2</v>
      </c>
      <c r="CG367" s="123">
        <v>0.93200000000000005</v>
      </c>
      <c r="CH367" s="123">
        <v>6.8000000000000005E-2</v>
      </c>
      <c r="CI367" s="1"/>
      <c r="CJ367" s="1"/>
      <c r="CK367" s="1"/>
      <c r="CL367" s="1"/>
      <c r="CM367" s="1"/>
      <c r="CN367" s="1"/>
      <c r="CP367" s="39"/>
      <c r="CR367" s="39"/>
      <c r="CS367" s="92"/>
      <c r="CT367" s="92"/>
    </row>
    <row r="368" spans="38:98" x14ac:dyDescent="0.25">
      <c r="AL368" s="104">
        <v>348</v>
      </c>
      <c r="AM368" s="102">
        <v>0.20891768049525</v>
      </c>
      <c r="AN368" s="102">
        <f t="shared" si="91"/>
        <v>0.79108231950475005</v>
      </c>
      <c r="AO368" s="102">
        <v>0.26984757543327897</v>
      </c>
      <c r="AP368" s="102">
        <f t="shared" si="92"/>
        <v>0.73015242456672103</v>
      </c>
      <c r="AQ368" s="102">
        <v>0.12201584155646999</v>
      </c>
      <c r="AR368" s="102">
        <f t="shared" si="93"/>
        <v>0.87798415844352995</v>
      </c>
      <c r="AS368" s="102">
        <f t="shared" si="98"/>
        <v>0.18295671041915787</v>
      </c>
      <c r="AT368" s="107">
        <f t="shared" si="98"/>
        <v>0.81704328958084216</v>
      </c>
      <c r="AU368" s="103">
        <v>0.216696243486621</v>
      </c>
      <c r="AV368" s="103">
        <f t="shared" si="99"/>
        <v>0.78330375651337902</v>
      </c>
      <c r="AW368" s="103">
        <v>0.27258861659831302</v>
      </c>
      <c r="AX368" s="103">
        <f t="shared" si="100"/>
        <v>0.72741138340168698</v>
      </c>
      <c r="AY368" s="103">
        <v>0.13340308587934499</v>
      </c>
      <c r="AZ368" s="103">
        <f t="shared" si="103"/>
        <v>0.86659691412065498</v>
      </c>
      <c r="BA368" s="103">
        <f t="shared" si="101"/>
        <v>0.19123663680296321</v>
      </c>
      <c r="BB368" s="103">
        <f t="shared" si="101"/>
        <v>0.80876336319703679</v>
      </c>
      <c r="BC368" s="102">
        <v>0.20354872899029999</v>
      </c>
      <c r="BD368" s="102">
        <f t="shared" si="104"/>
        <v>0.79645127100970003</v>
      </c>
      <c r="BE368" s="102">
        <v>0.266498813802791</v>
      </c>
      <c r="BF368" s="102">
        <f t="shared" si="104"/>
        <v>0.73350118619720894</v>
      </c>
      <c r="BG368" s="102">
        <v>0.13329047904091601</v>
      </c>
      <c r="BH368" s="102">
        <f t="shared" si="94"/>
        <v>0.86670952095908405</v>
      </c>
      <c r="BI368" s="102">
        <v>0.18570845352045628</v>
      </c>
      <c r="BJ368" s="102">
        <v>0.81429154647954383</v>
      </c>
      <c r="BK368" s="103">
        <v>0.19883489523338099</v>
      </c>
      <c r="BL368" s="103">
        <f t="shared" si="95"/>
        <v>0.80116510476661906</v>
      </c>
      <c r="BM368" s="103">
        <v>0.26206463389534101</v>
      </c>
      <c r="BN368" s="103">
        <f t="shared" si="96"/>
        <v>0.73793536610465904</v>
      </c>
      <c r="BO368" s="103">
        <v>0.128284491715972</v>
      </c>
      <c r="BP368" s="103">
        <f t="shared" si="97"/>
        <v>0.871715508284028</v>
      </c>
      <c r="BQ368" s="103">
        <v>0.18092454950762366</v>
      </c>
      <c r="BR368" s="103">
        <f t="shared" si="102"/>
        <v>0.81907545049237629</v>
      </c>
      <c r="BS368" s="108">
        <v>0.81223680849034396</v>
      </c>
      <c r="BT368" s="102">
        <v>0.18776319150965601</v>
      </c>
      <c r="BU368" s="91"/>
      <c r="BV368" s="86">
        <v>348</v>
      </c>
      <c r="BW368" s="124">
        <v>0.95199999999999996</v>
      </c>
      <c r="BX368" s="124">
        <v>4.8000000000000001E-2</v>
      </c>
      <c r="BY368" s="124">
        <v>0.94899999999999995</v>
      </c>
      <c r="BZ368" s="124">
        <v>5.0999999999999997E-2</v>
      </c>
      <c r="CA368" s="124">
        <v>0.95</v>
      </c>
      <c r="CB368" s="124">
        <v>0.05</v>
      </c>
      <c r="CC368" s="123">
        <v>0.93700000000000006</v>
      </c>
      <c r="CD368" s="123">
        <v>6.3E-2</v>
      </c>
      <c r="CE368" s="123">
        <v>0.92800000000000005</v>
      </c>
      <c r="CF368" s="123">
        <v>7.1999999999999995E-2</v>
      </c>
      <c r="CG368" s="123">
        <v>0.93200000000000005</v>
      </c>
      <c r="CH368" s="123">
        <v>6.8000000000000005E-2</v>
      </c>
      <c r="CI368" s="1"/>
      <c r="CJ368" s="1"/>
      <c r="CK368" s="1"/>
      <c r="CL368" s="1"/>
      <c r="CM368" s="1"/>
      <c r="CN368" s="1"/>
      <c r="CP368" s="39"/>
      <c r="CR368" s="39"/>
      <c r="CS368" s="92"/>
      <c r="CT368" s="92"/>
    </row>
    <row r="369" spans="38:98" x14ac:dyDescent="0.25">
      <c r="AL369" s="104">
        <v>349</v>
      </c>
      <c r="AM369" s="102">
        <v>0.209339369331698</v>
      </c>
      <c r="AN369" s="102">
        <f t="shared" si="91"/>
        <v>0.79066063066830194</v>
      </c>
      <c r="AO369" s="102">
        <v>0.27021380277745999</v>
      </c>
      <c r="AP369" s="102">
        <f t="shared" si="92"/>
        <v>0.72978619722254001</v>
      </c>
      <c r="AQ369" s="102">
        <v>0.122366278730831</v>
      </c>
      <c r="AR369" s="102">
        <f t="shared" si="93"/>
        <v>0.87763372126916894</v>
      </c>
      <c r="AS369" s="102">
        <f t="shared" si="98"/>
        <v>0.18333286734782445</v>
      </c>
      <c r="AT369" s="107">
        <f t="shared" si="98"/>
        <v>0.8166671326521755</v>
      </c>
      <c r="AU369" s="103">
        <v>0.21710425974063</v>
      </c>
      <c r="AV369" s="103">
        <f t="shared" si="99"/>
        <v>0.78289574025937003</v>
      </c>
      <c r="AW369" s="103">
        <v>0.27299910381654002</v>
      </c>
      <c r="AX369" s="103">
        <f t="shared" si="100"/>
        <v>0.72700089618345998</v>
      </c>
      <c r="AY369" s="103">
        <v>0.13379224754642099</v>
      </c>
      <c r="AZ369" s="103">
        <f t="shared" si="103"/>
        <v>0.86620775245357895</v>
      </c>
      <c r="BA369" s="103">
        <f t="shared" si="101"/>
        <v>0.19163654826875318</v>
      </c>
      <c r="BB369" s="103">
        <f t="shared" si="101"/>
        <v>0.8083634517312468</v>
      </c>
      <c r="BC369" s="102">
        <v>0.20393063564379399</v>
      </c>
      <c r="BD369" s="102">
        <f t="shared" si="104"/>
        <v>0.79606936435620601</v>
      </c>
      <c r="BE369" s="102">
        <v>0.266888697337332</v>
      </c>
      <c r="BF369" s="102">
        <f t="shared" si="104"/>
        <v>0.733111302662668</v>
      </c>
      <c r="BG369" s="102">
        <v>0.13368658528096999</v>
      </c>
      <c r="BH369" s="102">
        <f t="shared" si="94"/>
        <v>0.86631341471903001</v>
      </c>
      <c r="BI369" s="102">
        <v>0.1860987266664087</v>
      </c>
      <c r="BJ369" s="102">
        <v>0.8139012733335913</v>
      </c>
      <c r="BK369" s="103">
        <v>0.19919312399212599</v>
      </c>
      <c r="BL369" s="103">
        <f t="shared" si="95"/>
        <v>0.80080687600787404</v>
      </c>
      <c r="BM369" s="103">
        <v>0.26244425388651799</v>
      </c>
      <c r="BN369" s="103">
        <f t="shared" si="96"/>
        <v>0.73755574611348207</v>
      </c>
      <c r="BO369" s="103">
        <v>0.128664269642082</v>
      </c>
      <c r="BP369" s="103">
        <f t="shared" si="97"/>
        <v>0.871335730357918</v>
      </c>
      <c r="BQ369" s="103">
        <v>0.18129761086681592</v>
      </c>
      <c r="BR369" s="103">
        <f t="shared" si="102"/>
        <v>0.81870238913318416</v>
      </c>
      <c r="BS369" s="108">
        <v>0.81273875083914704</v>
      </c>
      <c r="BT369" s="102">
        <v>0.18726124916085299</v>
      </c>
      <c r="BU369" s="91"/>
      <c r="BV369" s="86">
        <v>349</v>
      </c>
      <c r="BW369" s="124">
        <v>0.95299999999999996</v>
      </c>
      <c r="BX369" s="124">
        <v>4.7E-2</v>
      </c>
      <c r="BY369" s="124">
        <v>0.94899999999999995</v>
      </c>
      <c r="BZ369" s="124">
        <v>5.0999999999999997E-2</v>
      </c>
      <c r="CA369" s="124">
        <v>0.95099999999999996</v>
      </c>
      <c r="CB369" s="124">
        <v>4.9000000000000002E-2</v>
      </c>
      <c r="CC369" s="123">
        <v>0.93799999999999994</v>
      </c>
      <c r="CD369" s="123">
        <v>6.2E-2</v>
      </c>
      <c r="CE369" s="123">
        <v>0.92800000000000005</v>
      </c>
      <c r="CF369" s="123">
        <v>7.1999999999999995E-2</v>
      </c>
      <c r="CG369" s="123">
        <v>0.93200000000000005</v>
      </c>
      <c r="CH369" s="123">
        <v>6.7000000000000004E-2</v>
      </c>
      <c r="CI369" s="1"/>
      <c r="CJ369" s="1"/>
      <c r="CK369" s="1"/>
      <c r="CL369" s="1"/>
      <c r="CM369" s="1"/>
      <c r="CN369" s="1"/>
      <c r="CP369" s="39"/>
      <c r="CR369" s="39"/>
      <c r="CS369" s="92"/>
      <c r="CT369" s="92"/>
    </row>
    <row r="370" spans="38:98" x14ac:dyDescent="0.25">
      <c r="AL370" s="104">
        <v>350</v>
      </c>
      <c r="AM370" s="102">
        <v>0.209760876845211</v>
      </c>
      <c r="AN370" s="102">
        <f t="shared" si="91"/>
        <v>0.79023912315478895</v>
      </c>
      <c r="AO370" s="102">
        <v>0.27057915460147097</v>
      </c>
      <c r="AP370" s="102">
        <f t="shared" si="92"/>
        <v>0.72942084539852903</v>
      </c>
      <c r="AQ370" s="102">
        <v>0.122716703546279</v>
      </c>
      <c r="AR370" s="102">
        <f t="shared" si="93"/>
        <v>0.87728329645372094</v>
      </c>
      <c r="AS370" s="102">
        <f t="shared" si="98"/>
        <v>0.18370876101164207</v>
      </c>
      <c r="AT370" s="107">
        <f t="shared" si="98"/>
        <v>0.81629123898835787</v>
      </c>
      <c r="AU370" s="103">
        <v>0.21751178483900099</v>
      </c>
      <c r="AV370" s="103">
        <f t="shared" si="99"/>
        <v>0.78248821516099898</v>
      </c>
      <c r="AW370" s="103">
        <v>0.273408900199896</v>
      </c>
      <c r="AX370" s="103">
        <f t="shared" si="100"/>
        <v>0.72659109980010395</v>
      </c>
      <c r="AY370" s="103">
        <v>0.13418138299402699</v>
      </c>
      <c r="AZ370" s="103">
        <f t="shared" si="103"/>
        <v>0.86581861700597296</v>
      </c>
      <c r="BA370" s="103">
        <f t="shared" si="101"/>
        <v>0.1920361365233188</v>
      </c>
      <c r="BB370" s="103">
        <f t="shared" si="101"/>
        <v>0.80796386347668114</v>
      </c>
      <c r="BC370" s="102">
        <v>0.20431229614724999</v>
      </c>
      <c r="BD370" s="102">
        <f t="shared" si="104"/>
        <v>0.79568770385275001</v>
      </c>
      <c r="BE370" s="102">
        <v>0.267277955979983</v>
      </c>
      <c r="BF370" s="102">
        <f t="shared" si="104"/>
        <v>0.73272204402001706</v>
      </c>
      <c r="BG370" s="102">
        <v>0.134082681652679</v>
      </c>
      <c r="BH370" s="102">
        <f t="shared" si="94"/>
        <v>0.865917318347321</v>
      </c>
      <c r="BI370" s="102">
        <v>0.18648877524127594</v>
      </c>
      <c r="BJ370" s="102">
        <v>0.81351122475872417</v>
      </c>
      <c r="BK370" s="103">
        <v>0.19955090617195301</v>
      </c>
      <c r="BL370" s="103">
        <f t="shared" si="95"/>
        <v>0.80044909382804696</v>
      </c>
      <c r="BM370" s="103">
        <v>0.26282321201599401</v>
      </c>
      <c r="BN370" s="103">
        <f t="shared" si="96"/>
        <v>0.73717678798400599</v>
      </c>
      <c r="BO370" s="103">
        <v>0.12904401169725099</v>
      </c>
      <c r="BP370" s="103">
        <f t="shared" si="97"/>
        <v>0.87095598830274901</v>
      </c>
      <c r="BQ370" s="103">
        <v>0.1816703650577195</v>
      </c>
      <c r="BR370" s="103">
        <f t="shared" si="102"/>
        <v>0.8183296349422805</v>
      </c>
      <c r="BS370" s="108">
        <v>0.813237672862275</v>
      </c>
      <c r="BT370" s="102">
        <v>0.186762327137725</v>
      </c>
      <c r="BU370" s="91"/>
      <c r="BV370" s="86">
        <v>350</v>
      </c>
      <c r="BW370" s="124">
        <v>0.95299999999999996</v>
      </c>
      <c r="BX370" s="124">
        <v>4.7E-2</v>
      </c>
      <c r="BY370" s="124">
        <v>0.94899999999999995</v>
      </c>
      <c r="BZ370" s="124">
        <v>5.0999999999999997E-2</v>
      </c>
      <c r="CA370" s="124">
        <v>0.95099999999999996</v>
      </c>
      <c r="CB370" s="124">
        <v>4.9000000000000002E-2</v>
      </c>
      <c r="CC370" s="123">
        <v>0.93799999999999994</v>
      </c>
      <c r="CD370" s="123">
        <v>6.2E-2</v>
      </c>
      <c r="CE370" s="123">
        <v>0.92800000000000005</v>
      </c>
      <c r="CF370" s="123">
        <v>7.1999999999999995E-2</v>
      </c>
      <c r="CG370" s="123">
        <v>0.93300000000000005</v>
      </c>
      <c r="CH370" s="123">
        <v>6.7000000000000004E-2</v>
      </c>
      <c r="CI370" s="1"/>
      <c r="CJ370" s="1"/>
      <c r="CK370" s="1"/>
      <c r="CL370" s="1"/>
      <c r="CM370" s="1"/>
      <c r="CN370" s="1"/>
      <c r="CP370" s="39"/>
      <c r="CR370" s="39"/>
      <c r="CS370" s="92"/>
      <c r="CT370" s="92"/>
    </row>
    <row r="371" spans="38:98" x14ac:dyDescent="0.25">
      <c r="AL371" s="104">
        <v>351</v>
      </c>
      <c r="AM371" s="102">
        <v>0.210182175657248</v>
      </c>
      <c r="AN371" s="102">
        <f t="shared" si="91"/>
        <v>0.78981782434275205</v>
      </c>
      <c r="AO371" s="102">
        <v>0.27094364310180002</v>
      </c>
      <c r="AP371" s="102">
        <f t="shared" si="92"/>
        <v>0.72905635689820003</v>
      </c>
      <c r="AQ371" s="102">
        <v>0.12306711499889</v>
      </c>
      <c r="AR371" s="102">
        <f t="shared" si="93"/>
        <v>0.87693288500111</v>
      </c>
      <c r="AS371" s="102">
        <f t="shared" si="98"/>
        <v>0.1840843852666503</v>
      </c>
      <c r="AT371" s="107">
        <f t="shared" si="98"/>
        <v>0.81591561473334973</v>
      </c>
      <c r="AU371" s="103">
        <v>0.21791882050950001</v>
      </c>
      <c r="AV371" s="103">
        <f t="shared" si="99"/>
        <v>0.78208117949050004</v>
      </c>
      <c r="AW371" s="103">
        <v>0.27381800946309298</v>
      </c>
      <c r="AX371" s="103">
        <f t="shared" si="100"/>
        <v>0.72618199053690702</v>
      </c>
      <c r="AY371" s="103">
        <v>0.13457049201962401</v>
      </c>
      <c r="AZ371" s="103">
        <f t="shared" si="103"/>
        <v>0.86542950798037599</v>
      </c>
      <c r="BA371" s="103">
        <f t="shared" si="101"/>
        <v>0.19243540286348343</v>
      </c>
      <c r="BB371" s="103">
        <f t="shared" si="101"/>
        <v>0.80756459713651663</v>
      </c>
      <c r="BC371" s="102">
        <v>0.20469370681378701</v>
      </c>
      <c r="BD371" s="102">
        <f t="shared" si="104"/>
        <v>0.79530629318621293</v>
      </c>
      <c r="BE371" s="102">
        <v>0.267666592257851</v>
      </c>
      <c r="BF371" s="102">
        <f t="shared" si="104"/>
        <v>0.73233340774214906</v>
      </c>
      <c r="BG371" s="102">
        <v>0.13447876696226399</v>
      </c>
      <c r="BH371" s="102">
        <f t="shared" si="94"/>
        <v>0.86552123303773598</v>
      </c>
      <c r="BI371" s="102">
        <v>0.18687859813422114</v>
      </c>
      <c r="BJ371" s="102">
        <v>0.81312140186577886</v>
      </c>
      <c r="BK371" s="103">
        <v>0.19990824762684301</v>
      </c>
      <c r="BL371" s="103">
        <f t="shared" si="95"/>
        <v>0.80009175237315699</v>
      </c>
      <c r="BM371" s="103">
        <v>0.26320151157585597</v>
      </c>
      <c r="BN371" s="103">
        <f t="shared" si="96"/>
        <v>0.73679848842414408</v>
      </c>
      <c r="BO371" s="103">
        <v>0.12942371854306201</v>
      </c>
      <c r="BP371" s="103">
        <f t="shared" si="97"/>
        <v>0.87057628145693799</v>
      </c>
      <c r="BQ371" s="103">
        <v>0.18204281495657673</v>
      </c>
      <c r="BR371" s="103">
        <f t="shared" si="102"/>
        <v>0.8179571850434233</v>
      </c>
      <c r="BS371" s="108">
        <v>0.81373360474711298</v>
      </c>
      <c r="BT371" s="102">
        <v>0.18626639525288699</v>
      </c>
      <c r="BU371" s="91"/>
      <c r="BV371" s="86">
        <v>351</v>
      </c>
      <c r="BW371" s="124">
        <v>0.95299999999999996</v>
      </c>
      <c r="BX371" s="124">
        <v>4.7E-2</v>
      </c>
      <c r="BY371" s="124">
        <v>0.94899999999999995</v>
      </c>
      <c r="BZ371" s="124">
        <v>5.0999999999999997E-2</v>
      </c>
      <c r="CA371" s="124">
        <v>0.95099999999999996</v>
      </c>
      <c r="CB371" s="124">
        <v>4.9000000000000002E-2</v>
      </c>
      <c r="CC371" s="123">
        <v>0.93799999999999994</v>
      </c>
      <c r="CD371" s="123">
        <v>6.2E-2</v>
      </c>
      <c r="CE371" s="123">
        <v>0.92800000000000005</v>
      </c>
      <c r="CF371" s="123">
        <v>7.1999999999999995E-2</v>
      </c>
      <c r="CG371" s="123">
        <v>0.93300000000000005</v>
      </c>
      <c r="CH371" s="123">
        <v>6.7000000000000004E-2</v>
      </c>
      <c r="CI371" s="1"/>
      <c r="CJ371" s="1"/>
      <c r="CK371" s="1"/>
      <c r="CL371" s="1"/>
      <c r="CM371" s="1"/>
      <c r="CN371" s="1"/>
      <c r="CP371" s="39"/>
      <c r="CR371" s="39"/>
      <c r="CS371" s="92"/>
      <c r="CT371" s="92"/>
    </row>
    <row r="372" spans="38:98" x14ac:dyDescent="0.25">
      <c r="AL372" s="104">
        <v>352</v>
      </c>
      <c r="AM372" s="102">
        <v>0.21060323838926701</v>
      </c>
      <c r="AN372" s="102">
        <f t="shared" si="91"/>
        <v>0.78939676161073302</v>
      </c>
      <c r="AO372" s="102">
        <v>0.27130728047493802</v>
      </c>
      <c r="AP372" s="102">
        <f t="shared" si="92"/>
        <v>0.72869271952506198</v>
      </c>
      <c r="AQ372" s="102">
        <v>0.123417512084741</v>
      </c>
      <c r="AR372" s="102">
        <f t="shared" si="93"/>
        <v>0.87658248791525906</v>
      </c>
      <c r="AS372" s="102">
        <f t="shared" si="98"/>
        <v>0.18445973396888937</v>
      </c>
      <c r="AT372" s="107">
        <f t="shared" si="98"/>
        <v>0.81554026603111063</v>
      </c>
      <c r="AU372" s="103">
        <v>0.218325368479896</v>
      </c>
      <c r="AV372" s="103">
        <f t="shared" si="99"/>
        <v>0.78167463152010397</v>
      </c>
      <c r="AW372" s="103">
        <v>0.27422643532083901</v>
      </c>
      <c r="AX372" s="103">
        <f t="shared" si="100"/>
        <v>0.72577356467916099</v>
      </c>
      <c r="AY372" s="103">
        <v>0.13495957442067399</v>
      </c>
      <c r="AZ372" s="103">
        <f t="shared" si="103"/>
        <v>0.86504042557932603</v>
      </c>
      <c r="BA372" s="103">
        <f t="shared" si="101"/>
        <v>0.19283434858607079</v>
      </c>
      <c r="BB372" s="103">
        <f t="shared" si="101"/>
        <v>0.80716565141392915</v>
      </c>
      <c r="BC372" s="102">
        <v>0.20507486395652799</v>
      </c>
      <c r="BD372" s="102">
        <f t="shared" si="104"/>
        <v>0.79492513604347204</v>
      </c>
      <c r="BE372" s="102">
        <v>0.26805460869803999</v>
      </c>
      <c r="BF372" s="102">
        <f t="shared" si="104"/>
        <v>0.73194539130196001</v>
      </c>
      <c r="BG372" s="102">
        <v>0.13487484001594499</v>
      </c>
      <c r="BH372" s="102">
        <f t="shared" si="94"/>
        <v>0.86512515998405504</v>
      </c>
      <c r="BI372" s="102">
        <v>0.18726819423440758</v>
      </c>
      <c r="BJ372" s="102">
        <v>0.81273180576559245</v>
      </c>
      <c r="BK372" s="103">
        <v>0.20026515421077401</v>
      </c>
      <c r="BL372" s="103">
        <f t="shared" si="95"/>
        <v>0.79973484578922593</v>
      </c>
      <c r="BM372" s="103">
        <v>0.26357915585819602</v>
      </c>
      <c r="BN372" s="103">
        <f t="shared" si="96"/>
        <v>0.73642084414180398</v>
      </c>
      <c r="BO372" s="103">
        <v>0.12980339084109899</v>
      </c>
      <c r="BP372" s="103">
        <f t="shared" si="97"/>
        <v>0.87019660915890107</v>
      </c>
      <c r="BQ372" s="103">
        <v>0.18241496343963057</v>
      </c>
      <c r="BR372" s="103">
        <f t="shared" si="102"/>
        <v>0.8175850365603694</v>
      </c>
      <c r="BS372" s="108">
        <v>0.81422657668104703</v>
      </c>
      <c r="BT372" s="102">
        <v>0.185773423318953</v>
      </c>
      <c r="BU372" s="91"/>
      <c r="BV372" s="86">
        <v>352</v>
      </c>
      <c r="BW372" s="124">
        <v>0.95299999999999996</v>
      </c>
      <c r="BX372" s="124">
        <v>4.7E-2</v>
      </c>
      <c r="BY372" s="124">
        <v>0.94899999999999995</v>
      </c>
      <c r="BZ372" s="124">
        <v>5.0999999999999997E-2</v>
      </c>
      <c r="CA372" s="124">
        <v>0.95099999999999996</v>
      </c>
      <c r="CB372" s="124">
        <v>4.9000000000000002E-2</v>
      </c>
      <c r="CC372" s="123">
        <v>0.93799999999999994</v>
      </c>
      <c r="CD372" s="123">
        <v>6.2E-2</v>
      </c>
      <c r="CE372" s="123">
        <v>0.92900000000000005</v>
      </c>
      <c r="CF372" s="123">
        <v>7.0999999999999994E-2</v>
      </c>
      <c r="CG372" s="123">
        <v>0.93300000000000005</v>
      </c>
      <c r="CH372" s="123">
        <v>6.7000000000000004E-2</v>
      </c>
      <c r="CI372" s="1"/>
      <c r="CJ372" s="1"/>
      <c r="CK372" s="1"/>
      <c r="CL372" s="1"/>
      <c r="CM372" s="1"/>
      <c r="CN372" s="1"/>
      <c r="CP372" s="39"/>
      <c r="CR372" s="39"/>
      <c r="CS372" s="92"/>
      <c r="CT372" s="92"/>
    </row>
    <row r="373" spans="38:98" x14ac:dyDescent="0.25">
      <c r="AL373" s="104">
        <v>353</v>
      </c>
      <c r="AM373" s="102">
        <v>0.21102403766272501</v>
      </c>
      <c r="AN373" s="102">
        <f t="shared" si="91"/>
        <v>0.78897596233727496</v>
      </c>
      <c r="AO373" s="102">
        <v>0.27167007891737299</v>
      </c>
      <c r="AP373" s="102">
        <f t="shared" si="92"/>
        <v>0.72832992108262706</v>
      </c>
      <c r="AQ373" s="102">
        <v>0.123767893799908</v>
      </c>
      <c r="AR373" s="102">
        <f t="shared" si="93"/>
        <v>0.87623210620009195</v>
      </c>
      <c r="AS373" s="102">
        <f t="shared" si="98"/>
        <v>0.18483480097439822</v>
      </c>
      <c r="AT373" s="107">
        <f t="shared" si="98"/>
        <v>0.81516519902560169</v>
      </c>
      <c r="AU373" s="103">
        <v>0.21873143047795801</v>
      </c>
      <c r="AV373" s="103">
        <f t="shared" si="99"/>
        <v>0.78126856952204204</v>
      </c>
      <c r="AW373" s="103">
        <v>0.27463418148784602</v>
      </c>
      <c r="AX373" s="103">
        <f t="shared" si="100"/>
        <v>0.72536581851215398</v>
      </c>
      <c r="AY373" s="103">
        <v>0.13534862999463901</v>
      </c>
      <c r="AZ373" s="103">
        <f t="shared" si="103"/>
        <v>0.86465137000536096</v>
      </c>
      <c r="BA373" s="103">
        <f t="shared" si="101"/>
        <v>0.19323297498790551</v>
      </c>
      <c r="BB373" s="103">
        <f t="shared" si="101"/>
        <v>0.80676702501209452</v>
      </c>
      <c r="BC373" s="102">
        <v>0.20545576388859399</v>
      </c>
      <c r="BD373" s="102">
        <f t="shared" si="104"/>
        <v>0.79454423611140601</v>
      </c>
      <c r="BE373" s="102">
        <v>0.26844200782765798</v>
      </c>
      <c r="BF373" s="102">
        <f t="shared" si="104"/>
        <v>0.73155799217234208</v>
      </c>
      <c r="BG373" s="102">
        <v>0.13527089961994401</v>
      </c>
      <c r="BH373" s="102">
        <f t="shared" si="94"/>
        <v>0.86472910038005601</v>
      </c>
      <c r="BI373" s="102">
        <v>0.18765756243099974</v>
      </c>
      <c r="BJ373" s="102">
        <v>0.81234243756900026</v>
      </c>
      <c r="BK373" s="103">
        <v>0.20062163177772899</v>
      </c>
      <c r="BL373" s="103">
        <f t="shared" si="95"/>
        <v>0.79937836822227104</v>
      </c>
      <c r="BM373" s="103">
        <v>0.26395614815510199</v>
      </c>
      <c r="BN373" s="103">
        <f t="shared" si="96"/>
        <v>0.73604385184489796</v>
      </c>
      <c r="BO373" s="103">
        <v>0.130183029252945</v>
      </c>
      <c r="BP373" s="103">
        <f t="shared" si="97"/>
        <v>0.869816970747055</v>
      </c>
      <c r="BQ373" s="103">
        <v>0.18278681338312414</v>
      </c>
      <c r="BR373" s="103">
        <f t="shared" si="102"/>
        <v>0.81721318661687592</v>
      </c>
      <c r="BS373" s="108">
        <v>0.81471661885146096</v>
      </c>
      <c r="BT373" s="102">
        <v>0.18528338114853901</v>
      </c>
      <c r="BU373" s="91"/>
      <c r="BV373" s="86">
        <v>353</v>
      </c>
      <c r="BW373" s="124">
        <v>0.95299999999999996</v>
      </c>
      <c r="BX373" s="124">
        <v>4.7E-2</v>
      </c>
      <c r="BY373" s="124">
        <v>0.94899999999999995</v>
      </c>
      <c r="BZ373" s="124">
        <v>5.0999999999999997E-2</v>
      </c>
      <c r="CA373" s="124">
        <v>0.95099999999999996</v>
      </c>
      <c r="CB373" s="124">
        <v>4.9000000000000002E-2</v>
      </c>
      <c r="CC373" s="123">
        <v>0.93799999999999994</v>
      </c>
      <c r="CD373" s="123">
        <v>6.2E-2</v>
      </c>
      <c r="CE373" s="123">
        <v>0.92900000000000005</v>
      </c>
      <c r="CF373" s="123">
        <v>7.0999999999999994E-2</v>
      </c>
      <c r="CG373" s="123">
        <v>0.93300000000000005</v>
      </c>
      <c r="CH373" s="123">
        <v>6.7000000000000004E-2</v>
      </c>
      <c r="CI373" s="1"/>
      <c r="CJ373" s="1"/>
      <c r="CK373" s="1"/>
      <c r="CL373" s="1"/>
      <c r="CM373" s="1"/>
      <c r="CN373" s="1"/>
      <c r="CP373" s="39"/>
      <c r="CR373" s="39"/>
      <c r="CS373" s="92"/>
      <c r="CT373" s="92"/>
    </row>
    <row r="374" spans="38:98" x14ac:dyDescent="0.25">
      <c r="AL374" s="104">
        <v>354</v>
      </c>
      <c r="AM374" s="102">
        <v>0.211444546099081</v>
      </c>
      <c r="AN374" s="102">
        <f t="shared" si="91"/>
        <v>0.78855545390091897</v>
      </c>
      <c r="AO374" s="102">
        <v>0.27203205062559599</v>
      </c>
      <c r="AP374" s="102">
        <f t="shared" si="92"/>
        <v>0.72796794937440401</v>
      </c>
      <c r="AQ374" s="102">
        <v>0.12411825914046801</v>
      </c>
      <c r="AR374" s="102">
        <f t="shared" si="93"/>
        <v>0.87588174085953197</v>
      </c>
      <c r="AS374" s="102">
        <f t="shared" si="98"/>
        <v>0.18520958013921748</v>
      </c>
      <c r="AT374" s="107">
        <f t="shared" si="98"/>
        <v>0.81479041986078249</v>
      </c>
      <c r="AU374" s="103">
        <v>0.21913700823145399</v>
      </c>
      <c r="AV374" s="103">
        <f t="shared" si="99"/>
        <v>0.78086299176854601</v>
      </c>
      <c r="AW374" s="103">
        <v>0.27504125167882298</v>
      </c>
      <c r="AX374" s="103">
        <f t="shared" si="100"/>
        <v>0.72495874832117702</v>
      </c>
      <c r="AY374" s="103">
        <v>0.13573765853898101</v>
      </c>
      <c r="AZ374" s="103">
        <f t="shared" si="103"/>
        <v>0.86426234146101899</v>
      </c>
      <c r="BA374" s="103">
        <f t="shared" si="101"/>
        <v>0.19363128336581126</v>
      </c>
      <c r="BB374" s="103">
        <f t="shared" si="101"/>
        <v>0.80636871663418874</v>
      </c>
      <c r="BC374" s="102">
        <v>0.20583640292310601</v>
      </c>
      <c r="BD374" s="102">
        <f t="shared" si="104"/>
        <v>0.79416359707689399</v>
      </c>
      <c r="BE374" s="102">
        <v>0.268828792173811</v>
      </c>
      <c r="BF374" s="102">
        <f t="shared" si="104"/>
        <v>0.73117120782618894</v>
      </c>
      <c r="BG374" s="102">
        <v>0.13566694458048201</v>
      </c>
      <c r="BH374" s="102">
        <f t="shared" si="94"/>
        <v>0.86433305541951799</v>
      </c>
      <c r="BI374" s="102">
        <v>0.18804670161316112</v>
      </c>
      <c r="BJ374" s="102">
        <v>0.81195329838683894</v>
      </c>
      <c r="BK374" s="103">
        <v>0.20097768618168499</v>
      </c>
      <c r="BL374" s="103">
        <f t="shared" si="95"/>
        <v>0.79902231381831501</v>
      </c>
      <c r="BM374" s="103">
        <v>0.26433249175866402</v>
      </c>
      <c r="BN374" s="103">
        <f t="shared" si="96"/>
        <v>0.73566750824133598</v>
      </c>
      <c r="BO374" s="103">
        <v>0.13056263444018301</v>
      </c>
      <c r="BP374" s="103">
        <f t="shared" si="97"/>
        <v>0.86943736555981699</v>
      </c>
      <c r="BQ374" s="103">
        <v>0.18315836766329927</v>
      </c>
      <c r="BR374" s="103">
        <f t="shared" si="102"/>
        <v>0.81684163233670071</v>
      </c>
      <c r="BS374" s="108">
        <v>0.81520376144574302</v>
      </c>
      <c r="BT374" s="102">
        <v>0.184796238554257</v>
      </c>
      <c r="BU374" s="91"/>
      <c r="BV374" s="86">
        <v>354</v>
      </c>
      <c r="BW374" s="124">
        <v>0.95299999999999996</v>
      </c>
      <c r="BX374" s="124">
        <v>4.7E-2</v>
      </c>
      <c r="BY374" s="124">
        <v>0.94899999999999995</v>
      </c>
      <c r="BZ374" s="124">
        <v>5.0999999999999997E-2</v>
      </c>
      <c r="CA374" s="124">
        <v>0.95099999999999996</v>
      </c>
      <c r="CB374" s="124">
        <v>4.9000000000000002E-2</v>
      </c>
      <c r="CC374" s="123">
        <v>0.93799999999999994</v>
      </c>
      <c r="CD374" s="123">
        <v>6.2E-2</v>
      </c>
      <c r="CE374" s="123">
        <v>0.92900000000000005</v>
      </c>
      <c r="CF374" s="123">
        <v>7.0999999999999994E-2</v>
      </c>
      <c r="CG374" s="123">
        <v>0.93300000000000005</v>
      </c>
      <c r="CH374" s="123">
        <v>6.6000000000000003E-2</v>
      </c>
      <c r="CI374" s="1"/>
      <c r="CJ374" s="1"/>
      <c r="CK374" s="1"/>
      <c r="CL374" s="1"/>
      <c r="CM374" s="1"/>
      <c r="CN374" s="1"/>
      <c r="CP374" s="39"/>
      <c r="CR374" s="39"/>
      <c r="CS374" s="92"/>
      <c r="CT374" s="92"/>
    </row>
    <row r="375" spans="38:98" x14ac:dyDescent="0.25">
      <c r="AL375" s="104">
        <v>355</v>
      </c>
      <c r="AM375" s="102">
        <v>0.211864736319793</v>
      </c>
      <c r="AN375" s="102">
        <f t="shared" si="91"/>
        <v>0.78813526368020703</v>
      </c>
      <c r="AO375" s="102">
        <v>0.27239320779609399</v>
      </c>
      <c r="AP375" s="102">
        <f t="shared" si="92"/>
        <v>0.72760679220390601</v>
      </c>
      <c r="AQ375" s="102">
        <v>0.12446860710249801</v>
      </c>
      <c r="AR375" s="102">
        <f t="shared" si="93"/>
        <v>0.87553139289750204</v>
      </c>
      <c r="AS375" s="102">
        <f t="shared" si="98"/>
        <v>0.18558406531938654</v>
      </c>
      <c r="AT375" s="107">
        <f t="shared" si="98"/>
        <v>0.81441593468061346</v>
      </c>
      <c r="AU375" s="103">
        <v>0.219542103468153</v>
      </c>
      <c r="AV375" s="103">
        <f t="shared" si="99"/>
        <v>0.78045789653184694</v>
      </c>
      <c r="AW375" s="103">
        <v>0.27544764960848001</v>
      </c>
      <c r="AX375" s="103">
        <f t="shared" si="100"/>
        <v>0.72455235039151999</v>
      </c>
      <c r="AY375" s="103">
        <v>0.13612665985116201</v>
      </c>
      <c r="AZ375" s="103">
        <f t="shared" si="103"/>
        <v>0.86387334014883799</v>
      </c>
      <c r="BA375" s="103">
        <f t="shared" si="101"/>
        <v>0.19402927501661238</v>
      </c>
      <c r="BB375" s="103">
        <f t="shared" si="101"/>
        <v>0.80597072498338762</v>
      </c>
      <c r="BC375" s="102">
        <v>0.206216777373185</v>
      </c>
      <c r="BD375" s="102">
        <f t="shared" si="104"/>
        <v>0.793783222626815</v>
      </c>
      <c r="BE375" s="102">
        <v>0.26921496426360397</v>
      </c>
      <c r="BF375" s="102">
        <f t="shared" si="104"/>
        <v>0.73078503573639608</v>
      </c>
      <c r="BG375" s="102">
        <v>0.13606297370378001</v>
      </c>
      <c r="BH375" s="102">
        <f t="shared" si="94"/>
        <v>0.86393702629622005</v>
      </c>
      <c r="BI375" s="102">
        <v>0.18843561067005507</v>
      </c>
      <c r="BJ375" s="102">
        <v>0.8115643893299449</v>
      </c>
      <c r="BK375" s="103">
        <v>0.20133332327662401</v>
      </c>
      <c r="BL375" s="103">
        <f t="shared" si="95"/>
        <v>0.79866667672337599</v>
      </c>
      <c r="BM375" s="103">
        <v>0.26470818996097101</v>
      </c>
      <c r="BN375" s="103">
        <f t="shared" si="96"/>
        <v>0.73529181003902899</v>
      </c>
      <c r="BO375" s="103">
        <v>0.13094220706439699</v>
      </c>
      <c r="BP375" s="103">
        <f t="shared" si="97"/>
        <v>0.86905779293560304</v>
      </c>
      <c r="BQ375" s="103">
        <v>0.18352962915639939</v>
      </c>
      <c r="BR375" s="103">
        <f t="shared" si="102"/>
        <v>0.81647037084360063</v>
      </c>
      <c r="BS375" s="108">
        <v>0.81568803465127504</v>
      </c>
      <c r="BT375" s="102">
        <v>0.18431196534872499</v>
      </c>
      <c r="BU375" s="91"/>
      <c r="BV375" s="86">
        <v>355</v>
      </c>
      <c r="BW375" s="124">
        <v>0.95399999999999996</v>
      </c>
      <c r="BX375" s="124">
        <v>4.5999999999999999E-2</v>
      </c>
      <c r="BY375" s="124">
        <v>0.95</v>
      </c>
      <c r="BZ375" s="124">
        <v>0.05</v>
      </c>
      <c r="CA375" s="124">
        <v>0.95099999999999996</v>
      </c>
      <c r="CB375" s="124">
        <v>4.8000000000000001E-2</v>
      </c>
      <c r="CC375" s="123">
        <v>0.93899999999999995</v>
      </c>
      <c r="CD375" s="123">
        <v>6.0999999999999999E-2</v>
      </c>
      <c r="CE375" s="123">
        <v>0.92900000000000005</v>
      </c>
      <c r="CF375" s="123">
        <v>7.0999999999999994E-2</v>
      </c>
      <c r="CG375" s="123">
        <v>0.93400000000000005</v>
      </c>
      <c r="CH375" s="123">
        <v>6.6000000000000003E-2</v>
      </c>
      <c r="CI375" s="1"/>
      <c r="CJ375" s="1"/>
      <c r="CK375" s="1"/>
      <c r="CL375" s="1"/>
      <c r="CM375" s="1"/>
      <c r="CN375" s="1"/>
      <c r="CP375" s="39"/>
      <c r="CR375" s="39"/>
      <c r="CS375" s="92"/>
      <c r="CT375" s="92"/>
    </row>
    <row r="376" spans="38:98" x14ac:dyDescent="0.25">
      <c r="AL376" s="104">
        <v>356</v>
      </c>
      <c r="AM376" s="102">
        <v>0.212284580946318</v>
      </c>
      <c r="AN376" s="102">
        <f t="shared" si="91"/>
        <v>0.78771541905368203</v>
      </c>
      <c r="AO376" s="102">
        <v>0.27275356262535899</v>
      </c>
      <c r="AP376" s="102">
        <f t="shared" si="92"/>
        <v>0.72724643737464101</v>
      </c>
      <c r="AQ376" s="102">
        <v>0.124818936682075</v>
      </c>
      <c r="AR376" s="102">
        <f t="shared" si="93"/>
        <v>0.875181063317925</v>
      </c>
      <c r="AS376" s="102">
        <f t="shared" si="98"/>
        <v>0.18595825037094565</v>
      </c>
      <c r="AT376" s="107">
        <f t="shared" si="98"/>
        <v>0.8140417496290544</v>
      </c>
      <c r="AU376" s="103">
        <v>0.21994671791582299</v>
      </c>
      <c r="AV376" s="103">
        <f t="shared" si="99"/>
        <v>0.78005328208417701</v>
      </c>
      <c r="AW376" s="103">
        <v>0.27585337899152701</v>
      </c>
      <c r="AX376" s="103">
        <f t="shared" si="100"/>
        <v>0.72414662100847305</v>
      </c>
      <c r="AY376" s="103">
        <v>0.136515633728643</v>
      </c>
      <c r="AZ376" s="103">
        <f t="shared" si="103"/>
        <v>0.86348436627135694</v>
      </c>
      <c r="BA376" s="103">
        <f t="shared" si="101"/>
        <v>0.19442695123713211</v>
      </c>
      <c r="BB376" s="103">
        <f t="shared" si="101"/>
        <v>0.80557304876286784</v>
      </c>
      <c r="BC376" s="102">
        <v>0.20659688355195199</v>
      </c>
      <c r="BD376" s="102">
        <f t="shared" si="104"/>
        <v>0.79340311644804795</v>
      </c>
      <c r="BE376" s="102">
        <v>0.26960052662414502</v>
      </c>
      <c r="BF376" s="102">
        <f t="shared" si="104"/>
        <v>0.73039947337585498</v>
      </c>
      <c r="BG376" s="102">
        <v>0.136458985796059</v>
      </c>
      <c r="BH376" s="102">
        <f t="shared" si="94"/>
        <v>0.86354101420394103</v>
      </c>
      <c r="BI376" s="102">
        <v>0.18882428849084559</v>
      </c>
      <c r="BJ376" s="102">
        <v>0.81117571150915446</v>
      </c>
      <c r="BK376" s="103">
        <v>0.20168854891652399</v>
      </c>
      <c r="BL376" s="103">
        <f t="shared" si="95"/>
        <v>0.79831145108347601</v>
      </c>
      <c r="BM376" s="103">
        <v>0.26508324605411399</v>
      </c>
      <c r="BN376" s="103">
        <f t="shared" si="96"/>
        <v>0.73491675394588607</v>
      </c>
      <c r="BO376" s="103">
        <v>0.13132174778717101</v>
      </c>
      <c r="BP376" s="103">
        <f t="shared" si="97"/>
        <v>0.86867825221282902</v>
      </c>
      <c r="BQ376" s="103">
        <v>0.18390060073866732</v>
      </c>
      <c r="BR376" s="103">
        <f t="shared" si="102"/>
        <v>0.81609939926133279</v>
      </c>
      <c r="BS376" s="108">
        <v>0.81616946865544504</v>
      </c>
      <c r="BT376" s="102">
        <v>0.18383053134455499</v>
      </c>
      <c r="BU376" s="91"/>
      <c r="BV376" s="86">
        <v>356</v>
      </c>
      <c r="BW376" s="124">
        <v>0.95399999999999996</v>
      </c>
      <c r="BX376" s="124">
        <v>4.5999999999999999E-2</v>
      </c>
      <c r="BY376" s="124">
        <v>0.95</v>
      </c>
      <c r="BZ376" s="124">
        <v>0.05</v>
      </c>
      <c r="CA376" s="124">
        <v>0.95199999999999996</v>
      </c>
      <c r="CB376" s="124">
        <v>4.8000000000000001E-2</v>
      </c>
      <c r="CC376" s="123">
        <v>0.93899999999999995</v>
      </c>
      <c r="CD376" s="123">
        <v>6.0999999999999999E-2</v>
      </c>
      <c r="CE376" s="123">
        <v>0.92900000000000005</v>
      </c>
      <c r="CF376" s="123">
        <v>7.0999999999999994E-2</v>
      </c>
      <c r="CG376" s="123">
        <v>0.93400000000000005</v>
      </c>
      <c r="CH376" s="123">
        <v>6.6000000000000003E-2</v>
      </c>
      <c r="CI376" s="1"/>
      <c r="CJ376" s="1"/>
      <c r="CK376" s="1"/>
      <c r="CL376" s="1"/>
      <c r="CM376" s="1"/>
      <c r="CN376" s="1"/>
      <c r="CP376" s="39"/>
      <c r="CR376" s="39"/>
      <c r="CS376" s="92"/>
      <c r="CT376" s="92"/>
    </row>
    <row r="377" spans="38:98" x14ac:dyDescent="0.25">
      <c r="AL377" s="104">
        <v>357</v>
      </c>
      <c r="AM377" s="102">
        <v>0.21270405260011399</v>
      </c>
      <c r="AN377" s="102">
        <f t="shared" si="91"/>
        <v>0.78729594739988595</v>
      </c>
      <c r="AO377" s="102">
        <v>0.27311312730987802</v>
      </c>
      <c r="AP377" s="102">
        <f t="shared" si="92"/>
        <v>0.72688687269012198</v>
      </c>
      <c r="AQ377" s="102">
        <v>0.125169246875276</v>
      </c>
      <c r="AR377" s="102">
        <f t="shared" si="93"/>
        <v>0.87483075312472403</v>
      </c>
      <c r="AS377" s="102">
        <f t="shared" si="98"/>
        <v>0.18633212914993424</v>
      </c>
      <c r="AT377" s="107">
        <f t="shared" si="98"/>
        <v>0.81366787085006576</v>
      </c>
      <c r="AU377" s="103">
        <v>0.220350853302232</v>
      </c>
      <c r="AV377" s="103">
        <f t="shared" si="99"/>
        <v>0.77964914669776797</v>
      </c>
      <c r="AW377" s="103">
        <v>0.27625844354267498</v>
      </c>
      <c r="AX377" s="103">
        <f t="shared" si="100"/>
        <v>0.72374155645732507</v>
      </c>
      <c r="AY377" s="103">
        <v>0.136904579968887</v>
      </c>
      <c r="AZ377" s="103">
        <f t="shared" si="103"/>
        <v>0.86309542003111295</v>
      </c>
      <c r="BA377" s="103">
        <f t="shared" si="101"/>
        <v>0.19482431332419517</v>
      </c>
      <c r="BB377" s="103">
        <f t="shared" si="101"/>
        <v>0.80517568667580486</v>
      </c>
      <c r="BC377" s="102">
        <v>0.20697671777252899</v>
      </c>
      <c r="BD377" s="102">
        <f t="shared" si="104"/>
        <v>0.79302328222747098</v>
      </c>
      <c r="BE377" s="102">
        <v>0.26998548178253901</v>
      </c>
      <c r="BF377" s="102">
        <f t="shared" si="104"/>
        <v>0.73001451821746099</v>
      </c>
      <c r="BG377" s="102">
        <v>0.13685497966354099</v>
      </c>
      <c r="BH377" s="102">
        <f t="shared" si="94"/>
        <v>0.86314502033645901</v>
      </c>
      <c r="BI377" s="102">
        <v>0.18921273396469679</v>
      </c>
      <c r="BJ377" s="102">
        <v>0.81078726603530327</v>
      </c>
      <c r="BK377" s="103">
        <v>0.20204336895536701</v>
      </c>
      <c r="BL377" s="103">
        <f t="shared" si="95"/>
        <v>0.79795663104463299</v>
      </c>
      <c r="BM377" s="103">
        <v>0.265457663330183</v>
      </c>
      <c r="BN377" s="103">
        <f t="shared" si="96"/>
        <v>0.73454233666981694</v>
      </c>
      <c r="BO377" s="103">
        <v>0.131701257270088</v>
      </c>
      <c r="BP377" s="103">
        <f t="shared" si="97"/>
        <v>0.86829874272991203</v>
      </c>
      <c r="BQ377" s="103">
        <v>0.18427128528634634</v>
      </c>
      <c r="BR377" s="103">
        <f t="shared" si="102"/>
        <v>0.81572871471365371</v>
      </c>
      <c r="BS377" s="108">
        <v>0.81664809364563795</v>
      </c>
      <c r="BT377" s="102">
        <v>0.18335190635436199</v>
      </c>
      <c r="BU377" s="91"/>
      <c r="BV377" s="86">
        <v>357</v>
      </c>
      <c r="BW377" s="124">
        <v>0.95399999999999996</v>
      </c>
      <c r="BX377" s="124">
        <v>4.5999999999999999E-2</v>
      </c>
      <c r="BY377" s="124">
        <v>0.95</v>
      </c>
      <c r="BZ377" s="124">
        <v>0.05</v>
      </c>
      <c r="CA377" s="124">
        <v>0.95199999999999996</v>
      </c>
      <c r="CB377" s="124">
        <v>4.8000000000000001E-2</v>
      </c>
      <c r="CC377" s="123">
        <v>0.93899999999999995</v>
      </c>
      <c r="CD377" s="123">
        <v>6.0999999999999999E-2</v>
      </c>
      <c r="CE377" s="123">
        <v>0.92900000000000005</v>
      </c>
      <c r="CF377" s="123">
        <v>7.0999999999999994E-2</v>
      </c>
      <c r="CG377" s="123">
        <v>0.93400000000000005</v>
      </c>
      <c r="CH377" s="123">
        <v>6.6000000000000003E-2</v>
      </c>
      <c r="CI377" s="1"/>
      <c r="CJ377" s="1"/>
      <c r="CK377" s="1"/>
      <c r="CL377" s="1"/>
      <c r="CM377" s="1"/>
      <c r="CN377" s="1"/>
      <c r="CP377" s="39"/>
      <c r="CR377" s="39"/>
      <c r="CS377" s="92"/>
      <c r="CT377" s="92"/>
    </row>
    <row r="378" spans="38:98" x14ac:dyDescent="0.25">
      <c r="AL378" s="104">
        <v>358</v>
      </c>
      <c r="AM378" s="102">
        <v>0.21312312390263999</v>
      </c>
      <c r="AN378" s="102">
        <f t="shared" si="91"/>
        <v>0.78687687609736001</v>
      </c>
      <c r="AO378" s="102">
        <v>0.27347191404614202</v>
      </c>
      <c r="AP378" s="102">
        <f t="shared" si="92"/>
        <v>0.72652808595385798</v>
      </c>
      <c r="AQ378" s="102">
        <v>0.125519536678177</v>
      </c>
      <c r="AR378" s="102">
        <f t="shared" si="93"/>
        <v>0.87448046332182305</v>
      </c>
      <c r="AS378" s="102">
        <f t="shared" si="98"/>
        <v>0.18670569551239252</v>
      </c>
      <c r="AT378" s="107">
        <f t="shared" si="98"/>
        <v>0.81329430448760753</v>
      </c>
      <c r="AU378" s="103">
        <v>0.22075451135515001</v>
      </c>
      <c r="AV378" s="103">
        <f t="shared" si="99"/>
        <v>0.77924548864484999</v>
      </c>
      <c r="AW378" s="103">
        <v>0.27666284697663202</v>
      </c>
      <c r="AX378" s="103">
        <f t="shared" si="100"/>
        <v>0.72333715302336798</v>
      </c>
      <c r="AY378" s="103">
        <v>0.13729349836935401</v>
      </c>
      <c r="AZ378" s="103">
        <f t="shared" si="103"/>
        <v>0.86270650163064599</v>
      </c>
      <c r="BA378" s="103">
        <f t="shared" si="101"/>
        <v>0.19522136257462475</v>
      </c>
      <c r="BB378" s="103">
        <f t="shared" si="101"/>
        <v>0.80477863742537525</v>
      </c>
      <c r="BC378" s="102">
        <v>0.20735627634803699</v>
      </c>
      <c r="BD378" s="102">
        <f t="shared" si="104"/>
        <v>0.79264372365196301</v>
      </c>
      <c r="BE378" s="102">
        <v>0.27036983226589201</v>
      </c>
      <c r="BF378" s="102">
        <f t="shared" si="104"/>
        <v>0.72963016773410794</v>
      </c>
      <c r="BG378" s="102">
        <v>0.13725095411244601</v>
      </c>
      <c r="BH378" s="102">
        <f t="shared" si="94"/>
        <v>0.86274904588755397</v>
      </c>
      <c r="BI378" s="102">
        <v>0.18960094598077182</v>
      </c>
      <c r="BJ378" s="102">
        <v>0.81039905401922818</v>
      </c>
      <c r="BK378" s="103">
        <v>0.202397789247132</v>
      </c>
      <c r="BL378" s="103">
        <f t="shared" si="95"/>
        <v>0.79760221075286797</v>
      </c>
      <c r="BM378" s="103">
        <v>0.26583144508126499</v>
      </c>
      <c r="BN378" s="103">
        <f t="shared" si="96"/>
        <v>0.73416855491873501</v>
      </c>
      <c r="BO378" s="103">
        <v>0.13208073617473201</v>
      </c>
      <c r="BP378" s="103">
        <f t="shared" si="97"/>
        <v>0.86791926382526796</v>
      </c>
      <c r="BQ378" s="103">
        <v>0.18464168567567862</v>
      </c>
      <c r="BR378" s="103">
        <f t="shared" si="102"/>
        <v>0.81535831432432138</v>
      </c>
      <c r="BS378" s="108">
        <v>0.81712393980923803</v>
      </c>
      <c r="BT378" s="102">
        <v>0.182876060190762</v>
      </c>
      <c r="BU378" s="91"/>
      <c r="BV378" s="86">
        <v>358</v>
      </c>
      <c r="BW378" s="124">
        <v>0.95399999999999996</v>
      </c>
      <c r="BX378" s="124">
        <v>4.5999999999999999E-2</v>
      </c>
      <c r="BY378" s="124">
        <v>0.95</v>
      </c>
      <c r="BZ378" s="124">
        <v>0.05</v>
      </c>
      <c r="CA378" s="124">
        <v>0.95199999999999996</v>
      </c>
      <c r="CB378" s="124">
        <v>4.8000000000000001E-2</v>
      </c>
      <c r="CC378" s="123">
        <v>0.93899999999999995</v>
      </c>
      <c r="CD378" s="123">
        <v>6.0999999999999999E-2</v>
      </c>
      <c r="CE378" s="123">
        <v>0.93</v>
      </c>
      <c r="CF378" s="123">
        <v>7.0000000000000007E-2</v>
      </c>
      <c r="CG378" s="123">
        <v>0.93400000000000005</v>
      </c>
      <c r="CH378" s="123">
        <v>6.6000000000000003E-2</v>
      </c>
      <c r="CI378" s="1"/>
      <c r="CJ378" s="1"/>
      <c r="CK378" s="1"/>
      <c r="CL378" s="1"/>
      <c r="CM378" s="1"/>
      <c r="CN378" s="1"/>
      <c r="CP378" s="39"/>
      <c r="CR378" s="39"/>
      <c r="CS378" s="92"/>
      <c r="CT378" s="92"/>
    </row>
    <row r="379" spans="38:98" x14ac:dyDescent="0.25">
      <c r="AL379" s="104">
        <v>359</v>
      </c>
      <c r="AM379" s="102">
        <v>0.213541767475353</v>
      </c>
      <c r="AN379" s="102">
        <f t="shared" si="91"/>
        <v>0.78645823252464697</v>
      </c>
      <c r="AO379" s="102">
        <v>0.27382993503064001</v>
      </c>
      <c r="AP379" s="102">
        <f t="shared" si="92"/>
        <v>0.72617006496935999</v>
      </c>
      <c r="AQ379" s="102">
        <v>0.125869805086855</v>
      </c>
      <c r="AR379" s="102">
        <f t="shared" si="93"/>
        <v>0.87413019491314503</v>
      </c>
      <c r="AS379" s="102">
        <f t="shared" si="98"/>
        <v>0.18707894331435992</v>
      </c>
      <c r="AT379" s="107">
        <f t="shared" si="98"/>
        <v>0.81292105668564008</v>
      </c>
      <c r="AU379" s="103">
        <v>0.22115769380234401</v>
      </c>
      <c r="AV379" s="103">
        <f t="shared" si="99"/>
        <v>0.77884230619765593</v>
      </c>
      <c r="AW379" s="103">
        <v>0.27706659300810998</v>
      </c>
      <c r="AX379" s="103">
        <f t="shared" si="100"/>
        <v>0.72293340699189002</v>
      </c>
      <c r="AY379" s="103">
        <v>0.13768238872750699</v>
      </c>
      <c r="AZ379" s="103">
        <f t="shared" si="103"/>
        <v>0.86231761127249307</v>
      </c>
      <c r="BA379" s="103">
        <f t="shared" si="101"/>
        <v>0.19561810028524518</v>
      </c>
      <c r="BB379" s="103">
        <f t="shared" si="101"/>
        <v>0.80438189971475493</v>
      </c>
      <c r="BC379" s="102">
        <v>0.20773555559159801</v>
      </c>
      <c r="BD379" s="102">
        <f t="shared" si="104"/>
        <v>0.79226444440840194</v>
      </c>
      <c r="BE379" s="102">
        <v>0.27075358060131199</v>
      </c>
      <c r="BF379" s="102">
        <f t="shared" si="104"/>
        <v>0.72924641939868806</v>
      </c>
      <c r="BG379" s="102">
        <v>0.13764690794899601</v>
      </c>
      <c r="BH379" s="102">
        <f t="shared" si="94"/>
        <v>0.86235309205100397</v>
      </c>
      <c r="BI379" s="102">
        <v>0.18998892342823531</v>
      </c>
      <c r="BJ379" s="102">
        <v>0.81001107657176474</v>
      </c>
      <c r="BK379" s="103">
        <v>0.202751815645799</v>
      </c>
      <c r="BL379" s="103">
        <f t="shared" si="95"/>
        <v>0.79724818435420097</v>
      </c>
      <c r="BM379" s="103">
        <v>0.266204594599452</v>
      </c>
      <c r="BN379" s="103">
        <f t="shared" si="96"/>
        <v>0.733795405400548</v>
      </c>
      <c r="BO379" s="103">
        <v>0.13246018516268501</v>
      </c>
      <c r="BP379" s="103">
        <f t="shared" si="97"/>
        <v>0.86753981483731502</v>
      </c>
      <c r="BQ379" s="103">
        <v>0.18501180478290677</v>
      </c>
      <c r="BR379" s="103">
        <f t="shared" si="102"/>
        <v>0.8149881952170932</v>
      </c>
      <c r="BS379" s="108">
        <v>0.81759703733363198</v>
      </c>
      <c r="BT379" s="102">
        <v>0.18240296266636799</v>
      </c>
      <c r="BU379" s="91"/>
      <c r="BV379" s="86">
        <v>359</v>
      </c>
      <c r="BW379" s="124">
        <v>0.95399999999999996</v>
      </c>
      <c r="BX379" s="124">
        <v>4.5999999999999999E-2</v>
      </c>
      <c r="BY379" s="124">
        <v>0.95</v>
      </c>
      <c r="BZ379" s="124">
        <v>0.05</v>
      </c>
      <c r="CA379" s="124">
        <v>0.95199999999999996</v>
      </c>
      <c r="CB379" s="124">
        <v>4.8000000000000001E-2</v>
      </c>
      <c r="CC379" s="123">
        <v>0.93899999999999995</v>
      </c>
      <c r="CD379" s="123">
        <v>6.0999999999999999E-2</v>
      </c>
      <c r="CE379" s="123">
        <v>0.93</v>
      </c>
      <c r="CF379" s="123">
        <v>7.0000000000000007E-2</v>
      </c>
      <c r="CG379" s="123">
        <v>0.93400000000000005</v>
      </c>
      <c r="CH379" s="123">
        <v>6.5000000000000002E-2</v>
      </c>
      <c r="CI379" s="1"/>
      <c r="CJ379" s="1"/>
      <c r="CK379" s="1"/>
      <c r="CL379" s="1"/>
      <c r="CM379" s="1"/>
      <c r="CN379" s="1"/>
      <c r="CP379" s="39"/>
      <c r="CR379" s="39"/>
      <c r="CS379" s="92"/>
      <c r="CT379" s="92"/>
    </row>
    <row r="380" spans="38:98" x14ac:dyDescent="0.25">
      <c r="AL380" s="104">
        <v>360</v>
      </c>
      <c r="AM380" s="102">
        <v>0.21395995593971101</v>
      </c>
      <c r="AN380" s="102">
        <f t="shared" si="91"/>
        <v>0.78604004406028904</v>
      </c>
      <c r="AO380" s="102">
        <v>0.274187202459862</v>
      </c>
      <c r="AP380" s="102">
        <f t="shared" si="92"/>
        <v>0.72581279754013805</v>
      </c>
      <c r="AQ380" s="102">
        <v>0.12622005109738599</v>
      </c>
      <c r="AR380" s="102">
        <f t="shared" si="93"/>
        <v>0.87377994890261401</v>
      </c>
      <c r="AS380" s="102">
        <f t="shared" si="98"/>
        <v>0.18745186641187625</v>
      </c>
      <c r="AT380" s="107">
        <f t="shared" si="98"/>
        <v>0.81254813358812383</v>
      </c>
      <c r="AU380" s="103">
        <v>0.221560402371583</v>
      </c>
      <c r="AV380" s="103">
        <f t="shared" si="99"/>
        <v>0.77843959762841697</v>
      </c>
      <c r="AW380" s="103">
        <v>0.27746968535181898</v>
      </c>
      <c r="AX380" s="103">
        <f t="shared" si="100"/>
        <v>0.72253031464818096</v>
      </c>
      <c r="AY380" s="103">
        <v>0.13807125084080901</v>
      </c>
      <c r="AZ380" s="103">
        <f t="shared" si="103"/>
        <v>0.86192874915919093</v>
      </c>
      <c r="BA380" s="103">
        <f t="shared" si="101"/>
        <v>0.19601452775288125</v>
      </c>
      <c r="BB380" s="103">
        <f t="shared" si="101"/>
        <v>0.80398547224711869</v>
      </c>
      <c r="BC380" s="102">
        <v>0.20811455181633201</v>
      </c>
      <c r="BD380" s="102">
        <f t="shared" si="104"/>
        <v>0.79188544818366802</v>
      </c>
      <c r="BE380" s="102">
        <v>0.27113672931590299</v>
      </c>
      <c r="BF380" s="102">
        <f t="shared" si="104"/>
        <v>0.72886327068409695</v>
      </c>
      <c r="BG380" s="102">
        <v>0.138042839979411</v>
      </c>
      <c r="BH380" s="102">
        <f t="shared" si="94"/>
        <v>0.86195716002058897</v>
      </c>
      <c r="BI380" s="102">
        <v>0.19037666519624968</v>
      </c>
      <c r="BJ380" s="102">
        <v>0.80962333480375026</v>
      </c>
      <c r="BK380" s="103">
        <v>0.20310545400534699</v>
      </c>
      <c r="BL380" s="103">
        <f t="shared" si="95"/>
        <v>0.79689454599465304</v>
      </c>
      <c r="BM380" s="103">
        <v>0.26657711517683302</v>
      </c>
      <c r="BN380" s="103">
        <f t="shared" si="96"/>
        <v>0.73342288482316698</v>
      </c>
      <c r="BO380" s="103">
        <v>0.13283960489553101</v>
      </c>
      <c r="BP380" s="103">
        <f t="shared" si="97"/>
        <v>0.86716039510446896</v>
      </c>
      <c r="BQ380" s="103">
        <v>0.18538164548427344</v>
      </c>
      <c r="BR380" s="103">
        <f t="shared" si="102"/>
        <v>0.81461835451572662</v>
      </c>
      <c r="BS380" s="108">
        <v>0.81806741640620495</v>
      </c>
      <c r="BT380" s="102">
        <v>0.18193258359379499</v>
      </c>
      <c r="BU380" s="91"/>
      <c r="BV380" s="86">
        <v>360</v>
      </c>
      <c r="BW380" s="124">
        <v>0.95399999999999996</v>
      </c>
      <c r="BX380" s="124">
        <v>4.5999999999999999E-2</v>
      </c>
      <c r="BY380" s="124">
        <v>0.95</v>
      </c>
      <c r="BZ380" s="124">
        <v>0.05</v>
      </c>
      <c r="CA380" s="124">
        <v>0.95199999999999996</v>
      </c>
      <c r="CB380" s="124">
        <v>4.8000000000000001E-2</v>
      </c>
      <c r="CC380" s="123">
        <v>0.94</v>
      </c>
      <c r="CD380" s="123">
        <v>0.06</v>
      </c>
      <c r="CE380" s="123">
        <v>0.93</v>
      </c>
      <c r="CF380" s="123">
        <v>7.0000000000000007E-2</v>
      </c>
      <c r="CG380" s="123">
        <v>0.93500000000000005</v>
      </c>
      <c r="CH380" s="123">
        <v>6.5000000000000002E-2</v>
      </c>
      <c r="CI380" s="1"/>
      <c r="CJ380" s="1"/>
      <c r="CK380" s="1"/>
      <c r="CL380" s="1"/>
      <c r="CM380" s="1"/>
      <c r="CN380" s="1"/>
      <c r="CP380" s="39"/>
      <c r="CR380" s="39"/>
      <c r="CS380" s="92"/>
      <c r="CT380" s="92"/>
    </row>
    <row r="381" spans="38:98" x14ac:dyDescent="0.25">
      <c r="AL381" s="104">
        <v>361</v>
      </c>
      <c r="AM381" s="102">
        <v>0.214377661917172</v>
      </c>
      <c r="AN381" s="102">
        <f t="shared" si="91"/>
        <v>0.785622338082828</v>
      </c>
      <c r="AO381" s="102">
        <v>0.27454372853029602</v>
      </c>
      <c r="AP381" s="102">
        <f t="shared" si="92"/>
        <v>0.72545627146970393</v>
      </c>
      <c r="AQ381" s="102">
        <v>0.126570273705849</v>
      </c>
      <c r="AR381" s="102">
        <f t="shared" si="93"/>
        <v>0.87342972629415105</v>
      </c>
      <c r="AS381" s="102">
        <f t="shared" si="98"/>
        <v>0.18782445866098194</v>
      </c>
      <c r="AT381" s="107">
        <f t="shared" si="98"/>
        <v>0.81217554133901815</v>
      </c>
      <c r="AU381" s="103">
        <v>0.22196263879063499</v>
      </c>
      <c r="AV381" s="103">
        <f t="shared" si="99"/>
        <v>0.77803736120936495</v>
      </c>
      <c r="AW381" s="103">
        <v>0.277872127722467</v>
      </c>
      <c r="AX381" s="103">
        <f t="shared" si="100"/>
        <v>0.72212787227753306</v>
      </c>
      <c r="AY381" s="103">
        <v>0.13846008450671901</v>
      </c>
      <c r="AZ381" s="103">
        <f t="shared" si="103"/>
        <v>0.86153991549328102</v>
      </c>
      <c r="BA381" s="103">
        <f t="shared" si="101"/>
        <v>0.19641064627435501</v>
      </c>
      <c r="BB381" s="103">
        <f t="shared" si="101"/>
        <v>0.80358935372564499</v>
      </c>
      <c r="BC381" s="102">
        <v>0.20849326133536</v>
      </c>
      <c r="BD381" s="102">
        <f t="shared" si="104"/>
        <v>0.79150673866463994</v>
      </c>
      <c r="BE381" s="102">
        <v>0.27151928093677202</v>
      </c>
      <c r="BF381" s="102">
        <f t="shared" si="104"/>
        <v>0.72848071906322798</v>
      </c>
      <c r="BG381" s="102">
        <v>0.13843874900991299</v>
      </c>
      <c r="BH381" s="102">
        <f t="shared" si="94"/>
        <v>0.86156125099008696</v>
      </c>
      <c r="BI381" s="102">
        <v>0.19076417017397915</v>
      </c>
      <c r="BJ381" s="102">
        <v>0.80923582982602082</v>
      </c>
      <c r="BK381" s="103">
        <v>0.203458710179757</v>
      </c>
      <c r="BL381" s="103">
        <f t="shared" si="95"/>
        <v>0.79654128982024297</v>
      </c>
      <c r="BM381" s="103">
        <v>0.26694901010549699</v>
      </c>
      <c r="BN381" s="103">
        <f t="shared" si="96"/>
        <v>0.73305098989450301</v>
      </c>
      <c r="BO381" s="103">
        <v>0.13321899603485399</v>
      </c>
      <c r="BP381" s="103">
        <f t="shared" si="97"/>
        <v>0.86678100396514601</v>
      </c>
      <c r="BQ381" s="103">
        <v>0.18575121065602179</v>
      </c>
      <c r="BR381" s="103">
        <f t="shared" si="102"/>
        <v>0.81424878934397826</v>
      </c>
      <c r="BS381" s="108">
        <v>0.81853510721434097</v>
      </c>
      <c r="BT381" s="102">
        <v>0.181464892785659</v>
      </c>
      <c r="BU381" s="91"/>
      <c r="BV381" s="86">
        <v>361</v>
      </c>
      <c r="BW381" s="124">
        <v>0.95399999999999996</v>
      </c>
      <c r="BX381" s="124">
        <v>4.5999999999999999E-2</v>
      </c>
      <c r="BY381" s="124">
        <v>0.95</v>
      </c>
      <c r="BZ381" s="124">
        <v>0.05</v>
      </c>
      <c r="CA381" s="124">
        <v>0.95199999999999996</v>
      </c>
      <c r="CB381" s="124">
        <v>4.8000000000000001E-2</v>
      </c>
      <c r="CC381" s="123">
        <v>0.94</v>
      </c>
      <c r="CD381" s="123">
        <v>0.06</v>
      </c>
      <c r="CE381" s="123">
        <v>0.93</v>
      </c>
      <c r="CF381" s="123">
        <v>7.0000000000000007E-2</v>
      </c>
      <c r="CG381" s="123">
        <v>0.93500000000000005</v>
      </c>
      <c r="CH381" s="123">
        <v>6.5000000000000002E-2</v>
      </c>
      <c r="CI381" s="1"/>
      <c r="CJ381" s="1"/>
      <c r="CK381" s="1"/>
      <c r="CL381" s="1"/>
      <c r="CM381" s="1"/>
      <c r="CN381" s="1"/>
      <c r="CP381" s="39"/>
      <c r="CR381" s="39"/>
      <c r="CS381" s="92"/>
      <c r="CT381" s="92"/>
    </row>
    <row r="382" spans="38:98" x14ac:dyDescent="0.25">
      <c r="AL382" s="104">
        <v>362</v>
      </c>
      <c r="AM382" s="102">
        <v>0.21479485802919401</v>
      </c>
      <c r="AN382" s="102">
        <f t="shared" si="91"/>
        <v>0.78520514197080593</v>
      </c>
      <c r="AO382" s="102">
        <v>0.27489952543843199</v>
      </c>
      <c r="AP382" s="102">
        <f t="shared" si="92"/>
        <v>0.72510047456156801</v>
      </c>
      <c r="AQ382" s="102">
        <v>0.12692047190831901</v>
      </c>
      <c r="AR382" s="102">
        <f t="shared" si="93"/>
        <v>0.87307952809168099</v>
      </c>
      <c r="AS382" s="102">
        <f t="shared" si="98"/>
        <v>0.18819671391771625</v>
      </c>
      <c r="AT382" s="107">
        <f t="shared" si="98"/>
        <v>0.8118032860822838</v>
      </c>
      <c r="AU382" s="103">
        <v>0.22236440478726999</v>
      </c>
      <c r="AV382" s="103">
        <f t="shared" si="99"/>
        <v>0.77763559521273007</v>
      </c>
      <c r="AW382" s="103">
        <v>0.27827392383476601</v>
      </c>
      <c r="AX382" s="103">
        <f t="shared" si="100"/>
        <v>0.72172607616523399</v>
      </c>
      <c r="AY382" s="103">
        <v>0.138848889522701</v>
      </c>
      <c r="AZ382" s="103">
        <f t="shared" si="103"/>
        <v>0.86115111047729898</v>
      </c>
      <c r="BA382" s="103">
        <f t="shared" si="101"/>
        <v>0.19680645714649236</v>
      </c>
      <c r="BB382" s="103">
        <f t="shared" si="101"/>
        <v>0.80319354285350775</v>
      </c>
      <c r="BC382" s="102">
        <v>0.20887168046180499</v>
      </c>
      <c r="BD382" s="102">
        <f t="shared" si="104"/>
        <v>0.79112831953819507</v>
      </c>
      <c r="BE382" s="102">
        <v>0.271901237991026</v>
      </c>
      <c r="BF382" s="102">
        <f t="shared" si="104"/>
        <v>0.72809876200897405</v>
      </c>
      <c r="BG382" s="102">
        <v>0.13883463384672301</v>
      </c>
      <c r="BH382" s="102">
        <f t="shared" si="94"/>
        <v>0.86116536615327699</v>
      </c>
      <c r="BI382" s="102">
        <v>0.19115143725058814</v>
      </c>
      <c r="BJ382" s="102">
        <v>0.80884856274941197</v>
      </c>
      <c r="BK382" s="103">
        <v>0.203811590023009</v>
      </c>
      <c r="BL382" s="103">
        <f t="shared" si="95"/>
        <v>0.79618840997699103</v>
      </c>
      <c r="BM382" s="103">
        <v>0.26732028267753399</v>
      </c>
      <c r="BN382" s="103">
        <f t="shared" si="96"/>
        <v>0.73267971732246595</v>
      </c>
      <c r="BO382" s="103">
        <v>0.13359835924223801</v>
      </c>
      <c r="BP382" s="103">
        <f t="shared" si="97"/>
        <v>0.86640164075776194</v>
      </c>
      <c r="BQ382" s="103">
        <v>0.1861205031743951</v>
      </c>
      <c r="BR382" s="103">
        <f t="shared" si="102"/>
        <v>0.8138794968256049</v>
      </c>
      <c r="BS382" s="108">
        <v>0.81900013994542797</v>
      </c>
      <c r="BT382" s="102">
        <v>0.180999860054572</v>
      </c>
      <c r="BU382" s="91"/>
      <c r="BV382" s="86">
        <v>362</v>
      </c>
      <c r="BW382" s="124">
        <v>0.95499999999999996</v>
      </c>
      <c r="BX382" s="124">
        <v>4.4999999999999998E-2</v>
      </c>
      <c r="BY382" s="124">
        <v>0.95099999999999996</v>
      </c>
      <c r="BZ382" s="124">
        <v>4.9000000000000002E-2</v>
      </c>
      <c r="CA382" s="124">
        <v>0.95199999999999996</v>
      </c>
      <c r="CB382" s="124">
        <v>4.7E-2</v>
      </c>
      <c r="CC382" s="123">
        <v>0.94</v>
      </c>
      <c r="CD382" s="123">
        <v>0.06</v>
      </c>
      <c r="CE382" s="123">
        <v>0.93</v>
      </c>
      <c r="CF382" s="123">
        <v>7.0000000000000007E-2</v>
      </c>
      <c r="CG382" s="123">
        <v>0.93500000000000005</v>
      </c>
      <c r="CH382" s="123">
        <v>6.5000000000000002E-2</v>
      </c>
      <c r="CI382" s="1"/>
      <c r="CJ382" s="1"/>
      <c r="CK382" s="1"/>
      <c r="CL382" s="1"/>
      <c r="CM382" s="1"/>
      <c r="CN382" s="1"/>
      <c r="CP382" s="39"/>
      <c r="CR382" s="39"/>
      <c r="CS382" s="92"/>
      <c r="CT382" s="92"/>
    </row>
    <row r="383" spans="38:98" x14ac:dyDescent="0.25">
      <c r="AL383" s="104">
        <v>363</v>
      </c>
      <c r="AM383" s="102">
        <v>0.215211516897235</v>
      </c>
      <c r="AN383" s="102">
        <f t="shared" si="91"/>
        <v>0.78478848310276494</v>
      </c>
      <c r="AO383" s="102">
        <v>0.27525460538076002</v>
      </c>
      <c r="AP383" s="102">
        <f t="shared" si="92"/>
        <v>0.72474539461923992</v>
      </c>
      <c r="AQ383" s="102">
        <v>0.12727064470087199</v>
      </c>
      <c r="AR383" s="102">
        <f t="shared" si="93"/>
        <v>0.87272935529912798</v>
      </c>
      <c r="AS383" s="102">
        <f t="shared" si="98"/>
        <v>0.1885686260381188</v>
      </c>
      <c r="AT383" s="107">
        <f t="shared" si="98"/>
        <v>0.81143137396188125</v>
      </c>
      <c r="AU383" s="103">
        <v>0.222765702089254</v>
      </c>
      <c r="AV383" s="103">
        <f t="shared" si="99"/>
        <v>0.77723429791074605</v>
      </c>
      <c r="AW383" s="103">
        <v>0.27867507740342501</v>
      </c>
      <c r="AX383" s="103">
        <f t="shared" si="100"/>
        <v>0.72132492259657499</v>
      </c>
      <c r="AY383" s="103">
        <v>0.13923766568621601</v>
      </c>
      <c r="AZ383" s="103">
        <f t="shared" si="103"/>
        <v>0.86076233431378402</v>
      </c>
      <c r="BA383" s="103">
        <f t="shared" si="101"/>
        <v>0.19720196166611587</v>
      </c>
      <c r="BB383" s="103">
        <f t="shared" si="101"/>
        <v>0.80279803833388419</v>
      </c>
      <c r="BC383" s="102">
        <v>0.209249805508787</v>
      </c>
      <c r="BD383" s="102">
        <f t="shared" si="104"/>
        <v>0.79075019449121298</v>
      </c>
      <c r="BE383" s="102">
        <v>0.27228260300577101</v>
      </c>
      <c r="BF383" s="102">
        <f t="shared" si="104"/>
        <v>0.72771739699422899</v>
      </c>
      <c r="BG383" s="102">
        <v>0.13923049329606299</v>
      </c>
      <c r="BH383" s="102">
        <f t="shared" si="94"/>
        <v>0.86076950670393704</v>
      </c>
      <c r="BI383" s="102">
        <v>0.19153846531524027</v>
      </c>
      <c r="BJ383" s="102">
        <v>0.80846153468475968</v>
      </c>
      <c r="BK383" s="103">
        <v>0.204164099389082</v>
      </c>
      <c r="BL383" s="103">
        <f t="shared" si="95"/>
        <v>0.79583590061091802</v>
      </c>
      <c r="BM383" s="103">
        <v>0.26769093618503498</v>
      </c>
      <c r="BN383" s="103">
        <f t="shared" si="96"/>
        <v>0.73230906381496497</v>
      </c>
      <c r="BO383" s="103">
        <v>0.133977695179265</v>
      </c>
      <c r="BP383" s="103">
        <f t="shared" si="97"/>
        <v>0.86602230482073494</v>
      </c>
      <c r="BQ383" s="103">
        <v>0.18648952591563539</v>
      </c>
      <c r="BR383" s="103">
        <f t="shared" si="102"/>
        <v>0.81351047408436461</v>
      </c>
      <c r="BS383" s="108">
        <v>0.81946254478684899</v>
      </c>
      <c r="BT383" s="102">
        <v>0.18053745521315101</v>
      </c>
      <c r="BU383" s="91"/>
      <c r="BV383" s="86">
        <v>363</v>
      </c>
      <c r="BW383" s="124">
        <v>0.95499999999999996</v>
      </c>
      <c r="BX383" s="124">
        <v>4.4999999999999998E-2</v>
      </c>
      <c r="BY383" s="124">
        <v>0.95099999999999996</v>
      </c>
      <c r="BZ383" s="124">
        <v>4.9000000000000002E-2</v>
      </c>
      <c r="CA383" s="124">
        <v>0.95299999999999996</v>
      </c>
      <c r="CB383" s="124">
        <v>4.7E-2</v>
      </c>
      <c r="CC383" s="123">
        <v>0.94</v>
      </c>
      <c r="CD383" s="123">
        <v>0.06</v>
      </c>
      <c r="CE383" s="123">
        <v>0.93100000000000005</v>
      </c>
      <c r="CF383" s="123">
        <v>6.9000000000000006E-2</v>
      </c>
      <c r="CG383" s="123">
        <v>0.93500000000000005</v>
      </c>
      <c r="CH383" s="123">
        <v>6.5000000000000002E-2</v>
      </c>
      <c r="CI383" s="1"/>
      <c r="CJ383" s="1"/>
      <c r="CK383" s="1"/>
      <c r="CL383" s="1"/>
      <c r="CM383" s="1"/>
      <c r="CN383" s="1"/>
      <c r="CP383" s="39"/>
      <c r="CR383" s="39"/>
      <c r="CS383" s="92"/>
      <c r="CT383" s="92"/>
    </row>
    <row r="384" spans="38:98" x14ac:dyDescent="0.25">
      <c r="AL384" s="104">
        <v>364</v>
      </c>
      <c r="AM384" s="102">
        <v>0.215627611142753</v>
      </c>
      <c r="AN384" s="102">
        <f t="shared" si="91"/>
        <v>0.78437238885724703</v>
      </c>
      <c r="AO384" s="102">
        <v>0.27560898055376798</v>
      </c>
      <c r="AP384" s="102">
        <f t="shared" si="92"/>
        <v>0.72439101944623197</v>
      </c>
      <c r="AQ384" s="102">
        <v>0.12762079107958699</v>
      </c>
      <c r="AR384" s="102">
        <f t="shared" si="93"/>
        <v>0.87237920892041299</v>
      </c>
      <c r="AS384" s="102">
        <f t="shared" si="98"/>
        <v>0.18894018887823008</v>
      </c>
      <c r="AT384" s="107">
        <f t="shared" si="98"/>
        <v>0.81105981112176995</v>
      </c>
      <c r="AU384" s="103">
        <v>0.22316653242435799</v>
      </c>
      <c r="AV384" s="103">
        <f t="shared" si="99"/>
        <v>0.77683346757564198</v>
      </c>
      <c r="AW384" s="103">
        <v>0.27907559214315403</v>
      </c>
      <c r="AX384" s="103">
        <f t="shared" si="100"/>
        <v>0.72092440785684597</v>
      </c>
      <c r="AY384" s="103">
        <v>0.13962641279472601</v>
      </c>
      <c r="AZ384" s="103">
        <f t="shared" si="103"/>
        <v>0.86037358720527402</v>
      </c>
      <c r="BA384" s="103">
        <f t="shared" si="101"/>
        <v>0.19759716113005038</v>
      </c>
      <c r="BB384" s="103">
        <f t="shared" si="101"/>
        <v>0.80240283886994967</v>
      </c>
      <c r="BC384" s="102">
        <v>0.209627632789427</v>
      </c>
      <c r="BD384" s="102">
        <f t="shared" si="104"/>
        <v>0.79037236721057302</v>
      </c>
      <c r="BE384" s="102">
        <v>0.27266337850811201</v>
      </c>
      <c r="BF384" s="102">
        <f t="shared" si="104"/>
        <v>0.72733662149188794</v>
      </c>
      <c r="BG384" s="102">
        <v>0.13962632616415199</v>
      </c>
      <c r="BH384" s="102">
        <f t="shared" si="94"/>
        <v>0.86037367383584806</v>
      </c>
      <c r="BI384" s="102">
        <v>0.19192525325709808</v>
      </c>
      <c r="BJ384" s="102">
        <v>0.80807474674290192</v>
      </c>
      <c r="BK384" s="103">
        <v>0.20451624413195699</v>
      </c>
      <c r="BL384" s="103">
        <f t="shared" si="95"/>
        <v>0.79548375586804299</v>
      </c>
      <c r="BM384" s="103">
        <v>0.26806097392008699</v>
      </c>
      <c r="BN384" s="103">
        <f t="shared" si="96"/>
        <v>0.73193902607991301</v>
      </c>
      <c r="BO384" s="103">
        <v>0.134357004507519</v>
      </c>
      <c r="BP384" s="103">
        <f t="shared" si="97"/>
        <v>0.86564299549248103</v>
      </c>
      <c r="BQ384" s="103">
        <v>0.18685828175598546</v>
      </c>
      <c r="BR384" s="103">
        <f t="shared" si="102"/>
        <v>0.8131417182440146</v>
      </c>
      <c r="BS384" s="108">
        <v>0.81992235192598995</v>
      </c>
      <c r="BT384" s="102">
        <v>0.18007764807401</v>
      </c>
      <c r="BU384" s="91"/>
      <c r="BV384" s="86">
        <v>364</v>
      </c>
      <c r="BW384" s="124">
        <v>0.95499999999999996</v>
      </c>
      <c r="BX384" s="124">
        <v>4.4999999999999998E-2</v>
      </c>
      <c r="BY384" s="124">
        <v>0.95099999999999996</v>
      </c>
      <c r="BZ384" s="124">
        <v>4.9000000000000002E-2</v>
      </c>
      <c r="CA384" s="124">
        <v>0.95299999999999996</v>
      </c>
      <c r="CB384" s="124">
        <v>4.7E-2</v>
      </c>
      <c r="CC384" s="123">
        <v>0.94</v>
      </c>
      <c r="CD384" s="123">
        <v>0.06</v>
      </c>
      <c r="CE384" s="123">
        <v>0.93100000000000005</v>
      </c>
      <c r="CF384" s="123">
        <v>6.9000000000000006E-2</v>
      </c>
      <c r="CG384" s="123">
        <v>0.93500000000000005</v>
      </c>
      <c r="CH384" s="123">
        <v>6.5000000000000002E-2</v>
      </c>
      <c r="CI384" s="1"/>
      <c r="CJ384" s="1"/>
      <c r="CK384" s="1"/>
      <c r="CL384" s="1"/>
      <c r="CM384" s="1"/>
      <c r="CN384" s="1"/>
      <c r="CP384" s="39"/>
      <c r="CR384" s="39"/>
      <c r="CS384" s="92"/>
      <c r="CT384" s="92"/>
    </row>
    <row r="385" spans="38:98" x14ac:dyDescent="0.25">
      <c r="AL385" s="104">
        <v>365</v>
      </c>
      <c r="AM385" s="102">
        <v>0.216043113387205</v>
      </c>
      <c r="AN385" s="102">
        <f t="shared" si="91"/>
        <v>0.78395688661279506</v>
      </c>
      <c r="AO385" s="102">
        <v>0.27596266315394702</v>
      </c>
      <c r="AP385" s="102">
        <f t="shared" si="92"/>
        <v>0.72403733684605298</v>
      </c>
      <c r="AQ385" s="102">
        <v>0.12797091004053901</v>
      </c>
      <c r="AR385" s="102">
        <f t="shared" si="93"/>
        <v>0.87202908995946093</v>
      </c>
      <c r="AS385" s="102">
        <f t="shared" si="98"/>
        <v>0.18931139629408933</v>
      </c>
      <c r="AT385" s="107">
        <f t="shared" si="98"/>
        <v>0.81068860370591067</v>
      </c>
      <c r="AU385" s="103">
        <v>0.223566897520349</v>
      </c>
      <c r="AV385" s="103">
        <f t="shared" si="99"/>
        <v>0.77643310247965103</v>
      </c>
      <c r="AW385" s="103">
        <v>0.279475471768664</v>
      </c>
      <c r="AX385" s="103">
        <f t="shared" si="100"/>
        <v>0.72052452823133595</v>
      </c>
      <c r="AY385" s="103">
        <v>0.14001513064569299</v>
      </c>
      <c r="AZ385" s="103">
        <f t="shared" si="103"/>
        <v>0.85998486935430707</v>
      </c>
      <c r="BA385" s="103">
        <f t="shared" si="101"/>
        <v>0.19799205683511972</v>
      </c>
      <c r="BB385" s="103">
        <f t="shared" si="101"/>
        <v>0.80200794316488033</v>
      </c>
      <c r="BC385" s="102">
        <v>0.21000515861684799</v>
      </c>
      <c r="BD385" s="102">
        <f t="shared" si="104"/>
        <v>0.78999484138315201</v>
      </c>
      <c r="BE385" s="102">
        <v>0.27304356702515697</v>
      </c>
      <c r="BF385" s="102">
        <f t="shared" si="104"/>
        <v>0.72695643297484303</v>
      </c>
      <c r="BG385" s="102">
        <v>0.140022131257213</v>
      </c>
      <c r="BH385" s="102">
        <f t="shared" si="94"/>
        <v>0.85997786874278703</v>
      </c>
      <c r="BI385" s="102">
        <v>0.19231179996532699</v>
      </c>
      <c r="BJ385" s="102">
        <v>0.80768820003467301</v>
      </c>
      <c r="BK385" s="103">
        <v>0.204868030105614</v>
      </c>
      <c r="BL385" s="103">
        <f t="shared" si="95"/>
        <v>0.79513196989438595</v>
      </c>
      <c r="BM385" s="103">
        <v>0.26843039917478201</v>
      </c>
      <c r="BN385" s="103">
        <f t="shared" si="96"/>
        <v>0.73156960082521794</v>
      </c>
      <c r="BO385" s="103">
        <v>0.13473628788858399</v>
      </c>
      <c r="BP385" s="103">
        <f t="shared" si="97"/>
        <v>0.86526371211141595</v>
      </c>
      <c r="BQ385" s="103">
        <v>0.18722677357168885</v>
      </c>
      <c r="BR385" s="103">
        <f t="shared" si="102"/>
        <v>0.81277322642831118</v>
      </c>
      <c r="BS385" s="108">
        <v>0.82037959155023699</v>
      </c>
      <c r="BT385" s="102">
        <v>0.17962040844976301</v>
      </c>
      <c r="BU385" s="91"/>
      <c r="BV385" s="86">
        <v>365</v>
      </c>
      <c r="BW385" s="124">
        <v>0.95499999999999996</v>
      </c>
      <c r="BX385" s="124">
        <v>4.4999999999999998E-2</v>
      </c>
      <c r="BY385" s="124">
        <v>0.95099999999999996</v>
      </c>
      <c r="BZ385" s="124">
        <v>4.9000000000000002E-2</v>
      </c>
      <c r="CA385" s="124">
        <v>0.95299999999999996</v>
      </c>
      <c r="CB385" s="124">
        <v>4.7E-2</v>
      </c>
      <c r="CC385" s="123">
        <v>0.94</v>
      </c>
      <c r="CD385" s="123">
        <v>0.06</v>
      </c>
      <c r="CE385" s="123">
        <v>0.93100000000000005</v>
      </c>
      <c r="CF385" s="123">
        <v>6.9000000000000006E-2</v>
      </c>
      <c r="CG385" s="123">
        <v>0.93600000000000005</v>
      </c>
      <c r="CH385" s="123">
        <v>6.4000000000000001E-2</v>
      </c>
      <c r="CI385" s="1"/>
      <c r="CJ385" s="1"/>
      <c r="CK385" s="1"/>
      <c r="CL385" s="1"/>
      <c r="CM385" s="1"/>
      <c r="CN385" s="1"/>
      <c r="CP385" s="39"/>
      <c r="CR385" s="39"/>
      <c r="CS385" s="92"/>
      <c r="CT385" s="92"/>
    </row>
    <row r="386" spans="38:98" x14ac:dyDescent="0.25">
      <c r="AL386" s="104">
        <v>366</v>
      </c>
      <c r="AM386" s="102">
        <v>0.21645799625205001</v>
      </c>
      <c r="AN386" s="102">
        <f t="shared" si="91"/>
        <v>0.78354200374795002</v>
      </c>
      <c r="AO386" s="102">
        <v>0.27631566537778501</v>
      </c>
      <c r="AP386" s="102">
        <f t="shared" si="92"/>
        <v>0.72368433462221504</v>
      </c>
      <c r="AQ386" s="102">
        <v>0.128321000579806</v>
      </c>
      <c r="AR386" s="102">
        <f t="shared" si="93"/>
        <v>0.871678999420194</v>
      </c>
      <c r="AS386" s="102">
        <f t="shared" si="98"/>
        <v>0.18968224214173679</v>
      </c>
      <c r="AT386" s="107">
        <f t="shared" si="98"/>
        <v>0.81031775785826321</v>
      </c>
      <c r="AU386" s="103">
        <v>0.22396679910499601</v>
      </c>
      <c r="AV386" s="103">
        <f t="shared" si="99"/>
        <v>0.77603320089500394</v>
      </c>
      <c r="AW386" s="103">
        <v>0.27987471999466501</v>
      </c>
      <c r="AX386" s="103">
        <f t="shared" si="100"/>
        <v>0.72012528000533504</v>
      </c>
      <c r="AY386" s="103">
        <v>0.140403819036578</v>
      </c>
      <c r="AZ386" s="103">
        <f t="shared" si="103"/>
        <v>0.85959618096342205</v>
      </c>
      <c r="BA386" s="103">
        <f t="shared" si="101"/>
        <v>0.1983866500781476</v>
      </c>
      <c r="BB386" s="103">
        <f t="shared" si="101"/>
        <v>0.80161334992185251</v>
      </c>
      <c r="BC386" s="102">
        <v>0.210382379304169</v>
      </c>
      <c r="BD386" s="102">
        <f t="shared" si="104"/>
        <v>0.78961762069583097</v>
      </c>
      <c r="BE386" s="102">
        <v>0.27342317108401099</v>
      </c>
      <c r="BF386" s="102">
        <f t="shared" si="104"/>
        <v>0.72657682891598907</v>
      </c>
      <c r="BG386" s="102">
        <v>0.14041790738146601</v>
      </c>
      <c r="BH386" s="102">
        <f t="shared" si="94"/>
        <v>0.85958209261853402</v>
      </c>
      <c r="BI386" s="102">
        <v>0.19269810432908929</v>
      </c>
      <c r="BJ386" s="102">
        <v>0.80730189567091082</v>
      </c>
      <c r="BK386" s="103">
        <v>0.205219463164032</v>
      </c>
      <c r="BL386" s="103">
        <f t="shared" si="95"/>
        <v>0.79478053683596794</v>
      </c>
      <c r="BM386" s="103">
        <v>0.26879921524120798</v>
      </c>
      <c r="BN386" s="103">
        <f t="shared" si="96"/>
        <v>0.73120078475879202</v>
      </c>
      <c r="BO386" s="103">
        <v>0.13511554598404299</v>
      </c>
      <c r="BP386" s="103">
        <f t="shared" si="97"/>
        <v>0.86488445401595704</v>
      </c>
      <c r="BQ386" s="103">
        <v>0.18759500423898751</v>
      </c>
      <c r="BR386" s="103">
        <f t="shared" si="102"/>
        <v>0.81240499576101244</v>
      </c>
      <c r="BS386" s="108">
        <v>0.82083429384697604</v>
      </c>
      <c r="BT386" s="102">
        <v>0.17916570615302399</v>
      </c>
      <c r="BU386" s="91"/>
      <c r="BV386" s="86">
        <v>366</v>
      </c>
      <c r="BW386" s="124">
        <v>0.95499999999999996</v>
      </c>
      <c r="BX386" s="124">
        <v>4.4999999999999998E-2</v>
      </c>
      <c r="BY386" s="124">
        <v>0.95099999999999996</v>
      </c>
      <c r="BZ386" s="124">
        <v>4.9000000000000002E-2</v>
      </c>
      <c r="CA386" s="124">
        <v>0.95299999999999996</v>
      </c>
      <c r="CB386" s="124">
        <v>4.7E-2</v>
      </c>
      <c r="CC386" s="123">
        <v>0.94099999999999995</v>
      </c>
      <c r="CD386" s="123">
        <v>5.8999999999999997E-2</v>
      </c>
      <c r="CE386" s="123">
        <v>0.93100000000000005</v>
      </c>
      <c r="CF386" s="123">
        <v>6.9000000000000006E-2</v>
      </c>
      <c r="CG386" s="123">
        <v>0.93600000000000005</v>
      </c>
      <c r="CH386" s="123">
        <v>6.4000000000000001E-2</v>
      </c>
      <c r="CI386" s="1"/>
      <c r="CJ386" s="1"/>
      <c r="CK386" s="1"/>
      <c r="CL386" s="1"/>
      <c r="CM386" s="1"/>
      <c r="CN386" s="1"/>
      <c r="CP386" s="39"/>
      <c r="CR386" s="39"/>
      <c r="CS386" s="92"/>
      <c r="CT386" s="92"/>
    </row>
    <row r="387" spans="38:98" x14ac:dyDescent="0.25">
      <c r="AL387" s="104">
        <v>367</v>
      </c>
      <c r="AM387" s="102">
        <v>0.216872232358746</v>
      </c>
      <c r="AN387" s="102">
        <f t="shared" si="91"/>
        <v>0.78312776764125402</v>
      </c>
      <c r="AO387" s="102">
        <v>0.276667999421773</v>
      </c>
      <c r="AP387" s="102">
        <f t="shared" si="92"/>
        <v>0.723332000578227</v>
      </c>
      <c r="AQ387" s="102">
        <v>0.12867106169346401</v>
      </c>
      <c r="AR387" s="102">
        <f t="shared" si="93"/>
        <v>0.87132893830653602</v>
      </c>
      <c r="AS387" s="102">
        <f t="shared" si="98"/>
        <v>0.19005272027721248</v>
      </c>
      <c r="AT387" s="107">
        <f t="shared" si="98"/>
        <v>0.80994727972278757</v>
      </c>
      <c r="AU387" s="103">
        <v>0.22436623890606699</v>
      </c>
      <c r="AV387" s="103">
        <f t="shared" si="99"/>
        <v>0.77563376109393301</v>
      </c>
      <c r="AW387" s="103">
        <v>0.280273340535865</v>
      </c>
      <c r="AX387" s="103">
        <f t="shared" si="100"/>
        <v>0.71972665946413494</v>
      </c>
      <c r="AY387" s="103">
        <v>0.14079247776484399</v>
      </c>
      <c r="AZ387" s="103">
        <f t="shared" si="103"/>
        <v>0.85920752223515606</v>
      </c>
      <c r="BA387" s="103">
        <f t="shared" si="101"/>
        <v>0.19878094215595793</v>
      </c>
      <c r="BB387" s="103">
        <f t="shared" si="101"/>
        <v>0.80121905784404213</v>
      </c>
      <c r="BC387" s="102">
        <v>0.210759291164513</v>
      </c>
      <c r="BD387" s="102">
        <f t="shared" si="104"/>
        <v>0.78924070883548703</v>
      </c>
      <c r="BE387" s="102">
        <v>0.27380219321178001</v>
      </c>
      <c r="BF387" s="102">
        <f t="shared" si="104"/>
        <v>0.72619780678821999</v>
      </c>
      <c r="BG387" s="102">
        <v>0.14081365334313201</v>
      </c>
      <c r="BH387" s="102">
        <f t="shared" si="94"/>
        <v>0.85918634665686799</v>
      </c>
      <c r="BI387" s="102">
        <v>0.19308416523754918</v>
      </c>
      <c r="BJ387" s="102">
        <v>0.80691583476245077</v>
      </c>
      <c r="BK387" s="103">
        <v>0.205570549161191</v>
      </c>
      <c r="BL387" s="103">
        <f t="shared" si="95"/>
        <v>0.794429450838809</v>
      </c>
      <c r="BM387" s="103">
        <v>0.269167425411456</v>
      </c>
      <c r="BN387" s="103">
        <f t="shared" si="96"/>
        <v>0.730832574588544</v>
      </c>
      <c r="BO387" s="103">
        <v>0.13549477945548</v>
      </c>
      <c r="BP387" s="103">
        <f t="shared" si="97"/>
        <v>0.86450522054452006</v>
      </c>
      <c r="BQ387" s="103">
        <v>0.1879629766341249</v>
      </c>
      <c r="BR387" s="103">
        <f t="shared" si="102"/>
        <v>0.81203702336587513</v>
      </c>
      <c r="BS387" s="108">
        <v>0.82128648900359003</v>
      </c>
      <c r="BT387" s="102">
        <v>0.17871351099641</v>
      </c>
      <c r="BU387" s="91"/>
      <c r="BV387" s="86">
        <v>367</v>
      </c>
      <c r="BW387" s="124">
        <v>0.95499999999999996</v>
      </c>
      <c r="BX387" s="124">
        <v>4.4999999999999998E-2</v>
      </c>
      <c r="BY387" s="124">
        <v>0.95099999999999996</v>
      </c>
      <c r="BZ387" s="124">
        <v>4.9000000000000002E-2</v>
      </c>
      <c r="CA387" s="124">
        <v>0.95299999999999996</v>
      </c>
      <c r="CB387" s="124">
        <v>4.7E-2</v>
      </c>
      <c r="CC387" s="123">
        <v>0.94099999999999995</v>
      </c>
      <c r="CD387" s="123">
        <v>5.8999999999999997E-2</v>
      </c>
      <c r="CE387" s="123">
        <v>0.93100000000000005</v>
      </c>
      <c r="CF387" s="123">
        <v>6.9000000000000006E-2</v>
      </c>
      <c r="CG387" s="123">
        <v>0.93600000000000005</v>
      </c>
      <c r="CH387" s="123">
        <v>6.4000000000000001E-2</v>
      </c>
      <c r="CI387" s="1"/>
      <c r="CJ387" s="1"/>
      <c r="CK387" s="1"/>
      <c r="CL387" s="1"/>
      <c r="CM387" s="1"/>
      <c r="CN387" s="1"/>
      <c r="CP387" s="39"/>
      <c r="CR387" s="39"/>
      <c r="CS387" s="92"/>
      <c r="CT387" s="92"/>
    </row>
    <row r="388" spans="38:98" x14ac:dyDescent="0.25">
      <c r="AL388" s="104">
        <v>368</v>
      </c>
      <c r="AM388" s="102">
        <v>0.217285794328751</v>
      </c>
      <c r="AN388" s="102">
        <f t="shared" si="91"/>
        <v>0.78271420567124905</v>
      </c>
      <c r="AO388" s="102">
        <v>0.27701967748239797</v>
      </c>
      <c r="AP388" s="102">
        <f t="shared" si="92"/>
        <v>0.72298032251760203</v>
      </c>
      <c r="AQ388" s="102">
        <v>0.12902109237758999</v>
      </c>
      <c r="AR388" s="102">
        <f t="shared" si="93"/>
        <v>0.87097890762241004</v>
      </c>
      <c r="AS388" s="102">
        <f t="shared" si="98"/>
        <v>0.19042282455655576</v>
      </c>
      <c r="AT388" s="107">
        <f t="shared" si="98"/>
        <v>0.80957717544344432</v>
      </c>
      <c r="AU388" s="103">
        <v>0.22476521865133001</v>
      </c>
      <c r="AV388" s="103">
        <f t="shared" si="99"/>
        <v>0.77523478134866997</v>
      </c>
      <c r="AW388" s="103">
        <v>0.280671337106976</v>
      </c>
      <c r="AX388" s="103">
        <f t="shared" si="100"/>
        <v>0.719328662893024</v>
      </c>
      <c r="AY388" s="103">
        <v>0.141181106627952</v>
      </c>
      <c r="AZ388" s="103">
        <f t="shared" si="103"/>
        <v>0.85881889337204798</v>
      </c>
      <c r="BA388" s="103">
        <f t="shared" si="101"/>
        <v>0.1991749343653747</v>
      </c>
      <c r="BB388" s="103">
        <f t="shared" si="101"/>
        <v>0.80082506563462541</v>
      </c>
      <c r="BC388" s="102">
        <v>0.21113589051100001</v>
      </c>
      <c r="BD388" s="102">
        <f t="shared" si="104"/>
        <v>0.78886410948899999</v>
      </c>
      <c r="BE388" s="102">
        <v>0.27418063593557201</v>
      </c>
      <c r="BF388" s="102">
        <f t="shared" si="104"/>
        <v>0.72581936406442793</v>
      </c>
      <c r="BG388" s="102">
        <v>0.141209367948434</v>
      </c>
      <c r="BH388" s="102">
        <f t="shared" si="94"/>
        <v>0.85879063205156603</v>
      </c>
      <c r="BI388" s="102">
        <v>0.19346998157987122</v>
      </c>
      <c r="BJ388" s="102">
        <v>0.80653001842012884</v>
      </c>
      <c r="BK388" s="103">
        <v>0.205921293951072</v>
      </c>
      <c r="BL388" s="103">
        <f t="shared" si="95"/>
        <v>0.79407870604892805</v>
      </c>
      <c r="BM388" s="103">
        <v>0.269535032977614</v>
      </c>
      <c r="BN388" s="103">
        <f t="shared" si="96"/>
        <v>0.73046496702238595</v>
      </c>
      <c r="BO388" s="103">
        <v>0.135873988964477</v>
      </c>
      <c r="BP388" s="103">
        <f t="shared" si="97"/>
        <v>0.864126011035523</v>
      </c>
      <c r="BQ388" s="103">
        <v>0.18833069363334298</v>
      </c>
      <c r="BR388" s="103">
        <f t="shared" si="102"/>
        <v>0.81166930636665713</v>
      </c>
      <c r="BS388" s="108">
        <v>0.82173620720746698</v>
      </c>
      <c r="BT388" s="109">
        <v>0.17826379279253299</v>
      </c>
      <c r="BU388" s="91"/>
      <c r="BV388" s="86">
        <v>368</v>
      </c>
      <c r="BW388" s="124">
        <v>0.95499999999999996</v>
      </c>
      <c r="BX388" s="124">
        <v>4.4999999999999998E-2</v>
      </c>
      <c r="BY388" s="124">
        <v>0.95099999999999996</v>
      </c>
      <c r="BZ388" s="124">
        <v>4.9000000000000002E-2</v>
      </c>
      <c r="CA388" s="124">
        <v>0.95299999999999996</v>
      </c>
      <c r="CB388" s="124">
        <v>4.7E-2</v>
      </c>
      <c r="CC388" s="123">
        <v>0.94099999999999995</v>
      </c>
      <c r="CD388" s="123">
        <v>5.8999999999999997E-2</v>
      </c>
      <c r="CE388" s="123">
        <v>0.93200000000000005</v>
      </c>
      <c r="CF388" s="123">
        <v>6.8000000000000005E-2</v>
      </c>
      <c r="CG388" s="123">
        <v>0.93600000000000005</v>
      </c>
      <c r="CH388" s="123">
        <v>6.4000000000000001E-2</v>
      </c>
      <c r="CI388" s="1"/>
      <c r="CJ388" s="1"/>
      <c r="CK388" s="1"/>
      <c r="CL388" s="1"/>
      <c r="CM388" s="1"/>
      <c r="CN388" s="1"/>
      <c r="CP388" s="39"/>
      <c r="CR388" s="39"/>
      <c r="CS388" s="92"/>
      <c r="CT388" s="92"/>
    </row>
    <row r="389" spans="38:98" x14ac:dyDescent="0.25">
      <c r="AL389" s="104">
        <v>369</v>
      </c>
      <c r="AM389" s="102">
        <v>0.21769865478352099</v>
      </c>
      <c r="AN389" s="102">
        <f t="shared" si="91"/>
        <v>0.78230134521647898</v>
      </c>
      <c r="AO389" s="102">
        <v>0.27737071175615202</v>
      </c>
      <c r="AP389" s="102">
        <f t="shared" si="92"/>
        <v>0.72262928824384798</v>
      </c>
      <c r="AQ389" s="102">
        <v>0.12937109162825999</v>
      </c>
      <c r="AR389" s="102">
        <f t="shared" si="93"/>
        <v>0.87062890837174001</v>
      </c>
      <c r="AS389" s="102">
        <f t="shared" si="98"/>
        <v>0.19079254883580607</v>
      </c>
      <c r="AT389" s="107">
        <f t="shared" si="98"/>
        <v>0.8092074511641939</v>
      </c>
      <c r="AU389" s="103">
        <v>0.225163740068555</v>
      </c>
      <c r="AV389" s="103">
        <f t="shared" si="99"/>
        <v>0.774836259931445</v>
      </c>
      <c r="AW389" s="103">
        <v>0.28106871342270801</v>
      </c>
      <c r="AX389" s="103">
        <f t="shared" si="100"/>
        <v>0.71893128657729199</v>
      </c>
      <c r="AY389" s="103">
        <v>0.141569705423364</v>
      </c>
      <c r="AZ389" s="103">
        <f t="shared" si="103"/>
        <v>0.858430294576636</v>
      </c>
      <c r="BA389" s="103">
        <f t="shared" si="101"/>
        <v>0.19956862800322234</v>
      </c>
      <c r="BB389" s="103">
        <f t="shared" si="101"/>
        <v>0.80043137199677772</v>
      </c>
      <c r="BC389" s="102">
        <v>0.21151217365675201</v>
      </c>
      <c r="BD389" s="102">
        <f t="shared" si="104"/>
        <v>0.78848782634324799</v>
      </c>
      <c r="BE389" s="102">
        <v>0.27455850178249103</v>
      </c>
      <c r="BF389" s="102">
        <f t="shared" si="104"/>
        <v>0.72544149821750903</v>
      </c>
      <c r="BG389" s="102">
        <v>0.141605050003591</v>
      </c>
      <c r="BH389" s="102">
        <f t="shared" si="94"/>
        <v>0.85839494999640897</v>
      </c>
      <c r="BI389" s="102">
        <v>0.19385555224521789</v>
      </c>
      <c r="BJ389" s="102">
        <v>0.80614444775478211</v>
      </c>
      <c r="BK389" s="103">
        <v>0.20627170338765399</v>
      </c>
      <c r="BL389" s="103">
        <f t="shared" si="95"/>
        <v>0.79372829661234601</v>
      </c>
      <c r="BM389" s="103">
        <v>0.26990204123177303</v>
      </c>
      <c r="BN389" s="103">
        <f t="shared" si="96"/>
        <v>0.73009795876822703</v>
      </c>
      <c r="BO389" s="103">
        <v>0.13625317517261901</v>
      </c>
      <c r="BP389" s="103">
        <f t="shared" si="97"/>
        <v>0.86374682482738097</v>
      </c>
      <c r="BQ389" s="103">
        <v>0.18869815811288526</v>
      </c>
      <c r="BR389" s="103">
        <f t="shared" si="102"/>
        <v>0.81130184188711474</v>
      </c>
      <c r="BS389" s="108">
        <v>0.82218347864599095</v>
      </c>
      <c r="BT389" s="102">
        <v>0.17781652135400899</v>
      </c>
      <c r="BU389" s="91"/>
      <c r="BV389" s="86">
        <v>369</v>
      </c>
      <c r="BW389" s="124">
        <v>0.95599999999999996</v>
      </c>
      <c r="BX389" s="124">
        <v>4.3999999999999997E-2</v>
      </c>
      <c r="BY389" s="124">
        <v>0.95199999999999996</v>
      </c>
      <c r="BZ389" s="124">
        <v>4.8000000000000001E-2</v>
      </c>
      <c r="CA389" s="124">
        <v>0.95299999999999996</v>
      </c>
      <c r="CB389" s="124">
        <v>4.5999999999999999E-2</v>
      </c>
      <c r="CC389" s="123">
        <v>0.94099999999999995</v>
      </c>
      <c r="CD389" s="123">
        <v>5.8999999999999997E-2</v>
      </c>
      <c r="CE389" s="123">
        <v>0.93200000000000005</v>
      </c>
      <c r="CF389" s="123">
        <v>6.8000000000000005E-2</v>
      </c>
      <c r="CG389" s="123">
        <v>0.93600000000000005</v>
      </c>
      <c r="CH389" s="123">
        <v>6.4000000000000001E-2</v>
      </c>
      <c r="CI389" s="1"/>
      <c r="CJ389" s="1"/>
      <c r="CK389" s="1"/>
      <c r="CL389" s="1"/>
      <c r="CM389" s="1"/>
      <c r="CN389" s="1"/>
      <c r="CP389" s="39"/>
      <c r="CR389" s="39"/>
      <c r="CS389" s="92"/>
      <c r="CT389" s="92"/>
    </row>
    <row r="390" spans="38:98" x14ac:dyDescent="0.25">
      <c r="AL390" s="104">
        <v>370</v>
      </c>
      <c r="AM390" s="102">
        <v>0.218110786344516</v>
      </c>
      <c r="AN390" s="102">
        <f t="shared" si="91"/>
        <v>0.78188921365548403</v>
      </c>
      <c r="AO390" s="102">
        <v>0.27772111443952302</v>
      </c>
      <c r="AP390" s="102">
        <f t="shared" si="92"/>
        <v>0.72227888556047692</v>
      </c>
      <c r="AQ390" s="102">
        <v>0.12972105844155199</v>
      </c>
      <c r="AR390" s="102">
        <f t="shared" si="93"/>
        <v>0.87027894155844798</v>
      </c>
      <c r="AS390" s="102">
        <f t="shared" si="98"/>
        <v>0.19116188697100417</v>
      </c>
      <c r="AT390" s="107">
        <f t="shared" si="98"/>
        <v>0.80883811302899589</v>
      </c>
      <c r="AU390" s="103">
        <v>0.225561804885509</v>
      </c>
      <c r="AV390" s="103">
        <f t="shared" si="99"/>
        <v>0.77443819511449097</v>
      </c>
      <c r="AW390" s="103">
        <v>0.28146547319776999</v>
      </c>
      <c r="AX390" s="103">
        <f t="shared" si="100"/>
        <v>0.71853452680223007</v>
      </c>
      <c r="AY390" s="103">
        <v>0.14195827394854199</v>
      </c>
      <c r="AZ390" s="103">
        <f t="shared" si="103"/>
        <v>0.85804172605145801</v>
      </c>
      <c r="BA390" s="103">
        <f t="shared" si="101"/>
        <v>0.19996202436632421</v>
      </c>
      <c r="BB390" s="103">
        <f t="shared" si="101"/>
        <v>0.80003797563367585</v>
      </c>
      <c r="BC390" s="102">
        <v>0.21188813691489</v>
      </c>
      <c r="BD390" s="102">
        <f t="shared" si="104"/>
        <v>0.78811186308511005</v>
      </c>
      <c r="BE390" s="102">
        <v>0.27493579327964401</v>
      </c>
      <c r="BF390" s="102">
        <f t="shared" si="104"/>
        <v>0.72506420672035599</v>
      </c>
      <c r="BG390" s="102">
        <v>0.14200069831482501</v>
      </c>
      <c r="BH390" s="102">
        <f t="shared" si="94"/>
        <v>0.85799930168517502</v>
      </c>
      <c r="BI390" s="102">
        <v>0.19424087612275354</v>
      </c>
      <c r="BJ390" s="102">
        <v>0.80575912387724657</v>
      </c>
      <c r="BK390" s="103">
        <v>0.20662178332491599</v>
      </c>
      <c r="BL390" s="103">
        <f t="shared" si="95"/>
        <v>0.79337821667508401</v>
      </c>
      <c r="BM390" s="103">
        <v>0.27026845346602302</v>
      </c>
      <c r="BN390" s="103">
        <f t="shared" si="96"/>
        <v>0.72973154653397698</v>
      </c>
      <c r="BO390" s="103">
        <v>0.136632338741489</v>
      </c>
      <c r="BP390" s="103">
        <f t="shared" si="97"/>
        <v>0.86336766125851105</v>
      </c>
      <c r="BQ390" s="103">
        <v>0.18906537294899417</v>
      </c>
      <c r="BR390" s="103">
        <f t="shared" si="102"/>
        <v>0.81093462705100583</v>
      </c>
      <c r="BS390" s="108">
        <v>0.82262833350654696</v>
      </c>
      <c r="BT390" s="102">
        <v>0.17737166649345301</v>
      </c>
      <c r="BU390" s="91"/>
      <c r="BV390" s="86">
        <v>370</v>
      </c>
      <c r="BW390" s="124">
        <v>0.95599999999999996</v>
      </c>
      <c r="BX390" s="124">
        <v>4.3999999999999997E-2</v>
      </c>
      <c r="BY390" s="124">
        <v>0.95199999999999996</v>
      </c>
      <c r="BZ390" s="124">
        <v>4.8000000000000001E-2</v>
      </c>
      <c r="CA390" s="124">
        <v>0.95399999999999996</v>
      </c>
      <c r="CB390" s="124">
        <v>4.5999999999999999E-2</v>
      </c>
      <c r="CC390" s="123">
        <v>0.94099999999999995</v>
      </c>
      <c r="CD390" s="123">
        <v>5.8999999999999997E-2</v>
      </c>
      <c r="CE390" s="123">
        <v>0.93200000000000005</v>
      </c>
      <c r="CF390" s="123">
        <v>6.8000000000000005E-2</v>
      </c>
      <c r="CG390" s="123">
        <v>0.93600000000000005</v>
      </c>
      <c r="CH390" s="123">
        <v>6.3E-2</v>
      </c>
      <c r="CI390" s="1"/>
      <c r="CJ390" s="1"/>
      <c r="CK390" s="1"/>
      <c r="CL390" s="1"/>
      <c r="CM390" s="1"/>
      <c r="CN390" s="1"/>
      <c r="CP390" s="39"/>
      <c r="CR390" s="39"/>
      <c r="CS390" s="92"/>
      <c r="CT390" s="92"/>
    </row>
    <row r="391" spans="38:98" x14ac:dyDescent="0.25">
      <c r="AL391" s="104">
        <v>371</v>
      </c>
      <c r="AM391" s="102">
        <v>0.21852216163319399</v>
      </c>
      <c r="AN391" s="102">
        <f t="shared" si="91"/>
        <v>0.78147783836680595</v>
      </c>
      <c r="AO391" s="102">
        <v>0.27807089772900001</v>
      </c>
      <c r="AP391" s="102">
        <f t="shared" si="92"/>
        <v>0.72192910227099993</v>
      </c>
      <c r="AQ391" s="102">
        <v>0.13007099181354201</v>
      </c>
      <c r="AR391" s="102">
        <f t="shared" si="93"/>
        <v>0.86992900818645802</v>
      </c>
      <c r="AS391" s="102">
        <f t="shared" si="98"/>
        <v>0.1915308328181895</v>
      </c>
      <c r="AT391" s="107">
        <f t="shared" si="98"/>
        <v>0.8084691671818105</v>
      </c>
      <c r="AU391" s="103">
        <v>0.22595941482996201</v>
      </c>
      <c r="AV391" s="103">
        <f t="shared" si="99"/>
        <v>0.77404058517003804</v>
      </c>
      <c r="AW391" s="103">
        <v>0.28186162014687199</v>
      </c>
      <c r="AX391" s="103">
        <f t="shared" si="100"/>
        <v>0.71813837985312801</v>
      </c>
      <c r="AY391" s="103">
        <v>0.14234681200094701</v>
      </c>
      <c r="AZ391" s="103">
        <f t="shared" si="103"/>
        <v>0.85765318799905299</v>
      </c>
      <c r="BA391" s="103">
        <f t="shared" si="101"/>
        <v>0.20035512475150441</v>
      </c>
      <c r="BB391" s="103">
        <f t="shared" si="101"/>
        <v>0.79964487524849559</v>
      </c>
      <c r="BC391" s="102">
        <v>0.21226377659853601</v>
      </c>
      <c r="BD391" s="102">
        <f t="shared" si="104"/>
        <v>0.78773622340146399</v>
      </c>
      <c r="BE391" s="102">
        <v>0.275312512954138</v>
      </c>
      <c r="BF391" s="102">
        <f t="shared" si="104"/>
        <v>0.72468748704586194</v>
      </c>
      <c r="BG391" s="102">
        <v>0.14239631168835701</v>
      </c>
      <c r="BH391" s="102">
        <f t="shared" si="94"/>
        <v>0.85760368831164302</v>
      </c>
      <c r="BI391" s="102">
        <v>0.19462595210164213</v>
      </c>
      <c r="BJ391" s="102">
        <v>0.80537404789835798</v>
      </c>
      <c r="BK391" s="103">
        <v>0.206971539616841</v>
      </c>
      <c r="BL391" s="103">
        <f t="shared" si="95"/>
        <v>0.793028460383159</v>
      </c>
      <c r="BM391" s="103">
        <v>0.27063427297245202</v>
      </c>
      <c r="BN391" s="103">
        <f t="shared" si="96"/>
        <v>0.72936572702754798</v>
      </c>
      <c r="BO391" s="103">
        <v>0.13701148033266999</v>
      </c>
      <c r="BP391" s="103">
        <f t="shared" si="97"/>
        <v>0.86298851966733003</v>
      </c>
      <c r="BQ391" s="103">
        <v>0.18943234101791287</v>
      </c>
      <c r="BR391" s="103">
        <f t="shared" si="102"/>
        <v>0.81056765898208716</v>
      </c>
      <c r="BS391" s="108">
        <v>0.82307080197652205</v>
      </c>
      <c r="BT391" s="102">
        <v>0.17692919802347801</v>
      </c>
      <c r="BU391" s="91"/>
      <c r="BV391" s="86">
        <v>371</v>
      </c>
      <c r="BW391" s="124">
        <v>0.95599999999999996</v>
      </c>
      <c r="BX391" s="124">
        <v>4.3999999999999997E-2</v>
      </c>
      <c r="BY391" s="124">
        <v>0.95199999999999996</v>
      </c>
      <c r="BZ391" s="124">
        <v>4.8000000000000001E-2</v>
      </c>
      <c r="CA391" s="124">
        <v>0.95399999999999996</v>
      </c>
      <c r="CB391" s="124">
        <v>4.5999999999999999E-2</v>
      </c>
      <c r="CC391" s="123">
        <v>0.94099999999999995</v>
      </c>
      <c r="CD391" s="123">
        <v>5.8999999999999997E-2</v>
      </c>
      <c r="CE391" s="123">
        <v>0.93200000000000005</v>
      </c>
      <c r="CF391" s="123">
        <v>6.8000000000000005E-2</v>
      </c>
      <c r="CG391" s="123">
        <v>0.93700000000000006</v>
      </c>
      <c r="CH391" s="123">
        <v>6.3E-2</v>
      </c>
      <c r="CI391" s="1"/>
      <c r="CJ391" s="1"/>
      <c r="CK391" s="1"/>
      <c r="CL391" s="1"/>
      <c r="CM391" s="1"/>
      <c r="CN391" s="1"/>
      <c r="CP391" s="39"/>
      <c r="CR391" s="39"/>
      <c r="CS391" s="92"/>
      <c r="CT391" s="92"/>
    </row>
    <row r="392" spans="38:98" x14ac:dyDescent="0.25">
      <c r="AL392" s="104">
        <v>372</v>
      </c>
      <c r="AM392" s="102">
        <v>0.218932753271012</v>
      </c>
      <c r="AN392" s="102">
        <f t="shared" si="91"/>
        <v>0.78106724672898797</v>
      </c>
      <c r="AO392" s="102">
        <v>0.27842007382107298</v>
      </c>
      <c r="AP392" s="102">
        <f t="shared" si="92"/>
        <v>0.72157992617892708</v>
      </c>
      <c r="AQ392" s="102">
        <v>0.13042089074030699</v>
      </c>
      <c r="AR392" s="102">
        <f t="shared" si="93"/>
        <v>0.86957910925969295</v>
      </c>
      <c r="AS392" s="102">
        <f t="shared" si="98"/>
        <v>0.19189938023340172</v>
      </c>
      <c r="AT392" s="107">
        <f t="shared" si="98"/>
        <v>0.8081006197665983</v>
      </c>
      <c r="AU392" s="103">
        <v>0.22635657162968101</v>
      </c>
      <c r="AV392" s="103">
        <f t="shared" si="99"/>
        <v>0.77364342837031896</v>
      </c>
      <c r="AW392" s="103">
        <v>0.282257157984725</v>
      </c>
      <c r="AX392" s="103">
        <f t="shared" si="100"/>
        <v>0.71774284201527494</v>
      </c>
      <c r="AY392" s="103">
        <v>0.14273531937804201</v>
      </c>
      <c r="AZ392" s="103">
        <f t="shared" si="103"/>
        <v>0.85726468062195793</v>
      </c>
      <c r="BA392" s="103">
        <f t="shared" si="101"/>
        <v>0.2007479304555872</v>
      </c>
      <c r="BB392" s="103">
        <f t="shared" si="101"/>
        <v>0.79925206954441275</v>
      </c>
      <c r="BC392" s="102">
        <v>0.21263908902081</v>
      </c>
      <c r="BD392" s="102">
        <f t="shared" si="104"/>
        <v>0.78736091097919003</v>
      </c>
      <c r="BE392" s="102">
        <v>0.27568866333307801</v>
      </c>
      <c r="BF392" s="102">
        <f t="shared" si="104"/>
        <v>0.72431133666692205</v>
      </c>
      <c r="BG392" s="102">
        <v>0.14279188893040801</v>
      </c>
      <c r="BH392" s="102">
        <f t="shared" si="94"/>
        <v>0.85720811106959194</v>
      </c>
      <c r="BI392" s="102">
        <v>0.19501077907104675</v>
      </c>
      <c r="BJ392" s="102">
        <v>0.80498922092895331</v>
      </c>
      <c r="BK392" s="103">
        <v>0.20732097811740599</v>
      </c>
      <c r="BL392" s="103">
        <f t="shared" si="95"/>
        <v>0.79267902188259398</v>
      </c>
      <c r="BM392" s="103">
        <v>0.27099950304315001</v>
      </c>
      <c r="BN392" s="103">
        <f t="shared" si="96"/>
        <v>0.72900049695684999</v>
      </c>
      <c r="BO392" s="103">
        <v>0.13739060060774599</v>
      </c>
      <c r="BP392" s="103">
        <f t="shared" si="97"/>
        <v>0.86260939939225401</v>
      </c>
      <c r="BQ392" s="103">
        <v>0.18979906519588352</v>
      </c>
      <c r="BR392" s="103">
        <f t="shared" si="102"/>
        <v>0.81020093480411659</v>
      </c>
      <c r="BS392" s="108">
        <v>0.82351091424330003</v>
      </c>
      <c r="BT392" s="102">
        <v>0.1764890857567</v>
      </c>
      <c r="BU392" s="91"/>
      <c r="BV392" s="86">
        <v>372</v>
      </c>
      <c r="BW392" s="124">
        <v>0.95599999999999996</v>
      </c>
      <c r="BX392" s="124">
        <v>4.3999999999999997E-2</v>
      </c>
      <c r="BY392" s="124">
        <v>0.95199999999999996</v>
      </c>
      <c r="BZ392" s="124">
        <v>4.8000000000000001E-2</v>
      </c>
      <c r="CA392" s="124">
        <v>0.95399999999999996</v>
      </c>
      <c r="CB392" s="124">
        <v>4.5999999999999999E-2</v>
      </c>
      <c r="CC392" s="123">
        <v>0.94199999999999995</v>
      </c>
      <c r="CD392" s="123">
        <v>5.8000000000000003E-2</v>
      </c>
      <c r="CE392" s="123">
        <v>0.93200000000000005</v>
      </c>
      <c r="CF392" s="123">
        <v>6.8000000000000005E-2</v>
      </c>
      <c r="CG392" s="123">
        <v>0.93700000000000006</v>
      </c>
      <c r="CH392" s="123">
        <v>6.3E-2</v>
      </c>
      <c r="CI392" s="1"/>
      <c r="CJ392" s="1"/>
      <c r="CK392" s="1"/>
      <c r="CL392" s="1"/>
      <c r="CM392" s="1"/>
      <c r="CN392" s="1"/>
      <c r="CP392" s="39"/>
      <c r="CR392" s="39"/>
      <c r="CS392" s="92"/>
      <c r="CT392" s="92"/>
    </row>
    <row r="393" spans="38:98" x14ac:dyDescent="0.25">
      <c r="AL393" s="104">
        <v>373</v>
      </c>
      <c r="AM393" s="102">
        <v>0.21934253387942701</v>
      </c>
      <c r="AN393" s="102">
        <f t="shared" si="91"/>
        <v>0.78065746612057296</v>
      </c>
      <c r="AO393" s="102">
        <v>0.27876865491223202</v>
      </c>
      <c r="AP393" s="102">
        <f t="shared" si="92"/>
        <v>0.72123134508776798</v>
      </c>
      <c r="AQ393" s="102">
        <v>0.130770754217923</v>
      </c>
      <c r="AR393" s="102">
        <f t="shared" si="93"/>
        <v>0.86922924578207694</v>
      </c>
      <c r="AS393" s="102">
        <f t="shared" si="98"/>
        <v>0.1922675230726803</v>
      </c>
      <c r="AT393" s="107">
        <f t="shared" si="98"/>
        <v>0.80773247692731964</v>
      </c>
      <c r="AU393" s="103">
        <v>0.226753277012435</v>
      </c>
      <c r="AV393" s="103">
        <f t="shared" si="99"/>
        <v>0.77324672298756503</v>
      </c>
      <c r="AW393" s="103">
        <v>0.282652090426039</v>
      </c>
      <c r="AX393" s="103">
        <f t="shared" si="100"/>
        <v>0.717347909573961</v>
      </c>
      <c r="AY393" s="103">
        <v>0.14312379587728899</v>
      </c>
      <c r="AZ393" s="103">
        <f t="shared" si="103"/>
        <v>0.85687620412271104</v>
      </c>
      <c r="BA393" s="103">
        <f t="shared" si="101"/>
        <v>0.20114044277539678</v>
      </c>
      <c r="BB393" s="103">
        <f t="shared" si="101"/>
        <v>0.79885955722460333</v>
      </c>
      <c r="BC393" s="102">
        <v>0.21301407049483401</v>
      </c>
      <c r="BD393" s="102">
        <f t="shared" si="104"/>
        <v>0.78698592950516599</v>
      </c>
      <c r="BE393" s="102">
        <v>0.27606424694357201</v>
      </c>
      <c r="BF393" s="102">
        <f t="shared" si="104"/>
        <v>0.72393575305642799</v>
      </c>
      <c r="BG393" s="102">
        <v>0.14318742884720001</v>
      </c>
      <c r="BH393" s="102">
        <f t="shared" si="94"/>
        <v>0.85681257115279996</v>
      </c>
      <c r="BI393" s="102">
        <v>0.1953953559201321</v>
      </c>
      <c r="BJ393" s="102">
        <v>0.80460464407986787</v>
      </c>
      <c r="BK393" s="103">
        <v>0.20767010468059099</v>
      </c>
      <c r="BL393" s="103">
        <f t="shared" si="95"/>
        <v>0.79232989531940901</v>
      </c>
      <c r="BM393" s="103">
        <v>0.271364146970208</v>
      </c>
      <c r="BN393" s="103">
        <f t="shared" si="96"/>
        <v>0.72863585302979206</v>
      </c>
      <c r="BO393" s="103">
        <v>0.13776970022830001</v>
      </c>
      <c r="BP393" s="103">
        <f t="shared" si="97"/>
        <v>0.86223029977169996</v>
      </c>
      <c r="BQ393" s="103">
        <v>0.19016554835914906</v>
      </c>
      <c r="BR393" s="103">
        <f t="shared" si="102"/>
        <v>0.80983445164085099</v>
      </c>
      <c r="BS393" s="108">
        <v>0.82394870049426694</v>
      </c>
      <c r="BT393" s="102">
        <v>0.17605129950573301</v>
      </c>
      <c r="BU393" s="91"/>
      <c r="BV393" s="86">
        <v>373</v>
      </c>
      <c r="BW393" s="124">
        <v>0.95599999999999996</v>
      </c>
      <c r="BX393" s="124">
        <v>4.3999999999999997E-2</v>
      </c>
      <c r="BY393" s="124">
        <v>0.95199999999999996</v>
      </c>
      <c r="BZ393" s="124">
        <v>4.8000000000000001E-2</v>
      </c>
      <c r="CA393" s="124">
        <v>0.95399999999999996</v>
      </c>
      <c r="CB393" s="124">
        <v>4.5999999999999999E-2</v>
      </c>
      <c r="CC393" s="123">
        <v>0.94199999999999995</v>
      </c>
      <c r="CD393" s="123">
        <v>5.8000000000000003E-2</v>
      </c>
      <c r="CE393" s="123">
        <v>0.93200000000000005</v>
      </c>
      <c r="CF393" s="123">
        <v>6.8000000000000005E-2</v>
      </c>
      <c r="CG393" s="123">
        <v>0.93700000000000006</v>
      </c>
      <c r="CH393" s="123">
        <v>6.3E-2</v>
      </c>
      <c r="CI393" s="1"/>
      <c r="CJ393" s="1"/>
      <c r="CK393" s="1"/>
      <c r="CL393" s="1"/>
      <c r="CM393" s="1"/>
      <c r="CN393" s="1"/>
      <c r="CP393" s="39"/>
      <c r="CR393" s="39"/>
      <c r="CS393" s="92"/>
      <c r="CT393" s="92"/>
    </row>
    <row r="394" spans="38:98" x14ac:dyDescent="0.25">
      <c r="AL394" s="104">
        <v>374</v>
      </c>
      <c r="AM394" s="102">
        <v>0.21975147607989901</v>
      </c>
      <c r="AN394" s="102">
        <f t="shared" si="91"/>
        <v>0.78024852392010102</v>
      </c>
      <c r="AO394" s="102">
        <v>0.279116653198965</v>
      </c>
      <c r="AP394" s="102">
        <f t="shared" si="92"/>
        <v>0.72088334680103494</v>
      </c>
      <c r="AQ394" s="102">
        <v>0.131120581242468</v>
      </c>
      <c r="AR394" s="102">
        <f t="shared" si="93"/>
        <v>0.86887941875753194</v>
      </c>
      <c r="AS394" s="102">
        <f t="shared" si="98"/>
        <v>0.19263525519206592</v>
      </c>
      <c r="AT394" s="107">
        <f t="shared" si="98"/>
        <v>0.80736474480793408</v>
      </c>
      <c r="AU394" s="103">
        <v>0.227149532705992</v>
      </c>
      <c r="AV394" s="103">
        <f t="shared" si="99"/>
        <v>0.77285046729400797</v>
      </c>
      <c r="AW394" s="103">
        <v>0.28304642118552298</v>
      </c>
      <c r="AX394" s="103">
        <f t="shared" si="100"/>
        <v>0.71695357881447697</v>
      </c>
      <c r="AY394" s="103">
        <v>0.14351224129614801</v>
      </c>
      <c r="AZ394" s="103">
        <f t="shared" si="103"/>
        <v>0.85648775870385196</v>
      </c>
      <c r="BA394" s="103">
        <f t="shared" si="101"/>
        <v>0.20153266300775591</v>
      </c>
      <c r="BB394" s="103">
        <f t="shared" si="101"/>
        <v>0.79846733699224415</v>
      </c>
      <c r="BC394" s="102">
        <v>0.21338871733372899</v>
      </c>
      <c r="BD394" s="102">
        <f t="shared" si="104"/>
        <v>0.78661128266627101</v>
      </c>
      <c r="BE394" s="102">
        <v>0.27643926631272397</v>
      </c>
      <c r="BF394" s="102">
        <f t="shared" si="104"/>
        <v>0.72356073368727603</v>
      </c>
      <c r="BG394" s="102">
        <v>0.143582930244953</v>
      </c>
      <c r="BH394" s="102">
        <f t="shared" si="94"/>
        <v>0.85641706975504706</v>
      </c>
      <c r="BI394" s="102">
        <v>0.19577968153806088</v>
      </c>
      <c r="BJ394" s="102">
        <v>0.8042203184619392</v>
      </c>
      <c r="BK394" s="103">
        <v>0.20801892516037801</v>
      </c>
      <c r="BL394" s="103">
        <f t="shared" si="95"/>
        <v>0.79198107483962199</v>
      </c>
      <c r="BM394" s="103">
        <v>0.27172820804571401</v>
      </c>
      <c r="BN394" s="103">
        <f t="shared" si="96"/>
        <v>0.72827179195428604</v>
      </c>
      <c r="BO394" s="103">
        <v>0.138148779855916</v>
      </c>
      <c r="BP394" s="103">
        <f t="shared" si="97"/>
        <v>0.861851220144084</v>
      </c>
      <c r="BQ394" s="103">
        <v>0.19053179338395276</v>
      </c>
      <c r="BR394" s="103">
        <f t="shared" si="102"/>
        <v>0.80946820661604724</v>
      </c>
      <c r="BS394" s="108">
        <v>0.82438419091680903</v>
      </c>
      <c r="BT394" s="102">
        <v>0.17561580908319099</v>
      </c>
      <c r="BU394" s="91"/>
      <c r="BV394" s="86">
        <v>374</v>
      </c>
      <c r="BW394" s="124">
        <v>0.95599999999999996</v>
      </c>
      <c r="BX394" s="124">
        <v>4.3999999999999997E-2</v>
      </c>
      <c r="BY394" s="124">
        <v>0.95199999999999996</v>
      </c>
      <c r="BZ394" s="124">
        <v>4.8000000000000001E-2</v>
      </c>
      <c r="CA394" s="124">
        <v>0.95399999999999996</v>
      </c>
      <c r="CB394" s="124">
        <v>4.5999999999999999E-2</v>
      </c>
      <c r="CC394" s="123">
        <v>0.94199999999999995</v>
      </c>
      <c r="CD394" s="123">
        <v>5.8000000000000003E-2</v>
      </c>
      <c r="CE394" s="123">
        <v>0.93300000000000005</v>
      </c>
      <c r="CF394" s="123">
        <v>6.7000000000000004E-2</v>
      </c>
      <c r="CG394" s="123">
        <v>0.93700000000000006</v>
      </c>
      <c r="CH394" s="123">
        <v>6.3E-2</v>
      </c>
      <c r="CI394" s="1"/>
      <c r="CJ394" s="1"/>
      <c r="CK394" s="1"/>
      <c r="CL394" s="1"/>
      <c r="CM394" s="1"/>
      <c r="CN394" s="1"/>
      <c r="CP394" s="39"/>
      <c r="CR394" s="39"/>
      <c r="CS394" s="92"/>
      <c r="CT394" s="92"/>
    </row>
    <row r="395" spans="38:98" x14ac:dyDescent="0.25">
      <c r="AL395" s="104">
        <v>375</v>
      </c>
      <c r="AM395" s="102">
        <v>0.220159552493885</v>
      </c>
      <c r="AN395" s="102">
        <f t="shared" si="91"/>
        <v>0.77984044750611503</v>
      </c>
      <c r="AO395" s="102">
        <v>0.27946408087776298</v>
      </c>
      <c r="AP395" s="102">
        <f t="shared" si="92"/>
        <v>0.72053591912223702</v>
      </c>
      <c r="AQ395" s="102">
        <v>0.131470370810019</v>
      </c>
      <c r="AR395" s="102">
        <f t="shared" si="93"/>
        <v>0.868529629189981</v>
      </c>
      <c r="AS395" s="102">
        <f t="shared" si="98"/>
        <v>0.19300257044759855</v>
      </c>
      <c r="AT395" s="107">
        <f t="shared" si="98"/>
        <v>0.8069974295524015</v>
      </c>
      <c r="AU395" s="103">
        <v>0.227545340438122</v>
      </c>
      <c r="AV395" s="103">
        <f t="shared" si="99"/>
        <v>0.77245465956187798</v>
      </c>
      <c r="AW395" s="103">
        <v>0.28344015397788802</v>
      </c>
      <c r="AX395" s="103">
        <f t="shared" si="100"/>
        <v>0.71655984602211198</v>
      </c>
      <c r="AY395" s="103">
        <v>0.143900655432083</v>
      </c>
      <c r="AZ395" s="103">
        <f t="shared" si="103"/>
        <v>0.85609934456791703</v>
      </c>
      <c r="BA395" s="103">
        <f t="shared" si="101"/>
        <v>0.20192459244949026</v>
      </c>
      <c r="BB395" s="103">
        <f t="shared" si="101"/>
        <v>0.79807540755050987</v>
      </c>
      <c r="BC395" s="102">
        <v>0.21376302585061699</v>
      </c>
      <c r="BD395" s="102">
        <f t="shared" si="104"/>
        <v>0.78623697414938298</v>
      </c>
      <c r="BE395" s="102">
        <v>0.27681372396764198</v>
      </c>
      <c r="BF395" s="102">
        <f t="shared" si="104"/>
        <v>0.72318627603235797</v>
      </c>
      <c r="BG395" s="102">
        <v>0.14397839192988801</v>
      </c>
      <c r="BH395" s="102">
        <f t="shared" si="94"/>
        <v>0.85602160807011196</v>
      </c>
      <c r="BI395" s="102">
        <v>0.19616375481399739</v>
      </c>
      <c r="BJ395" s="102">
        <v>0.80383624518600261</v>
      </c>
      <c r="BK395" s="103">
        <v>0.20836744541074601</v>
      </c>
      <c r="BL395" s="103">
        <f t="shared" si="95"/>
        <v>0.79163255458925397</v>
      </c>
      <c r="BM395" s="103">
        <v>0.272091689561758</v>
      </c>
      <c r="BN395" s="103">
        <f t="shared" si="96"/>
        <v>0.727908310438242</v>
      </c>
      <c r="BO395" s="103">
        <v>0.13852784015217701</v>
      </c>
      <c r="BP395" s="103">
        <f t="shared" si="97"/>
        <v>0.86147215984782299</v>
      </c>
      <c r="BQ395" s="103">
        <v>0.19089780314653701</v>
      </c>
      <c r="BR395" s="103">
        <f t="shared" si="102"/>
        <v>0.80910219685346296</v>
      </c>
      <c r="BS395" s="108">
        <v>0.82481741569831002</v>
      </c>
      <c r="BT395" s="102">
        <v>0.17518258430169001</v>
      </c>
      <c r="BU395" s="91"/>
      <c r="BV395" s="86">
        <v>375</v>
      </c>
      <c r="BW395" s="124">
        <v>0.95699999999999996</v>
      </c>
      <c r="BX395" s="124">
        <v>4.2999999999999997E-2</v>
      </c>
      <c r="BY395" s="124">
        <v>0.95299999999999996</v>
      </c>
      <c r="BZ395" s="124">
        <v>4.7E-2</v>
      </c>
      <c r="CA395" s="124">
        <v>0.95399999999999996</v>
      </c>
      <c r="CB395" s="124">
        <v>4.4999999999999998E-2</v>
      </c>
      <c r="CC395" s="123">
        <v>0.94199999999999995</v>
      </c>
      <c r="CD395" s="123">
        <v>5.8000000000000003E-2</v>
      </c>
      <c r="CE395" s="123">
        <v>0.93300000000000005</v>
      </c>
      <c r="CF395" s="123">
        <v>6.7000000000000004E-2</v>
      </c>
      <c r="CG395" s="123">
        <v>0.93700000000000006</v>
      </c>
      <c r="CH395" s="123">
        <v>6.3E-2</v>
      </c>
      <c r="CI395" s="1"/>
      <c r="CJ395" s="1"/>
      <c r="CK395" s="1"/>
      <c r="CL395" s="1"/>
      <c r="CM395" s="1"/>
      <c r="CN395" s="1"/>
      <c r="CP395" s="39"/>
      <c r="CR395" s="39"/>
      <c r="CS395" s="92"/>
      <c r="CT395" s="92"/>
    </row>
    <row r="396" spans="38:98" x14ac:dyDescent="0.25">
      <c r="AL396" s="104">
        <v>376</v>
      </c>
      <c r="AM396" s="102">
        <v>0.220566735742843</v>
      </c>
      <c r="AN396" s="102">
        <f t="shared" si="91"/>
        <v>0.77943326425715698</v>
      </c>
      <c r="AO396" s="102">
        <v>0.27981095014511398</v>
      </c>
      <c r="AP396" s="102">
        <f t="shared" si="92"/>
        <v>0.72018904985488597</v>
      </c>
      <c r="AQ396" s="102">
        <v>0.13182012191665099</v>
      </c>
      <c r="AR396" s="102">
        <f t="shared" si="93"/>
        <v>0.86817987808334895</v>
      </c>
      <c r="AS396" s="102">
        <f t="shared" si="98"/>
        <v>0.19336946269531699</v>
      </c>
      <c r="AT396" s="107">
        <f t="shared" si="98"/>
        <v>0.80663053730468293</v>
      </c>
      <c r="AU396" s="103">
        <v>0.22794070193659199</v>
      </c>
      <c r="AV396" s="103">
        <f t="shared" si="99"/>
        <v>0.77205929806340801</v>
      </c>
      <c r="AW396" s="103">
        <v>0.28383329251784301</v>
      </c>
      <c r="AX396" s="103">
        <f t="shared" si="100"/>
        <v>0.71616670748215694</v>
      </c>
      <c r="AY396" s="103">
        <v>0.144289038082554</v>
      </c>
      <c r="AZ396" s="103">
        <f t="shared" si="103"/>
        <v>0.855710961917446</v>
      </c>
      <c r="BA396" s="103">
        <f t="shared" si="101"/>
        <v>0.20231623239742225</v>
      </c>
      <c r="BB396" s="103">
        <f t="shared" si="101"/>
        <v>0.79768376760257775</v>
      </c>
      <c r="BC396" s="102">
        <v>0.21413699235861799</v>
      </c>
      <c r="BD396" s="102">
        <f t="shared" si="104"/>
        <v>0.78586300764138195</v>
      </c>
      <c r="BE396" s="102">
        <v>0.27718762243543099</v>
      </c>
      <c r="BF396" s="102">
        <f t="shared" si="104"/>
        <v>0.72281237756456895</v>
      </c>
      <c r="BG396" s="102">
        <v>0.14437381270822799</v>
      </c>
      <c r="BH396" s="102">
        <f t="shared" si="94"/>
        <v>0.85562618729177198</v>
      </c>
      <c r="BI396" s="102">
        <v>0.19654757463710559</v>
      </c>
      <c r="BJ396" s="102">
        <v>0.8034524253628943</v>
      </c>
      <c r="BK396" s="103">
        <v>0.208715671285674</v>
      </c>
      <c r="BL396" s="103">
        <f t="shared" si="95"/>
        <v>0.79128432871432597</v>
      </c>
      <c r="BM396" s="103">
        <v>0.27245459481043099</v>
      </c>
      <c r="BN396" s="103">
        <f t="shared" si="96"/>
        <v>0.72754540518956901</v>
      </c>
      <c r="BO396" s="103">
        <v>0.138906881778667</v>
      </c>
      <c r="BP396" s="103">
        <f t="shared" si="97"/>
        <v>0.86109311822133305</v>
      </c>
      <c r="BQ396" s="103">
        <v>0.1912635805231449</v>
      </c>
      <c r="BR396" s="103">
        <f t="shared" si="102"/>
        <v>0.80873641947685515</v>
      </c>
      <c r="BS396" s="108">
        <v>0.82524840502615604</v>
      </c>
      <c r="BT396" s="102">
        <v>0.17475159497384399</v>
      </c>
      <c r="BU396" s="91"/>
      <c r="BV396" s="86">
        <v>376</v>
      </c>
      <c r="BW396" s="124">
        <v>0.95699999999999996</v>
      </c>
      <c r="BX396" s="124">
        <v>4.2999999999999997E-2</v>
      </c>
      <c r="BY396" s="124">
        <v>0.95299999999999996</v>
      </c>
      <c r="BZ396" s="124">
        <v>4.7E-2</v>
      </c>
      <c r="CA396" s="124">
        <v>0.95499999999999996</v>
      </c>
      <c r="CB396" s="124">
        <v>4.4999999999999998E-2</v>
      </c>
      <c r="CC396" s="123">
        <v>0.94199999999999995</v>
      </c>
      <c r="CD396" s="123">
        <v>5.8000000000000003E-2</v>
      </c>
      <c r="CE396" s="123">
        <v>0.93300000000000005</v>
      </c>
      <c r="CF396" s="123">
        <v>6.7000000000000004E-2</v>
      </c>
      <c r="CG396" s="123">
        <v>0.93700000000000006</v>
      </c>
      <c r="CH396" s="123">
        <v>6.2E-2</v>
      </c>
      <c r="CI396" s="1"/>
      <c r="CJ396" s="1"/>
      <c r="CK396" s="1"/>
      <c r="CL396" s="1"/>
      <c r="CM396" s="1"/>
      <c r="CN396" s="1"/>
      <c r="CP396" s="39"/>
      <c r="CR396" s="39"/>
      <c r="CS396" s="92"/>
      <c r="CT396" s="92"/>
    </row>
    <row r="397" spans="38:98" x14ac:dyDescent="0.25">
      <c r="AL397" s="104">
        <v>377</v>
      </c>
      <c r="AM397" s="102">
        <v>0.22097299844823001</v>
      </c>
      <c r="AN397" s="102">
        <f t="shared" si="91"/>
        <v>0.77902700155176996</v>
      </c>
      <c r="AO397" s="102">
        <v>0.28015727319750799</v>
      </c>
      <c r="AP397" s="102">
        <f t="shared" si="92"/>
        <v>0.71984272680249206</v>
      </c>
      <c r="AQ397" s="102">
        <v>0.132169833558442</v>
      </c>
      <c r="AR397" s="102">
        <f t="shared" si="93"/>
        <v>0.86783016644155797</v>
      </c>
      <c r="AS397" s="102">
        <f t="shared" si="98"/>
        <v>0.19373592579126145</v>
      </c>
      <c r="AT397" s="107">
        <f t="shared" si="98"/>
        <v>0.80626407420873858</v>
      </c>
      <c r="AU397" s="103">
        <v>0.22833561892917101</v>
      </c>
      <c r="AV397" s="103">
        <f t="shared" si="99"/>
        <v>0.77166438107082902</v>
      </c>
      <c r="AW397" s="103">
        <v>0.28422584052009903</v>
      </c>
      <c r="AX397" s="103">
        <f t="shared" si="100"/>
        <v>0.71577415947990097</v>
      </c>
      <c r="AY397" s="103">
        <v>0.144677389045024</v>
      </c>
      <c r="AZ397" s="103">
        <f t="shared" si="103"/>
        <v>0.85532261095497597</v>
      </c>
      <c r="BA397" s="103">
        <f t="shared" si="101"/>
        <v>0.20270758414837686</v>
      </c>
      <c r="BB397" s="103">
        <f t="shared" si="101"/>
        <v>0.79729241585162325</v>
      </c>
      <c r="BC397" s="102">
        <v>0.21451061317085399</v>
      </c>
      <c r="BD397" s="102">
        <f t="shared" si="104"/>
        <v>0.78548938682914604</v>
      </c>
      <c r="BE397" s="102">
        <v>0.27756096424319798</v>
      </c>
      <c r="BF397" s="102">
        <f t="shared" si="104"/>
        <v>0.72243903575680202</v>
      </c>
      <c r="BG397" s="102">
        <v>0.14476919138619199</v>
      </c>
      <c r="BH397" s="102">
        <f t="shared" si="94"/>
        <v>0.85523080861380807</v>
      </c>
      <c r="BI397" s="102">
        <v>0.19693113989654859</v>
      </c>
      <c r="BJ397" s="102">
        <v>0.80306886010345147</v>
      </c>
      <c r="BK397" s="103">
        <v>0.209063608639143</v>
      </c>
      <c r="BL397" s="103">
        <f t="shared" si="95"/>
        <v>0.79093639136085703</v>
      </c>
      <c r="BM397" s="103">
        <v>0.27281692708382099</v>
      </c>
      <c r="BN397" s="103">
        <f t="shared" si="96"/>
        <v>0.72718307291617901</v>
      </c>
      <c r="BO397" s="103">
        <v>0.139285905396969</v>
      </c>
      <c r="BP397" s="103">
        <f t="shared" si="97"/>
        <v>0.86071409460303094</v>
      </c>
      <c r="BQ397" s="103">
        <v>0.19162912839001889</v>
      </c>
      <c r="BR397" s="103">
        <f t="shared" si="102"/>
        <v>0.80837087160998111</v>
      </c>
      <c r="BS397" s="108">
        <v>0.82567718908773202</v>
      </c>
      <c r="BT397" s="102">
        <v>0.17432281091226801</v>
      </c>
      <c r="BU397" s="91"/>
      <c r="BV397" s="86">
        <v>377</v>
      </c>
      <c r="BW397" s="124">
        <v>0.95699999999999996</v>
      </c>
      <c r="BX397" s="124">
        <v>4.2999999999999997E-2</v>
      </c>
      <c r="BY397" s="124">
        <v>0.95299999999999996</v>
      </c>
      <c r="BZ397" s="124">
        <v>4.7E-2</v>
      </c>
      <c r="CA397" s="124">
        <v>0.95499999999999996</v>
      </c>
      <c r="CB397" s="124">
        <v>4.4999999999999998E-2</v>
      </c>
      <c r="CC397" s="123">
        <v>0.94199999999999995</v>
      </c>
      <c r="CD397" s="123">
        <v>5.8000000000000003E-2</v>
      </c>
      <c r="CE397" s="123">
        <v>0.93300000000000005</v>
      </c>
      <c r="CF397" s="123">
        <v>6.7000000000000004E-2</v>
      </c>
      <c r="CG397" s="123">
        <v>0.93799999999999994</v>
      </c>
      <c r="CH397" s="123">
        <v>6.2E-2</v>
      </c>
      <c r="CI397" s="1"/>
      <c r="CJ397" s="1"/>
      <c r="CK397" s="1"/>
      <c r="CL397" s="1"/>
      <c r="CM397" s="1"/>
      <c r="CN397" s="1"/>
      <c r="CP397" s="39"/>
      <c r="CR397" s="39"/>
      <c r="CS397" s="92"/>
      <c r="CT397" s="92"/>
    </row>
    <row r="398" spans="38:98" x14ac:dyDescent="0.25">
      <c r="AL398" s="104">
        <v>378</v>
      </c>
      <c r="AM398" s="102">
        <v>0.221378313231506</v>
      </c>
      <c r="AN398" s="102">
        <f t="shared" si="91"/>
        <v>0.77862168676849397</v>
      </c>
      <c r="AO398" s="102">
        <v>0.28050306223143401</v>
      </c>
      <c r="AP398" s="102">
        <f t="shared" si="92"/>
        <v>0.71949693776856605</v>
      </c>
      <c r="AQ398" s="102">
        <v>0.13251950473146901</v>
      </c>
      <c r="AR398" s="102">
        <f t="shared" si="93"/>
        <v>0.86748049526853099</v>
      </c>
      <c r="AS398" s="102">
        <f t="shared" si="98"/>
        <v>0.19410195359147245</v>
      </c>
      <c r="AT398" s="107">
        <f t="shared" si="98"/>
        <v>0.80589804640852769</v>
      </c>
      <c r="AU398" s="103">
        <v>0.22873009314362699</v>
      </c>
      <c r="AV398" s="103">
        <f t="shared" si="99"/>
        <v>0.77126990685637298</v>
      </c>
      <c r="AW398" s="103">
        <v>0.28461780169936501</v>
      </c>
      <c r="AX398" s="103">
        <f t="shared" si="100"/>
        <v>0.71538219830063499</v>
      </c>
      <c r="AY398" s="103">
        <v>0.14506570811695399</v>
      </c>
      <c r="AZ398" s="103">
        <f t="shared" si="103"/>
        <v>0.85493429188304604</v>
      </c>
      <c r="BA398" s="103">
        <f t="shared" si="101"/>
        <v>0.20309864899917718</v>
      </c>
      <c r="BB398" s="103">
        <f t="shared" si="101"/>
        <v>0.79690135100082293</v>
      </c>
      <c r="BC398" s="102">
        <v>0.214883884600446</v>
      </c>
      <c r="BD398" s="102">
        <f t="shared" si="104"/>
        <v>0.78511611539955406</v>
      </c>
      <c r="BE398" s="102">
        <v>0.27793375191804898</v>
      </c>
      <c r="BF398" s="102">
        <f t="shared" si="104"/>
        <v>0.72206624808195108</v>
      </c>
      <c r="BG398" s="102">
        <v>0.14516452677000199</v>
      </c>
      <c r="BH398" s="102">
        <f t="shared" si="94"/>
        <v>0.85483547322999798</v>
      </c>
      <c r="BI398" s="102">
        <v>0.19731444948149043</v>
      </c>
      <c r="BJ398" s="102">
        <v>0.80268555051850954</v>
      </c>
      <c r="BK398" s="103">
        <v>0.20941126332513299</v>
      </c>
      <c r="BL398" s="103">
        <f t="shared" si="95"/>
        <v>0.79058873667486695</v>
      </c>
      <c r="BM398" s="103">
        <v>0.27317868967401898</v>
      </c>
      <c r="BN398" s="103">
        <f t="shared" si="96"/>
        <v>0.72682131032598107</v>
      </c>
      <c r="BO398" s="103">
        <v>0.13966491166866599</v>
      </c>
      <c r="BP398" s="103">
        <f t="shared" si="97"/>
        <v>0.86033508833133399</v>
      </c>
      <c r="BQ398" s="103">
        <v>0.19199444962340195</v>
      </c>
      <c r="BR398" s="103">
        <f t="shared" si="102"/>
        <v>0.80800555037659805</v>
      </c>
      <c r="BS398" s="108">
        <v>0.826103798070424</v>
      </c>
      <c r="BT398" s="102">
        <v>0.173896201929576</v>
      </c>
      <c r="BU398" s="91"/>
      <c r="BV398" s="86">
        <v>378</v>
      </c>
      <c r="BW398" s="124">
        <v>0.95699999999999996</v>
      </c>
      <c r="BX398" s="124">
        <v>4.2999999999999997E-2</v>
      </c>
      <c r="BY398" s="124">
        <v>0.95299999999999996</v>
      </c>
      <c r="BZ398" s="124">
        <v>4.7E-2</v>
      </c>
      <c r="CA398" s="124">
        <v>0.95499999999999996</v>
      </c>
      <c r="CB398" s="124">
        <v>4.4999999999999998E-2</v>
      </c>
      <c r="CC398" s="123">
        <v>0.94299999999999995</v>
      </c>
      <c r="CD398" s="123">
        <v>5.7000000000000002E-2</v>
      </c>
      <c r="CE398" s="123">
        <v>0.93300000000000005</v>
      </c>
      <c r="CF398" s="123">
        <v>6.7000000000000004E-2</v>
      </c>
      <c r="CG398" s="123">
        <v>0.93799999999999994</v>
      </c>
      <c r="CH398" s="123">
        <v>6.2E-2</v>
      </c>
      <c r="CI398" s="1"/>
      <c r="CJ398" s="1"/>
      <c r="CK398" s="1"/>
      <c r="CL398" s="1"/>
      <c r="CM398" s="1"/>
      <c r="CN398" s="1"/>
      <c r="CP398" s="39"/>
      <c r="CR398" s="39"/>
      <c r="CS398" s="92"/>
      <c r="CT398" s="92"/>
    </row>
    <row r="399" spans="38:98" x14ac:dyDescent="0.25">
      <c r="AL399" s="104">
        <v>379</v>
      </c>
      <c r="AM399" s="102">
        <v>0.221782652714127</v>
      </c>
      <c r="AN399" s="102">
        <f t="shared" si="91"/>
        <v>0.778217347285873</v>
      </c>
      <c r="AO399" s="102">
        <v>0.28084832944338201</v>
      </c>
      <c r="AP399" s="102">
        <f t="shared" si="92"/>
        <v>0.71915167055661799</v>
      </c>
      <c r="AQ399" s="102">
        <v>0.13286913443180801</v>
      </c>
      <c r="AR399" s="102">
        <f t="shared" si="93"/>
        <v>0.86713086556819197</v>
      </c>
      <c r="AS399" s="102">
        <f t="shared" si="98"/>
        <v>0.19446753995198893</v>
      </c>
      <c r="AT399" s="107">
        <f t="shared" si="98"/>
        <v>0.80553246004801116</v>
      </c>
      <c r="AU399" s="103">
        <v>0.22912412630772899</v>
      </c>
      <c r="AV399" s="103">
        <f t="shared" si="99"/>
        <v>0.77087587369227095</v>
      </c>
      <c r="AW399" s="103">
        <v>0.28500917977035201</v>
      </c>
      <c r="AX399" s="103">
        <f t="shared" si="100"/>
        <v>0.71499082022964799</v>
      </c>
      <c r="AY399" s="103">
        <v>0.145453995095806</v>
      </c>
      <c r="AZ399" s="103">
        <f t="shared" si="103"/>
        <v>0.85454600490419397</v>
      </c>
      <c r="BA399" s="103">
        <f t="shared" si="101"/>
        <v>0.20348942824664773</v>
      </c>
      <c r="BB399" s="103">
        <f t="shared" si="101"/>
        <v>0.79651057175335227</v>
      </c>
      <c r="BC399" s="102">
        <v>0.215256802960515</v>
      </c>
      <c r="BD399" s="102">
        <f t="shared" si="104"/>
        <v>0.78474319703948503</v>
      </c>
      <c r="BE399" s="102">
        <v>0.27830598798709</v>
      </c>
      <c r="BF399" s="102">
        <f t="shared" si="104"/>
        <v>0.72169401201291006</v>
      </c>
      <c r="BG399" s="102">
        <v>0.145559817665879</v>
      </c>
      <c r="BH399" s="102">
        <f t="shared" si="94"/>
        <v>0.854440182334121</v>
      </c>
      <c r="BI399" s="102">
        <v>0.19769750228109473</v>
      </c>
      <c r="BJ399" s="102">
        <v>0.80230249771890538</v>
      </c>
      <c r="BK399" s="103">
        <v>0.209758641197623</v>
      </c>
      <c r="BL399" s="103">
        <f t="shared" si="95"/>
        <v>0.790241358802377</v>
      </c>
      <c r="BM399" s="103">
        <v>0.27353988587311301</v>
      </c>
      <c r="BN399" s="103">
        <f t="shared" si="96"/>
        <v>0.72646011412688694</v>
      </c>
      <c r="BO399" s="103">
        <v>0.140043901255342</v>
      </c>
      <c r="BP399" s="103">
        <f t="shared" si="97"/>
        <v>0.85995609874465795</v>
      </c>
      <c r="BQ399" s="103">
        <v>0.19235954709953643</v>
      </c>
      <c r="BR399" s="103">
        <f t="shared" si="102"/>
        <v>0.80764045290046349</v>
      </c>
      <c r="BS399" s="108">
        <v>0.82652826216161801</v>
      </c>
      <c r="BT399" s="102">
        <v>0.17347173783838199</v>
      </c>
      <c r="BU399" s="91"/>
      <c r="BV399" s="86">
        <v>379</v>
      </c>
      <c r="BW399" s="124">
        <v>0.95699999999999996</v>
      </c>
      <c r="BX399" s="124">
        <v>4.2999999999999997E-2</v>
      </c>
      <c r="BY399" s="124">
        <v>0.95299999999999996</v>
      </c>
      <c r="BZ399" s="124">
        <v>4.7E-2</v>
      </c>
      <c r="CA399" s="124">
        <v>0.95499999999999996</v>
      </c>
      <c r="CB399" s="124">
        <v>4.4999999999999998E-2</v>
      </c>
      <c r="CC399" s="123">
        <v>0.94299999999999995</v>
      </c>
      <c r="CD399" s="123">
        <v>5.7000000000000002E-2</v>
      </c>
      <c r="CE399" s="123">
        <v>0.93400000000000005</v>
      </c>
      <c r="CF399" s="123">
        <v>6.6000000000000003E-2</v>
      </c>
      <c r="CG399" s="123">
        <v>0.93799999999999994</v>
      </c>
      <c r="CH399" s="123">
        <v>6.2E-2</v>
      </c>
      <c r="CI399" s="1"/>
      <c r="CJ399" s="1"/>
      <c r="CK399" s="1"/>
      <c r="CL399" s="1"/>
      <c r="CM399" s="1"/>
      <c r="CN399" s="1"/>
      <c r="CP399" s="39"/>
      <c r="CR399" s="39"/>
      <c r="CS399" s="92"/>
      <c r="CT399" s="92"/>
    </row>
    <row r="400" spans="38:98" x14ac:dyDescent="0.25">
      <c r="AL400" s="104">
        <v>380</v>
      </c>
      <c r="AM400" s="102">
        <v>0.222185989517551</v>
      </c>
      <c r="AN400" s="102">
        <f t="shared" si="91"/>
        <v>0.77781401048244903</v>
      </c>
      <c r="AO400" s="102">
        <v>0.28119308702984103</v>
      </c>
      <c r="AP400" s="102">
        <f t="shared" si="92"/>
        <v>0.71880691297015897</v>
      </c>
      <c r="AQ400" s="102">
        <v>0.133218721655535</v>
      </c>
      <c r="AR400" s="102">
        <f t="shared" si="93"/>
        <v>0.86678127834446506</v>
      </c>
      <c r="AS400" s="102">
        <f t="shared" si="98"/>
        <v>0.19483267872885035</v>
      </c>
      <c r="AT400" s="107">
        <f t="shared" si="98"/>
        <v>0.80516732127114976</v>
      </c>
      <c r="AU400" s="103">
        <v>0.22951772014924501</v>
      </c>
      <c r="AV400" s="103">
        <f t="shared" si="99"/>
        <v>0.77048227985075501</v>
      </c>
      <c r="AW400" s="103">
        <v>0.28539997844776999</v>
      </c>
      <c r="AX400" s="103">
        <f t="shared" si="100"/>
        <v>0.71460002155223001</v>
      </c>
      <c r="AY400" s="103">
        <v>0.145842249779043</v>
      </c>
      <c r="AZ400" s="103">
        <f t="shared" si="103"/>
        <v>0.85415775022095697</v>
      </c>
      <c r="BA400" s="103">
        <f t="shared" si="101"/>
        <v>0.20387992318761283</v>
      </c>
      <c r="BB400" s="103">
        <f t="shared" si="101"/>
        <v>0.79612007681238728</v>
      </c>
      <c r="BC400" s="102">
        <v>0.215629364564184</v>
      </c>
      <c r="BD400" s="102">
        <f t="shared" si="104"/>
        <v>0.78437063543581598</v>
      </c>
      <c r="BE400" s="102">
        <v>0.27867767497742701</v>
      </c>
      <c r="BF400" s="102">
        <f t="shared" si="104"/>
        <v>0.72132232502257299</v>
      </c>
      <c r="BG400" s="102">
        <v>0.14595506288004401</v>
      </c>
      <c r="BH400" s="102">
        <f t="shared" si="94"/>
        <v>0.85404493711995599</v>
      </c>
      <c r="BI400" s="102">
        <v>0.19808029718452549</v>
      </c>
      <c r="BJ400" s="102">
        <v>0.80191970281547453</v>
      </c>
      <c r="BK400" s="103">
        <v>0.21010574811059399</v>
      </c>
      <c r="BL400" s="103">
        <f t="shared" si="95"/>
        <v>0.78989425188940598</v>
      </c>
      <c r="BM400" s="103">
        <v>0.27390051897319301</v>
      </c>
      <c r="BN400" s="103">
        <f t="shared" si="96"/>
        <v>0.72609948102680699</v>
      </c>
      <c r="BO400" s="103">
        <v>0.14042287481858101</v>
      </c>
      <c r="BP400" s="103">
        <f t="shared" si="97"/>
        <v>0.85957712518141904</v>
      </c>
      <c r="BQ400" s="103">
        <v>0.1927244236946658</v>
      </c>
      <c r="BR400" s="103">
        <f t="shared" si="102"/>
        <v>0.80727557630533431</v>
      </c>
      <c r="BS400" s="108">
        <v>0.82695061154869798</v>
      </c>
      <c r="BT400" s="102">
        <v>0.17304938845130199</v>
      </c>
      <c r="BU400" s="91"/>
      <c r="BV400" s="86">
        <v>380</v>
      </c>
      <c r="BW400" s="124">
        <v>0.95699999999999996</v>
      </c>
      <c r="BX400" s="124">
        <v>4.2999999999999997E-2</v>
      </c>
      <c r="BY400" s="124">
        <v>0.95299999999999996</v>
      </c>
      <c r="BZ400" s="124">
        <v>4.7E-2</v>
      </c>
      <c r="CA400" s="124">
        <v>0.95499999999999996</v>
      </c>
      <c r="CB400" s="124">
        <v>4.4999999999999998E-2</v>
      </c>
      <c r="CC400" s="123">
        <v>0.94299999999999995</v>
      </c>
      <c r="CD400" s="123">
        <v>5.7000000000000002E-2</v>
      </c>
      <c r="CE400" s="123">
        <v>0.93400000000000005</v>
      </c>
      <c r="CF400" s="123">
        <v>6.6000000000000003E-2</v>
      </c>
      <c r="CG400" s="123">
        <v>0.93799999999999994</v>
      </c>
      <c r="CH400" s="123">
        <v>6.2E-2</v>
      </c>
      <c r="CI400" s="1"/>
      <c r="CJ400" s="1"/>
      <c r="CK400" s="1"/>
      <c r="CL400" s="1"/>
      <c r="CM400" s="1"/>
      <c r="CN400" s="1"/>
      <c r="CP400" s="39"/>
      <c r="CR400" s="39"/>
      <c r="CS400" s="92"/>
      <c r="CT400" s="92"/>
    </row>
    <row r="401" spans="38:98" x14ac:dyDescent="0.25">
      <c r="AL401" s="104">
        <v>381</v>
      </c>
      <c r="AM401" s="102">
        <v>0.22258829626323701</v>
      </c>
      <c r="AN401" s="102">
        <f t="shared" si="91"/>
        <v>0.77741170373676294</v>
      </c>
      <c r="AO401" s="102">
        <v>0.2815373471873</v>
      </c>
      <c r="AP401" s="102">
        <f t="shared" si="92"/>
        <v>0.71846265281270005</v>
      </c>
      <c r="AQ401" s="102">
        <v>0.13356826539872901</v>
      </c>
      <c r="AR401" s="102">
        <f t="shared" si="93"/>
        <v>0.86643173460127099</v>
      </c>
      <c r="AS401" s="102">
        <f t="shared" si="98"/>
        <v>0.19519736377809782</v>
      </c>
      <c r="AT401" s="107">
        <f t="shared" si="98"/>
        <v>0.80480263622190218</v>
      </c>
      <c r="AU401" s="103">
        <v>0.22991087639594401</v>
      </c>
      <c r="AV401" s="103">
        <f t="shared" si="99"/>
        <v>0.77008912360405601</v>
      </c>
      <c r="AW401" s="103">
        <v>0.285790201446329</v>
      </c>
      <c r="AX401" s="103">
        <f t="shared" si="100"/>
        <v>0.71420979855367106</v>
      </c>
      <c r="AY401" s="103">
        <v>0.146230471964125</v>
      </c>
      <c r="AZ401" s="103">
        <f t="shared" si="103"/>
        <v>0.85376952803587502</v>
      </c>
      <c r="BA401" s="103">
        <f t="shared" si="101"/>
        <v>0.2042701351188958</v>
      </c>
      <c r="BB401" s="103">
        <f t="shared" si="101"/>
        <v>0.7957298648811042</v>
      </c>
      <c r="BC401" s="102">
        <v>0.21600156572457199</v>
      </c>
      <c r="BD401" s="102">
        <f t="shared" si="104"/>
        <v>0.78399843427542804</v>
      </c>
      <c r="BE401" s="102">
        <v>0.279048815416167</v>
      </c>
      <c r="BF401" s="102">
        <f t="shared" si="104"/>
        <v>0.720951184583833</v>
      </c>
      <c r="BG401" s="102">
        <v>0.146350261218718</v>
      </c>
      <c r="BH401" s="102">
        <f t="shared" si="94"/>
        <v>0.85364973878128203</v>
      </c>
      <c r="BI401" s="102">
        <v>0.19846283308094601</v>
      </c>
      <c r="BJ401" s="102">
        <v>0.80153716691905408</v>
      </c>
      <c r="BK401" s="103">
        <v>0.21045258991802501</v>
      </c>
      <c r="BL401" s="103">
        <f t="shared" si="95"/>
        <v>0.78954741008197504</v>
      </c>
      <c r="BM401" s="103">
        <v>0.27426059226635002</v>
      </c>
      <c r="BN401" s="103">
        <f t="shared" si="96"/>
        <v>0.72573940773364998</v>
      </c>
      <c r="BO401" s="103">
        <v>0.14080183301996599</v>
      </c>
      <c r="BP401" s="103">
        <f t="shared" si="97"/>
        <v>0.85919816698003404</v>
      </c>
      <c r="BQ401" s="103">
        <v>0.19308908228503263</v>
      </c>
      <c r="BR401" s="103">
        <f t="shared" si="102"/>
        <v>0.80691091771496737</v>
      </c>
      <c r="BS401" s="108">
        <v>0.82737087641904994</v>
      </c>
      <c r="BT401" s="102">
        <v>0.17262912358095001</v>
      </c>
      <c r="BU401" s="91"/>
      <c r="BV401" s="86">
        <v>381</v>
      </c>
      <c r="BW401" s="124">
        <v>0.95699999999999996</v>
      </c>
      <c r="BX401" s="124">
        <v>4.2999999999999997E-2</v>
      </c>
      <c r="BY401" s="124">
        <v>0.95299999999999996</v>
      </c>
      <c r="BZ401" s="124">
        <v>4.7E-2</v>
      </c>
      <c r="CA401" s="124">
        <v>0.95499999999999996</v>
      </c>
      <c r="CB401" s="124">
        <v>4.4999999999999998E-2</v>
      </c>
      <c r="CC401" s="123">
        <v>0.94299999999999995</v>
      </c>
      <c r="CD401" s="123">
        <v>5.7000000000000002E-2</v>
      </c>
      <c r="CE401" s="123">
        <v>0.93400000000000005</v>
      </c>
      <c r="CF401" s="123">
        <v>6.6000000000000003E-2</v>
      </c>
      <c r="CG401" s="123">
        <v>0.93799999999999994</v>
      </c>
      <c r="CH401" s="123">
        <v>6.2E-2</v>
      </c>
      <c r="CI401" s="1"/>
      <c r="CJ401" s="1"/>
      <c r="CK401" s="1"/>
      <c r="CL401" s="1"/>
      <c r="CM401" s="1"/>
      <c r="CN401" s="1"/>
      <c r="CP401" s="39"/>
      <c r="CR401" s="39"/>
      <c r="CS401" s="92"/>
      <c r="CT401" s="92"/>
    </row>
    <row r="402" spans="38:98" x14ac:dyDescent="0.25">
      <c r="AL402" s="104">
        <v>382</v>
      </c>
      <c r="AM402" s="102">
        <v>0.222989545572643</v>
      </c>
      <c r="AN402" s="102">
        <f t="shared" si="91"/>
        <v>0.77701045442735706</v>
      </c>
      <c r="AO402" s="102">
        <v>0.28188112211224903</v>
      </c>
      <c r="AP402" s="102">
        <f t="shared" si="92"/>
        <v>0.71811887788775097</v>
      </c>
      <c r="AQ402" s="102">
        <v>0.13391776465746499</v>
      </c>
      <c r="AR402" s="102">
        <f t="shared" si="93"/>
        <v>0.86608223534253503</v>
      </c>
      <c r="AS402" s="102">
        <f t="shared" si="98"/>
        <v>0.1955615889557705</v>
      </c>
      <c r="AT402" s="107">
        <f t="shared" si="98"/>
        <v>0.80443841104422953</v>
      </c>
      <c r="AU402" s="103">
        <v>0.230303596775594</v>
      </c>
      <c r="AV402" s="103">
        <f t="shared" si="99"/>
        <v>0.76969640322440602</v>
      </c>
      <c r="AW402" s="103">
        <v>0.28617985248073802</v>
      </c>
      <c r="AX402" s="103">
        <f t="shared" si="100"/>
        <v>0.71382014751926204</v>
      </c>
      <c r="AY402" s="103">
        <v>0.14661866144851499</v>
      </c>
      <c r="AZ402" s="103">
        <f t="shared" si="103"/>
        <v>0.85338133855148501</v>
      </c>
      <c r="BA402" s="103">
        <f t="shared" si="101"/>
        <v>0.20466006533732078</v>
      </c>
      <c r="BB402" s="103">
        <f t="shared" si="101"/>
        <v>0.79533993466267927</v>
      </c>
      <c r="BC402" s="102">
        <v>0.21637340275480099</v>
      </c>
      <c r="BD402" s="102">
        <f t="shared" si="104"/>
        <v>0.78362659724519901</v>
      </c>
      <c r="BE402" s="102">
        <v>0.27941941183041602</v>
      </c>
      <c r="BF402" s="102">
        <f t="shared" si="104"/>
        <v>0.72058058816958392</v>
      </c>
      <c r="BG402" s="102">
        <v>0.14674541148812301</v>
      </c>
      <c r="BH402" s="102">
        <f t="shared" si="94"/>
        <v>0.85325458851187697</v>
      </c>
      <c r="BI402" s="102">
        <v>0.19884510885952056</v>
      </c>
      <c r="BJ402" s="102">
        <v>0.80115489114047944</v>
      </c>
      <c r="BK402" s="103">
        <v>0.21079917247389601</v>
      </c>
      <c r="BL402" s="103">
        <f t="shared" si="95"/>
        <v>0.78920082752610399</v>
      </c>
      <c r="BM402" s="103">
        <v>0.27462010904467299</v>
      </c>
      <c r="BN402" s="103">
        <f t="shared" si="96"/>
        <v>0.72537989095532707</v>
      </c>
      <c r="BO402" s="103">
        <v>0.14118077652107999</v>
      </c>
      <c r="BP402" s="103">
        <f t="shared" si="97"/>
        <v>0.85881922347892004</v>
      </c>
      <c r="BQ402" s="103">
        <v>0.19345352574687935</v>
      </c>
      <c r="BR402" s="103">
        <f t="shared" si="102"/>
        <v>0.80654647425312076</v>
      </c>
      <c r="BS402" s="108">
        <v>0.82778908696006004</v>
      </c>
      <c r="BT402" s="102">
        <v>0.17221091303993999</v>
      </c>
      <c r="BU402" s="91"/>
      <c r="BV402" s="86">
        <v>382</v>
      </c>
      <c r="BW402" s="124">
        <v>0.95799999999999996</v>
      </c>
      <c r="BX402" s="124">
        <v>4.2000000000000003E-2</v>
      </c>
      <c r="BY402" s="124">
        <v>0.95399999999999996</v>
      </c>
      <c r="BZ402" s="124">
        <v>4.5999999999999999E-2</v>
      </c>
      <c r="CA402" s="124">
        <v>0.95499999999999996</v>
      </c>
      <c r="CB402" s="124">
        <v>4.3999999999999997E-2</v>
      </c>
      <c r="CC402" s="123">
        <v>0.94299999999999995</v>
      </c>
      <c r="CD402" s="123">
        <v>5.7000000000000002E-2</v>
      </c>
      <c r="CE402" s="123">
        <v>0.93400000000000005</v>
      </c>
      <c r="CF402" s="123">
        <v>6.6000000000000003E-2</v>
      </c>
      <c r="CG402" s="123">
        <v>0.93799999999999994</v>
      </c>
      <c r="CH402" s="123">
        <v>6.0999999999999999E-2</v>
      </c>
      <c r="CI402" s="1"/>
      <c r="CJ402" s="1"/>
      <c r="CK402" s="1"/>
      <c r="CL402" s="1"/>
      <c r="CM402" s="1"/>
      <c r="CN402" s="1"/>
      <c r="CP402" s="39"/>
      <c r="CR402" s="39"/>
      <c r="CS402" s="92"/>
      <c r="CT402" s="92"/>
    </row>
    <row r="403" spans="38:98" x14ac:dyDescent="0.25">
      <c r="AL403" s="104">
        <v>383</v>
      </c>
      <c r="AM403" s="102">
        <v>0.22338971006722599</v>
      </c>
      <c r="AN403" s="102">
        <f t="shared" si="91"/>
        <v>0.77661028993277403</v>
      </c>
      <c r="AO403" s="102">
        <v>0.28222442400117798</v>
      </c>
      <c r="AP403" s="102">
        <f t="shared" si="92"/>
        <v>0.71777557599882202</v>
      </c>
      <c r="AQ403" s="102">
        <v>0.13426721842782099</v>
      </c>
      <c r="AR403" s="102">
        <f t="shared" si="93"/>
        <v>0.86573278157217903</v>
      </c>
      <c r="AS403" s="102">
        <f t="shared" si="98"/>
        <v>0.19592534811790865</v>
      </c>
      <c r="AT403" s="107">
        <f t="shared" si="98"/>
        <v>0.80407465188209137</v>
      </c>
      <c r="AU403" s="103">
        <v>0.230695883015964</v>
      </c>
      <c r="AV403" s="103">
        <f t="shared" si="99"/>
        <v>0.769304116984036</v>
      </c>
      <c r="AW403" s="103">
        <v>0.28656893526570798</v>
      </c>
      <c r="AX403" s="103">
        <f t="shared" si="100"/>
        <v>0.71343106473429208</v>
      </c>
      <c r="AY403" s="103">
        <v>0.147006818029674</v>
      </c>
      <c r="AZ403" s="103">
        <f t="shared" si="103"/>
        <v>0.85299318197032603</v>
      </c>
      <c r="BA403" s="103">
        <f t="shared" si="101"/>
        <v>0.20504971513971171</v>
      </c>
      <c r="BB403" s="103">
        <f t="shared" si="101"/>
        <v>0.79495028486028829</v>
      </c>
      <c r="BC403" s="102">
        <v>0.216744871967992</v>
      </c>
      <c r="BD403" s="102">
        <f t="shared" si="104"/>
        <v>0.78325512803200803</v>
      </c>
      <c r="BE403" s="102">
        <v>0.27978946674728</v>
      </c>
      <c r="BF403" s="102">
        <f t="shared" si="104"/>
        <v>0.72021053325272</v>
      </c>
      <c r="BG403" s="102">
        <v>0.14714051249448001</v>
      </c>
      <c r="BH403" s="102">
        <f t="shared" si="94"/>
        <v>0.85285948750551999</v>
      </c>
      <c r="BI403" s="102">
        <v>0.19922712340941273</v>
      </c>
      <c r="BJ403" s="102">
        <v>0.80077287659058727</v>
      </c>
      <c r="BK403" s="103">
        <v>0.21114550163218801</v>
      </c>
      <c r="BL403" s="103">
        <f t="shared" si="95"/>
        <v>0.78885449836781196</v>
      </c>
      <c r="BM403" s="103">
        <v>0.27497907260025101</v>
      </c>
      <c r="BN403" s="103">
        <f t="shared" si="96"/>
        <v>0.72502092739974899</v>
      </c>
      <c r="BO403" s="103">
        <v>0.14155970598350701</v>
      </c>
      <c r="BP403" s="103">
        <f t="shared" si="97"/>
        <v>0.85844029401649302</v>
      </c>
      <c r="BQ403" s="103">
        <v>0.19381775695644923</v>
      </c>
      <c r="BR403" s="103">
        <f t="shared" si="102"/>
        <v>0.80618224304355079</v>
      </c>
      <c r="BS403" s="108">
        <v>0.82820527335911198</v>
      </c>
      <c r="BT403" s="102">
        <v>0.17179472664088799</v>
      </c>
      <c r="BU403" s="91"/>
      <c r="BV403" s="86">
        <v>383</v>
      </c>
      <c r="BW403" s="124">
        <v>0.95799999999999996</v>
      </c>
      <c r="BX403" s="124">
        <v>4.2000000000000003E-2</v>
      </c>
      <c r="BY403" s="124">
        <v>0.95399999999999996</v>
      </c>
      <c r="BZ403" s="124">
        <v>4.5999999999999999E-2</v>
      </c>
      <c r="CA403" s="124">
        <v>0.95599999999999996</v>
      </c>
      <c r="CB403" s="124">
        <v>4.3999999999999997E-2</v>
      </c>
      <c r="CC403" s="123">
        <v>0.94299999999999995</v>
      </c>
      <c r="CD403" s="123">
        <v>5.7000000000000002E-2</v>
      </c>
      <c r="CE403" s="123">
        <v>0.93400000000000005</v>
      </c>
      <c r="CF403" s="123">
        <v>6.6000000000000003E-2</v>
      </c>
      <c r="CG403" s="123">
        <v>0.93899999999999995</v>
      </c>
      <c r="CH403" s="123">
        <v>6.0999999999999999E-2</v>
      </c>
      <c r="CI403" s="1"/>
      <c r="CJ403" s="1"/>
      <c r="CK403" s="1"/>
      <c r="CL403" s="1"/>
      <c r="CM403" s="1"/>
      <c r="CN403" s="1"/>
      <c r="CP403" s="39"/>
      <c r="CR403" s="39"/>
      <c r="CS403" s="92"/>
      <c r="CT403" s="92"/>
    </row>
    <row r="404" spans="38:98" x14ac:dyDescent="0.25">
      <c r="AL404" s="104">
        <v>384</v>
      </c>
      <c r="AM404" s="102">
        <v>0.223788762368444</v>
      </c>
      <c r="AN404" s="102">
        <f t="shared" si="91"/>
        <v>0.77621123763155597</v>
      </c>
      <c r="AO404" s="102">
        <v>0.282567265050575</v>
      </c>
      <c r="AP404" s="102">
        <f t="shared" si="92"/>
        <v>0.71743273494942494</v>
      </c>
      <c r="AQ404" s="102">
        <v>0.13461662570587199</v>
      </c>
      <c r="AR404" s="102">
        <f t="shared" si="93"/>
        <v>0.86538337429412804</v>
      </c>
      <c r="AS404" s="102">
        <f t="shared" si="98"/>
        <v>0.196288635120551</v>
      </c>
      <c r="AT404" s="107">
        <f t="shared" si="98"/>
        <v>0.80371136487944894</v>
      </c>
      <c r="AU404" s="103">
        <v>0.23108773684482101</v>
      </c>
      <c r="AV404" s="103">
        <f t="shared" si="99"/>
        <v>0.76891226315517902</v>
      </c>
      <c r="AW404" s="103">
        <v>0.28695745351594898</v>
      </c>
      <c r="AX404" s="103">
        <f t="shared" si="100"/>
        <v>0.71304254648405108</v>
      </c>
      <c r="AY404" s="103">
        <v>0.14739494150506499</v>
      </c>
      <c r="AZ404" s="103">
        <f t="shared" si="103"/>
        <v>0.85260505849493495</v>
      </c>
      <c r="BA404" s="103">
        <f t="shared" si="101"/>
        <v>0.20543908582289269</v>
      </c>
      <c r="BB404" s="103">
        <f t="shared" si="101"/>
        <v>0.79456091417710728</v>
      </c>
      <c r="BC404" s="102">
        <v>0.21711596967726801</v>
      </c>
      <c r="BD404" s="102">
        <f t="shared" si="104"/>
        <v>0.78288403032273202</v>
      </c>
      <c r="BE404" s="102">
        <v>0.28015898269386502</v>
      </c>
      <c r="BF404" s="102">
        <f t="shared" si="104"/>
        <v>0.71984101730613492</v>
      </c>
      <c r="BG404" s="102">
        <v>0.147535563044009</v>
      </c>
      <c r="BH404" s="102">
        <f t="shared" si="94"/>
        <v>0.85246443695599106</v>
      </c>
      <c r="BI404" s="102">
        <v>0.19960887561978619</v>
      </c>
      <c r="BJ404" s="102">
        <v>0.80039112438021387</v>
      </c>
      <c r="BK404" s="103">
        <v>0.21149158324688</v>
      </c>
      <c r="BL404" s="103">
        <f t="shared" si="95"/>
        <v>0.78850841675312</v>
      </c>
      <c r="BM404" s="103">
        <v>0.27533748622517401</v>
      </c>
      <c r="BN404" s="103">
        <f t="shared" si="96"/>
        <v>0.72466251377482593</v>
      </c>
      <c r="BO404" s="103">
        <v>0.14193862206883001</v>
      </c>
      <c r="BP404" s="103">
        <f t="shared" si="97"/>
        <v>0.85806137793116999</v>
      </c>
      <c r="BQ404" s="103">
        <v>0.19418177878998466</v>
      </c>
      <c r="BR404" s="103">
        <f t="shared" si="102"/>
        <v>0.80581822121001534</v>
      </c>
      <c r="BS404" s="108">
        <v>0.82861946580359302</v>
      </c>
      <c r="BT404" s="102">
        <v>0.171380534196407</v>
      </c>
      <c r="BU404" s="91"/>
      <c r="BV404" s="86">
        <v>384</v>
      </c>
      <c r="BW404" s="124">
        <v>0.95799999999999996</v>
      </c>
      <c r="BX404" s="124">
        <v>4.2000000000000003E-2</v>
      </c>
      <c r="BY404" s="124">
        <v>0.95399999999999996</v>
      </c>
      <c r="BZ404" s="124">
        <v>4.5999999999999999E-2</v>
      </c>
      <c r="CA404" s="124">
        <v>0.95599999999999996</v>
      </c>
      <c r="CB404" s="124">
        <v>4.3999999999999997E-2</v>
      </c>
      <c r="CC404" s="123">
        <v>0.94399999999999995</v>
      </c>
      <c r="CD404" s="123">
        <v>5.6000000000000001E-2</v>
      </c>
      <c r="CE404" s="123">
        <v>0.93400000000000005</v>
      </c>
      <c r="CF404" s="123">
        <v>6.6000000000000003E-2</v>
      </c>
      <c r="CG404" s="123">
        <v>0.93899999999999995</v>
      </c>
      <c r="CH404" s="123">
        <v>6.0999999999999999E-2</v>
      </c>
      <c r="CI404" s="1"/>
      <c r="CJ404" s="1"/>
      <c r="CK404" s="1"/>
      <c r="CL404" s="1"/>
      <c r="CM404" s="1"/>
      <c r="CN404" s="1"/>
      <c r="CP404" s="39"/>
      <c r="CR404" s="39"/>
      <c r="CS404" s="92"/>
      <c r="CT404" s="92"/>
    </row>
    <row r="405" spans="38:98" x14ac:dyDescent="0.25">
      <c r="AL405" s="104">
        <v>385</v>
      </c>
      <c r="AM405" s="102">
        <v>0.224186675097755</v>
      </c>
      <c r="AN405" s="102">
        <f t="shared" ref="AN405:AN468" si="105">1-AM405</f>
        <v>0.77581332490224497</v>
      </c>
      <c r="AO405" s="102">
        <v>0.28290965745692997</v>
      </c>
      <c r="AP405" s="102">
        <f t="shared" ref="AP405:AP468" si="106">1-AO405</f>
        <v>0.71709034254307003</v>
      </c>
      <c r="AQ405" s="102">
        <v>0.134965985487697</v>
      </c>
      <c r="AR405" s="102">
        <f t="shared" ref="AR405:AR468" si="107">1-AQ405</f>
        <v>0.865034014512303</v>
      </c>
      <c r="AS405" s="102">
        <f t="shared" si="98"/>
        <v>0.19665144381973856</v>
      </c>
      <c r="AT405" s="107">
        <f t="shared" si="98"/>
        <v>0.80334855618026146</v>
      </c>
      <c r="AU405" s="103">
        <v>0.23147915998993601</v>
      </c>
      <c r="AV405" s="103">
        <f t="shared" si="99"/>
        <v>0.76852084001006404</v>
      </c>
      <c r="AW405" s="103">
        <v>0.28734541094617</v>
      </c>
      <c r="AX405" s="103">
        <f t="shared" si="100"/>
        <v>0.71265458905383006</v>
      </c>
      <c r="AY405" s="103">
        <v>0.14778303167214901</v>
      </c>
      <c r="AZ405" s="103">
        <f t="shared" si="103"/>
        <v>0.85221696832785099</v>
      </c>
      <c r="BA405" s="103">
        <f t="shared" si="101"/>
        <v>0.20582817868368783</v>
      </c>
      <c r="BB405" s="103">
        <f t="shared" si="101"/>
        <v>0.79417182131631225</v>
      </c>
      <c r="BC405" s="102">
        <v>0.21748669219574801</v>
      </c>
      <c r="BD405" s="102">
        <f t="shared" si="104"/>
        <v>0.78251330780425199</v>
      </c>
      <c r="BE405" s="102">
        <v>0.28052796219727799</v>
      </c>
      <c r="BF405" s="102">
        <f t="shared" si="104"/>
        <v>0.71947203780272195</v>
      </c>
      <c r="BG405" s="102">
        <v>0.147930561942932</v>
      </c>
      <c r="BH405" s="102">
        <f t="shared" ref="BH405:BH468" si="108">1-BG405</f>
        <v>0.85206943805706803</v>
      </c>
      <c r="BI405" s="102">
        <v>0.19999036437980455</v>
      </c>
      <c r="BJ405" s="102">
        <v>0.80000963562019545</v>
      </c>
      <c r="BK405" s="103">
        <v>0.21183742317195201</v>
      </c>
      <c r="BL405" s="103">
        <f t="shared" ref="BL405:BL468" si="109">1-BK405</f>
        <v>0.78816257682804802</v>
      </c>
      <c r="BM405" s="103">
        <v>0.27569535321153099</v>
      </c>
      <c r="BN405" s="103">
        <f t="shared" ref="BN405:BN468" si="110">1-BM405</f>
        <v>0.72430464678846906</v>
      </c>
      <c r="BO405" s="103">
        <v>0.14231752543863299</v>
      </c>
      <c r="BP405" s="103">
        <f t="shared" ref="BP405:BP468" si="111">1-BO405</f>
        <v>0.85768247456136704</v>
      </c>
      <c r="BQ405" s="103">
        <v>0.1945455941237284</v>
      </c>
      <c r="BR405" s="103">
        <f t="shared" si="102"/>
        <v>0.8054544058762716</v>
      </c>
      <c r="BS405" s="108">
        <v>0.82903169448088698</v>
      </c>
      <c r="BT405" s="102">
        <v>0.17096830551911299</v>
      </c>
      <c r="BU405" s="91"/>
      <c r="BV405" s="86">
        <v>385</v>
      </c>
      <c r="BW405" s="124">
        <v>0.95799999999999996</v>
      </c>
      <c r="BX405" s="124">
        <v>4.2000000000000003E-2</v>
      </c>
      <c r="BY405" s="124">
        <v>0.95399999999999996</v>
      </c>
      <c r="BZ405" s="124">
        <v>4.5999999999999999E-2</v>
      </c>
      <c r="CA405" s="124">
        <v>0.95599999999999996</v>
      </c>
      <c r="CB405" s="124">
        <v>4.3999999999999997E-2</v>
      </c>
      <c r="CC405" s="123">
        <v>0.94399999999999995</v>
      </c>
      <c r="CD405" s="123">
        <v>5.6000000000000001E-2</v>
      </c>
      <c r="CE405" s="123">
        <v>0.93500000000000005</v>
      </c>
      <c r="CF405" s="123">
        <v>6.5000000000000002E-2</v>
      </c>
      <c r="CG405" s="123">
        <v>0.93899999999999995</v>
      </c>
      <c r="CH405" s="123">
        <v>6.0999999999999999E-2</v>
      </c>
      <c r="CI405" s="1"/>
      <c r="CJ405" s="1"/>
      <c r="CK405" s="1"/>
      <c r="CL405" s="1"/>
      <c r="CM405" s="1"/>
      <c r="CN405" s="1"/>
      <c r="CP405" s="39"/>
      <c r="CR405" s="39"/>
      <c r="CS405" s="92"/>
      <c r="CT405" s="92"/>
    </row>
    <row r="406" spans="38:98" x14ac:dyDescent="0.25">
      <c r="AL406" s="104">
        <v>386</v>
      </c>
      <c r="AM406" s="102">
        <v>0.22458342087661801</v>
      </c>
      <c r="AN406" s="102">
        <f t="shared" si="105"/>
        <v>0.77541657912338202</v>
      </c>
      <c r="AO406" s="102">
        <v>0.28325161341673299</v>
      </c>
      <c r="AP406" s="102">
        <f t="shared" si="106"/>
        <v>0.71674838658326701</v>
      </c>
      <c r="AQ406" s="102">
        <v>0.13531529676937101</v>
      </c>
      <c r="AR406" s="102">
        <f t="shared" si="107"/>
        <v>0.86468470323062896</v>
      </c>
      <c r="AS406" s="102">
        <f t="shared" ref="AS406:AT469" si="112">(AO406*0.23)+(AM406*0.31)+(AQ406*0.46)</f>
        <v>0.19701376807151083</v>
      </c>
      <c r="AT406" s="107">
        <f t="shared" si="112"/>
        <v>0.80298623192848928</v>
      </c>
      <c r="AU406" s="103">
        <v>0.231870154179076</v>
      </c>
      <c r="AV406" s="103">
        <f t="shared" ref="AV406:AV469" si="113">1-AU406</f>
        <v>0.76812984582092403</v>
      </c>
      <c r="AW406" s="103">
        <v>0.28773281127108302</v>
      </c>
      <c r="AX406" s="103">
        <f t="shared" ref="AX406:AX469" si="114">1-AW406</f>
        <v>0.71226718872891692</v>
      </c>
      <c r="AY406" s="103">
        <v>0.14817108832838699</v>
      </c>
      <c r="AZ406" s="103">
        <f t="shared" si="103"/>
        <v>0.85182891167161301</v>
      </c>
      <c r="BA406" s="103">
        <f t="shared" ref="BA406:BB469" si="115">(AW406*0.23)+(AU406*0.31)+(AY406*0.46)</f>
        <v>0.20621699501892066</v>
      </c>
      <c r="BB406" s="103">
        <f t="shared" si="115"/>
        <v>0.79378300498107945</v>
      </c>
      <c r="BC406" s="102">
        <v>0.217857035836554</v>
      </c>
      <c r="BD406" s="102">
        <f t="shared" si="104"/>
        <v>0.78214296416344598</v>
      </c>
      <c r="BE406" s="102">
        <v>0.28089640778462499</v>
      </c>
      <c r="BF406" s="102">
        <f t="shared" si="104"/>
        <v>0.71910359221537501</v>
      </c>
      <c r="BG406" s="102">
        <v>0.14832550799746899</v>
      </c>
      <c r="BH406" s="102">
        <f t="shared" si="108"/>
        <v>0.85167449200253098</v>
      </c>
      <c r="BI406" s="102">
        <v>0.20037158857863124</v>
      </c>
      <c r="BJ406" s="102">
        <v>0.79962841142136876</v>
      </c>
      <c r="BK406" s="103">
        <v>0.21218302726138399</v>
      </c>
      <c r="BL406" s="103">
        <f t="shared" si="109"/>
        <v>0.78781697273861595</v>
      </c>
      <c r="BM406" s="103">
        <v>0.27605267685141299</v>
      </c>
      <c r="BN406" s="103">
        <f t="shared" si="110"/>
        <v>0.72394732314858701</v>
      </c>
      <c r="BO406" s="103">
        <v>0.14269641675450001</v>
      </c>
      <c r="BP406" s="103">
        <f t="shared" si="111"/>
        <v>0.85730358324550004</v>
      </c>
      <c r="BQ406" s="103">
        <v>0.19490920583392402</v>
      </c>
      <c r="BR406" s="103">
        <f t="shared" ref="BR406:BR469" si="116">(BN406*0.23)+(BL406*0.31)+(BP406*0.46)</f>
        <v>0.80509079416607598</v>
      </c>
      <c r="BS406" s="108">
        <v>0.82944198957838</v>
      </c>
      <c r="BT406" s="102">
        <v>0.17055801042162</v>
      </c>
      <c r="BU406" s="91"/>
      <c r="BV406" s="86">
        <v>386</v>
      </c>
      <c r="BW406" s="124">
        <v>0.95799999999999996</v>
      </c>
      <c r="BX406" s="124">
        <v>4.2000000000000003E-2</v>
      </c>
      <c r="BY406" s="124">
        <v>0.95399999999999996</v>
      </c>
      <c r="BZ406" s="124">
        <v>4.5999999999999999E-2</v>
      </c>
      <c r="CA406" s="124">
        <v>0.95599999999999996</v>
      </c>
      <c r="CB406" s="124">
        <v>4.3999999999999997E-2</v>
      </c>
      <c r="CC406" s="123">
        <v>0.94399999999999995</v>
      </c>
      <c r="CD406" s="123">
        <v>5.6000000000000001E-2</v>
      </c>
      <c r="CE406" s="123">
        <v>0.93500000000000005</v>
      </c>
      <c r="CF406" s="123">
        <v>6.5000000000000002E-2</v>
      </c>
      <c r="CG406" s="123">
        <v>0.93899999999999995</v>
      </c>
      <c r="CH406" s="123">
        <v>6.0999999999999999E-2</v>
      </c>
      <c r="CI406" s="1"/>
      <c r="CJ406" s="1"/>
      <c r="CK406" s="1"/>
      <c r="CL406" s="1"/>
      <c r="CM406" s="1"/>
      <c r="CN406" s="1"/>
      <c r="CP406" s="39"/>
      <c r="CR406" s="39"/>
      <c r="CS406" s="92"/>
      <c r="CT406" s="92"/>
    </row>
    <row r="407" spans="38:98" x14ac:dyDescent="0.25">
      <c r="AL407" s="104">
        <v>387</v>
      </c>
      <c r="AM407" s="102">
        <v>0.224978972326489</v>
      </c>
      <c r="AN407" s="102">
        <f t="shared" si="105"/>
        <v>0.775021027673511</v>
      </c>
      <c r="AO407" s="102">
        <v>0.28359314512647199</v>
      </c>
      <c r="AP407" s="102">
        <f t="shared" si="106"/>
        <v>0.71640685487352807</v>
      </c>
      <c r="AQ407" s="102">
        <v>0.13566455854697099</v>
      </c>
      <c r="AR407" s="102">
        <f t="shared" si="107"/>
        <v>0.86433544145302899</v>
      </c>
      <c r="AS407" s="102">
        <f t="shared" si="112"/>
        <v>0.1973756017319068</v>
      </c>
      <c r="AT407" s="107">
        <f t="shared" si="112"/>
        <v>0.80262439826809318</v>
      </c>
      <c r="AU407" s="103">
        <v>0.23226072114000901</v>
      </c>
      <c r="AV407" s="103">
        <f t="shared" si="113"/>
        <v>0.76773927885999105</v>
      </c>
      <c r="AW407" s="103">
        <v>0.28811965820539598</v>
      </c>
      <c r="AX407" s="103">
        <f t="shared" si="114"/>
        <v>0.71188034179460402</v>
      </c>
      <c r="AY407" s="103">
        <v>0.14855911127124299</v>
      </c>
      <c r="AZ407" s="103">
        <f t="shared" si="103"/>
        <v>0.85144088872875701</v>
      </c>
      <c r="BA407" s="103">
        <f t="shared" si="115"/>
        <v>0.20660553612541566</v>
      </c>
      <c r="BB407" s="103">
        <f t="shared" si="115"/>
        <v>0.79339446387458445</v>
      </c>
      <c r="BC407" s="102">
        <v>0.218226996912808</v>
      </c>
      <c r="BD407" s="102">
        <f t="shared" si="104"/>
        <v>0.781773003087192</v>
      </c>
      <c r="BE407" s="102">
        <v>0.28126432198301099</v>
      </c>
      <c r="BF407" s="102">
        <f t="shared" si="104"/>
        <v>0.71873567801698901</v>
      </c>
      <c r="BG407" s="102">
        <v>0.14872040001384301</v>
      </c>
      <c r="BH407" s="102">
        <f t="shared" si="108"/>
        <v>0.85127959998615699</v>
      </c>
      <c r="BI407" s="102">
        <v>0.20075254710543081</v>
      </c>
      <c r="BJ407" s="102">
        <v>0.79924745289456922</v>
      </c>
      <c r="BK407" s="103">
        <v>0.21252840136915599</v>
      </c>
      <c r="BL407" s="103">
        <f t="shared" si="109"/>
        <v>0.78747159863084404</v>
      </c>
      <c r="BM407" s="103">
        <v>0.276409460436909</v>
      </c>
      <c r="BN407" s="103">
        <f t="shared" si="110"/>
        <v>0.72359053956309105</v>
      </c>
      <c r="BO407" s="103">
        <v>0.143075296678013</v>
      </c>
      <c r="BP407" s="103">
        <f t="shared" si="111"/>
        <v>0.856924703321987</v>
      </c>
      <c r="BQ407" s="103">
        <v>0.1952726167968134</v>
      </c>
      <c r="BR407" s="103">
        <f t="shared" si="116"/>
        <v>0.80472738320318671</v>
      </c>
      <c r="BS407" s="108">
        <v>0.82985038128345801</v>
      </c>
      <c r="BT407" s="102">
        <v>0.17014961871654199</v>
      </c>
      <c r="BU407" s="91"/>
      <c r="BV407" s="86">
        <v>387</v>
      </c>
      <c r="BW407" s="124">
        <v>0.95799999999999996</v>
      </c>
      <c r="BX407" s="124">
        <v>4.2000000000000003E-2</v>
      </c>
      <c r="BY407" s="124">
        <v>0.95399999999999996</v>
      </c>
      <c r="BZ407" s="124">
        <v>4.5999999999999999E-2</v>
      </c>
      <c r="CA407" s="124">
        <v>0.95599999999999996</v>
      </c>
      <c r="CB407" s="124">
        <v>4.3999999999999997E-2</v>
      </c>
      <c r="CC407" s="123">
        <v>0.94399999999999995</v>
      </c>
      <c r="CD407" s="123">
        <v>5.6000000000000001E-2</v>
      </c>
      <c r="CE407" s="123">
        <v>0.93500000000000005</v>
      </c>
      <c r="CF407" s="123">
        <v>6.5000000000000002E-2</v>
      </c>
      <c r="CG407" s="123">
        <v>0.93899999999999995</v>
      </c>
      <c r="CH407" s="123">
        <v>6.0999999999999999E-2</v>
      </c>
      <c r="CI407" s="1"/>
      <c r="CJ407" s="1"/>
      <c r="CK407" s="1"/>
      <c r="CL407" s="1"/>
      <c r="CM407" s="1"/>
      <c r="CN407" s="1"/>
      <c r="CP407" s="39"/>
      <c r="CR407" s="39"/>
      <c r="CS407" s="92"/>
      <c r="CT407" s="92"/>
    </row>
    <row r="408" spans="38:98" x14ac:dyDescent="0.25">
      <c r="AL408" s="104">
        <v>388</v>
      </c>
      <c r="AM408" s="102">
        <v>0.225373302068828</v>
      </c>
      <c r="AN408" s="102">
        <f t="shared" si="105"/>
        <v>0.774626697931172</v>
      </c>
      <c r="AO408" s="102">
        <v>0.283934264782637</v>
      </c>
      <c r="AP408" s="102">
        <f t="shared" si="106"/>
        <v>0.71606573521736294</v>
      </c>
      <c r="AQ408" s="102">
        <v>0.13601376981657501</v>
      </c>
      <c r="AR408" s="102">
        <f t="shared" si="107"/>
        <v>0.86398623018342502</v>
      </c>
      <c r="AS408" s="102">
        <f t="shared" si="112"/>
        <v>0.1977369386569677</v>
      </c>
      <c r="AT408" s="107">
        <f t="shared" si="112"/>
        <v>0.80226306134303238</v>
      </c>
      <c r="AU408" s="103">
        <v>0.23265086260050399</v>
      </c>
      <c r="AV408" s="103">
        <f t="shared" si="113"/>
        <v>0.76734913739949606</v>
      </c>
      <c r="AW408" s="103">
        <v>0.28850595546382002</v>
      </c>
      <c r="AX408" s="103">
        <f t="shared" si="114"/>
        <v>0.71149404453617993</v>
      </c>
      <c r="AY408" s="103">
        <v>0.14894710029817701</v>
      </c>
      <c r="AZ408" s="103">
        <f t="shared" ref="AZ408:AZ471" si="117">1-AY408</f>
        <v>0.85105289970182296</v>
      </c>
      <c r="BA408" s="103">
        <f t="shared" si="115"/>
        <v>0.20699380329999628</v>
      </c>
      <c r="BB408" s="103">
        <f t="shared" si="115"/>
        <v>0.79300619670000372</v>
      </c>
      <c r="BC408" s="102">
        <v>0.218596571737631</v>
      </c>
      <c r="BD408" s="102">
        <f t="shared" si="104"/>
        <v>0.78140342826236897</v>
      </c>
      <c r="BE408" s="102">
        <v>0.28163170731954401</v>
      </c>
      <c r="BF408" s="102">
        <f t="shared" si="104"/>
        <v>0.71836829268045599</v>
      </c>
      <c r="BG408" s="102">
        <v>0.14911523679827399</v>
      </c>
      <c r="BH408" s="102">
        <f t="shared" si="108"/>
        <v>0.85088476320172601</v>
      </c>
      <c r="BI408" s="102">
        <v>0.20113323884936679</v>
      </c>
      <c r="BJ408" s="102">
        <v>0.79886676115063326</v>
      </c>
      <c r="BK408" s="103">
        <v>0.21287355134924801</v>
      </c>
      <c r="BL408" s="103">
        <f t="shared" si="109"/>
        <v>0.78712644865075199</v>
      </c>
      <c r="BM408" s="103">
        <v>0.27676570726010802</v>
      </c>
      <c r="BN408" s="103">
        <f t="shared" si="110"/>
        <v>0.72323429273989204</v>
      </c>
      <c r="BO408" s="103">
        <v>0.14345416587075599</v>
      </c>
      <c r="BP408" s="103">
        <f t="shared" si="111"/>
        <v>0.85654583412924401</v>
      </c>
      <c r="BQ408" s="103">
        <v>0.19563582988863948</v>
      </c>
      <c r="BR408" s="103">
        <f t="shared" si="116"/>
        <v>0.80436417011136052</v>
      </c>
      <c r="BS408" s="108">
        <v>0.83025689978350503</v>
      </c>
      <c r="BT408" s="102">
        <v>0.169743100216495</v>
      </c>
      <c r="BU408" s="91"/>
      <c r="BV408" s="86">
        <v>388</v>
      </c>
      <c r="BW408" s="124">
        <v>0.95799999999999996</v>
      </c>
      <c r="BX408" s="124">
        <v>4.2000000000000003E-2</v>
      </c>
      <c r="BY408" s="124">
        <v>0.95499999999999996</v>
      </c>
      <c r="BZ408" s="124">
        <v>4.4999999999999998E-2</v>
      </c>
      <c r="CA408" s="124">
        <v>0.95599999999999996</v>
      </c>
      <c r="CB408" s="124">
        <v>4.3999999999999997E-2</v>
      </c>
      <c r="CC408" s="123">
        <v>0.94399999999999995</v>
      </c>
      <c r="CD408" s="123">
        <v>5.6000000000000001E-2</v>
      </c>
      <c r="CE408" s="123">
        <v>0.93500000000000005</v>
      </c>
      <c r="CF408" s="123">
        <v>6.5000000000000002E-2</v>
      </c>
      <c r="CG408" s="123">
        <v>0.93899999999999995</v>
      </c>
      <c r="CH408" s="123">
        <v>0.06</v>
      </c>
      <c r="CI408" s="1"/>
      <c r="CJ408" s="1"/>
      <c r="CK408" s="1"/>
      <c r="CL408" s="1"/>
      <c r="CM408" s="1"/>
      <c r="CN408" s="1"/>
      <c r="CP408" s="39"/>
      <c r="CR408" s="39"/>
      <c r="CS408" s="92"/>
      <c r="CT408" s="92"/>
    </row>
    <row r="409" spans="38:98" x14ac:dyDescent="0.25">
      <c r="AL409" s="104">
        <v>389</v>
      </c>
      <c r="AM409" s="102">
        <v>0.225766382725091</v>
      </c>
      <c r="AN409" s="102">
        <f t="shared" si="105"/>
        <v>0.77423361727490903</v>
      </c>
      <c r="AO409" s="102">
        <v>0.28427498458171802</v>
      </c>
      <c r="AP409" s="102">
        <f t="shared" si="106"/>
        <v>0.71572501541828193</v>
      </c>
      <c r="AQ409" s="102">
        <v>0.136362929574258</v>
      </c>
      <c r="AR409" s="102">
        <f t="shared" si="107"/>
        <v>0.863637070425742</v>
      </c>
      <c r="AS409" s="102">
        <f t="shared" si="112"/>
        <v>0.19809777270273204</v>
      </c>
      <c r="AT409" s="107">
        <f t="shared" si="112"/>
        <v>0.80190222729726801</v>
      </c>
      <c r="AU409" s="103">
        <v>0.233040580288329</v>
      </c>
      <c r="AV409" s="103">
        <f t="shared" si="113"/>
        <v>0.76695941971167103</v>
      </c>
      <c r="AW409" s="103">
        <v>0.28889170676106402</v>
      </c>
      <c r="AX409" s="103">
        <f t="shared" si="114"/>
        <v>0.71110829323893598</v>
      </c>
      <c r="AY409" s="103">
        <v>0.149335055206651</v>
      </c>
      <c r="AZ409" s="103">
        <f t="shared" si="117"/>
        <v>0.85066494479334898</v>
      </c>
      <c r="BA409" s="103">
        <f t="shared" si="115"/>
        <v>0.20738179783948618</v>
      </c>
      <c r="BB409" s="103">
        <f t="shared" si="115"/>
        <v>0.79261820216051393</v>
      </c>
      <c r="BC409" s="102">
        <v>0.218965756624144</v>
      </c>
      <c r="BD409" s="102">
        <f t="shared" si="104"/>
        <v>0.78103424337585603</v>
      </c>
      <c r="BE409" s="102">
        <v>0.28199856632132903</v>
      </c>
      <c r="BF409" s="102">
        <f t="shared" si="104"/>
        <v>0.71800143367867097</v>
      </c>
      <c r="BG409" s="102">
        <v>0.149510017156983</v>
      </c>
      <c r="BH409" s="102">
        <f t="shared" si="108"/>
        <v>0.85048998284301702</v>
      </c>
      <c r="BI409" s="102">
        <v>0.2015136626996025</v>
      </c>
      <c r="BJ409" s="102">
        <v>0.79848633730039753</v>
      </c>
      <c r="BK409" s="103">
        <v>0.21321848305564001</v>
      </c>
      <c r="BL409" s="103">
        <f t="shared" si="109"/>
        <v>0.78678151694435994</v>
      </c>
      <c r="BM409" s="103">
        <v>0.27712142061310102</v>
      </c>
      <c r="BN409" s="103">
        <f t="shared" si="110"/>
        <v>0.72287857938689903</v>
      </c>
      <c r="BO409" s="103">
        <v>0.143833024994312</v>
      </c>
      <c r="BP409" s="103">
        <f t="shared" si="111"/>
        <v>0.85616697500568795</v>
      </c>
      <c r="BQ409" s="103">
        <v>0.19599884798564515</v>
      </c>
      <c r="BR409" s="103">
        <f t="shared" si="116"/>
        <v>0.80400115201435485</v>
      </c>
      <c r="BS409" s="108">
        <v>0.830661575265907</v>
      </c>
      <c r="BT409" s="102">
        <v>0.169338424734093</v>
      </c>
      <c r="BU409" s="91"/>
      <c r="BV409" s="86">
        <v>389</v>
      </c>
      <c r="BW409" s="124">
        <v>0.95899999999999996</v>
      </c>
      <c r="BX409" s="124">
        <v>4.1000000000000002E-2</v>
      </c>
      <c r="BY409" s="124">
        <v>0.95499999999999996</v>
      </c>
      <c r="BZ409" s="124">
        <v>4.4999999999999998E-2</v>
      </c>
      <c r="CA409" s="124">
        <v>0.95599999999999996</v>
      </c>
      <c r="CB409" s="124">
        <v>4.2999999999999997E-2</v>
      </c>
      <c r="CC409" s="123">
        <v>0.94399999999999995</v>
      </c>
      <c r="CD409" s="123">
        <v>5.6000000000000001E-2</v>
      </c>
      <c r="CE409" s="123">
        <v>0.93500000000000005</v>
      </c>
      <c r="CF409" s="123">
        <v>6.5000000000000002E-2</v>
      </c>
      <c r="CG409" s="123">
        <v>0.94</v>
      </c>
      <c r="CH409" s="123">
        <v>0.06</v>
      </c>
      <c r="CI409" s="1"/>
      <c r="CJ409" s="1"/>
      <c r="CK409" s="1"/>
      <c r="CL409" s="1"/>
      <c r="CM409" s="1"/>
      <c r="CN409" s="1"/>
      <c r="CP409" s="39"/>
      <c r="CR409" s="39"/>
      <c r="CS409" s="92"/>
      <c r="CT409" s="92"/>
    </row>
    <row r="410" spans="38:98" x14ac:dyDescent="0.25">
      <c r="AL410" s="104">
        <v>390</v>
      </c>
      <c r="AM410" s="102">
        <v>0.226158186916738</v>
      </c>
      <c r="AN410" s="102">
        <f t="shared" si="105"/>
        <v>0.77384181308326205</v>
      </c>
      <c r="AO410" s="102">
        <v>0.28461531672020401</v>
      </c>
      <c r="AP410" s="102">
        <f t="shared" si="106"/>
        <v>0.71538468327979599</v>
      </c>
      <c r="AQ410" s="102">
        <v>0.136712036816098</v>
      </c>
      <c r="AR410" s="102">
        <f t="shared" si="107"/>
        <v>0.863287963183902</v>
      </c>
      <c r="AS410" s="102">
        <f t="shared" si="112"/>
        <v>0.19845809772524078</v>
      </c>
      <c r="AT410" s="107">
        <f t="shared" si="112"/>
        <v>0.80154190227475919</v>
      </c>
      <c r="AU410" s="103">
        <v>0.233429875931254</v>
      </c>
      <c r="AV410" s="103">
        <f t="shared" si="113"/>
        <v>0.76657012406874603</v>
      </c>
      <c r="AW410" s="103">
        <v>0.28927691581184001</v>
      </c>
      <c r="AX410" s="103">
        <f t="shared" si="114"/>
        <v>0.71072308418815999</v>
      </c>
      <c r="AY410" s="103">
        <v>0.14972297579412699</v>
      </c>
      <c r="AZ410" s="103">
        <f t="shared" si="117"/>
        <v>0.85027702420587303</v>
      </c>
      <c r="BA410" s="103">
        <f t="shared" si="115"/>
        <v>0.20776952104071039</v>
      </c>
      <c r="BB410" s="103">
        <f t="shared" si="115"/>
        <v>0.79223047895928966</v>
      </c>
      <c r="BC410" s="102">
        <v>0.219334547885467</v>
      </c>
      <c r="BD410" s="102">
        <f t="shared" si="104"/>
        <v>0.78066545211453298</v>
      </c>
      <c r="BE410" s="102">
        <v>0.282364901515472</v>
      </c>
      <c r="BF410" s="102">
        <f t="shared" si="104"/>
        <v>0.717635098484528</v>
      </c>
      <c r="BG410" s="102">
        <v>0.14990473989619199</v>
      </c>
      <c r="BH410" s="102">
        <f t="shared" si="108"/>
        <v>0.85009526010380798</v>
      </c>
      <c r="BI410" s="102">
        <v>0.20189381754530167</v>
      </c>
      <c r="BJ410" s="102">
        <v>0.79810618245469844</v>
      </c>
      <c r="BK410" s="103">
        <v>0.21356320234231099</v>
      </c>
      <c r="BL410" s="103">
        <f t="shared" si="109"/>
        <v>0.78643679765768904</v>
      </c>
      <c r="BM410" s="103">
        <v>0.27747660378797601</v>
      </c>
      <c r="BN410" s="103">
        <f t="shared" si="110"/>
        <v>0.72252339621202399</v>
      </c>
      <c r="BO410" s="103">
        <v>0.144211874710266</v>
      </c>
      <c r="BP410" s="103">
        <f t="shared" si="111"/>
        <v>0.85578812528973403</v>
      </c>
      <c r="BQ410" s="103">
        <v>0.19636167396407325</v>
      </c>
      <c r="BR410" s="103">
        <f t="shared" si="116"/>
        <v>0.80363832603592678</v>
      </c>
      <c r="BS410" s="108">
        <v>0.83106443791805096</v>
      </c>
      <c r="BT410" s="102">
        <v>0.16893556208194899</v>
      </c>
      <c r="BU410" s="91"/>
      <c r="BV410" s="86">
        <v>390</v>
      </c>
      <c r="BW410" s="124">
        <v>0.95899999999999996</v>
      </c>
      <c r="BX410" s="124">
        <v>4.1000000000000002E-2</v>
      </c>
      <c r="BY410" s="124">
        <v>0.95499999999999996</v>
      </c>
      <c r="BZ410" s="124">
        <v>4.4999999999999998E-2</v>
      </c>
      <c r="CA410" s="124">
        <v>0.95699999999999996</v>
      </c>
      <c r="CB410" s="124">
        <v>4.2999999999999997E-2</v>
      </c>
      <c r="CC410" s="123">
        <v>0.94499999999999995</v>
      </c>
      <c r="CD410" s="123">
        <v>5.5E-2</v>
      </c>
      <c r="CE410" s="123">
        <v>0.93500000000000005</v>
      </c>
      <c r="CF410" s="123">
        <v>6.5000000000000002E-2</v>
      </c>
      <c r="CG410" s="123">
        <v>0.94</v>
      </c>
      <c r="CH410" s="123">
        <v>0.06</v>
      </c>
      <c r="CI410" s="1"/>
      <c r="CJ410" s="1"/>
      <c r="CK410" s="1"/>
      <c r="CL410" s="1"/>
      <c r="CM410" s="1"/>
      <c r="CN410" s="1"/>
      <c r="CP410" s="39"/>
      <c r="CR410" s="39"/>
      <c r="CS410" s="92"/>
      <c r="CT410" s="92"/>
    </row>
    <row r="411" spans="38:98" x14ac:dyDescent="0.25">
      <c r="AL411" s="104">
        <v>391</v>
      </c>
      <c r="AM411" s="102">
        <v>0.22654868726522501</v>
      </c>
      <c r="AN411" s="102">
        <f t="shared" si="105"/>
        <v>0.77345131273477497</v>
      </c>
      <c r="AO411" s="102">
        <v>0.28495527339458498</v>
      </c>
      <c r="AP411" s="102">
        <f t="shared" si="106"/>
        <v>0.71504472660541496</v>
      </c>
      <c r="AQ411" s="102">
        <v>0.137061090538171</v>
      </c>
      <c r="AR411" s="102">
        <f t="shared" si="107"/>
        <v>0.86293890946182894</v>
      </c>
      <c r="AS411" s="102">
        <f t="shared" si="112"/>
        <v>0.19881790758053297</v>
      </c>
      <c r="AT411" s="107">
        <f t="shared" si="112"/>
        <v>0.80118209241946703</v>
      </c>
      <c r="AU411" s="103">
        <v>0.23381875125704499</v>
      </c>
      <c r="AV411" s="103">
        <f t="shared" si="113"/>
        <v>0.76618124874295501</v>
      </c>
      <c r="AW411" s="103">
        <v>0.28966158633085698</v>
      </c>
      <c r="AX411" s="103">
        <f t="shared" si="114"/>
        <v>0.71033841366914308</v>
      </c>
      <c r="AY411" s="103">
        <v>0.15011086185806799</v>
      </c>
      <c r="AZ411" s="103">
        <f t="shared" si="117"/>
        <v>0.84988913814193201</v>
      </c>
      <c r="BA411" s="103">
        <f t="shared" si="115"/>
        <v>0.20815697420049231</v>
      </c>
      <c r="BB411" s="103">
        <f t="shared" si="115"/>
        <v>0.79184302579950772</v>
      </c>
      <c r="BC411" s="102">
        <v>0.219702941834724</v>
      </c>
      <c r="BD411" s="102">
        <f t="shared" si="104"/>
        <v>0.78029705816527595</v>
      </c>
      <c r="BE411" s="102">
        <v>0.28273071542908101</v>
      </c>
      <c r="BF411" s="102">
        <f t="shared" si="104"/>
        <v>0.71726928457091899</v>
      </c>
      <c r="BG411" s="102">
        <v>0.15029940382212101</v>
      </c>
      <c r="BH411" s="102">
        <f t="shared" si="108"/>
        <v>0.84970059617787896</v>
      </c>
      <c r="BI411" s="102">
        <v>0.20227370227562874</v>
      </c>
      <c r="BJ411" s="102">
        <v>0.79772629772437131</v>
      </c>
      <c r="BK411" s="103">
        <v>0.21390771506324199</v>
      </c>
      <c r="BL411" s="103">
        <f t="shared" si="109"/>
        <v>0.78609228493675798</v>
      </c>
      <c r="BM411" s="103">
        <v>0.27783126007682302</v>
      </c>
      <c r="BN411" s="103">
        <f t="shared" si="110"/>
        <v>0.72216873992317698</v>
      </c>
      <c r="BO411" s="103">
        <v>0.14459071568019999</v>
      </c>
      <c r="BP411" s="103">
        <f t="shared" si="111"/>
        <v>0.85540928431980001</v>
      </c>
      <c r="BQ411" s="103">
        <v>0.19672431070016633</v>
      </c>
      <c r="BR411" s="103">
        <f t="shared" si="116"/>
        <v>0.80327568929983373</v>
      </c>
      <c r="BS411" s="108">
        <v>0.83146551792732004</v>
      </c>
      <c r="BT411" s="109">
        <v>0.16853448207267999</v>
      </c>
      <c r="BU411" s="91"/>
      <c r="BV411" s="86">
        <v>391</v>
      </c>
      <c r="BW411" s="124">
        <v>0.95899999999999996</v>
      </c>
      <c r="BX411" s="124">
        <v>4.1000000000000002E-2</v>
      </c>
      <c r="BY411" s="124">
        <v>0.95499999999999996</v>
      </c>
      <c r="BZ411" s="124">
        <v>4.4999999999999998E-2</v>
      </c>
      <c r="CA411" s="124">
        <v>0.95699999999999996</v>
      </c>
      <c r="CB411" s="124">
        <v>4.2999999999999997E-2</v>
      </c>
      <c r="CC411" s="123">
        <v>0.94499999999999995</v>
      </c>
      <c r="CD411" s="123">
        <v>5.5E-2</v>
      </c>
      <c r="CE411" s="123">
        <v>0.93600000000000005</v>
      </c>
      <c r="CF411" s="123">
        <v>6.4000000000000001E-2</v>
      </c>
      <c r="CG411" s="123">
        <v>0.94</v>
      </c>
      <c r="CH411" s="123">
        <v>0.06</v>
      </c>
      <c r="CI411" s="1"/>
      <c r="CJ411" s="1"/>
      <c r="CK411" s="1"/>
      <c r="CL411" s="1"/>
      <c r="CM411" s="1"/>
      <c r="CN411" s="1"/>
      <c r="CP411" s="39"/>
      <c r="CR411" s="39"/>
      <c r="CS411" s="92"/>
      <c r="CT411" s="92"/>
    </row>
    <row r="412" spans="38:98" x14ac:dyDescent="0.25">
      <c r="AL412" s="104">
        <v>392</v>
      </c>
      <c r="AM412" s="102">
        <v>0.22693785639201</v>
      </c>
      <c r="AN412" s="102">
        <f t="shared" si="105"/>
        <v>0.77306214360798997</v>
      </c>
      <c r="AO412" s="102">
        <v>0.28529486680134802</v>
      </c>
      <c r="AP412" s="102">
        <f t="shared" si="106"/>
        <v>0.71470513319865203</v>
      </c>
      <c r="AQ412" s="102">
        <v>0.137410089736555</v>
      </c>
      <c r="AR412" s="102">
        <f t="shared" si="107"/>
        <v>0.862589910263445</v>
      </c>
      <c r="AS412" s="102">
        <f t="shared" si="112"/>
        <v>0.19917719612464846</v>
      </c>
      <c r="AT412" s="107">
        <f t="shared" si="112"/>
        <v>0.80082280387535154</v>
      </c>
      <c r="AU412" s="103">
        <v>0.234207207993473</v>
      </c>
      <c r="AV412" s="103">
        <f t="shared" si="113"/>
        <v>0.76579279200652706</v>
      </c>
      <c r="AW412" s="103">
        <v>0.29004572203282403</v>
      </c>
      <c r="AX412" s="103">
        <f t="shared" si="114"/>
        <v>0.70995427796717592</v>
      </c>
      <c r="AY412" s="103">
        <v>0.150498713195934</v>
      </c>
      <c r="AZ412" s="103">
        <f t="shared" si="117"/>
        <v>0.849501286804066</v>
      </c>
      <c r="BA412" s="103">
        <f t="shared" si="115"/>
        <v>0.20854415861565581</v>
      </c>
      <c r="BB412" s="103">
        <f t="shared" si="115"/>
        <v>0.79145584138434422</v>
      </c>
      <c r="BC412" s="102">
        <v>0.22007093478503401</v>
      </c>
      <c r="BD412" s="102">
        <f t="shared" si="104"/>
        <v>0.77992906521496597</v>
      </c>
      <c r="BE412" s="102">
        <v>0.28309601058925998</v>
      </c>
      <c r="BF412" s="102">
        <f t="shared" si="104"/>
        <v>0.71690398941074007</v>
      </c>
      <c r="BG412" s="102">
        <v>0.15069400774099201</v>
      </c>
      <c r="BH412" s="102">
        <f t="shared" si="108"/>
        <v>0.84930599225900805</v>
      </c>
      <c r="BI412" s="102">
        <v>0.20265331577974666</v>
      </c>
      <c r="BJ412" s="102">
        <v>0.79734668422025345</v>
      </c>
      <c r="BK412" s="103">
        <v>0.214252027072413</v>
      </c>
      <c r="BL412" s="103">
        <f t="shared" si="109"/>
        <v>0.78574797292758702</v>
      </c>
      <c r="BM412" s="103">
        <v>0.27818539277173299</v>
      </c>
      <c r="BN412" s="103">
        <f t="shared" si="110"/>
        <v>0.72181460722826696</v>
      </c>
      <c r="BO412" s="103">
        <v>0.14496954856569799</v>
      </c>
      <c r="BP412" s="103">
        <f t="shared" si="111"/>
        <v>0.85503045143430201</v>
      </c>
      <c r="BQ412" s="103">
        <v>0.19708676107016768</v>
      </c>
      <c r="BR412" s="103">
        <f t="shared" si="116"/>
        <v>0.80291323892983235</v>
      </c>
      <c r="BS412" s="108">
        <v>0.83186484548109996</v>
      </c>
      <c r="BT412" s="102">
        <v>0.16813515451889999</v>
      </c>
      <c r="BU412" s="91"/>
      <c r="BV412" s="86">
        <v>392</v>
      </c>
      <c r="BW412" s="124">
        <v>0.95899999999999996</v>
      </c>
      <c r="BX412" s="124">
        <v>4.1000000000000002E-2</v>
      </c>
      <c r="BY412" s="124">
        <v>0.95499999999999996</v>
      </c>
      <c r="BZ412" s="124">
        <v>4.4999999999999998E-2</v>
      </c>
      <c r="CA412" s="124">
        <v>0.95699999999999996</v>
      </c>
      <c r="CB412" s="124">
        <v>4.2999999999999997E-2</v>
      </c>
      <c r="CC412" s="123">
        <v>0.94499999999999995</v>
      </c>
      <c r="CD412" s="123">
        <v>5.5E-2</v>
      </c>
      <c r="CE412" s="123">
        <v>0.93600000000000005</v>
      </c>
      <c r="CF412" s="123">
        <v>6.4000000000000001E-2</v>
      </c>
      <c r="CG412" s="123">
        <v>0.94</v>
      </c>
      <c r="CH412" s="123">
        <v>0.06</v>
      </c>
      <c r="CI412" s="1"/>
      <c r="CJ412" s="1"/>
      <c r="CK412" s="1"/>
      <c r="CL412" s="1"/>
      <c r="CM412" s="1"/>
      <c r="CN412" s="1"/>
      <c r="CP412" s="39"/>
      <c r="CR412" s="39"/>
      <c r="CS412" s="92"/>
      <c r="CT412" s="92"/>
    </row>
    <row r="413" spans="38:98" x14ac:dyDescent="0.25">
      <c r="AL413" s="104">
        <v>393</v>
      </c>
      <c r="AM413" s="102">
        <v>0.22732566691855299</v>
      </c>
      <c r="AN413" s="102">
        <f t="shared" si="105"/>
        <v>0.77267433308144695</v>
      </c>
      <c r="AO413" s="102">
        <v>0.285634109136986</v>
      </c>
      <c r="AP413" s="102">
        <f t="shared" si="106"/>
        <v>0.71436589086301394</v>
      </c>
      <c r="AQ413" s="102">
        <v>0.13775903340732501</v>
      </c>
      <c r="AR413" s="102">
        <f t="shared" si="107"/>
        <v>0.86224096659267502</v>
      </c>
      <c r="AS413" s="102">
        <f t="shared" si="112"/>
        <v>0.19953595721362771</v>
      </c>
      <c r="AT413" s="107">
        <f t="shared" si="112"/>
        <v>0.80046404278637229</v>
      </c>
      <c r="AU413" s="103">
        <v>0.23459524786830499</v>
      </c>
      <c r="AV413" s="103">
        <f t="shared" si="113"/>
        <v>0.76540475213169501</v>
      </c>
      <c r="AW413" s="103">
        <v>0.29042932663245302</v>
      </c>
      <c r="AX413" s="103">
        <f t="shared" si="114"/>
        <v>0.70957067336754698</v>
      </c>
      <c r="AY413" s="103">
        <v>0.150886529605188</v>
      </c>
      <c r="AZ413" s="103">
        <f t="shared" si="117"/>
        <v>0.849113470394812</v>
      </c>
      <c r="BA413" s="103">
        <f t="shared" si="115"/>
        <v>0.20893107558302526</v>
      </c>
      <c r="BB413" s="103">
        <f t="shared" si="115"/>
        <v>0.79106892441697485</v>
      </c>
      <c r="BC413" s="102">
        <v>0.220438523049519</v>
      </c>
      <c r="BD413" s="102">
        <f t="shared" si="104"/>
        <v>0.77956147695048106</v>
      </c>
      <c r="BE413" s="102">
        <v>0.28346078952311698</v>
      </c>
      <c r="BF413" s="102">
        <f t="shared" si="104"/>
        <v>0.71653921047688307</v>
      </c>
      <c r="BG413" s="102">
        <v>0.151088550459025</v>
      </c>
      <c r="BH413" s="102">
        <f t="shared" si="108"/>
        <v>0.84891144954097497</v>
      </c>
      <c r="BI413" s="102">
        <v>0.20303265694681932</v>
      </c>
      <c r="BJ413" s="102">
        <v>0.79696734305318073</v>
      </c>
      <c r="BK413" s="103">
        <v>0.21459614422380399</v>
      </c>
      <c r="BL413" s="103">
        <f t="shared" si="109"/>
        <v>0.78540385577619598</v>
      </c>
      <c r="BM413" s="103">
        <v>0.27853900516479502</v>
      </c>
      <c r="BN413" s="103">
        <f t="shared" si="110"/>
        <v>0.72146099483520498</v>
      </c>
      <c r="BO413" s="103">
        <v>0.145348374028344</v>
      </c>
      <c r="BP413" s="103">
        <f t="shared" si="111"/>
        <v>0.854651625971656</v>
      </c>
      <c r="BQ413" s="103">
        <v>0.19744902795032032</v>
      </c>
      <c r="BR413" s="103">
        <f t="shared" si="116"/>
        <v>0.80255097204967973</v>
      </c>
      <c r="BS413" s="108">
        <v>0.83226245076677696</v>
      </c>
      <c r="BT413" s="102">
        <v>0.16773754923322301</v>
      </c>
      <c r="BU413" s="91"/>
      <c r="BV413" s="86">
        <v>393</v>
      </c>
      <c r="BW413" s="124">
        <v>0.95899999999999996</v>
      </c>
      <c r="BX413" s="124">
        <v>4.1000000000000002E-2</v>
      </c>
      <c r="BY413" s="124">
        <v>0.95499999999999996</v>
      </c>
      <c r="BZ413" s="124">
        <v>4.4999999999999998E-2</v>
      </c>
      <c r="CA413" s="124">
        <v>0.95699999999999996</v>
      </c>
      <c r="CB413" s="124">
        <v>4.2999999999999997E-2</v>
      </c>
      <c r="CC413" s="123">
        <v>0.94499999999999995</v>
      </c>
      <c r="CD413" s="123">
        <v>5.5E-2</v>
      </c>
      <c r="CE413" s="123">
        <v>0.93600000000000005</v>
      </c>
      <c r="CF413" s="123">
        <v>6.4000000000000001E-2</v>
      </c>
      <c r="CG413" s="123">
        <v>0.94</v>
      </c>
      <c r="CH413" s="123">
        <v>0.06</v>
      </c>
      <c r="CI413" s="1"/>
      <c r="CJ413" s="1"/>
      <c r="CK413" s="1"/>
      <c r="CL413" s="1"/>
      <c r="CM413" s="1"/>
      <c r="CN413" s="1"/>
      <c r="CP413" s="39"/>
      <c r="CR413" s="39"/>
      <c r="CS413" s="92"/>
      <c r="CT413" s="92"/>
    </row>
    <row r="414" spans="38:98" x14ac:dyDescent="0.25">
      <c r="AL414" s="104">
        <v>394</v>
      </c>
      <c r="AM414" s="102">
        <v>0.22771209146631</v>
      </c>
      <c r="AN414" s="102">
        <f t="shared" si="105"/>
        <v>0.77228790853369</v>
      </c>
      <c r="AO414" s="102">
        <v>0.28597301259798502</v>
      </c>
      <c r="AP414" s="102">
        <f t="shared" si="106"/>
        <v>0.71402698740201498</v>
      </c>
      <c r="AQ414" s="102">
        <v>0.13810792054655999</v>
      </c>
      <c r="AR414" s="102">
        <f t="shared" si="107"/>
        <v>0.86189207945344004</v>
      </c>
      <c r="AS414" s="102">
        <f t="shared" si="112"/>
        <v>0.19989418470351025</v>
      </c>
      <c r="AT414" s="107">
        <f t="shared" si="112"/>
        <v>0.80010581529648972</v>
      </c>
      <c r="AU414" s="103">
        <v>0.23498287260931</v>
      </c>
      <c r="AV414" s="103">
        <f t="shared" si="113"/>
        <v>0.76501712739069005</v>
      </c>
      <c r="AW414" s="103">
        <v>0.29081240384445201</v>
      </c>
      <c r="AX414" s="103">
        <f t="shared" si="114"/>
        <v>0.70918759615554805</v>
      </c>
      <c r="AY414" s="103">
        <v>0.15127431088329199</v>
      </c>
      <c r="AZ414" s="103">
        <f t="shared" si="117"/>
        <v>0.84872568911670798</v>
      </c>
      <c r="BA414" s="103">
        <f t="shared" si="115"/>
        <v>0.20931772639942436</v>
      </c>
      <c r="BB414" s="103">
        <f t="shared" si="115"/>
        <v>0.79068227360057564</v>
      </c>
      <c r="BC414" s="102">
        <v>0.2208057029413</v>
      </c>
      <c r="BD414" s="102">
        <f t="shared" si="104"/>
        <v>0.77919429705870003</v>
      </c>
      <c r="BE414" s="102">
        <v>0.28382505475775699</v>
      </c>
      <c r="BF414" s="102">
        <f t="shared" si="104"/>
        <v>0.71617494524224301</v>
      </c>
      <c r="BG414" s="102">
        <v>0.15148303078244299</v>
      </c>
      <c r="BH414" s="102">
        <f t="shared" si="108"/>
        <v>0.84851696921755704</v>
      </c>
      <c r="BI414" s="102">
        <v>0.20341172466601087</v>
      </c>
      <c r="BJ414" s="102">
        <v>0.79658827533398913</v>
      </c>
      <c r="BK414" s="103">
        <v>0.21494007237139401</v>
      </c>
      <c r="BL414" s="103">
        <f t="shared" si="109"/>
        <v>0.78505992762860599</v>
      </c>
      <c r="BM414" s="103">
        <v>0.27889210054809699</v>
      </c>
      <c r="BN414" s="103">
        <f t="shared" si="110"/>
        <v>0.72110789945190301</v>
      </c>
      <c r="BO414" s="103">
        <v>0.14572719272972001</v>
      </c>
      <c r="BP414" s="103">
        <f t="shared" si="111"/>
        <v>0.85427280727027999</v>
      </c>
      <c r="BQ414" s="103">
        <v>0.19781111421686567</v>
      </c>
      <c r="BR414" s="103">
        <f t="shared" si="116"/>
        <v>0.8021888857831343</v>
      </c>
      <c r="BS414" s="108">
        <v>0.83265836397173698</v>
      </c>
      <c r="BT414" s="102">
        <v>0.16734163602826299</v>
      </c>
      <c r="BU414" s="91"/>
      <c r="BV414" s="86">
        <v>394</v>
      </c>
      <c r="BW414" s="124">
        <v>0.95899999999999996</v>
      </c>
      <c r="BX414" s="124">
        <v>4.1000000000000002E-2</v>
      </c>
      <c r="BY414" s="124">
        <v>0.95499999999999996</v>
      </c>
      <c r="BZ414" s="124">
        <v>4.4999999999999998E-2</v>
      </c>
      <c r="CA414" s="124">
        <v>0.95699999999999996</v>
      </c>
      <c r="CB414" s="124">
        <v>4.2999999999999997E-2</v>
      </c>
      <c r="CC414" s="123">
        <v>0.94499999999999995</v>
      </c>
      <c r="CD414" s="123">
        <v>5.5E-2</v>
      </c>
      <c r="CE414" s="123">
        <v>0.93600000000000005</v>
      </c>
      <c r="CF414" s="123">
        <v>6.4000000000000001E-2</v>
      </c>
      <c r="CG414" s="123">
        <v>0.94</v>
      </c>
      <c r="CH414" s="123">
        <v>0.06</v>
      </c>
      <c r="CI414" s="1"/>
      <c r="CJ414" s="1"/>
      <c r="CK414" s="1"/>
      <c r="CL414" s="1"/>
      <c r="CM414" s="1"/>
      <c r="CN414" s="1"/>
      <c r="CP414" s="39"/>
      <c r="CR414" s="39"/>
      <c r="CS414" s="92"/>
      <c r="CT414" s="92"/>
    </row>
    <row r="415" spans="38:98" x14ac:dyDescent="0.25">
      <c r="AL415" s="104">
        <v>395</v>
      </c>
      <c r="AM415" s="102">
        <v>0.22809710265673899</v>
      </c>
      <c r="AN415" s="102">
        <f t="shared" si="105"/>
        <v>0.77190289734326101</v>
      </c>
      <c r="AO415" s="102">
        <v>0.28631158938083701</v>
      </c>
      <c r="AP415" s="102">
        <f t="shared" si="106"/>
        <v>0.71368841061916299</v>
      </c>
      <c r="AQ415" s="102">
        <v>0.13845675015033401</v>
      </c>
      <c r="AR415" s="102">
        <f t="shared" si="107"/>
        <v>0.86154324984966602</v>
      </c>
      <c r="AS415" s="102">
        <f t="shared" si="112"/>
        <v>0.20025187245033524</v>
      </c>
      <c r="AT415" s="107">
        <f t="shared" si="112"/>
        <v>0.79974812754966473</v>
      </c>
      <c r="AU415" s="103">
        <v>0.23537008394425599</v>
      </c>
      <c r="AV415" s="103">
        <f t="shared" si="113"/>
        <v>0.76462991605574404</v>
      </c>
      <c r="AW415" s="103">
        <v>0.29119495738353302</v>
      </c>
      <c r="AX415" s="103">
        <f t="shared" si="114"/>
        <v>0.70880504261646693</v>
      </c>
      <c r="AY415" s="103">
        <v>0.151662056827706</v>
      </c>
      <c r="AZ415" s="103">
        <f t="shared" si="117"/>
        <v>0.84833794317229394</v>
      </c>
      <c r="BA415" s="103">
        <f t="shared" si="115"/>
        <v>0.20970411236167671</v>
      </c>
      <c r="BB415" s="103">
        <f t="shared" si="115"/>
        <v>0.79029588763832326</v>
      </c>
      <c r="BC415" s="102">
        <v>0.221172470773499</v>
      </c>
      <c r="BD415" s="102">
        <f t="shared" si="104"/>
        <v>0.778827529226501</v>
      </c>
      <c r="BE415" s="102">
        <v>0.28418880882028702</v>
      </c>
      <c r="BF415" s="102">
        <f t="shared" si="104"/>
        <v>0.71581119117971292</v>
      </c>
      <c r="BG415" s="102">
        <v>0.15187744751746499</v>
      </c>
      <c r="BH415" s="102">
        <f t="shared" si="108"/>
        <v>0.84812255248253499</v>
      </c>
      <c r="BI415" s="102">
        <v>0.20379051782648461</v>
      </c>
      <c r="BJ415" s="102">
        <v>0.79620948217351539</v>
      </c>
      <c r="BK415" s="103">
        <v>0.21528381736916299</v>
      </c>
      <c r="BL415" s="103">
        <f t="shared" si="109"/>
        <v>0.78471618263083698</v>
      </c>
      <c r="BM415" s="103">
        <v>0.279244682213731</v>
      </c>
      <c r="BN415" s="103">
        <f t="shared" si="110"/>
        <v>0.720755317786269</v>
      </c>
      <c r="BO415" s="103">
        <v>0.14610600533141099</v>
      </c>
      <c r="BP415" s="103">
        <f t="shared" si="111"/>
        <v>0.85389399466858906</v>
      </c>
      <c r="BQ415" s="103">
        <v>0.1981730227460477</v>
      </c>
      <c r="BR415" s="103">
        <f t="shared" si="116"/>
        <v>0.80182697725395236</v>
      </c>
      <c r="BS415" s="108">
        <v>0.83305261528336394</v>
      </c>
      <c r="BT415" s="102">
        <v>0.166947384716636</v>
      </c>
      <c r="BU415" s="91"/>
      <c r="BV415" s="86">
        <v>395</v>
      </c>
      <c r="BW415" s="124">
        <v>0.95899999999999996</v>
      </c>
      <c r="BX415" s="124">
        <v>4.1000000000000002E-2</v>
      </c>
      <c r="BY415" s="124">
        <v>0.95599999999999996</v>
      </c>
      <c r="BZ415" s="124">
        <v>4.3999999999999997E-2</v>
      </c>
      <c r="CA415" s="124">
        <v>0.95699999999999996</v>
      </c>
      <c r="CB415" s="124">
        <v>4.2999999999999997E-2</v>
      </c>
      <c r="CC415" s="123">
        <v>0.94499999999999995</v>
      </c>
      <c r="CD415" s="123">
        <v>5.5E-2</v>
      </c>
      <c r="CE415" s="123">
        <v>0.93600000000000005</v>
      </c>
      <c r="CF415" s="123">
        <v>6.4000000000000001E-2</v>
      </c>
      <c r="CG415" s="123">
        <v>0.94099999999999995</v>
      </c>
      <c r="CH415" s="123">
        <v>5.8999999999999997E-2</v>
      </c>
      <c r="CI415" s="1"/>
      <c r="CJ415" s="1"/>
      <c r="CK415" s="1"/>
      <c r="CL415" s="1"/>
      <c r="CM415" s="1"/>
      <c r="CN415" s="1"/>
      <c r="CP415" s="39"/>
      <c r="CR415" s="39"/>
      <c r="CS415" s="92"/>
      <c r="CT415" s="92"/>
    </row>
    <row r="416" spans="38:98" x14ac:dyDescent="0.25">
      <c r="AL416" s="104">
        <v>396</v>
      </c>
      <c r="AM416" s="102">
        <v>0.22848067311129799</v>
      </c>
      <c r="AN416" s="102">
        <f t="shared" si="105"/>
        <v>0.77151932688870195</v>
      </c>
      <c r="AO416" s="102">
        <v>0.286649851682029</v>
      </c>
      <c r="AP416" s="102">
        <f t="shared" si="106"/>
        <v>0.71335014831797094</v>
      </c>
      <c r="AQ416" s="102">
        <v>0.138805521214726</v>
      </c>
      <c r="AR416" s="102">
        <f t="shared" si="107"/>
        <v>0.861194478785274</v>
      </c>
      <c r="AS416" s="102">
        <f t="shared" si="112"/>
        <v>0.200609014310143</v>
      </c>
      <c r="AT416" s="107">
        <f t="shared" si="112"/>
        <v>0.79939098568985689</v>
      </c>
      <c r="AU416" s="103">
        <v>0.23575688360091099</v>
      </c>
      <c r="AV416" s="103">
        <f t="shared" si="113"/>
        <v>0.76424311639908904</v>
      </c>
      <c r="AW416" s="103">
        <v>0.29157699096440398</v>
      </c>
      <c r="AX416" s="103">
        <f t="shared" si="114"/>
        <v>0.70842300903559607</v>
      </c>
      <c r="AY416" s="103">
        <v>0.152049767235894</v>
      </c>
      <c r="AZ416" s="103">
        <f t="shared" si="117"/>
        <v>0.84795023276410597</v>
      </c>
      <c r="BA416" s="103">
        <f t="shared" si="115"/>
        <v>0.21009023476660657</v>
      </c>
      <c r="BB416" s="103">
        <f t="shared" si="115"/>
        <v>0.78990976523339351</v>
      </c>
      <c r="BC416" s="102">
        <v>0.22153882285923601</v>
      </c>
      <c r="BD416" s="102">
        <f t="shared" si="104"/>
        <v>0.77846117714076402</v>
      </c>
      <c r="BE416" s="102">
        <v>0.28455205423781299</v>
      </c>
      <c r="BF416" s="102">
        <f t="shared" si="104"/>
        <v>0.71544794576218695</v>
      </c>
      <c r="BG416" s="102">
        <v>0.152271799470314</v>
      </c>
      <c r="BH416" s="102">
        <f t="shared" si="108"/>
        <v>0.847728200529686</v>
      </c>
      <c r="BI416" s="102">
        <v>0.2041690353174046</v>
      </c>
      <c r="BJ416" s="102">
        <v>0.7958309646825954</v>
      </c>
      <c r="BK416" s="103">
        <v>0.215627385071092</v>
      </c>
      <c r="BL416" s="103">
        <f t="shared" si="109"/>
        <v>0.78437261492890797</v>
      </c>
      <c r="BM416" s="103">
        <v>0.27959675345378499</v>
      </c>
      <c r="BN416" s="103">
        <f t="shared" si="110"/>
        <v>0.72040324654621501</v>
      </c>
      <c r="BO416" s="103">
        <v>0.14648481249499901</v>
      </c>
      <c r="BP416" s="103">
        <f t="shared" si="111"/>
        <v>0.85351518750500099</v>
      </c>
      <c r="BQ416" s="103">
        <v>0.19853475641410862</v>
      </c>
      <c r="BR416" s="103">
        <f t="shared" si="116"/>
        <v>0.80146524358589144</v>
      </c>
      <c r="BS416" s="108">
        <v>0.83344523488904398</v>
      </c>
      <c r="BT416" s="102">
        <v>0.16655476511095599</v>
      </c>
      <c r="BU416" s="91"/>
      <c r="BV416" s="86">
        <v>396</v>
      </c>
      <c r="BW416" s="124">
        <v>0.95899999999999996</v>
      </c>
      <c r="BX416" s="124">
        <v>4.1000000000000002E-2</v>
      </c>
      <c r="BY416" s="124">
        <v>0.95599999999999996</v>
      </c>
      <c r="BZ416" s="124">
        <v>4.3999999999999997E-2</v>
      </c>
      <c r="CA416" s="124">
        <v>0.95699999999999996</v>
      </c>
      <c r="CB416" s="124">
        <v>4.2000000000000003E-2</v>
      </c>
      <c r="CC416" s="123">
        <v>0.94499999999999995</v>
      </c>
      <c r="CD416" s="123">
        <v>5.5E-2</v>
      </c>
      <c r="CE416" s="123">
        <v>0.93600000000000005</v>
      </c>
      <c r="CF416" s="123">
        <v>6.4000000000000001E-2</v>
      </c>
      <c r="CG416" s="123">
        <v>0.94099999999999995</v>
      </c>
      <c r="CH416" s="123">
        <v>5.8999999999999997E-2</v>
      </c>
      <c r="CI416" s="1"/>
      <c r="CJ416" s="1"/>
      <c r="CK416" s="1"/>
      <c r="CL416" s="1"/>
      <c r="CM416" s="1"/>
      <c r="CN416" s="1"/>
      <c r="CP416" s="39"/>
      <c r="CR416" s="39"/>
      <c r="CS416" s="92"/>
      <c r="CT416" s="92"/>
    </row>
    <row r="417" spans="38:98" x14ac:dyDescent="0.25">
      <c r="AL417" s="104">
        <v>397</v>
      </c>
      <c r="AM417" s="102">
        <v>0.22886277545144601</v>
      </c>
      <c r="AN417" s="102">
        <f t="shared" si="105"/>
        <v>0.77113722454855393</v>
      </c>
      <c r="AO417" s="102">
        <v>0.28698781169805299</v>
      </c>
      <c r="AP417" s="102">
        <f t="shared" si="106"/>
        <v>0.71301218830194701</v>
      </c>
      <c r="AQ417" s="102">
        <v>0.13915423273581201</v>
      </c>
      <c r="AR417" s="102">
        <f t="shared" si="107"/>
        <v>0.86084576726418804</v>
      </c>
      <c r="AS417" s="102">
        <f t="shared" si="112"/>
        <v>0.20096560413897396</v>
      </c>
      <c r="AT417" s="107">
        <f t="shared" si="112"/>
        <v>0.79903439586102609</v>
      </c>
      <c r="AU417" s="103">
        <v>0.23614327330704499</v>
      </c>
      <c r="AV417" s="103">
        <f t="shared" si="113"/>
        <v>0.76385672669295501</v>
      </c>
      <c r="AW417" s="103">
        <v>0.291958508301776</v>
      </c>
      <c r="AX417" s="103">
        <f t="shared" si="114"/>
        <v>0.70804149169822406</v>
      </c>
      <c r="AY417" s="103">
        <v>0.15243744190531699</v>
      </c>
      <c r="AZ417" s="103">
        <f t="shared" si="117"/>
        <v>0.84756255809468306</v>
      </c>
      <c r="BA417" s="103">
        <f t="shared" si="115"/>
        <v>0.21047609491103825</v>
      </c>
      <c r="BB417" s="103">
        <f t="shared" si="115"/>
        <v>0.78952390508896175</v>
      </c>
      <c r="BC417" s="102">
        <v>0.22190475551163399</v>
      </c>
      <c r="BD417" s="102">
        <f t="shared" si="104"/>
        <v>0.77809524448836598</v>
      </c>
      <c r="BE417" s="102">
        <v>0.28491479353744098</v>
      </c>
      <c r="BF417" s="102">
        <f t="shared" si="104"/>
        <v>0.71508520646255902</v>
      </c>
      <c r="BG417" s="102">
        <v>0.15266608544721</v>
      </c>
      <c r="BH417" s="102">
        <f t="shared" si="108"/>
        <v>0.84733391455279006</v>
      </c>
      <c r="BI417" s="102">
        <v>0.2045472760279346</v>
      </c>
      <c r="BJ417" s="102">
        <v>0.79545272397206546</v>
      </c>
      <c r="BK417" s="103">
        <v>0.21597078133115999</v>
      </c>
      <c r="BL417" s="103">
        <f t="shared" si="109"/>
        <v>0.78402921866884001</v>
      </c>
      <c r="BM417" s="103">
        <v>0.27994831756034899</v>
      </c>
      <c r="BN417" s="103">
        <f t="shared" si="110"/>
        <v>0.72005168243965101</v>
      </c>
      <c r="BO417" s="103">
        <v>0.146863614882069</v>
      </c>
      <c r="BP417" s="103">
        <f t="shared" si="111"/>
        <v>0.853136385117931</v>
      </c>
      <c r="BQ417" s="103">
        <v>0.19889631809729164</v>
      </c>
      <c r="BR417" s="103">
        <f t="shared" si="116"/>
        <v>0.80110368190270842</v>
      </c>
      <c r="BS417" s="108">
        <v>0.83383625297616204</v>
      </c>
      <c r="BT417" s="102">
        <v>0.16616374702383799</v>
      </c>
      <c r="BU417" s="91"/>
      <c r="BV417" s="86">
        <v>397</v>
      </c>
      <c r="BW417" s="124">
        <v>0.96</v>
      </c>
      <c r="BX417" s="124">
        <v>0.04</v>
      </c>
      <c r="BY417" s="124">
        <v>0.95599999999999996</v>
      </c>
      <c r="BZ417" s="124">
        <v>4.3999999999999997E-2</v>
      </c>
      <c r="CA417" s="124">
        <v>0.95799999999999996</v>
      </c>
      <c r="CB417" s="124">
        <v>4.2000000000000003E-2</v>
      </c>
      <c r="CC417" s="123">
        <v>0.94599999999999995</v>
      </c>
      <c r="CD417" s="123">
        <v>5.3999999999999999E-2</v>
      </c>
      <c r="CE417" s="123">
        <v>0.93700000000000006</v>
      </c>
      <c r="CF417" s="123">
        <v>6.3E-2</v>
      </c>
      <c r="CG417" s="123">
        <v>0.94099999999999995</v>
      </c>
      <c r="CH417" s="123">
        <v>5.8999999999999997E-2</v>
      </c>
      <c r="CI417" s="1"/>
      <c r="CJ417" s="1"/>
      <c r="CK417" s="1"/>
      <c r="CL417" s="1"/>
      <c r="CM417" s="1"/>
      <c r="CN417" s="1"/>
      <c r="CP417" s="39"/>
      <c r="CR417" s="39"/>
      <c r="CS417" s="92"/>
      <c r="CT417" s="92"/>
    </row>
    <row r="418" spans="38:98" x14ac:dyDescent="0.25">
      <c r="AL418" s="104">
        <v>398</v>
      </c>
      <c r="AM418" s="102">
        <v>0.22924338229864</v>
      </c>
      <c r="AN418" s="102">
        <f t="shared" si="105"/>
        <v>0.77075661770136006</v>
      </c>
      <c r="AO418" s="102">
        <v>0.28732548162539601</v>
      </c>
      <c r="AP418" s="102">
        <f t="shared" si="106"/>
        <v>0.71267451837460394</v>
      </c>
      <c r="AQ418" s="102">
        <v>0.13950288370966801</v>
      </c>
      <c r="AR418" s="102">
        <f t="shared" si="107"/>
        <v>0.86049711629033199</v>
      </c>
      <c r="AS418" s="102">
        <f t="shared" si="112"/>
        <v>0.20132163579286677</v>
      </c>
      <c r="AT418" s="107">
        <f t="shared" si="112"/>
        <v>0.79867836420713334</v>
      </c>
      <c r="AU418" s="103">
        <v>0.236529254790425</v>
      </c>
      <c r="AV418" s="103">
        <f t="shared" si="113"/>
        <v>0.76347074520957503</v>
      </c>
      <c r="AW418" s="103">
        <v>0.29233951311035999</v>
      </c>
      <c r="AX418" s="103">
        <f t="shared" si="114"/>
        <v>0.70766048688964001</v>
      </c>
      <c r="AY418" s="103">
        <v>0.152825080633436</v>
      </c>
      <c r="AZ418" s="103">
        <f t="shared" si="117"/>
        <v>0.84717491936656397</v>
      </c>
      <c r="BA418" s="103">
        <f t="shared" si="115"/>
        <v>0.21086169409179512</v>
      </c>
      <c r="BB418" s="103">
        <f t="shared" si="115"/>
        <v>0.78913830590820488</v>
      </c>
      <c r="BC418" s="102">
        <v>0.222270265043813</v>
      </c>
      <c r="BD418" s="102">
        <f t="shared" si="104"/>
        <v>0.77772973495618702</v>
      </c>
      <c r="BE418" s="102">
        <v>0.28527702924627701</v>
      </c>
      <c r="BF418" s="102">
        <f t="shared" si="104"/>
        <v>0.71472297075372304</v>
      </c>
      <c r="BG418" s="102">
        <v>0.153060304254374</v>
      </c>
      <c r="BH418" s="102">
        <f t="shared" si="108"/>
        <v>0.846939695745626</v>
      </c>
      <c r="BI418" s="102">
        <v>0.20492523884723779</v>
      </c>
      <c r="BJ418" s="102">
        <v>0.79507476115276221</v>
      </c>
      <c r="BK418" s="103">
        <v>0.21631401200334799</v>
      </c>
      <c r="BL418" s="103">
        <f t="shared" si="109"/>
        <v>0.78368598799665201</v>
      </c>
      <c r="BM418" s="103">
        <v>0.28029937782551401</v>
      </c>
      <c r="BN418" s="103">
        <f t="shared" si="110"/>
        <v>0.71970062217448594</v>
      </c>
      <c r="BO418" s="103">
        <v>0.147242413154203</v>
      </c>
      <c r="BP418" s="103">
        <f t="shared" si="111"/>
        <v>0.85275758684579706</v>
      </c>
      <c r="BQ418" s="103">
        <v>0.19925771067183945</v>
      </c>
      <c r="BR418" s="103">
        <f t="shared" si="116"/>
        <v>0.80074228932816061</v>
      </c>
      <c r="BS418" s="108">
        <v>0.83422569973210403</v>
      </c>
      <c r="BT418" s="102">
        <v>0.165774300267896</v>
      </c>
      <c r="BU418" s="91"/>
      <c r="BV418" s="86">
        <v>398</v>
      </c>
      <c r="BW418" s="124">
        <v>0.96</v>
      </c>
      <c r="BX418" s="124">
        <v>0.04</v>
      </c>
      <c r="BY418" s="124">
        <v>0.95599999999999996</v>
      </c>
      <c r="BZ418" s="124">
        <v>4.3999999999999997E-2</v>
      </c>
      <c r="CA418" s="124">
        <v>0.95799999999999996</v>
      </c>
      <c r="CB418" s="124">
        <v>4.2000000000000003E-2</v>
      </c>
      <c r="CC418" s="123">
        <v>0.94599999999999995</v>
      </c>
      <c r="CD418" s="123">
        <v>5.3999999999999999E-2</v>
      </c>
      <c r="CE418" s="123">
        <v>0.93700000000000006</v>
      </c>
      <c r="CF418" s="123">
        <v>6.3E-2</v>
      </c>
      <c r="CG418" s="123">
        <v>0.94099999999999995</v>
      </c>
      <c r="CH418" s="123">
        <v>5.8999999999999997E-2</v>
      </c>
      <c r="CI418" s="1"/>
      <c r="CJ418" s="1"/>
      <c r="CK418" s="1"/>
      <c r="CL418" s="1"/>
      <c r="CM418" s="1"/>
      <c r="CN418" s="1"/>
      <c r="CP418" s="39"/>
      <c r="CR418" s="39"/>
      <c r="CS418" s="92"/>
      <c r="CT418" s="92"/>
    </row>
    <row r="419" spans="38:98" x14ac:dyDescent="0.25">
      <c r="AL419" s="104">
        <v>399</v>
      </c>
      <c r="AM419" s="102">
        <v>0.22962246627433899</v>
      </c>
      <c r="AN419" s="102">
        <f t="shared" si="105"/>
        <v>0.77037753372566098</v>
      </c>
      <c r="AO419" s="102">
        <v>0.28766287366054899</v>
      </c>
      <c r="AP419" s="102">
        <f t="shared" si="106"/>
        <v>0.71233712633945101</v>
      </c>
      <c r="AQ419" s="102">
        <v>0.13985147313237201</v>
      </c>
      <c r="AR419" s="102">
        <f t="shared" si="107"/>
        <v>0.86014852686762799</v>
      </c>
      <c r="AS419" s="102">
        <f t="shared" si="112"/>
        <v>0.20167710312786249</v>
      </c>
      <c r="AT419" s="107">
        <f t="shared" si="112"/>
        <v>0.79832289687213753</v>
      </c>
      <c r="AU419" s="103">
        <v>0.236914829778821</v>
      </c>
      <c r="AV419" s="103">
        <f t="shared" si="113"/>
        <v>0.76308517022117894</v>
      </c>
      <c r="AW419" s="103">
        <v>0.29272000910486401</v>
      </c>
      <c r="AX419" s="103">
        <f t="shared" si="114"/>
        <v>0.70727999089513593</v>
      </c>
      <c r="AY419" s="103">
        <v>0.153212683217714</v>
      </c>
      <c r="AZ419" s="103">
        <f t="shared" si="117"/>
        <v>0.84678731678228603</v>
      </c>
      <c r="BA419" s="103">
        <f t="shared" si="115"/>
        <v>0.21124703360570168</v>
      </c>
      <c r="BB419" s="103">
        <f t="shared" si="115"/>
        <v>0.78875296639429826</v>
      </c>
      <c r="BC419" s="102">
        <v>0.22263534776889399</v>
      </c>
      <c r="BD419" s="102">
        <f t="shared" si="104"/>
        <v>0.77736465223110596</v>
      </c>
      <c r="BE419" s="102">
        <v>0.285638763891428</v>
      </c>
      <c r="BF419" s="102">
        <f t="shared" si="104"/>
        <v>0.71436123610857205</v>
      </c>
      <c r="BG419" s="102">
        <v>0.15345445469802799</v>
      </c>
      <c r="BH419" s="102">
        <f t="shared" si="108"/>
        <v>0.84654554530197201</v>
      </c>
      <c r="BI419" s="102">
        <v>0.20530292266447847</v>
      </c>
      <c r="BJ419" s="102">
        <v>0.79469707733552153</v>
      </c>
      <c r="BK419" s="103">
        <v>0.21665708294163399</v>
      </c>
      <c r="BL419" s="103">
        <f t="shared" si="109"/>
        <v>0.78334291705836601</v>
      </c>
      <c r="BM419" s="103">
        <v>0.28064993754136702</v>
      </c>
      <c r="BN419" s="103">
        <f t="shared" si="110"/>
        <v>0.71935006245863298</v>
      </c>
      <c r="BO419" s="103">
        <v>0.147621207972986</v>
      </c>
      <c r="BP419" s="103">
        <f t="shared" si="111"/>
        <v>0.85237879202701405</v>
      </c>
      <c r="BQ419" s="103">
        <v>0.19961893701399452</v>
      </c>
      <c r="BR419" s="103">
        <f t="shared" si="116"/>
        <v>0.80038106298600553</v>
      </c>
      <c r="BS419" s="108">
        <v>0.83461360534425499</v>
      </c>
      <c r="BT419" s="102">
        <v>0.16538639465574501</v>
      </c>
      <c r="BU419" s="91"/>
      <c r="BV419" s="86">
        <v>399</v>
      </c>
      <c r="BW419" s="124">
        <v>0.96</v>
      </c>
      <c r="BX419" s="124">
        <v>0.04</v>
      </c>
      <c r="BY419" s="124">
        <v>0.95599999999999996</v>
      </c>
      <c r="BZ419" s="124">
        <v>4.3999999999999997E-2</v>
      </c>
      <c r="CA419" s="124">
        <v>0.95799999999999996</v>
      </c>
      <c r="CB419" s="124">
        <v>4.2000000000000003E-2</v>
      </c>
      <c r="CC419" s="123">
        <v>0.94599999999999995</v>
      </c>
      <c r="CD419" s="123">
        <v>5.3999999999999999E-2</v>
      </c>
      <c r="CE419" s="123">
        <v>0.93700000000000006</v>
      </c>
      <c r="CF419" s="123">
        <v>6.3E-2</v>
      </c>
      <c r="CG419" s="123">
        <v>0.94099999999999995</v>
      </c>
      <c r="CH419" s="123">
        <v>5.8999999999999997E-2</v>
      </c>
      <c r="CI419" s="1"/>
      <c r="CJ419" s="1"/>
      <c r="CK419" s="1"/>
      <c r="CL419" s="1"/>
      <c r="CM419" s="1"/>
      <c r="CN419" s="1"/>
      <c r="CP419" s="39"/>
      <c r="CR419" s="39"/>
      <c r="CS419" s="92"/>
      <c r="CT419" s="92"/>
    </row>
    <row r="420" spans="38:98" x14ac:dyDescent="0.25">
      <c r="AL420" s="104">
        <v>400</v>
      </c>
      <c r="AM420" s="102">
        <v>0.22999999999999901</v>
      </c>
      <c r="AN420" s="102">
        <f t="shared" si="105"/>
        <v>0.77000000000000102</v>
      </c>
      <c r="AO420" s="102">
        <v>0.28799999999999998</v>
      </c>
      <c r="AP420" s="102">
        <f t="shared" si="106"/>
        <v>0.71199999999999997</v>
      </c>
      <c r="AQ420" s="102">
        <v>0.14019999999999999</v>
      </c>
      <c r="AR420" s="102">
        <f t="shared" si="107"/>
        <v>0.85980000000000001</v>
      </c>
      <c r="AS420" s="102">
        <f t="shared" si="112"/>
        <v>0.20203199999999968</v>
      </c>
      <c r="AT420" s="107">
        <f t="shared" si="112"/>
        <v>0.79796800000000023</v>
      </c>
      <c r="AU420" s="103">
        <v>0.23730000000000001</v>
      </c>
      <c r="AV420" s="103">
        <f t="shared" si="113"/>
        <v>0.76269999999999993</v>
      </c>
      <c r="AW420" s="103">
        <v>0.29310000000000003</v>
      </c>
      <c r="AX420" s="103">
        <f t="shared" si="114"/>
        <v>0.70689999999999997</v>
      </c>
      <c r="AY420" s="103">
        <v>0.15360024945561199</v>
      </c>
      <c r="AZ420" s="103">
        <f t="shared" si="117"/>
        <v>0.84639975054438799</v>
      </c>
      <c r="BA420" s="103">
        <f t="shared" si="115"/>
        <v>0.21163211474958155</v>
      </c>
      <c r="BB420" s="103">
        <f t="shared" si="115"/>
        <v>0.78836788525041845</v>
      </c>
      <c r="BC420" s="102">
        <v>0.222999999999999</v>
      </c>
      <c r="BD420" s="102">
        <f t="shared" si="104"/>
        <v>0.77700000000000102</v>
      </c>
      <c r="BE420" s="102">
        <v>0.28599999999999998</v>
      </c>
      <c r="BF420" s="102">
        <f t="shared" si="104"/>
        <v>0.71399999999999997</v>
      </c>
      <c r="BG420" s="102">
        <v>0.15384853558439299</v>
      </c>
      <c r="BH420" s="102">
        <f t="shared" si="108"/>
        <v>0.84615146441560696</v>
      </c>
      <c r="BI420" s="102">
        <v>0.20568032636882047</v>
      </c>
      <c r="BJ420" s="102">
        <v>0.7943196736311795</v>
      </c>
      <c r="BK420" s="103">
        <v>0.217</v>
      </c>
      <c r="BL420" s="103">
        <f t="shared" si="109"/>
        <v>0.78300000000000003</v>
      </c>
      <c r="BM420" s="103">
        <v>0.28100000000000003</v>
      </c>
      <c r="BN420" s="103">
        <f t="shared" si="110"/>
        <v>0.71899999999999997</v>
      </c>
      <c r="BO420" s="103">
        <v>0.14799999999999999</v>
      </c>
      <c r="BP420" s="103">
        <f t="shared" si="111"/>
        <v>0.85199999999999998</v>
      </c>
      <c r="BQ420" s="103">
        <v>0.19998000000000002</v>
      </c>
      <c r="BR420" s="103">
        <f t="shared" si="116"/>
        <v>0.80001999999999995</v>
      </c>
      <c r="BS420" s="108">
        <v>0.83499999999999996</v>
      </c>
      <c r="BT420" s="102">
        <v>0.16500000000000001</v>
      </c>
      <c r="BU420" s="91"/>
      <c r="BV420" s="86">
        <v>400</v>
      </c>
      <c r="BW420" s="124">
        <v>0.96</v>
      </c>
      <c r="BX420" s="124">
        <v>0.04</v>
      </c>
      <c r="BY420" s="124">
        <v>0.95599999999999996</v>
      </c>
      <c r="BZ420" s="124">
        <v>4.3999999999999997E-2</v>
      </c>
      <c r="CA420" s="124">
        <v>0.95799999999999996</v>
      </c>
      <c r="CB420" s="124">
        <v>4.2000000000000003E-2</v>
      </c>
      <c r="CC420" s="123">
        <v>0.94599999999999995</v>
      </c>
      <c r="CD420" s="123">
        <v>5.3999999999999999E-2</v>
      </c>
      <c r="CE420" s="123">
        <v>0.93700000000000006</v>
      </c>
      <c r="CF420" s="123">
        <v>6.3E-2</v>
      </c>
      <c r="CG420" s="123">
        <v>0.94099999999999995</v>
      </c>
      <c r="CH420" s="123">
        <v>5.8999999999999997E-2</v>
      </c>
      <c r="CI420" s="1"/>
      <c r="CJ420" s="1"/>
      <c r="CK420" s="1"/>
      <c r="CL420" s="1"/>
      <c r="CM420" s="1"/>
      <c r="CN420" s="1"/>
      <c r="CP420" s="39"/>
      <c r="CR420" s="39"/>
      <c r="CS420" s="92"/>
      <c r="CT420" s="92"/>
    </row>
    <row r="421" spans="38:98" x14ac:dyDescent="0.25">
      <c r="AL421" s="104">
        <v>401</v>
      </c>
      <c r="AM421" s="102">
        <v>0.23037596387336501</v>
      </c>
      <c r="AN421" s="102">
        <f t="shared" si="105"/>
        <v>0.76962403612663499</v>
      </c>
      <c r="AO421" s="102">
        <v>0.28833687037523198</v>
      </c>
      <c r="AP421" s="102">
        <f t="shared" si="106"/>
        <v>0.71166312962476796</v>
      </c>
      <c r="AQ421" s="102">
        <v>0.14054846354421899</v>
      </c>
      <c r="AR421" s="102">
        <f t="shared" si="107"/>
        <v>0.85945153645578098</v>
      </c>
      <c r="AS421" s="102">
        <f t="shared" si="112"/>
        <v>0.20238632221738723</v>
      </c>
      <c r="AT421" s="107">
        <f t="shared" si="112"/>
        <v>0.79761367778261272</v>
      </c>
      <c r="AU421" s="103">
        <v>0.23768476701465799</v>
      </c>
      <c r="AV421" s="103">
        <f t="shared" si="113"/>
        <v>0.76231523298534198</v>
      </c>
      <c r="AW421" s="103">
        <v>0.29347948910132998</v>
      </c>
      <c r="AX421" s="103">
        <f t="shared" si="114"/>
        <v>0.70652051089867007</v>
      </c>
      <c r="AY421" s="103">
        <v>0.15398777913095099</v>
      </c>
      <c r="AZ421" s="103">
        <f t="shared" si="117"/>
        <v>0.84601222086904904</v>
      </c>
      <c r="BA421" s="103">
        <f t="shared" si="115"/>
        <v>0.21201693866808732</v>
      </c>
      <c r="BB421" s="103">
        <f t="shared" si="115"/>
        <v>0.78798306133191276</v>
      </c>
      <c r="BC421" s="102">
        <v>0.22336421888928801</v>
      </c>
      <c r="BD421" s="102">
        <f t="shared" ref="BD421:BF484" si="118">1-BC421</f>
        <v>0.77663578111071196</v>
      </c>
      <c r="BE421" s="102">
        <v>0.28636073989324601</v>
      </c>
      <c r="BF421" s="102">
        <f t="shared" si="118"/>
        <v>0.71363926010675405</v>
      </c>
      <c r="BG421" s="102">
        <v>0.154242545888606</v>
      </c>
      <c r="BH421" s="102">
        <f t="shared" si="108"/>
        <v>0.84575745411139402</v>
      </c>
      <c r="BI421" s="102">
        <v>0.20605744913988464</v>
      </c>
      <c r="BJ421" s="102">
        <v>0.79394255086011545</v>
      </c>
      <c r="BK421" s="103">
        <v>0.21734276798077501</v>
      </c>
      <c r="BL421" s="103">
        <f t="shared" si="109"/>
        <v>0.78265723201922499</v>
      </c>
      <c r="BM421" s="103">
        <v>0.28134956818436002</v>
      </c>
      <c r="BN421" s="103">
        <f t="shared" si="110"/>
        <v>0.71865043181563992</v>
      </c>
      <c r="BO421" s="103">
        <v>0.14837878969712001</v>
      </c>
      <c r="BP421" s="103">
        <f t="shared" si="111"/>
        <v>0.85162121030287996</v>
      </c>
      <c r="BQ421" s="103">
        <v>0.20034090201711824</v>
      </c>
      <c r="BR421" s="103">
        <f t="shared" si="116"/>
        <v>0.79965909798288171</v>
      </c>
      <c r="BS421" s="108">
        <v>0.83538490969441603</v>
      </c>
      <c r="BT421" s="102">
        <v>0.16461509030558399</v>
      </c>
      <c r="BU421" s="91"/>
      <c r="BV421" s="86">
        <v>401</v>
      </c>
      <c r="BW421" s="124">
        <v>0.96</v>
      </c>
      <c r="BX421" s="124">
        <v>0.04</v>
      </c>
      <c r="BY421" s="124">
        <v>0.95699999999999996</v>
      </c>
      <c r="BZ421" s="124">
        <v>4.2999999999999997E-2</v>
      </c>
      <c r="CA421" s="124">
        <v>0.95799999999999996</v>
      </c>
      <c r="CB421" s="124">
        <v>4.2000000000000003E-2</v>
      </c>
      <c r="CC421" s="123">
        <v>0.94599999999999995</v>
      </c>
      <c r="CD421" s="123">
        <v>5.3999999999999999E-2</v>
      </c>
      <c r="CE421" s="123">
        <v>0.93700000000000006</v>
      </c>
      <c r="CF421" s="123">
        <v>6.3E-2</v>
      </c>
      <c r="CG421" s="123">
        <v>0.94099999999999995</v>
      </c>
      <c r="CH421" s="123">
        <v>5.8000000000000003E-2</v>
      </c>
      <c r="CI421" s="1"/>
      <c r="CJ421" s="1"/>
      <c r="CK421" s="1"/>
      <c r="CL421" s="1"/>
      <c r="CM421" s="1"/>
      <c r="CN421" s="1"/>
      <c r="CP421" s="39"/>
      <c r="CR421" s="39"/>
      <c r="CS421" s="92"/>
      <c r="CT421" s="92"/>
    </row>
    <row r="422" spans="38:98" x14ac:dyDescent="0.25">
      <c r="AL422" s="104">
        <v>402</v>
      </c>
      <c r="AM422" s="102">
        <v>0.23075036939732399</v>
      </c>
      <c r="AN422" s="102">
        <f t="shared" si="105"/>
        <v>0.76924963060267604</v>
      </c>
      <c r="AO422" s="102">
        <v>0.28867348465769399</v>
      </c>
      <c r="AP422" s="102">
        <f t="shared" si="106"/>
        <v>0.71132651534230606</v>
      </c>
      <c r="AQ422" s="102">
        <v>0.14089686393905601</v>
      </c>
      <c r="AR422" s="102">
        <f t="shared" si="107"/>
        <v>0.85910313606094402</v>
      </c>
      <c r="AS422" s="102">
        <f t="shared" si="112"/>
        <v>0.20274007339640582</v>
      </c>
      <c r="AT422" s="107">
        <f t="shared" si="112"/>
        <v>0.79725992660359424</v>
      </c>
      <c r="AU422" s="103">
        <v>0.238069131715198</v>
      </c>
      <c r="AV422" s="103">
        <f t="shared" si="113"/>
        <v>0.76193086828480205</v>
      </c>
      <c r="AW422" s="103">
        <v>0.293858478077834</v>
      </c>
      <c r="AX422" s="103">
        <f t="shared" si="114"/>
        <v>0.70614152192216606</v>
      </c>
      <c r="AY422" s="103">
        <v>0.15437527197297901</v>
      </c>
      <c r="AZ422" s="103">
        <f t="shared" si="117"/>
        <v>0.84562472802702104</v>
      </c>
      <c r="BA422" s="103">
        <f t="shared" si="115"/>
        <v>0.21240150589718354</v>
      </c>
      <c r="BB422" s="103">
        <f t="shared" si="115"/>
        <v>0.78759849410281646</v>
      </c>
      <c r="BC422" s="102">
        <v>0.223728004945071</v>
      </c>
      <c r="BD422" s="102">
        <f t="shared" si="118"/>
        <v>0.77627199505492905</v>
      </c>
      <c r="BE422" s="102">
        <v>0.286720985069009</v>
      </c>
      <c r="BF422" s="102">
        <f t="shared" si="118"/>
        <v>0.713279014930991</v>
      </c>
      <c r="BG422" s="102">
        <v>0.154636485261479</v>
      </c>
      <c r="BH422" s="102">
        <f t="shared" si="108"/>
        <v>0.845363514738521</v>
      </c>
      <c r="BI422" s="102">
        <v>0.20643429131912444</v>
      </c>
      <c r="BJ422" s="102">
        <v>0.79356570868087561</v>
      </c>
      <c r="BK422" s="103">
        <v>0.21768538747968699</v>
      </c>
      <c r="BL422" s="103">
        <f t="shared" si="109"/>
        <v>0.78231461252031298</v>
      </c>
      <c r="BM422" s="103">
        <v>0.28169864384082599</v>
      </c>
      <c r="BN422" s="103">
        <f t="shared" si="110"/>
        <v>0.71830135615917401</v>
      </c>
      <c r="BO422" s="103">
        <v>0.14875757672737899</v>
      </c>
      <c r="BP422" s="103">
        <f t="shared" si="111"/>
        <v>0.85124242327262101</v>
      </c>
      <c r="BQ422" s="103">
        <v>0.20070164349668729</v>
      </c>
      <c r="BR422" s="103">
        <f t="shared" si="116"/>
        <v>0.79929835650331271</v>
      </c>
      <c r="BS422" s="108">
        <v>0.83576834365333796</v>
      </c>
      <c r="BT422" s="102">
        <v>0.16423165634666201</v>
      </c>
      <c r="BU422" s="91"/>
      <c r="BV422" s="86">
        <v>402</v>
      </c>
      <c r="BW422" s="124">
        <v>0.96</v>
      </c>
      <c r="BX422" s="124">
        <v>0.04</v>
      </c>
      <c r="BY422" s="124">
        <v>0.95699999999999996</v>
      </c>
      <c r="BZ422" s="124">
        <v>4.2999999999999997E-2</v>
      </c>
      <c r="CA422" s="124">
        <v>0.95799999999999996</v>
      </c>
      <c r="CB422" s="124">
        <v>4.2000000000000003E-2</v>
      </c>
      <c r="CC422" s="123">
        <v>0.94599999999999995</v>
      </c>
      <c r="CD422" s="123">
        <v>5.3999999999999999E-2</v>
      </c>
      <c r="CE422" s="123">
        <v>0.93700000000000006</v>
      </c>
      <c r="CF422" s="123">
        <v>6.3E-2</v>
      </c>
      <c r="CG422" s="123">
        <v>0.94199999999999995</v>
      </c>
      <c r="CH422" s="123">
        <v>5.8000000000000003E-2</v>
      </c>
      <c r="CI422" s="1"/>
      <c r="CJ422" s="1"/>
      <c r="CK422" s="1"/>
      <c r="CL422" s="1"/>
      <c r="CM422" s="1"/>
      <c r="CN422" s="1"/>
      <c r="CP422" s="39"/>
      <c r="CR422" s="39"/>
      <c r="CS422" s="92"/>
      <c r="CT422" s="92"/>
    </row>
    <row r="423" spans="38:98" x14ac:dyDescent="0.25">
      <c r="AL423" s="104">
        <v>403</v>
      </c>
      <c r="AM423" s="102">
        <v>0.23112323585104799</v>
      </c>
      <c r="AN423" s="102">
        <f t="shared" si="105"/>
        <v>0.76887676414895201</v>
      </c>
      <c r="AO423" s="102">
        <v>0.28900984025382898</v>
      </c>
      <c r="AP423" s="102">
        <f t="shared" si="106"/>
        <v>0.71099015974617097</v>
      </c>
      <c r="AQ423" s="102">
        <v>0.14124520159412701</v>
      </c>
      <c r="AR423" s="102">
        <f t="shared" si="107"/>
        <v>0.85875479840587299</v>
      </c>
      <c r="AS423" s="102">
        <f t="shared" si="112"/>
        <v>0.20309325910550396</v>
      </c>
      <c r="AT423" s="107">
        <f t="shared" si="112"/>
        <v>0.79690674089449609</v>
      </c>
      <c r="AU423" s="103">
        <v>0.23845309482694901</v>
      </c>
      <c r="AV423" s="103">
        <f t="shared" si="113"/>
        <v>0.76154690517305101</v>
      </c>
      <c r="AW423" s="103">
        <v>0.29423696818934397</v>
      </c>
      <c r="AX423" s="103">
        <f t="shared" si="114"/>
        <v>0.70576303181065603</v>
      </c>
      <c r="AY423" s="103">
        <v>0.15476272769730601</v>
      </c>
      <c r="AZ423" s="103">
        <f t="shared" si="117"/>
        <v>0.84523727230269396</v>
      </c>
      <c r="BA423" s="103">
        <f t="shared" si="115"/>
        <v>0.21278581682066405</v>
      </c>
      <c r="BB423" s="103">
        <f t="shared" si="115"/>
        <v>0.787214183179336</v>
      </c>
      <c r="BC423" s="102">
        <v>0.224091359514698</v>
      </c>
      <c r="BD423" s="102">
        <f t="shared" si="118"/>
        <v>0.77590864048530195</v>
      </c>
      <c r="BE423" s="102">
        <v>0.28708073681927798</v>
      </c>
      <c r="BF423" s="102">
        <f t="shared" si="118"/>
        <v>0.71291926318072196</v>
      </c>
      <c r="BG423" s="102">
        <v>0.155030353522735</v>
      </c>
      <c r="BH423" s="102">
        <f t="shared" si="108"/>
        <v>0.84496964647726502</v>
      </c>
      <c r="BI423" s="102">
        <v>0.20681085353844844</v>
      </c>
      <c r="BJ423" s="102">
        <v>0.7931891464615517</v>
      </c>
      <c r="BK423" s="103">
        <v>0.21802785804081501</v>
      </c>
      <c r="BL423" s="103">
        <f t="shared" si="109"/>
        <v>0.78197214195918496</v>
      </c>
      <c r="BM423" s="103">
        <v>0.28204722840663599</v>
      </c>
      <c r="BN423" s="103">
        <f t="shared" si="110"/>
        <v>0.71795277159336401</v>
      </c>
      <c r="BO423" s="103">
        <v>0.14913636055410401</v>
      </c>
      <c r="BP423" s="103">
        <f t="shared" si="111"/>
        <v>0.85086363944589594</v>
      </c>
      <c r="BQ423" s="103">
        <v>0.2010622243810668</v>
      </c>
      <c r="BR423" s="103">
        <f t="shared" si="116"/>
        <v>0.7989377756189332</v>
      </c>
      <c r="BS423" s="108">
        <v>0.83615030691029402</v>
      </c>
      <c r="BT423" s="102">
        <v>0.16384969308970601</v>
      </c>
      <c r="BU423" s="91"/>
      <c r="BV423" s="86">
        <v>403</v>
      </c>
      <c r="BW423" s="124">
        <v>0.96</v>
      </c>
      <c r="BX423" s="124">
        <v>0.04</v>
      </c>
      <c r="BY423" s="124">
        <v>0.95699999999999996</v>
      </c>
      <c r="BZ423" s="124">
        <v>4.2999999999999997E-2</v>
      </c>
      <c r="CA423" s="124">
        <v>0.95799999999999996</v>
      </c>
      <c r="CB423" s="124">
        <v>4.1000000000000002E-2</v>
      </c>
      <c r="CC423" s="123">
        <v>0.94599999999999995</v>
      </c>
      <c r="CD423" s="123">
        <v>5.3999999999999999E-2</v>
      </c>
      <c r="CE423" s="123">
        <v>0.93700000000000006</v>
      </c>
      <c r="CF423" s="123">
        <v>6.3E-2</v>
      </c>
      <c r="CG423" s="123">
        <v>0.94199999999999995</v>
      </c>
      <c r="CH423" s="123">
        <v>5.8000000000000003E-2</v>
      </c>
      <c r="CI423" s="1"/>
      <c r="CJ423" s="1"/>
      <c r="CK423" s="1"/>
      <c r="CL423" s="1"/>
      <c r="CM423" s="1"/>
      <c r="CN423" s="1"/>
      <c r="CP423" s="39"/>
      <c r="CR423" s="39"/>
      <c r="CS423" s="92"/>
      <c r="CT423" s="92"/>
    </row>
    <row r="424" spans="38:98" x14ac:dyDescent="0.25">
      <c r="AL424" s="104">
        <v>404</v>
      </c>
      <c r="AM424" s="102">
        <v>0.23149458251371</v>
      </c>
      <c r="AN424" s="102">
        <f t="shared" si="105"/>
        <v>0.76850541748628998</v>
      </c>
      <c r="AO424" s="102">
        <v>0.28934593457007801</v>
      </c>
      <c r="AP424" s="102">
        <f t="shared" si="106"/>
        <v>0.71065406542992204</v>
      </c>
      <c r="AQ424" s="102">
        <v>0.141593476919049</v>
      </c>
      <c r="AR424" s="102">
        <f t="shared" si="107"/>
        <v>0.858406523080951</v>
      </c>
      <c r="AS424" s="102">
        <f t="shared" si="112"/>
        <v>0.20344588491313056</v>
      </c>
      <c r="AT424" s="107">
        <f t="shared" si="112"/>
        <v>0.79655411508686935</v>
      </c>
      <c r="AU424" s="103">
        <v>0.23883665707524099</v>
      </c>
      <c r="AV424" s="103">
        <f t="shared" si="113"/>
        <v>0.76116334292475907</v>
      </c>
      <c r="AW424" s="103">
        <v>0.29461496069569199</v>
      </c>
      <c r="AX424" s="103">
        <f t="shared" si="114"/>
        <v>0.70538503930430796</v>
      </c>
      <c r="AY424" s="103">
        <v>0.155150146019539</v>
      </c>
      <c r="AZ424" s="103">
        <f t="shared" si="117"/>
        <v>0.84484985398046097</v>
      </c>
      <c r="BA424" s="103">
        <f t="shared" si="115"/>
        <v>0.2131698718223218</v>
      </c>
      <c r="BB424" s="103">
        <f t="shared" si="115"/>
        <v>0.78683012817767817</v>
      </c>
      <c r="BC424" s="102">
        <v>0.224454283945518</v>
      </c>
      <c r="BD424" s="102">
        <f t="shared" si="118"/>
        <v>0.77554571605448197</v>
      </c>
      <c r="BE424" s="102">
        <v>0.28743999643604401</v>
      </c>
      <c r="BF424" s="102">
        <f t="shared" si="118"/>
        <v>0.71256000356395599</v>
      </c>
      <c r="BG424" s="102">
        <v>0.15542415049210401</v>
      </c>
      <c r="BH424" s="102">
        <f t="shared" si="108"/>
        <v>0.84457584950789599</v>
      </c>
      <c r="BI424" s="102">
        <v>0.20718713642976855</v>
      </c>
      <c r="BJ424" s="102">
        <v>0.7928128635702314</v>
      </c>
      <c r="BK424" s="103">
        <v>0.21837017920823901</v>
      </c>
      <c r="BL424" s="103">
        <f t="shared" si="109"/>
        <v>0.78162982079176102</v>
      </c>
      <c r="BM424" s="103">
        <v>0.282395323319029</v>
      </c>
      <c r="BN424" s="103">
        <f t="shared" si="110"/>
        <v>0.71760467668097094</v>
      </c>
      <c r="BO424" s="103">
        <v>0.14951514064061899</v>
      </c>
      <c r="BP424" s="103">
        <f t="shared" si="111"/>
        <v>0.85048485935938101</v>
      </c>
      <c r="BQ424" s="103">
        <v>0.2014226446126155</v>
      </c>
      <c r="BR424" s="103">
        <f t="shared" si="116"/>
        <v>0.7985773553873845</v>
      </c>
      <c r="BS424" s="108">
        <v>0.83653080449880901</v>
      </c>
      <c r="BT424" s="102">
        <v>0.16346919550119099</v>
      </c>
      <c r="BU424" s="91"/>
      <c r="BV424" s="86">
        <v>404</v>
      </c>
      <c r="BW424" s="124">
        <v>0.96099999999999997</v>
      </c>
      <c r="BX424" s="124">
        <v>3.9E-2</v>
      </c>
      <c r="BY424" s="124">
        <v>0.95699999999999996</v>
      </c>
      <c r="BZ424" s="124">
        <v>4.2999999999999997E-2</v>
      </c>
      <c r="CA424" s="124">
        <v>0.95899999999999996</v>
      </c>
      <c r="CB424" s="124">
        <v>4.1000000000000002E-2</v>
      </c>
      <c r="CC424" s="123">
        <v>0.94699999999999995</v>
      </c>
      <c r="CD424" s="123">
        <v>5.2999999999999999E-2</v>
      </c>
      <c r="CE424" s="123">
        <v>0.93799999999999994</v>
      </c>
      <c r="CF424" s="123">
        <v>6.2E-2</v>
      </c>
      <c r="CG424" s="123">
        <v>0.94199999999999995</v>
      </c>
      <c r="CH424" s="123">
        <v>5.8000000000000003E-2</v>
      </c>
      <c r="CI424" s="1"/>
      <c r="CJ424" s="1"/>
      <c r="CK424" s="1"/>
      <c r="CL424" s="1"/>
      <c r="CM424" s="1"/>
      <c r="CN424" s="1"/>
      <c r="CP424" s="39"/>
      <c r="CR424" s="39"/>
      <c r="CS424" s="92"/>
      <c r="CT424" s="92"/>
    </row>
    <row r="425" spans="38:98" x14ac:dyDescent="0.25">
      <c r="AL425" s="104">
        <v>405</v>
      </c>
      <c r="AM425" s="102">
        <v>0.23186442866448401</v>
      </c>
      <c r="AN425" s="102">
        <f t="shared" si="105"/>
        <v>0.76813557133551602</v>
      </c>
      <c r="AO425" s="102">
        <v>0.28968176501288401</v>
      </c>
      <c r="AP425" s="102">
        <f t="shared" si="106"/>
        <v>0.71031823498711599</v>
      </c>
      <c r="AQ425" s="102">
        <v>0.14194169032344001</v>
      </c>
      <c r="AR425" s="102">
        <f t="shared" si="107"/>
        <v>0.85805830967655994</v>
      </c>
      <c r="AS425" s="102">
        <f t="shared" si="112"/>
        <v>0.20379795638773579</v>
      </c>
      <c r="AT425" s="107">
        <f t="shared" si="112"/>
        <v>0.79620204361226421</v>
      </c>
      <c r="AU425" s="103">
        <v>0.239219819185404</v>
      </c>
      <c r="AV425" s="103">
        <f t="shared" si="113"/>
        <v>0.76078018081459597</v>
      </c>
      <c r="AW425" s="103">
        <v>0.29499245685670999</v>
      </c>
      <c r="AX425" s="103">
        <f t="shared" si="114"/>
        <v>0.70500754314329006</v>
      </c>
      <c r="AY425" s="103">
        <v>0.155537526655287</v>
      </c>
      <c r="AZ425" s="103">
        <f t="shared" si="117"/>
        <v>0.84446247334471303</v>
      </c>
      <c r="BA425" s="103">
        <f t="shared" si="115"/>
        <v>0.2135536712859506</v>
      </c>
      <c r="BB425" s="103">
        <f t="shared" si="115"/>
        <v>0.78644632871404951</v>
      </c>
      <c r="BC425" s="102">
        <v>0.224816779584882</v>
      </c>
      <c r="BD425" s="102">
        <f t="shared" si="118"/>
        <v>0.775183220415118</v>
      </c>
      <c r="BE425" s="102">
        <v>0.28779876521129499</v>
      </c>
      <c r="BF425" s="102">
        <f t="shared" si="118"/>
        <v>0.71220123478870501</v>
      </c>
      <c r="BG425" s="102">
        <v>0.15581787598930999</v>
      </c>
      <c r="BH425" s="102">
        <f t="shared" si="108"/>
        <v>0.84418212401069004</v>
      </c>
      <c r="BI425" s="102">
        <v>0.20756314062499387</v>
      </c>
      <c r="BJ425" s="102">
        <v>0.79243685937500619</v>
      </c>
      <c r="BK425" s="103">
        <v>0.21871235052603599</v>
      </c>
      <c r="BL425" s="103">
        <f t="shared" si="109"/>
        <v>0.78128764947396401</v>
      </c>
      <c r="BM425" s="103">
        <v>0.28274293001524198</v>
      </c>
      <c r="BN425" s="103">
        <f t="shared" si="110"/>
        <v>0.71725706998475802</v>
      </c>
      <c r="BO425" s="103">
        <v>0.14989391645024899</v>
      </c>
      <c r="BP425" s="103">
        <f t="shared" si="111"/>
        <v>0.85010608354975103</v>
      </c>
      <c r="BQ425" s="103">
        <v>0.20178290413369138</v>
      </c>
      <c r="BR425" s="103">
        <f t="shared" si="116"/>
        <v>0.79821709586630862</v>
      </c>
      <c r="BS425" s="108">
        <v>0.83690984145240999</v>
      </c>
      <c r="BT425" s="102">
        <v>0.16309015854758999</v>
      </c>
      <c r="BU425" s="91"/>
      <c r="BV425" s="86">
        <v>405</v>
      </c>
      <c r="BW425" s="124">
        <v>0.96099999999999997</v>
      </c>
      <c r="BX425" s="124">
        <v>3.9E-2</v>
      </c>
      <c r="BY425" s="124">
        <v>0.95699999999999996</v>
      </c>
      <c r="BZ425" s="124">
        <v>4.2999999999999997E-2</v>
      </c>
      <c r="CA425" s="124">
        <v>0.95899999999999996</v>
      </c>
      <c r="CB425" s="124">
        <v>4.1000000000000002E-2</v>
      </c>
      <c r="CC425" s="123">
        <v>0.94699999999999995</v>
      </c>
      <c r="CD425" s="123">
        <v>5.2999999999999999E-2</v>
      </c>
      <c r="CE425" s="123">
        <v>0.93799999999999994</v>
      </c>
      <c r="CF425" s="123">
        <v>6.2E-2</v>
      </c>
      <c r="CG425" s="123">
        <v>0.94199999999999995</v>
      </c>
      <c r="CH425" s="123">
        <v>5.8000000000000003E-2</v>
      </c>
      <c r="CI425" s="1"/>
      <c r="CJ425" s="1"/>
      <c r="CK425" s="1"/>
      <c r="CL425" s="1"/>
      <c r="CM425" s="1"/>
      <c r="CN425" s="1"/>
      <c r="CP425" s="39"/>
      <c r="CR425" s="39"/>
      <c r="CS425" s="92"/>
      <c r="CT425" s="92"/>
    </row>
    <row r="426" spans="38:98" x14ac:dyDescent="0.25">
      <c r="AL426" s="104">
        <v>406</v>
      </c>
      <c r="AM426" s="102">
        <v>0.23223279358254001</v>
      </c>
      <c r="AN426" s="102">
        <f t="shared" si="105"/>
        <v>0.76776720641745999</v>
      </c>
      <c r="AO426" s="102">
        <v>0.29001732898868798</v>
      </c>
      <c r="AP426" s="102">
        <f t="shared" si="106"/>
        <v>0.70998267101131196</v>
      </c>
      <c r="AQ426" s="102">
        <v>0.14228984221691399</v>
      </c>
      <c r="AR426" s="102">
        <f t="shared" si="107"/>
        <v>0.85771015778308601</v>
      </c>
      <c r="AS426" s="102">
        <f t="shared" si="112"/>
        <v>0.2041494790977661</v>
      </c>
      <c r="AT426" s="107">
        <f t="shared" si="112"/>
        <v>0.79585052090223396</v>
      </c>
      <c r="AU426" s="103">
        <v>0.23960258188276801</v>
      </c>
      <c r="AV426" s="103">
        <f t="shared" si="113"/>
        <v>0.76039741811723194</v>
      </c>
      <c r="AW426" s="103">
        <v>0.29536945793223102</v>
      </c>
      <c r="AX426" s="103">
        <f t="shared" si="114"/>
        <v>0.70463054206776898</v>
      </c>
      <c r="AY426" s="103">
        <v>0.155924869320158</v>
      </c>
      <c r="AZ426" s="103">
        <f t="shared" si="117"/>
        <v>0.84407513067984197</v>
      </c>
      <c r="BA426" s="103">
        <f t="shared" si="115"/>
        <v>0.2139372155953439</v>
      </c>
      <c r="BB426" s="103">
        <f t="shared" si="115"/>
        <v>0.78606278440465605</v>
      </c>
      <c r="BC426" s="102">
        <v>0.225178847780139</v>
      </c>
      <c r="BD426" s="102">
        <f t="shared" si="118"/>
        <v>0.77482115221986103</v>
      </c>
      <c r="BE426" s="102">
        <v>0.288157044437021</v>
      </c>
      <c r="BF426" s="102">
        <f t="shared" si="118"/>
        <v>0.71184295556297905</v>
      </c>
      <c r="BG426" s="102">
        <v>0.15621152983408099</v>
      </c>
      <c r="BH426" s="102">
        <f t="shared" si="108"/>
        <v>0.84378847016591907</v>
      </c>
      <c r="BI426" s="102">
        <v>0.20793886675603518</v>
      </c>
      <c r="BJ426" s="102">
        <v>0.79206113324396488</v>
      </c>
      <c r="BK426" s="103">
        <v>0.219054371538286</v>
      </c>
      <c r="BL426" s="103">
        <f t="shared" si="109"/>
        <v>0.780945628461714</v>
      </c>
      <c r="BM426" s="103">
        <v>0.28309004993251302</v>
      </c>
      <c r="BN426" s="103">
        <f t="shared" si="110"/>
        <v>0.71690995006748692</v>
      </c>
      <c r="BO426" s="103">
        <v>0.150272687446319</v>
      </c>
      <c r="BP426" s="103">
        <f t="shared" si="111"/>
        <v>0.84972731255368106</v>
      </c>
      <c r="BQ426" s="103">
        <v>0.20214300288665343</v>
      </c>
      <c r="BR426" s="103">
        <f t="shared" si="116"/>
        <v>0.79785699711334668</v>
      </c>
      <c r="BS426" s="108">
        <v>0.83728742280462498</v>
      </c>
      <c r="BT426" s="102">
        <v>0.16271257719537499</v>
      </c>
      <c r="BU426" s="91"/>
      <c r="BV426" s="86">
        <v>406</v>
      </c>
      <c r="BW426" s="124">
        <v>0.96099999999999997</v>
      </c>
      <c r="BX426" s="124">
        <v>3.9E-2</v>
      </c>
      <c r="BY426" s="124">
        <v>0.95699999999999996</v>
      </c>
      <c r="BZ426" s="124">
        <v>4.2999999999999997E-2</v>
      </c>
      <c r="CA426" s="124">
        <v>0.95899999999999996</v>
      </c>
      <c r="CB426" s="124">
        <v>4.1000000000000002E-2</v>
      </c>
      <c r="CC426" s="123">
        <v>0.94699999999999995</v>
      </c>
      <c r="CD426" s="123">
        <v>5.2999999999999999E-2</v>
      </c>
      <c r="CE426" s="123">
        <v>0.93799999999999994</v>
      </c>
      <c r="CF426" s="123">
        <v>6.2E-2</v>
      </c>
      <c r="CG426" s="123">
        <v>0.94199999999999995</v>
      </c>
      <c r="CH426" s="123">
        <v>5.8000000000000003E-2</v>
      </c>
      <c r="CI426" s="1"/>
      <c r="CJ426" s="1"/>
      <c r="CK426" s="1"/>
      <c r="CL426" s="1"/>
      <c r="CM426" s="1"/>
      <c r="CN426" s="1"/>
      <c r="CP426" s="39"/>
      <c r="CR426" s="39"/>
      <c r="CS426" s="92"/>
      <c r="CT426" s="92"/>
    </row>
    <row r="427" spans="38:98" x14ac:dyDescent="0.25">
      <c r="AL427" s="104">
        <v>407</v>
      </c>
      <c r="AM427" s="102">
        <v>0.23259969654705301</v>
      </c>
      <c r="AN427" s="102">
        <f t="shared" si="105"/>
        <v>0.76740030345294696</v>
      </c>
      <c r="AO427" s="102">
        <v>0.29035262390393402</v>
      </c>
      <c r="AP427" s="102">
        <f t="shared" si="106"/>
        <v>0.70964737609606598</v>
      </c>
      <c r="AQ427" s="102">
        <v>0.14263793300909</v>
      </c>
      <c r="AR427" s="102">
        <f t="shared" si="107"/>
        <v>0.85736206699091</v>
      </c>
      <c r="AS427" s="102">
        <f t="shared" si="112"/>
        <v>0.20450045861167265</v>
      </c>
      <c r="AT427" s="107">
        <f t="shared" si="112"/>
        <v>0.79549954138832735</v>
      </c>
      <c r="AU427" s="103">
        <v>0.23998494589266101</v>
      </c>
      <c r="AV427" s="103">
        <f t="shared" si="113"/>
        <v>0.76001505410733894</v>
      </c>
      <c r="AW427" s="103">
        <v>0.29574596518208701</v>
      </c>
      <c r="AX427" s="103">
        <f t="shared" si="114"/>
        <v>0.70425403481791293</v>
      </c>
      <c r="AY427" s="103">
        <v>0.15631217372976</v>
      </c>
      <c r="AZ427" s="103">
        <f t="shared" si="117"/>
        <v>0.84368782627023997</v>
      </c>
      <c r="BA427" s="103">
        <f t="shared" si="115"/>
        <v>0.21432050513429451</v>
      </c>
      <c r="BB427" s="103">
        <f t="shared" si="115"/>
        <v>0.78567949486570554</v>
      </c>
      <c r="BC427" s="102">
        <v>0.22554048987863801</v>
      </c>
      <c r="BD427" s="102">
        <f t="shared" si="118"/>
        <v>0.77445951012136205</v>
      </c>
      <c r="BE427" s="102">
        <v>0.288514835405213</v>
      </c>
      <c r="BF427" s="102">
        <f t="shared" si="118"/>
        <v>0.71148516459478706</v>
      </c>
      <c r="BG427" s="102">
        <v>0.15660511184614301</v>
      </c>
      <c r="BH427" s="102">
        <f t="shared" si="108"/>
        <v>0.84339488815385699</v>
      </c>
      <c r="BI427" s="102">
        <v>0.20831431545480256</v>
      </c>
      <c r="BJ427" s="102">
        <v>0.7916856845451975</v>
      </c>
      <c r="BK427" s="103">
        <v>0.219396241789066</v>
      </c>
      <c r="BL427" s="103">
        <f t="shared" si="109"/>
        <v>0.78060375821093397</v>
      </c>
      <c r="BM427" s="103">
        <v>0.28343668450808002</v>
      </c>
      <c r="BN427" s="103">
        <f t="shared" si="110"/>
        <v>0.71656331549191998</v>
      </c>
      <c r="BO427" s="103">
        <v>0.150651453092155</v>
      </c>
      <c r="BP427" s="103">
        <f t="shared" si="111"/>
        <v>0.849348546907845</v>
      </c>
      <c r="BQ427" s="103">
        <v>0.20250294081386014</v>
      </c>
      <c r="BR427" s="103">
        <f t="shared" si="116"/>
        <v>0.79749705918613989</v>
      </c>
      <c r="BS427" s="108">
        <v>0.83766355358897904</v>
      </c>
      <c r="BT427" s="102">
        <v>0.16233644641102099</v>
      </c>
      <c r="BU427" s="91"/>
      <c r="BV427" s="86">
        <v>407</v>
      </c>
      <c r="BW427" s="124">
        <v>0.96099999999999997</v>
      </c>
      <c r="BX427" s="124">
        <v>3.9E-2</v>
      </c>
      <c r="BY427" s="124">
        <v>0.95699999999999996</v>
      </c>
      <c r="BZ427" s="124">
        <v>4.2999999999999997E-2</v>
      </c>
      <c r="CA427" s="124">
        <v>0.95899999999999996</v>
      </c>
      <c r="CB427" s="124">
        <v>4.1000000000000002E-2</v>
      </c>
      <c r="CC427" s="123">
        <v>0.94699999999999995</v>
      </c>
      <c r="CD427" s="123">
        <v>5.2999999999999999E-2</v>
      </c>
      <c r="CE427" s="123">
        <v>0.93799999999999994</v>
      </c>
      <c r="CF427" s="123">
        <v>6.2E-2</v>
      </c>
      <c r="CG427" s="123">
        <v>0.94199999999999995</v>
      </c>
      <c r="CH427" s="123">
        <v>5.8000000000000003E-2</v>
      </c>
      <c r="CI427" s="1"/>
      <c r="CJ427" s="1"/>
      <c r="CK427" s="1"/>
      <c r="CL427" s="1"/>
      <c r="CM427" s="1"/>
      <c r="CN427" s="1"/>
      <c r="CP427" s="39"/>
      <c r="CR427" s="39"/>
      <c r="CS427" s="92"/>
      <c r="CT427" s="92"/>
    </row>
    <row r="428" spans="38:98" x14ac:dyDescent="0.25">
      <c r="AL428" s="104">
        <v>408</v>
      </c>
      <c r="AM428" s="102">
        <v>0.23296515683719601</v>
      </c>
      <c r="AN428" s="102">
        <f t="shared" si="105"/>
        <v>0.76703484316280401</v>
      </c>
      <c r="AO428" s="102">
        <v>0.29068764716506201</v>
      </c>
      <c r="AP428" s="102">
        <f t="shared" si="106"/>
        <v>0.70931235283493799</v>
      </c>
      <c r="AQ428" s="102">
        <v>0.142985963109584</v>
      </c>
      <c r="AR428" s="102">
        <f t="shared" si="107"/>
        <v>0.857014036890416</v>
      </c>
      <c r="AS428" s="102">
        <f t="shared" si="112"/>
        <v>0.20485090049790367</v>
      </c>
      <c r="AT428" s="107">
        <f t="shared" si="112"/>
        <v>0.79514909950209633</v>
      </c>
      <c r="AU428" s="103">
        <v>0.24036691194041501</v>
      </c>
      <c r="AV428" s="103">
        <f t="shared" si="113"/>
        <v>0.75963308805958496</v>
      </c>
      <c r="AW428" s="103">
        <v>0.29612197986611</v>
      </c>
      <c r="AX428" s="103">
        <f t="shared" si="114"/>
        <v>0.70387802013389</v>
      </c>
      <c r="AY428" s="103">
        <v>0.15669943959970101</v>
      </c>
      <c r="AZ428" s="103">
        <f t="shared" si="117"/>
        <v>0.84330056040029899</v>
      </c>
      <c r="BA428" s="103">
        <f t="shared" si="115"/>
        <v>0.21470354028659641</v>
      </c>
      <c r="BB428" s="103">
        <f t="shared" si="115"/>
        <v>0.78529645971340356</v>
      </c>
      <c r="BC428" s="102">
        <v>0.22590170722772901</v>
      </c>
      <c r="BD428" s="102">
        <f t="shared" si="118"/>
        <v>0.77409829277227105</v>
      </c>
      <c r="BE428" s="102">
        <v>0.28887213940786</v>
      </c>
      <c r="BF428" s="102">
        <f t="shared" si="118"/>
        <v>0.71112786059214006</v>
      </c>
      <c r="BG428" s="102">
        <v>0.15699862184522301</v>
      </c>
      <c r="BH428" s="102">
        <f t="shared" si="108"/>
        <v>0.84300137815477694</v>
      </c>
      <c r="BI428" s="102">
        <v>0.20868948735320636</v>
      </c>
      <c r="BJ428" s="102">
        <v>0.79131051264679364</v>
      </c>
      <c r="BK428" s="103">
        <v>0.219737960822456</v>
      </c>
      <c r="BL428" s="103">
        <f t="shared" si="109"/>
        <v>0.780262039177544</v>
      </c>
      <c r="BM428" s="103">
        <v>0.28378283517918101</v>
      </c>
      <c r="BN428" s="103">
        <f t="shared" si="110"/>
        <v>0.71621716482081899</v>
      </c>
      <c r="BO428" s="103">
        <v>0.15103021285108001</v>
      </c>
      <c r="BP428" s="103">
        <f t="shared" si="111"/>
        <v>0.84896978714892002</v>
      </c>
      <c r="BQ428" s="103">
        <v>0.20286271785766979</v>
      </c>
      <c r="BR428" s="103">
        <f t="shared" si="116"/>
        <v>0.79713728214233026</v>
      </c>
      <c r="BS428" s="108">
        <v>0.83803823883899897</v>
      </c>
      <c r="BT428" s="102">
        <v>0.161961761161001</v>
      </c>
      <c r="BU428" s="91"/>
      <c r="BV428" s="86">
        <v>408</v>
      </c>
      <c r="BW428" s="124">
        <v>0.96099999999999997</v>
      </c>
      <c r="BX428" s="124">
        <v>3.9E-2</v>
      </c>
      <c r="BY428" s="124">
        <v>0.95799999999999996</v>
      </c>
      <c r="BZ428" s="124">
        <v>4.2000000000000003E-2</v>
      </c>
      <c r="CA428" s="124">
        <v>0.95899999999999996</v>
      </c>
      <c r="CB428" s="124">
        <v>4.1000000000000002E-2</v>
      </c>
      <c r="CC428" s="123">
        <v>0.94699999999999995</v>
      </c>
      <c r="CD428" s="123">
        <v>5.2999999999999999E-2</v>
      </c>
      <c r="CE428" s="123">
        <v>0.93799999999999994</v>
      </c>
      <c r="CF428" s="123">
        <v>6.2E-2</v>
      </c>
      <c r="CG428" s="123">
        <v>0.94199999999999995</v>
      </c>
      <c r="CH428" s="123">
        <v>5.7000000000000002E-2</v>
      </c>
      <c r="CI428" s="1"/>
      <c r="CJ428" s="1"/>
      <c r="CK428" s="1"/>
      <c r="CL428" s="1"/>
      <c r="CM428" s="1"/>
      <c r="CN428" s="1"/>
      <c r="CP428" s="39"/>
      <c r="CR428" s="39"/>
      <c r="CS428" s="92"/>
      <c r="CT428" s="92"/>
    </row>
    <row r="429" spans="38:98" x14ac:dyDescent="0.25">
      <c r="AL429" s="104">
        <v>409</v>
      </c>
      <c r="AM429" s="102">
        <v>0.23332919373214001</v>
      </c>
      <c r="AN429" s="102">
        <f t="shared" si="105"/>
        <v>0.76667080626785999</v>
      </c>
      <c r="AO429" s="102">
        <v>0.291022396178515</v>
      </c>
      <c r="AP429" s="102">
        <f t="shared" si="106"/>
        <v>0.708977603821485</v>
      </c>
      <c r="AQ429" s="102">
        <v>0.143333932928012</v>
      </c>
      <c r="AR429" s="102">
        <f t="shared" si="107"/>
        <v>0.856666067071988</v>
      </c>
      <c r="AS429" s="102">
        <f t="shared" si="112"/>
        <v>0.20520081032490739</v>
      </c>
      <c r="AT429" s="107">
        <f t="shared" si="112"/>
        <v>0.79479918967509267</v>
      </c>
      <c r="AU429" s="103">
        <v>0.24074848075135799</v>
      </c>
      <c r="AV429" s="103">
        <f t="shared" si="113"/>
        <v>0.75925151924864198</v>
      </c>
      <c r="AW429" s="103">
        <v>0.29649750324413299</v>
      </c>
      <c r="AX429" s="103">
        <f t="shared" si="114"/>
        <v>0.70350249675586696</v>
      </c>
      <c r="AY429" s="103">
        <v>0.15708666664558901</v>
      </c>
      <c r="AZ429" s="103">
        <f t="shared" si="117"/>
        <v>0.84291333335441099</v>
      </c>
      <c r="BA429" s="103">
        <f t="shared" si="115"/>
        <v>0.21508632143604253</v>
      </c>
      <c r="BB429" s="103">
        <f t="shared" si="115"/>
        <v>0.78491367856395744</v>
      </c>
      <c r="BC429" s="102">
        <v>0.22626250117476199</v>
      </c>
      <c r="BD429" s="102">
        <f t="shared" si="118"/>
        <v>0.77373749882523801</v>
      </c>
      <c r="BE429" s="102">
        <v>0.28922895773695101</v>
      </c>
      <c r="BF429" s="102">
        <f t="shared" si="118"/>
        <v>0.71077104226304899</v>
      </c>
      <c r="BG429" s="102">
        <v>0.15739205965104699</v>
      </c>
      <c r="BH429" s="102">
        <f t="shared" si="108"/>
        <v>0.84260794034895303</v>
      </c>
      <c r="BI429" s="102">
        <v>0.20906438308315659</v>
      </c>
      <c r="BJ429" s="102">
        <v>0.79093561691684344</v>
      </c>
      <c r="BK429" s="103">
        <v>0.22007952818253501</v>
      </c>
      <c r="BL429" s="103">
        <f t="shared" si="109"/>
        <v>0.77992047181746504</v>
      </c>
      <c r="BM429" s="103">
        <v>0.28412850338305301</v>
      </c>
      <c r="BN429" s="103">
        <f t="shared" si="110"/>
        <v>0.71587149661694705</v>
      </c>
      <c r="BO429" s="103">
        <v>0.151408966186421</v>
      </c>
      <c r="BP429" s="103">
        <f t="shared" si="111"/>
        <v>0.84859103381357903</v>
      </c>
      <c r="BQ429" s="103">
        <v>0.20322233396044173</v>
      </c>
      <c r="BR429" s="103">
        <f t="shared" si="116"/>
        <v>0.79677766603955846</v>
      </c>
      <c r="BS429" s="108">
        <v>0.83841148358821105</v>
      </c>
      <c r="BT429" s="102">
        <v>0.16158851641178901</v>
      </c>
      <c r="BU429" s="91"/>
      <c r="BV429" s="86">
        <v>409</v>
      </c>
      <c r="BW429" s="124">
        <v>0.96099999999999997</v>
      </c>
      <c r="BX429" s="124">
        <v>3.9E-2</v>
      </c>
      <c r="BY429" s="124">
        <v>0.95799999999999996</v>
      </c>
      <c r="BZ429" s="124">
        <v>4.2000000000000003E-2</v>
      </c>
      <c r="CA429" s="124">
        <v>0.95899999999999996</v>
      </c>
      <c r="CB429" s="124">
        <v>4.1000000000000002E-2</v>
      </c>
      <c r="CC429" s="123">
        <v>0.94699999999999995</v>
      </c>
      <c r="CD429" s="123">
        <v>5.2999999999999999E-2</v>
      </c>
      <c r="CE429" s="123">
        <v>0.93799999999999994</v>
      </c>
      <c r="CF429" s="123">
        <v>6.2E-2</v>
      </c>
      <c r="CG429" s="123">
        <v>0.94299999999999995</v>
      </c>
      <c r="CH429" s="123">
        <v>5.7000000000000002E-2</v>
      </c>
      <c r="CI429" s="1"/>
      <c r="CJ429" s="1"/>
      <c r="CK429" s="1"/>
      <c r="CL429" s="1"/>
      <c r="CM429" s="1"/>
      <c r="CN429" s="1"/>
      <c r="CP429" s="39"/>
      <c r="CR429" s="39"/>
      <c r="CS429" s="92"/>
      <c r="CT429" s="92"/>
    </row>
    <row r="430" spans="38:98" x14ac:dyDescent="0.25">
      <c r="AL430" s="104">
        <v>410</v>
      </c>
      <c r="AM430" s="102">
        <v>0.23369182651105799</v>
      </c>
      <c r="AN430" s="102">
        <f t="shared" si="105"/>
        <v>0.76630817348894198</v>
      </c>
      <c r="AO430" s="102">
        <v>0.29135686835073499</v>
      </c>
      <c r="AP430" s="102">
        <f t="shared" si="106"/>
        <v>0.70864313164926496</v>
      </c>
      <c r="AQ430" s="102">
        <v>0.14368184287399199</v>
      </c>
      <c r="AR430" s="102">
        <f t="shared" si="107"/>
        <v>0.85631815712600801</v>
      </c>
      <c r="AS430" s="102">
        <f t="shared" si="112"/>
        <v>0.20555019366113336</v>
      </c>
      <c r="AT430" s="107">
        <f t="shared" si="112"/>
        <v>0.79444980633886675</v>
      </c>
      <c r="AU430" s="103">
        <v>0.24112965305082101</v>
      </c>
      <c r="AV430" s="103">
        <f t="shared" si="113"/>
        <v>0.75887034694917899</v>
      </c>
      <c r="AW430" s="103">
        <v>0.296872536575989</v>
      </c>
      <c r="AX430" s="103">
        <f t="shared" si="114"/>
        <v>0.703127463424011</v>
      </c>
      <c r="AY430" s="103">
        <v>0.15747385458303201</v>
      </c>
      <c r="AZ430" s="103">
        <f t="shared" si="117"/>
        <v>0.84252614541696802</v>
      </c>
      <c r="BA430" s="103">
        <f t="shared" si="115"/>
        <v>0.21546884896642671</v>
      </c>
      <c r="BB430" s="103">
        <f t="shared" si="115"/>
        <v>0.78453115103357329</v>
      </c>
      <c r="BC430" s="102">
        <v>0.22662287306708501</v>
      </c>
      <c r="BD430" s="102">
        <f t="shared" si="118"/>
        <v>0.77337712693291505</v>
      </c>
      <c r="BE430" s="102">
        <v>0.289585291684477</v>
      </c>
      <c r="BF430" s="102">
        <f t="shared" si="118"/>
        <v>0.710414708315523</v>
      </c>
      <c r="BG430" s="102">
        <v>0.15778542508334201</v>
      </c>
      <c r="BH430" s="102">
        <f t="shared" si="108"/>
        <v>0.84221457491665797</v>
      </c>
      <c r="BI430" s="102">
        <v>0.2094390032765634</v>
      </c>
      <c r="BJ430" s="102">
        <v>0.7905609967234366</v>
      </c>
      <c r="BK430" s="103">
        <v>0.22042094341338</v>
      </c>
      <c r="BL430" s="103">
        <f t="shared" si="109"/>
        <v>0.77957905658661997</v>
      </c>
      <c r="BM430" s="103">
        <v>0.284473690556935</v>
      </c>
      <c r="BN430" s="103">
        <f t="shared" si="110"/>
        <v>0.71552630944306506</v>
      </c>
      <c r="BO430" s="103">
        <v>0.151787712561503</v>
      </c>
      <c r="BP430" s="103">
        <f t="shared" si="111"/>
        <v>0.84821228743849697</v>
      </c>
      <c r="BQ430" s="103">
        <v>0.20358178906453422</v>
      </c>
      <c r="BR430" s="103">
        <f t="shared" si="116"/>
        <v>0.79641821093546583</v>
      </c>
      <c r="BS430" s="108">
        <v>0.83878329287014297</v>
      </c>
      <c r="BT430" s="102">
        <v>0.161216707129857</v>
      </c>
      <c r="BU430" s="91"/>
      <c r="BV430" s="86">
        <v>410</v>
      </c>
      <c r="BW430" s="124">
        <v>0.96099999999999997</v>
      </c>
      <c r="BX430" s="124">
        <v>3.9E-2</v>
      </c>
      <c r="BY430" s="124">
        <v>0.95799999999999996</v>
      </c>
      <c r="BZ430" s="124">
        <v>4.2000000000000003E-2</v>
      </c>
      <c r="CA430" s="124">
        <v>0.95899999999999996</v>
      </c>
      <c r="CB430" s="124">
        <v>4.1000000000000002E-2</v>
      </c>
      <c r="CC430" s="123">
        <v>0.94699999999999995</v>
      </c>
      <c r="CD430" s="123">
        <v>5.2999999999999999E-2</v>
      </c>
      <c r="CE430" s="123">
        <v>0.93899999999999995</v>
      </c>
      <c r="CF430" s="123">
        <v>6.0999999999999999E-2</v>
      </c>
      <c r="CG430" s="123">
        <v>0.94299999999999995</v>
      </c>
      <c r="CH430" s="123">
        <v>5.7000000000000002E-2</v>
      </c>
      <c r="CI430" s="1"/>
      <c r="CJ430" s="1"/>
      <c r="CK430" s="1"/>
      <c r="CL430" s="1"/>
      <c r="CM430" s="1"/>
      <c r="CN430" s="1"/>
      <c r="CP430" s="39"/>
      <c r="CR430" s="39"/>
      <c r="CS430" s="92"/>
      <c r="CT430" s="92"/>
    </row>
    <row r="431" spans="38:98" x14ac:dyDescent="0.25">
      <c r="AL431" s="104">
        <v>411</v>
      </c>
      <c r="AM431" s="102">
        <v>0.23405307445312401</v>
      </c>
      <c r="AN431" s="102">
        <f t="shared" si="105"/>
        <v>0.76594692554687605</v>
      </c>
      <c r="AO431" s="102">
        <v>0.29169106108816401</v>
      </c>
      <c r="AP431" s="102">
        <f t="shared" si="106"/>
        <v>0.70830893891183599</v>
      </c>
      <c r="AQ431" s="102">
        <v>0.144029693357139</v>
      </c>
      <c r="AR431" s="102">
        <f t="shared" si="107"/>
        <v>0.855970306642861</v>
      </c>
      <c r="AS431" s="102">
        <f t="shared" si="112"/>
        <v>0.20589905607503012</v>
      </c>
      <c r="AT431" s="107">
        <f t="shared" si="112"/>
        <v>0.79410094392496999</v>
      </c>
      <c r="AU431" s="103">
        <v>0.24151042956413199</v>
      </c>
      <c r="AV431" s="103">
        <f t="shared" si="113"/>
        <v>0.75848957043586807</v>
      </c>
      <c r="AW431" s="103">
        <v>0.29724708112150799</v>
      </c>
      <c r="AX431" s="103">
        <f t="shared" si="114"/>
        <v>0.70275291887849201</v>
      </c>
      <c r="AY431" s="103">
        <v>0.15786100312763801</v>
      </c>
      <c r="AZ431" s="103">
        <f t="shared" si="117"/>
        <v>0.84213899687236204</v>
      </c>
      <c r="BA431" s="103">
        <f t="shared" si="115"/>
        <v>0.21585112326154124</v>
      </c>
      <c r="BB431" s="103">
        <f t="shared" si="115"/>
        <v>0.78414887673845879</v>
      </c>
      <c r="BC431" s="102">
        <v>0.22698282425204899</v>
      </c>
      <c r="BD431" s="102">
        <f t="shared" si="118"/>
        <v>0.77301717574795104</v>
      </c>
      <c r="BE431" s="102">
        <v>0.28994114254242698</v>
      </c>
      <c r="BF431" s="102">
        <f t="shared" si="118"/>
        <v>0.71005885745757302</v>
      </c>
      <c r="BG431" s="102">
        <v>0.158178717961834</v>
      </c>
      <c r="BH431" s="102">
        <f t="shared" si="108"/>
        <v>0.84182128203816597</v>
      </c>
      <c r="BI431" s="102">
        <v>0.20981334856533704</v>
      </c>
      <c r="BJ431" s="102">
        <v>0.79018665143466293</v>
      </c>
      <c r="BK431" s="103">
        <v>0.22076220605907099</v>
      </c>
      <c r="BL431" s="103">
        <f t="shared" si="109"/>
        <v>0.77923779394092896</v>
      </c>
      <c r="BM431" s="103">
        <v>0.28481839813806398</v>
      </c>
      <c r="BN431" s="103">
        <f t="shared" si="110"/>
        <v>0.71518160186193602</v>
      </c>
      <c r="BO431" s="103">
        <v>0.15216645143964899</v>
      </c>
      <c r="BP431" s="103">
        <f t="shared" si="111"/>
        <v>0.84783354856035098</v>
      </c>
      <c r="BQ431" s="103">
        <v>0.20394108311230524</v>
      </c>
      <c r="BR431" s="103">
        <f t="shared" si="116"/>
        <v>0.7960589168876947</v>
      </c>
      <c r="BS431" s="108">
        <v>0.839153671718321</v>
      </c>
      <c r="BT431" s="102">
        <v>0.160846328281679</v>
      </c>
      <c r="BU431" s="91"/>
      <c r="BV431" s="86">
        <v>411</v>
      </c>
      <c r="BW431" s="124">
        <v>0.96099999999999997</v>
      </c>
      <c r="BX431" s="124">
        <v>3.9E-2</v>
      </c>
      <c r="BY431" s="124">
        <v>0.95799999999999996</v>
      </c>
      <c r="BZ431" s="124">
        <v>4.2000000000000003E-2</v>
      </c>
      <c r="CA431" s="124">
        <v>0.96</v>
      </c>
      <c r="CB431" s="124">
        <v>0.04</v>
      </c>
      <c r="CC431" s="123">
        <v>0.94799999999999995</v>
      </c>
      <c r="CD431" s="123">
        <v>5.1999999999999998E-2</v>
      </c>
      <c r="CE431" s="123">
        <v>0.93899999999999995</v>
      </c>
      <c r="CF431" s="123">
        <v>6.0999999999999999E-2</v>
      </c>
      <c r="CG431" s="123">
        <v>0.94299999999999995</v>
      </c>
      <c r="CH431" s="123">
        <v>5.7000000000000002E-2</v>
      </c>
      <c r="CI431" s="1"/>
      <c r="CJ431" s="1"/>
      <c r="CK431" s="1"/>
      <c r="CL431" s="1"/>
      <c r="CM431" s="1"/>
      <c r="CN431" s="1"/>
      <c r="CP431" s="39"/>
      <c r="CR431" s="39"/>
      <c r="CS431" s="92"/>
      <c r="CT431" s="92"/>
    </row>
    <row r="432" spans="38:98" x14ac:dyDescent="0.25">
      <c r="AL432" s="104">
        <v>412</v>
      </c>
      <c r="AM432" s="102">
        <v>0.23441295683750901</v>
      </c>
      <c r="AN432" s="102">
        <f t="shared" si="105"/>
        <v>0.76558704316249093</v>
      </c>
      <c r="AO432" s="102">
        <v>0.29202497179724402</v>
      </c>
      <c r="AP432" s="102">
        <f t="shared" si="106"/>
        <v>0.70797502820275593</v>
      </c>
      <c r="AQ432" s="102">
        <v>0.14437748478707099</v>
      </c>
      <c r="AR432" s="102">
        <f t="shared" si="107"/>
        <v>0.85562251521292898</v>
      </c>
      <c r="AS432" s="102">
        <f t="shared" si="112"/>
        <v>0.20624740313504658</v>
      </c>
      <c r="AT432" s="107">
        <f t="shared" si="112"/>
        <v>0.79375259686495347</v>
      </c>
      <c r="AU432" s="103">
        <v>0.24189081101662199</v>
      </c>
      <c r="AV432" s="103">
        <f t="shared" si="113"/>
        <v>0.75810918898337798</v>
      </c>
      <c r="AW432" s="103">
        <v>0.29762113814052499</v>
      </c>
      <c r="AX432" s="103">
        <f t="shared" si="114"/>
        <v>0.70237886185947507</v>
      </c>
      <c r="AY432" s="103">
        <v>0.15824811199501701</v>
      </c>
      <c r="AZ432" s="103">
        <f t="shared" si="117"/>
        <v>0.84175188800498302</v>
      </c>
      <c r="BA432" s="103">
        <f t="shared" si="115"/>
        <v>0.2162331447051814</v>
      </c>
      <c r="BB432" s="103">
        <f t="shared" si="115"/>
        <v>0.78376685529481871</v>
      </c>
      <c r="BC432" s="102">
        <v>0.22734235607700301</v>
      </c>
      <c r="BD432" s="102">
        <f t="shared" si="118"/>
        <v>0.77265764392299696</v>
      </c>
      <c r="BE432" s="102">
        <v>0.29029651160279002</v>
      </c>
      <c r="BF432" s="102">
        <f t="shared" si="118"/>
        <v>0.70970348839720998</v>
      </c>
      <c r="BG432" s="102">
        <v>0.15857193810624901</v>
      </c>
      <c r="BH432" s="102">
        <f t="shared" si="108"/>
        <v>0.84142806189375097</v>
      </c>
      <c r="BI432" s="102">
        <v>0.21018741958138717</v>
      </c>
      <c r="BJ432" s="102">
        <v>0.78981258041861291</v>
      </c>
      <c r="BK432" s="103">
        <v>0.22110331566368599</v>
      </c>
      <c r="BL432" s="103">
        <f t="shared" si="109"/>
        <v>0.77889668433631398</v>
      </c>
      <c r="BM432" s="103">
        <v>0.285162627563678</v>
      </c>
      <c r="BN432" s="103">
        <f t="shared" si="110"/>
        <v>0.71483737243632195</v>
      </c>
      <c r="BO432" s="103">
        <v>0.15254518228418601</v>
      </c>
      <c r="BP432" s="103">
        <f t="shared" si="111"/>
        <v>0.84745481771581399</v>
      </c>
      <c r="BQ432" s="103">
        <v>0.20430021604611415</v>
      </c>
      <c r="BR432" s="103">
        <f t="shared" si="116"/>
        <v>0.79569978395388585</v>
      </c>
      <c r="BS432" s="108">
        <v>0.83952262516627196</v>
      </c>
      <c r="BT432" s="102">
        <v>0.16047737483372801</v>
      </c>
      <c r="BU432" s="91"/>
      <c r="BV432" s="86">
        <v>412</v>
      </c>
      <c r="BW432" s="124">
        <v>0.96199999999999997</v>
      </c>
      <c r="BX432" s="124">
        <v>3.7999999999999999E-2</v>
      </c>
      <c r="BY432" s="124">
        <v>0.95799999999999996</v>
      </c>
      <c r="BZ432" s="124">
        <v>4.2000000000000003E-2</v>
      </c>
      <c r="CA432" s="124">
        <v>0.96</v>
      </c>
      <c r="CB432" s="124">
        <v>0.04</v>
      </c>
      <c r="CC432" s="123">
        <v>0.94799999999999995</v>
      </c>
      <c r="CD432" s="123">
        <v>5.1999999999999998E-2</v>
      </c>
      <c r="CE432" s="123">
        <v>0.93899999999999995</v>
      </c>
      <c r="CF432" s="123">
        <v>6.0999999999999999E-2</v>
      </c>
      <c r="CG432" s="123">
        <v>0.94299999999999995</v>
      </c>
      <c r="CH432" s="123">
        <v>5.7000000000000002E-2</v>
      </c>
      <c r="CI432" s="1"/>
      <c r="CJ432" s="1"/>
      <c r="CK432" s="1"/>
      <c r="CL432" s="1"/>
      <c r="CM432" s="1"/>
      <c r="CN432" s="1"/>
      <c r="CP432" s="39"/>
      <c r="CR432" s="39"/>
      <c r="CS432" s="92"/>
      <c r="CT432" s="92"/>
    </row>
    <row r="433" spans="38:98" x14ac:dyDescent="0.25">
      <c r="AL433" s="104">
        <v>413</v>
      </c>
      <c r="AM433" s="102">
        <v>0.23477149294338701</v>
      </c>
      <c r="AN433" s="102">
        <f t="shared" si="105"/>
        <v>0.76522850705661294</v>
      </c>
      <c r="AO433" s="102">
        <v>0.29235859788441798</v>
      </c>
      <c r="AP433" s="102">
        <f t="shared" si="106"/>
        <v>0.70764140211558202</v>
      </c>
      <c r="AQ433" s="102">
        <v>0.14472521757340501</v>
      </c>
      <c r="AR433" s="102">
        <f t="shared" si="107"/>
        <v>0.85527478242659494</v>
      </c>
      <c r="AS433" s="102">
        <f t="shared" si="112"/>
        <v>0.20659524040963242</v>
      </c>
      <c r="AT433" s="107">
        <f t="shared" si="112"/>
        <v>0.79340475959036749</v>
      </c>
      <c r="AU433" s="103">
        <v>0.24227079813362101</v>
      </c>
      <c r="AV433" s="103">
        <f t="shared" si="113"/>
        <v>0.75772920186637904</v>
      </c>
      <c r="AW433" s="103">
        <v>0.29799470889287</v>
      </c>
      <c r="AX433" s="103">
        <f t="shared" si="114"/>
        <v>0.70200529110712995</v>
      </c>
      <c r="AY433" s="103">
        <v>0.158635180900774</v>
      </c>
      <c r="AZ433" s="103">
        <f t="shared" si="117"/>
        <v>0.841364819099226</v>
      </c>
      <c r="BA433" s="103">
        <f t="shared" si="115"/>
        <v>0.21661491368113867</v>
      </c>
      <c r="BB433" s="103">
        <f t="shared" si="115"/>
        <v>0.78338508631886139</v>
      </c>
      <c r="BC433" s="102">
        <v>0.22770146988929699</v>
      </c>
      <c r="BD433" s="102">
        <f t="shared" si="118"/>
        <v>0.77229853011070304</v>
      </c>
      <c r="BE433" s="102">
        <v>0.29065140015755703</v>
      </c>
      <c r="BF433" s="102">
        <f t="shared" si="118"/>
        <v>0.70934859984244292</v>
      </c>
      <c r="BG433" s="102">
        <v>0.15896508533631601</v>
      </c>
      <c r="BH433" s="102">
        <f t="shared" si="108"/>
        <v>0.84103491466368396</v>
      </c>
      <c r="BI433" s="102">
        <v>0.21056121695662555</v>
      </c>
      <c r="BJ433" s="102">
        <v>0.78943878304337445</v>
      </c>
      <c r="BK433" s="103">
        <v>0.22144427177130399</v>
      </c>
      <c r="BL433" s="103">
        <f t="shared" si="109"/>
        <v>0.77855572822869601</v>
      </c>
      <c r="BM433" s="103">
        <v>0.28550638027101599</v>
      </c>
      <c r="BN433" s="103">
        <f t="shared" si="110"/>
        <v>0.71449361972898395</v>
      </c>
      <c r="BO433" s="103">
        <v>0.15292390455843899</v>
      </c>
      <c r="BP433" s="103">
        <f t="shared" si="111"/>
        <v>0.84707609544156104</v>
      </c>
      <c r="BQ433" s="103">
        <v>0.20465918780831985</v>
      </c>
      <c r="BR433" s="103">
        <f t="shared" si="116"/>
        <v>0.79534081219168007</v>
      </c>
      <c r="BS433" s="108">
        <v>0.839890158247521</v>
      </c>
      <c r="BT433" s="102">
        <v>0.160109841752479</v>
      </c>
      <c r="BU433" s="91"/>
      <c r="BV433" s="86">
        <v>413</v>
      </c>
      <c r="BW433" s="124">
        <v>0.96199999999999997</v>
      </c>
      <c r="BX433" s="124">
        <v>3.7999999999999999E-2</v>
      </c>
      <c r="BY433" s="124">
        <v>0.95799999999999996</v>
      </c>
      <c r="BZ433" s="124">
        <v>4.2000000000000003E-2</v>
      </c>
      <c r="CA433" s="124">
        <v>0.96</v>
      </c>
      <c r="CB433" s="124">
        <v>0.04</v>
      </c>
      <c r="CC433" s="123">
        <v>0.94799999999999995</v>
      </c>
      <c r="CD433" s="123">
        <v>5.1999999999999998E-2</v>
      </c>
      <c r="CE433" s="123">
        <v>0.93899999999999995</v>
      </c>
      <c r="CF433" s="123">
        <v>6.0999999999999999E-2</v>
      </c>
      <c r="CG433" s="123">
        <v>0.94299999999999995</v>
      </c>
      <c r="CH433" s="123">
        <v>5.7000000000000002E-2</v>
      </c>
      <c r="CI433" s="1"/>
      <c r="CJ433" s="1"/>
      <c r="CK433" s="1"/>
      <c r="CL433" s="1"/>
      <c r="CM433" s="1"/>
      <c r="CN433" s="1"/>
      <c r="CP433" s="39"/>
      <c r="CR433" s="39"/>
      <c r="CS433" s="92"/>
      <c r="CT433" s="92"/>
    </row>
    <row r="434" spans="38:98" x14ac:dyDescent="0.25">
      <c r="AL434" s="104">
        <v>414</v>
      </c>
      <c r="AM434" s="102">
        <v>0.235128702049931</v>
      </c>
      <c r="AN434" s="102">
        <f t="shared" si="105"/>
        <v>0.76487129795006903</v>
      </c>
      <c r="AO434" s="102">
        <v>0.29269193675612698</v>
      </c>
      <c r="AP434" s="102">
        <f t="shared" si="106"/>
        <v>0.70730806324387308</v>
      </c>
      <c r="AQ434" s="102">
        <v>0.145072892125757</v>
      </c>
      <c r="AR434" s="102">
        <f t="shared" si="107"/>
        <v>0.85492710787424298</v>
      </c>
      <c r="AS434" s="102">
        <f t="shared" si="112"/>
        <v>0.20694257346723605</v>
      </c>
      <c r="AT434" s="107">
        <f t="shared" si="112"/>
        <v>0.79305742653276401</v>
      </c>
      <c r="AU434" s="103">
        <v>0.24265039164045701</v>
      </c>
      <c r="AV434" s="103">
        <f t="shared" si="113"/>
        <v>0.75734960835954301</v>
      </c>
      <c r="AW434" s="103">
        <v>0.29836779463837698</v>
      </c>
      <c r="AX434" s="103">
        <f t="shared" si="114"/>
        <v>0.70163220536162307</v>
      </c>
      <c r="AY434" s="103">
        <v>0.15902220956051999</v>
      </c>
      <c r="AZ434" s="103">
        <f t="shared" si="117"/>
        <v>0.84097779043947996</v>
      </c>
      <c r="BA434" s="103">
        <f t="shared" si="115"/>
        <v>0.21699643057320758</v>
      </c>
      <c r="BB434" s="103">
        <f t="shared" si="115"/>
        <v>0.7830035694267925</v>
      </c>
      <c r="BC434" s="102">
        <v>0.22806016703627999</v>
      </c>
      <c r="BD434" s="102">
        <f t="shared" si="118"/>
        <v>0.77193983296372004</v>
      </c>
      <c r="BE434" s="102">
        <v>0.29100580949871702</v>
      </c>
      <c r="BF434" s="102">
        <f t="shared" si="118"/>
        <v>0.70899419050128298</v>
      </c>
      <c r="BG434" s="102">
        <v>0.15935815947175899</v>
      </c>
      <c r="BH434" s="102">
        <f t="shared" si="108"/>
        <v>0.84064184052824098</v>
      </c>
      <c r="BI434" s="102">
        <v>0.21093474132296086</v>
      </c>
      <c r="BJ434" s="102">
        <v>0.78906525867703925</v>
      </c>
      <c r="BK434" s="103">
        <v>0.22178507392600399</v>
      </c>
      <c r="BL434" s="103">
        <f t="shared" si="109"/>
        <v>0.77821492607399601</v>
      </c>
      <c r="BM434" s="103">
        <v>0.28584965769731402</v>
      </c>
      <c r="BN434" s="103">
        <f t="shared" si="110"/>
        <v>0.71415034230268604</v>
      </c>
      <c r="BO434" s="103">
        <v>0.15330261772573101</v>
      </c>
      <c r="BP434" s="103">
        <f t="shared" si="111"/>
        <v>0.84669738227426894</v>
      </c>
      <c r="BQ434" s="103">
        <v>0.20501799834127976</v>
      </c>
      <c r="BR434" s="103">
        <f t="shared" si="116"/>
        <v>0.79498200165872035</v>
      </c>
      <c r="BS434" s="108">
        <v>0.84025627599559605</v>
      </c>
      <c r="BT434" s="109">
        <v>0.15974372400440401</v>
      </c>
      <c r="BU434" s="91"/>
      <c r="BV434" s="86">
        <v>414</v>
      </c>
      <c r="BW434" s="124">
        <v>0.96199999999999997</v>
      </c>
      <c r="BX434" s="124">
        <v>3.7999999999999999E-2</v>
      </c>
      <c r="BY434" s="124">
        <v>0.95799999999999996</v>
      </c>
      <c r="BZ434" s="124">
        <v>4.2000000000000003E-2</v>
      </c>
      <c r="CA434" s="124">
        <v>0.96</v>
      </c>
      <c r="CB434" s="124">
        <v>0.04</v>
      </c>
      <c r="CC434" s="123">
        <v>0.94799999999999995</v>
      </c>
      <c r="CD434" s="123">
        <v>5.1999999999999998E-2</v>
      </c>
      <c r="CE434" s="123">
        <v>0.93899999999999995</v>
      </c>
      <c r="CF434" s="123">
        <v>6.0999999999999999E-2</v>
      </c>
      <c r="CG434" s="123">
        <v>0.94299999999999995</v>
      </c>
      <c r="CH434" s="123">
        <v>5.7000000000000002E-2</v>
      </c>
      <c r="CI434" s="1"/>
      <c r="CJ434" s="1"/>
      <c r="CK434" s="1"/>
      <c r="CL434" s="1"/>
      <c r="CM434" s="1"/>
      <c r="CN434" s="1"/>
      <c r="CP434" s="39"/>
      <c r="CR434" s="39"/>
      <c r="CS434" s="92"/>
      <c r="CT434" s="92"/>
    </row>
    <row r="435" spans="38:98" x14ac:dyDescent="0.25">
      <c r="AL435" s="104">
        <v>415</v>
      </c>
      <c r="AM435" s="102">
        <v>0.235484603436313</v>
      </c>
      <c r="AN435" s="102">
        <f t="shared" si="105"/>
        <v>0.76451539656368706</v>
      </c>
      <c r="AO435" s="102">
        <v>0.29302498581881398</v>
      </c>
      <c r="AP435" s="102">
        <f t="shared" si="106"/>
        <v>0.70697501418118602</v>
      </c>
      <c r="AQ435" s="102">
        <v>0.145420508853744</v>
      </c>
      <c r="AR435" s="102">
        <f t="shared" si="107"/>
        <v>0.85457949114625598</v>
      </c>
      <c r="AS435" s="102">
        <f t="shared" si="112"/>
        <v>0.20728940787630648</v>
      </c>
      <c r="AT435" s="107">
        <f t="shared" si="112"/>
        <v>0.79271059212369355</v>
      </c>
      <c r="AU435" s="103">
        <v>0.24302959226246201</v>
      </c>
      <c r="AV435" s="103">
        <f t="shared" si="113"/>
        <v>0.75697040773753799</v>
      </c>
      <c r="AW435" s="103">
        <v>0.29874039663687701</v>
      </c>
      <c r="AX435" s="103">
        <f t="shared" si="114"/>
        <v>0.70125960336312299</v>
      </c>
      <c r="AY435" s="103">
        <v>0.159409197689861</v>
      </c>
      <c r="AZ435" s="103">
        <f t="shared" si="117"/>
        <v>0.84059080231013894</v>
      </c>
      <c r="BA435" s="103">
        <f t="shared" si="115"/>
        <v>0.21737769576518098</v>
      </c>
      <c r="BB435" s="103">
        <f t="shared" si="115"/>
        <v>0.78262230423481904</v>
      </c>
      <c r="BC435" s="102">
        <v>0.22841844886530199</v>
      </c>
      <c r="BD435" s="102">
        <f t="shared" si="118"/>
        <v>0.77158155113469795</v>
      </c>
      <c r="BE435" s="102">
        <v>0.291359740918259</v>
      </c>
      <c r="BF435" s="102">
        <f t="shared" si="118"/>
        <v>0.708640259081741</v>
      </c>
      <c r="BG435" s="102">
        <v>0.15975116033230599</v>
      </c>
      <c r="BH435" s="102">
        <f t="shared" si="108"/>
        <v>0.84024883966769404</v>
      </c>
      <c r="BI435" s="102">
        <v>0.21130799331230396</v>
      </c>
      <c r="BJ435" s="102">
        <v>0.78869200668769612</v>
      </c>
      <c r="BK435" s="103">
        <v>0.22212572167186401</v>
      </c>
      <c r="BL435" s="103">
        <f t="shared" si="109"/>
        <v>0.77787427832813605</v>
      </c>
      <c r="BM435" s="103">
        <v>0.28619246127981102</v>
      </c>
      <c r="BN435" s="103">
        <f t="shared" si="110"/>
        <v>0.71380753872018898</v>
      </c>
      <c r="BO435" s="103">
        <v>0.15368132124938999</v>
      </c>
      <c r="BP435" s="103">
        <f t="shared" si="111"/>
        <v>0.84631867875061007</v>
      </c>
      <c r="BQ435" s="103">
        <v>0.2053766475873538</v>
      </c>
      <c r="BR435" s="103">
        <f t="shared" si="116"/>
        <v>0.79462335241264626</v>
      </c>
      <c r="BS435" s="108">
        <v>0.84062098344402403</v>
      </c>
      <c r="BT435" s="102">
        <v>0.159379016555976</v>
      </c>
      <c r="BU435" s="91"/>
      <c r="BV435" s="86">
        <v>415</v>
      </c>
      <c r="BW435" s="124">
        <v>0.96199999999999997</v>
      </c>
      <c r="BX435" s="124">
        <v>3.7999999999999999E-2</v>
      </c>
      <c r="BY435" s="124">
        <v>0.95799999999999996</v>
      </c>
      <c r="BZ435" s="124">
        <v>4.2000000000000003E-2</v>
      </c>
      <c r="CA435" s="124">
        <v>0.96</v>
      </c>
      <c r="CB435" s="124">
        <v>0.04</v>
      </c>
      <c r="CC435" s="123">
        <v>0.94799999999999995</v>
      </c>
      <c r="CD435" s="123">
        <v>5.1999999999999998E-2</v>
      </c>
      <c r="CE435" s="123">
        <v>0.93899999999999995</v>
      </c>
      <c r="CF435" s="123">
        <v>6.0999999999999999E-2</v>
      </c>
      <c r="CG435" s="123">
        <v>0.94299999999999995</v>
      </c>
      <c r="CH435" s="123">
        <v>5.6000000000000001E-2</v>
      </c>
      <c r="CI435" s="1"/>
      <c r="CJ435" s="1"/>
      <c r="CK435" s="1"/>
      <c r="CL435" s="1"/>
      <c r="CM435" s="1"/>
      <c r="CN435" s="1"/>
      <c r="CP435" s="39"/>
      <c r="CR435" s="39"/>
      <c r="CS435" s="92"/>
      <c r="CT435" s="92"/>
    </row>
    <row r="436" spans="38:98" x14ac:dyDescent="0.25">
      <c r="AL436" s="104">
        <v>416</v>
      </c>
      <c r="AM436" s="102">
        <v>0.23583921638170599</v>
      </c>
      <c r="AN436" s="102">
        <f t="shared" si="105"/>
        <v>0.76416078361829398</v>
      </c>
      <c r="AO436" s="102">
        <v>0.29335774247892099</v>
      </c>
      <c r="AP436" s="102">
        <f t="shared" si="106"/>
        <v>0.70664225752107901</v>
      </c>
      <c r="AQ436" s="102">
        <v>0.14576806816698201</v>
      </c>
      <c r="AR436" s="102">
        <f t="shared" si="107"/>
        <v>0.85423193183301804</v>
      </c>
      <c r="AS436" s="102">
        <f t="shared" si="112"/>
        <v>0.2076357492052924</v>
      </c>
      <c r="AT436" s="107">
        <f t="shared" si="112"/>
        <v>0.79236425079470774</v>
      </c>
      <c r="AU436" s="103">
        <v>0.243408400724964</v>
      </c>
      <c r="AV436" s="103">
        <f t="shared" si="113"/>
        <v>0.75659159927503605</v>
      </c>
      <c r="AW436" s="103">
        <v>0.299112516148204</v>
      </c>
      <c r="AX436" s="103">
        <f t="shared" si="114"/>
        <v>0.700887483851796</v>
      </c>
      <c r="AY436" s="103">
        <v>0.159796145004407</v>
      </c>
      <c r="AZ436" s="103">
        <f t="shared" si="117"/>
        <v>0.84020385499559302</v>
      </c>
      <c r="BA436" s="103">
        <f t="shared" si="115"/>
        <v>0.21775870964085298</v>
      </c>
      <c r="BB436" s="103">
        <f t="shared" si="115"/>
        <v>0.78224129035914713</v>
      </c>
      <c r="BC436" s="102">
        <v>0.22877631672371199</v>
      </c>
      <c r="BD436" s="102">
        <f t="shared" si="118"/>
        <v>0.77122368327628799</v>
      </c>
      <c r="BE436" s="102">
        <v>0.291713195708174</v>
      </c>
      <c r="BF436" s="102">
        <f t="shared" si="118"/>
        <v>0.708286804291826</v>
      </c>
      <c r="BG436" s="102">
        <v>0.16014408773768299</v>
      </c>
      <c r="BH436" s="102">
        <f t="shared" si="108"/>
        <v>0.83985591226231704</v>
      </c>
      <c r="BI436" s="102">
        <v>0.21168097355656493</v>
      </c>
      <c r="BJ436" s="102">
        <v>0.7883190264434351</v>
      </c>
      <c r="BK436" s="103">
        <v>0.222466214552962</v>
      </c>
      <c r="BL436" s="103">
        <f t="shared" si="109"/>
        <v>0.777533785447038</v>
      </c>
      <c r="BM436" s="103">
        <v>0.28653479245574498</v>
      </c>
      <c r="BN436" s="103">
        <f t="shared" si="110"/>
        <v>0.71346520754425502</v>
      </c>
      <c r="BO436" s="103">
        <v>0.15406001459273799</v>
      </c>
      <c r="BP436" s="103">
        <f t="shared" si="111"/>
        <v>0.84593998540726201</v>
      </c>
      <c r="BQ436" s="103">
        <v>0.20573513548889907</v>
      </c>
      <c r="BR436" s="103">
        <f t="shared" si="116"/>
        <v>0.79426486451110101</v>
      </c>
      <c r="BS436" s="108">
        <v>0.84098428562632999</v>
      </c>
      <c r="BT436" s="102">
        <v>0.15901571437366999</v>
      </c>
      <c r="BU436" s="91"/>
      <c r="BV436" s="86">
        <v>416</v>
      </c>
      <c r="BW436" s="124">
        <v>0.96199999999999997</v>
      </c>
      <c r="BX436" s="124">
        <v>3.7999999999999999E-2</v>
      </c>
      <c r="BY436" s="124">
        <v>0.95899999999999996</v>
      </c>
      <c r="BZ436" s="124">
        <v>4.1000000000000002E-2</v>
      </c>
      <c r="CA436" s="124">
        <v>0.96</v>
      </c>
      <c r="CB436" s="124">
        <v>0.04</v>
      </c>
      <c r="CC436" s="123">
        <v>0.94799999999999995</v>
      </c>
      <c r="CD436" s="123">
        <v>5.1999999999999998E-2</v>
      </c>
      <c r="CE436" s="123">
        <v>0.93899999999999995</v>
      </c>
      <c r="CF436" s="123">
        <v>6.0999999999999999E-2</v>
      </c>
      <c r="CG436" s="123">
        <v>0.94399999999999995</v>
      </c>
      <c r="CH436" s="123">
        <v>5.6000000000000001E-2</v>
      </c>
      <c r="CI436" s="1"/>
      <c r="CJ436" s="1"/>
      <c r="CK436" s="1"/>
      <c r="CL436" s="1"/>
      <c r="CM436" s="1"/>
      <c r="CN436" s="1"/>
      <c r="CP436" s="39"/>
      <c r="CR436" s="39"/>
      <c r="CS436" s="92"/>
      <c r="CT436" s="92"/>
    </row>
    <row r="437" spans="38:98" x14ac:dyDescent="0.25">
      <c r="AL437" s="104">
        <v>417</v>
      </c>
      <c r="AM437" s="102">
        <v>0.23619256016528201</v>
      </c>
      <c r="AN437" s="102">
        <f t="shared" si="105"/>
        <v>0.76380743983471799</v>
      </c>
      <c r="AO437" s="102">
        <v>0.29369020414288899</v>
      </c>
      <c r="AP437" s="102">
        <f t="shared" si="106"/>
        <v>0.70630979585711096</v>
      </c>
      <c r="AQ437" s="102">
        <v>0.146115570475088</v>
      </c>
      <c r="AR437" s="102">
        <f t="shared" si="107"/>
        <v>0.85388442952491195</v>
      </c>
      <c r="AS437" s="102">
        <f t="shared" si="112"/>
        <v>0.2079816030226424</v>
      </c>
      <c r="AT437" s="107">
        <f t="shared" si="112"/>
        <v>0.79201839697735754</v>
      </c>
      <c r="AU437" s="103">
        <v>0.243786817753293</v>
      </c>
      <c r="AV437" s="103">
        <f t="shared" si="113"/>
        <v>0.75621318224670697</v>
      </c>
      <c r="AW437" s="103">
        <v>0.29948415443218901</v>
      </c>
      <c r="AX437" s="103">
        <f t="shared" si="114"/>
        <v>0.70051584556781099</v>
      </c>
      <c r="AY437" s="103">
        <v>0.16018305121976401</v>
      </c>
      <c r="AZ437" s="103">
        <f t="shared" si="117"/>
        <v>0.83981694878023605</v>
      </c>
      <c r="BA437" s="103">
        <f t="shared" si="115"/>
        <v>0.21813947258401573</v>
      </c>
      <c r="BB437" s="103">
        <f t="shared" si="115"/>
        <v>0.78186052741598433</v>
      </c>
      <c r="BC437" s="102">
        <v>0.22913377195886001</v>
      </c>
      <c r="BD437" s="102">
        <f t="shared" si="118"/>
        <v>0.77086622804114002</v>
      </c>
      <c r="BE437" s="102">
        <v>0.29206617516045202</v>
      </c>
      <c r="BF437" s="102">
        <f t="shared" si="118"/>
        <v>0.70793382483954792</v>
      </c>
      <c r="BG437" s="102">
        <v>0.16053694150761599</v>
      </c>
      <c r="BH437" s="102">
        <f t="shared" si="108"/>
        <v>0.83946305849238401</v>
      </c>
      <c r="BI437" s="102">
        <v>0.2120536826876539</v>
      </c>
      <c r="BJ437" s="102">
        <v>0.7879463173123461</v>
      </c>
      <c r="BK437" s="103">
        <v>0.22280655211337799</v>
      </c>
      <c r="BL437" s="103">
        <f t="shared" si="109"/>
        <v>0.77719344788662204</v>
      </c>
      <c r="BM437" s="103">
        <v>0.28687665266235302</v>
      </c>
      <c r="BN437" s="103">
        <f t="shared" si="110"/>
        <v>0.71312334733764704</v>
      </c>
      <c r="BO437" s="103">
        <v>0.154438697219102</v>
      </c>
      <c r="BP437" s="103">
        <f t="shared" si="111"/>
        <v>0.84556130278089803</v>
      </c>
      <c r="BQ437" s="103">
        <v>0.20609346198827527</v>
      </c>
      <c r="BR437" s="103">
        <f t="shared" si="116"/>
        <v>0.79390653801172473</v>
      </c>
      <c r="BS437" s="108">
        <v>0.84134618757604196</v>
      </c>
      <c r="BT437" s="102">
        <v>0.15865381242395801</v>
      </c>
      <c r="BU437" s="91"/>
      <c r="BV437" s="86">
        <v>417</v>
      </c>
      <c r="BW437" s="124">
        <v>0.96199999999999997</v>
      </c>
      <c r="BX437" s="124">
        <v>3.7999999999999999E-2</v>
      </c>
      <c r="BY437" s="124">
        <v>0.95899999999999996</v>
      </c>
      <c r="BZ437" s="124">
        <v>4.1000000000000002E-2</v>
      </c>
      <c r="CA437" s="124">
        <v>0.96</v>
      </c>
      <c r="CB437" s="124">
        <v>0.04</v>
      </c>
      <c r="CC437" s="123">
        <v>0.94799999999999995</v>
      </c>
      <c r="CD437" s="123">
        <v>5.1999999999999998E-2</v>
      </c>
      <c r="CE437" s="123">
        <v>0.94</v>
      </c>
      <c r="CF437" s="123">
        <v>0.06</v>
      </c>
      <c r="CG437" s="123">
        <v>0.94399999999999995</v>
      </c>
      <c r="CH437" s="123">
        <v>5.6000000000000001E-2</v>
      </c>
      <c r="CI437" s="1"/>
      <c r="CJ437" s="1"/>
      <c r="CK437" s="1"/>
      <c r="CL437" s="1"/>
      <c r="CM437" s="1"/>
      <c r="CN437" s="1"/>
      <c r="CP437" s="39"/>
      <c r="CR437" s="39"/>
      <c r="CS437" s="92"/>
      <c r="CT437" s="92"/>
    </row>
    <row r="438" spans="38:98" x14ac:dyDescent="0.25">
      <c r="AL438" s="104">
        <v>418</v>
      </c>
      <c r="AM438" s="102">
        <v>0.236544654066214</v>
      </c>
      <c r="AN438" s="102">
        <f t="shared" si="105"/>
        <v>0.76345534593378606</v>
      </c>
      <c r="AO438" s="102">
        <v>0.29402236821716099</v>
      </c>
      <c r="AP438" s="102">
        <f t="shared" si="106"/>
        <v>0.70597763178283901</v>
      </c>
      <c r="AQ438" s="102">
        <v>0.14646301618767901</v>
      </c>
      <c r="AR438" s="102">
        <f t="shared" si="107"/>
        <v>0.85353698381232102</v>
      </c>
      <c r="AS438" s="102">
        <f t="shared" si="112"/>
        <v>0.20832697489680574</v>
      </c>
      <c r="AT438" s="107">
        <f t="shared" si="112"/>
        <v>0.79167302510319426</v>
      </c>
      <c r="AU438" s="103">
        <v>0.244164844072778</v>
      </c>
      <c r="AV438" s="103">
        <f t="shared" si="113"/>
        <v>0.75583515592722206</v>
      </c>
      <c r="AW438" s="103">
        <v>0.299855312748665</v>
      </c>
      <c r="AX438" s="103">
        <f t="shared" si="114"/>
        <v>0.70014468725133505</v>
      </c>
      <c r="AY438" s="103">
        <v>0.160569916051542</v>
      </c>
      <c r="AZ438" s="103">
        <f t="shared" si="117"/>
        <v>0.83943008394845797</v>
      </c>
      <c r="BA438" s="103">
        <f t="shared" si="115"/>
        <v>0.21851998497846348</v>
      </c>
      <c r="BB438" s="103">
        <f t="shared" si="115"/>
        <v>0.78148001502153663</v>
      </c>
      <c r="BC438" s="102">
        <v>0.229490815918095</v>
      </c>
      <c r="BD438" s="102">
        <f t="shared" si="118"/>
        <v>0.77050918408190494</v>
      </c>
      <c r="BE438" s="102">
        <v>0.29241868056708098</v>
      </c>
      <c r="BF438" s="102">
        <f t="shared" si="118"/>
        <v>0.70758131943291902</v>
      </c>
      <c r="BG438" s="102">
        <v>0.16092972146183299</v>
      </c>
      <c r="BH438" s="102">
        <f t="shared" si="108"/>
        <v>0.83907027853816696</v>
      </c>
      <c r="BI438" s="102">
        <v>0.21242612133748123</v>
      </c>
      <c r="BJ438" s="102">
        <v>0.78757387866251882</v>
      </c>
      <c r="BK438" s="103">
        <v>0.223146733897191</v>
      </c>
      <c r="BL438" s="103">
        <f t="shared" si="109"/>
        <v>0.77685326610280903</v>
      </c>
      <c r="BM438" s="103">
        <v>0.28721804333687401</v>
      </c>
      <c r="BN438" s="103">
        <f t="shared" si="110"/>
        <v>0.71278195666312594</v>
      </c>
      <c r="BO438" s="103">
        <v>0.154817368591807</v>
      </c>
      <c r="BP438" s="103">
        <f t="shared" si="111"/>
        <v>0.84518263140819294</v>
      </c>
      <c r="BQ438" s="103">
        <v>0.20645162702784148</v>
      </c>
      <c r="BR438" s="103">
        <f t="shared" si="116"/>
        <v>0.79354837297215852</v>
      </c>
      <c r="BS438" s="108">
        <v>0.84170669432668699</v>
      </c>
      <c r="BT438" s="102">
        <v>0.15829330567331301</v>
      </c>
      <c r="BU438" s="91"/>
      <c r="BV438" s="86">
        <v>418</v>
      </c>
      <c r="BW438" s="124">
        <v>0.96199999999999997</v>
      </c>
      <c r="BX438" s="124">
        <v>3.7999999999999999E-2</v>
      </c>
      <c r="BY438" s="124">
        <v>0.95899999999999996</v>
      </c>
      <c r="BZ438" s="124">
        <v>4.1000000000000002E-2</v>
      </c>
      <c r="CA438" s="124">
        <v>0.96</v>
      </c>
      <c r="CB438" s="124">
        <v>3.9E-2</v>
      </c>
      <c r="CC438" s="123">
        <v>0.94799999999999995</v>
      </c>
      <c r="CD438" s="123">
        <v>5.1999999999999998E-2</v>
      </c>
      <c r="CE438" s="123">
        <v>0.94</v>
      </c>
      <c r="CF438" s="123">
        <v>0.06</v>
      </c>
      <c r="CG438" s="123">
        <v>0.94399999999999995</v>
      </c>
      <c r="CH438" s="123">
        <v>5.6000000000000001E-2</v>
      </c>
      <c r="CI438" s="1"/>
      <c r="CJ438" s="1"/>
      <c r="CK438" s="1"/>
      <c r="CL438" s="1"/>
      <c r="CM438" s="1"/>
      <c r="CN438" s="1"/>
      <c r="CP438" s="39"/>
      <c r="CR438" s="39"/>
      <c r="CS438" s="92"/>
      <c r="CT438" s="92"/>
    </row>
    <row r="439" spans="38:98" x14ac:dyDescent="0.25">
      <c r="AL439" s="104">
        <v>419</v>
      </c>
      <c r="AM439" s="102">
        <v>0.23689551736367601</v>
      </c>
      <c r="AN439" s="102">
        <f t="shared" si="105"/>
        <v>0.76310448263632402</v>
      </c>
      <c r="AO439" s="102">
        <v>0.29435423210817901</v>
      </c>
      <c r="AP439" s="102">
        <f t="shared" si="106"/>
        <v>0.70564576789182099</v>
      </c>
      <c r="AQ439" s="102">
        <v>0.14681040571437201</v>
      </c>
      <c r="AR439" s="102">
        <f t="shared" si="107"/>
        <v>0.85318959428562802</v>
      </c>
      <c r="AS439" s="102">
        <f t="shared" si="112"/>
        <v>0.20867187039623186</v>
      </c>
      <c r="AT439" s="107">
        <f t="shared" si="112"/>
        <v>0.79132812960376819</v>
      </c>
      <c r="AU439" s="103">
        <v>0.24454248040875101</v>
      </c>
      <c r="AV439" s="103">
        <f t="shared" si="113"/>
        <v>0.75545751959124896</v>
      </c>
      <c r="AW439" s="103">
        <v>0.300225992357464</v>
      </c>
      <c r="AX439" s="103">
        <f t="shared" si="114"/>
        <v>0.69977400764253606</v>
      </c>
      <c r="AY439" s="103">
        <v>0.160956739215349</v>
      </c>
      <c r="AZ439" s="103">
        <f t="shared" si="117"/>
        <v>0.83904326078465097</v>
      </c>
      <c r="BA439" s="103">
        <f t="shared" si="115"/>
        <v>0.21890024720799006</v>
      </c>
      <c r="BB439" s="103">
        <f t="shared" si="115"/>
        <v>0.78109975279200994</v>
      </c>
      <c r="BC439" s="102">
        <v>0.22984744994876799</v>
      </c>
      <c r="BD439" s="102">
        <f t="shared" si="118"/>
        <v>0.77015255005123207</v>
      </c>
      <c r="BE439" s="102">
        <v>0.29277071322005099</v>
      </c>
      <c r="BF439" s="102">
        <f t="shared" si="118"/>
        <v>0.70722928677994901</v>
      </c>
      <c r="BG439" s="102">
        <v>0.16132242742006001</v>
      </c>
      <c r="BH439" s="102">
        <f t="shared" si="108"/>
        <v>0.83867757257994002</v>
      </c>
      <c r="BI439" s="102">
        <v>0.2127982901379574</v>
      </c>
      <c r="BJ439" s="102">
        <v>0.78720170986204274</v>
      </c>
      <c r="BK439" s="103">
        <v>0.22348675944847801</v>
      </c>
      <c r="BL439" s="103">
        <f t="shared" si="109"/>
        <v>0.77651324055152204</v>
      </c>
      <c r="BM439" s="103">
        <v>0.28755896591654401</v>
      </c>
      <c r="BN439" s="103">
        <f t="shared" si="110"/>
        <v>0.71244103408345594</v>
      </c>
      <c r="BO439" s="103">
        <v>0.15519602817417699</v>
      </c>
      <c r="BP439" s="103">
        <f t="shared" si="111"/>
        <v>0.84480397182582301</v>
      </c>
      <c r="BQ439" s="103">
        <v>0.20680963054995471</v>
      </c>
      <c r="BR439" s="103">
        <f t="shared" si="116"/>
        <v>0.79319036945004529</v>
      </c>
      <c r="BS439" s="108">
        <v>0.842065810911789</v>
      </c>
      <c r="BT439" s="102">
        <v>0.157934189088211</v>
      </c>
      <c r="BU439" s="91"/>
      <c r="BV439" s="86">
        <v>419</v>
      </c>
      <c r="BW439" s="124">
        <v>0.96199999999999997</v>
      </c>
      <c r="BX439" s="124">
        <v>3.7999999999999999E-2</v>
      </c>
      <c r="BY439" s="124">
        <v>0.95899999999999996</v>
      </c>
      <c r="BZ439" s="124">
        <v>4.1000000000000002E-2</v>
      </c>
      <c r="CA439" s="124">
        <v>0.96099999999999997</v>
      </c>
      <c r="CB439" s="124">
        <v>3.9E-2</v>
      </c>
      <c r="CC439" s="123">
        <v>0.94899999999999995</v>
      </c>
      <c r="CD439" s="123">
        <v>5.0999999999999997E-2</v>
      </c>
      <c r="CE439" s="123">
        <v>0.94</v>
      </c>
      <c r="CF439" s="123">
        <v>0.06</v>
      </c>
      <c r="CG439" s="123">
        <v>0.94399999999999995</v>
      </c>
      <c r="CH439" s="123">
        <v>5.6000000000000001E-2</v>
      </c>
      <c r="CI439" s="1"/>
      <c r="CJ439" s="1"/>
      <c r="CK439" s="1"/>
      <c r="CL439" s="1"/>
      <c r="CM439" s="1"/>
      <c r="CN439" s="1"/>
      <c r="CP439" s="39"/>
      <c r="CR439" s="39"/>
      <c r="CS439" s="92"/>
      <c r="CT439" s="92"/>
    </row>
    <row r="440" spans="38:98" x14ac:dyDescent="0.25">
      <c r="AL440" s="104">
        <v>420</v>
      </c>
      <c r="AM440" s="102">
        <v>0.23724516933683901</v>
      </c>
      <c r="AN440" s="102">
        <f t="shared" si="105"/>
        <v>0.76275483066316097</v>
      </c>
      <c r="AO440" s="102">
        <v>0.29468579322238497</v>
      </c>
      <c r="AP440" s="102">
        <f t="shared" si="106"/>
        <v>0.70531420677761503</v>
      </c>
      <c r="AQ440" s="102">
        <v>0.147157739464783</v>
      </c>
      <c r="AR440" s="102">
        <f t="shared" si="107"/>
        <v>0.85284226053521706</v>
      </c>
      <c r="AS440" s="102">
        <f t="shared" si="112"/>
        <v>0.20901629508936881</v>
      </c>
      <c r="AT440" s="107">
        <f t="shared" si="112"/>
        <v>0.79098370491063119</v>
      </c>
      <c r="AU440" s="103">
        <v>0.24491972748653901</v>
      </c>
      <c r="AV440" s="103">
        <f t="shared" si="113"/>
        <v>0.75508027251346099</v>
      </c>
      <c r="AW440" s="103">
        <v>0.30059619451841801</v>
      </c>
      <c r="AX440" s="103">
        <f t="shared" si="114"/>
        <v>0.69940380548158199</v>
      </c>
      <c r="AY440" s="103">
        <v>0.16134352042679101</v>
      </c>
      <c r="AZ440" s="103">
        <f t="shared" si="117"/>
        <v>0.83865647957320899</v>
      </c>
      <c r="BA440" s="103">
        <f t="shared" si="115"/>
        <v>0.21928025965638714</v>
      </c>
      <c r="BB440" s="103">
        <f t="shared" si="115"/>
        <v>0.78071974034361291</v>
      </c>
      <c r="BC440" s="102">
        <v>0.230203675398226</v>
      </c>
      <c r="BD440" s="102">
        <f t="shared" si="118"/>
        <v>0.76979632460177405</v>
      </c>
      <c r="BE440" s="102">
        <v>0.29312227441135402</v>
      </c>
      <c r="BF440" s="102">
        <f t="shared" si="118"/>
        <v>0.70687772558864603</v>
      </c>
      <c r="BG440" s="102">
        <v>0.161715059202023</v>
      </c>
      <c r="BH440" s="102">
        <f t="shared" si="108"/>
        <v>0.838284940797977</v>
      </c>
      <c r="BI440" s="102">
        <v>0.21317018972099208</v>
      </c>
      <c r="BJ440" s="102">
        <v>0.786829810279008</v>
      </c>
      <c r="BK440" s="103">
        <v>0.223826628311318</v>
      </c>
      <c r="BL440" s="103">
        <f t="shared" si="109"/>
        <v>0.77617337168868206</v>
      </c>
      <c r="BM440" s="103">
        <v>0.28789942183860301</v>
      </c>
      <c r="BN440" s="103">
        <f t="shared" si="110"/>
        <v>0.71210057816139694</v>
      </c>
      <c r="BO440" s="103">
        <v>0.15557467542953801</v>
      </c>
      <c r="BP440" s="103">
        <f t="shared" si="111"/>
        <v>0.84442532457046204</v>
      </c>
      <c r="BQ440" s="103">
        <v>0.20716747249697476</v>
      </c>
      <c r="BR440" s="103">
        <f t="shared" si="116"/>
        <v>0.79283252750302524</v>
      </c>
      <c r="BS440" s="108">
        <v>0.84242354236487804</v>
      </c>
      <c r="BT440" s="102">
        <v>0.15757645763512201</v>
      </c>
      <c r="BU440" s="91"/>
      <c r="BV440" s="86">
        <v>420</v>
      </c>
      <c r="BW440" s="124">
        <v>0.96199999999999997</v>
      </c>
      <c r="BX440" s="124">
        <v>3.7999999999999999E-2</v>
      </c>
      <c r="BY440" s="124">
        <v>0.95899999999999996</v>
      </c>
      <c r="BZ440" s="124">
        <v>4.1000000000000002E-2</v>
      </c>
      <c r="CA440" s="124">
        <v>0.96099999999999997</v>
      </c>
      <c r="CB440" s="124">
        <v>3.9E-2</v>
      </c>
      <c r="CC440" s="123">
        <v>0.94899999999999995</v>
      </c>
      <c r="CD440" s="123">
        <v>5.0999999999999997E-2</v>
      </c>
      <c r="CE440" s="123">
        <v>0.94</v>
      </c>
      <c r="CF440" s="123">
        <v>0.06</v>
      </c>
      <c r="CG440" s="123">
        <v>0.94399999999999995</v>
      </c>
      <c r="CH440" s="123">
        <v>5.6000000000000001E-2</v>
      </c>
      <c r="CI440" s="1"/>
      <c r="CJ440" s="1"/>
      <c r="CK440" s="1"/>
      <c r="CL440" s="1"/>
      <c r="CM440" s="1"/>
      <c r="CN440" s="1"/>
      <c r="CP440" s="39"/>
      <c r="CR440" s="39"/>
      <c r="CS440" s="92"/>
      <c r="CT440" s="92"/>
    </row>
    <row r="441" spans="38:98" x14ac:dyDescent="0.25">
      <c r="AL441" s="104">
        <v>421</v>
      </c>
      <c r="AM441" s="102">
        <v>0.23759362926487701</v>
      </c>
      <c r="AN441" s="102">
        <f t="shared" si="105"/>
        <v>0.76240637073512296</v>
      </c>
      <c r="AO441" s="102">
        <v>0.295017048966221</v>
      </c>
      <c r="AP441" s="102">
        <f t="shared" si="106"/>
        <v>0.70498295103377906</v>
      </c>
      <c r="AQ441" s="102">
        <v>0.14750501784853001</v>
      </c>
      <c r="AR441" s="102">
        <f t="shared" si="107"/>
        <v>0.85249498215147002</v>
      </c>
      <c r="AS441" s="102">
        <f t="shared" si="112"/>
        <v>0.20936025454466653</v>
      </c>
      <c r="AT441" s="107">
        <f t="shared" si="112"/>
        <v>0.79063974545533355</v>
      </c>
      <c r="AU441" s="103">
        <v>0.245296586031474</v>
      </c>
      <c r="AV441" s="103">
        <f t="shared" si="113"/>
        <v>0.75470341396852603</v>
      </c>
      <c r="AW441" s="103">
        <v>0.30096592049136001</v>
      </c>
      <c r="AX441" s="103">
        <f t="shared" si="114"/>
        <v>0.69903407950864005</v>
      </c>
      <c r="AY441" s="103">
        <v>0.161730259401479</v>
      </c>
      <c r="AZ441" s="103">
        <f t="shared" si="117"/>
        <v>0.838269740598521</v>
      </c>
      <c r="BA441" s="103">
        <f t="shared" si="115"/>
        <v>0.21966002270745008</v>
      </c>
      <c r="BB441" s="103">
        <f t="shared" si="115"/>
        <v>0.78033997729254989</v>
      </c>
      <c r="BC441" s="102">
        <v>0.230559493613821</v>
      </c>
      <c r="BD441" s="102">
        <f t="shared" si="118"/>
        <v>0.769440506386179</v>
      </c>
      <c r="BE441" s="102">
        <v>0.29347336543297697</v>
      </c>
      <c r="BF441" s="102">
        <f t="shared" si="118"/>
        <v>0.70652663456702303</v>
      </c>
      <c r="BG441" s="102">
        <v>0.16210761662744899</v>
      </c>
      <c r="BH441" s="102">
        <f t="shared" si="108"/>
        <v>0.83789238337255101</v>
      </c>
      <c r="BI441" s="102">
        <v>0.21354182071849576</v>
      </c>
      <c r="BJ441" s="102">
        <v>0.7864581792815043</v>
      </c>
      <c r="BK441" s="103">
        <v>0.22416634002979099</v>
      </c>
      <c r="BL441" s="103">
        <f t="shared" si="109"/>
        <v>0.77583365997020903</v>
      </c>
      <c r="BM441" s="103">
        <v>0.28823941254028801</v>
      </c>
      <c r="BN441" s="103">
        <f t="shared" si="110"/>
        <v>0.71176058745971194</v>
      </c>
      <c r="BO441" s="103">
        <v>0.155953309821214</v>
      </c>
      <c r="BP441" s="103">
        <f t="shared" si="111"/>
        <v>0.84404669017878597</v>
      </c>
      <c r="BQ441" s="103">
        <v>0.20752515281125991</v>
      </c>
      <c r="BR441" s="103">
        <f t="shared" si="116"/>
        <v>0.79247484718874017</v>
      </c>
      <c r="BS441" s="108">
        <v>0.84277989371947803</v>
      </c>
      <c r="BT441" s="102">
        <v>0.15722010628052199</v>
      </c>
      <c r="BU441" s="91"/>
      <c r="BV441" s="86">
        <v>421</v>
      </c>
      <c r="BW441" s="124">
        <v>0.96299999999999997</v>
      </c>
      <c r="BX441" s="124">
        <v>3.6999999999999998E-2</v>
      </c>
      <c r="BY441" s="124">
        <v>0.95899999999999996</v>
      </c>
      <c r="BZ441" s="124">
        <v>4.1000000000000002E-2</v>
      </c>
      <c r="CA441" s="124">
        <v>0.96099999999999997</v>
      </c>
      <c r="CB441" s="124">
        <v>3.9E-2</v>
      </c>
      <c r="CC441" s="123">
        <v>0.94899999999999995</v>
      </c>
      <c r="CD441" s="123">
        <v>5.0999999999999997E-2</v>
      </c>
      <c r="CE441" s="123">
        <v>0.94</v>
      </c>
      <c r="CF441" s="123">
        <v>0.06</v>
      </c>
      <c r="CG441" s="123">
        <v>0.94399999999999995</v>
      </c>
      <c r="CH441" s="123">
        <v>5.6000000000000001E-2</v>
      </c>
      <c r="CI441" s="1"/>
      <c r="CJ441" s="1"/>
      <c r="CK441" s="1"/>
      <c r="CL441" s="1"/>
      <c r="CM441" s="1"/>
      <c r="CN441" s="1"/>
      <c r="CP441" s="39"/>
      <c r="CR441" s="39"/>
      <c r="CS441" s="92"/>
      <c r="CT441" s="92"/>
    </row>
    <row r="442" spans="38:98" x14ac:dyDescent="0.25">
      <c r="AL442" s="104">
        <v>422</v>
      </c>
      <c r="AM442" s="102">
        <v>0.237940916426961</v>
      </c>
      <c r="AN442" s="102">
        <f t="shared" si="105"/>
        <v>0.76205908357303898</v>
      </c>
      <c r="AO442" s="102">
        <v>0.29534799674612899</v>
      </c>
      <c r="AP442" s="102">
        <f t="shared" si="106"/>
        <v>0.70465200325387101</v>
      </c>
      <c r="AQ442" s="102">
        <v>0.147852241275228</v>
      </c>
      <c r="AR442" s="102">
        <f t="shared" si="107"/>
        <v>0.852147758724772</v>
      </c>
      <c r="AS442" s="102">
        <f t="shared" si="112"/>
        <v>0.20970375433057245</v>
      </c>
      <c r="AT442" s="107">
        <f t="shared" si="112"/>
        <v>0.79029624566942758</v>
      </c>
      <c r="AU442" s="103">
        <v>0.24567305676888401</v>
      </c>
      <c r="AV442" s="103">
        <f t="shared" si="113"/>
        <v>0.75432694323111593</v>
      </c>
      <c r="AW442" s="103">
        <v>0.30133517153612199</v>
      </c>
      <c r="AX442" s="103">
        <f t="shared" si="114"/>
        <v>0.69866482846387801</v>
      </c>
      <c r="AY442" s="103">
        <v>0.16211695585501901</v>
      </c>
      <c r="AZ442" s="103">
        <f t="shared" si="117"/>
        <v>0.83788304414498094</v>
      </c>
      <c r="BA442" s="103">
        <f t="shared" si="115"/>
        <v>0.22003953674497084</v>
      </c>
      <c r="BB442" s="103">
        <f t="shared" si="115"/>
        <v>0.7799604632550291</v>
      </c>
      <c r="BC442" s="102">
        <v>0.23091490594290201</v>
      </c>
      <c r="BD442" s="102">
        <f t="shared" si="118"/>
        <v>0.76908509405709802</v>
      </c>
      <c r="BE442" s="102">
        <v>0.29382398757690997</v>
      </c>
      <c r="BF442" s="102">
        <f t="shared" si="118"/>
        <v>0.70617601242309003</v>
      </c>
      <c r="BG442" s="102">
        <v>0.16250009951606401</v>
      </c>
      <c r="BH442" s="102">
        <f t="shared" si="108"/>
        <v>0.83749990048393597</v>
      </c>
      <c r="BI442" s="102">
        <v>0.21391318376237836</v>
      </c>
      <c r="BJ442" s="102">
        <v>0.78608681623762167</v>
      </c>
      <c r="BK442" s="103">
        <v>0.224505894147975</v>
      </c>
      <c r="BL442" s="103">
        <f t="shared" si="109"/>
        <v>0.77549410585202505</v>
      </c>
      <c r="BM442" s="103">
        <v>0.288578939458837</v>
      </c>
      <c r="BN442" s="103">
        <f t="shared" si="110"/>
        <v>0.71142106054116305</v>
      </c>
      <c r="BO442" s="103">
        <v>0.15633193081253099</v>
      </c>
      <c r="BP442" s="103">
        <f t="shared" si="111"/>
        <v>0.84366806918746895</v>
      </c>
      <c r="BQ442" s="103">
        <v>0.207882671435169</v>
      </c>
      <c r="BR442" s="103">
        <f t="shared" si="116"/>
        <v>0.79211732856483108</v>
      </c>
      <c r="BS442" s="108">
        <v>0.84313487000911602</v>
      </c>
      <c r="BT442" s="102">
        <v>0.15686512999088401</v>
      </c>
      <c r="BU442" s="91"/>
      <c r="BV442" s="86">
        <v>422</v>
      </c>
      <c r="BW442" s="124">
        <v>0.96299999999999997</v>
      </c>
      <c r="BX442" s="124">
        <v>3.6999999999999998E-2</v>
      </c>
      <c r="BY442" s="124">
        <v>0.95899999999999996</v>
      </c>
      <c r="BZ442" s="124">
        <v>4.1000000000000002E-2</v>
      </c>
      <c r="CA442" s="124">
        <v>0.96099999999999997</v>
      </c>
      <c r="CB442" s="124">
        <v>3.9E-2</v>
      </c>
      <c r="CC442" s="123">
        <v>0.94899999999999995</v>
      </c>
      <c r="CD442" s="123">
        <v>5.0999999999999997E-2</v>
      </c>
      <c r="CE442" s="123">
        <v>0.94</v>
      </c>
      <c r="CF442" s="123">
        <v>0.06</v>
      </c>
      <c r="CG442" s="123">
        <v>0.94399999999999995</v>
      </c>
      <c r="CH442" s="123">
        <v>5.5E-2</v>
      </c>
      <c r="CI442" s="1"/>
      <c r="CJ442" s="1"/>
      <c r="CK442" s="1"/>
      <c r="CL442" s="1"/>
      <c r="CM442" s="1"/>
      <c r="CN442" s="1"/>
      <c r="CP442" s="39"/>
      <c r="CR442" s="39"/>
      <c r="CS442" s="92"/>
      <c r="CT442" s="92"/>
    </row>
    <row r="443" spans="38:98" x14ac:dyDescent="0.25">
      <c r="AL443" s="104">
        <v>423</v>
      </c>
      <c r="AM443" s="102">
        <v>0.238287050102266</v>
      </c>
      <c r="AN443" s="102">
        <f t="shared" si="105"/>
        <v>0.76171294989773397</v>
      </c>
      <c r="AO443" s="102">
        <v>0.29567863396855198</v>
      </c>
      <c r="AP443" s="102">
        <f t="shared" si="106"/>
        <v>0.70432136603144802</v>
      </c>
      <c r="AQ443" s="102">
        <v>0.148199410154494</v>
      </c>
      <c r="AR443" s="102">
        <f t="shared" si="107"/>
        <v>0.851800589845506</v>
      </c>
      <c r="AS443" s="102">
        <f t="shared" si="112"/>
        <v>0.21004680001553666</v>
      </c>
      <c r="AT443" s="107">
        <f t="shared" si="112"/>
        <v>0.78995319998446334</v>
      </c>
      <c r="AU443" s="103">
        <v>0.24604914042409901</v>
      </c>
      <c r="AV443" s="103">
        <f t="shared" si="113"/>
        <v>0.75395085957590102</v>
      </c>
      <c r="AW443" s="103">
        <v>0.30170394891253599</v>
      </c>
      <c r="AX443" s="103">
        <f t="shared" si="114"/>
        <v>0.69829605108746406</v>
      </c>
      <c r="AY443" s="103">
        <v>0.16250360950302001</v>
      </c>
      <c r="AZ443" s="103">
        <f t="shared" si="117"/>
        <v>0.83749639049697999</v>
      </c>
      <c r="BA443" s="103">
        <f t="shared" si="115"/>
        <v>0.22041880215274318</v>
      </c>
      <c r="BB443" s="103">
        <f t="shared" si="115"/>
        <v>0.77958119784725688</v>
      </c>
      <c r="BC443" s="102">
        <v>0.23126991373281799</v>
      </c>
      <c r="BD443" s="102">
        <f t="shared" si="118"/>
        <v>0.76873008626718198</v>
      </c>
      <c r="BE443" s="102">
        <v>0.29417414213514398</v>
      </c>
      <c r="BF443" s="102">
        <f t="shared" si="118"/>
        <v>0.70582585786485597</v>
      </c>
      <c r="BG443" s="102">
        <v>0.162892507687595</v>
      </c>
      <c r="BH443" s="102">
        <f t="shared" si="108"/>
        <v>0.837107492312405</v>
      </c>
      <c r="BI443" s="102">
        <v>0.21428427948455037</v>
      </c>
      <c r="BJ443" s="102">
        <v>0.78571572051544969</v>
      </c>
      <c r="BK443" s="103">
        <v>0.22484529020994801</v>
      </c>
      <c r="BL443" s="103">
        <f t="shared" si="109"/>
        <v>0.77515470979005197</v>
      </c>
      <c r="BM443" s="103">
        <v>0.28891800403148699</v>
      </c>
      <c r="BN443" s="103">
        <f t="shared" si="110"/>
        <v>0.71108199596851307</v>
      </c>
      <c r="BO443" s="103">
        <v>0.15671053786681299</v>
      </c>
      <c r="BP443" s="103">
        <f t="shared" si="111"/>
        <v>0.84328946213318701</v>
      </c>
      <c r="BQ443" s="103">
        <v>0.20824002831105987</v>
      </c>
      <c r="BR443" s="103">
        <f t="shared" si="116"/>
        <v>0.79175997168894008</v>
      </c>
      <c r="BS443" s="108">
        <v>0.84348847626732004</v>
      </c>
      <c r="BT443" s="102">
        <v>0.15651152373268001</v>
      </c>
      <c r="BU443" s="91"/>
      <c r="BV443" s="86">
        <v>423</v>
      </c>
      <c r="BW443" s="124">
        <v>0.96299999999999997</v>
      </c>
      <c r="BX443" s="124">
        <v>3.6999999999999998E-2</v>
      </c>
      <c r="BY443" s="124">
        <v>0.95899999999999996</v>
      </c>
      <c r="BZ443" s="124">
        <v>4.1000000000000002E-2</v>
      </c>
      <c r="CA443" s="124">
        <v>0.96099999999999997</v>
      </c>
      <c r="CB443" s="124">
        <v>3.9E-2</v>
      </c>
      <c r="CC443" s="123">
        <v>0.94899999999999995</v>
      </c>
      <c r="CD443" s="123">
        <v>5.0999999999999997E-2</v>
      </c>
      <c r="CE443" s="123">
        <v>0.94</v>
      </c>
      <c r="CF443" s="123">
        <v>0.06</v>
      </c>
      <c r="CG443" s="123">
        <v>0.94499999999999995</v>
      </c>
      <c r="CH443" s="123">
        <v>5.5E-2</v>
      </c>
      <c r="CI443" s="1"/>
      <c r="CJ443" s="1"/>
      <c r="CK443" s="1"/>
      <c r="CL443" s="1"/>
      <c r="CM443" s="1"/>
      <c r="CN443" s="1"/>
      <c r="CP443" s="39"/>
      <c r="CR443" s="39"/>
      <c r="CS443" s="92"/>
      <c r="CT443" s="92"/>
    </row>
    <row r="444" spans="38:98" x14ac:dyDescent="0.25">
      <c r="AL444" s="104">
        <v>424</v>
      </c>
      <c r="AM444" s="102">
        <v>0.23863204956996401</v>
      </c>
      <c r="AN444" s="102">
        <f t="shared" si="105"/>
        <v>0.76136795043003602</v>
      </c>
      <c r="AO444" s="102">
        <v>0.29600895803992999</v>
      </c>
      <c r="AP444" s="102">
        <f t="shared" si="106"/>
        <v>0.70399104196007001</v>
      </c>
      <c r="AQ444" s="102">
        <v>0.148546524895945</v>
      </c>
      <c r="AR444" s="102">
        <f t="shared" si="107"/>
        <v>0.851453475104055</v>
      </c>
      <c r="AS444" s="102">
        <f t="shared" si="112"/>
        <v>0.21038939716800745</v>
      </c>
      <c r="AT444" s="107">
        <f t="shared" si="112"/>
        <v>0.78961060283199269</v>
      </c>
      <c r="AU444" s="103">
        <v>0.24642483772245</v>
      </c>
      <c r="AV444" s="103">
        <f t="shared" si="113"/>
        <v>0.75357516227754995</v>
      </c>
      <c r="AW444" s="103">
        <v>0.30207225388043502</v>
      </c>
      <c r="AX444" s="103">
        <f t="shared" si="114"/>
        <v>0.69792774611956498</v>
      </c>
      <c r="AY444" s="103">
        <v>0.16289022006109</v>
      </c>
      <c r="AZ444" s="103">
        <f t="shared" si="117"/>
        <v>0.83710977993891</v>
      </c>
      <c r="BA444" s="103">
        <f t="shared" si="115"/>
        <v>0.22079781931456097</v>
      </c>
      <c r="BB444" s="103">
        <f t="shared" si="115"/>
        <v>0.77920218068543901</v>
      </c>
      <c r="BC444" s="102">
        <v>0.23162451833091799</v>
      </c>
      <c r="BD444" s="102">
        <f t="shared" si="118"/>
        <v>0.76837548166908198</v>
      </c>
      <c r="BE444" s="102">
        <v>0.29452383039966801</v>
      </c>
      <c r="BF444" s="102">
        <f t="shared" si="118"/>
        <v>0.70547616960033199</v>
      </c>
      <c r="BG444" s="102">
        <v>0.16328484096176901</v>
      </c>
      <c r="BH444" s="102">
        <f t="shared" si="108"/>
        <v>0.83671515903823102</v>
      </c>
      <c r="BI444" s="102">
        <v>0.21465510851692196</v>
      </c>
      <c r="BJ444" s="102">
        <v>0.78534489148307807</v>
      </c>
      <c r="BK444" s="103">
        <v>0.225184527759789</v>
      </c>
      <c r="BL444" s="103">
        <f t="shared" si="109"/>
        <v>0.77481547224021097</v>
      </c>
      <c r="BM444" s="103">
        <v>0.28925660769547701</v>
      </c>
      <c r="BN444" s="103">
        <f t="shared" si="110"/>
        <v>0.71074339230452299</v>
      </c>
      <c r="BO444" s="103">
        <v>0.15708913044738601</v>
      </c>
      <c r="BP444" s="103">
        <f t="shared" si="111"/>
        <v>0.84291086955261396</v>
      </c>
      <c r="BQ444" s="103">
        <v>0.20859722338129189</v>
      </c>
      <c r="BR444" s="103">
        <f t="shared" si="116"/>
        <v>0.79140277661870817</v>
      </c>
      <c r="BS444" s="108">
        <v>0.84384071752761503</v>
      </c>
      <c r="BT444" s="102">
        <v>0.156159282472385</v>
      </c>
      <c r="BU444" s="91"/>
      <c r="BV444" s="86">
        <v>424</v>
      </c>
      <c r="BW444" s="124">
        <v>0.96299999999999997</v>
      </c>
      <c r="BX444" s="124">
        <v>3.6999999999999998E-2</v>
      </c>
      <c r="BY444" s="124">
        <v>0.96</v>
      </c>
      <c r="BZ444" s="124">
        <v>0.04</v>
      </c>
      <c r="CA444" s="124">
        <v>0.96099999999999997</v>
      </c>
      <c r="CB444" s="124">
        <v>3.9E-2</v>
      </c>
      <c r="CC444" s="123">
        <v>0.94899999999999995</v>
      </c>
      <c r="CD444" s="123">
        <v>5.0999999999999997E-2</v>
      </c>
      <c r="CE444" s="123">
        <v>0.94099999999999995</v>
      </c>
      <c r="CF444" s="123">
        <v>5.8999999999999997E-2</v>
      </c>
      <c r="CG444" s="123">
        <v>0.94499999999999995</v>
      </c>
      <c r="CH444" s="123">
        <v>5.5E-2</v>
      </c>
      <c r="CI444" s="1"/>
      <c r="CJ444" s="1"/>
      <c r="CK444" s="1"/>
      <c r="CL444" s="1"/>
      <c r="CM444" s="1"/>
      <c r="CN444" s="1"/>
      <c r="CP444" s="39"/>
      <c r="CR444" s="39"/>
      <c r="CS444" s="92"/>
      <c r="CT444" s="92"/>
    </row>
    <row r="445" spans="38:98" x14ac:dyDescent="0.25">
      <c r="AL445" s="104">
        <v>425</v>
      </c>
      <c r="AM445" s="102">
        <v>0.23897593410922599</v>
      </c>
      <c r="AN445" s="102">
        <f t="shared" si="105"/>
        <v>0.76102406589077398</v>
      </c>
      <c r="AO445" s="102">
        <v>0.29633896636670798</v>
      </c>
      <c r="AP445" s="102">
        <f t="shared" si="106"/>
        <v>0.70366103363329202</v>
      </c>
      <c r="AQ445" s="102">
        <v>0.14889358590919799</v>
      </c>
      <c r="AR445" s="102">
        <f t="shared" si="107"/>
        <v>0.85110641409080201</v>
      </c>
      <c r="AS445" s="102">
        <f t="shared" si="112"/>
        <v>0.21073155135643401</v>
      </c>
      <c r="AT445" s="107">
        <f t="shared" si="112"/>
        <v>0.78926844864356605</v>
      </c>
      <c r="AU445" s="103">
        <v>0.24680014938926501</v>
      </c>
      <c r="AV445" s="103">
        <f t="shared" si="113"/>
        <v>0.75319985061073502</v>
      </c>
      <c r="AW445" s="103">
        <v>0.30244008769965097</v>
      </c>
      <c r="AX445" s="103">
        <f t="shared" si="114"/>
        <v>0.69755991230034908</v>
      </c>
      <c r="AY445" s="103">
        <v>0.16327678724483699</v>
      </c>
      <c r="AZ445" s="103">
        <f t="shared" si="117"/>
        <v>0.83672321275516304</v>
      </c>
      <c r="BA445" s="103">
        <f t="shared" si="115"/>
        <v>0.22117658861421691</v>
      </c>
      <c r="BB445" s="103">
        <f t="shared" si="115"/>
        <v>0.77882341138578315</v>
      </c>
      <c r="BC445" s="102">
        <v>0.231978721084553</v>
      </c>
      <c r="BD445" s="102">
        <f t="shared" si="118"/>
        <v>0.76802127891544703</v>
      </c>
      <c r="BE445" s="102">
        <v>0.29487305366247202</v>
      </c>
      <c r="BF445" s="102">
        <f t="shared" si="118"/>
        <v>0.70512694633752804</v>
      </c>
      <c r="BG445" s="102">
        <v>0.16367709915831199</v>
      </c>
      <c r="BH445" s="102">
        <f t="shared" si="108"/>
        <v>0.83632290084168803</v>
      </c>
      <c r="BI445" s="102">
        <v>0.2150256714914035</v>
      </c>
      <c r="BJ445" s="102">
        <v>0.78497432850859661</v>
      </c>
      <c r="BK445" s="103">
        <v>0.225523606341577</v>
      </c>
      <c r="BL445" s="103">
        <f t="shared" si="109"/>
        <v>0.77447639365842302</v>
      </c>
      <c r="BM445" s="103">
        <v>0.28959475188804401</v>
      </c>
      <c r="BN445" s="103">
        <f t="shared" si="110"/>
        <v>0.71040524811195604</v>
      </c>
      <c r="BO445" s="103">
        <v>0.15746770801757501</v>
      </c>
      <c r="BP445" s="103">
        <f t="shared" si="111"/>
        <v>0.84253229198242496</v>
      </c>
      <c r="BQ445" s="103">
        <v>0.2089542565882235</v>
      </c>
      <c r="BR445" s="103">
        <f t="shared" si="116"/>
        <v>0.79104574341177658</v>
      </c>
      <c r="BS445" s="108">
        <v>0.84419159882352901</v>
      </c>
      <c r="BT445" s="102">
        <v>0.15580840117647099</v>
      </c>
      <c r="BU445" s="91"/>
      <c r="BV445" s="86">
        <v>425</v>
      </c>
      <c r="BW445" s="124">
        <v>0.96299999999999997</v>
      </c>
      <c r="BX445" s="124">
        <v>3.6999999999999998E-2</v>
      </c>
      <c r="BY445" s="124">
        <v>0.96</v>
      </c>
      <c r="BZ445" s="124">
        <v>0.04</v>
      </c>
      <c r="CA445" s="124">
        <v>0.96099999999999997</v>
      </c>
      <c r="CB445" s="124">
        <v>3.9E-2</v>
      </c>
      <c r="CC445" s="123">
        <v>0.94899999999999995</v>
      </c>
      <c r="CD445" s="123">
        <v>5.0999999999999997E-2</v>
      </c>
      <c r="CE445" s="123">
        <v>0.94099999999999995</v>
      </c>
      <c r="CF445" s="123">
        <v>5.8999999999999997E-2</v>
      </c>
      <c r="CG445" s="123">
        <v>0.94499999999999995</v>
      </c>
      <c r="CH445" s="123">
        <v>5.5E-2</v>
      </c>
      <c r="CI445" s="1"/>
      <c r="CJ445" s="1"/>
      <c r="CK445" s="1"/>
      <c r="CL445" s="1"/>
      <c r="CM445" s="1"/>
      <c r="CN445" s="1"/>
      <c r="CP445" s="39"/>
      <c r="CR445" s="39"/>
      <c r="CS445" s="92"/>
      <c r="CT445" s="92"/>
    </row>
    <row r="446" spans="38:98" x14ac:dyDescent="0.25">
      <c r="AL446" s="104">
        <v>426</v>
      </c>
      <c r="AM446" s="102">
        <v>0.23931872299922699</v>
      </c>
      <c r="AN446" s="102">
        <f t="shared" si="105"/>
        <v>0.76068127700077304</v>
      </c>
      <c r="AO446" s="102">
        <v>0.29666865635532602</v>
      </c>
      <c r="AP446" s="102">
        <f t="shared" si="106"/>
        <v>0.70333134364467398</v>
      </c>
      <c r="AQ446" s="102">
        <v>0.14924059360386999</v>
      </c>
      <c r="AR446" s="102">
        <f t="shared" si="107"/>
        <v>0.85075940639613001</v>
      </c>
      <c r="AS446" s="102">
        <f t="shared" si="112"/>
        <v>0.21107326814926555</v>
      </c>
      <c r="AT446" s="107">
        <f t="shared" si="112"/>
        <v>0.78892673185073448</v>
      </c>
      <c r="AU446" s="103">
        <v>0.24717507614987499</v>
      </c>
      <c r="AV446" s="103">
        <f t="shared" si="113"/>
        <v>0.75282492385012501</v>
      </c>
      <c r="AW446" s="103">
        <v>0.30280745163001599</v>
      </c>
      <c r="AX446" s="103">
        <f t="shared" si="114"/>
        <v>0.69719254836998401</v>
      </c>
      <c r="AY446" s="103">
        <v>0.16366331076986901</v>
      </c>
      <c r="AZ446" s="103">
        <f t="shared" si="117"/>
        <v>0.83633668923013094</v>
      </c>
      <c r="BA446" s="103">
        <f t="shared" si="115"/>
        <v>0.22155511043550469</v>
      </c>
      <c r="BB446" s="103">
        <f t="shared" si="115"/>
        <v>0.77844488956449531</v>
      </c>
      <c r="BC446" s="102">
        <v>0.23233252334107099</v>
      </c>
      <c r="BD446" s="102">
        <f t="shared" si="118"/>
        <v>0.76766747665892898</v>
      </c>
      <c r="BE446" s="102">
        <v>0.29522181321554503</v>
      </c>
      <c r="BF446" s="102">
        <f t="shared" si="118"/>
        <v>0.70477818678445492</v>
      </c>
      <c r="BG446" s="102">
        <v>0.16406928209694999</v>
      </c>
      <c r="BH446" s="102">
        <f t="shared" si="108"/>
        <v>0.83593071790304996</v>
      </c>
      <c r="BI446" s="102">
        <v>0.21539596903990435</v>
      </c>
      <c r="BJ446" s="102">
        <v>0.78460403096009568</v>
      </c>
      <c r="BK446" s="103">
        <v>0.22586252549939001</v>
      </c>
      <c r="BL446" s="103">
        <f t="shared" si="109"/>
        <v>0.77413747450060999</v>
      </c>
      <c r="BM446" s="103">
        <v>0.28993243804642699</v>
      </c>
      <c r="BN446" s="103">
        <f t="shared" si="110"/>
        <v>0.71006756195357301</v>
      </c>
      <c r="BO446" s="103">
        <v>0.15784627004070501</v>
      </c>
      <c r="BP446" s="103">
        <f t="shared" si="111"/>
        <v>0.84215372995929494</v>
      </c>
      <c r="BQ446" s="103">
        <v>0.20931112787421341</v>
      </c>
      <c r="BR446" s="103">
        <f t="shared" si="116"/>
        <v>0.79068887212578653</v>
      </c>
      <c r="BS446" s="108">
        <v>0.84454112518858804</v>
      </c>
      <c r="BT446" s="102">
        <v>0.15545887481141199</v>
      </c>
      <c r="BU446" s="91"/>
      <c r="BV446" s="86">
        <v>426</v>
      </c>
      <c r="BW446" s="124">
        <v>0.96299999999999997</v>
      </c>
      <c r="BX446" s="124">
        <v>3.6999999999999998E-2</v>
      </c>
      <c r="BY446" s="124">
        <v>0.96</v>
      </c>
      <c r="BZ446" s="124">
        <v>0.04</v>
      </c>
      <c r="CA446" s="124">
        <v>0.96099999999999997</v>
      </c>
      <c r="CB446" s="124">
        <v>3.9E-2</v>
      </c>
      <c r="CC446" s="123">
        <v>0.94899999999999995</v>
      </c>
      <c r="CD446" s="123">
        <v>5.0999999999999997E-2</v>
      </c>
      <c r="CE446" s="123">
        <v>0.94099999999999995</v>
      </c>
      <c r="CF446" s="123">
        <v>5.8999999999999997E-2</v>
      </c>
      <c r="CG446" s="123">
        <v>0.94499999999999995</v>
      </c>
      <c r="CH446" s="123">
        <v>5.5E-2</v>
      </c>
      <c r="CI446" s="1"/>
      <c r="CJ446" s="1"/>
      <c r="CK446" s="1"/>
      <c r="CL446" s="1"/>
      <c r="CM446" s="1"/>
      <c r="CN446" s="1"/>
      <c r="CP446" s="39"/>
      <c r="CR446" s="39"/>
      <c r="CS446" s="92"/>
      <c r="CT446" s="92"/>
    </row>
    <row r="447" spans="38:98" x14ac:dyDescent="0.25">
      <c r="AL447" s="104">
        <v>427</v>
      </c>
      <c r="AM447" s="102">
        <v>0.23966043551913899</v>
      </c>
      <c r="AN447" s="102">
        <f t="shared" si="105"/>
        <v>0.76033956448086104</v>
      </c>
      <c r="AO447" s="102">
        <v>0.29699802541222697</v>
      </c>
      <c r="AP447" s="102">
        <f t="shared" si="106"/>
        <v>0.70300197458777303</v>
      </c>
      <c r="AQ447" s="102">
        <v>0.149587548389577</v>
      </c>
      <c r="AR447" s="102">
        <f t="shared" si="107"/>
        <v>0.850412451610423</v>
      </c>
      <c r="AS447" s="102">
        <f t="shared" si="112"/>
        <v>0.21141455311495072</v>
      </c>
      <c r="AT447" s="107">
        <f t="shared" si="112"/>
        <v>0.78858544688504928</v>
      </c>
      <c r="AU447" s="103">
        <v>0.24754961872960901</v>
      </c>
      <c r="AV447" s="103">
        <f t="shared" si="113"/>
        <v>0.75245038127039099</v>
      </c>
      <c r="AW447" s="103">
        <v>0.30317434693136303</v>
      </c>
      <c r="AX447" s="103">
        <f t="shared" si="114"/>
        <v>0.69682565306863697</v>
      </c>
      <c r="AY447" s="103">
        <v>0.16404979035179501</v>
      </c>
      <c r="AZ447" s="103">
        <f t="shared" si="117"/>
        <v>0.83595020964820499</v>
      </c>
      <c r="BA447" s="103">
        <f t="shared" si="115"/>
        <v>0.221933385162218</v>
      </c>
      <c r="BB447" s="103">
        <f t="shared" si="115"/>
        <v>0.77806661483778194</v>
      </c>
      <c r="BC447" s="102">
        <v>0.23268592644782299</v>
      </c>
      <c r="BD447" s="102">
        <f t="shared" si="118"/>
        <v>0.76731407355217707</v>
      </c>
      <c r="BE447" s="102">
        <v>0.29557011035087799</v>
      </c>
      <c r="BF447" s="102">
        <f t="shared" si="118"/>
        <v>0.70442988964912201</v>
      </c>
      <c r="BG447" s="102">
        <v>0.164461389597411</v>
      </c>
      <c r="BH447" s="102">
        <f t="shared" si="108"/>
        <v>0.83553861040258903</v>
      </c>
      <c r="BI447" s="102">
        <v>0.21576600179433614</v>
      </c>
      <c r="BJ447" s="102">
        <v>0.78423399820566386</v>
      </c>
      <c r="BK447" s="103">
        <v>0.226201284777307</v>
      </c>
      <c r="BL447" s="103">
        <f t="shared" si="109"/>
        <v>0.77379871522269306</v>
      </c>
      <c r="BM447" s="103">
        <v>0.29026966760786199</v>
      </c>
      <c r="BN447" s="103">
        <f t="shared" si="110"/>
        <v>0.70973033239213801</v>
      </c>
      <c r="BO447" s="103">
        <v>0.15822481598009999</v>
      </c>
      <c r="BP447" s="103">
        <f t="shared" si="111"/>
        <v>0.84177518401990004</v>
      </c>
      <c r="BQ447" s="103">
        <v>0.20966783718161941</v>
      </c>
      <c r="BR447" s="103">
        <f t="shared" si="116"/>
        <v>0.79033216281838059</v>
      </c>
      <c r="BS447" s="108">
        <v>0.84488930165631804</v>
      </c>
      <c r="BT447" s="102">
        <v>0.15511069834368199</v>
      </c>
      <c r="BU447" s="91"/>
      <c r="BV447" s="86">
        <v>427</v>
      </c>
      <c r="BW447" s="124">
        <v>0.96299999999999997</v>
      </c>
      <c r="BX447" s="124">
        <v>3.6999999999999998E-2</v>
      </c>
      <c r="BY447" s="124">
        <v>0.96</v>
      </c>
      <c r="BZ447" s="124">
        <v>0.04</v>
      </c>
      <c r="CA447" s="124">
        <v>0.96099999999999997</v>
      </c>
      <c r="CB447" s="124">
        <v>3.7999999999999999E-2</v>
      </c>
      <c r="CC447" s="123">
        <v>0.95</v>
      </c>
      <c r="CD447" s="123">
        <v>0.05</v>
      </c>
      <c r="CE447" s="123">
        <v>0.94099999999999995</v>
      </c>
      <c r="CF447" s="123">
        <v>5.8999999999999997E-2</v>
      </c>
      <c r="CG447" s="123">
        <v>0.94499999999999995</v>
      </c>
      <c r="CH447" s="123">
        <v>5.5E-2</v>
      </c>
      <c r="CI447" s="1"/>
      <c r="CJ447" s="1"/>
      <c r="CK447" s="1"/>
      <c r="CL447" s="1"/>
      <c r="CM447" s="1"/>
      <c r="CN447" s="1"/>
      <c r="CP447" s="39"/>
      <c r="CR447" s="39"/>
      <c r="CS447" s="92"/>
      <c r="CT447" s="92"/>
    </row>
    <row r="448" spans="38:98" x14ac:dyDescent="0.25">
      <c r="AL448" s="104">
        <v>428</v>
      </c>
      <c r="AM448" s="102">
        <v>0.24000109094813399</v>
      </c>
      <c r="AN448" s="102">
        <f t="shared" si="105"/>
        <v>0.75999890905186596</v>
      </c>
      <c r="AO448" s="102">
        <v>0.29732707094385202</v>
      </c>
      <c r="AP448" s="102">
        <f t="shared" si="106"/>
        <v>0.70267292905614798</v>
      </c>
      <c r="AQ448" s="102">
        <v>0.149934450675936</v>
      </c>
      <c r="AR448" s="102">
        <f t="shared" si="107"/>
        <v>0.85006554932406397</v>
      </c>
      <c r="AS448" s="102">
        <f t="shared" si="112"/>
        <v>0.21175541182193805</v>
      </c>
      <c r="AT448" s="107">
        <f t="shared" si="112"/>
        <v>0.78824458817806198</v>
      </c>
      <c r="AU448" s="103">
        <v>0.24792377785379599</v>
      </c>
      <c r="AV448" s="103">
        <f t="shared" si="113"/>
        <v>0.75207622214620407</v>
      </c>
      <c r="AW448" s="103">
        <v>0.30354077486352399</v>
      </c>
      <c r="AX448" s="103">
        <f t="shared" si="114"/>
        <v>0.69645922513647607</v>
      </c>
      <c r="AY448" s="103">
        <v>0.16443622570622199</v>
      </c>
      <c r="AZ448" s="103">
        <f t="shared" si="117"/>
        <v>0.83556377429377804</v>
      </c>
      <c r="BA448" s="103">
        <f t="shared" si="115"/>
        <v>0.2223114131781494</v>
      </c>
      <c r="BB448" s="103">
        <f t="shared" si="115"/>
        <v>0.7776885868218506</v>
      </c>
      <c r="BC448" s="102">
        <v>0.23303893175215801</v>
      </c>
      <c r="BD448" s="102">
        <f t="shared" si="118"/>
        <v>0.76696106824784205</v>
      </c>
      <c r="BE448" s="102">
        <v>0.29591794636045898</v>
      </c>
      <c r="BF448" s="102">
        <f t="shared" si="118"/>
        <v>0.70408205363954102</v>
      </c>
      <c r="BG448" s="102">
        <v>0.16485342147942</v>
      </c>
      <c r="BH448" s="102">
        <f t="shared" si="108"/>
        <v>0.83514657852058005</v>
      </c>
      <c r="BI448" s="102">
        <v>0.21613577038660775</v>
      </c>
      <c r="BJ448" s="102">
        <v>0.7838642296133923</v>
      </c>
      <c r="BK448" s="103">
        <v>0.226539883719407</v>
      </c>
      <c r="BL448" s="103">
        <f t="shared" si="109"/>
        <v>0.77346011628059297</v>
      </c>
      <c r="BM448" s="103">
        <v>0.29060644200958902</v>
      </c>
      <c r="BN448" s="103">
        <f t="shared" si="110"/>
        <v>0.70939355799041093</v>
      </c>
      <c r="BO448" s="103">
        <v>0.15860334529908601</v>
      </c>
      <c r="BP448" s="103">
        <f t="shared" si="111"/>
        <v>0.84139665470091396</v>
      </c>
      <c r="BQ448" s="103">
        <v>0.21002438445280119</v>
      </c>
      <c r="BR448" s="103">
        <f t="shared" si="116"/>
        <v>0.78997561554719875</v>
      </c>
      <c r="BS448" s="108">
        <v>0.84523613326024605</v>
      </c>
      <c r="BT448" s="102">
        <v>0.15476386673975401</v>
      </c>
      <c r="BU448" s="91"/>
      <c r="BV448" s="86">
        <v>428</v>
      </c>
      <c r="BW448" s="124">
        <v>0.96299999999999997</v>
      </c>
      <c r="BX448" s="124">
        <v>3.6999999999999998E-2</v>
      </c>
      <c r="BY448" s="124">
        <v>0.96</v>
      </c>
      <c r="BZ448" s="124">
        <v>0.04</v>
      </c>
      <c r="CA448" s="124">
        <v>0.96199999999999997</v>
      </c>
      <c r="CB448" s="124">
        <v>3.7999999999999999E-2</v>
      </c>
      <c r="CC448" s="123">
        <v>0.95</v>
      </c>
      <c r="CD448" s="123">
        <v>0.05</v>
      </c>
      <c r="CE448" s="123">
        <v>0.94099999999999995</v>
      </c>
      <c r="CF448" s="123">
        <v>5.8999999999999997E-2</v>
      </c>
      <c r="CG448" s="123">
        <v>0.94499999999999995</v>
      </c>
      <c r="CH448" s="123">
        <v>5.5E-2</v>
      </c>
      <c r="CI448" s="1"/>
      <c r="CJ448" s="1"/>
      <c r="CK448" s="1"/>
      <c r="CL448" s="1"/>
      <c r="CM448" s="1"/>
      <c r="CN448" s="1"/>
      <c r="CP448" s="39"/>
      <c r="CR448" s="39"/>
      <c r="CS448" s="92"/>
      <c r="CT448" s="92"/>
    </row>
    <row r="449" spans="38:98" x14ac:dyDescent="0.25">
      <c r="AL449" s="104">
        <v>429</v>
      </c>
      <c r="AM449" s="102">
        <v>0.240340708565386</v>
      </c>
      <c r="AN449" s="102">
        <f t="shared" si="105"/>
        <v>0.75965929143461397</v>
      </c>
      <c r="AO449" s="102">
        <v>0.29765579035664502</v>
      </c>
      <c r="AP449" s="102">
        <f t="shared" si="106"/>
        <v>0.70234420964335498</v>
      </c>
      <c r="AQ449" s="102">
        <v>0.150281300872563</v>
      </c>
      <c r="AR449" s="102">
        <f t="shared" si="107"/>
        <v>0.84971869912743703</v>
      </c>
      <c r="AS449" s="102">
        <f t="shared" si="112"/>
        <v>0.21209584983867702</v>
      </c>
      <c r="AT449" s="107">
        <f t="shared" si="112"/>
        <v>0.78790415016132309</v>
      </c>
      <c r="AU449" s="103">
        <v>0.24829755424776701</v>
      </c>
      <c r="AV449" s="103">
        <f t="shared" si="113"/>
        <v>0.75170244575223299</v>
      </c>
      <c r="AW449" s="103">
        <v>0.303906736686332</v>
      </c>
      <c r="AX449" s="103">
        <f t="shared" si="114"/>
        <v>0.69609326331366805</v>
      </c>
      <c r="AY449" s="103">
        <v>0.16482261654875899</v>
      </c>
      <c r="AZ449" s="103">
        <f t="shared" si="117"/>
        <v>0.83517738345124104</v>
      </c>
      <c r="BA449" s="103">
        <f t="shared" si="115"/>
        <v>0.22268919486709327</v>
      </c>
      <c r="BB449" s="103">
        <f t="shared" si="115"/>
        <v>0.77731080513290673</v>
      </c>
      <c r="BC449" s="102">
        <v>0.233391540601425</v>
      </c>
      <c r="BD449" s="102">
        <f t="shared" si="118"/>
        <v>0.76660845939857503</v>
      </c>
      <c r="BE449" s="102">
        <v>0.29626532253627902</v>
      </c>
      <c r="BF449" s="102">
        <f t="shared" si="118"/>
        <v>0.70373467746372098</v>
      </c>
      <c r="BG449" s="102">
        <v>0.16524537756270499</v>
      </c>
      <c r="BH449" s="102">
        <f t="shared" si="108"/>
        <v>0.83475462243729504</v>
      </c>
      <c r="BI449" s="102">
        <v>0.21650527544863024</v>
      </c>
      <c r="BJ449" s="102">
        <v>0.78349472455136981</v>
      </c>
      <c r="BK449" s="103">
        <v>0.226878321869769</v>
      </c>
      <c r="BL449" s="103">
        <f t="shared" si="109"/>
        <v>0.77312167813023103</v>
      </c>
      <c r="BM449" s="103">
        <v>0.290942762688845</v>
      </c>
      <c r="BN449" s="103">
        <f t="shared" si="110"/>
        <v>0.709057237311155</v>
      </c>
      <c r="BO449" s="103">
        <v>0.158981857460988</v>
      </c>
      <c r="BP449" s="103">
        <f t="shared" si="111"/>
        <v>0.84101814253901197</v>
      </c>
      <c r="BQ449" s="103">
        <v>0.2103807696301172</v>
      </c>
      <c r="BR449" s="103">
        <f t="shared" si="116"/>
        <v>0.7896192303698828</v>
      </c>
      <c r="BS449" s="108">
        <v>0.845581625033899</v>
      </c>
      <c r="BT449" s="102">
        <v>0.154418374966101</v>
      </c>
      <c r="BU449" s="91"/>
      <c r="BV449" s="86">
        <v>429</v>
      </c>
      <c r="BW449" s="124">
        <v>0.96399999999999997</v>
      </c>
      <c r="BX449" s="124">
        <v>3.5999999999999997E-2</v>
      </c>
      <c r="BY449" s="124">
        <v>0.96</v>
      </c>
      <c r="BZ449" s="124">
        <v>0.04</v>
      </c>
      <c r="CA449" s="124">
        <v>0.96199999999999997</v>
      </c>
      <c r="CB449" s="124">
        <v>3.7999999999999999E-2</v>
      </c>
      <c r="CC449" s="123">
        <v>0.95</v>
      </c>
      <c r="CD449" s="123">
        <v>0.05</v>
      </c>
      <c r="CE449" s="123">
        <v>0.94099999999999995</v>
      </c>
      <c r="CF449" s="123">
        <v>5.8999999999999997E-2</v>
      </c>
      <c r="CG449" s="123">
        <v>0.94499999999999995</v>
      </c>
      <c r="CH449" s="123">
        <v>5.5E-2</v>
      </c>
      <c r="CI449" s="1"/>
      <c r="CJ449" s="1"/>
      <c r="CK449" s="1"/>
      <c r="CL449" s="1"/>
      <c r="CM449" s="1"/>
      <c r="CN449" s="1"/>
      <c r="CP449" s="39"/>
      <c r="CR449" s="39"/>
      <c r="CS449" s="92"/>
      <c r="CT449" s="92"/>
    </row>
    <row r="450" spans="38:98" x14ac:dyDescent="0.25">
      <c r="AL450" s="104">
        <v>430</v>
      </c>
      <c r="AM450" s="102">
        <v>0.24067930765006601</v>
      </c>
      <c r="AN450" s="102">
        <f t="shared" si="105"/>
        <v>0.75932069234993405</v>
      </c>
      <c r="AO450" s="102">
        <v>0.29798418105704599</v>
      </c>
      <c r="AP450" s="102">
        <f t="shared" si="106"/>
        <v>0.70201581894295395</v>
      </c>
      <c r="AQ450" s="102">
        <v>0.15062809938907601</v>
      </c>
      <c r="AR450" s="102">
        <f t="shared" si="107"/>
        <v>0.84937190061092394</v>
      </c>
      <c r="AS450" s="102">
        <f t="shared" si="112"/>
        <v>0.212435872733616</v>
      </c>
      <c r="AT450" s="107">
        <f t="shared" si="112"/>
        <v>0.78756412726638403</v>
      </c>
      <c r="AU450" s="103">
        <v>0.24867094863685099</v>
      </c>
      <c r="AV450" s="103">
        <f t="shared" si="113"/>
        <v>0.75132905136314898</v>
      </c>
      <c r="AW450" s="103">
        <v>0.30427223365961797</v>
      </c>
      <c r="AX450" s="103">
        <f t="shared" si="114"/>
        <v>0.69572776634038203</v>
      </c>
      <c r="AY450" s="103">
        <v>0.165208962595014</v>
      </c>
      <c r="AZ450" s="103">
        <f t="shared" si="117"/>
        <v>0.83479103740498606</v>
      </c>
      <c r="BA450" s="103">
        <f t="shared" si="115"/>
        <v>0.22306673061284238</v>
      </c>
      <c r="BB450" s="103">
        <f t="shared" si="115"/>
        <v>0.77693326938715768</v>
      </c>
      <c r="BC450" s="102">
        <v>0.23374375434297401</v>
      </c>
      <c r="BD450" s="102">
        <f t="shared" si="118"/>
        <v>0.76625624565702599</v>
      </c>
      <c r="BE450" s="102">
        <v>0.296612240170327</v>
      </c>
      <c r="BF450" s="102">
        <f t="shared" si="118"/>
        <v>0.70338775982967294</v>
      </c>
      <c r="BG450" s="102">
        <v>0.165637257666992</v>
      </c>
      <c r="BH450" s="102">
        <f t="shared" si="108"/>
        <v>0.834362742333008</v>
      </c>
      <c r="BI450" s="102">
        <v>0.21687451761231347</v>
      </c>
      <c r="BJ450" s="102">
        <v>0.78312548238768653</v>
      </c>
      <c r="BK450" s="103">
        <v>0.22721659877247</v>
      </c>
      <c r="BL450" s="103">
        <f t="shared" si="109"/>
        <v>0.77278340122752998</v>
      </c>
      <c r="BM450" s="103">
        <v>0.291278631082867</v>
      </c>
      <c r="BN450" s="103">
        <f t="shared" si="110"/>
        <v>0.708721368917133</v>
      </c>
      <c r="BO450" s="103">
        <v>0.15936035192913001</v>
      </c>
      <c r="BP450" s="103">
        <f t="shared" si="111"/>
        <v>0.84063964807086999</v>
      </c>
      <c r="BQ450" s="103">
        <v>0.21073699265592488</v>
      </c>
      <c r="BR450" s="103">
        <f t="shared" si="116"/>
        <v>0.78926300734407517</v>
      </c>
      <c r="BS450" s="108">
        <v>0.84592578201080304</v>
      </c>
      <c r="BT450" s="102">
        <v>0.15407421798919699</v>
      </c>
      <c r="BU450" s="91"/>
      <c r="BV450" s="86">
        <v>430</v>
      </c>
      <c r="BW450" s="124">
        <v>0.96399999999999997</v>
      </c>
      <c r="BX450" s="124">
        <v>3.5999999999999997E-2</v>
      </c>
      <c r="BY450" s="124">
        <v>0.96</v>
      </c>
      <c r="BZ450" s="124">
        <v>0.04</v>
      </c>
      <c r="CA450" s="124">
        <v>0.96199999999999997</v>
      </c>
      <c r="CB450" s="124">
        <v>3.7999999999999999E-2</v>
      </c>
      <c r="CC450" s="123">
        <v>0.95</v>
      </c>
      <c r="CD450" s="123">
        <v>0.05</v>
      </c>
      <c r="CE450" s="123">
        <v>0.94099999999999995</v>
      </c>
      <c r="CF450" s="123">
        <v>5.8999999999999997E-2</v>
      </c>
      <c r="CG450" s="123">
        <v>0.94499999999999995</v>
      </c>
      <c r="CH450" s="123">
        <v>5.3999999999999999E-2</v>
      </c>
      <c r="CI450" s="1"/>
      <c r="CJ450" s="1"/>
      <c r="CK450" s="1"/>
      <c r="CL450" s="1"/>
      <c r="CM450" s="1"/>
      <c r="CN450" s="1"/>
      <c r="CP450" s="39"/>
      <c r="CR450" s="39"/>
      <c r="CS450" s="92"/>
      <c r="CT450" s="92"/>
    </row>
    <row r="451" spans="38:98" x14ac:dyDescent="0.25">
      <c r="AL451" s="104">
        <v>431</v>
      </c>
      <c r="AM451" s="102">
        <v>0.24101690748134799</v>
      </c>
      <c r="AN451" s="102">
        <f t="shared" si="105"/>
        <v>0.75898309251865204</v>
      </c>
      <c r="AO451" s="102">
        <v>0.29831224045149801</v>
      </c>
      <c r="AP451" s="102">
        <f t="shared" si="106"/>
        <v>0.70168775954850204</v>
      </c>
      <c r="AQ451" s="102">
        <v>0.150974846635091</v>
      </c>
      <c r="AR451" s="102">
        <f t="shared" si="107"/>
        <v>0.84902515336490902</v>
      </c>
      <c r="AS451" s="102">
        <f t="shared" si="112"/>
        <v>0.21277548607520427</v>
      </c>
      <c r="AT451" s="107">
        <f t="shared" si="112"/>
        <v>0.78722451392479575</v>
      </c>
      <c r="AU451" s="103">
        <v>0.249043961746378</v>
      </c>
      <c r="AV451" s="103">
        <f t="shared" si="113"/>
        <v>0.750956038253622</v>
      </c>
      <c r="AW451" s="103">
        <v>0.30463726704321498</v>
      </c>
      <c r="AX451" s="103">
        <f t="shared" si="114"/>
        <v>0.69536273295678508</v>
      </c>
      <c r="AY451" s="103">
        <v>0.16559526356059401</v>
      </c>
      <c r="AZ451" s="103">
        <f t="shared" si="117"/>
        <v>0.83440473643940605</v>
      </c>
      <c r="BA451" s="103">
        <f t="shared" si="115"/>
        <v>0.2234440207991899</v>
      </c>
      <c r="BB451" s="103">
        <f t="shared" si="115"/>
        <v>0.77655597920081021</v>
      </c>
      <c r="BC451" s="102">
        <v>0.23409557432415501</v>
      </c>
      <c r="BD451" s="102">
        <f t="shared" si="118"/>
        <v>0.76590442567584494</v>
      </c>
      <c r="BE451" s="102">
        <v>0.296958700554593</v>
      </c>
      <c r="BF451" s="102">
        <f t="shared" si="118"/>
        <v>0.70304129944540694</v>
      </c>
      <c r="BG451" s="102">
        <v>0.16602906161200701</v>
      </c>
      <c r="BH451" s="102">
        <f t="shared" si="108"/>
        <v>0.83397093838799297</v>
      </c>
      <c r="BI451" s="102">
        <v>0.21724349750956767</v>
      </c>
      <c r="BJ451" s="102">
        <v>0.78275650249043227</v>
      </c>
      <c r="BK451" s="103">
        <v>0.22755471397158999</v>
      </c>
      <c r="BL451" s="103">
        <f t="shared" si="109"/>
        <v>0.77244528602841001</v>
      </c>
      <c r="BM451" s="103">
        <v>0.29161404862889301</v>
      </c>
      <c r="BN451" s="103">
        <f t="shared" si="110"/>
        <v>0.70838595137110705</v>
      </c>
      <c r="BO451" s="103">
        <v>0.15973882816683899</v>
      </c>
      <c r="BP451" s="103">
        <f t="shared" si="111"/>
        <v>0.84026117183316096</v>
      </c>
      <c r="BQ451" s="103">
        <v>0.21109305347258422</v>
      </c>
      <c r="BR451" s="103">
        <f t="shared" si="116"/>
        <v>0.78890694652741578</v>
      </c>
      <c r="BS451" s="108">
        <v>0.84626860922448499</v>
      </c>
      <c r="BT451" s="102">
        <v>0.15373139077551501</v>
      </c>
      <c r="BU451" s="91"/>
      <c r="BV451" s="86">
        <v>431</v>
      </c>
      <c r="BW451" s="124">
        <v>0.96399999999999997</v>
      </c>
      <c r="BX451" s="124">
        <v>3.5999999999999997E-2</v>
      </c>
      <c r="BY451" s="124">
        <v>0.96</v>
      </c>
      <c r="BZ451" s="124">
        <v>0.04</v>
      </c>
      <c r="CA451" s="124">
        <v>0.96199999999999997</v>
      </c>
      <c r="CB451" s="124">
        <v>3.7999999999999999E-2</v>
      </c>
      <c r="CC451" s="123">
        <v>0.95</v>
      </c>
      <c r="CD451" s="123">
        <v>0.05</v>
      </c>
      <c r="CE451" s="123">
        <v>0.94199999999999995</v>
      </c>
      <c r="CF451" s="123">
        <v>5.8000000000000003E-2</v>
      </c>
      <c r="CG451" s="123">
        <v>0.94599999999999995</v>
      </c>
      <c r="CH451" s="123">
        <v>5.3999999999999999E-2</v>
      </c>
      <c r="CI451" s="1"/>
      <c r="CJ451" s="1"/>
      <c r="CK451" s="1"/>
      <c r="CL451" s="1"/>
      <c r="CM451" s="1"/>
      <c r="CN451" s="1"/>
      <c r="CP451" s="39"/>
      <c r="CR451" s="39"/>
      <c r="CS451" s="92"/>
      <c r="CT451" s="92"/>
    </row>
    <row r="452" spans="38:98" x14ac:dyDescent="0.25">
      <c r="AL452" s="104">
        <v>432</v>
      </c>
      <c r="AM452" s="102">
        <v>0.24135352733840501</v>
      </c>
      <c r="AN452" s="102">
        <f t="shared" si="105"/>
        <v>0.75864647266159502</v>
      </c>
      <c r="AO452" s="102">
        <v>0.29863996594644399</v>
      </c>
      <c r="AP452" s="102">
        <f t="shared" si="106"/>
        <v>0.70136003405355596</v>
      </c>
      <c r="AQ452" s="102">
        <v>0.15132154302022499</v>
      </c>
      <c r="AR452" s="102">
        <f t="shared" si="107"/>
        <v>0.84867845697977495</v>
      </c>
      <c r="AS452" s="102">
        <f t="shared" si="112"/>
        <v>0.21311469543189115</v>
      </c>
      <c r="AT452" s="107">
        <f t="shared" si="112"/>
        <v>0.78688530456810879</v>
      </c>
      <c r="AU452" s="103">
        <v>0.24941659430167801</v>
      </c>
      <c r="AV452" s="103">
        <f t="shared" si="113"/>
        <v>0.75058340569832205</v>
      </c>
      <c r="AW452" s="103">
        <v>0.30500183809695502</v>
      </c>
      <c r="AX452" s="103">
        <f t="shared" si="114"/>
        <v>0.69499816190304498</v>
      </c>
      <c r="AY452" s="103">
        <v>0.16598151916110901</v>
      </c>
      <c r="AZ452" s="103">
        <f t="shared" si="117"/>
        <v>0.83401848083889096</v>
      </c>
      <c r="BA452" s="103">
        <f t="shared" si="115"/>
        <v>0.22382106580993</v>
      </c>
      <c r="BB452" s="103">
        <f t="shared" si="115"/>
        <v>0.77617893419007</v>
      </c>
      <c r="BC452" s="102">
        <v>0.23444700189231699</v>
      </c>
      <c r="BD452" s="102">
        <f t="shared" si="118"/>
        <v>0.76555299810768296</v>
      </c>
      <c r="BE452" s="102">
        <v>0.29730470498106598</v>
      </c>
      <c r="BF452" s="102">
        <f t="shared" si="118"/>
        <v>0.70269529501893402</v>
      </c>
      <c r="BG452" s="102">
        <v>0.16642078921747699</v>
      </c>
      <c r="BH452" s="102">
        <f t="shared" si="108"/>
        <v>0.83357921078252306</v>
      </c>
      <c r="BI452" s="102">
        <v>0.21761221577230289</v>
      </c>
      <c r="BJ452" s="102">
        <v>0.78238778422769717</v>
      </c>
      <c r="BK452" s="103">
        <v>0.227892667011208</v>
      </c>
      <c r="BL452" s="103">
        <f t="shared" si="109"/>
        <v>0.77210733298879197</v>
      </c>
      <c r="BM452" s="103">
        <v>0.29194901676416202</v>
      </c>
      <c r="BN452" s="103">
        <f t="shared" si="110"/>
        <v>0.70805098323583793</v>
      </c>
      <c r="BO452" s="103">
        <v>0.16011728563743799</v>
      </c>
      <c r="BP452" s="103">
        <f t="shared" si="111"/>
        <v>0.83988271436256201</v>
      </c>
      <c r="BQ452" s="103">
        <v>0.21144895202245323</v>
      </c>
      <c r="BR452" s="103">
        <f t="shared" si="116"/>
        <v>0.78855104797754683</v>
      </c>
      <c r="BS452" s="108">
        <v>0.846610111708472</v>
      </c>
      <c r="BT452" s="102">
        <v>0.153389888291528</v>
      </c>
      <c r="BU452" s="91"/>
      <c r="BV452" s="86">
        <v>432</v>
      </c>
      <c r="BW452" s="124">
        <v>0.96399999999999997</v>
      </c>
      <c r="BX452" s="124">
        <v>3.5999999999999997E-2</v>
      </c>
      <c r="BY452" s="124">
        <v>0.96</v>
      </c>
      <c r="BZ452" s="124">
        <v>0.04</v>
      </c>
      <c r="CA452" s="124">
        <v>0.96199999999999997</v>
      </c>
      <c r="CB452" s="124">
        <v>3.7999999999999999E-2</v>
      </c>
      <c r="CC452" s="123">
        <v>0.95</v>
      </c>
      <c r="CD452" s="123">
        <v>0.05</v>
      </c>
      <c r="CE452" s="123">
        <v>0.94199999999999995</v>
      </c>
      <c r="CF452" s="123">
        <v>5.8000000000000003E-2</v>
      </c>
      <c r="CG452" s="123">
        <v>0.94599999999999995</v>
      </c>
      <c r="CH452" s="123">
        <v>5.3999999999999999E-2</v>
      </c>
      <c r="CI452" s="1"/>
      <c r="CJ452" s="1"/>
      <c r="CK452" s="1"/>
      <c r="CL452" s="1"/>
      <c r="CM452" s="1"/>
      <c r="CN452" s="1"/>
      <c r="CP452" s="39"/>
      <c r="CR452" s="39"/>
      <c r="CS452" s="92"/>
      <c r="CT452" s="92"/>
    </row>
    <row r="453" spans="38:98" x14ac:dyDescent="0.25">
      <c r="AL453" s="104">
        <v>433</v>
      </c>
      <c r="AM453" s="102">
        <v>0.24168918650040899</v>
      </c>
      <c r="AN453" s="102">
        <f t="shared" si="105"/>
        <v>0.75831081349959106</v>
      </c>
      <c r="AO453" s="102">
        <v>0.29896735494832499</v>
      </c>
      <c r="AP453" s="102">
        <f t="shared" si="106"/>
        <v>0.70103264505167506</v>
      </c>
      <c r="AQ453" s="102">
        <v>0.15166818895409401</v>
      </c>
      <c r="AR453" s="102">
        <f t="shared" si="107"/>
        <v>0.84833181104590594</v>
      </c>
      <c r="AS453" s="102">
        <f t="shared" si="112"/>
        <v>0.21345350637212479</v>
      </c>
      <c r="AT453" s="107">
        <f t="shared" si="112"/>
        <v>0.78654649362787521</v>
      </c>
      <c r="AU453" s="103">
        <v>0.24978884702807999</v>
      </c>
      <c r="AV453" s="103">
        <f t="shared" si="113"/>
        <v>0.75021115297191998</v>
      </c>
      <c r="AW453" s="103">
        <v>0.30536594808067102</v>
      </c>
      <c r="AX453" s="103">
        <f t="shared" si="114"/>
        <v>0.69463405191932903</v>
      </c>
      <c r="AY453" s="103">
        <v>0.16636772911216599</v>
      </c>
      <c r="AZ453" s="103">
        <f t="shared" si="117"/>
        <v>0.83363227088783398</v>
      </c>
      <c r="BA453" s="103">
        <f t="shared" si="115"/>
        <v>0.2241978660288555</v>
      </c>
      <c r="BB453" s="103">
        <f t="shared" si="115"/>
        <v>0.7758021339711445</v>
      </c>
      <c r="BC453" s="102">
        <v>0.23479803839480901</v>
      </c>
      <c r="BD453" s="102">
        <f t="shared" si="118"/>
        <v>0.76520196160519105</v>
      </c>
      <c r="BE453" s="102">
        <v>0.29765025474173701</v>
      </c>
      <c r="BF453" s="102">
        <f t="shared" si="118"/>
        <v>0.70234974525826299</v>
      </c>
      <c r="BG453" s="102">
        <v>0.166812440303129</v>
      </c>
      <c r="BH453" s="102">
        <f t="shared" si="108"/>
        <v>0.83318755969687097</v>
      </c>
      <c r="BI453" s="102">
        <v>0.21798067303242963</v>
      </c>
      <c r="BJ453" s="102">
        <v>0.78201932696757037</v>
      </c>
      <c r="BK453" s="103">
        <v>0.22823045743540099</v>
      </c>
      <c r="BL453" s="103">
        <f t="shared" si="109"/>
        <v>0.77176954256459895</v>
      </c>
      <c r="BM453" s="103">
        <v>0.29228353692591202</v>
      </c>
      <c r="BN453" s="103">
        <f t="shared" si="110"/>
        <v>0.70771646307408798</v>
      </c>
      <c r="BO453" s="103">
        <v>0.160495723804253</v>
      </c>
      <c r="BP453" s="103">
        <f t="shared" si="111"/>
        <v>0.83950427619574697</v>
      </c>
      <c r="BQ453" s="103">
        <v>0.21180468824789045</v>
      </c>
      <c r="BR453" s="103">
        <f t="shared" si="116"/>
        <v>0.78819531175210955</v>
      </c>
      <c r="BS453" s="108">
        <v>0.84695029449629</v>
      </c>
      <c r="BT453" s="102">
        <v>0.15304970550371</v>
      </c>
      <c r="BU453" s="91"/>
      <c r="BV453" s="86">
        <v>433</v>
      </c>
      <c r="BW453" s="124">
        <v>0.96399999999999997</v>
      </c>
      <c r="BX453" s="124">
        <v>3.5999999999999997E-2</v>
      </c>
      <c r="BY453" s="124">
        <v>0.96099999999999997</v>
      </c>
      <c r="BZ453" s="124">
        <v>3.9E-2</v>
      </c>
      <c r="CA453" s="124">
        <v>0.96199999999999997</v>
      </c>
      <c r="CB453" s="124">
        <v>3.7999999999999999E-2</v>
      </c>
      <c r="CC453" s="123">
        <v>0.95</v>
      </c>
      <c r="CD453" s="123">
        <v>0.05</v>
      </c>
      <c r="CE453" s="123">
        <v>0.94199999999999995</v>
      </c>
      <c r="CF453" s="123">
        <v>5.8000000000000003E-2</v>
      </c>
      <c r="CG453" s="123">
        <v>0.94599999999999995</v>
      </c>
      <c r="CH453" s="123">
        <v>5.3999999999999999E-2</v>
      </c>
      <c r="CI453" s="1"/>
      <c r="CJ453" s="1"/>
      <c r="CK453" s="1"/>
      <c r="CL453" s="1"/>
      <c r="CM453" s="1"/>
      <c r="CN453" s="1"/>
      <c r="CP453" s="39"/>
      <c r="CR453" s="39"/>
      <c r="CS453" s="92"/>
      <c r="CT453" s="92"/>
    </row>
    <row r="454" spans="38:98" x14ac:dyDescent="0.25">
      <c r="AL454" s="104">
        <v>434</v>
      </c>
      <c r="AM454" s="102">
        <v>0.242023904246532</v>
      </c>
      <c r="AN454" s="102">
        <f t="shared" si="105"/>
        <v>0.75797609575346803</v>
      </c>
      <c r="AO454" s="102">
        <v>0.299294404863583</v>
      </c>
      <c r="AP454" s="102">
        <f t="shared" si="106"/>
        <v>0.70070559513641695</v>
      </c>
      <c r="AQ454" s="102">
        <v>0.152014784846315</v>
      </c>
      <c r="AR454" s="102">
        <f t="shared" si="107"/>
        <v>0.84798521515368497</v>
      </c>
      <c r="AS454" s="102">
        <f t="shared" si="112"/>
        <v>0.21379192446435391</v>
      </c>
      <c r="AT454" s="107">
        <f t="shared" si="112"/>
        <v>0.78620807553564609</v>
      </c>
      <c r="AU454" s="103">
        <v>0.25016072065091399</v>
      </c>
      <c r="AV454" s="103">
        <f t="shared" si="113"/>
        <v>0.74983927934908601</v>
      </c>
      <c r="AW454" s="103">
        <v>0.30572959825419599</v>
      </c>
      <c r="AX454" s="103">
        <f t="shared" si="114"/>
        <v>0.69427040174580401</v>
      </c>
      <c r="AY454" s="103">
        <v>0.166753893129372</v>
      </c>
      <c r="AZ454" s="103">
        <f t="shared" si="117"/>
        <v>0.83324610687062806</v>
      </c>
      <c r="BA454" s="103">
        <f t="shared" si="115"/>
        <v>0.22457442183975954</v>
      </c>
      <c r="BB454" s="103">
        <f t="shared" si="115"/>
        <v>0.77542557816024049</v>
      </c>
      <c r="BC454" s="102">
        <v>0.23514868517898199</v>
      </c>
      <c r="BD454" s="102">
        <f t="shared" si="118"/>
        <v>0.76485131482101798</v>
      </c>
      <c r="BE454" s="102">
        <v>0.29799535112859499</v>
      </c>
      <c r="BF454" s="102">
        <f t="shared" si="118"/>
        <v>0.70200464887140501</v>
      </c>
      <c r="BG454" s="102">
        <v>0.16720401468868901</v>
      </c>
      <c r="BH454" s="102">
        <f t="shared" si="108"/>
        <v>0.83279598531131094</v>
      </c>
      <c r="BI454" s="102">
        <v>0.2183488699218582</v>
      </c>
      <c r="BJ454" s="102">
        <v>0.7816511300781418</v>
      </c>
      <c r="BK454" s="103">
        <v>0.228568084788249</v>
      </c>
      <c r="BL454" s="103">
        <f t="shared" si="109"/>
        <v>0.77143191521175103</v>
      </c>
      <c r="BM454" s="103">
        <v>0.29261761055137903</v>
      </c>
      <c r="BN454" s="103">
        <f t="shared" si="110"/>
        <v>0.70738238944862097</v>
      </c>
      <c r="BO454" s="103">
        <v>0.16087414213060899</v>
      </c>
      <c r="BP454" s="103">
        <f t="shared" si="111"/>
        <v>0.83912585786939098</v>
      </c>
      <c r="BQ454" s="103">
        <v>0.21216026209125452</v>
      </c>
      <c r="BR454" s="103">
        <f t="shared" si="116"/>
        <v>0.78783973790874551</v>
      </c>
      <c r="BS454" s="108">
        <v>0.84728916262146503</v>
      </c>
      <c r="BT454" s="102">
        <v>0.152710837378535</v>
      </c>
      <c r="BU454" s="91"/>
      <c r="BV454" s="86">
        <v>434</v>
      </c>
      <c r="BW454" s="124">
        <v>0.96399999999999997</v>
      </c>
      <c r="BX454" s="124">
        <v>3.5999999999999997E-2</v>
      </c>
      <c r="BY454" s="124">
        <v>0.96099999999999997</v>
      </c>
      <c r="BZ454" s="124">
        <v>3.9E-2</v>
      </c>
      <c r="CA454" s="124">
        <v>0.96199999999999997</v>
      </c>
      <c r="CB454" s="124">
        <v>3.7999999999999999E-2</v>
      </c>
      <c r="CC454" s="123">
        <v>0.95</v>
      </c>
      <c r="CD454" s="123">
        <v>0.05</v>
      </c>
      <c r="CE454" s="123">
        <v>0.94199999999999995</v>
      </c>
      <c r="CF454" s="123">
        <v>5.8000000000000003E-2</v>
      </c>
      <c r="CG454" s="123">
        <v>0.94599999999999995</v>
      </c>
      <c r="CH454" s="123">
        <v>5.3999999999999999E-2</v>
      </c>
      <c r="CI454" s="1"/>
      <c r="CJ454" s="1"/>
      <c r="CK454" s="1"/>
      <c r="CL454" s="1"/>
      <c r="CM454" s="1"/>
      <c r="CN454" s="1"/>
      <c r="CP454" s="39"/>
      <c r="CR454" s="39"/>
      <c r="CS454" s="92"/>
      <c r="CT454" s="92"/>
    </row>
    <row r="455" spans="38:98" x14ac:dyDescent="0.25">
      <c r="AL455" s="104">
        <v>435</v>
      </c>
      <c r="AM455" s="102">
        <v>0.24235769985594799</v>
      </c>
      <c r="AN455" s="102">
        <f t="shared" si="105"/>
        <v>0.75764230014405198</v>
      </c>
      <c r="AO455" s="102">
        <v>0.29962111309866002</v>
      </c>
      <c r="AP455" s="102">
        <f t="shared" si="106"/>
        <v>0.70037888690133998</v>
      </c>
      <c r="AQ455" s="102">
        <v>0.15236133110650399</v>
      </c>
      <c r="AR455" s="102">
        <f t="shared" si="107"/>
        <v>0.84763866889349604</v>
      </c>
      <c r="AS455" s="102">
        <f t="shared" si="112"/>
        <v>0.21412995527702752</v>
      </c>
      <c r="AT455" s="107">
        <f t="shared" si="112"/>
        <v>0.78587004472297251</v>
      </c>
      <c r="AU455" s="103">
        <v>0.25053221589551</v>
      </c>
      <c r="AV455" s="103">
        <f t="shared" si="113"/>
        <v>0.74946778410449</v>
      </c>
      <c r="AW455" s="103">
        <v>0.30609278987735999</v>
      </c>
      <c r="AX455" s="103">
        <f t="shared" si="114"/>
        <v>0.69390721012264001</v>
      </c>
      <c r="AY455" s="103">
        <v>0.167140010928338</v>
      </c>
      <c r="AZ455" s="103">
        <f t="shared" si="117"/>
        <v>0.83285998907166203</v>
      </c>
      <c r="BA455" s="103">
        <f t="shared" si="115"/>
        <v>0.22495073362643642</v>
      </c>
      <c r="BB455" s="103">
        <f t="shared" si="115"/>
        <v>0.77504926637356364</v>
      </c>
      <c r="BC455" s="102">
        <v>0.23549894359218501</v>
      </c>
      <c r="BD455" s="102">
        <f t="shared" si="118"/>
        <v>0.76450105640781496</v>
      </c>
      <c r="BE455" s="102">
        <v>0.29833999543362999</v>
      </c>
      <c r="BF455" s="102">
        <f t="shared" si="118"/>
        <v>0.70166000456637001</v>
      </c>
      <c r="BG455" s="102">
        <v>0.167595512193883</v>
      </c>
      <c r="BH455" s="102">
        <f t="shared" si="108"/>
        <v>0.83240448780611698</v>
      </c>
      <c r="BI455" s="102">
        <v>0.21871680707249844</v>
      </c>
      <c r="BJ455" s="102">
        <v>0.78128319292750148</v>
      </c>
      <c r="BK455" s="103">
        <v>0.22890554861383</v>
      </c>
      <c r="BL455" s="103">
        <f t="shared" si="109"/>
        <v>0.77109445138616994</v>
      </c>
      <c r="BM455" s="103">
        <v>0.29295123907780302</v>
      </c>
      <c r="BN455" s="103">
        <f t="shared" si="110"/>
        <v>0.70704876092219693</v>
      </c>
      <c r="BO455" s="103">
        <v>0.161252540079831</v>
      </c>
      <c r="BP455" s="103">
        <f t="shared" si="111"/>
        <v>0.83874745992016897</v>
      </c>
      <c r="BQ455" s="103">
        <v>0.21251567349490424</v>
      </c>
      <c r="BR455" s="103">
        <f t="shared" si="116"/>
        <v>0.7874843265050957</v>
      </c>
      <c r="BS455" s="108">
        <v>0.84762672111752502</v>
      </c>
      <c r="BT455" s="102">
        <v>0.15237327888247501</v>
      </c>
      <c r="BU455" s="91"/>
      <c r="BV455" s="86">
        <v>435</v>
      </c>
      <c r="BW455" s="124">
        <v>0.96399999999999997</v>
      </c>
      <c r="BX455" s="124">
        <v>3.5999999999999997E-2</v>
      </c>
      <c r="BY455" s="124">
        <v>0.96099999999999997</v>
      </c>
      <c r="BZ455" s="124">
        <v>3.9E-2</v>
      </c>
      <c r="CA455" s="124">
        <v>0.96199999999999997</v>
      </c>
      <c r="CB455" s="124">
        <v>3.7999999999999999E-2</v>
      </c>
      <c r="CC455" s="123">
        <v>0.95099999999999996</v>
      </c>
      <c r="CD455" s="123">
        <v>4.9000000000000002E-2</v>
      </c>
      <c r="CE455" s="123">
        <v>0.94199999999999995</v>
      </c>
      <c r="CF455" s="123">
        <v>5.8000000000000003E-2</v>
      </c>
      <c r="CG455" s="123">
        <v>0.94599999999999995</v>
      </c>
      <c r="CH455" s="123">
        <v>5.3999999999999999E-2</v>
      </c>
      <c r="CI455" s="1"/>
      <c r="CJ455" s="1"/>
      <c r="CK455" s="1"/>
      <c r="CL455" s="1"/>
      <c r="CM455" s="1"/>
      <c r="CN455" s="1"/>
      <c r="CP455" s="39"/>
      <c r="CR455" s="39"/>
      <c r="CS455" s="92"/>
      <c r="CT455" s="92"/>
    </row>
    <row r="456" spans="38:98" x14ac:dyDescent="0.25">
      <c r="AL456" s="104">
        <v>436</v>
      </c>
      <c r="AM456" s="102">
        <v>0.24269059260782999</v>
      </c>
      <c r="AN456" s="102">
        <f t="shared" si="105"/>
        <v>0.75730940739217001</v>
      </c>
      <c r="AO456" s="102">
        <v>0.29994747706000002</v>
      </c>
      <c r="AP456" s="102">
        <f t="shared" si="106"/>
        <v>0.70005252293999998</v>
      </c>
      <c r="AQ456" s="102">
        <v>0.15270782814427999</v>
      </c>
      <c r="AR456" s="102">
        <f t="shared" si="107"/>
        <v>0.84729217185572003</v>
      </c>
      <c r="AS456" s="102">
        <f t="shared" si="112"/>
        <v>0.21446760437859608</v>
      </c>
      <c r="AT456" s="107">
        <f t="shared" si="112"/>
        <v>0.78553239562140398</v>
      </c>
      <c r="AU456" s="103">
        <v>0.25090333348719701</v>
      </c>
      <c r="AV456" s="103">
        <f t="shared" si="113"/>
        <v>0.74909666651280293</v>
      </c>
      <c r="AW456" s="103">
        <v>0.306455524209997</v>
      </c>
      <c r="AX456" s="103">
        <f t="shared" si="114"/>
        <v>0.693544475790003</v>
      </c>
      <c r="AY456" s="103">
        <v>0.167526082224669</v>
      </c>
      <c r="AZ456" s="103">
        <f t="shared" si="117"/>
        <v>0.83247391777533097</v>
      </c>
      <c r="BA456" s="103">
        <f t="shared" si="115"/>
        <v>0.22532680177267814</v>
      </c>
      <c r="BB456" s="103">
        <f t="shared" si="115"/>
        <v>0.77467319822732184</v>
      </c>
      <c r="BC456" s="102">
        <v>0.23584881498176599</v>
      </c>
      <c r="BD456" s="102">
        <f t="shared" si="118"/>
        <v>0.76415118501823398</v>
      </c>
      <c r="BE456" s="102">
        <v>0.29868418894883098</v>
      </c>
      <c r="BF456" s="102">
        <f t="shared" si="118"/>
        <v>0.70131581105116902</v>
      </c>
      <c r="BG456" s="102">
        <v>0.167986932638439</v>
      </c>
      <c r="BH456" s="102">
        <f t="shared" si="108"/>
        <v>0.832013067361561</v>
      </c>
      <c r="BI456" s="102">
        <v>0.21908448511626055</v>
      </c>
      <c r="BJ456" s="102">
        <v>0.78091551488373945</v>
      </c>
      <c r="BK456" s="103">
        <v>0.229242848456224</v>
      </c>
      <c r="BL456" s="103">
        <f t="shared" si="109"/>
        <v>0.770757151543776</v>
      </c>
      <c r="BM456" s="103">
        <v>0.29328442394241999</v>
      </c>
      <c r="BN456" s="103">
        <f t="shared" si="110"/>
        <v>0.70671557605758006</v>
      </c>
      <c r="BO456" s="103">
        <v>0.16163091711524399</v>
      </c>
      <c r="BP456" s="103">
        <f t="shared" si="111"/>
        <v>0.83836908288475598</v>
      </c>
      <c r="BQ456" s="103">
        <v>0.21287092240119829</v>
      </c>
      <c r="BR456" s="103">
        <f t="shared" si="116"/>
        <v>0.78712907759880169</v>
      </c>
      <c r="BS456" s="108">
        <v>0.847962975017995</v>
      </c>
      <c r="BT456" s="102">
        <v>0.152037024982005</v>
      </c>
      <c r="BU456" s="91"/>
      <c r="BV456" s="86">
        <v>436</v>
      </c>
      <c r="BW456" s="124">
        <v>0.96399999999999997</v>
      </c>
      <c r="BX456" s="124">
        <v>3.5999999999999997E-2</v>
      </c>
      <c r="BY456" s="124">
        <v>0.96099999999999997</v>
      </c>
      <c r="BZ456" s="124">
        <v>3.9E-2</v>
      </c>
      <c r="CA456" s="124">
        <v>0.96199999999999997</v>
      </c>
      <c r="CB456" s="124">
        <v>3.6999999999999998E-2</v>
      </c>
      <c r="CC456" s="123">
        <v>0.95099999999999996</v>
      </c>
      <c r="CD456" s="123">
        <v>4.9000000000000002E-2</v>
      </c>
      <c r="CE456" s="123">
        <v>0.94199999999999995</v>
      </c>
      <c r="CF456" s="123">
        <v>5.8000000000000003E-2</v>
      </c>
      <c r="CG456" s="123">
        <v>0.94599999999999995</v>
      </c>
      <c r="CH456" s="123">
        <v>5.3999999999999999E-2</v>
      </c>
      <c r="CI456" s="1"/>
      <c r="CJ456" s="1"/>
      <c r="CK456" s="1"/>
      <c r="CL456" s="1"/>
      <c r="CM456" s="1"/>
      <c r="CN456" s="1"/>
      <c r="CP456" s="39"/>
      <c r="CR456" s="39"/>
      <c r="CS456" s="92"/>
      <c r="CT456" s="92"/>
    </row>
    <row r="457" spans="38:98" x14ac:dyDescent="0.25">
      <c r="AL457" s="104">
        <v>437</v>
      </c>
      <c r="AM457" s="102">
        <v>0.24302260178134999</v>
      </c>
      <c r="AN457" s="102">
        <f t="shared" si="105"/>
        <v>0.75697739821865007</v>
      </c>
      <c r="AO457" s="102">
        <v>0.30027349415404198</v>
      </c>
      <c r="AP457" s="102">
        <f t="shared" si="106"/>
        <v>0.69972650584595808</v>
      </c>
      <c r="AQ457" s="102">
        <v>0.153054276369257</v>
      </c>
      <c r="AR457" s="102">
        <f t="shared" si="107"/>
        <v>0.84694572363074294</v>
      </c>
      <c r="AS457" s="102">
        <f t="shared" si="112"/>
        <v>0.21480487733750636</v>
      </c>
      <c r="AT457" s="107">
        <f t="shared" si="112"/>
        <v>0.78519512266249358</v>
      </c>
      <c r="AU457" s="103">
        <v>0.25127407415130498</v>
      </c>
      <c r="AV457" s="103">
        <f t="shared" si="113"/>
        <v>0.74872592584869502</v>
      </c>
      <c r="AW457" s="103">
        <v>0.30681780251193902</v>
      </c>
      <c r="AX457" s="103">
        <f t="shared" si="114"/>
        <v>0.69318219748806098</v>
      </c>
      <c r="AY457" s="103">
        <v>0.167912106733976</v>
      </c>
      <c r="AZ457" s="103">
        <f t="shared" si="117"/>
        <v>0.83208789326602406</v>
      </c>
      <c r="BA457" s="103">
        <f t="shared" si="115"/>
        <v>0.22570262666227947</v>
      </c>
      <c r="BB457" s="103">
        <f t="shared" si="115"/>
        <v>0.77429737333772053</v>
      </c>
      <c r="BC457" s="102">
        <v>0.236198300695077</v>
      </c>
      <c r="BD457" s="102">
        <f t="shared" si="118"/>
        <v>0.76380169930492303</v>
      </c>
      <c r="BE457" s="102">
        <v>0.29902793296618801</v>
      </c>
      <c r="BF457" s="102">
        <f t="shared" si="118"/>
        <v>0.70097206703381199</v>
      </c>
      <c r="BG457" s="102">
        <v>0.16837827584208201</v>
      </c>
      <c r="BH457" s="102">
        <f t="shared" si="108"/>
        <v>0.83162172415791802</v>
      </c>
      <c r="BI457" s="102">
        <v>0.21945190468505482</v>
      </c>
      <c r="BJ457" s="102">
        <v>0.78054809531494529</v>
      </c>
      <c r="BK457" s="103">
        <v>0.22957998385950701</v>
      </c>
      <c r="BL457" s="103">
        <f t="shared" si="109"/>
        <v>0.77042001614049305</v>
      </c>
      <c r="BM457" s="103">
        <v>0.29361716658247</v>
      </c>
      <c r="BN457" s="103">
        <f t="shared" si="110"/>
        <v>0.70638283341752994</v>
      </c>
      <c r="BO457" s="103">
        <v>0.16200927270017301</v>
      </c>
      <c r="BP457" s="103">
        <f t="shared" si="111"/>
        <v>0.83799072729982704</v>
      </c>
      <c r="BQ457" s="103">
        <v>0.21322600875249487</v>
      </c>
      <c r="BR457" s="103">
        <f t="shared" si="116"/>
        <v>0.78677399124750513</v>
      </c>
      <c r="BS457" s="108">
        <v>0.84829792935640402</v>
      </c>
      <c r="BT457" s="109">
        <v>0.151702070643596</v>
      </c>
      <c r="BU457" s="91"/>
      <c r="BV457" s="86">
        <v>437</v>
      </c>
      <c r="BW457" s="124">
        <v>0.96399999999999997</v>
      </c>
      <c r="BX457" s="124">
        <v>3.5999999999999997E-2</v>
      </c>
      <c r="BY457" s="124">
        <v>0.96099999999999997</v>
      </c>
      <c r="BZ457" s="124">
        <v>3.9E-2</v>
      </c>
      <c r="CA457" s="124">
        <v>0.96299999999999997</v>
      </c>
      <c r="CB457" s="124">
        <v>3.6999999999999998E-2</v>
      </c>
      <c r="CC457" s="123">
        <v>0.95099999999999996</v>
      </c>
      <c r="CD457" s="123">
        <v>4.9000000000000002E-2</v>
      </c>
      <c r="CE457" s="123">
        <v>0.94199999999999995</v>
      </c>
      <c r="CF457" s="123">
        <v>5.8000000000000003E-2</v>
      </c>
      <c r="CG457" s="123">
        <v>0.94599999999999995</v>
      </c>
      <c r="CH457" s="123">
        <v>5.3999999999999999E-2</v>
      </c>
      <c r="CI457" s="1"/>
      <c r="CJ457" s="1"/>
      <c r="CK457" s="1"/>
      <c r="CL457" s="1"/>
      <c r="CM457" s="1"/>
      <c r="CN457" s="1"/>
      <c r="CP457" s="39"/>
      <c r="CR457" s="39"/>
      <c r="CS457" s="92"/>
      <c r="CT457" s="92"/>
    </row>
    <row r="458" spans="38:98" x14ac:dyDescent="0.25">
      <c r="AL458" s="104">
        <v>438</v>
      </c>
      <c r="AM458" s="102">
        <v>0.24335374665567999</v>
      </c>
      <c r="AN458" s="102">
        <f t="shared" si="105"/>
        <v>0.75664625334432001</v>
      </c>
      <c r="AO458" s="102">
        <v>0.30059916178723101</v>
      </c>
      <c r="AP458" s="102">
        <f t="shared" si="106"/>
        <v>0.69940083821276899</v>
      </c>
      <c r="AQ458" s="102">
        <v>0.15340067619105399</v>
      </c>
      <c r="AR458" s="102">
        <f t="shared" si="107"/>
        <v>0.84659932380894598</v>
      </c>
      <c r="AS458" s="102">
        <f t="shared" si="112"/>
        <v>0.21514177972220877</v>
      </c>
      <c r="AT458" s="107">
        <f t="shared" si="112"/>
        <v>0.78485822027779117</v>
      </c>
      <c r="AU458" s="103">
        <v>0.25164443861316399</v>
      </c>
      <c r="AV458" s="103">
        <f t="shared" si="113"/>
        <v>0.74835556138683601</v>
      </c>
      <c r="AW458" s="103">
        <v>0.30717962604301902</v>
      </c>
      <c r="AX458" s="103">
        <f t="shared" si="114"/>
        <v>0.69282037395698093</v>
      </c>
      <c r="AY458" s="103">
        <v>0.16829808417186501</v>
      </c>
      <c r="AZ458" s="103">
        <f t="shared" si="117"/>
        <v>0.83170191582813502</v>
      </c>
      <c r="BA458" s="103">
        <f t="shared" si="115"/>
        <v>0.22607820867903314</v>
      </c>
      <c r="BB458" s="103">
        <f t="shared" si="115"/>
        <v>0.77392179132096695</v>
      </c>
      <c r="BC458" s="102">
        <v>0.23654740207946601</v>
      </c>
      <c r="BD458" s="102">
        <f t="shared" si="118"/>
        <v>0.76345259792053399</v>
      </c>
      <c r="BE458" s="102">
        <v>0.29937122877769101</v>
      </c>
      <c r="BF458" s="102">
        <f t="shared" si="118"/>
        <v>0.70062877122230893</v>
      </c>
      <c r="BG458" s="102">
        <v>0.16876954162454</v>
      </c>
      <c r="BH458" s="102">
        <f t="shared" si="108"/>
        <v>0.83123045837545995</v>
      </c>
      <c r="BI458" s="102">
        <v>0.2198190664107918</v>
      </c>
      <c r="BJ458" s="102">
        <v>0.78018093358920826</v>
      </c>
      <c r="BK458" s="103">
        <v>0.229916954367761</v>
      </c>
      <c r="BL458" s="103">
        <f t="shared" si="109"/>
        <v>0.77008304563223895</v>
      </c>
      <c r="BM458" s="103">
        <v>0.29394946843518799</v>
      </c>
      <c r="BN458" s="103">
        <f t="shared" si="110"/>
        <v>0.70605053156481201</v>
      </c>
      <c r="BO458" s="103">
        <v>0.16238760629794299</v>
      </c>
      <c r="BP458" s="103">
        <f t="shared" si="111"/>
        <v>0.83761239370205698</v>
      </c>
      <c r="BQ458" s="103">
        <v>0.2135809324911529</v>
      </c>
      <c r="BR458" s="103">
        <f t="shared" si="116"/>
        <v>0.78641906750884705</v>
      </c>
      <c r="BS458" s="108">
        <v>0.84863158916627601</v>
      </c>
      <c r="BT458" s="102">
        <v>0.15136841083372399</v>
      </c>
      <c r="BU458" s="91"/>
      <c r="BV458" s="86">
        <v>438</v>
      </c>
      <c r="BW458" s="124">
        <v>0.96399999999999997</v>
      </c>
      <c r="BX458" s="124">
        <v>3.5999999999999997E-2</v>
      </c>
      <c r="BY458" s="124">
        <v>0.96099999999999997</v>
      </c>
      <c r="BZ458" s="124">
        <v>3.9E-2</v>
      </c>
      <c r="CA458" s="124">
        <v>0.96299999999999997</v>
      </c>
      <c r="CB458" s="124">
        <v>3.6999999999999998E-2</v>
      </c>
      <c r="CC458" s="123">
        <v>0.95099999999999996</v>
      </c>
      <c r="CD458" s="123">
        <v>4.9000000000000002E-2</v>
      </c>
      <c r="CE458" s="123">
        <v>0.94299999999999995</v>
      </c>
      <c r="CF458" s="123">
        <v>5.7000000000000002E-2</v>
      </c>
      <c r="CG458" s="123">
        <v>0.94599999999999995</v>
      </c>
      <c r="CH458" s="123">
        <v>5.2999999999999999E-2</v>
      </c>
      <c r="CI458" s="1"/>
      <c r="CJ458" s="1"/>
      <c r="CK458" s="1"/>
      <c r="CL458" s="1"/>
      <c r="CM458" s="1"/>
      <c r="CN458" s="1"/>
      <c r="CP458" s="39"/>
      <c r="CR458" s="39"/>
      <c r="CS458" s="92"/>
      <c r="CT458" s="92"/>
    </row>
    <row r="459" spans="38:98" x14ac:dyDescent="0.25">
      <c r="AL459" s="104">
        <v>439</v>
      </c>
      <c r="AM459" s="102">
        <v>0.24368404650999401</v>
      </c>
      <c r="AN459" s="102">
        <f t="shared" si="105"/>
        <v>0.75631595349000602</v>
      </c>
      <c r="AO459" s="102">
        <v>0.30092447736600703</v>
      </c>
      <c r="AP459" s="102">
        <f t="shared" si="106"/>
        <v>0.69907552263399297</v>
      </c>
      <c r="AQ459" s="102">
        <v>0.153747028019286</v>
      </c>
      <c r="AR459" s="102">
        <f t="shared" si="107"/>
        <v>0.84625297198071403</v>
      </c>
      <c r="AS459" s="102">
        <f t="shared" si="112"/>
        <v>0.21547831710115134</v>
      </c>
      <c r="AT459" s="107">
        <f t="shared" si="112"/>
        <v>0.78452168289884872</v>
      </c>
      <c r="AU459" s="103">
        <v>0.252014427598103</v>
      </c>
      <c r="AV459" s="103">
        <f t="shared" si="113"/>
        <v>0.747985572401897</v>
      </c>
      <c r="AW459" s="103">
        <v>0.30754099606306801</v>
      </c>
      <c r="AX459" s="103">
        <f t="shared" si="114"/>
        <v>0.69245900393693205</v>
      </c>
      <c r="AY459" s="103">
        <v>0.168684014253945</v>
      </c>
      <c r="AZ459" s="103">
        <f t="shared" si="117"/>
        <v>0.83131598574605503</v>
      </c>
      <c r="BA459" s="103">
        <f t="shared" si="115"/>
        <v>0.22645354820673225</v>
      </c>
      <c r="BB459" s="103">
        <f t="shared" si="115"/>
        <v>0.77354645179326775</v>
      </c>
      <c r="BC459" s="102">
        <v>0.23689612048228401</v>
      </c>
      <c r="BD459" s="102">
        <f t="shared" si="118"/>
        <v>0.76310387951771597</v>
      </c>
      <c r="BE459" s="102">
        <v>0.29971407767532998</v>
      </c>
      <c r="BF459" s="102">
        <f t="shared" si="118"/>
        <v>0.70028592232467002</v>
      </c>
      <c r="BG459" s="102">
        <v>0.16916072980553901</v>
      </c>
      <c r="BH459" s="102">
        <f t="shared" si="108"/>
        <v>0.83083927019446102</v>
      </c>
      <c r="BI459" s="102">
        <v>0.22018597092538189</v>
      </c>
      <c r="BJ459" s="102">
        <v>0.77981402907461805</v>
      </c>
      <c r="BK459" s="103">
        <v>0.230253759525062</v>
      </c>
      <c r="BL459" s="103">
        <f t="shared" si="109"/>
        <v>0.769746240474938</v>
      </c>
      <c r="BM459" s="103">
        <v>0.294281330937815</v>
      </c>
      <c r="BN459" s="103">
        <f t="shared" si="110"/>
        <v>0.70571866906218506</v>
      </c>
      <c r="BO459" s="103">
        <v>0.16276591737187901</v>
      </c>
      <c r="BP459" s="103">
        <f t="shared" si="111"/>
        <v>0.83723408262812105</v>
      </c>
      <c r="BQ459" s="103">
        <v>0.21393569355953101</v>
      </c>
      <c r="BR459" s="103">
        <f t="shared" si="116"/>
        <v>0.7860643064404691</v>
      </c>
      <c r="BS459" s="108">
        <v>0.84896395948113901</v>
      </c>
      <c r="BT459" s="102">
        <v>0.15103604051886099</v>
      </c>
      <c r="BU459" s="91"/>
      <c r="BV459" s="86">
        <v>439</v>
      </c>
      <c r="BW459" s="124">
        <v>0.96499999999999997</v>
      </c>
      <c r="BX459" s="124">
        <v>3.5000000000000003E-2</v>
      </c>
      <c r="BY459" s="124">
        <v>0.96099999999999997</v>
      </c>
      <c r="BZ459" s="124">
        <v>3.9E-2</v>
      </c>
      <c r="CA459" s="124">
        <v>0.96299999999999997</v>
      </c>
      <c r="CB459" s="124">
        <v>3.6999999999999998E-2</v>
      </c>
      <c r="CC459" s="123">
        <v>0.95099999999999996</v>
      </c>
      <c r="CD459" s="123">
        <v>4.9000000000000002E-2</v>
      </c>
      <c r="CE459" s="123">
        <v>0.94299999999999995</v>
      </c>
      <c r="CF459" s="123">
        <v>5.7000000000000002E-2</v>
      </c>
      <c r="CG459" s="123">
        <v>0.94699999999999995</v>
      </c>
      <c r="CH459" s="123">
        <v>5.2999999999999999E-2</v>
      </c>
      <c r="CI459" s="1"/>
      <c r="CJ459" s="1"/>
      <c r="CK459" s="1"/>
      <c r="CL459" s="1"/>
      <c r="CM459" s="1"/>
      <c r="CN459" s="1"/>
      <c r="CP459" s="39"/>
      <c r="CR459" s="39"/>
      <c r="CS459" s="92"/>
      <c r="CT459" s="92"/>
    </row>
    <row r="460" spans="38:98" x14ac:dyDescent="0.25">
      <c r="AL460" s="104">
        <v>440</v>
      </c>
      <c r="AM460" s="102">
        <v>0.24401352062346399</v>
      </c>
      <c r="AN460" s="102">
        <f t="shared" si="105"/>
        <v>0.75598647937653607</v>
      </c>
      <c r="AO460" s="102">
        <v>0.301249438296814</v>
      </c>
      <c r="AP460" s="102">
        <f t="shared" si="106"/>
        <v>0.69875056170318595</v>
      </c>
      <c r="AQ460" s="102">
        <v>0.15409333226357</v>
      </c>
      <c r="AR460" s="102">
        <f t="shared" si="107"/>
        <v>0.84590666773642997</v>
      </c>
      <c r="AS460" s="102">
        <f t="shared" si="112"/>
        <v>0.21581449504278324</v>
      </c>
      <c r="AT460" s="107">
        <f t="shared" si="112"/>
        <v>0.78418550495721673</v>
      </c>
      <c r="AU460" s="103">
        <v>0.25238404183145202</v>
      </c>
      <c r="AV460" s="103">
        <f t="shared" si="113"/>
        <v>0.74761595816854798</v>
      </c>
      <c r="AW460" s="103">
        <v>0.30790191383191901</v>
      </c>
      <c r="AX460" s="103">
        <f t="shared" si="114"/>
        <v>0.69209808616808099</v>
      </c>
      <c r="AY460" s="103">
        <v>0.16906989669582301</v>
      </c>
      <c r="AZ460" s="103">
        <f t="shared" si="117"/>
        <v>0.83093010330417694</v>
      </c>
      <c r="BA460" s="103">
        <f t="shared" si="115"/>
        <v>0.22682864562917004</v>
      </c>
      <c r="BB460" s="103">
        <f t="shared" si="115"/>
        <v>0.77317135437082984</v>
      </c>
      <c r="BC460" s="102">
        <v>0.237244457250878</v>
      </c>
      <c r="BD460" s="102">
        <f t="shared" si="118"/>
        <v>0.76275554274912194</v>
      </c>
      <c r="BE460" s="102">
        <v>0.300056480951094</v>
      </c>
      <c r="BF460" s="102">
        <f t="shared" si="118"/>
        <v>0.69994351904890606</v>
      </c>
      <c r="BG460" s="102">
        <v>0.16955184020480499</v>
      </c>
      <c r="BH460" s="102">
        <f t="shared" si="108"/>
        <v>0.83044815979519504</v>
      </c>
      <c r="BI460" s="102">
        <v>0.22055261886073413</v>
      </c>
      <c r="BJ460" s="102">
        <v>0.77944738113926593</v>
      </c>
      <c r="BK460" s="103">
        <v>0.23059039887548899</v>
      </c>
      <c r="BL460" s="103">
        <f t="shared" si="109"/>
        <v>0.76940960112451107</v>
      </c>
      <c r="BM460" s="103">
        <v>0.29461275552758598</v>
      </c>
      <c r="BN460" s="103">
        <f t="shared" si="110"/>
        <v>0.70538724447241408</v>
      </c>
      <c r="BO460" s="103">
        <v>0.163144205385306</v>
      </c>
      <c r="BP460" s="103">
        <f t="shared" si="111"/>
        <v>0.83685579461469395</v>
      </c>
      <c r="BQ460" s="103">
        <v>0.21429029189998713</v>
      </c>
      <c r="BR460" s="103">
        <f t="shared" si="116"/>
        <v>0.78570970810001284</v>
      </c>
      <c r="BS460" s="108">
        <v>0.84929504533451894</v>
      </c>
      <c r="BT460" s="102">
        <v>0.15070495466548101</v>
      </c>
      <c r="BU460" s="91"/>
      <c r="BV460" s="86">
        <v>440</v>
      </c>
      <c r="BW460" s="124">
        <v>0.96499999999999997</v>
      </c>
      <c r="BX460" s="124">
        <v>3.5000000000000003E-2</v>
      </c>
      <c r="BY460" s="124">
        <v>0.96099999999999997</v>
      </c>
      <c r="BZ460" s="124">
        <v>3.9E-2</v>
      </c>
      <c r="CA460" s="124">
        <v>0.96299999999999997</v>
      </c>
      <c r="CB460" s="124">
        <v>3.6999999999999998E-2</v>
      </c>
      <c r="CC460" s="123">
        <v>0.95099999999999996</v>
      </c>
      <c r="CD460" s="123">
        <v>4.9000000000000002E-2</v>
      </c>
      <c r="CE460" s="123">
        <v>0.94299999999999995</v>
      </c>
      <c r="CF460" s="123">
        <v>5.7000000000000002E-2</v>
      </c>
      <c r="CG460" s="123">
        <v>0.94699999999999995</v>
      </c>
      <c r="CH460" s="123">
        <v>5.2999999999999999E-2</v>
      </c>
      <c r="CI460" s="1"/>
      <c r="CJ460" s="1"/>
      <c r="CK460" s="1"/>
      <c r="CL460" s="1"/>
      <c r="CM460" s="1"/>
      <c r="CN460" s="1"/>
      <c r="CP460" s="39"/>
      <c r="CR460" s="39"/>
      <c r="CS460" s="92"/>
      <c r="CT460" s="92"/>
    </row>
    <row r="461" spans="38:98" x14ac:dyDescent="0.25">
      <c r="AL461" s="104">
        <v>441</v>
      </c>
      <c r="AM461" s="102">
        <v>0.24434218827526299</v>
      </c>
      <c r="AN461" s="102">
        <f t="shared" si="105"/>
        <v>0.75565781172473701</v>
      </c>
      <c r="AO461" s="102">
        <v>0.301574041986092</v>
      </c>
      <c r="AP461" s="102">
        <f t="shared" si="106"/>
        <v>0.69842595801390805</v>
      </c>
      <c r="AQ461" s="102">
        <v>0.154439589333524</v>
      </c>
      <c r="AR461" s="102">
        <f t="shared" si="107"/>
        <v>0.84556041066647603</v>
      </c>
      <c r="AS461" s="102">
        <f t="shared" si="112"/>
        <v>0.21615031911555374</v>
      </c>
      <c r="AT461" s="107">
        <f t="shared" si="112"/>
        <v>0.7838496808844464</v>
      </c>
      <c r="AU461" s="103">
        <v>0.25275328203854203</v>
      </c>
      <c r="AV461" s="103">
        <f t="shared" si="113"/>
        <v>0.74724671796145792</v>
      </c>
      <c r="AW461" s="103">
        <v>0.30826238060940397</v>
      </c>
      <c r="AX461" s="103">
        <f t="shared" si="114"/>
        <v>0.69173761939059597</v>
      </c>
      <c r="AY461" s="103">
        <v>0.169455731213109</v>
      </c>
      <c r="AZ461" s="103">
        <f t="shared" si="117"/>
        <v>0.83054426878689103</v>
      </c>
      <c r="BA461" s="103">
        <f t="shared" si="115"/>
        <v>0.22720350133014111</v>
      </c>
      <c r="BB461" s="103">
        <f t="shared" si="115"/>
        <v>0.77279649866985889</v>
      </c>
      <c r="BC461" s="102">
        <v>0.23759241373260001</v>
      </c>
      <c r="BD461" s="102">
        <f t="shared" si="118"/>
        <v>0.76240758626740002</v>
      </c>
      <c r="BE461" s="102">
        <v>0.30039843989697201</v>
      </c>
      <c r="BF461" s="102">
        <f t="shared" si="118"/>
        <v>0.69960156010302799</v>
      </c>
      <c r="BG461" s="102">
        <v>0.16994287264206501</v>
      </c>
      <c r="BH461" s="102">
        <f t="shared" si="108"/>
        <v>0.83005712735793502</v>
      </c>
      <c r="BI461" s="102">
        <v>0.22091901084875948</v>
      </c>
      <c r="BJ461" s="102">
        <v>0.77908098915124058</v>
      </c>
      <c r="BK461" s="103">
        <v>0.230926871963122</v>
      </c>
      <c r="BL461" s="103">
        <f t="shared" si="109"/>
        <v>0.769073128036878</v>
      </c>
      <c r="BM461" s="103">
        <v>0.29494374364174097</v>
      </c>
      <c r="BN461" s="103">
        <f t="shared" si="110"/>
        <v>0.70505625635825897</v>
      </c>
      <c r="BO461" s="103">
        <v>0.163522469801549</v>
      </c>
      <c r="BP461" s="103">
        <f t="shared" si="111"/>
        <v>0.83647753019845106</v>
      </c>
      <c r="BQ461" s="103">
        <v>0.21464472745488078</v>
      </c>
      <c r="BR461" s="103">
        <f t="shared" si="116"/>
        <v>0.78535527254511928</v>
      </c>
      <c r="BS461" s="108">
        <v>0.84962485175994296</v>
      </c>
      <c r="BT461" s="102">
        <v>0.15037514824005699</v>
      </c>
      <c r="BU461" s="91"/>
      <c r="BV461" s="86">
        <v>441</v>
      </c>
      <c r="BW461" s="124">
        <v>0.96499999999999997</v>
      </c>
      <c r="BX461" s="124">
        <v>3.5000000000000003E-2</v>
      </c>
      <c r="BY461" s="124">
        <v>0.96099999999999997</v>
      </c>
      <c r="BZ461" s="124">
        <v>3.9E-2</v>
      </c>
      <c r="CA461" s="124">
        <v>0.96299999999999997</v>
      </c>
      <c r="CB461" s="124">
        <v>3.6999999999999998E-2</v>
      </c>
      <c r="CC461" s="123">
        <v>0.95099999999999996</v>
      </c>
      <c r="CD461" s="123">
        <v>4.9000000000000002E-2</v>
      </c>
      <c r="CE461" s="123">
        <v>0.94299999999999995</v>
      </c>
      <c r="CF461" s="123">
        <v>5.7000000000000002E-2</v>
      </c>
      <c r="CG461" s="123">
        <v>0.94699999999999995</v>
      </c>
      <c r="CH461" s="123">
        <v>5.2999999999999999E-2</v>
      </c>
      <c r="CI461" s="1"/>
      <c r="CJ461" s="1"/>
      <c r="CK461" s="1"/>
      <c r="CL461" s="1"/>
      <c r="CM461" s="1"/>
      <c r="CN461" s="1"/>
      <c r="CP461" s="39"/>
      <c r="CR461" s="39"/>
      <c r="CS461" s="92"/>
      <c r="CT461" s="92"/>
    </row>
    <row r="462" spans="38:98" x14ac:dyDescent="0.25">
      <c r="AL462" s="104">
        <v>442</v>
      </c>
      <c r="AM462" s="102">
        <v>0.24467006874456401</v>
      </c>
      <c r="AN462" s="102">
        <f t="shared" si="105"/>
        <v>0.75532993125543602</v>
      </c>
      <c r="AO462" s="102">
        <v>0.301898285840284</v>
      </c>
      <c r="AP462" s="102">
        <f t="shared" si="106"/>
        <v>0.698101714159716</v>
      </c>
      <c r="AQ462" s="102">
        <v>0.15478579963876299</v>
      </c>
      <c r="AR462" s="102">
        <f t="shared" si="107"/>
        <v>0.84521420036123707</v>
      </c>
      <c r="AS462" s="102">
        <f t="shared" si="112"/>
        <v>0.21648579488791114</v>
      </c>
      <c r="AT462" s="107">
        <f t="shared" si="112"/>
        <v>0.78351420511208891</v>
      </c>
      <c r="AU462" s="103">
        <v>0.25312214894470098</v>
      </c>
      <c r="AV462" s="103">
        <f t="shared" si="113"/>
        <v>0.74687785105529902</v>
      </c>
      <c r="AW462" s="103">
        <v>0.30862239765535598</v>
      </c>
      <c r="AX462" s="103">
        <f t="shared" si="114"/>
        <v>0.69137760234464407</v>
      </c>
      <c r="AY462" s="103">
        <v>0.169841517521411</v>
      </c>
      <c r="AZ462" s="103">
        <f t="shared" si="117"/>
        <v>0.83015848247858903</v>
      </c>
      <c r="BA462" s="103">
        <f t="shared" si="115"/>
        <v>0.22757811569343822</v>
      </c>
      <c r="BB462" s="103">
        <f t="shared" si="115"/>
        <v>0.77242188430656178</v>
      </c>
      <c r="BC462" s="102">
        <v>0.23793999127479801</v>
      </c>
      <c r="BD462" s="102">
        <f t="shared" si="118"/>
        <v>0.76206000872520196</v>
      </c>
      <c r="BE462" s="102">
        <v>0.30073995580495599</v>
      </c>
      <c r="BF462" s="102">
        <f t="shared" si="118"/>
        <v>0.69926004419504406</v>
      </c>
      <c r="BG462" s="102">
        <v>0.17033382693704599</v>
      </c>
      <c r="BH462" s="102">
        <f t="shared" si="108"/>
        <v>0.82966617306295398</v>
      </c>
      <c r="BI462" s="102">
        <v>0.22128514752136844</v>
      </c>
      <c r="BJ462" s="102">
        <v>0.77871485247863159</v>
      </c>
      <c r="BK462" s="103">
        <v>0.23126317833203899</v>
      </c>
      <c r="BL462" s="103">
        <f t="shared" si="109"/>
        <v>0.76873682166796098</v>
      </c>
      <c r="BM462" s="103">
        <v>0.29527429671751598</v>
      </c>
      <c r="BN462" s="103">
        <f t="shared" si="110"/>
        <v>0.70472570328248407</v>
      </c>
      <c r="BO462" s="103">
        <v>0.163900710083933</v>
      </c>
      <c r="BP462" s="103">
        <f t="shared" si="111"/>
        <v>0.83609928991606697</v>
      </c>
      <c r="BQ462" s="103">
        <v>0.21499900016656992</v>
      </c>
      <c r="BR462" s="103">
        <f t="shared" si="116"/>
        <v>0.78500099983343008</v>
      </c>
      <c r="BS462" s="108">
        <v>0.84995338379093799</v>
      </c>
      <c r="BT462" s="102">
        <v>0.15004661620906201</v>
      </c>
      <c r="BU462" s="91"/>
      <c r="BV462" s="86">
        <v>442</v>
      </c>
      <c r="BW462" s="124">
        <v>0.96499999999999997</v>
      </c>
      <c r="BX462" s="124">
        <v>3.5000000000000003E-2</v>
      </c>
      <c r="BY462" s="124">
        <v>0.96099999999999997</v>
      </c>
      <c r="BZ462" s="124">
        <v>3.9E-2</v>
      </c>
      <c r="CA462" s="124">
        <v>0.96299999999999997</v>
      </c>
      <c r="CB462" s="124">
        <v>3.6999999999999998E-2</v>
      </c>
      <c r="CC462" s="123">
        <v>0.95099999999999996</v>
      </c>
      <c r="CD462" s="123">
        <v>4.9000000000000002E-2</v>
      </c>
      <c r="CE462" s="123">
        <v>0.94299999999999995</v>
      </c>
      <c r="CF462" s="123">
        <v>5.7000000000000002E-2</v>
      </c>
      <c r="CG462" s="123">
        <v>0.94699999999999995</v>
      </c>
      <c r="CH462" s="123">
        <v>5.2999999999999999E-2</v>
      </c>
      <c r="CI462" s="1"/>
      <c r="CJ462" s="1"/>
      <c r="CK462" s="1"/>
      <c r="CL462" s="1"/>
      <c r="CM462" s="1"/>
      <c r="CN462" s="1"/>
      <c r="CP462" s="39"/>
      <c r="CR462" s="39"/>
      <c r="CS462" s="92"/>
      <c r="CT462" s="92"/>
    </row>
    <row r="463" spans="38:98" x14ac:dyDescent="0.25">
      <c r="AL463" s="104">
        <v>443</v>
      </c>
      <c r="AM463" s="102">
        <v>0.24499718131053899</v>
      </c>
      <c r="AN463" s="102">
        <f t="shared" si="105"/>
        <v>0.75500281868946106</v>
      </c>
      <c r="AO463" s="102">
        <v>0.30222216726583301</v>
      </c>
      <c r="AP463" s="102">
        <f t="shared" si="106"/>
        <v>0.69777783273416705</v>
      </c>
      <c r="AQ463" s="102">
        <v>0.15513196358890499</v>
      </c>
      <c r="AR463" s="102">
        <f t="shared" si="107"/>
        <v>0.84486803641109498</v>
      </c>
      <c r="AS463" s="102">
        <f t="shared" si="112"/>
        <v>0.21682092792830499</v>
      </c>
      <c r="AT463" s="107">
        <f t="shared" si="112"/>
        <v>0.78317907207169501</v>
      </c>
      <c r="AU463" s="103">
        <v>0.253490643275259</v>
      </c>
      <c r="AV463" s="103">
        <f t="shared" si="113"/>
        <v>0.74650935672474095</v>
      </c>
      <c r="AW463" s="103">
        <v>0.308981966229607</v>
      </c>
      <c r="AX463" s="103">
        <f t="shared" si="114"/>
        <v>0.69101803377039306</v>
      </c>
      <c r="AY463" s="103">
        <v>0.17022725533633501</v>
      </c>
      <c r="AZ463" s="103">
        <f t="shared" si="117"/>
        <v>0.82977274466366502</v>
      </c>
      <c r="BA463" s="103">
        <f t="shared" si="115"/>
        <v>0.22795248910285401</v>
      </c>
      <c r="BB463" s="103">
        <f t="shared" si="115"/>
        <v>0.77204751089714607</v>
      </c>
      <c r="BC463" s="102">
        <v>0.238287191224823</v>
      </c>
      <c r="BD463" s="102">
        <f t="shared" si="118"/>
        <v>0.761712808775177</v>
      </c>
      <c r="BE463" s="102">
        <v>0.30108102996703301</v>
      </c>
      <c r="BF463" s="102">
        <f t="shared" si="118"/>
        <v>0.69891897003296699</v>
      </c>
      <c r="BG463" s="102">
        <v>0.170724702909474</v>
      </c>
      <c r="BH463" s="102">
        <f t="shared" si="108"/>
        <v>0.82927529709052594</v>
      </c>
      <c r="BI463" s="102">
        <v>0.22165102951047078</v>
      </c>
      <c r="BJ463" s="102">
        <v>0.77834897048952922</v>
      </c>
      <c r="BK463" s="103">
        <v>0.23159931752631799</v>
      </c>
      <c r="BL463" s="103">
        <f t="shared" si="109"/>
        <v>0.76840068247368198</v>
      </c>
      <c r="BM463" s="103">
        <v>0.295604416192151</v>
      </c>
      <c r="BN463" s="103">
        <f t="shared" si="110"/>
        <v>0.70439558380784906</v>
      </c>
      <c r="BO463" s="103">
        <v>0.16427892569578301</v>
      </c>
      <c r="BP463" s="103">
        <f t="shared" si="111"/>
        <v>0.83572107430421694</v>
      </c>
      <c r="BQ463" s="103">
        <v>0.2153531099774135</v>
      </c>
      <c r="BR463" s="103">
        <f t="shared" si="116"/>
        <v>0.78464689002258647</v>
      </c>
      <c r="BS463" s="108">
        <v>0.85028064646102997</v>
      </c>
      <c r="BT463" s="102">
        <v>0.14971935353897001</v>
      </c>
      <c r="BU463" s="91"/>
      <c r="BV463" s="86">
        <v>443</v>
      </c>
      <c r="BW463" s="124">
        <v>0.96499999999999997</v>
      </c>
      <c r="BX463" s="124">
        <v>3.5000000000000003E-2</v>
      </c>
      <c r="BY463" s="124">
        <v>0.96199999999999997</v>
      </c>
      <c r="BZ463" s="124">
        <v>3.7999999999999999E-2</v>
      </c>
      <c r="CA463" s="124">
        <v>0.96299999999999997</v>
      </c>
      <c r="CB463" s="124">
        <v>3.6999999999999998E-2</v>
      </c>
      <c r="CC463" s="123">
        <v>0.95099999999999996</v>
      </c>
      <c r="CD463" s="123">
        <v>4.9000000000000002E-2</v>
      </c>
      <c r="CE463" s="123">
        <v>0.94299999999999995</v>
      </c>
      <c r="CF463" s="123">
        <v>5.7000000000000002E-2</v>
      </c>
      <c r="CG463" s="123">
        <v>0.94699999999999995</v>
      </c>
      <c r="CH463" s="123">
        <v>5.2999999999999999E-2</v>
      </c>
      <c r="CI463" s="1"/>
      <c r="CJ463" s="1"/>
      <c r="CK463" s="1"/>
      <c r="CL463" s="1"/>
      <c r="CM463" s="1"/>
      <c r="CN463" s="1"/>
      <c r="CP463" s="39"/>
      <c r="CR463" s="39"/>
      <c r="CS463" s="92"/>
      <c r="CT463" s="92"/>
    </row>
    <row r="464" spans="38:98" x14ac:dyDescent="0.25">
      <c r="AL464" s="104">
        <v>444</v>
      </c>
      <c r="AM464" s="102">
        <v>0.245323545252361</v>
      </c>
      <c r="AN464" s="102">
        <f t="shared" si="105"/>
        <v>0.754676454747639</v>
      </c>
      <c r="AO464" s="102">
        <v>0.30254568366918</v>
      </c>
      <c r="AP464" s="102">
        <f t="shared" si="106"/>
        <v>0.69745431633082</v>
      </c>
      <c r="AQ464" s="102">
        <v>0.15547808159356599</v>
      </c>
      <c r="AR464" s="102">
        <f t="shared" si="107"/>
        <v>0.84452191840643398</v>
      </c>
      <c r="AS464" s="102">
        <f t="shared" si="112"/>
        <v>0.21715572380518366</v>
      </c>
      <c r="AT464" s="107">
        <f t="shared" si="112"/>
        <v>0.78284427619481634</v>
      </c>
      <c r="AU464" s="103">
        <v>0.253858765755546</v>
      </c>
      <c r="AV464" s="103">
        <f t="shared" si="113"/>
        <v>0.746141234244454</v>
      </c>
      <c r="AW464" s="103">
        <v>0.30934108759199003</v>
      </c>
      <c r="AX464" s="103">
        <f t="shared" si="114"/>
        <v>0.69065891240801003</v>
      </c>
      <c r="AY464" s="103">
        <v>0.170612944373491</v>
      </c>
      <c r="AZ464" s="103">
        <f t="shared" si="117"/>
        <v>0.82938705562650905</v>
      </c>
      <c r="BA464" s="103">
        <f t="shared" si="115"/>
        <v>0.22832662194218284</v>
      </c>
      <c r="BB464" s="103">
        <f t="shared" si="115"/>
        <v>0.77167337805781733</v>
      </c>
      <c r="BC464" s="102">
        <v>0.23863401493002301</v>
      </c>
      <c r="BD464" s="102">
        <f t="shared" si="118"/>
        <v>0.76136598506997699</v>
      </c>
      <c r="BE464" s="102">
        <v>0.30142166367519502</v>
      </c>
      <c r="BF464" s="102">
        <f t="shared" si="118"/>
        <v>0.69857833632480504</v>
      </c>
      <c r="BG464" s="102">
        <v>0.171115500379075</v>
      </c>
      <c r="BH464" s="102">
        <f t="shared" si="108"/>
        <v>0.82888449962092503</v>
      </c>
      <c r="BI464" s="102">
        <v>0.2220166574479765</v>
      </c>
      <c r="BJ464" s="102">
        <v>0.7779833425520235</v>
      </c>
      <c r="BK464" s="103">
        <v>0.23193528909003899</v>
      </c>
      <c r="BL464" s="103">
        <f t="shared" si="109"/>
        <v>0.76806471090996098</v>
      </c>
      <c r="BM464" s="103">
        <v>0.29593410350288302</v>
      </c>
      <c r="BN464" s="103">
        <f t="shared" si="110"/>
        <v>0.70406589649711693</v>
      </c>
      <c r="BO464" s="103">
        <v>0.16465711610042499</v>
      </c>
      <c r="BP464" s="103">
        <f t="shared" si="111"/>
        <v>0.83534288389957501</v>
      </c>
      <c r="BQ464" s="103">
        <v>0.2157070568297707</v>
      </c>
      <c r="BR464" s="103">
        <f t="shared" si="116"/>
        <v>0.78429294317022935</v>
      </c>
      <c r="BS464" s="108">
        <v>0.85060664480374604</v>
      </c>
      <c r="BT464" s="102">
        <v>0.14939335519625399</v>
      </c>
      <c r="BU464" s="91"/>
      <c r="BV464" s="86">
        <v>444</v>
      </c>
      <c r="BW464" s="124">
        <v>0.96499999999999997</v>
      </c>
      <c r="BX464" s="124">
        <v>3.5000000000000003E-2</v>
      </c>
      <c r="BY464" s="124">
        <v>0.96199999999999997</v>
      </c>
      <c r="BZ464" s="124">
        <v>3.7999999999999999E-2</v>
      </c>
      <c r="CA464" s="124">
        <v>0.96299999999999997</v>
      </c>
      <c r="CB464" s="124">
        <v>3.6999999999999998E-2</v>
      </c>
      <c r="CC464" s="123">
        <v>0.95199999999999996</v>
      </c>
      <c r="CD464" s="123">
        <v>4.8000000000000001E-2</v>
      </c>
      <c r="CE464" s="123">
        <v>0.94299999999999995</v>
      </c>
      <c r="CF464" s="123">
        <v>5.7000000000000002E-2</v>
      </c>
      <c r="CG464" s="123">
        <v>0.94699999999999995</v>
      </c>
      <c r="CH464" s="123">
        <v>5.2999999999999999E-2</v>
      </c>
      <c r="CI464" s="1"/>
      <c r="CJ464" s="1"/>
      <c r="CK464" s="1"/>
      <c r="CL464" s="1"/>
      <c r="CM464" s="1"/>
      <c r="CN464" s="1"/>
      <c r="CP464" s="39"/>
      <c r="CR464" s="39"/>
      <c r="CS464" s="92"/>
      <c r="CT464" s="92"/>
    </row>
    <row r="465" spans="38:98" x14ac:dyDescent="0.25">
      <c r="AL465" s="104">
        <v>445</v>
      </c>
      <c r="AM465" s="102">
        <v>0.24564917984920301</v>
      </c>
      <c r="AN465" s="102">
        <f t="shared" si="105"/>
        <v>0.75435082015079702</v>
      </c>
      <c r="AO465" s="102">
        <v>0.30286883245676699</v>
      </c>
      <c r="AP465" s="102">
        <f t="shared" si="106"/>
        <v>0.69713116754323301</v>
      </c>
      <c r="AQ465" s="102">
        <v>0.155824154062362</v>
      </c>
      <c r="AR465" s="102">
        <f t="shared" si="107"/>
        <v>0.84417584593763806</v>
      </c>
      <c r="AS465" s="102">
        <f t="shared" si="112"/>
        <v>0.21749018808699588</v>
      </c>
      <c r="AT465" s="107">
        <f t="shared" si="112"/>
        <v>0.78250981191300428</v>
      </c>
      <c r="AU465" s="103">
        <v>0.254226517110891</v>
      </c>
      <c r="AV465" s="103">
        <f t="shared" si="113"/>
        <v>0.74577348288910894</v>
      </c>
      <c r="AW465" s="103">
        <v>0.30969976300233598</v>
      </c>
      <c r="AX465" s="103">
        <f t="shared" si="114"/>
        <v>0.69030023699766407</v>
      </c>
      <c r="AY465" s="103">
        <v>0.170998584348487</v>
      </c>
      <c r="AZ465" s="103">
        <f t="shared" si="117"/>
        <v>0.82900141565151297</v>
      </c>
      <c r="BA465" s="103">
        <f t="shared" si="115"/>
        <v>0.22870051459521751</v>
      </c>
      <c r="BB465" s="103">
        <f t="shared" si="115"/>
        <v>0.77129948540478244</v>
      </c>
      <c r="BC465" s="102">
        <v>0.238980463737749</v>
      </c>
      <c r="BD465" s="102">
        <f t="shared" si="118"/>
        <v>0.76101953626225094</v>
      </c>
      <c r="BE465" s="102">
        <v>0.30176185822142998</v>
      </c>
      <c r="BF465" s="102">
        <f t="shared" si="118"/>
        <v>0.69823814177857002</v>
      </c>
      <c r="BG465" s="102">
        <v>0.17150621916557701</v>
      </c>
      <c r="BH465" s="102">
        <f t="shared" si="108"/>
        <v>0.82849378083442304</v>
      </c>
      <c r="BI465" s="102">
        <v>0.22238203196579653</v>
      </c>
      <c r="BJ465" s="102">
        <v>0.77761796803420347</v>
      </c>
      <c r="BK465" s="103">
        <v>0.23227109256727901</v>
      </c>
      <c r="BL465" s="103">
        <f t="shared" si="109"/>
        <v>0.76772890743272093</v>
      </c>
      <c r="BM465" s="103">
        <v>0.29626336008694898</v>
      </c>
      <c r="BN465" s="103">
        <f t="shared" si="110"/>
        <v>0.70373663991305102</v>
      </c>
      <c r="BO465" s="103">
        <v>0.16503528076118201</v>
      </c>
      <c r="BP465" s="103">
        <f t="shared" si="111"/>
        <v>0.83496471923881799</v>
      </c>
      <c r="BQ465" s="103">
        <v>0.21606084066599851</v>
      </c>
      <c r="BR465" s="103">
        <f t="shared" si="116"/>
        <v>0.78393915933400149</v>
      </c>
      <c r="BS465" s="108">
        <v>0.85093138385261102</v>
      </c>
      <c r="BT465" s="102">
        <v>0.149068616147389</v>
      </c>
      <c r="BU465" s="91"/>
      <c r="BV465" s="86">
        <v>445</v>
      </c>
      <c r="BW465" s="124">
        <v>0.96499999999999997</v>
      </c>
      <c r="BX465" s="124">
        <v>3.5000000000000003E-2</v>
      </c>
      <c r="BY465" s="124">
        <v>0.96199999999999997</v>
      </c>
      <c r="BZ465" s="124">
        <v>3.7999999999999999E-2</v>
      </c>
      <c r="CA465" s="124">
        <v>0.96299999999999997</v>
      </c>
      <c r="CB465" s="124">
        <v>3.6999999999999998E-2</v>
      </c>
      <c r="CC465" s="123">
        <v>0.95199999999999996</v>
      </c>
      <c r="CD465" s="123">
        <v>4.8000000000000001E-2</v>
      </c>
      <c r="CE465" s="123">
        <v>0.94299999999999995</v>
      </c>
      <c r="CF465" s="123">
        <v>5.7000000000000002E-2</v>
      </c>
      <c r="CG465" s="123">
        <v>0.94699999999999995</v>
      </c>
      <c r="CH465" s="123">
        <v>5.2999999999999999E-2</v>
      </c>
      <c r="CI465" s="1"/>
      <c r="CJ465" s="1"/>
      <c r="CK465" s="1"/>
      <c r="CL465" s="1"/>
      <c r="CM465" s="1"/>
      <c r="CN465" s="1"/>
      <c r="CP465" s="39"/>
      <c r="CR465" s="39"/>
      <c r="CS465" s="92"/>
      <c r="CT465" s="92"/>
    </row>
    <row r="466" spans="38:98" x14ac:dyDescent="0.25">
      <c r="AL466" s="104">
        <v>446</v>
      </c>
      <c r="AM466" s="102">
        <v>0.24597410438023801</v>
      </c>
      <c r="AN466" s="102">
        <f t="shared" si="105"/>
        <v>0.75402589561976197</v>
      </c>
      <c r="AO466" s="102">
        <v>0.303191611035037</v>
      </c>
      <c r="AP466" s="102">
        <f t="shared" si="106"/>
        <v>0.696808388964963</v>
      </c>
      <c r="AQ466" s="102">
        <v>0.15617018140491101</v>
      </c>
      <c r="AR466" s="102">
        <f t="shared" si="107"/>
        <v>0.84382981859508899</v>
      </c>
      <c r="AS466" s="102">
        <f t="shared" si="112"/>
        <v>0.2178243263421914</v>
      </c>
      <c r="AT466" s="107">
        <f t="shared" si="112"/>
        <v>0.78217567365780871</v>
      </c>
      <c r="AU466" s="103">
        <v>0.25459389806662502</v>
      </c>
      <c r="AV466" s="103">
        <f t="shared" si="113"/>
        <v>0.74540610193337498</v>
      </c>
      <c r="AW466" s="103">
        <v>0.31005799372047799</v>
      </c>
      <c r="AX466" s="103">
        <f t="shared" si="114"/>
        <v>0.68994200627952207</v>
      </c>
      <c r="AY466" s="103">
        <v>0.17138417497693001</v>
      </c>
      <c r="AZ466" s="103">
        <f t="shared" si="117"/>
        <v>0.82861582502306996</v>
      </c>
      <c r="BA466" s="103">
        <f t="shared" si="115"/>
        <v>0.22907416744575151</v>
      </c>
      <c r="BB466" s="103">
        <f t="shared" si="115"/>
        <v>0.77092583255424851</v>
      </c>
      <c r="BC466" s="102">
        <v>0.239326538995349</v>
      </c>
      <c r="BD466" s="102">
        <f t="shared" si="118"/>
        <v>0.76067346100465105</v>
      </c>
      <c r="BE466" s="102">
        <v>0.30210161489772902</v>
      </c>
      <c r="BF466" s="102">
        <f t="shared" si="118"/>
        <v>0.69789838510227098</v>
      </c>
      <c r="BG466" s="102">
        <v>0.171896859088705</v>
      </c>
      <c r="BH466" s="102">
        <f t="shared" si="108"/>
        <v>0.828103140911295</v>
      </c>
      <c r="BI466" s="102">
        <v>0.22274715369584017</v>
      </c>
      <c r="BJ466" s="102">
        <v>0.77725284630415992</v>
      </c>
      <c r="BK466" s="103">
        <v>0.232606727502118</v>
      </c>
      <c r="BL466" s="103">
        <f t="shared" si="109"/>
        <v>0.76739327249788203</v>
      </c>
      <c r="BM466" s="103">
        <v>0.29659218738158699</v>
      </c>
      <c r="BN466" s="103">
        <f t="shared" si="110"/>
        <v>0.70340781261841301</v>
      </c>
      <c r="BO466" s="103">
        <v>0.165413419141381</v>
      </c>
      <c r="BP466" s="103">
        <f t="shared" si="111"/>
        <v>0.83458658085861903</v>
      </c>
      <c r="BQ466" s="103">
        <v>0.21641446142845683</v>
      </c>
      <c r="BR466" s="103">
        <f t="shared" si="116"/>
        <v>0.78358553857154312</v>
      </c>
      <c r="BS466" s="108">
        <v>0.85125486864115396</v>
      </c>
      <c r="BT466" s="102">
        <v>0.14874513135884601</v>
      </c>
      <c r="BU466" s="91"/>
      <c r="BV466" s="86">
        <v>446</v>
      </c>
      <c r="BW466" s="124">
        <v>0.96499999999999997</v>
      </c>
      <c r="BX466" s="124">
        <v>3.5000000000000003E-2</v>
      </c>
      <c r="BY466" s="124">
        <v>0.96199999999999997</v>
      </c>
      <c r="BZ466" s="124">
        <v>3.7999999999999999E-2</v>
      </c>
      <c r="CA466" s="124">
        <v>0.96299999999999997</v>
      </c>
      <c r="CB466" s="124">
        <v>3.5999999999999997E-2</v>
      </c>
      <c r="CC466" s="123">
        <v>0.95199999999999996</v>
      </c>
      <c r="CD466" s="123">
        <v>4.8000000000000001E-2</v>
      </c>
      <c r="CE466" s="123">
        <v>0.94399999999999995</v>
      </c>
      <c r="CF466" s="123">
        <v>5.6000000000000001E-2</v>
      </c>
      <c r="CG466" s="123">
        <v>0.94699999999999995</v>
      </c>
      <c r="CH466" s="123">
        <v>5.1999999999999998E-2</v>
      </c>
      <c r="CI466" s="1"/>
      <c r="CJ466" s="1"/>
      <c r="CK466" s="1"/>
      <c r="CL466" s="1"/>
      <c r="CM466" s="1"/>
      <c r="CN466" s="1"/>
      <c r="CP466" s="39"/>
      <c r="CR466" s="39"/>
      <c r="CS466" s="92"/>
      <c r="CT466" s="92"/>
    </row>
    <row r="467" spans="38:98" x14ac:dyDescent="0.25">
      <c r="AL467" s="104">
        <v>447</v>
      </c>
      <c r="AM467" s="102">
        <v>0.246298338124638</v>
      </c>
      <c r="AN467" s="102">
        <f t="shared" si="105"/>
        <v>0.75370166187536203</v>
      </c>
      <c r="AO467" s="102">
        <v>0.303514016810431</v>
      </c>
      <c r="AP467" s="102">
        <f t="shared" si="106"/>
        <v>0.696485983189569</v>
      </c>
      <c r="AQ467" s="102">
        <v>0.15651616403082999</v>
      </c>
      <c r="AR467" s="102">
        <f t="shared" si="107"/>
        <v>0.84348383596916998</v>
      </c>
      <c r="AS467" s="102">
        <f t="shared" si="112"/>
        <v>0.21815814413921872</v>
      </c>
      <c r="AT467" s="107">
        <f t="shared" si="112"/>
        <v>0.78184185586078137</v>
      </c>
      <c r="AU467" s="103">
        <v>0.25496090934807702</v>
      </c>
      <c r="AV467" s="103">
        <f t="shared" si="113"/>
        <v>0.74503909065192298</v>
      </c>
      <c r="AW467" s="103">
        <v>0.310415781006248</v>
      </c>
      <c r="AX467" s="103">
        <f t="shared" si="114"/>
        <v>0.689584218993752</v>
      </c>
      <c r="AY467" s="103">
        <v>0.171769715974429</v>
      </c>
      <c r="AZ467" s="103">
        <f t="shared" si="117"/>
        <v>0.82823028402557097</v>
      </c>
      <c r="BA467" s="103">
        <f t="shared" si="115"/>
        <v>0.22944758087757827</v>
      </c>
      <c r="BB467" s="103">
        <f t="shared" si="115"/>
        <v>0.77055241912242178</v>
      </c>
      <c r="BC467" s="102">
        <v>0.23967224205017401</v>
      </c>
      <c r="BD467" s="102">
        <f t="shared" si="118"/>
        <v>0.76032775794982599</v>
      </c>
      <c r="BE467" s="102">
        <v>0.30244093499607999</v>
      </c>
      <c r="BF467" s="102">
        <f t="shared" si="118"/>
        <v>0.69755906500392006</v>
      </c>
      <c r="BG467" s="102">
        <v>0.172287419968187</v>
      </c>
      <c r="BH467" s="102">
        <f t="shared" si="108"/>
        <v>0.82771258003181303</v>
      </c>
      <c r="BI467" s="102">
        <v>0.22311202327001839</v>
      </c>
      <c r="BJ467" s="102">
        <v>0.77688797672998167</v>
      </c>
      <c r="BK467" s="103">
        <v>0.23294219343863401</v>
      </c>
      <c r="BL467" s="103">
        <f t="shared" si="109"/>
        <v>0.76705780656136602</v>
      </c>
      <c r="BM467" s="103">
        <v>0.29692058682403599</v>
      </c>
      <c r="BN467" s="103">
        <f t="shared" si="110"/>
        <v>0.70307941317596401</v>
      </c>
      <c r="BO467" s="103">
        <v>0.16579153070434599</v>
      </c>
      <c r="BP467" s="103">
        <f t="shared" si="111"/>
        <v>0.83420846929565395</v>
      </c>
      <c r="BQ467" s="103">
        <v>0.21676791905950399</v>
      </c>
      <c r="BR467" s="103">
        <f t="shared" si="116"/>
        <v>0.78323208094049601</v>
      </c>
      <c r="BS467" s="108">
        <v>0.8515771042029</v>
      </c>
      <c r="BT467" s="102">
        <v>0.1484228957971</v>
      </c>
      <c r="BU467" s="91"/>
      <c r="BV467" s="86">
        <v>447</v>
      </c>
      <c r="BW467" s="124">
        <v>0.96499999999999997</v>
      </c>
      <c r="BX467" s="124">
        <v>3.5000000000000003E-2</v>
      </c>
      <c r="BY467" s="124">
        <v>0.96199999999999997</v>
      </c>
      <c r="BZ467" s="124">
        <v>3.7999999999999999E-2</v>
      </c>
      <c r="CA467" s="124">
        <v>0.96399999999999997</v>
      </c>
      <c r="CB467" s="124">
        <v>3.5999999999999997E-2</v>
      </c>
      <c r="CC467" s="123">
        <v>0.95199999999999996</v>
      </c>
      <c r="CD467" s="123">
        <v>4.8000000000000001E-2</v>
      </c>
      <c r="CE467" s="123">
        <v>0.94399999999999995</v>
      </c>
      <c r="CF467" s="123">
        <v>5.6000000000000001E-2</v>
      </c>
      <c r="CG467" s="123">
        <v>0.94799999999999995</v>
      </c>
      <c r="CH467" s="123">
        <v>5.1999999999999998E-2</v>
      </c>
      <c r="CI467" s="1"/>
      <c r="CJ467" s="1"/>
      <c r="CK467" s="1"/>
      <c r="CL467" s="1"/>
      <c r="CM467" s="1"/>
      <c r="CN467" s="1"/>
      <c r="CP467" s="39"/>
      <c r="CR467" s="39"/>
      <c r="CS467" s="92"/>
      <c r="CT467" s="92"/>
    </row>
    <row r="468" spans="38:98" x14ac:dyDescent="0.25">
      <c r="AL468" s="104">
        <v>448</v>
      </c>
      <c r="AM468" s="102">
        <v>0.246621900361576</v>
      </c>
      <c r="AN468" s="102">
        <f t="shared" si="105"/>
        <v>0.75337809963842406</v>
      </c>
      <c r="AO468" s="102">
        <v>0.303836047189393</v>
      </c>
      <c r="AP468" s="102">
        <f t="shared" si="106"/>
        <v>0.69616395281060695</v>
      </c>
      <c r="AQ468" s="102">
        <v>0.156862102349734</v>
      </c>
      <c r="AR468" s="102">
        <f t="shared" si="107"/>
        <v>0.84313789765026603</v>
      </c>
      <c r="AS468" s="102">
        <f t="shared" si="112"/>
        <v>0.21849164704652657</v>
      </c>
      <c r="AT468" s="107">
        <f t="shared" si="112"/>
        <v>0.78150835295347343</v>
      </c>
      <c r="AU468" s="103">
        <v>0.25532755168057703</v>
      </c>
      <c r="AV468" s="103">
        <f t="shared" si="113"/>
        <v>0.74467244831942292</v>
      </c>
      <c r="AW468" s="103">
        <v>0.31077312611947899</v>
      </c>
      <c r="AX468" s="103">
        <f t="shared" si="114"/>
        <v>0.68922687388052095</v>
      </c>
      <c r="AY468" s="103">
        <v>0.17215520705659201</v>
      </c>
      <c r="AZ468" s="103">
        <f t="shared" si="117"/>
        <v>0.82784479294340796</v>
      </c>
      <c r="BA468" s="103">
        <f t="shared" si="115"/>
        <v>0.22982075527449139</v>
      </c>
      <c r="BB468" s="103">
        <f t="shared" si="115"/>
        <v>0.77017924472550858</v>
      </c>
      <c r="BC468" s="102">
        <v>0.24001757424957301</v>
      </c>
      <c r="BD468" s="102">
        <f t="shared" si="118"/>
        <v>0.75998242575042696</v>
      </c>
      <c r="BE468" s="102">
        <v>0.30277981980847501</v>
      </c>
      <c r="BF468" s="102">
        <f t="shared" si="118"/>
        <v>0.69722018019152499</v>
      </c>
      <c r="BG468" s="102">
        <v>0.17267790162374899</v>
      </c>
      <c r="BH468" s="102">
        <f t="shared" si="108"/>
        <v>0.82732209837625104</v>
      </c>
      <c r="BI468" s="102">
        <v>0.22347664132024142</v>
      </c>
      <c r="BJ468" s="102">
        <v>0.77652335867975864</v>
      </c>
      <c r="BK468" s="103">
        <v>0.233277489920905</v>
      </c>
      <c r="BL468" s="103">
        <f t="shared" si="109"/>
        <v>0.76672251007909498</v>
      </c>
      <c r="BM468" s="103">
        <v>0.29724855985153298</v>
      </c>
      <c r="BN468" s="103">
        <f t="shared" si="110"/>
        <v>0.70275144014846702</v>
      </c>
      <c r="BO468" s="103">
        <v>0.16616961491340301</v>
      </c>
      <c r="BP468" s="103">
        <f t="shared" si="111"/>
        <v>0.83383038508659701</v>
      </c>
      <c r="BQ468" s="103">
        <v>0.21712121350149849</v>
      </c>
      <c r="BR468" s="103">
        <f t="shared" si="116"/>
        <v>0.78287878649850151</v>
      </c>
      <c r="BS468" s="108">
        <v>0.85189809557137597</v>
      </c>
      <c r="BT468" s="102">
        <v>0.148101904428624</v>
      </c>
      <c r="BU468" s="91"/>
      <c r="BV468" s="86">
        <v>448</v>
      </c>
      <c r="BW468" s="124">
        <v>0.96599999999999997</v>
      </c>
      <c r="BX468" s="124">
        <v>3.4000000000000002E-2</v>
      </c>
      <c r="BY468" s="124">
        <v>0.96199999999999997</v>
      </c>
      <c r="BZ468" s="124">
        <v>3.7999999999999999E-2</v>
      </c>
      <c r="CA468" s="124">
        <v>0.96399999999999997</v>
      </c>
      <c r="CB468" s="124">
        <v>3.5999999999999997E-2</v>
      </c>
      <c r="CC468" s="123">
        <v>0.95199999999999996</v>
      </c>
      <c r="CD468" s="123">
        <v>4.8000000000000001E-2</v>
      </c>
      <c r="CE468" s="123">
        <v>0.94399999999999995</v>
      </c>
      <c r="CF468" s="123">
        <v>5.6000000000000001E-2</v>
      </c>
      <c r="CG468" s="123">
        <v>0.94799999999999995</v>
      </c>
      <c r="CH468" s="123">
        <v>5.1999999999999998E-2</v>
      </c>
      <c r="CI468" s="1"/>
      <c r="CJ468" s="1"/>
      <c r="CK468" s="1"/>
      <c r="CL468" s="1"/>
      <c r="CM468" s="1"/>
      <c r="CN468" s="1"/>
      <c r="CP468" s="39"/>
      <c r="CR468" s="39"/>
      <c r="CS468" s="92"/>
      <c r="CT468" s="92"/>
    </row>
    <row r="469" spans="38:98" x14ac:dyDescent="0.25">
      <c r="AL469" s="104">
        <v>449</v>
      </c>
      <c r="AM469" s="102">
        <v>0.246944810370225</v>
      </c>
      <c r="AN469" s="102">
        <f t="shared" ref="AN469:AN532" si="119">1-AM469</f>
        <v>0.75305518962977502</v>
      </c>
      <c r="AO469" s="102">
        <v>0.30415769957836197</v>
      </c>
      <c r="AP469" s="102">
        <f t="shared" ref="AP469:AP532" si="120">1-AO469</f>
        <v>0.69584230042163808</v>
      </c>
      <c r="AQ469" s="102">
        <v>0.157207996771241</v>
      </c>
      <c r="AR469" s="102">
        <f t="shared" ref="AR469:AR532" si="121">1-AQ469</f>
        <v>0.84279200322875902</v>
      </c>
      <c r="AS469" s="102">
        <f t="shared" si="112"/>
        <v>0.21882484063256388</v>
      </c>
      <c r="AT469" s="107">
        <f t="shared" si="112"/>
        <v>0.7811751593674362</v>
      </c>
      <c r="AU469" s="103">
        <v>0.25569382578945399</v>
      </c>
      <c r="AV469" s="103">
        <f t="shared" si="113"/>
        <v>0.74430617421054601</v>
      </c>
      <c r="AW469" s="103">
        <v>0.31113003032000203</v>
      </c>
      <c r="AX469" s="103">
        <f t="shared" si="114"/>
        <v>0.68886996967999803</v>
      </c>
      <c r="AY469" s="103">
        <v>0.17254064793902801</v>
      </c>
      <c r="AZ469" s="103">
        <f t="shared" si="117"/>
        <v>0.82745935206097199</v>
      </c>
      <c r="BA469" s="103">
        <f t="shared" si="115"/>
        <v>0.23019369102028409</v>
      </c>
      <c r="BB469" s="103">
        <f t="shared" si="115"/>
        <v>0.76980630897971603</v>
      </c>
      <c r="BC469" s="102">
        <v>0.24036253694089499</v>
      </c>
      <c r="BD469" s="102">
        <f t="shared" si="118"/>
        <v>0.75963746305910496</v>
      </c>
      <c r="BE469" s="102">
        <v>0.303118270626902</v>
      </c>
      <c r="BF469" s="102">
        <f t="shared" si="118"/>
        <v>0.696881729373098</v>
      </c>
      <c r="BG469" s="102">
        <v>0.17306830387511701</v>
      </c>
      <c r="BH469" s="102">
        <f t="shared" ref="BH469:BH532" si="122">1-BG469</f>
        <v>0.82693169612488293</v>
      </c>
      <c r="BI469" s="102">
        <v>0.22384100847841876</v>
      </c>
      <c r="BJ469" s="102">
        <v>0.77615899152158119</v>
      </c>
      <c r="BK469" s="103">
        <v>0.23361261649301199</v>
      </c>
      <c r="BL469" s="103">
        <f t="shared" ref="BL469:BL532" si="123">1-BK469</f>
        <v>0.76638738350698798</v>
      </c>
      <c r="BM469" s="103">
        <v>0.297576107901316</v>
      </c>
      <c r="BN469" s="103">
        <f t="shared" ref="BN469:BN532" si="124">1-BM469</f>
        <v>0.70242389209868406</v>
      </c>
      <c r="BO469" s="103">
        <v>0.166547671231875</v>
      </c>
      <c r="BP469" s="103">
        <f t="shared" ref="BP469:BP532" si="125">1-BO469</f>
        <v>0.83345232876812503</v>
      </c>
      <c r="BQ469" s="103">
        <v>0.21747434469679891</v>
      </c>
      <c r="BR469" s="103">
        <f t="shared" si="116"/>
        <v>0.78252565530320117</v>
      </c>
      <c r="BS469" s="108">
        <v>0.85221784778011</v>
      </c>
      <c r="BT469" s="102">
        <v>0.14778215221989</v>
      </c>
      <c r="BU469" s="91"/>
      <c r="BV469" s="86">
        <v>449</v>
      </c>
      <c r="BW469" s="124">
        <v>0.96599999999999997</v>
      </c>
      <c r="BX469" s="124">
        <v>3.4000000000000002E-2</v>
      </c>
      <c r="BY469" s="124">
        <v>0.96199999999999997</v>
      </c>
      <c r="BZ469" s="124">
        <v>3.7999999999999999E-2</v>
      </c>
      <c r="CA469" s="124">
        <v>0.96399999999999997</v>
      </c>
      <c r="CB469" s="124">
        <v>3.5999999999999997E-2</v>
      </c>
      <c r="CC469" s="123">
        <v>0.95199999999999996</v>
      </c>
      <c r="CD469" s="123">
        <v>4.8000000000000001E-2</v>
      </c>
      <c r="CE469" s="123">
        <v>0.94399999999999995</v>
      </c>
      <c r="CF469" s="123">
        <v>5.6000000000000001E-2</v>
      </c>
      <c r="CG469" s="123">
        <v>0.94799999999999995</v>
      </c>
      <c r="CH469" s="123">
        <v>5.1999999999999998E-2</v>
      </c>
      <c r="CI469" s="1"/>
      <c r="CJ469" s="1"/>
      <c r="CK469" s="1"/>
      <c r="CL469" s="1"/>
      <c r="CM469" s="1"/>
      <c r="CN469" s="1"/>
      <c r="CP469" s="39"/>
      <c r="CR469" s="39"/>
      <c r="CS469" s="92"/>
      <c r="CT469" s="92"/>
    </row>
    <row r="470" spans="38:98" x14ac:dyDescent="0.25">
      <c r="AL470" s="104">
        <v>450</v>
      </c>
      <c r="AM470" s="102">
        <v>0.247267087429757</v>
      </c>
      <c r="AN470" s="102">
        <f t="shared" si="119"/>
        <v>0.752732912570243</v>
      </c>
      <c r="AO470" s="102">
        <v>0.30447897138378299</v>
      </c>
      <c r="AP470" s="102">
        <f t="shared" si="120"/>
        <v>0.69552102861621701</v>
      </c>
      <c r="AQ470" s="102">
        <v>0.157553847704967</v>
      </c>
      <c r="AR470" s="102">
        <f t="shared" si="121"/>
        <v>0.84244615229503306</v>
      </c>
      <c r="AS470" s="102">
        <f t="shared" ref="AS470:AT533" si="126">(AO470*0.23)+(AM470*0.31)+(AQ470*0.46)</f>
        <v>0.21915773046577958</v>
      </c>
      <c r="AT470" s="107">
        <f t="shared" si="126"/>
        <v>0.78084226953422053</v>
      </c>
      <c r="AU470" s="103">
        <v>0.25605973240003799</v>
      </c>
      <c r="AV470" s="103">
        <f t="shared" ref="AV470:AV533" si="127">1-AU470</f>
        <v>0.74394026759996201</v>
      </c>
      <c r="AW470" s="103">
        <v>0.31148649486765101</v>
      </c>
      <c r="AX470" s="103">
        <f t="shared" ref="AX470:AX533" si="128">1-AW470</f>
        <v>0.68851350513234899</v>
      </c>
      <c r="AY470" s="103">
        <v>0.17292603833734299</v>
      </c>
      <c r="AZ470" s="103">
        <f t="shared" si="117"/>
        <v>0.82707396166265701</v>
      </c>
      <c r="BA470" s="103">
        <f t="shared" ref="BA470:BB533" si="129">(AW470*0.23)+(AU470*0.31)+(AY470*0.46)</f>
        <v>0.23056638849874928</v>
      </c>
      <c r="BB470" s="103">
        <f t="shared" si="129"/>
        <v>0.76943361150125078</v>
      </c>
      <c r="BC470" s="102">
        <v>0.24070713147149</v>
      </c>
      <c r="BD470" s="102">
        <f t="shared" si="118"/>
        <v>0.75929286852850997</v>
      </c>
      <c r="BE470" s="102">
        <v>0.30345628874335101</v>
      </c>
      <c r="BF470" s="102">
        <f t="shared" si="118"/>
        <v>0.69654371125664905</v>
      </c>
      <c r="BG470" s="102">
        <v>0.17345862654201799</v>
      </c>
      <c r="BH470" s="102">
        <f t="shared" si="122"/>
        <v>0.82654137345798206</v>
      </c>
      <c r="BI470" s="102">
        <v>0.22420512537646092</v>
      </c>
      <c r="BJ470" s="102">
        <v>0.77579487462353913</v>
      </c>
      <c r="BK470" s="103">
        <v>0.23394757269903099</v>
      </c>
      <c r="BL470" s="103">
        <f t="shared" si="123"/>
        <v>0.76605242730096901</v>
      </c>
      <c r="BM470" s="103">
        <v>0.297903232410623</v>
      </c>
      <c r="BN470" s="103">
        <f t="shared" si="124"/>
        <v>0.702096767589377</v>
      </c>
      <c r="BO470" s="103">
        <v>0.16692569912308899</v>
      </c>
      <c r="BP470" s="103">
        <f t="shared" si="125"/>
        <v>0.83307430087691103</v>
      </c>
      <c r="BQ470" s="103">
        <v>0.21782731258776383</v>
      </c>
      <c r="BR470" s="103">
        <f t="shared" ref="BR470:BR533" si="130">(BN470*0.23)+(BL470*0.31)+(BP470*0.46)</f>
        <v>0.78217268741223611</v>
      </c>
      <c r="BS470" s="108">
        <v>0.85253636586262593</v>
      </c>
      <c r="BT470" s="102">
        <v>0.14746363413737401</v>
      </c>
      <c r="BU470" s="91"/>
      <c r="BV470" s="86">
        <v>450</v>
      </c>
      <c r="BW470" s="124">
        <v>0.96599999999999997</v>
      </c>
      <c r="BX470" s="124">
        <v>3.4000000000000002E-2</v>
      </c>
      <c r="BY470" s="124">
        <v>0.96199999999999997</v>
      </c>
      <c r="BZ470" s="124">
        <v>3.7999999999999999E-2</v>
      </c>
      <c r="CA470" s="124">
        <v>0.96399999999999997</v>
      </c>
      <c r="CB470" s="124">
        <v>3.5999999999999997E-2</v>
      </c>
      <c r="CC470" s="123">
        <v>0.95199999999999996</v>
      </c>
      <c r="CD470" s="123">
        <v>4.8000000000000001E-2</v>
      </c>
      <c r="CE470" s="123">
        <v>0.94399999999999995</v>
      </c>
      <c r="CF470" s="123">
        <v>5.6000000000000001E-2</v>
      </c>
      <c r="CG470" s="123">
        <v>0.94799999999999995</v>
      </c>
      <c r="CH470" s="123">
        <v>5.1999999999999998E-2</v>
      </c>
      <c r="CI470" s="1"/>
      <c r="CJ470" s="1"/>
      <c r="CK470" s="1"/>
      <c r="CL470" s="1"/>
      <c r="CM470" s="1"/>
      <c r="CN470" s="1"/>
      <c r="CP470" s="39"/>
      <c r="CR470" s="39"/>
      <c r="CS470" s="92"/>
      <c r="CT470" s="92"/>
    </row>
    <row r="471" spans="38:98" x14ac:dyDescent="0.25">
      <c r="AL471" s="104">
        <v>451</v>
      </c>
      <c r="AM471" s="102">
        <v>0.247588750819345</v>
      </c>
      <c r="AN471" s="102">
        <f t="shared" si="119"/>
        <v>0.75241124918065494</v>
      </c>
      <c r="AO471" s="102">
        <v>0.30479986001209702</v>
      </c>
      <c r="AP471" s="102">
        <f t="shared" si="120"/>
        <v>0.69520013998790298</v>
      </c>
      <c r="AQ471" s="102">
        <v>0.15789965556052901</v>
      </c>
      <c r="AR471" s="102">
        <f t="shared" si="121"/>
        <v>0.84210034443947102</v>
      </c>
      <c r="AS471" s="102">
        <f t="shared" si="126"/>
        <v>0.2194903221146226</v>
      </c>
      <c r="AT471" s="107">
        <f t="shared" si="126"/>
        <v>0.78050967788537728</v>
      </c>
      <c r="AU471" s="103">
        <v>0.25642527223765899</v>
      </c>
      <c r="AV471" s="103">
        <f t="shared" si="127"/>
        <v>0.74357472776234101</v>
      </c>
      <c r="AW471" s="103">
        <v>0.31184252102225801</v>
      </c>
      <c r="AX471" s="103">
        <f t="shared" si="128"/>
        <v>0.68815747897774204</v>
      </c>
      <c r="AY471" s="103">
        <v>0.17331137796714699</v>
      </c>
      <c r="AZ471" s="103">
        <f t="shared" si="117"/>
        <v>0.82668862203285298</v>
      </c>
      <c r="BA471" s="103">
        <f t="shared" si="129"/>
        <v>0.23093884809368126</v>
      </c>
      <c r="BB471" s="103">
        <f t="shared" si="129"/>
        <v>0.76906115190631885</v>
      </c>
      <c r="BC471" s="102">
        <v>0.24105135918870799</v>
      </c>
      <c r="BD471" s="102">
        <f t="shared" si="118"/>
        <v>0.75894864081129199</v>
      </c>
      <c r="BE471" s="102">
        <v>0.30379387544981201</v>
      </c>
      <c r="BF471" s="102">
        <f t="shared" si="118"/>
        <v>0.69620612455018804</v>
      </c>
      <c r="BG471" s="102">
        <v>0.17384886944417799</v>
      </c>
      <c r="BH471" s="102">
        <f t="shared" si="122"/>
        <v>0.82615113055582201</v>
      </c>
      <c r="BI471" s="102">
        <v>0.22456899264627811</v>
      </c>
      <c r="BJ471" s="102">
        <v>0.77543100735372195</v>
      </c>
      <c r="BK471" s="103">
        <v>0.23428235808304201</v>
      </c>
      <c r="BL471" s="103">
        <f t="shared" si="123"/>
        <v>0.76571764191695801</v>
      </c>
      <c r="BM471" s="103">
        <v>0.29822993481669202</v>
      </c>
      <c r="BN471" s="103">
        <f t="shared" si="124"/>
        <v>0.70177006518330798</v>
      </c>
      <c r="BO471" s="103">
        <v>0.16730369805036999</v>
      </c>
      <c r="BP471" s="103">
        <f t="shared" si="125"/>
        <v>0.83269630194963007</v>
      </c>
      <c r="BQ471" s="103">
        <v>0.21818011711675239</v>
      </c>
      <c r="BR471" s="103">
        <f t="shared" si="130"/>
        <v>0.78181988288324766</v>
      </c>
      <c r="BS471" s="108">
        <v>0.85285365485245201</v>
      </c>
      <c r="BT471" s="102">
        <v>0.14714634514754801</v>
      </c>
      <c r="BU471" s="91"/>
      <c r="BV471" s="86">
        <v>451</v>
      </c>
      <c r="BW471" s="124">
        <v>0.96599999999999997</v>
      </c>
      <c r="BX471" s="124">
        <v>3.4000000000000002E-2</v>
      </c>
      <c r="BY471" s="124">
        <v>0.96199999999999997</v>
      </c>
      <c r="BZ471" s="124">
        <v>3.7999999999999999E-2</v>
      </c>
      <c r="CA471" s="124">
        <v>0.96399999999999997</v>
      </c>
      <c r="CB471" s="124">
        <v>3.5999999999999997E-2</v>
      </c>
      <c r="CC471" s="123">
        <v>0.95199999999999996</v>
      </c>
      <c r="CD471" s="123">
        <v>4.8000000000000001E-2</v>
      </c>
      <c r="CE471" s="123">
        <v>0.94399999999999995</v>
      </c>
      <c r="CF471" s="123">
        <v>5.6000000000000001E-2</v>
      </c>
      <c r="CG471" s="123">
        <v>0.94799999999999995</v>
      </c>
      <c r="CH471" s="123">
        <v>5.1999999999999998E-2</v>
      </c>
      <c r="CI471" s="1"/>
      <c r="CJ471" s="1"/>
      <c r="CK471" s="1"/>
      <c r="CL471" s="1"/>
      <c r="CM471" s="1"/>
      <c r="CN471" s="1"/>
      <c r="CP471" s="39"/>
      <c r="CR471" s="39"/>
      <c r="CS471" s="92"/>
      <c r="CT471" s="92"/>
    </row>
    <row r="472" spans="38:98" x14ac:dyDescent="0.25">
      <c r="AL472" s="104">
        <v>452</v>
      </c>
      <c r="AM472" s="102">
        <v>0.24790981981816301</v>
      </c>
      <c r="AN472" s="102">
        <f t="shared" si="119"/>
        <v>0.75209018018183693</v>
      </c>
      <c r="AO472" s="102">
        <v>0.30512036286974598</v>
      </c>
      <c r="AP472" s="102">
        <f t="shared" si="120"/>
        <v>0.69487963713025402</v>
      </c>
      <c r="AQ472" s="102">
        <v>0.158245420747544</v>
      </c>
      <c r="AR472" s="102">
        <f t="shared" si="121"/>
        <v>0.841754579252456</v>
      </c>
      <c r="AS472" s="102">
        <f t="shared" si="126"/>
        <v>0.21982262114754236</v>
      </c>
      <c r="AT472" s="107">
        <f t="shared" si="126"/>
        <v>0.78017737885245764</v>
      </c>
      <c r="AU472" s="103">
        <v>0.256790446027647</v>
      </c>
      <c r="AV472" s="103">
        <f t="shared" si="127"/>
        <v>0.743209553972353</v>
      </c>
      <c r="AW472" s="103">
        <v>0.312198110043655</v>
      </c>
      <c r="AX472" s="103">
        <f t="shared" si="128"/>
        <v>0.68780188995634495</v>
      </c>
      <c r="AY472" s="103">
        <v>0.173696666544047</v>
      </c>
      <c r="AZ472" s="103">
        <f t="shared" ref="AZ472:AZ535" si="131">1-AY472</f>
        <v>0.82630333345595297</v>
      </c>
      <c r="BA472" s="103">
        <f t="shared" si="129"/>
        <v>0.23131107018887284</v>
      </c>
      <c r="BB472" s="103">
        <f t="shared" si="129"/>
        <v>0.76868892981112724</v>
      </c>
      <c r="BC472" s="102">
        <v>0.241395221439898</v>
      </c>
      <c r="BD472" s="102">
        <f t="shared" si="118"/>
        <v>0.758604778560102</v>
      </c>
      <c r="BE472" s="102">
        <v>0.30413103203827502</v>
      </c>
      <c r="BF472" s="102">
        <f t="shared" si="118"/>
        <v>0.69586896796172493</v>
      </c>
      <c r="BG472" s="102">
        <v>0.17423903240132499</v>
      </c>
      <c r="BH472" s="102">
        <f t="shared" si="122"/>
        <v>0.82576096759867501</v>
      </c>
      <c r="BI472" s="102">
        <v>0.22493261091978115</v>
      </c>
      <c r="BJ472" s="102">
        <v>0.77506738908021888</v>
      </c>
      <c r="BK472" s="103">
        <v>0.234616972189124</v>
      </c>
      <c r="BL472" s="103">
        <f t="shared" si="123"/>
        <v>0.76538302781087597</v>
      </c>
      <c r="BM472" s="103">
        <v>0.29855621655676001</v>
      </c>
      <c r="BN472" s="103">
        <f t="shared" si="124"/>
        <v>0.70144378344323999</v>
      </c>
      <c r="BO472" s="103">
        <v>0.167681667477041</v>
      </c>
      <c r="BP472" s="103">
        <f t="shared" si="125"/>
        <v>0.83231833252295906</v>
      </c>
      <c r="BQ472" s="103">
        <v>0.21853275822612211</v>
      </c>
      <c r="BR472" s="103">
        <f t="shared" si="130"/>
        <v>0.78146724177387794</v>
      </c>
      <c r="BS472" s="108">
        <v>0.85316971978311495</v>
      </c>
      <c r="BT472" s="102">
        <v>0.14683028021688499</v>
      </c>
      <c r="BU472" s="91"/>
      <c r="BV472" s="86">
        <v>452</v>
      </c>
      <c r="BW472" s="124">
        <v>0.96599999999999997</v>
      </c>
      <c r="BX472" s="124">
        <v>3.4000000000000002E-2</v>
      </c>
      <c r="BY472" s="124">
        <v>0.96199999999999997</v>
      </c>
      <c r="BZ472" s="124">
        <v>3.7999999999999999E-2</v>
      </c>
      <c r="CA472" s="124">
        <v>0.96399999999999997</v>
      </c>
      <c r="CB472" s="124">
        <v>3.5999999999999997E-2</v>
      </c>
      <c r="CC472" s="123">
        <v>0.95199999999999996</v>
      </c>
      <c r="CD472" s="123">
        <v>4.8000000000000001E-2</v>
      </c>
      <c r="CE472" s="123">
        <v>0.94399999999999995</v>
      </c>
      <c r="CF472" s="123">
        <v>5.6000000000000001E-2</v>
      </c>
      <c r="CG472" s="123">
        <v>0.94799999999999995</v>
      </c>
      <c r="CH472" s="123">
        <v>5.1999999999999998E-2</v>
      </c>
      <c r="CI472" s="1"/>
      <c r="CJ472" s="1"/>
      <c r="CK472" s="1"/>
      <c r="CL472" s="1"/>
      <c r="CM472" s="1"/>
      <c r="CN472" s="1"/>
      <c r="CP472" s="39"/>
      <c r="CR472" s="39"/>
      <c r="CS472" s="92"/>
      <c r="CT472" s="92"/>
    </row>
    <row r="473" spans="38:98" x14ac:dyDescent="0.25">
      <c r="AL473" s="104">
        <v>453</v>
      </c>
      <c r="AM473" s="102">
        <v>0.24823031370538201</v>
      </c>
      <c r="AN473" s="102">
        <f t="shared" si="119"/>
        <v>0.75176968629461793</v>
      </c>
      <c r="AO473" s="102">
        <v>0.30544047736317198</v>
      </c>
      <c r="AP473" s="102">
        <f t="shared" si="120"/>
        <v>0.69455952263682796</v>
      </c>
      <c r="AQ473" s="102">
        <v>0.15859114367562799</v>
      </c>
      <c r="AR473" s="102">
        <f t="shared" si="121"/>
        <v>0.84140885632437201</v>
      </c>
      <c r="AS473" s="102">
        <f t="shared" si="126"/>
        <v>0.22015463313298686</v>
      </c>
      <c r="AT473" s="107">
        <f t="shared" si="126"/>
        <v>0.77984536686701311</v>
      </c>
      <c r="AU473" s="103">
        <v>0.25715525449533</v>
      </c>
      <c r="AV473" s="103">
        <f t="shared" si="127"/>
        <v>0.74284474550467006</v>
      </c>
      <c r="AW473" s="103">
        <v>0.31255326319167398</v>
      </c>
      <c r="AX473" s="103">
        <f t="shared" si="128"/>
        <v>0.68744673680832602</v>
      </c>
      <c r="AY473" s="103">
        <v>0.17408190378365199</v>
      </c>
      <c r="AZ473" s="103">
        <f t="shared" si="131"/>
        <v>0.82591809621634804</v>
      </c>
      <c r="BA473" s="103">
        <f t="shared" si="129"/>
        <v>0.23168305516811721</v>
      </c>
      <c r="BB473" s="103">
        <f t="shared" si="129"/>
        <v>0.76831694483188284</v>
      </c>
      <c r="BC473" s="102">
        <v>0.241738719572409</v>
      </c>
      <c r="BD473" s="102">
        <f t="shared" si="118"/>
        <v>0.758261280427591</v>
      </c>
      <c r="BE473" s="102">
        <v>0.30446775980072899</v>
      </c>
      <c r="BF473" s="102">
        <f t="shared" si="118"/>
        <v>0.69553224019927096</v>
      </c>
      <c r="BG473" s="102">
        <v>0.174629115233185</v>
      </c>
      <c r="BH473" s="102">
        <f t="shared" si="122"/>
        <v>0.82537088476681497</v>
      </c>
      <c r="BI473" s="102">
        <v>0.22529598082887958</v>
      </c>
      <c r="BJ473" s="102">
        <v>0.77470401917112042</v>
      </c>
      <c r="BK473" s="103">
        <v>0.23495141456135399</v>
      </c>
      <c r="BL473" s="103">
        <f t="shared" si="123"/>
        <v>0.76504858543864596</v>
      </c>
      <c r="BM473" s="103">
        <v>0.29888207906806602</v>
      </c>
      <c r="BN473" s="103">
        <f t="shared" si="124"/>
        <v>0.70111792093193404</v>
      </c>
      <c r="BO473" s="103">
        <v>0.16805960686642901</v>
      </c>
      <c r="BP473" s="103">
        <f t="shared" si="125"/>
        <v>0.83194039313357093</v>
      </c>
      <c r="BQ473" s="103">
        <v>0.21888523585823227</v>
      </c>
      <c r="BR473" s="103">
        <f t="shared" si="130"/>
        <v>0.78111476414176773</v>
      </c>
      <c r="BS473" s="108">
        <v>0.85348456568814102</v>
      </c>
      <c r="BT473" s="102">
        <v>0.14651543431185901</v>
      </c>
      <c r="BU473" s="91"/>
      <c r="BV473" s="86">
        <v>453</v>
      </c>
      <c r="BW473" s="124">
        <v>0.96599999999999997</v>
      </c>
      <c r="BX473" s="124">
        <v>3.4000000000000002E-2</v>
      </c>
      <c r="BY473" s="124">
        <v>0.96199999999999997</v>
      </c>
      <c r="BZ473" s="124">
        <v>3.7999999999999999E-2</v>
      </c>
      <c r="CA473" s="124">
        <v>0.96399999999999997</v>
      </c>
      <c r="CB473" s="124">
        <v>3.5999999999999997E-2</v>
      </c>
      <c r="CC473" s="123">
        <v>0.95299999999999996</v>
      </c>
      <c r="CD473" s="123">
        <v>4.7E-2</v>
      </c>
      <c r="CE473" s="123">
        <v>0.94399999999999995</v>
      </c>
      <c r="CF473" s="123">
        <v>5.6000000000000001E-2</v>
      </c>
      <c r="CG473" s="123">
        <v>0.94799999999999995</v>
      </c>
      <c r="CH473" s="123">
        <v>5.1999999999999998E-2</v>
      </c>
      <c r="CI473" s="1"/>
      <c r="CJ473" s="1"/>
      <c r="CK473" s="1"/>
      <c r="CL473" s="1"/>
      <c r="CM473" s="1"/>
      <c r="CN473" s="1"/>
      <c r="CP473" s="39"/>
      <c r="CR473" s="39"/>
      <c r="CS473" s="92"/>
      <c r="CT473" s="92"/>
    </row>
    <row r="474" spans="38:98" x14ac:dyDescent="0.25">
      <c r="AL474" s="104">
        <v>454</v>
      </c>
      <c r="AM474" s="102">
        <v>0.24855025176017501</v>
      </c>
      <c r="AN474" s="102">
        <f t="shared" si="119"/>
        <v>0.75144974823982502</v>
      </c>
      <c r="AO474" s="102">
        <v>0.305760200898817</v>
      </c>
      <c r="AP474" s="102">
        <f t="shared" si="120"/>
        <v>0.69423979910118305</v>
      </c>
      <c r="AQ474" s="102">
        <v>0.15893682475439899</v>
      </c>
      <c r="AR474" s="102">
        <f t="shared" si="121"/>
        <v>0.84106317524560104</v>
      </c>
      <c r="AS474" s="102">
        <f t="shared" si="126"/>
        <v>0.22048636363940569</v>
      </c>
      <c r="AT474" s="107">
        <f t="shared" si="126"/>
        <v>0.77951363636059434</v>
      </c>
      <c r="AU474" s="103">
        <v>0.25751969836604</v>
      </c>
      <c r="AV474" s="103">
        <f t="shared" si="127"/>
        <v>0.74248030163396006</v>
      </c>
      <c r="AW474" s="103">
        <v>0.31290798172614698</v>
      </c>
      <c r="AX474" s="103">
        <f t="shared" si="128"/>
        <v>0.68709201827385302</v>
      </c>
      <c r="AY474" s="103">
        <v>0.17446708940156899</v>
      </c>
      <c r="AZ474" s="103">
        <f t="shared" si="131"/>
        <v>0.82553291059843104</v>
      </c>
      <c r="BA474" s="103">
        <f t="shared" si="129"/>
        <v>0.23205480341520796</v>
      </c>
      <c r="BB474" s="103">
        <f t="shared" si="129"/>
        <v>0.7679451965847921</v>
      </c>
      <c r="BC474" s="102">
        <v>0.24208185493359199</v>
      </c>
      <c r="BD474" s="102">
        <f t="shared" si="118"/>
        <v>0.75791814506640798</v>
      </c>
      <c r="BE474" s="102">
        <v>0.30480406002916399</v>
      </c>
      <c r="BF474" s="102">
        <f t="shared" si="118"/>
        <v>0.69519593997083606</v>
      </c>
      <c r="BG474" s="102">
        <v>0.17501911775948301</v>
      </c>
      <c r="BH474" s="102">
        <f t="shared" si="122"/>
        <v>0.82498088224051702</v>
      </c>
      <c r="BI474" s="102">
        <v>0.22565910300548342</v>
      </c>
      <c r="BJ474" s="102">
        <v>0.77434089699451669</v>
      </c>
      <c r="BK474" s="103">
        <v>0.23528568474381301</v>
      </c>
      <c r="BL474" s="103">
        <f t="shared" si="123"/>
        <v>0.76471431525618705</v>
      </c>
      <c r="BM474" s="103">
        <v>0.29920752378784798</v>
      </c>
      <c r="BN474" s="103">
        <f t="shared" si="124"/>
        <v>0.70079247621215202</v>
      </c>
      <c r="BO474" s="103">
        <v>0.168437515681859</v>
      </c>
      <c r="BP474" s="103">
        <f t="shared" si="125"/>
        <v>0.83156248431814106</v>
      </c>
      <c r="BQ474" s="103">
        <v>0.21923754995544223</v>
      </c>
      <c r="BR474" s="103">
        <f t="shared" si="130"/>
        <v>0.7807624500445578</v>
      </c>
      <c r="BS474" s="108">
        <v>0.85379819760105602</v>
      </c>
      <c r="BT474" s="102">
        <v>0.14620180239894401</v>
      </c>
      <c r="BU474" s="91"/>
      <c r="BV474" s="86">
        <v>454</v>
      </c>
      <c r="BW474" s="124">
        <v>0.96599999999999997</v>
      </c>
      <c r="BX474" s="124">
        <v>3.4000000000000002E-2</v>
      </c>
      <c r="BY474" s="124">
        <v>0.96299999999999997</v>
      </c>
      <c r="BZ474" s="124">
        <v>3.6999999999999998E-2</v>
      </c>
      <c r="CA474" s="124">
        <v>0.96399999999999997</v>
      </c>
      <c r="CB474" s="124">
        <v>3.5999999999999997E-2</v>
      </c>
      <c r="CC474" s="123">
        <v>0.95299999999999996</v>
      </c>
      <c r="CD474" s="123">
        <v>4.7E-2</v>
      </c>
      <c r="CE474" s="123">
        <v>0.94499999999999995</v>
      </c>
      <c r="CF474" s="123">
        <v>5.5E-2</v>
      </c>
      <c r="CG474" s="123">
        <v>0.94799999999999995</v>
      </c>
      <c r="CH474" s="123">
        <v>5.0999999999999997E-2</v>
      </c>
      <c r="CI474" s="1"/>
      <c r="CJ474" s="1"/>
      <c r="CK474" s="1"/>
      <c r="CL474" s="1"/>
      <c r="CM474" s="1"/>
      <c r="CN474" s="1"/>
      <c r="CP474" s="39"/>
      <c r="CR474" s="39"/>
      <c r="CS474" s="92"/>
      <c r="CT474" s="92"/>
    </row>
    <row r="475" spans="38:98" x14ac:dyDescent="0.25">
      <c r="AL475" s="104">
        <v>455</v>
      </c>
      <c r="AM475" s="102">
        <v>0.24886965326171501</v>
      </c>
      <c r="AN475" s="102">
        <f t="shared" si="119"/>
        <v>0.75113034673828505</v>
      </c>
      <c r="AO475" s="102">
        <v>0.30607953088312401</v>
      </c>
      <c r="AP475" s="102">
        <f t="shared" si="120"/>
        <v>0.69392046911687599</v>
      </c>
      <c r="AQ475" s="102">
        <v>0.15928246439347199</v>
      </c>
      <c r="AR475" s="102">
        <f t="shared" si="121"/>
        <v>0.84071753560652795</v>
      </c>
      <c r="AS475" s="102">
        <f t="shared" si="126"/>
        <v>0.22081781823524729</v>
      </c>
      <c r="AT475" s="107">
        <f t="shared" si="126"/>
        <v>0.77918218176475273</v>
      </c>
      <c r="AU475" s="103">
        <v>0.25788377836510501</v>
      </c>
      <c r="AV475" s="103">
        <f t="shared" si="127"/>
        <v>0.74211622163489499</v>
      </c>
      <c r="AW475" s="103">
        <v>0.313262266906908</v>
      </c>
      <c r="AX475" s="103">
        <f t="shared" si="128"/>
        <v>0.68673773309309194</v>
      </c>
      <c r="AY475" s="103">
        <v>0.17485222311340801</v>
      </c>
      <c r="AZ475" s="103">
        <f t="shared" si="131"/>
        <v>0.82514777688659202</v>
      </c>
      <c r="BA475" s="103">
        <f t="shared" si="129"/>
        <v>0.23242631531393909</v>
      </c>
      <c r="BB475" s="103">
        <f t="shared" si="129"/>
        <v>0.76757368468606091</v>
      </c>
      <c r="BC475" s="102">
        <v>0.24242462887079599</v>
      </c>
      <c r="BD475" s="102">
        <f t="shared" si="118"/>
        <v>0.75757537112920403</v>
      </c>
      <c r="BE475" s="102">
        <v>0.30513993401556899</v>
      </c>
      <c r="BF475" s="102">
        <f t="shared" si="118"/>
        <v>0.69486006598443106</v>
      </c>
      <c r="BG475" s="102">
        <v>0.17540903979994801</v>
      </c>
      <c r="BH475" s="102">
        <f t="shared" si="122"/>
        <v>0.82459096020005196</v>
      </c>
      <c r="BI475" s="102">
        <v>0.2260219780815037</v>
      </c>
      <c r="BJ475" s="102">
        <v>0.7739780219184963</v>
      </c>
      <c r="BK475" s="103">
        <v>0.23561978228057701</v>
      </c>
      <c r="BL475" s="103">
        <f t="shared" si="123"/>
        <v>0.76438021771942299</v>
      </c>
      <c r="BM475" s="103">
        <v>0.29953255215334201</v>
      </c>
      <c r="BN475" s="103">
        <f t="shared" si="124"/>
        <v>0.70046744784665793</v>
      </c>
      <c r="BO475" s="103">
        <v>0.16881539338665499</v>
      </c>
      <c r="BP475" s="103">
        <f t="shared" si="125"/>
        <v>0.83118460661334503</v>
      </c>
      <c r="BQ475" s="103">
        <v>0.21958970046010884</v>
      </c>
      <c r="BR475" s="103">
        <f t="shared" si="130"/>
        <v>0.78041029953989116</v>
      </c>
      <c r="BS475" s="108">
        <v>0.854110620555388</v>
      </c>
      <c r="BT475" s="102">
        <v>0.145889379444612</v>
      </c>
      <c r="BU475" s="91"/>
      <c r="BV475" s="86">
        <v>455</v>
      </c>
      <c r="BW475" s="124">
        <v>0.96599999999999997</v>
      </c>
      <c r="BX475" s="124">
        <v>3.4000000000000002E-2</v>
      </c>
      <c r="BY475" s="124">
        <v>0.96299999999999997</v>
      </c>
      <c r="BZ475" s="124">
        <v>3.6999999999999998E-2</v>
      </c>
      <c r="CA475" s="124">
        <v>0.96399999999999997</v>
      </c>
      <c r="CB475" s="124">
        <v>3.5999999999999997E-2</v>
      </c>
      <c r="CC475" s="123">
        <v>0.95299999999999996</v>
      </c>
      <c r="CD475" s="123">
        <v>4.7E-2</v>
      </c>
      <c r="CE475" s="123">
        <v>0.94499999999999995</v>
      </c>
      <c r="CF475" s="123">
        <v>5.5E-2</v>
      </c>
      <c r="CG475" s="123">
        <v>0.94899999999999995</v>
      </c>
      <c r="CH475" s="123">
        <v>5.0999999999999997E-2</v>
      </c>
      <c r="CI475" s="1"/>
      <c r="CJ475" s="1"/>
      <c r="CK475" s="1"/>
      <c r="CL475" s="1"/>
      <c r="CM475" s="1"/>
      <c r="CN475" s="1"/>
      <c r="CP475" s="39"/>
      <c r="CR475" s="39"/>
      <c r="CS475" s="92"/>
      <c r="CT475" s="92"/>
    </row>
    <row r="476" spans="38:98" x14ac:dyDescent="0.25">
      <c r="AL476" s="104">
        <v>456</v>
      </c>
      <c r="AM476" s="102">
        <v>0.24918853748917599</v>
      </c>
      <c r="AN476" s="102">
        <f t="shared" si="119"/>
        <v>0.75081146251082398</v>
      </c>
      <c r="AO476" s="102">
        <v>0.30639846472253401</v>
      </c>
      <c r="AP476" s="102">
        <f t="shared" si="120"/>
        <v>0.69360153527746604</v>
      </c>
      <c r="AQ476" s="102">
        <v>0.15962806300246499</v>
      </c>
      <c r="AR476" s="102">
        <f t="shared" si="121"/>
        <v>0.84037193699753499</v>
      </c>
      <c r="AS476" s="102">
        <f t="shared" si="126"/>
        <v>0.2211490024889613</v>
      </c>
      <c r="AT476" s="107">
        <f t="shared" si="126"/>
        <v>0.7788509975110387</v>
      </c>
      <c r="AU476" s="103">
        <v>0.258247495217856</v>
      </c>
      <c r="AV476" s="103">
        <f t="shared" si="127"/>
        <v>0.74175250478214405</v>
      </c>
      <c r="AW476" s="103">
        <v>0.31361611999378802</v>
      </c>
      <c r="AX476" s="103">
        <f t="shared" si="128"/>
        <v>0.68638388000621198</v>
      </c>
      <c r="AY476" s="103">
        <v>0.17523730463477499</v>
      </c>
      <c r="AZ476" s="103">
        <f t="shared" si="131"/>
        <v>0.82476269536522495</v>
      </c>
      <c r="BA476" s="103">
        <f t="shared" si="129"/>
        <v>0.23279759124810312</v>
      </c>
      <c r="BB476" s="103">
        <f t="shared" si="129"/>
        <v>0.76720240875189694</v>
      </c>
      <c r="BC476" s="102">
        <v>0.24276704273137001</v>
      </c>
      <c r="BD476" s="102">
        <f t="shared" si="118"/>
        <v>0.75723295726863005</v>
      </c>
      <c r="BE476" s="102">
        <v>0.305475383051935</v>
      </c>
      <c r="BF476" s="102">
        <f t="shared" si="118"/>
        <v>0.694524616948065</v>
      </c>
      <c r="BG476" s="102">
        <v>0.17579888117430501</v>
      </c>
      <c r="BH476" s="102">
        <f t="shared" si="122"/>
        <v>0.82420111882569502</v>
      </c>
      <c r="BI476" s="102">
        <v>0.22638460668885008</v>
      </c>
      <c r="BJ476" s="102">
        <v>0.77361539331115003</v>
      </c>
      <c r="BK476" s="103">
        <v>0.23595370671572699</v>
      </c>
      <c r="BL476" s="103">
        <f t="shared" si="123"/>
        <v>0.76404629328427298</v>
      </c>
      <c r="BM476" s="103">
        <v>0.29985716560178799</v>
      </c>
      <c r="BN476" s="103">
        <f t="shared" si="124"/>
        <v>0.70014283439821201</v>
      </c>
      <c r="BO476" s="103">
        <v>0.169193239444142</v>
      </c>
      <c r="BP476" s="103">
        <f t="shared" si="125"/>
        <v>0.830806760555858</v>
      </c>
      <c r="BQ476" s="103">
        <v>0.2199416873145919</v>
      </c>
      <c r="BR476" s="103">
        <f t="shared" si="130"/>
        <v>0.78005831268540815</v>
      </c>
      <c r="BS476" s="108">
        <v>0.854421839584663</v>
      </c>
      <c r="BT476" s="102">
        <v>0.145578160415337</v>
      </c>
      <c r="BU476" s="91"/>
      <c r="BV476" s="86">
        <v>456</v>
      </c>
      <c r="BW476" s="124">
        <v>0.96599999999999997</v>
      </c>
      <c r="BX476" s="124">
        <v>3.4000000000000002E-2</v>
      </c>
      <c r="BY476" s="124">
        <v>0.96299999999999997</v>
      </c>
      <c r="BZ476" s="124">
        <v>3.6999999999999998E-2</v>
      </c>
      <c r="CA476" s="124">
        <v>0.96399999999999997</v>
      </c>
      <c r="CB476" s="124">
        <v>3.5999999999999997E-2</v>
      </c>
      <c r="CC476" s="123">
        <v>0.95299999999999996</v>
      </c>
      <c r="CD476" s="123">
        <v>4.7E-2</v>
      </c>
      <c r="CE476" s="123">
        <v>0.94499999999999995</v>
      </c>
      <c r="CF476" s="123">
        <v>5.5E-2</v>
      </c>
      <c r="CG476" s="123">
        <v>0.94899999999999995</v>
      </c>
      <c r="CH476" s="123">
        <v>5.0999999999999997E-2</v>
      </c>
      <c r="CI476" s="1"/>
      <c r="CJ476" s="1"/>
      <c r="CK476" s="1"/>
      <c r="CL476" s="1"/>
      <c r="CM476" s="1"/>
      <c r="CN476" s="1"/>
      <c r="CP476" s="39"/>
      <c r="CR476" s="39"/>
      <c r="CS476" s="92"/>
      <c r="CT476" s="92"/>
    </row>
    <row r="477" spans="38:98" x14ac:dyDescent="0.25">
      <c r="AL477" s="104">
        <v>457</v>
      </c>
      <c r="AM477" s="102">
        <v>0.249506923721729</v>
      </c>
      <c r="AN477" s="102">
        <f t="shared" si="119"/>
        <v>0.750493076278271</v>
      </c>
      <c r="AO477" s="102">
        <v>0.30671699982348899</v>
      </c>
      <c r="AP477" s="102">
        <f t="shared" si="120"/>
        <v>0.69328300017651101</v>
      </c>
      <c r="AQ477" s="102">
        <v>0.15997362099099399</v>
      </c>
      <c r="AR477" s="102">
        <f t="shared" si="121"/>
        <v>0.84002637900900601</v>
      </c>
      <c r="AS477" s="102">
        <f t="shared" si="126"/>
        <v>0.22147992196899569</v>
      </c>
      <c r="AT477" s="107">
        <f t="shared" si="126"/>
        <v>0.77852007803100431</v>
      </c>
      <c r="AU477" s="103">
        <v>0.258610849649621</v>
      </c>
      <c r="AV477" s="103">
        <f t="shared" si="127"/>
        <v>0.741389150350379</v>
      </c>
      <c r="AW477" s="103">
        <v>0.31396954224661899</v>
      </c>
      <c r="AX477" s="103">
        <f t="shared" si="128"/>
        <v>0.68603045775338101</v>
      </c>
      <c r="AY477" s="103">
        <v>0.175622333681279</v>
      </c>
      <c r="AZ477" s="103">
        <f t="shared" si="131"/>
        <v>0.824377666318721</v>
      </c>
      <c r="BA477" s="103">
        <f t="shared" si="129"/>
        <v>0.2331686316014932</v>
      </c>
      <c r="BB477" s="103">
        <f t="shared" si="129"/>
        <v>0.76683136839850685</v>
      </c>
      <c r="BC477" s="102">
        <v>0.24310909786266399</v>
      </c>
      <c r="BD477" s="102">
        <f t="shared" si="118"/>
        <v>0.75689090213733601</v>
      </c>
      <c r="BE477" s="102">
        <v>0.30581040843025098</v>
      </c>
      <c r="BF477" s="102">
        <f t="shared" si="118"/>
        <v>0.69418959156974902</v>
      </c>
      <c r="BG477" s="102">
        <v>0.17618864170227999</v>
      </c>
      <c r="BH477" s="102">
        <f t="shared" si="122"/>
        <v>0.82381135829772001</v>
      </c>
      <c r="BI477" s="102">
        <v>0.22674698945943239</v>
      </c>
      <c r="BJ477" s="102">
        <v>0.77325301054056772</v>
      </c>
      <c r="BK477" s="103">
        <v>0.23628745759333999</v>
      </c>
      <c r="BL477" s="103">
        <f t="shared" si="123"/>
        <v>0.76371254240665998</v>
      </c>
      <c r="BM477" s="103">
        <v>0.30018136557042302</v>
      </c>
      <c r="BN477" s="103">
        <f t="shared" si="124"/>
        <v>0.69981863442957692</v>
      </c>
      <c r="BO477" s="103">
        <v>0.16957105331764599</v>
      </c>
      <c r="BP477" s="103">
        <f t="shared" si="125"/>
        <v>0.83042894668235401</v>
      </c>
      <c r="BQ477" s="103">
        <v>0.22029351046124987</v>
      </c>
      <c r="BR477" s="103">
        <f t="shared" si="130"/>
        <v>0.77970648953875021</v>
      </c>
      <c r="BS477" s="108">
        <v>0.85473185972240695</v>
      </c>
      <c r="BT477" s="102">
        <v>0.14526814027759299</v>
      </c>
      <c r="BU477" s="91"/>
      <c r="BV477" s="86">
        <v>457</v>
      </c>
      <c r="BW477" s="124">
        <v>0.96599999999999997</v>
      </c>
      <c r="BX477" s="124">
        <v>3.4000000000000002E-2</v>
      </c>
      <c r="BY477" s="124">
        <v>0.96299999999999997</v>
      </c>
      <c r="BZ477" s="124">
        <v>3.6999999999999998E-2</v>
      </c>
      <c r="CA477" s="124">
        <v>0.96399999999999997</v>
      </c>
      <c r="CB477" s="124">
        <v>3.5000000000000003E-2</v>
      </c>
      <c r="CC477" s="123">
        <v>0.95299999999999996</v>
      </c>
      <c r="CD477" s="123">
        <v>4.7E-2</v>
      </c>
      <c r="CE477" s="123">
        <v>0.94499999999999995</v>
      </c>
      <c r="CF477" s="123">
        <v>5.5E-2</v>
      </c>
      <c r="CG477" s="123">
        <v>0.94899999999999995</v>
      </c>
      <c r="CH477" s="123">
        <v>5.0999999999999997E-2</v>
      </c>
      <c r="CI477" s="1"/>
      <c r="CJ477" s="1"/>
      <c r="CK477" s="1"/>
      <c r="CL477" s="1"/>
      <c r="CM477" s="1"/>
      <c r="CN477" s="1"/>
      <c r="CP477" s="39"/>
      <c r="CR477" s="39"/>
      <c r="CS477" s="92"/>
      <c r="CT477" s="92"/>
    </row>
    <row r="478" spans="38:98" x14ac:dyDescent="0.25">
      <c r="AL478" s="104">
        <v>458</v>
      </c>
      <c r="AM478" s="102">
        <v>0.24982483123854701</v>
      </c>
      <c r="AN478" s="102">
        <f t="shared" si="119"/>
        <v>0.75017516876145296</v>
      </c>
      <c r="AO478" s="102">
        <v>0.30703513359243201</v>
      </c>
      <c r="AP478" s="102">
        <f t="shared" si="120"/>
        <v>0.69296486640756805</v>
      </c>
      <c r="AQ478" s="102">
        <v>0.16031913876867601</v>
      </c>
      <c r="AR478" s="102">
        <f t="shared" si="121"/>
        <v>0.83968086123132402</v>
      </c>
      <c r="AS478" s="102">
        <f t="shared" si="126"/>
        <v>0.22181058224379993</v>
      </c>
      <c r="AT478" s="107">
        <f t="shared" si="126"/>
        <v>0.7781894177562001</v>
      </c>
      <c r="AU478" s="103">
        <v>0.25897384238573101</v>
      </c>
      <c r="AV478" s="103">
        <f t="shared" si="127"/>
        <v>0.74102615761426893</v>
      </c>
      <c r="AW478" s="103">
        <v>0.31432253492523399</v>
      </c>
      <c r="AX478" s="103">
        <f t="shared" si="128"/>
        <v>0.68567746507476601</v>
      </c>
      <c r="AY478" s="103">
        <v>0.17600730996852901</v>
      </c>
      <c r="AZ478" s="103">
        <f t="shared" si="131"/>
        <v>0.82399269003147102</v>
      </c>
      <c r="BA478" s="103">
        <f t="shared" si="129"/>
        <v>0.23353943675790378</v>
      </c>
      <c r="BB478" s="103">
        <f t="shared" si="129"/>
        <v>0.76646056324209622</v>
      </c>
      <c r="BC478" s="102">
        <v>0.24345079561202701</v>
      </c>
      <c r="BD478" s="102">
        <f t="shared" si="118"/>
        <v>0.75654920438797302</v>
      </c>
      <c r="BE478" s="102">
        <v>0.306145011442507</v>
      </c>
      <c r="BF478" s="102">
        <f t="shared" si="118"/>
        <v>0.69385498855749295</v>
      </c>
      <c r="BG478" s="102">
        <v>0.17657832120360101</v>
      </c>
      <c r="BH478" s="102">
        <f t="shared" si="122"/>
        <v>0.82342167879639905</v>
      </c>
      <c r="BI478" s="102">
        <v>0.22710912702516145</v>
      </c>
      <c r="BJ478" s="102">
        <v>0.77289087297483861</v>
      </c>
      <c r="BK478" s="103">
        <v>0.23662103445749599</v>
      </c>
      <c r="BL478" s="103">
        <f t="shared" si="123"/>
        <v>0.76337896554250406</v>
      </c>
      <c r="BM478" s="103">
        <v>0.30050515349648399</v>
      </c>
      <c r="BN478" s="103">
        <f t="shared" si="124"/>
        <v>0.69949484650351601</v>
      </c>
      <c r="BO478" s="103">
        <v>0.169948834470491</v>
      </c>
      <c r="BP478" s="103">
        <f t="shared" si="125"/>
        <v>0.83005116552950897</v>
      </c>
      <c r="BQ478" s="103">
        <v>0.22064516984244092</v>
      </c>
      <c r="BR478" s="103">
        <f t="shared" si="130"/>
        <v>0.77935483015755902</v>
      </c>
      <c r="BS478" s="108">
        <v>0.855040686002147</v>
      </c>
      <c r="BT478" s="102">
        <v>0.144959313997853</v>
      </c>
      <c r="BU478" s="91"/>
      <c r="BV478" s="86">
        <v>458</v>
      </c>
      <c r="BW478" s="124">
        <v>0.96699999999999997</v>
      </c>
      <c r="BX478" s="124">
        <v>3.3000000000000002E-2</v>
      </c>
      <c r="BY478" s="124">
        <v>0.96299999999999997</v>
      </c>
      <c r="BZ478" s="124">
        <v>3.6999999999999998E-2</v>
      </c>
      <c r="CA478" s="124">
        <v>0.96499999999999997</v>
      </c>
      <c r="CB478" s="124">
        <v>3.5000000000000003E-2</v>
      </c>
      <c r="CC478" s="123">
        <v>0.95299999999999996</v>
      </c>
      <c r="CD478" s="123">
        <v>4.7E-2</v>
      </c>
      <c r="CE478" s="123">
        <v>0.94499999999999995</v>
      </c>
      <c r="CF478" s="123">
        <v>5.5E-2</v>
      </c>
      <c r="CG478" s="123">
        <v>0.94899999999999995</v>
      </c>
      <c r="CH478" s="123">
        <v>5.0999999999999997E-2</v>
      </c>
      <c r="CI478" s="1"/>
      <c r="CJ478" s="1"/>
      <c r="CK478" s="1"/>
      <c r="CL478" s="1"/>
      <c r="CM478" s="1"/>
      <c r="CN478" s="1"/>
      <c r="CP478" s="39"/>
      <c r="CR478" s="39"/>
      <c r="CS478" s="92"/>
      <c r="CT478" s="92"/>
    </row>
    <row r="479" spans="38:98" x14ac:dyDescent="0.25">
      <c r="AL479" s="104">
        <v>459</v>
      </c>
      <c r="AM479" s="102">
        <v>0.25014227931880301</v>
      </c>
      <c r="AN479" s="102">
        <f t="shared" si="119"/>
        <v>0.74985772068119694</v>
      </c>
      <c r="AO479" s="102">
        <v>0.30735286343580498</v>
      </c>
      <c r="AP479" s="102">
        <f t="shared" si="120"/>
        <v>0.69264713656419508</v>
      </c>
      <c r="AQ479" s="102">
        <v>0.160664616745128</v>
      </c>
      <c r="AR479" s="102">
        <f t="shared" si="121"/>
        <v>0.839335383254872</v>
      </c>
      <c r="AS479" s="102">
        <f t="shared" si="126"/>
        <v>0.22214098888182296</v>
      </c>
      <c r="AT479" s="107">
        <f t="shared" si="126"/>
        <v>0.77785901111817701</v>
      </c>
      <c r="AU479" s="103">
        <v>0.25933647415151601</v>
      </c>
      <c r="AV479" s="103">
        <f t="shared" si="127"/>
        <v>0.74066352584848394</v>
      </c>
      <c r="AW479" s="103">
        <v>0.31467509928946602</v>
      </c>
      <c r="AX479" s="103">
        <f t="shared" si="128"/>
        <v>0.68532490071053398</v>
      </c>
      <c r="AY479" s="103">
        <v>0.17639223321213199</v>
      </c>
      <c r="AZ479" s="103">
        <f t="shared" si="131"/>
        <v>0.82360776678786807</v>
      </c>
      <c r="BA479" s="103">
        <f t="shared" si="129"/>
        <v>0.23391000710112789</v>
      </c>
      <c r="BB479" s="103">
        <f t="shared" si="129"/>
        <v>0.76608999289887214</v>
      </c>
      <c r="BC479" s="102">
        <v>0.24379213732680899</v>
      </c>
      <c r="BD479" s="102">
        <f t="shared" si="118"/>
        <v>0.75620786267319096</v>
      </c>
      <c r="BE479" s="102">
        <v>0.30647919338069202</v>
      </c>
      <c r="BF479" s="102">
        <f t="shared" si="118"/>
        <v>0.69352080661930793</v>
      </c>
      <c r="BG479" s="102">
        <v>0.17696791949799401</v>
      </c>
      <c r="BH479" s="102">
        <f t="shared" si="122"/>
        <v>0.82303208050200594</v>
      </c>
      <c r="BI479" s="102">
        <v>0.22747102001794722</v>
      </c>
      <c r="BJ479" s="102">
        <v>0.77252897998205272</v>
      </c>
      <c r="BK479" s="103">
        <v>0.23695443685227299</v>
      </c>
      <c r="BL479" s="103">
        <f t="shared" si="123"/>
        <v>0.76304556314772698</v>
      </c>
      <c r="BM479" s="103">
        <v>0.30082853081721</v>
      </c>
      <c r="BN479" s="103">
        <f t="shared" si="124"/>
        <v>0.69917146918278994</v>
      </c>
      <c r="BO479" s="103">
        <v>0.17032658236600301</v>
      </c>
      <c r="BP479" s="103">
        <f t="shared" si="125"/>
        <v>0.82967341763399705</v>
      </c>
      <c r="BQ479" s="103">
        <v>0.22099666540052432</v>
      </c>
      <c r="BR479" s="103">
        <f t="shared" si="130"/>
        <v>0.77900333459947568</v>
      </c>
      <c r="BS479" s="108">
        <v>0.85534832345740996</v>
      </c>
      <c r="BT479" s="102">
        <v>0.14465167654259001</v>
      </c>
      <c r="BU479" s="91"/>
      <c r="BV479" s="86">
        <v>459</v>
      </c>
      <c r="BW479" s="124">
        <v>0.96699999999999997</v>
      </c>
      <c r="BX479" s="124">
        <v>3.3000000000000002E-2</v>
      </c>
      <c r="BY479" s="124">
        <v>0.96299999999999997</v>
      </c>
      <c r="BZ479" s="124">
        <v>3.6999999999999998E-2</v>
      </c>
      <c r="CA479" s="124">
        <v>0.96499999999999997</v>
      </c>
      <c r="CB479" s="124">
        <v>3.5000000000000003E-2</v>
      </c>
      <c r="CC479" s="123">
        <v>0.95299999999999996</v>
      </c>
      <c r="CD479" s="123">
        <v>4.7E-2</v>
      </c>
      <c r="CE479" s="123">
        <v>0.94499999999999995</v>
      </c>
      <c r="CF479" s="123">
        <v>5.5E-2</v>
      </c>
      <c r="CG479" s="123">
        <v>0.94899999999999995</v>
      </c>
      <c r="CH479" s="123">
        <v>5.0999999999999997E-2</v>
      </c>
      <c r="CI479" s="1"/>
      <c r="CJ479" s="1"/>
      <c r="CK479" s="1"/>
      <c r="CL479" s="1"/>
      <c r="CM479" s="1"/>
      <c r="CN479" s="1"/>
      <c r="CP479" s="39"/>
      <c r="CR479" s="39"/>
      <c r="CS479" s="92"/>
      <c r="CT479" s="92"/>
    </row>
    <row r="480" spans="38:98" x14ac:dyDescent="0.25">
      <c r="AL480" s="104">
        <v>460</v>
      </c>
      <c r="AM480" s="102">
        <v>0.25045928724166899</v>
      </c>
      <c r="AN480" s="102">
        <f t="shared" si="119"/>
        <v>0.74954071275833101</v>
      </c>
      <c r="AO480" s="102">
        <v>0.30767018676004998</v>
      </c>
      <c r="AP480" s="102">
        <f t="shared" si="120"/>
        <v>0.69232981323995002</v>
      </c>
      <c r="AQ480" s="102">
        <v>0.16101005532996601</v>
      </c>
      <c r="AR480" s="102">
        <f t="shared" si="121"/>
        <v>0.83898994467003396</v>
      </c>
      <c r="AS480" s="102">
        <f t="shared" si="126"/>
        <v>0.22247114745151325</v>
      </c>
      <c r="AT480" s="107">
        <f t="shared" si="126"/>
        <v>0.77752885254848669</v>
      </c>
      <c r="AU480" s="103">
        <v>0.259698745672304</v>
      </c>
      <c r="AV480" s="103">
        <f t="shared" si="127"/>
        <v>0.740301254327696</v>
      </c>
      <c r="AW480" s="103">
        <v>0.315027236599146</v>
      </c>
      <c r="AX480" s="103">
        <f t="shared" si="128"/>
        <v>0.684972763400854</v>
      </c>
      <c r="AY480" s="103">
        <v>0.17677710312769601</v>
      </c>
      <c r="AZ480" s="103">
        <f t="shared" si="131"/>
        <v>0.82322289687230399</v>
      </c>
      <c r="BA480" s="103">
        <f t="shared" si="129"/>
        <v>0.23428034301495804</v>
      </c>
      <c r="BB480" s="103">
        <f t="shared" si="129"/>
        <v>0.76571965698504196</v>
      </c>
      <c r="BC480" s="102">
        <v>0.24413312435435999</v>
      </c>
      <c r="BD480" s="102">
        <f t="shared" si="118"/>
        <v>0.75586687564564004</v>
      </c>
      <c r="BE480" s="102">
        <v>0.30681295553679599</v>
      </c>
      <c r="BF480" s="102">
        <f t="shared" si="118"/>
        <v>0.69318704446320401</v>
      </c>
      <c r="BG480" s="102">
        <v>0.177357436405186</v>
      </c>
      <c r="BH480" s="102">
        <f t="shared" si="122"/>
        <v>0.82264256359481402</v>
      </c>
      <c r="BI480" s="102">
        <v>0.22783266906970023</v>
      </c>
      <c r="BJ480" s="102">
        <v>0.77216733093029988</v>
      </c>
      <c r="BK480" s="103">
        <v>0.23728766432175</v>
      </c>
      <c r="BL480" s="103">
        <f t="shared" si="123"/>
        <v>0.76271233567825003</v>
      </c>
      <c r="BM480" s="103">
        <v>0.301151498969839</v>
      </c>
      <c r="BN480" s="103">
        <f t="shared" si="124"/>
        <v>0.69884850103016105</v>
      </c>
      <c r="BO480" s="103">
        <v>0.17070429646750601</v>
      </c>
      <c r="BP480" s="103">
        <f t="shared" si="125"/>
        <v>0.82929570353249393</v>
      </c>
      <c r="BQ480" s="103">
        <v>0.22134799707785824</v>
      </c>
      <c r="BR480" s="103">
        <f t="shared" si="130"/>
        <v>0.77865200292214176</v>
      </c>
      <c r="BS480" s="108">
        <v>0.855654777121722</v>
      </c>
      <c r="BT480" s="109">
        <v>0.144345222878278</v>
      </c>
      <c r="BU480" s="91"/>
      <c r="BV480" s="86">
        <v>460</v>
      </c>
      <c r="BW480" s="124">
        <v>0.96699999999999997</v>
      </c>
      <c r="BX480" s="124">
        <v>3.3000000000000002E-2</v>
      </c>
      <c r="BY480" s="124">
        <v>0.96299999999999997</v>
      </c>
      <c r="BZ480" s="124">
        <v>3.6999999999999998E-2</v>
      </c>
      <c r="CA480" s="124">
        <v>0.96499999999999997</v>
      </c>
      <c r="CB480" s="124">
        <v>3.5000000000000003E-2</v>
      </c>
      <c r="CC480" s="123">
        <v>0.95299999999999996</v>
      </c>
      <c r="CD480" s="123">
        <v>4.7E-2</v>
      </c>
      <c r="CE480" s="123">
        <v>0.94499999999999995</v>
      </c>
      <c r="CF480" s="123">
        <v>5.5E-2</v>
      </c>
      <c r="CG480" s="123">
        <v>0.94899999999999995</v>
      </c>
      <c r="CH480" s="123">
        <v>5.0999999999999997E-2</v>
      </c>
      <c r="CI480" s="1"/>
      <c r="CJ480" s="1"/>
      <c r="CK480" s="1"/>
      <c r="CL480" s="1"/>
      <c r="CM480" s="1"/>
      <c r="CN480" s="1"/>
      <c r="CP480" s="39"/>
      <c r="CR480" s="39"/>
      <c r="CS480" s="92"/>
      <c r="CT480" s="92"/>
    </row>
    <row r="481" spans="38:98" x14ac:dyDescent="0.25">
      <c r="AL481" s="104">
        <v>461</v>
      </c>
      <c r="AM481" s="102">
        <v>0.25077587428631998</v>
      </c>
      <c r="AN481" s="102">
        <f t="shared" si="119"/>
        <v>0.74922412571368002</v>
      </c>
      <c r="AO481" s="102">
        <v>0.30798710097160897</v>
      </c>
      <c r="AP481" s="102">
        <f t="shared" si="120"/>
        <v>0.69201289902839103</v>
      </c>
      <c r="AQ481" s="102">
        <v>0.16135545493280701</v>
      </c>
      <c r="AR481" s="102">
        <f t="shared" si="121"/>
        <v>0.83864454506719299</v>
      </c>
      <c r="AS481" s="102">
        <f t="shared" si="126"/>
        <v>0.22280106352132051</v>
      </c>
      <c r="AT481" s="107">
        <f t="shared" si="126"/>
        <v>0.77719893647867955</v>
      </c>
      <c r="AU481" s="103">
        <v>0.26006065767342701</v>
      </c>
      <c r="AV481" s="103">
        <f t="shared" si="127"/>
        <v>0.73993934232657299</v>
      </c>
      <c r="AW481" s="103">
        <v>0.31537894811410699</v>
      </c>
      <c r="AX481" s="103">
        <f t="shared" si="128"/>
        <v>0.68462105188589306</v>
      </c>
      <c r="AY481" s="103">
        <v>0.17716191943083001</v>
      </c>
      <c r="AZ481" s="103">
        <f t="shared" si="131"/>
        <v>0.82283808056916996</v>
      </c>
      <c r="BA481" s="103">
        <f t="shared" si="129"/>
        <v>0.23465044488318876</v>
      </c>
      <c r="BB481" s="103">
        <f t="shared" si="129"/>
        <v>0.76534955511681124</v>
      </c>
      <c r="BC481" s="102">
        <v>0.244473758042029</v>
      </c>
      <c r="BD481" s="102">
        <f t="shared" si="118"/>
        <v>0.75552624195797102</v>
      </c>
      <c r="BE481" s="102">
        <v>0.307146299202809</v>
      </c>
      <c r="BF481" s="102">
        <f t="shared" si="118"/>
        <v>0.692853700797191</v>
      </c>
      <c r="BG481" s="102">
        <v>0.177746871744903</v>
      </c>
      <c r="BH481" s="102">
        <f t="shared" si="122"/>
        <v>0.822253128255097</v>
      </c>
      <c r="BI481" s="102">
        <v>0.22819407481233045</v>
      </c>
      <c r="BJ481" s="102">
        <v>0.77180592518766966</v>
      </c>
      <c r="BK481" s="103">
        <v>0.23762071641000401</v>
      </c>
      <c r="BL481" s="103">
        <f t="shared" si="123"/>
        <v>0.76237928358999596</v>
      </c>
      <c r="BM481" s="103">
        <v>0.30147405939160798</v>
      </c>
      <c r="BN481" s="103">
        <f t="shared" si="124"/>
        <v>0.69852594060839202</v>
      </c>
      <c r="BO481" s="103">
        <v>0.17108197623832599</v>
      </c>
      <c r="BP481" s="103">
        <f t="shared" si="125"/>
        <v>0.82891802376167401</v>
      </c>
      <c r="BQ481" s="103">
        <v>0.22169916481680108</v>
      </c>
      <c r="BR481" s="103">
        <f t="shared" si="130"/>
        <v>0.77830083518319904</v>
      </c>
      <c r="BS481" s="108">
        <v>0.85596005202861103</v>
      </c>
      <c r="BT481" s="102">
        <v>0.144039947971389</v>
      </c>
      <c r="BU481" s="91"/>
      <c r="BV481" s="86">
        <v>461</v>
      </c>
      <c r="BW481" s="124">
        <v>0.96699999999999997</v>
      </c>
      <c r="BX481" s="124">
        <v>3.3000000000000002E-2</v>
      </c>
      <c r="BY481" s="124">
        <v>0.96299999999999997</v>
      </c>
      <c r="BZ481" s="124">
        <v>3.6999999999999998E-2</v>
      </c>
      <c r="CA481" s="124">
        <v>0.96499999999999997</v>
      </c>
      <c r="CB481" s="124">
        <v>3.5000000000000003E-2</v>
      </c>
      <c r="CC481" s="123">
        <v>0.95299999999999996</v>
      </c>
      <c r="CD481" s="123">
        <v>4.7E-2</v>
      </c>
      <c r="CE481" s="123">
        <v>0.94599999999999995</v>
      </c>
      <c r="CF481" s="123">
        <v>5.3999999999999999E-2</v>
      </c>
      <c r="CG481" s="123">
        <v>0.94899999999999995</v>
      </c>
      <c r="CH481" s="123">
        <v>5.0999999999999997E-2</v>
      </c>
      <c r="CI481" s="1"/>
      <c r="CJ481" s="1"/>
      <c r="CK481" s="1"/>
      <c r="CL481" s="1"/>
      <c r="CM481" s="1"/>
      <c r="CN481" s="1"/>
      <c r="CP481" s="39"/>
      <c r="CR481" s="39"/>
      <c r="CS481" s="92"/>
      <c r="CT481" s="92"/>
    </row>
    <row r="482" spans="38:98" x14ac:dyDescent="0.25">
      <c r="AL482" s="104">
        <v>462</v>
      </c>
      <c r="AM482" s="102">
        <v>0.251092059731926</v>
      </c>
      <c r="AN482" s="102">
        <f t="shared" si="119"/>
        <v>0.74890794026807406</v>
      </c>
      <c r="AO482" s="102">
        <v>0.30830360347692398</v>
      </c>
      <c r="AP482" s="102">
        <f t="shared" si="120"/>
        <v>0.69169639652307602</v>
      </c>
      <c r="AQ482" s="102">
        <v>0.16170081596326799</v>
      </c>
      <c r="AR482" s="102">
        <f t="shared" si="121"/>
        <v>0.83829918403673198</v>
      </c>
      <c r="AS482" s="102">
        <f t="shared" si="126"/>
        <v>0.22313074265969285</v>
      </c>
      <c r="AT482" s="107">
        <f t="shared" si="126"/>
        <v>0.77686925734030721</v>
      </c>
      <c r="AU482" s="103">
        <v>0.260422210880212</v>
      </c>
      <c r="AV482" s="103">
        <f t="shared" si="127"/>
        <v>0.739577789119788</v>
      </c>
      <c r="AW482" s="103">
        <v>0.31573023509418102</v>
      </c>
      <c r="AX482" s="103">
        <f t="shared" si="128"/>
        <v>0.68426976490581892</v>
      </c>
      <c r="AY482" s="103">
        <v>0.17754668183714201</v>
      </c>
      <c r="AZ482" s="103">
        <f t="shared" si="131"/>
        <v>0.82245331816285794</v>
      </c>
      <c r="BA482" s="103">
        <f t="shared" si="129"/>
        <v>0.23502031308961269</v>
      </c>
      <c r="BB482" s="103">
        <f t="shared" si="129"/>
        <v>0.76497968691038731</v>
      </c>
      <c r="BC482" s="102">
        <v>0.24481403973716501</v>
      </c>
      <c r="BD482" s="102">
        <f t="shared" si="118"/>
        <v>0.75518596026283502</v>
      </c>
      <c r="BE482" s="102">
        <v>0.307479225670721</v>
      </c>
      <c r="BF482" s="102">
        <f t="shared" si="118"/>
        <v>0.69252077432927894</v>
      </c>
      <c r="BG482" s="102">
        <v>0.17813622533687101</v>
      </c>
      <c r="BH482" s="102">
        <f t="shared" si="122"/>
        <v>0.82186377466312899</v>
      </c>
      <c r="BI482" s="102">
        <v>0.22855523787774765</v>
      </c>
      <c r="BJ482" s="102">
        <v>0.77144476212225233</v>
      </c>
      <c r="BK482" s="103">
        <v>0.23795359266111599</v>
      </c>
      <c r="BL482" s="103">
        <f t="shared" si="123"/>
        <v>0.76204640733888396</v>
      </c>
      <c r="BM482" s="103">
        <v>0.301796213519755</v>
      </c>
      <c r="BN482" s="103">
        <f t="shared" si="124"/>
        <v>0.69820378648024506</v>
      </c>
      <c r="BO482" s="103">
        <v>0.171459621141788</v>
      </c>
      <c r="BP482" s="103">
        <f t="shared" si="125"/>
        <v>0.82854037885821197</v>
      </c>
      <c r="BQ482" s="103">
        <v>0.2220501685597121</v>
      </c>
      <c r="BR482" s="103">
        <f t="shared" si="130"/>
        <v>0.77794983144028795</v>
      </c>
      <c r="BS482" s="108">
        <v>0.85626415321160099</v>
      </c>
      <c r="BT482" s="102">
        <v>0.14373584678839901</v>
      </c>
      <c r="BU482" s="91"/>
      <c r="BV482" s="86">
        <v>462</v>
      </c>
      <c r="BW482" s="124">
        <v>0.96699999999999997</v>
      </c>
      <c r="BX482" s="124">
        <v>3.3000000000000002E-2</v>
      </c>
      <c r="BY482" s="124">
        <v>0.96299999999999997</v>
      </c>
      <c r="BZ482" s="124">
        <v>3.6999999999999998E-2</v>
      </c>
      <c r="CA482" s="124">
        <v>0.96499999999999997</v>
      </c>
      <c r="CB482" s="124">
        <v>3.5000000000000003E-2</v>
      </c>
      <c r="CC482" s="123">
        <v>0.95299999999999996</v>
      </c>
      <c r="CD482" s="123">
        <v>4.7E-2</v>
      </c>
      <c r="CE482" s="123">
        <v>0.94599999999999995</v>
      </c>
      <c r="CF482" s="123">
        <v>5.3999999999999999E-2</v>
      </c>
      <c r="CG482" s="123">
        <v>0.94899999999999995</v>
      </c>
      <c r="CH482" s="123">
        <v>5.0999999999999997E-2</v>
      </c>
      <c r="CI482" s="1"/>
      <c r="CJ482" s="1"/>
      <c r="CK482" s="1"/>
      <c r="CL482" s="1"/>
      <c r="CM482" s="1"/>
      <c r="CN482" s="1"/>
      <c r="CP482" s="39"/>
      <c r="CR482" s="39"/>
      <c r="CS482" s="92"/>
      <c r="CT482" s="92"/>
    </row>
    <row r="483" spans="38:98" x14ac:dyDescent="0.25">
      <c r="AL483" s="104">
        <v>463</v>
      </c>
      <c r="AM483" s="102">
        <v>0.25140786285766098</v>
      </c>
      <c r="AN483" s="102">
        <f t="shared" si="119"/>
        <v>0.74859213714233896</v>
      </c>
      <c r="AO483" s="102">
        <v>0.30861969168243703</v>
      </c>
      <c r="AP483" s="102">
        <f t="shared" si="120"/>
        <v>0.69138030831756292</v>
      </c>
      <c r="AQ483" s="102">
        <v>0.162046138830965</v>
      </c>
      <c r="AR483" s="102">
        <f t="shared" si="121"/>
        <v>0.83795386116903503</v>
      </c>
      <c r="AS483" s="102">
        <f t="shared" si="126"/>
        <v>0.22346019043507934</v>
      </c>
      <c r="AT483" s="107">
        <f t="shared" si="126"/>
        <v>0.77653980956492075</v>
      </c>
      <c r="AU483" s="103">
        <v>0.26078340601799099</v>
      </c>
      <c r="AV483" s="103">
        <f t="shared" si="127"/>
        <v>0.73921659398200901</v>
      </c>
      <c r="AW483" s="103">
        <v>0.31608109879920099</v>
      </c>
      <c r="AX483" s="103">
        <f t="shared" si="128"/>
        <v>0.68391890120079901</v>
      </c>
      <c r="AY483" s="103">
        <v>0.17793139006223899</v>
      </c>
      <c r="AZ483" s="103">
        <f t="shared" si="131"/>
        <v>0.82206860993776099</v>
      </c>
      <c r="BA483" s="103">
        <f t="shared" si="129"/>
        <v>0.23538994801802338</v>
      </c>
      <c r="BB483" s="103">
        <f t="shared" si="129"/>
        <v>0.76461005198197662</v>
      </c>
      <c r="BC483" s="102">
        <v>0.24515397078711901</v>
      </c>
      <c r="BD483" s="102">
        <f t="shared" si="118"/>
        <v>0.75484602921288102</v>
      </c>
      <c r="BE483" s="102">
        <v>0.307811736232521</v>
      </c>
      <c r="BF483" s="102">
        <f t="shared" si="118"/>
        <v>0.692188263767479</v>
      </c>
      <c r="BG483" s="102">
        <v>0.17852549700081799</v>
      </c>
      <c r="BH483" s="102">
        <f t="shared" si="122"/>
        <v>0.82147450299918201</v>
      </c>
      <c r="BI483" s="102">
        <v>0.22891615889786301</v>
      </c>
      <c r="BJ483" s="102">
        <v>0.77108384110213701</v>
      </c>
      <c r="BK483" s="103">
        <v>0.23828629261916401</v>
      </c>
      <c r="BL483" s="103">
        <f t="shared" si="123"/>
        <v>0.76171370738083599</v>
      </c>
      <c r="BM483" s="103">
        <v>0.30211796279151898</v>
      </c>
      <c r="BN483" s="103">
        <f t="shared" si="124"/>
        <v>0.69788203720848108</v>
      </c>
      <c r="BO483" s="103">
        <v>0.171837230641216</v>
      </c>
      <c r="BP483" s="103">
        <f t="shared" si="125"/>
        <v>0.82816276935878397</v>
      </c>
      <c r="BQ483" s="103">
        <v>0.22240100824894957</v>
      </c>
      <c r="BR483" s="103">
        <f t="shared" si="130"/>
        <v>0.77759899175105041</v>
      </c>
      <c r="BS483" s="108">
        <v>0.85656708570422102</v>
      </c>
      <c r="BT483" s="102">
        <v>0.14343291429577901</v>
      </c>
      <c r="BU483" s="91"/>
      <c r="BV483" s="86">
        <v>463</v>
      </c>
      <c r="BW483" s="124">
        <v>0.96699999999999997</v>
      </c>
      <c r="BX483" s="124">
        <v>3.3000000000000002E-2</v>
      </c>
      <c r="BY483" s="124">
        <v>0.96299999999999997</v>
      </c>
      <c r="BZ483" s="124">
        <v>3.6999999999999998E-2</v>
      </c>
      <c r="CA483" s="124">
        <v>0.96499999999999997</v>
      </c>
      <c r="CB483" s="124">
        <v>3.5000000000000003E-2</v>
      </c>
      <c r="CC483" s="123">
        <v>0.95399999999999996</v>
      </c>
      <c r="CD483" s="123">
        <v>4.5999999999999999E-2</v>
      </c>
      <c r="CE483" s="123">
        <v>0.94599999999999995</v>
      </c>
      <c r="CF483" s="123">
        <v>5.3999999999999999E-2</v>
      </c>
      <c r="CG483" s="123">
        <v>0.94899999999999995</v>
      </c>
      <c r="CH483" s="123">
        <v>0.05</v>
      </c>
      <c r="CI483" s="1"/>
      <c r="CJ483" s="1"/>
      <c r="CK483" s="1"/>
      <c r="CL483" s="1"/>
      <c r="CM483" s="1"/>
      <c r="CN483" s="1"/>
      <c r="CP483" s="39"/>
      <c r="CR483" s="39"/>
      <c r="CS483" s="92"/>
      <c r="CT483" s="92"/>
    </row>
    <row r="484" spans="38:98" x14ac:dyDescent="0.25">
      <c r="AL484" s="104">
        <v>464</v>
      </c>
      <c r="AM484" s="102">
        <v>0.25172330294269801</v>
      </c>
      <c r="AN484" s="102">
        <f t="shared" si="119"/>
        <v>0.74827669705730204</v>
      </c>
      <c r="AO484" s="102">
        <v>0.30893536299459001</v>
      </c>
      <c r="AP484" s="102">
        <f t="shared" si="120"/>
        <v>0.69106463700540999</v>
      </c>
      <c r="AQ484" s="102">
        <v>0.16239142394551501</v>
      </c>
      <c r="AR484" s="102">
        <f t="shared" si="121"/>
        <v>0.83760857605448502</v>
      </c>
      <c r="AS484" s="102">
        <f t="shared" si="126"/>
        <v>0.22378941241592901</v>
      </c>
      <c r="AT484" s="107">
        <f t="shared" si="126"/>
        <v>0.77621058758407113</v>
      </c>
      <c r="AU484" s="103">
        <v>0.261144243812093</v>
      </c>
      <c r="AV484" s="103">
        <f t="shared" si="127"/>
        <v>0.738855756187907</v>
      </c>
      <c r="AW484" s="103">
        <v>0.31643154048899902</v>
      </c>
      <c r="AX484" s="103">
        <f t="shared" si="128"/>
        <v>0.68356845951100098</v>
      </c>
      <c r="AY484" s="103">
        <v>0.17831604382173</v>
      </c>
      <c r="AZ484" s="103">
        <f t="shared" si="131"/>
        <v>0.82168395617827006</v>
      </c>
      <c r="BA484" s="103">
        <f t="shared" si="129"/>
        <v>0.23575935005221443</v>
      </c>
      <c r="BB484" s="103">
        <f t="shared" si="129"/>
        <v>0.76424064994778562</v>
      </c>
      <c r="BC484" s="102">
        <v>0.24549355253923899</v>
      </c>
      <c r="BD484" s="102">
        <f t="shared" si="118"/>
        <v>0.75450644746076101</v>
      </c>
      <c r="BE484" s="102">
        <v>0.30814383218019897</v>
      </c>
      <c r="BF484" s="102">
        <f t="shared" si="118"/>
        <v>0.69185616781980097</v>
      </c>
      <c r="BG484" s="102">
        <v>0.178914686556469</v>
      </c>
      <c r="BH484" s="102">
        <f t="shared" si="122"/>
        <v>0.82108531344353097</v>
      </c>
      <c r="BI484" s="102">
        <v>0.22927683850458558</v>
      </c>
      <c r="BJ484" s="102">
        <v>0.77072316149541442</v>
      </c>
      <c r="BK484" s="103">
        <v>0.238618815828225</v>
      </c>
      <c r="BL484" s="103">
        <f t="shared" si="123"/>
        <v>0.76138118417177503</v>
      </c>
      <c r="BM484" s="103">
        <v>0.30243930864413598</v>
      </c>
      <c r="BN484" s="103">
        <f t="shared" si="124"/>
        <v>0.69756069135586407</v>
      </c>
      <c r="BO484" s="103">
        <v>0.17221480419993601</v>
      </c>
      <c r="BP484" s="103">
        <f t="shared" si="125"/>
        <v>0.82778519580006393</v>
      </c>
      <c r="BQ484" s="103">
        <v>0.2227516838268716</v>
      </c>
      <c r="BR484" s="103">
        <f t="shared" si="130"/>
        <v>0.7772483161731284</v>
      </c>
      <c r="BS484" s="108">
        <v>0.85686885453999695</v>
      </c>
      <c r="BT484" s="102">
        <v>0.143131145460003</v>
      </c>
      <c r="BU484" s="91"/>
      <c r="BV484" s="86">
        <v>464</v>
      </c>
      <c r="BW484" s="124">
        <v>0.96699999999999997</v>
      </c>
      <c r="BX484" s="124">
        <v>3.3000000000000002E-2</v>
      </c>
      <c r="BY484" s="124">
        <v>0.96299999999999997</v>
      </c>
      <c r="BZ484" s="124">
        <v>3.6999999999999998E-2</v>
      </c>
      <c r="CA484" s="124">
        <v>0.96499999999999997</v>
      </c>
      <c r="CB484" s="124">
        <v>3.5000000000000003E-2</v>
      </c>
      <c r="CC484" s="123">
        <v>0.95399999999999996</v>
      </c>
      <c r="CD484" s="123">
        <v>4.5999999999999999E-2</v>
      </c>
      <c r="CE484" s="123">
        <v>0.94599999999999995</v>
      </c>
      <c r="CF484" s="123">
        <v>5.3999999999999999E-2</v>
      </c>
      <c r="CG484" s="123">
        <v>0.95</v>
      </c>
      <c r="CH484" s="123">
        <v>0.05</v>
      </c>
      <c r="CI484" s="1"/>
      <c r="CJ484" s="1"/>
      <c r="CK484" s="1"/>
      <c r="CL484" s="1"/>
      <c r="CM484" s="1"/>
      <c r="CN484" s="1"/>
      <c r="CP484" s="39"/>
      <c r="CR484" s="39"/>
      <c r="CS484" s="92"/>
      <c r="CT484" s="92"/>
    </row>
    <row r="485" spans="38:98" x14ac:dyDescent="0.25">
      <c r="AL485" s="104">
        <v>465</v>
      </c>
      <c r="AM485" s="102">
        <v>0.25203839926620902</v>
      </c>
      <c r="AN485" s="102">
        <f t="shared" si="119"/>
        <v>0.74796160073379103</v>
      </c>
      <c r="AO485" s="102">
        <v>0.30925061481982502</v>
      </c>
      <c r="AP485" s="102">
        <f t="shared" si="120"/>
        <v>0.69074938518017492</v>
      </c>
      <c r="AQ485" s="102">
        <v>0.162736671716535</v>
      </c>
      <c r="AR485" s="102">
        <f t="shared" si="121"/>
        <v>0.83726332828346495</v>
      </c>
      <c r="AS485" s="102">
        <f t="shared" si="126"/>
        <v>0.22411841417069067</v>
      </c>
      <c r="AT485" s="107">
        <f t="shared" si="126"/>
        <v>0.77588158582930933</v>
      </c>
      <c r="AU485" s="103">
        <v>0.26150472498784699</v>
      </c>
      <c r="AV485" s="103">
        <f t="shared" si="127"/>
        <v>0.73849527501215295</v>
      </c>
      <c r="AW485" s="103">
        <v>0.31678156142340702</v>
      </c>
      <c r="AX485" s="103">
        <f t="shared" si="128"/>
        <v>0.68321843857659292</v>
      </c>
      <c r="AY485" s="103">
        <v>0.178700642831224</v>
      </c>
      <c r="AZ485" s="103">
        <f t="shared" si="131"/>
        <v>0.821299357168776</v>
      </c>
      <c r="BA485" s="103">
        <f t="shared" si="129"/>
        <v>0.23612851957597922</v>
      </c>
      <c r="BB485" s="103">
        <f t="shared" si="129"/>
        <v>0.76387148042402075</v>
      </c>
      <c r="BC485" s="102">
        <v>0.24583278634087599</v>
      </c>
      <c r="BD485" s="102">
        <f t="shared" ref="BD485:BF548" si="132">1-BC485</f>
        <v>0.75416721365912398</v>
      </c>
      <c r="BE485" s="102">
        <v>0.30847551480574398</v>
      </c>
      <c r="BF485" s="102">
        <f t="shared" si="132"/>
        <v>0.69152448519425602</v>
      </c>
      <c r="BG485" s="102">
        <v>0.17930379382355199</v>
      </c>
      <c r="BH485" s="102">
        <f t="shared" si="122"/>
        <v>0.82069620617644801</v>
      </c>
      <c r="BI485" s="102">
        <v>0.22963727732982664</v>
      </c>
      <c r="BJ485" s="102">
        <v>0.77036272267017347</v>
      </c>
      <c r="BK485" s="103">
        <v>0.23895116183237999</v>
      </c>
      <c r="BL485" s="103">
        <f t="shared" si="123"/>
        <v>0.76104883816762003</v>
      </c>
      <c r="BM485" s="103">
        <v>0.30276025251484601</v>
      </c>
      <c r="BN485" s="103">
        <f t="shared" si="124"/>
        <v>0.69723974748515394</v>
      </c>
      <c r="BO485" s="103">
        <v>0.17259234128127299</v>
      </c>
      <c r="BP485" s="103">
        <f t="shared" si="125"/>
        <v>0.82740765871872701</v>
      </c>
      <c r="BQ485" s="103">
        <v>0.22310219523583796</v>
      </c>
      <c r="BR485" s="103">
        <f t="shared" si="130"/>
        <v>0.77689780476416215</v>
      </c>
      <c r="BS485" s="108">
        <v>0.85716946475245404</v>
      </c>
      <c r="BT485" s="102">
        <v>0.14283053524754599</v>
      </c>
      <c r="BU485" s="91"/>
      <c r="BV485" s="86">
        <v>465</v>
      </c>
      <c r="BW485" s="124">
        <v>0.96699999999999997</v>
      </c>
      <c r="BX485" s="124">
        <v>3.3000000000000002E-2</v>
      </c>
      <c r="BY485" s="124">
        <v>0.96299999999999997</v>
      </c>
      <c r="BZ485" s="124">
        <v>3.6999999999999998E-2</v>
      </c>
      <c r="CA485" s="124">
        <v>0.96499999999999997</v>
      </c>
      <c r="CB485" s="124">
        <v>3.5000000000000003E-2</v>
      </c>
      <c r="CC485" s="123">
        <v>0.95399999999999996</v>
      </c>
      <c r="CD485" s="123">
        <v>4.5999999999999999E-2</v>
      </c>
      <c r="CE485" s="123">
        <v>0.94599999999999995</v>
      </c>
      <c r="CF485" s="123">
        <v>5.3999999999999999E-2</v>
      </c>
      <c r="CG485" s="123">
        <v>0.95</v>
      </c>
      <c r="CH485" s="123">
        <v>0.05</v>
      </c>
      <c r="CI485" s="1"/>
      <c r="CJ485" s="1"/>
      <c r="CK485" s="1"/>
      <c r="CL485" s="1"/>
      <c r="CM485" s="1"/>
      <c r="CN485" s="1"/>
      <c r="CP485" s="39"/>
      <c r="CR485" s="39"/>
      <c r="CS485" s="92"/>
      <c r="CT485" s="92"/>
    </row>
    <row r="486" spans="38:98" x14ac:dyDescent="0.25">
      <c r="AL486" s="104">
        <v>466</v>
      </c>
      <c r="AM486" s="102">
        <v>0.25235317110736699</v>
      </c>
      <c r="AN486" s="102">
        <f t="shared" si="119"/>
        <v>0.74764682889263301</v>
      </c>
      <c r="AO486" s="102">
        <v>0.30956544456458501</v>
      </c>
      <c r="AP486" s="102">
        <f t="shared" si="120"/>
        <v>0.69043455543541499</v>
      </c>
      <c r="AQ486" s="102">
        <v>0.163081882553642</v>
      </c>
      <c r="AR486" s="102">
        <f t="shared" si="121"/>
        <v>0.83691811744635802</v>
      </c>
      <c r="AS486" s="102">
        <f t="shared" si="126"/>
        <v>0.22444720126781365</v>
      </c>
      <c r="AT486" s="107">
        <f t="shared" si="126"/>
        <v>0.77555279873218641</v>
      </c>
      <c r="AU486" s="103">
        <v>0.26186485027058398</v>
      </c>
      <c r="AV486" s="103">
        <f t="shared" si="127"/>
        <v>0.73813514972941596</v>
      </c>
      <c r="AW486" s="103">
        <v>0.31713116286225701</v>
      </c>
      <c r="AX486" s="103">
        <f t="shared" si="128"/>
        <v>0.68286883713774293</v>
      </c>
      <c r="AY486" s="103">
        <v>0.17908518680632701</v>
      </c>
      <c r="AZ486" s="103">
        <f t="shared" si="131"/>
        <v>0.82091481319367299</v>
      </c>
      <c r="BA486" s="103">
        <f t="shared" si="129"/>
        <v>0.23649745697311059</v>
      </c>
      <c r="BB486" s="103">
        <f t="shared" si="129"/>
        <v>0.76350254302688936</v>
      </c>
      <c r="BC486" s="102">
        <v>0.24617167353937899</v>
      </c>
      <c r="BD486" s="102">
        <f t="shared" si="132"/>
        <v>0.75382832646062103</v>
      </c>
      <c r="BE486" s="102">
        <v>0.30880678540114698</v>
      </c>
      <c r="BF486" s="102">
        <f t="shared" si="132"/>
        <v>0.69119321459885308</v>
      </c>
      <c r="BG486" s="102">
        <v>0.17969281862179301</v>
      </c>
      <c r="BH486" s="102">
        <f t="shared" si="122"/>
        <v>0.82030718137820702</v>
      </c>
      <c r="BI486" s="102">
        <v>0.22999747600549608</v>
      </c>
      <c r="BJ486" s="102">
        <v>0.77000252399450408</v>
      </c>
      <c r="BK486" s="103">
        <v>0.23928333017570599</v>
      </c>
      <c r="BL486" s="103">
        <f t="shared" si="123"/>
        <v>0.76071666982429398</v>
      </c>
      <c r="BM486" s="103">
        <v>0.30308079584088499</v>
      </c>
      <c r="BN486" s="103">
        <f t="shared" si="124"/>
        <v>0.69691920415911501</v>
      </c>
      <c r="BO486" s="103">
        <v>0.17296984134855101</v>
      </c>
      <c r="BP486" s="103">
        <f t="shared" si="125"/>
        <v>0.82703015865144902</v>
      </c>
      <c r="BQ486" s="103">
        <v>0.22345254241820586</v>
      </c>
      <c r="BR486" s="103">
        <f t="shared" si="130"/>
        <v>0.77654745758179411</v>
      </c>
      <c r="BS486" s="108">
        <v>0.85746892137512098</v>
      </c>
      <c r="BT486" s="102">
        <v>0.14253107862487899</v>
      </c>
      <c r="BU486" s="91"/>
      <c r="BV486" s="86">
        <v>466</v>
      </c>
      <c r="BW486" s="124">
        <v>0.96699999999999997</v>
      </c>
      <c r="BX486" s="124">
        <v>3.3000000000000002E-2</v>
      </c>
      <c r="BY486" s="124">
        <v>0.96399999999999997</v>
      </c>
      <c r="BZ486" s="124">
        <v>3.5999999999999997E-2</v>
      </c>
      <c r="CA486" s="124">
        <v>0.96499999999999997</v>
      </c>
      <c r="CB486" s="124">
        <v>3.5000000000000003E-2</v>
      </c>
      <c r="CC486" s="123">
        <v>0.95399999999999996</v>
      </c>
      <c r="CD486" s="123">
        <v>4.5999999999999999E-2</v>
      </c>
      <c r="CE486" s="123">
        <v>0.94599999999999995</v>
      </c>
      <c r="CF486" s="123">
        <v>5.3999999999999999E-2</v>
      </c>
      <c r="CG486" s="123">
        <v>0.95</v>
      </c>
      <c r="CH486" s="123">
        <v>0.05</v>
      </c>
      <c r="CI486" s="1"/>
      <c r="CJ486" s="1"/>
      <c r="CK486" s="1"/>
      <c r="CL486" s="1"/>
      <c r="CM486" s="1"/>
      <c r="CN486" s="1"/>
      <c r="CP486" s="39"/>
      <c r="CR486" s="39"/>
      <c r="CS486" s="92"/>
      <c r="CT486" s="92"/>
    </row>
    <row r="487" spans="38:98" x14ac:dyDescent="0.25">
      <c r="AL487" s="104">
        <v>467</v>
      </c>
      <c r="AM487" s="102">
        <v>0.25266763774534501</v>
      </c>
      <c r="AN487" s="102">
        <f t="shared" si="119"/>
        <v>0.74733236225465505</v>
      </c>
      <c r="AO487" s="102">
        <v>0.30987984963531101</v>
      </c>
      <c r="AP487" s="102">
        <f t="shared" si="120"/>
        <v>0.69012015036468899</v>
      </c>
      <c r="AQ487" s="102">
        <v>0.16342705686645201</v>
      </c>
      <c r="AR487" s="102">
        <f t="shared" si="121"/>
        <v>0.83657294313354802</v>
      </c>
      <c r="AS487" s="102">
        <f t="shared" si="126"/>
        <v>0.22477577927574643</v>
      </c>
      <c r="AT487" s="107">
        <f t="shared" si="126"/>
        <v>0.77522422072425368</v>
      </c>
      <c r="AU487" s="103">
        <v>0.26222462038563199</v>
      </c>
      <c r="AV487" s="103">
        <f t="shared" si="127"/>
        <v>0.73777537961436801</v>
      </c>
      <c r="AW487" s="103">
        <v>0.317480346065383</v>
      </c>
      <c r="AX487" s="103">
        <f t="shared" si="128"/>
        <v>0.682519653934617</v>
      </c>
      <c r="AY487" s="103">
        <v>0.179469675462649</v>
      </c>
      <c r="AZ487" s="103">
        <f t="shared" si="131"/>
        <v>0.82053032453735097</v>
      </c>
      <c r="BA487" s="103">
        <f t="shared" si="129"/>
        <v>0.23686616262740254</v>
      </c>
      <c r="BB487" s="103">
        <f t="shared" si="129"/>
        <v>0.76313383737259743</v>
      </c>
      <c r="BC487" s="102">
        <v>0.24651021548209701</v>
      </c>
      <c r="BD487" s="102">
        <f t="shared" si="132"/>
        <v>0.75348978451790294</v>
      </c>
      <c r="BE487" s="102">
        <v>0.30913764525839699</v>
      </c>
      <c r="BF487" s="102">
        <f t="shared" si="132"/>
        <v>0.69086235474160307</v>
      </c>
      <c r="BG487" s="102">
        <v>0.180081760770918</v>
      </c>
      <c r="BH487" s="102">
        <f t="shared" si="122"/>
        <v>0.81991823922908202</v>
      </c>
      <c r="BI487" s="102">
        <v>0.23035743516350365</v>
      </c>
      <c r="BJ487" s="102">
        <v>0.7696425648364964</v>
      </c>
      <c r="BK487" s="103">
        <v>0.23961532040228301</v>
      </c>
      <c r="BL487" s="103">
        <f t="shared" si="123"/>
        <v>0.76038467959771694</v>
      </c>
      <c r="BM487" s="103">
        <v>0.30340094005949098</v>
      </c>
      <c r="BN487" s="103">
        <f t="shared" si="124"/>
        <v>0.69659905994050897</v>
      </c>
      <c r="BO487" s="103">
        <v>0.173347303865096</v>
      </c>
      <c r="BP487" s="103">
        <f t="shared" si="125"/>
        <v>0.826652696134904</v>
      </c>
      <c r="BQ487" s="103">
        <v>0.22380272531633483</v>
      </c>
      <c r="BR487" s="103">
        <f t="shared" si="130"/>
        <v>0.77619727468366517</v>
      </c>
      <c r="BS487" s="108">
        <v>0.85776722944152306</v>
      </c>
      <c r="BT487" s="102">
        <v>0.142232770558477</v>
      </c>
      <c r="BU487" s="91"/>
      <c r="BV487" s="86">
        <v>467</v>
      </c>
      <c r="BW487" s="124">
        <v>0.96699999999999997</v>
      </c>
      <c r="BX487" s="124">
        <v>3.3000000000000002E-2</v>
      </c>
      <c r="BY487" s="124">
        <v>0.96399999999999997</v>
      </c>
      <c r="BZ487" s="124">
        <v>3.5999999999999997E-2</v>
      </c>
      <c r="CA487" s="124">
        <v>0.96499999999999997</v>
      </c>
      <c r="CB487" s="124">
        <v>3.5000000000000003E-2</v>
      </c>
      <c r="CC487" s="123">
        <v>0.95399999999999996</v>
      </c>
      <c r="CD487" s="123">
        <v>4.5999999999999999E-2</v>
      </c>
      <c r="CE487" s="123">
        <v>0.94599999999999995</v>
      </c>
      <c r="CF487" s="123">
        <v>5.3999999999999999E-2</v>
      </c>
      <c r="CG487" s="123">
        <v>0.95</v>
      </c>
      <c r="CH487" s="123">
        <v>0.05</v>
      </c>
      <c r="CI487" s="1"/>
      <c r="CJ487" s="1"/>
      <c r="CK487" s="1"/>
      <c r="CL487" s="1"/>
      <c r="CM487" s="1"/>
      <c r="CN487" s="1"/>
      <c r="CP487" s="39"/>
      <c r="CR487" s="39"/>
      <c r="CS487" s="92"/>
      <c r="CT487" s="92"/>
    </row>
    <row r="488" spans="38:98" x14ac:dyDescent="0.25">
      <c r="AL488" s="104">
        <v>468</v>
      </c>
      <c r="AM488" s="102">
        <v>0.252981818459316</v>
      </c>
      <c r="AN488" s="102">
        <f t="shared" si="119"/>
        <v>0.747018181540684</v>
      </c>
      <c r="AO488" s="102">
        <v>0.31019382743844598</v>
      </c>
      <c r="AP488" s="102">
        <f t="shared" si="120"/>
        <v>0.68980617256155408</v>
      </c>
      <c r="AQ488" s="102">
        <v>0.16377219506458199</v>
      </c>
      <c r="AR488" s="102">
        <f t="shared" si="121"/>
        <v>0.83622780493541804</v>
      </c>
      <c r="AS488" s="102">
        <f t="shared" si="126"/>
        <v>0.22510415376293824</v>
      </c>
      <c r="AT488" s="107">
        <f t="shared" si="126"/>
        <v>0.77489584623706187</v>
      </c>
      <c r="AU488" s="103">
        <v>0.26258403605832198</v>
      </c>
      <c r="AV488" s="103">
        <f t="shared" si="127"/>
        <v>0.73741596394167797</v>
      </c>
      <c r="AW488" s="103">
        <v>0.31782911229261601</v>
      </c>
      <c r="AX488" s="103">
        <f t="shared" si="128"/>
        <v>0.68217088770738399</v>
      </c>
      <c r="AY488" s="103">
        <v>0.179854108515798</v>
      </c>
      <c r="AZ488" s="103">
        <f t="shared" si="131"/>
        <v>0.82014589148420203</v>
      </c>
      <c r="BA488" s="103">
        <f t="shared" si="129"/>
        <v>0.23723463692264857</v>
      </c>
      <c r="BB488" s="103">
        <f t="shared" si="129"/>
        <v>0.76276536307735143</v>
      </c>
      <c r="BC488" s="102">
        <v>0.24684841351638001</v>
      </c>
      <c r="BD488" s="102">
        <f t="shared" si="132"/>
        <v>0.75315158648362002</v>
      </c>
      <c r="BE488" s="102">
        <v>0.30946809566948302</v>
      </c>
      <c r="BF488" s="102">
        <f t="shared" si="132"/>
        <v>0.69053190433051692</v>
      </c>
      <c r="BG488" s="102">
        <v>0.18047062009065401</v>
      </c>
      <c r="BH488" s="102">
        <f t="shared" si="122"/>
        <v>0.81952937990934593</v>
      </c>
      <c r="BI488" s="102">
        <v>0.23071715543575977</v>
      </c>
      <c r="BJ488" s="102">
        <v>0.76928284456424023</v>
      </c>
      <c r="BK488" s="103">
        <v>0.23994713205618801</v>
      </c>
      <c r="BL488" s="103">
        <f t="shared" si="123"/>
        <v>0.76005286794381199</v>
      </c>
      <c r="BM488" s="103">
        <v>0.30372068660790302</v>
      </c>
      <c r="BN488" s="103">
        <f t="shared" si="124"/>
        <v>0.69627931339209703</v>
      </c>
      <c r="BO488" s="103">
        <v>0.17372472829423299</v>
      </c>
      <c r="BP488" s="103">
        <f t="shared" si="125"/>
        <v>0.82627527170576698</v>
      </c>
      <c r="BQ488" s="103">
        <v>0.22415274387258316</v>
      </c>
      <c r="BR488" s="103">
        <f t="shared" si="130"/>
        <v>0.7758472561274169</v>
      </c>
      <c r="BS488" s="108">
        <v>0.85806439398518697</v>
      </c>
      <c r="BT488" s="102">
        <v>0.141935606014813</v>
      </c>
      <c r="BU488" s="91"/>
      <c r="BV488" s="86">
        <v>468</v>
      </c>
      <c r="BW488" s="124">
        <v>0.96699999999999997</v>
      </c>
      <c r="BX488" s="124">
        <v>3.3000000000000002E-2</v>
      </c>
      <c r="BY488" s="124">
        <v>0.96399999999999997</v>
      </c>
      <c r="BZ488" s="124">
        <v>3.5999999999999997E-2</v>
      </c>
      <c r="CA488" s="124">
        <v>0.96499999999999997</v>
      </c>
      <c r="CB488" s="124">
        <v>3.4000000000000002E-2</v>
      </c>
      <c r="CC488" s="123">
        <v>0.95399999999999996</v>
      </c>
      <c r="CD488" s="123">
        <v>4.5999999999999999E-2</v>
      </c>
      <c r="CE488" s="123">
        <v>0.94599999999999995</v>
      </c>
      <c r="CF488" s="123">
        <v>5.3999999999999999E-2</v>
      </c>
      <c r="CG488" s="123">
        <v>0.95</v>
      </c>
      <c r="CH488" s="123">
        <v>0.05</v>
      </c>
      <c r="CI488" s="1"/>
      <c r="CJ488" s="1"/>
      <c r="CK488" s="1"/>
      <c r="CL488" s="1"/>
      <c r="CM488" s="1"/>
      <c r="CN488" s="1"/>
      <c r="CP488" s="39"/>
      <c r="CR488" s="39"/>
      <c r="CS488" s="92"/>
      <c r="CT488" s="92"/>
    </row>
    <row r="489" spans="38:98" x14ac:dyDescent="0.25">
      <c r="AL489" s="104">
        <v>469</v>
      </c>
      <c r="AM489" s="102">
        <v>0.253295732528452</v>
      </c>
      <c r="AN489" s="102">
        <f t="shared" si="119"/>
        <v>0.74670426747154806</v>
      </c>
      <c r="AO489" s="102">
        <v>0.31050737538043199</v>
      </c>
      <c r="AP489" s="102">
        <f t="shared" si="120"/>
        <v>0.68949262461956806</v>
      </c>
      <c r="AQ489" s="102">
        <v>0.16411729755764801</v>
      </c>
      <c r="AR489" s="102">
        <f t="shared" si="121"/>
        <v>0.83588270244235197</v>
      </c>
      <c r="AS489" s="102">
        <f t="shared" si="126"/>
        <v>0.22543233029783757</v>
      </c>
      <c r="AT489" s="107">
        <f t="shared" si="126"/>
        <v>0.77456766970216251</v>
      </c>
      <c r="AU489" s="103">
        <v>0.26294309801398402</v>
      </c>
      <c r="AV489" s="103">
        <f t="shared" si="127"/>
        <v>0.73705690198601603</v>
      </c>
      <c r="AW489" s="103">
        <v>0.318177462803788</v>
      </c>
      <c r="AX489" s="103">
        <f t="shared" si="128"/>
        <v>0.681822537196212</v>
      </c>
      <c r="AY489" s="103">
        <v>0.18023848568138101</v>
      </c>
      <c r="AZ489" s="103">
        <f t="shared" si="131"/>
        <v>0.81976151431861899</v>
      </c>
      <c r="BA489" s="103">
        <f t="shared" si="129"/>
        <v>0.23760288024264159</v>
      </c>
      <c r="BB489" s="103">
        <f t="shared" si="129"/>
        <v>0.76239711975735847</v>
      </c>
      <c r="BC489" s="102">
        <v>0.24718626898957699</v>
      </c>
      <c r="BD489" s="102">
        <f t="shared" si="132"/>
        <v>0.75281373101042304</v>
      </c>
      <c r="BE489" s="102">
        <v>0.30979813792639599</v>
      </c>
      <c r="BF489" s="102">
        <f t="shared" si="132"/>
        <v>0.69020186207360401</v>
      </c>
      <c r="BG489" s="102">
        <v>0.18085939640072801</v>
      </c>
      <c r="BH489" s="102">
        <f t="shared" si="122"/>
        <v>0.81914060359927199</v>
      </c>
      <c r="BI489" s="102">
        <v>0.23107663745417484</v>
      </c>
      <c r="BJ489" s="102">
        <v>0.76892336254582516</v>
      </c>
      <c r="BK489" s="103">
        <v>0.240278764681501</v>
      </c>
      <c r="BL489" s="103">
        <f t="shared" si="123"/>
        <v>0.759721235318499</v>
      </c>
      <c r="BM489" s="103">
        <v>0.30404003692335901</v>
      </c>
      <c r="BN489" s="103">
        <f t="shared" si="124"/>
        <v>0.69595996307664099</v>
      </c>
      <c r="BO489" s="103">
        <v>0.174102114099286</v>
      </c>
      <c r="BP489" s="103">
        <f t="shared" si="125"/>
        <v>0.825897885900714</v>
      </c>
      <c r="BQ489" s="103">
        <v>0.22450259802930947</v>
      </c>
      <c r="BR489" s="103">
        <f t="shared" si="130"/>
        <v>0.77549740197069061</v>
      </c>
      <c r="BS489" s="108">
        <v>0.85836042003963997</v>
      </c>
      <c r="BT489" s="102">
        <v>0.14163957996036</v>
      </c>
      <c r="BU489" s="91"/>
      <c r="BV489" s="86">
        <v>469</v>
      </c>
      <c r="BW489" s="124">
        <v>0.96799999999999997</v>
      </c>
      <c r="BX489" s="124">
        <v>3.2000000000000001E-2</v>
      </c>
      <c r="BY489" s="124">
        <v>0.96399999999999997</v>
      </c>
      <c r="BZ489" s="124">
        <v>3.5999999999999997E-2</v>
      </c>
      <c r="CA489" s="124">
        <v>0.96499999999999997</v>
      </c>
      <c r="CB489" s="124">
        <v>3.4000000000000002E-2</v>
      </c>
      <c r="CC489" s="123">
        <v>0.95399999999999996</v>
      </c>
      <c r="CD489" s="123">
        <v>4.5999999999999999E-2</v>
      </c>
      <c r="CE489" s="123">
        <v>0.94599999999999995</v>
      </c>
      <c r="CF489" s="123">
        <v>5.3999999999999999E-2</v>
      </c>
      <c r="CG489" s="123">
        <v>0.95</v>
      </c>
      <c r="CH489" s="123">
        <v>0.05</v>
      </c>
      <c r="CI489" s="1"/>
      <c r="CJ489" s="1"/>
      <c r="CK489" s="1"/>
      <c r="CL489" s="1"/>
      <c r="CM489" s="1"/>
      <c r="CN489" s="1"/>
      <c r="CP489" s="39"/>
      <c r="CR489" s="39"/>
      <c r="CS489" s="92"/>
      <c r="CT489" s="92"/>
    </row>
    <row r="490" spans="38:98" x14ac:dyDescent="0.25">
      <c r="AL490" s="104">
        <v>470</v>
      </c>
      <c r="AM490" s="102">
        <v>0.25360939923192599</v>
      </c>
      <c r="AN490" s="102">
        <f t="shared" si="119"/>
        <v>0.74639060076807406</v>
      </c>
      <c r="AO490" s="102">
        <v>0.31082049086771002</v>
      </c>
      <c r="AP490" s="102">
        <f t="shared" si="120"/>
        <v>0.68917950913228998</v>
      </c>
      <c r="AQ490" s="102">
        <v>0.16446236475526799</v>
      </c>
      <c r="AR490" s="102">
        <f t="shared" si="121"/>
        <v>0.83553763524473201</v>
      </c>
      <c r="AS490" s="102">
        <f t="shared" si="126"/>
        <v>0.22576031444889366</v>
      </c>
      <c r="AT490" s="107">
        <f t="shared" si="126"/>
        <v>0.77423968555110645</v>
      </c>
      <c r="AU490" s="103">
        <v>0.26330180697794597</v>
      </c>
      <c r="AV490" s="103">
        <f t="shared" si="127"/>
        <v>0.73669819302205397</v>
      </c>
      <c r="AW490" s="103">
        <v>0.31852539885873199</v>
      </c>
      <c r="AX490" s="103">
        <f t="shared" si="128"/>
        <v>0.68147460114126801</v>
      </c>
      <c r="AY490" s="103">
        <v>0.18062280667500599</v>
      </c>
      <c r="AZ490" s="103">
        <f t="shared" si="131"/>
        <v>0.81937719332499404</v>
      </c>
      <c r="BA490" s="103">
        <f t="shared" si="129"/>
        <v>0.23797089297117435</v>
      </c>
      <c r="BB490" s="103">
        <f t="shared" si="129"/>
        <v>0.76202910702882565</v>
      </c>
      <c r="BC490" s="102">
        <v>0.24752378324903901</v>
      </c>
      <c r="BD490" s="102">
        <f t="shared" si="132"/>
        <v>0.75247621675096099</v>
      </c>
      <c r="BE490" s="102">
        <v>0.31012777332112601</v>
      </c>
      <c r="BF490" s="102">
        <f t="shared" si="132"/>
        <v>0.68987222667887393</v>
      </c>
      <c r="BG490" s="102">
        <v>0.18124808952086599</v>
      </c>
      <c r="BH490" s="102">
        <f t="shared" si="122"/>
        <v>0.81875191047913398</v>
      </c>
      <c r="BI490" s="102">
        <v>0.23143588185065944</v>
      </c>
      <c r="BJ490" s="102">
        <v>0.76856411814934056</v>
      </c>
      <c r="BK490" s="103">
        <v>0.24061021782229999</v>
      </c>
      <c r="BL490" s="103">
        <f t="shared" si="123"/>
        <v>0.75938978217770003</v>
      </c>
      <c r="BM490" s="103">
        <v>0.304358992443095</v>
      </c>
      <c r="BN490" s="103">
        <f t="shared" si="124"/>
        <v>0.69564100755690506</v>
      </c>
      <c r="BO490" s="103">
        <v>0.174479460743582</v>
      </c>
      <c r="BP490" s="103">
        <f t="shared" si="125"/>
        <v>0.825520539256418</v>
      </c>
      <c r="BQ490" s="103">
        <v>0.22485228772887259</v>
      </c>
      <c r="BR490" s="103">
        <f t="shared" si="130"/>
        <v>0.77514771227112744</v>
      </c>
      <c r="BS490" s="108">
        <v>0.858655312638409</v>
      </c>
      <c r="BT490" s="102">
        <v>0.141344687361591</v>
      </c>
      <c r="BU490" s="91"/>
      <c r="BV490" s="86">
        <v>470</v>
      </c>
      <c r="BW490" s="124">
        <v>0.96799999999999997</v>
      </c>
      <c r="BX490" s="124">
        <v>3.2000000000000001E-2</v>
      </c>
      <c r="BY490" s="124">
        <v>0.96399999999999997</v>
      </c>
      <c r="BZ490" s="124">
        <v>3.5999999999999997E-2</v>
      </c>
      <c r="CA490" s="124">
        <v>0.96599999999999997</v>
      </c>
      <c r="CB490" s="124">
        <v>3.4000000000000002E-2</v>
      </c>
      <c r="CC490" s="123">
        <v>0.95399999999999996</v>
      </c>
      <c r="CD490" s="123">
        <v>4.5999999999999999E-2</v>
      </c>
      <c r="CE490" s="123">
        <v>0.94699999999999995</v>
      </c>
      <c r="CF490" s="123">
        <v>5.2999999999999999E-2</v>
      </c>
      <c r="CG490" s="123">
        <v>0.95</v>
      </c>
      <c r="CH490" s="123">
        <v>0.05</v>
      </c>
      <c r="CI490" s="1"/>
      <c r="CJ490" s="1"/>
      <c r="CK490" s="1"/>
      <c r="CL490" s="1"/>
      <c r="CM490" s="1"/>
      <c r="CN490" s="1"/>
      <c r="CP490" s="39"/>
      <c r="CR490" s="39"/>
      <c r="CS490" s="92"/>
      <c r="CT490" s="92"/>
    </row>
    <row r="491" spans="38:98" x14ac:dyDescent="0.25">
      <c r="AL491" s="104">
        <v>471</v>
      </c>
      <c r="AM491" s="102">
        <v>0.25392283784891001</v>
      </c>
      <c r="AN491" s="102">
        <f t="shared" si="119"/>
        <v>0.74607716215108999</v>
      </c>
      <c r="AO491" s="102">
        <v>0.31113317130672302</v>
      </c>
      <c r="AP491" s="102">
        <f t="shared" si="120"/>
        <v>0.68886682869327698</v>
      </c>
      <c r="AQ491" s="102">
        <v>0.16480739706705799</v>
      </c>
      <c r="AR491" s="102">
        <f t="shared" si="121"/>
        <v>0.83519260293294195</v>
      </c>
      <c r="AS491" s="102">
        <f t="shared" si="126"/>
        <v>0.2260881117845551</v>
      </c>
      <c r="AT491" s="107">
        <f t="shared" si="126"/>
        <v>0.77391188821544499</v>
      </c>
      <c r="AU491" s="103">
        <v>0.26366016367553902</v>
      </c>
      <c r="AV491" s="103">
        <f t="shared" si="127"/>
        <v>0.73633983632446098</v>
      </c>
      <c r="AW491" s="103">
        <v>0.31887292171727999</v>
      </c>
      <c r="AX491" s="103">
        <f t="shared" si="128"/>
        <v>0.68112707828272001</v>
      </c>
      <c r="AY491" s="103">
        <v>0.18100707121228199</v>
      </c>
      <c r="AZ491" s="103">
        <f t="shared" si="131"/>
        <v>0.81899292878771801</v>
      </c>
      <c r="BA491" s="103">
        <f t="shared" si="129"/>
        <v>0.23833867549204124</v>
      </c>
      <c r="BB491" s="103">
        <f t="shared" si="129"/>
        <v>0.76166132450795876</v>
      </c>
      <c r="BC491" s="102">
        <v>0.24786095764211399</v>
      </c>
      <c r="BD491" s="102">
        <f t="shared" si="132"/>
        <v>0.75213904235788598</v>
      </c>
      <c r="BE491" s="102">
        <v>0.31045700314565999</v>
      </c>
      <c r="BF491" s="102">
        <f t="shared" si="132"/>
        <v>0.68954299685434006</v>
      </c>
      <c r="BG491" s="102">
        <v>0.18163669927079401</v>
      </c>
      <c r="BH491" s="102">
        <f t="shared" si="122"/>
        <v>0.81836330072920593</v>
      </c>
      <c r="BI491" s="102">
        <v>0.23179488925712238</v>
      </c>
      <c r="BJ491" s="102">
        <v>0.76820511074287767</v>
      </c>
      <c r="BK491" s="103">
        <v>0.24094149102266399</v>
      </c>
      <c r="BL491" s="103">
        <f t="shared" si="123"/>
        <v>0.75905850897733607</v>
      </c>
      <c r="BM491" s="103">
        <v>0.30467755460434998</v>
      </c>
      <c r="BN491" s="103">
        <f t="shared" si="124"/>
        <v>0.69532244539565002</v>
      </c>
      <c r="BO491" s="103">
        <v>0.174856767690444</v>
      </c>
      <c r="BP491" s="103">
        <f t="shared" si="125"/>
        <v>0.825143232309556</v>
      </c>
      <c r="BQ491" s="103">
        <v>0.22520181291363056</v>
      </c>
      <c r="BR491" s="103">
        <f t="shared" si="130"/>
        <v>0.77479818708636949</v>
      </c>
      <c r="BS491" s="108">
        <v>0.85894907681501897</v>
      </c>
      <c r="BT491" s="102">
        <v>0.141050923184981</v>
      </c>
      <c r="BU491" s="91"/>
      <c r="BV491" s="86">
        <v>471</v>
      </c>
      <c r="BW491" s="124">
        <v>0.96799999999999997</v>
      </c>
      <c r="BX491" s="124">
        <v>3.2000000000000001E-2</v>
      </c>
      <c r="BY491" s="124">
        <v>0.96399999999999997</v>
      </c>
      <c r="BZ491" s="124">
        <v>3.5999999999999997E-2</v>
      </c>
      <c r="CA491" s="124">
        <v>0.96599999999999997</v>
      </c>
      <c r="CB491" s="124">
        <v>3.4000000000000002E-2</v>
      </c>
      <c r="CC491" s="123">
        <v>0.95399999999999996</v>
      </c>
      <c r="CD491" s="123">
        <v>4.5999999999999999E-2</v>
      </c>
      <c r="CE491" s="123">
        <v>0.94699999999999995</v>
      </c>
      <c r="CF491" s="123">
        <v>5.2999999999999999E-2</v>
      </c>
      <c r="CG491" s="123">
        <v>0.95</v>
      </c>
      <c r="CH491" s="123">
        <v>0.05</v>
      </c>
      <c r="CI491" s="1"/>
      <c r="CJ491" s="1"/>
      <c r="CK491" s="1"/>
      <c r="CL491" s="1"/>
      <c r="CM491" s="1"/>
      <c r="CN491" s="1"/>
      <c r="CP491" s="39"/>
      <c r="CR491" s="39"/>
      <c r="CS491" s="92"/>
      <c r="CT491" s="92"/>
    </row>
    <row r="492" spans="38:98" x14ac:dyDescent="0.25">
      <c r="AL492" s="104">
        <v>472</v>
      </c>
      <c r="AM492" s="102">
        <v>0.25423606765857798</v>
      </c>
      <c r="AN492" s="102">
        <f t="shared" si="119"/>
        <v>0.74576393234142202</v>
      </c>
      <c r="AO492" s="102">
        <v>0.31144541410391302</v>
      </c>
      <c r="AP492" s="102">
        <f t="shared" si="120"/>
        <v>0.68855458589608698</v>
      </c>
      <c r="AQ492" s="102">
        <v>0.165152394902635</v>
      </c>
      <c r="AR492" s="102">
        <f t="shared" si="121"/>
        <v>0.834847605097365</v>
      </c>
      <c r="AS492" s="102">
        <f t="shared" si="126"/>
        <v>0.2264157278732713</v>
      </c>
      <c r="AT492" s="107">
        <f t="shared" si="126"/>
        <v>0.77358427212672876</v>
      </c>
      <c r="AU492" s="103">
        <v>0.264018168832093</v>
      </c>
      <c r="AV492" s="103">
        <f t="shared" si="127"/>
        <v>0.73598183116790694</v>
      </c>
      <c r="AW492" s="103">
        <v>0.31922003263926502</v>
      </c>
      <c r="AX492" s="103">
        <f t="shared" si="128"/>
        <v>0.68077996736073498</v>
      </c>
      <c r="AY492" s="103">
        <v>0.18139127900881799</v>
      </c>
      <c r="AZ492" s="103">
        <f t="shared" si="131"/>
        <v>0.81860872099118198</v>
      </c>
      <c r="BA492" s="103">
        <f t="shared" si="129"/>
        <v>0.23870622818903606</v>
      </c>
      <c r="BB492" s="103">
        <f t="shared" si="129"/>
        <v>0.76129377181096403</v>
      </c>
      <c r="BC492" s="102">
        <v>0.24819779351615201</v>
      </c>
      <c r="BD492" s="102">
        <f t="shared" si="132"/>
        <v>0.75180220648384799</v>
      </c>
      <c r="BE492" s="102">
        <v>0.31078582869199101</v>
      </c>
      <c r="BF492" s="102">
        <f t="shared" si="132"/>
        <v>0.68921417130800899</v>
      </c>
      <c r="BG492" s="102">
        <v>0.18202522547024</v>
      </c>
      <c r="BH492" s="102">
        <f t="shared" si="122"/>
        <v>0.81797477452975997</v>
      </c>
      <c r="BI492" s="102">
        <v>0.23215366030547546</v>
      </c>
      <c r="BJ492" s="102">
        <v>0.76784633969452454</v>
      </c>
      <c r="BK492" s="103">
        <v>0.24127258382667199</v>
      </c>
      <c r="BL492" s="103">
        <f t="shared" si="123"/>
        <v>0.75872741617332795</v>
      </c>
      <c r="BM492" s="103">
        <v>0.30499572484436299</v>
      </c>
      <c r="BN492" s="103">
        <f t="shared" si="124"/>
        <v>0.69500427515563701</v>
      </c>
      <c r="BO492" s="103">
        <v>0.17523403440319801</v>
      </c>
      <c r="BP492" s="103">
        <f t="shared" si="125"/>
        <v>0.82476596559680204</v>
      </c>
      <c r="BQ492" s="103">
        <v>0.22555117352594289</v>
      </c>
      <c r="BR492" s="103">
        <f t="shared" si="130"/>
        <v>0.77444882647405711</v>
      </c>
      <c r="BS492" s="108">
        <v>0.85924171760299695</v>
      </c>
      <c r="BT492" s="102">
        <v>0.140758282397003</v>
      </c>
      <c r="BU492" s="91"/>
      <c r="BV492" s="86">
        <v>472</v>
      </c>
      <c r="BW492" s="124">
        <v>0.96799999999999997</v>
      </c>
      <c r="BX492" s="124">
        <v>3.2000000000000001E-2</v>
      </c>
      <c r="BY492" s="124">
        <v>0.96399999999999997</v>
      </c>
      <c r="BZ492" s="124">
        <v>3.5999999999999997E-2</v>
      </c>
      <c r="CA492" s="124">
        <v>0.96599999999999997</v>
      </c>
      <c r="CB492" s="124">
        <v>3.4000000000000002E-2</v>
      </c>
      <c r="CC492" s="123">
        <v>0.95399999999999996</v>
      </c>
      <c r="CD492" s="123">
        <v>4.5999999999999999E-2</v>
      </c>
      <c r="CE492" s="123">
        <v>0.94699999999999995</v>
      </c>
      <c r="CF492" s="123">
        <v>5.2999999999999999E-2</v>
      </c>
      <c r="CG492" s="123">
        <v>0.95</v>
      </c>
      <c r="CH492" s="123">
        <v>4.9000000000000002E-2</v>
      </c>
      <c r="CI492" s="1"/>
      <c r="CJ492" s="1"/>
      <c r="CK492" s="1"/>
      <c r="CL492" s="1"/>
      <c r="CM492" s="1"/>
      <c r="CN492" s="1"/>
      <c r="CP492" s="39"/>
      <c r="CR492" s="39"/>
      <c r="CS492" s="92"/>
      <c r="CT492" s="92"/>
    </row>
    <row r="493" spans="38:98" x14ac:dyDescent="0.25">
      <c r="AL493" s="104">
        <v>473</v>
      </c>
      <c r="AM493" s="102">
        <v>0.25454910794010199</v>
      </c>
      <c r="AN493" s="102">
        <f t="shared" si="119"/>
        <v>0.74545089205989801</v>
      </c>
      <c r="AO493" s="102">
        <v>0.31175721666572298</v>
      </c>
      <c r="AP493" s="102">
        <f t="shared" si="120"/>
        <v>0.68824278333427702</v>
      </c>
      <c r="AQ493" s="102">
        <v>0.165497358671615</v>
      </c>
      <c r="AR493" s="102">
        <f t="shared" si="121"/>
        <v>0.83450264132838503</v>
      </c>
      <c r="AS493" s="102">
        <f t="shared" si="126"/>
        <v>0.22674316828349081</v>
      </c>
      <c r="AT493" s="107">
        <f t="shared" si="126"/>
        <v>0.77325683171650927</v>
      </c>
      <c r="AU493" s="103">
        <v>0.26437582317293701</v>
      </c>
      <c r="AV493" s="103">
        <f t="shared" si="127"/>
        <v>0.73562417682706305</v>
      </c>
      <c r="AW493" s="103">
        <v>0.31956673288451898</v>
      </c>
      <c r="AX493" s="103">
        <f t="shared" si="128"/>
        <v>0.68043326711548102</v>
      </c>
      <c r="AY493" s="103">
        <v>0.18177542978021999</v>
      </c>
      <c r="AZ493" s="103">
        <f t="shared" si="131"/>
        <v>0.81822457021978001</v>
      </c>
      <c r="BA493" s="103">
        <f t="shared" si="129"/>
        <v>0.23907355144595105</v>
      </c>
      <c r="BB493" s="103">
        <f t="shared" si="129"/>
        <v>0.76092644855404901</v>
      </c>
      <c r="BC493" s="102">
        <v>0.24853429221850301</v>
      </c>
      <c r="BD493" s="102">
        <f t="shared" si="132"/>
        <v>0.75146570778149702</v>
      </c>
      <c r="BE493" s="102">
        <v>0.31111425125210601</v>
      </c>
      <c r="BF493" s="102">
        <f t="shared" si="132"/>
        <v>0.68888574874789399</v>
      </c>
      <c r="BG493" s="102">
        <v>0.18241366793892899</v>
      </c>
      <c r="BH493" s="102">
        <f t="shared" si="122"/>
        <v>0.81758633206107101</v>
      </c>
      <c r="BI493" s="102">
        <v>0.23251219562762765</v>
      </c>
      <c r="BJ493" s="102">
        <v>0.76748780437237241</v>
      </c>
      <c r="BK493" s="103">
        <v>0.24160349577840101</v>
      </c>
      <c r="BL493" s="103">
        <f t="shared" si="123"/>
        <v>0.75839650422159899</v>
      </c>
      <c r="BM493" s="103">
        <v>0.30531350460036999</v>
      </c>
      <c r="BN493" s="103">
        <f t="shared" si="124"/>
        <v>0.69468649539963001</v>
      </c>
      <c r="BO493" s="103">
        <v>0.175611260345169</v>
      </c>
      <c r="BP493" s="103">
        <f t="shared" si="125"/>
        <v>0.82438873965483106</v>
      </c>
      <c r="BQ493" s="103">
        <v>0.22590036950816716</v>
      </c>
      <c r="BR493" s="103">
        <f t="shared" si="130"/>
        <v>0.77409963049183284</v>
      </c>
      <c r="BS493" s="108">
        <v>0.85953324003587106</v>
      </c>
      <c r="BT493" s="102">
        <v>0.140466759964129</v>
      </c>
      <c r="BU493" s="91"/>
      <c r="BV493" s="86">
        <v>473</v>
      </c>
      <c r="BW493" s="124">
        <v>0.96799999999999997</v>
      </c>
      <c r="BX493" s="124">
        <v>3.2000000000000001E-2</v>
      </c>
      <c r="BY493" s="124">
        <v>0.96399999999999997</v>
      </c>
      <c r="BZ493" s="124">
        <v>3.5999999999999997E-2</v>
      </c>
      <c r="CA493" s="124">
        <v>0.96599999999999997</v>
      </c>
      <c r="CB493" s="124">
        <v>3.4000000000000002E-2</v>
      </c>
      <c r="CC493" s="123">
        <v>0.95499999999999996</v>
      </c>
      <c r="CD493" s="123">
        <v>4.4999999999999998E-2</v>
      </c>
      <c r="CE493" s="123">
        <v>0.94699999999999995</v>
      </c>
      <c r="CF493" s="123">
        <v>5.2999999999999999E-2</v>
      </c>
      <c r="CG493" s="123">
        <v>0.95099999999999996</v>
      </c>
      <c r="CH493" s="123">
        <v>4.9000000000000002E-2</v>
      </c>
      <c r="CI493" s="1"/>
      <c r="CJ493" s="1"/>
      <c r="CK493" s="1"/>
      <c r="CL493" s="1"/>
      <c r="CM493" s="1"/>
      <c r="CN493" s="1"/>
      <c r="CP493" s="39"/>
      <c r="CR493" s="39"/>
      <c r="CS493" s="92"/>
      <c r="CT493" s="92"/>
    </row>
    <row r="494" spans="38:98" x14ac:dyDescent="0.25">
      <c r="AL494" s="104">
        <v>474</v>
      </c>
      <c r="AM494" s="102">
        <v>0.25486197797265497</v>
      </c>
      <c r="AN494" s="102">
        <f t="shared" si="119"/>
        <v>0.74513802202734503</v>
      </c>
      <c r="AO494" s="102">
        <v>0.31206857639859298</v>
      </c>
      <c r="AP494" s="102">
        <f t="shared" si="120"/>
        <v>0.68793142360140702</v>
      </c>
      <c r="AQ494" s="102">
        <v>0.16584228878361501</v>
      </c>
      <c r="AR494" s="102">
        <f t="shared" si="121"/>
        <v>0.83415771121638493</v>
      </c>
      <c r="AS494" s="102">
        <f t="shared" si="126"/>
        <v>0.22707043858366233</v>
      </c>
      <c r="AT494" s="107">
        <f t="shared" si="126"/>
        <v>0.77292956141633762</v>
      </c>
      <c r="AU494" s="103">
        <v>0.26473312742339999</v>
      </c>
      <c r="AV494" s="103">
        <f t="shared" si="127"/>
        <v>0.73526687257660006</v>
      </c>
      <c r="AW494" s="103">
        <v>0.319913023712874</v>
      </c>
      <c r="AX494" s="103">
        <f t="shared" si="128"/>
        <v>0.680086976287126</v>
      </c>
      <c r="AY494" s="103">
        <v>0.182159523242098</v>
      </c>
      <c r="AZ494" s="103">
        <f t="shared" si="131"/>
        <v>0.81784047675790195</v>
      </c>
      <c r="BA494" s="103">
        <f t="shared" si="129"/>
        <v>0.2394406456465801</v>
      </c>
      <c r="BB494" s="103">
        <f t="shared" si="129"/>
        <v>0.76055935435341993</v>
      </c>
      <c r="BC494" s="102">
        <v>0.24887045509651601</v>
      </c>
      <c r="BD494" s="102">
        <f t="shared" si="132"/>
        <v>0.75112954490348405</v>
      </c>
      <c r="BE494" s="102">
        <v>0.31144227211799702</v>
      </c>
      <c r="BF494" s="102">
        <f t="shared" si="132"/>
        <v>0.68855772788200298</v>
      </c>
      <c r="BG494" s="102">
        <v>0.182802026496589</v>
      </c>
      <c r="BH494" s="102">
        <f t="shared" si="122"/>
        <v>0.81719797350341095</v>
      </c>
      <c r="BI494" s="102">
        <v>0.23287049585549022</v>
      </c>
      <c r="BJ494" s="102">
        <v>0.76712950414450987</v>
      </c>
      <c r="BK494" s="103">
        <v>0.24193422642193199</v>
      </c>
      <c r="BL494" s="103">
        <f t="shared" si="123"/>
        <v>0.75806577357806804</v>
      </c>
      <c r="BM494" s="103">
        <v>0.30563089530961002</v>
      </c>
      <c r="BN494" s="103">
        <f t="shared" si="124"/>
        <v>0.69436910469038993</v>
      </c>
      <c r="BO494" s="103">
        <v>0.175988444979682</v>
      </c>
      <c r="BP494" s="103">
        <f t="shared" si="125"/>
        <v>0.82401155502031798</v>
      </c>
      <c r="BQ494" s="103">
        <v>0.22624940080266295</v>
      </c>
      <c r="BR494" s="103">
        <f t="shared" si="130"/>
        <v>0.77375059919733702</v>
      </c>
      <c r="BS494" s="108">
        <v>0.85982364914716602</v>
      </c>
      <c r="BT494" s="102">
        <v>0.140176350852834</v>
      </c>
      <c r="BU494" s="91"/>
      <c r="BV494" s="86">
        <v>474</v>
      </c>
      <c r="BW494" s="124">
        <v>0.96799999999999997</v>
      </c>
      <c r="BX494" s="124">
        <v>3.2000000000000001E-2</v>
      </c>
      <c r="BY494" s="124">
        <v>0.96399999999999997</v>
      </c>
      <c r="BZ494" s="124">
        <v>3.5999999999999997E-2</v>
      </c>
      <c r="CA494" s="124">
        <v>0.96599999999999997</v>
      </c>
      <c r="CB494" s="124">
        <v>3.4000000000000002E-2</v>
      </c>
      <c r="CC494" s="123">
        <v>0.95499999999999996</v>
      </c>
      <c r="CD494" s="123">
        <v>4.4999999999999998E-2</v>
      </c>
      <c r="CE494" s="123">
        <v>0.94699999999999995</v>
      </c>
      <c r="CF494" s="123">
        <v>5.2999999999999999E-2</v>
      </c>
      <c r="CG494" s="123">
        <v>0.95099999999999996</v>
      </c>
      <c r="CH494" s="123">
        <v>4.9000000000000002E-2</v>
      </c>
      <c r="CI494" s="1"/>
      <c r="CJ494" s="1"/>
      <c r="CK494" s="1"/>
      <c r="CL494" s="1"/>
      <c r="CM494" s="1"/>
      <c r="CN494" s="1"/>
      <c r="CP494" s="39"/>
      <c r="CR494" s="39"/>
      <c r="CS494" s="92"/>
      <c r="CT494" s="92"/>
    </row>
    <row r="495" spans="38:98" x14ac:dyDescent="0.25">
      <c r="AL495" s="104">
        <v>475</v>
      </c>
      <c r="AM495" s="102">
        <v>0.25517469703540901</v>
      </c>
      <c r="AN495" s="102">
        <f t="shared" si="119"/>
        <v>0.74482530296459104</v>
      </c>
      <c r="AO495" s="102">
        <v>0.31237949070896698</v>
      </c>
      <c r="AP495" s="102">
        <f t="shared" si="120"/>
        <v>0.68762050929103302</v>
      </c>
      <c r="AQ495" s="102">
        <v>0.16618718564825199</v>
      </c>
      <c r="AR495" s="102">
        <f t="shared" si="121"/>
        <v>0.83381281435174803</v>
      </c>
      <c r="AS495" s="102">
        <f t="shared" si="126"/>
        <v>0.22739754434223514</v>
      </c>
      <c r="AT495" s="107">
        <f t="shared" si="126"/>
        <v>0.77260245565776486</v>
      </c>
      <c r="AU495" s="103">
        <v>0.26509008230881298</v>
      </c>
      <c r="AV495" s="103">
        <f t="shared" si="127"/>
        <v>0.73490991769118708</v>
      </c>
      <c r="AW495" s="103">
        <v>0.32025890638416299</v>
      </c>
      <c r="AX495" s="103">
        <f t="shared" si="128"/>
        <v>0.67974109361583701</v>
      </c>
      <c r="AY495" s="103">
        <v>0.18254355911005901</v>
      </c>
      <c r="AZ495" s="103">
        <f t="shared" si="131"/>
        <v>0.81745644088994096</v>
      </c>
      <c r="BA495" s="103">
        <f t="shared" si="129"/>
        <v>0.23980751117471669</v>
      </c>
      <c r="BB495" s="103">
        <f t="shared" si="129"/>
        <v>0.76019248882528334</v>
      </c>
      <c r="BC495" s="102">
        <v>0.24920628349754101</v>
      </c>
      <c r="BD495" s="102">
        <f t="shared" si="132"/>
        <v>0.75079371650245896</v>
      </c>
      <c r="BE495" s="102">
        <v>0.311769892581652</v>
      </c>
      <c r="BF495" s="102">
        <f t="shared" si="132"/>
        <v>0.688230107418348</v>
      </c>
      <c r="BG495" s="102">
        <v>0.183190300962946</v>
      </c>
      <c r="BH495" s="102">
        <f t="shared" si="122"/>
        <v>0.81680969903705403</v>
      </c>
      <c r="BI495" s="102">
        <v>0.23322856162097283</v>
      </c>
      <c r="BJ495" s="102">
        <v>0.76677143837902717</v>
      </c>
      <c r="BK495" s="103">
        <v>0.24226477530134199</v>
      </c>
      <c r="BL495" s="103">
        <f t="shared" si="123"/>
        <v>0.75773522469865795</v>
      </c>
      <c r="BM495" s="103">
        <v>0.30594789840932002</v>
      </c>
      <c r="BN495" s="103">
        <f t="shared" si="124"/>
        <v>0.69405210159067998</v>
      </c>
      <c r="BO495" s="103">
        <v>0.176365587770062</v>
      </c>
      <c r="BP495" s="103">
        <f t="shared" si="125"/>
        <v>0.82363441222993794</v>
      </c>
      <c r="BQ495" s="103">
        <v>0.22659826735178817</v>
      </c>
      <c r="BR495" s="103">
        <f t="shared" si="130"/>
        <v>0.77340173264821188</v>
      </c>
      <c r="BS495" s="108">
        <v>0.86011294997040999</v>
      </c>
      <c r="BT495" s="102">
        <v>0.13988705002959001</v>
      </c>
      <c r="BU495" s="91"/>
      <c r="BV495" s="86">
        <v>475</v>
      </c>
      <c r="BW495" s="124">
        <v>0.96799999999999997</v>
      </c>
      <c r="BX495" s="124">
        <v>3.2000000000000001E-2</v>
      </c>
      <c r="BY495" s="124">
        <v>0.96399999999999997</v>
      </c>
      <c r="BZ495" s="124">
        <v>3.5999999999999997E-2</v>
      </c>
      <c r="CA495" s="124">
        <v>0.96599999999999997</v>
      </c>
      <c r="CB495" s="124">
        <v>3.4000000000000002E-2</v>
      </c>
      <c r="CC495" s="123">
        <v>0.95499999999999996</v>
      </c>
      <c r="CD495" s="123">
        <v>4.4999999999999998E-2</v>
      </c>
      <c r="CE495" s="123">
        <v>0.94699999999999995</v>
      </c>
      <c r="CF495" s="123">
        <v>5.2999999999999999E-2</v>
      </c>
      <c r="CG495" s="123">
        <v>0.95099999999999996</v>
      </c>
      <c r="CH495" s="123">
        <v>4.9000000000000002E-2</v>
      </c>
      <c r="CI495" s="1"/>
      <c r="CJ495" s="1"/>
      <c r="CK495" s="1"/>
      <c r="CL495" s="1"/>
      <c r="CM495" s="1"/>
      <c r="CN495" s="1"/>
      <c r="CP495" s="39"/>
      <c r="CR495" s="39"/>
      <c r="CS495" s="92"/>
      <c r="CT495" s="92"/>
    </row>
    <row r="496" spans="38:98" x14ac:dyDescent="0.25">
      <c r="AL496" s="104">
        <v>476</v>
      </c>
      <c r="AM496" s="102">
        <v>0.25548728440753798</v>
      </c>
      <c r="AN496" s="102">
        <f t="shared" si="119"/>
        <v>0.74451271559246202</v>
      </c>
      <c r="AO496" s="102">
        <v>0.312689957003286</v>
      </c>
      <c r="AP496" s="102">
        <f t="shared" si="120"/>
        <v>0.68731004299671405</v>
      </c>
      <c r="AQ496" s="102">
        <v>0.16653204967514201</v>
      </c>
      <c r="AR496" s="102">
        <f t="shared" si="121"/>
        <v>0.83346795032485799</v>
      </c>
      <c r="AS496" s="102">
        <f t="shared" si="126"/>
        <v>0.22772449112765791</v>
      </c>
      <c r="AT496" s="107">
        <f t="shared" si="126"/>
        <v>0.77227550887234209</v>
      </c>
      <c r="AU496" s="103">
        <v>0.26544668855450498</v>
      </c>
      <c r="AV496" s="103">
        <f t="shared" si="127"/>
        <v>0.73455331144549496</v>
      </c>
      <c r="AW496" s="103">
        <v>0.32060438215821702</v>
      </c>
      <c r="AX496" s="103">
        <f t="shared" si="128"/>
        <v>0.67939561784178304</v>
      </c>
      <c r="AY496" s="103">
        <v>0.18292753709971099</v>
      </c>
      <c r="AZ496" s="103">
        <f t="shared" si="131"/>
        <v>0.81707246290028901</v>
      </c>
      <c r="BA496" s="103">
        <f t="shared" si="129"/>
        <v>0.24017414841415352</v>
      </c>
      <c r="BB496" s="103">
        <f t="shared" si="129"/>
        <v>0.75982585158584648</v>
      </c>
      <c r="BC496" s="102">
        <v>0.249541778768927</v>
      </c>
      <c r="BD496" s="102">
        <f t="shared" si="132"/>
        <v>0.75045822123107297</v>
      </c>
      <c r="BE496" s="102">
        <v>0.31209711393506201</v>
      </c>
      <c r="BF496" s="102">
        <f t="shared" si="132"/>
        <v>0.68790288606493799</v>
      </c>
      <c r="BG496" s="102">
        <v>0.18357849115772601</v>
      </c>
      <c r="BH496" s="102">
        <f t="shared" si="122"/>
        <v>0.81642150884227394</v>
      </c>
      <c r="BI496" s="102">
        <v>0.23358639355598559</v>
      </c>
      <c r="BJ496" s="102">
        <v>0.76641360644401435</v>
      </c>
      <c r="BK496" s="103">
        <v>0.24259514196071</v>
      </c>
      <c r="BL496" s="103">
        <f t="shared" si="123"/>
        <v>0.75740485803929003</v>
      </c>
      <c r="BM496" s="103">
        <v>0.30626451533673799</v>
      </c>
      <c r="BN496" s="103">
        <f t="shared" si="124"/>
        <v>0.69373548466326196</v>
      </c>
      <c r="BO496" s="103">
        <v>0.17674268817963401</v>
      </c>
      <c r="BP496" s="103">
        <f t="shared" si="125"/>
        <v>0.82325731182036599</v>
      </c>
      <c r="BQ496" s="103">
        <v>0.22694696909790149</v>
      </c>
      <c r="BR496" s="103">
        <f t="shared" si="130"/>
        <v>0.77305303090209843</v>
      </c>
      <c r="BS496" s="108">
        <v>0.860401147539129</v>
      </c>
      <c r="BT496" s="102">
        <v>0.139598852460871</v>
      </c>
      <c r="BU496" s="91"/>
      <c r="BV496" s="86">
        <v>476</v>
      </c>
      <c r="BW496" s="124">
        <v>0.96799999999999997</v>
      </c>
      <c r="BX496" s="124">
        <v>3.2000000000000001E-2</v>
      </c>
      <c r="BY496" s="124">
        <v>0.96399999999999997</v>
      </c>
      <c r="BZ496" s="124">
        <v>3.5999999999999997E-2</v>
      </c>
      <c r="CA496" s="124">
        <v>0.96599999999999997</v>
      </c>
      <c r="CB496" s="124">
        <v>3.4000000000000002E-2</v>
      </c>
      <c r="CC496" s="123">
        <v>0.95499999999999996</v>
      </c>
      <c r="CD496" s="123">
        <v>4.4999999999999998E-2</v>
      </c>
      <c r="CE496" s="123">
        <v>0.94699999999999995</v>
      </c>
      <c r="CF496" s="123">
        <v>5.2999999999999999E-2</v>
      </c>
      <c r="CG496" s="123">
        <v>0.95099999999999996</v>
      </c>
      <c r="CH496" s="123">
        <v>4.9000000000000002E-2</v>
      </c>
      <c r="CI496" s="1"/>
      <c r="CJ496" s="1"/>
      <c r="CK496" s="1"/>
      <c r="CL496" s="1"/>
      <c r="CM496" s="1"/>
      <c r="CN496" s="1"/>
      <c r="CP496" s="39"/>
      <c r="CR496" s="39"/>
      <c r="CS496" s="92"/>
      <c r="CT496" s="92"/>
    </row>
    <row r="497" spans="38:98" x14ac:dyDescent="0.25">
      <c r="AL497" s="104">
        <v>477</v>
      </c>
      <c r="AM497" s="102">
        <v>0.25579975936821298</v>
      </c>
      <c r="AN497" s="102">
        <f t="shared" si="119"/>
        <v>0.74420024063178702</v>
      </c>
      <c r="AO497" s="102">
        <v>0.31299997268799301</v>
      </c>
      <c r="AP497" s="102">
        <f t="shared" si="120"/>
        <v>0.68700002731200693</v>
      </c>
      <c r="AQ497" s="102">
        <v>0.16687688127390299</v>
      </c>
      <c r="AR497" s="102">
        <f t="shared" si="121"/>
        <v>0.83312311872609701</v>
      </c>
      <c r="AS497" s="102">
        <f t="shared" si="126"/>
        <v>0.2280512845083798</v>
      </c>
      <c r="AT497" s="107">
        <f t="shared" si="126"/>
        <v>0.77194871549162025</v>
      </c>
      <c r="AU497" s="103">
        <v>0.26580294688580602</v>
      </c>
      <c r="AV497" s="103">
        <f t="shared" si="127"/>
        <v>0.73419705311419392</v>
      </c>
      <c r="AW497" s="103">
        <v>0.32094945229486999</v>
      </c>
      <c r="AX497" s="103">
        <f t="shared" si="128"/>
        <v>0.67905054770513007</v>
      </c>
      <c r="AY497" s="103">
        <v>0.18331145692666301</v>
      </c>
      <c r="AZ497" s="103">
        <f t="shared" si="131"/>
        <v>0.81668854307333705</v>
      </c>
      <c r="BA497" s="103">
        <f t="shared" si="129"/>
        <v>0.24054055774868496</v>
      </c>
      <c r="BB497" s="103">
        <f t="shared" si="129"/>
        <v>0.75945944225131501</v>
      </c>
      <c r="BC497" s="102">
        <v>0.24987694225802401</v>
      </c>
      <c r="BD497" s="102">
        <f t="shared" si="132"/>
        <v>0.75012305774197596</v>
      </c>
      <c r="BE497" s="102">
        <v>0.31242393747021502</v>
      </c>
      <c r="BF497" s="102">
        <f t="shared" si="132"/>
        <v>0.68757606252978498</v>
      </c>
      <c r="BG497" s="102">
        <v>0.183966596900656</v>
      </c>
      <c r="BH497" s="102">
        <f t="shared" si="122"/>
        <v>0.81603340309934402</v>
      </c>
      <c r="BI497" s="102">
        <v>0.23394399229243867</v>
      </c>
      <c r="BJ497" s="102">
        <v>0.76605600770756133</v>
      </c>
      <c r="BK497" s="103">
        <v>0.24292532594411501</v>
      </c>
      <c r="BL497" s="103">
        <f t="shared" si="123"/>
        <v>0.75707467405588502</v>
      </c>
      <c r="BM497" s="103">
        <v>0.30658074752910303</v>
      </c>
      <c r="BN497" s="103">
        <f t="shared" si="124"/>
        <v>0.69341925247089697</v>
      </c>
      <c r="BO497" s="103">
        <v>0.17711974567172301</v>
      </c>
      <c r="BP497" s="103">
        <f t="shared" si="125"/>
        <v>0.82288025432827694</v>
      </c>
      <c r="BQ497" s="103">
        <v>0.22729550598336196</v>
      </c>
      <c r="BR497" s="103">
        <f t="shared" si="130"/>
        <v>0.7727044940166381</v>
      </c>
      <c r="BS497" s="108">
        <v>0.86068824688684897</v>
      </c>
      <c r="BT497" s="102">
        <v>0.139311753113151</v>
      </c>
      <c r="BU497" s="91"/>
      <c r="BV497" s="86">
        <v>477</v>
      </c>
      <c r="BW497" s="124">
        <v>0.96799999999999997</v>
      </c>
      <c r="BX497" s="124">
        <v>3.2000000000000001E-2</v>
      </c>
      <c r="BY497" s="124">
        <v>0.96399999999999997</v>
      </c>
      <c r="BZ497" s="124">
        <v>3.5999999999999997E-2</v>
      </c>
      <c r="CA497" s="124">
        <v>0.96599999999999997</v>
      </c>
      <c r="CB497" s="124">
        <v>3.4000000000000002E-2</v>
      </c>
      <c r="CC497" s="123">
        <v>0.95499999999999996</v>
      </c>
      <c r="CD497" s="123">
        <v>4.4999999999999998E-2</v>
      </c>
      <c r="CE497" s="123">
        <v>0.94699999999999995</v>
      </c>
      <c r="CF497" s="123">
        <v>5.2999999999999999E-2</v>
      </c>
      <c r="CG497" s="123">
        <v>0.95099999999999996</v>
      </c>
      <c r="CH497" s="123">
        <v>4.9000000000000002E-2</v>
      </c>
      <c r="CI497" s="1"/>
      <c r="CJ497" s="1"/>
      <c r="CK497" s="1"/>
      <c r="CL497" s="1"/>
      <c r="CM497" s="1"/>
      <c r="CN497" s="1"/>
      <c r="CP497" s="39"/>
      <c r="CR497" s="39"/>
      <c r="CS497" s="92"/>
      <c r="CT497" s="92"/>
    </row>
    <row r="498" spans="38:98" x14ac:dyDescent="0.25">
      <c r="AL498" s="104">
        <v>478</v>
      </c>
      <c r="AM498" s="102">
        <v>0.25611214119660902</v>
      </c>
      <c r="AN498" s="102">
        <f t="shared" si="119"/>
        <v>0.74388785880339103</v>
      </c>
      <c r="AO498" s="102">
        <v>0.31330953516952897</v>
      </c>
      <c r="AP498" s="102">
        <f t="shared" si="120"/>
        <v>0.68669046483047103</v>
      </c>
      <c r="AQ498" s="102">
        <v>0.16722168085415101</v>
      </c>
      <c r="AR498" s="102">
        <f t="shared" si="121"/>
        <v>0.83277831914584899</v>
      </c>
      <c r="AS498" s="102">
        <f t="shared" si="126"/>
        <v>0.22837793005284993</v>
      </c>
      <c r="AT498" s="107">
        <f t="shared" si="126"/>
        <v>0.7716220699471501</v>
      </c>
      <c r="AU498" s="103">
        <v>0.26615885802804601</v>
      </c>
      <c r="AV498" s="103">
        <f t="shared" si="127"/>
        <v>0.73384114197195394</v>
      </c>
      <c r="AW498" s="103">
        <v>0.32129411805395303</v>
      </c>
      <c r="AX498" s="103">
        <f t="shared" si="128"/>
        <v>0.67870588194604697</v>
      </c>
      <c r="AY498" s="103">
        <v>0.183695318306522</v>
      </c>
      <c r="AZ498" s="103">
        <f t="shared" si="131"/>
        <v>0.81630468169347803</v>
      </c>
      <c r="BA498" s="103">
        <f t="shared" si="129"/>
        <v>0.24090673956210357</v>
      </c>
      <c r="BB498" s="103">
        <f t="shared" si="129"/>
        <v>0.75909326043789638</v>
      </c>
      <c r="BC498" s="102">
        <v>0.25021177531218203</v>
      </c>
      <c r="BD498" s="102">
        <f t="shared" si="132"/>
        <v>0.74978822468781803</v>
      </c>
      <c r="BE498" s="102">
        <v>0.31275036447910198</v>
      </c>
      <c r="BF498" s="102">
        <f t="shared" si="132"/>
        <v>0.68724963552089802</v>
      </c>
      <c r="BG498" s="102">
        <v>0.184354618011463</v>
      </c>
      <c r="BH498" s="102">
        <f t="shared" si="122"/>
        <v>0.81564538198853698</v>
      </c>
      <c r="BI498" s="102">
        <v>0.23430135846224287</v>
      </c>
      <c r="BJ498" s="102">
        <v>0.76569864153775713</v>
      </c>
      <c r="BK498" s="103">
        <v>0.243255326795635</v>
      </c>
      <c r="BL498" s="103">
        <f t="shared" si="123"/>
        <v>0.756744673204365</v>
      </c>
      <c r="BM498" s="103">
        <v>0.30689659642365202</v>
      </c>
      <c r="BN498" s="103">
        <f t="shared" si="124"/>
        <v>0.69310340357634792</v>
      </c>
      <c r="BO498" s="103">
        <v>0.17749675970965401</v>
      </c>
      <c r="BP498" s="103">
        <f t="shared" si="125"/>
        <v>0.82250324029034605</v>
      </c>
      <c r="BQ498" s="103">
        <v>0.22764387795052771</v>
      </c>
      <c r="BR498" s="103">
        <f t="shared" si="130"/>
        <v>0.77235612204947235</v>
      </c>
      <c r="BS498" s="108">
        <v>0.86097425304709696</v>
      </c>
      <c r="BT498" s="102">
        <v>0.13902574695290301</v>
      </c>
      <c r="BU498" s="91"/>
      <c r="BV498" s="86">
        <v>478</v>
      </c>
      <c r="BW498" s="124">
        <v>0.96799999999999997</v>
      </c>
      <c r="BX498" s="124">
        <v>3.2000000000000001E-2</v>
      </c>
      <c r="BY498" s="124">
        <v>0.96399999999999997</v>
      </c>
      <c r="BZ498" s="124">
        <v>3.5999999999999997E-2</v>
      </c>
      <c r="CA498" s="124">
        <v>0.96599999999999997</v>
      </c>
      <c r="CB498" s="124">
        <v>3.4000000000000002E-2</v>
      </c>
      <c r="CC498" s="123">
        <v>0.95499999999999996</v>
      </c>
      <c r="CD498" s="123">
        <v>4.4999999999999998E-2</v>
      </c>
      <c r="CE498" s="123">
        <v>0.94799999999999995</v>
      </c>
      <c r="CF498" s="123">
        <v>5.1999999999999998E-2</v>
      </c>
      <c r="CG498" s="123">
        <v>0.95099999999999996</v>
      </c>
      <c r="CH498" s="123">
        <v>4.9000000000000002E-2</v>
      </c>
      <c r="CI498" s="1"/>
      <c r="CJ498" s="1"/>
      <c r="CK498" s="1"/>
      <c r="CL498" s="1"/>
      <c r="CM498" s="1"/>
      <c r="CN498" s="1"/>
      <c r="CP498" s="39"/>
      <c r="CR498" s="39"/>
      <c r="CS498" s="92"/>
      <c r="CT498" s="92"/>
    </row>
    <row r="499" spans="38:98" x14ac:dyDescent="0.25">
      <c r="AL499" s="104">
        <v>479</v>
      </c>
      <c r="AM499" s="102">
        <v>0.256424449171897</v>
      </c>
      <c r="AN499" s="102">
        <f t="shared" si="119"/>
        <v>0.743575550828103</v>
      </c>
      <c r="AO499" s="102">
        <v>0.31361864185433602</v>
      </c>
      <c r="AP499" s="102">
        <f t="shared" si="120"/>
        <v>0.68638135814566392</v>
      </c>
      <c r="AQ499" s="102">
        <v>0.16756644882550201</v>
      </c>
      <c r="AR499" s="102">
        <f t="shared" si="121"/>
        <v>0.83243355117449802</v>
      </c>
      <c r="AS499" s="102">
        <f t="shared" si="126"/>
        <v>0.22870443332951629</v>
      </c>
      <c r="AT499" s="107">
        <f t="shared" si="126"/>
        <v>0.77129556667048371</v>
      </c>
      <c r="AU499" s="103">
        <v>0.26651442270655401</v>
      </c>
      <c r="AV499" s="103">
        <f t="shared" si="127"/>
        <v>0.73348557729344599</v>
      </c>
      <c r="AW499" s="103">
        <v>0.32163838069529899</v>
      </c>
      <c r="AX499" s="103">
        <f t="shared" si="128"/>
        <v>0.67836161930470107</v>
      </c>
      <c r="AY499" s="103">
        <v>0.18407912095489701</v>
      </c>
      <c r="AZ499" s="103">
        <f t="shared" si="131"/>
        <v>0.81592087904510302</v>
      </c>
      <c r="BA499" s="103">
        <f t="shared" si="129"/>
        <v>0.24127269423820313</v>
      </c>
      <c r="BB499" s="103">
        <f t="shared" si="129"/>
        <v>0.75872730576179692</v>
      </c>
      <c r="BC499" s="102">
        <v>0.25054627927874901</v>
      </c>
      <c r="BD499" s="102">
        <f t="shared" si="132"/>
        <v>0.74945372072125105</v>
      </c>
      <c r="BE499" s="102">
        <v>0.31307639625371297</v>
      </c>
      <c r="BF499" s="102">
        <f t="shared" si="132"/>
        <v>0.68692360374628703</v>
      </c>
      <c r="BG499" s="102">
        <v>0.18474255430987299</v>
      </c>
      <c r="BH499" s="102">
        <f t="shared" si="122"/>
        <v>0.81525744569012704</v>
      </c>
      <c r="BI499" s="102">
        <v>0.23465849269730776</v>
      </c>
      <c r="BJ499" s="102">
        <v>0.76534150730269235</v>
      </c>
      <c r="BK499" s="103">
        <v>0.24358514405935</v>
      </c>
      <c r="BL499" s="103">
        <f t="shared" si="123"/>
        <v>0.75641485594065005</v>
      </c>
      <c r="BM499" s="103">
        <v>0.30721206345762198</v>
      </c>
      <c r="BN499" s="103">
        <f t="shared" si="124"/>
        <v>0.69278793654237802</v>
      </c>
      <c r="BO499" s="103">
        <v>0.177873729756752</v>
      </c>
      <c r="BP499" s="103">
        <f t="shared" si="125"/>
        <v>0.82212627024324803</v>
      </c>
      <c r="BQ499" s="103">
        <v>0.22799208494175749</v>
      </c>
      <c r="BR499" s="103">
        <f t="shared" si="130"/>
        <v>0.77200791505824262</v>
      </c>
      <c r="BS499" s="108">
        <v>0.8612591710534</v>
      </c>
      <c r="BT499" s="102">
        <v>0.1387408289466</v>
      </c>
      <c r="BU499" s="91"/>
      <c r="BV499" s="86">
        <v>479</v>
      </c>
      <c r="BW499" s="124">
        <v>0.96799999999999997</v>
      </c>
      <c r="BX499" s="124">
        <v>3.2000000000000001E-2</v>
      </c>
      <c r="BY499" s="124">
        <v>0.96499999999999997</v>
      </c>
      <c r="BZ499" s="124">
        <v>3.5000000000000003E-2</v>
      </c>
      <c r="CA499" s="124">
        <v>0.96599999999999997</v>
      </c>
      <c r="CB499" s="124">
        <v>3.4000000000000002E-2</v>
      </c>
      <c r="CC499" s="123">
        <v>0.95499999999999996</v>
      </c>
      <c r="CD499" s="123">
        <v>4.4999999999999998E-2</v>
      </c>
      <c r="CE499" s="123">
        <v>0.94799999999999995</v>
      </c>
      <c r="CF499" s="123">
        <v>5.1999999999999998E-2</v>
      </c>
      <c r="CG499" s="123">
        <v>0.95099999999999996</v>
      </c>
      <c r="CH499" s="123">
        <v>4.9000000000000002E-2</v>
      </c>
      <c r="CI499" s="1"/>
      <c r="CJ499" s="1"/>
      <c r="CK499" s="1"/>
      <c r="CL499" s="1"/>
      <c r="CM499" s="1"/>
      <c r="CN499" s="1"/>
      <c r="CP499" s="39"/>
      <c r="CR499" s="39"/>
      <c r="CS499" s="92"/>
      <c r="CT499" s="92"/>
    </row>
    <row r="500" spans="38:98" x14ac:dyDescent="0.25">
      <c r="AL500" s="104">
        <v>480</v>
      </c>
      <c r="AM500" s="102">
        <v>0.25673670257324999</v>
      </c>
      <c r="AN500" s="102">
        <f t="shared" si="119"/>
        <v>0.74326329742675001</v>
      </c>
      <c r="AO500" s="102">
        <v>0.31392729014885801</v>
      </c>
      <c r="AP500" s="102">
        <f t="shared" si="120"/>
        <v>0.68607270985114199</v>
      </c>
      <c r="AQ500" s="102">
        <v>0.16791118559757401</v>
      </c>
      <c r="AR500" s="102">
        <f t="shared" si="121"/>
        <v>0.83208881440242599</v>
      </c>
      <c r="AS500" s="102">
        <f t="shared" si="126"/>
        <v>0.2290307999068289</v>
      </c>
      <c r="AT500" s="107">
        <f t="shared" si="126"/>
        <v>0.77096920009317116</v>
      </c>
      <c r="AU500" s="103">
        <v>0.26686964164665999</v>
      </c>
      <c r="AV500" s="103">
        <f t="shared" si="127"/>
        <v>0.73313035835333995</v>
      </c>
      <c r="AW500" s="103">
        <v>0.32198224147874099</v>
      </c>
      <c r="AX500" s="103">
        <f t="shared" si="128"/>
        <v>0.67801775852125901</v>
      </c>
      <c r="AY500" s="103">
        <v>0.184462864587396</v>
      </c>
      <c r="AZ500" s="103">
        <f t="shared" si="131"/>
        <v>0.81553713541260398</v>
      </c>
      <c r="BA500" s="103">
        <f t="shared" si="129"/>
        <v>0.24163842216077719</v>
      </c>
      <c r="BB500" s="103">
        <f t="shared" si="129"/>
        <v>0.75836157783922276</v>
      </c>
      <c r="BC500" s="102">
        <v>0.25088045550507698</v>
      </c>
      <c r="BD500" s="102">
        <f t="shared" si="132"/>
        <v>0.74911954449492302</v>
      </c>
      <c r="BE500" s="102">
        <v>0.31340203408603601</v>
      </c>
      <c r="BF500" s="102">
        <f t="shared" si="132"/>
        <v>0.68659796591396405</v>
      </c>
      <c r="BG500" s="102">
        <v>0.185130405615613</v>
      </c>
      <c r="BH500" s="102">
        <f t="shared" si="122"/>
        <v>0.814869594384387</v>
      </c>
      <c r="BI500" s="102">
        <v>0.23501539562954415</v>
      </c>
      <c r="BJ500" s="102">
        <v>0.7649846043704559</v>
      </c>
      <c r="BK500" s="103">
        <v>0.243914777279337</v>
      </c>
      <c r="BL500" s="103">
        <f t="shared" si="123"/>
        <v>0.75608522272066303</v>
      </c>
      <c r="BM500" s="103">
        <v>0.30752715006825299</v>
      </c>
      <c r="BN500" s="103">
        <f t="shared" si="124"/>
        <v>0.69247284993174696</v>
      </c>
      <c r="BO500" s="103">
        <v>0.17825065527634101</v>
      </c>
      <c r="BP500" s="103">
        <f t="shared" si="125"/>
        <v>0.82174934472365901</v>
      </c>
      <c r="BQ500" s="103">
        <v>0.22834012689940952</v>
      </c>
      <c r="BR500" s="103">
        <f t="shared" si="130"/>
        <v>0.77165987310059059</v>
      </c>
      <c r="BS500" s="108">
        <v>0.86154300593928401</v>
      </c>
      <c r="BT500" s="102">
        <v>0.13845699406071599</v>
      </c>
      <c r="BU500" s="91"/>
      <c r="BV500" s="86">
        <v>480</v>
      </c>
      <c r="BW500" s="124">
        <v>0.96799999999999997</v>
      </c>
      <c r="BX500" s="124">
        <v>3.2000000000000001E-2</v>
      </c>
      <c r="BY500" s="124">
        <v>0.96499999999999997</v>
      </c>
      <c r="BZ500" s="124">
        <v>3.5000000000000003E-2</v>
      </c>
      <c r="CA500" s="124">
        <v>0.96599999999999997</v>
      </c>
      <c r="CB500" s="124">
        <v>3.4000000000000002E-2</v>
      </c>
      <c r="CC500" s="123">
        <v>0.95499999999999996</v>
      </c>
      <c r="CD500" s="123">
        <v>4.4999999999999998E-2</v>
      </c>
      <c r="CE500" s="123">
        <v>0.94799999999999995</v>
      </c>
      <c r="CF500" s="123">
        <v>5.1999999999999998E-2</v>
      </c>
      <c r="CG500" s="123">
        <v>0.95099999999999996</v>
      </c>
      <c r="CH500" s="123">
        <v>4.9000000000000002E-2</v>
      </c>
      <c r="CI500" s="1"/>
      <c r="CJ500" s="1"/>
      <c r="CK500" s="1"/>
      <c r="CL500" s="1"/>
      <c r="CM500" s="1"/>
      <c r="CN500" s="1"/>
      <c r="CP500" s="39"/>
      <c r="CR500" s="39"/>
      <c r="CS500" s="92"/>
      <c r="CT500" s="92"/>
    </row>
    <row r="501" spans="38:98" x14ac:dyDescent="0.25">
      <c r="AL501" s="104">
        <v>481</v>
      </c>
      <c r="AM501" s="102">
        <v>0.25704892067984098</v>
      </c>
      <c r="AN501" s="102">
        <f t="shared" si="119"/>
        <v>0.74295107932015902</v>
      </c>
      <c r="AO501" s="102">
        <v>0.31423547745953501</v>
      </c>
      <c r="AP501" s="102">
        <f t="shared" si="120"/>
        <v>0.68576452254046494</v>
      </c>
      <c r="AQ501" s="102">
        <v>0.168255891579983</v>
      </c>
      <c r="AR501" s="102">
        <f t="shared" si="121"/>
        <v>0.831744108420017</v>
      </c>
      <c r="AS501" s="102">
        <f t="shared" si="126"/>
        <v>0.22935703535323593</v>
      </c>
      <c r="AT501" s="107">
        <f t="shared" si="126"/>
        <v>0.77064296464676407</v>
      </c>
      <c r="AU501" s="103">
        <v>0.26722451557369298</v>
      </c>
      <c r="AV501" s="103">
        <f t="shared" si="127"/>
        <v>0.73277548442630702</v>
      </c>
      <c r="AW501" s="103">
        <v>0.32232570166410901</v>
      </c>
      <c r="AX501" s="103">
        <f t="shared" si="128"/>
        <v>0.67767429833589099</v>
      </c>
      <c r="AY501" s="103">
        <v>0.18484654891962801</v>
      </c>
      <c r="AZ501" s="103">
        <f t="shared" si="131"/>
        <v>0.81515345108037196</v>
      </c>
      <c r="BA501" s="103">
        <f t="shared" si="129"/>
        <v>0.24200392371361878</v>
      </c>
      <c r="BB501" s="103">
        <f t="shared" si="129"/>
        <v>0.75799607628638122</v>
      </c>
      <c r="BC501" s="102">
        <v>0.25121430533851302</v>
      </c>
      <c r="BD501" s="102">
        <f t="shared" si="132"/>
        <v>0.74878569466148703</v>
      </c>
      <c r="BE501" s="102">
        <v>0.31372727926806299</v>
      </c>
      <c r="BF501" s="102">
        <f t="shared" si="132"/>
        <v>0.68627272073193701</v>
      </c>
      <c r="BG501" s="102">
        <v>0.18551817174840801</v>
      </c>
      <c r="BH501" s="102">
        <f t="shared" si="122"/>
        <v>0.81448182825159199</v>
      </c>
      <c r="BI501" s="102">
        <v>0.23537206789086124</v>
      </c>
      <c r="BJ501" s="102">
        <v>0.76462793210913893</v>
      </c>
      <c r="BK501" s="103">
        <v>0.24424422599967499</v>
      </c>
      <c r="BL501" s="103">
        <f t="shared" si="123"/>
        <v>0.75575577400032501</v>
      </c>
      <c r="BM501" s="103">
        <v>0.307841857692781</v>
      </c>
      <c r="BN501" s="103">
        <f t="shared" si="124"/>
        <v>0.69215814230721895</v>
      </c>
      <c r="BO501" s="103">
        <v>0.178627535731749</v>
      </c>
      <c r="BP501" s="103">
        <f t="shared" si="125"/>
        <v>0.82137246426825095</v>
      </c>
      <c r="BQ501" s="103">
        <v>0.22868800376584342</v>
      </c>
      <c r="BR501" s="103">
        <f t="shared" si="130"/>
        <v>0.77131199623415658</v>
      </c>
      <c r="BS501" s="108">
        <v>0.86182576273827594</v>
      </c>
      <c r="BT501" s="102">
        <v>0.13817423726172401</v>
      </c>
      <c r="BU501" s="91"/>
      <c r="BV501" s="86">
        <v>481</v>
      </c>
      <c r="BW501" s="124">
        <v>0.96899999999999997</v>
      </c>
      <c r="BX501" s="124">
        <v>3.1E-2</v>
      </c>
      <c r="BY501" s="124">
        <v>0.96499999999999997</v>
      </c>
      <c r="BZ501" s="124">
        <v>3.5000000000000003E-2</v>
      </c>
      <c r="CA501" s="124">
        <v>0.96599999999999997</v>
      </c>
      <c r="CB501" s="124">
        <v>3.3000000000000002E-2</v>
      </c>
      <c r="CC501" s="123">
        <v>0.95499999999999996</v>
      </c>
      <c r="CD501" s="123">
        <v>4.4999999999999998E-2</v>
      </c>
      <c r="CE501" s="123">
        <v>0.94799999999999995</v>
      </c>
      <c r="CF501" s="123">
        <v>5.1999999999999998E-2</v>
      </c>
      <c r="CG501" s="123">
        <v>0.95099999999999996</v>
      </c>
      <c r="CH501" s="123">
        <v>4.9000000000000002E-2</v>
      </c>
      <c r="CI501" s="1"/>
      <c r="CJ501" s="1"/>
      <c r="CK501" s="1"/>
      <c r="CL501" s="1"/>
      <c r="CM501" s="1"/>
      <c r="CN501" s="1"/>
      <c r="CP501" s="39"/>
      <c r="CR501" s="39"/>
      <c r="CS501" s="92"/>
      <c r="CT501" s="92"/>
    </row>
    <row r="502" spans="38:98" x14ac:dyDescent="0.25">
      <c r="AL502" s="104">
        <v>482</v>
      </c>
      <c r="AM502" s="102">
        <v>0.257361122770843</v>
      </c>
      <c r="AN502" s="102">
        <f t="shared" si="119"/>
        <v>0.742638877229157</v>
      </c>
      <c r="AO502" s="102">
        <v>0.31454320119280998</v>
      </c>
      <c r="AP502" s="102">
        <f t="shared" si="120"/>
        <v>0.68545679880719002</v>
      </c>
      <c r="AQ502" s="102">
        <v>0.16860056718234501</v>
      </c>
      <c r="AR502" s="102">
        <f t="shared" si="121"/>
        <v>0.83139943281765505</v>
      </c>
      <c r="AS502" s="102">
        <f t="shared" si="126"/>
        <v>0.22968314523718633</v>
      </c>
      <c r="AT502" s="107">
        <f t="shared" si="126"/>
        <v>0.77031685476281364</v>
      </c>
      <c r="AU502" s="103">
        <v>0.26757904521298398</v>
      </c>
      <c r="AV502" s="103">
        <f t="shared" si="127"/>
        <v>0.73242095478701597</v>
      </c>
      <c r="AW502" s="103">
        <v>0.32266876251123799</v>
      </c>
      <c r="AX502" s="103">
        <f t="shared" si="128"/>
        <v>0.67733123748876201</v>
      </c>
      <c r="AY502" s="103">
        <v>0.18523017366719899</v>
      </c>
      <c r="AZ502" s="103">
        <f t="shared" si="131"/>
        <v>0.81476982633280104</v>
      </c>
      <c r="BA502" s="103">
        <f t="shared" si="129"/>
        <v>0.24236919928052131</v>
      </c>
      <c r="BB502" s="103">
        <f t="shared" si="129"/>
        <v>0.75763080071947875</v>
      </c>
      <c r="BC502" s="102">
        <v>0.25154783012640802</v>
      </c>
      <c r="BD502" s="102">
        <f t="shared" si="132"/>
        <v>0.74845216987359198</v>
      </c>
      <c r="BE502" s="102">
        <v>0.31405213309178198</v>
      </c>
      <c r="BF502" s="102">
        <f t="shared" si="132"/>
        <v>0.68594786690821796</v>
      </c>
      <c r="BG502" s="102">
        <v>0.185905852527987</v>
      </c>
      <c r="BH502" s="102">
        <f t="shared" si="122"/>
        <v>0.81409414747201303</v>
      </c>
      <c r="BI502" s="102">
        <v>0.23572851011317036</v>
      </c>
      <c r="BJ502" s="102">
        <v>0.76427148988682969</v>
      </c>
      <c r="BK502" s="103">
        <v>0.24457348976444401</v>
      </c>
      <c r="BL502" s="103">
        <f t="shared" si="123"/>
        <v>0.75542651023555596</v>
      </c>
      <c r="BM502" s="103">
        <v>0.308156187768444</v>
      </c>
      <c r="BN502" s="103">
        <f t="shared" si="124"/>
        <v>0.691843812231556</v>
      </c>
      <c r="BO502" s="103">
        <v>0.17900437058629801</v>
      </c>
      <c r="BP502" s="103">
        <f t="shared" si="125"/>
        <v>0.82099562941370197</v>
      </c>
      <c r="BQ502" s="103">
        <v>0.22903571548341684</v>
      </c>
      <c r="BR502" s="103">
        <f t="shared" si="130"/>
        <v>0.77096428451658316</v>
      </c>
      <c r="BS502" s="108">
        <v>0.86210744648390203</v>
      </c>
      <c r="BT502" s="102">
        <v>0.137892553516098</v>
      </c>
      <c r="BU502" s="91"/>
      <c r="BV502" s="86">
        <v>482</v>
      </c>
      <c r="BW502" s="124">
        <v>0.96899999999999997</v>
      </c>
      <c r="BX502" s="124">
        <v>3.1E-2</v>
      </c>
      <c r="BY502" s="124">
        <v>0.96499999999999997</v>
      </c>
      <c r="BZ502" s="124">
        <v>3.5000000000000003E-2</v>
      </c>
      <c r="CA502" s="124">
        <v>0.96699999999999997</v>
      </c>
      <c r="CB502" s="124">
        <v>3.3000000000000002E-2</v>
      </c>
      <c r="CC502" s="123">
        <v>0.95499999999999996</v>
      </c>
      <c r="CD502" s="123">
        <v>4.4999999999999998E-2</v>
      </c>
      <c r="CE502" s="123">
        <v>0.94799999999999995</v>
      </c>
      <c r="CF502" s="123">
        <v>5.1999999999999998E-2</v>
      </c>
      <c r="CG502" s="123">
        <v>0.95199999999999996</v>
      </c>
      <c r="CH502" s="123">
        <v>4.8000000000000001E-2</v>
      </c>
      <c r="CI502" s="1"/>
      <c r="CJ502" s="1"/>
      <c r="CK502" s="1"/>
      <c r="CL502" s="1"/>
      <c r="CM502" s="1"/>
      <c r="CN502" s="1"/>
      <c r="CP502" s="39"/>
      <c r="CR502" s="39"/>
      <c r="CS502" s="92"/>
      <c r="CT502" s="92"/>
    </row>
    <row r="503" spans="38:98" x14ac:dyDescent="0.25">
      <c r="AL503" s="104">
        <v>483</v>
      </c>
      <c r="AM503" s="102">
        <v>0.25767332812542798</v>
      </c>
      <c r="AN503" s="102">
        <f t="shared" si="119"/>
        <v>0.74232667187457202</v>
      </c>
      <c r="AO503" s="102">
        <v>0.31485045875512602</v>
      </c>
      <c r="AP503" s="102">
        <f t="shared" si="120"/>
        <v>0.68514954124487404</v>
      </c>
      <c r="AQ503" s="102">
        <v>0.16894521281427799</v>
      </c>
      <c r="AR503" s="102">
        <f t="shared" si="121"/>
        <v>0.83105478718572201</v>
      </c>
      <c r="AS503" s="102">
        <f t="shared" si="126"/>
        <v>0.2300091351271295</v>
      </c>
      <c r="AT503" s="107">
        <f t="shared" si="126"/>
        <v>0.7699908648728705</v>
      </c>
      <c r="AU503" s="103">
        <v>0.26793323128986202</v>
      </c>
      <c r="AV503" s="103">
        <f t="shared" si="127"/>
        <v>0.73206676871013798</v>
      </c>
      <c r="AW503" s="103">
        <v>0.32301142527995902</v>
      </c>
      <c r="AX503" s="103">
        <f t="shared" si="128"/>
        <v>0.67698857472004104</v>
      </c>
      <c r="AY503" s="103">
        <v>0.185613738545719</v>
      </c>
      <c r="AZ503" s="103">
        <f t="shared" si="131"/>
        <v>0.81438626145428095</v>
      </c>
      <c r="BA503" s="103">
        <f t="shared" si="129"/>
        <v>0.24273424924527856</v>
      </c>
      <c r="BB503" s="103">
        <f t="shared" si="129"/>
        <v>0.75726575075472147</v>
      </c>
      <c r="BC503" s="102">
        <v>0.251881031216111</v>
      </c>
      <c r="BD503" s="102">
        <f t="shared" si="132"/>
        <v>0.74811896878388895</v>
      </c>
      <c r="BE503" s="102">
        <v>0.31437659684918301</v>
      </c>
      <c r="BF503" s="102">
        <f t="shared" si="132"/>
        <v>0.68562340315081705</v>
      </c>
      <c r="BG503" s="102">
        <v>0.186293447774075</v>
      </c>
      <c r="BH503" s="102">
        <f t="shared" si="122"/>
        <v>0.81370655222592503</v>
      </c>
      <c r="BI503" s="102">
        <v>0.23608472292838101</v>
      </c>
      <c r="BJ503" s="102">
        <v>0.76391527707161899</v>
      </c>
      <c r="BK503" s="103">
        <v>0.24490256811772099</v>
      </c>
      <c r="BL503" s="103">
        <f t="shared" si="123"/>
        <v>0.75509743188227896</v>
      </c>
      <c r="BM503" s="103">
        <v>0.308470141732481</v>
      </c>
      <c r="BN503" s="103">
        <f t="shared" si="124"/>
        <v>0.691529858267519</v>
      </c>
      <c r="BO503" s="103">
        <v>0.179381159303314</v>
      </c>
      <c r="BP503" s="103">
        <f t="shared" si="125"/>
        <v>0.820618840696686</v>
      </c>
      <c r="BQ503" s="103">
        <v>0.22938326199448855</v>
      </c>
      <c r="BR503" s="103">
        <f t="shared" si="130"/>
        <v>0.77061673800551145</v>
      </c>
      <c r="BS503" s="108">
        <v>0.86238806220969</v>
      </c>
      <c r="BT503" s="109">
        <v>0.13761193779031</v>
      </c>
      <c r="BU503" s="91"/>
      <c r="BV503" s="86">
        <v>483</v>
      </c>
      <c r="BW503" s="124">
        <v>0.96899999999999997</v>
      </c>
      <c r="BX503" s="124">
        <v>3.1E-2</v>
      </c>
      <c r="BY503" s="124">
        <v>0.96499999999999997</v>
      </c>
      <c r="BZ503" s="124">
        <v>3.5000000000000003E-2</v>
      </c>
      <c r="CA503" s="124">
        <v>0.96699999999999997</v>
      </c>
      <c r="CB503" s="124">
        <v>3.3000000000000002E-2</v>
      </c>
      <c r="CC503" s="123">
        <v>0.95499999999999996</v>
      </c>
      <c r="CD503" s="123">
        <v>4.4999999999999998E-2</v>
      </c>
      <c r="CE503" s="123">
        <v>0.94799999999999995</v>
      </c>
      <c r="CF503" s="123">
        <v>5.1999999999999998E-2</v>
      </c>
      <c r="CG503" s="123">
        <v>0.95199999999999996</v>
      </c>
      <c r="CH503" s="123">
        <v>4.8000000000000001E-2</v>
      </c>
      <c r="CI503" s="1"/>
      <c r="CJ503" s="1"/>
      <c r="CK503" s="1"/>
      <c r="CL503" s="1"/>
      <c r="CM503" s="1"/>
      <c r="CN503" s="1"/>
      <c r="CP503" s="39"/>
      <c r="CR503" s="39"/>
      <c r="CS503" s="92"/>
      <c r="CT503" s="92"/>
    </row>
    <row r="504" spans="38:98" x14ac:dyDescent="0.25">
      <c r="AL504" s="104">
        <v>484</v>
      </c>
      <c r="AM504" s="102">
        <v>0.25798555602276901</v>
      </c>
      <c r="AN504" s="102">
        <f t="shared" si="119"/>
        <v>0.74201444397723093</v>
      </c>
      <c r="AO504" s="102">
        <v>0.31515724755292301</v>
      </c>
      <c r="AP504" s="102">
        <f t="shared" si="120"/>
        <v>0.68484275244707704</v>
      </c>
      <c r="AQ504" s="102">
        <v>0.16928982888539901</v>
      </c>
      <c r="AR504" s="102">
        <f t="shared" si="121"/>
        <v>0.83071017111460099</v>
      </c>
      <c r="AS504" s="102">
        <f t="shared" si="126"/>
        <v>0.23033501059151426</v>
      </c>
      <c r="AT504" s="107">
        <f t="shared" si="126"/>
        <v>0.76966498940848582</v>
      </c>
      <c r="AU504" s="103">
        <v>0.268287074529657</v>
      </c>
      <c r="AV504" s="103">
        <f t="shared" si="127"/>
        <v>0.73171292547034295</v>
      </c>
      <c r="AW504" s="103">
        <v>0.32335369123010399</v>
      </c>
      <c r="AX504" s="103">
        <f t="shared" si="128"/>
        <v>0.67664630876989595</v>
      </c>
      <c r="AY504" s="103">
        <v>0.185997243270795</v>
      </c>
      <c r="AZ504" s="103">
        <f t="shared" si="131"/>
        <v>0.81400275672920497</v>
      </c>
      <c r="BA504" s="103">
        <f t="shared" si="129"/>
        <v>0.24309907399168329</v>
      </c>
      <c r="BB504" s="103">
        <f t="shared" si="129"/>
        <v>0.75690092600831671</v>
      </c>
      <c r="BC504" s="102">
        <v>0.252213909954972</v>
      </c>
      <c r="BD504" s="102">
        <f t="shared" si="132"/>
        <v>0.74778609004502794</v>
      </c>
      <c r="BE504" s="102">
        <v>0.31470067183225597</v>
      </c>
      <c r="BF504" s="102">
        <f t="shared" si="132"/>
        <v>0.68529932816774397</v>
      </c>
      <c r="BG504" s="102">
        <v>0.186680957306399</v>
      </c>
      <c r="BH504" s="102">
        <f t="shared" si="122"/>
        <v>0.813319042693601</v>
      </c>
      <c r="BI504" s="102">
        <v>0.23644070696840375</v>
      </c>
      <c r="BJ504" s="102">
        <v>0.7635592930315962</v>
      </c>
      <c r="BK504" s="103">
        <v>0.245231460603586</v>
      </c>
      <c r="BL504" s="103">
        <f t="shared" si="123"/>
        <v>0.75476853939641397</v>
      </c>
      <c r="BM504" s="103">
        <v>0.30878372102212898</v>
      </c>
      <c r="BN504" s="103">
        <f t="shared" si="124"/>
        <v>0.69121627897787108</v>
      </c>
      <c r="BO504" s="103">
        <v>0.17975790134612199</v>
      </c>
      <c r="BP504" s="103">
        <f t="shared" si="125"/>
        <v>0.82024209865387798</v>
      </c>
      <c r="BQ504" s="103">
        <v>0.22973064324141745</v>
      </c>
      <c r="BR504" s="103">
        <f t="shared" si="130"/>
        <v>0.77026935675858255</v>
      </c>
      <c r="BS504" s="108">
        <v>0.862667614949165</v>
      </c>
      <c r="BT504" s="102">
        <v>0.137332385050835</v>
      </c>
      <c r="BU504" s="91"/>
      <c r="BV504" s="86">
        <v>484</v>
      </c>
      <c r="BW504" s="124">
        <v>0.96899999999999997</v>
      </c>
      <c r="BX504" s="124">
        <v>3.1E-2</v>
      </c>
      <c r="BY504" s="124">
        <v>0.96499999999999997</v>
      </c>
      <c r="BZ504" s="124">
        <v>3.5000000000000003E-2</v>
      </c>
      <c r="CA504" s="124">
        <v>0.96699999999999997</v>
      </c>
      <c r="CB504" s="124">
        <v>3.3000000000000002E-2</v>
      </c>
      <c r="CC504" s="123">
        <v>0.95599999999999996</v>
      </c>
      <c r="CD504" s="123">
        <v>4.3999999999999997E-2</v>
      </c>
      <c r="CE504" s="123">
        <v>0.94799999999999995</v>
      </c>
      <c r="CF504" s="123">
        <v>5.1999999999999998E-2</v>
      </c>
      <c r="CG504" s="123">
        <v>0.95199999999999996</v>
      </c>
      <c r="CH504" s="123">
        <v>4.8000000000000001E-2</v>
      </c>
      <c r="CI504" s="1"/>
      <c r="CJ504" s="1"/>
      <c r="CK504" s="1"/>
      <c r="CL504" s="1"/>
      <c r="CM504" s="1"/>
      <c r="CN504" s="1"/>
      <c r="CP504" s="39"/>
      <c r="CR504" s="39"/>
      <c r="CS504" s="92"/>
      <c r="CT504" s="92"/>
    </row>
    <row r="505" spans="38:98" x14ac:dyDescent="0.25">
      <c r="AL505" s="104">
        <v>485</v>
      </c>
      <c r="AM505" s="102">
        <v>0.25829782574203902</v>
      </c>
      <c r="AN505" s="102">
        <f t="shared" si="119"/>
        <v>0.74170217425796103</v>
      </c>
      <c r="AO505" s="102">
        <v>0.315463564992645</v>
      </c>
      <c r="AP505" s="102">
        <f t="shared" si="120"/>
        <v>0.68453643500735506</v>
      </c>
      <c r="AQ505" s="102">
        <v>0.16963441580532199</v>
      </c>
      <c r="AR505" s="102">
        <f t="shared" si="121"/>
        <v>0.83036558419467799</v>
      </c>
      <c r="AS505" s="102">
        <f t="shared" si="126"/>
        <v>0.23066077719878858</v>
      </c>
      <c r="AT505" s="107">
        <f t="shared" si="126"/>
        <v>0.76933922280121148</v>
      </c>
      <c r="AU505" s="103">
        <v>0.268640575657698</v>
      </c>
      <c r="AV505" s="103">
        <f t="shared" si="127"/>
        <v>0.73135942434230206</v>
      </c>
      <c r="AW505" s="103">
        <v>0.32369556162150598</v>
      </c>
      <c r="AX505" s="103">
        <f t="shared" si="128"/>
        <v>0.67630443837849397</v>
      </c>
      <c r="AY505" s="103">
        <v>0.186380687558035</v>
      </c>
      <c r="AZ505" s="103">
        <f t="shared" si="131"/>
        <v>0.81361931244196506</v>
      </c>
      <c r="BA505" s="103">
        <f t="shared" si="129"/>
        <v>0.24346367390352885</v>
      </c>
      <c r="BB505" s="103">
        <f t="shared" si="129"/>
        <v>0.75653632609647126</v>
      </c>
      <c r="BC505" s="102">
        <v>0.25254646769034</v>
      </c>
      <c r="BD505" s="102">
        <f t="shared" si="132"/>
        <v>0.74745353230966005</v>
      </c>
      <c r="BE505" s="102">
        <v>0.31502435933299</v>
      </c>
      <c r="BF505" s="102">
        <f t="shared" si="132"/>
        <v>0.68497564066701</v>
      </c>
      <c r="BG505" s="102">
        <v>0.187068380944685</v>
      </c>
      <c r="BH505" s="102">
        <f t="shared" si="122"/>
        <v>0.81293161905531497</v>
      </c>
      <c r="BI505" s="102">
        <v>0.23679646286514822</v>
      </c>
      <c r="BJ505" s="102">
        <v>0.76320353713485178</v>
      </c>
      <c r="BK505" s="103">
        <v>0.245560166766117</v>
      </c>
      <c r="BL505" s="103">
        <f t="shared" si="123"/>
        <v>0.75443983323388297</v>
      </c>
      <c r="BM505" s="103">
        <v>0.30909692707462599</v>
      </c>
      <c r="BN505" s="103">
        <f t="shared" si="124"/>
        <v>0.69090307292537401</v>
      </c>
      <c r="BO505" s="103">
        <v>0.180134596178048</v>
      </c>
      <c r="BP505" s="103">
        <f t="shared" si="125"/>
        <v>0.81986540382195194</v>
      </c>
      <c r="BQ505" s="103">
        <v>0.23007785916656234</v>
      </c>
      <c r="BR505" s="103">
        <f t="shared" si="130"/>
        <v>0.76992214083343768</v>
      </c>
      <c r="BS505" s="108">
        <v>0.86294610973585506</v>
      </c>
      <c r="BT505" s="102">
        <v>0.137053890264145</v>
      </c>
      <c r="BU505" s="91"/>
      <c r="BV505" s="86">
        <v>485</v>
      </c>
      <c r="BW505" s="124">
        <v>0.96899999999999997</v>
      </c>
      <c r="BX505" s="124">
        <v>3.1E-2</v>
      </c>
      <c r="BY505" s="124">
        <v>0.96499999999999997</v>
      </c>
      <c r="BZ505" s="124">
        <v>3.5000000000000003E-2</v>
      </c>
      <c r="CA505" s="124">
        <v>0.96699999999999997</v>
      </c>
      <c r="CB505" s="124">
        <v>3.3000000000000002E-2</v>
      </c>
      <c r="CC505" s="123">
        <v>0.95599999999999996</v>
      </c>
      <c r="CD505" s="123">
        <v>4.3999999999999997E-2</v>
      </c>
      <c r="CE505" s="123">
        <v>0.94799999999999995</v>
      </c>
      <c r="CF505" s="123">
        <v>5.1999999999999998E-2</v>
      </c>
      <c r="CG505" s="123">
        <v>0.95199999999999996</v>
      </c>
      <c r="CH505" s="123">
        <v>4.8000000000000001E-2</v>
      </c>
      <c r="CI505" s="1"/>
      <c r="CJ505" s="1"/>
      <c r="CK505" s="1"/>
      <c r="CL505" s="1"/>
      <c r="CM505" s="1"/>
      <c r="CN505" s="1"/>
      <c r="CP505" s="39"/>
      <c r="CR505" s="39"/>
      <c r="CS505" s="92"/>
      <c r="CT505" s="92"/>
    </row>
    <row r="506" spans="38:98" x14ac:dyDescent="0.25">
      <c r="AL506" s="104">
        <v>486</v>
      </c>
      <c r="AM506" s="102">
        <v>0.25861015656241099</v>
      </c>
      <c r="AN506" s="102">
        <f t="shared" si="119"/>
        <v>0.74138984343758896</v>
      </c>
      <c r="AO506" s="102">
        <v>0.31576940848073298</v>
      </c>
      <c r="AP506" s="102">
        <f t="shared" si="120"/>
        <v>0.68423059151926702</v>
      </c>
      <c r="AQ506" s="102">
        <v>0.16997897398366699</v>
      </c>
      <c r="AR506" s="102">
        <f t="shared" si="121"/>
        <v>0.83002102601633299</v>
      </c>
      <c r="AS506" s="102">
        <f t="shared" si="126"/>
        <v>0.2309864405174028</v>
      </c>
      <c r="AT506" s="107">
        <f t="shared" si="126"/>
        <v>0.7690135594825972</v>
      </c>
      <c r="AU506" s="103">
        <v>0.26899373539931498</v>
      </c>
      <c r="AV506" s="103">
        <f t="shared" si="127"/>
        <v>0.73100626460068496</v>
      </c>
      <c r="AW506" s="103">
        <v>0.324037037713998</v>
      </c>
      <c r="AX506" s="103">
        <f t="shared" si="128"/>
        <v>0.67596296228600194</v>
      </c>
      <c r="AY506" s="103">
        <v>0.18676407112304899</v>
      </c>
      <c r="AZ506" s="103">
        <f t="shared" si="131"/>
        <v>0.81323592887695106</v>
      </c>
      <c r="BA506" s="103">
        <f t="shared" si="129"/>
        <v>0.24382804936460972</v>
      </c>
      <c r="BB506" s="103">
        <f t="shared" si="129"/>
        <v>0.75617195063539033</v>
      </c>
      <c r="BC506" s="102">
        <v>0.252878705769565</v>
      </c>
      <c r="BD506" s="102">
        <f t="shared" si="132"/>
        <v>0.74712129423043505</v>
      </c>
      <c r="BE506" s="102">
        <v>0.31534766064337599</v>
      </c>
      <c r="BF506" s="102">
        <f t="shared" si="132"/>
        <v>0.68465233935662395</v>
      </c>
      <c r="BG506" s="102">
        <v>0.18745571850866</v>
      </c>
      <c r="BH506" s="102">
        <f t="shared" si="122"/>
        <v>0.81254428149133995</v>
      </c>
      <c r="BI506" s="102">
        <v>0.23715199125052525</v>
      </c>
      <c r="BJ506" s="102">
        <v>0.76284800874947478</v>
      </c>
      <c r="BK506" s="103">
        <v>0.24588868614939299</v>
      </c>
      <c r="BL506" s="103">
        <f t="shared" si="123"/>
        <v>0.75411131385060703</v>
      </c>
      <c r="BM506" s="103">
        <v>0.30940976132720999</v>
      </c>
      <c r="BN506" s="103">
        <f t="shared" si="124"/>
        <v>0.69059023867279001</v>
      </c>
      <c r="BO506" s="103">
        <v>0.18051124326241599</v>
      </c>
      <c r="BP506" s="103">
        <f t="shared" si="125"/>
        <v>0.81948875673758403</v>
      </c>
      <c r="BQ506" s="103">
        <v>0.23042490971228149</v>
      </c>
      <c r="BR506" s="103">
        <f t="shared" si="130"/>
        <v>0.76957509028771853</v>
      </c>
      <c r="BS506" s="108">
        <v>0.86322355160328501</v>
      </c>
      <c r="BT506" s="102">
        <v>0.13677644839671499</v>
      </c>
      <c r="BU506" s="91"/>
      <c r="BV506" s="86">
        <v>486</v>
      </c>
      <c r="BW506" s="124">
        <v>0.96899999999999997</v>
      </c>
      <c r="BX506" s="124">
        <v>3.1E-2</v>
      </c>
      <c r="BY506" s="124">
        <v>0.96499999999999997</v>
      </c>
      <c r="BZ506" s="124">
        <v>3.5000000000000003E-2</v>
      </c>
      <c r="CA506" s="124">
        <v>0.96699999999999997</v>
      </c>
      <c r="CB506" s="124">
        <v>3.3000000000000002E-2</v>
      </c>
      <c r="CC506" s="123">
        <v>0.95599999999999996</v>
      </c>
      <c r="CD506" s="123">
        <v>4.3999999999999997E-2</v>
      </c>
      <c r="CE506" s="123">
        <v>0.94799999999999995</v>
      </c>
      <c r="CF506" s="123">
        <v>5.1999999999999998E-2</v>
      </c>
      <c r="CG506" s="123">
        <v>0.95199999999999996</v>
      </c>
      <c r="CH506" s="123">
        <v>4.8000000000000001E-2</v>
      </c>
      <c r="CI506" s="1"/>
      <c r="CJ506" s="1"/>
      <c r="CK506" s="1"/>
      <c r="CL506" s="1"/>
      <c r="CM506" s="1"/>
      <c r="CN506" s="1"/>
      <c r="CP506" s="39"/>
      <c r="CR506" s="39"/>
      <c r="CS506" s="92"/>
      <c r="CT506" s="92"/>
    </row>
    <row r="507" spans="38:98" x14ac:dyDescent="0.25">
      <c r="AL507" s="104">
        <v>487</v>
      </c>
      <c r="AM507" s="102">
        <v>0.258922567763056</v>
      </c>
      <c r="AN507" s="102">
        <f t="shared" si="119"/>
        <v>0.741077432236944</v>
      </c>
      <c r="AO507" s="102">
        <v>0.316074775423629</v>
      </c>
      <c r="AP507" s="102">
        <f t="shared" si="120"/>
        <v>0.68392522457637095</v>
      </c>
      <c r="AQ507" s="102">
        <v>0.17032350383004899</v>
      </c>
      <c r="AR507" s="102">
        <f t="shared" si="121"/>
        <v>0.82967649616995098</v>
      </c>
      <c r="AS507" s="102">
        <f t="shared" si="126"/>
        <v>0.23131200611580457</v>
      </c>
      <c r="AT507" s="107">
        <f t="shared" si="126"/>
        <v>0.7686879938841954</v>
      </c>
      <c r="AU507" s="103">
        <v>0.26934655447983902</v>
      </c>
      <c r="AV507" s="103">
        <f t="shared" si="127"/>
        <v>0.73065344552016098</v>
      </c>
      <c r="AW507" s="103">
        <v>0.32437812076741102</v>
      </c>
      <c r="AX507" s="103">
        <f t="shared" si="128"/>
        <v>0.67562187923258898</v>
      </c>
      <c r="AY507" s="103">
        <v>0.18714739368144301</v>
      </c>
      <c r="AZ507" s="103">
        <f t="shared" si="131"/>
        <v>0.81285260631855705</v>
      </c>
      <c r="BA507" s="103">
        <f t="shared" si="129"/>
        <v>0.24419220075871842</v>
      </c>
      <c r="BB507" s="103">
        <f t="shared" si="129"/>
        <v>0.75580779924128172</v>
      </c>
      <c r="BC507" s="102">
        <v>0.25321062553999601</v>
      </c>
      <c r="BD507" s="102">
        <f t="shared" si="132"/>
        <v>0.74678937446000404</v>
      </c>
      <c r="BE507" s="102">
        <v>0.31567057705540302</v>
      </c>
      <c r="BF507" s="102">
        <f t="shared" si="132"/>
        <v>0.68432942294459698</v>
      </c>
      <c r="BG507" s="102">
        <v>0.18784296981805099</v>
      </c>
      <c r="BH507" s="102">
        <f t="shared" si="122"/>
        <v>0.81215703018194896</v>
      </c>
      <c r="BI507" s="102">
        <v>0.23750729275644494</v>
      </c>
      <c r="BJ507" s="102">
        <v>0.76249270724355511</v>
      </c>
      <c r="BK507" s="103">
        <v>0.24621701829749101</v>
      </c>
      <c r="BL507" s="103">
        <f t="shared" si="123"/>
        <v>0.75378298170250901</v>
      </c>
      <c r="BM507" s="103">
        <v>0.30972222521711901</v>
      </c>
      <c r="BN507" s="103">
        <f t="shared" si="124"/>
        <v>0.69027777478288099</v>
      </c>
      <c r="BO507" s="103">
        <v>0.18088784206255101</v>
      </c>
      <c r="BP507" s="103">
        <f t="shared" si="125"/>
        <v>0.81911215793744896</v>
      </c>
      <c r="BQ507" s="103">
        <v>0.23077179482093305</v>
      </c>
      <c r="BR507" s="103">
        <f t="shared" si="130"/>
        <v>0.76922820517906698</v>
      </c>
      <c r="BS507" s="108">
        <v>0.863499945584983</v>
      </c>
      <c r="BT507" s="102">
        <v>0.136500054415017</v>
      </c>
      <c r="BU507" s="91"/>
      <c r="BV507" s="86">
        <v>487</v>
      </c>
      <c r="BW507" s="124">
        <v>0.96899999999999997</v>
      </c>
      <c r="BX507" s="124">
        <v>3.1E-2</v>
      </c>
      <c r="BY507" s="124">
        <v>0.96499999999999997</v>
      </c>
      <c r="BZ507" s="124">
        <v>3.5000000000000003E-2</v>
      </c>
      <c r="CA507" s="124">
        <v>0.96699999999999997</v>
      </c>
      <c r="CB507" s="124">
        <v>3.3000000000000002E-2</v>
      </c>
      <c r="CC507" s="123">
        <v>0.95599999999999996</v>
      </c>
      <c r="CD507" s="123">
        <v>4.3999999999999997E-2</v>
      </c>
      <c r="CE507" s="123">
        <v>0.94899999999999995</v>
      </c>
      <c r="CF507" s="123">
        <v>5.0999999999999997E-2</v>
      </c>
      <c r="CG507" s="123">
        <v>0.95199999999999996</v>
      </c>
      <c r="CH507" s="123">
        <v>4.8000000000000001E-2</v>
      </c>
      <c r="CI507" s="1"/>
      <c r="CJ507" s="1"/>
      <c r="CK507" s="1"/>
      <c r="CL507" s="1"/>
      <c r="CM507" s="1"/>
      <c r="CN507" s="1"/>
      <c r="CP507" s="39"/>
      <c r="CR507" s="39"/>
      <c r="CS507" s="92"/>
      <c r="CT507" s="92"/>
    </row>
    <row r="508" spans="38:98" x14ac:dyDescent="0.25">
      <c r="AL508" s="104">
        <v>488</v>
      </c>
      <c r="AM508" s="102">
        <v>0.25923507862314898</v>
      </c>
      <c r="AN508" s="102">
        <f t="shared" si="119"/>
        <v>0.74076492137685102</v>
      </c>
      <c r="AO508" s="102">
        <v>0.316379663227776</v>
      </c>
      <c r="AP508" s="102">
        <f t="shared" si="120"/>
        <v>0.683620336772224</v>
      </c>
      <c r="AQ508" s="102">
        <v>0.170668005754084</v>
      </c>
      <c r="AR508" s="102">
        <f t="shared" si="121"/>
        <v>0.82933199424591597</v>
      </c>
      <c r="AS508" s="102">
        <f t="shared" si="126"/>
        <v>0.23163747956244332</v>
      </c>
      <c r="AT508" s="107">
        <f t="shared" si="126"/>
        <v>0.7683625204375566</v>
      </c>
      <c r="AU508" s="103">
        <v>0.26969903362459702</v>
      </c>
      <c r="AV508" s="103">
        <f t="shared" si="127"/>
        <v>0.73030096637540298</v>
      </c>
      <c r="AW508" s="103">
        <v>0.32471881204157699</v>
      </c>
      <c r="AX508" s="103">
        <f t="shared" si="128"/>
        <v>0.67528118795842307</v>
      </c>
      <c r="AY508" s="103">
        <v>0.18753065494882501</v>
      </c>
      <c r="AZ508" s="103">
        <f t="shared" si="131"/>
        <v>0.81246934505117496</v>
      </c>
      <c r="BA508" s="103">
        <f t="shared" si="129"/>
        <v>0.2445561284696473</v>
      </c>
      <c r="BB508" s="103">
        <f t="shared" si="129"/>
        <v>0.75544387153035275</v>
      </c>
      <c r="BC508" s="102">
        <v>0.25354222834898399</v>
      </c>
      <c r="BD508" s="102">
        <f t="shared" si="132"/>
        <v>0.74645777165101601</v>
      </c>
      <c r="BE508" s="102">
        <v>0.31599310986106</v>
      </c>
      <c r="BF508" s="102">
        <f t="shared" si="132"/>
        <v>0.68400689013894</v>
      </c>
      <c r="BG508" s="102">
        <v>0.18823013469258401</v>
      </c>
      <c r="BH508" s="102">
        <f t="shared" si="122"/>
        <v>0.81176986530741602</v>
      </c>
      <c r="BI508" s="102">
        <v>0.23786236801481747</v>
      </c>
      <c r="BJ508" s="102">
        <v>0.76213763198518247</v>
      </c>
      <c r="BK508" s="103">
        <v>0.24654516275449201</v>
      </c>
      <c r="BL508" s="103">
        <f t="shared" si="123"/>
        <v>0.75345483724550799</v>
      </c>
      <c r="BM508" s="103">
        <v>0.31003432018159099</v>
      </c>
      <c r="BN508" s="103">
        <f t="shared" si="124"/>
        <v>0.68996567981840906</v>
      </c>
      <c r="BO508" s="103">
        <v>0.18126439204177899</v>
      </c>
      <c r="BP508" s="103">
        <f t="shared" si="125"/>
        <v>0.81873560795822098</v>
      </c>
      <c r="BQ508" s="103">
        <v>0.23111851443487677</v>
      </c>
      <c r="BR508" s="103">
        <f t="shared" si="130"/>
        <v>0.76888148556512315</v>
      </c>
      <c r="BS508" s="108">
        <v>0.86377529671447495</v>
      </c>
      <c r="BT508" s="102">
        <v>0.136224703285525</v>
      </c>
      <c r="BU508" s="91"/>
      <c r="BV508" s="86">
        <v>488</v>
      </c>
      <c r="BW508" s="124">
        <v>0.96899999999999997</v>
      </c>
      <c r="BX508" s="124">
        <v>3.1E-2</v>
      </c>
      <c r="BY508" s="124">
        <v>0.96499999999999997</v>
      </c>
      <c r="BZ508" s="124">
        <v>3.5000000000000003E-2</v>
      </c>
      <c r="CA508" s="124">
        <v>0.96699999999999997</v>
      </c>
      <c r="CB508" s="124">
        <v>3.3000000000000002E-2</v>
      </c>
      <c r="CC508" s="123">
        <v>0.95599999999999996</v>
      </c>
      <c r="CD508" s="123">
        <v>4.3999999999999997E-2</v>
      </c>
      <c r="CE508" s="123">
        <v>0.94899999999999995</v>
      </c>
      <c r="CF508" s="123">
        <v>5.0999999999999997E-2</v>
      </c>
      <c r="CG508" s="123">
        <v>0.95199999999999996</v>
      </c>
      <c r="CH508" s="123">
        <v>4.8000000000000001E-2</v>
      </c>
      <c r="CI508" s="1"/>
      <c r="CJ508" s="1"/>
      <c r="CK508" s="1"/>
      <c r="CL508" s="1"/>
      <c r="CM508" s="1"/>
      <c r="CN508" s="1"/>
      <c r="CP508" s="39"/>
      <c r="CR508" s="39"/>
      <c r="CS508" s="92"/>
      <c r="CT508" s="92"/>
    </row>
    <row r="509" spans="38:98" x14ac:dyDescent="0.25">
      <c r="AL509" s="104">
        <v>489</v>
      </c>
      <c r="AM509" s="102">
        <v>0.25954770842186198</v>
      </c>
      <c r="AN509" s="102">
        <f t="shared" si="119"/>
        <v>0.74045229157813797</v>
      </c>
      <c r="AO509" s="102">
        <v>0.31668406929961501</v>
      </c>
      <c r="AP509" s="102">
        <f t="shared" si="120"/>
        <v>0.68331593070038499</v>
      </c>
      <c r="AQ509" s="102">
        <v>0.171012480165391</v>
      </c>
      <c r="AR509" s="102">
        <f t="shared" si="121"/>
        <v>0.82898751983460905</v>
      </c>
      <c r="AS509" s="102">
        <f t="shared" si="126"/>
        <v>0.23196286642576852</v>
      </c>
      <c r="AT509" s="107">
        <f t="shared" si="126"/>
        <v>0.76803713357423153</v>
      </c>
      <c r="AU509" s="103">
        <v>0.270051173558921</v>
      </c>
      <c r="AV509" s="103">
        <f t="shared" si="127"/>
        <v>0.72994882644107895</v>
      </c>
      <c r="AW509" s="103">
        <v>0.32505911279632999</v>
      </c>
      <c r="AX509" s="103">
        <f t="shared" si="128"/>
        <v>0.67494088720366996</v>
      </c>
      <c r="AY509" s="103">
        <v>0.18791385464080501</v>
      </c>
      <c r="AZ509" s="103">
        <f t="shared" si="131"/>
        <v>0.81208614535919499</v>
      </c>
      <c r="BA509" s="103">
        <f t="shared" si="129"/>
        <v>0.24491983288119173</v>
      </c>
      <c r="BB509" s="103">
        <f t="shared" si="129"/>
        <v>0.75508016711880832</v>
      </c>
      <c r="BC509" s="102">
        <v>0.25387351554387699</v>
      </c>
      <c r="BD509" s="102">
        <f t="shared" si="132"/>
        <v>0.74612648445612306</v>
      </c>
      <c r="BE509" s="102">
        <v>0.31631526035233798</v>
      </c>
      <c r="BF509" s="102">
        <f t="shared" si="132"/>
        <v>0.68368473964766197</v>
      </c>
      <c r="BG509" s="102">
        <v>0.188617212951986</v>
      </c>
      <c r="BH509" s="102">
        <f t="shared" si="122"/>
        <v>0.81138278704801403</v>
      </c>
      <c r="BI509" s="102">
        <v>0.23821721765755316</v>
      </c>
      <c r="BJ509" s="102">
        <v>0.7617827823424469</v>
      </c>
      <c r="BK509" s="103">
        <v>0.24687311906447401</v>
      </c>
      <c r="BL509" s="103">
        <f t="shared" si="123"/>
        <v>0.75312688093552604</v>
      </c>
      <c r="BM509" s="103">
        <v>0.310346047657863</v>
      </c>
      <c r="BN509" s="103">
        <f t="shared" si="124"/>
        <v>0.689653952342137</v>
      </c>
      <c r="BO509" s="103">
        <v>0.18164089266342301</v>
      </c>
      <c r="BP509" s="103">
        <f t="shared" si="125"/>
        <v>0.81835910733657702</v>
      </c>
      <c r="BQ509" s="103">
        <v>0.23146506849647003</v>
      </c>
      <c r="BR509" s="103">
        <f t="shared" si="130"/>
        <v>0.76853493150353014</v>
      </c>
      <c r="BS509" s="108">
        <v>0.86404961002528802</v>
      </c>
      <c r="BT509" s="102">
        <v>0.13595038997471201</v>
      </c>
      <c r="BU509" s="91"/>
      <c r="BV509" s="86">
        <v>489</v>
      </c>
      <c r="BW509" s="124">
        <v>0.96899999999999997</v>
      </c>
      <c r="BX509" s="124">
        <v>3.1E-2</v>
      </c>
      <c r="BY509" s="124">
        <v>0.96499999999999997</v>
      </c>
      <c r="BZ509" s="124">
        <v>3.5000000000000003E-2</v>
      </c>
      <c r="CA509" s="124">
        <v>0.96699999999999997</v>
      </c>
      <c r="CB509" s="124">
        <v>3.3000000000000002E-2</v>
      </c>
      <c r="CC509" s="123">
        <v>0.95599999999999996</v>
      </c>
      <c r="CD509" s="123">
        <v>4.3999999999999997E-2</v>
      </c>
      <c r="CE509" s="123">
        <v>0.94899999999999995</v>
      </c>
      <c r="CF509" s="123">
        <v>5.0999999999999997E-2</v>
      </c>
      <c r="CG509" s="123">
        <v>0.95199999999999996</v>
      </c>
      <c r="CH509" s="123">
        <v>4.8000000000000001E-2</v>
      </c>
      <c r="CI509" s="1"/>
      <c r="CJ509" s="1"/>
      <c r="CK509" s="1"/>
      <c r="CL509" s="1"/>
      <c r="CM509" s="1"/>
      <c r="CN509" s="1"/>
      <c r="CP509" s="39"/>
      <c r="CR509" s="39"/>
      <c r="CS509" s="92"/>
      <c r="CT509" s="92"/>
    </row>
    <row r="510" spans="38:98" x14ac:dyDescent="0.25">
      <c r="AL510" s="104">
        <v>490</v>
      </c>
      <c r="AM510" s="102">
        <v>0.25986047643836702</v>
      </c>
      <c r="AN510" s="102">
        <f t="shared" si="119"/>
        <v>0.74013952356163304</v>
      </c>
      <c r="AO510" s="102">
        <v>0.316987991045589</v>
      </c>
      <c r="AP510" s="102">
        <f t="shared" si="120"/>
        <v>0.68301200895441094</v>
      </c>
      <c r="AQ510" s="102">
        <v>0.171356927473585</v>
      </c>
      <c r="AR510" s="102">
        <f t="shared" si="121"/>
        <v>0.828643072526415</v>
      </c>
      <c r="AS510" s="102">
        <f t="shared" si="126"/>
        <v>0.23228817227422835</v>
      </c>
      <c r="AT510" s="107">
        <f t="shared" si="126"/>
        <v>0.76771182772577173</v>
      </c>
      <c r="AU510" s="103">
        <v>0.27040297500813998</v>
      </c>
      <c r="AV510" s="103">
        <f t="shared" si="127"/>
        <v>0.72959702499185997</v>
      </c>
      <c r="AW510" s="103">
        <v>0.32539902429150203</v>
      </c>
      <c r="AX510" s="103">
        <f t="shared" si="128"/>
        <v>0.67460097570849797</v>
      </c>
      <c r="AY510" s="103">
        <v>0.18829699247299</v>
      </c>
      <c r="AZ510" s="103">
        <f t="shared" si="131"/>
        <v>0.81170300752700997</v>
      </c>
      <c r="BA510" s="103">
        <f t="shared" si="129"/>
        <v>0.24528331437714426</v>
      </c>
      <c r="BB510" s="103">
        <f t="shared" si="129"/>
        <v>0.75471668562285577</v>
      </c>
      <c r="BC510" s="102">
        <v>0.25420448847202498</v>
      </c>
      <c r="BD510" s="102">
        <f t="shared" si="132"/>
        <v>0.74579551152797507</v>
      </c>
      <c r="BE510" s="102">
        <v>0.31663702982122499</v>
      </c>
      <c r="BF510" s="102">
        <f t="shared" si="132"/>
        <v>0.68336297017877501</v>
      </c>
      <c r="BG510" s="102">
        <v>0.18900420441598301</v>
      </c>
      <c r="BH510" s="102">
        <f t="shared" si="122"/>
        <v>0.81099579558401702</v>
      </c>
      <c r="BI510" s="102">
        <v>0.2385718423165617</v>
      </c>
      <c r="BJ510" s="102">
        <v>0.7614281576834383</v>
      </c>
      <c r="BK510" s="103">
        <v>0.247200886771514</v>
      </c>
      <c r="BL510" s="103">
        <f t="shared" si="123"/>
        <v>0.75279911322848603</v>
      </c>
      <c r="BM510" s="103">
        <v>0.31065740908317402</v>
      </c>
      <c r="BN510" s="103">
        <f t="shared" si="124"/>
        <v>0.68934259091682604</v>
      </c>
      <c r="BO510" s="103">
        <v>0.18201734339080999</v>
      </c>
      <c r="BP510" s="103">
        <f t="shared" si="125"/>
        <v>0.81798265660919001</v>
      </c>
      <c r="BQ510" s="103">
        <v>0.23181145694807198</v>
      </c>
      <c r="BR510" s="103">
        <f t="shared" si="130"/>
        <v>0.76818854305192807</v>
      </c>
      <c r="BS510" s="108">
        <v>0.86432289055094802</v>
      </c>
      <c r="BT510" s="102">
        <v>0.13567710944905201</v>
      </c>
      <c r="BU510" s="91"/>
      <c r="BV510" s="86">
        <v>490</v>
      </c>
      <c r="BW510" s="124">
        <v>0.96899999999999997</v>
      </c>
      <c r="BX510" s="124">
        <v>3.1E-2</v>
      </c>
      <c r="BY510" s="124">
        <v>0.96499999999999997</v>
      </c>
      <c r="BZ510" s="124">
        <v>3.5000000000000003E-2</v>
      </c>
      <c r="CA510" s="124">
        <v>0.96699999999999997</v>
      </c>
      <c r="CB510" s="124">
        <v>3.3000000000000002E-2</v>
      </c>
      <c r="CC510" s="123">
        <v>0.95599999999999996</v>
      </c>
      <c r="CD510" s="123">
        <v>4.3999999999999997E-2</v>
      </c>
      <c r="CE510" s="123">
        <v>0.94899999999999995</v>
      </c>
      <c r="CF510" s="123">
        <v>5.0999999999999997E-2</v>
      </c>
      <c r="CG510" s="123">
        <v>0.95199999999999996</v>
      </c>
      <c r="CH510" s="123">
        <v>4.8000000000000001E-2</v>
      </c>
      <c r="CI510" s="1"/>
      <c r="CJ510" s="1"/>
      <c r="CK510" s="1"/>
      <c r="CL510" s="1"/>
      <c r="CM510" s="1"/>
      <c r="CN510" s="1"/>
      <c r="CP510" s="39"/>
      <c r="CR510" s="39"/>
      <c r="CS510" s="92"/>
      <c r="CT510" s="92"/>
    </row>
    <row r="511" spans="38:98" x14ac:dyDescent="0.25">
      <c r="AL511" s="104">
        <v>491</v>
      </c>
      <c r="AM511" s="102">
        <v>0.26017340195183702</v>
      </c>
      <c r="AN511" s="102">
        <f t="shared" si="119"/>
        <v>0.73982659804816298</v>
      </c>
      <c r="AO511" s="102">
        <v>0.31729142587213999</v>
      </c>
      <c r="AP511" s="102">
        <f t="shared" si="120"/>
        <v>0.68270857412786001</v>
      </c>
      <c r="AQ511" s="102">
        <v>0.171701348088282</v>
      </c>
      <c r="AR511" s="102">
        <f t="shared" si="121"/>
        <v>0.82829865191171803</v>
      </c>
      <c r="AS511" s="102">
        <f t="shared" si="126"/>
        <v>0.2326134026762714</v>
      </c>
      <c r="AT511" s="107">
        <f t="shared" si="126"/>
        <v>0.7673865973237286</v>
      </c>
      <c r="AU511" s="103">
        <v>0.27075443869758398</v>
      </c>
      <c r="AV511" s="103">
        <f t="shared" si="127"/>
        <v>0.72924556130241602</v>
      </c>
      <c r="AW511" s="103">
        <v>0.32573854778692402</v>
      </c>
      <c r="AX511" s="103">
        <f t="shared" si="128"/>
        <v>0.67426145221307598</v>
      </c>
      <c r="AY511" s="103">
        <v>0.18868006816098901</v>
      </c>
      <c r="AZ511" s="103">
        <f t="shared" si="131"/>
        <v>0.81131993183901097</v>
      </c>
      <c r="BA511" s="103">
        <f t="shared" si="129"/>
        <v>0.24564657334129852</v>
      </c>
      <c r="BB511" s="103">
        <f t="shared" si="129"/>
        <v>0.75435342665870153</v>
      </c>
      <c r="BC511" s="102">
        <v>0.25453514848077702</v>
      </c>
      <c r="BD511" s="102">
        <f t="shared" si="132"/>
        <v>0.74546485151922304</v>
      </c>
      <c r="BE511" s="102">
        <v>0.31695841955971299</v>
      </c>
      <c r="BF511" s="102">
        <f t="shared" si="132"/>
        <v>0.68304158044028696</v>
      </c>
      <c r="BG511" s="102">
        <v>0.189391108904301</v>
      </c>
      <c r="BH511" s="102">
        <f t="shared" si="122"/>
        <v>0.810608891095699</v>
      </c>
      <c r="BI511" s="102">
        <v>0.23892624262375334</v>
      </c>
      <c r="BJ511" s="102">
        <v>0.76107375737624672</v>
      </c>
      <c r="BK511" s="103">
        <v>0.24752846541969301</v>
      </c>
      <c r="BL511" s="103">
        <f t="shared" si="123"/>
        <v>0.75247153458030702</v>
      </c>
      <c r="BM511" s="103">
        <v>0.31096840589475999</v>
      </c>
      <c r="BN511" s="103">
        <f t="shared" si="124"/>
        <v>0.68903159410524006</v>
      </c>
      <c r="BO511" s="103">
        <v>0.18239374368726499</v>
      </c>
      <c r="BP511" s="103">
        <f t="shared" si="125"/>
        <v>0.81760625631273498</v>
      </c>
      <c r="BQ511" s="103">
        <v>0.23215767973204152</v>
      </c>
      <c r="BR511" s="103">
        <f t="shared" si="130"/>
        <v>0.76784232026795851</v>
      </c>
      <c r="BS511" s="108">
        <v>0.864595143324982</v>
      </c>
      <c r="BT511" s="102">
        <v>0.135404856675018</v>
      </c>
      <c r="BU511" s="91"/>
      <c r="BV511" s="86">
        <v>491</v>
      </c>
      <c r="BW511" s="124">
        <v>0.96899999999999997</v>
      </c>
      <c r="BX511" s="124">
        <v>3.1E-2</v>
      </c>
      <c r="BY511" s="124">
        <v>0.96499999999999997</v>
      </c>
      <c r="BZ511" s="124">
        <v>3.5000000000000003E-2</v>
      </c>
      <c r="CA511" s="124">
        <v>0.96699999999999997</v>
      </c>
      <c r="CB511" s="124">
        <v>3.3000000000000002E-2</v>
      </c>
      <c r="CC511" s="123">
        <v>0.95599999999999996</v>
      </c>
      <c r="CD511" s="123">
        <v>4.3999999999999997E-2</v>
      </c>
      <c r="CE511" s="123">
        <v>0.94899999999999995</v>
      </c>
      <c r="CF511" s="123">
        <v>5.0999999999999997E-2</v>
      </c>
      <c r="CG511" s="123">
        <v>0.95199999999999996</v>
      </c>
      <c r="CH511" s="123">
        <v>4.7E-2</v>
      </c>
      <c r="CI511" s="1"/>
      <c r="CJ511" s="1"/>
      <c r="CK511" s="1"/>
      <c r="CL511" s="1"/>
      <c r="CM511" s="1"/>
      <c r="CN511" s="1"/>
      <c r="CP511" s="39"/>
      <c r="CR511" s="39"/>
      <c r="CS511" s="92"/>
      <c r="CT511" s="92"/>
    </row>
    <row r="512" spans="38:98" x14ac:dyDescent="0.25">
      <c r="AL512" s="104">
        <v>492</v>
      </c>
      <c r="AM512" s="102">
        <v>0.26048650424144498</v>
      </c>
      <c r="AN512" s="102">
        <f t="shared" si="119"/>
        <v>0.73951349575855496</v>
      </c>
      <c r="AO512" s="102">
        <v>0.31759437118570999</v>
      </c>
      <c r="AP512" s="102">
        <f t="shared" si="120"/>
        <v>0.68240562881429001</v>
      </c>
      <c r="AQ512" s="102">
        <v>0.17204574241910101</v>
      </c>
      <c r="AR512" s="102">
        <f t="shared" si="121"/>
        <v>0.82795425758089902</v>
      </c>
      <c r="AS512" s="102">
        <f t="shared" si="126"/>
        <v>0.23293856320034767</v>
      </c>
      <c r="AT512" s="107">
        <f t="shared" si="126"/>
        <v>0.76706143679965233</v>
      </c>
      <c r="AU512" s="103">
        <v>0.27110556535258201</v>
      </c>
      <c r="AV512" s="103">
        <f t="shared" si="127"/>
        <v>0.72889443464741799</v>
      </c>
      <c r="AW512" s="103">
        <v>0.32607768454242902</v>
      </c>
      <c r="AX512" s="103">
        <f t="shared" si="128"/>
        <v>0.67392231545757098</v>
      </c>
      <c r="AY512" s="103">
        <v>0.18906308142040901</v>
      </c>
      <c r="AZ512" s="103">
        <f t="shared" si="131"/>
        <v>0.81093691857959094</v>
      </c>
      <c r="BA512" s="103">
        <f t="shared" si="129"/>
        <v>0.24600961015744727</v>
      </c>
      <c r="BB512" s="103">
        <f t="shared" si="129"/>
        <v>0.75399038984255273</v>
      </c>
      <c r="BC512" s="102">
        <v>0.254865496917484</v>
      </c>
      <c r="BD512" s="102">
        <f t="shared" si="132"/>
        <v>0.74513450308251605</v>
      </c>
      <c r="BE512" s="102">
        <v>0.31727943085978999</v>
      </c>
      <c r="BF512" s="102">
        <f t="shared" si="132"/>
        <v>0.68272056914021007</v>
      </c>
      <c r="BG512" s="102">
        <v>0.189777926236668</v>
      </c>
      <c r="BH512" s="102">
        <f t="shared" si="122"/>
        <v>0.810222073763332</v>
      </c>
      <c r="BI512" s="102">
        <v>0.23928041921103901</v>
      </c>
      <c r="BJ512" s="102">
        <v>0.76071958078896107</v>
      </c>
      <c r="BK512" s="103">
        <v>0.24785585455308901</v>
      </c>
      <c r="BL512" s="103">
        <f t="shared" si="123"/>
        <v>0.75214414544691099</v>
      </c>
      <c r="BM512" s="103">
        <v>0.31127903952986102</v>
      </c>
      <c r="BN512" s="103">
        <f t="shared" si="124"/>
        <v>0.68872096047013898</v>
      </c>
      <c r="BO512" s="103">
        <v>0.182770093016111</v>
      </c>
      <c r="BP512" s="103">
        <f t="shared" si="125"/>
        <v>0.81722990698388898</v>
      </c>
      <c r="BQ512" s="103">
        <v>0.23250373679073666</v>
      </c>
      <c r="BR512" s="103">
        <f t="shared" si="130"/>
        <v>0.76749626320926323</v>
      </c>
      <c r="BS512" s="108">
        <v>0.86486637338091599</v>
      </c>
      <c r="BT512" s="102">
        <v>0.13513362661908401</v>
      </c>
      <c r="BU512" s="91"/>
      <c r="BV512" s="86">
        <v>492</v>
      </c>
      <c r="BW512" s="124">
        <v>0.96899999999999997</v>
      </c>
      <c r="BX512" s="124">
        <v>3.1E-2</v>
      </c>
      <c r="BY512" s="124">
        <v>0.96499999999999997</v>
      </c>
      <c r="BZ512" s="124">
        <v>3.5000000000000003E-2</v>
      </c>
      <c r="CA512" s="124">
        <v>0.96699999999999997</v>
      </c>
      <c r="CB512" s="124">
        <v>3.3000000000000002E-2</v>
      </c>
      <c r="CC512" s="123">
        <v>0.95599999999999996</v>
      </c>
      <c r="CD512" s="123">
        <v>4.3999999999999997E-2</v>
      </c>
      <c r="CE512" s="123">
        <v>0.94899999999999995</v>
      </c>
      <c r="CF512" s="123">
        <v>5.0999999999999997E-2</v>
      </c>
      <c r="CG512" s="123">
        <v>0.95299999999999996</v>
      </c>
      <c r="CH512" s="123">
        <v>4.7E-2</v>
      </c>
      <c r="CI512" s="1"/>
      <c r="CJ512" s="1"/>
      <c r="CK512" s="1"/>
      <c r="CL512" s="1"/>
      <c r="CM512" s="1"/>
      <c r="CN512" s="1"/>
      <c r="CP512" s="39"/>
      <c r="CR512" s="39"/>
      <c r="CS512" s="92"/>
      <c r="CT512" s="92"/>
    </row>
    <row r="513" spans="38:98" x14ac:dyDescent="0.25">
      <c r="AL513" s="104">
        <v>493</v>
      </c>
      <c r="AM513" s="102">
        <v>0.26079980258636398</v>
      </c>
      <c r="AN513" s="102">
        <f t="shared" si="119"/>
        <v>0.73920019741363596</v>
      </c>
      <c r="AO513" s="102">
        <v>0.31789682439274097</v>
      </c>
      <c r="AP513" s="102">
        <f t="shared" si="120"/>
        <v>0.68210317560725908</v>
      </c>
      <c r="AQ513" s="102">
        <v>0.172390110875657</v>
      </c>
      <c r="AR513" s="102">
        <f t="shared" si="121"/>
        <v>0.82760988912434297</v>
      </c>
      <c r="AS513" s="102">
        <f t="shared" si="126"/>
        <v>0.23326365941490548</v>
      </c>
      <c r="AT513" s="107">
        <f t="shared" si="126"/>
        <v>0.76673634058509454</v>
      </c>
      <c r="AU513" s="103">
        <v>0.27145635569846299</v>
      </c>
      <c r="AV513" s="103">
        <f t="shared" si="127"/>
        <v>0.72854364430153695</v>
      </c>
      <c r="AW513" s="103">
        <v>0.32641643581785001</v>
      </c>
      <c r="AX513" s="103">
        <f t="shared" si="128"/>
        <v>0.67358356418214993</v>
      </c>
      <c r="AY513" s="103">
        <v>0.189446031966858</v>
      </c>
      <c r="AZ513" s="103">
        <f t="shared" si="131"/>
        <v>0.81055396803314195</v>
      </c>
      <c r="BA513" s="103">
        <f t="shared" si="129"/>
        <v>0.24637242520938374</v>
      </c>
      <c r="BB513" s="103">
        <f t="shared" si="129"/>
        <v>0.75362757479061626</v>
      </c>
      <c r="BC513" s="102">
        <v>0.255195535129494</v>
      </c>
      <c r="BD513" s="102">
        <f t="shared" si="132"/>
        <v>0.744804464870506</v>
      </c>
      <c r="BE513" s="102">
        <v>0.31760006501344601</v>
      </c>
      <c r="BF513" s="102">
        <f t="shared" si="132"/>
        <v>0.68239993498655394</v>
      </c>
      <c r="BG513" s="102">
        <v>0.19016465623281001</v>
      </c>
      <c r="BH513" s="102">
        <f t="shared" si="122"/>
        <v>0.80983534376719002</v>
      </c>
      <c r="BI513" s="102">
        <v>0.23963437271032834</v>
      </c>
      <c r="BJ513" s="102">
        <v>0.76036562728967172</v>
      </c>
      <c r="BK513" s="103">
        <v>0.24818305371577901</v>
      </c>
      <c r="BL513" s="103">
        <f t="shared" si="123"/>
        <v>0.75181694628422102</v>
      </c>
      <c r="BM513" s="103">
        <v>0.311589311425714</v>
      </c>
      <c r="BN513" s="103">
        <f t="shared" si="124"/>
        <v>0.688410688574286</v>
      </c>
      <c r="BO513" s="103">
        <v>0.18314639084067499</v>
      </c>
      <c r="BP513" s="103">
        <f t="shared" si="125"/>
        <v>0.81685360915932503</v>
      </c>
      <c r="BQ513" s="103">
        <v>0.23284962806651621</v>
      </c>
      <c r="BR513" s="103">
        <f t="shared" si="130"/>
        <v>0.76715037193348379</v>
      </c>
      <c r="BS513" s="108">
        <v>0.86513658575227703</v>
      </c>
      <c r="BT513" s="102">
        <v>0.134863414247723</v>
      </c>
      <c r="BU513" s="91"/>
      <c r="BV513" s="86">
        <v>493</v>
      </c>
      <c r="BW513" s="124">
        <v>0.96899999999999997</v>
      </c>
      <c r="BX513" s="124">
        <v>3.1E-2</v>
      </c>
      <c r="BY513" s="124">
        <v>0.96499999999999997</v>
      </c>
      <c r="BZ513" s="124">
        <v>3.5000000000000003E-2</v>
      </c>
      <c r="CA513" s="124">
        <v>0.96699999999999997</v>
      </c>
      <c r="CB513" s="124">
        <v>3.3000000000000002E-2</v>
      </c>
      <c r="CC513" s="123">
        <v>0.95599999999999996</v>
      </c>
      <c r="CD513" s="123">
        <v>4.3999999999999997E-2</v>
      </c>
      <c r="CE513" s="123">
        <v>0.94899999999999995</v>
      </c>
      <c r="CF513" s="123">
        <v>5.0999999999999997E-2</v>
      </c>
      <c r="CG513" s="123">
        <v>0.95299999999999996</v>
      </c>
      <c r="CH513" s="123">
        <v>4.7E-2</v>
      </c>
      <c r="CI513" s="1"/>
      <c r="CJ513" s="1"/>
      <c r="CK513" s="1"/>
      <c r="CL513" s="1"/>
      <c r="CM513" s="1"/>
      <c r="CN513" s="1"/>
      <c r="CP513" s="39"/>
      <c r="CR513" s="39"/>
      <c r="CS513" s="92"/>
      <c r="CT513" s="92"/>
    </row>
    <row r="514" spans="38:98" x14ac:dyDescent="0.25">
      <c r="AL514" s="104">
        <v>494</v>
      </c>
      <c r="AM514" s="102">
        <v>0.261113316265766</v>
      </c>
      <c r="AN514" s="102">
        <f t="shared" si="119"/>
        <v>0.73888668373423405</v>
      </c>
      <c r="AO514" s="102">
        <v>0.31819878289967501</v>
      </c>
      <c r="AP514" s="102">
        <f t="shared" si="120"/>
        <v>0.68180121710032493</v>
      </c>
      <c r="AQ514" s="102">
        <v>0.172734453867567</v>
      </c>
      <c r="AR514" s="102">
        <f t="shared" si="121"/>
        <v>0.82726554613243297</v>
      </c>
      <c r="AS514" s="102">
        <f t="shared" si="126"/>
        <v>0.23358869688839354</v>
      </c>
      <c r="AT514" s="107">
        <f t="shared" si="126"/>
        <v>0.76641130311160643</v>
      </c>
      <c r="AU514" s="103">
        <v>0.27180681046055899</v>
      </c>
      <c r="AV514" s="103">
        <f t="shared" si="127"/>
        <v>0.72819318953944101</v>
      </c>
      <c r="AW514" s="103">
        <v>0.326754802873019</v>
      </c>
      <c r="AX514" s="103">
        <f t="shared" si="128"/>
        <v>0.67324519712698105</v>
      </c>
      <c r="AY514" s="103">
        <v>0.18982891951594499</v>
      </c>
      <c r="AZ514" s="103">
        <f t="shared" si="131"/>
        <v>0.81017108048405495</v>
      </c>
      <c r="BA514" s="103">
        <f t="shared" si="129"/>
        <v>0.24673501888090238</v>
      </c>
      <c r="BB514" s="103">
        <f t="shared" si="129"/>
        <v>0.75326498111909768</v>
      </c>
      <c r="BC514" s="102">
        <v>0.25552526446415802</v>
      </c>
      <c r="BD514" s="102">
        <f t="shared" si="132"/>
        <v>0.74447473553584198</v>
      </c>
      <c r="BE514" s="102">
        <v>0.317920323312671</v>
      </c>
      <c r="BF514" s="102">
        <f t="shared" si="132"/>
        <v>0.68207967668732894</v>
      </c>
      <c r="BG514" s="102">
        <v>0.19055129871245399</v>
      </c>
      <c r="BH514" s="102">
        <f t="shared" si="122"/>
        <v>0.80944870128754598</v>
      </c>
      <c r="BI514" s="102">
        <v>0.23998810375353213</v>
      </c>
      <c r="BJ514" s="102">
        <v>0.76001189624646781</v>
      </c>
      <c r="BK514" s="103">
        <v>0.24851006245184401</v>
      </c>
      <c r="BL514" s="103">
        <f t="shared" si="123"/>
        <v>0.75148993754815596</v>
      </c>
      <c r="BM514" s="103">
        <v>0.31189922301955603</v>
      </c>
      <c r="BN514" s="103">
        <f t="shared" si="124"/>
        <v>0.68810077698044392</v>
      </c>
      <c r="BO514" s="103">
        <v>0.183522636624282</v>
      </c>
      <c r="BP514" s="103">
        <f t="shared" si="125"/>
        <v>0.81647736337571797</v>
      </c>
      <c r="BQ514" s="103">
        <v>0.23319535350173926</v>
      </c>
      <c r="BR514" s="103">
        <f t="shared" si="130"/>
        <v>0.76680464649826074</v>
      </c>
      <c r="BS514" s="108">
        <v>0.86540578547259295</v>
      </c>
      <c r="BT514" s="102">
        <v>0.134594214527407</v>
      </c>
      <c r="BU514" s="91"/>
      <c r="BV514" s="86">
        <v>494</v>
      </c>
      <c r="BW514" s="124">
        <v>0.97</v>
      </c>
      <c r="BX514" s="124">
        <v>0.03</v>
      </c>
      <c r="BY514" s="124">
        <v>0.96599999999999997</v>
      </c>
      <c r="BZ514" s="124">
        <v>3.4000000000000002E-2</v>
      </c>
      <c r="CA514" s="124">
        <v>0.96699999999999997</v>
      </c>
      <c r="CB514" s="124">
        <v>3.2000000000000001E-2</v>
      </c>
      <c r="CC514" s="123">
        <v>0.95599999999999996</v>
      </c>
      <c r="CD514" s="123">
        <v>4.3999999999999997E-2</v>
      </c>
      <c r="CE514" s="123">
        <v>0.94899999999999995</v>
      </c>
      <c r="CF514" s="123">
        <v>5.0999999999999997E-2</v>
      </c>
      <c r="CG514" s="123">
        <v>0.95299999999999996</v>
      </c>
      <c r="CH514" s="123">
        <v>4.7E-2</v>
      </c>
      <c r="CI514" s="1"/>
      <c r="CJ514" s="1"/>
      <c r="CK514" s="1"/>
      <c r="CL514" s="1"/>
      <c r="CM514" s="1"/>
      <c r="CN514" s="1"/>
      <c r="CP514" s="39"/>
      <c r="CR514" s="39"/>
      <c r="CS514" s="92"/>
      <c r="CT514" s="92"/>
    </row>
    <row r="515" spans="38:98" x14ac:dyDescent="0.25">
      <c r="AL515" s="104">
        <v>495</v>
      </c>
      <c r="AM515" s="102">
        <v>0.26142706455882397</v>
      </c>
      <c r="AN515" s="102">
        <f t="shared" si="119"/>
        <v>0.73857293544117608</v>
      </c>
      <c r="AO515" s="102">
        <v>0.31850024411295402</v>
      </c>
      <c r="AP515" s="102">
        <f t="shared" si="120"/>
        <v>0.68149975588704592</v>
      </c>
      <c r="AQ515" s="102">
        <v>0.173078771804448</v>
      </c>
      <c r="AR515" s="102">
        <f t="shared" si="121"/>
        <v>0.82692122819555203</v>
      </c>
      <c r="AS515" s="102">
        <f t="shared" si="126"/>
        <v>0.23391368118926095</v>
      </c>
      <c r="AT515" s="107">
        <f t="shared" si="126"/>
        <v>0.76608631881073919</v>
      </c>
      <c r="AU515" s="103">
        <v>0.27215693036419802</v>
      </c>
      <c r="AV515" s="103">
        <f t="shared" si="127"/>
        <v>0.72784306963580203</v>
      </c>
      <c r="AW515" s="103">
        <v>0.327092786967768</v>
      </c>
      <c r="AX515" s="103">
        <f t="shared" si="128"/>
        <v>0.672907213032232</v>
      </c>
      <c r="AY515" s="103">
        <v>0.19021174378327699</v>
      </c>
      <c r="AZ515" s="103">
        <f t="shared" si="131"/>
        <v>0.80978825621672301</v>
      </c>
      <c r="BA515" s="103">
        <f t="shared" si="129"/>
        <v>0.24709739155579546</v>
      </c>
      <c r="BB515" s="103">
        <f t="shared" si="129"/>
        <v>0.75290260844420454</v>
      </c>
      <c r="BC515" s="102">
        <v>0.25585468626882502</v>
      </c>
      <c r="BD515" s="102">
        <f t="shared" si="132"/>
        <v>0.74414531373117498</v>
      </c>
      <c r="BE515" s="102">
        <v>0.31824020704945499</v>
      </c>
      <c r="BF515" s="102">
        <f t="shared" si="132"/>
        <v>0.68175979295054501</v>
      </c>
      <c r="BG515" s="102">
        <v>0.19093785349532499</v>
      </c>
      <c r="BH515" s="102">
        <f t="shared" si="122"/>
        <v>0.80906214650467501</v>
      </c>
      <c r="BI515" s="102">
        <v>0.2403416129725599</v>
      </c>
      <c r="BJ515" s="102">
        <v>0.75965838702744015</v>
      </c>
      <c r="BK515" s="103">
        <v>0.248836880305361</v>
      </c>
      <c r="BL515" s="103">
        <f t="shared" si="123"/>
        <v>0.751163119694639</v>
      </c>
      <c r="BM515" s="103">
        <v>0.31220877574862699</v>
      </c>
      <c r="BN515" s="103">
        <f t="shared" si="124"/>
        <v>0.68779122425137307</v>
      </c>
      <c r="BO515" s="103">
        <v>0.18389882983025599</v>
      </c>
      <c r="BP515" s="103">
        <f t="shared" si="125"/>
        <v>0.81610117016974404</v>
      </c>
      <c r="BQ515" s="103">
        <v>0.23354091303876387</v>
      </c>
      <c r="BR515" s="103">
        <f t="shared" si="130"/>
        <v>0.76645908696123621</v>
      </c>
      <c r="BS515" s="108">
        <v>0.865673977575388</v>
      </c>
      <c r="BT515" s="102">
        <v>0.134326022424612</v>
      </c>
      <c r="BU515" s="91"/>
      <c r="BV515" s="86">
        <v>495</v>
      </c>
      <c r="BW515" s="124">
        <v>0.97</v>
      </c>
      <c r="BX515" s="124">
        <v>0.03</v>
      </c>
      <c r="BY515" s="124">
        <v>0.96599999999999997</v>
      </c>
      <c r="BZ515" s="124">
        <v>3.4000000000000002E-2</v>
      </c>
      <c r="CA515" s="124">
        <v>0.96699999999999997</v>
      </c>
      <c r="CB515" s="124">
        <v>3.2000000000000001E-2</v>
      </c>
      <c r="CC515" s="123">
        <v>0.95699999999999996</v>
      </c>
      <c r="CD515" s="123">
        <v>4.2999999999999997E-2</v>
      </c>
      <c r="CE515" s="123">
        <v>0.94899999999999995</v>
      </c>
      <c r="CF515" s="123">
        <v>5.0999999999999997E-2</v>
      </c>
      <c r="CG515" s="123">
        <v>0.95299999999999996</v>
      </c>
      <c r="CH515" s="123">
        <v>4.7E-2</v>
      </c>
      <c r="CI515" s="1"/>
      <c r="CJ515" s="1"/>
      <c r="CK515" s="1"/>
      <c r="CL515" s="1"/>
      <c r="CM515" s="1"/>
      <c r="CN515" s="1"/>
      <c r="CP515" s="39"/>
      <c r="CR515" s="39"/>
      <c r="CS515" s="92"/>
      <c r="CT515" s="92"/>
    </row>
    <row r="516" spans="38:98" x14ac:dyDescent="0.25">
      <c r="AL516" s="104">
        <v>496</v>
      </c>
      <c r="AM516" s="102">
        <v>0.26174106674471098</v>
      </c>
      <c r="AN516" s="102">
        <f t="shared" si="119"/>
        <v>0.73825893325528902</v>
      </c>
      <c r="AO516" s="102">
        <v>0.31880120543902002</v>
      </c>
      <c r="AP516" s="102">
        <f t="shared" si="120"/>
        <v>0.68119879456097998</v>
      </c>
      <c r="AQ516" s="102">
        <v>0.17342306509591601</v>
      </c>
      <c r="AR516" s="102">
        <f t="shared" si="121"/>
        <v>0.82657693490408402</v>
      </c>
      <c r="AS516" s="102">
        <f t="shared" si="126"/>
        <v>0.2342386178859564</v>
      </c>
      <c r="AT516" s="107">
        <f t="shared" si="126"/>
        <v>0.76576138211404365</v>
      </c>
      <c r="AU516" s="103">
        <v>0.27250671613471</v>
      </c>
      <c r="AV516" s="103">
        <f t="shared" si="127"/>
        <v>0.72749328386529</v>
      </c>
      <c r="AW516" s="103">
        <v>0.32743038936192898</v>
      </c>
      <c r="AX516" s="103">
        <f t="shared" si="128"/>
        <v>0.67256961063807097</v>
      </c>
      <c r="AY516" s="103">
        <v>0.19059450448446399</v>
      </c>
      <c r="AZ516" s="103">
        <f t="shared" si="131"/>
        <v>0.80940549551553598</v>
      </c>
      <c r="BA516" s="103">
        <f t="shared" si="129"/>
        <v>0.24745954361785721</v>
      </c>
      <c r="BB516" s="103">
        <f t="shared" si="129"/>
        <v>0.75254045638214273</v>
      </c>
      <c r="BC516" s="102">
        <v>0.256183801890843</v>
      </c>
      <c r="BD516" s="102">
        <f t="shared" si="132"/>
        <v>0.743816198109157</v>
      </c>
      <c r="BE516" s="102">
        <v>0.31855971751578599</v>
      </c>
      <c r="BF516" s="102">
        <f t="shared" si="132"/>
        <v>0.68144028248421407</v>
      </c>
      <c r="BG516" s="102">
        <v>0.19132432040115099</v>
      </c>
      <c r="BH516" s="102">
        <f t="shared" si="122"/>
        <v>0.80867567959884901</v>
      </c>
      <c r="BI516" s="102">
        <v>0.24069490099932156</v>
      </c>
      <c r="BJ516" s="102">
        <v>0.75930509900067844</v>
      </c>
      <c r="BK516" s="103">
        <v>0.249163506820409</v>
      </c>
      <c r="BL516" s="103">
        <f t="shared" si="123"/>
        <v>0.750836493179591</v>
      </c>
      <c r="BM516" s="103">
        <v>0.31251797105016199</v>
      </c>
      <c r="BN516" s="103">
        <f t="shared" si="124"/>
        <v>0.68748202894983801</v>
      </c>
      <c r="BO516" s="103">
        <v>0.18427496992192199</v>
      </c>
      <c r="BP516" s="103">
        <f t="shared" si="125"/>
        <v>0.81572503007807806</v>
      </c>
      <c r="BQ516" s="103">
        <v>0.23388630661994814</v>
      </c>
      <c r="BR516" s="103">
        <f t="shared" si="130"/>
        <v>0.76611369338005186</v>
      </c>
      <c r="BS516" s="108">
        <v>0.86594116709419</v>
      </c>
      <c r="BT516" s="102">
        <v>0.13405883290581</v>
      </c>
      <c r="BU516" s="91"/>
      <c r="BV516" s="86">
        <v>496</v>
      </c>
      <c r="BW516" s="124">
        <v>0.97</v>
      </c>
      <c r="BX516" s="124">
        <v>0.03</v>
      </c>
      <c r="BY516" s="124">
        <v>0.96599999999999997</v>
      </c>
      <c r="BZ516" s="124">
        <v>3.4000000000000002E-2</v>
      </c>
      <c r="CA516" s="124">
        <v>0.96799999999999997</v>
      </c>
      <c r="CB516" s="124">
        <v>3.2000000000000001E-2</v>
      </c>
      <c r="CC516" s="123">
        <v>0.95699999999999996</v>
      </c>
      <c r="CD516" s="123">
        <v>4.2999999999999997E-2</v>
      </c>
      <c r="CE516" s="123">
        <v>0.95</v>
      </c>
      <c r="CF516" s="123">
        <v>0.05</v>
      </c>
      <c r="CG516" s="123">
        <v>0.95299999999999996</v>
      </c>
      <c r="CH516" s="123">
        <v>4.7E-2</v>
      </c>
      <c r="CI516" s="1"/>
      <c r="CJ516" s="1"/>
      <c r="CK516" s="1"/>
      <c r="CL516" s="1"/>
      <c r="CM516" s="1"/>
      <c r="CN516" s="1"/>
      <c r="CP516" s="39"/>
      <c r="CR516" s="39"/>
      <c r="CS516" s="92"/>
      <c r="CT516" s="92"/>
    </row>
    <row r="517" spans="38:98" x14ac:dyDescent="0.25">
      <c r="AL517" s="104">
        <v>497</v>
      </c>
      <c r="AM517" s="102">
        <v>0.26205534210259901</v>
      </c>
      <c r="AN517" s="102">
        <f t="shared" si="119"/>
        <v>0.73794465789740094</v>
      </c>
      <c r="AO517" s="102">
        <v>0.31910166428431602</v>
      </c>
      <c r="AP517" s="102">
        <f t="shared" si="120"/>
        <v>0.68089833571568392</v>
      </c>
      <c r="AQ517" s="102">
        <v>0.17376733415158899</v>
      </c>
      <c r="AR517" s="102">
        <f t="shared" si="121"/>
        <v>0.82623266584841104</v>
      </c>
      <c r="AS517" s="102">
        <f t="shared" si="126"/>
        <v>0.23456351254692931</v>
      </c>
      <c r="AT517" s="107">
        <f t="shared" si="126"/>
        <v>0.76543648745307069</v>
      </c>
      <c r="AU517" s="103">
        <v>0.272856168497425</v>
      </c>
      <c r="AV517" s="103">
        <f t="shared" si="127"/>
        <v>0.727143831502575</v>
      </c>
      <c r="AW517" s="103">
        <v>0.32776761131533499</v>
      </c>
      <c r="AX517" s="103">
        <f t="shared" si="128"/>
        <v>0.67223238868466506</v>
      </c>
      <c r="AY517" s="103">
        <v>0.19097720133511301</v>
      </c>
      <c r="AZ517" s="103">
        <f t="shared" si="131"/>
        <v>0.80902279866488702</v>
      </c>
      <c r="BA517" s="103">
        <f t="shared" si="129"/>
        <v>0.24782147545088079</v>
      </c>
      <c r="BB517" s="103">
        <f t="shared" si="129"/>
        <v>0.75217852454911927</v>
      </c>
      <c r="BC517" s="102">
        <v>0.25651261267756398</v>
      </c>
      <c r="BD517" s="102">
        <f t="shared" si="132"/>
        <v>0.74348738732243602</v>
      </c>
      <c r="BE517" s="102">
        <v>0.31887885600365601</v>
      </c>
      <c r="BF517" s="102">
        <f t="shared" si="132"/>
        <v>0.68112114399634405</v>
      </c>
      <c r="BG517" s="102">
        <v>0.191710699249658</v>
      </c>
      <c r="BH517" s="102">
        <f t="shared" si="122"/>
        <v>0.808289300750342</v>
      </c>
      <c r="BI517" s="102">
        <v>0.2410479684657284</v>
      </c>
      <c r="BJ517" s="102">
        <v>0.7589520315342716</v>
      </c>
      <c r="BK517" s="103">
        <v>0.24948994154106699</v>
      </c>
      <c r="BL517" s="103">
        <f t="shared" si="123"/>
        <v>0.75051005845893304</v>
      </c>
      <c r="BM517" s="103">
        <v>0.31282681036140197</v>
      </c>
      <c r="BN517" s="103">
        <f t="shared" si="124"/>
        <v>0.68717318963859797</v>
      </c>
      <c r="BO517" s="103">
        <v>0.18465105636260601</v>
      </c>
      <c r="BP517" s="103">
        <f t="shared" si="125"/>
        <v>0.81534894363739396</v>
      </c>
      <c r="BQ517" s="103">
        <v>0.23423153418765202</v>
      </c>
      <c r="BR517" s="103">
        <f t="shared" si="130"/>
        <v>0.76576846581234803</v>
      </c>
      <c r="BS517" s="108">
        <v>0.86620735906252599</v>
      </c>
      <c r="BT517" s="102">
        <v>0.13379264093747401</v>
      </c>
      <c r="BU517" s="91"/>
      <c r="BV517" s="86">
        <v>497</v>
      </c>
      <c r="BW517" s="124">
        <v>0.97</v>
      </c>
      <c r="BX517" s="124">
        <v>0.03</v>
      </c>
      <c r="BY517" s="124">
        <v>0.96599999999999997</v>
      </c>
      <c r="BZ517" s="124">
        <v>3.4000000000000002E-2</v>
      </c>
      <c r="CA517" s="124">
        <v>0.96799999999999997</v>
      </c>
      <c r="CB517" s="124">
        <v>3.2000000000000001E-2</v>
      </c>
      <c r="CC517" s="123">
        <v>0.95699999999999996</v>
      </c>
      <c r="CD517" s="123">
        <v>4.2999999999999997E-2</v>
      </c>
      <c r="CE517" s="123">
        <v>0.95</v>
      </c>
      <c r="CF517" s="123">
        <v>0.05</v>
      </c>
      <c r="CG517" s="123">
        <v>0.95299999999999996</v>
      </c>
      <c r="CH517" s="123">
        <v>4.7E-2</v>
      </c>
      <c r="CI517" s="1"/>
      <c r="CJ517" s="1"/>
      <c r="CK517" s="1"/>
      <c r="CL517" s="1"/>
      <c r="CM517" s="1"/>
      <c r="CN517" s="1"/>
      <c r="CP517" s="39"/>
      <c r="CR517" s="39"/>
      <c r="CS517" s="92"/>
      <c r="CT517" s="92"/>
    </row>
    <row r="518" spans="38:98" x14ac:dyDescent="0.25">
      <c r="AL518" s="104">
        <v>498</v>
      </c>
      <c r="AM518" s="102">
        <v>0.26236990991166198</v>
      </c>
      <c r="AN518" s="102">
        <f t="shared" si="119"/>
        <v>0.73763009008833802</v>
      </c>
      <c r="AO518" s="102">
        <v>0.319401618055283</v>
      </c>
      <c r="AP518" s="102">
        <f t="shared" si="120"/>
        <v>0.680598381944717</v>
      </c>
      <c r="AQ518" s="102">
        <v>0.17411157938108299</v>
      </c>
      <c r="AR518" s="102">
        <f t="shared" si="121"/>
        <v>0.82588842061891699</v>
      </c>
      <c r="AS518" s="102">
        <f t="shared" si="126"/>
        <v>0.23488837074062849</v>
      </c>
      <c r="AT518" s="107">
        <f t="shared" si="126"/>
        <v>0.76511162925937148</v>
      </c>
      <c r="AU518" s="103">
        <v>0.27320528817767198</v>
      </c>
      <c r="AV518" s="103">
        <f t="shared" si="127"/>
        <v>0.72679471182232802</v>
      </c>
      <c r="AW518" s="103">
        <v>0.32810445408781802</v>
      </c>
      <c r="AX518" s="103">
        <f t="shared" si="128"/>
        <v>0.67189554591218204</v>
      </c>
      <c r="AY518" s="103">
        <v>0.19135983405083101</v>
      </c>
      <c r="AZ518" s="103">
        <f t="shared" si="131"/>
        <v>0.80864016594916899</v>
      </c>
      <c r="BA518" s="103">
        <f t="shared" si="129"/>
        <v>0.24818318743865875</v>
      </c>
      <c r="BB518" s="103">
        <f t="shared" si="129"/>
        <v>0.75181681256134125</v>
      </c>
      <c r="BC518" s="102">
        <v>0.25684111997633602</v>
      </c>
      <c r="BD518" s="102">
        <f t="shared" si="132"/>
        <v>0.74315888002366393</v>
      </c>
      <c r="BE518" s="102">
        <v>0.31919762380505401</v>
      </c>
      <c r="BF518" s="102">
        <f t="shared" si="132"/>
        <v>0.68080237619494599</v>
      </c>
      <c r="BG518" s="102">
        <v>0.192096989860573</v>
      </c>
      <c r="BH518" s="102">
        <f t="shared" si="122"/>
        <v>0.807903010139427</v>
      </c>
      <c r="BI518" s="102">
        <v>0.24140081600369018</v>
      </c>
      <c r="BJ518" s="102">
        <v>0.75859918399630977</v>
      </c>
      <c r="BK518" s="103">
        <v>0.24981618401141401</v>
      </c>
      <c r="BL518" s="103">
        <f t="shared" si="123"/>
        <v>0.75018381598858597</v>
      </c>
      <c r="BM518" s="103">
        <v>0.31313529511958199</v>
      </c>
      <c r="BN518" s="103">
        <f t="shared" si="124"/>
        <v>0.68686470488041795</v>
      </c>
      <c r="BO518" s="103">
        <v>0.185027088615633</v>
      </c>
      <c r="BP518" s="103">
        <f t="shared" si="125"/>
        <v>0.814972911384367</v>
      </c>
      <c r="BQ518" s="103">
        <v>0.23457659568423339</v>
      </c>
      <c r="BR518" s="103">
        <f t="shared" si="130"/>
        <v>0.76542340431576661</v>
      </c>
      <c r="BS518" s="108">
        <v>0.86647255851392202</v>
      </c>
      <c r="BT518" s="102">
        <v>0.13352744148607801</v>
      </c>
      <c r="BU518" s="91"/>
      <c r="BV518" s="86">
        <v>498</v>
      </c>
      <c r="BW518" s="124">
        <v>0.97</v>
      </c>
      <c r="BX518" s="124">
        <v>0.03</v>
      </c>
      <c r="BY518" s="124">
        <v>0.96599999999999997</v>
      </c>
      <c r="BZ518" s="124">
        <v>3.4000000000000002E-2</v>
      </c>
      <c r="CA518" s="124">
        <v>0.96799999999999997</v>
      </c>
      <c r="CB518" s="124">
        <v>3.2000000000000001E-2</v>
      </c>
      <c r="CC518" s="123">
        <v>0.95699999999999996</v>
      </c>
      <c r="CD518" s="123">
        <v>4.2999999999999997E-2</v>
      </c>
      <c r="CE518" s="123">
        <v>0.95</v>
      </c>
      <c r="CF518" s="123">
        <v>0.05</v>
      </c>
      <c r="CG518" s="123">
        <v>0.95299999999999996</v>
      </c>
      <c r="CH518" s="123">
        <v>4.7E-2</v>
      </c>
      <c r="CI518" s="1"/>
      <c r="CJ518" s="1"/>
      <c r="CK518" s="1"/>
      <c r="CL518" s="1"/>
      <c r="CM518" s="1"/>
      <c r="CN518" s="1"/>
      <c r="CP518" s="39"/>
      <c r="CR518" s="39"/>
      <c r="CS518" s="92"/>
      <c r="CT518" s="92"/>
    </row>
    <row r="519" spans="38:98" x14ac:dyDescent="0.25">
      <c r="AL519" s="104">
        <v>499</v>
      </c>
      <c r="AM519" s="102">
        <v>0.26268478945107099</v>
      </c>
      <c r="AN519" s="102">
        <f t="shared" si="119"/>
        <v>0.73731521054892901</v>
      </c>
      <c r="AO519" s="102">
        <v>0.31970106415836402</v>
      </c>
      <c r="AP519" s="102">
        <f t="shared" si="120"/>
        <v>0.68029893584163603</v>
      </c>
      <c r="AQ519" s="102">
        <v>0.17445580119401399</v>
      </c>
      <c r="AR519" s="102">
        <f t="shared" si="121"/>
        <v>0.82554419880598595</v>
      </c>
      <c r="AS519" s="102">
        <f t="shared" si="126"/>
        <v>0.23521319803550217</v>
      </c>
      <c r="AT519" s="107">
        <f t="shared" si="126"/>
        <v>0.76478680196449789</v>
      </c>
      <c r="AU519" s="103">
        <v>0.27355407590078201</v>
      </c>
      <c r="AV519" s="103">
        <f t="shared" si="127"/>
        <v>0.72644592409921804</v>
      </c>
      <c r="AW519" s="103">
        <v>0.32844091893921101</v>
      </c>
      <c r="AX519" s="103">
        <f t="shared" si="128"/>
        <v>0.67155908106078899</v>
      </c>
      <c r="AY519" s="103">
        <v>0.191742402347228</v>
      </c>
      <c r="AZ519" s="103">
        <f t="shared" si="131"/>
        <v>0.80825759765277194</v>
      </c>
      <c r="BA519" s="103">
        <f t="shared" si="129"/>
        <v>0.24854467996498583</v>
      </c>
      <c r="BB519" s="103">
        <f t="shared" si="129"/>
        <v>0.75145532003501425</v>
      </c>
      <c r="BC519" s="102">
        <v>0.25716932513451002</v>
      </c>
      <c r="BD519" s="102">
        <f t="shared" si="132"/>
        <v>0.74283067486549004</v>
      </c>
      <c r="BE519" s="102">
        <v>0.31951602221196801</v>
      </c>
      <c r="BF519" s="102">
        <f t="shared" si="132"/>
        <v>0.68048397778803205</v>
      </c>
      <c r="BG519" s="102">
        <v>0.19248319205362199</v>
      </c>
      <c r="BH519" s="102">
        <f t="shared" si="122"/>
        <v>0.80751680794637803</v>
      </c>
      <c r="BI519" s="102">
        <v>0.24175344424511686</v>
      </c>
      <c r="BJ519" s="102">
        <v>0.7582465557548832</v>
      </c>
      <c r="BK519" s="103">
        <v>0.25014223377552802</v>
      </c>
      <c r="BL519" s="103">
        <f t="shared" si="123"/>
        <v>0.74985776622447198</v>
      </c>
      <c r="BM519" s="103">
        <v>0.31344342676194198</v>
      </c>
      <c r="BN519" s="103">
        <f t="shared" si="124"/>
        <v>0.68655657323805808</v>
      </c>
      <c r="BO519" s="103">
        <v>0.185403066144327</v>
      </c>
      <c r="BP519" s="103">
        <f t="shared" si="125"/>
        <v>0.814596933855673</v>
      </c>
      <c r="BQ519" s="103">
        <v>0.23492149105205079</v>
      </c>
      <c r="BR519" s="103">
        <f t="shared" si="130"/>
        <v>0.76507850894794927</v>
      </c>
      <c r="BS519" s="108">
        <v>0.86673677048190401</v>
      </c>
      <c r="BT519" s="102">
        <v>0.13326322951809599</v>
      </c>
      <c r="BU519" s="91"/>
      <c r="BV519" s="86">
        <v>499</v>
      </c>
      <c r="BW519" s="124">
        <v>0.97</v>
      </c>
      <c r="BX519" s="124">
        <v>0.03</v>
      </c>
      <c r="BY519" s="124">
        <v>0.96599999999999997</v>
      </c>
      <c r="BZ519" s="124">
        <v>3.4000000000000002E-2</v>
      </c>
      <c r="CA519" s="124">
        <v>0.96799999999999997</v>
      </c>
      <c r="CB519" s="124">
        <v>3.2000000000000001E-2</v>
      </c>
      <c r="CC519" s="123">
        <v>0.95699999999999996</v>
      </c>
      <c r="CD519" s="123">
        <v>4.2999999999999997E-2</v>
      </c>
      <c r="CE519" s="123">
        <v>0.95</v>
      </c>
      <c r="CF519" s="123">
        <v>0.05</v>
      </c>
      <c r="CG519" s="123">
        <v>0.95299999999999996</v>
      </c>
      <c r="CH519" s="123">
        <v>4.7E-2</v>
      </c>
      <c r="CI519" s="1"/>
      <c r="CJ519" s="1"/>
      <c r="CK519" s="1"/>
      <c r="CL519" s="1"/>
      <c r="CM519" s="1"/>
      <c r="CN519" s="1"/>
      <c r="CP519" s="39"/>
      <c r="CR519" s="39"/>
      <c r="CS519" s="92"/>
      <c r="CT519" s="92"/>
    </row>
    <row r="520" spans="38:98" x14ac:dyDescent="0.25">
      <c r="AL520" s="104">
        <v>500</v>
      </c>
      <c r="AM520" s="102">
        <v>0.26300000000000101</v>
      </c>
      <c r="AN520" s="102">
        <f t="shared" si="119"/>
        <v>0.73699999999999899</v>
      </c>
      <c r="AO520" s="102">
        <v>0.32</v>
      </c>
      <c r="AP520" s="102">
        <f t="shared" si="120"/>
        <v>0.67999999999999994</v>
      </c>
      <c r="AQ520" s="102">
        <v>0.17480000000000001</v>
      </c>
      <c r="AR520" s="102">
        <f t="shared" si="121"/>
        <v>0.82519999999999993</v>
      </c>
      <c r="AS520" s="102">
        <f t="shared" si="126"/>
        <v>0.23553800000000033</v>
      </c>
      <c r="AT520" s="107">
        <f t="shared" si="126"/>
        <v>0.76446199999999964</v>
      </c>
      <c r="AU520" s="103">
        <v>0.27390253239208401</v>
      </c>
      <c r="AV520" s="103">
        <f t="shared" si="127"/>
        <v>0.72609746760791594</v>
      </c>
      <c r="AW520" s="103">
        <v>0.32877700712934599</v>
      </c>
      <c r="AX520" s="103">
        <f t="shared" si="128"/>
        <v>0.67122299287065401</v>
      </c>
      <c r="AY520" s="103">
        <v>0.19212490593991199</v>
      </c>
      <c r="AZ520" s="103">
        <f t="shared" si="131"/>
        <v>0.80787509406008806</v>
      </c>
      <c r="BA520" s="103">
        <f t="shared" si="129"/>
        <v>0.24890595341365515</v>
      </c>
      <c r="BB520" s="103">
        <f t="shared" si="129"/>
        <v>0.75109404658634493</v>
      </c>
      <c r="BC520" s="102">
        <v>0.25749722949943299</v>
      </c>
      <c r="BD520" s="102">
        <f t="shared" si="132"/>
        <v>0.74250277050056701</v>
      </c>
      <c r="BE520" s="102">
        <v>0.31983405251639002</v>
      </c>
      <c r="BF520" s="102">
        <f t="shared" si="132"/>
        <v>0.68016594748360992</v>
      </c>
      <c r="BG520" s="102">
        <v>0.192869305648532</v>
      </c>
      <c r="BH520" s="102">
        <f t="shared" si="122"/>
        <v>0.807130694351468</v>
      </c>
      <c r="BI520" s="102">
        <v>0.24210585382191865</v>
      </c>
      <c r="BJ520" s="102">
        <v>0.75789414617808137</v>
      </c>
      <c r="BK520" s="103">
        <v>0.25046809037748802</v>
      </c>
      <c r="BL520" s="103">
        <f t="shared" si="123"/>
        <v>0.74953190962251193</v>
      </c>
      <c r="BM520" s="103">
        <v>0.31375120672571799</v>
      </c>
      <c r="BN520" s="103">
        <f t="shared" si="124"/>
        <v>0.68624879327428201</v>
      </c>
      <c r="BO520" s="103">
        <v>0.18577898841201401</v>
      </c>
      <c r="BP520" s="103">
        <f t="shared" si="125"/>
        <v>0.81422101158798599</v>
      </c>
      <c r="BQ520" s="103">
        <v>0.23526622023346289</v>
      </c>
      <c r="BR520" s="103">
        <f t="shared" si="130"/>
        <v>0.76473377976653722</v>
      </c>
      <c r="BS520" s="108">
        <v>0.86699999999999999</v>
      </c>
      <c r="BT520" s="102">
        <v>0.13300000000000001</v>
      </c>
      <c r="BU520" s="91"/>
      <c r="BV520" s="86">
        <v>500</v>
      </c>
      <c r="BW520" s="124">
        <v>0.97</v>
      </c>
      <c r="BX520" s="124">
        <v>0.03</v>
      </c>
      <c r="BY520" s="124">
        <v>0.96599999999999997</v>
      </c>
      <c r="BZ520" s="124">
        <v>3.4000000000000002E-2</v>
      </c>
      <c r="CA520" s="124">
        <v>0.96799999999999997</v>
      </c>
      <c r="CB520" s="124">
        <v>3.2000000000000001E-2</v>
      </c>
      <c r="CC520" s="123">
        <v>0.95699999999999996</v>
      </c>
      <c r="CD520" s="123">
        <v>4.2999999999999997E-2</v>
      </c>
      <c r="CE520" s="123">
        <v>0.95</v>
      </c>
      <c r="CF520" s="123">
        <v>0.05</v>
      </c>
      <c r="CG520" s="123">
        <v>0.95299999999999996</v>
      </c>
      <c r="CH520" s="123">
        <v>4.7E-2</v>
      </c>
      <c r="CI520" s="1"/>
      <c r="CJ520" s="1"/>
      <c r="CK520" s="1"/>
      <c r="CL520" s="1"/>
      <c r="CM520" s="1"/>
      <c r="CN520" s="1"/>
      <c r="CP520" s="39"/>
      <c r="CR520" s="39"/>
      <c r="CS520" s="92"/>
      <c r="CT520" s="92"/>
    </row>
    <row r="521" spans="38:98" x14ac:dyDescent="0.25">
      <c r="AL521" s="104">
        <v>501</v>
      </c>
      <c r="AM521" s="102">
        <v>0.26331555633473502</v>
      </c>
      <c r="AN521" s="102">
        <f t="shared" si="119"/>
        <v>0.73668444366526498</v>
      </c>
      <c r="AO521" s="102">
        <v>0.320298424115184</v>
      </c>
      <c r="AP521" s="102">
        <f t="shared" si="120"/>
        <v>0.67970157588481595</v>
      </c>
      <c r="AQ521" s="102">
        <v>0.17514417603463001</v>
      </c>
      <c r="AR521" s="102">
        <f t="shared" si="121"/>
        <v>0.82485582396537005</v>
      </c>
      <c r="AS521" s="102">
        <f t="shared" si="126"/>
        <v>0.23586278098618998</v>
      </c>
      <c r="AT521" s="107">
        <f t="shared" si="126"/>
        <v>0.76413721901381004</v>
      </c>
      <c r="AU521" s="103">
        <v>0.27425065837690699</v>
      </c>
      <c r="AV521" s="103">
        <f t="shared" si="127"/>
        <v>0.72574934162309301</v>
      </c>
      <c r="AW521" s="103">
        <v>0.32911271991805402</v>
      </c>
      <c r="AX521" s="103">
        <f t="shared" si="128"/>
        <v>0.67088728008194598</v>
      </c>
      <c r="AY521" s="103">
        <v>0.19250734454448901</v>
      </c>
      <c r="AZ521" s="103">
        <f t="shared" si="131"/>
        <v>0.80749265545551097</v>
      </c>
      <c r="BA521" s="103">
        <f t="shared" si="129"/>
        <v>0.24926700816845854</v>
      </c>
      <c r="BB521" s="103">
        <f t="shared" si="129"/>
        <v>0.75073299183154152</v>
      </c>
      <c r="BC521" s="102">
        <v>0.25782483441845699</v>
      </c>
      <c r="BD521" s="102">
        <f t="shared" si="132"/>
        <v>0.74217516558154295</v>
      </c>
      <c r="BE521" s="102">
        <v>0.32015171601030801</v>
      </c>
      <c r="BF521" s="102">
        <f t="shared" si="132"/>
        <v>0.67984828398969199</v>
      </c>
      <c r="BG521" s="102">
        <v>0.19325533046502899</v>
      </c>
      <c r="BH521" s="102">
        <f t="shared" si="122"/>
        <v>0.80674466953497104</v>
      </c>
      <c r="BI521" s="102">
        <v>0.24245804536600585</v>
      </c>
      <c r="BJ521" s="102">
        <v>0.75754195463399421</v>
      </c>
      <c r="BK521" s="103">
        <v>0.250793753361372</v>
      </c>
      <c r="BL521" s="103">
        <f t="shared" si="123"/>
        <v>0.749206246638628</v>
      </c>
      <c r="BM521" s="103">
        <v>0.31405863644815002</v>
      </c>
      <c r="BN521" s="103">
        <f t="shared" si="124"/>
        <v>0.68594136355184998</v>
      </c>
      <c r="BO521" s="103">
        <v>0.18615485488201799</v>
      </c>
      <c r="BP521" s="103">
        <f t="shared" si="125"/>
        <v>0.81384514511798201</v>
      </c>
      <c r="BQ521" s="103">
        <v>0.23561078317082812</v>
      </c>
      <c r="BR521" s="103">
        <f t="shared" si="130"/>
        <v>0.76438921682917194</v>
      </c>
      <c r="BS521" s="108">
        <v>0.867262251875899</v>
      </c>
      <c r="BT521" s="102">
        <v>0.132737748124101</v>
      </c>
      <c r="BU521" s="91"/>
      <c r="BV521" s="86">
        <v>501</v>
      </c>
      <c r="BW521" s="124">
        <v>0.97</v>
      </c>
      <c r="BX521" s="124">
        <v>0.03</v>
      </c>
      <c r="BY521" s="124">
        <v>0.96599999999999997</v>
      </c>
      <c r="BZ521" s="124">
        <v>3.4000000000000002E-2</v>
      </c>
      <c r="CA521" s="124">
        <v>0.96799999999999997</v>
      </c>
      <c r="CB521" s="124">
        <v>3.2000000000000001E-2</v>
      </c>
      <c r="CC521" s="123">
        <v>0.95699999999999996</v>
      </c>
      <c r="CD521" s="123">
        <v>4.2999999999999997E-2</v>
      </c>
      <c r="CE521" s="123">
        <v>0.95</v>
      </c>
      <c r="CF521" s="123">
        <v>0.05</v>
      </c>
      <c r="CG521" s="123">
        <v>0.95299999999999996</v>
      </c>
      <c r="CH521" s="123">
        <v>4.5999999999999999E-2</v>
      </c>
      <c r="CI521" s="1"/>
      <c r="CJ521" s="1"/>
      <c r="CK521" s="1"/>
      <c r="CL521" s="1"/>
      <c r="CM521" s="1"/>
      <c r="CN521" s="1"/>
      <c r="CP521" s="39"/>
      <c r="CR521" s="39"/>
      <c r="CS521" s="92"/>
      <c r="CT521" s="92"/>
    </row>
    <row r="522" spans="38:98" x14ac:dyDescent="0.25">
      <c r="AL522" s="104">
        <v>502</v>
      </c>
      <c r="AM522" s="102">
        <v>0.26363145522001402</v>
      </c>
      <c r="AN522" s="102">
        <f t="shared" si="119"/>
        <v>0.73636854477998592</v>
      </c>
      <c r="AO522" s="102">
        <v>0.32059633955310801</v>
      </c>
      <c r="AP522" s="102">
        <f t="shared" si="120"/>
        <v>0.67940366044689204</v>
      </c>
      <c r="AQ522" s="102">
        <v>0.17548832883738799</v>
      </c>
      <c r="AR522" s="102">
        <f t="shared" si="121"/>
        <v>0.82451167116261204</v>
      </c>
      <c r="AS522" s="102">
        <f t="shared" si="126"/>
        <v>0.23618754048061769</v>
      </c>
      <c r="AT522" s="107">
        <f t="shared" si="126"/>
        <v>0.76381245951938226</v>
      </c>
      <c r="AU522" s="103">
        <v>0.27459845458058102</v>
      </c>
      <c r="AV522" s="103">
        <f t="shared" si="127"/>
        <v>0.72540154541941892</v>
      </c>
      <c r="AW522" s="103">
        <v>0.32944805856516901</v>
      </c>
      <c r="AX522" s="103">
        <f t="shared" si="128"/>
        <v>0.67055194143483099</v>
      </c>
      <c r="AY522" s="103">
        <v>0.19288971787657</v>
      </c>
      <c r="AZ522" s="103">
        <f t="shared" si="131"/>
        <v>0.80711028212342995</v>
      </c>
      <c r="BA522" s="103">
        <f t="shared" si="129"/>
        <v>0.24962784461319121</v>
      </c>
      <c r="BB522" s="103">
        <f t="shared" si="129"/>
        <v>0.75037215538680879</v>
      </c>
      <c r="BC522" s="102">
        <v>0.25815214123893099</v>
      </c>
      <c r="BD522" s="102">
        <f t="shared" si="132"/>
        <v>0.74184785876106907</v>
      </c>
      <c r="BE522" s="102">
        <v>0.32046901398571298</v>
      </c>
      <c r="BF522" s="102">
        <f t="shared" si="132"/>
        <v>0.67953098601428708</v>
      </c>
      <c r="BG522" s="102">
        <v>0.19364126632284001</v>
      </c>
      <c r="BH522" s="102">
        <f t="shared" si="122"/>
        <v>0.80635873367716004</v>
      </c>
      <c r="BI522" s="102">
        <v>0.24281001950928899</v>
      </c>
      <c r="BJ522" s="102">
        <v>0.75718998049071107</v>
      </c>
      <c r="BK522" s="103">
        <v>0.25111922227125899</v>
      </c>
      <c r="BL522" s="103">
        <f t="shared" si="123"/>
        <v>0.74888077772874095</v>
      </c>
      <c r="BM522" s="103">
        <v>0.31436571736647401</v>
      </c>
      <c r="BN522" s="103">
        <f t="shared" si="124"/>
        <v>0.68563428263352599</v>
      </c>
      <c r="BO522" s="103">
        <v>0.18653066501766399</v>
      </c>
      <c r="BP522" s="103">
        <f t="shared" si="125"/>
        <v>0.81346933498233598</v>
      </c>
      <c r="BQ522" s="103">
        <v>0.23595517980650477</v>
      </c>
      <c r="BR522" s="103">
        <f t="shared" si="130"/>
        <v>0.76404482019349529</v>
      </c>
      <c r="BS522" s="108">
        <v>0.867523530013947</v>
      </c>
      <c r="BT522" s="102">
        <v>0.132476469986053</v>
      </c>
      <c r="BU522" s="91"/>
      <c r="BV522" s="86">
        <v>502</v>
      </c>
      <c r="BW522" s="124">
        <v>0.97</v>
      </c>
      <c r="BX522" s="124">
        <v>0.03</v>
      </c>
      <c r="BY522" s="124">
        <v>0.96599999999999997</v>
      </c>
      <c r="BZ522" s="124">
        <v>3.4000000000000002E-2</v>
      </c>
      <c r="CA522" s="124">
        <v>0.96799999999999997</v>
      </c>
      <c r="CB522" s="124">
        <v>3.2000000000000001E-2</v>
      </c>
      <c r="CC522" s="123">
        <v>0.95699999999999996</v>
      </c>
      <c r="CD522" s="123">
        <v>4.2999999999999997E-2</v>
      </c>
      <c r="CE522" s="123">
        <v>0.95</v>
      </c>
      <c r="CF522" s="123">
        <v>0.05</v>
      </c>
      <c r="CG522" s="123">
        <v>0.95399999999999996</v>
      </c>
      <c r="CH522" s="123">
        <v>4.5999999999999999E-2</v>
      </c>
      <c r="CI522" s="1"/>
      <c r="CJ522" s="1"/>
      <c r="CK522" s="1"/>
      <c r="CL522" s="1"/>
      <c r="CM522" s="1"/>
      <c r="CN522" s="1"/>
      <c r="CP522" s="39"/>
      <c r="CR522" s="39"/>
      <c r="CS522" s="92"/>
      <c r="CT522" s="92"/>
    </row>
    <row r="523" spans="38:98" x14ac:dyDescent="0.25">
      <c r="AL523" s="104">
        <v>503</v>
      </c>
      <c r="AM523" s="102">
        <v>0.263947688917687</v>
      </c>
      <c r="AN523" s="102">
        <f t="shared" si="119"/>
        <v>0.73605231108231295</v>
      </c>
      <c r="AO523" s="102">
        <v>0.32089375049151397</v>
      </c>
      <c r="AP523" s="102">
        <f t="shared" si="120"/>
        <v>0.67910624950848608</v>
      </c>
      <c r="AQ523" s="102">
        <v>0.175832457773729</v>
      </c>
      <c r="AR523" s="102">
        <f t="shared" si="121"/>
        <v>0.82416754222627098</v>
      </c>
      <c r="AS523" s="102">
        <f t="shared" si="126"/>
        <v>0.23651227675344652</v>
      </c>
      <c r="AT523" s="107">
        <f t="shared" si="126"/>
        <v>0.76348772324655356</v>
      </c>
      <c r="AU523" s="103">
        <v>0.27494592172843602</v>
      </c>
      <c r="AV523" s="103">
        <f t="shared" si="127"/>
        <v>0.72505407827156398</v>
      </c>
      <c r="AW523" s="103">
        <v>0.32978302433052298</v>
      </c>
      <c r="AX523" s="103">
        <f t="shared" si="128"/>
        <v>0.67021697566947702</v>
      </c>
      <c r="AY523" s="103">
        <v>0.19327202565176099</v>
      </c>
      <c r="AZ523" s="103">
        <f t="shared" si="131"/>
        <v>0.80672797434823895</v>
      </c>
      <c r="BA523" s="103">
        <f t="shared" si="129"/>
        <v>0.24998846313164552</v>
      </c>
      <c r="BB523" s="103">
        <f t="shared" si="129"/>
        <v>0.75001153686835442</v>
      </c>
      <c r="BC523" s="102">
        <v>0.25847915130820398</v>
      </c>
      <c r="BD523" s="102">
        <f t="shared" si="132"/>
        <v>0.74152084869179602</v>
      </c>
      <c r="BE523" s="102">
        <v>0.32078594773459401</v>
      </c>
      <c r="BF523" s="102">
        <f t="shared" si="132"/>
        <v>0.67921405226540599</v>
      </c>
      <c r="BG523" s="102">
        <v>0.19402711304169101</v>
      </c>
      <c r="BH523" s="102">
        <f t="shared" si="122"/>
        <v>0.80597288695830893</v>
      </c>
      <c r="BI523" s="102">
        <v>0.24316177688367774</v>
      </c>
      <c r="BJ523" s="102">
        <v>0.75683822311632221</v>
      </c>
      <c r="BK523" s="103">
        <v>0.25144449665122898</v>
      </c>
      <c r="BL523" s="103">
        <f t="shared" si="123"/>
        <v>0.74855550334877097</v>
      </c>
      <c r="BM523" s="103">
        <v>0.314672450917929</v>
      </c>
      <c r="BN523" s="103">
        <f t="shared" si="124"/>
        <v>0.68532754908207094</v>
      </c>
      <c r="BO523" s="103">
        <v>0.186906418282279</v>
      </c>
      <c r="BP523" s="103">
        <f t="shared" si="125"/>
        <v>0.81309358171772095</v>
      </c>
      <c r="BQ523" s="103">
        <v>0.23629941008285302</v>
      </c>
      <c r="BR523" s="103">
        <f t="shared" si="130"/>
        <v>0.76370058991714695</v>
      </c>
      <c r="BS523" s="108">
        <v>0.86778383809265003</v>
      </c>
      <c r="BT523" s="102">
        <v>0.13221616190735</v>
      </c>
      <c r="BU523" s="91"/>
      <c r="BV523" s="86">
        <v>503</v>
      </c>
      <c r="BW523" s="124">
        <v>0.97</v>
      </c>
      <c r="BX523" s="124">
        <v>0.03</v>
      </c>
      <c r="BY523" s="124">
        <v>0.96599999999999997</v>
      </c>
      <c r="BZ523" s="124">
        <v>3.4000000000000002E-2</v>
      </c>
      <c r="CA523" s="124">
        <v>0.96799999999999997</v>
      </c>
      <c r="CB523" s="124">
        <v>3.2000000000000001E-2</v>
      </c>
      <c r="CC523" s="123">
        <v>0.95699999999999996</v>
      </c>
      <c r="CD523" s="123">
        <v>4.2999999999999997E-2</v>
      </c>
      <c r="CE523" s="123">
        <v>0.95</v>
      </c>
      <c r="CF523" s="123">
        <v>0.05</v>
      </c>
      <c r="CG523" s="123">
        <v>0.95399999999999996</v>
      </c>
      <c r="CH523" s="123">
        <v>4.5999999999999999E-2</v>
      </c>
      <c r="CI523" s="1"/>
      <c r="CJ523" s="1"/>
      <c r="CK523" s="1"/>
      <c r="CL523" s="1"/>
      <c r="CM523" s="1"/>
      <c r="CN523" s="1"/>
      <c r="CP523" s="39"/>
      <c r="CR523" s="39"/>
      <c r="CS523" s="92"/>
      <c r="CT523" s="92"/>
    </row>
    <row r="524" spans="38:98" x14ac:dyDescent="0.25">
      <c r="AL524" s="104">
        <v>504</v>
      </c>
      <c r="AM524" s="102">
        <v>0.26426424968960599</v>
      </c>
      <c r="AN524" s="102">
        <f t="shared" si="119"/>
        <v>0.73573575031039407</v>
      </c>
      <c r="AO524" s="102">
        <v>0.32119066110814498</v>
      </c>
      <c r="AP524" s="102">
        <f t="shared" si="120"/>
        <v>0.67880933889185502</v>
      </c>
      <c r="AQ524" s="102">
        <v>0.17617656220911099</v>
      </c>
      <c r="AR524" s="102">
        <f t="shared" si="121"/>
        <v>0.82382343779088907</v>
      </c>
      <c r="AS524" s="102">
        <f t="shared" si="126"/>
        <v>0.23683698807484227</v>
      </c>
      <c r="AT524" s="107">
        <f t="shared" si="126"/>
        <v>0.76316301192515779</v>
      </c>
      <c r="AU524" s="103">
        <v>0.27529306054580199</v>
      </c>
      <c r="AV524" s="103">
        <f t="shared" si="127"/>
        <v>0.72470693945419806</v>
      </c>
      <c r="AW524" s="103">
        <v>0.33011761847394799</v>
      </c>
      <c r="AX524" s="103">
        <f t="shared" si="128"/>
        <v>0.66988238152605195</v>
      </c>
      <c r="AY524" s="103">
        <v>0.193654267585671</v>
      </c>
      <c r="AZ524" s="103">
        <f t="shared" si="131"/>
        <v>0.80634573241432905</v>
      </c>
      <c r="BA524" s="103">
        <f t="shared" si="129"/>
        <v>0.25034886410761531</v>
      </c>
      <c r="BB524" s="103">
        <f t="shared" si="129"/>
        <v>0.74965113589238475</v>
      </c>
      <c r="BC524" s="102">
        <v>0.25880586597362498</v>
      </c>
      <c r="BD524" s="102">
        <f t="shared" si="132"/>
        <v>0.74119413402637502</v>
      </c>
      <c r="BE524" s="102">
        <v>0.32110251854894101</v>
      </c>
      <c r="BF524" s="102">
        <f t="shared" si="132"/>
        <v>0.67889748145105899</v>
      </c>
      <c r="BG524" s="102">
        <v>0.19441287044131</v>
      </c>
      <c r="BH524" s="102">
        <f t="shared" si="122"/>
        <v>0.80558712955869005</v>
      </c>
      <c r="BI524" s="102">
        <v>0.24351331812108276</v>
      </c>
      <c r="BJ524" s="102">
        <v>0.75648668187891732</v>
      </c>
      <c r="BK524" s="103">
        <v>0.25176957604535799</v>
      </c>
      <c r="BL524" s="103">
        <f t="shared" si="123"/>
        <v>0.74823042395464201</v>
      </c>
      <c r="BM524" s="103">
        <v>0.314978838539752</v>
      </c>
      <c r="BN524" s="103">
        <f t="shared" si="124"/>
        <v>0.68502116146024794</v>
      </c>
      <c r="BO524" s="103">
        <v>0.187282114139186</v>
      </c>
      <c r="BP524" s="103">
        <f t="shared" si="125"/>
        <v>0.81271788586081395</v>
      </c>
      <c r="BQ524" s="103">
        <v>0.23664347394222951</v>
      </c>
      <c r="BR524" s="103">
        <f t="shared" si="130"/>
        <v>0.76335652605777049</v>
      </c>
      <c r="BS524" s="108">
        <v>0.86804317979051904</v>
      </c>
      <c r="BT524" s="102">
        <v>0.13195682020948099</v>
      </c>
      <c r="BU524" s="91"/>
      <c r="BV524" s="86">
        <v>504</v>
      </c>
      <c r="BW524" s="124">
        <v>0.97</v>
      </c>
      <c r="BX524" s="124">
        <v>0.03</v>
      </c>
      <c r="BY524" s="124">
        <v>0.96599999999999997</v>
      </c>
      <c r="BZ524" s="124">
        <v>3.4000000000000002E-2</v>
      </c>
      <c r="CA524" s="124">
        <v>0.96799999999999997</v>
      </c>
      <c r="CB524" s="124">
        <v>3.2000000000000001E-2</v>
      </c>
      <c r="CC524" s="123">
        <v>0.95699999999999996</v>
      </c>
      <c r="CD524" s="123">
        <v>4.2999999999999997E-2</v>
      </c>
      <c r="CE524" s="123">
        <v>0.95</v>
      </c>
      <c r="CF524" s="123">
        <v>0.05</v>
      </c>
      <c r="CG524" s="123">
        <v>0.95399999999999996</v>
      </c>
      <c r="CH524" s="123">
        <v>4.5999999999999999E-2</v>
      </c>
      <c r="CI524" s="1"/>
      <c r="CJ524" s="1"/>
      <c r="CK524" s="1"/>
      <c r="CL524" s="1"/>
      <c r="CM524" s="1"/>
      <c r="CN524" s="1"/>
      <c r="CP524" s="39"/>
      <c r="CR524" s="39"/>
      <c r="CS524" s="92"/>
      <c r="CT524" s="92"/>
    </row>
    <row r="525" spans="38:98" x14ac:dyDescent="0.25">
      <c r="AL525" s="104">
        <v>505</v>
      </c>
      <c r="AM525" s="102">
        <v>0.26458112979762199</v>
      </c>
      <c r="AN525" s="102">
        <f t="shared" si="119"/>
        <v>0.73541887020237806</v>
      </c>
      <c r="AO525" s="102">
        <v>0.32148707558074202</v>
      </c>
      <c r="AP525" s="102">
        <f t="shared" si="120"/>
        <v>0.67851292441925803</v>
      </c>
      <c r="AQ525" s="102">
        <v>0.17652064150898999</v>
      </c>
      <c r="AR525" s="102">
        <f t="shared" si="121"/>
        <v>0.82347935849101006</v>
      </c>
      <c r="AS525" s="102">
        <f t="shared" si="126"/>
        <v>0.23716167271496888</v>
      </c>
      <c r="AT525" s="107">
        <f t="shared" si="126"/>
        <v>0.7628383272850312</v>
      </c>
      <c r="AU525" s="103">
        <v>0.27563987175800903</v>
      </c>
      <c r="AV525" s="103">
        <f t="shared" si="127"/>
        <v>0.72436012824199092</v>
      </c>
      <c r="AW525" s="103">
        <v>0.33045184225527702</v>
      </c>
      <c r="AX525" s="103">
        <f t="shared" si="128"/>
        <v>0.66954815774472298</v>
      </c>
      <c r="AY525" s="103">
        <v>0.19403644339390799</v>
      </c>
      <c r="AZ525" s="103">
        <f t="shared" si="131"/>
        <v>0.80596355660609198</v>
      </c>
      <c r="BA525" s="103">
        <f t="shared" si="129"/>
        <v>0.25070904792489418</v>
      </c>
      <c r="BB525" s="103">
        <f t="shared" si="129"/>
        <v>0.74929095207510577</v>
      </c>
      <c r="BC525" s="102">
        <v>0.259132286582545</v>
      </c>
      <c r="BD525" s="102">
        <f t="shared" si="132"/>
        <v>0.74086771341745505</v>
      </c>
      <c r="BE525" s="102">
        <v>0.32141872772074298</v>
      </c>
      <c r="BF525" s="102">
        <f t="shared" si="132"/>
        <v>0.67858127227925702</v>
      </c>
      <c r="BG525" s="102">
        <v>0.194798538341422</v>
      </c>
      <c r="BH525" s="102">
        <f t="shared" si="122"/>
        <v>0.80520146165857798</v>
      </c>
      <c r="BI525" s="102">
        <v>0.24386464385341397</v>
      </c>
      <c r="BJ525" s="102">
        <v>0.756135356146586</v>
      </c>
      <c r="BK525" s="103">
        <v>0.25209445999772701</v>
      </c>
      <c r="BL525" s="103">
        <f t="shared" si="123"/>
        <v>0.74790554000227294</v>
      </c>
      <c r="BM525" s="103">
        <v>0.315284881669182</v>
      </c>
      <c r="BN525" s="103">
        <f t="shared" si="124"/>
        <v>0.684715118330818</v>
      </c>
      <c r="BO525" s="103">
        <v>0.18765775205171101</v>
      </c>
      <c r="BP525" s="103">
        <f t="shared" si="125"/>
        <v>0.81234224794828902</v>
      </c>
      <c r="BQ525" s="103">
        <v>0.23698737132699432</v>
      </c>
      <c r="BR525" s="103">
        <f t="shared" si="130"/>
        <v>0.76301262867300568</v>
      </c>
      <c r="BS525" s="108">
        <v>0.86830155878605897</v>
      </c>
      <c r="BT525" s="102">
        <v>0.131698441213941</v>
      </c>
      <c r="BU525" s="91"/>
      <c r="BV525" s="86">
        <v>505</v>
      </c>
      <c r="BW525" s="124">
        <v>0.97</v>
      </c>
      <c r="BX525" s="124">
        <v>0.03</v>
      </c>
      <c r="BY525" s="124">
        <v>0.96599999999999997</v>
      </c>
      <c r="BZ525" s="124">
        <v>3.4000000000000002E-2</v>
      </c>
      <c r="CA525" s="124">
        <v>0.96799999999999997</v>
      </c>
      <c r="CB525" s="124">
        <v>3.2000000000000001E-2</v>
      </c>
      <c r="CC525" s="123">
        <v>0.95699999999999996</v>
      </c>
      <c r="CD525" s="123">
        <v>4.2999999999999997E-2</v>
      </c>
      <c r="CE525" s="123">
        <v>0.95099999999999996</v>
      </c>
      <c r="CF525" s="123">
        <v>4.9000000000000002E-2</v>
      </c>
      <c r="CG525" s="123">
        <v>0.95399999999999996</v>
      </c>
      <c r="CH525" s="123">
        <v>4.5999999999999999E-2</v>
      </c>
      <c r="CI525" s="1"/>
      <c r="CJ525" s="1"/>
      <c r="CK525" s="1"/>
      <c r="CL525" s="1"/>
      <c r="CM525" s="1"/>
      <c r="CN525" s="1"/>
      <c r="CP525" s="39"/>
      <c r="CR525" s="39"/>
      <c r="CS525" s="92"/>
      <c r="CT525" s="92"/>
    </row>
    <row r="526" spans="38:98" x14ac:dyDescent="0.25">
      <c r="AL526" s="104">
        <v>506</v>
      </c>
      <c r="AM526" s="102">
        <v>0.264898321503587</v>
      </c>
      <c r="AN526" s="102">
        <f t="shared" si="119"/>
        <v>0.73510167849641306</v>
      </c>
      <c r="AO526" s="102">
        <v>0.32178299808704902</v>
      </c>
      <c r="AP526" s="102">
        <f t="shared" si="120"/>
        <v>0.67821700191295098</v>
      </c>
      <c r="AQ526" s="102">
        <v>0.17686469503882199</v>
      </c>
      <c r="AR526" s="102">
        <f t="shared" si="121"/>
        <v>0.82313530496117804</v>
      </c>
      <c r="AS526" s="102">
        <f t="shared" si="126"/>
        <v>0.23748632894399135</v>
      </c>
      <c r="AT526" s="107">
        <f t="shared" si="126"/>
        <v>0.76251367105600876</v>
      </c>
      <c r="AU526" s="103">
        <v>0.27598635609038502</v>
      </c>
      <c r="AV526" s="103">
        <f t="shared" si="127"/>
        <v>0.72401364390961498</v>
      </c>
      <c r="AW526" s="103">
        <v>0.33078569693434101</v>
      </c>
      <c r="AX526" s="103">
        <f t="shared" si="128"/>
        <v>0.66921430306565899</v>
      </c>
      <c r="AY526" s="103">
        <v>0.19441855279208101</v>
      </c>
      <c r="AZ526" s="103">
        <f t="shared" si="131"/>
        <v>0.80558144720791902</v>
      </c>
      <c r="BA526" s="103">
        <f t="shared" si="129"/>
        <v>0.25106901496727507</v>
      </c>
      <c r="BB526" s="103">
        <f t="shared" si="129"/>
        <v>0.74893098503272504</v>
      </c>
      <c r="BC526" s="102">
        <v>0.25945841448231299</v>
      </c>
      <c r="BD526" s="102">
        <f t="shared" si="132"/>
        <v>0.74054158551768701</v>
      </c>
      <c r="BE526" s="102">
        <v>0.321734576541991</v>
      </c>
      <c r="BF526" s="102">
        <f t="shared" si="132"/>
        <v>0.678265423458009</v>
      </c>
      <c r="BG526" s="102">
        <v>0.195184116561754</v>
      </c>
      <c r="BH526" s="102">
        <f t="shared" si="122"/>
        <v>0.80481588343824595</v>
      </c>
      <c r="BI526" s="102">
        <v>0.24421575471258178</v>
      </c>
      <c r="BJ526" s="102">
        <v>0.75578424528741817</v>
      </c>
      <c r="BK526" s="103">
        <v>0.252419148052414</v>
      </c>
      <c r="BL526" s="103">
        <f t="shared" si="123"/>
        <v>0.74758085194758594</v>
      </c>
      <c r="BM526" s="103">
        <v>0.315590581743455</v>
      </c>
      <c r="BN526" s="103">
        <f t="shared" si="124"/>
        <v>0.684409418256545</v>
      </c>
      <c r="BO526" s="103">
        <v>0.188033331483178</v>
      </c>
      <c r="BP526" s="103">
        <f t="shared" si="125"/>
        <v>0.81196666851682198</v>
      </c>
      <c r="BQ526" s="103">
        <v>0.23733110217950487</v>
      </c>
      <c r="BR526" s="103">
        <f t="shared" si="130"/>
        <v>0.76266889782049518</v>
      </c>
      <c r="BS526" s="108">
        <v>0.86855897875778099</v>
      </c>
      <c r="BT526" s="109">
        <v>0.13144102124221901</v>
      </c>
      <c r="BU526" s="91"/>
      <c r="BV526" s="86">
        <v>506</v>
      </c>
      <c r="BW526" s="124">
        <v>0.97</v>
      </c>
      <c r="BX526" s="124">
        <v>0.03</v>
      </c>
      <c r="BY526" s="124">
        <v>0.96599999999999997</v>
      </c>
      <c r="BZ526" s="124">
        <v>3.4000000000000002E-2</v>
      </c>
      <c r="CA526" s="124">
        <v>0.96799999999999997</v>
      </c>
      <c r="CB526" s="124">
        <v>3.2000000000000001E-2</v>
      </c>
      <c r="CC526" s="123">
        <v>0.95799999999999996</v>
      </c>
      <c r="CD526" s="123">
        <v>4.2000000000000003E-2</v>
      </c>
      <c r="CE526" s="123">
        <v>0.95099999999999996</v>
      </c>
      <c r="CF526" s="123">
        <v>4.9000000000000002E-2</v>
      </c>
      <c r="CG526" s="123">
        <v>0.95399999999999996</v>
      </c>
      <c r="CH526" s="123">
        <v>4.5999999999999999E-2</v>
      </c>
      <c r="CI526" s="1"/>
      <c r="CJ526" s="1"/>
      <c r="CK526" s="1"/>
      <c r="CL526" s="1"/>
      <c r="CM526" s="1"/>
      <c r="CN526" s="1"/>
      <c r="CP526" s="39"/>
      <c r="CR526" s="39"/>
      <c r="CS526" s="92"/>
      <c r="CT526" s="92"/>
    </row>
    <row r="527" spans="38:98" x14ac:dyDescent="0.25">
      <c r="AL527" s="104">
        <v>507</v>
      </c>
      <c r="AM527" s="102">
        <v>0.26521581706935099</v>
      </c>
      <c r="AN527" s="102">
        <f t="shared" si="119"/>
        <v>0.73478418293064895</v>
      </c>
      <c r="AO527" s="102">
        <v>0.32207843280480603</v>
      </c>
      <c r="AP527" s="102">
        <f t="shared" si="120"/>
        <v>0.67792156719519392</v>
      </c>
      <c r="AQ527" s="102">
        <v>0.177208722164063</v>
      </c>
      <c r="AR527" s="102">
        <f t="shared" si="121"/>
        <v>0.82279127783593697</v>
      </c>
      <c r="AS527" s="102">
        <f t="shared" si="126"/>
        <v>0.23781095503207317</v>
      </c>
      <c r="AT527" s="107">
        <f t="shared" si="126"/>
        <v>0.76218904496792672</v>
      </c>
      <c r="AU527" s="103">
        <v>0.276332514268261</v>
      </c>
      <c r="AV527" s="103">
        <f t="shared" si="127"/>
        <v>0.723667485731739</v>
      </c>
      <c r="AW527" s="103">
        <v>0.33111918377097299</v>
      </c>
      <c r="AX527" s="103">
        <f t="shared" si="128"/>
        <v>0.66888081622902695</v>
      </c>
      <c r="AY527" s="103">
        <v>0.19480059549579601</v>
      </c>
      <c r="AZ527" s="103">
        <f t="shared" si="131"/>
        <v>0.80519940450420402</v>
      </c>
      <c r="BA527" s="103">
        <f t="shared" si="129"/>
        <v>0.25142876561855088</v>
      </c>
      <c r="BB527" s="103">
        <f t="shared" si="129"/>
        <v>0.74857123438144924</v>
      </c>
      <c r="BC527" s="102">
        <v>0.25978425102027802</v>
      </c>
      <c r="BD527" s="102">
        <f t="shared" si="132"/>
        <v>0.74021574897972198</v>
      </c>
      <c r="BE527" s="102">
        <v>0.32205006630467298</v>
      </c>
      <c r="BF527" s="102">
        <f t="shared" si="132"/>
        <v>0.67794993369532697</v>
      </c>
      <c r="BG527" s="102">
        <v>0.19556960492203301</v>
      </c>
      <c r="BH527" s="102">
        <f t="shared" si="122"/>
        <v>0.80443039507796699</v>
      </c>
      <c r="BI527" s="102">
        <v>0.24456665133049615</v>
      </c>
      <c r="BJ527" s="102">
        <v>0.75543334866950385</v>
      </c>
      <c r="BK527" s="103">
        <v>0.25274363975349701</v>
      </c>
      <c r="BL527" s="103">
        <f t="shared" si="123"/>
        <v>0.74725636024650299</v>
      </c>
      <c r="BM527" s="103">
        <v>0.31589594019981099</v>
      </c>
      <c r="BN527" s="103">
        <f t="shared" si="124"/>
        <v>0.68410405980018907</v>
      </c>
      <c r="BO527" s="103">
        <v>0.188408851896914</v>
      </c>
      <c r="BP527" s="103">
        <f t="shared" si="125"/>
        <v>0.81159114810308597</v>
      </c>
      <c r="BQ527" s="103">
        <v>0.23767466644212104</v>
      </c>
      <c r="BR527" s="103">
        <f t="shared" si="130"/>
        <v>0.76232533355787901</v>
      </c>
      <c r="BS527" s="108">
        <v>0.86881544338419203</v>
      </c>
      <c r="BT527" s="102">
        <v>0.131184556615808</v>
      </c>
      <c r="BU527" s="91"/>
      <c r="BV527" s="86">
        <v>507</v>
      </c>
      <c r="BW527" s="124">
        <v>0.97</v>
      </c>
      <c r="BX527" s="124">
        <v>0.03</v>
      </c>
      <c r="BY527" s="124">
        <v>0.96599999999999997</v>
      </c>
      <c r="BZ527" s="124">
        <v>3.4000000000000002E-2</v>
      </c>
      <c r="CA527" s="124">
        <v>0.96799999999999997</v>
      </c>
      <c r="CB527" s="124">
        <v>3.2000000000000001E-2</v>
      </c>
      <c r="CC527" s="123">
        <v>0.95799999999999996</v>
      </c>
      <c r="CD527" s="123">
        <v>4.2000000000000003E-2</v>
      </c>
      <c r="CE527" s="123">
        <v>0.95099999999999996</v>
      </c>
      <c r="CF527" s="123">
        <v>4.9000000000000002E-2</v>
      </c>
      <c r="CG527" s="123">
        <v>0.95399999999999996</v>
      </c>
      <c r="CH527" s="123">
        <v>4.5999999999999999E-2</v>
      </c>
      <c r="CI527" s="1"/>
      <c r="CJ527" s="1"/>
      <c r="CK527" s="1"/>
      <c r="CL527" s="1"/>
      <c r="CM527" s="1"/>
      <c r="CN527" s="1"/>
      <c r="CP527" s="39"/>
      <c r="CR527" s="39"/>
      <c r="CS527" s="92"/>
      <c r="CT527" s="92"/>
    </row>
    <row r="528" spans="38:98" x14ac:dyDescent="0.25">
      <c r="AL528" s="104">
        <v>508</v>
      </c>
      <c r="AM528" s="102">
        <v>0.26553360875676602</v>
      </c>
      <c r="AN528" s="102">
        <f t="shared" si="119"/>
        <v>0.73446639124323398</v>
      </c>
      <c r="AO528" s="102">
        <v>0.32237338391175702</v>
      </c>
      <c r="AP528" s="102">
        <f t="shared" si="120"/>
        <v>0.67762661608824293</v>
      </c>
      <c r="AQ528" s="102">
        <v>0.17755272225017099</v>
      </c>
      <c r="AR528" s="102">
        <f t="shared" si="121"/>
        <v>0.82244727774982906</v>
      </c>
      <c r="AS528" s="102">
        <f t="shared" si="126"/>
        <v>0.23813554924938024</v>
      </c>
      <c r="AT528" s="107">
        <f t="shared" si="126"/>
        <v>0.76186445075061981</v>
      </c>
      <c r="AU528" s="103">
        <v>0.27667834701696697</v>
      </c>
      <c r="AV528" s="103">
        <f t="shared" si="127"/>
        <v>0.72332165298303308</v>
      </c>
      <c r="AW528" s="103">
        <v>0.33145230402500597</v>
      </c>
      <c r="AX528" s="103">
        <f t="shared" si="128"/>
        <v>0.66854769597499408</v>
      </c>
      <c r="AY528" s="103">
        <v>0.19518257122066299</v>
      </c>
      <c r="AZ528" s="103">
        <f t="shared" si="131"/>
        <v>0.80481742877933704</v>
      </c>
      <c r="BA528" s="103">
        <f t="shared" si="129"/>
        <v>0.25178830026251608</v>
      </c>
      <c r="BB528" s="103">
        <f t="shared" si="129"/>
        <v>0.74821169973748392</v>
      </c>
      <c r="BC528" s="102">
        <v>0.26010979754378999</v>
      </c>
      <c r="BD528" s="102">
        <f t="shared" si="132"/>
        <v>0.73989020245620996</v>
      </c>
      <c r="BE528" s="102">
        <v>0.32236519830077998</v>
      </c>
      <c r="BF528" s="102">
        <f t="shared" si="132"/>
        <v>0.67763480169921997</v>
      </c>
      <c r="BG528" s="102">
        <v>0.195955003241985</v>
      </c>
      <c r="BH528" s="102">
        <f t="shared" si="122"/>
        <v>0.804044996758015</v>
      </c>
      <c r="BI528" s="102">
        <v>0.2449173343390674</v>
      </c>
      <c r="BJ528" s="102">
        <v>0.75508266566093263</v>
      </c>
      <c r="BK528" s="103">
        <v>0.253067934645055</v>
      </c>
      <c r="BL528" s="103">
        <f t="shared" si="123"/>
        <v>0.74693206535494494</v>
      </c>
      <c r="BM528" s="103">
        <v>0.31620095847548702</v>
      </c>
      <c r="BN528" s="103">
        <f t="shared" si="124"/>
        <v>0.68379904152451298</v>
      </c>
      <c r="BO528" s="103">
        <v>0.188784312756242</v>
      </c>
      <c r="BP528" s="103">
        <f t="shared" si="125"/>
        <v>0.81121568724375803</v>
      </c>
      <c r="BQ528" s="103">
        <v>0.23801806405720038</v>
      </c>
      <c r="BR528" s="103">
        <f t="shared" si="130"/>
        <v>0.76198193594279962</v>
      </c>
      <c r="BS528" s="108">
        <v>0.86907095634379994</v>
      </c>
      <c r="BT528" s="102">
        <v>0.13092904365620001</v>
      </c>
      <c r="BU528" s="91"/>
      <c r="BV528" s="86">
        <v>508</v>
      </c>
      <c r="BW528" s="124">
        <v>0.97099999999999997</v>
      </c>
      <c r="BX528" s="124">
        <v>2.9000000000000001E-2</v>
      </c>
      <c r="BY528" s="124">
        <v>0.96599999999999997</v>
      </c>
      <c r="BZ528" s="124">
        <v>3.4000000000000002E-2</v>
      </c>
      <c r="CA528" s="124">
        <v>0.96799999999999997</v>
      </c>
      <c r="CB528" s="124">
        <v>3.2000000000000001E-2</v>
      </c>
      <c r="CC528" s="123">
        <v>0.95799999999999996</v>
      </c>
      <c r="CD528" s="123">
        <v>4.2000000000000003E-2</v>
      </c>
      <c r="CE528" s="123">
        <v>0.95099999999999996</v>
      </c>
      <c r="CF528" s="123">
        <v>4.9000000000000002E-2</v>
      </c>
      <c r="CG528" s="123">
        <v>0.95399999999999996</v>
      </c>
      <c r="CH528" s="123">
        <v>4.5999999999999999E-2</v>
      </c>
      <c r="CI528" s="1"/>
      <c r="CJ528" s="1"/>
      <c r="CK528" s="1"/>
      <c r="CL528" s="1"/>
      <c r="CM528" s="1"/>
      <c r="CN528" s="1"/>
      <c r="CP528" s="39"/>
      <c r="CR528" s="39"/>
      <c r="CS528" s="92"/>
      <c r="CT528" s="92"/>
    </row>
    <row r="529" spans="38:98" x14ac:dyDescent="0.25">
      <c r="AL529" s="104">
        <v>509</v>
      </c>
      <c r="AM529" s="102">
        <v>0.26585168882768201</v>
      </c>
      <c r="AN529" s="102">
        <f t="shared" si="119"/>
        <v>0.73414831117231794</v>
      </c>
      <c r="AO529" s="102">
        <v>0.32266785558564298</v>
      </c>
      <c r="AP529" s="102">
        <f t="shared" si="120"/>
        <v>0.67733214441435696</v>
      </c>
      <c r="AQ529" s="102">
        <v>0.177896694662601</v>
      </c>
      <c r="AR529" s="102">
        <f t="shared" si="121"/>
        <v>0.82210330533739895</v>
      </c>
      <c r="AS529" s="102">
        <f t="shared" si="126"/>
        <v>0.23846010986607574</v>
      </c>
      <c r="AT529" s="107">
        <f t="shared" si="126"/>
        <v>0.7615398901339242</v>
      </c>
      <c r="AU529" s="103">
        <v>0.27702385506183203</v>
      </c>
      <c r="AV529" s="103">
        <f t="shared" si="127"/>
        <v>0.72297614493816797</v>
      </c>
      <c r="AW529" s="103">
        <v>0.33178505895627203</v>
      </c>
      <c r="AX529" s="103">
        <f t="shared" si="128"/>
        <v>0.66821494104372792</v>
      </c>
      <c r="AY529" s="103">
        <v>0.19556447968228899</v>
      </c>
      <c r="AZ529" s="103">
        <f t="shared" si="131"/>
        <v>0.80443552031771104</v>
      </c>
      <c r="BA529" s="103">
        <f t="shared" si="129"/>
        <v>0.25214761928296348</v>
      </c>
      <c r="BB529" s="103">
        <f t="shared" si="129"/>
        <v>0.74785238071703664</v>
      </c>
      <c r="BC529" s="102">
        <v>0.26043505540019901</v>
      </c>
      <c r="BD529" s="102">
        <f t="shared" si="132"/>
        <v>0.73956494459980093</v>
      </c>
      <c r="BE529" s="102">
        <v>0.32267997382230101</v>
      </c>
      <c r="BF529" s="102">
        <f t="shared" si="132"/>
        <v>0.67732002617769904</v>
      </c>
      <c r="BG529" s="102">
        <v>0.196340311341337</v>
      </c>
      <c r="BH529" s="102">
        <f t="shared" si="122"/>
        <v>0.803659688658663</v>
      </c>
      <c r="BI529" s="102">
        <v>0.24526780437020596</v>
      </c>
      <c r="BJ529" s="102">
        <v>0.7547321956297941</v>
      </c>
      <c r="BK529" s="103">
        <v>0.25339203227116702</v>
      </c>
      <c r="BL529" s="103">
        <f t="shared" si="123"/>
        <v>0.74660796772883298</v>
      </c>
      <c r="BM529" s="103">
        <v>0.31650563800772002</v>
      </c>
      <c r="BN529" s="103">
        <f t="shared" si="124"/>
        <v>0.68349436199227998</v>
      </c>
      <c r="BO529" s="103">
        <v>0.18915971352448799</v>
      </c>
      <c r="BP529" s="103">
        <f t="shared" si="125"/>
        <v>0.81084028647551198</v>
      </c>
      <c r="BQ529" s="103">
        <v>0.23836129496710184</v>
      </c>
      <c r="BR529" s="103">
        <f t="shared" si="130"/>
        <v>0.7616387050328981</v>
      </c>
      <c r="BS529" s="108">
        <v>0.86932552131511398</v>
      </c>
      <c r="BT529" s="102">
        <v>0.13067447868488599</v>
      </c>
      <c r="BU529" s="91"/>
      <c r="BV529" s="86">
        <v>509</v>
      </c>
      <c r="BW529" s="124">
        <v>0.97099999999999997</v>
      </c>
      <c r="BX529" s="124">
        <v>2.9000000000000001E-2</v>
      </c>
      <c r="BY529" s="124">
        <v>0.96699999999999997</v>
      </c>
      <c r="BZ529" s="124">
        <v>3.3000000000000002E-2</v>
      </c>
      <c r="CA529" s="124">
        <v>0.96799999999999997</v>
      </c>
      <c r="CB529" s="124">
        <v>3.1E-2</v>
      </c>
      <c r="CC529" s="123">
        <v>0.95799999999999996</v>
      </c>
      <c r="CD529" s="123">
        <v>4.2000000000000003E-2</v>
      </c>
      <c r="CE529" s="123">
        <v>0.95099999999999996</v>
      </c>
      <c r="CF529" s="123">
        <v>4.9000000000000002E-2</v>
      </c>
      <c r="CG529" s="123">
        <v>0.95399999999999996</v>
      </c>
      <c r="CH529" s="123">
        <v>4.5999999999999999E-2</v>
      </c>
      <c r="CI529" s="1"/>
      <c r="CJ529" s="1"/>
      <c r="CK529" s="1"/>
      <c r="CL529" s="1"/>
      <c r="CM529" s="1"/>
      <c r="CN529" s="1"/>
      <c r="CP529" s="39"/>
      <c r="CR529" s="39"/>
      <c r="CS529" s="92"/>
      <c r="CT529" s="92"/>
    </row>
    <row r="530" spans="38:98" x14ac:dyDescent="0.25">
      <c r="AL530" s="104">
        <v>510</v>
      </c>
      <c r="AM530" s="102">
        <v>0.26617004954395201</v>
      </c>
      <c r="AN530" s="102">
        <f t="shared" si="119"/>
        <v>0.73382995045604793</v>
      </c>
      <c r="AO530" s="102">
        <v>0.32296185200420702</v>
      </c>
      <c r="AP530" s="102">
        <f t="shared" si="120"/>
        <v>0.67703814799579298</v>
      </c>
      <c r="AQ530" s="102">
        <v>0.17824063876681101</v>
      </c>
      <c r="AR530" s="102">
        <f t="shared" si="121"/>
        <v>0.82175936123318905</v>
      </c>
      <c r="AS530" s="102">
        <f t="shared" si="126"/>
        <v>0.23878463515232579</v>
      </c>
      <c r="AT530" s="107">
        <f t="shared" si="126"/>
        <v>0.76121536484767427</v>
      </c>
      <c r="AU530" s="103">
        <v>0.277369039128185</v>
      </c>
      <c r="AV530" s="103">
        <f t="shared" si="127"/>
        <v>0.722630960871815</v>
      </c>
      <c r="AW530" s="103">
        <v>0.33211744982460301</v>
      </c>
      <c r="AX530" s="103">
        <f t="shared" si="128"/>
        <v>0.66788255017539699</v>
      </c>
      <c r="AY530" s="103">
        <v>0.195946320596283</v>
      </c>
      <c r="AZ530" s="103">
        <f t="shared" si="131"/>
        <v>0.80405367940371697</v>
      </c>
      <c r="BA530" s="103">
        <f t="shared" si="129"/>
        <v>0.25250672306368627</v>
      </c>
      <c r="BB530" s="103">
        <f t="shared" si="129"/>
        <v>0.74749327693631384</v>
      </c>
      <c r="BC530" s="102">
        <v>0.26076002593685299</v>
      </c>
      <c r="BD530" s="102">
        <f t="shared" si="132"/>
        <v>0.73923997406314701</v>
      </c>
      <c r="BE530" s="102">
        <v>0.32299439416122599</v>
      </c>
      <c r="BF530" s="102">
        <f t="shared" si="132"/>
        <v>0.67700560583877401</v>
      </c>
      <c r="BG530" s="102">
        <v>0.19672552903981499</v>
      </c>
      <c r="BH530" s="102">
        <f t="shared" si="122"/>
        <v>0.80327447096018501</v>
      </c>
      <c r="BI530" s="102">
        <v>0.24561806205582132</v>
      </c>
      <c r="BJ530" s="102">
        <v>0.75438193794417874</v>
      </c>
      <c r="BK530" s="103">
        <v>0.25371593217591099</v>
      </c>
      <c r="BL530" s="103">
        <f t="shared" si="123"/>
        <v>0.74628406782408896</v>
      </c>
      <c r="BM530" s="103">
        <v>0.31680998023374901</v>
      </c>
      <c r="BN530" s="103">
        <f t="shared" si="124"/>
        <v>0.68319001976625104</v>
      </c>
      <c r="BO530" s="103">
        <v>0.189535053664976</v>
      </c>
      <c r="BP530" s="103">
        <f t="shared" si="125"/>
        <v>0.81046494633502397</v>
      </c>
      <c r="BQ530" s="103">
        <v>0.23870435911418364</v>
      </c>
      <c r="BR530" s="103">
        <f t="shared" si="130"/>
        <v>0.76129564088581636</v>
      </c>
      <c r="BS530" s="108">
        <v>0.86957914197664199</v>
      </c>
      <c r="BT530" s="102">
        <v>0.13042085802335801</v>
      </c>
      <c r="BU530" s="91"/>
      <c r="BV530" s="86">
        <v>510</v>
      </c>
      <c r="BW530" s="124">
        <v>0.97099999999999997</v>
      </c>
      <c r="BX530" s="124">
        <v>2.9000000000000001E-2</v>
      </c>
      <c r="BY530" s="124">
        <v>0.96699999999999997</v>
      </c>
      <c r="BZ530" s="124">
        <v>3.3000000000000002E-2</v>
      </c>
      <c r="CA530" s="124">
        <v>0.96899999999999997</v>
      </c>
      <c r="CB530" s="124">
        <v>3.1E-2</v>
      </c>
      <c r="CC530" s="123">
        <v>0.95799999999999996</v>
      </c>
      <c r="CD530" s="123">
        <v>4.2000000000000003E-2</v>
      </c>
      <c r="CE530" s="123">
        <v>0.95099999999999996</v>
      </c>
      <c r="CF530" s="123">
        <v>4.9000000000000002E-2</v>
      </c>
      <c r="CG530" s="123">
        <v>0.95399999999999996</v>
      </c>
      <c r="CH530" s="123">
        <v>4.5999999999999999E-2</v>
      </c>
      <c r="CI530" s="1"/>
      <c r="CJ530" s="1"/>
      <c r="CK530" s="1"/>
      <c r="CL530" s="1"/>
      <c r="CM530" s="1"/>
      <c r="CN530" s="1"/>
      <c r="CP530" s="39"/>
      <c r="CR530" s="39"/>
      <c r="CS530" s="92"/>
      <c r="CT530" s="92"/>
    </row>
    <row r="531" spans="38:98" x14ac:dyDescent="0.25">
      <c r="AL531" s="104">
        <v>511</v>
      </c>
      <c r="AM531" s="102">
        <v>0.26648868316742602</v>
      </c>
      <c r="AN531" s="102">
        <f t="shared" si="119"/>
        <v>0.73351131683257398</v>
      </c>
      <c r="AO531" s="102">
        <v>0.323255377345192</v>
      </c>
      <c r="AP531" s="102">
        <f t="shared" si="120"/>
        <v>0.67674462265480795</v>
      </c>
      <c r="AQ531" s="102">
        <v>0.17858455392825501</v>
      </c>
      <c r="AR531" s="102">
        <f t="shared" si="121"/>
        <v>0.82141544607174499</v>
      </c>
      <c r="AS531" s="102">
        <f t="shared" si="126"/>
        <v>0.23910912337829351</v>
      </c>
      <c r="AT531" s="107">
        <f t="shared" si="126"/>
        <v>0.7608908766217064</v>
      </c>
      <c r="AU531" s="103">
        <v>0.27771389994135698</v>
      </c>
      <c r="AV531" s="103">
        <f t="shared" si="127"/>
        <v>0.72228610005864302</v>
      </c>
      <c r="AW531" s="103">
        <v>0.33244947788983098</v>
      </c>
      <c r="AX531" s="103">
        <f t="shared" si="128"/>
        <v>0.66755052211016896</v>
      </c>
      <c r="AY531" s="103">
        <v>0.19632809367825299</v>
      </c>
      <c r="AZ531" s="103">
        <f t="shared" si="131"/>
        <v>0.80367190632174701</v>
      </c>
      <c r="BA531" s="103">
        <f t="shared" si="129"/>
        <v>0.25286561198847818</v>
      </c>
      <c r="BB531" s="103">
        <f t="shared" si="129"/>
        <v>0.74713438801152177</v>
      </c>
      <c r="BC531" s="102">
        <v>0.26108471050110399</v>
      </c>
      <c r="BD531" s="102">
        <f t="shared" si="132"/>
        <v>0.73891528949889596</v>
      </c>
      <c r="BE531" s="102">
        <v>0.32330846060954499</v>
      </c>
      <c r="BF531" s="102">
        <f t="shared" si="132"/>
        <v>0.67669153939045501</v>
      </c>
      <c r="BG531" s="102">
        <v>0.19711065615714601</v>
      </c>
      <c r="BH531" s="102">
        <f t="shared" si="122"/>
        <v>0.80288934384285393</v>
      </c>
      <c r="BI531" s="102">
        <v>0.24596810802782476</v>
      </c>
      <c r="BJ531" s="102">
        <v>0.75403189197217513</v>
      </c>
      <c r="BK531" s="103">
        <v>0.25403963390336698</v>
      </c>
      <c r="BL531" s="103">
        <f t="shared" si="123"/>
        <v>0.74596036609663297</v>
      </c>
      <c r="BM531" s="103">
        <v>0.31711398659081103</v>
      </c>
      <c r="BN531" s="103">
        <f t="shared" si="124"/>
        <v>0.68288601340918897</v>
      </c>
      <c r="BO531" s="103">
        <v>0.18991033264103299</v>
      </c>
      <c r="BP531" s="103">
        <f t="shared" si="125"/>
        <v>0.81008966735896704</v>
      </c>
      <c r="BQ531" s="103">
        <v>0.23904725644080549</v>
      </c>
      <c r="BR531" s="103">
        <f t="shared" si="130"/>
        <v>0.76095274355919451</v>
      </c>
      <c r="BS531" s="108">
        <v>0.86983182200689102</v>
      </c>
      <c r="BT531" s="102">
        <v>0.13016817799310901</v>
      </c>
      <c r="BU531" s="91"/>
      <c r="BV531" s="86">
        <v>511</v>
      </c>
      <c r="BW531" s="124">
        <v>0.97099999999999997</v>
      </c>
      <c r="BX531" s="124">
        <v>2.9000000000000001E-2</v>
      </c>
      <c r="BY531" s="124">
        <v>0.96699999999999997</v>
      </c>
      <c r="BZ531" s="124">
        <v>3.3000000000000002E-2</v>
      </c>
      <c r="CA531" s="124">
        <v>0.96899999999999997</v>
      </c>
      <c r="CB531" s="124">
        <v>3.1E-2</v>
      </c>
      <c r="CC531" s="123">
        <v>0.95799999999999996</v>
      </c>
      <c r="CD531" s="123">
        <v>4.2000000000000003E-2</v>
      </c>
      <c r="CE531" s="123">
        <v>0.95099999999999996</v>
      </c>
      <c r="CF531" s="123">
        <v>4.9000000000000002E-2</v>
      </c>
      <c r="CG531" s="123">
        <v>0.95399999999999996</v>
      </c>
      <c r="CH531" s="123">
        <v>4.5999999999999999E-2</v>
      </c>
      <c r="CI531" s="1"/>
      <c r="CJ531" s="1"/>
      <c r="CK531" s="1"/>
      <c r="CL531" s="1"/>
      <c r="CM531" s="1"/>
      <c r="CN531" s="1"/>
      <c r="CP531" s="39"/>
      <c r="CR531" s="39"/>
      <c r="CS531" s="92"/>
      <c r="CT531" s="92"/>
    </row>
    <row r="532" spans="38:98" x14ac:dyDescent="0.25">
      <c r="AL532" s="104">
        <v>512</v>
      </c>
      <c r="AM532" s="102">
        <v>0.26680758195995502</v>
      </c>
      <c r="AN532" s="102">
        <f t="shared" si="119"/>
        <v>0.73319241804004498</v>
      </c>
      <c r="AO532" s="102">
        <v>0.32354843578633802</v>
      </c>
      <c r="AP532" s="102">
        <f t="shared" si="120"/>
        <v>0.67645156421366193</v>
      </c>
      <c r="AQ532" s="102">
        <v>0.17892843951239201</v>
      </c>
      <c r="AR532" s="102">
        <f t="shared" si="121"/>
        <v>0.82107156048760799</v>
      </c>
      <c r="AS532" s="102">
        <f t="shared" si="126"/>
        <v>0.23943357281414412</v>
      </c>
      <c r="AT532" s="107">
        <f t="shared" si="126"/>
        <v>0.76056642718585588</v>
      </c>
      <c r="AU532" s="103">
        <v>0.27805843822667797</v>
      </c>
      <c r="AV532" s="103">
        <f t="shared" si="127"/>
        <v>0.72194156177332203</v>
      </c>
      <c r="AW532" s="103">
        <v>0.33278114441178902</v>
      </c>
      <c r="AX532" s="103">
        <f t="shared" si="128"/>
        <v>0.66721885558821104</v>
      </c>
      <c r="AY532" s="103">
        <v>0.196709798643806</v>
      </c>
      <c r="AZ532" s="103">
        <f t="shared" si="131"/>
        <v>0.803290201356194</v>
      </c>
      <c r="BA532" s="103">
        <f t="shared" si="129"/>
        <v>0.25322428644113243</v>
      </c>
      <c r="BB532" s="103">
        <f t="shared" si="129"/>
        <v>0.74677571355886763</v>
      </c>
      <c r="BC532" s="102">
        <v>0.26140911044029902</v>
      </c>
      <c r="BD532" s="102">
        <f t="shared" si="132"/>
        <v>0.73859088955970098</v>
      </c>
      <c r="BE532" s="102">
        <v>0.32362217445924801</v>
      </c>
      <c r="BF532" s="102">
        <f t="shared" si="132"/>
        <v>0.67637782554075199</v>
      </c>
      <c r="BG532" s="102">
        <v>0.19749569251305699</v>
      </c>
      <c r="BH532" s="102">
        <f t="shared" si="122"/>
        <v>0.80250430748694301</v>
      </c>
      <c r="BI532" s="102">
        <v>0.24631794291812598</v>
      </c>
      <c r="BJ532" s="102">
        <v>0.75368205708187408</v>
      </c>
      <c r="BK532" s="103">
        <v>0.25436313699761198</v>
      </c>
      <c r="BL532" s="103">
        <f t="shared" si="123"/>
        <v>0.74563686300238796</v>
      </c>
      <c r="BM532" s="103">
        <v>0.31741765851614501</v>
      </c>
      <c r="BN532" s="103">
        <f t="shared" si="124"/>
        <v>0.68258234148385499</v>
      </c>
      <c r="BO532" s="103">
        <v>0.19028554991598201</v>
      </c>
      <c r="BP532" s="103">
        <f t="shared" si="125"/>
        <v>0.80971445008401799</v>
      </c>
      <c r="BQ532" s="103">
        <v>0.23938998688932478</v>
      </c>
      <c r="BR532" s="103">
        <f t="shared" si="130"/>
        <v>0.76061001311067522</v>
      </c>
      <c r="BS532" s="108">
        <v>0.87008356508437101</v>
      </c>
      <c r="BT532" s="102">
        <v>0.12991643491562899</v>
      </c>
      <c r="BU532" s="91"/>
      <c r="BV532" s="86">
        <v>512</v>
      </c>
      <c r="BW532" s="124">
        <v>0.97099999999999997</v>
      </c>
      <c r="BX532" s="124">
        <v>2.9000000000000001E-2</v>
      </c>
      <c r="BY532" s="124">
        <v>0.96699999999999997</v>
      </c>
      <c r="BZ532" s="124">
        <v>3.3000000000000002E-2</v>
      </c>
      <c r="CA532" s="124">
        <v>0.96899999999999997</v>
      </c>
      <c r="CB532" s="124">
        <v>3.1E-2</v>
      </c>
      <c r="CC532" s="123">
        <v>0.95799999999999996</v>
      </c>
      <c r="CD532" s="123">
        <v>4.2000000000000003E-2</v>
      </c>
      <c r="CE532" s="123">
        <v>0.95099999999999996</v>
      </c>
      <c r="CF532" s="123">
        <v>4.9000000000000002E-2</v>
      </c>
      <c r="CG532" s="123">
        <v>0.95399999999999996</v>
      </c>
      <c r="CH532" s="123">
        <v>4.4999999999999998E-2</v>
      </c>
      <c r="CI532" s="1"/>
      <c r="CJ532" s="1"/>
      <c r="CK532" s="1"/>
      <c r="CL532" s="1"/>
      <c r="CM532" s="1"/>
      <c r="CN532" s="1"/>
      <c r="CP532" s="39"/>
      <c r="CR532" s="39"/>
      <c r="CS532" s="92"/>
      <c r="CT532" s="92"/>
    </row>
    <row r="533" spans="38:98" x14ac:dyDescent="0.25">
      <c r="AL533" s="104">
        <v>513</v>
      </c>
      <c r="AM533" s="102">
        <v>0.26712673818339</v>
      </c>
      <c r="AN533" s="102">
        <f t="shared" ref="AN533:AN596" si="133">1-AM533</f>
        <v>0.73287326181661006</v>
      </c>
      <c r="AO533" s="102">
        <v>0.32384103150538901</v>
      </c>
      <c r="AP533" s="102">
        <f t="shared" ref="AP533:AP596" si="134">1-AO533</f>
        <v>0.67615896849461099</v>
      </c>
      <c r="AQ533" s="102">
        <v>0.179272294884677</v>
      </c>
      <c r="AR533" s="102">
        <f t="shared" ref="AR533:AR596" si="135">1-AQ533</f>
        <v>0.820727705115323</v>
      </c>
      <c r="AS533" s="102">
        <f t="shared" si="126"/>
        <v>0.23975798173004179</v>
      </c>
      <c r="AT533" s="107">
        <f t="shared" si="126"/>
        <v>0.7602420182699583</v>
      </c>
      <c r="AU533" s="103">
        <v>0.27840265470947601</v>
      </c>
      <c r="AV533" s="103">
        <f t="shared" si="127"/>
        <v>0.72159734529052399</v>
      </c>
      <c r="AW533" s="103">
        <v>0.33311245065030898</v>
      </c>
      <c r="AX533" s="103">
        <f t="shared" si="128"/>
        <v>0.66688754934969108</v>
      </c>
      <c r="AY533" s="103">
        <v>0.19709143520855199</v>
      </c>
      <c r="AZ533" s="103">
        <f t="shared" si="131"/>
        <v>0.80290856479144801</v>
      </c>
      <c r="BA533" s="103">
        <f t="shared" si="129"/>
        <v>0.25358274680544257</v>
      </c>
      <c r="BB533" s="103">
        <f t="shared" si="129"/>
        <v>0.74641725319455743</v>
      </c>
      <c r="BC533" s="102">
        <v>0.26173322710178898</v>
      </c>
      <c r="BD533" s="102">
        <f t="shared" si="132"/>
        <v>0.73826677289821108</v>
      </c>
      <c r="BE533" s="102">
        <v>0.32393553700232303</v>
      </c>
      <c r="BF533" s="102">
        <f t="shared" si="132"/>
        <v>0.67606446299767697</v>
      </c>
      <c r="BG533" s="102">
        <v>0.19788063792727401</v>
      </c>
      <c r="BH533" s="102">
        <f t="shared" ref="BH533:BH596" si="136">1-BG533</f>
        <v>0.80211936207272605</v>
      </c>
      <c r="BI533" s="102">
        <v>0.24666756735863493</v>
      </c>
      <c r="BJ533" s="102">
        <v>0.75333243264136518</v>
      </c>
      <c r="BK533" s="103">
        <v>0.25468644100272497</v>
      </c>
      <c r="BL533" s="103">
        <f t="shared" ref="BL533:BL596" si="137">1-BK533</f>
        <v>0.74531355899727503</v>
      </c>
      <c r="BM533" s="103">
        <v>0.31772099744698801</v>
      </c>
      <c r="BN533" s="103">
        <f t="shared" ref="BN533:BN596" si="138">1-BM533</f>
        <v>0.68227900255301199</v>
      </c>
      <c r="BO533" s="103">
        <v>0.19066070495314999</v>
      </c>
      <c r="BP533" s="103">
        <f t="shared" ref="BP533:BP596" si="139">1-BO533</f>
        <v>0.80933929504684998</v>
      </c>
      <c r="BQ533" s="103">
        <v>0.23973255040210098</v>
      </c>
      <c r="BR533" s="103">
        <f t="shared" si="130"/>
        <v>0.76026744959789905</v>
      </c>
      <c r="BS533" s="108">
        <v>0.87033437488758802</v>
      </c>
      <c r="BT533" s="102">
        <v>0.129665625112412</v>
      </c>
      <c r="BU533" s="91"/>
      <c r="BV533" s="86">
        <v>513</v>
      </c>
      <c r="BW533" s="124">
        <v>0.97099999999999997</v>
      </c>
      <c r="BX533" s="124">
        <v>2.9000000000000001E-2</v>
      </c>
      <c r="BY533" s="124">
        <v>0.96699999999999997</v>
      </c>
      <c r="BZ533" s="124">
        <v>3.3000000000000002E-2</v>
      </c>
      <c r="CA533" s="124">
        <v>0.96899999999999997</v>
      </c>
      <c r="CB533" s="124">
        <v>3.1E-2</v>
      </c>
      <c r="CC533" s="123">
        <v>0.95799999999999996</v>
      </c>
      <c r="CD533" s="123">
        <v>4.2000000000000003E-2</v>
      </c>
      <c r="CE533" s="123">
        <v>0.95099999999999996</v>
      </c>
      <c r="CF533" s="123">
        <v>4.9000000000000002E-2</v>
      </c>
      <c r="CG533" s="123">
        <v>0.95499999999999996</v>
      </c>
      <c r="CH533" s="123">
        <v>4.4999999999999998E-2</v>
      </c>
      <c r="CI533" s="1"/>
      <c r="CJ533" s="1"/>
      <c r="CK533" s="1"/>
      <c r="CL533" s="1"/>
      <c r="CM533" s="1"/>
      <c r="CN533" s="1"/>
      <c r="CP533" s="39"/>
      <c r="CR533" s="39"/>
      <c r="CS533" s="92"/>
      <c r="CT533" s="92"/>
    </row>
    <row r="534" spans="38:98" x14ac:dyDescent="0.25">
      <c r="AL534" s="104">
        <v>514</v>
      </c>
      <c r="AM534" s="102">
        <v>0.267446144099584</v>
      </c>
      <c r="AN534" s="102">
        <f t="shared" si="133"/>
        <v>0.732553855900416</v>
      </c>
      <c r="AO534" s="102">
        <v>0.32413316868008701</v>
      </c>
      <c r="AP534" s="102">
        <f t="shared" si="134"/>
        <v>0.67586683131991299</v>
      </c>
      <c r="AQ534" s="102">
        <v>0.17961611941056599</v>
      </c>
      <c r="AR534" s="102">
        <f t="shared" si="135"/>
        <v>0.82038388058943401</v>
      </c>
      <c r="AS534" s="102">
        <f t="shared" ref="AS534:AT597" si="140">(AO534*0.23)+(AM534*0.31)+(AQ534*0.46)</f>
        <v>0.24008234839615142</v>
      </c>
      <c r="AT534" s="107">
        <f t="shared" si="140"/>
        <v>0.75991765160384861</v>
      </c>
      <c r="AU534" s="103">
        <v>0.27874655011508198</v>
      </c>
      <c r="AV534" s="103">
        <f t="shared" ref="AV534:AV597" si="141">1-AU534</f>
        <v>0.72125344988491802</v>
      </c>
      <c r="AW534" s="103">
        <v>0.33344339786522298</v>
      </c>
      <c r="AX534" s="103">
        <f t="shared" ref="AX534:AX597" si="142">1-AW534</f>
        <v>0.66655660213477708</v>
      </c>
      <c r="AY534" s="103">
        <v>0.19747300308809801</v>
      </c>
      <c r="AZ534" s="103">
        <f t="shared" si="131"/>
        <v>0.80252699691190199</v>
      </c>
      <c r="BA534" s="103">
        <f t="shared" ref="BA534:BB597" si="143">(AW534*0.23)+(AU534*0.31)+(AY534*0.46)</f>
        <v>0.25394099346520183</v>
      </c>
      <c r="BB534" s="103">
        <f t="shared" si="143"/>
        <v>0.74605900653479829</v>
      </c>
      <c r="BC534" s="102">
        <v>0.26205706183292399</v>
      </c>
      <c r="BD534" s="102">
        <f t="shared" si="132"/>
        <v>0.73794293816707601</v>
      </c>
      <c r="BE534" s="102">
        <v>0.32424854953076099</v>
      </c>
      <c r="BF534" s="102">
        <f t="shared" si="132"/>
        <v>0.67575145046923901</v>
      </c>
      <c r="BG534" s="102">
        <v>0.198265492219523</v>
      </c>
      <c r="BH534" s="102">
        <f t="shared" si="136"/>
        <v>0.80173450778047695</v>
      </c>
      <c r="BI534" s="102">
        <v>0.24701698198126204</v>
      </c>
      <c r="BJ534" s="102">
        <v>0.7529830180187379</v>
      </c>
      <c r="BK534" s="103">
        <v>0.25500954546278498</v>
      </c>
      <c r="BL534" s="103">
        <f t="shared" si="137"/>
        <v>0.74499045453721502</v>
      </c>
      <c r="BM534" s="103">
        <v>0.31802400482057802</v>
      </c>
      <c r="BN534" s="103">
        <f t="shared" si="138"/>
        <v>0.68197599517942198</v>
      </c>
      <c r="BO534" s="103">
        <v>0.19103579721586</v>
      </c>
      <c r="BP534" s="103">
        <f t="shared" si="139"/>
        <v>0.80896420278413994</v>
      </c>
      <c r="BQ534" s="103">
        <v>0.24007494692149189</v>
      </c>
      <c r="BR534" s="103">
        <f t="shared" ref="BR534:BR597" si="144">(BN534*0.23)+(BL534*0.31)+(BP534*0.46)</f>
        <v>0.75992505307850811</v>
      </c>
      <c r="BS534" s="108">
        <v>0.87058425509505299</v>
      </c>
      <c r="BT534" s="102">
        <v>0.12941574490494701</v>
      </c>
      <c r="BU534" s="91"/>
      <c r="BV534" s="86">
        <v>514</v>
      </c>
      <c r="BW534" s="124">
        <v>0.97099999999999997</v>
      </c>
      <c r="BX534" s="124">
        <v>2.9000000000000001E-2</v>
      </c>
      <c r="BY534" s="124">
        <v>0.96699999999999997</v>
      </c>
      <c r="BZ534" s="124">
        <v>3.3000000000000002E-2</v>
      </c>
      <c r="CA534" s="124">
        <v>0.96899999999999997</v>
      </c>
      <c r="CB534" s="124">
        <v>3.1E-2</v>
      </c>
      <c r="CC534" s="123">
        <v>0.95799999999999996</v>
      </c>
      <c r="CD534" s="123">
        <v>4.2000000000000003E-2</v>
      </c>
      <c r="CE534" s="123">
        <v>0.95099999999999996</v>
      </c>
      <c r="CF534" s="123">
        <v>4.9000000000000002E-2</v>
      </c>
      <c r="CG534" s="123">
        <v>0.95499999999999996</v>
      </c>
      <c r="CH534" s="123">
        <v>4.4999999999999998E-2</v>
      </c>
      <c r="CI534" s="1"/>
      <c r="CJ534" s="1"/>
      <c r="CK534" s="1"/>
      <c r="CL534" s="1"/>
      <c r="CM534" s="1"/>
      <c r="CN534" s="1"/>
      <c r="CP534" s="39"/>
      <c r="CR534" s="39"/>
      <c r="CS534" s="92"/>
      <c r="CT534" s="92"/>
    </row>
    <row r="535" spans="38:98" x14ac:dyDescent="0.25">
      <c r="AL535" s="104">
        <v>515</v>
      </c>
      <c r="AM535" s="102">
        <v>0.26776579197038602</v>
      </c>
      <c r="AN535" s="102">
        <f t="shared" si="133"/>
        <v>0.73223420802961403</v>
      </c>
      <c r="AO535" s="102">
        <v>0.32442485148817402</v>
      </c>
      <c r="AP535" s="102">
        <f t="shared" si="134"/>
        <v>0.67557514851182598</v>
      </c>
      <c r="AQ535" s="102">
        <v>0.17995991245551701</v>
      </c>
      <c r="AR535" s="102">
        <f t="shared" si="135"/>
        <v>0.82004008754448299</v>
      </c>
      <c r="AS535" s="102">
        <f t="shared" si="140"/>
        <v>0.24040667108263752</v>
      </c>
      <c r="AT535" s="107">
        <f t="shared" si="140"/>
        <v>0.75959332891736253</v>
      </c>
      <c r="AU535" s="103">
        <v>0.27909012516882498</v>
      </c>
      <c r="AV535" s="103">
        <f t="shared" si="141"/>
        <v>0.72090987483117508</v>
      </c>
      <c r="AW535" s="103">
        <v>0.33377398731636398</v>
      </c>
      <c r="AX535" s="103">
        <f t="shared" si="142"/>
        <v>0.66622601268363602</v>
      </c>
      <c r="AY535" s="103">
        <v>0.19785450199805099</v>
      </c>
      <c r="AZ535" s="103">
        <f t="shared" si="131"/>
        <v>0.80214549800194901</v>
      </c>
      <c r="BA535" s="103">
        <f t="shared" si="143"/>
        <v>0.25429902680420291</v>
      </c>
      <c r="BB535" s="103">
        <f t="shared" si="143"/>
        <v>0.7457009731957972</v>
      </c>
      <c r="BC535" s="102">
        <v>0.262380615981052</v>
      </c>
      <c r="BD535" s="102">
        <f t="shared" si="132"/>
        <v>0.737619384018948</v>
      </c>
      <c r="BE535" s="102">
        <v>0.32456121333655202</v>
      </c>
      <c r="BF535" s="102">
        <f t="shared" si="132"/>
        <v>0.67543878666344792</v>
      </c>
      <c r="BG535" s="102">
        <v>0.198650255209531</v>
      </c>
      <c r="BH535" s="102">
        <f t="shared" si="136"/>
        <v>0.80134974479046894</v>
      </c>
      <c r="BI535" s="102">
        <v>0.24736618741791735</v>
      </c>
      <c r="BJ535" s="102">
        <v>0.75263381258208262</v>
      </c>
      <c r="BK535" s="103">
        <v>0.25533244992187099</v>
      </c>
      <c r="BL535" s="103">
        <f t="shared" si="137"/>
        <v>0.74466755007812901</v>
      </c>
      <c r="BM535" s="103">
        <v>0.31832668207415299</v>
      </c>
      <c r="BN535" s="103">
        <f t="shared" si="138"/>
        <v>0.68167331792584696</v>
      </c>
      <c r="BO535" s="103">
        <v>0.19141082616743799</v>
      </c>
      <c r="BP535" s="103">
        <f t="shared" si="139"/>
        <v>0.80858917383256201</v>
      </c>
      <c r="BQ535" s="103">
        <v>0.24041717638985671</v>
      </c>
      <c r="BR535" s="103">
        <f t="shared" si="144"/>
        <v>0.7595828236101434</v>
      </c>
      <c r="BS535" s="108">
        <v>0.87083320938527198</v>
      </c>
      <c r="BT535" s="102">
        <v>0.12916679061472799</v>
      </c>
      <c r="BU535" s="91"/>
      <c r="BV535" s="86">
        <v>515</v>
      </c>
      <c r="BW535" s="124">
        <v>0.97099999999999997</v>
      </c>
      <c r="BX535" s="124">
        <v>2.9000000000000001E-2</v>
      </c>
      <c r="BY535" s="124">
        <v>0.96699999999999997</v>
      </c>
      <c r="BZ535" s="124">
        <v>3.3000000000000002E-2</v>
      </c>
      <c r="CA535" s="124">
        <v>0.96899999999999997</v>
      </c>
      <c r="CB535" s="124">
        <v>3.1E-2</v>
      </c>
      <c r="CC535" s="123">
        <v>0.95799999999999996</v>
      </c>
      <c r="CD535" s="123">
        <v>4.2000000000000003E-2</v>
      </c>
      <c r="CE535" s="123">
        <v>0.95199999999999996</v>
      </c>
      <c r="CF535" s="123">
        <v>4.8000000000000001E-2</v>
      </c>
      <c r="CG535" s="123">
        <v>0.95499999999999996</v>
      </c>
      <c r="CH535" s="123">
        <v>4.4999999999999998E-2</v>
      </c>
      <c r="CI535" s="1"/>
      <c r="CJ535" s="1"/>
      <c r="CK535" s="1"/>
      <c r="CL535" s="1"/>
      <c r="CM535" s="1"/>
      <c r="CN535" s="1"/>
      <c r="CP535" s="39"/>
      <c r="CR535" s="39"/>
      <c r="CS535" s="92"/>
      <c r="CT535" s="92"/>
    </row>
    <row r="536" spans="38:98" x14ac:dyDescent="0.25">
      <c r="AL536" s="104">
        <v>516</v>
      </c>
      <c r="AM536" s="102">
        <v>0.26808567405764899</v>
      </c>
      <c r="AN536" s="102">
        <f t="shared" si="133"/>
        <v>0.73191432594235106</v>
      </c>
      <c r="AO536" s="102">
        <v>0.324716084107392</v>
      </c>
      <c r="AP536" s="102">
        <f t="shared" si="134"/>
        <v>0.67528391589260806</v>
      </c>
      <c r="AQ536" s="102">
        <v>0.18030367338498501</v>
      </c>
      <c r="AR536" s="102">
        <f t="shared" si="135"/>
        <v>0.81969632661501501</v>
      </c>
      <c r="AS536" s="102">
        <f t="shared" si="140"/>
        <v>0.24073094805966444</v>
      </c>
      <c r="AT536" s="107">
        <f t="shared" si="140"/>
        <v>0.75926905194033556</v>
      </c>
      <c r="AU536" s="103">
        <v>0.27943338059603501</v>
      </c>
      <c r="AV536" s="103">
        <f t="shared" si="141"/>
        <v>0.72056661940396505</v>
      </c>
      <c r="AW536" s="103">
        <v>0.33410422026356401</v>
      </c>
      <c r="AX536" s="103">
        <f t="shared" si="142"/>
        <v>0.66589577973643599</v>
      </c>
      <c r="AY536" s="103">
        <v>0.19823593165402201</v>
      </c>
      <c r="AZ536" s="103">
        <f t="shared" ref="AZ536:AZ599" si="145">1-AY536</f>
        <v>0.80176406834597802</v>
      </c>
      <c r="BA536" s="103">
        <f t="shared" si="143"/>
        <v>0.25465684720624071</v>
      </c>
      <c r="BB536" s="103">
        <f t="shared" si="143"/>
        <v>0.74534315279375929</v>
      </c>
      <c r="BC536" s="102">
        <v>0.26270389089352397</v>
      </c>
      <c r="BD536" s="102">
        <f t="shared" si="132"/>
        <v>0.73729610910647603</v>
      </c>
      <c r="BE536" s="102">
        <v>0.32487352971168498</v>
      </c>
      <c r="BF536" s="102">
        <f t="shared" si="132"/>
        <v>0.67512647028831507</v>
      </c>
      <c r="BG536" s="102">
        <v>0.199034926717025</v>
      </c>
      <c r="BH536" s="102">
        <f t="shared" si="136"/>
        <v>0.80096507328297495</v>
      </c>
      <c r="BI536" s="102">
        <v>0.24771518430051148</v>
      </c>
      <c r="BJ536" s="102">
        <v>0.75228481569948857</v>
      </c>
      <c r="BK536" s="103">
        <v>0.25565515392406202</v>
      </c>
      <c r="BL536" s="103">
        <f t="shared" si="137"/>
        <v>0.74434484607593798</v>
      </c>
      <c r="BM536" s="103">
        <v>0.31862903064495102</v>
      </c>
      <c r="BN536" s="103">
        <f t="shared" si="138"/>
        <v>0.68137096935504893</v>
      </c>
      <c r="BO536" s="103">
        <v>0.19178579127120901</v>
      </c>
      <c r="BP536" s="103">
        <f t="shared" si="139"/>
        <v>0.80821420872879102</v>
      </c>
      <c r="BQ536" s="103">
        <v>0.24075923874955413</v>
      </c>
      <c r="BR536" s="103">
        <f t="shared" si="144"/>
        <v>0.75924076125044593</v>
      </c>
      <c r="BS536" s="108">
        <v>0.87108124143675503</v>
      </c>
      <c r="BT536" s="102">
        <v>0.128918758563245</v>
      </c>
      <c r="BU536" s="91"/>
      <c r="BV536" s="86">
        <v>516</v>
      </c>
      <c r="BW536" s="124">
        <v>0.97099999999999997</v>
      </c>
      <c r="BX536" s="124">
        <v>2.9000000000000001E-2</v>
      </c>
      <c r="BY536" s="124">
        <v>0.96699999999999997</v>
      </c>
      <c r="BZ536" s="124">
        <v>3.3000000000000002E-2</v>
      </c>
      <c r="CA536" s="124">
        <v>0.96899999999999997</v>
      </c>
      <c r="CB536" s="124">
        <v>3.1E-2</v>
      </c>
      <c r="CC536" s="123">
        <v>0.95799999999999996</v>
      </c>
      <c r="CD536" s="123">
        <v>4.2000000000000003E-2</v>
      </c>
      <c r="CE536" s="123">
        <v>0.95199999999999996</v>
      </c>
      <c r="CF536" s="123">
        <v>4.8000000000000001E-2</v>
      </c>
      <c r="CG536" s="123">
        <v>0.95499999999999996</v>
      </c>
      <c r="CH536" s="123">
        <v>4.4999999999999998E-2</v>
      </c>
      <c r="CI536" s="1"/>
      <c r="CJ536" s="1"/>
      <c r="CK536" s="1"/>
      <c r="CL536" s="1"/>
      <c r="CM536" s="1"/>
      <c r="CN536" s="1"/>
      <c r="CP536" s="39"/>
      <c r="CR536" s="39"/>
      <c r="CS536" s="92"/>
      <c r="CT536" s="92"/>
    </row>
    <row r="537" spans="38:98" x14ac:dyDescent="0.25">
      <c r="AL537" s="104">
        <v>517</v>
      </c>
      <c r="AM537" s="102">
        <v>0.26840578262322301</v>
      </c>
      <c r="AN537" s="102">
        <f t="shared" si="133"/>
        <v>0.73159421737677699</v>
      </c>
      <c r="AO537" s="102">
        <v>0.32500687071548301</v>
      </c>
      <c r="AP537" s="102">
        <f t="shared" si="134"/>
        <v>0.67499312928451705</v>
      </c>
      <c r="AQ537" s="102">
        <v>0.18064740156442799</v>
      </c>
      <c r="AR537" s="102">
        <f t="shared" si="135"/>
        <v>0.81935259843557207</v>
      </c>
      <c r="AS537" s="102">
        <f t="shared" si="140"/>
        <v>0.24105517759739711</v>
      </c>
      <c r="AT537" s="107">
        <f t="shared" si="140"/>
        <v>0.75894482240260297</v>
      </c>
      <c r="AU537" s="103">
        <v>0.27977631712204198</v>
      </c>
      <c r="AV537" s="103">
        <f t="shared" si="141"/>
        <v>0.72022368287795802</v>
      </c>
      <c r="AW537" s="103">
        <v>0.33443409796665602</v>
      </c>
      <c r="AX537" s="103">
        <f t="shared" si="142"/>
        <v>0.66556590203334398</v>
      </c>
      <c r="AY537" s="103">
        <v>0.19861729177161599</v>
      </c>
      <c r="AZ537" s="103">
        <f t="shared" si="145"/>
        <v>0.80138270822838398</v>
      </c>
      <c r="BA537" s="103">
        <f t="shared" si="143"/>
        <v>0.25501445505510728</v>
      </c>
      <c r="BB537" s="103">
        <f t="shared" si="143"/>
        <v>0.74498554494489277</v>
      </c>
      <c r="BC537" s="102">
        <v>0.26302688791768902</v>
      </c>
      <c r="BD537" s="102">
        <f t="shared" si="132"/>
        <v>0.73697311208231098</v>
      </c>
      <c r="BE537" s="102">
        <v>0.32518549994814999</v>
      </c>
      <c r="BF537" s="102">
        <f t="shared" si="132"/>
        <v>0.67481450005184995</v>
      </c>
      <c r="BG537" s="102">
        <v>0.19941950656173199</v>
      </c>
      <c r="BH537" s="102">
        <f t="shared" si="136"/>
        <v>0.80058049343826798</v>
      </c>
      <c r="BI537" s="102">
        <v>0.24806397326095481</v>
      </c>
      <c r="BJ537" s="102">
        <v>0.75193602673904514</v>
      </c>
      <c r="BK537" s="103">
        <v>0.255977657013435</v>
      </c>
      <c r="BL537" s="103">
        <f t="shared" si="137"/>
        <v>0.744022342986565</v>
      </c>
      <c r="BM537" s="103">
        <v>0.31893105197020899</v>
      </c>
      <c r="BN537" s="103">
        <f t="shared" si="138"/>
        <v>0.68106894802979101</v>
      </c>
      <c r="BO537" s="103">
        <v>0.19216069199049901</v>
      </c>
      <c r="BP537" s="103">
        <f t="shared" si="139"/>
        <v>0.80783930800950099</v>
      </c>
      <c r="BQ537" s="103">
        <v>0.24110113394294247</v>
      </c>
      <c r="BR537" s="103">
        <f t="shared" si="144"/>
        <v>0.75889886605705759</v>
      </c>
      <c r="BS537" s="108">
        <v>0.87132835492800798</v>
      </c>
      <c r="BT537" s="102">
        <v>0.128671645071992</v>
      </c>
      <c r="BU537" s="91"/>
      <c r="BV537" s="86">
        <v>517</v>
      </c>
      <c r="BW537" s="124">
        <v>0.97099999999999997</v>
      </c>
      <c r="BX537" s="124">
        <v>2.9000000000000001E-2</v>
      </c>
      <c r="BY537" s="124">
        <v>0.96699999999999997</v>
      </c>
      <c r="BZ537" s="124">
        <v>3.3000000000000002E-2</v>
      </c>
      <c r="CA537" s="124">
        <v>0.96899999999999997</v>
      </c>
      <c r="CB537" s="124">
        <v>3.1E-2</v>
      </c>
      <c r="CC537" s="123">
        <v>0.95799999999999996</v>
      </c>
      <c r="CD537" s="123">
        <v>4.2000000000000003E-2</v>
      </c>
      <c r="CE537" s="123">
        <v>0.95199999999999996</v>
      </c>
      <c r="CF537" s="123">
        <v>4.8000000000000001E-2</v>
      </c>
      <c r="CG537" s="123">
        <v>0.95499999999999996</v>
      </c>
      <c r="CH537" s="123">
        <v>4.4999999999999998E-2</v>
      </c>
      <c r="CI537" s="1"/>
      <c r="CJ537" s="1"/>
      <c r="CK537" s="1"/>
      <c r="CL537" s="1"/>
      <c r="CM537" s="1"/>
      <c r="CN537" s="1"/>
      <c r="CP537" s="39"/>
      <c r="CR537" s="39"/>
      <c r="CS537" s="92"/>
      <c r="CT537" s="92"/>
    </row>
    <row r="538" spans="38:98" x14ac:dyDescent="0.25">
      <c r="AL538" s="104">
        <v>518</v>
      </c>
      <c r="AM538" s="102">
        <v>0.26872610992895901</v>
      </c>
      <c r="AN538" s="102">
        <f t="shared" si="133"/>
        <v>0.73127389007104093</v>
      </c>
      <c r="AO538" s="102">
        <v>0.32529721549018997</v>
      </c>
      <c r="AP538" s="102">
        <f t="shared" si="134"/>
        <v>0.67470278450981003</v>
      </c>
      <c r="AQ538" s="102">
        <v>0.180991096359301</v>
      </c>
      <c r="AR538" s="102">
        <f t="shared" si="135"/>
        <v>0.819008903640699</v>
      </c>
      <c r="AS538" s="102">
        <f t="shared" si="140"/>
        <v>0.24137935796599946</v>
      </c>
      <c r="AT538" s="107">
        <f t="shared" si="140"/>
        <v>0.75862064203400059</v>
      </c>
      <c r="AU538" s="103">
        <v>0.28011893547217598</v>
      </c>
      <c r="AV538" s="103">
        <f t="shared" si="141"/>
        <v>0.71988106452782397</v>
      </c>
      <c r="AW538" s="103">
        <v>0.33476362168547202</v>
      </c>
      <c r="AX538" s="103">
        <f t="shared" si="142"/>
        <v>0.66523637831452798</v>
      </c>
      <c r="AY538" s="103">
        <v>0.198998582066444</v>
      </c>
      <c r="AZ538" s="103">
        <f t="shared" si="145"/>
        <v>0.80100141793355606</v>
      </c>
      <c r="BA538" s="103">
        <f t="shared" si="143"/>
        <v>0.25537185073459734</v>
      </c>
      <c r="BB538" s="103">
        <f t="shared" si="143"/>
        <v>0.74462814926540266</v>
      </c>
      <c r="BC538" s="102">
        <v>0.263349608400896</v>
      </c>
      <c r="BD538" s="102">
        <f t="shared" si="132"/>
        <v>0.73665039159910406</v>
      </c>
      <c r="BE538" s="102">
        <v>0.32549712533793601</v>
      </c>
      <c r="BF538" s="102">
        <f t="shared" si="132"/>
        <v>0.67450287466206404</v>
      </c>
      <c r="BG538" s="102">
        <v>0.199803994563377</v>
      </c>
      <c r="BH538" s="102">
        <f t="shared" si="136"/>
        <v>0.80019600543662306</v>
      </c>
      <c r="BI538" s="102">
        <v>0.24841255493115649</v>
      </c>
      <c r="BJ538" s="102">
        <v>0.75158744506884356</v>
      </c>
      <c r="BK538" s="103">
        <v>0.25629995873407002</v>
      </c>
      <c r="BL538" s="103">
        <f t="shared" si="137"/>
        <v>0.74370004126593003</v>
      </c>
      <c r="BM538" s="103">
        <v>0.31923274748716601</v>
      </c>
      <c r="BN538" s="103">
        <f t="shared" si="138"/>
        <v>0.68076725251283399</v>
      </c>
      <c r="BO538" s="103">
        <v>0.19253552778863101</v>
      </c>
      <c r="BP538" s="103">
        <f t="shared" si="139"/>
        <v>0.80746447221136897</v>
      </c>
      <c r="BQ538" s="103">
        <v>0.24144286191238018</v>
      </c>
      <c r="BR538" s="103">
        <f t="shared" si="144"/>
        <v>0.75855713808761993</v>
      </c>
      <c r="BS538" s="108">
        <v>0.87157455353754099</v>
      </c>
      <c r="BT538" s="102">
        <v>0.12842544646245899</v>
      </c>
      <c r="BU538" s="91"/>
      <c r="BV538" s="86">
        <v>518</v>
      </c>
      <c r="BW538" s="124">
        <v>0.97099999999999997</v>
      </c>
      <c r="BX538" s="124">
        <v>2.9000000000000001E-2</v>
      </c>
      <c r="BY538" s="124">
        <v>0.96699999999999997</v>
      </c>
      <c r="BZ538" s="124">
        <v>3.3000000000000002E-2</v>
      </c>
      <c r="CA538" s="124">
        <v>0.96899999999999997</v>
      </c>
      <c r="CB538" s="124">
        <v>3.1E-2</v>
      </c>
      <c r="CC538" s="123">
        <v>0.95899999999999996</v>
      </c>
      <c r="CD538" s="123">
        <v>4.1000000000000002E-2</v>
      </c>
      <c r="CE538" s="123">
        <v>0.95199999999999996</v>
      </c>
      <c r="CF538" s="123">
        <v>4.8000000000000001E-2</v>
      </c>
      <c r="CG538" s="123">
        <v>0.95499999999999996</v>
      </c>
      <c r="CH538" s="123">
        <v>4.4999999999999998E-2</v>
      </c>
      <c r="CI538" s="1"/>
      <c r="CJ538" s="1"/>
      <c r="CK538" s="1"/>
      <c r="CL538" s="1"/>
      <c r="CM538" s="1"/>
      <c r="CN538" s="1"/>
      <c r="CP538" s="39"/>
      <c r="CR538" s="39"/>
      <c r="CS538" s="92"/>
      <c r="CT538" s="92"/>
    </row>
    <row r="539" spans="38:98" x14ac:dyDescent="0.25">
      <c r="AL539" s="104">
        <v>519</v>
      </c>
      <c r="AM539" s="102">
        <v>0.26904664823670899</v>
      </c>
      <c r="AN539" s="102">
        <f t="shared" si="133"/>
        <v>0.73095335176329101</v>
      </c>
      <c r="AO539" s="102">
        <v>0.32558712260925499</v>
      </c>
      <c r="AP539" s="102">
        <f t="shared" si="134"/>
        <v>0.67441287739074496</v>
      </c>
      <c r="AQ539" s="102">
        <v>0.181334757135061</v>
      </c>
      <c r="AR539" s="102">
        <f t="shared" si="135"/>
        <v>0.81866524286493902</v>
      </c>
      <c r="AS539" s="102">
        <f t="shared" si="140"/>
        <v>0.24170348743563649</v>
      </c>
      <c r="AT539" s="107">
        <f t="shared" si="140"/>
        <v>0.75829651256436359</v>
      </c>
      <c r="AU539" s="103">
        <v>0.28046123637176501</v>
      </c>
      <c r="AV539" s="103">
        <f t="shared" si="141"/>
        <v>0.71953876362823499</v>
      </c>
      <c r="AW539" s="103">
        <v>0.33509279267984299</v>
      </c>
      <c r="AX539" s="103">
        <f t="shared" si="142"/>
        <v>0.66490720732015696</v>
      </c>
      <c r="AY539" s="103">
        <v>0.199379802254112</v>
      </c>
      <c r="AZ539" s="103">
        <f t="shared" si="145"/>
        <v>0.800620197745888</v>
      </c>
      <c r="BA539" s="103">
        <f t="shared" si="143"/>
        <v>0.25572903462850261</v>
      </c>
      <c r="BB539" s="103">
        <f t="shared" si="143"/>
        <v>0.74427096537149739</v>
      </c>
      <c r="BC539" s="102">
        <v>0.26367205369049501</v>
      </c>
      <c r="BD539" s="102">
        <f t="shared" si="132"/>
        <v>0.73632794630950493</v>
      </c>
      <c r="BE539" s="102">
        <v>0.325808407173034</v>
      </c>
      <c r="BF539" s="102">
        <f t="shared" si="132"/>
        <v>0.67419159282696595</v>
      </c>
      <c r="BG539" s="102">
        <v>0.20018839054168699</v>
      </c>
      <c r="BH539" s="102">
        <f t="shared" si="136"/>
        <v>0.79981160945831298</v>
      </c>
      <c r="BI539" s="102">
        <v>0.24876092994302729</v>
      </c>
      <c r="BJ539" s="102">
        <v>0.75123907005697266</v>
      </c>
      <c r="BK539" s="103">
        <v>0.256622058630046</v>
      </c>
      <c r="BL539" s="103">
        <f t="shared" si="137"/>
        <v>0.74337794136995394</v>
      </c>
      <c r="BM539" s="103">
        <v>0.31953411863305903</v>
      </c>
      <c r="BN539" s="103">
        <f t="shared" si="138"/>
        <v>0.68046588136694097</v>
      </c>
      <c r="BO539" s="103">
        <v>0.19291029812893101</v>
      </c>
      <c r="BP539" s="103">
        <f t="shared" si="139"/>
        <v>0.80708970187106899</v>
      </c>
      <c r="BQ539" s="103">
        <v>0.24178442260022612</v>
      </c>
      <c r="BR539" s="103">
        <f t="shared" si="144"/>
        <v>0.75821557739977385</v>
      </c>
      <c r="BS539" s="108">
        <v>0.871819840943861</v>
      </c>
      <c r="BT539" s="102">
        <v>0.128180159056139</v>
      </c>
      <c r="BU539" s="91"/>
      <c r="BV539" s="86">
        <v>519</v>
      </c>
      <c r="BW539" s="124">
        <v>0.97099999999999997</v>
      </c>
      <c r="BX539" s="124">
        <v>2.9000000000000001E-2</v>
      </c>
      <c r="BY539" s="124">
        <v>0.96699999999999997</v>
      </c>
      <c r="BZ539" s="124">
        <v>3.3000000000000002E-2</v>
      </c>
      <c r="CA539" s="124">
        <v>0.96899999999999997</v>
      </c>
      <c r="CB539" s="124">
        <v>3.1E-2</v>
      </c>
      <c r="CC539" s="123">
        <v>0.95899999999999996</v>
      </c>
      <c r="CD539" s="123">
        <v>4.1000000000000002E-2</v>
      </c>
      <c r="CE539" s="123">
        <v>0.95199999999999996</v>
      </c>
      <c r="CF539" s="123">
        <v>4.8000000000000001E-2</v>
      </c>
      <c r="CG539" s="123">
        <v>0.95499999999999996</v>
      </c>
      <c r="CH539" s="123">
        <v>4.4999999999999998E-2</v>
      </c>
      <c r="CI539" s="1"/>
      <c r="CJ539" s="1"/>
      <c r="CK539" s="1"/>
      <c r="CL539" s="1"/>
      <c r="CM539" s="1"/>
      <c r="CN539" s="1"/>
      <c r="CP539" s="39"/>
      <c r="CR539" s="39"/>
      <c r="CS539" s="92"/>
      <c r="CT539" s="92"/>
    </row>
    <row r="540" spans="38:98" x14ac:dyDescent="0.25">
      <c r="AL540" s="104">
        <v>520</v>
      </c>
      <c r="AM540" s="102">
        <v>0.26936738980832398</v>
      </c>
      <c r="AN540" s="102">
        <f t="shared" si="133"/>
        <v>0.73063261019167602</v>
      </c>
      <c r="AO540" s="102">
        <v>0.32587659625041998</v>
      </c>
      <c r="AP540" s="102">
        <f t="shared" si="134"/>
        <v>0.67412340374958002</v>
      </c>
      <c r="AQ540" s="102">
        <v>0.18167838325716401</v>
      </c>
      <c r="AR540" s="102">
        <f t="shared" si="135"/>
        <v>0.81832161674283599</v>
      </c>
      <c r="AS540" s="102">
        <f t="shared" si="140"/>
        <v>0.24202756427647248</v>
      </c>
      <c r="AT540" s="107">
        <f t="shared" si="140"/>
        <v>0.75797243572352757</v>
      </c>
      <c r="AU540" s="103">
        <v>0.28080322054614099</v>
      </c>
      <c r="AV540" s="103">
        <f t="shared" si="141"/>
        <v>0.71919677945385896</v>
      </c>
      <c r="AW540" s="103">
        <v>0.33542161220960298</v>
      </c>
      <c r="AX540" s="103">
        <f t="shared" si="142"/>
        <v>0.66457838779039702</v>
      </c>
      <c r="AY540" s="103">
        <v>0.19976095205022901</v>
      </c>
      <c r="AZ540" s="103">
        <f t="shared" si="145"/>
        <v>0.80023904794977097</v>
      </c>
      <c r="BA540" s="103">
        <f t="shared" si="143"/>
        <v>0.25608600712061774</v>
      </c>
      <c r="BB540" s="103">
        <f t="shared" si="143"/>
        <v>0.74391399287938231</v>
      </c>
      <c r="BC540" s="102">
        <v>0.26399422513383602</v>
      </c>
      <c r="BD540" s="102">
        <f t="shared" si="132"/>
        <v>0.73600577486616392</v>
      </c>
      <c r="BE540" s="102">
        <v>0.32611934674543203</v>
      </c>
      <c r="BF540" s="102">
        <f t="shared" si="132"/>
        <v>0.67388065325456803</v>
      </c>
      <c r="BG540" s="102">
        <v>0.20057269431638899</v>
      </c>
      <c r="BH540" s="102">
        <f t="shared" si="136"/>
        <v>0.79942730568361098</v>
      </c>
      <c r="BI540" s="102">
        <v>0.24910909892847746</v>
      </c>
      <c r="BJ540" s="102">
        <v>0.75089090107152257</v>
      </c>
      <c r="BK540" s="103">
        <v>0.25694395624543998</v>
      </c>
      <c r="BL540" s="103">
        <f t="shared" si="137"/>
        <v>0.74305604375456002</v>
      </c>
      <c r="BM540" s="103">
        <v>0.31983516684512697</v>
      </c>
      <c r="BN540" s="103">
        <f t="shared" si="138"/>
        <v>0.68016483315487308</v>
      </c>
      <c r="BO540" s="103">
        <v>0.19328500247472399</v>
      </c>
      <c r="BP540" s="103">
        <f t="shared" si="139"/>
        <v>0.80671499752527598</v>
      </c>
      <c r="BQ540" s="103">
        <v>0.24212581594883864</v>
      </c>
      <c r="BR540" s="103">
        <f t="shared" si="144"/>
        <v>0.75787418405116136</v>
      </c>
      <c r="BS540" s="108">
        <v>0.87206422082547796</v>
      </c>
      <c r="BT540" s="102">
        <v>0.12793577917452201</v>
      </c>
      <c r="BU540" s="91"/>
      <c r="BV540" s="86">
        <v>520</v>
      </c>
      <c r="BW540" s="124">
        <v>0.97099999999999997</v>
      </c>
      <c r="BX540" s="124">
        <v>2.9000000000000001E-2</v>
      </c>
      <c r="BY540" s="124">
        <v>0.96699999999999997</v>
      </c>
      <c r="BZ540" s="124">
        <v>3.3000000000000002E-2</v>
      </c>
      <c r="CA540" s="124">
        <v>0.96899999999999997</v>
      </c>
      <c r="CB540" s="124">
        <v>3.1E-2</v>
      </c>
      <c r="CC540" s="123">
        <v>0.95899999999999996</v>
      </c>
      <c r="CD540" s="123">
        <v>4.1000000000000002E-2</v>
      </c>
      <c r="CE540" s="123">
        <v>0.95199999999999996</v>
      </c>
      <c r="CF540" s="123">
        <v>4.8000000000000001E-2</v>
      </c>
      <c r="CG540" s="123">
        <v>0.95499999999999996</v>
      </c>
      <c r="CH540" s="123">
        <v>4.4999999999999998E-2</v>
      </c>
      <c r="CI540" s="1"/>
      <c r="CJ540" s="1"/>
      <c r="CK540" s="1"/>
      <c r="CL540" s="1"/>
      <c r="CM540" s="1"/>
      <c r="CN540" s="1"/>
      <c r="CP540" s="39"/>
      <c r="CR540" s="39"/>
      <c r="CS540" s="92"/>
      <c r="CT540" s="92"/>
    </row>
    <row r="541" spans="38:98" x14ac:dyDescent="0.25">
      <c r="AL541" s="104">
        <v>521</v>
      </c>
      <c r="AM541" s="102">
        <v>0.26968832690565397</v>
      </c>
      <c r="AN541" s="102">
        <f t="shared" si="133"/>
        <v>0.73031167309434597</v>
      </c>
      <c r="AO541" s="102">
        <v>0.326165640591427</v>
      </c>
      <c r="AP541" s="102">
        <f t="shared" si="134"/>
        <v>0.67383435940857295</v>
      </c>
      <c r="AQ541" s="102">
        <v>0.18202197409106699</v>
      </c>
      <c r="AR541" s="102">
        <f t="shared" si="135"/>
        <v>0.81797802590893298</v>
      </c>
      <c r="AS541" s="102">
        <f t="shared" si="140"/>
        <v>0.24235158675867177</v>
      </c>
      <c r="AT541" s="107">
        <f t="shared" si="140"/>
        <v>0.75764841324132814</v>
      </c>
      <c r="AU541" s="103">
        <v>0.28114488872063098</v>
      </c>
      <c r="AV541" s="103">
        <f t="shared" si="141"/>
        <v>0.71885511127936907</v>
      </c>
      <c r="AW541" s="103">
        <v>0.33575008153458402</v>
      </c>
      <c r="AX541" s="103">
        <f t="shared" si="142"/>
        <v>0.66424991846541603</v>
      </c>
      <c r="AY541" s="103">
        <v>0.200142031170402</v>
      </c>
      <c r="AZ541" s="103">
        <f t="shared" si="145"/>
        <v>0.79985796882959803</v>
      </c>
      <c r="BA541" s="103">
        <f t="shared" si="143"/>
        <v>0.25644276859473486</v>
      </c>
      <c r="BB541" s="103">
        <f t="shared" si="143"/>
        <v>0.7435572314052652</v>
      </c>
      <c r="BC541" s="102">
        <v>0.26431612407826699</v>
      </c>
      <c r="BD541" s="102">
        <f t="shared" si="132"/>
        <v>0.73568387592173301</v>
      </c>
      <c r="BE541" s="102">
        <v>0.326429945347121</v>
      </c>
      <c r="BF541" s="102">
        <f t="shared" si="132"/>
        <v>0.673570054652879</v>
      </c>
      <c r="BG541" s="102">
        <v>0.20095690570721</v>
      </c>
      <c r="BH541" s="102">
        <f t="shared" si="136"/>
        <v>0.79904309429278997</v>
      </c>
      <c r="BI541" s="102">
        <v>0.24945706251941718</v>
      </c>
      <c r="BJ541" s="102">
        <v>0.75054293748058276</v>
      </c>
      <c r="BK541" s="103">
        <v>0.25726565112433097</v>
      </c>
      <c r="BL541" s="103">
        <f t="shared" si="137"/>
        <v>0.74273434887566903</v>
      </c>
      <c r="BM541" s="103">
        <v>0.32013589356060601</v>
      </c>
      <c r="BN541" s="103">
        <f t="shared" si="138"/>
        <v>0.67986410643939399</v>
      </c>
      <c r="BO541" s="103">
        <v>0.19365964028933599</v>
      </c>
      <c r="BP541" s="103">
        <f t="shared" si="139"/>
        <v>0.80634035971066398</v>
      </c>
      <c r="BQ541" s="103">
        <v>0.24246704190057652</v>
      </c>
      <c r="BR541" s="103">
        <f t="shared" si="144"/>
        <v>0.75753295809942345</v>
      </c>
      <c r="BS541" s="108">
        <v>0.87230769686089804</v>
      </c>
      <c r="BT541" s="102">
        <v>0.12769230313910199</v>
      </c>
      <c r="BU541" s="91"/>
      <c r="BV541" s="86">
        <v>521</v>
      </c>
      <c r="BW541" s="124">
        <v>0.97099999999999997</v>
      </c>
      <c r="BX541" s="124">
        <v>2.9000000000000001E-2</v>
      </c>
      <c r="BY541" s="124">
        <v>0.96699999999999997</v>
      </c>
      <c r="BZ541" s="124">
        <v>3.3000000000000002E-2</v>
      </c>
      <c r="CA541" s="124">
        <v>0.96899999999999997</v>
      </c>
      <c r="CB541" s="124">
        <v>3.1E-2</v>
      </c>
      <c r="CC541" s="123">
        <v>0.95899999999999996</v>
      </c>
      <c r="CD541" s="123">
        <v>4.1000000000000002E-2</v>
      </c>
      <c r="CE541" s="123">
        <v>0.95199999999999996</v>
      </c>
      <c r="CF541" s="123">
        <v>4.8000000000000001E-2</v>
      </c>
      <c r="CG541" s="123">
        <v>0.95499999999999996</v>
      </c>
      <c r="CH541" s="123">
        <v>4.4999999999999998E-2</v>
      </c>
      <c r="CI541" s="1"/>
      <c r="CJ541" s="1"/>
      <c r="CK541" s="1"/>
      <c r="CL541" s="1"/>
      <c r="CM541" s="1"/>
      <c r="CN541" s="1"/>
      <c r="CP541" s="39"/>
      <c r="CR541" s="39"/>
      <c r="CS541" s="92"/>
      <c r="CT541" s="92"/>
    </row>
    <row r="542" spans="38:98" x14ac:dyDescent="0.25">
      <c r="AL542" s="104">
        <v>522</v>
      </c>
      <c r="AM542" s="102">
        <v>0.27000945179055202</v>
      </c>
      <c r="AN542" s="102">
        <f t="shared" si="133"/>
        <v>0.72999054820944798</v>
      </c>
      <c r="AO542" s="102">
        <v>0.32645425981001902</v>
      </c>
      <c r="AP542" s="102">
        <f t="shared" si="134"/>
        <v>0.67354574018998092</v>
      </c>
      <c r="AQ542" s="102">
        <v>0.182365529002226</v>
      </c>
      <c r="AR542" s="102">
        <f t="shared" si="135"/>
        <v>0.81763447099777398</v>
      </c>
      <c r="AS542" s="102">
        <f t="shared" si="140"/>
        <v>0.24267555315239947</v>
      </c>
      <c r="AT542" s="107">
        <f t="shared" si="140"/>
        <v>0.75732444684760059</v>
      </c>
      <c r="AU542" s="103">
        <v>0.28148624162056801</v>
      </c>
      <c r="AV542" s="103">
        <f t="shared" si="141"/>
        <v>0.71851375837943199</v>
      </c>
      <c r="AW542" s="103">
        <v>0.33607820191461701</v>
      </c>
      <c r="AX542" s="103">
        <f t="shared" si="142"/>
        <v>0.66392179808538299</v>
      </c>
      <c r="AY542" s="103">
        <v>0.20052303933024099</v>
      </c>
      <c r="AZ542" s="103">
        <f t="shared" si="145"/>
        <v>0.79947696066975904</v>
      </c>
      <c r="BA542" s="103">
        <f t="shared" si="143"/>
        <v>0.25679931943464884</v>
      </c>
      <c r="BB542" s="103">
        <f t="shared" si="143"/>
        <v>0.74320068056535127</v>
      </c>
      <c r="BC542" s="102">
        <v>0.26463775187114003</v>
      </c>
      <c r="BD542" s="102">
        <f t="shared" si="132"/>
        <v>0.73536224812885997</v>
      </c>
      <c r="BE542" s="102">
        <v>0.32674020427009098</v>
      </c>
      <c r="BF542" s="102">
        <f t="shared" si="132"/>
        <v>0.67325979572990902</v>
      </c>
      <c r="BG542" s="102">
        <v>0.20134102453387601</v>
      </c>
      <c r="BH542" s="102">
        <f t="shared" si="136"/>
        <v>0.79865897546612397</v>
      </c>
      <c r="BI542" s="102">
        <v>0.24980482134775731</v>
      </c>
      <c r="BJ542" s="102">
        <v>0.75019517865224272</v>
      </c>
      <c r="BK542" s="103">
        <v>0.25758714281079997</v>
      </c>
      <c r="BL542" s="103">
        <f t="shared" si="137"/>
        <v>0.74241285718920003</v>
      </c>
      <c r="BM542" s="103">
        <v>0.32043630021673603</v>
      </c>
      <c r="BN542" s="103">
        <f t="shared" si="138"/>
        <v>0.67956369978326392</v>
      </c>
      <c r="BO542" s="103">
        <v>0.19403421103609</v>
      </c>
      <c r="BP542" s="103">
        <f t="shared" si="139"/>
        <v>0.80596578896391002</v>
      </c>
      <c r="BQ542" s="103">
        <v>0.24280810039779865</v>
      </c>
      <c r="BR542" s="103">
        <f t="shared" si="144"/>
        <v>0.75719189960220135</v>
      </c>
      <c r="BS542" s="108">
        <v>0.87255027272863095</v>
      </c>
      <c r="BT542" s="102">
        <v>0.127449727271369</v>
      </c>
      <c r="BU542" s="91"/>
      <c r="BV542" s="86">
        <v>522</v>
      </c>
      <c r="BW542" s="124">
        <v>0.97099999999999997</v>
      </c>
      <c r="BX542" s="124">
        <v>2.9000000000000001E-2</v>
      </c>
      <c r="BY542" s="124">
        <v>0.96699999999999997</v>
      </c>
      <c r="BZ542" s="124">
        <v>3.3000000000000002E-2</v>
      </c>
      <c r="CA542" s="124">
        <v>0.96899999999999997</v>
      </c>
      <c r="CB542" s="124">
        <v>3.1E-2</v>
      </c>
      <c r="CC542" s="123">
        <v>0.95899999999999996</v>
      </c>
      <c r="CD542" s="123">
        <v>4.1000000000000002E-2</v>
      </c>
      <c r="CE542" s="123">
        <v>0.95199999999999996</v>
      </c>
      <c r="CF542" s="123">
        <v>4.8000000000000001E-2</v>
      </c>
      <c r="CG542" s="123">
        <v>0.95499999999999996</v>
      </c>
      <c r="CH542" s="123">
        <v>4.4999999999999998E-2</v>
      </c>
      <c r="CI542" s="1"/>
      <c r="CJ542" s="1"/>
      <c r="CK542" s="1"/>
      <c r="CL542" s="1"/>
      <c r="CM542" s="1"/>
      <c r="CN542" s="1"/>
      <c r="CP542" s="39"/>
      <c r="CR542" s="39"/>
      <c r="CS542" s="92"/>
      <c r="CT542" s="92"/>
    </row>
    <row r="543" spans="38:98" x14ac:dyDescent="0.25">
      <c r="AL543" s="104">
        <v>523</v>
      </c>
      <c r="AM543" s="102">
        <v>0.270330756724869</v>
      </c>
      <c r="AN543" s="102">
        <f t="shared" si="133"/>
        <v>0.72966924327513105</v>
      </c>
      <c r="AO543" s="102">
        <v>0.32674245808393798</v>
      </c>
      <c r="AP543" s="102">
        <f t="shared" si="134"/>
        <v>0.67325754191606202</v>
      </c>
      <c r="AQ543" s="102">
        <v>0.182709047356098</v>
      </c>
      <c r="AR543" s="102">
        <f t="shared" si="135"/>
        <v>0.81729095264390206</v>
      </c>
      <c r="AS543" s="102">
        <f t="shared" si="140"/>
        <v>0.24299946172782022</v>
      </c>
      <c r="AT543" s="107">
        <f t="shared" si="140"/>
        <v>0.75700053827217983</v>
      </c>
      <c r="AU543" s="103">
        <v>0.28182727997127799</v>
      </c>
      <c r="AV543" s="103">
        <f t="shared" si="141"/>
        <v>0.71817272002872201</v>
      </c>
      <c r="AW543" s="103">
        <v>0.33640597460953597</v>
      </c>
      <c r="AX543" s="103">
        <f t="shared" si="142"/>
        <v>0.66359402539046397</v>
      </c>
      <c r="AY543" s="103">
        <v>0.200903976245353</v>
      </c>
      <c r="AZ543" s="103">
        <f t="shared" si="145"/>
        <v>0.79909602375464694</v>
      </c>
      <c r="BA543" s="103">
        <f t="shared" si="143"/>
        <v>0.25715566002415186</v>
      </c>
      <c r="BB543" s="103">
        <f t="shared" si="143"/>
        <v>0.7428443399758482</v>
      </c>
      <c r="BC543" s="102">
        <v>0.26495910985980298</v>
      </c>
      <c r="BD543" s="102">
        <f t="shared" si="132"/>
        <v>0.73504089014019702</v>
      </c>
      <c r="BE543" s="102">
        <v>0.327050124806331</v>
      </c>
      <c r="BF543" s="102">
        <f t="shared" si="132"/>
        <v>0.672949875193669</v>
      </c>
      <c r="BG543" s="102">
        <v>0.20172505061611401</v>
      </c>
      <c r="BH543" s="102">
        <f t="shared" si="136"/>
        <v>0.79827494938388599</v>
      </c>
      <c r="BI543" s="102">
        <v>0.25015237604540752</v>
      </c>
      <c r="BJ543" s="102">
        <v>0.74984762395459259</v>
      </c>
      <c r="BK543" s="103">
        <v>0.25790843084892301</v>
      </c>
      <c r="BL543" s="103">
        <f t="shared" si="137"/>
        <v>0.74209156915107699</v>
      </c>
      <c r="BM543" s="103">
        <v>0.32073638825075301</v>
      </c>
      <c r="BN543" s="103">
        <f t="shared" si="138"/>
        <v>0.67926361174924699</v>
      </c>
      <c r="BO543" s="103">
        <v>0.19440871417831301</v>
      </c>
      <c r="BP543" s="103">
        <f t="shared" si="139"/>
        <v>0.80559128582168693</v>
      </c>
      <c r="BQ543" s="103">
        <v>0.24314899138286333</v>
      </c>
      <c r="BR543" s="103">
        <f t="shared" si="144"/>
        <v>0.75685100861713672</v>
      </c>
      <c r="BS543" s="108">
        <v>0.87279195210718297</v>
      </c>
      <c r="BT543" s="102">
        <v>0.12720804789281701</v>
      </c>
      <c r="BU543" s="91"/>
      <c r="BV543" s="86">
        <v>523</v>
      </c>
      <c r="BW543" s="124">
        <v>0.97199999999999998</v>
      </c>
      <c r="BX543" s="124">
        <v>2.8000000000000001E-2</v>
      </c>
      <c r="BY543" s="124">
        <v>0.96699999999999997</v>
      </c>
      <c r="BZ543" s="124">
        <v>3.3000000000000002E-2</v>
      </c>
      <c r="CA543" s="124">
        <v>0.96899999999999997</v>
      </c>
      <c r="CB543" s="124">
        <v>3.1E-2</v>
      </c>
      <c r="CC543" s="123">
        <v>0.95899999999999996</v>
      </c>
      <c r="CD543" s="123">
        <v>4.1000000000000002E-2</v>
      </c>
      <c r="CE543" s="123">
        <v>0.95199999999999996</v>
      </c>
      <c r="CF543" s="123">
        <v>4.8000000000000001E-2</v>
      </c>
      <c r="CG543" s="123">
        <v>0.95499999999999996</v>
      </c>
      <c r="CH543" s="123">
        <v>4.3999999999999997E-2</v>
      </c>
      <c r="CI543" s="1"/>
      <c r="CJ543" s="1"/>
      <c r="CK543" s="1"/>
      <c r="CL543" s="1"/>
      <c r="CM543" s="1"/>
      <c r="CN543" s="1"/>
      <c r="CP543" s="39"/>
      <c r="CR543" s="39"/>
      <c r="CS543" s="92"/>
      <c r="CT543" s="92"/>
    </row>
    <row r="544" spans="38:98" x14ac:dyDescent="0.25">
      <c r="AL544" s="104">
        <v>524</v>
      </c>
      <c r="AM544" s="102">
        <v>0.27065223397045501</v>
      </c>
      <c r="AN544" s="102">
        <f t="shared" si="133"/>
        <v>0.72934776602954499</v>
      </c>
      <c r="AO544" s="102">
        <v>0.32703023959092598</v>
      </c>
      <c r="AP544" s="102">
        <f t="shared" si="134"/>
        <v>0.67296976040907408</v>
      </c>
      <c r="AQ544" s="102">
        <v>0.183052528518139</v>
      </c>
      <c r="AR544" s="102">
        <f t="shared" si="135"/>
        <v>0.81694747148186098</v>
      </c>
      <c r="AS544" s="102">
        <f t="shared" si="140"/>
        <v>0.24332331075509797</v>
      </c>
      <c r="AT544" s="107">
        <f t="shared" si="140"/>
        <v>0.75667668924490206</v>
      </c>
      <c r="AU544" s="103">
        <v>0.28216800449809398</v>
      </c>
      <c r="AV544" s="103">
        <f t="shared" si="141"/>
        <v>0.71783199550190602</v>
      </c>
      <c r="AW544" s="103">
        <v>0.33673340087917297</v>
      </c>
      <c r="AX544" s="103">
        <f t="shared" si="142"/>
        <v>0.66326659912082708</v>
      </c>
      <c r="AY544" s="103">
        <v>0.20128484163134699</v>
      </c>
      <c r="AZ544" s="103">
        <f t="shared" si="145"/>
        <v>0.79871515836865303</v>
      </c>
      <c r="BA544" s="103">
        <f t="shared" si="143"/>
        <v>0.25751179074703856</v>
      </c>
      <c r="BB544" s="103">
        <f t="shared" si="143"/>
        <v>0.74248820925296155</v>
      </c>
      <c r="BC544" s="102">
        <v>0.26528019939160502</v>
      </c>
      <c r="BD544" s="102">
        <f t="shared" si="132"/>
        <v>0.73471980060839504</v>
      </c>
      <c r="BE544" s="102">
        <v>0.32735970824783001</v>
      </c>
      <c r="BF544" s="102">
        <f t="shared" si="132"/>
        <v>0.67264029175216999</v>
      </c>
      <c r="BG544" s="102">
        <v>0.202108983773649</v>
      </c>
      <c r="BH544" s="102">
        <f t="shared" si="136"/>
        <v>0.79789101622635106</v>
      </c>
      <c r="BI544" s="102">
        <v>0.25049972724427699</v>
      </c>
      <c r="BJ544" s="102">
        <v>0.74950027275572317</v>
      </c>
      <c r="BK544" s="103">
        <v>0.258229514782779</v>
      </c>
      <c r="BL544" s="103">
        <f t="shared" si="137"/>
        <v>0.741770485217221</v>
      </c>
      <c r="BM544" s="103">
        <v>0.32103615909989602</v>
      </c>
      <c r="BN544" s="103">
        <f t="shared" si="138"/>
        <v>0.67896384090010398</v>
      </c>
      <c r="BO544" s="103">
        <v>0.19478314917932901</v>
      </c>
      <c r="BP544" s="103">
        <f t="shared" si="139"/>
        <v>0.80521685082067096</v>
      </c>
      <c r="BQ544" s="103">
        <v>0.24348971479812892</v>
      </c>
      <c r="BR544" s="103">
        <f t="shared" si="144"/>
        <v>0.75651028520187102</v>
      </c>
      <c r="BS544" s="108">
        <v>0.87303273867506503</v>
      </c>
      <c r="BT544" s="102">
        <v>0.12696726132493499</v>
      </c>
      <c r="BU544" s="91"/>
      <c r="BV544" s="86">
        <v>524</v>
      </c>
      <c r="BW544" s="124">
        <v>0.97199999999999998</v>
      </c>
      <c r="BX544" s="124">
        <v>2.8000000000000001E-2</v>
      </c>
      <c r="BY544" s="124">
        <v>0.96799999999999997</v>
      </c>
      <c r="BZ544" s="124">
        <v>3.2000000000000001E-2</v>
      </c>
      <c r="CA544" s="124">
        <v>0.96899999999999997</v>
      </c>
      <c r="CB544" s="124">
        <v>0.03</v>
      </c>
      <c r="CC544" s="123">
        <v>0.95899999999999996</v>
      </c>
      <c r="CD544" s="123">
        <v>4.1000000000000002E-2</v>
      </c>
      <c r="CE544" s="123">
        <v>0.95199999999999996</v>
      </c>
      <c r="CF544" s="123">
        <v>4.8000000000000001E-2</v>
      </c>
      <c r="CG544" s="123">
        <v>0.95599999999999996</v>
      </c>
      <c r="CH544" s="123">
        <v>4.3999999999999997E-2</v>
      </c>
      <c r="CI544" s="1"/>
      <c r="CJ544" s="1"/>
      <c r="CK544" s="1"/>
      <c r="CL544" s="1"/>
      <c r="CM544" s="1"/>
      <c r="CN544" s="1"/>
      <c r="CP544" s="39"/>
      <c r="CR544" s="39"/>
      <c r="CS544" s="92"/>
      <c r="CT544" s="92"/>
    </row>
    <row r="545" spans="38:98" x14ac:dyDescent="0.25">
      <c r="AL545" s="104">
        <v>525</v>
      </c>
      <c r="AM545" s="102">
        <v>0.27097387578916099</v>
      </c>
      <c r="AN545" s="102">
        <f t="shared" si="133"/>
        <v>0.72902612421083901</v>
      </c>
      <c r="AO545" s="102">
        <v>0.32731760850872499</v>
      </c>
      <c r="AP545" s="102">
        <f t="shared" si="134"/>
        <v>0.67268239149127496</v>
      </c>
      <c r="AQ545" s="102">
        <v>0.18339597185380599</v>
      </c>
      <c r="AR545" s="102">
        <f t="shared" si="135"/>
        <v>0.81660402814619404</v>
      </c>
      <c r="AS545" s="102">
        <f t="shared" si="140"/>
        <v>0.24364709850439742</v>
      </c>
      <c r="AT545" s="107">
        <f t="shared" si="140"/>
        <v>0.75635290149560264</v>
      </c>
      <c r="AU545" s="103">
        <v>0.28250841592634401</v>
      </c>
      <c r="AV545" s="103">
        <f t="shared" si="141"/>
        <v>0.71749158407365599</v>
      </c>
      <c r="AW545" s="103">
        <v>0.33706048198336003</v>
      </c>
      <c r="AX545" s="103">
        <f t="shared" si="142"/>
        <v>0.66293951801663997</v>
      </c>
      <c r="AY545" s="103">
        <v>0.20166563520382999</v>
      </c>
      <c r="AZ545" s="103">
        <f t="shared" si="145"/>
        <v>0.79833436479617004</v>
      </c>
      <c r="BA545" s="103">
        <f t="shared" si="143"/>
        <v>0.25786771198710123</v>
      </c>
      <c r="BB545" s="103">
        <f t="shared" si="143"/>
        <v>0.74213228801289877</v>
      </c>
      <c r="BC545" s="102">
        <v>0.265601021813897</v>
      </c>
      <c r="BD545" s="102">
        <f t="shared" si="132"/>
        <v>0.734398978186103</v>
      </c>
      <c r="BE545" s="102">
        <v>0.32766895588657902</v>
      </c>
      <c r="BF545" s="102">
        <f t="shared" si="132"/>
        <v>0.67233104411342093</v>
      </c>
      <c r="BG545" s="102">
        <v>0.20249282382620901</v>
      </c>
      <c r="BH545" s="102">
        <f t="shared" si="136"/>
        <v>0.79750717617379097</v>
      </c>
      <c r="BI545" s="102">
        <v>0.25084687557627738</v>
      </c>
      <c r="BJ545" s="102">
        <v>0.74915312442372262</v>
      </c>
      <c r="BK545" s="103">
        <v>0.25855039415644798</v>
      </c>
      <c r="BL545" s="103">
        <f t="shared" si="137"/>
        <v>0.74144960584355202</v>
      </c>
      <c r="BM545" s="103">
        <v>0.321335614201402</v>
      </c>
      <c r="BN545" s="103">
        <f t="shared" si="138"/>
        <v>0.678664385798598</v>
      </c>
      <c r="BO545" s="103">
        <v>0.19515751550246299</v>
      </c>
      <c r="BP545" s="103">
        <f t="shared" si="139"/>
        <v>0.80484248449753704</v>
      </c>
      <c r="BQ545" s="103">
        <v>0.2438302705859543</v>
      </c>
      <c r="BR545" s="103">
        <f t="shared" si="144"/>
        <v>0.7561697294140457</v>
      </c>
      <c r="BS545" s="108">
        <v>0.87327263611078298</v>
      </c>
      <c r="BT545" s="102">
        <v>0.12672736388921699</v>
      </c>
      <c r="BU545" s="91"/>
      <c r="BV545" s="86">
        <v>525</v>
      </c>
      <c r="BW545" s="124">
        <v>0.97199999999999998</v>
      </c>
      <c r="BX545" s="124">
        <v>2.8000000000000001E-2</v>
      </c>
      <c r="BY545" s="124">
        <v>0.96799999999999997</v>
      </c>
      <c r="BZ545" s="124">
        <v>3.2000000000000001E-2</v>
      </c>
      <c r="CA545" s="124">
        <v>0.96899999999999997</v>
      </c>
      <c r="CB545" s="124">
        <v>0.03</v>
      </c>
      <c r="CC545" s="123">
        <v>0.95899999999999996</v>
      </c>
      <c r="CD545" s="123">
        <v>4.1000000000000002E-2</v>
      </c>
      <c r="CE545" s="123">
        <v>0.95299999999999996</v>
      </c>
      <c r="CF545" s="123">
        <v>4.7E-2</v>
      </c>
      <c r="CG545" s="123">
        <v>0.95599999999999996</v>
      </c>
      <c r="CH545" s="123">
        <v>4.3999999999999997E-2</v>
      </c>
      <c r="CI545" s="1"/>
      <c r="CJ545" s="1"/>
      <c r="CK545" s="1"/>
      <c r="CL545" s="1"/>
      <c r="CM545" s="1"/>
      <c r="CN545" s="1"/>
      <c r="CP545" s="39"/>
      <c r="CR545" s="39"/>
      <c r="CS545" s="92"/>
      <c r="CT545" s="92"/>
    </row>
    <row r="546" spans="38:98" x14ac:dyDescent="0.25">
      <c r="AL546" s="104">
        <v>526</v>
      </c>
      <c r="AM546" s="102">
        <v>0.27129567444283997</v>
      </c>
      <c r="AN546" s="102">
        <f t="shared" si="133"/>
        <v>0.72870432555716003</v>
      </c>
      <c r="AO546" s="102">
        <v>0.32760456901507801</v>
      </c>
      <c r="AP546" s="102">
        <f t="shared" si="134"/>
        <v>0.67239543098492205</v>
      </c>
      <c r="AQ546" s="102">
        <v>0.183739376728554</v>
      </c>
      <c r="AR546" s="102">
        <f t="shared" si="135"/>
        <v>0.816260623271446</v>
      </c>
      <c r="AS546" s="102">
        <f t="shared" si="140"/>
        <v>0.24397082324588318</v>
      </c>
      <c r="AT546" s="107">
        <f t="shared" si="140"/>
        <v>0.75602917675411674</v>
      </c>
      <c r="AU546" s="103">
        <v>0.28284851498135699</v>
      </c>
      <c r="AV546" s="103">
        <f t="shared" si="141"/>
        <v>0.71715148501864301</v>
      </c>
      <c r="AW546" s="103">
        <v>0.33738721918192899</v>
      </c>
      <c r="AX546" s="103">
        <f t="shared" si="142"/>
        <v>0.66261278081807107</v>
      </c>
      <c r="AY546" s="103">
        <v>0.202046356678411</v>
      </c>
      <c r="AZ546" s="103">
        <f t="shared" si="145"/>
        <v>0.79795364332158902</v>
      </c>
      <c r="BA546" s="103">
        <f t="shared" si="143"/>
        <v>0.25822342412813337</v>
      </c>
      <c r="BB546" s="103">
        <f t="shared" si="143"/>
        <v>0.74177657587186663</v>
      </c>
      <c r="BC546" s="102">
        <v>0.26592157847402798</v>
      </c>
      <c r="BD546" s="102">
        <f t="shared" si="132"/>
        <v>0.73407842152597202</v>
      </c>
      <c r="BE546" s="102">
        <v>0.32797786901456699</v>
      </c>
      <c r="BF546" s="102">
        <f t="shared" si="132"/>
        <v>0.67202213098543306</v>
      </c>
      <c r="BG546" s="102">
        <v>0.20287657059352099</v>
      </c>
      <c r="BH546" s="102">
        <f t="shared" si="136"/>
        <v>0.79712342940647907</v>
      </c>
      <c r="BI546" s="102">
        <v>0.25119382167331872</v>
      </c>
      <c r="BJ546" s="102">
        <v>0.74880617832668128</v>
      </c>
      <c r="BK546" s="103">
        <v>0.25887106851400699</v>
      </c>
      <c r="BL546" s="103">
        <f t="shared" si="137"/>
        <v>0.74112893148599301</v>
      </c>
      <c r="BM546" s="103">
        <v>0.32163475499250999</v>
      </c>
      <c r="BN546" s="103">
        <f t="shared" si="138"/>
        <v>0.67836524500748996</v>
      </c>
      <c r="BO546" s="103">
        <v>0.19553181261104099</v>
      </c>
      <c r="BP546" s="103">
        <f t="shared" si="139"/>
        <v>0.80446818738895898</v>
      </c>
      <c r="BQ546" s="103">
        <v>0.24417065868869833</v>
      </c>
      <c r="BR546" s="103">
        <f t="shared" si="144"/>
        <v>0.75582934131130175</v>
      </c>
      <c r="BS546" s="108">
        <v>0.87351164809284698</v>
      </c>
      <c r="BT546" s="102">
        <v>0.12648835190715299</v>
      </c>
      <c r="BU546" s="91"/>
      <c r="BV546" s="86">
        <v>526</v>
      </c>
      <c r="BW546" s="124">
        <v>0.97199999999999998</v>
      </c>
      <c r="BX546" s="124">
        <v>2.8000000000000001E-2</v>
      </c>
      <c r="BY546" s="124">
        <v>0.96799999999999997</v>
      </c>
      <c r="BZ546" s="124">
        <v>3.2000000000000001E-2</v>
      </c>
      <c r="CA546" s="124">
        <v>0.97</v>
      </c>
      <c r="CB546" s="124">
        <v>0.03</v>
      </c>
      <c r="CC546" s="123">
        <v>0.95899999999999996</v>
      </c>
      <c r="CD546" s="123">
        <v>4.1000000000000002E-2</v>
      </c>
      <c r="CE546" s="123">
        <v>0.95299999999999996</v>
      </c>
      <c r="CF546" s="123">
        <v>4.7E-2</v>
      </c>
      <c r="CG546" s="123">
        <v>0.95599999999999996</v>
      </c>
      <c r="CH546" s="123">
        <v>4.3999999999999997E-2</v>
      </c>
      <c r="CI546" s="1"/>
      <c r="CJ546" s="1"/>
      <c r="CK546" s="1"/>
      <c r="CL546" s="1"/>
      <c r="CM546" s="1"/>
      <c r="CN546" s="1"/>
      <c r="CP546" s="39"/>
      <c r="CR546" s="39"/>
      <c r="CS546" s="92"/>
      <c r="CT546" s="92"/>
    </row>
    <row r="547" spans="38:98" x14ac:dyDescent="0.25">
      <c r="AL547" s="104">
        <v>527</v>
      </c>
      <c r="AM547" s="102">
        <v>0.27161762219334101</v>
      </c>
      <c r="AN547" s="102">
        <f t="shared" si="133"/>
        <v>0.72838237780665893</v>
      </c>
      <c r="AO547" s="102">
        <v>0.32789112528772701</v>
      </c>
      <c r="AP547" s="102">
        <f t="shared" si="134"/>
        <v>0.67210887471227299</v>
      </c>
      <c r="AQ547" s="102">
        <v>0.18408274250784101</v>
      </c>
      <c r="AR547" s="102">
        <f t="shared" si="135"/>
        <v>0.81591725749215893</v>
      </c>
      <c r="AS547" s="102">
        <f t="shared" si="140"/>
        <v>0.24429448324971981</v>
      </c>
      <c r="AT547" s="107">
        <f t="shared" si="140"/>
        <v>0.75570551675028019</v>
      </c>
      <c r="AU547" s="103">
        <v>0.28318830238846499</v>
      </c>
      <c r="AV547" s="103">
        <f t="shared" si="141"/>
        <v>0.71681169761153507</v>
      </c>
      <c r="AW547" s="103">
        <v>0.33771361373471298</v>
      </c>
      <c r="AX547" s="103">
        <f t="shared" si="142"/>
        <v>0.66228638626528702</v>
      </c>
      <c r="AY547" s="103">
        <v>0.202427005770697</v>
      </c>
      <c r="AZ547" s="103">
        <f t="shared" si="145"/>
        <v>0.79757299422930306</v>
      </c>
      <c r="BA547" s="103">
        <f t="shared" si="143"/>
        <v>0.25857892755392875</v>
      </c>
      <c r="BB547" s="103">
        <f t="shared" si="143"/>
        <v>0.74142107244607125</v>
      </c>
      <c r="BC547" s="102">
        <v>0.26624187071934702</v>
      </c>
      <c r="BD547" s="102">
        <f t="shared" si="132"/>
        <v>0.73375812928065298</v>
      </c>
      <c r="BE547" s="102">
        <v>0.328286448923784</v>
      </c>
      <c r="BF547" s="102">
        <f t="shared" si="132"/>
        <v>0.671713551076216</v>
      </c>
      <c r="BG547" s="102">
        <v>0.20326022389531001</v>
      </c>
      <c r="BH547" s="102">
        <f t="shared" si="136"/>
        <v>0.79673977610468993</v>
      </c>
      <c r="BI547" s="102">
        <v>0.25154056616731052</v>
      </c>
      <c r="BJ547" s="102">
        <v>0.74845943383268954</v>
      </c>
      <c r="BK547" s="103">
        <v>0.25919153739953699</v>
      </c>
      <c r="BL547" s="103">
        <f t="shared" si="137"/>
        <v>0.74080846260046296</v>
      </c>
      <c r="BM547" s="103">
        <v>0.32193358291045698</v>
      </c>
      <c r="BN547" s="103">
        <f t="shared" si="138"/>
        <v>0.67806641708954296</v>
      </c>
      <c r="BO547" s="103">
        <v>0.19590603996838599</v>
      </c>
      <c r="BP547" s="103">
        <f t="shared" si="139"/>
        <v>0.80409396003161404</v>
      </c>
      <c r="BQ547" s="103">
        <v>0.24451087904871915</v>
      </c>
      <c r="BR547" s="103">
        <f t="shared" si="144"/>
        <v>0.75548912095128085</v>
      </c>
      <c r="BS547" s="108">
        <v>0.87374977829976397</v>
      </c>
      <c r="BT547" s="102">
        <v>0.126250221700236</v>
      </c>
      <c r="BU547" s="91"/>
      <c r="BV547" s="86">
        <v>527</v>
      </c>
      <c r="BW547" s="124">
        <v>0.97199999999999998</v>
      </c>
      <c r="BX547" s="124">
        <v>2.8000000000000001E-2</v>
      </c>
      <c r="BY547" s="124">
        <v>0.96799999999999997</v>
      </c>
      <c r="BZ547" s="124">
        <v>3.2000000000000001E-2</v>
      </c>
      <c r="CA547" s="124">
        <v>0.97</v>
      </c>
      <c r="CB547" s="124">
        <v>0.03</v>
      </c>
      <c r="CC547" s="123">
        <v>0.95899999999999996</v>
      </c>
      <c r="CD547" s="123">
        <v>4.1000000000000002E-2</v>
      </c>
      <c r="CE547" s="123">
        <v>0.95299999999999996</v>
      </c>
      <c r="CF547" s="123">
        <v>4.7E-2</v>
      </c>
      <c r="CG547" s="123">
        <v>0.95599999999999996</v>
      </c>
      <c r="CH547" s="123">
        <v>4.3999999999999997E-2</v>
      </c>
      <c r="CI547" s="1"/>
      <c r="CJ547" s="1"/>
      <c r="CK547" s="1"/>
      <c r="CL547" s="1"/>
      <c r="CM547" s="1"/>
      <c r="CN547" s="1"/>
      <c r="CP547" s="39"/>
      <c r="CR547" s="39"/>
      <c r="CS547" s="92"/>
      <c r="CT547" s="92"/>
    </row>
    <row r="548" spans="38:98" x14ac:dyDescent="0.25">
      <c r="AL548" s="104">
        <v>528</v>
      </c>
      <c r="AM548" s="102">
        <v>0.27193971130251698</v>
      </c>
      <c r="AN548" s="102">
        <f t="shared" si="133"/>
        <v>0.72806028869748296</v>
      </c>
      <c r="AO548" s="102">
        <v>0.328177281504413</v>
      </c>
      <c r="AP548" s="102">
        <f t="shared" si="134"/>
        <v>0.67182271849558695</v>
      </c>
      <c r="AQ548" s="102">
        <v>0.18442606855712301</v>
      </c>
      <c r="AR548" s="102">
        <f t="shared" si="135"/>
        <v>0.81557393144287693</v>
      </c>
      <c r="AS548" s="102">
        <f t="shared" si="140"/>
        <v>0.24461807678607184</v>
      </c>
      <c r="AT548" s="107">
        <f t="shared" si="140"/>
        <v>0.75538192321392805</v>
      </c>
      <c r="AU548" s="103">
        <v>0.28352777887299502</v>
      </c>
      <c r="AV548" s="103">
        <f t="shared" si="141"/>
        <v>0.71647222112700493</v>
      </c>
      <c r="AW548" s="103">
        <v>0.33803966690154402</v>
      </c>
      <c r="AX548" s="103">
        <f t="shared" si="142"/>
        <v>0.66196033309845603</v>
      </c>
      <c r="AY548" s="103">
        <v>0.20280758219629699</v>
      </c>
      <c r="AZ548" s="103">
        <f t="shared" si="145"/>
        <v>0.79719241780370298</v>
      </c>
      <c r="BA548" s="103">
        <f t="shared" si="143"/>
        <v>0.2589342226482802</v>
      </c>
      <c r="BB548" s="103">
        <f t="shared" si="143"/>
        <v>0.74106577735171975</v>
      </c>
      <c r="BC548" s="102">
        <v>0.26656189989720402</v>
      </c>
      <c r="BD548" s="102">
        <f t="shared" si="132"/>
        <v>0.73343810010279598</v>
      </c>
      <c r="BE548" s="102">
        <v>0.32859469690621901</v>
      </c>
      <c r="BF548" s="102">
        <f t="shared" si="132"/>
        <v>0.67140530309378099</v>
      </c>
      <c r="BG548" s="102">
        <v>0.203643783551304</v>
      </c>
      <c r="BH548" s="102">
        <f t="shared" si="136"/>
        <v>0.79635621644869603</v>
      </c>
      <c r="BI548" s="102">
        <v>0.25188710969016348</v>
      </c>
      <c r="BJ548" s="102">
        <v>0.74811289030983663</v>
      </c>
      <c r="BK548" s="103">
        <v>0.25951180035711402</v>
      </c>
      <c r="BL548" s="103">
        <f t="shared" si="137"/>
        <v>0.74048819964288604</v>
      </c>
      <c r="BM548" s="103">
        <v>0.32223209939248099</v>
      </c>
      <c r="BN548" s="103">
        <f t="shared" si="138"/>
        <v>0.67776790060751901</v>
      </c>
      <c r="BO548" s="103">
        <v>0.19628019703782501</v>
      </c>
      <c r="BP548" s="103">
        <f t="shared" si="139"/>
        <v>0.80371980296217505</v>
      </c>
      <c r="BQ548" s="103">
        <v>0.24485093160837548</v>
      </c>
      <c r="BR548" s="103">
        <f t="shared" si="144"/>
        <v>0.75514906839162454</v>
      </c>
      <c r="BS548" s="108">
        <v>0.873987030410042</v>
      </c>
      <c r="BT548" s="102">
        <v>0.126012969589958</v>
      </c>
      <c r="BU548" s="91"/>
      <c r="BV548" s="86">
        <v>528</v>
      </c>
      <c r="BW548" s="124">
        <v>0.97199999999999998</v>
      </c>
      <c r="BX548" s="124">
        <v>2.8000000000000001E-2</v>
      </c>
      <c r="BY548" s="124">
        <v>0.96799999999999997</v>
      </c>
      <c r="BZ548" s="124">
        <v>3.2000000000000001E-2</v>
      </c>
      <c r="CA548" s="124">
        <v>0.97</v>
      </c>
      <c r="CB548" s="124">
        <v>0.03</v>
      </c>
      <c r="CC548" s="123">
        <v>0.95899999999999996</v>
      </c>
      <c r="CD548" s="123">
        <v>4.1000000000000002E-2</v>
      </c>
      <c r="CE548" s="123">
        <v>0.95299999999999996</v>
      </c>
      <c r="CF548" s="123">
        <v>4.7E-2</v>
      </c>
      <c r="CG548" s="123">
        <v>0.95599999999999996</v>
      </c>
      <c r="CH548" s="123">
        <v>4.3999999999999997E-2</v>
      </c>
      <c r="CI548" s="1"/>
      <c r="CJ548" s="1"/>
      <c r="CK548" s="1"/>
      <c r="CL548" s="1"/>
      <c r="CM548" s="1"/>
      <c r="CN548" s="1"/>
      <c r="CP548" s="39"/>
      <c r="CR548" s="39"/>
      <c r="CS548" s="92"/>
      <c r="CT548" s="92"/>
    </row>
    <row r="549" spans="38:98" x14ac:dyDescent="0.25">
      <c r="AL549" s="104">
        <v>529</v>
      </c>
      <c r="AM549" s="102">
        <v>0.27226193403221799</v>
      </c>
      <c r="AN549" s="102">
        <f t="shared" si="133"/>
        <v>0.72773806596778201</v>
      </c>
      <c r="AO549" s="102">
        <v>0.328463041842879</v>
      </c>
      <c r="AP549" s="102">
        <f t="shared" si="134"/>
        <v>0.671536958157121</v>
      </c>
      <c r="AQ549" s="102">
        <v>0.184769354241856</v>
      </c>
      <c r="AR549" s="102">
        <f t="shared" si="135"/>
        <v>0.81523064575814397</v>
      </c>
      <c r="AS549" s="102">
        <f t="shared" si="140"/>
        <v>0.24494160212510352</v>
      </c>
      <c r="AT549" s="107">
        <f t="shared" si="140"/>
        <v>0.75505839787489659</v>
      </c>
      <c r="AU549" s="103">
        <v>0.28386694516027899</v>
      </c>
      <c r="AV549" s="103">
        <f t="shared" si="141"/>
        <v>0.71613305483972101</v>
      </c>
      <c r="AW549" s="103">
        <v>0.33836537994225502</v>
      </c>
      <c r="AX549" s="103">
        <f t="shared" si="142"/>
        <v>0.66163462005774498</v>
      </c>
      <c r="AY549" s="103">
        <v>0.203188085670819</v>
      </c>
      <c r="AZ549" s="103">
        <f t="shared" si="145"/>
        <v>0.79681191432918097</v>
      </c>
      <c r="BA549" s="103">
        <f t="shared" si="143"/>
        <v>0.25928930979498188</v>
      </c>
      <c r="BB549" s="103">
        <f t="shared" si="143"/>
        <v>0.74071069020501812</v>
      </c>
      <c r="BC549" s="102">
        <v>0.266881667354948</v>
      </c>
      <c r="BD549" s="102">
        <f t="shared" ref="BD549:BF612" si="146">1-BC549</f>
        <v>0.733118332645052</v>
      </c>
      <c r="BE549" s="102">
        <v>0.32890261425386302</v>
      </c>
      <c r="BF549" s="102">
        <f t="shared" si="146"/>
        <v>0.67109738574613698</v>
      </c>
      <c r="BG549" s="102">
        <v>0.20402724938122799</v>
      </c>
      <c r="BH549" s="102">
        <f t="shared" si="136"/>
        <v>0.79597275061877204</v>
      </c>
      <c r="BI549" s="102">
        <v>0.25223345287378723</v>
      </c>
      <c r="BJ549" s="102">
        <v>0.74776654712621282</v>
      </c>
      <c r="BK549" s="103">
        <v>0.25983185693081801</v>
      </c>
      <c r="BL549" s="103">
        <f t="shared" si="137"/>
        <v>0.74016814306918199</v>
      </c>
      <c r="BM549" s="103">
        <v>0.32253030587581999</v>
      </c>
      <c r="BN549" s="103">
        <f t="shared" si="138"/>
        <v>0.67746969412418001</v>
      </c>
      <c r="BO549" s="103">
        <v>0.196654283282682</v>
      </c>
      <c r="BP549" s="103">
        <f t="shared" si="139"/>
        <v>0.80334571671731803</v>
      </c>
      <c r="BQ549" s="103">
        <v>0.2451908163100259</v>
      </c>
      <c r="BR549" s="103">
        <f t="shared" si="144"/>
        <v>0.75480918368997418</v>
      </c>
      <c r="BS549" s="108">
        <v>0.87422340810219001</v>
      </c>
      <c r="BT549" s="109">
        <v>0.12577659189780999</v>
      </c>
      <c r="BU549" s="91"/>
      <c r="BV549" s="86">
        <v>529</v>
      </c>
      <c r="BW549" s="124">
        <v>0.97199999999999998</v>
      </c>
      <c r="BX549" s="124">
        <v>2.8000000000000001E-2</v>
      </c>
      <c r="BY549" s="124">
        <v>0.96799999999999997</v>
      </c>
      <c r="BZ549" s="124">
        <v>3.2000000000000001E-2</v>
      </c>
      <c r="CA549" s="124">
        <v>0.97</v>
      </c>
      <c r="CB549" s="124">
        <v>0.03</v>
      </c>
      <c r="CC549" s="123">
        <v>0.95899999999999996</v>
      </c>
      <c r="CD549" s="123">
        <v>4.1000000000000002E-2</v>
      </c>
      <c r="CE549" s="123">
        <v>0.95299999999999996</v>
      </c>
      <c r="CF549" s="123">
        <v>4.7E-2</v>
      </c>
      <c r="CG549" s="123">
        <v>0.95599999999999996</v>
      </c>
      <c r="CH549" s="123">
        <v>4.3999999999999997E-2</v>
      </c>
      <c r="CI549" s="1"/>
      <c r="CJ549" s="1"/>
      <c r="CK549" s="1"/>
      <c r="CL549" s="1"/>
      <c r="CM549" s="1"/>
      <c r="CN549" s="1"/>
      <c r="CP549" s="39"/>
      <c r="CR549" s="39"/>
      <c r="CS549" s="92"/>
      <c r="CT549" s="92"/>
    </row>
    <row r="550" spans="38:98" x14ac:dyDescent="0.25">
      <c r="AL550" s="104">
        <v>530</v>
      </c>
      <c r="AM550" s="102">
        <v>0.27258428264429602</v>
      </c>
      <c r="AN550" s="102">
        <f t="shared" si="133"/>
        <v>0.72741571735570398</v>
      </c>
      <c r="AO550" s="102">
        <v>0.328748410480869</v>
      </c>
      <c r="AP550" s="102">
        <f t="shared" si="134"/>
        <v>0.671251589519131</v>
      </c>
      <c r="AQ550" s="102">
        <v>0.18511259892749701</v>
      </c>
      <c r="AR550" s="102">
        <f t="shared" si="135"/>
        <v>0.81488740107250301</v>
      </c>
      <c r="AS550" s="102">
        <f t="shared" si="140"/>
        <v>0.24526505753698025</v>
      </c>
      <c r="AT550" s="107">
        <f t="shared" si="140"/>
        <v>0.75473494246301964</v>
      </c>
      <c r="AU550" s="103">
        <v>0.28420580197564599</v>
      </c>
      <c r="AV550" s="103">
        <f t="shared" si="141"/>
        <v>0.71579419802435407</v>
      </c>
      <c r="AW550" s="103">
        <v>0.33869075411667698</v>
      </c>
      <c r="AX550" s="103">
        <f t="shared" si="142"/>
        <v>0.66130924588332296</v>
      </c>
      <c r="AY550" s="103">
        <v>0.20356851590987099</v>
      </c>
      <c r="AZ550" s="103">
        <f t="shared" si="145"/>
        <v>0.79643148409012898</v>
      </c>
      <c r="BA550" s="103">
        <f t="shared" si="143"/>
        <v>0.25964418937782663</v>
      </c>
      <c r="BB550" s="103">
        <f t="shared" si="143"/>
        <v>0.74035581062217348</v>
      </c>
      <c r="BC550" s="102">
        <v>0.26720117443993002</v>
      </c>
      <c r="BD550" s="102">
        <f t="shared" si="146"/>
        <v>0.73279882556006992</v>
      </c>
      <c r="BE550" s="102">
        <v>0.32921020225870401</v>
      </c>
      <c r="BF550" s="102">
        <f t="shared" si="146"/>
        <v>0.67078979774129599</v>
      </c>
      <c r="BG550" s="102">
        <v>0.20441062120480999</v>
      </c>
      <c r="BH550" s="102">
        <f t="shared" si="136"/>
        <v>0.79558937879518998</v>
      </c>
      <c r="BI550" s="102">
        <v>0.25257959635009281</v>
      </c>
      <c r="BJ550" s="102">
        <v>0.74742040364990725</v>
      </c>
      <c r="BK550" s="103">
        <v>0.26015170666472798</v>
      </c>
      <c r="BL550" s="103">
        <f t="shared" si="137"/>
        <v>0.73984829333527202</v>
      </c>
      <c r="BM550" s="103">
        <v>0.32282820379771299</v>
      </c>
      <c r="BN550" s="103">
        <f t="shared" si="138"/>
        <v>0.67717179620228696</v>
      </c>
      <c r="BO550" s="103">
        <v>0.19702829816628301</v>
      </c>
      <c r="BP550" s="103">
        <f t="shared" si="139"/>
        <v>0.80297170183371702</v>
      </c>
      <c r="BQ550" s="103">
        <v>0.24553053309602985</v>
      </c>
      <c r="BR550" s="103">
        <f t="shared" si="144"/>
        <v>0.75446946690397021</v>
      </c>
      <c r="BS550" s="108">
        <v>0.87445891505471507</v>
      </c>
      <c r="BT550" s="102">
        <v>0.12554108494528499</v>
      </c>
      <c r="BU550" s="91"/>
      <c r="BV550" s="86">
        <v>530</v>
      </c>
      <c r="BW550" s="124">
        <v>0.97199999999999998</v>
      </c>
      <c r="BX550" s="124">
        <v>2.8000000000000001E-2</v>
      </c>
      <c r="BY550" s="124">
        <v>0.96799999999999997</v>
      </c>
      <c r="BZ550" s="124">
        <v>3.2000000000000001E-2</v>
      </c>
      <c r="CA550" s="124">
        <v>0.97</v>
      </c>
      <c r="CB550" s="124">
        <v>0.03</v>
      </c>
      <c r="CC550" s="123">
        <v>0.95899999999999996</v>
      </c>
      <c r="CD550" s="123">
        <v>4.1000000000000002E-2</v>
      </c>
      <c r="CE550" s="123">
        <v>0.95299999999999996</v>
      </c>
      <c r="CF550" s="123">
        <v>4.7E-2</v>
      </c>
      <c r="CG550" s="123">
        <v>0.95599999999999996</v>
      </c>
      <c r="CH550" s="123">
        <v>4.3999999999999997E-2</v>
      </c>
      <c r="CI550" s="1"/>
      <c r="CJ550" s="1"/>
      <c r="CK550" s="1"/>
      <c r="CL550" s="1"/>
      <c r="CM550" s="1"/>
      <c r="CN550" s="1"/>
      <c r="CP550" s="39"/>
      <c r="CR550" s="39"/>
      <c r="CS550" s="92"/>
      <c r="CT550" s="92"/>
    </row>
    <row r="551" spans="38:98" x14ac:dyDescent="0.25">
      <c r="AL551" s="104">
        <v>531</v>
      </c>
      <c r="AM551" s="102">
        <v>0.272906749400602</v>
      </c>
      <c r="AN551" s="102">
        <f t="shared" si="133"/>
        <v>0.727093250599398</v>
      </c>
      <c r="AO551" s="102">
        <v>0.32903339159612199</v>
      </c>
      <c r="AP551" s="102">
        <f t="shared" si="134"/>
        <v>0.67096660840387801</v>
      </c>
      <c r="AQ551" s="102">
        <v>0.18545580197950201</v>
      </c>
      <c r="AR551" s="102">
        <f t="shared" si="135"/>
        <v>0.81454419802049793</v>
      </c>
      <c r="AS551" s="102">
        <f t="shared" si="140"/>
        <v>0.24558844129186561</v>
      </c>
      <c r="AT551" s="107">
        <f t="shared" si="140"/>
        <v>0.75441155870813437</v>
      </c>
      <c r="AU551" s="103">
        <v>0.28454435004442502</v>
      </c>
      <c r="AV551" s="103">
        <f t="shared" si="141"/>
        <v>0.71545564995557498</v>
      </c>
      <c r="AW551" s="103">
        <v>0.33901579068464299</v>
      </c>
      <c r="AX551" s="103">
        <f t="shared" si="142"/>
        <v>0.66098420931535706</v>
      </c>
      <c r="AY551" s="103">
        <v>0.203948872629062</v>
      </c>
      <c r="AZ551" s="103">
        <f t="shared" si="145"/>
        <v>0.79605112737093797</v>
      </c>
      <c r="BA551" s="103">
        <f t="shared" si="143"/>
        <v>0.25999886178060816</v>
      </c>
      <c r="BB551" s="103">
        <f t="shared" si="143"/>
        <v>0.74000113821939184</v>
      </c>
      <c r="BC551" s="102">
        <v>0.26752042249949898</v>
      </c>
      <c r="BD551" s="102">
        <f t="shared" si="146"/>
        <v>0.73247957750050108</v>
      </c>
      <c r="BE551" s="102">
        <v>0.32951746221273298</v>
      </c>
      <c r="BF551" s="102">
        <f t="shared" si="146"/>
        <v>0.67048253778726696</v>
      </c>
      <c r="BG551" s="102">
        <v>0.20479389884177601</v>
      </c>
      <c r="BH551" s="102">
        <f t="shared" si="136"/>
        <v>0.79520610115822399</v>
      </c>
      <c r="BI551" s="102">
        <v>0.25292554075099022</v>
      </c>
      <c r="BJ551" s="102">
        <v>0.74707445924900984</v>
      </c>
      <c r="BK551" s="103">
        <v>0.26047134910292102</v>
      </c>
      <c r="BL551" s="103">
        <f t="shared" si="137"/>
        <v>0.73952865089707898</v>
      </c>
      <c r="BM551" s="103">
        <v>0.32312579459539498</v>
      </c>
      <c r="BN551" s="103">
        <f t="shared" si="138"/>
        <v>0.67687420540460508</v>
      </c>
      <c r="BO551" s="103">
        <v>0.19740224115195201</v>
      </c>
      <c r="BP551" s="103">
        <f t="shared" si="139"/>
        <v>0.80259775884804796</v>
      </c>
      <c r="BQ551" s="103">
        <v>0.24587008190874432</v>
      </c>
      <c r="BR551" s="103">
        <f t="shared" si="144"/>
        <v>0.75412991809125574</v>
      </c>
      <c r="BS551" s="108">
        <v>0.87469355494612699</v>
      </c>
      <c r="BT551" s="102">
        <v>0.12530644505387301</v>
      </c>
      <c r="BU551" s="91"/>
      <c r="BV551" s="86">
        <v>531</v>
      </c>
      <c r="BW551" s="124">
        <v>0.97199999999999998</v>
      </c>
      <c r="BX551" s="124">
        <v>2.8000000000000001E-2</v>
      </c>
      <c r="BY551" s="124">
        <v>0.96799999999999997</v>
      </c>
      <c r="BZ551" s="124">
        <v>3.2000000000000001E-2</v>
      </c>
      <c r="CA551" s="124">
        <v>0.97</v>
      </c>
      <c r="CB551" s="124">
        <v>0.03</v>
      </c>
      <c r="CC551" s="123">
        <v>0.96</v>
      </c>
      <c r="CD551" s="123">
        <v>0.04</v>
      </c>
      <c r="CE551" s="123">
        <v>0.95299999999999996</v>
      </c>
      <c r="CF551" s="123">
        <v>4.7E-2</v>
      </c>
      <c r="CG551" s="123">
        <v>0.95599999999999996</v>
      </c>
      <c r="CH551" s="123">
        <v>4.3999999999999997E-2</v>
      </c>
      <c r="CI551" s="1"/>
      <c r="CJ551" s="1"/>
      <c r="CK551" s="1"/>
      <c r="CL551" s="1"/>
      <c r="CM551" s="1"/>
      <c r="CN551" s="1"/>
      <c r="CP551" s="39"/>
      <c r="CR551" s="39"/>
      <c r="CS551" s="92"/>
      <c r="CT551" s="92"/>
    </row>
    <row r="552" spans="38:98" x14ac:dyDescent="0.25">
      <c r="AL552" s="104">
        <v>532</v>
      </c>
      <c r="AM552" s="102">
        <v>0.27322932656298599</v>
      </c>
      <c r="AN552" s="102">
        <f t="shared" si="133"/>
        <v>0.72677067343701407</v>
      </c>
      <c r="AO552" s="102">
        <v>0.32931798936638301</v>
      </c>
      <c r="AP552" s="102">
        <f t="shared" si="134"/>
        <v>0.67068201063361699</v>
      </c>
      <c r="AQ552" s="102">
        <v>0.185798962763328</v>
      </c>
      <c r="AR552" s="102">
        <f t="shared" si="135"/>
        <v>0.81420103723667203</v>
      </c>
      <c r="AS552" s="102">
        <f t="shared" si="140"/>
        <v>0.24591175165992463</v>
      </c>
      <c r="AT552" s="107">
        <f t="shared" si="140"/>
        <v>0.75408824834007548</v>
      </c>
      <c r="AU552" s="103">
        <v>0.284882590091946</v>
      </c>
      <c r="AV552" s="103">
        <f t="shared" si="141"/>
        <v>0.71511740990805395</v>
      </c>
      <c r="AW552" s="103">
        <v>0.339340490905986</v>
      </c>
      <c r="AX552" s="103">
        <f t="shared" si="142"/>
        <v>0.66065950909401394</v>
      </c>
      <c r="AY552" s="103">
        <v>0.204329155543998</v>
      </c>
      <c r="AZ552" s="103">
        <f t="shared" si="145"/>
        <v>0.795670844456002</v>
      </c>
      <c r="BA552" s="103">
        <f t="shared" si="143"/>
        <v>0.26035332738711914</v>
      </c>
      <c r="BB552" s="103">
        <f t="shared" si="143"/>
        <v>0.73964667261288086</v>
      </c>
      <c r="BC552" s="102">
        <v>0.26783941288100299</v>
      </c>
      <c r="BD552" s="102">
        <f t="shared" si="146"/>
        <v>0.73216058711899701</v>
      </c>
      <c r="BE552" s="102">
        <v>0.32982439540794001</v>
      </c>
      <c r="BF552" s="102">
        <f t="shared" si="146"/>
        <v>0.67017560459205994</v>
      </c>
      <c r="BG552" s="102">
        <v>0.20517708211185301</v>
      </c>
      <c r="BH552" s="102">
        <f t="shared" si="136"/>
        <v>0.79482291788814696</v>
      </c>
      <c r="BI552" s="102">
        <v>0.25327128670838955</v>
      </c>
      <c r="BJ552" s="102">
        <v>0.7467287132916105</v>
      </c>
      <c r="BK552" s="103">
        <v>0.26079078378947801</v>
      </c>
      <c r="BL552" s="103">
        <f t="shared" si="137"/>
        <v>0.73920921621052194</v>
      </c>
      <c r="BM552" s="103">
        <v>0.32342307970610601</v>
      </c>
      <c r="BN552" s="103">
        <f t="shared" si="138"/>
        <v>0.67657692029389405</v>
      </c>
      <c r="BO552" s="103">
        <v>0.19777611170301401</v>
      </c>
      <c r="BP552" s="103">
        <f t="shared" si="139"/>
        <v>0.80222388829698599</v>
      </c>
      <c r="BQ552" s="103">
        <v>0.24620946269052901</v>
      </c>
      <c r="BR552" s="103">
        <f t="shared" si="144"/>
        <v>0.7537905373094711</v>
      </c>
      <c r="BS552" s="108">
        <v>0.87492733145493307</v>
      </c>
      <c r="BT552" s="102">
        <v>0.12507266854506699</v>
      </c>
      <c r="BU552" s="91"/>
      <c r="BV552" s="86">
        <v>532</v>
      </c>
      <c r="BW552" s="124">
        <v>0.97199999999999998</v>
      </c>
      <c r="BX552" s="124">
        <v>2.8000000000000001E-2</v>
      </c>
      <c r="BY552" s="124">
        <v>0.96799999999999997</v>
      </c>
      <c r="BZ552" s="124">
        <v>3.2000000000000001E-2</v>
      </c>
      <c r="CA552" s="124">
        <v>0.97</v>
      </c>
      <c r="CB552" s="124">
        <v>0.03</v>
      </c>
      <c r="CC552" s="123">
        <v>0.96</v>
      </c>
      <c r="CD552" s="123">
        <v>0.04</v>
      </c>
      <c r="CE552" s="123">
        <v>0.95299999999999996</v>
      </c>
      <c r="CF552" s="123">
        <v>4.7E-2</v>
      </c>
      <c r="CG552" s="123">
        <v>0.95599999999999996</v>
      </c>
      <c r="CH552" s="123">
        <v>4.3999999999999997E-2</v>
      </c>
      <c r="CI552" s="1"/>
      <c r="CJ552" s="1"/>
      <c r="CK552" s="1"/>
      <c r="CL552" s="1"/>
      <c r="CM552" s="1"/>
      <c r="CN552" s="1"/>
      <c r="CP552" s="39"/>
      <c r="CR552" s="39"/>
      <c r="CS552" s="92"/>
      <c r="CT552" s="92"/>
    </row>
    <row r="553" spans="38:98" x14ac:dyDescent="0.25">
      <c r="AL553" s="104">
        <v>533</v>
      </c>
      <c r="AM553" s="102">
        <v>0.27355200639330102</v>
      </c>
      <c r="AN553" s="102">
        <f t="shared" si="133"/>
        <v>0.72644799360669898</v>
      </c>
      <c r="AO553" s="102">
        <v>0.32960220796939299</v>
      </c>
      <c r="AP553" s="102">
        <f t="shared" si="134"/>
        <v>0.67039779203060701</v>
      </c>
      <c r="AQ553" s="102">
        <v>0.186142080644431</v>
      </c>
      <c r="AR553" s="102">
        <f t="shared" si="135"/>
        <v>0.81385791935556906</v>
      </c>
      <c r="AS553" s="102">
        <f t="shared" si="140"/>
        <v>0.24623498691132195</v>
      </c>
      <c r="AT553" s="107">
        <f t="shared" si="140"/>
        <v>0.75376501308867805</v>
      </c>
      <c r="AU553" s="103">
        <v>0.28522052284353899</v>
      </c>
      <c r="AV553" s="103">
        <f t="shared" si="141"/>
        <v>0.71477947715646106</v>
      </c>
      <c r="AW553" s="103">
        <v>0.33966485604053698</v>
      </c>
      <c r="AX553" s="103">
        <f t="shared" si="142"/>
        <v>0.66033514395946302</v>
      </c>
      <c r="AY553" s="103">
        <v>0.204709364370289</v>
      </c>
      <c r="AZ553" s="103">
        <f t="shared" si="145"/>
        <v>0.79529063562971103</v>
      </c>
      <c r="BA553" s="103">
        <f t="shared" si="143"/>
        <v>0.26070758658115356</v>
      </c>
      <c r="BB553" s="103">
        <f t="shared" si="143"/>
        <v>0.73929241341884655</v>
      </c>
      <c r="BC553" s="102">
        <v>0.26815814693179302</v>
      </c>
      <c r="BD553" s="102">
        <f t="shared" si="146"/>
        <v>0.73184185306820693</v>
      </c>
      <c r="BE553" s="102">
        <v>0.33013100313631299</v>
      </c>
      <c r="BF553" s="102">
        <f t="shared" si="146"/>
        <v>0.66986899686368706</v>
      </c>
      <c r="BG553" s="102">
        <v>0.20556017083476699</v>
      </c>
      <c r="BH553" s="102">
        <f t="shared" si="136"/>
        <v>0.79443982916523304</v>
      </c>
      <c r="BI553" s="102">
        <v>0.25361683485420067</v>
      </c>
      <c r="BJ553" s="102">
        <v>0.74638316514579939</v>
      </c>
      <c r="BK553" s="103">
        <v>0.26111001026847602</v>
      </c>
      <c r="BL553" s="103">
        <f t="shared" si="137"/>
        <v>0.73888998973152398</v>
      </c>
      <c r="BM553" s="103">
        <v>0.32372006056708402</v>
      </c>
      <c r="BN553" s="103">
        <f t="shared" si="138"/>
        <v>0.67627993943291598</v>
      </c>
      <c r="BO553" s="103">
        <v>0.198149909282794</v>
      </c>
      <c r="BP553" s="103">
        <f t="shared" si="139"/>
        <v>0.80185009071720603</v>
      </c>
      <c r="BQ553" s="103">
        <v>0.24654867538374214</v>
      </c>
      <c r="BR553" s="103">
        <f t="shared" si="144"/>
        <v>0.75345132461625797</v>
      </c>
      <c r="BS553" s="108">
        <v>0.875160248259642</v>
      </c>
      <c r="BT553" s="102">
        <v>0.124839751740358</v>
      </c>
      <c r="BU553" s="91"/>
      <c r="BV553" s="86">
        <v>533</v>
      </c>
      <c r="BW553" s="124">
        <v>0.97199999999999998</v>
      </c>
      <c r="BX553" s="124">
        <v>2.8000000000000001E-2</v>
      </c>
      <c r="BY553" s="124">
        <v>0.96799999999999997</v>
      </c>
      <c r="BZ553" s="124">
        <v>3.2000000000000001E-2</v>
      </c>
      <c r="CA553" s="124">
        <v>0.97</v>
      </c>
      <c r="CB553" s="124">
        <v>0.03</v>
      </c>
      <c r="CC553" s="123">
        <v>0.96</v>
      </c>
      <c r="CD553" s="123">
        <v>0.04</v>
      </c>
      <c r="CE553" s="123">
        <v>0.95299999999999996</v>
      </c>
      <c r="CF553" s="123">
        <v>4.7E-2</v>
      </c>
      <c r="CG553" s="123">
        <v>0.95599999999999996</v>
      </c>
      <c r="CH553" s="123">
        <v>4.3999999999999997E-2</v>
      </c>
      <c r="CI553" s="1"/>
      <c r="CJ553" s="1"/>
      <c r="CK553" s="1"/>
      <c r="CL553" s="1"/>
      <c r="CM553" s="1"/>
      <c r="CN553" s="1"/>
      <c r="CP553" s="39"/>
      <c r="CR553" s="39"/>
      <c r="CS553" s="92"/>
      <c r="CT553" s="92"/>
    </row>
    <row r="554" spans="38:98" x14ac:dyDescent="0.25">
      <c r="AL554" s="104">
        <v>534</v>
      </c>
      <c r="AM554" s="102">
        <v>0.27387478115339697</v>
      </c>
      <c r="AN554" s="102">
        <f t="shared" si="133"/>
        <v>0.72612521884660297</v>
      </c>
      <c r="AO554" s="102">
        <v>0.32988605158289402</v>
      </c>
      <c r="AP554" s="102">
        <f t="shared" si="134"/>
        <v>0.67011394841710592</v>
      </c>
      <c r="AQ554" s="102">
        <v>0.18648515498826701</v>
      </c>
      <c r="AR554" s="102">
        <f t="shared" si="135"/>
        <v>0.81351484501173299</v>
      </c>
      <c r="AS554" s="102">
        <f t="shared" si="140"/>
        <v>0.24655814531622153</v>
      </c>
      <c r="AT554" s="107">
        <f t="shared" si="140"/>
        <v>0.75344185468377844</v>
      </c>
      <c r="AU554" s="103">
        <v>0.28555814902453402</v>
      </c>
      <c r="AV554" s="103">
        <f t="shared" si="141"/>
        <v>0.71444185097546598</v>
      </c>
      <c r="AW554" s="103">
        <v>0.33998888734812899</v>
      </c>
      <c r="AX554" s="103">
        <f t="shared" si="142"/>
        <v>0.66001111265187107</v>
      </c>
      <c r="AY554" s="103">
        <v>0.20508949882354299</v>
      </c>
      <c r="AZ554" s="103">
        <f t="shared" si="145"/>
        <v>0.79491050117645701</v>
      </c>
      <c r="BA554" s="103">
        <f t="shared" si="143"/>
        <v>0.26106163974650498</v>
      </c>
      <c r="BB554" s="103">
        <f t="shared" si="143"/>
        <v>0.73893836025349513</v>
      </c>
      <c r="BC554" s="102">
        <v>0.26847662599921901</v>
      </c>
      <c r="BD554" s="102">
        <f t="shared" si="146"/>
        <v>0.73152337400078093</v>
      </c>
      <c r="BE554" s="102">
        <v>0.33043728668984401</v>
      </c>
      <c r="BF554" s="102">
        <f t="shared" si="146"/>
        <v>0.66956271331015604</v>
      </c>
      <c r="BG554" s="102">
        <v>0.205943164830244</v>
      </c>
      <c r="BH554" s="102">
        <f t="shared" si="136"/>
        <v>0.794056835169756</v>
      </c>
      <c r="BI554" s="102">
        <v>0.25396218582033425</v>
      </c>
      <c r="BJ554" s="102">
        <v>0.74603781417966575</v>
      </c>
      <c r="BK554" s="103">
        <v>0.26142902808399399</v>
      </c>
      <c r="BL554" s="103">
        <f t="shared" si="137"/>
        <v>0.73857097191600607</v>
      </c>
      <c r="BM554" s="103">
        <v>0.32401673861556601</v>
      </c>
      <c r="BN554" s="103">
        <f t="shared" si="138"/>
        <v>0.67598326138443399</v>
      </c>
      <c r="BO554" s="103">
        <v>0.19852363335461801</v>
      </c>
      <c r="BP554" s="103">
        <f t="shared" si="139"/>
        <v>0.80147636664538202</v>
      </c>
      <c r="BQ554" s="103">
        <v>0.2468877199307426</v>
      </c>
      <c r="BR554" s="103">
        <f t="shared" si="144"/>
        <v>0.75311228006925746</v>
      </c>
      <c r="BS554" s="108">
        <v>0.87539230903876097</v>
      </c>
      <c r="BT554" s="102">
        <v>0.124607690961239</v>
      </c>
      <c r="BU554" s="91"/>
      <c r="BV554" s="86">
        <v>534</v>
      </c>
      <c r="BW554" s="124">
        <v>0.97199999999999998</v>
      </c>
      <c r="BX554" s="124">
        <v>2.8000000000000001E-2</v>
      </c>
      <c r="BY554" s="124">
        <v>0.96799999999999997</v>
      </c>
      <c r="BZ554" s="124">
        <v>3.2000000000000001E-2</v>
      </c>
      <c r="CA554" s="124">
        <v>0.97</v>
      </c>
      <c r="CB554" s="124">
        <v>0.03</v>
      </c>
      <c r="CC554" s="123">
        <v>0.96</v>
      </c>
      <c r="CD554" s="123">
        <v>0.04</v>
      </c>
      <c r="CE554" s="123">
        <v>0.95299999999999996</v>
      </c>
      <c r="CF554" s="123">
        <v>4.7E-2</v>
      </c>
      <c r="CG554" s="123">
        <v>0.95599999999999996</v>
      </c>
      <c r="CH554" s="123">
        <v>4.2999999999999997E-2</v>
      </c>
      <c r="CI554" s="1"/>
      <c r="CJ554" s="1"/>
      <c r="CK554" s="1"/>
      <c r="CL554" s="1"/>
      <c r="CM554" s="1"/>
      <c r="CN554" s="1"/>
      <c r="CP554" s="39"/>
      <c r="CR554" s="39"/>
      <c r="CS554" s="92"/>
      <c r="CT554" s="92"/>
    </row>
    <row r="555" spans="38:98" x14ac:dyDescent="0.25">
      <c r="AL555" s="104">
        <v>535</v>
      </c>
      <c r="AM555" s="102">
        <v>0.27419764310512601</v>
      </c>
      <c r="AN555" s="102">
        <f t="shared" si="133"/>
        <v>0.72580235689487393</v>
      </c>
      <c r="AO555" s="102">
        <v>0.33016952438462799</v>
      </c>
      <c r="AP555" s="102">
        <f t="shared" si="134"/>
        <v>0.66983047561537201</v>
      </c>
      <c r="AQ555" s="102">
        <v>0.18682818516029301</v>
      </c>
      <c r="AR555" s="102">
        <f t="shared" si="135"/>
        <v>0.81317181483970702</v>
      </c>
      <c r="AS555" s="102">
        <f t="shared" si="140"/>
        <v>0.24688122514478827</v>
      </c>
      <c r="AT555" s="107">
        <f t="shared" si="140"/>
        <v>0.75311877485521173</v>
      </c>
      <c r="AU555" s="103">
        <v>0.285895469360259</v>
      </c>
      <c r="AV555" s="103">
        <f t="shared" si="141"/>
        <v>0.714104530639741</v>
      </c>
      <c r="AW555" s="103">
        <v>0.34031258608859499</v>
      </c>
      <c r="AX555" s="103">
        <f t="shared" si="142"/>
        <v>0.65968741391140506</v>
      </c>
      <c r="AY555" s="103">
        <v>0.205469558619368</v>
      </c>
      <c r="AZ555" s="103">
        <f t="shared" si="145"/>
        <v>0.794530441380632</v>
      </c>
      <c r="BA555" s="103">
        <f t="shared" si="143"/>
        <v>0.2614154872669664</v>
      </c>
      <c r="BB555" s="103">
        <f t="shared" si="143"/>
        <v>0.7385845127330336</v>
      </c>
      <c r="BC555" s="102">
        <v>0.26879485143062898</v>
      </c>
      <c r="BD555" s="102">
        <f t="shared" si="146"/>
        <v>0.73120514856937102</v>
      </c>
      <c r="BE555" s="102">
        <v>0.33074324736052002</v>
      </c>
      <c r="BF555" s="102">
        <f t="shared" si="146"/>
        <v>0.66925675263947992</v>
      </c>
      <c r="BG555" s="102">
        <v>0.206326063918012</v>
      </c>
      <c r="BH555" s="102">
        <f t="shared" si="136"/>
        <v>0.793673936081988</v>
      </c>
      <c r="BI555" s="102">
        <v>0.25430734023870011</v>
      </c>
      <c r="BJ555" s="102">
        <v>0.74569265976129995</v>
      </c>
      <c r="BK555" s="103">
        <v>0.26174783678011099</v>
      </c>
      <c r="BL555" s="103">
        <f t="shared" si="137"/>
        <v>0.73825216321988907</v>
      </c>
      <c r="BM555" s="103">
        <v>0.32431311528878998</v>
      </c>
      <c r="BN555" s="103">
        <f t="shared" si="138"/>
        <v>0.67568688471121008</v>
      </c>
      <c r="BO555" s="103">
        <v>0.19889728338181101</v>
      </c>
      <c r="BP555" s="103">
        <f t="shared" si="139"/>
        <v>0.80110271661818899</v>
      </c>
      <c r="BQ555" s="103">
        <v>0.24722659627388918</v>
      </c>
      <c r="BR555" s="103">
        <f t="shared" si="144"/>
        <v>0.7527734037261109</v>
      </c>
      <c r="BS555" s="108">
        <v>0.87562351747080003</v>
      </c>
      <c r="BT555" s="102">
        <v>0.1243764825292</v>
      </c>
      <c r="BU555" s="91"/>
      <c r="BV555" s="86">
        <v>535</v>
      </c>
      <c r="BW555" s="124">
        <v>0.97199999999999998</v>
      </c>
      <c r="BX555" s="124">
        <v>2.8000000000000001E-2</v>
      </c>
      <c r="BY555" s="124">
        <v>0.96799999999999997</v>
      </c>
      <c r="BZ555" s="124">
        <v>3.2000000000000001E-2</v>
      </c>
      <c r="CA555" s="124">
        <v>0.97</v>
      </c>
      <c r="CB555" s="124">
        <v>0.03</v>
      </c>
      <c r="CC555" s="123">
        <v>0.96</v>
      </c>
      <c r="CD555" s="123">
        <v>0.04</v>
      </c>
      <c r="CE555" s="123">
        <v>0.95399999999999996</v>
      </c>
      <c r="CF555" s="123">
        <v>4.5999999999999999E-2</v>
      </c>
      <c r="CG555" s="123">
        <v>0.95699999999999996</v>
      </c>
      <c r="CH555" s="123">
        <v>4.2999999999999997E-2</v>
      </c>
      <c r="CI555" s="1"/>
      <c r="CJ555" s="1"/>
      <c r="CK555" s="1"/>
      <c r="CL555" s="1"/>
      <c r="CM555" s="1"/>
      <c r="CN555" s="1"/>
      <c r="CP555" s="39"/>
      <c r="CR555" s="39"/>
      <c r="CS555" s="92"/>
      <c r="CT555" s="92"/>
    </row>
    <row r="556" spans="38:98" x14ac:dyDescent="0.25">
      <c r="AL556" s="104">
        <v>536</v>
      </c>
      <c r="AM556" s="102">
        <v>0.27452058451033801</v>
      </c>
      <c r="AN556" s="102">
        <f t="shared" si="133"/>
        <v>0.72547941548966199</v>
      </c>
      <c r="AO556" s="102">
        <v>0.33045263055233898</v>
      </c>
      <c r="AP556" s="102">
        <f t="shared" si="134"/>
        <v>0.66954736944766102</v>
      </c>
      <c r="AQ556" s="102">
        <v>0.18717117052596599</v>
      </c>
      <c r="AR556" s="102">
        <f t="shared" si="135"/>
        <v>0.81282882947403401</v>
      </c>
      <c r="AS556" s="102">
        <f t="shared" si="140"/>
        <v>0.24720422466718711</v>
      </c>
      <c r="AT556" s="107">
        <f t="shared" si="140"/>
        <v>0.75279577533281294</v>
      </c>
      <c r="AU556" s="103">
        <v>0.286232484576046</v>
      </c>
      <c r="AV556" s="103">
        <f t="shared" si="141"/>
        <v>0.713767515423954</v>
      </c>
      <c r="AW556" s="103">
        <v>0.34063595352176601</v>
      </c>
      <c r="AX556" s="103">
        <f t="shared" si="142"/>
        <v>0.65936404647823399</v>
      </c>
      <c r="AY556" s="103">
        <v>0.205849543473371</v>
      </c>
      <c r="AZ556" s="103">
        <f t="shared" si="145"/>
        <v>0.79415045652662897</v>
      </c>
      <c r="BA556" s="103">
        <f t="shared" si="143"/>
        <v>0.26176912952633108</v>
      </c>
      <c r="BB556" s="103">
        <f t="shared" si="143"/>
        <v>0.73823087047366887</v>
      </c>
      <c r="BC556" s="102">
        <v>0.26911282457337399</v>
      </c>
      <c r="BD556" s="102">
        <f t="shared" si="146"/>
        <v>0.73088717542662596</v>
      </c>
      <c r="BE556" s="102">
        <v>0.33104888644033298</v>
      </c>
      <c r="BF556" s="102">
        <f t="shared" si="146"/>
        <v>0.66895111355966708</v>
      </c>
      <c r="BG556" s="102">
        <v>0.206708867917796</v>
      </c>
      <c r="BH556" s="102">
        <f t="shared" si="136"/>
        <v>0.79329113208220403</v>
      </c>
      <c r="BI556" s="102">
        <v>0.2546522987412087</v>
      </c>
      <c r="BJ556" s="102">
        <v>0.74534770125879135</v>
      </c>
      <c r="BK556" s="103">
        <v>0.262066435900905</v>
      </c>
      <c r="BL556" s="103">
        <f t="shared" si="137"/>
        <v>0.73793356409909494</v>
      </c>
      <c r="BM556" s="103">
        <v>0.32460919202399402</v>
      </c>
      <c r="BN556" s="103">
        <f t="shared" si="138"/>
        <v>0.67539080797600604</v>
      </c>
      <c r="BO556" s="103">
        <v>0.19927085882769699</v>
      </c>
      <c r="BP556" s="103">
        <f t="shared" si="139"/>
        <v>0.80072914117230298</v>
      </c>
      <c r="BQ556" s="103">
        <v>0.24756530435553981</v>
      </c>
      <c r="BR556" s="103">
        <f t="shared" si="144"/>
        <v>0.75243469564446019</v>
      </c>
      <c r="BS556" s="108">
        <v>0.875853877234265</v>
      </c>
      <c r="BT556" s="102">
        <v>0.124146122765735</v>
      </c>
      <c r="BU556" s="91"/>
      <c r="BV556" s="86">
        <v>536</v>
      </c>
      <c r="BW556" s="124">
        <v>0.97199999999999998</v>
      </c>
      <c r="BX556" s="124">
        <v>2.8000000000000001E-2</v>
      </c>
      <c r="BY556" s="124">
        <v>0.96799999999999997</v>
      </c>
      <c r="BZ556" s="124">
        <v>3.2000000000000001E-2</v>
      </c>
      <c r="CA556" s="124">
        <v>0.97</v>
      </c>
      <c r="CB556" s="124">
        <v>0.03</v>
      </c>
      <c r="CC556" s="123">
        <v>0.96</v>
      </c>
      <c r="CD556" s="123">
        <v>0.04</v>
      </c>
      <c r="CE556" s="123">
        <v>0.95399999999999996</v>
      </c>
      <c r="CF556" s="123">
        <v>4.5999999999999999E-2</v>
      </c>
      <c r="CG556" s="123">
        <v>0.95699999999999996</v>
      </c>
      <c r="CH556" s="123">
        <v>4.2999999999999997E-2</v>
      </c>
      <c r="CI556" s="1"/>
      <c r="CJ556" s="1"/>
      <c r="CK556" s="1"/>
      <c r="CL556" s="1"/>
      <c r="CM556" s="1"/>
      <c r="CN556" s="1"/>
      <c r="CP556" s="39"/>
      <c r="CR556" s="39"/>
      <c r="CS556" s="92"/>
      <c r="CT556" s="92"/>
    </row>
    <row r="557" spans="38:98" x14ac:dyDescent="0.25">
      <c r="AL557" s="104">
        <v>537</v>
      </c>
      <c r="AM557" s="102">
        <v>0.27484359763088601</v>
      </c>
      <c r="AN557" s="102">
        <f t="shared" si="133"/>
        <v>0.72515640236911394</v>
      </c>
      <c r="AO557" s="102">
        <v>0.33073537426376798</v>
      </c>
      <c r="AP557" s="102">
        <f t="shared" si="134"/>
        <v>0.66926462573623202</v>
      </c>
      <c r="AQ557" s="102">
        <v>0.18751411045074101</v>
      </c>
      <c r="AR557" s="102">
        <f t="shared" si="135"/>
        <v>0.81248588954925904</v>
      </c>
      <c r="AS557" s="102">
        <f t="shared" si="140"/>
        <v>0.24752714215358218</v>
      </c>
      <c r="AT557" s="107">
        <f t="shared" si="140"/>
        <v>0.75247285784641793</v>
      </c>
      <c r="AU557" s="103">
        <v>0.28656919539722298</v>
      </c>
      <c r="AV557" s="103">
        <f t="shared" si="141"/>
        <v>0.71343080460277708</v>
      </c>
      <c r="AW557" s="103">
        <v>0.340958990907475</v>
      </c>
      <c r="AX557" s="103">
        <f t="shared" si="142"/>
        <v>0.65904100909252494</v>
      </c>
      <c r="AY557" s="103">
        <v>0.206229453101161</v>
      </c>
      <c r="AZ557" s="103">
        <f t="shared" si="145"/>
        <v>0.79377054689883897</v>
      </c>
      <c r="BA557" s="103">
        <f t="shared" si="143"/>
        <v>0.26212256690839242</v>
      </c>
      <c r="BB557" s="103">
        <f t="shared" si="143"/>
        <v>0.73787743309160758</v>
      </c>
      <c r="BC557" s="102">
        <v>0.26943054677480299</v>
      </c>
      <c r="BD557" s="102">
        <f t="shared" si="146"/>
        <v>0.73056945322519695</v>
      </c>
      <c r="BE557" s="102">
        <v>0.33135420522127101</v>
      </c>
      <c r="BF557" s="102">
        <f t="shared" si="146"/>
        <v>0.66864579477872899</v>
      </c>
      <c r="BG557" s="102">
        <v>0.20709157664932401</v>
      </c>
      <c r="BH557" s="102">
        <f t="shared" si="136"/>
        <v>0.79290842335067602</v>
      </c>
      <c r="BI557" s="102">
        <v>0.25499706195977029</v>
      </c>
      <c r="BJ557" s="102">
        <v>0.74500293804022966</v>
      </c>
      <c r="BK557" s="103">
        <v>0.26238482499045601</v>
      </c>
      <c r="BL557" s="103">
        <f t="shared" si="137"/>
        <v>0.73761517500954399</v>
      </c>
      <c r="BM557" s="103">
        <v>0.32490497025841603</v>
      </c>
      <c r="BN557" s="103">
        <f t="shared" si="138"/>
        <v>0.67509502974158397</v>
      </c>
      <c r="BO557" s="103">
        <v>0.199644359155602</v>
      </c>
      <c r="BP557" s="103">
        <f t="shared" si="139"/>
        <v>0.80035564084439803</v>
      </c>
      <c r="BQ557" s="103">
        <v>0.247903844118054</v>
      </c>
      <c r="BR557" s="103">
        <f t="shared" si="144"/>
        <v>0.75209615588194612</v>
      </c>
      <c r="BS557" s="108">
        <v>0.87608339200766605</v>
      </c>
      <c r="BT557" s="102">
        <v>0.123916607992334</v>
      </c>
      <c r="BU557" s="91"/>
      <c r="BV557" s="86">
        <v>537</v>
      </c>
      <c r="BW557" s="124">
        <v>0.97199999999999998</v>
      </c>
      <c r="BX557" s="124">
        <v>2.8000000000000001E-2</v>
      </c>
      <c r="BY557" s="124">
        <v>0.96799999999999997</v>
      </c>
      <c r="BZ557" s="124">
        <v>3.2000000000000001E-2</v>
      </c>
      <c r="CA557" s="124">
        <v>0.97</v>
      </c>
      <c r="CB557" s="124">
        <v>0.03</v>
      </c>
      <c r="CC557" s="123">
        <v>0.96</v>
      </c>
      <c r="CD557" s="123">
        <v>0.04</v>
      </c>
      <c r="CE557" s="123">
        <v>0.95399999999999996</v>
      </c>
      <c r="CF557" s="123">
        <v>4.5999999999999999E-2</v>
      </c>
      <c r="CG557" s="123">
        <v>0.95699999999999996</v>
      </c>
      <c r="CH557" s="123">
        <v>4.2999999999999997E-2</v>
      </c>
      <c r="CI557" s="1"/>
      <c r="CJ557" s="1"/>
      <c r="CK557" s="1"/>
      <c r="CL557" s="1"/>
      <c r="CM557" s="1"/>
      <c r="CN557" s="1"/>
      <c r="CP557" s="39"/>
      <c r="CR557" s="39"/>
      <c r="CS557" s="92"/>
      <c r="CT557" s="92"/>
    </row>
    <row r="558" spans="38:98" x14ac:dyDescent="0.25">
      <c r="AL558" s="104">
        <v>538</v>
      </c>
      <c r="AM558" s="102">
        <v>0.275166674728619</v>
      </c>
      <c r="AN558" s="102">
        <f t="shared" si="133"/>
        <v>0.724833325271381</v>
      </c>
      <c r="AO558" s="102">
        <v>0.33101775969665598</v>
      </c>
      <c r="AP558" s="102">
        <f t="shared" si="134"/>
        <v>0.66898224030334408</v>
      </c>
      <c r="AQ558" s="102">
        <v>0.18785700430007601</v>
      </c>
      <c r="AR558" s="102">
        <f t="shared" si="135"/>
        <v>0.81214299569992399</v>
      </c>
      <c r="AS558" s="102">
        <f t="shared" si="140"/>
        <v>0.24784997587413773</v>
      </c>
      <c r="AT558" s="107">
        <f t="shared" si="140"/>
        <v>0.75215002412586229</v>
      </c>
      <c r="AU558" s="103">
        <v>0.28690560254912101</v>
      </c>
      <c r="AV558" s="103">
        <f t="shared" si="141"/>
        <v>0.71309439745087899</v>
      </c>
      <c r="AW558" s="103">
        <v>0.34128169950555498</v>
      </c>
      <c r="AX558" s="103">
        <f t="shared" si="142"/>
        <v>0.65871830049444502</v>
      </c>
      <c r="AY558" s="103">
        <v>0.20660928721834601</v>
      </c>
      <c r="AZ558" s="103">
        <f t="shared" si="145"/>
        <v>0.79339071278165396</v>
      </c>
      <c r="BA558" s="103">
        <f t="shared" si="143"/>
        <v>0.26247579979694435</v>
      </c>
      <c r="BB558" s="103">
        <f t="shared" si="143"/>
        <v>0.73752420020305576</v>
      </c>
      <c r="BC558" s="102">
        <v>0.269748019382265</v>
      </c>
      <c r="BD558" s="102">
        <f t="shared" si="146"/>
        <v>0.730251980617735</v>
      </c>
      <c r="BE558" s="102">
        <v>0.33165920499532497</v>
      </c>
      <c r="BF558" s="102">
        <f t="shared" si="146"/>
        <v>0.66834079500467503</v>
      </c>
      <c r="BG558" s="102">
        <v>0.207474189932322</v>
      </c>
      <c r="BH558" s="102">
        <f t="shared" si="136"/>
        <v>0.79252581006767797</v>
      </c>
      <c r="BI558" s="102">
        <v>0.25534163052629505</v>
      </c>
      <c r="BJ558" s="102">
        <v>0.74465836947370501</v>
      </c>
      <c r="BK558" s="103">
        <v>0.26270300359284099</v>
      </c>
      <c r="BL558" s="103">
        <f t="shared" si="137"/>
        <v>0.73729699640715896</v>
      </c>
      <c r="BM558" s="103">
        <v>0.32520045142929399</v>
      </c>
      <c r="BN558" s="103">
        <f t="shared" si="138"/>
        <v>0.67479954857070601</v>
      </c>
      <c r="BO558" s="103">
        <v>0.20001778382884999</v>
      </c>
      <c r="BP558" s="103">
        <f t="shared" si="139"/>
        <v>0.79998221617115006</v>
      </c>
      <c r="BQ558" s="103">
        <v>0.24824221550378933</v>
      </c>
      <c r="BR558" s="103">
        <f t="shared" si="144"/>
        <v>0.75175778449621067</v>
      </c>
      <c r="BS558" s="108">
        <v>0.87631206546951002</v>
      </c>
      <c r="BT558" s="102">
        <v>0.12368793453049</v>
      </c>
      <c r="BU558" s="91"/>
      <c r="BV558" s="86">
        <v>538</v>
      </c>
      <c r="BW558" s="124">
        <v>0.97199999999999998</v>
      </c>
      <c r="BX558" s="124">
        <v>2.8000000000000001E-2</v>
      </c>
      <c r="BY558" s="124">
        <v>0.96799999999999997</v>
      </c>
      <c r="BZ558" s="124">
        <v>3.2000000000000001E-2</v>
      </c>
      <c r="CA558" s="124">
        <v>0.97</v>
      </c>
      <c r="CB558" s="124">
        <v>0.03</v>
      </c>
      <c r="CC558" s="123">
        <v>0.96</v>
      </c>
      <c r="CD558" s="123">
        <v>0.04</v>
      </c>
      <c r="CE558" s="123">
        <v>0.95399999999999996</v>
      </c>
      <c r="CF558" s="123">
        <v>4.5999999999999999E-2</v>
      </c>
      <c r="CG558" s="123">
        <v>0.95699999999999996</v>
      </c>
      <c r="CH558" s="123">
        <v>4.2999999999999997E-2</v>
      </c>
      <c r="CI558" s="1"/>
      <c r="CJ558" s="1"/>
      <c r="CK558" s="1"/>
      <c r="CL558" s="1"/>
      <c r="CM558" s="1"/>
      <c r="CN558" s="1"/>
      <c r="CP558" s="39"/>
      <c r="CR558" s="39"/>
      <c r="CS558" s="92"/>
      <c r="CT558" s="92"/>
    </row>
    <row r="559" spans="38:98" x14ac:dyDescent="0.25">
      <c r="AL559" s="104">
        <v>539</v>
      </c>
      <c r="AM559" s="102">
        <v>0.27548980806538997</v>
      </c>
      <c r="AN559" s="102">
        <f t="shared" si="133"/>
        <v>0.72451019193460997</v>
      </c>
      <c r="AO559" s="102">
        <v>0.33129979102874801</v>
      </c>
      <c r="AP559" s="102">
        <f t="shared" si="134"/>
        <v>0.66870020897125193</v>
      </c>
      <c r="AQ559" s="102">
        <v>0.188199851439426</v>
      </c>
      <c r="AR559" s="102">
        <f t="shared" si="135"/>
        <v>0.81180014856057403</v>
      </c>
      <c r="AS559" s="102">
        <f t="shared" si="140"/>
        <v>0.24817272409901892</v>
      </c>
      <c r="AT559" s="107">
        <f t="shared" si="140"/>
        <v>0.7518272759009812</v>
      </c>
      <c r="AU559" s="103">
        <v>0.287241706757069</v>
      </c>
      <c r="AV559" s="103">
        <f t="shared" si="141"/>
        <v>0.71275829324293105</v>
      </c>
      <c r="AW559" s="103">
        <v>0.34160408057583702</v>
      </c>
      <c r="AX559" s="103">
        <f t="shared" si="142"/>
        <v>0.65839591942416298</v>
      </c>
      <c r="AY559" s="103">
        <v>0.20698904554053499</v>
      </c>
      <c r="AZ559" s="103">
        <f t="shared" si="145"/>
        <v>0.79301095445946501</v>
      </c>
      <c r="BA559" s="103">
        <f t="shared" si="143"/>
        <v>0.26282882857577999</v>
      </c>
      <c r="BB559" s="103">
        <f t="shared" si="143"/>
        <v>0.73717117142421995</v>
      </c>
      <c r="BC559" s="102">
        <v>0.27006524374310997</v>
      </c>
      <c r="BD559" s="102">
        <f t="shared" si="146"/>
        <v>0.72993475625689008</v>
      </c>
      <c r="BE559" s="102">
        <v>0.33196388705448499</v>
      </c>
      <c r="BF559" s="102">
        <f t="shared" si="146"/>
        <v>0.66803611294551501</v>
      </c>
      <c r="BG559" s="102">
        <v>0.207856707586516</v>
      </c>
      <c r="BH559" s="102">
        <f t="shared" si="136"/>
        <v>0.79214329241348402</v>
      </c>
      <c r="BI559" s="102">
        <v>0.25568600507269301</v>
      </c>
      <c r="BJ559" s="102">
        <v>0.74431399492730699</v>
      </c>
      <c r="BK559" s="103">
        <v>0.26302097125213902</v>
      </c>
      <c r="BL559" s="103">
        <f t="shared" si="137"/>
        <v>0.73697902874786103</v>
      </c>
      <c r="BM559" s="103">
        <v>0.32549563697386502</v>
      </c>
      <c r="BN559" s="103">
        <f t="shared" si="138"/>
        <v>0.67450436302613492</v>
      </c>
      <c r="BO559" s="103">
        <v>0.200391132310766</v>
      </c>
      <c r="BP559" s="103">
        <f t="shared" si="139"/>
        <v>0.799608867689234</v>
      </c>
      <c r="BQ559" s="103">
        <v>0.24858041845510442</v>
      </c>
      <c r="BR559" s="103">
        <f t="shared" si="144"/>
        <v>0.75141958154489563</v>
      </c>
      <c r="BS559" s="108">
        <v>0.87653990129830595</v>
      </c>
      <c r="BT559" s="102">
        <v>0.123460098701694</v>
      </c>
      <c r="BU559" s="91"/>
      <c r="BV559" s="86">
        <v>539</v>
      </c>
      <c r="BW559" s="124">
        <v>0.97199999999999998</v>
      </c>
      <c r="BX559" s="124">
        <v>2.8000000000000001E-2</v>
      </c>
      <c r="BY559" s="124">
        <v>0.96799999999999997</v>
      </c>
      <c r="BZ559" s="124">
        <v>3.2000000000000001E-2</v>
      </c>
      <c r="CA559" s="124">
        <v>0.97</v>
      </c>
      <c r="CB559" s="124">
        <v>0.03</v>
      </c>
      <c r="CC559" s="123">
        <v>0.96</v>
      </c>
      <c r="CD559" s="123">
        <v>0.04</v>
      </c>
      <c r="CE559" s="123">
        <v>0.95399999999999996</v>
      </c>
      <c r="CF559" s="123">
        <v>4.5999999999999999E-2</v>
      </c>
      <c r="CG559" s="123">
        <v>0.95699999999999996</v>
      </c>
      <c r="CH559" s="123">
        <v>4.2999999999999997E-2</v>
      </c>
      <c r="CI559" s="1"/>
      <c r="CJ559" s="1"/>
      <c r="CK559" s="1"/>
      <c r="CL559" s="1"/>
      <c r="CM559" s="1"/>
      <c r="CN559" s="1"/>
      <c r="CP559" s="39"/>
      <c r="CR559" s="39"/>
      <c r="CS559" s="92"/>
      <c r="CT559" s="92"/>
    </row>
    <row r="560" spans="38:98" x14ac:dyDescent="0.25">
      <c r="AL560" s="104">
        <v>540</v>
      </c>
      <c r="AM560" s="102">
        <v>0.27581298990304798</v>
      </c>
      <c r="AN560" s="102">
        <f t="shared" si="133"/>
        <v>0.72418701009695208</v>
      </c>
      <c r="AO560" s="102">
        <v>0.33158147243778402</v>
      </c>
      <c r="AP560" s="102">
        <f t="shared" si="134"/>
        <v>0.66841852756221598</v>
      </c>
      <c r="AQ560" s="102">
        <v>0.18854265123424799</v>
      </c>
      <c r="AR560" s="102">
        <f t="shared" si="135"/>
        <v>0.81145734876575204</v>
      </c>
      <c r="AS560" s="102">
        <f t="shared" si="140"/>
        <v>0.24849538509838928</v>
      </c>
      <c r="AT560" s="107">
        <f t="shared" si="140"/>
        <v>0.7515046149016108</v>
      </c>
      <c r="AU560" s="103">
        <v>0.28757750874639598</v>
      </c>
      <c r="AV560" s="103">
        <f t="shared" si="141"/>
        <v>0.71242249125360402</v>
      </c>
      <c r="AW560" s="103">
        <v>0.34192613537815503</v>
      </c>
      <c r="AX560" s="103">
        <f t="shared" si="142"/>
        <v>0.65807386462184492</v>
      </c>
      <c r="AY560" s="103">
        <v>0.20736872778333501</v>
      </c>
      <c r="AZ560" s="103">
        <f t="shared" si="145"/>
        <v>0.79263127221666496</v>
      </c>
      <c r="BA560" s="103">
        <f t="shared" si="143"/>
        <v>0.2631816536286925</v>
      </c>
      <c r="BB560" s="103">
        <f t="shared" si="143"/>
        <v>0.73681834637130739</v>
      </c>
      <c r="BC560" s="102">
        <v>0.27038222120468802</v>
      </c>
      <c r="BD560" s="102">
        <f t="shared" si="146"/>
        <v>0.72961777879531198</v>
      </c>
      <c r="BE560" s="102">
        <v>0.33226825269073901</v>
      </c>
      <c r="BF560" s="102">
        <f t="shared" si="146"/>
        <v>0.66773174730926099</v>
      </c>
      <c r="BG560" s="102">
        <v>0.208239129431633</v>
      </c>
      <c r="BH560" s="102">
        <f t="shared" si="136"/>
        <v>0.79176087056836697</v>
      </c>
      <c r="BI560" s="102">
        <v>0.25603018623087448</v>
      </c>
      <c r="BJ560" s="102">
        <v>0.74396981376912552</v>
      </c>
      <c r="BK560" s="103">
        <v>0.26333872751242998</v>
      </c>
      <c r="BL560" s="103">
        <f t="shared" si="137"/>
        <v>0.73666127248757007</v>
      </c>
      <c r="BM560" s="103">
        <v>0.325790528329368</v>
      </c>
      <c r="BN560" s="103">
        <f t="shared" si="138"/>
        <v>0.67420947167063194</v>
      </c>
      <c r="BO560" s="103">
        <v>0.20076440406467599</v>
      </c>
      <c r="BP560" s="103">
        <f t="shared" si="139"/>
        <v>0.79923559593532401</v>
      </c>
      <c r="BQ560" s="103">
        <v>0.24891845291435891</v>
      </c>
      <c r="BR560" s="103">
        <f t="shared" si="144"/>
        <v>0.75108154708564112</v>
      </c>
      <c r="BS560" s="108">
        <v>0.87676690317256201</v>
      </c>
      <c r="BT560" s="102">
        <v>0.12323309682743799</v>
      </c>
      <c r="BU560" s="91"/>
      <c r="BV560" s="86">
        <v>540</v>
      </c>
      <c r="BW560" s="124">
        <v>0.97299999999999998</v>
      </c>
      <c r="BX560" s="124">
        <v>2.7E-2</v>
      </c>
      <c r="BY560" s="124">
        <v>0.96899999999999997</v>
      </c>
      <c r="BZ560" s="124">
        <v>3.1E-2</v>
      </c>
      <c r="CA560" s="124">
        <v>0.97</v>
      </c>
      <c r="CB560" s="124">
        <v>0.03</v>
      </c>
      <c r="CC560" s="123">
        <v>0.96</v>
      </c>
      <c r="CD560" s="123">
        <v>0.04</v>
      </c>
      <c r="CE560" s="123">
        <v>0.95399999999999996</v>
      </c>
      <c r="CF560" s="123">
        <v>4.5999999999999999E-2</v>
      </c>
      <c r="CG560" s="123">
        <v>0.95699999999999996</v>
      </c>
      <c r="CH560" s="123">
        <v>4.2999999999999997E-2</v>
      </c>
      <c r="CI560" s="1"/>
      <c r="CJ560" s="1"/>
      <c r="CK560" s="1"/>
      <c r="CL560" s="1"/>
      <c r="CM560" s="1"/>
      <c r="CN560" s="1"/>
      <c r="CP560" s="39"/>
      <c r="CR560" s="39"/>
      <c r="CS560" s="92"/>
      <c r="CT560" s="92"/>
    </row>
    <row r="561" spans="38:98" x14ac:dyDescent="0.25">
      <c r="AL561" s="104">
        <v>541</v>
      </c>
      <c r="AM561" s="102">
        <v>0.276136212503447</v>
      </c>
      <c r="AN561" s="102">
        <f t="shared" si="133"/>
        <v>0.723863787496553</v>
      </c>
      <c r="AO561" s="102">
        <v>0.33186280810150698</v>
      </c>
      <c r="AP561" s="102">
        <f t="shared" si="134"/>
        <v>0.66813719189849308</v>
      </c>
      <c r="AQ561" s="102">
        <v>0.18888540304999901</v>
      </c>
      <c r="AR561" s="102">
        <f t="shared" si="135"/>
        <v>0.81111459695000099</v>
      </c>
      <c r="AS561" s="102">
        <f t="shared" si="140"/>
        <v>0.24881795714241473</v>
      </c>
      <c r="AT561" s="107">
        <f t="shared" si="140"/>
        <v>0.75118204285758527</v>
      </c>
      <c r="AU561" s="103">
        <v>0.28791300924243302</v>
      </c>
      <c r="AV561" s="103">
        <f t="shared" si="141"/>
        <v>0.71208699075756698</v>
      </c>
      <c r="AW561" s="103">
        <v>0.34224786517234002</v>
      </c>
      <c r="AX561" s="103">
        <f t="shared" si="142"/>
        <v>0.65775213482766004</v>
      </c>
      <c r="AY561" s="103">
        <v>0.20774833366235401</v>
      </c>
      <c r="AZ561" s="103">
        <f t="shared" si="145"/>
        <v>0.79225166633764599</v>
      </c>
      <c r="BA561" s="103">
        <f t="shared" si="143"/>
        <v>0.26353427533947527</v>
      </c>
      <c r="BB561" s="103">
        <f t="shared" si="143"/>
        <v>0.73646572466052473</v>
      </c>
      <c r="BC561" s="102">
        <v>0.270698953114348</v>
      </c>
      <c r="BD561" s="102">
        <f t="shared" si="146"/>
        <v>0.729301046885652</v>
      </c>
      <c r="BE561" s="102">
        <v>0.332572303196078</v>
      </c>
      <c r="BF561" s="102">
        <f t="shared" si="146"/>
        <v>0.667427696803922</v>
      </c>
      <c r="BG561" s="102">
        <v>0.2086214552874</v>
      </c>
      <c r="BH561" s="102">
        <f t="shared" si="136"/>
        <v>0.79137854471260005</v>
      </c>
      <c r="BI561" s="102">
        <v>0.25637417463274981</v>
      </c>
      <c r="BJ561" s="102">
        <v>0.7436258253672503</v>
      </c>
      <c r="BK561" s="103">
        <v>0.26365627191779101</v>
      </c>
      <c r="BL561" s="103">
        <f t="shared" si="137"/>
        <v>0.73634372808220894</v>
      </c>
      <c r="BM561" s="103">
        <v>0.32608512693303998</v>
      </c>
      <c r="BN561" s="103">
        <f t="shared" si="138"/>
        <v>0.67391487306695996</v>
      </c>
      <c r="BO561" s="103">
        <v>0.20113759855390501</v>
      </c>
      <c r="BP561" s="103">
        <f t="shared" si="139"/>
        <v>0.79886240144609499</v>
      </c>
      <c r="BQ561" s="103">
        <v>0.24925631882391069</v>
      </c>
      <c r="BR561" s="103">
        <f t="shared" si="144"/>
        <v>0.75074368117608925</v>
      </c>
      <c r="BS561" s="108">
        <v>0.87699307477078603</v>
      </c>
      <c r="BT561" s="102">
        <v>0.123006925229214</v>
      </c>
      <c r="BU561" s="91"/>
      <c r="BV561" s="86">
        <v>541</v>
      </c>
      <c r="BW561" s="124">
        <v>0.97299999999999998</v>
      </c>
      <c r="BX561" s="124">
        <v>2.7E-2</v>
      </c>
      <c r="BY561" s="124">
        <v>0.96899999999999997</v>
      </c>
      <c r="BZ561" s="124">
        <v>3.1E-2</v>
      </c>
      <c r="CA561" s="124">
        <v>0.97</v>
      </c>
      <c r="CB561" s="124">
        <v>2.9000000000000001E-2</v>
      </c>
      <c r="CC561" s="123">
        <v>0.96</v>
      </c>
      <c r="CD561" s="123">
        <v>0.04</v>
      </c>
      <c r="CE561" s="123">
        <v>0.95399999999999996</v>
      </c>
      <c r="CF561" s="123">
        <v>4.5999999999999999E-2</v>
      </c>
      <c r="CG561" s="123">
        <v>0.95699999999999996</v>
      </c>
      <c r="CH561" s="123">
        <v>4.2999999999999997E-2</v>
      </c>
      <c r="CI561" s="1"/>
      <c r="CJ561" s="1"/>
      <c r="CK561" s="1"/>
      <c r="CL561" s="1"/>
      <c r="CM561" s="1"/>
      <c r="CN561" s="1"/>
      <c r="CP561" s="39"/>
      <c r="CR561" s="39"/>
      <c r="CS561" s="92"/>
      <c r="CT561" s="92"/>
    </row>
    <row r="562" spans="38:98" x14ac:dyDescent="0.25">
      <c r="AL562" s="104">
        <v>542</v>
      </c>
      <c r="AM562" s="102">
        <v>0.27645946812843603</v>
      </c>
      <c r="AN562" s="102">
        <f t="shared" si="133"/>
        <v>0.72354053187156397</v>
      </c>
      <c r="AO562" s="102">
        <v>0.33214380219765899</v>
      </c>
      <c r="AP562" s="102">
        <f t="shared" si="134"/>
        <v>0.66785619780234096</v>
      </c>
      <c r="AQ562" s="102">
        <v>0.18922810625213499</v>
      </c>
      <c r="AR562" s="102">
        <f t="shared" si="135"/>
        <v>0.81077189374786496</v>
      </c>
      <c r="AS562" s="102">
        <f t="shared" si="140"/>
        <v>0.24914043850125883</v>
      </c>
      <c r="AT562" s="107">
        <f t="shared" si="140"/>
        <v>0.75085956149874111</v>
      </c>
      <c r="AU562" s="103">
        <v>0.28824820897050901</v>
      </c>
      <c r="AV562" s="103">
        <f t="shared" si="141"/>
        <v>0.71175179102949104</v>
      </c>
      <c r="AW562" s="103">
        <v>0.342569271218224</v>
      </c>
      <c r="AX562" s="103">
        <f t="shared" si="142"/>
        <v>0.657430728781776</v>
      </c>
      <c r="AY562" s="103">
        <v>0.20812786289320101</v>
      </c>
      <c r="AZ562" s="103">
        <f t="shared" si="145"/>
        <v>0.79187213710679893</v>
      </c>
      <c r="BA562" s="103">
        <f t="shared" si="143"/>
        <v>0.26388669409192178</v>
      </c>
      <c r="BB562" s="103">
        <f t="shared" si="143"/>
        <v>0.73611330590807822</v>
      </c>
      <c r="BC562" s="102">
        <v>0.27101544081944001</v>
      </c>
      <c r="BD562" s="102">
        <f t="shared" si="146"/>
        <v>0.72898455918055993</v>
      </c>
      <c r="BE562" s="102">
        <v>0.33287603986249098</v>
      </c>
      <c r="BF562" s="102">
        <f t="shared" si="146"/>
        <v>0.66712396013750896</v>
      </c>
      <c r="BG562" s="102">
        <v>0.20900368497354299</v>
      </c>
      <c r="BH562" s="102">
        <f t="shared" si="136"/>
        <v>0.79099631502645695</v>
      </c>
      <c r="BI562" s="102">
        <v>0.25671797091022908</v>
      </c>
      <c r="BJ562" s="102">
        <v>0.74328202908977081</v>
      </c>
      <c r="BK562" s="103">
        <v>0.26397360401230102</v>
      </c>
      <c r="BL562" s="103">
        <f t="shared" si="137"/>
        <v>0.73602639598769892</v>
      </c>
      <c r="BM562" s="103">
        <v>0.32637943422211901</v>
      </c>
      <c r="BN562" s="103">
        <f t="shared" si="138"/>
        <v>0.67362056577788099</v>
      </c>
      <c r="BO562" s="103">
        <v>0.20151071524177799</v>
      </c>
      <c r="BP562" s="103">
        <f t="shared" si="139"/>
        <v>0.79848928475822201</v>
      </c>
      <c r="BQ562" s="103">
        <v>0.24959401612611859</v>
      </c>
      <c r="BR562" s="103">
        <f t="shared" si="144"/>
        <v>0.75040598387388147</v>
      </c>
      <c r="BS562" s="108">
        <v>0.87721841977148596</v>
      </c>
      <c r="BT562" s="102">
        <v>0.122781580228514</v>
      </c>
      <c r="BU562" s="91"/>
      <c r="BV562" s="86">
        <v>542</v>
      </c>
      <c r="BW562" s="124">
        <v>0.97299999999999998</v>
      </c>
      <c r="BX562" s="124">
        <v>2.7E-2</v>
      </c>
      <c r="BY562" s="124">
        <v>0.96899999999999997</v>
      </c>
      <c r="BZ562" s="124">
        <v>3.1E-2</v>
      </c>
      <c r="CA562" s="124">
        <v>0.97</v>
      </c>
      <c r="CB562" s="124">
        <v>2.9000000000000001E-2</v>
      </c>
      <c r="CC562" s="123">
        <v>0.96</v>
      </c>
      <c r="CD562" s="123">
        <v>0.04</v>
      </c>
      <c r="CE562" s="123">
        <v>0.95399999999999996</v>
      </c>
      <c r="CF562" s="123">
        <v>4.5999999999999999E-2</v>
      </c>
      <c r="CG562" s="123">
        <v>0.95699999999999996</v>
      </c>
      <c r="CH562" s="123">
        <v>4.2999999999999997E-2</v>
      </c>
      <c r="CI562" s="1"/>
      <c r="CJ562" s="1"/>
      <c r="CK562" s="1"/>
      <c r="CL562" s="1"/>
      <c r="CM562" s="1"/>
      <c r="CN562" s="1"/>
      <c r="CP562" s="39"/>
      <c r="CR562" s="39"/>
      <c r="CS562" s="92"/>
      <c r="CT562" s="92"/>
    </row>
    <row r="563" spans="38:98" x14ac:dyDescent="0.25">
      <c r="AL563" s="104">
        <v>543</v>
      </c>
      <c r="AM563" s="102">
        <v>0.27678274903986799</v>
      </c>
      <c r="AN563" s="102">
        <f t="shared" si="133"/>
        <v>0.72321725096013201</v>
      </c>
      <c r="AO563" s="102">
        <v>0.33242445890398298</v>
      </c>
      <c r="AP563" s="102">
        <f t="shared" si="134"/>
        <v>0.66757554109601702</v>
      </c>
      <c r="AQ563" s="102">
        <v>0.18957076020611199</v>
      </c>
      <c r="AR563" s="102">
        <f t="shared" si="135"/>
        <v>0.81042923979388803</v>
      </c>
      <c r="AS563" s="102">
        <f t="shared" si="140"/>
        <v>0.24946282744508669</v>
      </c>
      <c r="AT563" s="107">
        <f t="shared" si="140"/>
        <v>0.75053717255491337</v>
      </c>
      <c r="AU563" s="103">
        <v>0.28858310865595299</v>
      </c>
      <c r="AV563" s="103">
        <f t="shared" si="141"/>
        <v>0.71141689134404706</v>
      </c>
      <c r="AW563" s="103">
        <v>0.34289035477564</v>
      </c>
      <c r="AX563" s="103">
        <f t="shared" si="142"/>
        <v>0.65710964522436</v>
      </c>
      <c r="AY563" s="103">
        <v>0.20850731519148299</v>
      </c>
      <c r="AZ563" s="103">
        <f t="shared" si="145"/>
        <v>0.79149268480851698</v>
      </c>
      <c r="BA563" s="103">
        <f t="shared" si="143"/>
        <v>0.26423891026982482</v>
      </c>
      <c r="BB563" s="103">
        <f t="shared" si="143"/>
        <v>0.73576108973017518</v>
      </c>
      <c r="BC563" s="102">
        <v>0.27133168566731303</v>
      </c>
      <c r="BD563" s="102">
        <f t="shared" si="146"/>
        <v>0.72866831433268697</v>
      </c>
      <c r="BE563" s="102">
        <v>0.33317946398196802</v>
      </c>
      <c r="BF563" s="102">
        <f t="shared" si="146"/>
        <v>0.66682053601803193</v>
      </c>
      <c r="BG563" s="102">
        <v>0.209385818309789</v>
      </c>
      <c r="BH563" s="102">
        <f t="shared" si="136"/>
        <v>0.79061418169021103</v>
      </c>
      <c r="BI563" s="102">
        <v>0.25706157569522264</v>
      </c>
      <c r="BJ563" s="102">
        <v>0.74293842430477741</v>
      </c>
      <c r="BK563" s="103">
        <v>0.26429072334004</v>
      </c>
      <c r="BL563" s="103">
        <f t="shared" si="137"/>
        <v>0.73570927665996</v>
      </c>
      <c r="BM563" s="103">
        <v>0.32667345163384398</v>
      </c>
      <c r="BN563" s="103">
        <f t="shared" si="138"/>
        <v>0.67332654836615602</v>
      </c>
      <c r="BO563" s="103">
        <v>0.201883753591619</v>
      </c>
      <c r="BP563" s="103">
        <f t="shared" si="139"/>
        <v>0.79811624640838097</v>
      </c>
      <c r="BQ563" s="103">
        <v>0.24993154476334128</v>
      </c>
      <c r="BR563" s="103">
        <f t="shared" si="144"/>
        <v>0.75006845523665877</v>
      </c>
      <c r="BS563" s="108">
        <v>0.87744294185317095</v>
      </c>
      <c r="BT563" s="102">
        <v>0.122557058146829</v>
      </c>
      <c r="BU563" s="91"/>
      <c r="BV563" s="86">
        <v>543</v>
      </c>
      <c r="BW563" s="124">
        <v>0.97299999999999998</v>
      </c>
      <c r="BX563" s="124">
        <v>2.7E-2</v>
      </c>
      <c r="BY563" s="124">
        <v>0.96899999999999997</v>
      </c>
      <c r="BZ563" s="124">
        <v>3.1E-2</v>
      </c>
      <c r="CA563" s="124">
        <v>0.97099999999999997</v>
      </c>
      <c r="CB563" s="124">
        <v>2.9000000000000001E-2</v>
      </c>
      <c r="CC563" s="123">
        <v>0.96</v>
      </c>
      <c r="CD563" s="123">
        <v>0.04</v>
      </c>
      <c r="CE563" s="123">
        <v>0.95399999999999996</v>
      </c>
      <c r="CF563" s="123">
        <v>4.5999999999999999E-2</v>
      </c>
      <c r="CG563" s="123">
        <v>0.95699999999999996</v>
      </c>
      <c r="CH563" s="123">
        <v>4.2999999999999997E-2</v>
      </c>
      <c r="CI563" s="1"/>
      <c r="CJ563" s="1"/>
      <c r="CK563" s="1"/>
      <c r="CL563" s="1"/>
      <c r="CM563" s="1"/>
      <c r="CN563" s="1"/>
      <c r="CP563" s="39"/>
      <c r="CR563" s="39"/>
      <c r="CS563" s="92"/>
      <c r="CT563" s="92"/>
    </row>
    <row r="564" spans="38:98" x14ac:dyDescent="0.25">
      <c r="AL564" s="104">
        <v>544</v>
      </c>
      <c r="AM564" s="102">
        <v>0.277106047499592</v>
      </c>
      <c r="AN564" s="102">
        <f t="shared" si="133"/>
        <v>0.722893952500408</v>
      </c>
      <c r="AO564" s="102">
        <v>0.33270478239821999</v>
      </c>
      <c r="AP564" s="102">
        <f t="shared" si="134"/>
        <v>0.66729521760178001</v>
      </c>
      <c r="AQ564" s="102">
        <v>0.189913364277387</v>
      </c>
      <c r="AR564" s="102">
        <f t="shared" si="135"/>
        <v>0.81008663572261297</v>
      </c>
      <c r="AS564" s="102">
        <f t="shared" si="140"/>
        <v>0.24978512224406213</v>
      </c>
      <c r="AT564" s="107">
        <f t="shared" si="140"/>
        <v>0.75021487775593787</v>
      </c>
      <c r="AU564" s="103">
        <v>0.28891770902409702</v>
      </c>
      <c r="AV564" s="103">
        <f t="shared" si="141"/>
        <v>0.71108229097590292</v>
      </c>
      <c r="AW564" s="103">
        <v>0.34321111710442098</v>
      </c>
      <c r="AX564" s="103">
        <f t="shared" si="142"/>
        <v>0.65678888289557902</v>
      </c>
      <c r="AY564" s="103">
        <v>0.20888669027280901</v>
      </c>
      <c r="AZ564" s="103">
        <f t="shared" si="145"/>
        <v>0.79111330972719096</v>
      </c>
      <c r="BA564" s="103">
        <f t="shared" si="143"/>
        <v>0.26459092425697905</v>
      </c>
      <c r="BB564" s="103">
        <f t="shared" si="143"/>
        <v>0.73540907574302095</v>
      </c>
      <c r="BC564" s="102">
        <v>0.271647689005316</v>
      </c>
      <c r="BD564" s="102">
        <f t="shared" si="146"/>
        <v>0.728352310994684</v>
      </c>
      <c r="BE564" s="102">
        <v>0.33348257684649901</v>
      </c>
      <c r="BF564" s="102">
        <f t="shared" si="146"/>
        <v>0.66651742315350093</v>
      </c>
      <c r="BG564" s="102">
        <v>0.20976785511586299</v>
      </c>
      <c r="BH564" s="102">
        <f t="shared" si="136"/>
        <v>0.79023214488413696</v>
      </c>
      <c r="BI564" s="102">
        <v>0.2574049896196397</v>
      </c>
      <c r="BJ564" s="102">
        <v>0.74259501038036024</v>
      </c>
      <c r="BK564" s="103">
        <v>0.26460762944508498</v>
      </c>
      <c r="BL564" s="103">
        <f t="shared" si="137"/>
        <v>0.73539237055491502</v>
      </c>
      <c r="BM564" s="103">
        <v>0.32696718060545099</v>
      </c>
      <c r="BN564" s="103">
        <f t="shared" si="138"/>
        <v>0.67303281939454895</v>
      </c>
      <c r="BO564" s="103">
        <v>0.202256713066754</v>
      </c>
      <c r="BP564" s="103">
        <f t="shared" si="139"/>
        <v>0.79774328693324603</v>
      </c>
      <c r="BQ564" s="103">
        <v>0.25026890467793694</v>
      </c>
      <c r="BR564" s="103">
        <f t="shared" si="144"/>
        <v>0.74973109532206306</v>
      </c>
      <c r="BS564" s="108">
        <v>0.87766664469434896</v>
      </c>
      <c r="BT564" s="102">
        <v>0.122333355305651</v>
      </c>
      <c r="BU564" s="91"/>
      <c r="BV564" s="86">
        <v>544</v>
      </c>
      <c r="BW564" s="124">
        <v>0.97299999999999998</v>
      </c>
      <c r="BX564" s="124">
        <v>2.7E-2</v>
      </c>
      <c r="BY564" s="124">
        <v>0.96899999999999997</v>
      </c>
      <c r="BZ564" s="124">
        <v>3.1E-2</v>
      </c>
      <c r="CA564" s="124">
        <v>0.97099999999999997</v>
      </c>
      <c r="CB564" s="124">
        <v>2.9000000000000001E-2</v>
      </c>
      <c r="CC564" s="123">
        <v>0.96099999999999997</v>
      </c>
      <c r="CD564" s="123">
        <v>3.9E-2</v>
      </c>
      <c r="CE564" s="123">
        <v>0.95399999999999996</v>
      </c>
      <c r="CF564" s="123">
        <v>4.5999999999999999E-2</v>
      </c>
      <c r="CG564" s="123">
        <v>0.95699999999999996</v>
      </c>
      <c r="CH564" s="123">
        <v>4.2999999999999997E-2</v>
      </c>
      <c r="CI564" s="1"/>
      <c r="CJ564" s="1"/>
      <c r="CK564" s="1"/>
      <c r="CL564" s="1"/>
      <c r="CM564" s="1"/>
      <c r="CN564" s="1"/>
      <c r="CP564" s="39"/>
      <c r="CR564" s="39"/>
      <c r="CS564" s="92"/>
      <c r="CT564" s="92"/>
    </row>
    <row r="565" spans="38:98" x14ac:dyDescent="0.25">
      <c r="AL565" s="104">
        <v>545</v>
      </c>
      <c r="AM565" s="102">
        <v>0.27742935576946098</v>
      </c>
      <c r="AN565" s="102">
        <f t="shared" si="133"/>
        <v>0.72257064423053907</v>
      </c>
      <c r="AO565" s="102">
        <v>0.33298477685811401</v>
      </c>
      <c r="AP565" s="102">
        <f t="shared" si="134"/>
        <v>0.66701522314188599</v>
      </c>
      <c r="AQ565" s="102">
        <v>0.19025591783141699</v>
      </c>
      <c r="AR565" s="102">
        <f t="shared" si="135"/>
        <v>0.80974408216858307</v>
      </c>
      <c r="AS565" s="102">
        <f t="shared" si="140"/>
        <v>0.25010732116835094</v>
      </c>
      <c r="AT565" s="107">
        <f t="shared" si="140"/>
        <v>0.74989267883164912</v>
      </c>
      <c r="AU565" s="103">
        <v>0.28925201080026802</v>
      </c>
      <c r="AV565" s="103">
        <f t="shared" si="141"/>
        <v>0.71074798919973192</v>
      </c>
      <c r="AW565" s="103">
        <v>0.34353155946439901</v>
      </c>
      <c r="AX565" s="103">
        <f t="shared" si="142"/>
        <v>0.65646844053560094</v>
      </c>
      <c r="AY565" s="103">
        <v>0.20926598785278799</v>
      </c>
      <c r="AZ565" s="103">
        <f t="shared" si="145"/>
        <v>0.79073401214721195</v>
      </c>
      <c r="BA565" s="103">
        <f t="shared" si="143"/>
        <v>0.26494273643717736</v>
      </c>
      <c r="BB565" s="103">
        <f t="shared" si="143"/>
        <v>0.73505726356282275</v>
      </c>
      <c r="BC565" s="102">
        <v>0.27196345218079998</v>
      </c>
      <c r="BD565" s="102">
        <f t="shared" si="146"/>
        <v>0.72803654781920002</v>
      </c>
      <c r="BE565" s="102">
        <v>0.33378537974807299</v>
      </c>
      <c r="BF565" s="102">
        <f t="shared" si="146"/>
        <v>0.66621462025192701</v>
      </c>
      <c r="BG565" s="102">
        <v>0.21014979521149399</v>
      </c>
      <c r="BH565" s="102">
        <f t="shared" si="136"/>
        <v>0.78985020478850598</v>
      </c>
      <c r="BI565" s="102">
        <v>0.25774821331539199</v>
      </c>
      <c r="BJ565" s="102">
        <v>0.74225178668460789</v>
      </c>
      <c r="BK565" s="103">
        <v>0.26492432187151599</v>
      </c>
      <c r="BL565" s="103">
        <f t="shared" si="137"/>
        <v>0.73507567812848396</v>
      </c>
      <c r="BM565" s="103">
        <v>0.32726062257417898</v>
      </c>
      <c r="BN565" s="103">
        <f t="shared" si="138"/>
        <v>0.67273937742582102</v>
      </c>
      <c r="BO565" s="103">
        <v>0.20262959313050699</v>
      </c>
      <c r="BP565" s="103">
        <f t="shared" si="139"/>
        <v>0.79737040686949301</v>
      </c>
      <c r="BQ565" s="103">
        <v>0.25060609581226434</v>
      </c>
      <c r="BR565" s="103">
        <f t="shared" si="144"/>
        <v>0.74939390418773566</v>
      </c>
      <c r="BS565" s="108">
        <v>0.87788953197352804</v>
      </c>
      <c r="BT565" s="102">
        <v>0.122110468026472</v>
      </c>
      <c r="BU565" s="91"/>
      <c r="BV565" s="86">
        <v>545</v>
      </c>
      <c r="BW565" s="124">
        <v>0.97299999999999998</v>
      </c>
      <c r="BX565" s="124">
        <v>2.7E-2</v>
      </c>
      <c r="BY565" s="124">
        <v>0.96899999999999997</v>
      </c>
      <c r="BZ565" s="124">
        <v>3.1E-2</v>
      </c>
      <c r="CA565" s="124">
        <v>0.97099999999999997</v>
      </c>
      <c r="CB565" s="124">
        <v>2.9000000000000001E-2</v>
      </c>
      <c r="CC565" s="123">
        <v>0.96099999999999997</v>
      </c>
      <c r="CD565" s="123">
        <v>3.9E-2</v>
      </c>
      <c r="CE565" s="123">
        <v>0.95499999999999996</v>
      </c>
      <c r="CF565" s="123">
        <v>4.4999999999999998E-2</v>
      </c>
      <c r="CG565" s="123">
        <v>0.95699999999999996</v>
      </c>
      <c r="CH565" s="123">
        <v>4.2000000000000003E-2</v>
      </c>
      <c r="CI565" s="1"/>
      <c r="CJ565" s="1"/>
      <c r="CK565" s="1"/>
      <c r="CL565" s="1"/>
      <c r="CM565" s="1"/>
      <c r="CN565" s="1"/>
      <c r="CP565" s="39"/>
      <c r="CR565" s="39"/>
      <c r="CS565" s="92"/>
      <c r="CT565" s="92"/>
    </row>
    <row r="566" spans="38:98" x14ac:dyDescent="0.25">
      <c r="AL566" s="104">
        <v>546</v>
      </c>
      <c r="AM566" s="102">
        <v>0.27775266611132499</v>
      </c>
      <c r="AN566" s="102">
        <f t="shared" si="133"/>
        <v>0.72224733388867501</v>
      </c>
      <c r="AO566" s="102">
        <v>0.33326444646140502</v>
      </c>
      <c r="AP566" s="102">
        <f t="shared" si="134"/>
        <v>0.66673555353859504</v>
      </c>
      <c r="AQ566" s="102">
        <v>0.190598420233657</v>
      </c>
      <c r="AR566" s="102">
        <f t="shared" si="135"/>
        <v>0.80940157976634297</v>
      </c>
      <c r="AS566" s="102">
        <f t="shared" si="140"/>
        <v>0.25042942248811612</v>
      </c>
      <c r="AT566" s="107">
        <f t="shared" si="140"/>
        <v>0.74957057751188394</v>
      </c>
      <c r="AU566" s="103">
        <v>0.289586014709797</v>
      </c>
      <c r="AV566" s="103">
        <f t="shared" si="141"/>
        <v>0.71041398529020294</v>
      </c>
      <c r="AW566" s="103">
        <v>0.34385168311540498</v>
      </c>
      <c r="AX566" s="103">
        <f t="shared" si="142"/>
        <v>0.65614831688459496</v>
      </c>
      <c r="AY566" s="103">
        <v>0.20964520764702599</v>
      </c>
      <c r="AZ566" s="103">
        <f t="shared" si="145"/>
        <v>0.79035479235297401</v>
      </c>
      <c r="BA566" s="103">
        <f t="shared" si="143"/>
        <v>0.26529434719421219</v>
      </c>
      <c r="BB566" s="103">
        <f t="shared" si="143"/>
        <v>0.73470565280578781</v>
      </c>
      <c r="BC566" s="102">
        <v>0.27227897654111399</v>
      </c>
      <c r="BD566" s="102">
        <f t="shared" si="146"/>
        <v>0.72772102345888601</v>
      </c>
      <c r="BE566" s="102">
        <v>0.33408787397868001</v>
      </c>
      <c r="BF566" s="102">
        <f t="shared" si="146"/>
        <v>0.66591212602131999</v>
      </c>
      <c r="BG566" s="102">
        <v>0.21053163841640701</v>
      </c>
      <c r="BH566" s="102">
        <f t="shared" si="136"/>
        <v>0.78946836158359301</v>
      </c>
      <c r="BI566" s="102">
        <v>0.25809124741438894</v>
      </c>
      <c r="BJ566" s="102">
        <v>0.74190875258561106</v>
      </c>
      <c r="BK566" s="103">
        <v>0.26524080016341001</v>
      </c>
      <c r="BL566" s="103">
        <f t="shared" si="137"/>
        <v>0.73475919983658999</v>
      </c>
      <c r="BM566" s="103">
        <v>0.32755377897726501</v>
      </c>
      <c r="BN566" s="103">
        <f t="shared" si="138"/>
        <v>0.67244622102273499</v>
      </c>
      <c r="BO566" s="103">
        <v>0.203002393246204</v>
      </c>
      <c r="BP566" s="103">
        <f t="shared" si="139"/>
        <v>0.79699760675379605</v>
      </c>
      <c r="BQ566" s="103">
        <v>0.25094311810868192</v>
      </c>
      <c r="BR566" s="103">
        <f t="shared" si="144"/>
        <v>0.74905688189131814</v>
      </c>
      <c r="BS566" s="108">
        <v>0.87811160736921601</v>
      </c>
      <c r="BT566" s="102">
        <v>0.12188839263078401</v>
      </c>
      <c r="BU566" s="91"/>
      <c r="BV566" s="86">
        <v>546</v>
      </c>
      <c r="BW566" s="124">
        <v>0.97299999999999998</v>
      </c>
      <c r="BX566" s="124">
        <v>2.7E-2</v>
      </c>
      <c r="BY566" s="124">
        <v>0.96899999999999997</v>
      </c>
      <c r="BZ566" s="124">
        <v>3.1E-2</v>
      </c>
      <c r="CA566" s="124">
        <v>0.97099999999999997</v>
      </c>
      <c r="CB566" s="124">
        <v>2.9000000000000001E-2</v>
      </c>
      <c r="CC566" s="123">
        <v>0.96099999999999997</v>
      </c>
      <c r="CD566" s="123">
        <v>3.9E-2</v>
      </c>
      <c r="CE566" s="123">
        <v>0.95499999999999996</v>
      </c>
      <c r="CF566" s="123">
        <v>4.4999999999999998E-2</v>
      </c>
      <c r="CG566" s="123">
        <v>0.95699999999999996</v>
      </c>
      <c r="CH566" s="123">
        <v>4.2000000000000003E-2</v>
      </c>
      <c r="CI566" s="1"/>
      <c r="CJ566" s="1"/>
      <c r="CK566" s="1"/>
      <c r="CL566" s="1"/>
      <c r="CM566" s="1"/>
      <c r="CN566" s="1"/>
      <c r="CP566" s="39"/>
      <c r="CR566" s="39"/>
      <c r="CS566" s="92"/>
      <c r="CT566" s="92"/>
    </row>
    <row r="567" spans="38:98" x14ac:dyDescent="0.25">
      <c r="AL567" s="104">
        <v>547</v>
      </c>
      <c r="AM567" s="102">
        <v>0.278075970787036</v>
      </c>
      <c r="AN567" s="102">
        <f t="shared" si="133"/>
        <v>0.72192402921296406</v>
      </c>
      <c r="AO567" s="102">
        <v>0.33354379538583701</v>
      </c>
      <c r="AP567" s="102">
        <f t="shared" si="134"/>
        <v>0.66645620461416299</v>
      </c>
      <c r="AQ567" s="102">
        <v>0.19094087084956399</v>
      </c>
      <c r="AR567" s="102">
        <f t="shared" si="135"/>
        <v>0.80905912915043598</v>
      </c>
      <c r="AS567" s="102">
        <f t="shared" si="140"/>
        <v>0.25075142447352311</v>
      </c>
      <c r="AT567" s="107">
        <f t="shared" si="140"/>
        <v>0.74924857552647683</v>
      </c>
      <c r="AU567" s="103">
        <v>0.28991972147801398</v>
      </c>
      <c r="AV567" s="103">
        <f t="shared" si="141"/>
        <v>0.71008027852198596</v>
      </c>
      <c r="AW567" s="103">
        <v>0.34417148931727298</v>
      </c>
      <c r="AX567" s="103">
        <f t="shared" si="142"/>
        <v>0.65582851068272707</v>
      </c>
      <c r="AY567" s="103">
        <v>0.21002434937113201</v>
      </c>
      <c r="AZ567" s="103">
        <f t="shared" si="145"/>
        <v>0.78997565062886799</v>
      </c>
      <c r="BA567" s="103">
        <f t="shared" si="143"/>
        <v>0.26564575691187786</v>
      </c>
      <c r="BB567" s="103">
        <f t="shared" si="143"/>
        <v>0.73435424308812225</v>
      </c>
      <c r="BC567" s="102">
        <v>0.27259426343360799</v>
      </c>
      <c r="BD567" s="102">
        <f t="shared" si="146"/>
        <v>0.72740573656639196</v>
      </c>
      <c r="BE567" s="102">
        <v>0.33439006083030998</v>
      </c>
      <c r="BF567" s="102">
        <f t="shared" si="146"/>
        <v>0.66560993916969002</v>
      </c>
      <c r="BG567" s="102">
        <v>0.21091338455032899</v>
      </c>
      <c r="BH567" s="102">
        <f t="shared" si="136"/>
        <v>0.78908661544967096</v>
      </c>
      <c r="BI567" s="102">
        <v>0.25843409254854111</v>
      </c>
      <c r="BJ567" s="102">
        <v>0.74156590745145889</v>
      </c>
      <c r="BK567" s="103">
        <v>0.26555706386484701</v>
      </c>
      <c r="BL567" s="103">
        <f t="shared" si="137"/>
        <v>0.73444293613515299</v>
      </c>
      <c r="BM567" s="103">
        <v>0.32784665125194801</v>
      </c>
      <c r="BN567" s="103">
        <f t="shared" si="138"/>
        <v>0.67215334874805199</v>
      </c>
      <c r="BO567" s="103">
        <v>0.20337511287717</v>
      </c>
      <c r="BP567" s="103">
        <f t="shared" si="139"/>
        <v>0.79662488712282997</v>
      </c>
      <c r="BQ567" s="103">
        <v>0.25127997150954884</v>
      </c>
      <c r="BR567" s="103">
        <f t="shared" si="144"/>
        <v>0.74872002849045116</v>
      </c>
      <c r="BS567" s="108">
        <v>0.87833287455992104</v>
      </c>
      <c r="BT567" s="102">
        <v>0.121667125440079</v>
      </c>
      <c r="BU567" s="91"/>
      <c r="BV567" s="86">
        <v>547</v>
      </c>
      <c r="BW567" s="124">
        <v>0.97299999999999998</v>
      </c>
      <c r="BX567" s="124">
        <v>2.7E-2</v>
      </c>
      <c r="BY567" s="124">
        <v>0.96899999999999997</v>
      </c>
      <c r="BZ567" s="124">
        <v>3.1E-2</v>
      </c>
      <c r="CA567" s="124">
        <v>0.97099999999999997</v>
      </c>
      <c r="CB567" s="124">
        <v>2.9000000000000001E-2</v>
      </c>
      <c r="CC567" s="123">
        <v>0.96099999999999997</v>
      </c>
      <c r="CD567" s="123">
        <v>3.9E-2</v>
      </c>
      <c r="CE567" s="123">
        <v>0.95499999999999996</v>
      </c>
      <c r="CF567" s="123">
        <v>4.4999999999999998E-2</v>
      </c>
      <c r="CG567" s="123">
        <v>0.95799999999999996</v>
      </c>
      <c r="CH567" s="123">
        <v>4.2000000000000003E-2</v>
      </c>
      <c r="CI567" s="1"/>
      <c r="CJ567" s="1"/>
      <c r="CK567" s="1"/>
      <c r="CL567" s="1"/>
      <c r="CM567" s="1"/>
      <c r="CN567" s="1"/>
      <c r="CP567" s="39"/>
      <c r="CR567" s="39"/>
      <c r="CS567" s="92"/>
      <c r="CT567" s="92"/>
    </row>
    <row r="568" spans="38:98" x14ac:dyDescent="0.25">
      <c r="AL568" s="104">
        <v>548</v>
      </c>
      <c r="AM568" s="102">
        <v>0.27839926205844501</v>
      </c>
      <c r="AN568" s="102">
        <f t="shared" si="133"/>
        <v>0.72160073794155499</v>
      </c>
      <c r="AO568" s="102">
        <v>0.33382282780915101</v>
      </c>
      <c r="AP568" s="102">
        <f t="shared" si="134"/>
        <v>0.66617717219084893</v>
      </c>
      <c r="AQ568" s="102">
        <v>0.191283269044595</v>
      </c>
      <c r="AR568" s="102">
        <f t="shared" si="135"/>
        <v>0.80871673095540497</v>
      </c>
      <c r="AS568" s="102">
        <f t="shared" si="140"/>
        <v>0.25107332539473637</v>
      </c>
      <c r="AT568" s="107">
        <f t="shared" si="140"/>
        <v>0.74892667460526363</v>
      </c>
      <c r="AU568" s="103">
        <v>0.29025313183024798</v>
      </c>
      <c r="AV568" s="103">
        <f t="shared" si="141"/>
        <v>0.70974686816975208</v>
      </c>
      <c r="AW568" s="103">
        <v>0.34449097932983402</v>
      </c>
      <c r="AX568" s="103">
        <f t="shared" si="142"/>
        <v>0.65550902067016592</v>
      </c>
      <c r="AY568" s="103">
        <v>0.210403412740715</v>
      </c>
      <c r="AZ568" s="103">
        <f t="shared" si="145"/>
        <v>0.78959658725928494</v>
      </c>
      <c r="BA568" s="103">
        <f t="shared" si="143"/>
        <v>0.2659969659739676</v>
      </c>
      <c r="BB568" s="103">
        <f t="shared" si="143"/>
        <v>0.7340030340260324</v>
      </c>
      <c r="BC568" s="102">
        <v>0.27290931420563003</v>
      </c>
      <c r="BD568" s="102">
        <f t="shared" si="146"/>
        <v>0.72709068579436997</v>
      </c>
      <c r="BE568" s="102">
        <v>0.33469194159495302</v>
      </c>
      <c r="BF568" s="102">
        <f t="shared" si="146"/>
        <v>0.66530805840504703</v>
      </c>
      <c r="BG568" s="102">
        <v>0.211295033432987</v>
      </c>
      <c r="BH568" s="102">
        <f t="shared" si="136"/>
        <v>0.78870496656701294</v>
      </c>
      <c r="BI568" s="102">
        <v>0.25877674934975853</v>
      </c>
      <c r="BJ568" s="102">
        <v>0.74122325065024142</v>
      </c>
      <c r="BK568" s="103">
        <v>0.26587311251990597</v>
      </c>
      <c r="BL568" s="103">
        <f t="shared" si="137"/>
        <v>0.73412688748009403</v>
      </c>
      <c r="BM568" s="103">
        <v>0.32813924083546597</v>
      </c>
      <c r="BN568" s="103">
        <f t="shared" si="138"/>
        <v>0.67186075916453403</v>
      </c>
      <c r="BO568" s="103">
        <v>0.20374775148672999</v>
      </c>
      <c r="BP568" s="103">
        <f t="shared" si="139"/>
        <v>0.79625224851327003</v>
      </c>
      <c r="BQ568" s="103">
        <v>0.25161665595722382</v>
      </c>
      <c r="BR568" s="103">
        <f t="shared" si="144"/>
        <v>0.74838334404277618</v>
      </c>
      <c r="BS568" s="108">
        <v>0.87855333722415196</v>
      </c>
      <c r="BT568" s="102">
        <v>0.12144666277584799</v>
      </c>
      <c r="BU568" s="91"/>
      <c r="BV568" s="86">
        <v>548</v>
      </c>
      <c r="BW568" s="124">
        <v>0.97299999999999998</v>
      </c>
      <c r="BX568" s="124">
        <v>2.7E-2</v>
      </c>
      <c r="BY568" s="124">
        <v>0.96899999999999997</v>
      </c>
      <c r="BZ568" s="124">
        <v>3.1E-2</v>
      </c>
      <c r="CA568" s="124">
        <v>0.97099999999999997</v>
      </c>
      <c r="CB568" s="124">
        <v>2.9000000000000001E-2</v>
      </c>
      <c r="CC568" s="123">
        <v>0.96099999999999997</v>
      </c>
      <c r="CD568" s="123">
        <v>3.9E-2</v>
      </c>
      <c r="CE568" s="123">
        <v>0.95499999999999996</v>
      </c>
      <c r="CF568" s="123">
        <v>4.4999999999999998E-2</v>
      </c>
      <c r="CG568" s="123">
        <v>0.95799999999999996</v>
      </c>
      <c r="CH568" s="123">
        <v>4.2000000000000003E-2</v>
      </c>
      <c r="CI568" s="1"/>
      <c r="CJ568" s="1"/>
      <c r="CK568" s="1"/>
      <c r="CL568" s="1"/>
      <c r="CM568" s="1"/>
      <c r="CN568" s="1"/>
      <c r="CP568" s="39"/>
      <c r="CR568" s="39"/>
      <c r="CS568" s="92"/>
      <c r="CT568" s="92"/>
    </row>
    <row r="569" spans="38:98" x14ac:dyDescent="0.25">
      <c r="AL569" s="104">
        <v>549</v>
      </c>
      <c r="AM569" s="102">
        <v>0.278722532187403</v>
      </c>
      <c r="AN569" s="102">
        <f t="shared" si="133"/>
        <v>0.72127746781259705</v>
      </c>
      <c r="AO569" s="102">
        <v>0.33410154790909002</v>
      </c>
      <c r="AP569" s="102">
        <f t="shared" si="134"/>
        <v>0.66589845209090992</v>
      </c>
      <c r="AQ569" s="102">
        <v>0.19162561418420601</v>
      </c>
      <c r="AR569" s="102">
        <f t="shared" si="135"/>
        <v>0.80837438581579402</v>
      </c>
      <c r="AS569" s="102">
        <f t="shared" si="140"/>
        <v>0.25139512352192039</v>
      </c>
      <c r="AT569" s="107">
        <f t="shared" si="140"/>
        <v>0.74860487647807972</v>
      </c>
      <c r="AU569" s="103">
        <v>0.29058624649182901</v>
      </c>
      <c r="AV569" s="103">
        <f t="shared" si="141"/>
        <v>0.70941375350817104</v>
      </c>
      <c r="AW569" s="103">
        <v>0.34481015441292101</v>
      </c>
      <c r="AX569" s="103">
        <f t="shared" si="142"/>
        <v>0.65518984558707904</v>
      </c>
      <c r="AY569" s="103">
        <v>0.210782397471382</v>
      </c>
      <c r="AZ569" s="103">
        <f t="shared" si="145"/>
        <v>0.78921760252861795</v>
      </c>
      <c r="BA569" s="103">
        <f t="shared" si="143"/>
        <v>0.26634797476427452</v>
      </c>
      <c r="BB569" s="103">
        <f t="shared" si="143"/>
        <v>0.73365202523572548</v>
      </c>
      <c r="BC569" s="102">
        <v>0.27322413020453101</v>
      </c>
      <c r="BD569" s="102">
        <f t="shared" si="146"/>
        <v>0.72677586979546893</v>
      </c>
      <c r="BE569" s="102">
        <v>0.334993517564597</v>
      </c>
      <c r="BF569" s="102">
        <f t="shared" si="146"/>
        <v>0.66500648243540295</v>
      </c>
      <c r="BG569" s="102">
        <v>0.21167658488410601</v>
      </c>
      <c r="BH569" s="102">
        <f t="shared" si="136"/>
        <v>0.78832341511589399</v>
      </c>
      <c r="BI569" s="102">
        <v>0.25911921844995067</v>
      </c>
      <c r="BJ569" s="102">
        <v>0.74088078155004933</v>
      </c>
      <c r="BK569" s="103">
        <v>0.26618894567266399</v>
      </c>
      <c r="BL569" s="103">
        <f t="shared" si="137"/>
        <v>0.73381105432733595</v>
      </c>
      <c r="BM569" s="103">
        <v>0.32843154916505501</v>
      </c>
      <c r="BN569" s="103">
        <f t="shared" si="138"/>
        <v>0.67156845083494499</v>
      </c>
      <c r="BO569" s="103">
        <v>0.20412030853820901</v>
      </c>
      <c r="BP569" s="103">
        <f t="shared" si="139"/>
        <v>0.79587969146179094</v>
      </c>
      <c r="BQ569" s="103">
        <v>0.25195317139406465</v>
      </c>
      <c r="BR569" s="103">
        <f t="shared" si="144"/>
        <v>0.74804682860593541</v>
      </c>
      <c r="BS569" s="108">
        <v>0.87877299904041695</v>
      </c>
      <c r="BT569" s="102">
        <v>0.121227000959583</v>
      </c>
      <c r="BU569" s="91"/>
      <c r="BV569" s="86">
        <v>549</v>
      </c>
      <c r="BW569" s="124">
        <v>0.97299999999999998</v>
      </c>
      <c r="BX569" s="124">
        <v>2.7E-2</v>
      </c>
      <c r="BY569" s="124">
        <v>0.96899999999999997</v>
      </c>
      <c r="BZ569" s="124">
        <v>3.1E-2</v>
      </c>
      <c r="CA569" s="124">
        <v>0.97099999999999997</v>
      </c>
      <c r="CB569" s="124">
        <v>2.9000000000000001E-2</v>
      </c>
      <c r="CC569" s="123">
        <v>0.96099999999999997</v>
      </c>
      <c r="CD569" s="123">
        <v>3.9E-2</v>
      </c>
      <c r="CE569" s="123">
        <v>0.95499999999999996</v>
      </c>
      <c r="CF569" s="123">
        <v>4.4999999999999998E-2</v>
      </c>
      <c r="CG569" s="123">
        <v>0.95799999999999996</v>
      </c>
      <c r="CH569" s="123">
        <v>4.2000000000000003E-2</v>
      </c>
      <c r="CI569" s="1"/>
      <c r="CJ569" s="1"/>
      <c r="CK569" s="1"/>
      <c r="CL569" s="1"/>
      <c r="CM569" s="1"/>
      <c r="CN569" s="1"/>
      <c r="CP569" s="39"/>
      <c r="CR569" s="39"/>
      <c r="CS569" s="92"/>
      <c r="CT569" s="92"/>
    </row>
    <row r="570" spans="38:98" x14ac:dyDescent="0.25">
      <c r="AL570" s="104">
        <v>550</v>
      </c>
      <c r="AM570" s="102">
        <v>0.27904577343575998</v>
      </c>
      <c r="AN570" s="102">
        <f t="shared" si="133"/>
        <v>0.72095422656424002</v>
      </c>
      <c r="AO570" s="102">
        <v>0.33437995986339702</v>
      </c>
      <c r="AP570" s="102">
        <f t="shared" si="134"/>
        <v>0.66562004013660303</v>
      </c>
      <c r="AQ570" s="102">
        <v>0.19196790563385299</v>
      </c>
      <c r="AR570" s="102">
        <f t="shared" si="135"/>
        <v>0.80803209436614698</v>
      </c>
      <c r="AS570" s="102">
        <f t="shared" si="140"/>
        <v>0.2517168171252393</v>
      </c>
      <c r="AT570" s="107">
        <f t="shared" si="140"/>
        <v>0.7482831828747607</v>
      </c>
      <c r="AU570" s="103">
        <v>0.29091906618808699</v>
      </c>
      <c r="AV570" s="103">
        <f t="shared" si="141"/>
        <v>0.70908093381191306</v>
      </c>
      <c r="AW570" s="103">
        <v>0.34512901582636701</v>
      </c>
      <c r="AX570" s="103">
        <f t="shared" si="142"/>
        <v>0.65487098417363299</v>
      </c>
      <c r="AY570" s="103">
        <v>0.211161303278742</v>
      </c>
      <c r="AZ570" s="103">
        <f t="shared" si="145"/>
        <v>0.78883869672125795</v>
      </c>
      <c r="BA570" s="103">
        <f t="shared" si="143"/>
        <v>0.26669878366659272</v>
      </c>
      <c r="BB570" s="103">
        <f t="shared" si="143"/>
        <v>0.73330121633340739</v>
      </c>
      <c r="BC570" s="102">
        <v>0.27353871277766001</v>
      </c>
      <c r="BD570" s="102">
        <f t="shared" si="146"/>
        <v>0.72646128722233994</v>
      </c>
      <c r="BE570" s="102">
        <v>0.33529479003123402</v>
      </c>
      <c r="BF570" s="102">
        <f t="shared" si="146"/>
        <v>0.66470520996876603</v>
      </c>
      <c r="BG570" s="102">
        <v>0.212058038723414</v>
      </c>
      <c r="BH570" s="102">
        <f t="shared" si="136"/>
        <v>0.787941961276586</v>
      </c>
      <c r="BI570" s="102">
        <v>0.25946150048102889</v>
      </c>
      <c r="BJ570" s="102">
        <v>0.74053849951897122</v>
      </c>
      <c r="BK570" s="103">
        <v>0.26650456286720098</v>
      </c>
      <c r="BL570" s="103">
        <f t="shared" si="137"/>
        <v>0.73349543713279908</v>
      </c>
      <c r="BM570" s="103">
        <v>0.32872357767795501</v>
      </c>
      <c r="BN570" s="103">
        <f t="shared" si="138"/>
        <v>0.67127642232204499</v>
      </c>
      <c r="BO570" s="103">
        <v>0.204492783494931</v>
      </c>
      <c r="BP570" s="103">
        <f t="shared" si="139"/>
        <v>0.79550721650506895</v>
      </c>
      <c r="BQ570" s="103">
        <v>0.25228951776243019</v>
      </c>
      <c r="BR570" s="103">
        <f t="shared" si="144"/>
        <v>0.74771048223756975</v>
      </c>
      <c r="BS570" s="108">
        <v>0.87899186368722304</v>
      </c>
      <c r="BT570" s="102">
        <v>0.121008136312777</v>
      </c>
      <c r="BU570" s="91"/>
      <c r="BV570" s="86">
        <v>550</v>
      </c>
      <c r="BW570" s="124">
        <v>0.97299999999999998</v>
      </c>
      <c r="BX570" s="124">
        <v>2.7E-2</v>
      </c>
      <c r="BY570" s="124">
        <v>0.96899999999999997</v>
      </c>
      <c r="BZ570" s="124">
        <v>3.1E-2</v>
      </c>
      <c r="CA570" s="124">
        <v>0.97099999999999997</v>
      </c>
      <c r="CB570" s="124">
        <v>2.9000000000000001E-2</v>
      </c>
      <c r="CC570" s="123">
        <v>0.96099999999999997</v>
      </c>
      <c r="CD570" s="123">
        <v>3.9E-2</v>
      </c>
      <c r="CE570" s="123">
        <v>0.95499999999999996</v>
      </c>
      <c r="CF570" s="123">
        <v>4.4999999999999998E-2</v>
      </c>
      <c r="CG570" s="123">
        <v>0.95799999999999996</v>
      </c>
      <c r="CH570" s="123">
        <v>4.2000000000000003E-2</v>
      </c>
      <c r="CI570" s="1"/>
      <c r="CJ570" s="1"/>
      <c r="CK570" s="1"/>
      <c r="CL570" s="1"/>
      <c r="CM570" s="1"/>
      <c r="CN570" s="1"/>
      <c r="CP570" s="39"/>
      <c r="CR570" s="39"/>
      <c r="CS570" s="92"/>
      <c r="CT570" s="92"/>
    </row>
    <row r="571" spans="38:98" x14ac:dyDescent="0.25">
      <c r="AL571" s="104">
        <v>551</v>
      </c>
      <c r="AM571" s="102">
        <v>0.27936897806536998</v>
      </c>
      <c r="AN571" s="102">
        <f t="shared" si="133"/>
        <v>0.72063102193463002</v>
      </c>
      <c r="AO571" s="102">
        <v>0.334658067849812</v>
      </c>
      <c r="AP571" s="102">
        <f t="shared" si="134"/>
        <v>0.665341932150188</v>
      </c>
      <c r="AQ571" s="102">
        <v>0.192310142758994</v>
      </c>
      <c r="AR571" s="102">
        <f t="shared" si="135"/>
        <v>0.80768985724100606</v>
      </c>
      <c r="AS571" s="102">
        <f t="shared" si="140"/>
        <v>0.2520384044748587</v>
      </c>
      <c r="AT571" s="107">
        <f t="shared" si="140"/>
        <v>0.7479615955251413</v>
      </c>
      <c r="AU571" s="103">
        <v>0.29125159164435099</v>
      </c>
      <c r="AV571" s="103">
        <f t="shared" si="141"/>
        <v>0.70874840835564901</v>
      </c>
      <c r="AW571" s="103">
        <v>0.345447564830003</v>
      </c>
      <c r="AX571" s="103">
        <f t="shared" si="142"/>
        <v>0.65455243516999695</v>
      </c>
      <c r="AY571" s="103">
        <v>0.21154012987840201</v>
      </c>
      <c r="AZ571" s="103">
        <f t="shared" si="145"/>
        <v>0.78845987012159802</v>
      </c>
      <c r="BA571" s="103">
        <f t="shared" si="143"/>
        <v>0.26704939306471442</v>
      </c>
      <c r="BB571" s="103">
        <f t="shared" si="143"/>
        <v>0.73295060693528558</v>
      </c>
      <c r="BC571" s="102">
        <v>0.27385306327236703</v>
      </c>
      <c r="BD571" s="102">
        <f t="shared" si="146"/>
        <v>0.72614693672763297</v>
      </c>
      <c r="BE571" s="102">
        <v>0.33559576028685201</v>
      </c>
      <c r="BF571" s="102">
        <f t="shared" si="146"/>
        <v>0.66440423971314799</v>
      </c>
      <c r="BG571" s="102">
        <v>0.212439394770637</v>
      </c>
      <c r="BH571" s="102">
        <f t="shared" si="136"/>
        <v>0.787560605229363</v>
      </c>
      <c r="BI571" s="102">
        <v>0.25980359607490278</v>
      </c>
      <c r="BJ571" s="102">
        <v>0.74019640392509722</v>
      </c>
      <c r="BK571" s="103">
        <v>0.26681996364759503</v>
      </c>
      <c r="BL571" s="103">
        <f t="shared" si="137"/>
        <v>0.73318003635240503</v>
      </c>
      <c r="BM571" s="103">
        <v>0.32901532781140203</v>
      </c>
      <c r="BN571" s="103">
        <f t="shared" si="138"/>
        <v>0.67098467218859792</v>
      </c>
      <c r="BO571" s="103">
        <v>0.20486517582022201</v>
      </c>
      <c r="BP571" s="103">
        <f t="shared" si="139"/>
        <v>0.79513482417977799</v>
      </c>
      <c r="BQ571" s="103">
        <v>0.25262569500467902</v>
      </c>
      <c r="BR571" s="103">
        <f t="shared" si="144"/>
        <v>0.74737430499532098</v>
      </c>
      <c r="BS571" s="108">
        <v>0.87920993484307997</v>
      </c>
      <c r="BT571" s="102">
        <v>0.12079006515692001</v>
      </c>
      <c r="BU571" s="91"/>
      <c r="BV571" s="86">
        <v>551</v>
      </c>
      <c r="BW571" s="124">
        <v>0.97299999999999998</v>
      </c>
      <c r="BX571" s="124">
        <v>2.7E-2</v>
      </c>
      <c r="BY571" s="124">
        <v>0.96899999999999997</v>
      </c>
      <c r="BZ571" s="124">
        <v>3.1E-2</v>
      </c>
      <c r="CA571" s="124">
        <v>0.97099999999999997</v>
      </c>
      <c r="CB571" s="124">
        <v>2.9000000000000001E-2</v>
      </c>
      <c r="CC571" s="123">
        <v>0.96099999999999997</v>
      </c>
      <c r="CD571" s="123">
        <v>3.9E-2</v>
      </c>
      <c r="CE571" s="123">
        <v>0.95499999999999996</v>
      </c>
      <c r="CF571" s="123">
        <v>4.4999999999999998E-2</v>
      </c>
      <c r="CG571" s="123">
        <v>0.95799999999999996</v>
      </c>
      <c r="CH571" s="123">
        <v>4.2000000000000003E-2</v>
      </c>
      <c r="CI571" s="1"/>
      <c r="CJ571" s="1"/>
      <c r="CK571" s="1"/>
      <c r="CL571" s="1"/>
      <c r="CM571" s="1"/>
      <c r="CN571" s="1"/>
      <c r="CP571" s="39"/>
      <c r="CR571" s="39"/>
      <c r="CS571" s="92"/>
      <c r="CT571" s="92"/>
    </row>
    <row r="572" spans="38:98" x14ac:dyDescent="0.25">
      <c r="AL572" s="104">
        <v>552</v>
      </c>
      <c r="AM572" s="102">
        <v>0.27969213833808199</v>
      </c>
      <c r="AN572" s="102">
        <f t="shared" si="133"/>
        <v>0.72030786166191807</v>
      </c>
      <c r="AO572" s="102">
        <v>0.334935876046079</v>
      </c>
      <c r="AP572" s="102">
        <f t="shared" si="134"/>
        <v>0.665064123953921</v>
      </c>
      <c r="AQ572" s="102">
        <v>0.192652324925083</v>
      </c>
      <c r="AR572" s="102">
        <f t="shared" si="135"/>
        <v>0.807347675074917</v>
      </c>
      <c r="AS572" s="102">
        <f t="shared" si="140"/>
        <v>0.25235988384094177</v>
      </c>
      <c r="AT572" s="107">
        <f t="shared" si="140"/>
        <v>0.74764011615905823</v>
      </c>
      <c r="AU572" s="103">
        <v>0.29158382358595097</v>
      </c>
      <c r="AV572" s="103">
        <f t="shared" si="141"/>
        <v>0.70841617641404908</v>
      </c>
      <c r="AW572" s="103">
        <v>0.34576580268366303</v>
      </c>
      <c r="AX572" s="103">
        <f t="shared" si="142"/>
        <v>0.65423419731633703</v>
      </c>
      <c r="AY572" s="103">
        <v>0.211918876985972</v>
      </c>
      <c r="AZ572" s="103">
        <f t="shared" si="145"/>
        <v>0.788081123014028</v>
      </c>
      <c r="BA572" s="103">
        <f t="shared" si="143"/>
        <v>0.26739980334243441</v>
      </c>
      <c r="BB572" s="103">
        <f t="shared" si="143"/>
        <v>0.73260019665756571</v>
      </c>
      <c r="BC572" s="102">
        <v>0.27416718303600002</v>
      </c>
      <c r="BD572" s="102">
        <f t="shared" si="146"/>
        <v>0.72583281696400004</v>
      </c>
      <c r="BE572" s="102">
        <v>0.33589642962344102</v>
      </c>
      <c r="BF572" s="102">
        <f t="shared" si="146"/>
        <v>0.66410357037655898</v>
      </c>
      <c r="BG572" s="102">
        <v>0.212820652845502</v>
      </c>
      <c r="BH572" s="102">
        <f t="shared" si="136"/>
        <v>0.787179347154498</v>
      </c>
      <c r="BI572" s="102">
        <v>0.26014550586348234</v>
      </c>
      <c r="BJ572" s="102">
        <v>0.73985449413651772</v>
      </c>
      <c r="BK572" s="103">
        <v>0.267135147557925</v>
      </c>
      <c r="BL572" s="103">
        <f t="shared" si="137"/>
        <v>0.732864852442075</v>
      </c>
      <c r="BM572" s="103">
        <v>0.32930680100263598</v>
      </c>
      <c r="BN572" s="103">
        <f t="shared" si="138"/>
        <v>0.67069319899736402</v>
      </c>
      <c r="BO572" s="103">
        <v>0.20523748497740699</v>
      </c>
      <c r="BP572" s="103">
        <f t="shared" si="139"/>
        <v>0.79476251502259299</v>
      </c>
      <c r="BQ572" s="103">
        <v>0.25296170306317023</v>
      </c>
      <c r="BR572" s="103">
        <f t="shared" si="144"/>
        <v>0.74703829693682977</v>
      </c>
      <c r="BS572" s="108">
        <v>0.879427216186496</v>
      </c>
      <c r="BT572" s="109">
        <v>0.120572783813504</v>
      </c>
      <c r="BU572" s="91"/>
      <c r="BV572" s="86">
        <v>552</v>
      </c>
      <c r="BW572" s="124">
        <v>0.97299999999999998</v>
      </c>
      <c r="BX572" s="124">
        <v>2.7E-2</v>
      </c>
      <c r="BY572" s="124">
        <v>0.96899999999999997</v>
      </c>
      <c r="BZ572" s="124">
        <v>3.1E-2</v>
      </c>
      <c r="CA572" s="124">
        <v>0.97099999999999997</v>
      </c>
      <c r="CB572" s="124">
        <v>2.9000000000000001E-2</v>
      </c>
      <c r="CC572" s="123">
        <v>0.96099999999999997</v>
      </c>
      <c r="CD572" s="123">
        <v>3.9E-2</v>
      </c>
      <c r="CE572" s="123">
        <v>0.95499999999999996</v>
      </c>
      <c r="CF572" s="123">
        <v>4.4999999999999998E-2</v>
      </c>
      <c r="CG572" s="123">
        <v>0.95799999999999996</v>
      </c>
      <c r="CH572" s="123">
        <v>4.2000000000000003E-2</v>
      </c>
      <c r="CI572" s="1"/>
      <c r="CJ572" s="1"/>
      <c r="CK572" s="1"/>
      <c r="CL572" s="1"/>
      <c r="CM572" s="1"/>
      <c r="CN572" s="1"/>
      <c r="CP572" s="39"/>
      <c r="CR572" s="39"/>
      <c r="CS572" s="92"/>
      <c r="CT572" s="92"/>
    </row>
    <row r="573" spans="38:98" x14ac:dyDescent="0.25">
      <c r="AL573" s="104">
        <v>553</v>
      </c>
      <c r="AM573" s="102">
        <v>0.280015246515748</v>
      </c>
      <c r="AN573" s="102">
        <f t="shared" si="133"/>
        <v>0.71998475348425206</v>
      </c>
      <c r="AO573" s="102">
        <v>0.33521338862993999</v>
      </c>
      <c r="AP573" s="102">
        <f t="shared" si="134"/>
        <v>0.66478661137006001</v>
      </c>
      <c r="AQ573" s="102">
        <v>0.19299445149757899</v>
      </c>
      <c r="AR573" s="102">
        <f t="shared" si="135"/>
        <v>0.80700554850242101</v>
      </c>
      <c r="AS573" s="102">
        <f t="shared" si="140"/>
        <v>0.25268125349365445</v>
      </c>
      <c r="AT573" s="107">
        <f t="shared" si="140"/>
        <v>0.74731874650634567</v>
      </c>
      <c r="AU573" s="103">
        <v>0.29191576273821701</v>
      </c>
      <c r="AV573" s="103">
        <f t="shared" si="141"/>
        <v>0.70808423726178304</v>
      </c>
      <c r="AW573" s="103">
        <v>0.34608373064717701</v>
      </c>
      <c r="AX573" s="103">
        <f t="shared" si="142"/>
        <v>0.65391626935282299</v>
      </c>
      <c r="AY573" s="103">
        <v>0.212297544317058</v>
      </c>
      <c r="AZ573" s="103">
        <f t="shared" si="145"/>
        <v>0.78770245568294195</v>
      </c>
      <c r="BA573" s="103">
        <f t="shared" si="143"/>
        <v>0.26775001488354466</v>
      </c>
      <c r="BB573" s="103">
        <f t="shared" si="143"/>
        <v>0.73224998511645545</v>
      </c>
      <c r="BC573" s="102">
        <v>0.27448107341591099</v>
      </c>
      <c r="BD573" s="102">
        <f t="shared" si="146"/>
        <v>0.72551892658408901</v>
      </c>
      <c r="BE573" s="102">
        <v>0.33619679933299201</v>
      </c>
      <c r="BF573" s="102">
        <f t="shared" si="146"/>
        <v>0.66380320066700804</v>
      </c>
      <c r="BG573" s="102">
        <v>0.21320181276773501</v>
      </c>
      <c r="BH573" s="102">
        <f t="shared" si="136"/>
        <v>0.78679818723226502</v>
      </c>
      <c r="BI573" s="102">
        <v>0.26048723047867867</v>
      </c>
      <c r="BJ573" s="102">
        <v>0.73951276952132139</v>
      </c>
      <c r="BK573" s="103">
        <v>0.26745011414226899</v>
      </c>
      <c r="BL573" s="103">
        <f t="shared" si="137"/>
        <v>0.73254988585773106</v>
      </c>
      <c r="BM573" s="103">
        <v>0.329597998688892</v>
      </c>
      <c r="BN573" s="103">
        <f t="shared" si="138"/>
        <v>0.67040200131110805</v>
      </c>
      <c r="BO573" s="103">
        <v>0.20560971042981099</v>
      </c>
      <c r="BP573" s="103">
        <f t="shared" si="139"/>
        <v>0.79439028957018898</v>
      </c>
      <c r="BQ573" s="103">
        <v>0.25329754188026166</v>
      </c>
      <c r="BR573" s="103">
        <f t="shared" si="144"/>
        <v>0.74670245811973845</v>
      </c>
      <c r="BS573" s="108">
        <v>0.87964371139597797</v>
      </c>
      <c r="BT573" s="102">
        <v>0.120356288604022</v>
      </c>
      <c r="BU573" s="91"/>
      <c r="BV573" s="86">
        <v>553</v>
      </c>
      <c r="BW573" s="124">
        <v>0.97299999999999998</v>
      </c>
      <c r="BX573" s="124">
        <v>2.7E-2</v>
      </c>
      <c r="BY573" s="124">
        <v>0.96899999999999997</v>
      </c>
      <c r="BZ573" s="124">
        <v>3.1E-2</v>
      </c>
      <c r="CA573" s="124">
        <v>0.97099999999999997</v>
      </c>
      <c r="CB573" s="124">
        <v>2.9000000000000001E-2</v>
      </c>
      <c r="CC573" s="123">
        <v>0.96099999999999997</v>
      </c>
      <c r="CD573" s="123">
        <v>3.9E-2</v>
      </c>
      <c r="CE573" s="123">
        <v>0.95499999999999996</v>
      </c>
      <c r="CF573" s="123">
        <v>4.4999999999999998E-2</v>
      </c>
      <c r="CG573" s="123">
        <v>0.95799999999999996</v>
      </c>
      <c r="CH573" s="123">
        <v>4.2000000000000003E-2</v>
      </c>
      <c r="CI573" s="1"/>
      <c r="CJ573" s="1"/>
      <c r="CK573" s="1"/>
      <c r="CL573" s="1"/>
      <c r="CM573" s="1"/>
      <c r="CN573" s="1"/>
      <c r="CP573" s="39"/>
      <c r="CR573" s="39"/>
      <c r="CS573" s="92"/>
      <c r="CT573" s="92"/>
    </row>
    <row r="574" spans="38:98" x14ac:dyDescent="0.25">
      <c r="AL574" s="104">
        <v>554</v>
      </c>
      <c r="AM574" s="102">
        <v>0.280338294860218</v>
      </c>
      <c r="AN574" s="102">
        <f t="shared" si="133"/>
        <v>0.719661705139782</v>
      </c>
      <c r="AO574" s="102">
        <v>0.33549060977913697</v>
      </c>
      <c r="AP574" s="102">
        <f t="shared" si="134"/>
        <v>0.66450939022086297</v>
      </c>
      <c r="AQ574" s="102">
        <v>0.193336521841937</v>
      </c>
      <c r="AR574" s="102">
        <f t="shared" si="135"/>
        <v>0.80666347815806305</v>
      </c>
      <c r="AS574" s="102">
        <f t="shared" si="140"/>
        <v>0.25300251170316013</v>
      </c>
      <c r="AT574" s="107">
        <f t="shared" si="140"/>
        <v>0.74699748829683998</v>
      </c>
      <c r="AU574" s="103">
        <v>0.29224740982647901</v>
      </c>
      <c r="AV574" s="103">
        <f t="shared" si="141"/>
        <v>0.70775259017352099</v>
      </c>
      <c r="AW574" s="103">
        <v>0.34640134998037903</v>
      </c>
      <c r="AX574" s="103">
        <f t="shared" si="142"/>
        <v>0.65359865001962092</v>
      </c>
      <c r="AY574" s="103">
        <v>0.212676131587269</v>
      </c>
      <c r="AZ574" s="103">
        <f t="shared" si="145"/>
        <v>0.78732386841273105</v>
      </c>
      <c r="BA574" s="103">
        <f t="shared" si="143"/>
        <v>0.26810002807183941</v>
      </c>
      <c r="BB574" s="103">
        <f t="shared" si="143"/>
        <v>0.7318999719281607</v>
      </c>
      <c r="BC574" s="102">
        <v>0.27479473575944802</v>
      </c>
      <c r="BD574" s="102">
        <f t="shared" si="146"/>
        <v>0.72520526424055198</v>
      </c>
      <c r="BE574" s="102">
        <v>0.33649687070749301</v>
      </c>
      <c r="BF574" s="102">
        <f t="shared" si="146"/>
        <v>0.66350312929250699</v>
      </c>
      <c r="BG574" s="102">
        <v>0.213582874357063</v>
      </c>
      <c r="BH574" s="102">
        <f t="shared" si="136"/>
        <v>0.78641712564293698</v>
      </c>
      <c r="BI574" s="102">
        <v>0.26082877055240128</v>
      </c>
      <c r="BJ574" s="102">
        <v>0.73917122944759872</v>
      </c>
      <c r="BK574" s="103">
        <v>0.26776486294470703</v>
      </c>
      <c r="BL574" s="103">
        <f t="shared" si="137"/>
        <v>0.73223513705529297</v>
      </c>
      <c r="BM574" s="103">
        <v>0.32988892230741101</v>
      </c>
      <c r="BN574" s="103">
        <f t="shared" si="138"/>
        <v>0.67011107769258893</v>
      </c>
      <c r="BO574" s="103">
        <v>0.205981851640759</v>
      </c>
      <c r="BP574" s="103">
        <f t="shared" si="139"/>
        <v>0.794018148359241</v>
      </c>
      <c r="BQ574" s="103">
        <v>0.25363321139831285</v>
      </c>
      <c r="BR574" s="103">
        <f t="shared" si="144"/>
        <v>0.74636678860168715</v>
      </c>
      <c r="BS574" s="108">
        <v>0.87985942415003504</v>
      </c>
      <c r="BT574" s="102">
        <v>0.120140575849965</v>
      </c>
      <c r="BU574" s="91"/>
      <c r="BV574" s="86">
        <v>554</v>
      </c>
      <c r="BW574" s="124">
        <v>0.97299999999999998</v>
      </c>
      <c r="BX574" s="124">
        <v>2.7E-2</v>
      </c>
      <c r="BY574" s="124">
        <v>0.96899999999999997</v>
      </c>
      <c r="BZ574" s="124">
        <v>3.1E-2</v>
      </c>
      <c r="CA574" s="124">
        <v>0.97099999999999997</v>
      </c>
      <c r="CB574" s="124">
        <v>2.9000000000000001E-2</v>
      </c>
      <c r="CC574" s="123">
        <v>0.96099999999999997</v>
      </c>
      <c r="CD574" s="123">
        <v>3.9E-2</v>
      </c>
      <c r="CE574" s="123">
        <v>0.95499999999999996</v>
      </c>
      <c r="CF574" s="123">
        <v>4.4999999999999998E-2</v>
      </c>
      <c r="CG574" s="123">
        <v>0.95799999999999996</v>
      </c>
      <c r="CH574" s="123">
        <v>4.2000000000000003E-2</v>
      </c>
      <c r="CI574" s="1"/>
      <c r="CJ574" s="1"/>
      <c r="CK574" s="1"/>
      <c r="CL574" s="1"/>
      <c r="CM574" s="1"/>
      <c r="CN574" s="1"/>
      <c r="CP574" s="39"/>
      <c r="CR574" s="39"/>
      <c r="CS574" s="92"/>
      <c r="CT574" s="92"/>
    </row>
    <row r="575" spans="38:98" x14ac:dyDescent="0.25">
      <c r="AL575" s="104">
        <v>555</v>
      </c>
      <c r="AM575" s="102">
        <v>0.28066127563334498</v>
      </c>
      <c r="AN575" s="102">
        <f t="shared" si="133"/>
        <v>0.71933872436665502</v>
      </c>
      <c r="AO575" s="102">
        <v>0.33576754367141198</v>
      </c>
      <c r="AP575" s="102">
        <f t="shared" si="134"/>
        <v>0.66423245632858796</v>
      </c>
      <c r="AQ575" s="102">
        <v>0.19367853532361301</v>
      </c>
      <c r="AR575" s="102">
        <f t="shared" si="135"/>
        <v>0.80632146467638699</v>
      </c>
      <c r="AS575" s="102">
        <f t="shared" si="140"/>
        <v>0.2533236567396237</v>
      </c>
      <c r="AT575" s="107">
        <f t="shared" si="140"/>
        <v>0.74667634326037624</v>
      </c>
      <c r="AU575" s="103">
        <v>0.29257876557606499</v>
      </c>
      <c r="AV575" s="103">
        <f t="shared" si="141"/>
        <v>0.70742123442393501</v>
      </c>
      <c r="AW575" s="103">
        <v>0.34671866194310202</v>
      </c>
      <c r="AX575" s="103">
        <f t="shared" si="142"/>
        <v>0.65328133805689803</v>
      </c>
      <c r="AY575" s="103">
        <v>0.21305463851221301</v>
      </c>
      <c r="AZ575" s="103">
        <f t="shared" si="145"/>
        <v>0.78694536148778704</v>
      </c>
      <c r="BA575" s="103">
        <f t="shared" si="143"/>
        <v>0.2684498432911116</v>
      </c>
      <c r="BB575" s="103">
        <f t="shared" si="143"/>
        <v>0.73155015670888845</v>
      </c>
      <c r="BC575" s="102">
        <v>0.27510817141396099</v>
      </c>
      <c r="BD575" s="102">
        <f t="shared" si="146"/>
        <v>0.72489182858603907</v>
      </c>
      <c r="BE575" s="102">
        <v>0.33679664503893397</v>
      </c>
      <c r="BF575" s="102">
        <f t="shared" si="146"/>
        <v>0.66320335496106608</v>
      </c>
      <c r="BG575" s="102">
        <v>0.21396383743321301</v>
      </c>
      <c r="BH575" s="102">
        <f t="shared" si="136"/>
        <v>0.78603616256678699</v>
      </c>
      <c r="BI575" s="102">
        <v>0.2611701267165607</v>
      </c>
      <c r="BJ575" s="102">
        <v>0.7388298732834393</v>
      </c>
      <c r="BK575" s="103">
        <v>0.26807939350931698</v>
      </c>
      <c r="BL575" s="103">
        <f t="shared" si="137"/>
        <v>0.73192060649068302</v>
      </c>
      <c r="BM575" s="103">
        <v>0.33017957329542902</v>
      </c>
      <c r="BN575" s="103">
        <f t="shared" si="138"/>
        <v>0.66982042670457098</v>
      </c>
      <c r="BO575" s="103">
        <v>0.20635390807357601</v>
      </c>
      <c r="BP575" s="103">
        <f t="shared" si="139"/>
        <v>0.79364609192642399</v>
      </c>
      <c r="BQ575" s="103">
        <v>0.25396871155968193</v>
      </c>
      <c r="BR575" s="103">
        <f t="shared" si="144"/>
        <v>0.74603128844031807</v>
      </c>
      <c r="BS575" s="108">
        <v>0.88007435812717394</v>
      </c>
      <c r="BT575" s="102">
        <v>0.11992564187282601</v>
      </c>
      <c r="BU575" s="91"/>
      <c r="BV575" s="86">
        <v>555</v>
      </c>
      <c r="BW575" s="124">
        <v>0.97299999999999998</v>
      </c>
      <c r="BX575" s="124">
        <v>2.7E-2</v>
      </c>
      <c r="BY575" s="124">
        <v>0.96899999999999997</v>
      </c>
      <c r="BZ575" s="124">
        <v>3.1E-2</v>
      </c>
      <c r="CA575" s="124">
        <v>0.97099999999999997</v>
      </c>
      <c r="CB575" s="124">
        <v>2.9000000000000001E-2</v>
      </c>
      <c r="CC575" s="123">
        <v>0.96099999999999997</v>
      </c>
      <c r="CD575" s="123">
        <v>3.9E-2</v>
      </c>
      <c r="CE575" s="123">
        <v>0.95499999999999996</v>
      </c>
      <c r="CF575" s="123">
        <v>4.4999999999999998E-2</v>
      </c>
      <c r="CG575" s="123">
        <v>0.95799999999999996</v>
      </c>
      <c r="CH575" s="123">
        <v>4.2000000000000003E-2</v>
      </c>
      <c r="CI575" s="1"/>
      <c r="CJ575" s="1"/>
      <c r="CK575" s="1"/>
      <c r="CL575" s="1"/>
      <c r="CM575" s="1"/>
      <c r="CN575" s="1"/>
      <c r="CP575" s="39"/>
      <c r="CR575" s="39"/>
      <c r="CS575" s="92"/>
      <c r="CT575" s="92"/>
    </row>
    <row r="576" spans="38:98" x14ac:dyDescent="0.25">
      <c r="AL576" s="104">
        <v>556</v>
      </c>
      <c r="AM576" s="102">
        <v>0.28098418109697898</v>
      </c>
      <c r="AN576" s="102">
        <f t="shared" si="133"/>
        <v>0.71901581890302102</v>
      </c>
      <c r="AO576" s="102">
        <v>0.33604419448450701</v>
      </c>
      <c r="AP576" s="102">
        <f t="shared" si="134"/>
        <v>0.66395580551549305</v>
      </c>
      <c r="AQ576" s="102">
        <v>0.19402049130806501</v>
      </c>
      <c r="AR576" s="102">
        <f t="shared" si="135"/>
        <v>0.80597950869193502</v>
      </c>
      <c r="AS576" s="102">
        <f t="shared" si="140"/>
        <v>0.25364468687320996</v>
      </c>
      <c r="AT576" s="107">
        <f t="shared" si="140"/>
        <v>0.74635531312679004</v>
      </c>
      <c r="AU576" s="103">
        <v>0.29290983071230697</v>
      </c>
      <c r="AV576" s="103">
        <f t="shared" si="141"/>
        <v>0.70709016928769297</v>
      </c>
      <c r="AW576" s="103">
        <v>0.34703566779517597</v>
      </c>
      <c r="AX576" s="103">
        <f t="shared" si="142"/>
        <v>0.65296433220482397</v>
      </c>
      <c r="AY576" s="103">
        <v>0.21343306480749899</v>
      </c>
      <c r="AZ576" s="103">
        <f t="shared" si="145"/>
        <v>0.78656693519250098</v>
      </c>
      <c r="BA576" s="103">
        <f t="shared" si="143"/>
        <v>0.26879946092515516</v>
      </c>
      <c r="BB576" s="103">
        <f t="shared" si="143"/>
        <v>0.73120053907484484</v>
      </c>
      <c r="BC576" s="102">
        <v>0.27542138172679898</v>
      </c>
      <c r="BD576" s="102">
        <f t="shared" si="146"/>
        <v>0.72457861827320102</v>
      </c>
      <c r="BE576" s="102">
        <v>0.33709612361930502</v>
      </c>
      <c r="BF576" s="102">
        <f t="shared" si="146"/>
        <v>0.66290387638069492</v>
      </c>
      <c r="BG576" s="102">
        <v>0.21434470181591</v>
      </c>
      <c r="BH576" s="102">
        <f t="shared" si="136"/>
        <v>0.78565529818408997</v>
      </c>
      <c r="BI576" s="102">
        <v>0.26151129960306646</v>
      </c>
      <c r="BJ576" s="102">
        <v>0.7384887003969336</v>
      </c>
      <c r="BK576" s="103">
        <v>0.26839370538017698</v>
      </c>
      <c r="BL576" s="103">
        <f t="shared" si="137"/>
        <v>0.73160629461982296</v>
      </c>
      <c r="BM576" s="103">
        <v>0.33046995309018401</v>
      </c>
      <c r="BN576" s="103">
        <f t="shared" si="138"/>
        <v>0.66953004690981599</v>
      </c>
      <c r="BO576" s="103">
        <v>0.206725879191587</v>
      </c>
      <c r="BP576" s="103">
        <f t="shared" si="139"/>
        <v>0.79327412080841297</v>
      </c>
      <c r="BQ576" s="103">
        <v>0.25430404230672721</v>
      </c>
      <c r="BR576" s="103">
        <f t="shared" si="144"/>
        <v>0.74569595769327279</v>
      </c>
      <c r="BS576" s="108">
        <v>0.88028851700590605</v>
      </c>
      <c r="BT576" s="102">
        <v>0.119711482994094</v>
      </c>
      <c r="BU576" s="91"/>
      <c r="BV576" s="86">
        <v>556</v>
      </c>
      <c r="BW576" s="124">
        <v>0.97299999999999998</v>
      </c>
      <c r="BX576" s="124">
        <v>2.7E-2</v>
      </c>
      <c r="BY576" s="124">
        <v>0.96899999999999997</v>
      </c>
      <c r="BZ576" s="124">
        <v>3.1E-2</v>
      </c>
      <c r="CA576" s="124">
        <v>0.97099999999999997</v>
      </c>
      <c r="CB576" s="124">
        <v>2.9000000000000001E-2</v>
      </c>
      <c r="CC576" s="123">
        <v>0.96099999999999997</v>
      </c>
      <c r="CD576" s="123">
        <v>3.9E-2</v>
      </c>
      <c r="CE576" s="123">
        <v>0.95599999999999996</v>
      </c>
      <c r="CF576" s="123">
        <v>4.3999999999999997E-2</v>
      </c>
      <c r="CG576" s="123">
        <v>0.95799999999999996</v>
      </c>
      <c r="CH576" s="123">
        <v>4.2000000000000003E-2</v>
      </c>
      <c r="CI576" s="1"/>
      <c r="CJ576" s="1"/>
      <c r="CK576" s="1"/>
      <c r="CL576" s="1"/>
      <c r="CM576" s="1"/>
      <c r="CN576" s="1"/>
      <c r="CP576" s="39"/>
      <c r="CR576" s="39"/>
      <c r="CS576" s="92"/>
      <c r="CT576" s="92"/>
    </row>
    <row r="577" spans="38:98" x14ac:dyDescent="0.25">
      <c r="AL577" s="104">
        <v>557</v>
      </c>
      <c r="AM577" s="102">
        <v>0.281307003512972</v>
      </c>
      <c r="AN577" s="102">
        <f t="shared" si="133"/>
        <v>0.718692996487028</v>
      </c>
      <c r="AO577" s="102">
        <v>0.33632056639616498</v>
      </c>
      <c r="AP577" s="102">
        <f t="shared" si="134"/>
        <v>0.66367943360383497</v>
      </c>
      <c r="AQ577" s="102">
        <v>0.19436238916074799</v>
      </c>
      <c r="AR577" s="102">
        <f t="shared" si="135"/>
        <v>0.80563761083925201</v>
      </c>
      <c r="AS577" s="102">
        <f t="shared" si="140"/>
        <v>0.25396560037408333</v>
      </c>
      <c r="AT577" s="107">
        <f t="shared" si="140"/>
        <v>0.74603439962591667</v>
      </c>
      <c r="AU577" s="103">
        <v>0.29324060596053297</v>
      </c>
      <c r="AV577" s="103">
        <f t="shared" si="141"/>
        <v>0.70675939403946697</v>
      </c>
      <c r="AW577" s="103">
        <v>0.347352368796435</v>
      </c>
      <c r="AX577" s="103">
        <f t="shared" si="142"/>
        <v>0.65264763120356495</v>
      </c>
      <c r="AY577" s="103">
        <v>0.21381141018873401</v>
      </c>
      <c r="AZ577" s="103">
        <f t="shared" si="145"/>
        <v>0.78618858981126594</v>
      </c>
      <c r="BA577" s="103">
        <f t="shared" si="143"/>
        <v>0.26914888135776294</v>
      </c>
      <c r="BB577" s="103">
        <f t="shared" si="143"/>
        <v>0.73085111864223706</v>
      </c>
      <c r="BC577" s="102">
        <v>0.27573436804531198</v>
      </c>
      <c r="BD577" s="102">
        <f t="shared" si="146"/>
        <v>0.72426563195468807</v>
      </c>
      <c r="BE577" s="102">
        <v>0.33739530774059701</v>
      </c>
      <c r="BF577" s="102">
        <f t="shared" si="146"/>
        <v>0.66260469225940299</v>
      </c>
      <c r="BG577" s="102">
        <v>0.21472546732488201</v>
      </c>
      <c r="BH577" s="102">
        <f t="shared" si="136"/>
        <v>0.78527453267511804</v>
      </c>
      <c r="BI577" s="102">
        <v>0.2618522898438298</v>
      </c>
      <c r="BJ577" s="102">
        <v>0.73814771015617031</v>
      </c>
      <c r="BK577" s="103">
        <v>0.26870779810136602</v>
      </c>
      <c r="BL577" s="103">
        <f t="shared" si="137"/>
        <v>0.73129220189863398</v>
      </c>
      <c r="BM577" s="103">
        <v>0.33076006312891398</v>
      </c>
      <c r="BN577" s="103">
        <f t="shared" si="138"/>
        <v>0.66923993687108596</v>
      </c>
      <c r="BO577" s="103">
        <v>0.20709776445811701</v>
      </c>
      <c r="BP577" s="103">
        <f t="shared" si="139"/>
        <v>0.79290223554188299</v>
      </c>
      <c r="BQ577" s="103">
        <v>0.25463920358180753</v>
      </c>
      <c r="BR577" s="103">
        <f t="shared" si="144"/>
        <v>0.74536079641819253</v>
      </c>
      <c r="BS577" s="108">
        <v>0.88050190446473597</v>
      </c>
      <c r="BT577" s="102">
        <v>0.119498095535264</v>
      </c>
      <c r="BU577" s="91"/>
      <c r="BV577" s="86">
        <v>557</v>
      </c>
      <c r="BW577" s="124">
        <v>0.97299999999999998</v>
      </c>
      <c r="BX577" s="124">
        <v>2.7E-2</v>
      </c>
      <c r="BY577" s="124">
        <v>0.97</v>
      </c>
      <c r="BZ577" s="124">
        <v>0.03</v>
      </c>
      <c r="CA577" s="124">
        <v>0.97099999999999997</v>
      </c>
      <c r="CB577" s="124">
        <v>2.9000000000000001E-2</v>
      </c>
      <c r="CC577" s="123">
        <v>0.96199999999999997</v>
      </c>
      <c r="CD577" s="123">
        <v>3.7999999999999999E-2</v>
      </c>
      <c r="CE577" s="123">
        <v>0.95599999999999996</v>
      </c>
      <c r="CF577" s="123">
        <v>4.3999999999999997E-2</v>
      </c>
      <c r="CG577" s="123">
        <v>0.95799999999999996</v>
      </c>
      <c r="CH577" s="123">
        <v>4.2000000000000003E-2</v>
      </c>
      <c r="CI577" s="1"/>
      <c r="CJ577" s="1"/>
      <c r="CK577" s="1"/>
      <c r="CL577" s="1"/>
      <c r="CM577" s="1"/>
      <c r="CN577" s="1"/>
      <c r="CP577" s="39"/>
      <c r="CR577" s="39"/>
      <c r="CS577" s="92"/>
      <c r="CT577" s="92"/>
    </row>
    <row r="578" spans="38:98" x14ac:dyDescent="0.25">
      <c r="AL578" s="104">
        <v>558</v>
      </c>
      <c r="AM578" s="102">
        <v>0.28162973514317402</v>
      </c>
      <c r="AN578" s="102">
        <f t="shared" si="133"/>
        <v>0.71837026485682598</v>
      </c>
      <c r="AO578" s="102">
        <v>0.33659666358412799</v>
      </c>
      <c r="AP578" s="102">
        <f t="shared" si="134"/>
        <v>0.66340333641587201</v>
      </c>
      <c r="AQ578" s="102">
        <v>0.194704228247119</v>
      </c>
      <c r="AR578" s="102">
        <f t="shared" si="135"/>
        <v>0.80529577175288103</v>
      </c>
      <c r="AS578" s="102">
        <f t="shared" si="140"/>
        <v>0.25428639551240811</v>
      </c>
      <c r="AT578" s="107">
        <f t="shared" si="140"/>
        <v>0.74571360448759194</v>
      </c>
      <c r="AU578" s="103">
        <v>0.29357109204607301</v>
      </c>
      <c r="AV578" s="103">
        <f t="shared" si="141"/>
        <v>0.70642890795392699</v>
      </c>
      <c r="AW578" s="103">
        <v>0.347668766206711</v>
      </c>
      <c r="AX578" s="103">
        <f t="shared" si="142"/>
        <v>0.65233123379328894</v>
      </c>
      <c r="AY578" s="103">
        <v>0.214189674371527</v>
      </c>
      <c r="AZ578" s="103">
        <f t="shared" si="145"/>
        <v>0.78581032562847297</v>
      </c>
      <c r="BA578" s="103">
        <f t="shared" si="143"/>
        <v>0.26949810497272858</v>
      </c>
      <c r="BB578" s="103">
        <f t="shared" si="143"/>
        <v>0.73050189502727148</v>
      </c>
      <c r="BC578" s="102">
        <v>0.27604713171684903</v>
      </c>
      <c r="BD578" s="102">
        <f t="shared" si="146"/>
        <v>0.72395286828315097</v>
      </c>
      <c r="BE578" s="102">
        <v>0.337694198694797</v>
      </c>
      <c r="BF578" s="102">
        <f t="shared" si="146"/>
        <v>0.662305801305203</v>
      </c>
      <c r="BG578" s="102">
        <v>0.21510613377985399</v>
      </c>
      <c r="BH578" s="102">
        <f t="shared" si="136"/>
        <v>0.78489386622014601</v>
      </c>
      <c r="BI578" s="102">
        <v>0.26219309807075936</v>
      </c>
      <c r="BJ578" s="102">
        <v>0.73780690192924059</v>
      </c>
      <c r="BK578" s="103">
        <v>0.26902167121696302</v>
      </c>
      <c r="BL578" s="103">
        <f t="shared" si="137"/>
        <v>0.73097832878303692</v>
      </c>
      <c r="BM578" s="103">
        <v>0.33104990484885699</v>
      </c>
      <c r="BN578" s="103">
        <f t="shared" si="138"/>
        <v>0.66895009515114301</v>
      </c>
      <c r="BO578" s="103">
        <v>0.207469563336491</v>
      </c>
      <c r="BP578" s="103">
        <f t="shared" si="139"/>
        <v>0.79253043666350897</v>
      </c>
      <c r="BQ578" s="103">
        <v>0.25497419532728149</v>
      </c>
      <c r="BR578" s="103">
        <f t="shared" si="144"/>
        <v>0.74502580467271851</v>
      </c>
      <c r="BS578" s="108">
        <v>0.880714524182175</v>
      </c>
      <c r="BT578" s="102">
        <v>0.119285475817825</v>
      </c>
      <c r="BU578" s="91"/>
      <c r="BV578" s="86">
        <v>558</v>
      </c>
      <c r="BW578" s="124">
        <v>0.97299999999999998</v>
      </c>
      <c r="BX578" s="124">
        <v>2.7E-2</v>
      </c>
      <c r="BY578" s="124">
        <v>0.97</v>
      </c>
      <c r="BZ578" s="124">
        <v>0.03</v>
      </c>
      <c r="CA578" s="124">
        <v>0.97099999999999997</v>
      </c>
      <c r="CB578" s="124">
        <v>2.9000000000000001E-2</v>
      </c>
      <c r="CC578" s="123">
        <v>0.96199999999999997</v>
      </c>
      <c r="CD578" s="123">
        <v>3.7999999999999999E-2</v>
      </c>
      <c r="CE578" s="123">
        <v>0.95599999999999996</v>
      </c>
      <c r="CF578" s="123">
        <v>4.3999999999999997E-2</v>
      </c>
      <c r="CG578" s="123">
        <v>0.95799999999999996</v>
      </c>
      <c r="CH578" s="123">
        <v>4.1000000000000002E-2</v>
      </c>
      <c r="CI578" s="1"/>
      <c r="CJ578" s="1"/>
      <c r="CK578" s="1"/>
      <c r="CL578" s="1"/>
      <c r="CM578" s="1"/>
      <c r="CN578" s="1"/>
      <c r="CP578" s="39"/>
      <c r="CR578" s="39"/>
      <c r="CS578" s="92"/>
      <c r="CT578" s="92"/>
    </row>
    <row r="579" spans="38:98" x14ac:dyDescent="0.25">
      <c r="AL579" s="104">
        <v>559</v>
      </c>
      <c r="AM579" s="102">
        <v>0.28195236824943698</v>
      </c>
      <c r="AN579" s="102">
        <f t="shared" si="133"/>
        <v>0.71804763175056308</v>
      </c>
      <c r="AO579" s="102">
        <v>0.33687249022613802</v>
      </c>
      <c r="AP579" s="102">
        <f t="shared" si="134"/>
        <v>0.66312750977386203</v>
      </c>
      <c r="AQ579" s="102">
        <v>0.19504600793263399</v>
      </c>
      <c r="AR579" s="102">
        <f t="shared" si="135"/>
        <v>0.80495399206736606</v>
      </c>
      <c r="AS579" s="102">
        <f t="shared" si="140"/>
        <v>0.25460707055834886</v>
      </c>
      <c r="AT579" s="107">
        <f t="shared" si="140"/>
        <v>0.74539292944165125</v>
      </c>
      <c r="AU579" s="103">
        <v>0.293901289694257</v>
      </c>
      <c r="AV579" s="103">
        <f t="shared" si="141"/>
        <v>0.706098710305743</v>
      </c>
      <c r="AW579" s="103">
        <v>0.347984861285837</v>
      </c>
      <c r="AX579" s="103">
        <f t="shared" si="142"/>
        <v>0.65201513871416306</v>
      </c>
      <c r="AY579" s="103">
        <v>0.21456785707148501</v>
      </c>
      <c r="AZ579" s="103">
        <f t="shared" si="145"/>
        <v>0.78543214292851493</v>
      </c>
      <c r="BA579" s="103">
        <f t="shared" si="143"/>
        <v>0.26984713215384526</v>
      </c>
      <c r="BB579" s="103">
        <f t="shared" si="143"/>
        <v>0.73015286784615463</v>
      </c>
      <c r="BC579" s="102">
        <v>0.276359674088761</v>
      </c>
      <c r="BD579" s="102">
        <f t="shared" si="146"/>
        <v>0.72364032591123895</v>
      </c>
      <c r="BE579" s="102">
        <v>0.33799279777389701</v>
      </c>
      <c r="BF579" s="102">
        <f t="shared" si="146"/>
        <v>0.66200720222610299</v>
      </c>
      <c r="BG579" s="102">
        <v>0.215486701000555</v>
      </c>
      <c r="BH579" s="102">
        <f t="shared" si="136"/>
        <v>0.784513298999445</v>
      </c>
      <c r="BI579" s="102">
        <v>0.26253372491576754</v>
      </c>
      <c r="BJ579" s="102">
        <v>0.73746627508423246</v>
      </c>
      <c r="BK579" s="103">
        <v>0.26933532427104601</v>
      </c>
      <c r="BL579" s="103">
        <f t="shared" si="137"/>
        <v>0.73066467572895399</v>
      </c>
      <c r="BM579" s="103">
        <v>0.33133947968725103</v>
      </c>
      <c r="BN579" s="103">
        <f t="shared" si="138"/>
        <v>0.66866052031274892</v>
      </c>
      <c r="BO579" s="103">
        <v>0.20784127529003399</v>
      </c>
      <c r="BP579" s="103">
        <f t="shared" si="139"/>
        <v>0.79215872470996596</v>
      </c>
      <c r="BQ579" s="103">
        <v>0.25530901748550766</v>
      </c>
      <c r="BR579" s="103">
        <f t="shared" si="144"/>
        <v>0.74469098251449239</v>
      </c>
      <c r="BS579" s="108">
        <v>0.88092637983672906</v>
      </c>
      <c r="BT579" s="102">
        <v>0.119073620163271</v>
      </c>
      <c r="BU579" s="91"/>
      <c r="BV579" s="86">
        <v>559</v>
      </c>
      <c r="BW579" s="124">
        <v>0.97299999999999998</v>
      </c>
      <c r="BX579" s="124">
        <v>2.7E-2</v>
      </c>
      <c r="BY579" s="124">
        <v>0.97</v>
      </c>
      <c r="BZ579" s="124">
        <v>0.03</v>
      </c>
      <c r="CA579" s="124">
        <v>0.97099999999999997</v>
      </c>
      <c r="CB579" s="124">
        <v>2.8000000000000001E-2</v>
      </c>
      <c r="CC579" s="123">
        <v>0.96199999999999997</v>
      </c>
      <c r="CD579" s="123">
        <v>3.7999999999999999E-2</v>
      </c>
      <c r="CE579" s="123">
        <v>0.95599999999999996</v>
      </c>
      <c r="CF579" s="123">
        <v>4.3999999999999997E-2</v>
      </c>
      <c r="CG579" s="123">
        <v>0.95899999999999996</v>
      </c>
      <c r="CH579" s="123">
        <v>4.1000000000000002E-2</v>
      </c>
      <c r="CI579" s="1"/>
      <c r="CJ579" s="1"/>
      <c r="CK579" s="1"/>
      <c r="CL579" s="1"/>
      <c r="CM579" s="1"/>
      <c r="CN579" s="1"/>
      <c r="CP579" s="39"/>
      <c r="CR579" s="39"/>
      <c r="CS579" s="92"/>
      <c r="CT579" s="92"/>
    </row>
    <row r="580" spans="38:98" x14ac:dyDescent="0.25">
      <c r="AL580" s="104">
        <v>560</v>
      </c>
      <c r="AM580" s="102">
        <v>0.28227489509361198</v>
      </c>
      <c r="AN580" s="102">
        <f t="shared" si="133"/>
        <v>0.71772510490638797</v>
      </c>
      <c r="AO580" s="102">
        <v>0.33714805049993801</v>
      </c>
      <c r="AP580" s="102">
        <f t="shared" si="134"/>
        <v>0.66285194950006199</v>
      </c>
      <c r="AQ580" s="102">
        <v>0.19538772758275</v>
      </c>
      <c r="AR580" s="102">
        <f t="shared" si="135"/>
        <v>0.80461227241724997</v>
      </c>
      <c r="AS580" s="102">
        <f t="shared" si="140"/>
        <v>0.25492762378207046</v>
      </c>
      <c r="AT580" s="107">
        <f t="shared" si="140"/>
        <v>0.74507237621792943</v>
      </c>
      <c r="AU580" s="103">
        <v>0.294231199630414</v>
      </c>
      <c r="AV580" s="103">
        <f t="shared" si="141"/>
        <v>0.705768800369586</v>
      </c>
      <c r="AW580" s="103">
        <v>0.34830065529364401</v>
      </c>
      <c r="AX580" s="103">
        <f t="shared" si="142"/>
        <v>0.65169934470635593</v>
      </c>
      <c r="AY580" s="103">
        <v>0.21494595800421701</v>
      </c>
      <c r="AZ580" s="103">
        <f t="shared" si="145"/>
        <v>0.78505404199578299</v>
      </c>
      <c r="BA580" s="103">
        <f t="shared" si="143"/>
        <v>0.2701959632849063</v>
      </c>
      <c r="BB580" s="103">
        <f t="shared" si="143"/>
        <v>0.72980403671509375</v>
      </c>
      <c r="BC580" s="102">
        <v>0.27667199650839602</v>
      </c>
      <c r="BD580" s="102">
        <f t="shared" si="146"/>
        <v>0.72332800349160398</v>
      </c>
      <c r="BE580" s="102">
        <v>0.33829110626988601</v>
      </c>
      <c r="BF580" s="102">
        <f t="shared" si="146"/>
        <v>0.66170889373011399</v>
      </c>
      <c r="BG580" s="102">
        <v>0.215867168806709</v>
      </c>
      <c r="BH580" s="102">
        <f t="shared" si="136"/>
        <v>0.78413283119329102</v>
      </c>
      <c r="BI580" s="102">
        <v>0.26287417101076271</v>
      </c>
      <c r="BJ580" s="102">
        <v>0.73712582898923729</v>
      </c>
      <c r="BK580" s="103">
        <v>0.26964875680769501</v>
      </c>
      <c r="BL580" s="103">
        <f t="shared" si="137"/>
        <v>0.73035124319230493</v>
      </c>
      <c r="BM580" s="103">
        <v>0.33162878908133397</v>
      </c>
      <c r="BN580" s="103">
        <f t="shared" si="138"/>
        <v>0.66837121091866603</v>
      </c>
      <c r="BO580" s="103">
        <v>0.208212899782072</v>
      </c>
      <c r="BP580" s="103">
        <f t="shared" si="139"/>
        <v>0.79178710021792797</v>
      </c>
      <c r="BQ580" s="103">
        <v>0.25564366999884541</v>
      </c>
      <c r="BR580" s="103">
        <f t="shared" si="144"/>
        <v>0.74435633000115464</v>
      </c>
      <c r="BS580" s="108">
        <v>0.88113747510690699</v>
      </c>
      <c r="BT580" s="102">
        <v>0.118862524893093</v>
      </c>
      <c r="BU580" s="91"/>
      <c r="BV580" s="86">
        <v>560</v>
      </c>
      <c r="BW580" s="124">
        <v>0.97399999999999998</v>
      </c>
      <c r="BX580" s="124">
        <v>2.5999999999999999E-2</v>
      </c>
      <c r="BY580" s="124">
        <v>0.97</v>
      </c>
      <c r="BZ580" s="124">
        <v>0.03</v>
      </c>
      <c r="CA580" s="124">
        <v>0.97099999999999997</v>
      </c>
      <c r="CB580" s="124">
        <v>2.8000000000000001E-2</v>
      </c>
      <c r="CC580" s="123">
        <v>0.96199999999999997</v>
      </c>
      <c r="CD580" s="123">
        <v>3.7999999999999999E-2</v>
      </c>
      <c r="CE580" s="123">
        <v>0.95599999999999996</v>
      </c>
      <c r="CF580" s="123">
        <v>4.3999999999999997E-2</v>
      </c>
      <c r="CG580" s="123">
        <v>0.95899999999999996</v>
      </c>
      <c r="CH580" s="123">
        <v>4.1000000000000002E-2</v>
      </c>
      <c r="CI580" s="1"/>
      <c r="CJ580" s="1"/>
      <c r="CK580" s="1"/>
      <c r="CL580" s="1"/>
      <c r="CM580" s="1"/>
      <c r="CN580" s="1"/>
      <c r="CP580" s="39"/>
      <c r="CR580" s="39"/>
      <c r="CS580" s="92"/>
      <c r="CT580" s="92"/>
    </row>
    <row r="581" spans="38:98" x14ac:dyDescent="0.25">
      <c r="AL581" s="104">
        <v>561</v>
      </c>
      <c r="AM581" s="102">
        <v>0.28259730793755</v>
      </c>
      <c r="AN581" s="102">
        <f t="shared" si="133"/>
        <v>0.71740269206245</v>
      </c>
      <c r="AO581" s="102">
        <v>0.337423348583269</v>
      </c>
      <c r="AP581" s="102">
        <f t="shared" si="134"/>
        <v>0.66257665141673106</v>
      </c>
      <c r="AQ581" s="102">
        <v>0.19572938656292399</v>
      </c>
      <c r="AR581" s="102">
        <f t="shared" si="135"/>
        <v>0.80427061343707607</v>
      </c>
      <c r="AS581" s="102">
        <f t="shared" si="140"/>
        <v>0.25524805345373741</v>
      </c>
      <c r="AT581" s="107">
        <f t="shared" si="140"/>
        <v>0.74475194654626264</v>
      </c>
      <c r="AU581" s="103">
        <v>0.29456082257987498</v>
      </c>
      <c r="AV581" s="103">
        <f t="shared" si="141"/>
        <v>0.70543917742012496</v>
      </c>
      <c r="AW581" s="103">
        <v>0.348616149489964</v>
      </c>
      <c r="AX581" s="103">
        <f t="shared" si="142"/>
        <v>0.651383850510036</v>
      </c>
      <c r="AY581" s="103">
        <v>0.215323976885331</v>
      </c>
      <c r="AZ581" s="103">
        <f t="shared" si="145"/>
        <v>0.784676023114669</v>
      </c>
      <c r="BA581" s="103">
        <f t="shared" si="143"/>
        <v>0.27054459874970527</v>
      </c>
      <c r="BB581" s="103">
        <f t="shared" si="143"/>
        <v>0.72945540125029473</v>
      </c>
      <c r="BC581" s="102">
        <v>0.276984100323105</v>
      </c>
      <c r="BD581" s="102">
        <f t="shared" si="146"/>
        <v>0.72301589967689495</v>
      </c>
      <c r="BE581" s="102">
        <v>0.33858912547475301</v>
      </c>
      <c r="BF581" s="102">
        <f t="shared" si="146"/>
        <v>0.66141087452524694</v>
      </c>
      <c r="BG581" s="102">
        <v>0.216247537018045</v>
      </c>
      <c r="BH581" s="102">
        <f t="shared" si="136"/>
        <v>0.783752462981955</v>
      </c>
      <c r="BI581" s="102">
        <v>0.26321443698765645</v>
      </c>
      <c r="BJ581" s="102">
        <v>0.73678556301234355</v>
      </c>
      <c r="BK581" s="103">
        <v>0.26996196837098801</v>
      </c>
      <c r="BL581" s="103">
        <f t="shared" si="137"/>
        <v>0.73003803162901204</v>
      </c>
      <c r="BM581" s="103">
        <v>0.331917834468343</v>
      </c>
      <c r="BN581" s="103">
        <f t="shared" si="138"/>
        <v>0.668082165531657</v>
      </c>
      <c r="BO581" s="103">
        <v>0.20858443627592799</v>
      </c>
      <c r="BP581" s="103">
        <f t="shared" si="139"/>
        <v>0.79141556372407207</v>
      </c>
      <c r="BQ581" s="103">
        <v>0.25597815280965208</v>
      </c>
      <c r="BR581" s="103">
        <f t="shared" si="144"/>
        <v>0.74402184719034803</v>
      </c>
      <c r="BS581" s="108">
        <v>0.88134781367121806</v>
      </c>
      <c r="BT581" s="102">
        <v>0.11865218632878199</v>
      </c>
      <c r="BU581" s="91"/>
      <c r="BV581" s="86">
        <v>561</v>
      </c>
      <c r="BW581" s="124">
        <v>0.97399999999999998</v>
      </c>
      <c r="BX581" s="124">
        <v>2.5999999999999999E-2</v>
      </c>
      <c r="BY581" s="124">
        <v>0.97</v>
      </c>
      <c r="BZ581" s="124">
        <v>0.03</v>
      </c>
      <c r="CA581" s="124">
        <v>0.97199999999999998</v>
      </c>
      <c r="CB581" s="124">
        <v>2.8000000000000001E-2</v>
      </c>
      <c r="CC581" s="123">
        <v>0.96199999999999997</v>
      </c>
      <c r="CD581" s="123">
        <v>3.7999999999999999E-2</v>
      </c>
      <c r="CE581" s="123">
        <v>0.95599999999999996</v>
      </c>
      <c r="CF581" s="123">
        <v>4.3999999999999997E-2</v>
      </c>
      <c r="CG581" s="123">
        <v>0.95899999999999996</v>
      </c>
      <c r="CH581" s="123">
        <v>4.1000000000000002E-2</v>
      </c>
      <c r="CI581" s="1"/>
      <c r="CJ581" s="1"/>
      <c r="CK581" s="1"/>
      <c r="CL581" s="1"/>
      <c r="CM581" s="1"/>
      <c r="CN581" s="1"/>
      <c r="CP581" s="39"/>
      <c r="CR581" s="39"/>
      <c r="CS581" s="92"/>
      <c r="CT581" s="92"/>
    </row>
    <row r="582" spans="38:98" x14ac:dyDescent="0.25">
      <c r="AL582" s="104">
        <v>562</v>
      </c>
      <c r="AM582" s="102">
        <v>0.28291959904310199</v>
      </c>
      <c r="AN582" s="102">
        <f t="shared" si="133"/>
        <v>0.71708040095689807</v>
      </c>
      <c r="AO582" s="102">
        <v>0.33769838865387403</v>
      </c>
      <c r="AP582" s="102">
        <f t="shared" si="134"/>
        <v>0.66230161134612597</v>
      </c>
      <c r="AQ582" s="102">
        <v>0.196070984238611</v>
      </c>
      <c r="AR582" s="102">
        <f t="shared" si="135"/>
        <v>0.80392901576138898</v>
      </c>
      <c r="AS582" s="102">
        <f t="shared" si="140"/>
        <v>0.25556835784351373</v>
      </c>
      <c r="AT582" s="107">
        <f t="shared" si="140"/>
        <v>0.74443164215648627</v>
      </c>
      <c r="AU582" s="103">
        <v>0.29489015926797002</v>
      </c>
      <c r="AV582" s="103">
        <f t="shared" si="141"/>
        <v>0.70510984073202998</v>
      </c>
      <c r="AW582" s="103">
        <v>0.34893134513463198</v>
      </c>
      <c r="AX582" s="103">
        <f t="shared" si="142"/>
        <v>0.65106865486536802</v>
      </c>
      <c r="AY582" s="103">
        <v>0.21570191343043499</v>
      </c>
      <c r="AZ582" s="103">
        <f t="shared" si="145"/>
        <v>0.78429808656956501</v>
      </c>
      <c r="BA582" s="103">
        <f t="shared" si="143"/>
        <v>0.2708930389320362</v>
      </c>
      <c r="BB582" s="103">
        <f t="shared" si="143"/>
        <v>0.72910696106796391</v>
      </c>
      <c r="BC582" s="102">
        <v>0.27729598688023599</v>
      </c>
      <c r="BD582" s="102">
        <f t="shared" si="146"/>
        <v>0.72270401311976395</v>
      </c>
      <c r="BE582" s="102">
        <v>0.33888685668048801</v>
      </c>
      <c r="BF582" s="102">
        <f t="shared" si="146"/>
        <v>0.66111314331951199</v>
      </c>
      <c r="BG582" s="102">
        <v>0.216627805454287</v>
      </c>
      <c r="BH582" s="102">
        <f t="shared" si="136"/>
        <v>0.78337219454571305</v>
      </c>
      <c r="BI582" s="102">
        <v>0.26355452347835745</v>
      </c>
      <c r="BJ582" s="102">
        <v>0.73644547652164261</v>
      </c>
      <c r="BK582" s="103">
        <v>0.27027495850500199</v>
      </c>
      <c r="BL582" s="103">
        <f t="shared" si="137"/>
        <v>0.72972504149499806</v>
      </c>
      <c r="BM582" s="103">
        <v>0.33220661728551598</v>
      </c>
      <c r="BN582" s="103">
        <f t="shared" si="138"/>
        <v>0.66779338271448396</v>
      </c>
      <c r="BO582" s="103">
        <v>0.208955884234928</v>
      </c>
      <c r="BP582" s="103">
        <f t="shared" si="139"/>
        <v>0.79104411576507205</v>
      </c>
      <c r="BQ582" s="103">
        <v>0.25631246586028622</v>
      </c>
      <c r="BR582" s="103">
        <f t="shared" si="144"/>
        <v>0.74368753413971389</v>
      </c>
      <c r="BS582" s="108">
        <v>0.881557399208169</v>
      </c>
      <c r="BT582" s="102">
        <v>0.118442600791831</v>
      </c>
      <c r="BU582" s="91"/>
      <c r="BV582" s="86">
        <v>562</v>
      </c>
      <c r="BW582" s="124">
        <v>0.97399999999999998</v>
      </c>
      <c r="BX582" s="124">
        <v>2.5999999999999999E-2</v>
      </c>
      <c r="BY582" s="124">
        <v>0.97</v>
      </c>
      <c r="BZ582" s="124">
        <v>0.03</v>
      </c>
      <c r="CA582" s="124">
        <v>0.97199999999999998</v>
      </c>
      <c r="CB582" s="124">
        <v>2.8000000000000001E-2</v>
      </c>
      <c r="CC582" s="123">
        <v>0.96199999999999997</v>
      </c>
      <c r="CD582" s="123">
        <v>3.7999999999999999E-2</v>
      </c>
      <c r="CE582" s="123">
        <v>0.95599999999999996</v>
      </c>
      <c r="CF582" s="123">
        <v>4.3999999999999997E-2</v>
      </c>
      <c r="CG582" s="123">
        <v>0.95899999999999996</v>
      </c>
      <c r="CH582" s="123">
        <v>4.1000000000000002E-2</v>
      </c>
      <c r="CI582" s="1"/>
      <c r="CJ582" s="1"/>
      <c r="CK582" s="1"/>
      <c r="CL582" s="1"/>
      <c r="CM582" s="1"/>
      <c r="CN582" s="1"/>
      <c r="CP582" s="39"/>
      <c r="CR582" s="39"/>
      <c r="CS582" s="92"/>
      <c r="CT582" s="92"/>
    </row>
    <row r="583" spans="38:98" x14ac:dyDescent="0.25">
      <c r="AL583" s="104">
        <v>563</v>
      </c>
      <c r="AM583" s="102">
        <v>0.28324176067212098</v>
      </c>
      <c r="AN583" s="102">
        <f t="shared" si="133"/>
        <v>0.71675823932787908</v>
      </c>
      <c r="AO583" s="102">
        <v>0.33797317488949502</v>
      </c>
      <c r="AP583" s="102">
        <f t="shared" si="134"/>
        <v>0.66202682511050503</v>
      </c>
      <c r="AQ583" s="102">
        <v>0.19641251997526901</v>
      </c>
      <c r="AR583" s="102">
        <f t="shared" si="135"/>
        <v>0.80358748002473102</v>
      </c>
      <c r="AS583" s="102">
        <f t="shared" si="140"/>
        <v>0.25588853522156513</v>
      </c>
      <c r="AT583" s="107">
        <f t="shared" si="140"/>
        <v>0.74411146477843493</v>
      </c>
      <c r="AU583" s="103">
        <v>0.29521921042002602</v>
      </c>
      <c r="AV583" s="103">
        <f t="shared" si="141"/>
        <v>0.70478078957997403</v>
      </c>
      <c r="AW583" s="103">
        <v>0.34924624348747701</v>
      </c>
      <c r="AX583" s="103">
        <f t="shared" si="142"/>
        <v>0.65075375651252299</v>
      </c>
      <c r="AY583" s="103">
        <v>0.21607976735513701</v>
      </c>
      <c r="AZ583" s="103">
        <f t="shared" si="145"/>
        <v>0.78392023264486299</v>
      </c>
      <c r="BA583" s="103">
        <f t="shared" si="143"/>
        <v>0.27124128421569083</v>
      </c>
      <c r="BB583" s="103">
        <f t="shared" si="143"/>
        <v>0.72875871578430917</v>
      </c>
      <c r="BC583" s="102">
        <v>0.27760765752713901</v>
      </c>
      <c r="BD583" s="102">
        <f t="shared" si="146"/>
        <v>0.72239234247286099</v>
      </c>
      <c r="BE583" s="102">
        <v>0.33918430117908099</v>
      </c>
      <c r="BF583" s="102">
        <f t="shared" si="146"/>
        <v>0.66081569882091906</v>
      </c>
      <c r="BG583" s="102">
        <v>0.217007973935163</v>
      </c>
      <c r="BH583" s="102">
        <f t="shared" si="136"/>
        <v>0.78299202606483698</v>
      </c>
      <c r="BI583" s="102">
        <v>0.26389443111477673</v>
      </c>
      <c r="BJ583" s="102">
        <v>0.73610556888522338</v>
      </c>
      <c r="BK583" s="103">
        <v>0.27058772675381798</v>
      </c>
      <c r="BL583" s="103">
        <f t="shared" si="137"/>
        <v>0.72941227324618207</v>
      </c>
      <c r="BM583" s="103">
        <v>0.33249513897009197</v>
      </c>
      <c r="BN583" s="103">
        <f t="shared" si="138"/>
        <v>0.66750486102990803</v>
      </c>
      <c r="BO583" s="103">
        <v>0.209327243122398</v>
      </c>
      <c r="BP583" s="103">
        <f t="shared" si="139"/>
        <v>0.79067275687760197</v>
      </c>
      <c r="BQ583" s="103">
        <v>0.25664660909310782</v>
      </c>
      <c r="BR583" s="103">
        <f t="shared" si="144"/>
        <v>0.74335339090689223</v>
      </c>
      <c r="BS583" s="108">
        <v>0.88176623539626797</v>
      </c>
      <c r="BT583" s="102">
        <v>0.118233764603732</v>
      </c>
      <c r="BU583" s="91"/>
      <c r="BV583" s="86">
        <v>563</v>
      </c>
      <c r="BW583" s="124">
        <v>0.97399999999999998</v>
      </c>
      <c r="BX583" s="124">
        <v>2.5999999999999999E-2</v>
      </c>
      <c r="BY583" s="124">
        <v>0.97</v>
      </c>
      <c r="BZ583" s="124">
        <v>0.03</v>
      </c>
      <c r="CA583" s="124">
        <v>0.97199999999999998</v>
      </c>
      <c r="CB583" s="124">
        <v>2.8000000000000001E-2</v>
      </c>
      <c r="CC583" s="123">
        <v>0.96199999999999997</v>
      </c>
      <c r="CD583" s="123">
        <v>3.7999999999999999E-2</v>
      </c>
      <c r="CE583" s="123">
        <v>0.95599999999999996</v>
      </c>
      <c r="CF583" s="123">
        <v>4.3999999999999997E-2</v>
      </c>
      <c r="CG583" s="123">
        <v>0.95899999999999996</v>
      </c>
      <c r="CH583" s="123">
        <v>4.1000000000000002E-2</v>
      </c>
      <c r="CI583" s="1"/>
      <c r="CJ583" s="1"/>
      <c r="CK583" s="1"/>
      <c r="CL583" s="1"/>
      <c r="CM583" s="1"/>
      <c r="CN583" s="1"/>
      <c r="CP583" s="39"/>
      <c r="CR583" s="39"/>
      <c r="CS583" s="92"/>
      <c r="CT583" s="92"/>
    </row>
    <row r="584" spans="38:98" x14ac:dyDescent="0.25">
      <c r="AL584" s="104">
        <v>564</v>
      </c>
      <c r="AM584" s="102">
        <v>0.28356378508645502</v>
      </c>
      <c r="AN584" s="102">
        <f t="shared" si="133"/>
        <v>0.71643621491354503</v>
      </c>
      <c r="AO584" s="102">
        <v>0.33824771146787402</v>
      </c>
      <c r="AP584" s="102">
        <f t="shared" si="134"/>
        <v>0.66175228853212598</v>
      </c>
      <c r="AQ584" s="102">
        <v>0.19675399313835301</v>
      </c>
      <c r="AR584" s="102">
        <f t="shared" si="135"/>
        <v>0.80324600686164693</v>
      </c>
      <c r="AS584" s="102">
        <f t="shared" si="140"/>
        <v>0.25620858385805445</v>
      </c>
      <c r="AT584" s="107">
        <f t="shared" si="140"/>
        <v>0.74379141614194555</v>
      </c>
      <c r="AU584" s="103">
        <v>0.29554797676137501</v>
      </c>
      <c r="AV584" s="103">
        <f t="shared" si="141"/>
        <v>0.70445202323862499</v>
      </c>
      <c r="AW584" s="103">
        <v>0.34956084580833402</v>
      </c>
      <c r="AX584" s="103">
        <f t="shared" si="142"/>
        <v>0.65043915419166598</v>
      </c>
      <c r="AY584" s="103">
        <v>0.216457538375045</v>
      </c>
      <c r="AZ584" s="103">
        <f t="shared" si="145"/>
        <v>0.783542461624955</v>
      </c>
      <c r="BA584" s="103">
        <f t="shared" si="143"/>
        <v>0.2715893349844638</v>
      </c>
      <c r="BB584" s="103">
        <f t="shared" si="143"/>
        <v>0.7284106650155362</v>
      </c>
      <c r="BC584" s="102">
        <v>0.277919113611164</v>
      </c>
      <c r="BD584" s="102">
        <f t="shared" si="146"/>
        <v>0.72208088638883594</v>
      </c>
      <c r="BE584" s="102">
        <v>0.33948146026252202</v>
      </c>
      <c r="BF584" s="102">
        <f t="shared" si="146"/>
        <v>0.66051853973747798</v>
      </c>
      <c r="BG584" s="102">
        <v>0.21738804228040001</v>
      </c>
      <c r="BH584" s="102">
        <f t="shared" si="136"/>
        <v>0.78261195771960002</v>
      </c>
      <c r="BI584" s="102">
        <v>0.26423416052882492</v>
      </c>
      <c r="BJ584" s="102">
        <v>0.73576583947117513</v>
      </c>
      <c r="BK584" s="103">
        <v>0.27090027266151401</v>
      </c>
      <c r="BL584" s="103">
        <f t="shared" si="137"/>
        <v>0.72909972733848605</v>
      </c>
      <c r="BM584" s="103">
        <v>0.33278340095930797</v>
      </c>
      <c r="BN584" s="103">
        <f t="shared" si="138"/>
        <v>0.66721659904069197</v>
      </c>
      <c r="BO584" s="103">
        <v>0.20969851240166201</v>
      </c>
      <c r="BP584" s="103">
        <f t="shared" si="139"/>
        <v>0.79030148759833796</v>
      </c>
      <c r="BQ584" s="103">
        <v>0.25698058245047473</v>
      </c>
      <c r="BR584" s="103">
        <f t="shared" si="144"/>
        <v>0.74301941754952527</v>
      </c>
      <c r="BS584" s="108">
        <v>0.88197432591402503</v>
      </c>
      <c r="BT584" s="102">
        <v>0.118025674085975</v>
      </c>
      <c r="BU584" s="91"/>
      <c r="BV584" s="86">
        <v>564</v>
      </c>
      <c r="BW584" s="124">
        <v>0.97399999999999998</v>
      </c>
      <c r="BX584" s="124">
        <v>2.5999999999999999E-2</v>
      </c>
      <c r="BY584" s="124">
        <v>0.97</v>
      </c>
      <c r="BZ584" s="124">
        <v>0.03</v>
      </c>
      <c r="CA584" s="124">
        <v>0.97199999999999998</v>
      </c>
      <c r="CB584" s="124">
        <v>2.8000000000000001E-2</v>
      </c>
      <c r="CC584" s="123">
        <v>0.96199999999999997</v>
      </c>
      <c r="CD584" s="123">
        <v>3.7999999999999999E-2</v>
      </c>
      <c r="CE584" s="123">
        <v>0.95599999999999996</v>
      </c>
      <c r="CF584" s="123">
        <v>4.3999999999999997E-2</v>
      </c>
      <c r="CG584" s="123">
        <v>0.95899999999999996</v>
      </c>
      <c r="CH584" s="123">
        <v>4.1000000000000002E-2</v>
      </c>
      <c r="CI584" s="1"/>
      <c r="CJ584" s="1"/>
      <c r="CK584" s="1"/>
      <c r="CL584" s="1"/>
      <c r="CM584" s="1"/>
      <c r="CN584" s="1"/>
      <c r="CP584" s="39"/>
      <c r="CR584" s="39"/>
      <c r="CS584" s="92"/>
      <c r="CT584" s="92"/>
    </row>
    <row r="585" spans="38:98" x14ac:dyDescent="0.25">
      <c r="AL585" s="104">
        <v>565</v>
      </c>
      <c r="AM585" s="102">
        <v>0.28388566454795799</v>
      </c>
      <c r="AN585" s="102">
        <f t="shared" si="133"/>
        <v>0.71611433545204206</v>
      </c>
      <c r="AO585" s="102">
        <v>0.33852200256675402</v>
      </c>
      <c r="AP585" s="102">
        <f t="shared" si="134"/>
        <v>0.66147799743324598</v>
      </c>
      <c r="AQ585" s="102">
        <v>0.19709540309331999</v>
      </c>
      <c r="AR585" s="102">
        <f t="shared" si="135"/>
        <v>0.80290459690668003</v>
      </c>
      <c r="AS585" s="102">
        <f t="shared" si="140"/>
        <v>0.25652850202314759</v>
      </c>
      <c r="AT585" s="107">
        <f t="shared" si="140"/>
        <v>0.74347149797685241</v>
      </c>
      <c r="AU585" s="103">
        <v>0.29587645901734699</v>
      </c>
      <c r="AV585" s="103">
        <f t="shared" si="141"/>
        <v>0.70412354098265295</v>
      </c>
      <c r="AW585" s="103">
        <v>0.34987515335703401</v>
      </c>
      <c r="AX585" s="103">
        <f t="shared" si="142"/>
        <v>0.65012484664296599</v>
      </c>
      <c r="AY585" s="103">
        <v>0.21683522620576801</v>
      </c>
      <c r="AZ585" s="103">
        <f t="shared" si="145"/>
        <v>0.78316477379423199</v>
      </c>
      <c r="BA585" s="103">
        <f t="shared" si="143"/>
        <v>0.27193719162214869</v>
      </c>
      <c r="BB585" s="103">
        <f t="shared" si="143"/>
        <v>0.72806280837785131</v>
      </c>
      <c r="BC585" s="102">
        <v>0.27823035647966099</v>
      </c>
      <c r="BD585" s="102">
        <f t="shared" si="146"/>
        <v>0.72176964352033901</v>
      </c>
      <c r="BE585" s="102">
        <v>0.33977833522279999</v>
      </c>
      <c r="BF585" s="102">
        <f t="shared" si="146"/>
        <v>0.66022166477720001</v>
      </c>
      <c r="BG585" s="102">
        <v>0.21776801030972301</v>
      </c>
      <c r="BH585" s="102">
        <f t="shared" si="136"/>
        <v>0.78223198969027696</v>
      </c>
      <c r="BI585" s="102">
        <v>0.26457371235241145</v>
      </c>
      <c r="BJ585" s="102">
        <v>0.73542628764758855</v>
      </c>
      <c r="BK585" s="103">
        <v>0.271212595772168</v>
      </c>
      <c r="BL585" s="103">
        <f t="shared" si="137"/>
        <v>0.72878740422783195</v>
      </c>
      <c r="BM585" s="103">
        <v>0.33307140469040197</v>
      </c>
      <c r="BN585" s="103">
        <f t="shared" si="138"/>
        <v>0.66692859530959803</v>
      </c>
      <c r="BO585" s="103">
        <v>0.21006969153604499</v>
      </c>
      <c r="BP585" s="103">
        <f t="shared" si="139"/>
        <v>0.78993030846395507</v>
      </c>
      <c r="BQ585" s="103">
        <v>0.25731438587474526</v>
      </c>
      <c r="BR585" s="103">
        <f t="shared" si="144"/>
        <v>0.7426856141252548</v>
      </c>
      <c r="BS585" s="108">
        <v>0.88218167443994699</v>
      </c>
      <c r="BT585" s="102">
        <v>0.11781832556005301</v>
      </c>
      <c r="BU585" s="91"/>
      <c r="BV585" s="86">
        <v>565</v>
      </c>
      <c r="BW585" s="124">
        <v>0.97399999999999998</v>
      </c>
      <c r="BX585" s="124">
        <v>2.5999999999999999E-2</v>
      </c>
      <c r="BY585" s="124">
        <v>0.97</v>
      </c>
      <c r="BZ585" s="124">
        <v>0.03</v>
      </c>
      <c r="CA585" s="124">
        <v>0.97199999999999998</v>
      </c>
      <c r="CB585" s="124">
        <v>2.8000000000000001E-2</v>
      </c>
      <c r="CC585" s="123">
        <v>0.96199999999999997</v>
      </c>
      <c r="CD585" s="123">
        <v>3.7999999999999999E-2</v>
      </c>
      <c r="CE585" s="123">
        <v>0.95599999999999996</v>
      </c>
      <c r="CF585" s="123">
        <v>4.3999999999999997E-2</v>
      </c>
      <c r="CG585" s="123">
        <v>0.95899999999999996</v>
      </c>
      <c r="CH585" s="123">
        <v>4.1000000000000002E-2</v>
      </c>
      <c r="CI585" s="1"/>
      <c r="CJ585" s="1"/>
      <c r="CK585" s="1"/>
      <c r="CL585" s="1"/>
      <c r="CM585" s="1"/>
      <c r="CN585" s="1"/>
      <c r="CP585" s="39"/>
      <c r="CR585" s="39"/>
      <c r="CS585" s="92"/>
      <c r="CT585" s="92"/>
    </row>
    <row r="586" spans="38:98" x14ac:dyDescent="0.25">
      <c r="AL586" s="104">
        <v>566</v>
      </c>
      <c r="AM586" s="102">
        <v>0.28420739131848</v>
      </c>
      <c r="AN586" s="102">
        <f t="shared" si="133"/>
        <v>0.71579260868152006</v>
      </c>
      <c r="AO586" s="102">
        <v>0.338796052363876</v>
      </c>
      <c r="AP586" s="102">
        <f t="shared" si="134"/>
        <v>0.661203947636124</v>
      </c>
      <c r="AQ586" s="102">
        <v>0.19743674920562601</v>
      </c>
      <c r="AR586" s="102">
        <f t="shared" si="135"/>
        <v>0.80256325079437396</v>
      </c>
      <c r="AS586" s="102">
        <f t="shared" si="140"/>
        <v>0.25684828798700826</v>
      </c>
      <c r="AT586" s="107">
        <f t="shared" si="140"/>
        <v>0.74315171201299179</v>
      </c>
      <c r="AU586" s="103">
        <v>0.29620465791327</v>
      </c>
      <c r="AV586" s="103">
        <f t="shared" si="141"/>
        <v>0.70379534208673</v>
      </c>
      <c r="AW586" s="103">
        <v>0.35018916739340999</v>
      </c>
      <c r="AX586" s="103">
        <f t="shared" si="142"/>
        <v>0.64981083260659001</v>
      </c>
      <c r="AY586" s="103">
        <v>0.21721283056291299</v>
      </c>
      <c r="AZ586" s="103">
        <f t="shared" si="145"/>
        <v>0.78278716943708704</v>
      </c>
      <c r="BA586" s="103">
        <f t="shared" si="143"/>
        <v>0.27228485451253798</v>
      </c>
      <c r="BB586" s="103">
        <f t="shared" si="143"/>
        <v>0.72771514548746208</v>
      </c>
      <c r="BC586" s="102">
        <v>0.27854138747997798</v>
      </c>
      <c r="BD586" s="102">
        <f t="shared" si="146"/>
        <v>0.72145861252002197</v>
      </c>
      <c r="BE586" s="102">
        <v>0.34007492735190598</v>
      </c>
      <c r="BF586" s="102">
        <f t="shared" si="146"/>
        <v>0.65992507264809408</v>
      </c>
      <c r="BG586" s="102">
        <v>0.21814787784285999</v>
      </c>
      <c r="BH586" s="102">
        <f t="shared" si="136"/>
        <v>0.78185212215713995</v>
      </c>
      <c r="BI586" s="102">
        <v>0.26491308721744711</v>
      </c>
      <c r="BJ586" s="102">
        <v>0.73508691278255289</v>
      </c>
      <c r="BK586" s="103">
        <v>0.27152469562985898</v>
      </c>
      <c r="BL586" s="103">
        <f t="shared" si="137"/>
        <v>0.72847530437014107</v>
      </c>
      <c r="BM586" s="103">
        <v>0.33335915160061202</v>
      </c>
      <c r="BN586" s="103">
        <f t="shared" si="138"/>
        <v>0.66664084839938798</v>
      </c>
      <c r="BO586" s="103">
        <v>0.21044077998887201</v>
      </c>
      <c r="BP586" s="103">
        <f t="shared" si="139"/>
        <v>0.78955922001112799</v>
      </c>
      <c r="BQ586" s="103">
        <v>0.25764801930827819</v>
      </c>
      <c r="BR586" s="103">
        <f t="shared" si="144"/>
        <v>0.74235198069172181</v>
      </c>
      <c r="BS586" s="108">
        <v>0.88238828465254204</v>
      </c>
      <c r="BT586" s="102">
        <v>0.117611715347458</v>
      </c>
      <c r="BU586" s="91"/>
      <c r="BV586" s="86">
        <v>566</v>
      </c>
      <c r="BW586" s="124">
        <v>0.97399999999999998</v>
      </c>
      <c r="BX586" s="124">
        <v>2.5999999999999999E-2</v>
      </c>
      <c r="BY586" s="124">
        <v>0.97</v>
      </c>
      <c r="BZ586" s="124">
        <v>0.03</v>
      </c>
      <c r="CA586" s="124">
        <v>0.97199999999999998</v>
      </c>
      <c r="CB586" s="124">
        <v>2.8000000000000001E-2</v>
      </c>
      <c r="CC586" s="123">
        <v>0.96199999999999997</v>
      </c>
      <c r="CD586" s="123">
        <v>3.7999999999999999E-2</v>
      </c>
      <c r="CE586" s="123">
        <v>0.95599999999999996</v>
      </c>
      <c r="CF586" s="123">
        <v>4.3999999999999997E-2</v>
      </c>
      <c r="CG586" s="123">
        <v>0.95899999999999996</v>
      </c>
      <c r="CH586" s="123">
        <v>4.1000000000000002E-2</v>
      </c>
      <c r="CI586" s="1"/>
      <c r="CJ586" s="1"/>
      <c r="CK586" s="1"/>
      <c r="CL586" s="1"/>
      <c r="CM586" s="1"/>
      <c r="CN586" s="1"/>
      <c r="CP586" s="39"/>
      <c r="CR586" s="39"/>
      <c r="CS586" s="92"/>
      <c r="CT586" s="92"/>
    </row>
    <row r="587" spans="38:98" x14ac:dyDescent="0.25">
      <c r="AL587" s="104">
        <v>567</v>
      </c>
      <c r="AM587" s="102">
        <v>0.28452895765987202</v>
      </c>
      <c r="AN587" s="102">
        <f t="shared" si="133"/>
        <v>0.71547104234012804</v>
      </c>
      <c r="AO587" s="102">
        <v>0.339069865036983</v>
      </c>
      <c r="AP587" s="102">
        <f t="shared" si="134"/>
        <v>0.660930134963017</v>
      </c>
      <c r="AQ587" s="102">
        <v>0.19777803084072901</v>
      </c>
      <c r="AR587" s="102">
        <f t="shared" si="135"/>
        <v>0.80222196915927102</v>
      </c>
      <c r="AS587" s="102">
        <f t="shared" si="140"/>
        <v>0.25716794001980181</v>
      </c>
      <c r="AT587" s="107">
        <f t="shared" si="140"/>
        <v>0.7428320599801983</v>
      </c>
      <c r="AU587" s="103">
        <v>0.29653257417447398</v>
      </c>
      <c r="AV587" s="103">
        <f t="shared" si="141"/>
        <v>0.70346742582552602</v>
      </c>
      <c r="AW587" s="103">
        <v>0.350502889177293</v>
      </c>
      <c r="AX587" s="103">
        <f t="shared" si="142"/>
        <v>0.649497110822707</v>
      </c>
      <c r="AY587" s="103">
        <v>0.217590351162089</v>
      </c>
      <c r="AZ587" s="103">
        <f t="shared" si="145"/>
        <v>0.78240964883791098</v>
      </c>
      <c r="BA587" s="103">
        <f t="shared" si="143"/>
        <v>0.27263232403942528</v>
      </c>
      <c r="BB587" s="103">
        <f t="shared" si="143"/>
        <v>0.72736767596057472</v>
      </c>
      <c r="BC587" s="102">
        <v>0.27885220795946603</v>
      </c>
      <c r="BD587" s="102">
        <f t="shared" si="146"/>
        <v>0.72114779204053403</v>
      </c>
      <c r="BE587" s="102">
        <v>0.340371237941828</v>
      </c>
      <c r="BF587" s="102">
        <f t="shared" si="146"/>
        <v>0.659628762058172</v>
      </c>
      <c r="BG587" s="102">
        <v>0.218527644699537</v>
      </c>
      <c r="BH587" s="102">
        <f t="shared" si="136"/>
        <v>0.781472355300463</v>
      </c>
      <c r="BI587" s="102">
        <v>0.26525228575584192</v>
      </c>
      <c r="BJ587" s="102">
        <v>0.73474771424415808</v>
      </c>
      <c r="BK587" s="103">
        <v>0.27183657177866599</v>
      </c>
      <c r="BL587" s="103">
        <f t="shared" si="137"/>
        <v>0.72816342822133406</v>
      </c>
      <c r="BM587" s="103">
        <v>0.33364664312717501</v>
      </c>
      <c r="BN587" s="103">
        <f t="shared" si="138"/>
        <v>0.66635335687282504</v>
      </c>
      <c r="BO587" s="103">
        <v>0.210811777223468</v>
      </c>
      <c r="BP587" s="103">
        <f t="shared" si="139"/>
        <v>0.789188222776532</v>
      </c>
      <c r="BQ587" s="103">
        <v>0.25798148269343202</v>
      </c>
      <c r="BR587" s="103">
        <f t="shared" si="144"/>
        <v>0.74201851730656809</v>
      </c>
      <c r="BS587" s="108">
        <v>0.882594160230319</v>
      </c>
      <c r="BT587" s="102">
        <v>0.117405839769681</v>
      </c>
      <c r="BU587" s="91"/>
      <c r="BV587" s="86">
        <v>567</v>
      </c>
      <c r="BW587" s="124">
        <v>0.97399999999999998</v>
      </c>
      <c r="BX587" s="124">
        <v>2.5999999999999999E-2</v>
      </c>
      <c r="BY587" s="124">
        <v>0.97</v>
      </c>
      <c r="BZ587" s="124">
        <v>0.03</v>
      </c>
      <c r="CA587" s="124">
        <v>0.97199999999999998</v>
      </c>
      <c r="CB587" s="124">
        <v>2.8000000000000001E-2</v>
      </c>
      <c r="CC587" s="123">
        <v>0.96199999999999997</v>
      </c>
      <c r="CD587" s="123">
        <v>3.7999999999999999E-2</v>
      </c>
      <c r="CE587" s="123">
        <v>0.95599999999999996</v>
      </c>
      <c r="CF587" s="123">
        <v>4.3999999999999997E-2</v>
      </c>
      <c r="CG587" s="123">
        <v>0.95899999999999996</v>
      </c>
      <c r="CH587" s="123">
        <v>4.1000000000000002E-2</v>
      </c>
      <c r="CI587" s="1"/>
      <c r="CJ587" s="1"/>
      <c r="CK587" s="1"/>
      <c r="CL587" s="1"/>
      <c r="CM587" s="1"/>
      <c r="CN587" s="1"/>
      <c r="CP587" s="39"/>
      <c r="CR587" s="39"/>
      <c r="CS587" s="92"/>
      <c r="CT587" s="92"/>
    </row>
    <row r="588" spans="38:98" x14ac:dyDescent="0.25">
      <c r="AL588" s="104">
        <v>568</v>
      </c>
      <c r="AM588" s="102">
        <v>0.28485035583398599</v>
      </c>
      <c r="AN588" s="102">
        <f t="shared" si="133"/>
        <v>0.71514964416601401</v>
      </c>
      <c r="AO588" s="102">
        <v>0.339343444763818</v>
      </c>
      <c r="AP588" s="102">
        <f t="shared" si="134"/>
        <v>0.66065655523618205</v>
      </c>
      <c r="AQ588" s="102">
        <v>0.19811924736408401</v>
      </c>
      <c r="AR588" s="102">
        <f t="shared" si="135"/>
        <v>0.80188075263591596</v>
      </c>
      <c r="AS588" s="102">
        <f t="shared" si="140"/>
        <v>0.25748745639169246</v>
      </c>
      <c r="AT588" s="107">
        <f t="shared" si="140"/>
        <v>0.74251254360830754</v>
      </c>
      <c r="AU588" s="103">
        <v>0.29686020852629003</v>
      </c>
      <c r="AV588" s="103">
        <f t="shared" si="141"/>
        <v>0.70313979147370997</v>
      </c>
      <c r="AW588" s="103">
        <v>0.35081631996851698</v>
      </c>
      <c r="AX588" s="103">
        <f t="shared" si="142"/>
        <v>0.64918368003148297</v>
      </c>
      <c r="AY588" s="103">
        <v>0.21796778771890399</v>
      </c>
      <c r="AZ588" s="103">
        <f t="shared" si="145"/>
        <v>0.78203221228109598</v>
      </c>
      <c r="BA588" s="103">
        <f t="shared" si="143"/>
        <v>0.27297960058660464</v>
      </c>
      <c r="BB588" s="103">
        <f t="shared" si="143"/>
        <v>0.72702039941339536</v>
      </c>
      <c r="BC588" s="102">
        <v>0.27916281926547398</v>
      </c>
      <c r="BD588" s="102">
        <f t="shared" si="146"/>
        <v>0.72083718073452596</v>
      </c>
      <c r="BE588" s="102">
        <v>0.34066726828455601</v>
      </c>
      <c r="BF588" s="102">
        <f t="shared" si="146"/>
        <v>0.65933273171544404</v>
      </c>
      <c r="BG588" s="102">
        <v>0.21890731069948099</v>
      </c>
      <c r="BH588" s="102">
        <f t="shared" si="136"/>
        <v>0.78109268930051901</v>
      </c>
      <c r="BI588" s="102">
        <v>0.26559130859950608</v>
      </c>
      <c r="BJ588" s="102">
        <v>0.73440869140049392</v>
      </c>
      <c r="BK588" s="103">
        <v>0.27214822376266701</v>
      </c>
      <c r="BL588" s="103">
        <f t="shared" si="137"/>
        <v>0.72785177623733299</v>
      </c>
      <c r="BM588" s="103">
        <v>0.33393388070732999</v>
      </c>
      <c r="BN588" s="103">
        <f t="shared" si="138"/>
        <v>0.66606611929267001</v>
      </c>
      <c r="BO588" s="103">
        <v>0.21118268270315901</v>
      </c>
      <c r="BP588" s="103">
        <f t="shared" si="139"/>
        <v>0.78881731729684101</v>
      </c>
      <c r="BQ588" s="103">
        <v>0.2583147759725658</v>
      </c>
      <c r="BR588" s="103">
        <f t="shared" si="144"/>
        <v>0.7416852240274342</v>
      </c>
      <c r="BS588" s="108">
        <v>0.88279930485178504</v>
      </c>
      <c r="BT588" s="102">
        <v>0.117200695148215</v>
      </c>
      <c r="BU588" s="91"/>
      <c r="BV588" s="86">
        <v>568</v>
      </c>
      <c r="BW588" s="124">
        <v>0.97399999999999998</v>
      </c>
      <c r="BX588" s="124">
        <v>2.5999999999999999E-2</v>
      </c>
      <c r="BY588" s="124">
        <v>0.97</v>
      </c>
      <c r="BZ588" s="124">
        <v>0.03</v>
      </c>
      <c r="CA588" s="124">
        <v>0.97199999999999998</v>
      </c>
      <c r="CB588" s="124">
        <v>2.8000000000000001E-2</v>
      </c>
      <c r="CC588" s="123">
        <v>0.96199999999999997</v>
      </c>
      <c r="CD588" s="123">
        <v>3.7999999999999999E-2</v>
      </c>
      <c r="CE588" s="123">
        <v>0.95699999999999996</v>
      </c>
      <c r="CF588" s="123">
        <v>4.2999999999999997E-2</v>
      </c>
      <c r="CG588" s="123">
        <v>0.95899999999999996</v>
      </c>
      <c r="CH588" s="123">
        <v>4.1000000000000002E-2</v>
      </c>
      <c r="CI588" s="1"/>
      <c r="CJ588" s="1"/>
      <c r="CK588" s="1"/>
      <c r="CL588" s="1"/>
      <c r="CM588" s="1"/>
      <c r="CN588" s="1"/>
      <c r="CP588" s="39"/>
      <c r="CR588" s="39"/>
      <c r="CS588" s="92"/>
      <c r="CT588" s="92"/>
    </row>
    <row r="589" spans="38:98" x14ac:dyDescent="0.25">
      <c r="AL589" s="104">
        <v>569</v>
      </c>
      <c r="AM589" s="102">
        <v>0.28517157810267202</v>
      </c>
      <c r="AN589" s="102">
        <f t="shared" si="133"/>
        <v>0.71482842189732798</v>
      </c>
      <c r="AO589" s="102">
        <v>0.339616795722122</v>
      </c>
      <c r="AP589" s="102">
        <f t="shared" si="134"/>
        <v>0.660383204277878</v>
      </c>
      <c r="AQ589" s="102">
        <v>0.19846039814114699</v>
      </c>
      <c r="AR589" s="102">
        <f t="shared" si="135"/>
        <v>0.80153960185885298</v>
      </c>
      <c r="AS589" s="102">
        <f t="shared" si="140"/>
        <v>0.25780683537284405</v>
      </c>
      <c r="AT589" s="107">
        <f t="shared" si="140"/>
        <v>0.74219316462715601</v>
      </c>
      <c r="AU589" s="103">
        <v>0.29718756169404698</v>
      </c>
      <c r="AV589" s="103">
        <f t="shared" si="141"/>
        <v>0.70281243830595308</v>
      </c>
      <c r="AW589" s="103">
        <v>0.351129461026914</v>
      </c>
      <c r="AX589" s="103">
        <f t="shared" si="142"/>
        <v>0.648870538973086</v>
      </c>
      <c r="AY589" s="103">
        <v>0.21834513994896601</v>
      </c>
      <c r="AZ589" s="103">
        <f t="shared" si="145"/>
        <v>0.78165486005103402</v>
      </c>
      <c r="BA589" s="103">
        <f t="shared" si="143"/>
        <v>0.27332668453786918</v>
      </c>
      <c r="BB589" s="103">
        <f t="shared" si="143"/>
        <v>0.72667331546213088</v>
      </c>
      <c r="BC589" s="102">
        <v>0.27947322274535102</v>
      </c>
      <c r="BD589" s="102">
        <f t="shared" si="146"/>
        <v>0.72052677725464898</v>
      </c>
      <c r="BE589" s="102">
        <v>0.34096301967208098</v>
      </c>
      <c r="BF589" s="102">
        <f t="shared" si="146"/>
        <v>0.65903698032791902</v>
      </c>
      <c r="BG589" s="102">
        <v>0.219286875662418</v>
      </c>
      <c r="BH589" s="102">
        <f t="shared" si="136"/>
        <v>0.780713124337582</v>
      </c>
      <c r="BI589" s="102">
        <v>0.26593015638034972</v>
      </c>
      <c r="BJ589" s="102">
        <v>0.73406984361965033</v>
      </c>
      <c r="BK589" s="103">
        <v>0.272459651125942</v>
      </c>
      <c r="BL589" s="103">
        <f t="shared" si="137"/>
        <v>0.72754034887405794</v>
      </c>
      <c r="BM589" s="103">
        <v>0.334220865778314</v>
      </c>
      <c r="BN589" s="103">
        <f t="shared" si="138"/>
        <v>0.665779134221686</v>
      </c>
      <c r="BO589" s="103">
        <v>0.21155349589126901</v>
      </c>
      <c r="BP589" s="103">
        <f t="shared" si="139"/>
        <v>0.78844650410873096</v>
      </c>
      <c r="BQ589" s="103">
        <v>0.25864789908803798</v>
      </c>
      <c r="BR589" s="103">
        <f t="shared" si="144"/>
        <v>0.74135210091196202</v>
      </c>
      <c r="BS589" s="108">
        <v>0.88300372219544898</v>
      </c>
      <c r="BT589" s="102">
        <v>0.116996277804551</v>
      </c>
      <c r="BU589" s="91"/>
      <c r="BV589" s="86">
        <v>569</v>
      </c>
      <c r="BW589" s="124">
        <v>0.97399999999999998</v>
      </c>
      <c r="BX589" s="124">
        <v>2.5999999999999999E-2</v>
      </c>
      <c r="BY589" s="124">
        <v>0.97</v>
      </c>
      <c r="BZ589" s="124">
        <v>0.03</v>
      </c>
      <c r="CA589" s="124">
        <v>0.97199999999999998</v>
      </c>
      <c r="CB589" s="124">
        <v>2.8000000000000001E-2</v>
      </c>
      <c r="CC589" s="123">
        <v>0.96199999999999997</v>
      </c>
      <c r="CD589" s="123">
        <v>3.7999999999999999E-2</v>
      </c>
      <c r="CE589" s="123">
        <v>0.95699999999999996</v>
      </c>
      <c r="CF589" s="123">
        <v>4.2999999999999997E-2</v>
      </c>
      <c r="CG589" s="123">
        <v>0.95899999999999996</v>
      </c>
      <c r="CH589" s="123">
        <v>4.1000000000000002E-2</v>
      </c>
      <c r="CI589" s="1"/>
      <c r="CJ589" s="1"/>
      <c r="CK589" s="1"/>
      <c r="CL589" s="1"/>
      <c r="CM589" s="1"/>
      <c r="CN589" s="1"/>
      <c r="CP589" s="39"/>
      <c r="CR589" s="39"/>
      <c r="CS589" s="92"/>
      <c r="CT589" s="92"/>
    </row>
    <row r="590" spans="38:98" x14ac:dyDescent="0.25">
      <c r="AL590" s="104">
        <v>570</v>
      </c>
      <c r="AM590" s="102">
        <v>0.28549261672778198</v>
      </c>
      <c r="AN590" s="102">
        <f t="shared" si="133"/>
        <v>0.71450738327221797</v>
      </c>
      <c r="AO590" s="102">
        <v>0.33988992208963797</v>
      </c>
      <c r="AP590" s="102">
        <f t="shared" si="134"/>
        <v>0.66011007791036203</v>
      </c>
      <c r="AQ590" s="102">
        <v>0.19880148253737601</v>
      </c>
      <c r="AR590" s="102">
        <f t="shared" si="135"/>
        <v>0.80119851746262394</v>
      </c>
      <c r="AS590" s="102">
        <f t="shared" si="140"/>
        <v>0.25812607523342213</v>
      </c>
      <c r="AT590" s="107">
        <f t="shared" si="140"/>
        <v>0.74187392476657787</v>
      </c>
      <c r="AU590" s="103">
        <v>0.29751463440307402</v>
      </c>
      <c r="AV590" s="103">
        <f t="shared" si="141"/>
        <v>0.70248536559692598</v>
      </c>
      <c r="AW590" s="103">
        <v>0.35144231361231498</v>
      </c>
      <c r="AX590" s="103">
        <f t="shared" si="142"/>
        <v>0.64855768638768496</v>
      </c>
      <c r="AY590" s="103">
        <v>0.218722407567882</v>
      </c>
      <c r="AZ590" s="103">
        <f t="shared" si="145"/>
        <v>0.78127759243211803</v>
      </c>
      <c r="BA590" s="103">
        <f t="shared" si="143"/>
        <v>0.27367357627701111</v>
      </c>
      <c r="BB590" s="103">
        <f t="shared" si="143"/>
        <v>0.72632642372298895</v>
      </c>
      <c r="BC590" s="102">
        <v>0.27978341974644799</v>
      </c>
      <c r="BD590" s="102">
        <f t="shared" si="146"/>
        <v>0.72021658025355206</v>
      </c>
      <c r="BE590" s="102">
        <v>0.34125849339639103</v>
      </c>
      <c r="BF590" s="102">
        <f t="shared" si="146"/>
        <v>0.65874150660360897</v>
      </c>
      <c r="BG590" s="102">
        <v>0.21966633940807401</v>
      </c>
      <c r="BH590" s="102">
        <f t="shared" si="136"/>
        <v>0.78033366059192599</v>
      </c>
      <c r="BI590" s="102">
        <v>0.26626882973028287</v>
      </c>
      <c r="BJ590" s="102">
        <v>0.73373117026971713</v>
      </c>
      <c r="BK590" s="103">
        <v>0.27277085341256802</v>
      </c>
      <c r="BL590" s="103">
        <f t="shared" si="137"/>
        <v>0.72722914658743198</v>
      </c>
      <c r="BM590" s="103">
        <v>0.33450759977736599</v>
      </c>
      <c r="BN590" s="103">
        <f t="shared" si="138"/>
        <v>0.66549240022263401</v>
      </c>
      <c r="BO590" s="103">
        <v>0.21192421625112401</v>
      </c>
      <c r="BP590" s="103">
        <f t="shared" si="139"/>
        <v>0.78807578374887599</v>
      </c>
      <c r="BQ590" s="103">
        <v>0.25898085198220733</v>
      </c>
      <c r="BR590" s="103">
        <f t="shared" si="144"/>
        <v>0.74101914801779278</v>
      </c>
      <c r="BS590" s="108">
        <v>0.88320741593982</v>
      </c>
      <c r="BT590" s="102">
        <v>0.11679258406018</v>
      </c>
      <c r="BU590" s="91"/>
      <c r="BV590" s="86">
        <v>570</v>
      </c>
      <c r="BW590" s="124">
        <v>0.97399999999999998</v>
      </c>
      <c r="BX590" s="124">
        <v>2.5999999999999999E-2</v>
      </c>
      <c r="BY590" s="124">
        <v>0.97</v>
      </c>
      <c r="BZ590" s="124">
        <v>0.03</v>
      </c>
      <c r="CA590" s="124">
        <v>0.97199999999999998</v>
      </c>
      <c r="CB590" s="124">
        <v>2.8000000000000001E-2</v>
      </c>
      <c r="CC590" s="123">
        <v>0.96199999999999997</v>
      </c>
      <c r="CD590" s="123">
        <v>3.7999999999999999E-2</v>
      </c>
      <c r="CE590" s="123">
        <v>0.95699999999999996</v>
      </c>
      <c r="CF590" s="123">
        <v>4.2999999999999997E-2</v>
      </c>
      <c r="CG590" s="123">
        <v>0.95899999999999996</v>
      </c>
      <c r="CH590" s="123">
        <v>0.04</v>
      </c>
      <c r="CI590" s="1"/>
      <c r="CJ590" s="1"/>
      <c r="CK590" s="1"/>
      <c r="CL590" s="1"/>
      <c r="CM590" s="1"/>
      <c r="CN590" s="1"/>
      <c r="CP590" s="39"/>
      <c r="CR590" s="39"/>
      <c r="CS590" s="92"/>
      <c r="CT590" s="92"/>
    </row>
    <row r="591" spans="38:98" x14ac:dyDescent="0.25">
      <c r="AL591" s="104">
        <v>571</v>
      </c>
      <c r="AM591" s="102">
        <v>0.28581346397116703</v>
      </c>
      <c r="AN591" s="102">
        <f t="shared" si="133"/>
        <v>0.71418653602883297</v>
      </c>
      <c r="AO591" s="102">
        <v>0.34016282804410702</v>
      </c>
      <c r="AP591" s="102">
        <f t="shared" si="134"/>
        <v>0.65983717195589298</v>
      </c>
      <c r="AQ591" s="102">
        <v>0.199142499918227</v>
      </c>
      <c r="AR591" s="102">
        <f t="shared" si="135"/>
        <v>0.80085750008177303</v>
      </c>
      <c r="AS591" s="102">
        <f t="shared" si="140"/>
        <v>0.25844517424359081</v>
      </c>
      <c r="AT591" s="107">
        <f t="shared" si="140"/>
        <v>0.74155482575640919</v>
      </c>
      <c r="AU591" s="103">
        <v>0.29784142737870101</v>
      </c>
      <c r="AV591" s="103">
        <f t="shared" si="141"/>
        <v>0.70215857262129899</v>
      </c>
      <c r="AW591" s="103">
        <v>0.35175487898455299</v>
      </c>
      <c r="AX591" s="103">
        <f t="shared" si="142"/>
        <v>0.64824512101544696</v>
      </c>
      <c r="AY591" s="103">
        <v>0.219099590291262</v>
      </c>
      <c r="AZ591" s="103">
        <f t="shared" si="145"/>
        <v>0.78090040970873797</v>
      </c>
      <c r="BA591" s="103">
        <f t="shared" si="143"/>
        <v>0.27402027618782504</v>
      </c>
      <c r="BB591" s="103">
        <f t="shared" si="143"/>
        <v>0.72597972381217502</v>
      </c>
      <c r="BC591" s="102">
        <v>0.28009341161611301</v>
      </c>
      <c r="BD591" s="102">
        <f t="shared" si="146"/>
        <v>0.71990658838388699</v>
      </c>
      <c r="BE591" s="102">
        <v>0.341553690749477</v>
      </c>
      <c r="BF591" s="102">
        <f t="shared" si="146"/>
        <v>0.65844630925052305</v>
      </c>
      <c r="BG591" s="102">
        <v>0.22004570175617699</v>
      </c>
      <c r="BH591" s="102">
        <f t="shared" si="136"/>
        <v>0.77995429824382301</v>
      </c>
      <c r="BI591" s="102">
        <v>0.26660732928121617</v>
      </c>
      <c r="BJ591" s="102">
        <v>0.73339267071878389</v>
      </c>
      <c r="BK591" s="103">
        <v>0.27308183016662402</v>
      </c>
      <c r="BL591" s="103">
        <f t="shared" si="137"/>
        <v>0.72691816983337598</v>
      </c>
      <c r="BM591" s="103">
        <v>0.33479408414172301</v>
      </c>
      <c r="BN591" s="103">
        <f t="shared" si="138"/>
        <v>0.66520591585827704</v>
      </c>
      <c r="BO591" s="103">
        <v>0.212294843246047</v>
      </c>
      <c r="BP591" s="103">
        <f t="shared" si="139"/>
        <v>0.78770515675395303</v>
      </c>
      <c r="BQ591" s="103">
        <v>0.25931363459743134</v>
      </c>
      <c r="BR591" s="103">
        <f t="shared" si="144"/>
        <v>0.7406863654025686</v>
      </c>
      <c r="BS591" s="108">
        <v>0.88341038976340402</v>
      </c>
      <c r="BT591" s="102">
        <v>0.116589610236596</v>
      </c>
      <c r="BU591" s="91"/>
      <c r="BV591" s="86">
        <v>571</v>
      </c>
      <c r="BW591" s="124">
        <v>0.97399999999999998</v>
      </c>
      <c r="BX591" s="124">
        <v>2.5999999999999999E-2</v>
      </c>
      <c r="BY591" s="124">
        <v>0.97</v>
      </c>
      <c r="BZ591" s="124">
        <v>0.03</v>
      </c>
      <c r="CA591" s="124">
        <v>0.97199999999999998</v>
      </c>
      <c r="CB591" s="124">
        <v>2.8000000000000001E-2</v>
      </c>
      <c r="CC591" s="123">
        <v>0.96299999999999997</v>
      </c>
      <c r="CD591" s="123">
        <v>3.6999999999999998E-2</v>
      </c>
      <c r="CE591" s="123">
        <v>0.95699999999999996</v>
      </c>
      <c r="CF591" s="123">
        <v>4.2999999999999997E-2</v>
      </c>
      <c r="CG591" s="123">
        <v>0.95899999999999996</v>
      </c>
      <c r="CH591" s="123">
        <v>0.04</v>
      </c>
      <c r="CI591" s="1"/>
      <c r="CJ591" s="1"/>
      <c r="CK591" s="1"/>
      <c r="CL591" s="1"/>
      <c r="CM591" s="1"/>
      <c r="CN591" s="1"/>
      <c r="CP591" s="39"/>
      <c r="CR591" s="39"/>
      <c r="CS591" s="92"/>
      <c r="CT591" s="92"/>
    </row>
    <row r="592" spans="38:98" x14ac:dyDescent="0.25">
      <c r="AL592" s="104">
        <v>572</v>
      </c>
      <c r="AM592" s="102">
        <v>0.28613411209467798</v>
      </c>
      <c r="AN592" s="102">
        <f t="shared" si="133"/>
        <v>0.71386588790532202</v>
      </c>
      <c r="AO592" s="102">
        <v>0.34043551776327302</v>
      </c>
      <c r="AP592" s="102">
        <f t="shared" si="134"/>
        <v>0.65956448223672703</v>
      </c>
      <c r="AQ592" s="102">
        <v>0.19948344964915499</v>
      </c>
      <c r="AR592" s="102">
        <f t="shared" si="135"/>
        <v>0.80051655035084501</v>
      </c>
      <c r="AS592" s="102">
        <f t="shared" si="140"/>
        <v>0.25876413067351423</v>
      </c>
      <c r="AT592" s="107">
        <f t="shared" si="140"/>
        <v>0.74123586932648577</v>
      </c>
      <c r="AU592" s="103">
        <v>0.29816794134625901</v>
      </c>
      <c r="AV592" s="103">
        <f t="shared" si="141"/>
        <v>0.70183205865374099</v>
      </c>
      <c r="AW592" s="103">
        <v>0.35206715840346198</v>
      </c>
      <c r="AX592" s="103">
        <f t="shared" si="142"/>
        <v>0.64793284159653797</v>
      </c>
      <c r="AY592" s="103">
        <v>0.219476687834713</v>
      </c>
      <c r="AZ592" s="103">
        <f t="shared" si="145"/>
        <v>0.78052331216528703</v>
      </c>
      <c r="BA592" s="103">
        <f t="shared" si="143"/>
        <v>0.27436678465410458</v>
      </c>
      <c r="BB592" s="103">
        <f t="shared" si="143"/>
        <v>0.72563321534589553</v>
      </c>
      <c r="BC592" s="102">
        <v>0.28040319970169703</v>
      </c>
      <c r="BD592" s="102">
        <f t="shared" si="146"/>
        <v>0.71959680029830297</v>
      </c>
      <c r="BE592" s="102">
        <v>0.34184861302332797</v>
      </c>
      <c r="BF592" s="102">
        <f t="shared" si="146"/>
        <v>0.65815138697667197</v>
      </c>
      <c r="BG592" s="102">
        <v>0.220424962526452</v>
      </c>
      <c r="BH592" s="102">
        <f t="shared" si="136"/>
        <v>0.77957503747354795</v>
      </c>
      <c r="BI592" s="102">
        <v>0.26694565566505946</v>
      </c>
      <c r="BJ592" s="102">
        <v>0.73305434433494066</v>
      </c>
      <c r="BK592" s="103">
        <v>0.27339258093218899</v>
      </c>
      <c r="BL592" s="103">
        <f t="shared" si="137"/>
        <v>0.72660741906781101</v>
      </c>
      <c r="BM592" s="103">
        <v>0.335080320308623</v>
      </c>
      <c r="BN592" s="103">
        <f t="shared" si="138"/>
        <v>0.664919679691377</v>
      </c>
      <c r="BO592" s="103">
        <v>0.212665376339365</v>
      </c>
      <c r="BP592" s="103">
        <f t="shared" si="139"/>
        <v>0.787334623660635</v>
      </c>
      <c r="BQ592" s="103">
        <v>0.2596462468760698</v>
      </c>
      <c r="BR592" s="103">
        <f t="shared" si="144"/>
        <v>0.74035375312393015</v>
      </c>
      <c r="BS592" s="108">
        <v>0.88361264734471201</v>
      </c>
      <c r="BT592" s="102">
        <v>0.116387352655288</v>
      </c>
      <c r="BU592" s="91"/>
      <c r="BV592" s="86">
        <v>572</v>
      </c>
      <c r="BW592" s="124">
        <v>0.97399999999999998</v>
      </c>
      <c r="BX592" s="124">
        <v>2.5999999999999999E-2</v>
      </c>
      <c r="BY592" s="124">
        <v>0.97</v>
      </c>
      <c r="BZ592" s="124">
        <v>0.03</v>
      </c>
      <c r="CA592" s="124">
        <v>0.97199999999999998</v>
      </c>
      <c r="CB592" s="124">
        <v>2.8000000000000001E-2</v>
      </c>
      <c r="CC592" s="123">
        <v>0.96299999999999997</v>
      </c>
      <c r="CD592" s="123">
        <v>3.6999999999999998E-2</v>
      </c>
      <c r="CE592" s="123">
        <v>0.95699999999999996</v>
      </c>
      <c r="CF592" s="123">
        <v>4.2999999999999997E-2</v>
      </c>
      <c r="CG592" s="123">
        <v>0.96</v>
      </c>
      <c r="CH592" s="123">
        <v>0.04</v>
      </c>
      <c r="CI592" s="1"/>
      <c r="CJ592" s="1"/>
      <c r="CK592" s="1"/>
      <c r="CL592" s="1"/>
      <c r="CM592" s="1"/>
      <c r="CN592" s="1"/>
      <c r="CP592" s="39"/>
      <c r="CR592" s="39"/>
      <c r="CS592" s="92"/>
      <c r="CT592" s="92"/>
    </row>
    <row r="593" spans="38:98" x14ac:dyDescent="0.25">
      <c r="AL593" s="104">
        <v>573</v>
      </c>
      <c r="AM593" s="102">
        <v>0.28645455336016601</v>
      </c>
      <c r="AN593" s="102">
        <f t="shared" si="133"/>
        <v>0.71354544663983399</v>
      </c>
      <c r="AO593" s="102">
        <v>0.34070799542487701</v>
      </c>
      <c r="AP593" s="102">
        <f t="shared" si="134"/>
        <v>0.65929200457512294</v>
      </c>
      <c r="AQ593" s="102">
        <v>0.19982433109561901</v>
      </c>
      <c r="AR593" s="102">
        <f t="shared" si="135"/>
        <v>0.80017566890438097</v>
      </c>
      <c r="AS593" s="102">
        <f t="shared" si="140"/>
        <v>0.25908294279335792</v>
      </c>
      <c r="AT593" s="107">
        <f t="shared" si="140"/>
        <v>0.74091705720664214</v>
      </c>
      <c r="AU593" s="103">
        <v>0.298494177031076</v>
      </c>
      <c r="AV593" s="103">
        <f t="shared" si="141"/>
        <v>0.70150582296892394</v>
      </c>
      <c r="AW593" s="103">
        <v>0.35237915312887202</v>
      </c>
      <c r="AX593" s="103">
        <f t="shared" si="142"/>
        <v>0.64762084687112798</v>
      </c>
      <c r="AY593" s="103">
        <v>0.21985369991384399</v>
      </c>
      <c r="AZ593" s="103">
        <f t="shared" si="145"/>
        <v>0.78014630008615604</v>
      </c>
      <c r="BA593" s="103">
        <f t="shared" si="143"/>
        <v>0.27471310205964233</v>
      </c>
      <c r="BB593" s="103">
        <f t="shared" si="143"/>
        <v>0.72528689794035772</v>
      </c>
      <c r="BC593" s="102">
        <v>0.280712785350548</v>
      </c>
      <c r="BD593" s="102">
        <f t="shared" si="146"/>
        <v>0.719287214649452</v>
      </c>
      <c r="BE593" s="102">
        <v>0.34214326150993402</v>
      </c>
      <c r="BF593" s="102">
        <f t="shared" si="146"/>
        <v>0.65785673849006598</v>
      </c>
      <c r="BG593" s="102">
        <v>0.220804121538627</v>
      </c>
      <c r="BH593" s="102">
        <f t="shared" si="136"/>
        <v>0.77919587846137306</v>
      </c>
      <c r="BI593" s="102">
        <v>0.2672838095137231</v>
      </c>
      <c r="BJ593" s="102">
        <v>0.7327161904862769</v>
      </c>
      <c r="BK593" s="103">
        <v>0.27370310525334202</v>
      </c>
      <c r="BL593" s="103">
        <f t="shared" si="137"/>
        <v>0.72629689474665793</v>
      </c>
      <c r="BM593" s="103">
        <v>0.33536630971530401</v>
      </c>
      <c r="BN593" s="103">
        <f t="shared" si="138"/>
        <v>0.66463369028469599</v>
      </c>
      <c r="BO593" s="103">
        <v>0.21303581499440299</v>
      </c>
      <c r="BP593" s="103">
        <f t="shared" si="139"/>
        <v>0.78696418500559706</v>
      </c>
      <c r="BQ593" s="103">
        <v>0.25997868876048136</v>
      </c>
      <c r="BR593" s="103">
        <f t="shared" si="144"/>
        <v>0.74002131123951864</v>
      </c>
      <c r="BS593" s="108">
        <v>0.88381419236225001</v>
      </c>
      <c r="BT593" s="102">
        <v>0.11618580763774999</v>
      </c>
      <c r="BU593" s="91"/>
      <c r="BV593" s="86">
        <v>573</v>
      </c>
      <c r="BW593" s="124">
        <v>0.97399999999999998</v>
      </c>
      <c r="BX593" s="124">
        <v>2.5999999999999999E-2</v>
      </c>
      <c r="BY593" s="124">
        <v>0.97</v>
      </c>
      <c r="BZ593" s="124">
        <v>0.03</v>
      </c>
      <c r="CA593" s="124">
        <v>0.97199999999999998</v>
      </c>
      <c r="CB593" s="124">
        <v>2.8000000000000001E-2</v>
      </c>
      <c r="CC593" s="123">
        <v>0.96299999999999997</v>
      </c>
      <c r="CD593" s="123">
        <v>3.6999999999999998E-2</v>
      </c>
      <c r="CE593" s="123">
        <v>0.95699999999999996</v>
      </c>
      <c r="CF593" s="123">
        <v>4.2999999999999997E-2</v>
      </c>
      <c r="CG593" s="123">
        <v>0.96</v>
      </c>
      <c r="CH593" s="123">
        <v>0.04</v>
      </c>
      <c r="CI593" s="1"/>
      <c r="CJ593" s="1"/>
      <c r="CK593" s="1"/>
      <c r="CL593" s="1"/>
      <c r="CM593" s="1"/>
      <c r="CN593" s="1"/>
      <c r="CP593" s="39"/>
      <c r="CR593" s="39"/>
      <c r="CS593" s="92"/>
      <c r="CT593" s="92"/>
    </row>
    <row r="594" spans="38:98" x14ac:dyDescent="0.25">
      <c r="AL594" s="104">
        <v>574</v>
      </c>
      <c r="AM594" s="102">
        <v>0.28677478002948298</v>
      </c>
      <c r="AN594" s="102">
        <f t="shared" si="133"/>
        <v>0.71322521997051702</v>
      </c>
      <c r="AO594" s="102">
        <v>0.34098026520666203</v>
      </c>
      <c r="AP594" s="102">
        <f t="shared" si="134"/>
        <v>0.65901973479333797</v>
      </c>
      <c r="AQ594" s="102">
        <v>0.200165143623073</v>
      </c>
      <c r="AR594" s="102">
        <f t="shared" si="135"/>
        <v>0.79983485637692697</v>
      </c>
      <c r="AS594" s="102">
        <f t="shared" si="140"/>
        <v>0.25940160887328556</v>
      </c>
      <c r="AT594" s="107">
        <f t="shared" si="140"/>
        <v>0.74059839112671444</v>
      </c>
      <c r="AU594" s="103">
        <v>0.29882013515848199</v>
      </c>
      <c r="AV594" s="103">
        <f t="shared" si="141"/>
        <v>0.70117986484151795</v>
      </c>
      <c r="AW594" s="103">
        <v>0.35269086442061598</v>
      </c>
      <c r="AX594" s="103">
        <f t="shared" si="142"/>
        <v>0.64730913557938408</v>
      </c>
      <c r="AY594" s="103">
        <v>0.22023062624426201</v>
      </c>
      <c r="AZ594" s="103">
        <f t="shared" si="145"/>
        <v>0.77976937375573796</v>
      </c>
      <c r="BA594" s="103">
        <f t="shared" si="143"/>
        <v>0.27505922878823164</v>
      </c>
      <c r="BB594" s="103">
        <f t="shared" si="143"/>
        <v>0.72494077121176836</v>
      </c>
      <c r="BC594" s="102">
        <v>0.281022169910016</v>
      </c>
      <c r="BD594" s="102">
        <f t="shared" si="146"/>
        <v>0.71897783008998406</v>
      </c>
      <c r="BE594" s="102">
        <v>0.34243763750128398</v>
      </c>
      <c r="BF594" s="102">
        <f t="shared" si="146"/>
        <v>0.65756236249871602</v>
      </c>
      <c r="BG594" s="102">
        <v>0.22118317861242801</v>
      </c>
      <c r="BH594" s="102">
        <f t="shared" si="136"/>
        <v>0.77881682138757202</v>
      </c>
      <c r="BI594" s="102">
        <v>0.26762179145911713</v>
      </c>
      <c r="BJ594" s="102">
        <v>0.73237820854088287</v>
      </c>
      <c r="BK594" s="103">
        <v>0.27401340267416102</v>
      </c>
      <c r="BL594" s="103">
        <f t="shared" si="137"/>
        <v>0.72598659732583903</v>
      </c>
      <c r="BM594" s="103">
        <v>0.33565205379900298</v>
      </c>
      <c r="BN594" s="103">
        <f t="shared" si="138"/>
        <v>0.66434794620099702</v>
      </c>
      <c r="BO594" s="103">
        <v>0.21340615867448501</v>
      </c>
      <c r="BP594" s="103">
        <f t="shared" si="139"/>
        <v>0.78659384132551502</v>
      </c>
      <c r="BQ594" s="103">
        <v>0.26031096019302369</v>
      </c>
      <c r="BR594" s="103">
        <f t="shared" si="144"/>
        <v>0.73968903980697642</v>
      </c>
      <c r="BS594" s="108">
        <v>0.88401502849452696</v>
      </c>
      <c r="BT594" s="102">
        <v>0.115984971505473</v>
      </c>
      <c r="BU594" s="91"/>
      <c r="BV594" s="86">
        <v>574</v>
      </c>
      <c r="BW594" s="124">
        <v>0.97399999999999998</v>
      </c>
      <c r="BX594" s="124">
        <v>2.5999999999999999E-2</v>
      </c>
      <c r="BY594" s="124">
        <v>0.97</v>
      </c>
      <c r="BZ594" s="124">
        <v>0.03</v>
      </c>
      <c r="CA594" s="124">
        <v>0.97199999999999998</v>
      </c>
      <c r="CB594" s="124">
        <v>2.8000000000000001E-2</v>
      </c>
      <c r="CC594" s="123">
        <v>0.96299999999999997</v>
      </c>
      <c r="CD594" s="123">
        <v>3.6999999999999998E-2</v>
      </c>
      <c r="CE594" s="123">
        <v>0.95699999999999996</v>
      </c>
      <c r="CF594" s="123">
        <v>4.2999999999999997E-2</v>
      </c>
      <c r="CG594" s="123">
        <v>0.96</v>
      </c>
      <c r="CH594" s="123">
        <v>0.04</v>
      </c>
      <c r="CI594" s="1"/>
      <c r="CJ594" s="1"/>
      <c r="CK594" s="1"/>
      <c r="CL594" s="1"/>
      <c r="CM594" s="1"/>
      <c r="CN594" s="1"/>
      <c r="CP594" s="39"/>
      <c r="CR594" s="39"/>
      <c r="CS594" s="92"/>
      <c r="CT594" s="92"/>
    </row>
    <row r="595" spans="38:98" x14ac:dyDescent="0.25">
      <c r="AL595" s="104">
        <v>575</v>
      </c>
      <c r="AM595" s="102">
        <v>0.28709478436447999</v>
      </c>
      <c r="AN595" s="102">
        <f t="shared" si="133"/>
        <v>0.71290521563552001</v>
      </c>
      <c r="AO595" s="102">
        <v>0.34125233128637</v>
      </c>
      <c r="AP595" s="102">
        <f t="shared" si="134"/>
        <v>0.65874766871363</v>
      </c>
      <c r="AQ595" s="102">
        <v>0.20050588659697399</v>
      </c>
      <c r="AR595" s="102">
        <f t="shared" si="135"/>
        <v>0.79949411340302601</v>
      </c>
      <c r="AS595" s="102">
        <f t="shared" si="140"/>
        <v>0.25972012718346194</v>
      </c>
      <c r="AT595" s="107">
        <f t="shared" si="140"/>
        <v>0.74027987281653806</v>
      </c>
      <c r="AU595" s="103">
        <v>0.299145816453808</v>
      </c>
      <c r="AV595" s="103">
        <f t="shared" si="141"/>
        <v>0.700854183546192</v>
      </c>
      <c r="AW595" s="103">
        <v>0.35300229353852702</v>
      </c>
      <c r="AX595" s="103">
        <f t="shared" si="142"/>
        <v>0.64699770646147292</v>
      </c>
      <c r="AY595" s="103">
        <v>0.22060746654157501</v>
      </c>
      <c r="AZ595" s="103">
        <f t="shared" si="145"/>
        <v>0.77939253345842496</v>
      </c>
      <c r="BA595" s="103">
        <f t="shared" si="143"/>
        <v>0.2754051652236662</v>
      </c>
      <c r="BB595" s="103">
        <f t="shared" si="143"/>
        <v>0.7245948347763338</v>
      </c>
      <c r="BC595" s="102">
        <v>0.28133135472745202</v>
      </c>
      <c r="BD595" s="102">
        <f t="shared" si="146"/>
        <v>0.71866864527254792</v>
      </c>
      <c r="BE595" s="102">
        <v>0.34273174228936898</v>
      </c>
      <c r="BF595" s="102">
        <f t="shared" si="146"/>
        <v>0.65726825771063102</v>
      </c>
      <c r="BG595" s="102">
        <v>0.221562133567582</v>
      </c>
      <c r="BH595" s="102">
        <f t="shared" si="136"/>
        <v>0.77843786643241797</v>
      </c>
      <c r="BI595" s="102">
        <v>0.26795960213315273</v>
      </c>
      <c r="BJ595" s="102">
        <v>0.73204039786684727</v>
      </c>
      <c r="BK595" s="103">
        <v>0.27432347273872498</v>
      </c>
      <c r="BL595" s="103">
        <f t="shared" si="137"/>
        <v>0.72567652726127507</v>
      </c>
      <c r="BM595" s="103">
        <v>0.33593755399695902</v>
      </c>
      <c r="BN595" s="103">
        <f t="shared" si="138"/>
        <v>0.66406244600304098</v>
      </c>
      <c r="BO595" s="103">
        <v>0.213776406842937</v>
      </c>
      <c r="BP595" s="103">
        <f t="shared" si="139"/>
        <v>0.78622359315706303</v>
      </c>
      <c r="BQ595" s="103">
        <v>0.26064306111605634</v>
      </c>
      <c r="BR595" s="103">
        <f t="shared" si="144"/>
        <v>0.73935693888394383</v>
      </c>
      <c r="BS595" s="108">
        <v>0.88421515942005102</v>
      </c>
      <c r="BT595" s="109">
        <v>0.11578484057994901</v>
      </c>
      <c r="BU595" s="91"/>
      <c r="BV595" s="86">
        <v>575</v>
      </c>
      <c r="BW595" s="124">
        <v>0.97399999999999998</v>
      </c>
      <c r="BX595" s="124">
        <v>2.5999999999999999E-2</v>
      </c>
      <c r="BY595" s="124">
        <v>0.97099999999999997</v>
      </c>
      <c r="BZ595" s="124">
        <v>2.9000000000000001E-2</v>
      </c>
      <c r="CA595" s="124">
        <v>0.97199999999999998</v>
      </c>
      <c r="CB595" s="124">
        <v>2.8000000000000001E-2</v>
      </c>
      <c r="CC595" s="123">
        <v>0.96299999999999997</v>
      </c>
      <c r="CD595" s="123">
        <v>3.6999999999999998E-2</v>
      </c>
      <c r="CE595" s="123">
        <v>0.95699999999999996</v>
      </c>
      <c r="CF595" s="123">
        <v>4.2999999999999997E-2</v>
      </c>
      <c r="CG595" s="123">
        <v>0.96</v>
      </c>
      <c r="CH595" s="123">
        <v>0.04</v>
      </c>
      <c r="CI595" s="1"/>
      <c r="CJ595" s="1"/>
      <c r="CK595" s="1"/>
      <c r="CL595" s="1"/>
      <c r="CM595" s="1"/>
      <c r="CN595" s="1"/>
      <c r="CP595" s="39"/>
      <c r="CR595" s="39"/>
      <c r="CS595" s="92"/>
      <c r="CT595" s="92"/>
    </row>
    <row r="596" spans="38:98" x14ac:dyDescent="0.25">
      <c r="AL596" s="104">
        <v>576</v>
      </c>
      <c r="AM596" s="102">
        <v>0.28741455862700699</v>
      </c>
      <c r="AN596" s="102">
        <f t="shared" si="133"/>
        <v>0.71258544137299307</v>
      </c>
      <c r="AO596" s="102">
        <v>0.34152419784174198</v>
      </c>
      <c r="AP596" s="102">
        <f t="shared" si="134"/>
        <v>0.65847580215825796</v>
      </c>
      <c r="AQ596" s="102">
        <v>0.20084655938278001</v>
      </c>
      <c r="AR596" s="102">
        <f t="shared" si="135"/>
        <v>0.79915344061722005</v>
      </c>
      <c r="AS596" s="102">
        <f t="shared" si="140"/>
        <v>0.2600384959940516</v>
      </c>
      <c r="AT596" s="107">
        <f t="shared" si="140"/>
        <v>0.7399615040059484</v>
      </c>
      <c r="AU596" s="103">
        <v>0.29947122164238199</v>
      </c>
      <c r="AV596" s="103">
        <f t="shared" si="141"/>
        <v>0.70052877835761795</v>
      </c>
      <c r="AW596" s="103">
        <v>0.35331344174243701</v>
      </c>
      <c r="AX596" s="103">
        <f t="shared" si="142"/>
        <v>0.64668655825756294</v>
      </c>
      <c r="AY596" s="103">
        <v>0.22098422052139299</v>
      </c>
      <c r="AZ596" s="103">
        <f t="shared" si="145"/>
        <v>0.77901577947860701</v>
      </c>
      <c r="BA596" s="103">
        <f t="shared" si="143"/>
        <v>0.2757509117497397</v>
      </c>
      <c r="BB596" s="103">
        <f t="shared" si="143"/>
        <v>0.72424908825026035</v>
      </c>
      <c r="BC596" s="102">
        <v>0.28164034115020298</v>
      </c>
      <c r="BD596" s="102">
        <f t="shared" si="146"/>
        <v>0.71835965884979702</v>
      </c>
      <c r="BE596" s="102">
        <v>0.34302557716617799</v>
      </c>
      <c r="BF596" s="102">
        <f t="shared" si="146"/>
        <v>0.65697442283382201</v>
      </c>
      <c r="BG596" s="102">
        <v>0.221940986223814</v>
      </c>
      <c r="BH596" s="102">
        <f t="shared" si="136"/>
        <v>0.77805901377618603</v>
      </c>
      <c r="BI596" s="102">
        <v>0.26829724216773831</v>
      </c>
      <c r="BJ596" s="102">
        <v>0.73170275783226169</v>
      </c>
      <c r="BK596" s="103">
        <v>0.27463331499111299</v>
      </c>
      <c r="BL596" s="103">
        <f t="shared" si="137"/>
        <v>0.72536668500888701</v>
      </c>
      <c r="BM596" s="103">
        <v>0.33622281174641</v>
      </c>
      <c r="BN596" s="103">
        <f t="shared" si="138"/>
        <v>0.66377718825359</v>
      </c>
      <c r="BO596" s="103">
        <v>0.21414655896308299</v>
      </c>
      <c r="BP596" s="103">
        <f t="shared" si="139"/>
        <v>0.78585344103691701</v>
      </c>
      <c r="BQ596" s="103">
        <v>0.26097499147193753</v>
      </c>
      <c r="BR596" s="103">
        <f t="shared" si="144"/>
        <v>0.73902500852806252</v>
      </c>
      <c r="BS596" s="108">
        <v>0.88441458881733104</v>
      </c>
      <c r="BT596" s="102">
        <v>0.115585411182669</v>
      </c>
      <c r="BU596" s="91"/>
      <c r="BV596" s="86">
        <v>576</v>
      </c>
      <c r="BW596" s="124">
        <v>0.97399999999999998</v>
      </c>
      <c r="BX596" s="124">
        <v>2.5999999999999999E-2</v>
      </c>
      <c r="BY596" s="124">
        <v>0.97099999999999997</v>
      </c>
      <c r="BZ596" s="124">
        <v>2.9000000000000001E-2</v>
      </c>
      <c r="CA596" s="124">
        <v>0.97199999999999998</v>
      </c>
      <c r="CB596" s="124">
        <v>2.8000000000000001E-2</v>
      </c>
      <c r="CC596" s="123">
        <v>0.96299999999999997</v>
      </c>
      <c r="CD596" s="123">
        <v>3.6999999999999998E-2</v>
      </c>
      <c r="CE596" s="123">
        <v>0.95699999999999996</v>
      </c>
      <c r="CF596" s="123">
        <v>4.2999999999999997E-2</v>
      </c>
      <c r="CG596" s="123">
        <v>0.96</v>
      </c>
      <c r="CH596" s="123">
        <v>0.04</v>
      </c>
      <c r="CI596" s="1"/>
      <c r="CJ596" s="1"/>
      <c r="CK596" s="1"/>
      <c r="CL596" s="1"/>
      <c r="CM596" s="1"/>
      <c r="CN596" s="1"/>
      <c r="CP596" s="39"/>
      <c r="CR596" s="39"/>
      <c r="CS596" s="92"/>
      <c r="CT596" s="92"/>
    </row>
    <row r="597" spans="38:98" x14ac:dyDescent="0.25">
      <c r="AL597" s="104">
        <v>577</v>
      </c>
      <c r="AM597" s="102">
        <v>0.28773409507891701</v>
      </c>
      <c r="AN597" s="102">
        <f t="shared" ref="AN597:AN660" si="147">1-AM597</f>
        <v>0.71226590492108299</v>
      </c>
      <c r="AO597" s="102">
        <v>0.34179586905052201</v>
      </c>
      <c r="AP597" s="102">
        <f t="shared" ref="AP597:AP660" si="148">1-AO597</f>
        <v>0.65820413094947794</v>
      </c>
      <c r="AQ597" s="102">
        <v>0.201187161345945</v>
      </c>
      <c r="AR597" s="102">
        <f t="shared" ref="AR597:AR660" si="149">1-AQ597</f>
        <v>0.79881283865405495</v>
      </c>
      <c r="AS597" s="102">
        <f t="shared" si="140"/>
        <v>0.26035671357521906</v>
      </c>
      <c r="AT597" s="107">
        <f t="shared" si="140"/>
        <v>0.73964328642478094</v>
      </c>
      <c r="AU597" s="103">
        <v>0.29979635144953498</v>
      </c>
      <c r="AV597" s="103">
        <f t="shared" si="141"/>
        <v>0.70020364855046502</v>
      </c>
      <c r="AW597" s="103">
        <v>0.353624310292178</v>
      </c>
      <c r="AX597" s="103">
        <f t="shared" si="142"/>
        <v>0.646375689707822</v>
      </c>
      <c r="AY597" s="103">
        <v>0.22136088789932201</v>
      </c>
      <c r="AZ597" s="103">
        <f t="shared" si="145"/>
        <v>0.77863911210067793</v>
      </c>
      <c r="BA597" s="103">
        <f t="shared" si="143"/>
        <v>0.27609646875024496</v>
      </c>
      <c r="BB597" s="103">
        <f t="shared" si="143"/>
        <v>0.72390353124975504</v>
      </c>
      <c r="BC597" s="102">
        <v>0.28194913052562098</v>
      </c>
      <c r="BD597" s="102">
        <f t="shared" si="146"/>
        <v>0.71805086947437902</v>
      </c>
      <c r="BE597" s="102">
        <v>0.34331914342370101</v>
      </c>
      <c r="BF597" s="102">
        <f t="shared" si="146"/>
        <v>0.65668085657629893</v>
      </c>
      <c r="BG597" s="102">
        <v>0.22231973640085201</v>
      </c>
      <c r="BH597" s="102">
        <f t="shared" ref="BH597:BH660" si="150">1-BG597</f>
        <v>0.77768026359914799</v>
      </c>
      <c r="BI597" s="102">
        <v>0.26863471219478569</v>
      </c>
      <c r="BJ597" s="102">
        <v>0.73136528780521437</v>
      </c>
      <c r="BK597" s="103">
        <v>0.27494292897540301</v>
      </c>
      <c r="BL597" s="103">
        <f t="shared" ref="BL597:BL660" si="151">1-BK597</f>
        <v>0.72505707102459693</v>
      </c>
      <c r="BM597" s="103">
        <v>0.33650782848459299</v>
      </c>
      <c r="BN597" s="103">
        <f t="shared" ref="BN597:BN660" si="152">1-BM597</f>
        <v>0.66349217151540696</v>
      </c>
      <c r="BO597" s="103">
        <v>0.21451661449824799</v>
      </c>
      <c r="BP597" s="103">
        <f t="shared" ref="BP597:BP660" si="153">1-BO597</f>
        <v>0.78548338550175201</v>
      </c>
      <c r="BQ597" s="103">
        <v>0.26130675120302543</v>
      </c>
      <c r="BR597" s="103">
        <f t="shared" si="144"/>
        <v>0.73869324879697462</v>
      </c>
      <c r="BS597" s="108">
        <v>0.88461332036487494</v>
      </c>
      <c r="BT597" s="102">
        <v>0.115386679635125</v>
      </c>
      <c r="BU597" s="91"/>
      <c r="BV597" s="86">
        <v>577</v>
      </c>
      <c r="BW597" s="124">
        <v>0.97399999999999998</v>
      </c>
      <c r="BX597" s="124">
        <v>2.5999999999999999E-2</v>
      </c>
      <c r="BY597" s="124">
        <v>0.97099999999999997</v>
      </c>
      <c r="BZ597" s="124">
        <v>2.9000000000000001E-2</v>
      </c>
      <c r="CA597" s="124">
        <v>0.97199999999999998</v>
      </c>
      <c r="CB597" s="124">
        <v>2.8000000000000001E-2</v>
      </c>
      <c r="CC597" s="123">
        <v>0.96299999999999997</v>
      </c>
      <c r="CD597" s="123">
        <v>3.6999999999999998E-2</v>
      </c>
      <c r="CE597" s="123">
        <v>0.95699999999999996</v>
      </c>
      <c r="CF597" s="123">
        <v>4.2999999999999997E-2</v>
      </c>
      <c r="CG597" s="123">
        <v>0.96</v>
      </c>
      <c r="CH597" s="123">
        <v>0.04</v>
      </c>
      <c r="CI597" s="1"/>
      <c r="CJ597" s="1"/>
      <c r="CK597" s="1"/>
      <c r="CL597" s="1"/>
      <c r="CM597" s="1"/>
      <c r="CN597" s="1"/>
      <c r="CP597" s="39"/>
      <c r="CR597" s="39"/>
      <c r="CS597" s="92"/>
      <c r="CT597" s="92"/>
    </row>
    <row r="598" spans="38:98" x14ac:dyDescent="0.25">
      <c r="AL598" s="104">
        <v>578</v>
      </c>
      <c r="AM598" s="102">
        <v>0.28805338598205998</v>
      </c>
      <c r="AN598" s="102">
        <f t="shared" si="147"/>
        <v>0.71194661401794002</v>
      </c>
      <c r="AO598" s="102">
        <v>0.342067349090452</v>
      </c>
      <c r="AP598" s="102">
        <f t="shared" si="148"/>
        <v>0.657932650909548</v>
      </c>
      <c r="AQ598" s="102">
        <v>0.20152769185192801</v>
      </c>
      <c r="AR598" s="102">
        <f t="shared" si="149"/>
        <v>0.79847230814807202</v>
      </c>
      <c r="AS598" s="102">
        <f t="shared" ref="AS598:AT661" si="154">(AO598*0.23)+(AM598*0.31)+(AQ598*0.46)</f>
        <v>0.26067477819712948</v>
      </c>
      <c r="AT598" s="107">
        <f t="shared" si="154"/>
        <v>0.73932522180287064</v>
      </c>
      <c r="AU598" s="103">
        <v>0.30012120660059599</v>
      </c>
      <c r="AV598" s="103">
        <f t="shared" ref="AV598:AV661" si="155">1-AU598</f>
        <v>0.69987879339940395</v>
      </c>
      <c r="AW598" s="103">
        <v>0.35393490044758202</v>
      </c>
      <c r="AX598" s="103">
        <f t="shared" ref="AX598:AX661" si="156">1-AW598</f>
        <v>0.64606509955241798</v>
      </c>
      <c r="AY598" s="103">
        <v>0.221737468390971</v>
      </c>
      <c r="AZ598" s="103">
        <f t="shared" si="145"/>
        <v>0.77826253160902903</v>
      </c>
      <c r="BA598" s="103">
        <f t="shared" ref="BA598:BB661" si="157">(AW598*0.23)+(AU598*0.31)+(AY598*0.46)</f>
        <v>0.27644183660897531</v>
      </c>
      <c r="BB598" s="103">
        <f t="shared" si="157"/>
        <v>0.72355816339102474</v>
      </c>
      <c r="BC598" s="102">
        <v>0.28225772420105399</v>
      </c>
      <c r="BD598" s="102">
        <f t="shared" si="146"/>
        <v>0.71774227579894601</v>
      </c>
      <c r="BE598" s="102">
        <v>0.34361244235392702</v>
      </c>
      <c r="BF598" s="102">
        <f t="shared" si="146"/>
        <v>0.65638755764607293</v>
      </c>
      <c r="BG598" s="102">
        <v>0.222698383918422</v>
      </c>
      <c r="BH598" s="102">
        <f t="shared" si="150"/>
        <v>0.777301616081578</v>
      </c>
      <c r="BI598" s="102">
        <v>0.26897201284620409</v>
      </c>
      <c r="BJ598" s="102">
        <v>0.73102798715379591</v>
      </c>
      <c r="BK598" s="103">
        <v>0.27525231423567398</v>
      </c>
      <c r="BL598" s="103">
        <f t="shared" si="151"/>
        <v>0.72474768576432602</v>
      </c>
      <c r="BM598" s="103">
        <v>0.33679260564874602</v>
      </c>
      <c r="BN598" s="103">
        <f t="shared" si="152"/>
        <v>0.66320739435125398</v>
      </c>
      <c r="BO598" s="103">
        <v>0.214886572911758</v>
      </c>
      <c r="BP598" s="103">
        <f t="shared" si="153"/>
        <v>0.78511342708824206</v>
      </c>
      <c r="BQ598" s="103">
        <v>0.2616383402516792</v>
      </c>
      <c r="BR598" s="103">
        <f t="shared" ref="BR598:BR661" si="158">(BN598*0.23)+(BL598*0.31)+(BP598*0.46)</f>
        <v>0.73836165974832091</v>
      </c>
      <c r="BS598" s="108">
        <v>0.88481135774119002</v>
      </c>
      <c r="BT598" s="102">
        <v>0.11518864225881</v>
      </c>
      <c r="BU598" s="91"/>
      <c r="BV598" s="86">
        <v>578</v>
      </c>
      <c r="BW598" s="124">
        <v>0.97399999999999998</v>
      </c>
      <c r="BX598" s="124">
        <v>2.5999999999999999E-2</v>
      </c>
      <c r="BY598" s="124">
        <v>0.97099999999999997</v>
      </c>
      <c r="BZ598" s="124">
        <v>2.9000000000000001E-2</v>
      </c>
      <c r="CA598" s="124">
        <v>0.97199999999999998</v>
      </c>
      <c r="CB598" s="124">
        <v>2.8000000000000001E-2</v>
      </c>
      <c r="CC598" s="123">
        <v>0.96299999999999997</v>
      </c>
      <c r="CD598" s="123">
        <v>3.6999999999999998E-2</v>
      </c>
      <c r="CE598" s="123">
        <v>0.95699999999999996</v>
      </c>
      <c r="CF598" s="123">
        <v>4.2999999999999997E-2</v>
      </c>
      <c r="CG598" s="123">
        <v>0.96</v>
      </c>
      <c r="CH598" s="123">
        <v>0.04</v>
      </c>
      <c r="CI598" s="1"/>
      <c r="CJ598" s="1"/>
      <c r="CK598" s="1"/>
      <c r="CL598" s="1"/>
      <c r="CM598" s="1"/>
      <c r="CN598" s="1"/>
      <c r="CP598" s="39"/>
      <c r="CR598" s="39"/>
      <c r="CS598" s="92"/>
      <c r="CT598" s="92"/>
    </row>
    <row r="599" spans="38:98" x14ac:dyDescent="0.25">
      <c r="AL599" s="104">
        <v>579</v>
      </c>
      <c r="AM599" s="102">
        <v>0.28837242359828702</v>
      </c>
      <c r="AN599" s="102">
        <f t="shared" si="147"/>
        <v>0.71162757640171304</v>
      </c>
      <c r="AO599" s="102">
        <v>0.34233864213927301</v>
      </c>
      <c r="AP599" s="102">
        <f t="shared" si="148"/>
        <v>0.65766135786072699</v>
      </c>
      <c r="AQ599" s="102">
        <v>0.20186815026618299</v>
      </c>
      <c r="AR599" s="102">
        <f t="shared" si="149"/>
        <v>0.79813184973381701</v>
      </c>
      <c r="AS599" s="102">
        <f t="shared" si="154"/>
        <v>0.26099268812994592</v>
      </c>
      <c r="AT599" s="107">
        <f t="shared" si="154"/>
        <v>0.73900731187005397</v>
      </c>
      <c r="AU599" s="103">
        <v>0.30044578782089498</v>
      </c>
      <c r="AV599" s="103">
        <f t="shared" si="155"/>
        <v>0.69955421217910496</v>
      </c>
      <c r="AW599" s="103">
        <v>0.35424521346848198</v>
      </c>
      <c r="AX599" s="103">
        <f t="shared" si="156"/>
        <v>0.64575478653151808</v>
      </c>
      <c r="AY599" s="103">
        <v>0.222113961711949</v>
      </c>
      <c r="AZ599" s="103">
        <f t="shared" si="145"/>
        <v>0.77788603828805103</v>
      </c>
      <c r="BA599" s="103">
        <f t="shared" si="157"/>
        <v>0.27678701570972486</v>
      </c>
      <c r="BB599" s="103">
        <f t="shared" si="157"/>
        <v>0.72321298429027525</v>
      </c>
      <c r="BC599" s="102">
        <v>0.28256612352385202</v>
      </c>
      <c r="BD599" s="102">
        <f t="shared" si="146"/>
        <v>0.71743387647614798</v>
      </c>
      <c r="BE599" s="102">
        <v>0.34390547524884602</v>
      </c>
      <c r="BF599" s="102">
        <f t="shared" si="146"/>
        <v>0.65609452475115404</v>
      </c>
      <c r="BG599" s="102">
        <v>0.223076928596251</v>
      </c>
      <c r="BH599" s="102">
        <f t="shared" si="150"/>
        <v>0.77692307140374894</v>
      </c>
      <c r="BI599" s="102">
        <v>0.26930914475390422</v>
      </c>
      <c r="BJ599" s="102">
        <v>0.73069085524609578</v>
      </c>
      <c r="BK599" s="103">
        <v>0.27556147031600398</v>
      </c>
      <c r="BL599" s="103">
        <f t="shared" si="151"/>
        <v>0.72443852968399602</v>
      </c>
      <c r="BM599" s="103">
        <v>0.337077144676107</v>
      </c>
      <c r="BN599" s="103">
        <f t="shared" si="152"/>
        <v>0.66292285532389306</v>
      </c>
      <c r="BO599" s="103">
        <v>0.215256433666938</v>
      </c>
      <c r="BP599" s="103">
        <f t="shared" si="153"/>
        <v>0.78474356633306197</v>
      </c>
      <c r="BQ599" s="103">
        <v>0.26196975856025734</v>
      </c>
      <c r="BR599" s="103">
        <f t="shared" si="158"/>
        <v>0.73803024143974272</v>
      </c>
      <c r="BS599" s="108">
        <v>0.88500870462478498</v>
      </c>
      <c r="BT599" s="102">
        <v>0.11499129537521501</v>
      </c>
      <c r="BU599" s="91"/>
      <c r="BV599" s="86">
        <v>579</v>
      </c>
      <c r="BW599" s="124">
        <v>0.97399999999999998</v>
      </c>
      <c r="BX599" s="124">
        <v>2.5999999999999999E-2</v>
      </c>
      <c r="BY599" s="124">
        <v>0.97099999999999997</v>
      </c>
      <c r="BZ599" s="124">
        <v>2.9000000000000001E-2</v>
      </c>
      <c r="CA599" s="124">
        <v>0.97199999999999998</v>
      </c>
      <c r="CB599" s="124">
        <v>2.8000000000000001E-2</v>
      </c>
      <c r="CC599" s="123">
        <v>0.96299999999999997</v>
      </c>
      <c r="CD599" s="123">
        <v>3.6999999999999998E-2</v>
      </c>
      <c r="CE599" s="123">
        <v>0.95699999999999996</v>
      </c>
      <c r="CF599" s="123">
        <v>4.2999999999999997E-2</v>
      </c>
      <c r="CG599" s="123">
        <v>0.96</v>
      </c>
      <c r="CH599" s="123">
        <v>0.04</v>
      </c>
      <c r="CI599" s="1"/>
      <c r="CJ599" s="1"/>
      <c r="CK599" s="1"/>
      <c r="CL599" s="1"/>
      <c r="CM599" s="1"/>
      <c r="CN599" s="1"/>
      <c r="CP599" s="39"/>
      <c r="CR599" s="39"/>
      <c r="CS599" s="92"/>
      <c r="CT599" s="92"/>
    </row>
    <row r="600" spans="38:98" x14ac:dyDescent="0.25">
      <c r="AL600" s="104">
        <v>580</v>
      </c>
      <c r="AM600" s="102">
        <v>0.28869120018944999</v>
      </c>
      <c r="AN600" s="102">
        <f t="shared" si="147"/>
        <v>0.71130879981055006</v>
      </c>
      <c r="AO600" s="102">
        <v>0.34260975237472802</v>
      </c>
      <c r="AP600" s="102">
        <f t="shared" si="148"/>
        <v>0.65739024762527198</v>
      </c>
      <c r="AQ600" s="102">
        <v>0.20220853595416799</v>
      </c>
      <c r="AR600" s="102">
        <f t="shared" si="149"/>
        <v>0.79779146404583201</v>
      </c>
      <c r="AS600" s="102">
        <f t="shared" si="154"/>
        <v>0.26131044164383421</v>
      </c>
      <c r="AT600" s="107">
        <f t="shared" si="154"/>
        <v>0.7386895583561659</v>
      </c>
      <c r="AU600" s="103">
        <v>0.30077009583576098</v>
      </c>
      <c r="AV600" s="103">
        <f t="shared" si="155"/>
        <v>0.69922990416423902</v>
      </c>
      <c r="AW600" s="103">
        <v>0.35455525061471099</v>
      </c>
      <c r="AX600" s="103">
        <f t="shared" si="156"/>
        <v>0.64544474938528906</v>
      </c>
      <c r="AY600" s="103">
        <v>0.222490367577862</v>
      </c>
      <c r="AZ600" s="103">
        <f t="shared" ref="AZ600:AZ663" si="159">1-AY600</f>
        <v>0.777509632422138</v>
      </c>
      <c r="BA600" s="103">
        <f t="shared" si="157"/>
        <v>0.27713200643628599</v>
      </c>
      <c r="BB600" s="103">
        <f t="shared" si="157"/>
        <v>0.72286799356371412</v>
      </c>
      <c r="BC600" s="102">
        <v>0.28287432984136501</v>
      </c>
      <c r="BD600" s="102">
        <f t="shared" si="146"/>
        <v>0.71712567015863504</v>
      </c>
      <c r="BE600" s="102">
        <v>0.34419824340044702</v>
      </c>
      <c r="BF600" s="102">
        <f t="shared" si="146"/>
        <v>0.65580175659955298</v>
      </c>
      <c r="BG600" s="102">
        <v>0.22345537025406501</v>
      </c>
      <c r="BH600" s="102">
        <f t="shared" si="150"/>
        <v>0.77654462974593497</v>
      </c>
      <c r="BI600" s="102">
        <v>0.26964610854979587</v>
      </c>
      <c r="BJ600" s="102">
        <v>0.73035389145020413</v>
      </c>
      <c r="BK600" s="103">
        <v>0.27587039676047298</v>
      </c>
      <c r="BL600" s="103">
        <f t="shared" si="151"/>
        <v>0.72412960323952702</v>
      </c>
      <c r="BM600" s="103">
        <v>0.33736144700391402</v>
      </c>
      <c r="BN600" s="103">
        <f t="shared" si="152"/>
        <v>0.66263855299608598</v>
      </c>
      <c r="BO600" s="103">
        <v>0.21562619622711199</v>
      </c>
      <c r="BP600" s="103">
        <f t="shared" si="153"/>
        <v>0.78437380377288801</v>
      </c>
      <c r="BQ600" s="103">
        <v>0.26230100607111839</v>
      </c>
      <c r="BR600" s="103">
        <f t="shared" si="158"/>
        <v>0.73769899392888161</v>
      </c>
      <c r="BS600" s="108">
        <v>0.885205364694168</v>
      </c>
      <c r="BT600" s="102">
        <v>0.114794635305832</v>
      </c>
      <c r="BU600" s="91"/>
      <c r="BV600" s="86">
        <v>580</v>
      </c>
      <c r="BW600" s="124">
        <v>0.97399999999999998</v>
      </c>
      <c r="BX600" s="124">
        <v>2.5999999999999999E-2</v>
      </c>
      <c r="BY600" s="124">
        <v>0.97099999999999997</v>
      </c>
      <c r="BZ600" s="124">
        <v>2.9000000000000001E-2</v>
      </c>
      <c r="CA600" s="124">
        <v>0.97199999999999998</v>
      </c>
      <c r="CB600" s="124">
        <v>2.7E-2</v>
      </c>
      <c r="CC600" s="123">
        <v>0.96299999999999997</v>
      </c>
      <c r="CD600" s="123">
        <v>3.6999999999999998E-2</v>
      </c>
      <c r="CE600" s="123">
        <v>0.95799999999999996</v>
      </c>
      <c r="CF600" s="123">
        <v>4.2000000000000003E-2</v>
      </c>
      <c r="CG600" s="123">
        <v>0.96</v>
      </c>
      <c r="CH600" s="123">
        <v>0.04</v>
      </c>
      <c r="CI600" s="1"/>
      <c r="CJ600" s="1"/>
      <c r="CK600" s="1"/>
      <c r="CL600" s="1"/>
      <c r="CM600" s="1"/>
      <c r="CN600" s="1"/>
      <c r="CP600" s="39"/>
      <c r="CR600" s="39"/>
      <c r="CS600" s="92"/>
      <c r="CT600" s="92"/>
    </row>
    <row r="601" spans="38:98" x14ac:dyDescent="0.25">
      <c r="AL601" s="104">
        <v>581</v>
      </c>
      <c r="AM601" s="102">
        <v>0.2890097080174</v>
      </c>
      <c r="AN601" s="102">
        <f t="shared" si="147"/>
        <v>0.7109902919826</v>
      </c>
      <c r="AO601" s="102">
        <v>0.34288068397455901</v>
      </c>
      <c r="AP601" s="102">
        <f t="shared" si="148"/>
        <v>0.65711931602544094</v>
      </c>
      <c r="AQ601" s="102">
        <v>0.20254884828134001</v>
      </c>
      <c r="AR601" s="102">
        <f t="shared" si="149"/>
        <v>0.79745115171865999</v>
      </c>
      <c r="AS601" s="102">
        <f t="shared" si="154"/>
        <v>0.26162803700895898</v>
      </c>
      <c r="AT601" s="107">
        <f t="shared" si="154"/>
        <v>0.73837196299104102</v>
      </c>
      <c r="AU601" s="103">
        <v>0.30109413137052399</v>
      </c>
      <c r="AV601" s="103">
        <f t="shared" si="155"/>
        <v>0.69890586862947601</v>
      </c>
      <c r="AW601" s="103">
        <v>0.35486501314609997</v>
      </c>
      <c r="AX601" s="103">
        <f t="shared" si="156"/>
        <v>0.64513498685390003</v>
      </c>
      <c r="AY601" s="103">
        <v>0.22286668570432</v>
      </c>
      <c r="AZ601" s="103">
        <f t="shared" si="159"/>
        <v>0.77713331429568</v>
      </c>
      <c r="BA601" s="103">
        <f t="shared" si="157"/>
        <v>0.27747680917245265</v>
      </c>
      <c r="BB601" s="103">
        <f t="shared" si="157"/>
        <v>0.72252319082754735</v>
      </c>
      <c r="BC601" s="102">
        <v>0.28318234450094198</v>
      </c>
      <c r="BD601" s="102">
        <f t="shared" si="146"/>
        <v>0.71681765549905796</v>
      </c>
      <c r="BE601" s="102">
        <v>0.344490748100721</v>
      </c>
      <c r="BF601" s="102">
        <f t="shared" si="146"/>
        <v>0.655509251899279</v>
      </c>
      <c r="BG601" s="102">
        <v>0.223833708711591</v>
      </c>
      <c r="BH601" s="102">
        <f t="shared" si="150"/>
        <v>0.77616629128840897</v>
      </c>
      <c r="BI601" s="102">
        <v>0.26998290486578969</v>
      </c>
      <c r="BJ601" s="102">
        <v>0.7300170951342102</v>
      </c>
      <c r="BK601" s="103">
        <v>0.27617909311315803</v>
      </c>
      <c r="BL601" s="103">
        <f t="shared" si="151"/>
        <v>0.72382090688684197</v>
      </c>
      <c r="BM601" s="103">
        <v>0.33764551406940502</v>
      </c>
      <c r="BN601" s="103">
        <f t="shared" si="152"/>
        <v>0.66235448593059498</v>
      </c>
      <c r="BO601" s="103">
        <v>0.215995860055606</v>
      </c>
      <c r="BP601" s="103">
        <f t="shared" si="153"/>
        <v>0.784004139944394</v>
      </c>
      <c r="BQ601" s="103">
        <v>0.26263208272662086</v>
      </c>
      <c r="BR601" s="103">
        <f t="shared" si="158"/>
        <v>0.73736791727337914</v>
      </c>
      <c r="BS601" s="108">
        <v>0.885401341627848</v>
      </c>
      <c r="BT601" s="102">
        <v>0.114598658372152</v>
      </c>
      <c r="BU601" s="91"/>
      <c r="BV601" s="86">
        <v>581</v>
      </c>
      <c r="BW601" s="124">
        <v>0.97399999999999998</v>
      </c>
      <c r="BX601" s="124">
        <v>2.5999999999999999E-2</v>
      </c>
      <c r="BY601" s="124">
        <v>0.97099999999999997</v>
      </c>
      <c r="BZ601" s="124">
        <v>2.9000000000000001E-2</v>
      </c>
      <c r="CA601" s="124">
        <v>0.97199999999999998</v>
      </c>
      <c r="CB601" s="124">
        <v>2.7E-2</v>
      </c>
      <c r="CC601" s="123">
        <v>0.96299999999999997</v>
      </c>
      <c r="CD601" s="123">
        <v>3.6999999999999998E-2</v>
      </c>
      <c r="CE601" s="123">
        <v>0.95799999999999996</v>
      </c>
      <c r="CF601" s="123">
        <v>4.2000000000000003E-2</v>
      </c>
      <c r="CG601" s="123">
        <v>0.96</v>
      </c>
      <c r="CH601" s="123">
        <v>0.04</v>
      </c>
      <c r="CI601" s="1"/>
      <c r="CJ601" s="1"/>
      <c r="CK601" s="1"/>
      <c r="CL601" s="1"/>
      <c r="CM601" s="1"/>
      <c r="CN601" s="1"/>
      <c r="CP601" s="39"/>
      <c r="CR601" s="39"/>
      <c r="CS601" s="92"/>
      <c r="CT601" s="92"/>
    </row>
    <row r="602" spans="38:98" x14ac:dyDescent="0.25">
      <c r="AL602" s="104">
        <v>582</v>
      </c>
      <c r="AM602" s="102">
        <v>0.28932793934398698</v>
      </c>
      <c r="AN602" s="102">
        <f t="shared" si="147"/>
        <v>0.71067206065601307</v>
      </c>
      <c r="AO602" s="102">
        <v>0.34315144111650903</v>
      </c>
      <c r="AP602" s="102">
        <f t="shared" si="148"/>
        <v>0.65684855888349092</v>
      </c>
      <c r="AQ602" s="102">
        <v>0.202889086613153</v>
      </c>
      <c r="AR602" s="102">
        <f t="shared" si="149"/>
        <v>0.79711091338684703</v>
      </c>
      <c r="AS602" s="102">
        <f t="shared" si="154"/>
        <v>0.26194547249548339</v>
      </c>
      <c r="AT602" s="107">
        <f t="shared" si="154"/>
        <v>0.73805452750451672</v>
      </c>
      <c r="AU602" s="103">
        <v>0.30141789515051498</v>
      </c>
      <c r="AV602" s="103">
        <f t="shared" si="155"/>
        <v>0.69858210484948502</v>
      </c>
      <c r="AW602" s="103">
        <v>0.35517450232248299</v>
      </c>
      <c r="AX602" s="103">
        <f t="shared" si="156"/>
        <v>0.64482549767751696</v>
      </c>
      <c r="AY602" s="103">
        <v>0.22324291580693101</v>
      </c>
      <c r="AZ602" s="103">
        <f t="shared" si="159"/>
        <v>0.77675708419306899</v>
      </c>
      <c r="BA602" s="103">
        <f t="shared" si="157"/>
        <v>0.277821424302019</v>
      </c>
      <c r="BB602" s="103">
        <f t="shared" si="157"/>
        <v>0.72217857569798105</v>
      </c>
      <c r="BC602" s="102">
        <v>0.283490168849933</v>
      </c>
      <c r="BD602" s="102">
        <f t="shared" si="146"/>
        <v>0.71650983115006706</v>
      </c>
      <c r="BE602" s="102">
        <v>0.34478299064165802</v>
      </c>
      <c r="BF602" s="102">
        <f t="shared" si="146"/>
        <v>0.65521700935834204</v>
      </c>
      <c r="BG602" s="102">
        <v>0.224211943788555</v>
      </c>
      <c r="BH602" s="102">
        <f t="shared" si="150"/>
        <v>0.77578805621144498</v>
      </c>
      <c r="BI602" s="102">
        <v>0.27031953433379591</v>
      </c>
      <c r="BJ602" s="102">
        <v>0.72968046566620415</v>
      </c>
      <c r="BK602" s="103">
        <v>0.27648755891813898</v>
      </c>
      <c r="BL602" s="103">
        <f t="shared" si="151"/>
        <v>0.72351244108186097</v>
      </c>
      <c r="BM602" s="103">
        <v>0.337929347309817</v>
      </c>
      <c r="BN602" s="103">
        <f t="shared" si="152"/>
        <v>0.66207065269018295</v>
      </c>
      <c r="BO602" s="103">
        <v>0.21636542461574401</v>
      </c>
      <c r="BP602" s="103">
        <f t="shared" si="153"/>
        <v>0.78363457538425596</v>
      </c>
      <c r="BQ602" s="103">
        <v>0.26296298846912325</v>
      </c>
      <c r="BR602" s="103">
        <f t="shared" si="158"/>
        <v>0.73703701153087675</v>
      </c>
      <c r="BS602" s="108">
        <v>0.88559663910433195</v>
      </c>
      <c r="BT602" s="102">
        <v>0.11440336089566799</v>
      </c>
      <c r="BU602" s="91"/>
      <c r="BV602" s="86">
        <v>582</v>
      </c>
      <c r="BW602" s="124">
        <v>0.97399999999999998</v>
      </c>
      <c r="BX602" s="124">
        <v>2.5999999999999999E-2</v>
      </c>
      <c r="BY602" s="124">
        <v>0.97099999999999997</v>
      </c>
      <c r="BZ602" s="124">
        <v>2.9000000000000001E-2</v>
      </c>
      <c r="CA602" s="124">
        <v>0.97299999999999998</v>
      </c>
      <c r="CB602" s="124">
        <v>2.7E-2</v>
      </c>
      <c r="CC602" s="123">
        <v>0.96299999999999997</v>
      </c>
      <c r="CD602" s="123">
        <v>3.6999999999999998E-2</v>
      </c>
      <c r="CE602" s="123">
        <v>0.95799999999999996</v>
      </c>
      <c r="CF602" s="123">
        <v>4.2000000000000003E-2</v>
      </c>
      <c r="CG602" s="123">
        <v>0.96</v>
      </c>
      <c r="CH602" s="123">
        <v>0.04</v>
      </c>
      <c r="CI602" s="1"/>
      <c r="CJ602" s="1"/>
      <c r="CK602" s="1"/>
      <c r="CL602" s="1"/>
      <c r="CM602" s="1"/>
      <c r="CN602" s="1"/>
      <c r="CP602" s="39"/>
      <c r="CR602" s="39"/>
      <c r="CS602" s="92"/>
      <c r="CT602" s="92"/>
    </row>
    <row r="603" spans="38:98" x14ac:dyDescent="0.25">
      <c r="AL603" s="104">
        <v>583</v>
      </c>
      <c r="AM603" s="102">
        <v>0.28964588643106398</v>
      </c>
      <c r="AN603" s="102">
        <f t="shared" si="147"/>
        <v>0.71035411356893596</v>
      </c>
      <c r="AO603" s="102">
        <v>0.343422027978319</v>
      </c>
      <c r="AP603" s="102">
        <f t="shared" si="148"/>
        <v>0.656577972021681</v>
      </c>
      <c r="AQ603" s="102">
        <v>0.203229250315066</v>
      </c>
      <c r="AR603" s="102">
        <f t="shared" si="149"/>
        <v>0.796770749684934</v>
      </c>
      <c r="AS603" s="102">
        <f t="shared" si="154"/>
        <v>0.26226274637357361</v>
      </c>
      <c r="AT603" s="107">
        <f t="shared" si="154"/>
        <v>0.73773725362642639</v>
      </c>
      <c r="AU603" s="103">
        <v>0.30174138790106197</v>
      </c>
      <c r="AV603" s="103">
        <f t="shared" si="155"/>
        <v>0.69825861209893803</v>
      </c>
      <c r="AW603" s="103">
        <v>0.35548371940369</v>
      </c>
      <c r="AX603" s="103">
        <f t="shared" si="156"/>
        <v>0.64451628059631005</v>
      </c>
      <c r="AY603" s="103">
        <v>0.22361905760130199</v>
      </c>
      <c r="AZ603" s="103">
        <f t="shared" si="159"/>
        <v>0.77638094239869804</v>
      </c>
      <c r="BA603" s="103">
        <f t="shared" si="157"/>
        <v>0.27816585220877688</v>
      </c>
      <c r="BB603" s="103">
        <f t="shared" si="157"/>
        <v>0.72183414779122312</v>
      </c>
      <c r="BC603" s="102">
        <v>0.28379780423568701</v>
      </c>
      <c r="BD603" s="102">
        <f t="shared" si="146"/>
        <v>0.71620219576431299</v>
      </c>
      <c r="BE603" s="102">
        <v>0.34507497231524598</v>
      </c>
      <c r="BF603" s="102">
        <f t="shared" si="146"/>
        <v>0.65492502768475402</v>
      </c>
      <c r="BG603" s="102">
        <v>0.224590075304684</v>
      </c>
      <c r="BH603" s="102">
        <f t="shared" si="150"/>
        <v>0.775409924695316</v>
      </c>
      <c r="BI603" s="102">
        <v>0.27065599758572417</v>
      </c>
      <c r="BJ603" s="102">
        <v>0.72934400241427588</v>
      </c>
      <c r="BK603" s="103">
        <v>0.27679579371949498</v>
      </c>
      <c r="BL603" s="103">
        <f t="shared" si="151"/>
        <v>0.72320420628050508</v>
      </c>
      <c r="BM603" s="103">
        <v>0.338212948162389</v>
      </c>
      <c r="BN603" s="103">
        <f t="shared" si="152"/>
        <v>0.661787051837611</v>
      </c>
      <c r="BO603" s="103">
        <v>0.216734889370853</v>
      </c>
      <c r="BP603" s="103">
        <f t="shared" si="153"/>
        <v>0.78326511062914705</v>
      </c>
      <c r="BQ603" s="103">
        <v>0.26329372324098532</v>
      </c>
      <c r="BR603" s="103">
        <f t="shared" si="158"/>
        <v>0.73670627675901479</v>
      </c>
      <c r="BS603" s="108">
        <v>0.88579126080213</v>
      </c>
      <c r="BT603" s="102">
        <v>0.11420873919787</v>
      </c>
      <c r="BU603" s="91"/>
      <c r="BV603" s="86">
        <v>583</v>
      </c>
      <c r="BW603" s="124">
        <v>0.97399999999999998</v>
      </c>
      <c r="BX603" s="124">
        <v>2.5999999999999999E-2</v>
      </c>
      <c r="BY603" s="124">
        <v>0.97099999999999997</v>
      </c>
      <c r="BZ603" s="124">
        <v>2.9000000000000001E-2</v>
      </c>
      <c r="CA603" s="124">
        <v>0.97299999999999998</v>
      </c>
      <c r="CB603" s="124">
        <v>2.7E-2</v>
      </c>
      <c r="CC603" s="123">
        <v>0.96299999999999997</v>
      </c>
      <c r="CD603" s="123">
        <v>3.6999999999999998E-2</v>
      </c>
      <c r="CE603" s="123">
        <v>0.95799999999999996</v>
      </c>
      <c r="CF603" s="123">
        <v>4.2000000000000003E-2</v>
      </c>
      <c r="CG603" s="123">
        <v>0.96</v>
      </c>
      <c r="CH603" s="123">
        <v>3.9E-2</v>
      </c>
      <c r="CI603" s="1"/>
      <c r="CJ603" s="1"/>
      <c r="CK603" s="1"/>
      <c r="CL603" s="1"/>
      <c r="CM603" s="1"/>
      <c r="CN603" s="1"/>
      <c r="CP603" s="39"/>
      <c r="CR603" s="39"/>
      <c r="CS603" s="92"/>
      <c r="CT603" s="92"/>
    </row>
    <row r="604" spans="38:98" x14ac:dyDescent="0.25">
      <c r="AL604" s="104">
        <v>584</v>
      </c>
      <c r="AM604" s="102">
        <v>0.28996354154048098</v>
      </c>
      <c r="AN604" s="102">
        <f t="shared" si="147"/>
        <v>0.71003645845951902</v>
      </c>
      <c r="AO604" s="102">
        <v>0.34369244873773303</v>
      </c>
      <c r="AP604" s="102">
        <f t="shared" si="148"/>
        <v>0.65630755126226692</v>
      </c>
      <c r="AQ604" s="102">
        <v>0.203569338752534</v>
      </c>
      <c r="AR604" s="102">
        <f t="shared" si="149"/>
        <v>0.79643066124746598</v>
      </c>
      <c r="AS604" s="102">
        <f t="shared" si="154"/>
        <v>0.26257985691339336</v>
      </c>
      <c r="AT604" s="107">
        <f t="shared" si="154"/>
        <v>0.73742014308660664</v>
      </c>
      <c r="AU604" s="103">
        <v>0.30206461034749499</v>
      </c>
      <c r="AV604" s="103">
        <f t="shared" si="155"/>
        <v>0.69793538965250501</v>
      </c>
      <c r="AW604" s="103">
        <v>0.35579266564955497</v>
      </c>
      <c r="AX604" s="103">
        <f t="shared" si="156"/>
        <v>0.64420733435044508</v>
      </c>
      <c r="AY604" s="103">
        <v>0.22399511080304199</v>
      </c>
      <c r="AZ604" s="103">
        <f t="shared" si="159"/>
        <v>0.77600488919695798</v>
      </c>
      <c r="BA604" s="103">
        <f t="shared" si="157"/>
        <v>0.27851009327652043</v>
      </c>
      <c r="BB604" s="103">
        <f t="shared" si="157"/>
        <v>0.72148990672347968</v>
      </c>
      <c r="BC604" s="102">
        <v>0.28410525200555398</v>
      </c>
      <c r="BD604" s="102">
        <f t="shared" si="146"/>
        <v>0.71589474799444597</v>
      </c>
      <c r="BE604" s="102">
        <v>0.34536669441347601</v>
      </c>
      <c r="BF604" s="102">
        <f t="shared" si="146"/>
        <v>0.65463330558652399</v>
      </c>
      <c r="BG604" s="102">
        <v>0.224968103079705</v>
      </c>
      <c r="BH604" s="102">
        <f t="shared" si="150"/>
        <v>0.77503189692029495</v>
      </c>
      <c r="BI604" s="102">
        <v>0.27099229525348556</v>
      </c>
      <c r="BJ604" s="102">
        <v>0.72900770474651444</v>
      </c>
      <c r="BK604" s="103">
        <v>0.277103797061303</v>
      </c>
      <c r="BL604" s="103">
        <f t="shared" si="151"/>
        <v>0.72289620293869694</v>
      </c>
      <c r="BM604" s="103">
        <v>0.33849631806435798</v>
      </c>
      <c r="BN604" s="103">
        <f t="shared" si="152"/>
        <v>0.66150368193564202</v>
      </c>
      <c r="BO604" s="103">
        <v>0.21710425378425499</v>
      </c>
      <c r="BP604" s="103">
        <f t="shared" si="153"/>
        <v>0.78289574621574498</v>
      </c>
      <c r="BQ604" s="103">
        <v>0.26362428698456353</v>
      </c>
      <c r="BR604" s="103">
        <f t="shared" si="158"/>
        <v>0.73637571301543647</v>
      </c>
      <c r="BS604" s="108">
        <v>0.88598521039974798</v>
      </c>
      <c r="BT604" s="102">
        <v>0.11401478960025201</v>
      </c>
      <c r="BU604" s="91"/>
      <c r="BV604" s="86">
        <v>584</v>
      </c>
      <c r="BW604" s="124">
        <v>0.97499999999999998</v>
      </c>
      <c r="BX604" s="124">
        <v>2.5000000000000001E-2</v>
      </c>
      <c r="BY604" s="124">
        <v>0.97099999999999997</v>
      </c>
      <c r="BZ604" s="124">
        <v>2.9000000000000001E-2</v>
      </c>
      <c r="CA604" s="124">
        <v>0.97299999999999998</v>
      </c>
      <c r="CB604" s="124">
        <v>2.7E-2</v>
      </c>
      <c r="CC604" s="123">
        <v>0.96299999999999997</v>
      </c>
      <c r="CD604" s="123">
        <v>3.6999999999999998E-2</v>
      </c>
      <c r="CE604" s="123">
        <v>0.95799999999999996</v>
      </c>
      <c r="CF604" s="123">
        <v>4.2000000000000003E-2</v>
      </c>
      <c r="CG604" s="123">
        <v>0.96</v>
      </c>
      <c r="CH604" s="123">
        <v>3.9E-2</v>
      </c>
      <c r="CI604" s="1"/>
      <c r="CJ604" s="1"/>
      <c r="CK604" s="1"/>
      <c r="CL604" s="1"/>
      <c r="CM604" s="1"/>
      <c r="CN604" s="1"/>
      <c r="CP604" s="39"/>
      <c r="CR604" s="39"/>
      <c r="CS604" s="92"/>
      <c r="CT604" s="92"/>
    </row>
    <row r="605" spans="38:98" x14ac:dyDescent="0.25">
      <c r="AL605" s="104">
        <v>585</v>
      </c>
      <c r="AM605" s="102">
        <v>0.29028089693408998</v>
      </c>
      <c r="AN605" s="102">
        <f t="shared" si="147"/>
        <v>0.70971910306591002</v>
      </c>
      <c r="AO605" s="102">
        <v>0.34396270757249098</v>
      </c>
      <c r="AP605" s="102">
        <f t="shared" si="148"/>
        <v>0.65603729242750908</v>
      </c>
      <c r="AQ605" s="102">
        <v>0.20390935129101301</v>
      </c>
      <c r="AR605" s="102">
        <f t="shared" si="149"/>
        <v>0.79609064870898694</v>
      </c>
      <c r="AS605" s="102">
        <f t="shared" si="154"/>
        <v>0.26289680238510682</v>
      </c>
      <c r="AT605" s="107">
        <f t="shared" si="154"/>
        <v>0.73710319761489318</v>
      </c>
      <c r="AU605" s="103">
        <v>0.30238756321514498</v>
      </c>
      <c r="AV605" s="103">
        <f t="shared" si="155"/>
        <v>0.69761243678485507</v>
      </c>
      <c r="AW605" s="103">
        <v>0.35610134231990898</v>
      </c>
      <c r="AX605" s="103">
        <f t="shared" si="156"/>
        <v>0.64389865768009102</v>
      </c>
      <c r="AY605" s="103">
        <v>0.224371075127759</v>
      </c>
      <c r="AZ605" s="103">
        <f t="shared" si="159"/>
        <v>0.775628924872241</v>
      </c>
      <c r="BA605" s="103">
        <f t="shared" si="157"/>
        <v>0.27885414788904317</v>
      </c>
      <c r="BB605" s="103">
        <f t="shared" si="157"/>
        <v>0.72114585211095694</v>
      </c>
      <c r="BC605" s="102">
        <v>0.28441251350688301</v>
      </c>
      <c r="BD605" s="102">
        <f t="shared" si="146"/>
        <v>0.71558748649311699</v>
      </c>
      <c r="BE605" s="102">
        <v>0.34565815822833701</v>
      </c>
      <c r="BF605" s="102">
        <f t="shared" si="146"/>
        <v>0.65434184177166299</v>
      </c>
      <c r="BG605" s="102">
        <v>0.22534602693334299</v>
      </c>
      <c r="BH605" s="102">
        <f t="shared" si="150"/>
        <v>0.77465397306665706</v>
      </c>
      <c r="BI605" s="102">
        <v>0.27132842796898904</v>
      </c>
      <c r="BJ605" s="102">
        <v>0.72867157203101107</v>
      </c>
      <c r="BK605" s="103">
        <v>0.27741156848764198</v>
      </c>
      <c r="BL605" s="103">
        <f t="shared" si="151"/>
        <v>0.72258843151235808</v>
      </c>
      <c r="BM605" s="103">
        <v>0.33877945845296298</v>
      </c>
      <c r="BN605" s="103">
        <f t="shared" si="152"/>
        <v>0.66122054154703702</v>
      </c>
      <c r="BO605" s="103">
        <v>0.217473517319278</v>
      </c>
      <c r="BP605" s="103">
        <f t="shared" si="153"/>
        <v>0.782526482680722</v>
      </c>
      <c r="BQ605" s="103">
        <v>0.26395467964221841</v>
      </c>
      <c r="BR605" s="103">
        <f t="shared" si="158"/>
        <v>0.7360453203577817</v>
      </c>
      <c r="BS605" s="108">
        <v>0.88617849157569495</v>
      </c>
      <c r="BT605" s="102">
        <v>0.113821508424305</v>
      </c>
      <c r="BU605" s="91"/>
      <c r="BV605" s="86">
        <v>585</v>
      </c>
      <c r="BW605" s="124">
        <v>0.97499999999999998</v>
      </c>
      <c r="BX605" s="124">
        <v>2.5000000000000001E-2</v>
      </c>
      <c r="BY605" s="124">
        <v>0.97099999999999997</v>
      </c>
      <c r="BZ605" s="124">
        <v>2.9000000000000001E-2</v>
      </c>
      <c r="CA605" s="124">
        <v>0.97299999999999998</v>
      </c>
      <c r="CB605" s="124">
        <v>2.7E-2</v>
      </c>
      <c r="CC605" s="123">
        <v>0.96299999999999997</v>
      </c>
      <c r="CD605" s="123">
        <v>3.6999999999999998E-2</v>
      </c>
      <c r="CE605" s="123">
        <v>0.95799999999999996</v>
      </c>
      <c r="CF605" s="123">
        <v>4.2000000000000003E-2</v>
      </c>
      <c r="CG605" s="123">
        <v>0.96099999999999997</v>
      </c>
      <c r="CH605" s="123">
        <v>3.9E-2</v>
      </c>
      <c r="CI605" s="1"/>
      <c r="CJ605" s="1"/>
      <c r="CK605" s="1"/>
      <c r="CL605" s="1"/>
      <c r="CM605" s="1"/>
      <c r="CN605" s="1"/>
      <c r="CP605" s="39"/>
      <c r="CR605" s="39"/>
      <c r="CS605" s="92"/>
      <c r="CT605" s="92"/>
    </row>
    <row r="606" spans="38:98" x14ac:dyDescent="0.25">
      <c r="AL606" s="104">
        <v>586</v>
      </c>
      <c r="AM606" s="102">
        <v>0.29059794487374102</v>
      </c>
      <c r="AN606" s="102">
        <f t="shared" si="147"/>
        <v>0.70940205512625898</v>
      </c>
      <c r="AO606" s="102">
        <v>0.34423280866033701</v>
      </c>
      <c r="AP606" s="102">
        <f t="shared" si="148"/>
        <v>0.65576719133966299</v>
      </c>
      <c r="AQ606" s="102">
        <v>0.20424928729596101</v>
      </c>
      <c r="AR606" s="102">
        <f t="shared" si="149"/>
        <v>0.79575071270403896</v>
      </c>
      <c r="AS606" s="102">
        <f t="shared" si="154"/>
        <v>0.26321358105887926</v>
      </c>
      <c r="AT606" s="107">
        <f t="shared" si="154"/>
        <v>0.73678641894112074</v>
      </c>
      <c r="AU606" s="103">
        <v>0.30271024722933998</v>
      </c>
      <c r="AV606" s="103">
        <f t="shared" si="155"/>
        <v>0.69728975277066008</v>
      </c>
      <c r="AW606" s="103">
        <v>0.35640975067458602</v>
      </c>
      <c r="AX606" s="103">
        <f t="shared" si="156"/>
        <v>0.64359024932541398</v>
      </c>
      <c r="AY606" s="103">
        <v>0.22474695029106001</v>
      </c>
      <c r="AZ606" s="103">
        <f t="shared" si="159"/>
        <v>0.77525304970894005</v>
      </c>
      <c r="BA606" s="103">
        <f t="shared" si="157"/>
        <v>0.27919801643013781</v>
      </c>
      <c r="BB606" s="103">
        <f t="shared" si="157"/>
        <v>0.72080198356986225</v>
      </c>
      <c r="BC606" s="102">
        <v>0.28471959008702402</v>
      </c>
      <c r="BD606" s="102">
        <f t="shared" si="146"/>
        <v>0.71528040991297592</v>
      </c>
      <c r="BE606" s="102">
        <v>0.345949365051819</v>
      </c>
      <c r="BF606" s="102">
        <f t="shared" si="146"/>
        <v>0.65405063494818094</v>
      </c>
      <c r="BG606" s="102">
        <v>0.225723846685327</v>
      </c>
      <c r="BH606" s="102">
        <f t="shared" si="150"/>
        <v>0.77427615331467303</v>
      </c>
      <c r="BI606" s="102">
        <v>0.27166439636414624</v>
      </c>
      <c r="BJ606" s="102">
        <v>0.72833560363585381</v>
      </c>
      <c r="BK606" s="103">
        <v>0.27771910754259199</v>
      </c>
      <c r="BL606" s="103">
        <f t="shared" si="151"/>
        <v>0.72228089245740801</v>
      </c>
      <c r="BM606" s="103">
        <v>0.33906237076543999</v>
      </c>
      <c r="BN606" s="103">
        <f t="shared" si="152"/>
        <v>0.66093762923456001</v>
      </c>
      <c r="BO606" s="103">
        <v>0.21784267943924501</v>
      </c>
      <c r="BP606" s="103">
        <f t="shared" si="153"/>
        <v>0.78215732056075504</v>
      </c>
      <c r="BQ606" s="103">
        <v>0.26428490115630743</v>
      </c>
      <c r="BR606" s="103">
        <f t="shared" si="158"/>
        <v>0.73571509884369268</v>
      </c>
      <c r="BS606" s="108">
        <v>0.88637110800847996</v>
      </c>
      <c r="BT606" s="102">
        <v>0.11362889199152</v>
      </c>
      <c r="BU606" s="91"/>
      <c r="BV606" s="86">
        <v>586</v>
      </c>
      <c r="BW606" s="124">
        <v>0.97499999999999998</v>
      </c>
      <c r="BX606" s="124">
        <v>2.5000000000000001E-2</v>
      </c>
      <c r="BY606" s="124">
        <v>0.97099999999999997</v>
      </c>
      <c r="BZ606" s="124">
        <v>2.9000000000000001E-2</v>
      </c>
      <c r="CA606" s="124">
        <v>0.97299999999999998</v>
      </c>
      <c r="CB606" s="124">
        <v>2.7E-2</v>
      </c>
      <c r="CC606" s="123">
        <v>0.96399999999999997</v>
      </c>
      <c r="CD606" s="123">
        <v>3.5999999999999997E-2</v>
      </c>
      <c r="CE606" s="123">
        <v>0.95799999999999996</v>
      </c>
      <c r="CF606" s="123">
        <v>4.2000000000000003E-2</v>
      </c>
      <c r="CG606" s="123">
        <v>0.96099999999999997</v>
      </c>
      <c r="CH606" s="123">
        <v>3.9E-2</v>
      </c>
      <c r="CI606" s="1"/>
      <c r="CJ606" s="1"/>
      <c r="CK606" s="1"/>
      <c r="CL606" s="1"/>
      <c r="CM606" s="1"/>
      <c r="CN606" s="1"/>
      <c r="CP606" s="39"/>
      <c r="CR606" s="39"/>
      <c r="CS606" s="92"/>
      <c r="CT606" s="92"/>
    </row>
    <row r="607" spans="38:98" x14ac:dyDescent="0.25">
      <c r="AL607" s="104">
        <v>587</v>
      </c>
      <c r="AM607" s="102">
        <v>0.29091467762128598</v>
      </c>
      <c r="AN607" s="102">
        <f t="shared" si="147"/>
        <v>0.70908532237871402</v>
      </c>
      <c r="AO607" s="102">
        <v>0.34450275617901199</v>
      </c>
      <c r="AP607" s="102">
        <f t="shared" si="148"/>
        <v>0.65549724382098806</v>
      </c>
      <c r="AQ607" s="102">
        <v>0.20458914613283399</v>
      </c>
      <c r="AR607" s="102">
        <f t="shared" si="149"/>
        <v>0.79541085386716603</v>
      </c>
      <c r="AS607" s="102">
        <f t="shared" si="154"/>
        <v>0.26353019120487509</v>
      </c>
      <c r="AT607" s="107">
        <f t="shared" si="154"/>
        <v>0.73646980879512502</v>
      </c>
      <c r="AU607" s="103">
        <v>0.30303266311540999</v>
      </c>
      <c r="AV607" s="103">
        <f t="shared" si="155"/>
        <v>0.69696733688459001</v>
      </c>
      <c r="AW607" s="103">
        <v>0.35671789197341802</v>
      </c>
      <c r="AX607" s="103">
        <f t="shared" si="156"/>
        <v>0.64328210802658203</v>
      </c>
      <c r="AY607" s="103">
        <v>0.22512273600855501</v>
      </c>
      <c r="AZ607" s="103">
        <f t="shared" si="159"/>
        <v>0.77487726399144496</v>
      </c>
      <c r="BA607" s="103">
        <f t="shared" si="157"/>
        <v>0.27954169928359851</v>
      </c>
      <c r="BB607" s="103">
        <f t="shared" si="157"/>
        <v>0.72045830071640149</v>
      </c>
      <c r="BC607" s="102">
        <v>0.28502648309332701</v>
      </c>
      <c r="BD607" s="102">
        <f t="shared" si="146"/>
        <v>0.71497351690667299</v>
      </c>
      <c r="BE607" s="102">
        <v>0.346240316175912</v>
      </c>
      <c r="BF607" s="102">
        <f t="shared" si="146"/>
        <v>0.653759683824088</v>
      </c>
      <c r="BG607" s="102">
        <v>0.22610156215538099</v>
      </c>
      <c r="BH607" s="102">
        <f t="shared" si="150"/>
        <v>0.77389843784461898</v>
      </c>
      <c r="BI607" s="102">
        <v>0.27200020107086642</v>
      </c>
      <c r="BJ607" s="102">
        <v>0.72799979892913358</v>
      </c>
      <c r="BK607" s="103">
        <v>0.27802641377023002</v>
      </c>
      <c r="BL607" s="103">
        <f t="shared" si="151"/>
        <v>0.72197358622977004</v>
      </c>
      <c r="BM607" s="103">
        <v>0.33934505643902901</v>
      </c>
      <c r="BN607" s="103">
        <f t="shared" si="152"/>
        <v>0.66065494356097099</v>
      </c>
      <c r="BO607" s="103">
        <v>0.218211739607482</v>
      </c>
      <c r="BP607" s="103">
        <f t="shared" si="153"/>
        <v>0.78178826039251803</v>
      </c>
      <c r="BQ607" s="103">
        <v>0.26461495146918967</v>
      </c>
      <c r="BR607" s="103">
        <f t="shared" si="158"/>
        <v>0.73538504853081044</v>
      </c>
      <c r="BS607" s="108">
        <v>0.88656306337661106</v>
      </c>
      <c r="BT607" s="102">
        <v>0.113436936623389</v>
      </c>
      <c r="BU607" s="91"/>
      <c r="BV607" s="86">
        <v>587</v>
      </c>
      <c r="BW607" s="124">
        <v>0.97499999999999998</v>
      </c>
      <c r="BX607" s="124">
        <v>2.5000000000000001E-2</v>
      </c>
      <c r="BY607" s="124">
        <v>0.97099999999999997</v>
      </c>
      <c r="BZ607" s="124">
        <v>2.9000000000000001E-2</v>
      </c>
      <c r="CA607" s="124">
        <v>0.97299999999999998</v>
      </c>
      <c r="CB607" s="124">
        <v>2.7E-2</v>
      </c>
      <c r="CC607" s="123">
        <v>0.96399999999999997</v>
      </c>
      <c r="CD607" s="123">
        <v>3.5999999999999997E-2</v>
      </c>
      <c r="CE607" s="123">
        <v>0.95799999999999996</v>
      </c>
      <c r="CF607" s="123">
        <v>4.2000000000000003E-2</v>
      </c>
      <c r="CG607" s="123">
        <v>0.96099999999999997</v>
      </c>
      <c r="CH607" s="123">
        <v>3.9E-2</v>
      </c>
      <c r="CI607" s="1"/>
      <c r="CJ607" s="1"/>
      <c r="CK607" s="1"/>
      <c r="CL607" s="1"/>
      <c r="CM607" s="1"/>
      <c r="CN607" s="1"/>
      <c r="CP607" s="39"/>
      <c r="CR607" s="39"/>
      <c r="CS607" s="92"/>
      <c r="CT607" s="92"/>
    </row>
    <row r="608" spans="38:98" x14ac:dyDescent="0.25">
      <c r="AL608" s="104">
        <v>588</v>
      </c>
      <c r="AM608" s="102">
        <v>0.29123108743857601</v>
      </c>
      <c r="AN608" s="102">
        <f t="shared" si="147"/>
        <v>0.70876891256142405</v>
      </c>
      <c r="AO608" s="102">
        <v>0.34477255430626003</v>
      </c>
      <c r="AP608" s="102">
        <f t="shared" si="148"/>
        <v>0.65522744569373992</v>
      </c>
      <c r="AQ608" s="102">
        <v>0.20492892716708799</v>
      </c>
      <c r="AR608" s="102">
        <f t="shared" si="149"/>
        <v>0.79507107283291201</v>
      </c>
      <c r="AS608" s="102">
        <f t="shared" si="154"/>
        <v>0.26384663109325884</v>
      </c>
      <c r="AT608" s="107">
        <f t="shared" si="154"/>
        <v>0.73615336890674121</v>
      </c>
      <c r="AU608" s="103">
        <v>0.30335481159868599</v>
      </c>
      <c r="AV608" s="103">
        <f t="shared" si="155"/>
        <v>0.69664518840131406</v>
      </c>
      <c r="AW608" s="103">
        <v>0.35702576747623599</v>
      </c>
      <c r="AX608" s="103">
        <f t="shared" si="156"/>
        <v>0.64297423252376396</v>
      </c>
      <c r="AY608" s="103">
        <v>0.22549843199585101</v>
      </c>
      <c r="AZ608" s="103">
        <f t="shared" si="159"/>
        <v>0.77450156800414893</v>
      </c>
      <c r="BA608" s="103">
        <f t="shared" si="157"/>
        <v>0.27988519683321839</v>
      </c>
      <c r="BB608" s="103">
        <f t="shared" si="157"/>
        <v>0.72011480316678156</v>
      </c>
      <c r="BC608" s="102">
        <v>0.28533319387314099</v>
      </c>
      <c r="BD608" s="102">
        <f t="shared" si="146"/>
        <v>0.71466680612685907</v>
      </c>
      <c r="BE608" s="102">
        <v>0.34653101289260502</v>
      </c>
      <c r="BF608" s="102">
        <f t="shared" si="146"/>
        <v>0.65346898710739498</v>
      </c>
      <c r="BG608" s="102">
        <v>0.22647917316323299</v>
      </c>
      <c r="BH608" s="102">
        <f t="shared" si="150"/>
        <v>0.77352082683676704</v>
      </c>
      <c r="BI608" s="102">
        <v>0.27233584272106004</v>
      </c>
      <c r="BJ608" s="102">
        <v>0.72766415727893996</v>
      </c>
      <c r="BK608" s="103">
        <v>0.27833348671463598</v>
      </c>
      <c r="BL608" s="103">
        <f t="shared" si="151"/>
        <v>0.72166651328536402</v>
      </c>
      <c r="BM608" s="103">
        <v>0.33962751691096599</v>
      </c>
      <c r="BN608" s="103">
        <f t="shared" si="152"/>
        <v>0.66037248308903407</v>
      </c>
      <c r="BO608" s="103">
        <v>0.218580697287314</v>
      </c>
      <c r="BP608" s="103">
        <f t="shared" si="153"/>
        <v>0.781419302712686</v>
      </c>
      <c r="BQ608" s="103">
        <v>0.26494483052322376</v>
      </c>
      <c r="BR608" s="103">
        <f t="shared" si="158"/>
        <v>0.73505516947677629</v>
      </c>
      <c r="BS608" s="108">
        <v>0.88675436135859598</v>
      </c>
      <c r="BT608" s="102">
        <v>0.113245638641404</v>
      </c>
      <c r="BU608" s="91"/>
      <c r="BV608" s="86">
        <v>588</v>
      </c>
      <c r="BW608" s="124">
        <v>0.97499999999999998</v>
      </c>
      <c r="BX608" s="124">
        <v>2.5000000000000001E-2</v>
      </c>
      <c r="BY608" s="124">
        <v>0.97099999999999997</v>
      </c>
      <c r="BZ608" s="124">
        <v>2.9000000000000001E-2</v>
      </c>
      <c r="CA608" s="124">
        <v>0.97299999999999998</v>
      </c>
      <c r="CB608" s="124">
        <v>2.7E-2</v>
      </c>
      <c r="CC608" s="123">
        <v>0.96399999999999997</v>
      </c>
      <c r="CD608" s="123">
        <v>3.5999999999999997E-2</v>
      </c>
      <c r="CE608" s="123">
        <v>0.95799999999999996</v>
      </c>
      <c r="CF608" s="123">
        <v>4.2000000000000003E-2</v>
      </c>
      <c r="CG608" s="123">
        <v>0.96099999999999997</v>
      </c>
      <c r="CH608" s="123">
        <v>3.9E-2</v>
      </c>
      <c r="CI608" s="1"/>
      <c r="CJ608" s="1"/>
      <c r="CK608" s="1"/>
      <c r="CL608" s="1"/>
      <c r="CM608" s="1"/>
      <c r="CN608" s="1"/>
      <c r="CP608" s="39"/>
      <c r="CR608" s="39"/>
      <c r="CS608" s="92"/>
      <c r="CT608" s="92"/>
    </row>
    <row r="609" spans="38:98" x14ac:dyDescent="0.25">
      <c r="AL609" s="104">
        <v>589</v>
      </c>
      <c r="AM609" s="102">
        <v>0.29154716658746199</v>
      </c>
      <c r="AN609" s="102">
        <f t="shared" si="147"/>
        <v>0.70845283341253795</v>
      </c>
      <c r="AO609" s="102">
        <v>0.34504220721982098</v>
      </c>
      <c r="AP609" s="102">
        <f t="shared" si="148"/>
        <v>0.65495779278017907</v>
      </c>
      <c r="AQ609" s="102">
        <v>0.20526862976417901</v>
      </c>
      <c r="AR609" s="102">
        <f t="shared" si="149"/>
        <v>0.79473137023582097</v>
      </c>
      <c r="AS609" s="102">
        <f t="shared" si="154"/>
        <v>0.26416289899419443</v>
      </c>
      <c r="AT609" s="107">
        <f t="shared" si="154"/>
        <v>0.73583710100580557</v>
      </c>
      <c r="AU609" s="103">
        <v>0.30367669340449599</v>
      </c>
      <c r="AV609" s="103">
        <f t="shared" si="155"/>
        <v>0.69632330659550401</v>
      </c>
      <c r="AW609" s="103">
        <v>0.35733337844287399</v>
      </c>
      <c r="AX609" s="103">
        <f t="shared" si="156"/>
        <v>0.64266662155712595</v>
      </c>
      <c r="AY609" s="103">
        <v>0.22587403796855701</v>
      </c>
      <c r="AZ609" s="103">
        <f t="shared" si="159"/>
        <v>0.77412596203144302</v>
      </c>
      <c r="BA609" s="103">
        <f t="shared" si="157"/>
        <v>0.28022850946279099</v>
      </c>
      <c r="BB609" s="103">
        <f t="shared" si="157"/>
        <v>0.71977149053720901</v>
      </c>
      <c r="BC609" s="102">
        <v>0.28563972377381502</v>
      </c>
      <c r="BD609" s="102">
        <f t="shared" si="146"/>
        <v>0.71436027622618492</v>
      </c>
      <c r="BE609" s="102">
        <v>0.34682145649388801</v>
      </c>
      <c r="BF609" s="102">
        <f t="shared" si="146"/>
        <v>0.65317854350611193</v>
      </c>
      <c r="BG609" s="102">
        <v>0.22685667952860999</v>
      </c>
      <c r="BH609" s="102">
        <f t="shared" si="150"/>
        <v>0.77314332047139001</v>
      </c>
      <c r="BI609" s="102">
        <v>0.27267132194663751</v>
      </c>
      <c r="BJ609" s="102">
        <v>0.72732867805336254</v>
      </c>
      <c r="BK609" s="103">
        <v>0.27864032591988902</v>
      </c>
      <c r="BL609" s="103">
        <f t="shared" si="151"/>
        <v>0.72135967408011092</v>
      </c>
      <c r="BM609" s="103">
        <v>0.33990975361849002</v>
      </c>
      <c r="BN609" s="103">
        <f t="shared" si="152"/>
        <v>0.66009024638150993</v>
      </c>
      <c r="BO609" s="103">
        <v>0.218949551942066</v>
      </c>
      <c r="BP609" s="103">
        <f t="shared" si="153"/>
        <v>0.781050448057934</v>
      </c>
      <c r="BQ609" s="103">
        <v>0.26527453826076863</v>
      </c>
      <c r="BR609" s="103">
        <f t="shared" si="158"/>
        <v>0.73472546173923137</v>
      </c>
      <c r="BS609" s="108">
        <v>0.88694500563294199</v>
      </c>
      <c r="BT609" s="102">
        <v>0.113054994367058</v>
      </c>
      <c r="BU609" s="91"/>
      <c r="BV609" s="86">
        <v>589</v>
      </c>
      <c r="BW609" s="124">
        <v>0.97499999999999998</v>
      </c>
      <c r="BX609" s="124">
        <v>2.5000000000000001E-2</v>
      </c>
      <c r="BY609" s="124">
        <v>0.97099999999999997</v>
      </c>
      <c r="BZ609" s="124">
        <v>2.9000000000000001E-2</v>
      </c>
      <c r="CA609" s="124">
        <v>0.97299999999999998</v>
      </c>
      <c r="CB609" s="124">
        <v>2.7E-2</v>
      </c>
      <c r="CC609" s="123">
        <v>0.96399999999999997</v>
      </c>
      <c r="CD609" s="123">
        <v>3.5999999999999997E-2</v>
      </c>
      <c r="CE609" s="123">
        <v>0.95799999999999996</v>
      </c>
      <c r="CF609" s="123">
        <v>4.2000000000000003E-2</v>
      </c>
      <c r="CG609" s="123">
        <v>0.96099999999999997</v>
      </c>
      <c r="CH609" s="123">
        <v>3.9E-2</v>
      </c>
      <c r="CI609" s="1"/>
      <c r="CJ609" s="1"/>
      <c r="CK609" s="1"/>
      <c r="CL609" s="1"/>
      <c r="CM609" s="1"/>
      <c r="CN609" s="1"/>
      <c r="CP609" s="39"/>
      <c r="CR609" s="39"/>
      <c r="CS609" s="92"/>
      <c r="CT609" s="92"/>
    </row>
    <row r="610" spans="38:98" x14ac:dyDescent="0.25">
      <c r="AL610" s="104">
        <v>590</v>
      </c>
      <c r="AM610" s="102">
        <v>0.29186290732979597</v>
      </c>
      <c r="AN610" s="102">
        <f t="shared" si="147"/>
        <v>0.70813709267020397</v>
      </c>
      <c r="AO610" s="102">
        <v>0.34531171909743802</v>
      </c>
      <c r="AP610" s="102">
        <f t="shared" si="148"/>
        <v>0.65468828090256204</v>
      </c>
      <c r="AQ610" s="102">
        <v>0.205608253289564</v>
      </c>
      <c r="AR610" s="102">
        <f t="shared" si="149"/>
        <v>0.794391746710436</v>
      </c>
      <c r="AS610" s="102">
        <f t="shared" si="154"/>
        <v>0.26447899317784695</v>
      </c>
      <c r="AT610" s="107">
        <f t="shared" si="154"/>
        <v>0.73552100682215316</v>
      </c>
      <c r="AU610" s="103">
        <v>0.30399830925817101</v>
      </c>
      <c r="AV610" s="103">
        <f t="shared" si="155"/>
        <v>0.69600169074182894</v>
      </c>
      <c r="AW610" s="103">
        <v>0.357640726133163</v>
      </c>
      <c r="AX610" s="103">
        <f t="shared" si="156"/>
        <v>0.642359273866837</v>
      </c>
      <c r="AY610" s="103">
        <v>0.22624955364228</v>
      </c>
      <c r="AZ610" s="103">
        <f t="shared" si="159"/>
        <v>0.77375044635772006</v>
      </c>
      <c r="BA610" s="103">
        <f t="shared" si="157"/>
        <v>0.28057163755610931</v>
      </c>
      <c r="BB610" s="103">
        <f t="shared" si="157"/>
        <v>0.71942836244389063</v>
      </c>
      <c r="BC610" s="102">
        <v>0.28594607414269901</v>
      </c>
      <c r="BD610" s="102">
        <f t="shared" si="146"/>
        <v>0.71405392585730099</v>
      </c>
      <c r="BE610" s="102">
        <v>0.34711164827175101</v>
      </c>
      <c r="BF610" s="102">
        <f t="shared" si="146"/>
        <v>0.65288835172824899</v>
      </c>
      <c r="BG610" s="102">
        <v>0.22723408107123699</v>
      </c>
      <c r="BH610" s="102">
        <f t="shared" si="150"/>
        <v>0.77276591892876301</v>
      </c>
      <c r="BI610" s="102">
        <v>0.27300663937950842</v>
      </c>
      <c r="BJ610" s="102">
        <v>0.72699336062049169</v>
      </c>
      <c r="BK610" s="103">
        <v>0.27894693093006501</v>
      </c>
      <c r="BL610" s="103">
        <f t="shared" si="151"/>
        <v>0.72105306906993505</v>
      </c>
      <c r="BM610" s="103">
        <v>0.34019176799883799</v>
      </c>
      <c r="BN610" s="103">
        <f t="shared" si="152"/>
        <v>0.65980823200116201</v>
      </c>
      <c r="BO610" s="103">
        <v>0.219318303035062</v>
      </c>
      <c r="BP610" s="103">
        <f t="shared" si="153"/>
        <v>0.78068169696493794</v>
      </c>
      <c r="BQ610" s="103">
        <v>0.26560407462418145</v>
      </c>
      <c r="BR610" s="103">
        <f t="shared" si="158"/>
        <v>0.73439592537581855</v>
      </c>
      <c r="BS610" s="108">
        <v>0.88713499987815903</v>
      </c>
      <c r="BT610" s="102">
        <v>0.112865000121841</v>
      </c>
      <c r="BU610" s="91"/>
      <c r="BV610" s="86">
        <v>590</v>
      </c>
      <c r="BW610" s="124">
        <v>0.97499999999999998</v>
      </c>
      <c r="BX610" s="124">
        <v>2.5000000000000001E-2</v>
      </c>
      <c r="BY610" s="124">
        <v>0.97099999999999997</v>
      </c>
      <c r="BZ610" s="124">
        <v>2.9000000000000001E-2</v>
      </c>
      <c r="CA610" s="124">
        <v>0.97299999999999998</v>
      </c>
      <c r="CB610" s="124">
        <v>2.7E-2</v>
      </c>
      <c r="CC610" s="123">
        <v>0.96399999999999997</v>
      </c>
      <c r="CD610" s="123">
        <v>3.5999999999999997E-2</v>
      </c>
      <c r="CE610" s="123">
        <v>0.95799999999999996</v>
      </c>
      <c r="CF610" s="123">
        <v>4.2000000000000003E-2</v>
      </c>
      <c r="CG610" s="123">
        <v>0.96099999999999997</v>
      </c>
      <c r="CH610" s="123">
        <v>3.9E-2</v>
      </c>
      <c r="CI610" s="1"/>
      <c r="CJ610" s="1"/>
      <c r="CK610" s="1"/>
      <c r="CL610" s="1"/>
      <c r="CM610" s="1"/>
      <c r="CN610" s="1"/>
      <c r="CP610" s="39"/>
      <c r="CR610" s="39"/>
      <c r="CS610" s="92"/>
      <c r="CT610" s="92"/>
    </row>
    <row r="611" spans="38:98" x14ac:dyDescent="0.25">
      <c r="AL611" s="104">
        <v>591</v>
      </c>
      <c r="AM611" s="102">
        <v>0.292178301927428</v>
      </c>
      <c r="AN611" s="102">
        <f t="shared" si="147"/>
        <v>0.707821698072572</v>
      </c>
      <c r="AO611" s="102">
        <v>0.345581094116854</v>
      </c>
      <c r="AP611" s="102">
        <f t="shared" si="148"/>
        <v>0.654418905883146</v>
      </c>
      <c r="AQ611" s="102">
        <v>0.20594779710869901</v>
      </c>
      <c r="AR611" s="102">
        <f t="shared" si="149"/>
        <v>0.79405220289130096</v>
      </c>
      <c r="AS611" s="102">
        <f t="shared" si="154"/>
        <v>0.26479491191438065</v>
      </c>
      <c r="AT611" s="107">
        <f t="shared" si="154"/>
        <v>0.73520508808561935</v>
      </c>
      <c r="AU611" s="103">
        <v>0.30431965988504001</v>
      </c>
      <c r="AV611" s="103">
        <f t="shared" si="155"/>
        <v>0.69568034011496005</v>
      </c>
      <c r="AW611" s="103">
        <v>0.35794781180693602</v>
      </c>
      <c r="AX611" s="103">
        <f t="shared" si="156"/>
        <v>0.64205218819306398</v>
      </c>
      <c r="AY611" s="103">
        <v>0.22662497873262799</v>
      </c>
      <c r="AZ611" s="103">
        <f t="shared" si="159"/>
        <v>0.77337502126737201</v>
      </c>
      <c r="BA611" s="103">
        <f t="shared" si="157"/>
        <v>0.28091458149696658</v>
      </c>
      <c r="BB611" s="103">
        <f t="shared" si="157"/>
        <v>0.71908541850303354</v>
      </c>
      <c r="BC611" s="102">
        <v>0.28625224632714302</v>
      </c>
      <c r="BD611" s="102">
        <f t="shared" si="146"/>
        <v>0.71374775367285692</v>
      </c>
      <c r="BE611" s="102">
        <v>0.34740158951818401</v>
      </c>
      <c r="BF611" s="102">
        <f t="shared" si="146"/>
        <v>0.65259841048181599</v>
      </c>
      <c r="BG611" s="102">
        <v>0.22761137761084099</v>
      </c>
      <c r="BH611" s="102">
        <f t="shared" si="150"/>
        <v>0.77238862238915895</v>
      </c>
      <c r="BI611" s="102">
        <v>0.27334179565158356</v>
      </c>
      <c r="BJ611" s="102">
        <v>0.72665820434841644</v>
      </c>
      <c r="BK611" s="103">
        <v>0.27925330128924603</v>
      </c>
      <c r="BL611" s="103">
        <f t="shared" si="151"/>
        <v>0.72074669871075403</v>
      </c>
      <c r="BM611" s="103">
        <v>0.34047356148924901</v>
      </c>
      <c r="BN611" s="103">
        <f t="shared" si="152"/>
        <v>0.65952643851075099</v>
      </c>
      <c r="BO611" s="103">
        <v>0.21968695002962901</v>
      </c>
      <c r="BP611" s="103">
        <f t="shared" si="153"/>
        <v>0.78031304997037099</v>
      </c>
      <c r="BQ611" s="103">
        <v>0.26593343955582294</v>
      </c>
      <c r="BR611" s="103">
        <f t="shared" si="158"/>
        <v>0.73406656044417717</v>
      </c>
      <c r="BS611" s="108">
        <v>0.88732434777275504</v>
      </c>
      <c r="BT611" s="102">
        <v>0.112675652227245</v>
      </c>
      <c r="BU611" s="91"/>
      <c r="BV611" s="86">
        <v>591</v>
      </c>
      <c r="BW611" s="124">
        <v>0.97499999999999998</v>
      </c>
      <c r="BX611" s="124">
        <v>2.5000000000000001E-2</v>
      </c>
      <c r="BY611" s="124">
        <v>0.97099999999999997</v>
      </c>
      <c r="BZ611" s="124">
        <v>2.9000000000000001E-2</v>
      </c>
      <c r="CA611" s="124">
        <v>0.97299999999999998</v>
      </c>
      <c r="CB611" s="124">
        <v>2.7E-2</v>
      </c>
      <c r="CC611" s="123">
        <v>0.96399999999999997</v>
      </c>
      <c r="CD611" s="123">
        <v>3.5999999999999997E-2</v>
      </c>
      <c r="CE611" s="123">
        <v>0.95799999999999996</v>
      </c>
      <c r="CF611" s="123">
        <v>4.2000000000000003E-2</v>
      </c>
      <c r="CG611" s="123">
        <v>0.96099999999999997</v>
      </c>
      <c r="CH611" s="123">
        <v>3.9E-2</v>
      </c>
      <c r="CI611" s="1"/>
      <c r="CJ611" s="1"/>
      <c r="CK611" s="1"/>
      <c r="CL611" s="1"/>
      <c r="CM611" s="1"/>
      <c r="CN611" s="1"/>
      <c r="CP611" s="39"/>
      <c r="CR611" s="39"/>
      <c r="CS611" s="92"/>
      <c r="CT611" s="92"/>
    </row>
    <row r="612" spans="38:98" x14ac:dyDescent="0.25">
      <c r="AL612" s="104">
        <v>592</v>
      </c>
      <c r="AM612" s="102">
        <v>0.292493342642211</v>
      </c>
      <c r="AN612" s="102">
        <f t="shared" si="147"/>
        <v>0.70750665735778906</v>
      </c>
      <c r="AO612" s="102">
        <v>0.34585033645581098</v>
      </c>
      <c r="AP612" s="102">
        <f t="shared" si="148"/>
        <v>0.65414966354418902</v>
      </c>
      <c r="AQ612" s="102">
        <v>0.206287260587042</v>
      </c>
      <c r="AR612" s="102">
        <f t="shared" si="149"/>
        <v>0.79371273941295795</v>
      </c>
      <c r="AS612" s="102">
        <f t="shared" si="154"/>
        <v>0.26511065347396123</v>
      </c>
      <c r="AT612" s="107">
        <f t="shared" si="154"/>
        <v>0.73488934652603877</v>
      </c>
      <c r="AU612" s="103">
        <v>0.30464074601043301</v>
      </c>
      <c r="AV612" s="103">
        <f t="shared" si="155"/>
        <v>0.69535925398956699</v>
      </c>
      <c r="AW612" s="103">
        <v>0.35825463672402502</v>
      </c>
      <c r="AX612" s="103">
        <f t="shared" si="156"/>
        <v>0.64174536327597498</v>
      </c>
      <c r="AY612" s="103">
        <v>0.227000312955211</v>
      </c>
      <c r="AZ612" s="103">
        <f t="shared" si="159"/>
        <v>0.77299968704478905</v>
      </c>
      <c r="BA612" s="103">
        <f t="shared" si="157"/>
        <v>0.28125734166915706</v>
      </c>
      <c r="BB612" s="103">
        <f t="shared" si="157"/>
        <v>0.71874265833084294</v>
      </c>
      <c r="BC612" s="102">
        <v>0.28655824167449601</v>
      </c>
      <c r="BD612" s="102">
        <f t="shared" si="146"/>
        <v>0.71344175832550394</v>
      </c>
      <c r="BE612" s="102">
        <v>0.34769128152517498</v>
      </c>
      <c r="BF612" s="102">
        <f t="shared" si="146"/>
        <v>0.65230871847482508</v>
      </c>
      <c r="BG612" s="102">
        <v>0.22798856896715</v>
      </c>
      <c r="BH612" s="102">
        <f t="shared" si="150"/>
        <v>0.77201143103284997</v>
      </c>
      <c r="BI612" s="102">
        <v>0.27367679139477302</v>
      </c>
      <c r="BJ612" s="102">
        <v>0.72632320860522703</v>
      </c>
      <c r="BK612" s="103">
        <v>0.279559436541508</v>
      </c>
      <c r="BL612" s="103">
        <f t="shared" si="151"/>
        <v>0.72044056345849206</v>
      </c>
      <c r="BM612" s="103">
        <v>0.34075513552696002</v>
      </c>
      <c r="BN612" s="103">
        <f t="shared" si="152"/>
        <v>0.65924486447303998</v>
      </c>
      <c r="BO612" s="103">
        <v>0.22005549238909</v>
      </c>
      <c r="BP612" s="103">
        <f t="shared" si="153"/>
        <v>0.77994450761090994</v>
      </c>
      <c r="BQ612" s="103">
        <v>0.2662626329980497</v>
      </c>
      <c r="BR612" s="103">
        <f t="shared" si="158"/>
        <v>0.73373736700195025</v>
      </c>
      <c r="BS612" s="108">
        <v>0.88751305299523697</v>
      </c>
      <c r="BT612" s="102">
        <v>0.112486947004763</v>
      </c>
      <c r="BU612" s="91"/>
      <c r="BV612" s="86">
        <v>592</v>
      </c>
      <c r="BW612" s="124">
        <v>0.97499999999999998</v>
      </c>
      <c r="BX612" s="124">
        <v>2.5000000000000001E-2</v>
      </c>
      <c r="BY612" s="124">
        <v>0.97099999999999997</v>
      </c>
      <c r="BZ612" s="124">
        <v>2.9000000000000001E-2</v>
      </c>
      <c r="CA612" s="124">
        <v>0.97299999999999998</v>
      </c>
      <c r="CB612" s="124">
        <v>2.7E-2</v>
      </c>
      <c r="CC612" s="123">
        <v>0.96399999999999997</v>
      </c>
      <c r="CD612" s="123">
        <v>3.5999999999999997E-2</v>
      </c>
      <c r="CE612" s="123">
        <v>0.95899999999999996</v>
      </c>
      <c r="CF612" s="123">
        <v>4.1000000000000002E-2</v>
      </c>
      <c r="CG612" s="123">
        <v>0.96099999999999997</v>
      </c>
      <c r="CH612" s="123">
        <v>3.9E-2</v>
      </c>
      <c r="CI612" s="1"/>
      <c r="CJ612" s="1"/>
      <c r="CK612" s="1"/>
      <c r="CL612" s="1"/>
      <c r="CM612" s="1"/>
      <c r="CN612" s="1"/>
      <c r="CP612" s="39"/>
      <c r="CR612" s="39"/>
      <c r="CS612" s="92"/>
      <c r="CT612" s="92"/>
    </row>
    <row r="613" spans="38:98" x14ac:dyDescent="0.25">
      <c r="AL613" s="104">
        <v>593</v>
      </c>
      <c r="AM613" s="102">
        <v>0.29280802173599402</v>
      </c>
      <c r="AN613" s="102">
        <f t="shared" si="147"/>
        <v>0.70719197826400593</v>
      </c>
      <c r="AO613" s="102">
        <v>0.34611945029205099</v>
      </c>
      <c r="AP613" s="102">
        <f t="shared" si="148"/>
        <v>0.65388054970794895</v>
      </c>
      <c r="AQ613" s="102">
        <v>0.206626643090048</v>
      </c>
      <c r="AR613" s="102">
        <f t="shared" si="149"/>
        <v>0.79337335690995203</v>
      </c>
      <c r="AS613" s="102">
        <f t="shared" si="154"/>
        <v>0.26542621612675193</v>
      </c>
      <c r="AT613" s="107">
        <f t="shared" si="154"/>
        <v>0.73457378387324801</v>
      </c>
      <c r="AU613" s="103">
        <v>0.30496156835967902</v>
      </c>
      <c r="AV613" s="103">
        <f t="shared" si="155"/>
        <v>0.69503843164032098</v>
      </c>
      <c r="AW613" s="103">
        <v>0.35856120214426201</v>
      </c>
      <c r="AX613" s="103">
        <f t="shared" si="156"/>
        <v>0.64143879785573799</v>
      </c>
      <c r="AY613" s="103">
        <v>0.227375556025635</v>
      </c>
      <c r="AZ613" s="103">
        <f t="shared" si="159"/>
        <v>0.77262444397436503</v>
      </c>
      <c r="BA613" s="103">
        <f t="shared" si="157"/>
        <v>0.28159991845647286</v>
      </c>
      <c r="BB613" s="103">
        <f t="shared" si="157"/>
        <v>0.71840008154352719</v>
      </c>
      <c r="BC613" s="102">
        <v>0.28686406153210797</v>
      </c>
      <c r="BD613" s="102">
        <f t="shared" ref="BD613:BF676" si="160">1-BC613</f>
        <v>0.71313593846789203</v>
      </c>
      <c r="BE613" s="102">
        <v>0.34798072558471499</v>
      </c>
      <c r="BF613" s="102">
        <f t="shared" si="160"/>
        <v>0.65201927441528507</v>
      </c>
      <c r="BG613" s="102">
        <v>0.228365654959889</v>
      </c>
      <c r="BH613" s="102">
        <f t="shared" si="150"/>
        <v>0.77163434504011097</v>
      </c>
      <c r="BI613" s="102">
        <v>0.27401162724098688</v>
      </c>
      <c r="BJ613" s="102">
        <v>0.72598837275901318</v>
      </c>
      <c r="BK613" s="103">
        <v>0.27986533623093102</v>
      </c>
      <c r="BL613" s="103">
        <f t="shared" si="151"/>
        <v>0.72013466376906898</v>
      </c>
      <c r="BM613" s="103">
        <v>0.34103649154920901</v>
      </c>
      <c r="BN613" s="103">
        <f t="shared" si="152"/>
        <v>0.65896350845079099</v>
      </c>
      <c r="BO613" s="103">
        <v>0.22042392957677101</v>
      </c>
      <c r="BP613" s="103">
        <f t="shared" si="153"/>
        <v>0.77957607042322896</v>
      </c>
      <c r="BQ613" s="103">
        <v>0.26659165489322134</v>
      </c>
      <c r="BR613" s="103">
        <f t="shared" si="158"/>
        <v>0.73340834510677866</v>
      </c>
      <c r="BS613" s="108">
        <v>0.88770111922411399</v>
      </c>
      <c r="BT613" s="102">
        <v>0.112298880775886</v>
      </c>
      <c r="BU613" s="91"/>
      <c r="BV613" s="86">
        <v>593</v>
      </c>
      <c r="BW613" s="124">
        <v>0.97499999999999998</v>
      </c>
      <c r="BX613" s="124">
        <v>2.5000000000000001E-2</v>
      </c>
      <c r="BY613" s="124">
        <v>0.97099999999999997</v>
      </c>
      <c r="BZ613" s="124">
        <v>2.9000000000000001E-2</v>
      </c>
      <c r="CA613" s="124">
        <v>0.97299999999999998</v>
      </c>
      <c r="CB613" s="124">
        <v>2.7E-2</v>
      </c>
      <c r="CC613" s="123">
        <v>0.96399999999999997</v>
      </c>
      <c r="CD613" s="123">
        <v>3.5999999999999997E-2</v>
      </c>
      <c r="CE613" s="123">
        <v>0.95899999999999996</v>
      </c>
      <c r="CF613" s="123">
        <v>4.1000000000000002E-2</v>
      </c>
      <c r="CG613" s="123">
        <v>0.96099999999999997</v>
      </c>
      <c r="CH613" s="123">
        <v>3.9E-2</v>
      </c>
      <c r="CI613" s="1"/>
      <c r="CJ613" s="1"/>
      <c r="CK613" s="1"/>
      <c r="CL613" s="1"/>
      <c r="CM613" s="1"/>
      <c r="CN613" s="1"/>
      <c r="CP613" s="39"/>
      <c r="CR613" s="39"/>
      <c r="CS613" s="92"/>
      <c r="CT613" s="92"/>
    </row>
    <row r="614" spans="38:98" x14ac:dyDescent="0.25">
      <c r="AL614" s="104">
        <v>594</v>
      </c>
      <c r="AM614" s="102">
        <v>0.29312233147062899</v>
      </c>
      <c r="AN614" s="102">
        <f t="shared" si="147"/>
        <v>0.70687766852937095</v>
      </c>
      <c r="AO614" s="102">
        <v>0.34638843980331602</v>
      </c>
      <c r="AP614" s="102">
        <f t="shared" si="148"/>
        <v>0.65361156019668398</v>
      </c>
      <c r="AQ614" s="102">
        <v>0.206965943983173</v>
      </c>
      <c r="AR614" s="102">
        <f t="shared" si="149"/>
        <v>0.79303405601682697</v>
      </c>
      <c r="AS614" s="102">
        <f t="shared" si="154"/>
        <v>0.26574159814291726</v>
      </c>
      <c r="AT614" s="107">
        <f t="shared" si="154"/>
        <v>0.7342584018570828</v>
      </c>
      <c r="AU614" s="103">
        <v>0.30528212765810903</v>
      </c>
      <c r="AV614" s="103">
        <f t="shared" si="155"/>
        <v>0.69471787234189097</v>
      </c>
      <c r="AW614" s="103">
        <v>0.35886750932748102</v>
      </c>
      <c r="AX614" s="103">
        <f t="shared" si="156"/>
        <v>0.64113249067251898</v>
      </c>
      <c r="AY614" s="103">
        <v>0.227750707659509</v>
      </c>
      <c r="AZ614" s="103">
        <f t="shared" si="159"/>
        <v>0.772249292340491</v>
      </c>
      <c r="BA614" s="103">
        <f t="shared" si="157"/>
        <v>0.2819423122427086</v>
      </c>
      <c r="BB614" s="103">
        <f t="shared" si="157"/>
        <v>0.71805768775729151</v>
      </c>
      <c r="BC614" s="102">
        <v>0.28716970724732899</v>
      </c>
      <c r="BD614" s="102">
        <f t="shared" si="160"/>
        <v>0.71283029275267107</v>
      </c>
      <c r="BE614" s="102">
        <v>0.348269922988795</v>
      </c>
      <c r="BF614" s="102">
        <f t="shared" si="160"/>
        <v>0.651730077011205</v>
      </c>
      <c r="BG614" s="102">
        <v>0.22874263540878501</v>
      </c>
      <c r="BH614" s="102">
        <f t="shared" si="150"/>
        <v>0.77125736459121497</v>
      </c>
      <c r="BI614" s="102">
        <v>0.27434630382213598</v>
      </c>
      <c r="BJ614" s="102">
        <v>0.72565369617786413</v>
      </c>
      <c r="BK614" s="103">
        <v>0.280170999901593</v>
      </c>
      <c r="BL614" s="103">
        <f t="shared" si="151"/>
        <v>0.719829000098407</v>
      </c>
      <c r="BM614" s="103">
        <v>0.34131763099323398</v>
      </c>
      <c r="BN614" s="103">
        <f t="shared" si="152"/>
        <v>0.65868236900676602</v>
      </c>
      <c r="BO614" s="103">
        <v>0.220792261055998</v>
      </c>
      <c r="BP614" s="103">
        <f t="shared" si="153"/>
        <v>0.77920773894400197</v>
      </c>
      <c r="BQ614" s="103">
        <v>0.26692050518369675</v>
      </c>
      <c r="BR614" s="103">
        <f t="shared" si="158"/>
        <v>0.7330794948163033</v>
      </c>
      <c r="BS614" s="108">
        <v>0.88788855013789403</v>
      </c>
      <c r="BT614" s="102">
        <v>0.112111449862106</v>
      </c>
      <c r="BU614" s="91"/>
      <c r="BV614" s="86">
        <v>594</v>
      </c>
      <c r="BW614" s="124">
        <v>0.97499999999999998</v>
      </c>
      <c r="BX614" s="124">
        <v>2.5000000000000001E-2</v>
      </c>
      <c r="BY614" s="124">
        <v>0.97199999999999998</v>
      </c>
      <c r="BZ614" s="124">
        <v>2.8000000000000001E-2</v>
      </c>
      <c r="CA614" s="124">
        <v>0.97299999999999998</v>
      </c>
      <c r="CB614" s="124">
        <v>2.7E-2</v>
      </c>
      <c r="CC614" s="123">
        <v>0.96399999999999997</v>
      </c>
      <c r="CD614" s="123">
        <v>3.5999999999999997E-2</v>
      </c>
      <c r="CE614" s="123">
        <v>0.95899999999999996</v>
      </c>
      <c r="CF614" s="123">
        <v>4.1000000000000002E-2</v>
      </c>
      <c r="CG614" s="123">
        <v>0.96099999999999997</v>
      </c>
      <c r="CH614" s="123">
        <v>3.9E-2</v>
      </c>
      <c r="CI614" s="1"/>
      <c r="CJ614" s="1"/>
      <c r="CK614" s="1"/>
      <c r="CL614" s="1"/>
      <c r="CM614" s="1"/>
      <c r="CN614" s="1"/>
      <c r="CP614" s="39"/>
      <c r="CR614" s="39"/>
      <c r="CS614" s="92"/>
      <c r="CT614" s="92"/>
    </row>
    <row r="615" spans="38:98" x14ac:dyDescent="0.25">
      <c r="AL615" s="104">
        <v>595</v>
      </c>
      <c r="AM615" s="102">
        <v>0.29343626410796703</v>
      </c>
      <c r="AN615" s="102">
        <f t="shared" si="147"/>
        <v>0.70656373589203292</v>
      </c>
      <c r="AO615" s="102">
        <v>0.34665730916734799</v>
      </c>
      <c r="AP615" s="102">
        <f t="shared" si="148"/>
        <v>0.65334269083265206</v>
      </c>
      <c r="AQ615" s="102">
        <v>0.20730516263187501</v>
      </c>
      <c r="AR615" s="102">
        <f t="shared" si="149"/>
        <v>0.79269483736812496</v>
      </c>
      <c r="AS615" s="102">
        <f t="shared" si="154"/>
        <v>0.26605679779262231</v>
      </c>
      <c r="AT615" s="107">
        <f t="shared" si="154"/>
        <v>0.73394320220737774</v>
      </c>
      <c r="AU615" s="103">
        <v>0.30560242463105203</v>
      </c>
      <c r="AV615" s="103">
        <f t="shared" si="155"/>
        <v>0.69439757536894797</v>
      </c>
      <c r="AW615" s="103">
        <v>0.35917355953351299</v>
      </c>
      <c r="AX615" s="103">
        <f t="shared" si="156"/>
        <v>0.64082644046648696</v>
      </c>
      <c r="AY615" s="103">
        <v>0.22812576757244099</v>
      </c>
      <c r="AZ615" s="103">
        <f t="shared" si="159"/>
        <v>0.77187423242755904</v>
      </c>
      <c r="BA615" s="103">
        <f t="shared" si="157"/>
        <v>0.282284523411657</v>
      </c>
      <c r="BB615" s="103">
        <f t="shared" si="157"/>
        <v>0.717715476588343</v>
      </c>
      <c r="BC615" s="102">
        <v>0.28747518016750701</v>
      </c>
      <c r="BD615" s="102">
        <f t="shared" si="160"/>
        <v>0.71252481983249294</v>
      </c>
      <c r="BE615" s="102">
        <v>0.34855887502940203</v>
      </c>
      <c r="BF615" s="102">
        <f t="shared" si="160"/>
        <v>0.65144112497059803</v>
      </c>
      <c r="BG615" s="102">
        <v>0.22911951013356499</v>
      </c>
      <c r="BH615" s="102">
        <f t="shared" si="150"/>
        <v>0.77088048986643498</v>
      </c>
      <c r="BI615" s="102">
        <v>0.27468082177012954</v>
      </c>
      <c r="BJ615" s="102">
        <v>0.72531917822987046</v>
      </c>
      <c r="BK615" s="103">
        <v>0.28047642709757398</v>
      </c>
      <c r="BL615" s="103">
        <f t="shared" si="151"/>
        <v>0.71952357290242608</v>
      </c>
      <c r="BM615" s="103">
        <v>0.34159855529627298</v>
      </c>
      <c r="BN615" s="103">
        <f t="shared" si="152"/>
        <v>0.65840144470372697</v>
      </c>
      <c r="BO615" s="103">
        <v>0.22116048629009399</v>
      </c>
      <c r="BP615" s="103">
        <f t="shared" si="153"/>
        <v>0.77883951370990601</v>
      </c>
      <c r="BQ615" s="103">
        <v>0.26724918381183399</v>
      </c>
      <c r="BR615" s="103">
        <f t="shared" si="158"/>
        <v>0.73275081618816607</v>
      </c>
      <c r="BS615" s="108">
        <v>0.88807534941508603</v>
      </c>
      <c r="BT615" s="102">
        <v>0.11192465058491401</v>
      </c>
      <c r="BU615" s="91"/>
      <c r="BV615" s="86">
        <v>595</v>
      </c>
      <c r="BW615" s="124">
        <v>0.97499999999999998</v>
      </c>
      <c r="BX615" s="124">
        <v>2.5000000000000001E-2</v>
      </c>
      <c r="BY615" s="124">
        <v>0.97199999999999998</v>
      </c>
      <c r="BZ615" s="124">
        <v>2.8000000000000001E-2</v>
      </c>
      <c r="CA615" s="124">
        <v>0.97299999999999998</v>
      </c>
      <c r="CB615" s="124">
        <v>2.7E-2</v>
      </c>
      <c r="CC615" s="123">
        <v>0.96399999999999997</v>
      </c>
      <c r="CD615" s="123">
        <v>3.5999999999999997E-2</v>
      </c>
      <c r="CE615" s="123">
        <v>0.95899999999999996</v>
      </c>
      <c r="CF615" s="123">
        <v>4.1000000000000002E-2</v>
      </c>
      <c r="CG615" s="123">
        <v>0.96099999999999997</v>
      </c>
      <c r="CH615" s="123">
        <v>3.9E-2</v>
      </c>
      <c r="CI615" s="1"/>
      <c r="CJ615" s="1"/>
      <c r="CK615" s="1"/>
      <c r="CL615" s="1"/>
      <c r="CM615" s="1"/>
      <c r="CN615" s="1"/>
      <c r="CP615" s="39"/>
      <c r="CR615" s="39"/>
      <c r="CS615" s="92"/>
      <c r="CT615" s="92"/>
    </row>
    <row r="616" spans="38:98" x14ac:dyDescent="0.25">
      <c r="AL616" s="104">
        <v>596</v>
      </c>
      <c r="AM616" s="102">
        <v>0.29374981190985999</v>
      </c>
      <c r="AN616" s="102">
        <f t="shared" si="147"/>
        <v>0.70625018809013995</v>
      </c>
      <c r="AO616" s="102">
        <v>0.34692606256189001</v>
      </c>
      <c r="AP616" s="102">
        <f t="shared" si="148"/>
        <v>0.65307393743811004</v>
      </c>
      <c r="AQ616" s="102">
        <v>0.207644298401609</v>
      </c>
      <c r="AR616" s="102">
        <f t="shared" si="149"/>
        <v>0.79235570159839097</v>
      </c>
      <c r="AS616" s="102">
        <f t="shared" si="154"/>
        <v>0.26637181334603144</v>
      </c>
      <c r="AT616" s="107">
        <f t="shared" si="154"/>
        <v>0.73362818665396856</v>
      </c>
      <c r="AU616" s="103">
        <v>0.30592246000383799</v>
      </c>
      <c r="AV616" s="103">
        <f t="shared" si="155"/>
        <v>0.69407753999616206</v>
      </c>
      <c r="AW616" s="103">
        <v>0.35947935402219</v>
      </c>
      <c r="AX616" s="103">
        <f t="shared" si="156"/>
        <v>0.64052064597781</v>
      </c>
      <c r="AY616" s="103">
        <v>0.22850073548003999</v>
      </c>
      <c r="AZ616" s="103">
        <f t="shared" si="159"/>
        <v>0.77149926451995998</v>
      </c>
      <c r="BA616" s="103">
        <f t="shared" si="157"/>
        <v>0.28262655234711187</v>
      </c>
      <c r="BB616" s="103">
        <f t="shared" si="157"/>
        <v>0.71737344765288813</v>
      </c>
      <c r="BC616" s="102">
        <v>0.28778048163999298</v>
      </c>
      <c r="BD616" s="102">
        <f t="shared" si="160"/>
        <v>0.71221951836000708</v>
      </c>
      <c r="BE616" s="102">
        <v>0.34884758299852697</v>
      </c>
      <c r="BF616" s="102">
        <f t="shared" si="160"/>
        <v>0.65115241700147308</v>
      </c>
      <c r="BG616" s="102">
        <v>0.229496278953954</v>
      </c>
      <c r="BH616" s="102">
        <f t="shared" si="150"/>
        <v>0.77050372104604603</v>
      </c>
      <c r="BI616" s="102">
        <v>0.27501518171687789</v>
      </c>
      <c r="BJ616" s="102">
        <v>0.72498481828312222</v>
      </c>
      <c r="BK616" s="103">
        <v>0.28078161736295099</v>
      </c>
      <c r="BL616" s="103">
        <f t="shared" si="151"/>
        <v>0.71921838263704907</v>
      </c>
      <c r="BM616" s="103">
        <v>0.341879265895564</v>
      </c>
      <c r="BN616" s="103">
        <f t="shared" si="152"/>
        <v>0.65812073410443594</v>
      </c>
      <c r="BO616" s="103">
        <v>0.221528604742385</v>
      </c>
      <c r="BP616" s="103">
        <f t="shared" si="153"/>
        <v>0.778471395257615</v>
      </c>
      <c r="BQ616" s="103">
        <v>0.2675776907199916</v>
      </c>
      <c r="BR616" s="103">
        <f t="shared" si="158"/>
        <v>0.7324223092800084</v>
      </c>
      <c r="BS616" s="108">
        <v>0.88826152073419695</v>
      </c>
      <c r="BT616" s="102">
        <v>0.11173847926580301</v>
      </c>
      <c r="BU616" s="91"/>
      <c r="BV616" s="86">
        <v>596</v>
      </c>
      <c r="BW616" s="124">
        <v>0.97499999999999998</v>
      </c>
      <c r="BX616" s="124">
        <v>2.5000000000000001E-2</v>
      </c>
      <c r="BY616" s="124">
        <v>0.97199999999999998</v>
      </c>
      <c r="BZ616" s="124">
        <v>2.8000000000000001E-2</v>
      </c>
      <c r="CA616" s="124">
        <v>0.97299999999999998</v>
      </c>
      <c r="CB616" s="124">
        <v>2.7E-2</v>
      </c>
      <c r="CC616" s="123">
        <v>0.96399999999999997</v>
      </c>
      <c r="CD616" s="123">
        <v>3.5999999999999997E-2</v>
      </c>
      <c r="CE616" s="123">
        <v>0.95899999999999996</v>
      </c>
      <c r="CF616" s="123">
        <v>4.1000000000000002E-2</v>
      </c>
      <c r="CG616" s="123">
        <v>0.96099999999999997</v>
      </c>
      <c r="CH616" s="123">
        <v>3.9E-2</v>
      </c>
      <c r="CI616" s="1"/>
      <c r="CJ616" s="1"/>
      <c r="CK616" s="1"/>
      <c r="CL616" s="1"/>
      <c r="CM616" s="1"/>
      <c r="CN616" s="1"/>
      <c r="CP616" s="39"/>
      <c r="CR616" s="39"/>
      <c r="CS616" s="92"/>
      <c r="CT616" s="92"/>
    </row>
    <row r="617" spans="38:98" x14ac:dyDescent="0.25">
      <c r="AL617" s="104">
        <v>597</v>
      </c>
      <c r="AM617" s="102">
        <v>0.29406296713815799</v>
      </c>
      <c r="AN617" s="102">
        <f t="shared" si="147"/>
        <v>0.70593703286184195</v>
      </c>
      <c r="AO617" s="102">
        <v>0.34719470416468501</v>
      </c>
      <c r="AP617" s="102">
        <f t="shared" si="148"/>
        <v>0.65280529583531499</v>
      </c>
      <c r="AQ617" s="102">
        <v>0.20798335065783199</v>
      </c>
      <c r="AR617" s="102">
        <f t="shared" si="149"/>
        <v>0.79201664934216798</v>
      </c>
      <c r="AS617" s="102">
        <f t="shared" si="154"/>
        <v>0.26668664307330925</v>
      </c>
      <c r="AT617" s="107">
        <f t="shared" si="154"/>
        <v>0.73331335692669075</v>
      </c>
      <c r="AU617" s="103">
        <v>0.306242234501795</v>
      </c>
      <c r="AV617" s="103">
        <f t="shared" si="155"/>
        <v>0.693757765498205</v>
      </c>
      <c r="AW617" s="103">
        <v>0.35978489405334502</v>
      </c>
      <c r="AX617" s="103">
        <f t="shared" si="156"/>
        <v>0.64021510594665498</v>
      </c>
      <c r="AY617" s="103">
        <v>0.22887561109791199</v>
      </c>
      <c r="AZ617" s="103">
        <f t="shared" si="159"/>
        <v>0.77112438890208801</v>
      </c>
      <c r="BA617" s="103">
        <f t="shared" si="157"/>
        <v>0.28296839943286534</v>
      </c>
      <c r="BB617" s="103">
        <f t="shared" si="157"/>
        <v>0.71703160056713466</v>
      </c>
      <c r="BC617" s="102">
        <v>0.28808561301213498</v>
      </c>
      <c r="BD617" s="102">
        <f t="shared" si="160"/>
        <v>0.71191438698786502</v>
      </c>
      <c r="BE617" s="102">
        <v>0.34913604818815902</v>
      </c>
      <c r="BF617" s="102">
        <f t="shared" si="160"/>
        <v>0.65086395181184098</v>
      </c>
      <c r="BG617" s="102">
        <v>0.229872941689681</v>
      </c>
      <c r="BH617" s="102">
        <f t="shared" si="150"/>
        <v>0.77012705831031902</v>
      </c>
      <c r="BI617" s="102">
        <v>0.27534938429429168</v>
      </c>
      <c r="BJ617" s="102">
        <v>0.72465061570570832</v>
      </c>
      <c r="BK617" s="103">
        <v>0.281086570241804</v>
      </c>
      <c r="BL617" s="103">
        <f t="shared" si="151"/>
        <v>0.71891342975819605</v>
      </c>
      <c r="BM617" s="103">
        <v>0.34215976422834399</v>
      </c>
      <c r="BN617" s="103">
        <f t="shared" si="152"/>
        <v>0.65784023577165596</v>
      </c>
      <c r="BO617" s="103">
        <v>0.221896615876196</v>
      </c>
      <c r="BP617" s="103">
        <f t="shared" si="153"/>
        <v>0.77810338412380398</v>
      </c>
      <c r="BQ617" s="103">
        <v>0.26790602585052853</v>
      </c>
      <c r="BR617" s="103">
        <f t="shared" si="158"/>
        <v>0.73209397414947153</v>
      </c>
      <c r="BS617" s="108">
        <v>0.88844706777373506</v>
      </c>
      <c r="BT617" s="102">
        <v>0.111552932226265</v>
      </c>
      <c r="BU617" s="91"/>
      <c r="BV617" s="86">
        <v>597</v>
      </c>
      <c r="BW617" s="124">
        <v>0.97499999999999998</v>
      </c>
      <c r="BX617" s="124">
        <v>2.5000000000000001E-2</v>
      </c>
      <c r="BY617" s="124">
        <v>0.97199999999999998</v>
      </c>
      <c r="BZ617" s="124">
        <v>2.8000000000000001E-2</v>
      </c>
      <c r="CA617" s="124">
        <v>0.97299999999999998</v>
      </c>
      <c r="CB617" s="124">
        <v>2.7E-2</v>
      </c>
      <c r="CC617" s="123">
        <v>0.96399999999999997</v>
      </c>
      <c r="CD617" s="123">
        <v>3.5999999999999997E-2</v>
      </c>
      <c r="CE617" s="123">
        <v>0.95899999999999996</v>
      </c>
      <c r="CF617" s="123">
        <v>4.1000000000000002E-2</v>
      </c>
      <c r="CG617" s="123">
        <v>0.96099999999999997</v>
      </c>
      <c r="CH617" s="123">
        <v>3.7999999999999999E-2</v>
      </c>
      <c r="CI617" s="1"/>
      <c r="CJ617" s="1"/>
      <c r="CK617" s="1"/>
      <c r="CL617" s="1"/>
      <c r="CM617" s="1"/>
      <c r="CN617" s="1"/>
      <c r="CP617" s="39"/>
      <c r="CR617" s="39"/>
      <c r="CS617" s="92"/>
      <c r="CT617" s="92"/>
    </row>
    <row r="618" spans="38:98" x14ac:dyDescent="0.25">
      <c r="AL618" s="104">
        <v>598</v>
      </c>
      <c r="AM618" s="102">
        <v>0.29437572205471402</v>
      </c>
      <c r="AN618" s="102">
        <f t="shared" si="147"/>
        <v>0.70562427794528593</v>
      </c>
      <c r="AO618" s="102">
        <v>0.34746323815347302</v>
      </c>
      <c r="AP618" s="102">
        <f t="shared" si="148"/>
        <v>0.65253676184652698</v>
      </c>
      <c r="AQ618" s="102">
        <v>0.20832231876600099</v>
      </c>
      <c r="AR618" s="102">
        <f t="shared" si="149"/>
        <v>0.79167768123399895</v>
      </c>
      <c r="AS618" s="102">
        <f t="shared" si="154"/>
        <v>0.26700128524462063</v>
      </c>
      <c r="AT618" s="107">
        <f t="shared" si="154"/>
        <v>0.73299871475537937</v>
      </c>
      <c r="AU618" s="103">
        <v>0.306561748850255</v>
      </c>
      <c r="AV618" s="103">
        <f t="shared" si="155"/>
        <v>0.693438251149745</v>
      </c>
      <c r="AW618" s="103">
        <v>0.36009018088681</v>
      </c>
      <c r="AX618" s="103">
        <f t="shared" si="156"/>
        <v>0.63990981911319</v>
      </c>
      <c r="AY618" s="103">
        <v>0.22925039414166801</v>
      </c>
      <c r="AZ618" s="103">
        <f t="shared" si="159"/>
        <v>0.77074960585833197</v>
      </c>
      <c r="BA618" s="103">
        <f t="shared" si="157"/>
        <v>0.28331006505271261</v>
      </c>
      <c r="BB618" s="103">
        <f t="shared" si="157"/>
        <v>0.71668993494728739</v>
      </c>
      <c r="BC618" s="102">
        <v>0.28839057563128401</v>
      </c>
      <c r="BD618" s="102">
        <f t="shared" si="160"/>
        <v>0.71160942436871599</v>
      </c>
      <c r="BE618" s="102">
        <v>0.34942427189028902</v>
      </c>
      <c r="BF618" s="102">
        <f t="shared" si="160"/>
        <v>0.65057572810971098</v>
      </c>
      <c r="BG618" s="102">
        <v>0.23024949816047099</v>
      </c>
      <c r="BH618" s="102">
        <f t="shared" si="150"/>
        <v>0.76975050183952898</v>
      </c>
      <c r="BI618" s="102">
        <v>0.27568343013428115</v>
      </c>
      <c r="BJ618" s="102">
        <v>0.7243165698657188</v>
      </c>
      <c r="BK618" s="103">
        <v>0.28139128527821</v>
      </c>
      <c r="BL618" s="103">
        <f t="shared" si="151"/>
        <v>0.71860871472179</v>
      </c>
      <c r="BM618" s="103">
        <v>0.34244005173185099</v>
      </c>
      <c r="BN618" s="103">
        <f t="shared" si="152"/>
        <v>0.65755994826814901</v>
      </c>
      <c r="BO618" s="103">
        <v>0.22226451915485201</v>
      </c>
      <c r="BP618" s="103">
        <f t="shared" si="153"/>
        <v>0.77773548084514799</v>
      </c>
      <c r="BQ618" s="103">
        <v>0.26823418914580277</v>
      </c>
      <c r="BR618" s="103">
        <f t="shared" si="158"/>
        <v>0.73176581085419734</v>
      </c>
      <c r="BS618" s="108">
        <v>0.88863199421220995</v>
      </c>
      <c r="BT618" s="109">
        <v>0.11136800578779001</v>
      </c>
      <c r="BU618" s="91"/>
      <c r="BV618" s="86">
        <v>598</v>
      </c>
      <c r="BW618" s="124">
        <v>0.97499999999999998</v>
      </c>
      <c r="BX618" s="124">
        <v>2.5000000000000001E-2</v>
      </c>
      <c r="BY618" s="124">
        <v>0.97199999999999998</v>
      </c>
      <c r="BZ618" s="124">
        <v>2.8000000000000001E-2</v>
      </c>
      <c r="CA618" s="124">
        <v>0.97299999999999998</v>
      </c>
      <c r="CB618" s="124">
        <v>2.7E-2</v>
      </c>
      <c r="CC618" s="123">
        <v>0.96399999999999997</v>
      </c>
      <c r="CD618" s="123">
        <v>3.5999999999999997E-2</v>
      </c>
      <c r="CE618" s="123">
        <v>0.95899999999999996</v>
      </c>
      <c r="CF618" s="123">
        <v>4.1000000000000002E-2</v>
      </c>
      <c r="CG618" s="123">
        <v>0.96099999999999997</v>
      </c>
      <c r="CH618" s="123">
        <v>3.7999999999999999E-2</v>
      </c>
      <c r="CI618" s="1"/>
      <c r="CJ618" s="1"/>
      <c r="CK618" s="1"/>
      <c r="CL618" s="1"/>
      <c r="CM618" s="1"/>
      <c r="CN618" s="1"/>
      <c r="CP618" s="39"/>
      <c r="CR618" s="39"/>
      <c r="CS618" s="92"/>
      <c r="CT618" s="92"/>
    </row>
    <row r="619" spans="38:98" x14ac:dyDescent="0.25">
      <c r="AL619" s="104">
        <v>599</v>
      </c>
      <c r="AM619" s="102">
        <v>0.294688068921377</v>
      </c>
      <c r="AN619" s="102">
        <f t="shared" si="147"/>
        <v>0.705311931078623</v>
      </c>
      <c r="AO619" s="102">
        <v>0.34773166870599698</v>
      </c>
      <c r="AP619" s="102">
        <f t="shared" si="148"/>
        <v>0.65226833129400297</v>
      </c>
      <c r="AQ619" s="102">
        <v>0.20866120209157099</v>
      </c>
      <c r="AR619" s="102">
        <f t="shared" si="149"/>
        <v>0.79133879790842898</v>
      </c>
      <c r="AS619" s="102">
        <f t="shared" si="154"/>
        <v>0.26731573813012882</v>
      </c>
      <c r="AT619" s="107">
        <f t="shared" si="154"/>
        <v>0.73268426186987123</v>
      </c>
      <c r="AU619" s="103">
        <v>0.30688100377454702</v>
      </c>
      <c r="AV619" s="103">
        <f t="shared" si="155"/>
        <v>0.69311899622545292</v>
      </c>
      <c r="AW619" s="103">
        <v>0.36039521578241801</v>
      </c>
      <c r="AX619" s="103">
        <f t="shared" si="156"/>
        <v>0.63960478421758205</v>
      </c>
      <c r="AY619" s="103">
        <v>0.229625084326914</v>
      </c>
      <c r="AZ619" s="103">
        <f t="shared" si="159"/>
        <v>0.77037491567308602</v>
      </c>
      <c r="BA619" s="103">
        <f t="shared" si="157"/>
        <v>0.28365154959044614</v>
      </c>
      <c r="BB619" s="103">
        <f t="shared" si="157"/>
        <v>0.71634845040955386</v>
      </c>
      <c r="BC619" s="102">
        <v>0.28869537084478902</v>
      </c>
      <c r="BD619" s="102">
        <f t="shared" si="160"/>
        <v>0.71130462915521098</v>
      </c>
      <c r="BE619" s="102">
        <v>0.34971225539690598</v>
      </c>
      <c r="BF619" s="102">
        <f t="shared" si="160"/>
        <v>0.65028774460309402</v>
      </c>
      <c r="BG619" s="102">
        <v>0.23062594818605001</v>
      </c>
      <c r="BH619" s="102">
        <f t="shared" si="150"/>
        <v>0.76937405181395002</v>
      </c>
      <c r="BI619" s="102">
        <v>0.27601731986875599</v>
      </c>
      <c r="BJ619" s="102">
        <v>0.72398268013124412</v>
      </c>
      <c r="BK619" s="103">
        <v>0.28169576201624902</v>
      </c>
      <c r="BL619" s="103">
        <f t="shared" si="151"/>
        <v>0.71830423798375098</v>
      </c>
      <c r="BM619" s="103">
        <v>0.34272012984332401</v>
      </c>
      <c r="BN619" s="103">
        <f t="shared" si="152"/>
        <v>0.65727987015667599</v>
      </c>
      <c r="BO619" s="103">
        <v>0.22263231404167899</v>
      </c>
      <c r="BP619" s="103">
        <f t="shared" si="153"/>
        <v>0.77736768595832095</v>
      </c>
      <c r="BQ619" s="103">
        <v>0.26856218054817405</v>
      </c>
      <c r="BR619" s="103">
        <f t="shared" si="158"/>
        <v>0.73143781945182595</v>
      </c>
      <c r="BS619" s="108">
        <v>0.88881630372812903</v>
      </c>
      <c r="BT619" s="102">
        <v>0.111183696271871</v>
      </c>
      <c r="BU619" s="91"/>
      <c r="BV619" s="86">
        <v>599</v>
      </c>
      <c r="BW619" s="124">
        <v>0.97499999999999998</v>
      </c>
      <c r="BX619" s="124">
        <v>2.5000000000000001E-2</v>
      </c>
      <c r="BY619" s="124">
        <v>0.97199999999999998</v>
      </c>
      <c r="BZ619" s="124">
        <v>2.8000000000000001E-2</v>
      </c>
      <c r="CA619" s="124">
        <v>0.97299999999999998</v>
      </c>
      <c r="CB619" s="124">
        <v>2.7E-2</v>
      </c>
      <c r="CC619" s="123">
        <v>0.96399999999999997</v>
      </c>
      <c r="CD619" s="123">
        <v>3.5999999999999997E-2</v>
      </c>
      <c r="CE619" s="123">
        <v>0.95899999999999996</v>
      </c>
      <c r="CF619" s="123">
        <v>4.1000000000000002E-2</v>
      </c>
      <c r="CG619" s="123">
        <v>0.96199999999999997</v>
      </c>
      <c r="CH619" s="123">
        <v>3.7999999999999999E-2</v>
      </c>
      <c r="CI619" s="1"/>
      <c r="CJ619" s="1"/>
      <c r="CK619" s="1"/>
      <c r="CL619" s="1"/>
      <c r="CM619" s="1"/>
      <c r="CN619" s="1"/>
      <c r="CP619" s="39"/>
      <c r="CR619" s="39"/>
      <c r="CS619" s="92"/>
      <c r="CT619" s="92"/>
    </row>
    <row r="620" spans="38:98" x14ac:dyDescent="0.25">
      <c r="AL620" s="104">
        <v>600</v>
      </c>
      <c r="AM620" s="102">
        <v>0.29499999999999998</v>
      </c>
      <c r="AN620" s="102">
        <f t="shared" si="147"/>
        <v>0.70500000000000007</v>
      </c>
      <c r="AO620" s="102">
        <v>0.34799999999999998</v>
      </c>
      <c r="AP620" s="102">
        <f t="shared" si="148"/>
        <v>0.65200000000000002</v>
      </c>
      <c r="AQ620" s="102">
        <v>0.20899999999999999</v>
      </c>
      <c r="AR620" s="102">
        <f t="shared" si="149"/>
        <v>0.79100000000000004</v>
      </c>
      <c r="AS620" s="102">
        <f t="shared" si="154"/>
        <v>0.26762999999999998</v>
      </c>
      <c r="AT620" s="107">
        <f t="shared" si="154"/>
        <v>0.73236999999999997</v>
      </c>
      <c r="AU620" s="103">
        <v>0.30719999999999997</v>
      </c>
      <c r="AV620" s="103">
        <f t="shared" si="155"/>
        <v>0.69280000000000008</v>
      </c>
      <c r="AW620" s="103">
        <v>0.36070000000000002</v>
      </c>
      <c r="AX620" s="103">
        <f t="shared" si="156"/>
        <v>0.63929999999999998</v>
      </c>
      <c r="AY620" s="103">
        <v>0.229999681369258</v>
      </c>
      <c r="AZ620" s="103">
        <f t="shared" si="159"/>
        <v>0.77000031863074203</v>
      </c>
      <c r="BA620" s="103">
        <f t="shared" si="157"/>
        <v>0.28399285342985869</v>
      </c>
      <c r="BB620" s="103">
        <f t="shared" si="157"/>
        <v>0.71600714657014142</v>
      </c>
      <c r="BC620" s="102">
        <v>0.28899999999999998</v>
      </c>
      <c r="BD620" s="102">
        <f t="shared" si="160"/>
        <v>0.71100000000000008</v>
      </c>
      <c r="BE620" s="102">
        <v>0.35</v>
      </c>
      <c r="BF620" s="102">
        <f t="shared" si="160"/>
        <v>0.65</v>
      </c>
      <c r="BG620" s="102">
        <v>0.23100229158614599</v>
      </c>
      <c r="BH620" s="102">
        <f t="shared" si="150"/>
        <v>0.76899770841385395</v>
      </c>
      <c r="BI620" s="102">
        <v>0.27635105412962713</v>
      </c>
      <c r="BJ620" s="102">
        <v>0.72364894587037298</v>
      </c>
      <c r="BK620" s="103">
        <v>0.28199999999999997</v>
      </c>
      <c r="BL620" s="103">
        <f t="shared" si="151"/>
        <v>0.71799999999999997</v>
      </c>
      <c r="BM620" s="103">
        <v>0.34300000000000003</v>
      </c>
      <c r="BN620" s="103">
        <f t="shared" si="152"/>
        <v>0.65700000000000003</v>
      </c>
      <c r="BO620" s="103">
        <v>0.223</v>
      </c>
      <c r="BP620" s="103">
        <f t="shared" si="153"/>
        <v>0.77700000000000002</v>
      </c>
      <c r="BQ620" s="103">
        <v>0.26889000000000002</v>
      </c>
      <c r="BR620" s="103">
        <f t="shared" si="158"/>
        <v>0.73111000000000004</v>
      </c>
      <c r="BS620" s="108">
        <v>0.88900000000000001</v>
      </c>
      <c r="BT620" s="102">
        <v>0.111</v>
      </c>
      <c r="BU620" s="91"/>
      <c r="BV620" s="86">
        <v>600</v>
      </c>
      <c r="BW620" s="124">
        <v>0.97499999999999998</v>
      </c>
      <c r="BX620" s="124">
        <v>2.5000000000000001E-2</v>
      </c>
      <c r="BY620" s="124">
        <v>0.97199999999999998</v>
      </c>
      <c r="BZ620" s="124">
        <v>2.8000000000000001E-2</v>
      </c>
      <c r="CA620" s="124">
        <v>0.97299999999999998</v>
      </c>
      <c r="CB620" s="124">
        <v>2.7E-2</v>
      </c>
      <c r="CC620" s="123">
        <v>0.96399999999999997</v>
      </c>
      <c r="CD620" s="123">
        <v>3.5999999999999997E-2</v>
      </c>
      <c r="CE620" s="123">
        <v>0.95899999999999996</v>
      </c>
      <c r="CF620" s="123">
        <v>4.1000000000000002E-2</v>
      </c>
      <c r="CG620" s="123">
        <v>0.96199999999999997</v>
      </c>
      <c r="CH620" s="123">
        <v>3.7999999999999999E-2</v>
      </c>
      <c r="CI620" s="1"/>
      <c r="CJ620" s="1"/>
      <c r="CK620" s="1"/>
      <c r="CL620" s="1"/>
      <c r="CM620" s="1"/>
      <c r="CN620" s="1"/>
      <c r="CP620" s="39"/>
      <c r="CR620" s="39"/>
      <c r="CS620" s="92"/>
      <c r="CT620" s="92"/>
    </row>
    <row r="621" spans="38:98" x14ac:dyDescent="0.25">
      <c r="AL621" s="104">
        <v>601</v>
      </c>
      <c r="AM621" s="102">
        <v>0.29531150910792497</v>
      </c>
      <c r="AN621" s="102">
        <f t="shared" si="147"/>
        <v>0.70468849089207497</v>
      </c>
      <c r="AO621" s="102">
        <v>0.34826823542255902</v>
      </c>
      <c r="AP621" s="102">
        <f t="shared" si="148"/>
        <v>0.65173176457744098</v>
      </c>
      <c r="AQ621" s="102">
        <v>0.209338711958755</v>
      </c>
      <c r="AR621" s="102">
        <f t="shared" si="149"/>
        <v>0.79066128804124503</v>
      </c>
      <c r="AS621" s="102">
        <f t="shared" si="154"/>
        <v>0.2679440694716726</v>
      </c>
      <c r="AT621" s="107">
        <f t="shared" si="154"/>
        <v>0.7320559305283274</v>
      </c>
      <c r="AU621" s="103">
        <v>0.30751873817931202</v>
      </c>
      <c r="AV621" s="103">
        <f t="shared" si="155"/>
        <v>0.69248126182068792</v>
      </c>
      <c r="AW621" s="103">
        <v>0.36100453463398102</v>
      </c>
      <c r="AX621" s="103">
        <f t="shared" si="156"/>
        <v>0.63899546536601903</v>
      </c>
      <c r="AY621" s="103">
        <v>0.23037418500156201</v>
      </c>
      <c r="AZ621" s="103">
        <f t="shared" si="159"/>
        <v>0.76962581499843796</v>
      </c>
      <c r="BA621" s="103">
        <f t="shared" si="157"/>
        <v>0.28433397690212087</v>
      </c>
      <c r="BB621" s="103">
        <f t="shared" si="157"/>
        <v>0.71566602309787908</v>
      </c>
      <c r="BC621" s="102">
        <v>0.28930446414282102</v>
      </c>
      <c r="BD621" s="102">
        <f t="shared" si="160"/>
        <v>0.71069553585717893</v>
      </c>
      <c r="BE621" s="102">
        <v>0.35028750680461801</v>
      </c>
      <c r="BF621" s="102">
        <f t="shared" si="160"/>
        <v>0.64971249319538193</v>
      </c>
      <c r="BG621" s="102">
        <v>0.231378528177656</v>
      </c>
      <c r="BH621" s="102">
        <f t="shared" si="150"/>
        <v>0.76862147182234397</v>
      </c>
      <c r="BI621" s="102">
        <v>0.27668463341105842</v>
      </c>
      <c r="BJ621" s="102">
        <v>0.72331536658894158</v>
      </c>
      <c r="BK621" s="103">
        <v>0.28230399884459101</v>
      </c>
      <c r="BL621" s="103">
        <f t="shared" si="151"/>
        <v>0.71769600115540899</v>
      </c>
      <c r="BM621" s="103">
        <v>0.34327966342170502</v>
      </c>
      <c r="BN621" s="103">
        <f t="shared" si="152"/>
        <v>0.65672033657829498</v>
      </c>
      <c r="BO621" s="103">
        <v>0.22336757654046699</v>
      </c>
      <c r="BP621" s="103">
        <f t="shared" si="153"/>
        <v>0.77663242345953298</v>
      </c>
      <c r="BQ621" s="103">
        <v>0.26921764743743021</v>
      </c>
      <c r="BR621" s="103">
        <f t="shared" si="158"/>
        <v>0.73078235256256985</v>
      </c>
      <c r="BS621" s="108">
        <v>0.88918308640738897</v>
      </c>
      <c r="BT621" s="102">
        <v>0.110816913592611</v>
      </c>
      <c r="BU621" s="91"/>
      <c r="BV621" s="86">
        <v>601</v>
      </c>
      <c r="BW621" s="124">
        <v>0.97499999999999998</v>
      </c>
      <c r="BX621" s="124">
        <v>2.5000000000000001E-2</v>
      </c>
      <c r="BY621" s="124">
        <v>0.97199999999999998</v>
      </c>
      <c r="BZ621" s="124">
        <v>2.8000000000000001E-2</v>
      </c>
      <c r="CA621" s="124">
        <v>0.97299999999999998</v>
      </c>
      <c r="CB621" s="124">
        <v>2.7E-2</v>
      </c>
      <c r="CC621" s="123">
        <v>0.96399999999999997</v>
      </c>
      <c r="CD621" s="123">
        <v>3.5999999999999997E-2</v>
      </c>
      <c r="CE621" s="123">
        <v>0.95899999999999996</v>
      </c>
      <c r="CF621" s="123">
        <v>4.1000000000000002E-2</v>
      </c>
      <c r="CG621" s="123">
        <v>0.96199999999999997</v>
      </c>
      <c r="CH621" s="123">
        <v>3.7999999999999999E-2</v>
      </c>
      <c r="CI621" s="1"/>
      <c r="CJ621" s="1"/>
      <c r="CK621" s="1"/>
      <c r="CL621" s="1"/>
      <c r="CM621" s="1"/>
      <c r="CN621" s="1"/>
      <c r="CP621" s="39"/>
      <c r="CR621" s="39"/>
      <c r="CS621" s="92"/>
      <c r="CT621" s="92"/>
    </row>
    <row r="622" spans="38:98" x14ac:dyDescent="0.25">
      <c r="AL622" s="104">
        <v>602</v>
      </c>
      <c r="AM622" s="102">
        <v>0.29562259628446202</v>
      </c>
      <c r="AN622" s="102">
        <f t="shared" si="147"/>
        <v>0.70437740371553792</v>
      </c>
      <c r="AO622" s="102">
        <v>0.348536375198092</v>
      </c>
      <c r="AP622" s="102">
        <f t="shared" si="148"/>
        <v>0.651463624801908</v>
      </c>
      <c r="AQ622" s="102">
        <v>0.20967733784335299</v>
      </c>
      <c r="AR622" s="102">
        <f t="shared" si="149"/>
        <v>0.79032266215664704</v>
      </c>
      <c r="AS622" s="102">
        <f t="shared" si="154"/>
        <v>0.26825794655168678</v>
      </c>
      <c r="AT622" s="107">
        <f t="shared" si="154"/>
        <v>0.73174205344831322</v>
      </c>
      <c r="AU622" s="103">
        <v>0.30783721867465003</v>
      </c>
      <c r="AV622" s="103">
        <f t="shared" si="155"/>
        <v>0.69216278132534992</v>
      </c>
      <c r="AW622" s="103">
        <v>0.36130882011714599</v>
      </c>
      <c r="AX622" s="103">
        <f t="shared" si="156"/>
        <v>0.63869117988285407</v>
      </c>
      <c r="AY622" s="103">
        <v>0.230748595025692</v>
      </c>
      <c r="AZ622" s="103">
        <f t="shared" si="159"/>
        <v>0.769251404974308</v>
      </c>
      <c r="BA622" s="103">
        <f t="shared" si="157"/>
        <v>0.28467492012790341</v>
      </c>
      <c r="BB622" s="103">
        <f t="shared" si="157"/>
        <v>0.71532507987209659</v>
      </c>
      <c r="BC622" s="102">
        <v>0.28960876311337502</v>
      </c>
      <c r="BD622" s="102">
        <f t="shared" si="160"/>
        <v>0.71039123688662498</v>
      </c>
      <c r="BE622" s="102">
        <v>0.350574776168038</v>
      </c>
      <c r="BF622" s="102">
        <f t="shared" si="160"/>
        <v>0.649425223831962</v>
      </c>
      <c r="BG622" s="102">
        <v>0.231754657766162</v>
      </c>
      <c r="BH622" s="102">
        <f t="shared" si="150"/>
        <v>0.768245342233838</v>
      </c>
      <c r="BI622" s="102">
        <v>0.27701805765622955</v>
      </c>
      <c r="BJ622" s="102">
        <v>0.72298194234377045</v>
      </c>
      <c r="BK622" s="103">
        <v>0.28260775844935798</v>
      </c>
      <c r="BL622" s="103">
        <f t="shared" si="151"/>
        <v>0.71739224155064196</v>
      </c>
      <c r="BM622" s="103">
        <v>0.34355912045861497</v>
      </c>
      <c r="BN622" s="103">
        <f t="shared" si="152"/>
        <v>0.65644087954138497</v>
      </c>
      <c r="BO622" s="103">
        <v>0.22373504336303501</v>
      </c>
      <c r="BP622" s="103">
        <f t="shared" si="153"/>
        <v>0.77626495663696504</v>
      </c>
      <c r="BQ622" s="103">
        <v>0.26954512277177856</v>
      </c>
      <c r="BR622" s="103">
        <f t="shared" si="158"/>
        <v>0.73045487722822156</v>
      </c>
      <c r="BS622" s="108">
        <v>0.88936556513409004</v>
      </c>
      <c r="BT622" s="102">
        <v>0.11063443486591</v>
      </c>
      <c r="BU622" s="91"/>
      <c r="BV622" s="86">
        <v>602</v>
      </c>
      <c r="BW622" s="124">
        <v>0.97499999999999998</v>
      </c>
      <c r="BX622" s="124">
        <v>2.5000000000000001E-2</v>
      </c>
      <c r="BY622" s="124">
        <v>0.97199999999999998</v>
      </c>
      <c r="BZ622" s="124">
        <v>2.8000000000000001E-2</v>
      </c>
      <c r="CA622" s="124">
        <v>0.97299999999999998</v>
      </c>
      <c r="CB622" s="124">
        <v>2.7E-2</v>
      </c>
      <c r="CC622" s="123">
        <v>0.96499999999999997</v>
      </c>
      <c r="CD622" s="123">
        <v>3.5000000000000003E-2</v>
      </c>
      <c r="CE622" s="123">
        <v>0.95899999999999996</v>
      </c>
      <c r="CF622" s="123">
        <v>4.1000000000000002E-2</v>
      </c>
      <c r="CG622" s="123">
        <v>0.96199999999999997</v>
      </c>
      <c r="CH622" s="123">
        <v>3.7999999999999999E-2</v>
      </c>
      <c r="CI622" s="1"/>
      <c r="CJ622" s="1"/>
      <c r="CK622" s="1"/>
      <c r="CL622" s="1"/>
      <c r="CM622" s="1"/>
      <c r="CN622" s="1"/>
      <c r="CP622" s="39"/>
      <c r="CR622" s="39"/>
      <c r="CS622" s="92"/>
      <c r="CT622" s="92"/>
    </row>
    <row r="623" spans="38:98" x14ac:dyDescent="0.25">
      <c r="AL623" s="104">
        <v>603</v>
      </c>
      <c r="AM623" s="102">
        <v>0.29593326312441298</v>
      </c>
      <c r="AN623" s="102">
        <f t="shared" si="147"/>
        <v>0.70406673687558707</v>
      </c>
      <c r="AO623" s="102">
        <v>0.34880441876035201</v>
      </c>
      <c r="AP623" s="102">
        <f t="shared" si="148"/>
        <v>0.65119558123964794</v>
      </c>
      <c r="AQ623" s="102">
        <v>0.21001587763131899</v>
      </c>
      <c r="AR623" s="102">
        <f t="shared" si="149"/>
        <v>0.78998412236868099</v>
      </c>
      <c r="AS623" s="102">
        <f t="shared" si="154"/>
        <v>0.26857163159385578</v>
      </c>
      <c r="AT623" s="107">
        <f t="shared" si="154"/>
        <v>0.73142836840614422</v>
      </c>
      <c r="AU623" s="103">
        <v>0.30815544177554799</v>
      </c>
      <c r="AV623" s="103">
        <f t="shared" si="155"/>
        <v>0.69184455822445201</v>
      </c>
      <c r="AW623" s="103">
        <v>0.36161285671687599</v>
      </c>
      <c r="AX623" s="103">
        <f t="shared" si="156"/>
        <v>0.63838714328312407</v>
      </c>
      <c r="AY623" s="103">
        <v>0.231122911260771</v>
      </c>
      <c r="AZ623" s="103">
        <f t="shared" si="159"/>
        <v>0.768877088739229</v>
      </c>
      <c r="BA623" s="103">
        <f t="shared" si="157"/>
        <v>0.285015683175256</v>
      </c>
      <c r="BB623" s="103">
        <f t="shared" si="157"/>
        <v>0.71498431682474406</v>
      </c>
      <c r="BC623" s="102">
        <v>0.28991289645034002</v>
      </c>
      <c r="BD623" s="102">
        <f t="shared" si="160"/>
        <v>0.71008710354965998</v>
      </c>
      <c r="BE623" s="102">
        <v>0.35086180826059499</v>
      </c>
      <c r="BF623" s="102">
        <f t="shared" si="160"/>
        <v>0.64913819173940501</v>
      </c>
      <c r="BG623" s="102">
        <v>0.23213068015441701</v>
      </c>
      <c r="BH623" s="102">
        <f t="shared" si="150"/>
        <v>0.76786931984558304</v>
      </c>
      <c r="BI623" s="102">
        <v>0.27735132667057411</v>
      </c>
      <c r="BJ623" s="102">
        <v>0.72264867332942595</v>
      </c>
      <c r="BK623" s="103">
        <v>0.28291127878468397</v>
      </c>
      <c r="BL623" s="103">
        <f t="shared" si="151"/>
        <v>0.71708872121531608</v>
      </c>
      <c r="BM623" s="103">
        <v>0.34383837124349598</v>
      </c>
      <c r="BN623" s="103">
        <f t="shared" si="152"/>
        <v>0.65616162875650397</v>
      </c>
      <c r="BO623" s="103">
        <v>0.22410240021498401</v>
      </c>
      <c r="BP623" s="103">
        <f t="shared" si="153"/>
        <v>0.77589759978501593</v>
      </c>
      <c r="BQ623" s="103">
        <v>0.26987242590814875</v>
      </c>
      <c r="BR623" s="103">
        <f t="shared" si="158"/>
        <v>0.73012757409185136</v>
      </c>
      <c r="BS623" s="108">
        <v>0.88954743806495495</v>
      </c>
      <c r="BT623" s="102">
        <v>0.110452561935045</v>
      </c>
      <c r="BU623" s="91"/>
      <c r="BV623" s="86">
        <v>603</v>
      </c>
      <c r="BW623" s="124">
        <v>0.97499999999999998</v>
      </c>
      <c r="BX623" s="124">
        <v>2.5000000000000001E-2</v>
      </c>
      <c r="BY623" s="124">
        <v>0.97199999999999998</v>
      </c>
      <c r="BZ623" s="124">
        <v>2.8000000000000001E-2</v>
      </c>
      <c r="CA623" s="124">
        <v>0.97299999999999998</v>
      </c>
      <c r="CB623" s="124">
        <v>2.7E-2</v>
      </c>
      <c r="CC623" s="123">
        <v>0.96499999999999997</v>
      </c>
      <c r="CD623" s="123">
        <v>3.5000000000000003E-2</v>
      </c>
      <c r="CE623" s="123">
        <v>0.95899999999999996</v>
      </c>
      <c r="CF623" s="123">
        <v>4.1000000000000002E-2</v>
      </c>
      <c r="CG623" s="123">
        <v>0.96199999999999997</v>
      </c>
      <c r="CH623" s="123">
        <v>3.7999999999999999E-2</v>
      </c>
      <c r="CI623" s="1"/>
      <c r="CJ623" s="1"/>
      <c r="CK623" s="1"/>
      <c r="CL623" s="1"/>
      <c r="CM623" s="1"/>
      <c r="CN623" s="1"/>
      <c r="CP623" s="39"/>
      <c r="CR623" s="39"/>
      <c r="CS623" s="92"/>
      <c r="CT623" s="92"/>
    </row>
    <row r="624" spans="38:98" x14ac:dyDescent="0.25">
      <c r="AL624" s="104">
        <v>604</v>
      </c>
      <c r="AM624" s="102">
        <v>0.29624351122258202</v>
      </c>
      <c r="AN624" s="102">
        <f t="shared" si="147"/>
        <v>0.70375648877741792</v>
      </c>
      <c r="AO624" s="102">
        <v>0.34907236554309201</v>
      </c>
      <c r="AP624" s="102">
        <f t="shared" si="148"/>
        <v>0.65092763445690793</v>
      </c>
      <c r="AQ624" s="102">
        <v>0.210354331300181</v>
      </c>
      <c r="AR624" s="102">
        <f t="shared" si="149"/>
        <v>0.789645668699819</v>
      </c>
      <c r="AS624" s="102">
        <f t="shared" si="154"/>
        <v>0.26888512495199485</v>
      </c>
      <c r="AT624" s="107">
        <f t="shared" si="154"/>
        <v>0.73111487504800521</v>
      </c>
      <c r="AU624" s="103">
        <v>0.30847340777154297</v>
      </c>
      <c r="AV624" s="103">
        <f t="shared" si="155"/>
        <v>0.69152659222845703</v>
      </c>
      <c r="AW624" s="103">
        <v>0.36191664470054702</v>
      </c>
      <c r="AX624" s="103">
        <f t="shared" si="156"/>
        <v>0.63808335529945293</v>
      </c>
      <c r="AY624" s="103">
        <v>0.231497133525917</v>
      </c>
      <c r="AZ624" s="103">
        <f t="shared" si="159"/>
        <v>0.76850286647408295</v>
      </c>
      <c r="BA624" s="103">
        <f t="shared" si="157"/>
        <v>0.28535626611222598</v>
      </c>
      <c r="BB624" s="103">
        <f t="shared" si="157"/>
        <v>0.71464373388777402</v>
      </c>
      <c r="BC624" s="102">
        <v>0.29021686369239302</v>
      </c>
      <c r="BD624" s="102">
        <f t="shared" si="160"/>
        <v>0.70978313630760703</v>
      </c>
      <c r="BE624" s="102">
        <v>0.35114860325262698</v>
      </c>
      <c r="BF624" s="102">
        <f t="shared" si="160"/>
        <v>0.64885139674737302</v>
      </c>
      <c r="BG624" s="102">
        <v>0.23250659514517499</v>
      </c>
      <c r="BH624" s="102">
        <f t="shared" si="150"/>
        <v>0.76749340485482498</v>
      </c>
      <c r="BI624" s="102">
        <v>0.27768444025952654</v>
      </c>
      <c r="BJ624" s="102">
        <v>0.72231555974047346</v>
      </c>
      <c r="BK624" s="103">
        <v>0.283214559820955</v>
      </c>
      <c r="BL624" s="103">
        <f t="shared" si="151"/>
        <v>0.716785440179045</v>
      </c>
      <c r="BM624" s="103">
        <v>0.34411741590911099</v>
      </c>
      <c r="BN624" s="103">
        <f t="shared" si="152"/>
        <v>0.65588258409088906</v>
      </c>
      <c r="BO624" s="103">
        <v>0.22446964684359499</v>
      </c>
      <c r="BP624" s="103">
        <f t="shared" si="153"/>
        <v>0.77553035315640506</v>
      </c>
      <c r="BQ624" s="103">
        <v>0.27019955675164531</v>
      </c>
      <c r="BR624" s="103">
        <f t="shared" si="158"/>
        <v>0.72980044324835469</v>
      </c>
      <c r="BS624" s="108">
        <v>0.88972870708483598</v>
      </c>
      <c r="BT624" s="102">
        <v>0.11027129291516399</v>
      </c>
      <c r="BU624" s="91"/>
      <c r="BV624" s="86">
        <v>604</v>
      </c>
      <c r="BW624" s="124">
        <v>0.97499999999999998</v>
      </c>
      <c r="BX624" s="124">
        <v>2.5000000000000001E-2</v>
      </c>
      <c r="BY624" s="124">
        <v>0.97199999999999998</v>
      </c>
      <c r="BZ624" s="124">
        <v>2.8000000000000001E-2</v>
      </c>
      <c r="CA624" s="124">
        <v>0.97299999999999998</v>
      </c>
      <c r="CB624" s="124">
        <v>2.5999999999999999E-2</v>
      </c>
      <c r="CC624" s="123">
        <v>0.96499999999999997</v>
      </c>
      <c r="CD624" s="123">
        <v>3.5000000000000003E-2</v>
      </c>
      <c r="CE624" s="123">
        <v>0.95899999999999996</v>
      </c>
      <c r="CF624" s="123">
        <v>4.1000000000000002E-2</v>
      </c>
      <c r="CG624" s="123">
        <v>0.96199999999999997</v>
      </c>
      <c r="CH624" s="123">
        <v>3.7999999999999999E-2</v>
      </c>
      <c r="CI624" s="1"/>
      <c r="CJ624" s="1"/>
      <c r="CK624" s="1"/>
      <c r="CL624" s="1"/>
      <c r="CM624" s="1"/>
      <c r="CN624" s="1"/>
      <c r="CP624" s="39"/>
      <c r="CR624" s="39"/>
      <c r="CS624" s="92"/>
      <c r="CT624" s="92"/>
    </row>
    <row r="625" spans="38:98" x14ac:dyDescent="0.25">
      <c r="AL625" s="104">
        <v>605</v>
      </c>
      <c r="AM625" s="102">
        <v>0.296553342173768</v>
      </c>
      <c r="AN625" s="102">
        <f t="shared" si="147"/>
        <v>0.70344665782623195</v>
      </c>
      <c r="AO625" s="102">
        <v>0.34934021498006501</v>
      </c>
      <c r="AP625" s="102">
        <f t="shared" si="148"/>
        <v>0.65065978501993493</v>
      </c>
      <c r="AQ625" s="102">
        <v>0.210692698827466</v>
      </c>
      <c r="AR625" s="102">
        <f t="shared" si="149"/>
        <v>0.789307301172534</v>
      </c>
      <c r="AS625" s="102">
        <f t="shared" si="154"/>
        <v>0.26919842697991736</v>
      </c>
      <c r="AT625" s="107">
        <f t="shared" si="154"/>
        <v>0.73080157302008264</v>
      </c>
      <c r="AU625" s="103">
        <v>0.30879111695216899</v>
      </c>
      <c r="AV625" s="103">
        <f t="shared" si="155"/>
        <v>0.69120888304783101</v>
      </c>
      <c r="AW625" s="103">
        <v>0.36222018433553699</v>
      </c>
      <c r="AX625" s="103">
        <f t="shared" si="156"/>
        <v>0.63777981566446296</v>
      </c>
      <c r="AY625" s="103">
        <v>0.23187126164025201</v>
      </c>
      <c r="AZ625" s="103">
        <f t="shared" si="159"/>
        <v>0.76812873835974793</v>
      </c>
      <c r="BA625" s="103">
        <f t="shared" si="157"/>
        <v>0.2856966690068618</v>
      </c>
      <c r="BB625" s="103">
        <f t="shared" si="157"/>
        <v>0.71430333099313814</v>
      </c>
      <c r="BC625" s="102">
        <v>0.290520664378214</v>
      </c>
      <c r="BD625" s="102">
        <f t="shared" si="160"/>
        <v>0.709479335621786</v>
      </c>
      <c r="BE625" s="102">
        <v>0.351435161314467</v>
      </c>
      <c r="BF625" s="102">
        <f t="shared" si="160"/>
        <v>0.64856483868553294</v>
      </c>
      <c r="BG625" s="102">
        <v>0.232882402541188</v>
      </c>
      <c r="BH625" s="102">
        <f t="shared" si="150"/>
        <v>0.76711759745881203</v>
      </c>
      <c r="BI625" s="102">
        <v>0.27801739822852023</v>
      </c>
      <c r="BJ625" s="102">
        <v>0.72198260177147977</v>
      </c>
      <c r="BK625" s="103">
        <v>0.28351760152855598</v>
      </c>
      <c r="BL625" s="103">
        <f t="shared" si="151"/>
        <v>0.71648239847144402</v>
      </c>
      <c r="BM625" s="103">
        <v>0.34439625458822598</v>
      </c>
      <c r="BN625" s="103">
        <f t="shared" si="152"/>
        <v>0.65560374541177402</v>
      </c>
      <c r="BO625" s="103">
        <v>0.22483678299614701</v>
      </c>
      <c r="BP625" s="103">
        <f t="shared" si="153"/>
        <v>0.77516321700385293</v>
      </c>
      <c r="BQ625" s="103">
        <v>0.27052651520737198</v>
      </c>
      <c r="BR625" s="103">
        <f t="shared" si="158"/>
        <v>0.72947348479262808</v>
      </c>
      <c r="BS625" s="108">
        <v>0.88990937407858395</v>
      </c>
      <c r="BT625" s="102">
        <v>0.110090625921416</v>
      </c>
      <c r="BU625" s="91"/>
      <c r="BV625" s="86">
        <v>605</v>
      </c>
      <c r="BW625" s="124">
        <v>0.97499999999999998</v>
      </c>
      <c r="BX625" s="124">
        <v>2.5000000000000001E-2</v>
      </c>
      <c r="BY625" s="124">
        <v>0.97199999999999998</v>
      </c>
      <c r="BZ625" s="124">
        <v>2.8000000000000001E-2</v>
      </c>
      <c r="CA625" s="124">
        <v>0.97299999999999998</v>
      </c>
      <c r="CB625" s="124">
        <v>2.5999999999999999E-2</v>
      </c>
      <c r="CC625" s="123">
        <v>0.96499999999999997</v>
      </c>
      <c r="CD625" s="123">
        <v>3.5000000000000003E-2</v>
      </c>
      <c r="CE625" s="123">
        <v>0.96</v>
      </c>
      <c r="CF625" s="123">
        <v>0.04</v>
      </c>
      <c r="CG625" s="123">
        <v>0.96199999999999997</v>
      </c>
      <c r="CH625" s="123">
        <v>3.7999999999999999E-2</v>
      </c>
      <c r="CI625" s="1"/>
      <c r="CJ625" s="1"/>
      <c r="CK625" s="1"/>
      <c r="CL625" s="1"/>
      <c r="CM625" s="1"/>
      <c r="CN625" s="1"/>
      <c r="CP625" s="39"/>
      <c r="CR625" s="39"/>
      <c r="CS625" s="92"/>
      <c r="CT625" s="92"/>
    </row>
    <row r="626" spans="38:98" x14ac:dyDescent="0.25">
      <c r="AL626" s="104">
        <v>606</v>
      </c>
      <c r="AM626" s="102">
        <v>0.29686275757277603</v>
      </c>
      <c r="AN626" s="102">
        <f t="shared" si="147"/>
        <v>0.70313724242722397</v>
      </c>
      <c r="AO626" s="102">
        <v>0.34960796650502501</v>
      </c>
      <c r="AP626" s="102">
        <f t="shared" si="148"/>
        <v>0.65039203349497499</v>
      </c>
      <c r="AQ626" s="102">
        <v>0.21103098019069999</v>
      </c>
      <c r="AR626" s="102">
        <f t="shared" si="149"/>
        <v>0.78896901980930001</v>
      </c>
      <c r="AS626" s="102">
        <f t="shared" si="154"/>
        <v>0.26951153803143829</v>
      </c>
      <c r="AT626" s="107">
        <f t="shared" si="154"/>
        <v>0.73048846196856176</v>
      </c>
      <c r="AU626" s="103">
        <v>0.30910856960696098</v>
      </c>
      <c r="AV626" s="103">
        <f t="shared" si="155"/>
        <v>0.69089143039303902</v>
      </c>
      <c r="AW626" s="103">
        <v>0.36252347588922501</v>
      </c>
      <c r="AX626" s="103">
        <f t="shared" si="156"/>
        <v>0.63747652411077493</v>
      </c>
      <c r="AY626" s="103">
        <v>0.23224529542289499</v>
      </c>
      <c r="AZ626" s="103">
        <f t="shared" si="159"/>
        <v>0.76775470457710504</v>
      </c>
      <c r="BA626" s="103">
        <f t="shared" si="157"/>
        <v>0.28603689192721138</v>
      </c>
      <c r="BB626" s="103">
        <f t="shared" si="157"/>
        <v>0.71396310807278862</v>
      </c>
      <c r="BC626" s="102">
        <v>0.29082429804647902</v>
      </c>
      <c r="BD626" s="102">
        <f t="shared" si="160"/>
        <v>0.70917570195352098</v>
      </c>
      <c r="BE626" s="102">
        <v>0.35172148261645297</v>
      </c>
      <c r="BF626" s="102">
        <f t="shared" si="160"/>
        <v>0.64827851738354703</v>
      </c>
      <c r="BG626" s="102">
        <v>0.23325810214521001</v>
      </c>
      <c r="BH626" s="102">
        <f t="shared" si="150"/>
        <v>0.76674189785478997</v>
      </c>
      <c r="BI626" s="102">
        <v>0.2783502003829893</v>
      </c>
      <c r="BJ626" s="102">
        <v>0.72164979961701081</v>
      </c>
      <c r="BK626" s="103">
        <v>0.283820403877872</v>
      </c>
      <c r="BL626" s="103">
        <f t="shared" si="151"/>
        <v>0.716179596122128</v>
      </c>
      <c r="BM626" s="103">
        <v>0.34467488741360502</v>
      </c>
      <c r="BN626" s="103">
        <f t="shared" si="152"/>
        <v>0.65532511258639503</v>
      </c>
      <c r="BO626" s="103">
        <v>0.22520380841992099</v>
      </c>
      <c r="BP626" s="103">
        <f t="shared" si="153"/>
        <v>0.77479619158007895</v>
      </c>
      <c r="BQ626" s="103">
        <v>0.27085330118043316</v>
      </c>
      <c r="BR626" s="103">
        <f t="shared" si="158"/>
        <v>0.72914669881956695</v>
      </c>
      <c r="BS626" s="108">
        <v>0.89008944093105202</v>
      </c>
      <c r="BT626" s="102">
        <v>0.109910559068948</v>
      </c>
      <c r="BU626" s="91"/>
      <c r="BV626" s="86">
        <v>606</v>
      </c>
      <c r="BW626" s="124">
        <v>0.97499999999999998</v>
      </c>
      <c r="BX626" s="124">
        <v>2.5000000000000001E-2</v>
      </c>
      <c r="BY626" s="124">
        <v>0.97199999999999998</v>
      </c>
      <c r="BZ626" s="124">
        <v>2.8000000000000001E-2</v>
      </c>
      <c r="CA626" s="124">
        <v>0.97299999999999998</v>
      </c>
      <c r="CB626" s="124">
        <v>2.5999999999999999E-2</v>
      </c>
      <c r="CC626" s="123">
        <v>0.96499999999999997</v>
      </c>
      <c r="CD626" s="123">
        <v>3.5000000000000003E-2</v>
      </c>
      <c r="CE626" s="123">
        <v>0.96</v>
      </c>
      <c r="CF626" s="123">
        <v>0.04</v>
      </c>
      <c r="CG626" s="123">
        <v>0.96199999999999997</v>
      </c>
      <c r="CH626" s="123">
        <v>3.7999999999999999E-2</v>
      </c>
      <c r="CI626" s="1"/>
      <c r="CJ626" s="1"/>
      <c r="CK626" s="1"/>
      <c r="CL626" s="1"/>
      <c r="CM626" s="1"/>
      <c r="CN626" s="1"/>
      <c r="CP626" s="39"/>
      <c r="CR626" s="39"/>
      <c r="CS626" s="92"/>
      <c r="CT626" s="92"/>
    </row>
    <row r="627" spans="38:98" x14ac:dyDescent="0.25">
      <c r="AL627" s="104">
        <v>607</v>
      </c>
      <c r="AM627" s="102">
        <v>0.29717175901440601</v>
      </c>
      <c r="AN627" s="102">
        <f t="shared" si="147"/>
        <v>0.70282824098559393</v>
      </c>
      <c r="AO627" s="102">
        <v>0.34987561955172403</v>
      </c>
      <c r="AP627" s="102">
        <f t="shared" si="148"/>
        <v>0.65012438044827592</v>
      </c>
      <c r="AQ627" s="102">
        <v>0.21136917536741201</v>
      </c>
      <c r="AR627" s="102">
        <f t="shared" si="149"/>
        <v>0.78863082463258793</v>
      </c>
      <c r="AS627" s="102">
        <f t="shared" si="154"/>
        <v>0.2698244584603719</v>
      </c>
      <c r="AT627" s="107">
        <f t="shared" si="154"/>
        <v>0.73017554153962805</v>
      </c>
      <c r="AU627" s="103">
        <v>0.30942576602545402</v>
      </c>
      <c r="AV627" s="103">
        <f t="shared" si="155"/>
        <v>0.69057423397454598</v>
      </c>
      <c r="AW627" s="103">
        <v>0.36282651962898899</v>
      </c>
      <c r="AX627" s="103">
        <f t="shared" si="156"/>
        <v>0.63717348037101096</v>
      </c>
      <c r="AY627" s="103">
        <v>0.232619234692968</v>
      </c>
      <c r="AZ627" s="103">
        <f t="shared" si="159"/>
        <v>0.76738076530703203</v>
      </c>
      <c r="BA627" s="103">
        <f t="shared" si="157"/>
        <v>0.28637693494132349</v>
      </c>
      <c r="BB627" s="103">
        <f t="shared" si="157"/>
        <v>0.71362306505867656</v>
      </c>
      <c r="BC627" s="102">
        <v>0.291127764235866</v>
      </c>
      <c r="BD627" s="102">
        <f t="shared" si="160"/>
        <v>0.70887223576413394</v>
      </c>
      <c r="BE627" s="102">
        <v>0.35200756732891902</v>
      </c>
      <c r="BF627" s="102">
        <f t="shared" si="160"/>
        <v>0.64799243267108098</v>
      </c>
      <c r="BG627" s="102">
        <v>0.23363369375999399</v>
      </c>
      <c r="BH627" s="102">
        <f t="shared" si="150"/>
        <v>0.76636630624000601</v>
      </c>
      <c r="BI627" s="102">
        <v>0.27868284652836711</v>
      </c>
      <c r="BJ627" s="102">
        <v>0.72131715347163294</v>
      </c>
      <c r="BK627" s="103">
        <v>0.28412296683928701</v>
      </c>
      <c r="BL627" s="103">
        <f t="shared" si="151"/>
        <v>0.71587703316071294</v>
      </c>
      <c r="BM627" s="103">
        <v>0.34495331451801298</v>
      </c>
      <c r="BN627" s="103">
        <f t="shared" si="152"/>
        <v>0.65504668548198697</v>
      </c>
      <c r="BO627" s="103">
        <v>0.22557072286219801</v>
      </c>
      <c r="BP627" s="103">
        <f t="shared" si="153"/>
        <v>0.77442927713780196</v>
      </c>
      <c r="BQ627" s="103">
        <v>0.27117991457593305</v>
      </c>
      <c r="BR627" s="103">
        <f t="shared" si="158"/>
        <v>0.72882008542406695</v>
      </c>
      <c r="BS627" s="108">
        <v>0.89026890952708904</v>
      </c>
      <c r="BT627" s="102">
        <v>0.10973109047291101</v>
      </c>
      <c r="BU627" s="91"/>
      <c r="BV627" s="86">
        <v>607</v>
      </c>
      <c r="BW627" s="124">
        <v>0.97499999999999998</v>
      </c>
      <c r="BX627" s="124">
        <v>2.5000000000000001E-2</v>
      </c>
      <c r="BY627" s="124">
        <v>0.97199999999999998</v>
      </c>
      <c r="BZ627" s="124">
        <v>2.8000000000000001E-2</v>
      </c>
      <c r="CA627" s="124">
        <v>0.97399999999999998</v>
      </c>
      <c r="CB627" s="124">
        <v>2.5999999999999999E-2</v>
      </c>
      <c r="CC627" s="123">
        <v>0.96499999999999997</v>
      </c>
      <c r="CD627" s="123">
        <v>3.5000000000000003E-2</v>
      </c>
      <c r="CE627" s="123">
        <v>0.96</v>
      </c>
      <c r="CF627" s="123">
        <v>0.04</v>
      </c>
      <c r="CG627" s="123">
        <v>0.96199999999999997</v>
      </c>
      <c r="CH627" s="123">
        <v>3.7999999999999999E-2</v>
      </c>
      <c r="CI627" s="1"/>
      <c r="CJ627" s="1"/>
      <c r="CK627" s="1"/>
      <c r="CL627" s="1"/>
      <c r="CM627" s="1"/>
      <c r="CN627" s="1"/>
      <c r="CP627" s="39"/>
      <c r="CR627" s="39"/>
      <c r="CS627" s="92"/>
      <c r="CT627" s="92"/>
    </row>
    <row r="628" spans="38:98" x14ac:dyDescent="0.25">
      <c r="AL628" s="104">
        <v>608</v>
      </c>
      <c r="AM628" s="102">
        <v>0.29748034809346102</v>
      </c>
      <c r="AN628" s="102">
        <f t="shared" si="147"/>
        <v>0.70251965190653898</v>
      </c>
      <c r="AO628" s="102">
        <v>0.350143173553915</v>
      </c>
      <c r="AP628" s="102">
        <f t="shared" si="148"/>
        <v>0.649856826446085</v>
      </c>
      <c r="AQ628" s="102">
        <v>0.211707284335128</v>
      </c>
      <c r="AR628" s="102">
        <f t="shared" si="149"/>
        <v>0.78829271566487202</v>
      </c>
      <c r="AS628" s="102">
        <f t="shared" si="154"/>
        <v>0.27013718862053226</v>
      </c>
      <c r="AT628" s="107">
        <f t="shared" si="154"/>
        <v>0.72986281137946785</v>
      </c>
      <c r="AU628" s="103">
        <v>0.309742706497183</v>
      </c>
      <c r="AV628" s="103">
        <f t="shared" si="155"/>
        <v>0.69025729350281706</v>
      </c>
      <c r="AW628" s="103">
        <v>0.36312931582220698</v>
      </c>
      <c r="AX628" s="103">
        <f t="shared" si="156"/>
        <v>0.63687068417779302</v>
      </c>
      <c r="AY628" s="103">
        <v>0.23299307926959001</v>
      </c>
      <c r="AZ628" s="103">
        <f t="shared" si="159"/>
        <v>0.76700692073040999</v>
      </c>
      <c r="BA628" s="103">
        <f t="shared" si="157"/>
        <v>0.28671679811724576</v>
      </c>
      <c r="BB628" s="103">
        <f t="shared" si="157"/>
        <v>0.71328320188275429</v>
      </c>
      <c r="BC628" s="102">
        <v>0.29143106248505402</v>
      </c>
      <c r="BD628" s="102">
        <f t="shared" si="160"/>
        <v>0.70856893751494598</v>
      </c>
      <c r="BE628" s="102">
        <v>0.35229341562220101</v>
      </c>
      <c r="BF628" s="102">
        <f t="shared" si="160"/>
        <v>0.64770658437779893</v>
      </c>
      <c r="BG628" s="102">
        <v>0.23400917718829201</v>
      </c>
      <c r="BH628" s="102">
        <f t="shared" si="150"/>
        <v>0.76599082281170805</v>
      </c>
      <c r="BI628" s="102">
        <v>0.27901533647008731</v>
      </c>
      <c r="BJ628" s="102">
        <v>0.72098466352991275</v>
      </c>
      <c r="BK628" s="103">
        <v>0.28442529038318698</v>
      </c>
      <c r="BL628" s="103">
        <f t="shared" si="151"/>
        <v>0.71557470961681302</v>
      </c>
      <c r="BM628" s="103">
        <v>0.34523153603421503</v>
      </c>
      <c r="BN628" s="103">
        <f t="shared" si="152"/>
        <v>0.65476846396578492</v>
      </c>
      <c r="BO628" s="103">
        <v>0.22593752607025799</v>
      </c>
      <c r="BP628" s="103">
        <f t="shared" si="153"/>
        <v>0.77406247392974203</v>
      </c>
      <c r="BQ628" s="103">
        <v>0.2715063552989761</v>
      </c>
      <c r="BR628" s="103">
        <f t="shared" si="158"/>
        <v>0.72849364470102396</v>
      </c>
      <c r="BS628" s="108">
        <v>0.89044778175155004</v>
      </c>
      <c r="BT628" s="102">
        <v>0.10955221824845</v>
      </c>
      <c r="BU628" s="91"/>
      <c r="BV628" s="86">
        <v>608</v>
      </c>
      <c r="BW628" s="124">
        <v>0.97499999999999998</v>
      </c>
      <c r="BX628" s="124">
        <v>2.5000000000000001E-2</v>
      </c>
      <c r="BY628" s="124">
        <v>0.97199999999999998</v>
      </c>
      <c r="BZ628" s="124">
        <v>2.8000000000000001E-2</v>
      </c>
      <c r="CA628" s="124">
        <v>0.97399999999999998</v>
      </c>
      <c r="CB628" s="124">
        <v>2.5999999999999999E-2</v>
      </c>
      <c r="CC628" s="123">
        <v>0.96499999999999997</v>
      </c>
      <c r="CD628" s="123">
        <v>3.5000000000000003E-2</v>
      </c>
      <c r="CE628" s="123">
        <v>0.96</v>
      </c>
      <c r="CF628" s="123">
        <v>0.04</v>
      </c>
      <c r="CG628" s="123">
        <v>0.96199999999999997</v>
      </c>
      <c r="CH628" s="123">
        <v>3.7999999999999999E-2</v>
      </c>
      <c r="CI628" s="1"/>
      <c r="CJ628" s="1"/>
      <c r="CK628" s="1"/>
      <c r="CL628" s="1"/>
      <c r="CM628" s="1"/>
      <c r="CN628" s="1"/>
      <c r="CP628" s="39"/>
      <c r="CR628" s="39"/>
      <c r="CS628" s="92"/>
      <c r="CT628" s="92"/>
    </row>
    <row r="629" spans="38:98" x14ac:dyDescent="0.25">
      <c r="AL629" s="104">
        <v>609</v>
      </c>
      <c r="AM629" s="102">
        <v>0.29778852640474301</v>
      </c>
      <c r="AN629" s="102">
        <f t="shared" si="147"/>
        <v>0.70221147359525693</v>
      </c>
      <c r="AO629" s="102">
        <v>0.35041062794535199</v>
      </c>
      <c r="AP629" s="102">
        <f t="shared" si="148"/>
        <v>0.64958937205464795</v>
      </c>
      <c r="AQ629" s="102">
        <v>0.21204530707137401</v>
      </c>
      <c r="AR629" s="102">
        <f t="shared" si="149"/>
        <v>0.78795469292862597</v>
      </c>
      <c r="AS629" s="102">
        <f t="shared" si="154"/>
        <v>0.27044972886573337</v>
      </c>
      <c r="AT629" s="107">
        <f t="shared" si="154"/>
        <v>0.72955027113426663</v>
      </c>
      <c r="AU629" s="103">
        <v>0.31005939131168198</v>
      </c>
      <c r="AV629" s="103">
        <f t="shared" si="155"/>
        <v>0.68994060868831797</v>
      </c>
      <c r="AW629" s="103">
        <v>0.36343186473625699</v>
      </c>
      <c r="AX629" s="103">
        <f t="shared" si="156"/>
        <v>0.63656813526374301</v>
      </c>
      <c r="AY629" s="103">
        <v>0.23336682897188199</v>
      </c>
      <c r="AZ629" s="103">
        <f t="shared" si="159"/>
        <v>0.76663317102811801</v>
      </c>
      <c r="BA629" s="103">
        <f t="shared" si="157"/>
        <v>0.28705648152302626</v>
      </c>
      <c r="BB629" s="103">
        <f t="shared" si="157"/>
        <v>0.71294351847697368</v>
      </c>
      <c r="BC629" s="102">
        <v>0.29173419233272102</v>
      </c>
      <c r="BD629" s="102">
        <f t="shared" si="160"/>
        <v>0.70826580766727898</v>
      </c>
      <c r="BE629" s="102">
        <v>0.35257902766663601</v>
      </c>
      <c r="BF629" s="102">
        <f t="shared" si="160"/>
        <v>0.64742097233336393</v>
      </c>
      <c r="BG629" s="102">
        <v>0.23438455223285901</v>
      </c>
      <c r="BH629" s="102">
        <f t="shared" si="150"/>
        <v>0.76561544776714097</v>
      </c>
      <c r="BI629" s="102">
        <v>0.27934767001358496</v>
      </c>
      <c r="BJ629" s="102">
        <v>0.72065232998641515</v>
      </c>
      <c r="BK629" s="103">
        <v>0.284727374479957</v>
      </c>
      <c r="BL629" s="103">
        <f t="shared" si="151"/>
        <v>0.715272625520043</v>
      </c>
      <c r="BM629" s="103">
        <v>0.34550955209497403</v>
      </c>
      <c r="BN629" s="103">
        <f t="shared" si="152"/>
        <v>0.65449044790502597</v>
      </c>
      <c r="BO629" s="103">
        <v>0.22630421779138199</v>
      </c>
      <c r="BP629" s="103">
        <f t="shared" si="153"/>
        <v>0.77369578220861801</v>
      </c>
      <c r="BQ629" s="103">
        <v>0.27183262325466639</v>
      </c>
      <c r="BR629" s="103">
        <f t="shared" si="158"/>
        <v>0.72816737674533361</v>
      </c>
      <c r="BS629" s="108">
        <v>0.89062605948928397</v>
      </c>
      <c r="BT629" s="102">
        <v>0.109373940510716</v>
      </c>
      <c r="BU629" s="91"/>
      <c r="BV629" s="86">
        <v>609</v>
      </c>
      <c r="BW629" s="124">
        <v>0.97499999999999998</v>
      </c>
      <c r="BX629" s="124">
        <v>2.5000000000000001E-2</v>
      </c>
      <c r="BY629" s="124">
        <v>0.97199999999999998</v>
      </c>
      <c r="BZ629" s="124">
        <v>2.8000000000000001E-2</v>
      </c>
      <c r="CA629" s="124">
        <v>0.97399999999999998</v>
      </c>
      <c r="CB629" s="124">
        <v>2.5999999999999999E-2</v>
      </c>
      <c r="CC629" s="123">
        <v>0.96499999999999997</v>
      </c>
      <c r="CD629" s="123">
        <v>3.5000000000000003E-2</v>
      </c>
      <c r="CE629" s="123">
        <v>0.96</v>
      </c>
      <c r="CF629" s="123">
        <v>0.04</v>
      </c>
      <c r="CG629" s="123">
        <v>0.96199999999999997</v>
      </c>
      <c r="CH629" s="123">
        <v>3.7999999999999999E-2</v>
      </c>
      <c r="CI629" s="1"/>
      <c r="CJ629" s="1"/>
      <c r="CK629" s="1"/>
      <c r="CL629" s="1"/>
      <c r="CM629" s="1"/>
      <c r="CN629" s="1"/>
      <c r="CP629" s="39"/>
      <c r="CR629" s="39"/>
      <c r="CS629" s="92"/>
      <c r="CT629" s="92"/>
    </row>
    <row r="630" spans="38:98" x14ac:dyDescent="0.25">
      <c r="AL630" s="104">
        <v>610</v>
      </c>
      <c r="AM630" s="102">
        <v>0.298096295543054</v>
      </c>
      <c r="AN630" s="102">
        <f t="shared" si="147"/>
        <v>0.70190370445694605</v>
      </c>
      <c r="AO630" s="102">
        <v>0.35067798215978702</v>
      </c>
      <c r="AP630" s="102">
        <f t="shared" si="148"/>
        <v>0.64932201784021304</v>
      </c>
      <c r="AQ630" s="102">
        <v>0.21238324355367899</v>
      </c>
      <c r="AR630" s="102">
        <f t="shared" si="149"/>
        <v>0.78761675644632101</v>
      </c>
      <c r="AS630" s="102">
        <f t="shared" si="154"/>
        <v>0.27076207954979009</v>
      </c>
      <c r="AT630" s="107">
        <f t="shared" si="154"/>
        <v>0.72923792045020996</v>
      </c>
      <c r="AU630" s="103">
        <v>0.31037582075848802</v>
      </c>
      <c r="AV630" s="103">
        <f t="shared" si="155"/>
        <v>0.68962417924151198</v>
      </c>
      <c r="AW630" s="103">
        <v>0.36373416663851699</v>
      </c>
      <c r="AX630" s="103">
        <f t="shared" si="156"/>
        <v>0.63626583336148301</v>
      </c>
      <c r="AY630" s="103">
        <v>0.23374048361896399</v>
      </c>
      <c r="AZ630" s="103">
        <f t="shared" si="159"/>
        <v>0.76625951638103595</v>
      </c>
      <c r="BA630" s="103">
        <f t="shared" si="157"/>
        <v>0.28739598522671361</v>
      </c>
      <c r="BB630" s="103">
        <f t="shared" si="157"/>
        <v>0.71260401477328639</v>
      </c>
      <c r="BC630" s="102">
        <v>0.29203715331754299</v>
      </c>
      <c r="BD630" s="102">
        <f t="shared" si="160"/>
        <v>0.70796284668245701</v>
      </c>
      <c r="BE630" s="102">
        <v>0.352864403632558</v>
      </c>
      <c r="BF630" s="102">
        <f t="shared" si="160"/>
        <v>0.647135596367442</v>
      </c>
      <c r="BG630" s="102">
        <v>0.23475981869644699</v>
      </c>
      <c r="BH630" s="102">
        <f t="shared" si="150"/>
        <v>0.76524018130355298</v>
      </c>
      <c r="BI630" s="102">
        <v>0.27967984696429227</v>
      </c>
      <c r="BJ630" s="102">
        <v>0.72032015303570773</v>
      </c>
      <c r="BK630" s="103">
        <v>0.28502921909998102</v>
      </c>
      <c r="BL630" s="103">
        <f t="shared" si="151"/>
        <v>0.71497078090001898</v>
      </c>
      <c r="BM630" s="103">
        <v>0.345787362833056</v>
      </c>
      <c r="BN630" s="103">
        <f t="shared" si="152"/>
        <v>0.654212637166944</v>
      </c>
      <c r="BO630" s="103">
        <v>0.22667079777284899</v>
      </c>
      <c r="BP630" s="103">
        <f t="shared" si="153"/>
        <v>0.77332920222715096</v>
      </c>
      <c r="BQ630" s="103">
        <v>0.27215871834810756</v>
      </c>
      <c r="BR630" s="103">
        <f t="shared" si="158"/>
        <v>0.72784128165189244</v>
      </c>
      <c r="BS630" s="108">
        <v>0.890803744625144</v>
      </c>
      <c r="BT630" s="102">
        <v>0.109196255374856</v>
      </c>
      <c r="BU630" s="91"/>
      <c r="BV630" s="86">
        <v>610</v>
      </c>
      <c r="BW630" s="124">
        <v>0.97499999999999998</v>
      </c>
      <c r="BX630" s="124">
        <v>2.5000000000000001E-2</v>
      </c>
      <c r="BY630" s="124">
        <v>0.97199999999999998</v>
      </c>
      <c r="BZ630" s="124">
        <v>2.8000000000000001E-2</v>
      </c>
      <c r="CA630" s="124">
        <v>0.97399999999999998</v>
      </c>
      <c r="CB630" s="124">
        <v>2.5999999999999999E-2</v>
      </c>
      <c r="CC630" s="123">
        <v>0.96499999999999997</v>
      </c>
      <c r="CD630" s="123">
        <v>3.5000000000000003E-2</v>
      </c>
      <c r="CE630" s="123">
        <v>0.96</v>
      </c>
      <c r="CF630" s="123">
        <v>0.04</v>
      </c>
      <c r="CG630" s="123">
        <v>0.96199999999999997</v>
      </c>
      <c r="CH630" s="123">
        <v>3.7999999999999999E-2</v>
      </c>
      <c r="CI630" s="1"/>
      <c r="CJ630" s="1"/>
      <c r="CK630" s="1"/>
      <c r="CL630" s="1"/>
      <c r="CM630" s="1"/>
      <c r="CN630" s="1"/>
      <c r="CP630" s="39"/>
      <c r="CR630" s="39"/>
      <c r="CS630" s="92"/>
      <c r="CT630" s="92"/>
    </row>
    <row r="631" spans="38:98" x14ac:dyDescent="0.25">
      <c r="AL631" s="104">
        <v>611</v>
      </c>
      <c r="AM631" s="102">
        <v>0.298403657103196</v>
      </c>
      <c r="AN631" s="102">
        <f t="shared" si="147"/>
        <v>0.70159634289680395</v>
      </c>
      <c r="AO631" s="102">
        <v>0.35094523563097402</v>
      </c>
      <c r="AP631" s="102">
        <f t="shared" si="148"/>
        <v>0.64905476436902598</v>
      </c>
      <c r="AQ631" s="102">
        <v>0.21272109375956899</v>
      </c>
      <c r="AR631" s="102">
        <f t="shared" si="149"/>
        <v>0.78727890624043106</v>
      </c>
      <c r="AS631" s="102">
        <f t="shared" si="154"/>
        <v>0.2710742410265165</v>
      </c>
      <c r="AT631" s="107">
        <f t="shared" si="154"/>
        <v>0.72892575897348344</v>
      </c>
      <c r="AU631" s="103">
        <v>0.31069199512713402</v>
      </c>
      <c r="AV631" s="103">
        <f t="shared" si="155"/>
        <v>0.68930800487286592</v>
      </c>
      <c r="AW631" s="103">
        <v>0.36403622179636602</v>
      </c>
      <c r="AX631" s="103">
        <f t="shared" si="156"/>
        <v>0.63596377820363403</v>
      </c>
      <c r="AY631" s="103">
        <v>0.234114043029957</v>
      </c>
      <c r="AZ631" s="103">
        <f t="shared" si="159"/>
        <v>0.76588595697004302</v>
      </c>
      <c r="BA631" s="103">
        <f t="shared" si="157"/>
        <v>0.28773530929635593</v>
      </c>
      <c r="BB631" s="103">
        <f t="shared" si="157"/>
        <v>0.71226469070364407</v>
      </c>
      <c r="BC631" s="102">
        <v>0.29233994497819998</v>
      </c>
      <c r="BD631" s="102">
        <f t="shared" si="160"/>
        <v>0.70766005502179996</v>
      </c>
      <c r="BE631" s="102">
        <v>0.35314954369030399</v>
      </c>
      <c r="BF631" s="102">
        <f t="shared" si="160"/>
        <v>0.64685045630969595</v>
      </c>
      <c r="BG631" s="102">
        <v>0.235134976381809</v>
      </c>
      <c r="BH631" s="102">
        <f t="shared" si="150"/>
        <v>0.76486502361819098</v>
      </c>
      <c r="BI631" s="102">
        <v>0.28001186712764403</v>
      </c>
      <c r="BJ631" s="102">
        <v>0.71998813287235597</v>
      </c>
      <c r="BK631" s="103">
        <v>0.28533082421364497</v>
      </c>
      <c r="BL631" s="103">
        <f t="shared" si="151"/>
        <v>0.71466917578635503</v>
      </c>
      <c r="BM631" s="103">
        <v>0.34606496838122502</v>
      </c>
      <c r="BN631" s="103">
        <f t="shared" si="152"/>
        <v>0.65393503161877498</v>
      </c>
      <c r="BO631" s="103">
        <v>0.227037265761941</v>
      </c>
      <c r="BP631" s="103">
        <f t="shared" si="153"/>
        <v>0.77296273423805895</v>
      </c>
      <c r="BQ631" s="103">
        <v>0.27248464048440457</v>
      </c>
      <c r="BR631" s="103">
        <f t="shared" si="158"/>
        <v>0.72751535951559543</v>
      </c>
      <c r="BS631" s="108">
        <v>0.89098083904398195</v>
      </c>
      <c r="BT631" s="102">
        <v>0.109019160956018</v>
      </c>
      <c r="BU631" s="91"/>
      <c r="BV631" s="86">
        <v>611</v>
      </c>
      <c r="BW631" s="124">
        <v>0.97499999999999998</v>
      </c>
      <c r="BX631" s="124">
        <v>2.5000000000000001E-2</v>
      </c>
      <c r="BY631" s="124">
        <v>0.97199999999999998</v>
      </c>
      <c r="BZ631" s="124">
        <v>2.8000000000000001E-2</v>
      </c>
      <c r="CA631" s="124">
        <v>0.97399999999999998</v>
      </c>
      <c r="CB631" s="124">
        <v>2.5999999999999999E-2</v>
      </c>
      <c r="CC631" s="123">
        <v>0.96499999999999997</v>
      </c>
      <c r="CD631" s="123">
        <v>3.5000000000000003E-2</v>
      </c>
      <c r="CE631" s="123">
        <v>0.96</v>
      </c>
      <c r="CF631" s="123">
        <v>0.04</v>
      </c>
      <c r="CG631" s="123">
        <v>0.96199999999999997</v>
      </c>
      <c r="CH631" s="123">
        <v>3.7999999999999999E-2</v>
      </c>
      <c r="CI631" s="1"/>
      <c r="CJ631" s="1"/>
      <c r="CK631" s="1"/>
      <c r="CL631" s="1"/>
      <c r="CM631" s="1"/>
      <c r="CN631" s="1"/>
      <c r="CP631" s="39"/>
      <c r="CR631" s="39"/>
      <c r="CS631" s="92"/>
      <c r="CT631" s="92"/>
    </row>
    <row r="632" spans="38:98" x14ac:dyDescent="0.25">
      <c r="AL632" s="104">
        <v>612</v>
      </c>
      <c r="AM632" s="102">
        <v>0.29871061267997101</v>
      </c>
      <c r="AN632" s="102">
        <f t="shared" si="147"/>
        <v>0.70128938732002899</v>
      </c>
      <c r="AO632" s="102">
        <v>0.351212387792666</v>
      </c>
      <c r="AP632" s="102">
        <f t="shared" si="148"/>
        <v>0.64878761220733394</v>
      </c>
      <c r="AQ632" s="102">
        <v>0.21305885766657001</v>
      </c>
      <c r="AR632" s="102">
        <f t="shared" si="149"/>
        <v>0.78694114233343004</v>
      </c>
      <c r="AS632" s="102">
        <f t="shared" si="154"/>
        <v>0.27138621364972643</v>
      </c>
      <c r="AT632" s="107">
        <f t="shared" si="154"/>
        <v>0.72861378635027374</v>
      </c>
      <c r="AU632" s="103">
        <v>0.311007914707155</v>
      </c>
      <c r="AV632" s="103">
        <f t="shared" si="155"/>
        <v>0.68899208529284506</v>
      </c>
      <c r="AW632" s="103">
        <v>0.364338030477181</v>
      </c>
      <c r="AX632" s="103">
        <f t="shared" si="156"/>
        <v>0.63566196952281895</v>
      </c>
      <c r="AY632" s="103">
        <v>0.234487507023981</v>
      </c>
      <c r="AZ632" s="103">
        <f t="shared" si="159"/>
        <v>0.76551249297601898</v>
      </c>
      <c r="BA632" s="103">
        <f t="shared" si="157"/>
        <v>0.28807445380000096</v>
      </c>
      <c r="BB632" s="103">
        <f t="shared" si="157"/>
        <v>0.71192554619999904</v>
      </c>
      <c r="BC632" s="102">
        <v>0.29264256685336898</v>
      </c>
      <c r="BD632" s="102">
        <f t="shared" si="160"/>
        <v>0.70735743314663102</v>
      </c>
      <c r="BE632" s="102">
        <v>0.35343444801020901</v>
      </c>
      <c r="BF632" s="102">
        <f t="shared" si="160"/>
        <v>0.64656555198979104</v>
      </c>
      <c r="BG632" s="102">
        <v>0.23551002509169899</v>
      </c>
      <c r="BH632" s="102">
        <f t="shared" si="150"/>
        <v>0.76448997490830095</v>
      </c>
      <c r="BI632" s="102">
        <v>0.280343730309074</v>
      </c>
      <c r="BJ632" s="102">
        <v>0.71965626969092611</v>
      </c>
      <c r="BK632" s="103">
        <v>0.28563218979133298</v>
      </c>
      <c r="BL632" s="103">
        <f t="shared" si="151"/>
        <v>0.71436781020866702</v>
      </c>
      <c r="BM632" s="103">
        <v>0.34634236887224701</v>
      </c>
      <c r="BN632" s="103">
        <f t="shared" si="152"/>
        <v>0.65365763112775299</v>
      </c>
      <c r="BO632" s="103">
        <v>0.22740362150593799</v>
      </c>
      <c r="BP632" s="103">
        <f t="shared" si="153"/>
        <v>0.77259637849406204</v>
      </c>
      <c r="BQ632" s="103">
        <v>0.27281038956866149</v>
      </c>
      <c r="BR632" s="103">
        <f t="shared" si="158"/>
        <v>0.72718961043133845</v>
      </c>
      <c r="BS632" s="108">
        <v>0.891157344630648</v>
      </c>
      <c r="BT632" s="102">
        <v>0.108842655369352</v>
      </c>
      <c r="BU632" s="91"/>
      <c r="BV632" s="86">
        <v>612</v>
      </c>
      <c r="BW632" s="124">
        <v>0.97499999999999998</v>
      </c>
      <c r="BX632" s="124">
        <v>2.5000000000000001E-2</v>
      </c>
      <c r="BY632" s="124">
        <v>0.97199999999999998</v>
      </c>
      <c r="BZ632" s="124">
        <v>2.8000000000000001E-2</v>
      </c>
      <c r="CA632" s="124">
        <v>0.97399999999999998</v>
      </c>
      <c r="CB632" s="124">
        <v>2.5999999999999999E-2</v>
      </c>
      <c r="CC632" s="123">
        <v>0.96499999999999997</v>
      </c>
      <c r="CD632" s="123">
        <v>3.5000000000000003E-2</v>
      </c>
      <c r="CE632" s="123">
        <v>0.96</v>
      </c>
      <c r="CF632" s="123">
        <v>0.04</v>
      </c>
      <c r="CG632" s="123">
        <v>0.96199999999999997</v>
      </c>
      <c r="CH632" s="123">
        <v>3.6999999999999998E-2</v>
      </c>
      <c r="CI632" s="1"/>
      <c r="CJ632" s="1"/>
      <c r="CK632" s="1"/>
      <c r="CL632" s="1"/>
      <c r="CM632" s="1"/>
      <c r="CN632" s="1"/>
      <c r="CP632" s="39"/>
      <c r="CR632" s="39"/>
      <c r="CS632" s="92"/>
      <c r="CT632" s="92"/>
    </row>
    <row r="633" spans="38:98" x14ac:dyDescent="0.25">
      <c r="AL633" s="104">
        <v>613</v>
      </c>
      <c r="AM633" s="102">
        <v>0.299017163868181</v>
      </c>
      <c r="AN633" s="102">
        <f t="shared" si="147"/>
        <v>0.700982836131819</v>
      </c>
      <c r="AO633" s="102">
        <v>0.35147943807861598</v>
      </c>
      <c r="AP633" s="102">
        <f t="shared" si="148"/>
        <v>0.64852056192138408</v>
      </c>
      <c r="AQ633" s="102">
        <v>0.213396535252211</v>
      </c>
      <c r="AR633" s="102">
        <f t="shared" si="149"/>
        <v>0.78660346474778897</v>
      </c>
      <c r="AS633" s="102">
        <f t="shared" si="154"/>
        <v>0.27169799777323483</v>
      </c>
      <c r="AT633" s="107">
        <f t="shared" si="154"/>
        <v>0.72830200222676522</v>
      </c>
      <c r="AU633" s="103">
        <v>0.311323579788088</v>
      </c>
      <c r="AV633" s="103">
        <f t="shared" si="155"/>
        <v>0.688676420211912</v>
      </c>
      <c r="AW633" s="103">
        <v>0.36463959294833997</v>
      </c>
      <c r="AX633" s="103">
        <f t="shared" si="156"/>
        <v>0.63536040705166008</v>
      </c>
      <c r="AY633" s="103">
        <v>0.23486087542015699</v>
      </c>
      <c r="AZ633" s="103">
        <f t="shared" si="159"/>
        <v>0.76513912457984301</v>
      </c>
      <c r="BA633" s="103">
        <f t="shared" si="157"/>
        <v>0.28841341880569771</v>
      </c>
      <c r="BB633" s="103">
        <f t="shared" si="157"/>
        <v>0.71158658119430229</v>
      </c>
      <c r="BC633" s="102">
        <v>0.29294501848172699</v>
      </c>
      <c r="BD633" s="102">
        <f t="shared" si="160"/>
        <v>0.70705498151827295</v>
      </c>
      <c r="BE633" s="102">
        <v>0.35371911676260898</v>
      </c>
      <c r="BF633" s="102">
        <f t="shared" si="160"/>
        <v>0.64628088323739097</v>
      </c>
      <c r="BG633" s="102">
        <v>0.23588496462886999</v>
      </c>
      <c r="BH633" s="102">
        <f t="shared" si="150"/>
        <v>0.76411503537113001</v>
      </c>
      <c r="BI633" s="102">
        <v>0.28067543631401565</v>
      </c>
      <c r="BJ633" s="102">
        <v>0.71932456368598441</v>
      </c>
      <c r="BK633" s="103">
        <v>0.28593331580343101</v>
      </c>
      <c r="BL633" s="103">
        <f t="shared" si="151"/>
        <v>0.71406668419656905</v>
      </c>
      <c r="BM633" s="103">
        <v>0.34661956443888498</v>
      </c>
      <c r="BN633" s="103">
        <f t="shared" si="152"/>
        <v>0.65338043556111502</v>
      </c>
      <c r="BO633" s="103">
        <v>0.22776986475211899</v>
      </c>
      <c r="BP633" s="103">
        <f t="shared" si="153"/>
        <v>0.77223013524788098</v>
      </c>
      <c r="BQ633" s="103">
        <v>0.27313596550598196</v>
      </c>
      <c r="BR633" s="103">
        <f t="shared" si="158"/>
        <v>0.72686403449401804</v>
      </c>
      <c r="BS633" s="108">
        <v>0.89133326326999596</v>
      </c>
      <c r="BT633" s="102">
        <v>0.108666736730004</v>
      </c>
      <c r="BU633" s="91"/>
      <c r="BV633" s="86">
        <v>613</v>
      </c>
      <c r="BW633" s="124">
        <v>0.97499999999999998</v>
      </c>
      <c r="BX633" s="124">
        <v>2.5000000000000001E-2</v>
      </c>
      <c r="BY633" s="124">
        <v>0.97199999999999998</v>
      </c>
      <c r="BZ633" s="124">
        <v>2.8000000000000001E-2</v>
      </c>
      <c r="CA633" s="124">
        <v>0.97399999999999998</v>
      </c>
      <c r="CB633" s="124">
        <v>2.5999999999999999E-2</v>
      </c>
      <c r="CC633" s="123">
        <v>0.96499999999999997</v>
      </c>
      <c r="CD633" s="123">
        <v>3.5000000000000003E-2</v>
      </c>
      <c r="CE633" s="123">
        <v>0.96</v>
      </c>
      <c r="CF633" s="123">
        <v>0.04</v>
      </c>
      <c r="CG633" s="123">
        <v>0.96299999999999997</v>
      </c>
      <c r="CH633" s="123">
        <v>3.6999999999999998E-2</v>
      </c>
      <c r="CI633" s="1"/>
      <c r="CJ633" s="1"/>
      <c r="CK633" s="1"/>
      <c r="CL633" s="1"/>
      <c r="CM633" s="1"/>
      <c r="CN633" s="1"/>
      <c r="CP633" s="39"/>
      <c r="CR633" s="39"/>
      <c r="CS633" s="92"/>
      <c r="CT633" s="92"/>
    </row>
    <row r="634" spans="38:98" x14ac:dyDescent="0.25">
      <c r="AL634" s="104">
        <v>614</v>
      </c>
      <c r="AM634" s="102">
        <v>0.29932331226262798</v>
      </c>
      <c r="AN634" s="102">
        <f t="shared" si="147"/>
        <v>0.70067668773737202</v>
      </c>
      <c r="AO634" s="102">
        <v>0.35174638592257701</v>
      </c>
      <c r="AP634" s="102">
        <f t="shared" si="148"/>
        <v>0.64825361407742299</v>
      </c>
      <c r="AQ634" s="102">
        <v>0.21373412649401799</v>
      </c>
      <c r="AR634" s="102">
        <f t="shared" si="149"/>
        <v>0.78626587350598198</v>
      </c>
      <c r="AS634" s="102">
        <f t="shared" si="154"/>
        <v>0.27200959375085565</v>
      </c>
      <c r="AT634" s="107">
        <f t="shared" si="154"/>
        <v>0.72799040624914435</v>
      </c>
      <c r="AU634" s="103">
        <v>0.31163899065946599</v>
      </c>
      <c r="AV634" s="103">
        <f t="shared" si="155"/>
        <v>0.68836100934053401</v>
      </c>
      <c r="AW634" s="103">
        <v>0.36494090947722202</v>
      </c>
      <c r="AX634" s="103">
        <f t="shared" si="156"/>
        <v>0.63505909052277798</v>
      </c>
      <c r="AY634" s="103">
        <v>0.23523414803760401</v>
      </c>
      <c r="AZ634" s="103">
        <f t="shared" si="159"/>
        <v>0.76476585196239599</v>
      </c>
      <c r="BA634" s="103">
        <f t="shared" si="157"/>
        <v>0.2887522043814934</v>
      </c>
      <c r="BB634" s="103">
        <f t="shared" si="157"/>
        <v>0.7112477956185066</v>
      </c>
      <c r="BC634" s="102">
        <v>0.29324729940195399</v>
      </c>
      <c r="BD634" s="102">
        <f t="shared" si="160"/>
        <v>0.70675270059804607</v>
      </c>
      <c r="BE634" s="102">
        <v>0.35400355011783902</v>
      </c>
      <c r="BF634" s="102">
        <f t="shared" si="160"/>
        <v>0.64599644988216098</v>
      </c>
      <c r="BG634" s="102">
        <v>0.23625979479607401</v>
      </c>
      <c r="BH634" s="102">
        <f t="shared" si="150"/>
        <v>0.76374020520392594</v>
      </c>
      <c r="BI634" s="102">
        <v>0.28100698494790277</v>
      </c>
      <c r="BJ634" s="102">
        <v>0.71899301505209734</v>
      </c>
      <c r="BK634" s="103">
        <v>0.28623420222032298</v>
      </c>
      <c r="BL634" s="103">
        <f t="shared" si="151"/>
        <v>0.71376579777967697</v>
      </c>
      <c r="BM634" s="103">
        <v>0.346896555213904</v>
      </c>
      <c r="BN634" s="103">
        <f t="shared" si="152"/>
        <v>0.65310344478609594</v>
      </c>
      <c r="BO634" s="103">
        <v>0.22813599524776701</v>
      </c>
      <c r="BP634" s="103">
        <f t="shared" si="153"/>
        <v>0.77186400475223294</v>
      </c>
      <c r="BQ634" s="103">
        <v>0.27346136820147088</v>
      </c>
      <c r="BR634" s="103">
        <f t="shared" si="158"/>
        <v>0.72653863179852907</v>
      </c>
      <c r="BS634" s="108">
        <v>0.891508596846876</v>
      </c>
      <c r="BT634" s="102">
        <v>0.108491403153124</v>
      </c>
      <c r="BU634" s="91"/>
      <c r="BV634" s="86">
        <v>614</v>
      </c>
      <c r="BW634" s="124">
        <v>0.97499999999999998</v>
      </c>
      <c r="BX634" s="124">
        <v>2.5000000000000001E-2</v>
      </c>
      <c r="BY634" s="124">
        <v>0.97199999999999998</v>
      </c>
      <c r="BZ634" s="124">
        <v>2.8000000000000001E-2</v>
      </c>
      <c r="CA634" s="124">
        <v>0.97399999999999998</v>
      </c>
      <c r="CB634" s="124">
        <v>2.5999999999999999E-2</v>
      </c>
      <c r="CC634" s="123">
        <v>0.96499999999999997</v>
      </c>
      <c r="CD634" s="123">
        <v>3.5000000000000003E-2</v>
      </c>
      <c r="CE634" s="123">
        <v>0.96</v>
      </c>
      <c r="CF634" s="123">
        <v>0.04</v>
      </c>
      <c r="CG634" s="123">
        <v>0.96299999999999997</v>
      </c>
      <c r="CH634" s="123">
        <v>3.6999999999999998E-2</v>
      </c>
      <c r="CI634" s="1"/>
      <c r="CJ634" s="1"/>
      <c r="CK634" s="1"/>
      <c r="CL634" s="1"/>
      <c r="CM634" s="1"/>
      <c r="CN634" s="1"/>
      <c r="CP634" s="39"/>
      <c r="CR634" s="39"/>
      <c r="CS634" s="92"/>
      <c r="CT634" s="92"/>
    </row>
    <row r="635" spans="38:98" x14ac:dyDescent="0.25">
      <c r="AL635" s="104">
        <v>615</v>
      </c>
      <c r="AM635" s="102">
        <v>0.29962905945811402</v>
      </c>
      <c r="AN635" s="102">
        <f t="shared" si="147"/>
        <v>0.70037094054188598</v>
      </c>
      <c r="AO635" s="102">
        <v>0.35201323075830199</v>
      </c>
      <c r="AP635" s="102">
        <f t="shared" si="148"/>
        <v>0.64798676924169807</v>
      </c>
      <c r="AQ635" s="102">
        <v>0.21407163136951801</v>
      </c>
      <c r="AR635" s="102">
        <f t="shared" si="149"/>
        <v>0.78592836863048199</v>
      </c>
      <c r="AS635" s="102">
        <f t="shared" si="154"/>
        <v>0.27232100193640307</v>
      </c>
      <c r="AT635" s="107">
        <f t="shared" si="154"/>
        <v>0.72767899806359693</v>
      </c>
      <c r="AU635" s="103">
        <v>0.31195414761082502</v>
      </c>
      <c r="AV635" s="103">
        <f t="shared" si="155"/>
        <v>0.68804585238917504</v>
      </c>
      <c r="AW635" s="103">
        <v>0.36524198033120497</v>
      </c>
      <c r="AX635" s="103">
        <f t="shared" si="156"/>
        <v>0.63475801966879497</v>
      </c>
      <c r="AY635" s="103">
        <v>0.23560732469544299</v>
      </c>
      <c r="AZ635" s="103">
        <f t="shared" si="159"/>
        <v>0.76439267530455701</v>
      </c>
      <c r="BA635" s="103">
        <f t="shared" si="157"/>
        <v>0.28909081059543668</v>
      </c>
      <c r="BB635" s="103">
        <f t="shared" si="157"/>
        <v>0.71090918940456338</v>
      </c>
      <c r="BC635" s="102">
        <v>0.29354940915272598</v>
      </c>
      <c r="BD635" s="102">
        <f t="shared" si="160"/>
        <v>0.70645059084727402</v>
      </c>
      <c r="BE635" s="102">
        <v>0.35428774824623599</v>
      </c>
      <c r="BF635" s="102">
        <f t="shared" si="160"/>
        <v>0.64571225175376401</v>
      </c>
      <c r="BG635" s="102">
        <v>0.236634515396066</v>
      </c>
      <c r="BH635" s="102">
        <f t="shared" si="150"/>
        <v>0.76336548460393394</v>
      </c>
      <c r="BI635" s="102">
        <v>0.28133837601616968</v>
      </c>
      <c r="BJ635" s="102">
        <v>0.71866162398383027</v>
      </c>
      <c r="BK635" s="103">
        <v>0.28653484901239401</v>
      </c>
      <c r="BL635" s="103">
        <f t="shared" si="151"/>
        <v>0.71346515098760599</v>
      </c>
      <c r="BM635" s="103">
        <v>0.347173341330069</v>
      </c>
      <c r="BN635" s="103">
        <f t="shared" si="152"/>
        <v>0.65282665866993095</v>
      </c>
      <c r="BO635" s="103">
        <v>0.22850201274015999</v>
      </c>
      <c r="BP635" s="103">
        <f t="shared" si="153"/>
        <v>0.77149798725983998</v>
      </c>
      <c r="BQ635" s="103">
        <v>0.2737865975602316</v>
      </c>
      <c r="BR635" s="103">
        <f t="shared" si="158"/>
        <v>0.7262134024397684</v>
      </c>
      <c r="BS635" s="108">
        <v>0.89168334724613996</v>
      </c>
      <c r="BT635" s="102">
        <v>0.10831665275386</v>
      </c>
      <c r="BU635" s="91"/>
      <c r="BV635" s="86">
        <v>615</v>
      </c>
      <c r="BW635" s="124">
        <v>0.97499999999999998</v>
      </c>
      <c r="BX635" s="124">
        <v>2.5000000000000001E-2</v>
      </c>
      <c r="BY635" s="124">
        <v>0.97199999999999998</v>
      </c>
      <c r="BZ635" s="124">
        <v>2.8000000000000001E-2</v>
      </c>
      <c r="CA635" s="124">
        <v>0.97399999999999998</v>
      </c>
      <c r="CB635" s="124">
        <v>2.5999999999999999E-2</v>
      </c>
      <c r="CC635" s="123">
        <v>0.96499999999999997</v>
      </c>
      <c r="CD635" s="123">
        <v>3.5000000000000003E-2</v>
      </c>
      <c r="CE635" s="123">
        <v>0.96</v>
      </c>
      <c r="CF635" s="123">
        <v>0.04</v>
      </c>
      <c r="CG635" s="123">
        <v>0.96299999999999997</v>
      </c>
      <c r="CH635" s="123">
        <v>3.6999999999999998E-2</v>
      </c>
      <c r="CI635" s="1"/>
      <c r="CJ635" s="1"/>
      <c r="CK635" s="1"/>
      <c r="CL635" s="1"/>
      <c r="CM635" s="1"/>
      <c r="CN635" s="1"/>
      <c r="CP635" s="39"/>
      <c r="CR635" s="39"/>
      <c r="CS635" s="92"/>
      <c r="CT635" s="92"/>
    </row>
    <row r="636" spans="38:98" x14ac:dyDescent="0.25">
      <c r="AL636" s="104">
        <v>616</v>
      </c>
      <c r="AM636" s="102">
        <v>0.29993440704944202</v>
      </c>
      <c r="AN636" s="102">
        <f t="shared" si="147"/>
        <v>0.70006559295055792</v>
      </c>
      <c r="AO636" s="102">
        <v>0.35227997201954397</v>
      </c>
      <c r="AP636" s="102">
        <f t="shared" si="148"/>
        <v>0.64772002798045603</v>
      </c>
      <c r="AQ636" s="102">
        <v>0.21440904985623899</v>
      </c>
      <c r="AR636" s="102">
        <f t="shared" si="149"/>
        <v>0.78559095014376101</v>
      </c>
      <c r="AS636" s="102">
        <f t="shared" si="154"/>
        <v>0.27263222268369208</v>
      </c>
      <c r="AT636" s="107">
        <f t="shared" si="154"/>
        <v>0.72736777731630786</v>
      </c>
      <c r="AU636" s="103">
        <v>0.31226905093169899</v>
      </c>
      <c r="AV636" s="103">
        <f t="shared" si="155"/>
        <v>0.68773094906830101</v>
      </c>
      <c r="AW636" s="103">
        <v>0.36554280577766701</v>
      </c>
      <c r="AX636" s="103">
        <f t="shared" si="156"/>
        <v>0.63445719422233293</v>
      </c>
      <c r="AY636" s="103">
        <v>0.23598040521279501</v>
      </c>
      <c r="AZ636" s="103">
        <f t="shared" si="159"/>
        <v>0.76401959478720505</v>
      </c>
      <c r="BA636" s="103">
        <f t="shared" si="157"/>
        <v>0.28942923751557581</v>
      </c>
      <c r="BB636" s="103">
        <f t="shared" si="157"/>
        <v>0.71057076248442419</v>
      </c>
      <c r="BC636" s="102">
        <v>0.293851347272722</v>
      </c>
      <c r="BD636" s="102">
        <f t="shared" si="160"/>
        <v>0.706148652727278</v>
      </c>
      <c r="BE636" s="102">
        <v>0.35457171131813398</v>
      </c>
      <c r="BF636" s="102">
        <f t="shared" si="160"/>
        <v>0.64542828868186608</v>
      </c>
      <c r="BG636" s="102">
        <v>0.23700912623159701</v>
      </c>
      <c r="BH636" s="102">
        <f t="shared" si="150"/>
        <v>0.76299087376840302</v>
      </c>
      <c r="BI636" s="102">
        <v>0.28166960932424928</v>
      </c>
      <c r="BJ636" s="102">
        <v>0.71833039067575077</v>
      </c>
      <c r="BK636" s="103">
        <v>0.28683525615003003</v>
      </c>
      <c r="BL636" s="103">
        <f t="shared" si="151"/>
        <v>0.71316474384996997</v>
      </c>
      <c r="BM636" s="103">
        <v>0.34744992292014398</v>
      </c>
      <c r="BN636" s="103">
        <f t="shared" si="152"/>
        <v>0.65255007707985602</v>
      </c>
      <c r="BO636" s="103">
        <v>0.22886791697657999</v>
      </c>
      <c r="BP636" s="103">
        <f t="shared" si="153"/>
        <v>0.77113208302342007</v>
      </c>
      <c r="BQ636" s="103">
        <v>0.27411165348736921</v>
      </c>
      <c r="BR636" s="103">
        <f t="shared" si="158"/>
        <v>0.7258883465126309</v>
      </c>
      <c r="BS636" s="108">
        <v>0.89185751635263999</v>
      </c>
      <c r="BT636" s="102">
        <v>0.10814248364736</v>
      </c>
      <c r="BU636" s="91"/>
      <c r="BV636" s="86">
        <v>616</v>
      </c>
      <c r="BW636" s="124">
        <v>0.97499999999999998</v>
      </c>
      <c r="BX636" s="124">
        <v>2.5000000000000001E-2</v>
      </c>
      <c r="BY636" s="124">
        <v>0.97299999999999998</v>
      </c>
      <c r="BZ636" s="124">
        <v>2.7E-2</v>
      </c>
      <c r="CA636" s="124">
        <v>0.97399999999999998</v>
      </c>
      <c r="CB636" s="124">
        <v>2.5999999999999999E-2</v>
      </c>
      <c r="CC636" s="123">
        <v>0.96499999999999997</v>
      </c>
      <c r="CD636" s="123">
        <v>3.5000000000000003E-2</v>
      </c>
      <c r="CE636" s="123">
        <v>0.96</v>
      </c>
      <c r="CF636" s="123">
        <v>0.04</v>
      </c>
      <c r="CG636" s="123">
        <v>0.96299999999999997</v>
      </c>
      <c r="CH636" s="123">
        <v>3.6999999999999998E-2</v>
      </c>
      <c r="CI636" s="1"/>
      <c r="CJ636" s="1"/>
      <c r="CK636" s="1"/>
      <c r="CL636" s="1"/>
      <c r="CM636" s="1"/>
      <c r="CN636" s="1"/>
      <c r="CP636" s="39"/>
      <c r="CR636" s="39"/>
      <c r="CS636" s="92"/>
      <c r="CT636" s="92"/>
    </row>
    <row r="637" spans="38:98" x14ac:dyDescent="0.25">
      <c r="AL637" s="104">
        <v>617</v>
      </c>
      <c r="AM637" s="102">
        <v>0.30023935663141299</v>
      </c>
      <c r="AN637" s="102">
        <f t="shared" si="147"/>
        <v>0.69976064336858701</v>
      </c>
      <c r="AO637" s="102">
        <v>0.35254660914005598</v>
      </c>
      <c r="AP637" s="102">
        <f t="shared" si="148"/>
        <v>0.64745339085994402</v>
      </c>
      <c r="AQ637" s="102">
        <v>0.214746381931706</v>
      </c>
      <c r="AR637" s="102">
        <f t="shared" si="149"/>
        <v>0.78525361806829397</v>
      </c>
      <c r="AS637" s="102">
        <f t="shared" si="154"/>
        <v>0.27294325634653566</v>
      </c>
      <c r="AT637" s="107">
        <f t="shared" si="154"/>
        <v>0.72705674365346429</v>
      </c>
      <c r="AU637" s="103">
        <v>0.31258370091162402</v>
      </c>
      <c r="AV637" s="103">
        <f t="shared" si="155"/>
        <v>0.68741629908837598</v>
      </c>
      <c r="AW637" s="103">
        <v>0.36584338608398598</v>
      </c>
      <c r="AX637" s="103">
        <f t="shared" si="156"/>
        <v>0.63415661391601397</v>
      </c>
      <c r="AY637" s="103">
        <v>0.23635338940878001</v>
      </c>
      <c r="AZ637" s="103">
        <f t="shared" si="159"/>
        <v>0.76364661059121997</v>
      </c>
      <c r="BA637" s="103">
        <f t="shared" si="157"/>
        <v>0.28976748520995904</v>
      </c>
      <c r="BB637" s="103">
        <f t="shared" si="157"/>
        <v>0.71023251479004101</v>
      </c>
      <c r="BC637" s="102">
        <v>0.294153113300619</v>
      </c>
      <c r="BD637" s="102">
        <f t="shared" si="160"/>
        <v>0.705846886699381</v>
      </c>
      <c r="BE637" s="102">
        <v>0.35485543950387</v>
      </c>
      <c r="BF637" s="102">
        <f t="shared" si="160"/>
        <v>0.64514456049613</v>
      </c>
      <c r="BG637" s="102">
        <v>0.23738362710542199</v>
      </c>
      <c r="BH637" s="102">
        <f t="shared" si="150"/>
        <v>0.76261637289457807</v>
      </c>
      <c r="BI637" s="102">
        <v>0.28200068467757611</v>
      </c>
      <c r="BJ637" s="102">
        <v>0.717999315322424</v>
      </c>
      <c r="BK637" s="103">
        <v>0.28713542360361499</v>
      </c>
      <c r="BL637" s="103">
        <f t="shared" si="151"/>
        <v>0.71286457639638501</v>
      </c>
      <c r="BM637" s="103">
        <v>0.34772630011689498</v>
      </c>
      <c r="BN637" s="103">
        <f t="shared" si="152"/>
        <v>0.65227369988310502</v>
      </c>
      <c r="BO637" s="103">
        <v>0.22923370770430701</v>
      </c>
      <c r="BP637" s="103">
        <f t="shared" si="153"/>
        <v>0.77076629229569305</v>
      </c>
      <c r="BQ637" s="103">
        <v>0.27443653588798772</v>
      </c>
      <c r="BR637" s="103">
        <f t="shared" si="158"/>
        <v>0.72556346411201234</v>
      </c>
      <c r="BS637" s="108">
        <v>0.89203110605122804</v>
      </c>
      <c r="BT637" s="102">
        <v>0.107968893948772</v>
      </c>
      <c r="BU637" s="91"/>
      <c r="BV637" s="86">
        <v>617</v>
      </c>
      <c r="BW637" s="124">
        <v>0.97499999999999998</v>
      </c>
      <c r="BX637" s="124">
        <v>2.5000000000000001E-2</v>
      </c>
      <c r="BY637" s="124">
        <v>0.97299999999999998</v>
      </c>
      <c r="BZ637" s="124">
        <v>2.7E-2</v>
      </c>
      <c r="CA637" s="124">
        <v>0.97399999999999998</v>
      </c>
      <c r="CB637" s="124">
        <v>2.5999999999999999E-2</v>
      </c>
      <c r="CC637" s="123">
        <v>0.96499999999999997</v>
      </c>
      <c r="CD637" s="123">
        <v>3.5000000000000003E-2</v>
      </c>
      <c r="CE637" s="123">
        <v>0.96</v>
      </c>
      <c r="CF637" s="123">
        <v>0.04</v>
      </c>
      <c r="CG637" s="123">
        <v>0.96299999999999997</v>
      </c>
      <c r="CH637" s="123">
        <v>3.6999999999999998E-2</v>
      </c>
      <c r="CI637" s="1"/>
      <c r="CJ637" s="1"/>
      <c r="CK637" s="1"/>
      <c r="CL637" s="1"/>
      <c r="CM637" s="1"/>
      <c r="CN637" s="1"/>
      <c r="CP637" s="39"/>
      <c r="CR637" s="39"/>
      <c r="CS637" s="92"/>
      <c r="CT637" s="92"/>
    </row>
    <row r="638" spans="38:98" x14ac:dyDescent="0.25">
      <c r="AL638" s="104">
        <v>618</v>
      </c>
      <c r="AM638" s="102">
        <v>0.30054390979883</v>
      </c>
      <c r="AN638" s="102">
        <f t="shared" si="147"/>
        <v>0.69945609020116994</v>
      </c>
      <c r="AO638" s="102">
        <v>0.352813141553592</v>
      </c>
      <c r="AP638" s="102">
        <f t="shared" si="148"/>
        <v>0.647186858446408</v>
      </c>
      <c r="AQ638" s="102">
        <v>0.21508362757344801</v>
      </c>
      <c r="AR638" s="102">
        <f t="shared" si="149"/>
        <v>0.78491637242655199</v>
      </c>
      <c r="AS638" s="102">
        <f t="shared" si="154"/>
        <v>0.27325410327874955</v>
      </c>
      <c r="AT638" s="107">
        <f t="shared" si="154"/>
        <v>0.72674589672125045</v>
      </c>
      <c r="AU638" s="103">
        <v>0.312898097840134</v>
      </c>
      <c r="AV638" s="103">
        <f t="shared" si="155"/>
        <v>0.687101902159866</v>
      </c>
      <c r="AW638" s="103">
        <v>0.36614372151753999</v>
      </c>
      <c r="AX638" s="103">
        <f t="shared" si="156"/>
        <v>0.63385627848245996</v>
      </c>
      <c r="AY638" s="103">
        <v>0.23672627710251801</v>
      </c>
      <c r="AZ638" s="103">
        <f t="shared" si="159"/>
        <v>0.76327372289748197</v>
      </c>
      <c r="BA638" s="103">
        <f t="shared" si="157"/>
        <v>0.29010555374663405</v>
      </c>
      <c r="BB638" s="103">
        <f t="shared" si="157"/>
        <v>0.70989444625336595</v>
      </c>
      <c r="BC638" s="102">
        <v>0.294454706775096</v>
      </c>
      <c r="BD638" s="102">
        <f t="shared" si="160"/>
        <v>0.705545293224904</v>
      </c>
      <c r="BE638" s="102">
        <v>0.35513893297378002</v>
      </c>
      <c r="BF638" s="102">
        <f t="shared" si="160"/>
        <v>0.64486106702622004</v>
      </c>
      <c r="BG638" s="102">
        <v>0.23775801782029299</v>
      </c>
      <c r="BH638" s="102">
        <f t="shared" si="150"/>
        <v>0.76224198217970707</v>
      </c>
      <c r="BI638" s="102">
        <v>0.2823316018815839</v>
      </c>
      <c r="BJ638" s="102">
        <v>0.7176683981184161</v>
      </c>
      <c r="BK638" s="103">
        <v>0.28743535134353398</v>
      </c>
      <c r="BL638" s="103">
        <f t="shared" si="151"/>
        <v>0.71256464865646607</v>
      </c>
      <c r="BM638" s="103">
        <v>0.34800247305308502</v>
      </c>
      <c r="BN638" s="103">
        <f t="shared" si="152"/>
        <v>0.65199752694691493</v>
      </c>
      <c r="BO638" s="103">
        <v>0.22959938467062099</v>
      </c>
      <c r="BP638" s="103">
        <f t="shared" si="153"/>
        <v>0.77040061532937898</v>
      </c>
      <c r="BQ638" s="103">
        <v>0.27476124466719076</v>
      </c>
      <c r="BR638" s="103">
        <f t="shared" si="158"/>
        <v>0.72523875533280924</v>
      </c>
      <c r="BS638" s="108">
        <v>0.89220411822675505</v>
      </c>
      <c r="BT638" s="102">
        <v>0.10779588177324501</v>
      </c>
      <c r="BU638" s="91"/>
      <c r="BV638" s="86">
        <v>618</v>
      </c>
      <c r="BW638" s="124">
        <v>0.97499999999999998</v>
      </c>
      <c r="BX638" s="124">
        <v>2.5000000000000001E-2</v>
      </c>
      <c r="BY638" s="124">
        <v>0.97299999999999998</v>
      </c>
      <c r="BZ638" s="124">
        <v>2.7E-2</v>
      </c>
      <c r="CA638" s="124">
        <v>0.97399999999999998</v>
      </c>
      <c r="CB638" s="124">
        <v>2.5999999999999999E-2</v>
      </c>
      <c r="CC638" s="123">
        <v>0.96599999999999997</v>
      </c>
      <c r="CD638" s="123">
        <v>3.4000000000000002E-2</v>
      </c>
      <c r="CE638" s="123">
        <v>0.96</v>
      </c>
      <c r="CF638" s="123">
        <v>0.04</v>
      </c>
      <c r="CG638" s="123">
        <v>0.96299999999999997</v>
      </c>
      <c r="CH638" s="123">
        <v>3.6999999999999998E-2</v>
      </c>
      <c r="CI638" s="1"/>
      <c r="CJ638" s="1"/>
      <c r="CK638" s="1"/>
      <c r="CL638" s="1"/>
      <c r="CM638" s="1"/>
      <c r="CN638" s="1"/>
      <c r="CP638" s="39"/>
      <c r="CR638" s="39"/>
      <c r="CS638" s="92"/>
      <c r="CT638" s="92"/>
    </row>
    <row r="639" spans="38:98" x14ac:dyDescent="0.25">
      <c r="AL639" s="104">
        <v>619</v>
      </c>
      <c r="AM639" s="102">
        <v>0.30084806814649401</v>
      </c>
      <c r="AN639" s="102">
        <f t="shared" si="147"/>
        <v>0.69915193185350599</v>
      </c>
      <c r="AO639" s="102">
        <v>0.353079568693904</v>
      </c>
      <c r="AP639" s="102">
        <f t="shared" si="148"/>
        <v>0.646920431306096</v>
      </c>
      <c r="AQ639" s="102">
        <v>0.21542078675899101</v>
      </c>
      <c r="AR639" s="102">
        <f t="shared" si="149"/>
        <v>0.78457921324100899</v>
      </c>
      <c r="AS639" s="102">
        <f t="shared" si="154"/>
        <v>0.27356476383414696</v>
      </c>
      <c r="AT639" s="107">
        <f t="shared" si="154"/>
        <v>0.72643523616585304</v>
      </c>
      <c r="AU639" s="103">
        <v>0.31321224200676501</v>
      </c>
      <c r="AV639" s="103">
        <f t="shared" si="155"/>
        <v>0.68678775799323499</v>
      </c>
      <c r="AW639" s="103">
        <v>0.366443812345707</v>
      </c>
      <c r="AX639" s="103">
        <f t="shared" si="156"/>
        <v>0.633556187654293</v>
      </c>
      <c r="AY639" s="103">
        <v>0.23709906811313</v>
      </c>
      <c r="AZ639" s="103">
        <f t="shared" si="159"/>
        <v>0.76290093188687003</v>
      </c>
      <c r="BA639" s="103">
        <f t="shared" si="157"/>
        <v>0.29044344319364956</v>
      </c>
      <c r="BB639" s="103">
        <f t="shared" si="157"/>
        <v>0.70955655680635044</v>
      </c>
      <c r="BC639" s="102">
        <v>0.29475612723483002</v>
      </c>
      <c r="BD639" s="102">
        <f t="shared" si="160"/>
        <v>0.70524387276516998</v>
      </c>
      <c r="BE639" s="102">
        <v>0.35542219189819901</v>
      </c>
      <c r="BF639" s="102">
        <f t="shared" si="160"/>
        <v>0.64457780810180099</v>
      </c>
      <c r="BG639" s="102">
        <v>0.238132298178964</v>
      </c>
      <c r="BH639" s="102">
        <f t="shared" si="150"/>
        <v>0.76186770182103603</v>
      </c>
      <c r="BI639" s="102">
        <v>0.28266236074170653</v>
      </c>
      <c r="BJ639" s="102">
        <v>0.71733763925829352</v>
      </c>
      <c r="BK639" s="103">
        <v>0.28773503934017303</v>
      </c>
      <c r="BL639" s="103">
        <f t="shared" si="151"/>
        <v>0.71226496065982703</v>
      </c>
      <c r="BM639" s="103">
        <v>0.34827844186147899</v>
      </c>
      <c r="BN639" s="103">
        <f t="shared" si="152"/>
        <v>0.65172155813852095</v>
      </c>
      <c r="BO639" s="103">
        <v>0.22996494762280301</v>
      </c>
      <c r="BP639" s="103">
        <f t="shared" si="153"/>
        <v>0.77003505237719705</v>
      </c>
      <c r="BQ639" s="103">
        <v>0.27508577973008319</v>
      </c>
      <c r="BR639" s="103">
        <f t="shared" si="158"/>
        <v>0.72491422026991681</v>
      </c>
      <c r="BS639" s="108">
        <v>0.89237655476407296</v>
      </c>
      <c r="BT639" s="102">
        <v>0.107623445235927</v>
      </c>
      <c r="BU639" s="91"/>
      <c r="BV639" s="86">
        <v>619</v>
      </c>
      <c r="BW639" s="124">
        <v>0.97499999999999998</v>
      </c>
      <c r="BX639" s="124">
        <v>2.5000000000000001E-2</v>
      </c>
      <c r="BY639" s="124">
        <v>0.97299999999999998</v>
      </c>
      <c r="BZ639" s="124">
        <v>2.7E-2</v>
      </c>
      <c r="CA639" s="124">
        <v>0.97399999999999998</v>
      </c>
      <c r="CB639" s="124">
        <v>2.5999999999999999E-2</v>
      </c>
      <c r="CC639" s="123">
        <v>0.96599999999999997</v>
      </c>
      <c r="CD639" s="123">
        <v>3.4000000000000002E-2</v>
      </c>
      <c r="CE639" s="123">
        <v>0.96099999999999997</v>
      </c>
      <c r="CF639" s="123">
        <v>3.9E-2</v>
      </c>
      <c r="CG639" s="123">
        <v>0.96299999999999997</v>
      </c>
      <c r="CH639" s="123">
        <v>3.6999999999999998E-2</v>
      </c>
      <c r="CI639" s="1"/>
      <c r="CJ639" s="1"/>
      <c r="CK639" s="1"/>
      <c r="CL639" s="1"/>
      <c r="CM639" s="1"/>
      <c r="CN639" s="1"/>
      <c r="CP639" s="39"/>
      <c r="CR639" s="39"/>
      <c r="CS639" s="92"/>
      <c r="CT639" s="92"/>
    </row>
    <row r="640" spans="38:98" x14ac:dyDescent="0.25">
      <c r="AL640" s="104">
        <v>620</v>
      </c>
      <c r="AM640" s="102">
        <v>0.30115183326920703</v>
      </c>
      <c r="AN640" s="102">
        <f t="shared" si="147"/>
        <v>0.69884816673079297</v>
      </c>
      <c r="AO640" s="102">
        <v>0.35334588999474598</v>
      </c>
      <c r="AP640" s="102">
        <f t="shared" si="148"/>
        <v>0.64665411000525408</v>
      </c>
      <c r="AQ640" s="102">
        <v>0.21575785946586301</v>
      </c>
      <c r="AR640" s="102">
        <f t="shared" si="149"/>
        <v>0.78424214053413699</v>
      </c>
      <c r="AS640" s="102">
        <f t="shared" si="154"/>
        <v>0.27387523836654271</v>
      </c>
      <c r="AT640" s="107">
        <f t="shared" si="154"/>
        <v>0.72612476163345741</v>
      </c>
      <c r="AU640" s="103">
        <v>0.31352613370105098</v>
      </c>
      <c r="AV640" s="103">
        <f t="shared" si="155"/>
        <v>0.68647386629894902</v>
      </c>
      <c r="AW640" s="103">
        <v>0.36674365883586602</v>
      </c>
      <c r="AX640" s="103">
        <f t="shared" si="156"/>
        <v>0.63325634116413398</v>
      </c>
      <c r="AY640" s="103">
        <v>0.23747176225973601</v>
      </c>
      <c r="AZ640" s="103">
        <f t="shared" si="159"/>
        <v>0.76252823774026401</v>
      </c>
      <c r="BA640" s="103">
        <f t="shared" si="157"/>
        <v>0.29078115361905355</v>
      </c>
      <c r="BB640" s="103">
        <f t="shared" si="157"/>
        <v>0.70921884638094657</v>
      </c>
      <c r="BC640" s="102">
        <v>0.29505737421849898</v>
      </c>
      <c r="BD640" s="102">
        <f t="shared" si="160"/>
        <v>0.70494262578150102</v>
      </c>
      <c r="BE640" s="102">
        <v>0.355705216447462</v>
      </c>
      <c r="BF640" s="102">
        <f t="shared" si="160"/>
        <v>0.644294783552538</v>
      </c>
      <c r="BG640" s="102">
        <v>0.23850646798418701</v>
      </c>
      <c r="BH640" s="102">
        <f t="shared" si="150"/>
        <v>0.76149353201581294</v>
      </c>
      <c r="BI640" s="102">
        <v>0.28299296106337701</v>
      </c>
      <c r="BJ640" s="102">
        <v>0.71700703893662299</v>
      </c>
      <c r="BK640" s="103">
        <v>0.28803448756391498</v>
      </c>
      <c r="BL640" s="103">
        <f t="shared" si="151"/>
        <v>0.71196551243608508</v>
      </c>
      <c r="BM640" s="103">
        <v>0.34855420667484299</v>
      </c>
      <c r="BN640" s="103">
        <f t="shared" si="152"/>
        <v>0.65144579332515695</v>
      </c>
      <c r="BO640" s="103">
        <v>0.23033039630813201</v>
      </c>
      <c r="BP640" s="103">
        <f t="shared" si="153"/>
        <v>0.76966960369186799</v>
      </c>
      <c r="BQ640" s="103">
        <v>0.27541014098176825</v>
      </c>
      <c r="BR640" s="103">
        <f t="shared" si="158"/>
        <v>0.72458985901823181</v>
      </c>
      <c r="BS640" s="108">
        <v>0.89254841754803405</v>
      </c>
      <c r="BT640" s="102">
        <v>0.107451582451966</v>
      </c>
      <c r="BU640" s="91"/>
      <c r="BV640" s="86">
        <v>620</v>
      </c>
      <c r="BW640" s="124">
        <v>0.97499999999999998</v>
      </c>
      <c r="BX640" s="124">
        <v>2.5000000000000001E-2</v>
      </c>
      <c r="BY640" s="124">
        <v>0.97299999999999998</v>
      </c>
      <c r="BZ640" s="124">
        <v>2.7E-2</v>
      </c>
      <c r="CA640" s="124">
        <v>0.97399999999999998</v>
      </c>
      <c r="CB640" s="124">
        <v>2.5999999999999999E-2</v>
      </c>
      <c r="CC640" s="123">
        <v>0.96599999999999997</v>
      </c>
      <c r="CD640" s="123">
        <v>3.4000000000000002E-2</v>
      </c>
      <c r="CE640" s="123">
        <v>0.96099999999999997</v>
      </c>
      <c r="CF640" s="123">
        <v>3.9E-2</v>
      </c>
      <c r="CG640" s="123">
        <v>0.96299999999999997</v>
      </c>
      <c r="CH640" s="123">
        <v>3.6999999999999998E-2</v>
      </c>
      <c r="CI640" s="1"/>
      <c r="CJ640" s="1"/>
      <c r="CK640" s="1"/>
      <c r="CL640" s="1"/>
      <c r="CM640" s="1"/>
      <c r="CN640" s="1"/>
      <c r="CP640" s="39"/>
      <c r="CR640" s="39"/>
      <c r="CS640" s="92"/>
      <c r="CT640" s="92"/>
    </row>
    <row r="641" spans="38:98" x14ac:dyDescent="0.25">
      <c r="AL641" s="104">
        <v>621</v>
      </c>
      <c r="AM641" s="102">
        <v>0.30145520676177201</v>
      </c>
      <c r="AN641" s="102">
        <f t="shared" si="147"/>
        <v>0.69854479323822805</v>
      </c>
      <c r="AO641" s="102">
        <v>0.35361210488986999</v>
      </c>
      <c r="AP641" s="102">
        <f t="shared" si="148"/>
        <v>0.64638789511013006</v>
      </c>
      <c r="AQ641" s="102">
        <v>0.21609484567158899</v>
      </c>
      <c r="AR641" s="102">
        <f t="shared" si="149"/>
        <v>0.78390515432841101</v>
      </c>
      <c r="AS641" s="102">
        <f t="shared" si="154"/>
        <v>0.27418552722975031</v>
      </c>
      <c r="AT641" s="107">
        <f t="shared" si="154"/>
        <v>0.72581447277024957</v>
      </c>
      <c r="AU641" s="103">
        <v>0.31383977321252698</v>
      </c>
      <c r="AV641" s="103">
        <f t="shared" si="155"/>
        <v>0.68616022678747302</v>
      </c>
      <c r="AW641" s="103">
        <v>0.36704326125539399</v>
      </c>
      <c r="AX641" s="103">
        <f t="shared" si="156"/>
        <v>0.63295673874460601</v>
      </c>
      <c r="AY641" s="103">
        <v>0.23784435936145701</v>
      </c>
      <c r="AZ641" s="103">
        <f t="shared" si="159"/>
        <v>0.76215564063854302</v>
      </c>
      <c r="BA641" s="103">
        <f t="shared" si="157"/>
        <v>0.29111868509089422</v>
      </c>
      <c r="BB641" s="103">
        <f t="shared" si="157"/>
        <v>0.70888131490910578</v>
      </c>
      <c r="BC641" s="102">
        <v>0.295358447264781</v>
      </c>
      <c r="BD641" s="102">
        <f t="shared" si="160"/>
        <v>0.704641552735219</v>
      </c>
      <c r="BE641" s="102">
        <v>0.35598800679190701</v>
      </c>
      <c r="BF641" s="102">
        <f t="shared" si="160"/>
        <v>0.64401199320809299</v>
      </c>
      <c r="BG641" s="102">
        <v>0.23888052703871601</v>
      </c>
      <c r="BH641" s="102">
        <f t="shared" si="150"/>
        <v>0.76111947296128402</v>
      </c>
      <c r="BI641" s="102">
        <v>0.2833234026520301</v>
      </c>
      <c r="BJ641" s="102">
        <v>0.71667659734796996</v>
      </c>
      <c r="BK641" s="103">
        <v>0.28833369598514702</v>
      </c>
      <c r="BL641" s="103">
        <f t="shared" si="151"/>
        <v>0.71166630401485298</v>
      </c>
      <c r="BM641" s="103">
        <v>0.34882976762593998</v>
      </c>
      <c r="BN641" s="103">
        <f t="shared" si="152"/>
        <v>0.65117023237406002</v>
      </c>
      <c r="BO641" s="103">
        <v>0.230695730473891</v>
      </c>
      <c r="BP641" s="103">
        <f t="shared" si="153"/>
        <v>0.76930426952610897</v>
      </c>
      <c r="BQ641" s="103">
        <v>0.27573432832735162</v>
      </c>
      <c r="BR641" s="103">
        <f t="shared" si="158"/>
        <v>0.72426567167264833</v>
      </c>
      <c r="BS641" s="108">
        <v>0.89271970846348803</v>
      </c>
      <c r="BT641" s="109">
        <v>0.107280291536512</v>
      </c>
      <c r="BU641" s="91"/>
      <c r="BV641" s="86">
        <v>621</v>
      </c>
      <c r="BW641" s="124">
        <v>0.97499999999999998</v>
      </c>
      <c r="BX641" s="124">
        <v>2.5000000000000001E-2</v>
      </c>
      <c r="BY641" s="124">
        <v>0.97299999999999998</v>
      </c>
      <c r="BZ641" s="124">
        <v>2.7E-2</v>
      </c>
      <c r="CA641" s="124">
        <v>0.97399999999999998</v>
      </c>
      <c r="CB641" s="124">
        <v>2.5999999999999999E-2</v>
      </c>
      <c r="CC641" s="123">
        <v>0.96599999999999997</v>
      </c>
      <c r="CD641" s="123">
        <v>3.4000000000000002E-2</v>
      </c>
      <c r="CE641" s="123">
        <v>0.96099999999999997</v>
      </c>
      <c r="CF641" s="123">
        <v>3.9E-2</v>
      </c>
      <c r="CG641" s="123">
        <v>0.96299999999999997</v>
      </c>
      <c r="CH641" s="123">
        <v>3.6999999999999998E-2</v>
      </c>
      <c r="CI641" s="1"/>
      <c r="CJ641" s="1"/>
      <c r="CK641" s="1"/>
      <c r="CL641" s="1"/>
      <c r="CM641" s="1"/>
      <c r="CN641" s="1"/>
      <c r="CP641" s="39"/>
      <c r="CR641" s="39"/>
      <c r="CS641" s="92"/>
      <c r="CT641" s="92"/>
    </row>
    <row r="642" spans="38:98" x14ac:dyDescent="0.25">
      <c r="AL642" s="104">
        <v>622</v>
      </c>
      <c r="AM642" s="102">
        <v>0.30175819021899097</v>
      </c>
      <c r="AN642" s="102">
        <f t="shared" si="147"/>
        <v>0.69824180978100903</v>
      </c>
      <c r="AO642" s="102">
        <v>0.35387821281303</v>
      </c>
      <c r="AP642" s="102">
        <f t="shared" si="148"/>
        <v>0.64612178718697</v>
      </c>
      <c r="AQ642" s="102">
        <v>0.216431745353698</v>
      </c>
      <c r="AR642" s="102">
        <f t="shared" si="149"/>
        <v>0.78356825464630198</v>
      </c>
      <c r="AS642" s="102">
        <f t="shared" si="154"/>
        <v>0.27449563077758521</v>
      </c>
      <c r="AT642" s="107">
        <f t="shared" si="154"/>
        <v>0.72550436922241479</v>
      </c>
      <c r="AU642" s="103">
        <v>0.31415316083072897</v>
      </c>
      <c r="AV642" s="103">
        <f t="shared" si="155"/>
        <v>0.68584683916927103</v>
      </c>
      <c r="AW642" s="103">
        <v>0.367342619871669</v>
      </c>
      <c r="AX642" s="103">
        <f t="shared" si="156"/>
        <v>0.63265738012833106</v>
      </c>
      <c r="AY642" s="103">
        <v>0.23821685923741301</v>
      </c>
      <c r="AZ642" s="103">
        <f t="shared" si="159"/>
        <v>0.76178314076258702</v>
      </c>
      <c r="BA642" s="103">
        <f t="shared" si="157"/>
        <v>0.29145603767721984</v>
      </c>
      <c r="BB642" s="103">
        <f t="shared" si="157"/>
        <v>0.70854396232278016</v>
      </c>
      <c r="BC642" s="102">
        <v>0.29565934591235499</v>
      </c>
      <c r="BD642" s="102">
        <f t="shared" si="160"/>
        <v>0.70434065408764501</v>
      </c>
      <c r="BE642" s="102">
        <v>0.356270563101867</v>
      </c>
      <c r="BF642" s="102">
        <f t="shared" si="160"/>
        <v>0.643729436898133</v>
      </c>
      <c r="BG642" s="102">
        <v>0.23925447514530501</v>
      </c>
      <c r="BH642" s="102">
        <f t="shared" si="150"/>
        <v>0.76074552485469504</v>
      </c>
      <c r="BI642" s="102">
        <v>0.28365368531309976</v>
      </c>
      <c r="BJ642" s="102">
        <v>0.71634631468690024</v>
      </c>
      <c r="BK642" s="103">
        <v>0.28863266457425202</v>
      </c>
      <c r="BL642" s="103">
        <f t="shared" si="151"/>
        <v>0.71136733542574793</v>
      </c>
      <c r="BM642" s="103">
        <v>0.34910512484753498</v>
      </c>
      <c r="BN642" s="103">
        <f t="shared" si="152"/>
        <v>0.65089487515246502</v>
      </c>
      <c r="BO642" s="103">
        <v>0.23106094986735801</v>
      </c>
      <c r="BP642" s="103">
        <f t="shared" si="153"/>
        <v>0.76893905013264197</v>
      </c>
      <c r="BQ642" s="103">
        <v>0.27605834167193588</v>
      </c>
      <c r="BR642" s="103">
        <f t="shared" si="158"/>
        <v>0.72394165832806423</v>
      </c>
      <c r="BS642" s="108">
        <v>0.89289042939528995</v>
      </c>
      <c r="BT642" s="102">
        <v>0.10710957060471001</v>
      </c>
      <c r="BU642" s="91"/>
      <c r="BV642" s="86">
        <v>622</v>
      </c>
      <c r="BW642" s="124">
        <v>0.97599999999999998</v>
      </c>
      <c r="BX642" s="124">
        <v>2.4E-2</v>
      </c>
      <c r="BY642" s="124">
        <v>0.97299999999999998</v>
      </c>
      <c r="BZ642" s="124">
        <v>2.7E-2</v>
      </c>
      <c r="CA642" s="124">
        <v>0.97399999999999998</v>
      </c>
      <c r="CB642" s="124">
        <v>2.5999999999999999E-2</v>
      </c>
      <c r="CC642" s="123">
        <v>0.96599999999999997</v>
      </c>
      <c r="CD642" s="123">
        <v>3.4000000000000002E-2</v>
      </c>
      <c r="CE642" s="123">
        <v>0.96099999999999997</v>
      </c>
      <c r="CF642" s="123">
        <v>3.9E-2</v>
      </c>
      <c r="CG642" s="123">
        <v>0.96299999999999997</v>
      </c>
      <c r="CH642" s="123">
        <v>3.6999999999999998E-2</v>
      </c>
      <c r="CI642" s="1"/>
      <c r="CJ642" s="1"/>
      <c r="CK642" s="1"/>
      <c r="CL642" s="1"/>
      <c r="CM642" s="1"/>
      <c r="CN642" s="1"/>
      <c r="CP642" s="39"/>
      <c r="CR642" s="39"/>
      <c r="CS642" s="92"/>
      <c r="CT642" s="92"/>
    </row>
    <row r="643" spans="38:98" x14ac:dyDescent="0.25">
      <c r="AL643" s="104">
        <v>623</v>
      </c>
      <c r="AM643" s="102">
        <v>0.30206078523566499</v>
      </c>
      <c r="AN643" s="102">
        <f t="shared" si="147"/>
        <v>0.69793921476433507</v>
      </c>
      <c r="AO643" s="102">
        <v>0.35414421319797801</v>
      </c>
      <c r="AP643" s="102">
        <f t="shared" si="148"/>
        <v>0.64585578680202205</v>
      </c>
      <c r="AQ643" s="102">
        <v>0.21676855848971699</v>
      </c>
      <c r="AR643" s="102">
        <f t="shared" si="149"/>
        <v>0.78323144151028301</v>
      </c>
      <c r="AS643" s="102">
        <f t="shared" si="154"/>
        <v>0.27480554936386092</v>
      </c>
      <c r="AT643" s="107">
        <f t="shared" si="154"/>
        <v>0.72519445063613919</v>
      </c>
      <c r="AU643" s="103">
        <v>0.31446629684519101</v>
      </c>
      <c r="AV643" s="103">
        <f t="shared" si="155"/>
        <v>0.68553370315480899</v>
      </c>
      <c r="AW643" s="103">
        <v>0.36764173495207098</v>
      </c>
      <c r="AX643" s="103">
        <f t="shared" si="156"/>
        <v>0.63235826504792902</v>
      </c>
      <c r="AY643" s="103">
        <v>0.23858926170672301</v>
      </c>
      <c r="AZ643" s="103">
        <f t="shared" si="159"/>
        <v>0.76141073829327699</v>
      </c>
      <c r="BA643" s="103">
        <f t="shared" si="157"/>
        <v>0.29179321144607812</v>
      </c>
      <c r="BB643" s="103">
        <f t="shared" si="157"/>
        <v>0.70820678855392194</v>
      </c>
      <c r="BC643" s="102">
        <v>0.29596006969989702</v>
      </c>
      <c r="BD643" s="102">
        <f t="shared" si="160"/>
        <v>0.70403993030010303</v>
      </c>
      <c r="BE643" s="102">
        <v>0.356552885547679</v>
      </c>
      <c r="BF643" s="102">
        <f t="shared" si="160"/>
        <v>0.64344711445232106</v>
      </c>
      <c r="BG643" s="102">
        <v>0.23962831210670499</v>
      </c>
      <c r="BH643" s="102">
        <f t="shared" si="150"/>
        <v>0.76037168789329501</v>
      </c>
      <c r="BI643" s="102">
        <v>0.28398380885201857</v>
      </c>
      <c r="BJ643" s="102">
        <v>0.71601619114798143</v>
      </c>
      <c r="BK643" s="103">
        <v>0.28893139330161699</v>
      </c>
      <c r="BL643" s="103">
        <f t="shared" si="151"/>
        <v>0.71106860669838301</v>
      </c>
      <c r="BM643" s="103">
        <v>0.349380278472394</v>
      </c>
      <c r="BN643" s="103">
        <f t="shared" si="152"/>
        <v>0.65061972152760594</v>
      </c>
      <c r="BO643" s="103">
        <v>0.231426054235815</v>
      </c>
      <c r="BP643" s="103">
        <f t="shared" si="153"/>
        <v>0.76857394576418503</v>
      </c>
      <c r="BQ643" s="103">
        <v>0.27638218092062677</v>
      </c>
      <c r="BR643" s="103">
        <f t="shared" si="158"/>
        <v>0.72361781907937317</v>
      </c>
      <c r="BS643" s="108">
        <v>0.89306058222828799</v>
      </c>
      <c r="BT643" s="102">
        <v>0.10693941777171199</v>
      </c>
      <c r="BU643" s="91"/>
      <c r="BV643" s="86">
        <v>623</v>
      </c>
      <c r="BW643" s="124">
        <v>0.97599999999999998</v>
      </c>
      <c r="BX643" s="124">
        <v>2.4E-2</v>
      </c>
      <c r="BY643" s="124">
        <v>0.97299999999999998</v>
      </c>
      <c r="BZ643" s="124">
        <v>2.7E-2</v>
      </c>
      <c r="CA643" s="124">
        <v>0.97399999999999998</v>
      </c>
      <c r="CB643" s="124">
        <v>2.5999999999999999E-2</v>
      </c>
      <c r="CC643" s="123">
        <v>0.96599999999999997</v>
      </c>
      <c r="CD643" s="123">
        <v>3.4000000000000002E-2</v>
      </c>
      <c r="CE643" s="123">
        <v>0.96099999999999997</v>
      </c>
      <c r="CF643" s="123">
        <v>3.9E-2</v>
      </c>
      <c r="CG643" s="123">
        <v>0.96299999999999997</v>
      </c>
      <c r="CH643" s="123">
        <v>3.6999999999999998E-2</v>
      </c>
      <c r="CI643" s="1"/>
      <c r="CJ643" s="1"/>
      <c r="CK643" s="1"/>
      <c r="CL643" s="1"/>
      <c r="CM643" s="1"/>
      <c r="CN643" s="1"/>
      <c r="CP643" s="39"/>
      <c r="CR643" s="39"/>
      <c r="CS643" s="92"/>
      <c r="CT643" s="92"/>
    </row>
    <row r="644" spans="38:98" x14ac:dyDescent="0.25">
      <c r="AL644" s="104">
        <v>624</v>
      </c>
      <c r="AM644" s="102">
        <v>0.302362993406598</v>
      </c>
      <c r="AN644" s="102">
        <f t="shared" si="147"/>
        <v>0.697637006593402</v>
      </c>
      <c r="AO644" s="102">
        <v>0.35441010547846902</v>
      </c>
      <c r="AP644" s="102">
        <f t="shared" si="148"/>
        <v>0.64558989452153104</v>
      </c>
      <c r="AQ644" s="102">
        <v>0.217105285057171</v>
      </c>
      <c r="AR644" s="102">
        <f t="shared" si="149"/>
        <v>0.78289471494282903</v>
      </c>
      <c r="AS644" s="102">
        <f t="shared" si="154"/>
        <v>0.27511528334239194</v>
      </c>
      <c r="AT644" s="107">
        <f t="shared" si="154"/>
        <v>0.72488471665760812</v>
      </c>
      <c r="AU644" s="103">
        <v>0.31477918154544898</v>
      </c>
      <c r="AV644" s="103">
        <f t="shared" si="155"/>
        <v>0.68522081845455096</v>
      </c>
      <c r="AW644" s="103">
        <v>0.367940606763976</v>
      </c>
      <c r="AX644" s="103">
        <f t="shared" si="156"/>
        <v>0.632059393236024</v>
      </c>
      <c r="AY644" s="103">
        <v>0.23896156658851</v>
      </c>
      <c r="AZ644" s="103">
        <f t="shared" si="159"/>
        <v>0.76103843341149002</v>
      </c>
      <c r="BA644" s="103">
        <f t="shared" si="157"/>
        <v>0.29213020646551829</v>
      </c>
      <c r="BB644" s="103">
        <f t="shared" si="157"/>
        <v>0.70786979353448176</v>
      </c>
      <c r="BC644" s="102">
        <v>0.29626061816608601</v>
      </c>
      <c r="BD644" s="102">
        <f t="shared" si="160"/>
        <v>0.70373938183391394</v>
      </c>
      <c r="BE644" s="102">
        <v>0.35683497429967898</v>
      </c>
      <c r="BF644" s="102">
        <f t="shared" si="160"/>
        <v>0.64316502570032097</v>
      </c>
      <c r="BG644" s="102">
        <v>0.240002037725671</v>
      </c>
      <c r="BH644" s="102">
        <f t="shared" si="150"/>
        <v>0.75999796227432903</v>
      </c>
      <c r="BI644" s="102">
        <v>0.28431377307422151</v>
      </c>
      <c r="BJ644" s="102">
        <v>0.71568622692577855</v>
      </c>
      <c r="BK644" s="103">
        <v>0.28922988213762502</v>
      </c>
      <c r="BL644" s="103">
        <f t="shared" si="151"/>
        <v>0.71077011786237498</v>
      </c>
      <c r="BM644" s="103">
        <v>0.34965522863328002</v>
      </c>
      <c r="BN644" s="103">
        <f t="shared" si="152"/>
        <v>0.65034477136671998</v>
      </c>
      <c r="BO644" s="103">
        <v>0.23179104332654199</v>
      </c>
      <c r="BP644" s="103">
        <f t="shared" si="153"/>
        <v>0.76820895667345801</v>
      </c>
      <c r="BQ644" s="103">
        <v>0.27670584597852749</v>
      </c>
      <c r="BR644" s="103">
        <f t="shared" si="158"/>
        <v>0.72329415402147257</v>
      </c>
      <c r="BS644" s="108">
        <v>0.89323016884733597</v>
      </c>
      <c r="BT644" s="102">
        <v>0.106769831152664</v>
      </c>
      <c r="BU644" s="91"/>
      <c r="BV644" s="86">
        <v>624</v>
      </c>
      <c r="BW644" s="124">
        <v>0.97599999999999998</v>
      </c>
      <c r="BX644" s="124">
        <v>2.4E-2</v>
      </c>
      <c r="BY644" s="124">
        <v>0.97299999999999998</v>
      </c>
      <c r="BZ644" s="124">
        <v>2.7E-2</v>
      </c>
      <c r="CA644" s="124">
        <v>0.97399999999999998</v>
      </c>
      <c r="CB644" s="124">
        <v>2.5999999999999999E-2</v>
      </c>
      <c r="CC644" s="123">
        <v>0.96599999999999997</v>
      </c>
      <c r="CD644" s="123">
        <v>3.4000000000000002E-2</v>
      </c>
      <c r="CE644" s="123">
        <v>0.96099999999999997</v>
      </c>
      <c r="CF644" s="123">
        <v>3.9E-2</v>
      </c>
      <c r="CG644" s="123">
        <v>0.96299999999999997</v>
      </c>
      <c r="CH644" s="123">
        <v>3.6999999999999998E-2</v>
      </c>
      <c r="CI644" s="1"/>
      <c r="CJ644" s="1"/>
      <c r="CK644" s="1"/>
      <c r="CL644" s="1"/>
      <c r="CM644" s="1"/>
      <c r="CN644" s="1"/>
      <c r="CP644" s="39"/>
      <c r="CR644" s="39"/>
      <c r="CS644" s="92"/>
      <c r="CT644" s="92"/>
    </row>
    <row r="645" spans="38:98" x14ac:dyDescent="0.25">
      <c r="AL645" s="104">
        <v>625</v>
      </c>
      <c r="AM645" s="102">
        <v>0.30266481632658998</v>
      </c>
      <c r="AN645" s="102">
        <f t="shared" si="147"/>
        <v>0.69733518367341008</v>
      </c>
      <c r="AO645" s="102">
        <v>0.35467588908825498</v>
      </c>
      <c r="AP645" s="102">
        <f t="shared" si="148"/>
        <v>0.64532411091174502</v>
      </c>
      <c r="AQ645" s="102">
        <v>0.217441925033589</v>
      </c>
      <c r="AR645" s="102">
        <f t="shared" si="149"/>
        <v>0.78255807496641094</v>
      </c>
      <c r="AS645" s="102">
        <f t="shared" si="154"/>
        <v>0.2754248330669925</v>
      </c>
      <c r="AT645" s="107">
        <f t="shared" si="154"/>
        <v>0.7245751669330075</v>
      </c>
      <c r="AU645" s="103">
        <v>0.31509181522103602</v>
      </c>
      <c r="AV645" s="103">
        <f t="shared" si="155"/>
        <v>0.68490818477896398</v>
      </c>
      <c r="AW645" s="103">
        <v>0.36823923557476301</v>
      </c>
      <c r="AX645" s="103">
        <f t="shared" si="156"/>
        <v>0.63176076442523699</v>
      </c>
      <c r="AY645" s="103">
        <v>0.23933377370189199</v>
      </c>
      <c r="AZ645" s="103">
        <f t="shared" si="159"/>
        <v>0.76066622629810798</v>
      </c>
      <c r="BA645" s="103">
        <f t="shared" si="157"/>
        <v>0.292467022803587</v>
      </c>
      <c r="BB645" s="103">
        <f t="shared" si="157"/>
        <v>0.70753297719641306</v>
      </c>
      <c r="BC645" s="102">
        <v>0.29656099084959903</v>
      </c>
      <c r="BD645" s="102">
        <f t="shared" si="160"/>
        <v>0.70343900915040103</v>
      </c>
      <c r="BE645" s="102">
        <v>0.35711682952820201</v>
      </c>
      <c r="BF645" s="102">
        <f t="shared" si="160"/>
        <v>0.64288317047179799</v>
      </c>
      <c r="BG645" s="102">
        <v>0.24037565180495499</v>
      </c>
      <c r="BH645" s="102">
        <f t="shared" si="150"/>
        <v>0.75962434819504498</v>
      </c>
      <c r="BI645" s="102">
        <v>0.28464357778514143</v>
      </c>
      <c r="BJ645" s="102">
        <v>0.71535642221485862</v>
      </c>
      <c r="BK645" s="103">
        <v>0.28952813105266301</v>
      </c>
      <c r="BL645" s="103">
        <f t="shared" si="151"/>
        <v>0.71047186894733705</v>
      </c>
      <c r="BM645" s="103">
        <v>0.34992997546295801</v>
      </c>
      <c r="BN645" s="103">
        <f t="shared" si="152"/>
        <v>0.65007002453704199</v>
      </c>
      <c r="BO645" s="103">
        <v>0.232155916886819</v>
      </c>
      <c r="BP645" s="103">
        <f t="shared" si="153"/>
        <v>0.76784408311318098</v>
      </c>
      <c r="BQ645" s="103">
        <v>0.27702933675074259</v>
      </c>
      <c r="BR645" s="103">
        <f t="shared" si="158"/>
        <v>0.72297066324925741</v>
      </c>
      <c r="BS645" s="108">
        <v>0.89339919113728605</v>
      </c>
      <c r="BT645" s="102">
        <v>0.106600808862714</v>
      </c>
      <c r="BU645" s="91"/>
      <c r="BV645" s="86">
        <v>625</v>
      </c>
      <c r="BW645" s="124">
        <v>0.97599999999999998</v>
      </c>
      <c r="BX645" s="124">
        <v>2.4E-2</v>
      </c>
      <c r="BY645" s="124">
        <v>0.97299999999999998</v>
      </c>
      <c r="BZ645" s="124">
        <v>2.7E-2</v>
      </c>
      <c r="CA645" s="124">
        <v>0.97399999999999998</v>
      </c>
      <c r="CB645" s="124">
        <v>2.5999999999999999E-2</v>
      </c>
      <c r="CC645" s="123">
        <v>0.96599999999999997</v>
      </c>
      <c r="CD645" s="123">
        <v>3.4000000000000002E-2</v>
      </c>
      <c r="CE645" s="123">
        <v>0.96099999999999997</v>
      </c>
      <c r="CF645" s="123">
        <v>3.9E-2</v>
      </c>
      <c r="CG645" s="123">
        <v>0.96299999999999997</v>
      </c>
      <c r="CH645" s="123">
        <v>3.6999999999999998E-2</v>
      </c>
      <c r="CI645" s="1"/>
      <c r="CJ645" s="1"/>
      <c r="CK645" s="1"/>
      <c r="CL645" s="1"/>
      <c r="CM645" s="1"/>
      <c r="CN645" s="1"/>
      <c r="CP645" s="39"/>
      <c r="CR645" s="39"/>
      <c r="CS645" s="92"/>
      <c r="CT645" s="92"/>
    </row>
    <row r="646" spans="38:98" x14ac:dyDescent="0.25">
      <c r="AL646" s="104">
        <v>626</v>
      </c>
      <c r="AM646" s="102">
        <v>0.30296625559044399</v>
      </c>
      <c r="AN646" s="102">
        <f t="shared" si="147"/>
        <v>0.69703374440955601</v>
      </c>
      <c r="AO646" s="102">
        <v>0.35494156346108802</v>
      </c>
      <c r="AP646" s="102">
        <f t="shared" si="148"/>
        <v>0.64505843653891204</v>
      </c>
      <c r="AQ646" s="102">
        <v>0.217778478396498</v>
      </c>
      <c r="AR646" s="102">
        <f t="shared" si="149"/>
        <v>0.782221521603502</v>
      </c>
      <c r="AS646" s="102">
        <f t="shared" si="154"/>
        <v>0.27573419889147699</v>
      </c>
      <c r="AT646" s="107">
        <f t="shared" si="154"/>
        <v>0.72426580110852301</v>
      </c>
      <c r="AU646" s="103">
        <v>0.31540419816148901</v>
      </c>
      <c r="AV646" s="103">
        <f t="shared" si="155"/>
        <v>0.68459580183851099</v>
      </c>
      <c r="AW646" s="103">
        <v>0.36853762165180998</v>
      </c>
      <c r="AX646" s="103">
        <f t="shared" si="156"/>
        <v>0.63146237834819008</v>
      </c>
      <c r="AY646" s="103">
        <v>0.23970588286599101</v>
      </c>
      <c r="AZ646" s="103">
        <f t="shared" si="159"/>
        <v>0.76029411713400896</v>
      </c>
      <c r="BA646" s="103">
        <f t="shared" si="157"/>
        <v>0.29280366052833373</v>
      </c>
      <c r="BB646" s="103">
        <f t="shared" si="157"/>
        <v>0.70719633947166627</v>
      </c>
      <c r="BC646" s="102">
        <v>0.29686118728911498</v>
      </c>
      <c r="BD646" s="102">
        <f t="shared" si="160"/>
        <v>0.70313881271088507</v>
      </c>
      <c r="BE646" s="102">
        <v>0.35739845140358401</v>
      </c>
      <c r="BF646" s="102">
        <f t="shared" si="160"/>
        <v>0.64260154859641605</v>
      </c>
      <c r="BG646" s="102">
        <v>0.24074915414731099</v>
      </c>
      <c r="BH646" s="102">
        <f t="shared" si="150"/>
        <v>0.75925084585268898</v>
      </c>
      <c r="BI646" s="102">
        <v>0.28497322279021303</v>
      </c>
      <c r="BJ646" s="102">
        <v>0.71502677720978702</v>
      </c>
      <c r="BK646" s="103">
        <v>0.28982614001711399</v>
      </c>
      <c r="BL646" s="103">
        <f t="shared" si="151"/>
        <v>0.71017385998288596</v>
      </c>
      <c r="BM646" s="103">
        <v>0.35020451909419198</v>
      </c>
      <c r="BN646" s="103">
        <f t="shared" si="152"/>
        <v>0.64979548090580797</v>
      </c>
      <c r="BO646" s="103">
        <v>0.23252067466392601</v>
      </c>
      <c r="BP646" s="103">
        <f t="shared" si="153"/>
        <v>0.76747932533607399</v>
      </c>
      <c r="BQ646" s="103">
        <v>0.27735265314237545</v>
      </c>
      <c r="BR646" s="103">
        <f t="shared" si="158"/>
        <v>0.72264734685762455</v>
      </c>
      <c r="BS646" s="108">
        <v>0.89356765098298796</v>
      </c>
      <c r="BT646" s="102">
        <v>0.106432349017012</v>
      </c>
      <c r="BU646" s="91"/>
      <c r="BV646" s="86">
        <v>626</v>
      </c>
      <c r="BW646" s="124">
        <v>0.97599999999999998</v>
      </c>
      <c r="BX646" s="124">
        <v>2.4E-2</v>
      </c>
      <c r="BY646" s="124">
        <v>0.97299999999999998</v>
      </c>
      <c r="BZ646" s="124">
        <v>2.7E-2</v>
      </c>
      <c r="CA646" s="124">
        <v>0.97399999999999998</v>
      </c>
      <c r="CB646" s="124">
        <v>2.5999999999999999E-2</v>
      </c>
      <c r="CC646" s="123">
        <v>0.96599999999999997</v>
      </c>
      <c r="CD646" s="123">
        <v>3.4000000000000002E-2</v>
      </c>
      <c r="CE646" s="123">
        <v>0.96099999999999997</v>
      </c>
      <c r="CF646" s="123">
        <v>3.9E-2</v>
      </c>
      <c r="CG646" s="123">
        <v>0.96299999999999997</v>
      </c>
      <c r="CH646" s="123">
        <v>3.6999999999999998E-2</v>
      </c>
      <c r="CI646" s="1"/>
      <c r="CJ646" s="1"/>
      <c r="CK646" s="1"/>
      <c r="CL646" s="1"/>
      <c r="CM646" s="1"/>
      <c r="CN646" s="1"/>
      <c r="CP646" s="39"/>
      <c r="CR646" s="39"/>
      <c r="CS646" s="92"/>
      <c r="CT646" s="92"/>
    </row>
    <row r="647" spans="38:98" x14ac:dyDescent="0.25">
      <c r="AL647" s="104">
        <v>627</v>
      </c>
      <c r="AM647" s="102">
        <v>0.30326731279296198</v>
      </c>
      <c r="AN647" s="102">
        <f t="shared" si="147"/>
        <v>0.69673268720703807</v>
      </c>
      <c r="AO647" s="102">
        <v>0.35520712803072302</v>
      </c>
      <c r="AP647" s="102">
        <f t="shared" si="148"/>
        <v>0.64479287196927704</v>
      </c>
      <c r="AQ647" s="102">
        <v>0.218114945123424</v>
      </c>
      <c r="AR647" s="102">
        <f t="shared" si="149"/>
        <v>0.781885054876576</v>
      </c>
      <c r="AS647" s="102">
        <f t="shared" si="154"/>
        <v>0.27604338116965954</v>
      </c>
      <c r="AT647" s="107">
        <f t="shared" si="154"/>
        <v>0.72395661883034046</v>
      </c>
      <c r="AU647" s="103">
        <v>0.31571633065634203</v>
      </c>
      <c r="AV647" s="103">
        <f t="shared" si="155"/>
        <v>0.68428366934365803</v>
      </c>
      <c r="AW647" s="103">
        <v>0.36883576526249601</v>
      </c>
      <c r="AX647" s="103">
        <f t="shared" si="156"/>
        <v>0.63116423473750394</v>
      </c>
      <c r="AY647" s="103">
        <v>0.24007789389992601</v>
      </c>
      <c r="AZ647" s="103">
        <f t="shared" si="159"/>
        <v>0.75992210610007405</v>
      </c>
      <c r="BA647" s="103">
        <f t="shared" si="157"/>
        <v>0.29314011970780607</v>
      </c>
      <c r="BB647" s="103">
        <f t="shared" si="157"/>
        <v>0.70685988029219393</v>
      </c>
      <c r="BC647" s="102">
        <v>0.297161207023312</v>
      </c>
      <c r="BD647" s="102">
        <f t="shared" si="160"/>
        <v>0.70283879297668794</v>
      </c>
      <c r="BE647" s="102">
        <v>0.35767984009616099</v>
      </c>
      <c r="BF647" s="102">
        <f t="shared" si="160"/>
        <v>0.64232015990383906</v>
      </c>
      <c r="BG647" s="102">
        <v>0.24112254455549101</v>
      </c>
      <c r="BH647" s="102">
        <f t="shared" si="150"/>
        <v>0.75887745544450902</v>
      </c>
      <c r="BI647" s="102">
        <v>0.28530270789486961</v>
      </c>
      <c r="BJ647" s="102">
        <v>0.71469729210513044</v>
      </c>
      <c r="BK647" s="103">
        <v>0.29012390900136398</v>
      </c>
      <c r="BL647" s="103">
        <f t="shared" si="151"/>
        <v>0.70987609099863602</v>
      </c>
      <c r="BM647" s="103">
        <v>0.35047885965974901</v>
      </c>
      <c r="BN647" s="103">
        <f t="shared" si="152"/>
        <v>0.64952114034025099</v>
      </c>
      <c r="BO647" s="103">
        <v>0.23288531640514501</v>
      </c>
      <c r="BP647" s="103">
        <f t="shared" si="153"/>
        <v>0.76711468359485502</v>
      </c>
      <c r="BQ647" s="103">
        <v>0.27767579505853179</v>
      </c>
      <c r="BR647" s="103">
        <f t="shared" si="158"/>
        <v>0.72232420494146821</v>
      </c>
      <c r="BS647" s="108">
        <v>0.89373555026929397</v>
      </c>
      <c r="BT647" s="102">
        <v>0.10626444973070601</v>
      </c>
      <c r="BU647" s="91"/>
      <c r="BV647" s="86">
        <v>627</v>
      </c>
      <c r="BW647" s="124">
        <v>0.97599999999999998</v>
      </c>
      <c r="BX647" s="124">
        <v>2.4E-2</v>
      </c>
      <c r="BY647" s="124">
        <v>0.97299999999999998</v>
      </c>
      <c r="BZ647" s="124">
        <v>2.7E-2</v>
      </c>
      <c r="CA647" s="124">
        <v>0.97399999999999998</v>
      </c>
      <c r="CB647" s="124">
        <v>2.5999999999999999E-2</v>
      </c>
      <c r="CC647" s="123">
        <v>0.96599999999999997</v>
      </c>
      <c r="CD647" s="123">
        <v>3.4000000000000002E-2</v>
      </c>
      <c r="CE647" s="123">
        <v>0.96099999999999997</v>
      </c>
      <c r="CF647" s="123">
        <v>3.9E-2</v>
      </c>
      <c r="CG647" s="123">
        <v>0.96299999999999997</v>
      </c>
      <c r="CH647" s="123">
        <v>3.5999999999999997E-2</v>
      </c>
      <c r="CI647" s="1"/>
      <c r="CJ647" s="1"/>
      <c r="CK647" s="1"/>
      <c r="CL647" s="1"/>
      <c r="CM647" s="1"/>
      <c r="CN647" s="1"/>
      <c r="CP647" s="39"/>
      <c r="CR647" s="39"/>
      <c r="CS647" s="92"/>
      <c r="CT647" s="92"/>
    </row>
    <row r="648" spans="38:98" x14ac:dyDescent="0.25">
      <c r="AL648" s="104">
        <v>628</v>
      </c>
      <c r="AM648" s="102">
        <v>0.30356798952894598</v>
      </c>
      <c r="AN648" s="102">
        <f t="shared" si="147"/>
        <v>0.69643201047105396</v>
      </c>
      <c r="AO648" s="102">
        <v>0.35547258223091199</v>
      </c>
      <c r="AP648" s="102">
        <f t="shared" si="148"/>
        <v>0.64452741776908806</v>
      </c>
      <c r="AQ648" s="102">
        <v>0.218451325191895</v>
      </c>
      <c r="AR648" s="102">
        <f t="shared" si="149"/>
        <v>0.78154867480810497</v>
      </c>
      <c r="AS648" s="102">
        <f t="shared" si="154"/>
        <v>0.27635238025535469</v>
      </c>
      <c r="AT648" s="107">
        <f t="shared" si="154"/>
        <v>0.72364761974464531</v>
      </c>
      <c r="AU648" s="103">
        <v>0.31602821299513001</v>
      </c>
      <c r="AV648" s="103">
        <f t="shared" si="155"/>
        <v>0.68397178700487005</v>
      </c>
      <c r="AW648" s="103">
        <v>0.369133666674197</v>
      </c>
      <c r="AX648" s="103">
        <f t="shared" si="156"/>
        <v>0.630866333325803</v>
      </c>
      <c r="AY648" s="103">
        <v>0.24044980662281901</v>
      </c>
      <c r="AZ648" s="103">
        <f t="shared" si="159"/>
        <v>0.75955019337718099</v>
      </c>
      <c r="BA648" s="103">
        <f t="shared" si="157"/>
        <v>0.29347640041005241</v>
      </c>
      <c r="BB648" s="103">
        <f t="shared" si="157"/>
        <v>0.7065235995899477</v>
      </c>
      <c r="BC648" s="102">
        <v>0.297461049590867</v>
      </c>
      <c r="BD648" s="102">
        <f t="shared" si="160"/>
        <v>0.70253895040913306</v>
      </c>
      <c r="BE648" s="102">
        <v>0.357960995776268</v>
      </c>
      <c r="BF648" s="102">
        <f t="shared" si="160"/>
        <v>0.64203900422373206</v>
      </c>
      <c r="BG648" s="102">
        <v>0.24149582283224899</v>
      </c>
      <c r="BH648" s="102">
        <f t="shared" si="150"/>
        <v>0.75850417716775098</v>
      </c>
      <c r="BI648" s="102">
        <v>0.28563203290454497</v>
      </c>
      <c r="BJ648" s="102">
        <v>0.71436796709545503</v>
      </c>
      <c r="BK648" s="103">
        <v>0.290421437975798</v>
      </c>
      <c r="BL648" s="103">
        <f t="shared" si="151"/>
        <v>0.709578562024202</v>
      </c>
      <c r="BM648" s="103">
        <v>0.35075299729239101</v>
      </c>
      <c r="BN648" s="103">
        <f t="shared" si="152"/>
        <v>0.64924700270760893</v>
      </c>
      <c r="BO648" s="103">
        <v>0.23324984185775499</v>
      </c>
      <c r="BP648" s="103">
        <f t="shared" si="153"/>
        <v>0.76675015814224501</v>
      </c>
      <c r="BQ648" s="103">
        <v>0.27799876240431459</v>
      </c>
      <c r="BR648" s="103">
        <f t="shared" si="158"/>
        <v>0.72200123759568535</v>
      </c>
      <c r="BS648" s="108">
        <v>0.89390289088105701</v>
      </c>
      <c r="BT648" s="102">
        <v>0.106097109118943</v>
      </c>
      <c r="BU648" s="91"/>
      <c r="BV648" s="86">
        <v>628</v>
      </c>
      <c r="BW648" s="124">
        <v>0.97599999999999998</v>
      </c>
      <c r="BX648" s="124">
        <v>2.4E-2</v>
      </c>
      <c r="BY648" s="124">
        <v>0.97299999999999998</v>
      </c>
      <c r="BZ648" s="124">
        <v>2.7E-2</v>
      </c>
      <c r="CA648" s="124">
        <v>0.97399999999999998</v>
      </c>
      <c r="CB648" s="124">
        <v>2.5999999999999999E-2</v>
      </c>
      <c r="CC648" s="123">
        <v>0.96599999999999997</v>
      </c>
      <c r="CD648" s="123">
        <v>3.4000000000000002E-2</v>
      </c>
      <c r="CE648" s="123">
        <v>0.96099999999999997</v>
      </c>
      <c r="CF648" s="123">
        <v>3.9E-2</v>
      </c>
      <c r="CG648" s="123">
        <v>0.96299999999999997</v>
      </c>
      <c r="CH648" s="123">
        <v>3.5999999999999997E-2</v>
      </c>
      <c r="CI648" s="1"/>
      <c r="CJ648" s="1"/>
      <c r="CK648" s="1"/>
      <c r="CL648" s="1"/>
      <c r="CM648" s="1"/>
      <c r="CN648" s="1"/>
      <c r="CP648" s="39"/>
      <c r="CR648" s="39"/>
      <c r="CS648" s="92"/>
      <c r="CT648" s="92"/>
    </row>
    <row r="649" spans="38:98" x14ac:dyDescent="0.25">
      <c r="AL649" s="104">
        <v>629</v>
      </c>
      <c r="AM649" s="102">
        <v>0.30386828739319799</v>
      </c>
      <c r="AN649" s="102">
        <f t="shared" si="147"/>
        <v>0.69613171260680207</v>
      </c>
      <c r="AO649" s="102">
        <v>0.355737925495408</v>
      </c>
      <c r="AP649" s="102">
        <f t="shared" si="148"/>
        <v>0.64426207450459194</v>
      </c>
      <c r="AQ649" s="102">
        <v>0.21878761857943699</v>
      </c>
      <c r="AR649" s="102">
        <f t="shared" si="149"/>
        <v>0.78121238142056304</v>
      </c>
      <c r="AS649" s="102">
        <f t="shared" si="154"/>
        <v>0.27666119650237625</v>
      </c>
      <c r="AT649" s="107">
        <f t="shared" si="154"/>
        <v>0.72333880349762381</v>
      </c>
      <c r="AU649" s="103">
        <v>0.31633984546738803</v>
      </c>
      <c r="AV649" s="103">
        <f t="shared" si="155"/>
        <v>0.68366015453261197</v>
      </c>
      <c r="AW649" s="103">
        <v>0.36943132615429303</v>
      </c>
      <c r="AX649" s="103">
        <f t="shared" si="156"/>
        <v>0.63056867384570703</v>
      </c>
      <c r="AY649" s="103">
        <v>0.240821620853789</v>
      </c>
      <c r="AZ649" s="103">
        <f t="shared" si="159"/>
        <v>0.759178379146211</v>
      </c>
      <c r="BA649" s="103">
        <f t="shared" si="157"/>
        <v>0.29381250270312065</v>
      </c>
      <c r="BB649" s="103">
        <f t="shared" si="157"/>
        <v>0.70618749729687935</v>
      </c>
      <c r="BC649" s="102">
        <v>0.29776071453045799</v>
      </c>
      <c r="BD649" s="102">
        <f t="shared" si="160"/>
        <v>0.70223928546954206</v>
      </c>
      <c r="BE649" s="102">
        <v>0.35824191861424198</v>
      </c>
      <c r="BF649" s="102">
        <f t="shared" si="160"/>
        <v>0.64175808138575796</v>
      </c>
      <c r="BG649" s="102">
        <v>0.24186898878033899</v>
      </c>
      <c r="BH649" s="102">
        <f t="shared" si="150"/>
        <v>0.75813101121966098</v>
      </c>
      <c r="BI649" s="102">
        <v>0.28596119762467359</v>
      </c>
      <c r="BJ649" s="102">
        <v>0.71403880237532646</v>
      </c>
      <c r="BK649" s="103">
        <v>0.29071872691080097</v>
      </c>
      <c r="BL649" s="103">
        <f t="shared" si="151"/>
        <v>0.70928127308919908</v>
      </c>
      <c r="BM649" s="103">
        <v>0.35102693212488401</v>
      </c>
      <c r="BN649" s="103">
        <f t="shared" si="152"/>
        <v>0.64897306787511599</v>
      </c>
      <c r="BO649" s="103">
        <v>0.233614250769037</v>
      </c>
      <c r="BP649" s="103">
        <f t="shared" si="153"/>
        <v>0.76638574923096303</v>
      </c>
      <c r="BQ649" s="103">
        <v>0.27832155508482864</v>
      </c>
      <c r="BR649" s="103">
        <f t="shared" si="158"/>
        <v>0.72167844491517141</v>
      </c>
      <c r="BS649" s="108">
        <v>0.89406967470312704</v>
      </c>
      <c r="BT649" s="102">
        <v>0.105930325296873</v>
      </c>
      <c r="BU649" s="91"/>
      <c r="BV649" s="86">
        <v>629</v>
      </c>
      <c r="BW649" s="124">
        <v>0.97599999999999998</v>
      </c>
      <c r="BX649" s="124">
        <v>2.4E-2</v>
      </c>
      <c r="BY649" s="124">
        <v>0.97299999999999998</v>
      </c>
      <c r="BZ649" s="124">
        <v>2.7E-2</v>
      </c>
      <c r="CA649" s="124">
        <v>0.97399999999999998</v>
      </c>
      <c r="CB649" s="124">
        <v>2.5999999999999999E-2</v>
      </c>
      <c r="CC649" s="123">
        <v>0.96599999999999997</v>
      </c>
      <c r="CD649" s="123">
        <v>3.4000000000000002E-2</v>
      </c>
      <c r="CE649" s="123">
        <v>0.96099999999999997</v>
      </c>
      <c r="CF649" s="123">
        <v>3.9E-2</v>
      </c>
      <c r="CG649" s="123">
        <v>0.96399999999999997</v>
      </c>
      <c r="CH649" s="123">
        <v>3.5999999999999997E-2</v>
      </c>
      <c r="CI649" s="1"/>
      <c r="CJ649" s="1"/>
      <c r="CK649" s="1"/>
      <c r="CL649" s="1"/>
      <c r="CM649" s="1"/>
      <c r="CN649" s="1"/>
      <c r="CP649" s="39"/>
      <c r="CR649" s="39"/>
      <c r="CS649" s="92"/>
      <c r="CT649" s="92"/>
    </row>
    <row r="650" spans="38:98" x14ac:dyDescent="0.25">
      <c r="AL650" s="104">
        <v>630</v>
      </c>
      <c r="AM650" s="102">
        <v>0.30416820798052002</v>
      </c>
      <c r="AN650" s="102">
        <f t="shared" si="147"/>
        <v>0.69583179201947998</v>
      </c>
      <c r="AO650" s="102">
        <v>0.356003157257965</v>
      </c>
      <c r="AP650" s="102">
        <f t="shared" si="148"/>
        <v>0.64399684274203506</v>
      </c>
      <c r="AQ650" s="102">
        <v>0.21912382526357799</v>
      </c>
      <c r="AR650" s="102">
        <f t="shared" si="149"/>
        <v>0.78087617473642201</v>
      </c>
      <c r="AS650" s="102">
        <f t="shared" si="154"/>
        <v>0.27696983026453903</v>
      </c>
      <c r="AT650" s="107">
        <f t="shared" si="154"/>
        <v>0.72303016973546108</v>
      </c>
      <c r="AU650" s="103">
        <v>0.31665122836265103</v>
      </c>
      <c r="AV650" s="103">
        <f t="shared" si="155"/>
        <v>0.68334877163734897</v>
      </c>
      <c r="AW650" s="103">
        <v>0.36972874397016098</v>
      </c>
      <c r="AX650" s="103">
        <f t="shared" si="156"/>
        <v>0.63027125602983902</v>
      </c>
      <c r="AY650" s="103">
        <v>0.241193336411957</v>
      </c>
      <c r="AZ650" s="103">
        <f t="shared" si="159"/>
        <v>0.75880666358804305</v>
      </c>
      <c r="BA650" s="103">
        <f t="shared" si="157"/>
        <v>0.29414842665505908</v>
      </c>
      <c r="BB650" s="103">
        <f t="shared" si="157"/>
        <v>0.70585157334494097</v>
      </c>
      <c r="BC650" s="102">
        <v>0.298060201380763</v>
      </c>
      <c r="BD650" s="102">
        <f t="shared" si="160"/>
        <v>0.70193979861923705</v>
      </c>
      <c r="BE650" s="102">
        <v>0.35852260878041697</v>
      </c>
      <c r="BF650" s="102">
        <f t="shared" si="160"/>
        <v>0.64147739121958303</v>
      </c>
      <c r="BG650" s="102">
        <v>0.242242042202512</v>
      </c>
      <c r="BH650" s="102">
        <f t="shared" si="150"/>
        <v>0.757757957797488</v>
      </c>
      <c r="BI650" s="102">
        <v>0.28629020186068799</v>
      </c>
      <c r="BJ650" s="102">
        <v>0.71370979813931212</v>
      </c>
      <c r="BK650" s="103">
        <v>0.29101577577675702</v>
      </c>
      <c r="BL650" s="103">
        <f t="shared" si="151"/>
        <v>0.70898422422324292</v>
      </c>
      <c r="BM650" s="103">
        <v>0.35130066428999202</v>
      </c>
      <c r="BN650" s="103">
        <f t="shared" si="152"/>
        <v>0.64869933571000793</v>
      </c>
      <c r="BO650" s="103">
        <v>0.23397854288627101</v>
      </c>
      <c r="BP650" s="103">
        <f t="shared" si="153"/>
        <v>0.76602145711372893</v>
      </c>
      <c r="BQ650" s="103">
        <v>0.27864417300517752</v>
      </c>
      <c r="BR650" s="103">
        <f t="shared" si="158"/>
        <v>0.72135582699482237</v>
      </c>
      <c r="BS650" s="108">
        <v>0.89423590362035699</v>
      </c>
      <c r="BT650" s="102">
        <v>0.105764096379643</v>
      </c>
      <c r="BU650" s="91"/>
      <c r="BV650" s="86">
        <v>630</v>
      </c>
      <c r="BW650" s="124">
        <v>0.97599999999999998</v>
      </c>
      <c r="BX650" s="124">
        <v>2.4E-2</v>
      </c>
      <c r="BY650" s="124">
        <v>0.97299999999999998</v>
      </c>
      <c r="BZ650" s="124">
        <v>2.7E-2</v>
      </c>
      <c r="CA650" s="124">
        <v>0.97399999999999998</v>
      </c>
      <c r="CB650" s="124">
        <v>2.5999999999999999E-2</v>
      </c>
      <c r="CC650" s="123">
        <v>0.96599999999999997</v>
      </c>
      <c r="CD650" s="123">
        <v>3.4000000000000002E-2</v>
      </c>
      <c r="CE650" s="123">
        <v>0.96099999999999997</v>
      </c>
      <c r="CF650" s="123">
        <v>3.9E-2</v>
      </c>
      <c r="CG650" s="123">
        <v>0.96399999999999997</v>
      </c>
      <c r="CH650" s="123">
        <v>3.5999999999999997E-2</v>
      </c>
      <c r="CI650" s="1"/>
      <c r="CJ650" s="1"/>
      <c r="CK650" s="1"/>
      <c r="CL650" s="1"/>
      <c r="CM650" s="1"/>
      <c r="CN650" s="1"/>
      <c r="CP650" s="39"/>
      <c r="CR650" s="39"/>
      <c r="CS650" s="92"/>
      <c r="CT650" s="92"/>
    </row>
    <row r="651" spans="38:98" x14ac:dyDescent="0.25">
      <c r="AL651" s="104">
        <v>631</v>
      </c>
      <c r="AM651" s="102">
        <v>0.30446775288571498</v>
      </c>
      <c r="AN651" s="102">
        <f t="shared" si="147"/>
        <v>0.69553224711428507</v>
      </c>
      <c r="AO651" s="102">
        <v>0.35626827695233498</v>
      </c>
      <c r="AP651" s="102">
        <f t="shared" si="148"/>
        <v>0.64373172304766502</v>
      </c>
      <c r="AQ651" s="102">
        <v>0.219459945221844</v>
      </c>
      <c r="AR651" s="102">
        <f t="shared" si="149"/>
        <v>0.78054005477815602</v>
      </c>
      <c r="AS651" s="102">
        <f t="shared" si="154"/>
        <v>0.27727828189565695</v>
      </c>
      <c r="AT651" s="107">
        <f t="shared" si="154"/>
        <v>0.72272171810434305</v>
      </c>
      <c r="AU651" s="103">
        <v>0.31696236197045402</v>
      </c>
      <c r="AV651" s="103">
        <f t="shared" si="155"/>
        <v>0.68303763802954598</v>
      </c>
      <c r="AW651" s="103">
        <v>0.37002592038917997</v>
      </c>
      <c r="AX651" s="103">
        <f t="shared" si="156"/>
        <v>0.62997407961081997</v>
      </c>
      <c r="AY651" s="103">
        <v>0.24156495311644399</v>
      </c>
      <c r="AZ651" s="103">
        <f t="shared" si="159"/>
        <v>0.75843504688355601</v>
      </c>
      <c r="BA651" s="103">
        <f t="shared" si="157"/>
        <v>0.29448417233391638</v>
      </c>
      <c r="BB651" s="103">
        <f t="shared" si="157"/>
        <v>0.70551582766608367</v>
      </c>
      <c r="BC651" s="102">
        <v>0.29835950968046099</v>
      </c>
      <c r="BD651" s="102">
        <f t="shared" si="160"/>
        <v>0.70164049031953901</v>
      </c>
      <c r="BE651" s="102">
        <v>0.35880306644512999</v>
      </c>
      <c r="BF651" s="102">
        <f t="shared" si="160"/>
        <v>0.64119693355486995</v>
      </c>
      <c r="BG651" s="102">
        <v>0.242614982901523</v>
      </c>
      <c r="BH651" s="102">
        <f t="shared" si="150"/>
        <v>0.75738501709847705</v>
      </c>
      <c r="BI651" s="102">
        <v>0.28661904541802341</v>
      </c>
      <c r="BJ651" s="102">
        <v>0.7133809545819767</v>
      </c>
      <c r="BK651" s="103">
        <v>0.29131258454405201</v>
      </c>
      <c r="BL651" s="103">
        <f t="shared" si="151"/>
        <v>0.70868741545594793</v>
      </c>
      <c r="BM651" s="103">
        <v>0.35157419392048</v>
      </c>
      <c r="BN651" s="103">
        <f t="shared" si="152"/>
        <v>0.64842580607952005</v>
      </c>
      <c r="BO651" s="103">
        <v>0.234342717956738</v>
      </c>
      <c r="BP651" s="103">
        <f t="shared" si="153"/>
        <v>0.765657282043262</v>
      </c>
      <c r="BQ651" s="103">
        <v>0.27896661607046602</v>
      </c>
      <c r="BR651" s="103">
        <f t="shared" si="158"/>
        <v>0.72103338392953398</v>
      </c>
      <c r="BS651" s="108">
        <v>0.89440157951759902</v>
      </c>
      <c r="BT651" s="102">
        <v>0.10559842048240101</v>
      </c>
      <c r="BU651" s="91"/>
      <c r="BV651" s="86">
        <v>631</v>
      </c>
      <c r="BW651" s="124">
        <v>0.97599999999999998</v>
      </c>
      <c r="BX651" s="124">
        <v>2.4E-2</v>
      </c>
      <c r="BY651" s="124">
        <v>0.97299999999999998</v>
      </c>
      <c r="BZ651" s="124">
        <v>2.7E-2</v>
      </c>
      <c r="CA651" s="124">
        <v>0.97399999999999998</v>
      </c>
      <c r="CB651" s="124">
        <v>2.5999999999999999E-2</v>
      </c>
      <c r="CC651" s="123">
        <v>0.96599999999999997</v>
      </c>
      <c r="CD651" s="123">
        <v>3.4000000000000002E-2</v>
      </c>
      <c r="CE651" s="123">
        <v>0.96099999999999997</v>
      </c>
      <c r="CF651" s="123">
        <v>3.9E-2</v>
      </c>
      <c r="CG651" s="123">
        <v>0.96399999999999997</v>
      </c>
      <c r="CH651" s="123">
        <v>3.5999999999999997E-2</v>
      </c>
      <c r="CI651" s="1"/>
      <c r="CJ651" s="1"/>
      <c r="CK651" s="1"/>
      <c r="CL651" s="1"/>
      <c r="CM651" s="1"/>
      <c r="CN651" s="1"/>
      <c r="CP651" s="39"/>
      <c r="CR651" s="39"/>
      <c r="CS651" s="92"/>
      <c r="CT651" s="92"/>
    </row>
    <row r="652" spans="38:98" x14ac:dyDescent="0.25">
      <c r="AL652" s="104">
        <v>632</v>
      </c>
      <c r="AM652" s="102">
        <v>0.30476692370358299</v>
      </c>
      <c r="AN652" s="102">
        <f t="shared" si="147"/>
        <v>0.69523307629641695</v>
      </c>
      <c r="AO652" s="102">
        <v>0.35653328401227202</v>
      </c>
      <c r="AP652" s="102">
        <f t="shared" si="148"/>
        <v>0.64346671598772798</v>
      </c>
      <c r="AQ652" s="102">
        <v>0.21979597843176299</v>
      </c>
      <c r="AR652" s="102">
        <f t="shared" si="149"/>
        <v>0.78020402156823698</v>
      </c>
      <c r="AS652" s="102">
        <f t="shared" si="154"/>
        <v>0.27758655174954427</v>
      </c>
      <c r="AT652" s="107">
        <f t="shared" si="154"/>
        <v>0.72241344825045561</v>
      </c>
      <c r="AU652" s="103">
        <v>0.31727324658033201</v>
      </c>
      <c r="AV652" s="103">
        <f t="shared" si="155"/>
        <v>0.68272675341966793</v>
      </c>
      <c r="AW652" s="103">
        <v>0.37032285567872802</v>
      </c>
      <c r="AX652" s="103">
        <f t="shared" si="156"/>
        <v>0.62967714432127198</v>
      </c>
      <c r="AY652" s="103">
        <v>0.24193647078636901</v>
      </c>
      <c r="AZ652" s="103">
        <f t="shared" si="159"/>
        <v>0.75806352921363096</v>
      </c>
      <c r="BA652" s="103">
        <f t="shared" si="157"/>
        <v>0.29481973980774012</v>
      </c>
      <c r="BB652" s="103">
        <f t="shared" si="157"/>
        <v>0.70518026019225988</v>
      </c>
      <c r="BC652" s="102">
        <v>0.29865863896822797</v>
      </c>
      <c r="BD652" s="102">
        <f t="shared" si="160"/>
        <v>0.70134136103177203</v>
      </c>
      <c r="BE652" s="102">
        <v>0.35908329177871601</v>
      </c>
      <c r="BF652" s="102">
        <f t="shared" si="160"/>
        <v>0.64091670822128399</v>
      </c>
      <c r="BG652" s="102">
        <v>0.24298781068012401</v>
      </c>
      <c r="BH652" s="102">
        <f t="shared" si="150"/>
        <v>0.75701218931987602</v>
      </c>
      <c r="BI652" s="102">
        <v>0.28694772810211239</v>
      </c>
      <c r="BJ652" s="102">
        <v>0.71305227189788767</v>
      </c>
      <c r="BK652" s="103">
        <v>0.29160915318307001</v>
      </c>
      <c r="BL652" s="103">
        <f t="shared" si="151"/>
        <v>0.70839084681692999</v>
      </c>
      <c r="BM652" s="103">
        <v>0.351847521149113</v>
      </c>
      <c r="BN652" s="103">
        <f t="shared" si="152"/>
        <v>0.648152478850887</v>
      </c>
      <c r="BO652" s="103">
        <v>0.234706775727719</v>
      </c>
      <c r="BP652" s="103">
        <f t="shared" si="153"/>
        <v>0.76529322427228097</v>
      </c>
      <c r="BQ652" s="103">
        <v>0.27928888418579845</v>
      </c>
      <c r="BR652" s="103">
        <f t="shared" si="158"/>
        <v>0.72071111581420166</v>
      </c>
      <c r="BS652" s="108">
        <v>0.89456670427970297</v>
      </c>
      <c r="BT652" s="102">
        <v>0.105433295720297</v>
      </c>
      <c r="BU652" s="91"/>
      <c r="BV652" s="86">
        <v>632</v>
      </c>
      <c r="BW652" s="124">
        <v>0.97599999999999998</v>
      </c>
      <c r="BX652" s="124">
        <v>2.4E-2</v>
      </c>
      <c r="BY652" s="124">
        <v>0.97299999999999998</v>
      </c>
      <c r="BZ652" s="124">
        <v>2.7E-2</v>
      </c>
      <c r="CA652" s="124">
        <v>0.97399999999999998</v>
      </c>
      <c r="CB652" s="124">
        <v>2.5999999999999999E-2</v>
      </c>
      <c r="CC652" s="123">
        <v>0.96599999999999997</v>
      </c>
      <c r="CD652" s="123">
        <v>3.4000000000000002E-2</v>
      </c>
      <c r="CE652" s="123">
        <v>0.96099999999999997</v>
      </c>
      <c r="CF652" s="123">
        <v>3.9E-2</v>
      </c>
      <c r="CG652" s="123">
        <v>0.96399999999999997</v>
      </c>
      <c r="CH652" s="123">
        <v>3.5999999999999997E-2</v>
      </c>
      <c r="CI652" s="1"/>
      <c r="CJ652" s="1"/>
      <c r="CK652" s="1"/>
      <c r="CL652" s="1"/>
      <c r="CM652" s="1"/>
      <c r="CN652" s="1"/>
      <c r="CP652" s="39"/>
      <c r="CR652" s="39"/>
      <c r="CS652" s="92"/>
      <c r="CT652" s="92"/>
    </row>
    <row r="653" spans="38:98" x14ac:dyDescent="0.25">
      <c r="AL653" s="104">
        <v>633</v>
      </c>
      <c r="AM653" s="102">
        <v>0.30506572202892901</v>
      </c>
      <c r="AN653" s="102">
        <f t="shared" si="147"/>
        <v>0.69493427797107099</v>
      </c>
      <c r="AO653" s="102">
        <v>0.35679817787152801</v>
      </c>
      <c r="AP653" s="102">
        <f t="shared" si="148"/>
        <v>0.64320182212847199</v>
      </c>
      <c r="AQ653" s="102">
        <v>0.220131924870861</v>
      </c>
      <c r="AR653" s="102">
        <f t="shared" si="149"/>
        <v>0.77986807512913903</v>
      </c>
      <c r="AS653" s="102">
        <f t="shared" si="154"/>
        <v>0.27789464018001553</v>
      </c>
      <c r="AT653" s="107">
        <f t="shared" si="154"/>
        <v>0.72210535981998447</v>
      </c>
      <c r="AU653" s="103">
        <v>0.31758388248182001</v>
      </c>
      <c r="AV653" s="103">
        <f t="shared" si="155"/>
        <v>0.68241611751817999</v>
      </c>
      <c r="AW653" s="103">
        <v>0.37061955010618303</v>
      </c>
      <c r="AX653" s="103">
        <f t="shared" si="156"/>
        <v>0.62938044989381692</v>
      </c>
      <c r="AY653" s="103">
        <v>0.242307889240853</v>
      </c>
      <c r="AZ653" s="103">
        <f t="shared" si="159"/>
        <v>0.757692110759147</v>
      </c>
      <c r="BA653" s="103">
        <f t="shared" si="157"/>
        <v>0.2951551291445787</v>
      </c>
      <c r="BB653" s="103">
        <f t="shared" si="157"/>
        <v>0.70484487085542136</v>
      </c>
      <c r="BC653" s="102">
        <v>0.29895758878274298</v>
      </c>
      <c r="BD653" s="102">
        <f t="shared" si="160"/>
        <v>0.70104241121725708</v>
      </c>
      <c r="BE653" s="102">
        <v>0.35936328495151099</v>
      </c>
      <c r="BF653" s="102">
        <f t="shared" si="160"/>
        <v>0.64063671504848907</v>
      </c>
      <c r="BG653" s="102">
        <v>0.243360525341069</v>
      </c>
      <c r="BH653" s="102">
        <f t="shared" si="150"/>
        <v>0.756639474658931</v>
      </c>
      <c r="BI653" s="102">
        <v>0.28727624971838961</v>
      </c>
      <c r="BJ653" s="102">
        <v>0.71272375028161039</v>
      </c>
      <c r="BK653" s="103">
        <v>0.291905481664197</v>
      </c>
      <c r="BL653" s="103">
        <f t="shared" si="151"/>
        <v>0.70809451833580295</v>
      </c>
      <c r="BM653" s="103">
        <v>0.35212064610865501</v>
      </c>
      <c r="BN653" s="103">
        <f t="shared" si="152"/>
        <v>0.64787935389134499</v>
      </c>
      <c r="BO653" s="103">
        <v>0.23507071594649301</v>
      </c>
      <c r="BP653" s="103">
        <f t="shared" si="153"/>
        <v>0.76492928405350702</v>
      </c>
      <c r="BQ653" s="103">
        <v>0.27961097725627854</v>
      </c>
      <c r="BR653" s="103">
        <f t="shared" si="158"/>
        <v>0.72038902274372152</v>
      </c>
      <c r="BS653" s="108">
        <v>0.89473127979152201</v>
      </c>
      <c r="BT653" s="102">
        <v>0.10526872020847799</v>
      </c>
      <c r="BU653" s="91"/>
      <c r="BV653" s="86">
        <v>633</v>
      </c>
      <c r="BW653" s="124">
        <v>0.97599999999999998</v>
      </c>
      <c r="BX653" s="124">
        <v>2.4E-2</v>
      </c>
      <c r="BY653" s="124">
        <v>0.97299999999999998</v>
      </c>
      <c r="BZ653" s="124">
        <v>2.7E-2</v>
      </c>
      <c r="CA653" s="124">
        <v>0.97399999999999998</v>
      </c>
      <c r="CB653" s="124">
        <v>2.5999999999999999E-2</v>
      </c>
      <c r="CC653" s="123">
        <v>0.96599999999999997</v>
      </c>
      <c r="CD653" s="123">
        <v>3.4000000000000002E-2</v>
      </c>
      <c r="CE653" s="123">
        <v>0.96199999999999997</v>
      </c>
      <c r="CF653" s="123">
        <v>3.7999999999999999E-2</v>
      </c>
      <c r="CG653" s="123">
        <v>0.96399999999999997</v>
      </c>
      <c r="CH653" s="123">
        <v>3.5999999999999997E-2</v>
      </c>
      <c r="CI653" s="1"/>
      <c r="CJ653" s="1"/>
      <c r="CK653" s="1"/>
      <c r="CL653" s="1"/>
      <c r="CM653" s="1"/>
      <c r="CN653" s="1"/>
      <c r="CP653" s="39"/>
      <c r="CR653" s="39"/>
      <c r="CS653" s="92"/>
      <c r="CT653" s="92"/>
    </row>
    <row r="654" spans="38:98" x14ac:dyDescent="0.25">
      <c r="AL654" s="104">
        <v>634</v>
      </c>
      <c r="AM654" s="102">
        <v>0.30536414945655199</v>
      </c>
      <c r="AN654" s="102">
        <f t="shared" si="147"/>
        <v>0.69463585054344801</v>
      </c>
      <c r="AO654" s="102">
        <v>0.35706295796385701</v>
      </c>
      <c r="AP654" s="102">
        <f t="shared" si="148"/>
        <v>0.64293704203614299</v>
      </c>
      <c r="AQ654" s="102">
        <v>0.22046778451666599</v>
      </c>
      <c r="AR654" s="102">
        <f t="shared" si="149"/>
        <v>0.77953221548333396</v>
      </c>
      <c r="AS654" s="102">
        <f t="shared" si="154"/>
        <v>0.27820254754088464</v>
      </c>
      <c r="AT654" s="107">
        <f t="shared" si="154"/>
        <v>0.72179745245911542</v>
      </c>
      <c r="AU654" s="103">
        <v>0.31789426996445302</v>
      </c>
      <c r="AV654" s="103">
        <f t="shared" si="155"/>
        <v>0.68210573003554698</v>
      </c>
      <c r="AW654" s="103">
        <v>0.37091600393892299</v>
      </c>
      <c r="AX654" s="103">
        <f t="shared" si="156"/>
        <v>0.62908399606107701</v>
      </c>
      <c r="AY654" s="103">
        <v>0.24267920829901601</v>
      </c>
      <c r="AZ654" s="103">
        <f t="shared" si="159"/>
        <v>0.75732079170098399</v>
      </c>
      <c r="BA654" s="103">
        <f t="shared" si="157"/>
        <v>0.29549034041248012</v>
      </c>
      <c r="BB654" s="103">
        <f t="shared" si="157"/>
        <v>0.70450965958751988</v>
      </c>
      <c r="BC654" s="102">
        <v>0.29925635866268402</v>
      </c>
      <c r="BD654" s="102">
        <f t="shared" si="160"/>
        <v>0.70074364133731604</v>
      </c>
      <c r="BE654" s="102">
        <v>0.35964304613385101</v>
      </c>
      <c r="BF654" s="102">
        <f t="shared" si="160"/>
        <v>0.64035695386614899</v>
      </c>
      <c r="BG654" s="102">
        <v>0.243733126687111</v>
      </c>
      <c r="BH654" s="102">
        <f t="shared" si="150"/>
        <v>0.756266873312889</v>
      </c>
      <c r="BI654" s="102">
        <v>0.28760461007228888</v>
      </c>
      <c r="BJ654" s="102">
        <v>0.71239538992771123</v>
      </c>
      <c r="BK654" s="103">
        <v>0.29220156995781799</v>
      </c>
      <c r="BL654" s="103">
        <f t="shared" si="151"/>
        <v>0.70779843004218201</v>
      </c>
      <c r="BM654" s="103">
        <v>0.35239356893187102</v>
      </c>
      <c r="BN654" s="103">
        <f t="shared" si="152"/>
        <v>0.64760643106812898</v>
      </c>
      <c r="BO654" s="103">
        <v>0.23543453836034101</v>
      </c>
      <c r="BP654" s="103">
        <f t="shared" si="153"/>
        <v>0.76456546163965899</v>
      </c>
      <c r="BQ654" s="103">
        <v>0.27993289518701081</v>
      </c>
      <c r="BR654" s="103">
        <f t="shared" si="158"/>
        <v>0.72006710481298919</v>
      </c>
      <c r="BS654" s="108">
        <v>0.89489530793790695</v>
      </c>
      <c r="BT654" s="102">
        <v>0.105104692062093</v>
      </c>
      <c r="BU654" s="91"/>
      <c r="BV654" s="86">
        <v>634</v>
      </c>
      <c r="BW654" s="124">
        <v>0.97599999999999998</v>
      </c>
      <c r="BX654" s="124">
        <v>2.4E-2</v>
      </c>
      <c r="BY654" s="124">
        <v>0.97299999999999998</v>
      </c>
      <c r="BZ654" s="124">
        <v>2.7E-2</v>
      </c>
      <c r="CA654" s="124">
        <v>0.97399999999999998</v>
      </c>
      <c r="CB654" s="124">
        <v>2.5999999999999999E-2</v>
      </c>
      <c r="CC654" s="123">
        <v>0.96599999999999997</v>
      </c>
      <c r="CD654" s="123">
        <v>3.4000000000000002E-2</v>
      </c>
      <c r="CE654" s="123">
        <v>0.96199999999999997</v>
      </c>
      <c r="CF654" s="123">
        <v>3.7999999999999999E-2</v>
      </c>
      <c r="CG654" s="123">
        <v>0.96399999999999997</v>
      </c>
      <c r="CH654" s="123">
        <v>3.5999999999999997E-2</v>
      </c>
      <c r="CI654" s="1"/>
      <c r="CJ654" s="1"/>
      <c r="CK654" s="1"/>
      <c r="CL654" s="1"/>
      <c r="CM654" s="1"/>
      <c r="CN654" s="1"/>
      <c r="CP654" s="39"/>
      <c r="CR654" s="39"/>
      <c r="CS654" s="92"/>
      <c r="CT654" s="92"/>
    </row>
    <row r="655" spans="38:98" x14ac:dyDescent="0.25">
      <c r="AL655" s="104">
        <v>635</v>
      </c>
      <c r="AM655" s="102">
        <v>0.30566220758125601</v>
      </c>
      <c r="AN655" s="102">
        <f t="shared" si="147"/>
        <v>0.69433779241874394</v>
      </c>
      <c r="AO655" s="102">
        <v>0.35732762372301202</v>
      </c>
      <c r="AP655" s="102">
        <f t="shared" si="148"/>
        <v>0.64267237627698792</v>
      </c>
      <c r="AQ655" s="102">
        <v>0.22080355734670501</v>
      </c>
      <c r="AR655" s="102">
        <f t="shared" si="149"/>
        <v>0.77919644265329502</v>
      </c>
      <c r="AS655" s="102">
        <f t="shared" si="154"/>
        <v>0.27851027418596641</v>
      </c>
      <c r="AT655" s="107">
        <f t="shared" si="154"/>
        <v>0.72148972581403359</v>
      </c>
      <c r="AU655" s="103">
        <v>0.318204409317766</v>
      </c>
      <c r="AV655" s="103">
        <f t="shared" si="155"/>
        <v>0.68179559068223394</v>
      </c>
      <c r="AW655" s="103">
        <v>0.37121221744432498</v>
      </c>
      <c r="AX655" s="103">
        <f t="shared" si="156"/>
        <v>0.62878778255567502</v>
      </c>
      <c r="AY655" s="103">
        <v>0.24305042777998001</v>
      </c>
      <c r="AZ655" s="103">
        <f t="shared" si="159"/>
        <v>0.75694957222002002</v>
      </c>
      <c r="BA655" s="103">
        <f t="shared" si="157"/>
        <v>0.29582537367949302</v>
      </c>
      <c r="BB655" s="103">
        <f t="shared" si="157"/>
        <v>0.70417462632050709</v>
      </c>
      <c r="BC655" s="102">
        <v>0.29955494814672901</v>
      </c>
      <c r="BD655" s="102">
        <f t="shared" si="160"/>
        <v>0.70044505185327099</v>
      </c>
      <c r="BE655" s="102">
        <v>0.35992257549607098</v>
      </c>
      <c r="BF655" s="102">
        <f t="shared" si="160"/>
        <v>0.64007742450392902</v>
      </c>
      <c r="BG655" s="102">
        <v>0.24410561452100199</v>
      </c>
      <c r="BH655" s="102">
        <f t="shared" si="150"/>
        <v>0.75589438547899801</v>
      </c>
      <c r="BI655" s="102">
        <v>0.28793280896924323</v>
      </c>
      <c r="BJ655" s="102">
        <v>0.71206719103075677</v>
      </c>
      <c r="BK655" s="103">
        <v>0.292497418034317</v>
      </c>
      <c r="BL655" s="103">
        <f t="shared" si="151"/>
        <v>0.70750258196568305</v>
      </c>
      <c r="BM655" s="103">
        <v>0.35266628975152498</v>
      </c>
      <c r="BN655" s="103">
        <f t="shared" si="152"/>
        <v>0.64733371024847508</v>
      </c>
      <c r="BO655" s="103">
        <v>0.23579824271654301</v>
      </c>
      <c r="BP655" s="103">
        <f t="shared" si="153"/>
        <v>0.76420175728345696</v>
      </c>
      <c r="BQ655" s="103">
        <v>0.28025463788309879</v>
      </c>
      <c r="BR655" s="103">
        <f t="shared" si="158"/>
        <v>0.71974536211690121</v>
      </c>
      <c r="BS655" s="108">
        <v>0.89505879060370996</v>
      </c>
      <c r="BT655" s="102">
        <v>0.10494120939628999</v>
      </c>
      <c r="BU655" s="91"/>
      <c r="BV655" s="86">
        <v>635</v>
      </c>
      <c r="BW655" s="124">
        <v>0.97599999999999998</v>
      </c>
      <c r="BX655" s="124">
        <v>2.4E-2</v>
      </c>
      <c r="BY655" s="124">
        <v>0.97299999999999998</v>
      </c>
      <c r="BZ655" s="124">
        <v>2.7E-2</v>
      </c>
      <c r="CA655" s="124">
        <v>0.97399999999999998</v>
      </c>
      <c r="CB655" s="124">
        <v>2.5000000000000001E-2</v>
      </c>
      <c r="CC655" s="123">
        <v>0.96599999999999997</v>
      </c>
      <c r="CD655" s="123">
        <v>3.4000000000000002E-2</v>
      </c>
      <c r="CE655" s="123">
        <v>0.96199999999999997</v>
      </c>
      <c r="CF655" s="123">
        <v>3.7999999999999999E-2</v>
      </c>
      <c r="CG655" s="123">
        <v>0.96399999999999997</v>
      </c>
      <c r="CH655" s="123">
        <v>3.5999999999999997E-2</v>
      </c>
      <c r="CI655" s="1"/>
      <c r="CJ655" s="1"/>
      <c r="CK655" s="1"/>
      <c r="CL655" s="1"/>
      <c r="CM655" s="1"/>
      <c r="CN655" s="1"/>
      <c r="CP655" s="39"/>
      <c r="CR655" s="39"/>
      <c r="CS655" s="92"/>
      <c r="CT655" s="92"/>
    </row>
    <row r="656" spans="38:98" x14ac:dyDescent="0.25">
      <c r="AL656" s="104">
        <v>636</v>
      </c>
      <c r="AM656" s="102">
        <v>0.30595989799784301</v>
      </c>
      <c r="AN656" s="102">
        <f t="shared" si="147"/>
        <v>0.69404010200215693</v>
      </c>
      <c r="AO656" s="102">
        <v>0.357592174582746</v>
      </c>
      <c r="AP656" s="102">
        <f t="shared" si="148"/>
        <v>0.64240782541725405</v>
      </c>
      <c r="AQ656" s="102">
        <v>0.22113924333850499</v>
      </c>
      <c r="AR656" s="102">
        <f t="shared" si="149"/>
        <v>0.77886075666149501</v>
      </c>
      <c r="AS656" s="102">
        <f t="shared" si="154"/>
        <v>0.27881782046907522</v>
      </c>
      <c r="AT656" s="107">
        <f t="shared" si="154"/>
        <v>0.72118217953092478</v>
      </c>
      <c r="AU656" s="103">
        <v>0.31851430083129301</v>
      </c>
      <c r="AV656" s="103">
        <f t="shared" si="155"/>
        <v>0.68148569916870705</v>
      </c>
      <c r="AW656" s="103">
        <v>0.371508190889769</v>
      </c>
      <c r="AX656" s="103">
        <f t="shared" si="156"/>
        <v>0.62849180911023095</v>
      </c>
      <c r="AY656" s="103">
        <v>0.24342154750286399</v>
      </c>
      <c r="AZ656" s="103">
        <f t="shared" si="159"/>
        <v>0.75657845249713596</v>
      </c>
      <c r="BA656" s="103">
        <f t="shared" si="157"/>
        <v>0.29616022901366512</v>
      </c>
      <c r="BB656" s="103">
        <f t="shared" si="157"/>
        <v>0.70383977098633488</v>
      </c>
      <c r="BC656" s="102">
        <v>0.29985335677355501</v>
      </c>
      <c r="BD656" s="102">
        <f t="shared" si="160"/>
        <v>0.70014664322644493</v>
      </c>
      <c r="BE656" s="102">
        <v>0.360201873208507</v>
      </c>
      <c r="BF656" s="102">
        <f t="shared" si="160"/>
        <v>0.63979812679149295</v>
      </c>
      <c r="BG656" s="102">
        <v>0.244477988645497</v>
      </c>
      <c r="BH656" s="102">
        <f t="shared" si="150"/>
        <v>0.75552201135450303</v>
      </c>
      <c r="BI656" s="102">
        <v>0.28826084621468728</v>
      </c>
      <c r="BJ656" s="102">
        <v>0.71173915378531272</v>
      </c>
      <c r="BK656" s="103">
        <v>0.29279302586407902</v>
      </c>
      <c r="BL656" s="103">
        <f t="shared" si="151"/>
        <v>0.70720697413592104</v>
      </c>
      <c r="BM656" s="103">
        <v>0.35293880870038202</v>
      </c>
      <c r="BN656" s="103">
        <f t="shared" si="152"/>
        <v>0.64706119129961803</v>
      </c>
      <c r="BO656" s="103">
        <v>0.23616182876238001</v>
      </c>
      <c r="BP656" s="103">
        <f t="shared" si="153"/>
        <v>0.76383817123761999</v>
      </c>
      <c r="BQ656" s="103">
        <v>0.28057620524964716</v>
      </c>
      <c r="BR656" s="103">
        <f t="shared" si="158"/>
        <v>0.7194237947503529</v>
      </c>
      <c r="BS656" s="108">
        <v>0.895221729673783</v>
      </c>
      <c r="BT656" s="102">
        <v>0.104778270326217</v>
      </c>
      <c r="BU656" s="91"/>
      <c r="BV656" s="86">
        <v>636</v>
      </c>
      <c r="BW656" s="124">
        <v>0.97599999999999998</v>
      </c>
      <c r="BX656" s="124">
        <v>2.4E-2</v>
      </c>
      <c r="BY656" s="124">
        <v>0.97299999999999998</v>
      </c>
      <c r="BZ656" s="124">
        <v>2.7E-2</v>
      </c>
      <c r="CA656" s="124">
        <v>0.97399999999999998</v>
      </c>
      <c r="CB656" s="124">
        <v>2.5000000000000001E-2</v>
      </c>
      <c r="CC656" s="123">
        <v>0.96699999999999997</v>
      </c>
      <c r="CD656" s="123">
        <v>3.3000000000000002E-2</v>
      </c>
      <c r="CE656" s="123">
        <v>0.96199999999999997</v>
      </c>
      <c r="CF656" s="123">
        <v>3.7999999999999999E-2</v>
      </c>
      <c r="CG656" s="123">
        <v>0.96399999999999997</v>
      </c>
      <c r="CH656" s="123">
        <v>3.5999999999999997E-2</v>
      </c>
      <c r="CI656" s="1"/>
      <c r="CJ656" s="1"/>
      <c r="CK656" s="1"/>
      <c r="CL656" s="1"/>
      <c r="CM656" s="1"/>
      <c r="CN656" s="1"/>
      <c r="CP656" s="39"/>
      <c r="CR656" s="39"/>
      <c r="CS656" s="92"/>
      <c r="CT656" s="92"/>
    </row>
    <row r="657" spans="38:98" x14ac:dyDescent="0.25">
      <c r="AL657" s="104">
        <v>637</v>
      </c>
      <c r="AM657" s="102">
        <v>0.30625722230111402</v>
      </c>
      <c r="AN657" s="102">
        <f t="shared" si="147"/>
        <v>0.69374277769888604</v>
      </c>
      <c r="AO657" s="102">
        <v>0.35785660997681201</v>
      </c>
      <c r="AP657" s="102">
        <f t="shared" si="148"/>
        <v>0.64214339002318799</v>
      </c>
      <c r="AQ657" s="102">
        <v>0.22147484246959201</v>
      </c>
      <c r="AR657" s="102">
        <f t="shared" si="149"/>
        <v>0.77852515753040796</v>
      </c>
      <c r="AS657" s="102">
        <f t="shared" si="154"/>
        <v>0.27912518674402442</v>
      </c>
      <c r="AT657" s="107">
        <f t="shared" si="154"/>
        <v>0.72087481325597558</v>
      </c>
      <c r="AU657" s="103">
        <v>0.31882394479456999</v>
      </c>
      <c r="AV657" s="103">
        <f t="shared" si="155"/>
        <v>0.68117605520543001</v>
      </c>
      <c r="AW657" s="103">
        <v>0.371803924542633</v>
      </c>
      <c r="AX657" s="103">
        <f t="shared" si="156"/>
        <v>0.628196075457367</v>
      </c>
      <c r="AY657" s="103">
        <v>0.243792567286788</v>
      </c>
      <c r="AZ657" s="103">
        <f t="shared" si="159"/>
        <v>0.756207432713212</v>
      </c>
      <c r="BA657" s="103">
        <f t="shared" si="157"/>
        <v>0.29649490648304477</v>
      </c>
      <c r="BB657" s="103">
        <f t="shared" si="157"/>
        <v>0.70350509351695534</v>
      </c>
      <c r="BC657" s="102">
        <v>0.30015158408184001</v>
      </c>
      <c r="BD657" s="102">
        <f t="shared" si="160"/>
        <v>0.69984841591815994</v>
      </c>
      <c r="BE657" s="102">
        <v>0.36048093944149501</v>
      </c>
      <c r="BF657" s="102">
        <f t="shared" si="160"/>
        <v>0.63951906055850505</v>
      </c>
      <c r="BG657" s="102">
        <v>0.244850248863348</v>
      </c>
      <c r="BH657" s="102">
        <f t="shared" si="150"/>
        <v>0.75514975113665206</v>
      </c>
      <c r="BI657" s="102">
        <v>0.28858872161405436</v>
      </c>
      <c r="BJ657" s="102">
        <v>0.71141127838594564</v>
      </c>
      <c r="BK657" s="103">
        <v>0.29308839341748999</v>
      </c>
      <c r="BL657" s="103">
        <f t="shared" si="151"/>
        <v>0.70691160658251007</v>
      </c>
      <c r="BM657" s="103">
        <v>0.35321112591120701</v>
      </c>
      <c r="BN657" s="103">
        <f t="shared" si="152"/>
        <v>0.64678887408879304</v>
      </c>
      <c r="BO657" s="103">
        <v>0.23652529624513299</v>
      </c>
      <c r="BP657" s="103">
        <f t="shared" si="153"/>
        <v>0.76347470375486703</v>
      </c>
      <c r="BQ657" s="103">
        <v>0.28089759719176066</v>
      </c>
      <c r="BR657" s="103">
        <f t="shared" si="158"/>
        <v>0.71910240280823934</v>
      </c>
      <c r="BS657" s="108">
        <v>0.89538412703297698</v>
      </c>
      <c r="BT657" s="102">
        <v>0.104615872967023</v>
      </c>
      <c r="BU657" s="91"/>
      <c r="BV657" s="86">
        <v>637</v>
      </c>
      <c r="BW657" s="124">
        <v>0.97599999999999998</v>
      </c>
      <c r="BX657" s="124">
        <v>2.4E-2</v>
      </c>
      <c r="BY657" s="124">
        <v>0.97299999999999998</v>
      </c>
      <c r="BZ657" s="124">
        <v>2.7E-2</v>
      </c>
      <c r="CA657" s="124">
        <v>0.97399999999999998</v>
      </c>
      <c r="CB657" s="124">
        <v>2.5000000000000001E-2</v>
      </c>
      <c r="CC657" s="123">
        <v>0.96699999999999997</v>
      </c>
      <c r="CD657" s="123">
        <v>3.3000000000000002E-2</v>
      </c>
      <c r="CE657" s="123">
        <v>0.96199999999999997</v>
      </c>
      <c r="CF657" s="123">
        <v>3.7999999999999999E-2</v>
      </c>
      <c r="CG657" s="123">
        <v>0.96399999999999997</v>
      </c>
      <c r="CH657" s="123">
        <v>3.5999999999999997E-2</v>
      </c>
      <c r="CI657" s="1"/>
      <c r="CJ657" s="1"/>
      <c r="CK657" s="1"/>
      <c r="CL657" s="1"/>
      <c r="CM657" s="1"/>
      <c r="CN657" s="1"/>
      <c r="CP657" s="39"/>
      <c r="CR657" s="39"/>
      <c r="CS657" s="92"/>
      <c r="CT657" s="92"/>
    </row>
    <row r="658" spans="38:98" x14ac:dyDescent="0.25">
      <c r="AL658" s="104">
        <v>638</v>
      </c>
      <c r="AM658" s="102">
        <v>0.30655418208587099</v>
      </c>
      <c r="AN658" s="102">
        <f t="shared" si="147"/>
        <v>0.69344581791412896</v>
      </c>
      <c r="AO658" s="102">
        <v>0.358120929338963</v>
      </c>
      <c r="AP658" s="102">
        <f t="shared" si="148"/>
        <v>0.641879070661037</v>
      </c>
      <c r="AQ658" s="102">
        <v>0.221810354717494</v>
      </c>
      <c r="AR658" s="102">
        <f t="shared" si="149"/>
        <v>0.778189645282506</v>
      </c>
      <c r="AS658" s="102">
        <f t="shared" si="154"/>
        <v>0.27943237336462873</v>
      </c>
      <c r="AT658" s="107">
        <f t="shared" si="154"/>
        <v>0.72056762663537133</v>
      </c>
      <c r="AU658" s="103">
        <v>0.31913334149713202</v>
      </c>
      <c r="AV658" s="103">
        <f t="shared" si="155"/>
        <v>0.68086665850286798</v>
      </c>
      <c r="AW658" s="103">
        <v>0.372099418670293</v>
      </c>
      <c r="AX658" s="103">
        <f t="shared" si="156"/>
        <v>0.62790058132970694</v>
      </c>
      <c r="AY658" s="103">
        <v>0.244163486950873</v>
      </c>
      <c r="AZ658" s="103">
        <f t="shared" si="159"/>
        <v>0.75583651304912702</v>
      </c>
      <c r="BA658" s="103">
        <f t="shared" si="157"/>
        <v>0.29682940615567988</v>
      </c>
      <c r="BB658" s="103">
        <f t="shared" si="157"/>
        <v>0.70317059384432001</v>
      </c>
      <c r="BC658" s="102">
        <v>0.300449629610263</v>
      </c>
      <c r="BD658" s="102">
        <f t="shared" si="160"/>
        <v>0.699550370389737</v>
      </c>
      <c r="BE658" s="102">
        <v>0.36075977436537099</v>
      </c>
      <c r="BF658" s="102">
        <f t="shared" si="160"/>
        <v>0.63924022563462901</v>
      </c>
      <c r="BG658" s="102">
        <v>0.24522239497730799</v>
      </c>
      <c r="BH658" s="102">
        <f t="shared" si="150"/>
        <v>0.75477760502269198</v>
      </c>
      <c r="BI658" s="102">
        <v>0.28891643497277852</v>
      </c>
      <c r="BJ658" s="102">
        <v>0.71108356502722148</v>
      </c>
      <c r="BK658" s="103">
        <v>0.29338352066493401</v>
      </c>
      <c r="BL658" s="103">
        <f t="shared" si="151"/>
        <v>0.70661647933506599</v>
      </c>
      <c r="BM658" s="103">
        <v>0.35348324151676502</v>
      </c>
      <c r="BN658" s="103">
        <f t="shared" si="152"/>
        <v>0.64651675848323498</v>
      </c>
      <c r="BO658" s="103">
        <v>0.236888644912081</v>
      </c>
      <c r="BP658" s="103">
        <f t="shared" si="153"/>
        <v>0.76311135508791894</v>
      </c>
      <c r="BQ658" s="103">
        <v>0.28121881361454276</v>
      </c>
      <c r="BR658" s="103">
        <f t="shared" si="158"/>
        <v>0.71878118638545718</v>
      </c>
      <c r="BS658" s="108">
        <v>0.89554598456614398</v>
      </c>
      <c r="BT658" s="102">
        <v>0.104454015433856</v>
      </c>
      <c r="BU658" s="91"/>
      <c r="BV658" s="86">
        <v>638</v>
      </c>
      <c r="BW658" s="124">
        <v>0.97599999999999998</v>
      </c>
      <c r="BX658" s="124">
        <v>2.4E-2</v>
      </c>
      <c r="BY658" s="124">
        <v>0.97299999999999998</v>
      </c>
      <c r="BZ658" s="124">
        <v>2.7E-2</v>
      </c>
      <c r="CA658" s="124">
        <v>0.97499999999999998</v>
      </c>
      <c r="CB658" s="124">
        <v>2.5000000000000001E-2</v>
      </c>
      <c r="CC658" s="123">
        <v>0.96699999999999997</v>
      </c>
      <c r="CD658" s="123">
        <v>3.3000000000000002E-2</v>
      </c>
      <c r="CE658" s="123">
        <v>0.96199999999999997</v>
      </c>
      <c r="CF658" s="123">
        <v>3.7999999999999999E-2</v>
      </c>
      <c r="CG658" s="123">
        <v>0.96399999999999997</v>
      </c>
      <c r="CH658" s="123">
        <v>3.5999999999999997E-2</v>
      </c>
      <c r="CI658" s="1"/>
      <c r="CJ658" s="1"/>
      <c r="CK658" s="1"/>
      <c r="CL658" s="1"/>
      <c r="CM658" s="1"/>
      <c r="CN658" s="1"/>
      <c r="CP658" s="39"/>
      <c r="CR658" s="39"/>
      <c r="CS658" s="92"/>
      <c r="CT658" s="92"/>
    </row>
    <row r="659" spans="38:98" x14ac:dyDescent="0.25">
      <c r="AL659" s="104">
        <v>639</v>
      </c>
      <c r="AM659" s="102">
        <v>0.30685077894691798</v>
      </c>
      <c r="AN659" s="102">
        <f t="shared" si="147"/>
        <v>0.69314922105308208</v>
      </c>
      <c r="AO659" s="102">
        <v>0.35838513210295297</v>
      </c>
      <c r="AP659" s="102">
        <f t="shared" si="148"/>
        <v>0.64161486789704703</v>
      </c>
      <c r="AQ659" s="102">
        <v>0.22214578005973801</v>
      </c>
      <c r="AR659" s="102">
        <f t="shared" si="149"/>
        <v>0.77785421994026205</v>
      </c>
      <c r="AS659" s="102">
        <f t="shared" si="154"/>
        <v>0.27973938068470322</v>
      </c>
      <c r="AT659" s="107">
        <f t="shared" si="154"/>
        <v>0.72026061931529672</v>
      </c>
      <c r="AU659" s="103">
        <v>0.31944249122851398</v>
      </c>
      <c r="AV659" s="103">
        <f t="shared" si="155"/>
        <v>0.68055750877148602</v>
      </c>
      <c r="AW659" s="103">
        <v>0.37239467354012901</v>
      </c>
      <c r="AX659" s="103">
        <f t="shared" si="156"/>
        <v>0.62760532645987099</v>
      </c>
      <c r="AY659" s="103">
        <v>0.24453430631424</v>
      </c>
      <c r="AZ659" s="103">
        <f t="shared" si="159"/>
        <v>0.75546569368576</v>
      </c>
      <c r="BA659" s="103">
        <f t="shared" si="157"/>
        <v>0.29716372809961944</v>
      </c>
      <c r="BB659" s="103">
        <f t="shared" si="157"/>
        <v>0.70283627190038067</v>
      </c>
      <c r="BC659" s="102">
        <v>0.30074749289750002</v>
      </c>
      <c r="BD659" s="102">
        <f t="shared" si="160"/>
        <v>0.69925250710249998</v>
      </c>
      <c r="BE659" s="102">
        <v>0.36103837815046902</v>
      </c>
      <c r="BF659" s="102">
        <f t="shared" si="160"/>
        <v>0.63896162184953098</v>
      </c>
      <c r="BG659" s="102">
        <v>0.24559442679012999</v>
      </c>
      <c r="BH659" s="102">
        <f t="shared" si="150"/>
        <v>0.75440557320987001</v>
      </c>
      <c r="BI659" s="102">
        <v>0.28924398609629265</v>
      </c>
      <c r="BJ659" s="102">
        <v>0.71075601390370735</v>
      </c>
      <c r="BK659" s="103">
        <v>0.29367840757679597</v>
      </c>
      <c r="BL659" s="103">
        <f t="shared" si="151"/>
        <v>0.70632159242320403</v>
      </c>
      <c r="BM659" s="103">
        <v>0.35375515564981902</v>
      </c>
      <c r="BN659" s="103">
        <f t="shared" si="152"/>
        <v>0.64624484435018092</v>
      </c>
      <c r="BO659" s="103">
        <v>0.237251874510506</v>
      </c>
      <c r="BP659" s="103">
        <f t="shared" si="153"/>
        <v>0.762748125489494</v>
      </c>
      <c r="BQ659" s="103">
        <v>0.28153985442309792</v>
      </c>
      <c r="BR659" s="103">
        <f t="shared" si="158"/>
        <v>0.71846014557690219</v>
      </c>
      <c r="BS659" s="108">
        <v>0.89570730415813604</v>
      </c>
      <c r="BT659" s="102">
        <v>0.104292695841864</v>
      </c>
      <c r="BU659" s="91"/>
      <c r="BV659" s="86">
        <v>639</v>
      </c>
      <c r="BW659" s="124">
        <v>0.97599999999999998</v>
      </c>
      <c r="BX659" s="124">
        <v>2.4E-2</v>
      </c>
      <c r="BY659" s="124">
        <v>0.97399999999999998</v>
      </c>
      <c r="BZ659" s="124">
        <v>2.5999999999999999E-2</v>
      </c>
      <c r="CA659" s="124">
        <v>0.97499999999999998</v>
      </c>
      <c r="CB659" s="124">
        <v>2.5000000000000001E-2</v>
      </c>
      <c r="CC659" s="123">
        <v>0.96699999999999997</v>
      </c>
      <c r="CD659" s="123">
        <v>3.3000000000000002E-2</v>
      </c>
      <c r="CE659" s="123">
        <v>0.96199999999999997</v>
      </c>
      <c r="CF659" s="123">
        <v>3.7999999999999999E-2</v>
      </c>
      <c r="CG659" s="123">
        <v>0.96399999999999997</v>
      </c>
      <c r="CH659" s="123">
        <v>3.5999999999999997E-2</v>
      </c>
      <c r="CI659" s="1"/>
      <c r="CJ659" s="1"/>
      <c r="CK659" s="1"/>
      <c r="CL659" s="1"/>
      <c r="CM659" s="1"/>
      <c r="CN659" s="1"/>
      <c r="CP659" s="39"/>
      <c r="CR659" s="39"/>
      <c r="CS659" s="92"/>
      <c r="CT659" s="92"/>
    </row>
    <row r="660" spans="38:98" x14ac:dyDescent="0.25">
      <c r="AL660" s="104">
        <v>640</v>
      </c>
      <c r="AM660" s="102">
        <v>0.30714701447905501</v>
      </c>
      <c r="AN660" s="102">
        <f t="shared" si="147"/>
        <v>0.69285298552094499</v>
      </c>
      <c r="AO660" s="102">
        <v>0.358649217702533</v>
      </c>
      <c r="AP660" s="102">
        <f t="shared" si="148"/>
        <v>0.641350782297467</v>
      </c>
      <c r="AQ660" s="102">
        <v>0.22248111847385099</v>
      </c>
      <c r="AR660" s="102">
        <f t="shared" si="149"/>
        <v>0.77751888152614901</v>
      </c>
      <c r="AS660" s="102">
        <f t="shared" si="154"/>
        <v>0.2800462090580611</v>
      </c>
      <c r="AT660" s="107">
        <f t="shared" si="154"/>
        <v>0.7199537909419389</v>
      </c>
      <c r="AU660" s="103">
        <v>0.31975139427825</v>
      </c>
      <c r="AV660" s="103">
        <f t="shared" si="155"/>
        <v>0.68024860572175005</v>
      </c>
      <c r="AW660" s="103">
        <v>0.37268968941951902</v>
      </c>
      <c r="AX660" s="103">
        <f t="shared" si="156"/>
        <v>0.62731031058048092</v>
      </c>
      <c r="AY660" s="103">
        <v>0.24490502519600801</v>
      </c>
      <c r="AZ660" s="103">
        <f t="shared" si="159"/>
        <v>0.75509497480399201</v>
      </c>
      <c r="BA660" s="103">
        <f t="shared" si="157"/>
        <v>0.29749787238291059</v>
      </c>
      <c r="BB660" s="103">
        <f t="shared" si="157"/>
        <v>0.70250212761708941</v>
      </c>
      <c r="BC660" s="102">
        <v>0.30104517348223098</v>
      </c>
      <c r="BD660" s="102">
        <f t="shared" si="160"/>
        <v>0.69895482651776897</v>
      </c>
      <c r="BE660" s="102">
        <v>0.36131675096712701</v>
      </c>
      <c r="BF660" s="102">
        <f t="shared" si="160"/>
        <v>0.63868324903287299</v>
      </c>
      <c r="BG660" s="102">
        <v>0.245966344104569</v>
      </c>
      <c r="BH660" s="102">
        <f t="shared" si="150"/>
        <v>0.75403365589543103</v>
      </c>
      <c r="BI660" s="102">
        <v>0.28957137479003253</v>
      </c>
      <c r="BJ660" s="102">
        <v>0.71042862520996741</v>
      </c>
      <c r="BK660" s="103">
        <v>0.29397305412346197</v>
      </c>
      <c r="BL660" s="103">
        <f t="shared" si="151"/>
        <v>0.70602694587653803</v>
      </c>
      <c r="BM660" s="103">
        <v>0.35402686844313502</v>
      </c>
      <c r="BN660" s="103">
        <f t="shared" si="152"/>
        <v>0.64597313155686498</v>
      </c>
      <c r="BO660" s="103">
        <v>0.237614984787687</v>
      </c>
      <c r="BP660" s="103">
        <f t="shared" si="153"/>
        <v>0.76238501521231306</v>
      </c>
      <c r="BQ660" s="103">
        <v>0.28186071952253028</v>
      </c>
      <c r="BR660" s="103">
        <f t="shared" si="158"/>
        <v>0.71813928047746978</v>
      </c>
      <c r="BS660" s="108">
        <v>0.89586808769380499</v>
      </c>
      <c r="BT660" s="102">
        <v>0.10413191230619501</v>
      </c>
      <c r="BU660" s="91"/>
      <c r="BV660" s="86">
        <v>640</v>
      </c>
      <c r="BW660" s="124">
        <v>0.97599999999999998</v>
      </c>
      <c r="BX660" s="124">
        <v>2.4E-2</v>
      </c>
      <c r="BY660" s="124">
        <v>0.97399999999999998</v>
      </c>
      <c r="BZ660" s="124">
        <v>2.5999999999999999E-2</v>
      </c>
      <c r="CA660" s="124">
        <v>0.97499999999999998</v>
      </c>
      <c r="CB660" s="124">
        <v>2.5000000000000001E-2</v>
      </c>
      <c r="CC660" s="123">
        <v>0.96699999999999997</v>
      </c>
      <c r="CD660" s="123">
        <v>3.3000000000000002E-2</v>
      </c>
      <c r="CE660" s="123">
        <v>0.96199999999999997</v>
      </c>
      <c r="CF660" s="123">
        <v>3.7999999999999999E-2</v>
      </c>
      <c r="CG660" s="123">
        <v>0.96399999999999997</v>
      </c>
      <c r="CH660" s="123">
        <v>3.5999999999999997E-2</v>
      </c>
      <c r="CI660" s="1"/>
      <c r="CJ660" s="1"/>
      <c r="CK660" s="1"/>
      <c r="CL660" s="1"/>
      <c r="CM660" s="1"/>
      <c r="CN660" s="1"/>
      <c r="CP660" s="39"/>
      <c r="CR660" s="39"/>
      <c r="CS660" s="92"/>
      <c r="CT660" s="92"/>
    </row>
    <row r="661" spans="38:98" x14ac:dyDescent="0.25">
      <c r="AL661" s="104">
        <v>641</v>
      </c>
      <c r="AM661" s="102">
        <v>0.30744289027708499</v>
      </c>
      <c r="AN661" s="102">
        <f t="shared" ref="AN661:AN724" si="161">1-AM661</f>
        <v>0.69255710972291507</v>
      </c>
      <c r="AO661" s="102">
        <v>0.35891318557145802</v>
      </c>
      <c r="AP661" s="102">
        <f t="shared" ref="AP661:AP724" si="162">1-AO661</f>
        <v>0.64108681442854198</v>
      </c>
      <c r="AQ661" s="102">
        <v>0.22281636993735901</v>
      </c>
      <c r="AR661" s="102">
        <f t="shared" ref="AR661:AR724" si="163">1-AQ661</f>
        <v>0.77718363006264102</v>
      </c>
      <c r="AS661" s="102">
        <f t="shared" si="154"/>
        <v>0.28035285883851685</v>
      </c>
      <c r="AT661" s="107">
        <f t="shared" si="154"/>
        <v>0.71964714116148321</v>
      </c>
      <c r="AU661" s="103">
        <v>0.32006005093587597</v>
      </c>
      <c r="AV661" s="103">
        <f t="shared" si="155"/>
        <v>0.67993994906412403</v>
      </c>
      <c r="AW661" s="103">
        <v>0.372984466575841</v>
      </c>
      <c r="AX661" s="103">
        <f t="shared" si="156"/>
        <v>0.62701553342415894</v>
      </c>
      <c r="AY661" s="103">
        <v>0.24527564341529801</v>
      </c>
      <c r="AZ661" s="103">
        <f t="shared" si="159"/>
        <v>0.75472435658470194</v>
      </c>
      <c r="BA661" s="103">
        <f t="shared" si="157"/>
        <v>0.29783183907360211</v>
      </c>
      <c r="BB661" s="103">
        <f t="shared" si="157"/>
        <v>0.70216816092639789</v>
      </c>
      <c r="BC661" s="102">
        <v>0.30134267090313299</v>
      </c>
      <c r="BD661" s="102">
        <f t="shared" si="160"/>
        <v>0.69865732909686695</v>
      </c>
      <c r="BE661" s="102">
        <v>0.36159489298567898</v>
      </c>
      <c r="BF661" s="102">
        <f t="shared" si="160"/>
        <v>0.63840510701432107</v>
      </c>
      <c r="BG661" s="102">
        <v>0.24633814672337601</v>
      </c>
      <c r="BH661" s="102">
        <f t="shared" ref="BH661:BH724" si="164">1-BG661</f>
        <v>0.75366185327662394</v>
      </c>
      <c r="BI661" s="102">
        <v>0.28989860085943037</v>
      </c>
      <c r="BJ661" s="102">
        <v>0.71010139914056958</v>
      </c>
      <c r="BK661" s="103">
        <v>0.29426746027531597</v>
      </c>
      <c r="BL661" s="103">
        <f t="shared" ref="BL661:BL724" si="165">1-BK661</f>
        <v>0.70573253972468408</v>
      </c>
      <c r="BM661" s="103">
        <v>0.354298380029477</v>
      </c>
      <c r="BN661" s="103">
        <f t="shared" ref="BN661:BN724" si="166">1-BM661</f>
        <v>0.645701619970523</v>
      </c>
      <c r="BO661" s="103">
        <v>0.23797797549090499</v>
      </c>
      <c r="BP661" s="103">
        <f t="shared" ref="BP661:BP724" si="167">1-BO661</f>
        <v>0.76202202450909495</v>
      </c>
      <c r="BQ661" s="103">
        <v>0.28218140881794396</v>
      </c>
      <c r="BR661" s="103">
        <f t="shared" si="158"/>
        <v>0.71781859118205604</v>
      </c>
      <c r="BS661" s="108">
        <v>0.896028337058001</v>
      </c>
      <c r="BT661" s="102">
        <v>0.103971662941999</v>
      </c>
      <c r="BU661" s="91"/>
      <c r="BV661" s="86">
        <v>641</v>
      </c>
      <c r="BW661" s="124">
        <v>0.97599999999999998</v>
      </c>
      <c r="BX661" s="124">
        <v>2.4E-2</v>
      </c>
      <c r="BY661" s="124">
        <v>0.97399999999999998</v>
      </c>
      <c r="BZ661" s="124">
        <v>2.5999999999999999E-2</v>
      </c>
      <c r="CA661" s="124">
        <v>0.97499999999999998</v>
      </c>
      <c r="CB661" s="124">
        <v>2.5000000000000001E-2</v>
      </c>
      <c r="CC661" s="123">
        <v>0.96699999999999997</v>
      </c>
      <c r="CD661" s="123">
        <v>3.3000000000000002E-2</v>
      </c>
      <c r="CE661" s="123">
        <v>0.96199999999999997</v>
      </c>
      <c r="CF661" s="123">
        <v>3.7999999999999999E-2</v>
      </c>
      <c r="CG661" s="123">
        <v>0.96399999999999997</v>
      </c>
      <c r="CH661" s="123">
        <v>3.5999999999999997E-2</v>
      </c>
      <c r="CI661" s="1"/>
      <c r="CJ661" s="1"/>
      <c r="CK661" s="1"/>
      <c r="CL661" s="1"/>
      <c r="CM661" s="1"/>
      <c r="CN661" s="1"/>
      <c r="CP661" s="39"/>
      <c r="CR661" s="39"/>
      <c r="CS661" s="92"/>
      <c r="CT661" s="92"/>
    </row>
    <row r="662" spans="38:98" x14ac:dyDescent="0.25">
      <c r="AL662" s="104">
        <v>642</v>
      </c>
      <c r="AM662" s="102">
        <v>0.30773840793580998</v>
      </c>
      <c r="AN662" s="102">
        <f t="shared" si="161"/>
        <v>0.69226159206419002</v>
      </c>
      <c r="AO662" s="102">
        <v>0.35917703514348098</v>
      </c>
      <c r="AP662" s="102">
        <f t="shared" si="162"/>
        <v>0.64082296485651902</v>
      </c>
      <c r="AQ662" s="102">
        <v>0.22315153442779101</v>
      </c>
      <c r="AR662" s="102">
        <f t="shared" si="163"/>
        <v>0.77684846557220899</v>
      </c>
      <c r="AS662" s="102">
        <f t="shared" ref="AS662:AT725" si="168">(AO662*0.23)+(AM662*0.31)+(AQ662*0.46)</f>
        <v>0.28065933037988555</v>
      </c>
      <c r="AT662" s="107">
        <f t="shared" si="168"/>
        <v>0.71934066962011445</v>
      </c>
      <c r="AU662" s="103">
        <v>0.32036846149092602</v>
      </c>
      <c r="AV662" s="103">
        <f t="shared" ref="AV662:AV725" si="169">1-AU662</f>
        <v>0.67963153850907398</v>
      </c>
      <c r="AW662" s="103">
        <v>0.37327900527647301</v>
      </c>
      <c r="AX662" s="103">
        <f t="shared" ref="AX662:AX725" si="170">1-AW662</f>
        <v>0.62672099472352705</v>
      </c>
      <c r="AY662" s="103">
        <v>0.245646160791231</v>
      </c>
      <c r="AZ662" s="103">
        <f t="shared" si="159"/>
        <v>0.75435383920876897</v>
      </c>
      <c r="BA662" s="103">
        <f t="shared" ref="BA662:BB725" si="171">(AW662*0.23)+(AU662*0.31)+(AY662*0.46)</f>
        <v>0.29816562823974213</v>
      </c>
      <c r="BB662" s="103">
        <f t="shared" si="171"/>
        <v>0.70183437176025787</v>
      </c>
      <c r="BC662" s="102">
        <v>0.30163998469888398</v>
      </c>
      <c r="BD662" s="102">
        <f t="shared" si="160"/>
        <v>0.69836001530111602</v>
      </c>
      <c r="BE662" s="102">
        <v>0.36187280437646102</v>
      </c>
      <c r="BF662" s="102">
        <f t="shared" si="160"/>
        <v>0.63812719562353903</v>
      </c>
      <c r="BG662" s="102">
        <v>0.246709834449304</v>
      </c>
      <c r="BH662" s="102">
        <f t="shared" si="164"/>
        <v>0.75329016555069606</v>
      </c>
      <c r="BI662" s="102">
        <v>0.2902256641099199</v>
      </c>
      <c r="BJ662" s="102">
        <v>0.7097743358900801</v>
      </c>
      <c r="BK662" s="103">
        <v>0.29456162600274299</v>
      </c>
      <c r="BL662" s="103">
        <f t="shared" si="165"/>
        <v>0.70543837399725695</v>
      </c>
      <c r="BM662" s="103">
        <v>0.35456969054161103</v>
      </c>
      <c r="BN662" s="103">
        <f t="shared" si="166"/>
        <v>0.64543030945838897</v>
      </c>
      <c r="BO662" s="103">
        <v>0.23834084636743999</v>
      </c>
      <c r="BP662" s="103">
        <f t="shared" si="167"/>
        <v>0.76165915363255998</v>
      </c>
      <c r="BQ662" s="103">
        <v>0.28250192221444326</v>
      </c>
      <c r="BR662" s="103">
        <f t="shared" ref="BR662:BR725" si="172">(BN662*0.23)+(BL662*0.31)+(BP662*0.46)</f>
        <v>0.71749807778555663</v>
      </c>
      <c r="BS662" s="108">
        <v>0.896188054135578</v>
      </c>
      <c r="BT662" s="102">
        <v>0.103811945864422</v>
      </c>
      <c r="BU662" s="91"/>
      <c r="BV662" s="86">
        <v>642</v>
      </c>
      <c r="BW662" s="124">
        <v>0.97599999999999998</v>
      </c>
      <c r="BX662" s="124">
        <v>2.4E-2</v>
      </c>
      <c r="BY662" s="124">
        <v>0.97399999999999998</v>
      </c>
      <c r="BZ662" s="124">
        <v>2.5999999999999999E-2</v>
      </c>
      <c r="CA662" s="124">
        <v>0.97499999999999998</v>
      </c>
      <c r="CB662" s="124">
        <v>2.5000000000000001E-2</v>
      </c>
      <c r="CC662" s="123">
        <v>0.96699999999999997</v>
      </c>
      <c r="CD662" s="123">
        <v>3.3000000000000002E-2</v>
      </c>
      <c r="CE662" s="123">
        <v>0.96199999999999997</v>
      </c>
      <c r="CF662" s="123">
        <v>3.7999999999999999E-2</v>
      </c>
      <c r="CG662" s="123">
        <v>0.96399999999999997</v>
      </c>
      <c r="CH662" s="123">
        <v>3.5999999999999997E-2</v>
      </c>
      <c r="CI662" s="1"/>
      <c r="CJ662" s="1"/>
      <c r="CK662" s="1"/>
      <c r="CL662" s="1"/>
      <c r="CM662" s="1"/>
      <c r="CN662" s="1"/>
      <c r="CP662" s="39"/>
      <c r="CR662" s="39"/>
      <c r="CS662" s="92"/>
      <c r="CT662" s="92"/>
    </row>
    <row r="663" spans="38:98" x14ac:dyDescent="0.25">
      <c r="AL663" s="104">
        <v>643</v>
      </c>
      <c r="AM663" s="102">
        <v>0.30803356905003199</v>
      </c>
      <c r="AN663" s="102">
        <f t="shared" si="161"/>
        <v>0.69196643094996801</v>
      </c>
      <c r="AO663" s="102">
        <v>0.35944076585235402</v>
      </c>
      <c r="AP663" s="102">
        <f t="shared" si="162"/>
        <v>0.64055923414764604</v>
      </c>
      <c r="AQ663" s="102">
        <v>0.223486611922672</v>
      </c>
      <c r="AR663" s="102">
        <f t="shared" si="163"/>
        <v>0.77651338807732806</v>
      </c>
      <c r="AS663" s="102">
        <f t="shared" si="168"/>
        <v>0.28096562403598047</v>
      </c>
      <c r="AT663" s="107">
        <f t="shared" si="168"/>
        <v>0.71903437596401965</v>
      </c>
      <c r="AU663" s="103">
        <v>0.32067662623293602</v>
      </c>
      <c r="AV663" s="103">
        <f t="shared" si="169"/>
        <v>0.67932337376706398</v>
      </c>
      <c r="AW663" s="103">
        <v>0.373573305788792</v>
      </c>
      <c r="AX663" s="103">
        <f t="shared" si="170"/>
        <v>0.626426694211208</v>
      </c>
      <c r="AY663" s="103">
        <v>0.24601657714292699</v>
      </c>
      <c r="AZ663" s="103">
        <f t="shared" si="159"/>
        <v>0.75398342285707298</v>
      </c>
      <c r="BA663" s="103">
        <f t="shared" si="171"/>
        <v>0.29849923994937877</v>
      </c>
      <c r="BB663" s="103">
        <f t="shared" si="171"/>
        <v>0.70150076005062134</v>
      </c>
      <c r="BC663" s="102">
        <v>0.30193711440816201</v>
      </c>
      <c r="BD663" s="102">
        <f t="shared" si="160"/>
        <v>0.69806288559183804</v>
      </c>
      <c r="BE663" s="102">
        <v>0.36215048530980998</v>
      </c>
      <c r="BF663" s="102">
        <f t="shared" si="160"/>
        <v>0.63784951469019002</v>
      </c>
      <c r="BG663" s="102">
        <v>0.24708140708510801</v>
      </c>
      <c r="BH663" s="102">
        <f t="shared" si="164"/>
        <v>0.75291859291489205</v>
      </c>
      <c r="BI663" s="102">
        <v>0.29055256434693622</v>
      </c>
      <c r="BJ663" s="102">
        <v>0.7094474356530639</v>
      </c>
      <c r="BK663" s="103">
        <v>0.294855551276128</v>
      </c>
      <c r="BL663" s="103">
        <f t="shared" si="165"/>
        <v>0.70514444872387205</v>
      </c>
      <c r="BM663" s="103">
        <v>0.35484080011229902</v>
      </c>
      <c r="BN663" s="103">
        <f t="shared" si="166"/>
        <v>0.64515919988770098</v>
      </c>
      <c r="BO663" s="103">
        <v>0.23870359716457401</v>
      </c>
      <c r="BP663" s="103">
        <f t="shared" si="167"/>
        <v>0.76129640283542599</v>
      </c>
      <c r="BQ663" s="103">
        <v>0.28282225961713248</v>
      </c>
      <c r="BR663" s="103">
        <f t="shared" si="172"/>
        <v>0.71717774038286763</v>
      </c>
      <c r="BS663" s="108">
        <v>0.89634724081138595</v>
      </c>
      <c r="BT663" s="102">
        <v>0.103652759188614</v>
      </c>
      <c r="BU663" s="91"/>
      <c r="BV663" s="86">
        <v>643</v>
      </c>
      <c r="BW663" s="124">
        <v>0.97599999999999998</v>
      </c>
      <c r="BX663" s="124">
        <v>2.4E-2</v>
      </c>
      <c r="BY663" s="124">
        <v>0.97399999999999998</v>
      </c>
      <c r="BZ663" s="124">
        <v>2.5999999999999999E-2</v>
      </c>
      <c r="CA663" s="124">
        <v>0.97499999999999998</v>
      </c>
      <c r="CB663" s="124">
        <v>2.5000000000000001E-2</v>
      </c>
      <c r="CC663" s="123">
        <v>0.96699999999999997</v>
      </c>
      <c r="CD663" s="123">
        <v>3.3000000000000002E-2</v>
      </c>
      <c r="CE663" s="123">
        <v>0.96199999999999997</v>
      </c>
      <c r="CF663" s="123">
        <v>3.7999999999999999E-2</v>
      </c>
      <c r="CG663" s="123">
        <v>0.96399999999999997</v>
      </c>
      <c r="CH663" s="123">
        <v>3.5000000000000003E-2</v>
      </c>
      <c r="CI663" s="1"/>
      <c r="CJ663" s="1"/>
      <c r="CK663" s="1"/>
      <c r="CL663" s="1"/>
      <c r="CM663" s="1"/>
      <c r="CN663" s="1"/>
      <c r="CP663" s="39"/>
      <c r="CR663" s="39"/>
      <c r="CS663" s="92"/>
      <c r="CT663" s="92"/>
    </row>
    <row r="664" spans="38:98" x14ac:dyDescent="0.25">
      <c r="AL664" s="104">
        <v>644</v>
      </c>
      <c r="AM664" s="102">
        <v>0.30832837521455297</v>
      </c>
      <c r="AN664" s="102">
        <f t="shared" si="161"/>
        <v>0.69167162478544708</v>
      </c>
      <c r="AO664" s="102">
        <v>0.35970437713183101</v>
      </c>
      <c r="AP664" s="102">
        <f t="shared" si="162"/>
        <v>0.64029562286816899</v>
      </c>
      <c r="AQ664" s="102">
        <v>0.223821602399531</v>
      </c>
      <c r="AR664" s="102">
        <f t="shared" si="163"/>
        <v>0.77617839760046903</v>
      </c>
      <c r="AS664" s="102">
        <f t="shared" si="168"/>
        <v>0.28127174016061685</v>
      </c>
      <c r="AT664" s="107">
        <f t="shared" si="168"/>
        <v>0.71872825983938327</v>
      </c>
      <c r="AU664" s="103">
        <v>0.32098454545144001</v>
      </c>
      <c r="AV664" s="103">
        <f t="shared" si="169"/>
        <v>0.67901545454856005</v>
      </c>
      <c r="AW664" s="103">
        <v>0.37386736838017798</v>
      </c>
      <c r="AX664" s="103">
        <f t="shared" si="170"/>
        <v>0.62613263161982202</v>
      </c>
      <c r="AY664" s="103">
        <v>0.246386892289506</v>
      </c>
      <c r="AZ664" s="103">
        <f t="shared" ref="AZ664:AZ727" si="173">1-AY664</f>
        <v>0.75361310771049395</v>
      </c>
      <c r="BA664" s="103">
        <f t="shared" si="171"/>
        <v>0.29883267427056009</v>
      </c>
      <c r="BB664" s="103">
        <f t="shared" si="171"/>
        <v>0.70116732572943996</v>
      </c>
      <c r="BC664" s="102">
        <v>0.302234059569644</v>
      </c>
      <c r="BD664" s="102">
        <f t="shared" si="160"/>
        <v>0.697765940430356</v>
      </c>
      <c r="BE664" s="102">
        <v>0.36242793595605999</v>
      </c>
      <c r="BF664" s="102">
        <f t="shared" si="160"/>
        <v>0.63757206404393996</v>
      </c>
      <c r="BG664" s="102">
        <v>0.24745286443354</v>
      </c>
      <c r="BH664" s="102">
        <f t="shared" si="164"/>
        <v>0.75254713556646002</v>
      </c>
      <c r="BI664" s="102">
        <v>0.29087930137591184</v>
      </c>
      <c r="BJ664" s="102">
        <v>0.70912069862408811</v>
      </c>
      <c r="BK664" s="103">
        <v>0.29514923606585602</v>
      </c>
      <c r="BL664" s="103">
        <f t="shared" si="165"/>
        <v>0.70485076393414392</v>
      </c>
      <c r="BM664" s="103">
        <v>0.35511170887430799</v>
      </c>
      <c r="BN664" s="103">
        <f t="shared" si="166"/>
        <v>0.64488829112569201</v>
      </c>
      <c r="BO664" s="103">
        <v>0.23906622762958499</v>
      </c>
      <c r="BP664" s="103">
        <f t="shared" si="167"/>
        <v>0.76093377237041504</v>
      </c>
      <c r="BQ664" s="103">
        <v>0.2831424209311153</v>
      </c>
      <c r="BR664" s="103">
        <f t="shared" si="172"/>
        <v>0.7168575790688847</v>
      </c>
      <c r="BS664" s="108">
        <v>0.89650589897027699</v>
      </c>
      <c r="BT664" s="109">
        <v>0.10349410102972301</v>
      </c>
      <c r="BU664" s="91"/>
      <c r="BV664" s="86">
        <v>644</v>
      </c>
      <c r="BW664" s="124">
        <v>0.97599999999999998</v>
      </c>
      <c r="BX664" s="124">
        <v>2.4E-2</v>
      </c>
      <c r="BY664" s="124">
        <v>0.97399999999999998</v>
      </c>
      <c r="BZ664" s="124">
        <v>2.5999999999999999E-2</v>
      </c>
      <c r="CA664" s="124">
        <v>0.97499999999999998</v>
      </c>
      <c r="CB664" s="124">
        <v>2.5000000000000001E-2</v>
      </c>
      <c r="CC664" s="123">
        <v>0.96699999999999997</v>
      </c>
      <c r="CD664" s="123">
        <v>3.3000000000000002E-2</v>
      </c>
      <c r="CE664" s="123">
        <v>0.96199999999999997</v>
      </c>
      <c r="CF664" s="123">
        <v>3.7999999999999999E-2</v>
      </c>
      <c r="CG664" s="123">
        <v>0.96399999999999997</v>
      </c>
      <c r="CH664" s="123">
        <v>3.5000000000000003E-2</v>
      </c>
      <c r="CI664" s="1"/>
      <c r="CJ664" s="1"/>
      <c r="CK664" s="1"/>
      <c r="CL664" s="1"/>
      <c r="CM664" s="1"/>
      <c r="CN664" s="1"/>
      <c r="CP664" s="39"/>
      <c r="CR664" s="39"/>
      <c r="CS664" s="92"/>
      <c r="CT664" s="92"/>
    </row>
    <row r="665" spans="38:98" x14ac:dyDescent="0.25">
      <c r="AL665" s="104">
        <v>645</v>
      </c>
      <c r="AM665" s="102">
        <v>0.30862282802417501</v>
      </c>
      <c r="AN665" s="102">
        <f t="shared" si="161"/>
        <v>0.69137717197582504</v>
      </c>
      <c r="AO665" s="102">
        <v>0.35996786841566403</v>
      </c>
      <c r="AP665" s="102">
        <f t="shared" si="162"/>
        <v>0.64003213158433603</v>
      </c>
      <c r="AQ665" s="102">
        <v>0.224156505835893</v>
      </c>
      <c r="AR665" s="102">
        <f t="shared" si="163"/>
        <v>0.77584349416410703</v>
      </c>
      <c r="AS665" s="102">
        <f t="shared" si="168"/>
        <v>0.28157767910760778</v>
      </c>
      <c r="AT665" s="107">
        <f t="shared" si="168"/>
        <v>0.71842232089239233</v>
      </c>
      <c r="AU665" s="103">
        <v>0.32129221943597402</v>
      </c>
      <c r="AV665" s="103">
        <f t="shared" si="169"/>
        <v>0.67870778056402603</v>
      </c>
      <c r="AW665" s="103">
        <v>0.37416119331800801</v>
      </c>
      <c r="AX665" s="103">
        <f t="shared" si="170"/>
        <v>0.62583880668199199</v>
      </c>
      <c r="AY665" s="103">
        <v>0.24675710605008899</v>
      </c>
      <c r="AZ665" s="103">
        <f t="shared" si="173"/>
        <v>0.75324289394991095</v>
      </c>
      <c r="BA665" s="103">
        <f t="shared" si="171"/>
        <v>0.29916593127133473</v>
      </c>
      <c r="BB665" s="103">
        <f t="shared" si="171"/>
        <v>0.70083406872866527</v>
      </c>
      <c r="BC665" s="102">
        <v>0.30253081972200901</v>
      </c>
      <c r="BD665" s="102">
        <f t="shared" si="160"/>
        <v>0.69746918027799099</v>
      </c>
      <c r="BE665" s="102">
        <v>0.36270515648554702</v>
      </c>
      <c r="BF665" s="102">
        <f t="shared" si="160"/>
        <v>0.63729484351445298</v>
      </c>
      <c r="BG665" s="102">
        <v>0.24782420629735399</v>
      </c>
      <c r="BH665" s="102">
        <f t="shared" si="164"/>
        <v>0.75217579370264598</v>
      </c>
      <c r="BI665" s="102">
        <v>0.29120587500228146</v>
      </c>
      <c r="BJ665" s="102">
        <v>0.70879412499771854</v>
      </c>
      <c r="BK665" s="103">
        <v>0.29544268034231203</v>
      </c>
      <c r="BL665" s="103">
        <f t="shared" si="165"/>
        <v>0.70455731965768797</v>
      </c>
      <c r="BM665" s="103">
        <v>0.35538241696040201</v>
      </c>
      <c r="BN665" s="103">
        <f t="shared" si="166"/>
        <v>0.64461758303959793</v>
      </c>
      <c r="BO665" s="103">
        <v>0.23942873750975499</v>
      </c>
      <c r="BP665" s="103">
        <f t="shared" si="167"/>
        <v>0.76057126249024498</v>
      </c>
      <c r="BQ665" s="103">
        <v>0.28346240606149653</v>
      </c>
      <c r="BR665" s="103">
        <f t="shared" si="172"/>
        <v>0.71653759393850347</v>
      </c>
      <c r="BS665" s="108">
        <v>0.89666403049710297</v>
      </c>
      <c r="BT665" s="102">
        <v>0.103335969502897</v>
      </c>
      <c r="BU665" s="91"/>
      <c r="BV665" s="86">
        <v>645</v>
      </c>
      <c r="BW665" s="124">
        <v>0.97599999999999998</v>
      </c>
      <c r="BX665" s="124">
        <v>2.4E-2</v>
      </c>
      <c r="BY665" s="124">
        <v>0.97399999999999998</v>
      </c>
      <c r="BZ665" s="124">
        <v>2.5999999999999999E-2</v>
      </c>
      <c r="CA665" s="124">
        <v>0.97499999999999998</v>
      </c>
      <c r="CB665" s="124">
        <v>2.5000000000000001E-2</v>
      </c>
      <c r="CC665" s="123">
        <v>0.96699999999999997</v>
      </c>
      <c r="CD665" s="123">
        <v>3.3000000000000002E-2</v>
      </c>
      <c r="CE665" s="123">
        <v>0.96199999999999997</v>
      </c>
      <c r="CF665" s="123">
        <v>3.7999999999999999E-2</v>
      </c>
      <c r="CG665" s="123">
        <v>0.96499999999999997</v>
      </c>
      <c r="CH665" s="123">
        <v>3.5000000000000003E-2</v>
      </c>
      <c r="CI665" s="1"/>
      <c r="CJ665" s="1"/>
      <c r="CK665" s="1"/>
      <c r="CL665" s="1"/>
      <c r="CM665" s="1"/>
      <c r="CN665" s="1"/>
      <c r="CP665" s="39"/>
      <c r="CR665" s="39"/>
      <c r="CS665" s="92"/>
      <c r="CT665" s="92"/>
    </row>
    <row r="666" spans="38:98" x14ac:dyDescent="0.25">
      <c r="AL666" s="104">
        <v>646</v>
      </c>
      <c r="AM666" s="102">
        <v>0.3089169290737</v>
      </c>
      <c r="AN666" s="102">
        <f t="shared" si="161"/>
        <v>0.69108307092630006</v>
      </c>
      <c r="AO666" s="102">
        <v>0.36023123913760802</v>
      </c>
      <c r="AP666" s="102">
        <f t="shared" si="162"/>
        <v>0.63976876086239198</v>
      </c>
      <c r="AQ666" s="102">
        <v>0.224491322209286</v>
      </c>
      <c r="AR666" s="102">
        <f t="shared" si="163"/>
        <v>0.77550867779071397</v>
      </c>
      <c r="AS666" s="102">
        <f t="shared" si="168"/>
        <v>0.28188344123076842</v>
      </c>
      <c r="AT666" s="107">
        <f t="shared" si="168"/>
        <v>0.71811655876923164</v>
      </c>
      <c r="AU666" s="103">
        <v>0.32159964847607198</v>
      </c>
      <c r="AV666" s="103">
        <f t="shared" si="169"/>
        <v>0.67840035152392808</v>
      </c>
      <c r="AW666" s="103">
        <v>0.37445478086966</v>
      </c>
      <c r="AX666" s="103">
        <f t="shared" si="170"/>
        <v>0.62554521913034</v>
      </c>
      <c r="AY666" s="103">
        <v>0.24712721824379599</v>
      </c>
      <c r="AZ666" s="103">
        <f t="shared" si="173"/>
        <v>0.75287278175620398</v>
      </c>
      <c r="BA666" s="103">
        <f t="shared" si="171"/>
        <v>0.29949901101975029</v>
      </c>
      <c r="BB666" s="103">
        <f t="shared" si="171"/>
        <v>0.70050098898024982</v>
      </c>
      <c r="BC666" s="102">
        <v>0.30282739440393502</v>
      </c>
      <c r="BD666" s="102">
        <f t="shared" si="160"/>
        <v>0.69717260559606498</v>
      </c>
      <c r="BE666" s="102">
        <v>0.36298214706860799</v>
      </c>
      <c r="BF666" s="102">
        <f t="shared" si="160"/>
        <v>0.63701785293139201</v>
      </c>
      <c r="BG666" s="102">
        <v>0.24819543247930201</v>
      </c>
      <c r="BH666" s="102">
        <f t="shared" si="164"/>
        <v>0.75180456752069802</v>
      </c>
      <c r="BI666" s="102">
        <v>0.2915322850314786</v>
      </c>
      <c r="BJ666" s="102">
        <v>0.70846771496852146</v>
      </c>
      <c r="BK666" s="103">
        <v>0.29573588407588097</v>
      </c>
      <c r="BL666" s="103">
        <f t="shared" si="165"/>
        <v>0.70426411592411897</v>
      </c>
      <c r="BM666" s="103">
        <v>0.35565292450334501</v>
      </c>
      <c r="BN666" s="103">
        <f t="shared" si="166"/>
        <v>0.64434707549665493</v>
      </c>
      <c r="BO666" s="103">
        <v>0.23979112655236501</v>
      </c>
      <c r="BP666" s="103">
        <f t="shared" si="167"/>
        <v>0.76020887344763499</v>
      </c>
      <c r="BQ666" s="103">
        <v>0.2837822149133804</v>
      </c>
      <c r="BR666" s="103">
        <f t="shared" si="172"/>
        <v>0.7162177850866196</v>
      </c>
      <c r="BS666" s="108">
        <v>0.89682163727671504</v>
      </c>
      <c r="BT666" s="102">
        <v>0.103178362723285</v>
      </c>
      <c r="BU666" s="91"/>
      <c r="BV666" s="86">
        <v>646</v>
      </c>
      <c r="BW666" s="124">
        <v>0.97599999999999998</v>
      </c>
      <c r="BX666" s="124">
        <v>2.4E-2</v>
      </c>
      <c r="BY666" s="124">
        <v>0.97399999999999998</v>
      </c>
      <c r="BZ666" s="124">
        <v>2.5999999999999999E-2</v>
      </c>
      <c r="CA666" s="124">
        <v>0.97499999999999998</v>
      </c>
      <c r="CB666" s="124">
        <v>2.5000000000000001E-2</v>
      </c>
      <c r="CC666" s="123">
        <v>0.96699999999999997</v>
      </c>
      <c r="CD666" s="123">
        <v>3.3000000000000002E-2</v>
      </c>
      <c r="CE666" s="123">
        <v>0.96199999999999997</v>
      </c>
      <c r="CF666" s="123">
        <v>3.7999999999999999E-2</v>
      </c>
      <c r="CG666" s="123">
        <v>0.96499999999999997</v>
      </c>
      <c r="CH666" s="123">
        <v>3.5000000000000003E-2</v>
      </c>
      <c r="CI666" s="1"/>
      <c r="CJ666" s="1"/>
      <c r="CK666" s="1"/>
      <c r="CL666" s="1"/>
      <c r="CM666" s="1"/>
      <c r="CN666" s="1"/>
      <c r="CP666" s="39"/>
      <c r="CR666" s="39"/>
      <c r="CS666" s="92"/>
      <c r="CT666" s="92"/>
    </row>
    <row r="667" spans="38:98" x14ac:dyDescent="0.25">
      <c r="AL667" s="104">
        <v>647</v>
      </c>
      <c r="AM667" s="102">
        <v>0.30921067995793</v>
      </c>
      <c r="AN667" s="102">
        <f t="shared" si="161"/>
        <v>0.69078932004207005</v>
      </c>
      <c r="AO667" s="102">
        <v>0.36049448873141399</v>
      </c>
      <c r="AP667" s="102">
        <f t="shared" si="162"/>
        <v>0.63950551126858601</v>
      </c>
      <c r="AQ667" s="102">
        <v>0.224826051497237</v>
      </c>
      <c r="AR667" s="102">
        <f t="shared" si="163"/>
        <v>0.775173948502763</v>
      </c>
      <c r="AS667" s="102">
        <f t="shared" si="168"/>
        <v>0.28218902688391256</v>
      </c>
      <c r="AT667" s="107">
        <f t="shared" si="168"/>
        <v>0.71781097311608755</v>
      </c>
      <c r="AU667" s="103">
        <v>0.32190683286126998</v>
      </c>
      <c r="AV667" s="103">
        <f t="shared" si="169"/>
        <v>0.67809316713873002</v>
      </c>
      <c r="AW667" s="103">
        <v>0.374748131302513</v>
      </c>
      <c r="AX667" s="103">
        <f t="shared" si="170"/>
        <v>0.62525186869748706</v>
      </c>
      <c r="AY667" s="103">
        <v>0.247497228689747</v>
      </c>
      <c r="AZ667" s="103">
        <f t="shared" si="173"/>
        <v>0.752502771310253</v>
      </c>
      <c r="BA667" s="103">
        <f t="shared" si="171"/>
        <v>0.2998319135838553</v>
      </c>
      <c r="BB667" s="103">
        <f t="shared" si="171"/>
        <v>0.70016808641614481</v>
      </c>
      <c r="BC667" s="102">
        <v>0.30312378315409799</v>
      </c>
      <c r="BD667" s="102">
        <f t="shared" si="160"/>
        <v>0.69687621684590195</v>
      </c>
      <c r="BE667" s="102">
        <v>0.36325890787557802</v>
      </c>
      <c r="BF667" s="102">
        <f t="shared" si="160"/>
        <v>0.63674109212442198</v>
      </c>
      <c r="BG667" s="102">
        <v>0.24856654278213799</v>
      </c>
      <c r="BH667" s="102">
        <f t="shared" si="164"/>
        <v>0.75143345721786203</v>
      </c>
      <c r="BI667" s="102">
        <v>0.29185853126893679</v>
      </c>
      <c r="BJ667" s="102">
        <v>0.70814146873106321</v>
      </c>
      <c r="BK667" s="103">
        <v>0.296028847236948</v>
      </c>
      <c r="BL667" s="103">
        <f t="shared" si="165"/>
        <v>0.703971152763052</v>
      </c>
      <c r="BM667" s="103">
        <v>0.355923231635902</v>
      </c>
      <c r="BN667" s="103">
        <f t="shared" si="166"/>
        <v>0.644076768364098</v>
      </c>
      <c r="BO667" s="103">
        <v>0.240153394504694</v>
      </c>
      <c r="BP667" s="103">
        <f t="shared" si="167"/>
        <v>0.75984660549530603</v>
      </c>
      <c r="BQ667" s="103">
        <v>0.28410184739187061</v>
      </c>
      <c r="BR667" s="103">
        <f t="shared" si="172"/>
        <v>0.7158981526081295</v>
      </c>
      <c r="BS667" s="108">
        <v>0.89697872119396604</v>
      </c>
      <c r="BT667" s="102">
        <v>0.103021278806034</v>
      </c>
      <c r="BU667" s="91"/>
      <c r="BV667" s="86">
        <v>647</v>
      </c>
      <c r="BW667" s="124">
        <v>0.97599999999999998</v>
      </c>
      <c r="BX667" s="124">
        <v>2.4E-2</v>
      </c>
      <c r="BY667" s="124">
        <v>0.97399999999999998</v>
      </c>
      <c r="BZ667" s="124">
        <v>2.5999999999999999E-2</v>
      </c>
      <c r="CA667" s="124">
        <v>0.97499999999999998</v>
      </c>
      <c r="CB667" s="124">
        <v>2.5000000000000001E-2</v>
      </c>
      <c r="CC667" s="123">
        <v>0.96699999999999997</v>
      </c>
      <c r="CD667" s="123">
        <v>3.3000000000000002E-2</v>
      </c>
      <c r="CE667" s="123">
        <v>0.96199999999999997</v>
      </c>
      <c r="CF667" s="123">
        <v>3.7999999999999999E-2</v>
      </c>
      <c r="CG667" s="123">
        <v>0.96499999999999997</v>
      </c>
      <c r="CH667" s="123">
        <v>3.5000000000000003E-2</v>
      </c>
      <c r="CI667" s="1"/>
      <c r="CJ667" s="1"/>
      <c r="CK667" s="1"/>
      <c r="CL667" s="1"/>
      <c r="CM667" s="1"/>
      <c r="CN667" s="1"/>
      <c r="CP667" s="39"/>
      <c r="CR667" s="39"/>
      <c r="CS667" s="92"/>
      <c r="CT667" s="92"/>
    </row>
    <row r="668" spans="38:98" x14ac:dyDescent="0.25">
      <c r="AL668" s="104">
        <v>648</v>
      </c>
      <c r="AM668" s="102">
        <v>0.30950408227166798</v>
      </c>
      <c r="AN668" s="102">
        <f t="shared" si="161"/>
        <v>0.69049591772833208</v>
      </c>
      <c r="AO668" s="102">
        <v>0.360757616630836</v>
      </c>
      <c r="AP668" s="102">
        <f t="shared" si="162"/>
        <v>0.63924238336916406</v>
      </c>
      <c r="AQ668" s="102">
        <v>0.22516069367727301</v>
      </c>
      <c r="AR668" s="102">
        <f t="shared" si="163"/>
        <v>0.77483930632272702</v>
      </c>
      <c r="AS668" s="102">
        <f t="shared" si="168"/>
        <v>0.28249443642085492</v>
      </c>
      <c r="AT668" s="107">
        <f t="shared" si="168"/>
        <v>0.71750556357914519</v>
      </c>
      <c r="AU668" s="103">
        <v>0.32221377288110098</v>
      </c>
      <c r="AV668" s="103">
        <f t="shared" si="169"/>
        <v>0.67778622711889902</v>
      </c>
      <c r="AW668" s="103">
        <v>0.37504124488394402</v>
      </c>
      <c r="AX668" s="103">
        <f t="shared" si="170"/>
        <v>0.62495875511605603</v>
      </c>
      <c r="AY668" s="103">
        <v>0.24786713720706299</v>
      </c>
      <c r="AZ668" s="103">
        <f t="shared" si="173"/>
        <v>0.75213286279293701</v>
      </c>
      <c r="BA668" s="103">
        <f t="shared" si="171"/>
        <v>0.30016463903169743</v>
      </c>
      <c r="BB668" s="103">
        <f t="shared" si="171"/>
        <v>0.69983536096830257</v>
      </c>
      <c r="BC668" s="102">
        <v>0.30341998551117799</v>
      </c>
      <c r="BD668" s="102">
        <f t="shared" si="160"/>
        <v>0.69658001448882201</v>
      </c>
      <c r="BE668" s="102">
        <v>0.36353543907679098</v>
      </c>
      <c r="BF668" s="102">
        <f t="shared" si="160"/>
        <v>0.63646456092320902</v>
      </c>
      <c r="BG668" s="102">
        <v>0.24893753700861401</v>
      </c>
      <c r="BH668" s="102">
        <f t="shared" si="164"/>
        <v>0.75106246299138602</v>
      </c>
      <c r="BI668" s="102">
        <v>0.29218461352008956</v>
      </c>
      <c r="BJ668" s="102">
        <v>0.7078153864799106</v>
      </c>
      <c r="BK668" s="103">
        <v>0.29632156979589802</v>
      </c>
      <c r="BL668" s="103">
        <f t="shared" si="165"/>
        <v>0.70367843020410192</v>
      </c>
      <c r="BM668" s="103">
        <v>0.35619333849083801</v>
      </c>
      <c r="BN668" s="103">
        <f t="shared" si="166"/>
        <v>0.64380666150916199</v>
      </c>
      <c r="BO668" s="103">
        <v>0.24051554111402201</v>
      </c>
      <c r="BP668" s="103">
        <f t="shared" si="167"/>
        <v>0.75948445888597793</v>
      </c>
      <c r="BQ668" s="103">
        <v>0.28442130340207128</v>
      </c>
      <c r="BR668" s="103">
        <f t="shared" si="172"/>
        <v>0.71557869659792872</v>
      </c>
      <c r="BS668" s="108">
        <v>0.89713528413370702</v>
      </c>
      <c r="BT668" s="102">
        <v>0.10286471586629301</v>
      </c>
      <c r="BU668" s="91"/>
      <c r="BV668" s="86">
        <v>648</v>
      </c>
      <c r="BW668" s="124">
        <v>0.97599999999999998</v>
      </c>
      <c r="BX668" s="124">
        <v>2.4E-2</v>
      </c>
      <c r="BY668" s="124">
        <v>0.97399999999999998</v>
      </c>
      <c r="BZ668" s="124">
        <v>2.5999999999999999E-2</v>
      </c>
      <c r="CA668" s="124">
        <v>0.97499999999999998</v>
      </c>
      <c r="CB668" s="124">
        <v>2.5000000000000001E-2</v>
      </c>
      <c r="CC668" s="123">
        <v>0.96699999999999997</v>
      </c>
      <c r="CD668" s="123">
        <v>3.3000000000000002E-2</v>
      </c>
      <c r="CE668" s="123">
        <v>0.96299999999999997</v>
      </c>
      <c r="CF668" s="123">
        <v>3.6999999999999998E-2</v>
      </c>
      <c r="CG668" s="123">
        <v>0.96499999999999997</v>
      </c>
      <c r="CH668" s="123">
        <v>3.5000000000000003E-2</v>
      </c>
      <c r="CI668" s="1"/>
      <c r="CJ668" s="1"/>
      <c r="CK668" s="1"/>
      <c r="CL668" s="1"/>
      <c r="CM668" s="1"/>
      <c r="CN668" s="1"/>
      <c r="CP668" s="39"/>
      <c r="CR668" s="39"/>
      <c r="CS668" s="92"/>
      <c r="CT668" s="92"/>
    </row>
    <row r="669" spans="38:98" x14ac:dyDescent="0.25">
      <c r="AL669" s="104">
        <v>649</v>
      </c>
      <c r="AM669" s="102">
        <v>0.309797137609715</v>
      </c>
      <c r="AN669" s="102">
        <f t="shared" si="161"/>
        <v>0.69020286239028494</v>
      </c>
      <c r="AO669" s="102">
        <v>0.361020622269628</v>
      </c>
      <c r="AP669" s="102">
        <f t="shared" si="162"/>
        <v>0.63897937773037206</v>
      </c>
      <c r="AQ669" s="102">
        <v>0.225495248726922</v>
      </c>
      <c r="AR669" s="102">
        <f t="shared" si="163"/>
        <v>0.77450475127307805</v>
      </c>
      <c r="AS669" s="102">
        <f t="shared" si="168"/>
        <v>0.28279967019541019</v>
      </c>
      <c r="AT669" s="107">
        <f t="shared" si="168"/>
        <v>0.71720032980458981</v>
      </c>
      <c r="AU669" s="103">
        <v>0.32252046882510299</v>
      </c>
      <c r="AV669" s="103">
        <f t="shared" si="169"/>
        <v>0.67747953117489701</v>
      </c>
      <c r="AW669" s="103">
        <v>0.37533412188133197</v>
      </c>
      <c r="AX669" s="103">
        <f t="shared" si="170"/>
        <v>0.62466587811866803</v>
      </c>
      <c r="AY669" s="103">
        <v>0.24823694361486401</v>
      </c>
      <c r="AZ669" s="103">
        <f t="shared" si="173"/>
        <v>0.75176305638513596</v>
      </c>
      <c r="BA669" s="103">
        <f t="shared" si="171"/>
        <v>0.30049718743132575</v>
      </c>
      <c r="BB669" s="103">
        <f t="shared" si="171"/>
        <v>0.6995028125686743</v>
      </c>
      <c r="BC669" s="102">
        <v>0.30371600101385199</v>
      </c>
      <c r="BD669" s="102">
        <f t="shared" si="160"/>
        <v>0.69628399898614801</v>
      </c>
      <c r="BE669" s="102">
        <v>0.363811740842586</v>
      </c>
      <c r="BF669" s="102">
        <f t="shared" si="160"/>
        <v>0.63618825915741395</v>
      </c>
      <c r="BG669" s="102">
        <v>0.24930841496148401</v>
      </c>
      <c r="BH669" s="102">
        <f t="shared" si="164"/>
        <v>0.75069158503851596</v>
      </c>
      <c r="BI669" s="102">
        <v>0.29251053159037155</v>
      </c>
      <c r="BJ669" s="102">
        <v>0.70748946840962845</v>
      </c>
      <c r="BK669" s="103">
        <v>0.296614051723116</v>
      </c>
      <c r="BL669" s="103">
        <f t="shared" si="165"/>
        <v>0.70338594827688405</v>
      </c>
      <c r="BM669" s="103">
        <v>0.35646324520091699</v>
      </c>
      <c r="BN669" s="103">
        <f t="shared" si="166"/>
        <v>0.64353675479908301</v>
      </c>
      <c r="BO669" s="103">
        <v>0.240877566127631</v>
      </c>
      <c r="BP669" s="103">
        <f t="shared" si="167"/>
        <v>0.759122433872369</v>
      </c>
      <c r="BQ669" s="103">
        <v>0.2847405828490871</v>
      </c>
      <c r="BR669" s="103">
        <f t="shared" si="172"/>
        <v>0.71525941715091301</v>
      </c>
      <c r="BS669" s="108">
        <v>0.89729132798078903</v>
      </c>
      <c r="BT669" s="102">
        <v>0.10270867201921099</v>
      </c>
      <c r="BU669" s="91"/>
      <c r="BV669" s="86">
        <v>649</v>
      </c>
      <c r="BW669" s="124">
        <v>0.97599999999999998</v>
      </c>
      <c r="BX669" s="124">
        <v>2.4E-2</v>
      </c>
      <c r="BY669" s="124">
        <v>0.97399999999999998</v>
      </c>
      <c r="BZ669" s="124">
        <v>2.5999999999999999E-2</v>
      </c>
      <c r="CA669" s="124">
        <v>0.97499999999999998</v>
      </c>
      <c r="CB669" s="124">
        <v>2.5000000000000001E-2</v>
      </c>
      <c r="CC669" s="123">
        <v>0.96699999999999997</v>
      </c>
      <c r="CD669" s="123">
        <v>3.3000000000000002E-2</v>
      </c>
      <c r="CE669" s="123">
        <v>0.96299999999999997</v>
      </c>
      <c r="CF669" s="123">
        <v>3.6999999999999998E-2</v>
      </c>
      <c r="CG669" s="123">
        <v>0.96499999999999997</v>
      </c>
      <c r="CH669" s="123">
        <v>3.5000000000000003E-2</v>
      </c>
      <c r="CI669" s="1"/>
      <c r="CJ669" s="1"/>
      <c r="CK669" s="1"/>
      <c r="CL669" s="1"/>
      <c r="CM669" s="1"/>
      <c r="CN669" s="1"/>
      <c r="CP669" s="39"/>
      <c r="CR669" s="39"/>
      <c r="CS669" s="92"/>
      <c r="CT669" s="92"/>
    </row>
    <row r="670" spans="38:98" x14ac:dyDescent="0.25">
      <c r="AL670" s="104">
        <v>650</v>
      </c>
      <c r="AM670" s="102">
        <v>0.31008984756687302</v>
      </c>
      <c r="AN670" s="102">
        <f t="shared" si="161"/>
        <v>0.68991015243312703</v>
      </c>
      <c r="AO670" s="102">
        <v>0.361283505081541</v>
      </c>
      <c r="AP670" s="102">
        <f t="shared" si="162"/>
        <v>0.63871649491845894</v>
      </c>
      <c r="AQ670" s="102">
        <v>0.22582971662370899</v>
      </c>
      <c r="AR670" s="102">
        <f t="shared" si="163"/>
        <v>0.77417028337629101</v>
      </c>
      <c r="AS670" s="102">
        <f t="shared" si="168"/>
        <v>0.28310472856139118</v>
      </c>
      <c r="AT670" s="107">
        <f t="shared" si="168"/>
        <v>0.71689527143860876</v>
      </c>
      <c r="AU670" s="103">
        <v>0.32282692098280802</v>
      </c>
      <c r="AV670" s="103">
        <f t="shared" si="169"/>
        <v>0.67717307901719193</v>
      </c>
      <c r="AW670" s="103">
        <v>0.37562676256205502</v>
      </c>
      <c r="AX670" s="103">
        <f t="shared" si="170"/>
        <v>0.62437323743794493</v>
      </c>
      <c r="AY670" s="103">
        <v>0.24860664773227101</v>
      </c>
      <c r="AZ670" s="103">
        <f t="shared" si="173"/>
        <v>0.75139335226772896</v>
      </c>
      <c r="BA670" s="103">
        <f t="shared" si="171"/>
        <v>0.30082955885078777</v>
      </c>
      <c r="BB670" s="103">
        <f t="shared" si="171"/>
        <v>0.69917044114921212</v>
      </c>
      <c r="BC670" s="102">
        <v>0.304011829200799</v>
      </c>
      <c r="BD670" s="102">
        <f t="shared" si="160"/>
        <v>0.69598817079920106</v>
      </c>
      <c r="BE670" s="102">
        <v>0.36408781334329599</v>
      </c>
      <c r="BF670" s="102">
        <f t="shared" si="160"/>
        <v>0.63591218665670401</v>
      </c>
      <c r="BG670" s="102">
        <v>0.24967917644350199</v>
      </c>
      <c r="BH670" s="102">
        <f t="shared" si="164"/>
        <v>0.75032082355649798</v>
      </c>
      <c r="BI670" s="102">
        <v>0.29283628528521666</v>
      </c>
      <c r="BJ670" s="102">
        <v>0.70716371471478334</v>
      </c>
      <c r="BK670" s="103">
        <v>0.29690629298898702</v>
      </c>
      <c r="BL670" s="103">
        <f t="shared" si="165"/>
        <v>0.70309370701101304</v>
      </c>
      <c r="BM670" s="103">
        <v>0.35673295189890403</v>
      </c>
      <c r="BN670" s="103">
        <f t="shared" si="166"/>
        <v>0.64326704810109603</v>
      </c>
      <c r="BO670" s="103">
        <v>0.24123946929280099</v>
      </c>
      <c r="BP670" s="103">
        <f t="shared" si="167"/>
        <v>0.75876053070719895</v>
      </c>
      <c r="BQ670" s="103">
        <v>0.28505968563802236</v>
      </c>
      <c r="BR670" s="103">
        <f t="shared" si="172"/>
        <v>0.71494031436197769</v>
      </c>
      <c r="BS670" s="108">
        <v>0.89744685462006502</v>
      </c>
      <c r="BT670" s="102">
        <v>0.102553145379935</v>
      </c>
      <c r="BU670" s="91"/>
      <c r="BV670" s="86">
        <v>650</v>
      </c>
      <c r="BW670" s="124">
        <v>0.97599999999999998</v>
      </c>
      <c r="BX670" s="124">
        <v>2.4E-2</v>
      </c>
      <c r="BY670" s="124">
        <v>0.97399999999999998</v>
      </c>
      <c r="BZ670" s="124">
        <v>2.5999999999999999E-2</v>
      </c>
      <c r="CA670" s="124">
        <v>0.97499999999999998</v>
      </c>
      <c r="CB670" s="124">
        <v>2.5000000000000001E-2</v>
      </c>
      <c r="CC670" s="123">
        <v>0.96699999999999997</v>
      </c>
      <c r="CD670" s="123">
        <v>3.3000000000000002E-2</v>
      </c>
      <c r="CE670" s="123">
        <v>0.96299999999999997</v>
      </c>
      <c r="CF670" s="123">
        <v>3.6999999999999998E-2</v>
      </c>
      <c r="CG670" s="123">
        <v>0.96499999999999997</v>
      </c>
      <c r="CH670" s="123">
        <v>3.5000000000000003E-2</v>
      </c>
      <c r="CI670" s="1"/>
      <c r="CJ670" s="1"/>
      <c r="CK670" s="1"/>
      <c r="CL670" s="1"/>
      <c r="CM670" s="1"/>
      <c r="CN670" s="1"/>
      <c r="CP670" s="39"/>
      <c r="CR670" s="39"/>
      <c r="CS670" s="92"/>
      <c r="CT670" s="92"/>
    </row>
    <row r="671" spans="38:98" x14ac:dyDescent="0.25">
      <c r="AL671" s="104">
        <v>651</v>
      </c>
      <c r="AM671" s="102">
        <v>0.310382213737945</v>
      </c>
      <c r="AN671" s="102">
        <f t="shared" si="161"/>
        <v>0.68961778626205494</v>
      </c>
      <c r="AO671" s="102">
        <v>0.36154626450033001</v>
      </c>
      <c r="AP671" s="102">
        <f t="shared" si="162"/>
        <v>0.63845373549966999</v>
      </c>
      <c r="AQ671" s="102">
        <v>0.22616409734516299</v>
      </c>
      <c r="AR671" s="102">
        <f t="shared" si="163"/>
        <v>0.77383590265483704</v>
      </c>
      <c r="AS671" s="102">
        <f t="shared" si="168"/>
        <v>0.28340961187261382</v>
      </c>
      <c r="AT671" s="107">
        <f t="shared" si="168"/>
        <v>0.71659038812738618</v>
      </c>
      <c r="AU671" s="103">
        <v>0.32313312964375301</v>
      </c>
      <c r="AV671" s="103">
        <f t="shared" si="169"/>
        <v>0.67686687035624704</v>
      </c>
      <c r="AW671" s="103">
        <v>0.375919167193491</v>
      </c>
      <c r="AX671" s="103">
        <f t="shared" si="170"/>
        <v>0.62408083280650906</v>
      </c>
      <c r="AY671" s="103">
        <v>0.24897624937840401</v>
      </c>
      <c r="AZ671" s="103">
        <f t="shared" si="173"/>
        <v>0.75102375062159599</v>
      </c>
      <c r="BA671" s="103">
        <f t="shared" si="171"/>
        <v>0.30116175335813222</v>
      </c>
      <c r="BB671" s="103">
        <f t="shared" si="171"/>
        <v>0.69883824664186778</v>
      </c>
      <c r="BC671" s="102">
        <v>0.30430746961069499</v>
      </c>
      <c r="BD671" s="102">
        <f t="shared" si="160"/>
        <v>0.69569253038930501</v>
      </c>
      <c r="BE671" s="102">
        <v>0.36436365674925802</v>
      </c>
      <c r="BF671" s="102">
        <f t="shared" si="160"/>
        <v>0.63563634325074192</v>
      </c>
      <c r="BG671" s="102">
        <v>0.25004982125741898</v>
      </c>
      <c r="BH671" s="102">
        <f t="shared" si="164"/>
        <v>0.74995017874258108</v>
      </c>
      <c r="BI671" s="102">
        <v>0.29316187441005753</v>
      </c>
      <c r="BJ671" s="102">
        <v>0.70683812558994252</v>
      </c>
      <c r="BK671" s="103">
        <v>0.29719829356389499</v>
      </c>
      <c r="BL671" s="103">
        <f t="shared" si="165"/>
        <v>0.70280170643610496</v>
      </c>
      <c r="BM671" s="103">
        <v>0.35700245871756298</v>
      </c>
      <c r="BN671" s="103">
        <f t="shared" si="166"/>
        <v>0.64299754128243702</v>
      </c>
      <c r="BO671" s="103">
        <v>0.24160125035681199</v>
      </c>
      <c r="BP671" s="103">
        <f t="shared" si="167"/>
        <v>0.75839874964318799</v>
      </c>
      <c r="BQ671" s="103">
        <v>0.28537861167398043</v>
      </c>
      <c r="BR671" s="103">
        <f t="shared" si="172"/>
        <v>0.71462138832601951</v>
      </c>
      <c r="BS671" s="108">
        <v>0.89760186593638502</v>
      </c>
      <c r="BT671" s="102">
        <v>0.102398134063615</v>
      </c>
      <c r="BU671" s="91"/>
      <c r="BV671" s="86">
        <v>651</v>
      </c>
      <c r="BW671" s="124">
        <v>0.97599999999999998</v>
      </c>
      <c r="BX671" s="124">
        <v>2.4E-2</v>
      </c>
      <c r="BY671" s="124">
        <v>0.97399999999999998</v>
      </c>
      <c r="BZ671" s="124">
        <v>2.5999999999999999E-2</v>
      </c>
      <c r="CA671" s="124">
        <v>0.97499999999999998</v>
      </c>
      <c r="CB671" s="124">
        <v>2.5000000000000001E-2</v>
      </c>
      <c r="CC671" s="123">
        <v>0.96699999999999997</v>
      </c>
      <c r="CD671" s="123">
        <v>3.3000000000000002E-2</v>
      </c>
      <c r="CE671" s="123">
        <v>0.96299999999999997</v>
      </c>
      <c r="CF671" s="123">
        <v>3.6999999999999998E-2</v>
      </c>
      <c r="CG671" s="123">
        <v>0.96499999999999997</v>
      </c>
      <c r="CH671" s="123">
        <v>3.5000000000000003E-2</v>
      </c>
      <c r="CI671" s="1"/>
      <c r="CJ671" s="1"/>
      <c r="CK671" s="1"/>
      <c r="CL671" s="1"/>
      <c r="CM671" s="1"/>
      <c r="CN671" s="1"/>
      <c r="CP671" s="39"/>
      <c r="CR671" s="39"/>
      <c r="CS671" s="92"/>
      <c r="CT671" s="92"/>
    </row>
    <row r="672" spans="38:98" x14ac:dyDescent="0.25">
      <c r="AL672" s="104">
        <v>652</v>
      </c>
      <c r="AM672" s="102">
        <v>0.310674237717732</v>
      </c>
      <c r="AN672" s="102">
        <f t="shared" si="161"/>
        <v>0.68932576228226794</v>
      </c>
      <c r="AO672" s="102">
        <v>0.36180889995974702</v>
      </c>
      <c r="AP672" s="102">
        <f t="shared" si="162"/>
        <v>0.63819110004025292</v>
      </c>
      <c r="AQ672" s="102">
        <v>0.22649839086880899</v>
      </c>
      <c r="AR672" s="102">
        <f t="shared" si="163"/>
        <v>0.77350160913119104</v>
      </c>
      <c r="AS672" s="102">
        <f t="shared" si="168"/>
        <v>0.28371432048289091</v>
      </c>
      <c r="AT672" s="107">
        <f t="shared" si="168"/>
        <v>0.71628567951710909</v>
      </c>
      <c r="AU672" s="103">
        <v>0.32343909509747099</v>
      </c>
      <c r="AV672" s="103">
        <f t="shared" si="169"/>
        <v>0.67656090490252896</v>
      </c>
      <c r="AW672" s="103">
        <v>0.37621133604301799</v>
      </c>
      <c r="AX672" s="103">
        <f t="shared" si="170"/>
        <v>0.62378866395698207</v>
      </c>
      <c r="AY672" s="103">
        <v>0.24934574837238199</v>
      </c>
      <c r="AZ672" s="103">
        <f t="shared" si="173"/>
        <v>0.75065425162761801</v>
      </c>
      <c r="BA672" s="103">
        <f t="shared" si="171"/>
        <v>0.3014937710214059</v>
      </c>
      <c r="BB672" s="103">
        <f t="shared" si="171"/>
        <v>0.69850622897859416</v>
      </c>
      <c r="BC672" s="102">
        <v>0.30460292178221898</v>
      </c>
      <c r="BD672" s="102">
        <f t="shared" si="160"/>
        <v>0.69539707821778096</v>
      </c>
      <c r="BE672" s="102">
        <v>0.36463927123080703</v>
      </c>
      <c r="BF672" s="102">
        <f t="shared" si="160"/>
        <v>0.63536072876919292</v>
      </c>
      <c r="BG672" s="102">
        <v>0.25042034920599099</v>
      </c>
      <c r="BH672" s="102">
        <f t="shared" si="164"/>
        <v>0.74957965079400901</v>
      </c>
      <c r="BI672" s="102">
        <v>0.29348729877032936</v>
      </c>
      <c r="BJ672" s="102">
        <v>0.70651270122967058</v>
      </c>
      <c r="BK672" s="103">
        <v>0.29749005341822599</v>
      </c>
      <c r="BL672" s="103">
        <f t="shared" si="165"/>
        <v>0.70250994658177401</v>
      </c>
      <c r="BM672" s="103">
        <v>0.35727176578966002</v>
      </c>
      <c r="BN672" s="103">
        <f t="shared" si="166"/>
        <v>0.64272823421033998</v>
      </c>
      <c r="BO672" s="103">
        <v>0.24196290906694501</v>
      </c>
      <c r="BP672" s="103">
        <f t="shared" si="167"/>
        <v>0.75803709093305494</v>
      </c>
      <c r="BQ672" s="103">
        <v>0.2856973608620666</v>
      </c>
      <c r="BR672" s="103">
        <f t="shared" si="172"/>
        <v>0.71430263913793346</v>
      </c>
      <c r="BS672" s="108">
        <v>0.897756363814603</v>
      </c>
      <c r="BT672" s="102">
        <v>0.102243636185397</v>
      </c>
      <c r="BU672" s="91"/>
      <c r="BV672" s="86">
        <v>652</v>
      </c>
      <c r="BW672" s="124">
        <v>0.97599999999999998</v>
      </c>
      <c r="BX672" s="124">
        <v>2.4E-2</v>
      </c>
      <c r="BY672" s="124">
        <v>0.97399999999999998</v>
      </c>
      <c r="BZ672" s="124">
        <v>2.5999999999999999E-2</v>
      </c>
      <c r="CA672" s="124">
        <v>0.97499999999999998</v>
      </c>
      <c r="CB672" s="124">
        <v>2.5000000000000001E-2</v>
      </c>
      <c r="CC672" s="123">
        <v>0.96699999999999997</v>
      </c>
      <c r="CD672" s="123">
        <v>3.3000000000000002E-2</v>
      </c>
      <c r="CE672" s="123">
        <v>0.96299999999999997</v>
      </c>
      <c r="CF672" s="123">
        <v>3.6999999999999998E-2</v>
      </c>
      <c r="CG672" s="123">
        <v>0.96499999999999997</v>
      </c>
      <c r="CH672" s="123">
        <v>3.5000000000000003E-2</v>
      </c>
      <c r="CI672" s="1"/>
      <c r="CJ672" s="1"/>
      <c r="CK672" s="1"/>
      <c r="CL672" s="1"/>
      <c r="CM672" s="1"/>
      <c r="CN672" s="1"/>
      <c r="CP672" s="39"/>
      <c r="CR672" s="39"/>
      <c r="CS672" s="92"/>
      <c r="CT672" s="92"/>
    </row>
    <row r="673" spans="38:98" x14ac:dyDescent="0.25">
      <c r="AL673" s="104">
        <v>653</v>
      </c>
      <c r="AM673" s="102">
        <v>0.31096592110103699</v>
      </c>
      <c r="AN673" s="102">
        <f t="shared" si="161"/>
        <v>0.68903407889896306</v>
      </c>
      <c r="AO673" s="102">
        <v>0.362071410893546</v>
      </c>
      <c r="AP673" s="102">
        <f t="shared" si="162"/>
        <v>0.637928589106454</v>
      </c>
      <c r="AQ673" s="102">
        <v>0.22683259717217599</v>
      </c>
      <c r="AR673" s="102">
        <f t="shared" si="163"/>
        <v>0.77316740282782404</v>
      </c>
      <c r="AS673" s="102">
        <f t="shared" si="168"/>
        <v>0.284018854746038</v>
      </c>
      <c r="AT673" s="107">
        <f t="shared" si="168"/>
        <v>0.71598114525396206</v>
      </c>
      <c r="AU673" s="103">
        <v>0.32374481763349899</v>
      </c>
      <c r="AV673" s="103">
        <f t="shared" si="169"/>
        <v>0.67625518236650106</v>
      </c>
      <c r="AW673" s="103">
        <v>0.37650326937801398</v>
      </c>
      <c r="AX673" s="103">
        <f t="shared" si="170"/>
        <v>0.62349673062198607</v>
      </c>
      <c r="AY673" s="103">
        <v>0.24971514453332799</v>
      </c>
      <c r="AZ673" s="103">
        <f t="shared" si="173"/>
        <v>0.75028485546667201</v>
      </c>
      <c r="BA673" s="103">
        <f t="shared" si="171"/>
        <v>0.30182561190865875</v>
      </c>
      <c r="BB673" s="103">
        <f t="shared" si="171"/>
        <v>0.69817438809134125</v>
      </c>
      <c r="BC673" s="102">
        <v>0.30489818525404799</v>
      </c>
      <c r="BD673" s="102">
        <f t="shared" si="160"/>
        <v>0.69510181474595201</v>
      </c>
      <c r="BE673" s="102">
        <v>0.36491465695827902</v>
      </c>
      <c r="BF673" s="102">
        <f t="shared" si="160"/>
        <v>0.63508534304172093</v>
      </c>
      <c r="BG673" s="102">
        <v>0.25079076009196799</v>
      </c>
      <c r="BH673" s="102">
        <f t="shared" si="164"/>
        <v>0.74920923990803201</v>
      </c>
      <c r="BI673" s="102">
        <v>0.29381255817146434</v>
      </c>
      <c r="BJ673" s="102">
        <v>0.70618744182853566</v>
      </c>
      <c r="BK673" s="103">
        <v>0.29778157252236498</v>
      </c>
      <c r="BL673" s="103">
        <f t="shared" si="165"/>
        <v>0.70221842747763508</v>
      </c>
      <c r="BM673" s="103">
        <v>0.35754087324795902</v>
      </c>
      <c r="BN673" s="103">
        <f t="shared" si="166"/>
        <v>0.64245912675204098</v>
      </c>
      <c r="BO673" s="103">
        <v>0.24232444517047999</v>
      </c>
      <c r="BP673" s="103">
        <f t="shared" si="167"/>
        <v>0.75767555482951998</v>
      </c>
      <c r="BQ673" s="103">
        <v>0.28601593310738449</v>
      </c>
      <c r="BR673" s="103">
        <f t="shared" si="172"/>
        <v>0.71398406689261562</v>
      </c>
      <c r="BS673" s="108">
        <v>0.89791035013956799</v>
      </c>
      <c r="BT673" s="102">
        <v>0.10208964986043199</v>
      </c>
      <c r="BU673" s="91"/>
      <c r="BV673" s="86">
        <v>653</v>
      </c>
      <c r="BW673" s="124">
        <v>0.97599999999999998</v>
      </c>
      <c r="BX673" s="124">
        <v>2.4E-2</v>
      </c>
      <c r="BY673" s="124">
        <v>0.97399999999999998</v>
      </c>
      <c r="BZ673" s="124">
        <v>2.5999999999999999E-2</v>
      </c>
      <c r="CA673" s="124">
        <v>0.97499999999999998</v>
      </c>
      <c r="CB673" s="124">
        <v>2.5000000000000001E-2</v>
      </c>
      <c r="CC673" s="123">
        <v>0.96699999999999997</v>
      </c>
      <c r="CD673" s="123">
        <v>3.3000000000000002E-2</v>
      </c>
      <c r="CE673" s="123">
        <v>0.96299999999999997</v>
      </c>
      <c r="CF673" s="123">
        <v>3.6999999999999998E-2</v>
      </c>
      <c r="CG673" s="123">
        <v>0.96499999999999997</v>
      </c>
      <c r="CH673" s="123">
        <v>3.5000000000000003E-2</v>
      </c>
      <c r="CI673" s="1"/>
      <c r="CJ673" s="1"/>
      <c r="CK673" s="1"/>
      <c r="CL673" s="1"/>
      <c r="CM673" s="1"/>
      <c r="CN673" s="1"/>
      <c r="CP673" s="39"/>
      <c r="CR673" s="39"/>
      <c r="CS673" s="92"/>
      <c r="CT673" s="92"/>
    </row>
    <row r="674" spans="38:98" x14ac:dyDescent="0.25">
      <c r="AL674" s="104">
        <v>654</v>
      </c>
      <c r="AM674" s="102">
        <v>0.31125726548266203</v>
      </c>
      <c r="AN674" s="102">
        <f t="shared" si="161"/>
        <v>0.68874273451733803</v>
      </c>
      <c r="AO674" s="102">
        <v>0.362333796735479</v>
      </c>
      <c r="AP674" s="102">
        <f t="shared" si="162"/>
        <v>0.63766620326452106</v>
      </c>
      <c r="AQ674" s="102">
        <v>0.22716671623279</v>
      </c>
      <c r="AR674" s="102">
        <f t="shared" si="163"/>
        <v>0.77283328376721006</v>
      </c>
      <c r="AS674" s="102">
        <f t="shared" si="168"/>
        <v>0.28432321501586877</v>
      </c>
      <c r="AT674" s="107">
        <f t="shared" si="168"/>
        <v>0.71567678498413123</v>
      </c>
      <c r="AU674" s="103">
        <v>0.32405029754137099</v>
      </c>
      <c r="AV674" s="103">
        <f t="shared" si="169"/>
        <v>0.67594970245862895</v>
      </c>
      <c r="AW674" s="103">
        <v>0.376794967465857</v>
      </c>
      <c r="AX674" s="103">
        <f t="shared" si="170"/>
        <v>0.62320503253414294</v>
      </c>
      <c r="AY674" s="103">
        <v>0.25008443768036098</v>
      </c>
      <c r="AZ674" s="103">
        <f t="shared" si="173"/>
        <v>0.74991556231963896</v>
      </c>
      <c r="BA674" s="103">
        <f t="shared" si="171"/>
        <v>0.30215727608793819</v>
      </c>
      <c r="BB674" s="103">
        <f t="shared" si="171"/>
        <v>0.69784272391206181</v>
      </c>
      <c r="BC674" s="102">
        <v>0.30519325956486199</v>
      </c>
      <c r="BD674" s="102">
        <f t="shared" si="160"/>
        <v>0.69480674043513801</v>
      </c>
      <c r="BE674" s="102">
        <v>0.36518981410201001</v>
      </c>
      <c r="BF674" s="102">
        <f t="shared" si="160"/>
        <v>0.63481018589798999</v>
      </c>
      <c r="BG674" s="102">
        <v>0.25116105371810499</v>
      </c>
      <c r="BH674" s="102">
        <f t="shared" si="164"/>
        <v>0.74883894628189496</v>
      </c>
      <c r="BI674" s="102">
        <v>0.29413765241889778</v>
      </c>
      <c r="BJ674" s="102">
        <v>0.70586234758110211</v>
      </c>
      <c r="BK674" s="103">
        <v>0.29807285084669599</v>
      </c>
      <c r="BL674" s="103">
        <f t="shared" si="165"/>
        <v>0.70192714915330401</v>
      </c>
      <c r="BM674" s="103">
        <v>0.357809781225224</v>
      </c>
      <c r="BN674" s="103">
        <f t="shared" si="166"/>
        <v>0.642190218774776</v>
      </c>
      <c r="BO674" s="103">
        <v>0.242685858414697</v>
      </c>
      <c r="BP674" s="103">
        <f t="shared" si="167"/>
        <v>0.75731414158530297</v>
      </c>
      <c r="BQ674" s="103">
        <v>0.28633432831503791</v>
      </c>
      <c r="BR674" s="103">
        <f t="shared" si="172"/>
        <v>0.71366567168496209</v>
      </c>
      <c r="BS674" s="108">
        <v>0.89806382679613406</v>
      </c>
      <c r="BT674" s="102">
        <v>0.101936173203866</v>
      </c>
      <c r="BU674" s="91"/>
      <c r="BV674" s="86">
        <v>654</v>
      </c>
      <c r="BW674" s="124">
        <v>0.97599999999999998</v>
      </c>
      <c r="BX674" s="124">
        <v>2.4E-2</v>
      </c>
      <c r="BY674" s="124">
        <v>0.97399999999999998</v>
      </c>
      <c r="BZ674" s="124">
        <v>2.5999999999999999E-2</v>
      </c>
      <c r="CA674" s="124">
        <v>0.97499999999999998</v>
      </c>
      <c r="CB674" s="124">
        <v>2.5000000000000001E-2</v>
      </c>
      <c r="CC674" s="123">
        <v>0.96799999999999997</v>
      </c>
      <c r="CD674" s="123">
        <v>3.2000000000000001E-2</v>
      </c>
      <c r="CE674" s="123">
        <v>0.96299999999999997</v>
      </c>
      <c r="CF674" s="123">
        <v>3.6999999999999998E-2</v>
      </c>
      <c r="CG674" s="123">
        <v>0.96499999999999997</v>
      </c>
      <c r="CH674" s="123">
        <v>3.5000000000000003E-2</v>
      </c>
      <c r="CI674" s="1"/>
      <c r="CJ674" s="1"/>
      <c r="CK674" s="1"/>
      <c r="CL674" s="1"/>
      <c r="CM674" s="1"/>
      <c r="CN674" s="1"/>
      <c r="CP674" s="39"/>
      <c r="CR674" s="39"/>
      <c r="CS674" s="92"/>
      <c r="CT674" s="92"/>
    </row>
    <row r="675" spans="38:98" x14ac:dyDescent="0.25">
      <c r="AL675" s="104">
        <v>655</v>
      </c>
      <c r="AM675" s="102">
        <v>0.31154827245740802</v>
      </c>
      <c r="AN675" s="102">
        <f t="shared" si="161"/>
        <v>0.68845172754259198</v>
      </c>
      <c r="AO675" s="102">
        <v>0.36259605691930002</v>
      </c>
      <c r="AP675" s="102">
        <f t="shared" si="162"/>
        <v>0.63740394308069992</v>
      </c>
      <c r="AQ675" s="102">
        <v>0.22750074802817899</v>
      </c>
      <c r="AR675" s="102">
        <f t="shared" si="163"/>
        <v>0.77249925197182101</v>
      </c>
      <c r="AS675" s="102">
        <f t="shared" si="168"/>
        <v>0.28462740164619782</v>
      </c>
      <c r="AT675" s="107">
        <f t="shared" si="168"/>
        <v>0.71537259835380218</v>
      </c>
      <c r="AU675" s="103">
        <v>0.32435553511062198</v>
      </c>
      <c r="AV675" s="103">
        <f t="shared" si="169"/>
        <v>0.67564446488937802</v>
      </c>
      <c r="AW675" s="103">
        <v>0.37708643057392599</v>
      </c>
      <c r="AX675" s="103">
        <f t="shared" si="170"/>
        <v>0.62291356942607401</v>
      </c>
      <c r="AY675" s="103">
        <v>0.25045362763260098</v>
      </c>
      <c r="AZ675" s="103">
        <f t="shared" si="173"/>
        <v>0.74954637236739896</v>
      </c>
      <c r="BA675" s="103">
        <f t="shared" si="171"/>
        <v>0.30248876362729227</v>
      </c>
      <c r="BB675" s="103">
        <f t="shared" si="171"/>
        <v>0.69751123637270773</v>
      </c>
      <c r="BC675" s="102">
        <v>0.30548814425333698</v>
      </c>
      <c r="BD675" s="102">
        <f t="shared" si="160"/>
        <v>0.69451185574666296</v>
      </c>
      <c r="BE675" s="102">
        <v>0.36546474283233499</v>
      </c>
      <c r="BF675" s="102">
        <f t="shared" si="160"/>
        <v>0.63453525716766501</v>
      </c>
      <c r="BG675" s="102">
        <v>0.25153122988715498</v>
      </c>
      <c r="BH675" s="102">
        <f t="shared" si="164"/>
        <v>0.74846877011284496</v>
      </c>
      <c r="BI675" s="102">
        <v>0.2944625813180628</v>
      </c>
      <c r="BJ675" s="102">
        <v>0.7055374186819372</v>
      </c>
      <c r="BK675" s="103">
        <v>0.29836388836160499</v>
      </c>
      <c r="BL675" s="103">
        <f t="shared" si="165"/>
        <v>0.70163611163839501</v>
      </c>
      <c r="BM675" s="103">
        <v>0.35807848985421997</v>
      </c>
      <c r="BN675" s="103">
        <f t="shared" si="166"/>
        <v>0.64192151014578003</v>
      </c>
      <c r="BO675" s="103">
        <v>0.24304714854687701</v>
      </c>
      <c r="BP675" s="103">
        <f t="shared" si="167"/>
        <v>0.75695285145312297</v>
      </c>
      <c r="BQ675" s="103">
        <v>0.2866525463901316</v>
      </c>
      <c r="BR675" s="103">
        <f t="shared" si="172"/>
        <v>0.71334745360986851</v>
      </c>
      <c r="BS675" s="108">
        <v>0.89821679566915202</v>
      </c>
      <c r="BT675" s="102">
        <v>0.101783204330848</v>
      </c>
      <c r="BU675" s="91"/>
      <c r="BV675" s="86">
        <v>655</v>
      </c>
      <c r="BW675" s="124">
        <v>0.97599999999999998</v>
      </c>
      <c r="BX675" s="124">
        <v>2.4E-2</v>
      </c>
      <c r="BY675" s="124">
        <v>0.97399999999999998</v>
      </c>
      <c r="BZ675" s="124">
        <v>2.5999999999999999E-2</v>
      </c>
      <c r="CA675" s="124">
        <v>0.97499999999999998</v>
      </c>
      <c r="CB675" s="124">
        <v>2.5000000000000001E-2</v>
      </c>
      <c r="CC675" s="123">
        <v>0.96799999999999997</v>
      </c>
      <c r="CD675" s="123">
        <v>3.2000000000000001E-2</v>
      </c>
      <c r="CE675" s="123">
        <v>0.96299999999999997</v>
      </c>
      <c r="CF675" s="123">
        <v>3.6999999999999998E-2</v>
      </c>
      <c r="CG675" s="123">
        <v>0.96499999999999997</v>
      </c>
      <c r="CH675" s="123">
        <v>3.5000000000000003E-2</v>
      </c>
      <c r="CI675" s="1"/>
      <c r="CJ675" s="1"/>
      <c r="CK675" s="1"/>
      <c r="CL675" s="1"/>
      <c r="CM675" s="1"/>
      <c r="CN675" s="1"/>
      <c r="CP675" s="39"/>
      <c r="CR675" s="39"/>
      <c r="CS675" s="92"/>
      <c r="CT675" s="92"/>
    </row>
    <row r="676" spans="38:98" x14ac:dyDescent="0.25">
      <c r="AL676" s="104">
        <v>656</v>
      </c>
      <c r="AM676" s="102">
        <v>0.31183894362007802</v>
      </c>
      <c r="AN676" s="102">
        <f t="shared" si="161"/>
        <v>0.68816105637992198</v>
      </c>
      <c r="AO676" s="102">
        <v>0.36285819087876198</v>
      </c>
      <c r="AP676" s="102">
        <f t="shared" si="162"/>
        <v>0.63714180912123797</v>
      </c>
      <c r="AQ676" s="102">
        <v>0.22783469253586799</v>
      </c>
      <c r="AR676" s="102">
        <f t="shared" si="163"/>
        <v>0.77216530746413203</v>
      </c>
      <c r="AS676" s="102">
        <f t="shared" si="168"/>
        <v>0.28493141499083874</v>
      </c>
      <c r="AT676" s="107">
        <f t="shared" si="168"/>
        <v>0.71506858500916137</v>
      </c>
      <c r="AU676" s="103">
        <v>0.32466053063078698</v>
      </c>
      <c r="AV676" s="103">
        <f t="shared" si="169"/>
        <v>0.67533946936921296</v>
      </c>
      <c r="AW676" s="103">
        <v>0.37737765896959802</v>
      </c>
      <c r="AX676" s="103">
        <f t="shared" si="170"/>
        <v>0.62262234103040193</v>
      </c>
      <c r="AY676" s="103">
        <v>0.25082271420916902</v>
      </c>
      <c r="AZ676" s="103">
        <f t="shared" si="173"/>
        <v>0.74917728579083098</v>
      </c>
      <c r="BA676" s="103">
        <f t="shared" si="171"/>
        <v>0.30282007459476928</v>
      </c>
      <c r="BB676" s="103">
        <f t="shared" si="171"/>
        <v>0.69717992540523066</v>
      </c>
      <c r="BC676" s="102">
        <v>0.305782838858151</v>
      </c>
      <c r="BD676" s="102">
        <f t="shared" si="160"/>
        <v>0.69421716114184906</v>
      </c>
      <c r="BE676" s="102">
        <v>0.36573944331959102</v>
      </c>
      <c r="BF676" s="102">
        <f t="shared" si="160"/>
        <v>0.63426055668040893</v>
      </c>
      <c r="BG676" s="102">
        <v>0.25190128840187198</v>
      </c>
      <c r="BH676" s="102">
        <f t="shared" si="164"/>
        <v>0.74809871159812802</v>
      </c>
      <c r="BI676" s="102">
        <v>0.29478734467439388</v>
      </c>
      <c r="BJ676" s="102">
        <v>0.70521265532560617</v>
      </c>
      <c r="BK676" s="103">
        <v>0.298654685037476</v>
      </c>
      <c r="BL676" s="103">
        <f t="shared" si="165"/>
        <v>0.70134531496252395</v>
      </c>
      <c r="BM676" s="103">
        <v>0.35834699926771202</v>
      </c>
      <c r="BN676" s="103">
        <f t="shared" si="166"/>
        <v>0.64165300073228804</v>
      </c>
      <c r="BO676" s="103">
        <v>0.24340831531430099</v>
      </c>
      <c r="BP676" s="103">
        <f t="shared" si="167"/>
        <v>0.75659168468569904</v>
      </c>
      <c r="BQ676" s="103">
        <v>0.2869705872377698</v>
      </c>
      <c r="BR676" s="103">
        <f t="shared" si="172"/>
        <v>0.71302941276223031</v>
      </c>
      <c r="BS676" s="108">
        <v>0.89836925864347306</v>
      </c>
      <c r="BT676" s="102">
        <v>0.101630741356527</v>
      </c>
      <c r="BU676" s="91"/>
      <c r="BV676" s="86">
        <v>656</v>
      </c>
      <c r="BW676" s="124">
        <v>0.97599999999999998</v>
      </c>
      <c r="BX676" s="124">
        <v>2.4E-2</v>
      </c>
      <c r="BY676" s="124">
        <v>0.97399999999999998</v>
      </c>
      <c r="BZ676" s="124">
        <v>2.5999999999999999E-2</v>
      </c>
      <c r="CA676" s="124">
        <v>0.97499999999999998</v>
      </c>
      <c r="CB676" s="124">
        <v>2.5000000000000001E-2</v>
      </c>
      <c r="CC676" s="123">
        <v>0.96799999999999997</v>
      </c>
      <c r="CD676" s="123">
        <v>3.2000000000000001E-2</v>
      </c>
      <c r="CE676" s="123">
        <v>0.96299999999999997</v>
      </c>
      <c r="CF676" s="123">
        <v>3.6999999999999998E-2</v>
      </c>
      <c r="CG676" s="123">
        <v>0.96499999999999997</v>
      </c>
      <c r="CH676" s="123">
        <v>3.5000000000000003E-2</v>
      </c>
      <c r="CI676" s="1"/>
      <c r="CJ676" s="1"/>
      <c r="CK676" s="1"/>
      <c r="CL676" s="1"/>
      <c r="CM676" s="1"/>
      <c r="CN676" s="1"/>
      <c r="CP676" s="39"/>
      <c r="CR676" s="39"/>
      <c r="CS676" s="92"/>
      <c r="CT676" s="92"/>
    </row>
    <row r="677" spans="38:98" x14ac:dyDescent="0.25">
      <c r="AL677" s="104">
        <v>657</v>
      </c>
      <c r="AM677" s="102">
        <v>0.31212928056547301</v>
      </c>
      <c r="AN677" s="102">
        <f t="shared" si="161"/>
        <v>0.68787071943452704</v>
      </c>
      <c r="AO677" s="102">
        <v>0.36312019804761703</v>
      </c>
      <c r="AP677" s="102">
        <f t="shared" si="162"/>
        <v>0.63687980195238292</v>
      </c>
      <c r="AQ677" s="102">
        <v>0.22816854973338599</v>
      </c>
      <c r="AR677" s="102">
        <f t="shared" si="163"/>
        <v>0.77183145026661404</v>
      </c>
      <c r="AS677" s="102">
        <f t="shared" si="168"/>
        <v>0.28523525540360611</v>
      </c>
      <c r="AT677" s="107">
        <f t="shared" si="168"/>
        <v>0.71476474459639394</v>
      </c>
      <c r="AU677" s="103">
        <v>0.32496528439140099</v>
      </c>
      <c r="AV677" s="103">
        <f t="shared" si="169"/>
        <v>0.67503471560859896</v>
      </c>
      <c r="AW677" s="103">
        <v>0.37766865292025198</v>
      </c>
      <c r="AX677" s="103">
        <f t="shared" si="170"/>
        <v>0.62233134707974802</v>
      </c>
      <c r="AY677" s="103">
        <v>0.251191697229186</v>
      </c>
      <c r="AZ677" s="103">
        <f t="shared" si="173"/>
        <v>0.748808302770814</v>
      </c>
      <c r="BA677" s="103">
        <f t="shared" si="171"/>
        <v>0.3031512090584178</v>
      </c>
      <c r="BB677" s="103">
        <f t="shared" si="171"/>
        <v>0.69684879094158214</v>
      </c>
      <c r="BC677" s="102">
        <v>0.306077342917982</v>
      </c>
      <c r="BD677" s="102">
        <f t="shared" ref="BD677:BF740" si="174">1-BC677</f>
        <v>0.69392265708201806</v>
      </c>
      <c r="BE677" s="102">
        <v>0.36601391573411202</v>
      </c>
      <c r="BF677" s="102">
        <f t="shared" si="174"/>
        <v>0.63398608426588798</v>
      </c>
      <c r="BG677" s="102">
        <v>0.25227122906500699</v>
      </c>
      <c r="BH677" s="102">
        <f t="shared" si="164"/>
        <v>0.74772877093499301</v>
      </c>
      <c r="BI677" s="102">
        <v>0.29511194229332338</v>
      </c>
      <c r="BJ677" s="102">
        <v>0.70488805770667662</v>
      </c>
      <c r="BK677" s="103">
        <v>0.29894524084469498</v>
      </c>
      <c r="BL677" s="103">
        <f t="shared" si="165"/>
        <v>0.70105475915530502</v>
      </c>
      <c r="BM677" s="103">
        <v>0.35861530959846399</v>
      </c>
      <c r="BN677" s="103">
        <f t="shared" si="166"/>
        <v>0.64138469040153601</v>
      </c>
      <c r="BO677" s="103">
        <v>0.24376935846424799</v>
      </c>
      <c r="BP677" s="103">
        <f t="shared" si="167"/>
        <v>0.75623064153575204</v>
      </c>
      <c r="BQ677" s="103">
        <v>0.28728845076305626</v>
      </c>
      <c r="BR677" s="103">
        <f t="shared" si="172"/>
        <v>0.7127115492369438</v>
      </c>
      <c r="BS677" s="108">
        <v>0.89852121760394899</v>
      </c>
      <c r="BT677" s="102">
        <v>0.101478782396051</v>
      </c>
      <c r="BU677" s="91"/>
      <c r="BV677" s="86">
        <v>657</v>
      </c>
      <c r="BW677" s="124">
        <v>0.97599999999999998</v>
      </c>
      <c r="BX677" s="124">
        <v>2.4E-2</v>
      </c>
      <c r="BY677" s="124">
        <v>0.97399999999999998</v>
      </c>
      <c r="BZ677" s="124">
        <v>2.5999999999999999E-2</v>
      </c>
      <c r="CA677" s="124">
        <v>0.97499999999999998</v>
      </c>
      <c r="CB677" s="124">
        <v>2.5000000000000001E-2</v>
      </c>
      <c r="CC677" s="123">
        <v>0.96799999999999997</v>
      </c>
      <c r="CD677" s="123">
        <v>3.2000000000000001E-2</v>
      </c>
      <c r="CE677" s="123">
        <v>0.96299999999999997</v>
      </c>
      <c r="CF677" s="123">
        <v>3.6999999999999998E-2</v>
      </c>
      <c r="CG677" s="123">
        <v>0.96499999999999997</v>
      </c>
      <c r="CH677" s="123">
        <v>3.5000000000000003E-2</v>
      </c>
      <c r="CI677" s="1"/>
      <c r="CJ677" s="1"/>
      <c r="CK677" s="1"/>
      <c r="CL677" s="1"/>
      <c r="CM677" s="1"/>
      <c r="CN677" s="1"/>
      <c r="CP677" s="39"/>
      <c r="CR677" s="39"/>
      <c r="CS677" s="92"/>
      <c r="CT677" s="92"/>
    </row>
    <row r="678" spans="38:98" x14ac:dyDescent="0.25">
      <c r="AL678" s="104">
        <v>658</v>
      </c>
      <c r="AM678" s="102">
        <v>0.31241928488839699</v>
      </c>
      <c r="AN678" s="102">
        <f t="shared" si="161"/>
        <v>0.68758071511160301</v>
      </c>
      <c r="AO678" s="102">
        <v>0.36338207785961901</v>
      </c>
      <c r="AP678" s="102">
        <f t="shared" si="162"/>
        <v>0.63661792214038093</v>
      </c>
      <c r="AQ678" s="102">
        <v>0.22850231959825901</v>
      </c>
      <c r="AR678" s="102">
        <f t="shared" si="163"/>
        <v>0.77149768040174105</v>
      </c>
      <c r="AS678" s="102">
        <f t="shared" si="168"/>
        <v>0.28553892323831459</v>
      </c>
      <c r="AT678" s="107">
        <f t="shared" si="168"/>
        <v>0.71446107676168547</v>
      </c>
      <c r="AU678" s="103">
        <v>0.32526979668199901</v>
      </c>
      <c r="AV678" s="103">
        <f t="shared" si="169"/>
        <v>0.67473020331800093</v>
      </c>
      <c r="AW678" s="103">
        <v>0.37795941269326599</v>
      </c>
      <c r="AX678" s="103">
        <f t="shared" si="170"/>
        <v>0.62204058730673406</v>
      </c>
      <c r="AY678" s="103">
        <v>0.25156057651177099</v>
      </c>
      <c r="AZ678" s="103">
        <f t="shared" si="173"/>
        <v>0.74843942348822901</v>
      </c>
      <c r="BA678" s="103">
        <f t="shared" si="171"/>
        <v>0.30348216708628556</v>
      </c>
      <c r="BB678" s="103">
        <f t="shared" si="171"/>
        <v>0.6965178329137145</v>
      </c>
      <c r="BC678" s="102">
        <v>0.306371655971509</v>
      </c>
      <c r="BD678" s="102">
        <f t="shared" si="174"/>
        <v>0.69362834402849094</v>
      </c>
      <c r="BE678" s="102">
        <v>0.36628816024623501</v>
      </c>
      <c r="BF678" s="102">
        <f t="shared" si="174"/>
        <v>0.63371183975376499</v>
      </c>
      <c r="BG678" s="102">
        <v>0.252641051679314</v>
      </c>
      <c r="BH678" s="102">
        <f t="shared" si="164"/>
        <v>0.74735894832068595</v>
      </c>
      <c r="BI678" s="102">
        <v>0.29543637398028627</v>
      </c>
      <c r="BJ678" s="102">
        <v>0.70456362601971367</v>
      </c>
      <c r="BK678" s="103">
        <v>0.29923555575364602</v>
      </c>
      <c r="BL678" s="103">
        <f t="shared" si="165"/>
        <v>0.70076444424635398</v>
      </c>
      <c r="BM678" s="103">
        <v>0.35888342097924097</v>
      </c>
      <c r="BN678" s="103">
        <f t="shared" si="166"/>
        <v>0.64111657902075903</v>
      </c>
      <c r="BO678" s="103">
        <v>0.24413027774399901</v>
      </c>
      <c r="BP678" s="103">
        <f t="shared" si="167"/>
        <v>0.75586972225600102</v>
      </c>
      <c r="BQ678" s="103">
        <v>0.28760613687109526</v>
      </c>
      <c r="BR678" s="103">
        <f t="shared" si="172"/>
        <v>0.71239386312890485</v>
      </c>
      <c r="BS678" s="108">
        <v>0.89867267443543197</v>
      </c>
      <c r="BT678" s="102">
        <v>0.101327325564568</v>
      </c>
      <c r="BU678" s="91"/>
      <c r="BV678" s="86">
        <v>658</v>
      </c>
      <c r="BW678" s="124">
        <v>0.97599999999999998</v>
      </c>
      <c r="BX678" s="124">
        <v>2.4E-2</v>
      </c>
      <c r="BY678" s="124">
        <v>0.97399999999999998</v>
      </c>
      <c r="BZ678" s="124">
        <v>2.5999999999999999E-2</v>
      </c>
      <c r="CA678" s="124">
        <v>0.97499999999999998</v>
      </c>
      <c r="CB678" s="124">
        <v>2.5000000000000001E-2</v>
      </c>
      <c r="CC678" s="123">
        <v>0.96799999999999997</v>
      </c>
      <c r="CD678" s="123">
        <v>3.2000000000000001E-2</v>
      </c>
      <c r="CE678" s="123">
        <v>0.96299999999999997</v>
      </c>
      <c r="CF678" s="123">
        <v>3.6999999999999998E-2</v>
      </c>
      <c r="CG678" s="123">
        <v>0.96499999999999997</v>
      </c>
      <c r="CH678" s="123">
        <v>3.5000000000000003E-2</v>
      </c>
      <c r="CI678" s="1"/>
      <c r="CJ678" s="1"/>
      <c r="CK678" s="1"/>
      <c r="CL678" s="1"/>
      <c r="CM678" s="1"/>
      <c r="CN678" s="1"/>
      <c r="CP678" s="39"/>
      <c r="CR678" s="39"/>
      <c r="CS678" s="92"/>
      <c r="CT678" s="92"/>
    </row>
    <row r="679" spans="38:98" x14ac:dyDescent="0.25">
      <c r="AL679" s="104">
        <v>659</v>
      </c>
      <c r="AM679" s="102">
        <v>0.31270895818365102</v>
      </c>
      <c r="AN679" s="102">
        <f t="shared" si="161"/>
        <v>0.68729104181634892</v>
      </c>
      <c r="AO679" s="102">
        <v>0.363643829748522</v>
      </c>
      <c r="AP679" s="102">
        <f t="shared" si="162"/>
        <v>0.63635617025147795</v>
      </c>
      <c r="AQ679" s="102">
        <v>0.228836002108014</v>
      </c>
      <c r="AR679" s="102">
        <f t="shared" si="163"/>
        <v>0.77116399789198598</v>
      </c>
      <c r="AS679" s="102">
        <f t="shared" si="168"/>
        <v>0.28584241884877831</v>
      </c>
      <c r="AT679" s="107">
        <f t="shared" si="168"/>
        <v>0.71415758115122174</v>
      </c>
      <c r="AU679" s="103">
        <v>0.32557406779211601</v>
      </c>
      <c r="AV679" s="103">
        <f t="shared" si="169"/>
        <v>0.67442593220788405</v>
      </c>
      <c r="AW679" s="103">
        <v>0.37824993855601702</v>
      </c>
      <c r="AX679" s="103">
        <f t="shared" si="170"/>
        <v>0.62175006144398304</v>
      </c>
      <c r="AY679" s="103">
        <v>0.25192935187604498</v>
      </c>
      <c r="AZ679" s="103">
        <f t="shared" si="173"/>
        <v>0.74807064812395496</v>
      </c>
      <c r="BA679" s="103">
        <f t="shared" si="171"/>
        <v>0.30381294874642056</v>
      </c>
      <c r="BB679" s="103">
        <f t="shared" si="171"/>
        <v>0.69618705125357938</v>
      </c>
      <c r="BC679" s="102">
        <v>0.30666577755740898</v>
      </c>
      <c r="BD679" s="102">
        <f t="shared" si="174"/>
        <v>0.69333422244259102</v>
      </c>
      <c r="BE679" s="102">
        <v>0.36656217702629601</v>
      </c>
      <c r="BF679" s="102">
        <f t="shared" si="174"/>
        <v>0.63343782297370399</v>
      </c>
      <c r="BG679" s="102">
        <v>0.25301075604754703</v>
      </c>
      <c r="BH679" s="102">
        <f t="shared" si="164"/>
        <v>0.74698924395245303</v>
      </c>
      <c r="BI679" s="102">
        <v>0.29576063954071652</v>
      </c>
      <c r="BJ679" s="102">
        <v>0.70423936045928359</v>
      </c>
      <c r="BK679" s="103">
        <v>0.29952562973471503</v>
      </c>
      <c r="BL679" s="103">
        <f t="shared" si="165"/>
        <v>0.70047437026528492</v>
      </c>
      <c r="BM679" s="103">
        <v>0.35915133354280798</v>
      </c>
      <c r="BN679" s="103">
        <f t="shared" si="166"/>
        <v>0.64084866645719196</v>
      </c>
      <c r="BO679" s="103">
        <v>0.24449107290083499</v>
      </c>
      <c r="BP679" s="103">
        <f t="shared" si="167"/>
        <v>0.75550892709916506</v>
      </c>
      <c r="BQ679" s="103">
        <v>0.28792364546699156</v>
      </c>
      <c r="BR679" s="103">
        <f t="shared" si="172"/>
        <v>0.71207635453300844</v>
      </c>
      <c r="BS679" s="108">
        <v>0.89882363102277396</v>
      </c>
      <c r="BT679" s="102">
        <v>0.101176368977226</v>
      </c>
      <c r="BU679" s="91"/>
      <c r="BV679" s="86">
        <v>659</v>
      </c>
      <c r="BW679" s="124">
        <v>0.97599999999999998</v>
      </c>
      <c r="BX679" s="124">
        <v>2.4E-2</v>
      </c>
      <c r="BY679" s="124">
        <v>0.97399999999999998</v>
      </c>
      <c r="BZ679" s="124">
        <v>2.5999999999999999E-2</v>
      </c>
      <c r="CA679" s="124">
        <v>0.97499999999999998</v>
      </c>
      <c r="CB679" s="124">
        <v>2.5000000000000001E-2</v>
      </c>
      <c r="CC679" s="123">
        <v>0.96799999999999997</v>
      </c>
      <c r="CD679" s="123">
        <v>3.2000000000000001E-2</v>
      </c>
      <c r="CE679" s="123">
        <v>0.96299999999999997</v>
      </c>
      <c r="CF679" s="123">
        <v>3.6999999999999998E-2</v>
      </c>
      <c r="CG679" s="123">
        <v>0.96499999999999997</v>
      </c>
      <c r="CH679" s="123">
        <v>3.5000000000000003E-2</v>
      </c>
      <c r="CI679" s="1"/>
      <c r="CJ679" s="1"/>
      <c r="CK679" s="1"/>
      <c r="CL679" s="1"/>
      <c r="CM679" s="1"/>
      <c r="CN679" s="1"/>
      <c r="CP679" s="39"/>
      <c r="CR679" s="39"/>
      <c r="CS679" s="92"/>
      <c r="CT679" s="92"/>
    </row>
    <row r="680" spans="38:98" x14ac:dyDescent="0.25">
      <c r="AL680" s="104">
        <v>660</v>
      </c>
      <c r="AM680" s="102">
        <v>0.31299830204603601</v>
      </c>
      <c r="AN680" s="102">
        <f t="shared" si="161"/>
        <v>0.68700169795396393</v>
      </c>
      <c r="AO680" s="102">
        <v>0.36390545314807698</v>
      </c>
      <c r="AP680" s="102">
        <f t="shared" si="162"/>
        <v>0.63609454685192302</v>
      </c>
      <c r="AQ680" s="102">
        <v>0.22916959724017899</v>
      </c>
      <c r="AR680" s="102">
        <f t="shared" si="163"/>
        <v>0.77083040275982095</v>
      </c>
      <c r="AS680" s="102">
        <f t="shared" si="168"/>
        <v>0.2861457425888112</v>
      </c>
      <c r="AT680" s="107">
        <f t="shared" si="168"/>
        <v>0.7138542574111888</v>
      </c>
      <c r="AU680" s="103">
        <v>0.32587809801128698</v>
      </c>
      <c r="AV680" s="103">
        <f t="shared" si="169"/>
        <v>0.67412190198871302</v>
      </c>
      <c r="AW680" s="103">
        <v>0.378540230775884</v>
      </c>
      <c r="AX680" s="103">
        <f t="shared" si="170"/>
        <v>0.62145976922411594</v>
      </c>
      <c r="AY680" s="103">
        <v>0.25229802314112798</v>
      </c>
      <c r="AZ680" s="103">
        <f t="shared" si="173"/>
        <v>0.74770197685887196</v>
      </c>
      <c r="BA680" s="103">
        <f t="shared" si="171"/>
        <v>0.30414355410687116</v>
      </c>
      <c r="BB680" s="103">
        <f t="shared" si="171"/>
        <v>0.69585644589312878</v>
      </c>
      <c r="BC680" s="102">
        <v>0.30695970721436</v>
      </c>
      <c r="BD680" s="102">
        <f t="shared" si="174"/>
        <v>0.69304029278564006</v>
      </c>
      <c r="BE680" s="102">
        <v>0.366835966244629</v>
      </c>
      <c r="BF680" s="102">
        <f t="shared" si="174"/>
        <v>0.633164033755371</v>
      </c>
      <c r="BG680" s="102">
        <v>0.25338034197245801</v>
      </c>
      <c r="BH680" s="102">
        <f t="shared" si="164"/>
        <v>0.74661965802754193</v>
      </c>
      <c r="BI680" s="102">
        <v>0.29608473878004693</v>
      </c>
      <c r="BJ680" s="102">
        <v>0.70391526121995307</v>
      </c>
      <c r="BK680" s="103">
        <v>0.29981546275828602</v>
      </c>
      <c r="BL680" s="103">
        <f t="shared" si="165"/>
        <v>0.70018453724171392</v>
      </c>
      <c r="BM680" s="103">
        <v>0.35941904742192898</v>
      </c>
      <c r="BN680" s="103">
        <f t="shared" si="166"/>
        <v>0.64058095257807102</v>
      </c>
      <c r="BO680" s="103">
        <v>0.24485174368203599</v>
      </c>
      <c r="BP680" s="103">
        <f t="shared" si="167"/>
        <v>0.75514825631796401</v>
      </c>
      <c r="BQ680" s="103">
        <v>0.2882409764558489</v>
      </c>
      <c r="BR680" s="103">
        <f t="shared" si="172"/>
        <v>0.7117590235441511</v>
      </c>
      <c r="BS680" s="108">
        <v>0.898974089250826</v>
      </c>
      <c r="BT680" s="102">
        <v>0.101025910749174</v>
      </c>
      <c r="BU680" s="91"/>
      <c r="BV680" s="86">
        <v>660</v>
      </c>
      <c r="BW680" s="124">
        <v>0.97599999999999998</v>
      </c>
      <c r="BX680" s="124">
        <v>2.4E-2</v>
      </c>
      <c r="BY680" s="124">
        <v>0.97399999999999998</v>
      </c>
      <c r="BZ680" s="124">
        <v>2.5999999999999999E-2</v>
      </c>
      <c r="CA680" s="124">
        <v>0.97499999999999998</v>
      </c>
      <c r="CB680" s="124">
        <v>2.5000000000000001E-2</v>
      </c>
      <c r="CC680" s="123">
        <v>0.96799999999999997</v>
      </c>
      <c r="CD680" s="123">
        <v>3.2000000000000001E-2</v>
      </c>
      <c r="CE680" s="123">
        <v>0.96299999999999997</v>
      </c>
      <c r="CF680" s="123">
        <v>3.6999999999999998E-2</v>
      </c>
      <c r="CG680" s="123">
        <v>0.96499999999999997</v>
      </c>
      <c r="CH680" s="123">
        <v>3.5000000000000003E-2</v>
      </c>
      <c r="CI680" s="1"/>
      <c r="CJ680" s="1"/>
      <c r="CK680" s="1"/>
      <c r="CL680" s="1"/>
      <c r="CM680" s="1"/>
      <c r="CN680" s="1"/>
      <c r="CP680" s="39"/>
      <c r="CR680" s="39"/>
      <c r="CS680" s="92"/>
      <c r="CT680" s="92"/>
    </row>
    <row r="681" spans="38:98" x14ac:dyDescent="0.25">
      <c r="AL681" s="104">
        <v>661</v>
      </c>
      <c r="AM681" s="102">
        <v>0.31328731807035598</v>
      </c>
      <c r="AN681" s="102">
        <f t="shared" si="161"/>
        <v>0.68671268192964408</v>
      </c>
      <c r="AO681" s="102">
        <v>0.36416694749203898</v>
      </c>
      <c r="AP681" s="102">
        <f t="shared" si="162"/>
        <v>0.63583305250796096</v>
      </c>
      <c r="AQ681" s="102">
        <v>0.22950310497227999</v>
      </c>
      <c r="AR681" s="102">
        <f t="shared" si="163"/>
        <v>0.77049689502772001</v>
      </c>
      <c r="AS681" s="102">
        <f t="shared" si="168"/>
        <v>0.28644889481222813</v>
      </c>
      <c r="AT681" s="107">
        <f t="shared" si="168"/>
        <v>0.71355110518777187</v>
      </c>
      <c r="AU681" s="103">
        <v>0.32618188762904599</v>
      </c>
      <c r="AV681" s="103">
        <f t="shared" si="169"/>
        <v>0.67381811237095401</v>
      </c>
      <c r="AW681" s="103">
        <v>0.37883028962024601</v>
      </c>
      <c r="AX681" s="103">
        <f t="shared" si="170"/>
        <v>0.62116971037975399</v>
      </c>
      <c r="AY681" s="103">
        <v>0.25266659012614101</v>
      </c>
      <c r="AZ681" s="103">
        <f t="shared" si="173"/>
        <v>0.74733340987385899</v>
      </c>
      <c r="BA681" s="103">
        <f t="shared" si="171"/>
        <v>0.3044739832356857</v>
      </c>
      <c r="BB681" s="103">
        <f t="shared" si="171"/>
        <v>0.69552601676431425</v>
      </c>
      <c r="BC681" s="102">
        <v>0.30725344448103997</v>
      </c>
      <c r="BD681" s="102">
        <f t="shared" si="174"/>
        <v>0.69274655551896003</v>
      </c>
      <c r="BE681" s="102">
        <v>0.36710952807157099</v>
      </c>
      <c r="BF681" s="102">
        <f t="shared" si="174"/>
        <v>0.63289047192842895</v>
      </c>
      <c r="BG681" s="102">
        <v>0.25374980925680102</v>
      </c>
      <c r="BH681" s="102">
        <f t="shared" si="164"/>
        <v>0.74625019074319898</v>
      </c>
      <c r="BI681" s="102">
        <v>0.2964086715037122</v>
      </c>
      <c r="BJ681" s="102">
        <v>0.7035913284962878</v>
      </c>
      <c r="BK681" s="103">
        <v>0.30010505479474398</v>
      </c>
      <c r="BL681" s="103">
        <f t="shared" si="165"/>
        <v>0.69989494520525608</v>
      </c>
      <c r="BM681" s="103">
        <v>0.359686562749369</v>
      </c>
      <c r="BN681" s="103">
        <f t="shared" si="166"/>
        <v>0.64031343725063095</v>
      </c>
      <c r="BO681" s="103">
        <v>0.245212289834882</v>
      </c>
      <c r="BP681" s="103">
        <f t="shared" si="167"/>
        <v>0.75478771016511803</v>
      </c>
      <c r="BQ681" s="103">
        <v>0.28855812974277123</v>
      </c>
      <c r="BR681" s="103">
        <f t="shared" si="172"/>
        <v>0.71144187025722883</v>
      </c>
      <c r="BS681" s="108">
        <v>0.89912405100444004</v>
      </c>
      <c r="BT681" s="102">
        <v>0.10087594899556</v>
      </c>
      <c r="BU681" s="91"/>
      <c r="BV681" s="86">
        <v>661</v>
      </c>
      <c r="BW681" s="124">
        <v>0.97599999999999998</v>
      </c>
      <c r="BX681" s="124">
        <v>2.4E-2</v>
      </c>
      <c r="BY681" s="124">
        <v>0.97399999999999998</v>
      </c>
      <c r="BZ681" s="124">
        <v>2.5999999999999999E-2</v>
      </c>
      <c r="CA681" s="124">
        <v>0.97499999999999998</v>
      </c>
      <c r="CB681" s="124">
        <v>2.5000000000000001E-2</v>
      </c>
      <c r="CC681" s="123">
        <v>0.96799999999999997</v>
      </c>
      <c r="CD681" s="123">
        <v>3.2000000000000001E-2</v>
      </c>
      <c r="CE681" s="123">
        <v>0.96299999999999997</v>
      </c>
      <c r="CF681" s="123">
        <v>3.6999999999999998E-2</v>
      </c>
      <c r="CG681" s="123">
        <v>0.96499999999999997</v>
      </c>
      <c r="CH681" s="123">
        <v>3.4000000000000002E-2</v>
      </c>
      <c r="CI681" s="1"/>
      <c r="CJ681" s="1"/>
      <c r="CK681" s="1"/>
      <c r="CL681" s="1"/>
      <c r="CM681" s="1"/>
      <c r="CN681" s="1"/>
      <c r="CP681" s="39"/>
      <c r="CR681" s="39"/>
      <c r="CS681" s="92"/>
      <c r="CT681" s="92"/>
    </row>
    <row r="682" spans="38:98" x14ac:dyDescent="0.25">
      <c r="AL682" s="104">
        <v>662</v>
      </c>
      <c r="AM682" s="102">
        <v>0.31357600785141199</v>
      </c>
      <c r="AN682" s="102">
        <f t="shared" si="161"/>
        <v>0.68642399214858796</v>
      </c>
      <c r="AO682" s="102">
        <v>0.36442831221416</v>
      </c>
      <c r="AP682" s="102">
        <f t="shared" si="162"/>
        <v>0.63557168778583994</v>
      </c>
      <c r="AQ682" s="102">
        <v>0.22983652528184501</v>
      </c>
      <c r="AR682" s="102">
        <f t="shared" si="163"/>
        <v>0.77016347471815494</v>
      </c>
      <c r="AS682" s="102">
        <f t="shared" si="168"/>
        <v>0.28675187587284323</v>
      </c>
      <c r="AT682" s="107">
        <f t="shared" si="168"/>
        <v>0.71324812412715666</v>
      </c>
      <c r="AU682" s="103">
        <v>0.32648543693492998</v>
      </c>
      <c r="AV682" s="103">
        <f t="shared" si="169"/>
        <v>0.67351456306507007</v>
      </c>
      <c r="AW682" s="103">
        <v>0.37912011535647999</v>
      </c>
      <c r="AX682" s="103">
        <f t="shared" si="170"/>
        <v>0.62087988464351995</v>
      </c>
      <c r="AY682" s="103">
        <v>0.25303505265020398</v>
      </c>
      <c r="AZ682" s="103">
        <f t="shared" si="173"/>
        <v>0.74696494734979602</v>
      </c>
      <c r="BA682" s="103">
        <f t="shared" si="171"/>
        <v>0.30480423620091252</v>
      </c>
      <c r="BB682" s="103">
        <f t="shared" si="171"/>
        <v>0.69519576379908754</v>
      </c>
      <c r="BC682" s="102">
        <v>0.30754698889612597</v>
      </c>
      <c r="BD682" s="102">
        <f t="shared" si="174"/>
        <v>0.69245301110387403</v>
      </c>
      <c r="BE682" s="102">
        <v>0.36738286267745701</v>
      </c>
      <c r="BF682" s="102">
        <f t="shared" si="174"/>
        <v>0.63261713732254299</v>
      </c>
      <c r="BG682" s="102">
        <v>0.25411915770332899</v>
      </c>
      <c r="BH682" s="102">
        <f t="shared" si="164"/>
        <v>0.74588084229667095</v>
      </c>
      <c r="BI682" s="102">
        <v>0.29673243751714551</v>
      </c>
      <c r="BJ682" s="102">
        <v>0.70326756248285449</v>
      </c>
      <c r="BK682" s="103">
        <v>0.30039440581447502</v>
      </c>
      <c r="BL682" s="103">
        <f t="shared" si="165"/>
        <v>0.69960559418552504</v>
      </c>
      <c r="BM682" s="103">
        <v>0.35995387965789299</v>
      </c>
      <c r="BN682" s="103">
        <f t="shared" si="166"/>
        <v>0.64004612034210706</v>
      </c>
      <c r="BO682" s="103">
        <v>0.24557271110665399</v>
      </c>
      <c r="BP682" s="103">
        <f t="shared" si="167"/>
        <v>0.75442728889334598</v>
      </c>
      <c r="BQ682" s="103">
        <v>0.28887510523286353</v>
      </c>
      <c r="BR682" s="103">
        <f t="shared" si="172"/>
        <v>0.71112489476713658</v>
      </c>
      <c r="BS682" s="108">
        <v>0.89927351816846701</v>
      </c>
      <c r="BT682" s="102">
        <v>0.100726481831533</v>
      </c>
      <c r="BU682" s="91"/>
      <c r="BV682" s="86">
        <v>662</v>
      </c>
      <c r="BW682" s="124">
        <v>0.97599999999999998</v>
      </c>
      <c r="BX682" s="124">
        <v>2.4E-2</v>
      </c>
      <c r="BY682" s="124">
        <v>0.97399999999999998</v>
      </c>
      <c r="BZ682" s="124">
        <v>2.5999999999999999E-2</v>
      </c>
      <c r="CA682" s="124">
        <v>0.97499999999999998</v>
      </c>
      <c r="CB682" s="124">
        <v>2.5000000000000001E-2</v>
      </c>
      <c r="CC682" s="123">
        <v>0.96799999999999997</v>
      </c>
      <c r="CD682" s="123">
        <v>3.2000000000000001E-2</v>
      </c>
      <c r="CE682" s="123">
        <v>0.96299999999999997</v>
      </c>
      <c r="CF682" s="123">
        <v>3.6999999999999998E-2</v>
      </c>
      <c r="CG682" s="123">
        <v>0.96599999999999997</v>
      </c>
      <c r="CH682" s="123">
        <v>3.4000000000000002E-2</v>
      </c>
      <c r="CI682" s="1"/>
      <c r="CJ682" s="1"/>
      <c r="CK682" s="1"/>
      <c r="CL682" s="1"/>
      <c r="CM682" s="1"/>
      <c r="CN682" s="1"/>
      <c r="CP682" s="39"/>
      <c r="CR682" s="39"/>
      <c r="CS682" s="92"/>
      <c r="CT682" s="92"/>
    </row>
    <row r="683" spans="38:98" x14ac:dyDescent="0.25">
      <c r="AL683" s="104">
        <v>663</v>
      </c>
      <c r="AM683" s="102">
        <v>0.31386437298400599</v>
      </c>
      <c r="AN683" s="102">
        <f t="shared" si="161"/>
        <v>0.68613562701599395</v>
      </c>
      <c r="AO683" s="102">
        <v>0.36468954674819298</v>
      </c>
      <c r="AP683" s="102">
        <f t="shared" si="162"/>
        <v>0.63531045325180702</v>
      </c>
      <c r="AQ683" s="102">
        <v>0.23016985814640001</v>
      </c>
      <c r="AR683" s="102">
        <f t="shared" si="163"/>
        <v>0.76983014185359999</v>
      </c>
      <c r="AS683" s="102">
        <f t="shared" si="168"/>
        <v>0.28705468612447027</v>
      </c>
      <c r="AT683" s="107">
        <f t="shared" si="168"/>
        <v>0.71294531387552973</v>
      </c>
      <c r="AU683" s="103">
        <v>0.32678874621847198</v>
      </c>
      <c r="AV683" s="103">
        <f t="shared" si="169"/>
        <v>0.67321125378152802</v>
      </c>
      <c r="AW683" s="103">
        <v>0.37940970825196402</v>
      </c>
      <c r="AX683" s="103">
        <f t="shared" si="170"/>
        <v>0.62059029174803593</v>
      </c>
      <c r="AY683" s="103">
        <v>0.25340341053243798</v>
      </c>
      <c r="AZ683" s="103">
        <f t="shared" si="173"/>
        <v>0.74659658946756202</v>
      </c>
      <c r="BA683" s="103">
        <f t="shared" si="171"/>
        <v>0.30513431307059952</v>
      </c>
      <c r="BB683" s="103">
        <f t="shared" si="171"/>
        <v>0.69486568692940054</v>
      </c>
      <c r="BC683" s="102">
        <v>0.30784033999829802</v>
      </c>
      <c r="BD683" s="102">
        <f t="shared" si="174"/>
        <v>0.69215966000170193</v>
      </c>
      <c r="BE683" s="102">
        <v>0.36765597023262397</v>
      </c>
      <c r="BF683" s="102">
        <f t="shared" si="174"/>
        <v>0.63234402976737603</v>
      </c>
      <c r="BG683" s="102">
        <v>0.25448838711479499</v>
      </c>
      <c r="BH683" s="102">
        <f t="shared" si="164"/>
        <v>0.74551161288520507</v>
      </c>
      <c r="BI683" s="102">
        <v>0.29705603662578162</v>
      </c>
      <c r="BJ683" s="102">
        <v>0.70294396337421838</v>
      </c>
      <c r="BK683" s="103">
        <v>0.30068351578786301</v>
      </c>
      <c r="BL683" s="103">
        <f t="shared" si="165"/>
        <v>0.69931648421213699</v>
      </c>
      <c r="BM683" s="103">
        <v>0.36022099828026499</v>
      </c>
      <c r="BN683" s="103">
        <f t="shared" si="166"/>
        <v>0.63977900171973501</v>
      </c>
      <c r="BO683" s="103">
        <v>0.24593300724463299</v>
      </c>
      <c r="BP683" s="103">
        <f t="shared" si="167"/>
        <v>0.75406699275536704</v>
      </c>
      <c r="BQ683" s="103">
        <v>0.2891919028312297</v>
      </c>
      <c r="BR683" s="103">
        <f t="shared" si="172"/>
        <v>0.71080809716877036</v>
      </c>
      <c r="BS683" s="108">
        <v>0.89942249262775997</v>
      </c>
      <c r="BT683" s="102">
        <v>0.10057750737224</v>
      </c>
      <c r="BU683" s="91"/>
      <c r="BV683" s="86">
        <v>663</v>
      </c>
      <c r="BW683" s="124">
        <v>0.97599999999999998</v>
      </c>
      <c r="BX683" s="124">
        <v>2.4E-2</v>
      </c>
      <c r="BY683" s="124">
        <v>0.97499999999999998</v>
      </c>
      <c r="BZ683" s="124">
        <v>2.5000000000000001E-2</v>
      </c>
      <c r="CA683" s="124">
        <v>0.97499999999999998</v>
      </c>
      <c r="CB683" s="124">
        <v>2.5000000000000001E-2</v>
      </c>
      <c r="CC683" s="123">
        <v>0.96799999999999997</v>
      </c>
      <c r="CD683" s="123">
        <v>3.2000000000000001E-2</v>
      </c>
      <c r="CE683" s="123">
        <v>0.96299999999999997</v>
      </c>
      <c r="CF683" s="123">
        <v>3.6999999999999998E-2</v>
      </c>
      <c r="CG683" s="123">
        <v>0.96599999999999997</v>
      </c>
      <c r="CH683" s="123">
        <v>3.4000000000000002E-2</v>
      </c>
      <c r="CI683" s="1"/>
      <c r="CJ683" s="1"/>
      <c r="CK683" s="1"/>
      <c r="CL683" s="1"/>
      <c r="CM683" s="1"/>
      <c r="CN683" s="1"/>
      <c r="CP683" s="39"/>
      <c r="CR683" s="39"/>
      <c r="CS683" s="92"/>
      <c r="CT683" s="92"/>
    </row>
    <row r="684" spans="38:98" x14ac:dyDescent="0.25">
      <c r="AL684" s="104">
        <v>664</v>
      </c>
      <c r="AM684" s="102">
        <v>0.31415241506294</v>
      </c>
      <c r="AN684" s="102">
        <f t="shared" si="161"/>
        <v>0.68584758493706</v>
      </c>
      <c r="AO684" s="102">
        <v>0.364950650527891</v>
      </c>
      <c r="AP684" s="102">
        <f t="shared" si="162"/>
        <v>0.635049349472109</v>
      </c>
      <c r="AQ684" s="102">
        <v>0.230503103543473</v>
      </c>
      <c r="AR684" s="102">
        <f t="shared" si="163"/>
        <v>0.76949689645652697</v>
      </c>
      <c r="AS684" s="102">
        <f t="shared" si="168"/>
        <v>0.28735732592092389</v>
      </c>
      <c r="AT684" s="107">
        <f t="shared" si="168"/>
        <v>0.71264267407907611</v>
      </c>
      <c r="AU684" s="103">
        <v>0.32709181576920798</v>
      </c>
      <c r="AV684" s="103">
        <f t="shared" si="169"/>
        <v>0.67290818423079202</v>
      </c>
      <c r="AW684" s="103">
        <v>0.37969906857407598</v>
      </c>
      <c r="AX684" s="103">
        <f t="shared" si="170"/>
        <v>0.62030093142592402</v>
      </c>
      <c r="AY684" s="103">
        <v>0.25377166359196301</v>
      </c>
      <c r="AZ684" s="103">
        <f t="shared" si="173"/>
        <v>0.74622833640803699</v>
      </c>
      <c r="BA684" s="103">
        <f t="shared" si="171"/>
        <v>0.30546421391279494</v>
      </c>
      <c r="BB684" s="103">
        <f t="shared" si="171"/>
        <v>0.69453578608720501</v>
      </c>
      <c r="BC684" s="102">
        <v>0.30813349732623102</v>
      </c>
      <c r="BD684" s="102">
        <f t="shared" si="174"/>
        <v>0.69186650267376892</v>
      </c>
      <c r="BE684" s="102">
        <v>0.36792885090740601</v>
      </c>
      <c r="BF684" s="102">
        <f t="shared" si="174"/>
        <v>0.63207114909259399</v>
      </c>
      <c r="BG684" s="102">
        <v>0.25485749729395202</v>
      </c>
      <c r="BH684" s="102">
        <f t="shared" si="164"/>
        <v>0.74514250270604798</v>
      </c>
      <c r="BI684" s="102">
        <v>0.29737946863505293</v>
      </c>
      <c r="BJ684" s="102">
        <v>0.70262053136494718</v>
      </c>
      <c r="BK684" s="103">
        <v>0.30097238468529303</v>
      </c>
      <c r="BL684" s="103">
        <f t="shared" si="165"/>
        <v>0.69902761531470703</v>
      </c>
      <c r="BM684" s="103">
        <v>0.36048791874924901</v>
      </c>
      <c r="BN684" s="103">
        <f t="shared" si="166"/>
        <v>0.63951208125075099</v>
      </c>
      <c r="BO684" s="103">
        <v>0.24629317799609801</v>
      </c>
      <c r="BP684" s="103">
        <f t="shared" si="167"/>
        <v>0.75370682200390204</v>
      </c>
      <c r="BQ684" s="103">
        <v>0.2895085224429732</v>
      </c>
      <c r="BR684" s="103">
        <f t="shared" si="172"/>
        <v>0.7104914775570268</v>
      </c>
      <c r="BS684" s="108">
        <v>0.89957097626716898</v>
      </c>
      <c r="BT684" s="102">
        <v>0.100429023732831</v>
      </c>
      <c r="BU684" s="91"/>
      <c r="BV684" s="86">
        <v>664</v>
      </c>
      <c r="BW684" s="124">
        <v>0.97599999999999998</v>
      </c>
      <c r="BX684" s="124">
        <v>2.4E-2</v>
      </c>
      <c r="BY684" s="124">
        <v>0.97499999999999998</v>
      </c>
      <c r="BZ684" s="124">
        <v>2.5000000000000001E-2</v>
      </c>
      <c r="CA684" s="124">
        <v>0.97499999999999998</v>
      </c>
      <c r="CB684" s="124">
        <v>2.5000000000000001E-2</v>
      </c>
      <c r="CC684" s="123">
        <v>0.96799999999999997</v>
      </c>
      <c r="CD684" s="123">
        <v>3.2000000000000001E-2</v>
      </c>
      <c r="CE684" s="123">
        <v>0.96399999999999997</v>
      </c>
      <c r="CF684" s="123">
        <v>3.5999999999999997E-2</v>
      </c>
      <c r="CG684" s="123">
        <v>0.96599999999999997</v>
      </c>
      <c r="CH684" s="123">
        <v>3.4000000000000002E-2</v>
      </c>
      <c r="CI684" s="1"/>
      <c r="CJ684" s="1"/>
      <c r="CK684" s="1"/>
      <c r="CL684" s="1"/>
      <c r="CM684" s="1"/>
      <c r="CN684" s="1"/>
      <c r="CP684" s="39"/>
      <c r="CR684" s="39"/>
      <c r="CS684" s="92"/>
      <c r="CT684" s="92"/>
    </row>
    <row r="685" spans="38:98" x14ac:dyDescent="0.25">
      <c r="AL685" s="104">
        <v>665</v>
      </c>
      <c r="AM685" s="102">
        <v>0.31444013568301599</v>
      </c>
      <c r="AN685" s="102">
        <f t="shared" si="161"/>
        <v>0.68555986431698401</v>
      </c>
      <c r="AO685" s="102">
        <v>0.36521162298700899</v>
      </c>
      <c r="AP685" s="102">
        <f t="shared" si="162"/>
        <v>0.63478837701299096</v>
      </c>
      <c r="AQ685" s="102">
        <v>0.23083626145059</v>
      </c>
      <c r="AR685" s="102">
        <f t="shared" si="163"/>
        <v>0.76916373854941</v>
      </c>
      <c r="AS685" s="102">
        <f t="shared" si="168"/>
        <v>0.28765979561601845</v>
      </c>
      <c r="AT685" s="107">
        <f t="shared" si="168"/>
        <v>0.7123402043839816</v>
      </c>
      <c r="AU685" s="103">
        <v>0.327394645876672</v>
      </c>
      <c r="AV685" s="103">
        <f t="shared" si="169"/>
        <v>0.672605354123328</v>
      </c>
      <c r="AW685" s="103">
        <v>0.379988196590195</v>
      </c>
      <c r="AX685" s="103">
        <f t="shared" si="170"/>
        <v>0.620011803409805</v>
      </c>
      <c r="AY685" s="103">
        <v>0.25413981164789901</v>
      </c>
      <c r="AZ685" s="103">
        <f t="shared" si="173"/>
        <v>0.74586018835210099</v>
      </c>
      <c r="BA685" s="103">
        <f t="shared" si="171"/>
        <v>0.30579393879554673</v>
      </c>
      <c r="BB685" s="103">
        <f t="shared" si="171"/>
        <v>0.69420606120445338</v>
      </c>
      <c r="BC685" s="102">
        <v>0.308426460418606</v>
      </c>
      <c r="BD685" s="102">
        <f t="shared" si="174"/>
        <v>0.691573539581394</v>
      </c>
      <c r="BE685" s="102">
        <v>0.36820150487213998</v>
      </c>
      <c r="BF685" s="102">
        <f t="shared" si="174"/>
        <v>0.63179849512786002</v>
      </c>
      <c r="BG685" s="102">
        <v>0.25522648804355302</v>
      </c>
      <c r="BH685" s="102">
        <f t="shared" si="164"/>
        <v>0.74477351195644692</v>
      </c>
      <c r="BI685" s="102">
        <v>0.29770273335039443</v>
      </c>
      <c r="BJ685" s="102">
        <v>0.70229726664960546</v>
      </c>
      <c r="BK685" s="103">
        <v>0.30126101247714998</v>
      </c>
      <c r="BL685" s="103">
        <f t="shared" si="165"/>
        <v>0.69873898752285002</v>
      </c>
      <c r="BM685" s="103">
        <v>0.36075464119761103</v>
      </c>
      <c r="BN685" s="103">
        <f t="shared" si="166"/>
        <v>0.63924535880238897</v>
      </c>
      <c r="BO685" s="103">
        <v>0.24665322310832999</v>
      </c>
      <c r="BP685" s="103">
        <f t="shared" si="167"/>
        <v>0.75334677689166996</v>
      </c>
      <c r="BQ685" s="103">
        <v>0.28982496397319879</v>
      </c>
      <c r="BR685" s="103">
        <f t="shared" si="172"/>
        <v>0.71017503602680121</v>
      </c>
      <c r="BS685" s="108">
        <v>0.89971897097154696</v>
      </c>
      <c r="BT685" s="102">
        <v>0.100281029028453</v>
      </c>
      <c r="BU685" s="91"/>
      <c r="BV685" s="86">
        <v>665</v>
      </c>
      <c r="BW685" s="124">
        <v>0.97599999999999998</v>
      </c>
      <c r="BX685" s="124">
        <v>2.4E-2</v>
      </c>
      <c r="BY685" s="124">
        <v>0.97499999999999998</v>
      </c>
      <c r="BZ685" s="124">
        <v>2.5000000000000001E-2</v>
      </c>
      <c r="CA685" s="124">
        <v>0.97499999999999998</v>
      </c>
      <c r="CB685" s="124">
        <v>2.5000000000000001E-2</v>
      </c>
      <c r="CC685" s="123">
        <v>0.96799999999999997</v>
      </c>
      <c r="CD685" s="123">
        <v>3.2000000000000001E-2</v>
      </c>
      <c r="CE685" s="123">
        <v>0.96399999999999997</v>
      </c>
      <c r="CF685" s="123">
        <v>3.5999999999999997E-2</v>
      </c>
      <c r="CG685" s="123">
        <v>0.96599999999999997</v>
      </c>
      <c r="CH685" s="123">
        <v>3.4000000000000002E-2</v>
      </c>
      <c r="CI685" s="1"/>
      <c r="CJ685" s="1"/>
      <c r="CK685" s="1"/>
      <c r="CL685" s="1"/>
      <c r="CM685" s="1"/>
      <c r="CN685" s="1"/>
      <c r="CP685" s="39"/>
      <c r="CR685" s="39"/>
      <c r="CS685" s="92"/>
      <c r="CT685" s="92"/>
    </row>
    <row r="686" spans="38:98" x14ac:dyDescent="0.25">
      <c r="AL686" s="104">
        <v>666</v>
      </c>
      <c r="AM686" s="102">
        <v>0.314727536439037</v>
      </c>
      <c r="AN686" s="102">
        <f t="shared" si="161"/>
        <v>0.68527246356096305</v>
      </c>
      <c r="AO686" s="102">
        <v>0.36547246355929702</v>
      </c>
      <c r="AP686" s="102">
        <f t="shared" si="162"/>
        <v>0.63452753644070303</v>
      </c>
      <c r="AQ686" s="102">
        <v>0.23116933184527799</v>
      </c>
      <c r="AR686" s="102">
        <f t="shared" si="163"/>
        <v>0.76883066815472201</v>
      </c>
      <c r="AS686" s="102">
        <f t="shared" si="168"/>
        <v>0.28796209556356767</v>
      </c>
      <c r="AT686" s="107">
        <f t="shared" si="168"/>
        <v>0.71203790443643245</v>
      </c>
      <c r="AU686" s="103">
        <v>0.32769723683039997</v>
      </c>
      <c r="AV686" s="103">
        <f t="shared" si="169"/>
        <v>0.67230276316960003</v>
      </c>
      <c r="AW686" s="103">
        <v>0.38027709256769898</v>
      </c>
      <c r="AX686" s="103">
        <f t="shared" si="170"/>
        <v>0.61972290743230096</v>
      </c>
      <c r="AY686" s="103">
        <v>0.25450785451936597</v>
      </c>
      <c r="AZ686" s="103">
        <f t="shared" si="173"/>
        <v>0.74549214548063403</v>
      </c>
      <c r="BA686" s="103">
        <f t="shared" si="171"/>
        <v>0.30612348778690313</v>
      </c>
      <c r="BB686" s="103">
        <f t="shared" si="171"/>
        <v>0.69387651221309687</v>
      </c>
      <c r="BC686" s="102">
        <v>0.30871922881409902</v>
      </c>
      <c r="BD686" s="102">
        <f t="shared" si="174"/>
        <v>0.69128077118590103</v>
      </c>
      <c r="BE686" s="102">
        <v>0.36847393229716002</v>
      </c>
      <c r="BF686" s="102">
        <f t="shared" si="174"/>
        <v>0.63152606770284003</v>
      </c>
      <c r="BG686" s="102">
        <v>0.25559535916635201</v>
      </c>
      <c r="BH686" s="102">
        <f t="shared" si="164"/>
        <v>0.74440464083364799</v>
      </c>
      <c r="BI686" s="102">
        <v>0.29802583057723941</v>
      </c>
      <c r="BJ686" s="102">
        <v>0.70197416942276059</v>
      </c>
      <c r="BK686" s="103">
        <v>0.30154939913381901</v>
      </c>
      <c r="BL686" s="103">
        <f t="shared" si="165"/>
        <v>0.69845060086618105</v>
      </c>
      <c r="BM686" s="103">
        <v>0.36102116575811499</v>
      </c>
      <c r="BN686" s="103">
        <f t="shared" si="166"/>
        <v>0.63897883424188495</v>
      </c>
      <c r="BO686" s="103">
        <v>0.24701314232860899</v>
      </c>
      <c r="BP686" s="103">
        <f t="shared" si="167"/>
        <v>0.75298685767139095</v>
      </c>
      <c r="BQ686" s="103">
        <v>0.29014122732701053</v>
      </c>
      <c r="BR686" s="103">
        <f t="shared" si="172"/>
        <v>0.70985877267298947</v>
      </c>
      <c r="BS686" s="108">
        <v>0.89986647862574598</v>
      </c>
      <c r="BT686" s="102">
        <v>0.10013352137425401</v>
      </c>
      <c r="BU686" s="91"/>
      <c r="BV686" s="86">
        <v>666</v>
      </c>
      <c r="BW686" s="124">
        <v>0.97599999999999998</v>
      </c>
      <c r="BX686" s="124">
        <v>2.4E-2</v>
      </c>
      <c r="BY686" s="124">
        <v>0.97499999999999998</v>
      </c>
      <c r="BZ686" s="124">
        <v>2.5000000000000001E-2</v>
      </c>
      <c r="CA686" s="124">
        <v>0.97499999999999998</v>
      </c>
      <c r="CB686" s="124">
        <v>2.5000000000000001E-2</v>
      </c>
      <c r="CC686" s="123">
        <v>0.96799999999999997</v>
      </c>
      <c r="CD686" s="123">
        <v>3.2000000000000001E-2</v>
      </c>
      <c r="CE686" s="123">
        <v>0.96399999999999997</v>
      </c>
      <c r="CF686" s="123">
        <v>3.5999999999999997E-2</v>
      </c>
      <c r="CG686" s="123">
        <v>0.96599999999999997</v>
      </c>
      <c r="CH686" s="123">
        <v>3.4000000000000002E-2</v>
      </c>
      <c r="CI686" s="1"/>
      <c r="CJ686" s="1"/>
      <c r="CK686" s="1"/>
      <c r="CL686" s="1"/>
      <c r="CM686" s="1"/>
      <c r="CN686" s="1"/>
      <c r="CP686" s="39"/>
      <c r="CR686" s="39"/>
      <c r="CS686" s="92"/>
      <c r="CT686" s="92"/>
    </row>
    <row r="687" spans="38:98" x14ac:dyDescent="0.25">
      <c r="AL687" s="104">
        <v>667</v>
      </c>
      <c r="AM687" s="102">
        <v>0.31501461892580401</v>
      </c>
      <c r="AN687" s="102">
        <f t="shared" si="161"/>
        <v>0.68498538107419593</v>
      </c>
      <c r="AO687" s="102">
        <v>0.36573317167851099</v>
      </c>
      <c r="AP687" s="102">
        <f t="shared" si="162"/>
        <v>0.63426682832148895</v>
      </c>
      <c r="AQ687" s="102">
        <v>0.23150231470506499</v>
      </c>
      <c r="AR687" s="102">
        <f t="shared" si="163"/>
        <v>0.76849768529493501</v>
      </c>
      <c r="AS687" s="102">
        <f t="shared" si="168"/>
        <v>0.28826422611738667</v>
      </c>
      <c r="AT687" s="107">
        <f t="shared" si="168"/>
        <v>0.71173577388261333</v>
      </c>
      <c r="AU687" s="103">
        <v>0.32799958891992698</v>
      </c>
      <c r="AV687" s="103">
        <f t="shared" si="169"/>
        <v>0.67200041108007302</v>
      </c>
      <c r="AW687" s="103">
        <v>0.38056575677396498</v>
      </c>
      <c r="AX687" s="103">
        <f t="shared" si="170"/>
        <v>0.61943424322603502</v>
      </c>
      <c r="AY687" s="103">
        <v>0.25487579202548599</v>
      </c>
      <c r="AZ687" s="103">
        <f t="shared" si="173"/>
        <v>0.74512420797451395</v>
      </c>
      <c r="BA687" s="103">
        <f t="shared" si="171"/>
        <v>0.30645286095491286</v>
      </c>
      <c r="BB687" s="103">
        <f t="shared" si="171"/>
        <v>0.69354713904508714</v>
      </c>
      <c r="BC687" s="102">
        <v>0.30901180205138801</v>
      </c>
      <c r="BD687" s="102">
        <f t="shared" si="174"/>
        <v>0.69098819794861199</v>
      </c>
      <c r="BE687" s="102">
        <v>0.36874613335280398</v>
      </c>
      <c r="BF687" s="102">
        <f t="shared" si="174"/>
        <v>0.63125386664719607</v>
      </c>
      <c r="BG687" s="102">
        <v>0.25596411046510098</v>
      </c>
      <c r="BH687" s="102">
        <f t="shared" si="164"/>
        <v>0.74403588953489908</v>
      </c>
      <c r="BI687" s="102">
        <v>0.29834876012102168</v>
      </c>
      <c r="BJ687" s="102">
        <v>0.70165123987897848</v>
      </c>
      <c r="BK687" s="103">
        <v>0.30183754462568502</v>
      </c>
      <c r="BL687" s="103">
        <f t="shared" si="165"/>
        <v>0.69816245537431498</v>
      </c>
      <c r="BM687" s="103">
        <v>0.36128749256352599</v>
      </c>
      <c r="BN687" s="103">
        <f t="shared" si="166"/>
        <v>0.63871250743647401</v>
      </c>
      <c r="BO687" s="103">
        <v>0.24737293540421701</v>
      </c>
      <c r="BP687" s="103">
        <f t="shared" si="167"/>
        <v>0.75262706459578299</v>
      </c>
      <c r="BQ687" s="103">
        <v>0.29045731240951317</v>
      </c>
      <c r="BR687" s="103">
        <f t="shared" si="172"/>
        <v>0.70954268759048689</v>
      </c>
      <c r="BS687" s="108">
        <v>0.90001350111461664</v>
      </c>
      <c r="BT687" s="109">
        <v>9.9986498885383301E-2</v>
      </c>
      <c r="BU687" s="91"/>
      <c r="BV687" s="86">
        <v>667</v>
      </c>
      <c r="BW687" s="124">
        <v>0.97599999999999998</v>
      </c>
      <c r="BX687" s="124">
        <v>2.4E-2</v>
      </c>
      <c r="BY687" s="124">
        <v>0.97499999999999998</v>
      </c>
      <c r="BZ687" s="124">
        <v>2.5000000000000001E-2</v>
      </c>
      <c r="CA687" s="124">
        <v>0.97499999999999998</v>
      </c>
      <c r="CB687" s="124">
        <v>2.5000000000000001E-2</v>
      </c>
      <c r="CC687" s="123">
        <v>0.96799999999999997</v>
      </c>
      <c r="CD687" s="123">
        <v>3.2000000000000001E-2</v>
      </c>
      <c r="CE687" s="123">
        <v>0.96399999999999997</v>
      </c>
      <c r="CF687" s="123">
        <v>3.5999999999999997E-2</v>
      </c>
      <c r="CG687" s="123">
        <v>0.96599999999999997</v>
      </c>
      <c r="CH687" s="123">
        <v>3.4000000000000002E-2</v>
      </c>
      <c r="CI687" s="1"/>
      <c r="CJ687" s="1"/>
      <c r="CK687" s="1"/>
      <c r="CL687" s="1"/>
      <c r="CM687" s="1"/>
      <c r="CN687" s="1"/>
      <c r="CP687" s="39"/>
      <c r="CR687" s="39"/>
      <c r="CS687" s="92"/>
      <c r="CT687" s="92"/>
    </row>
    <row r="688" spans="38:98" x14ac:dyDescent="0.25">
      <c r="AL688" s="104">
        <v>668</v>
      </c>
      <c r="AM688" s="102">
        <v>0.31530138473812003</v>
      </c>
      <c r="AN688" s="102">
        <f t="shared" si="161"/>
        <v>0.68469861526187992</v>
      </c>
      <c r="AO688" s="102">
        <v>0.36599374677840202</v>
      </c>
      <c r="AP688" s="102">
        <f t="shared" si="162"/>
        <v>0.63400625322159798</v>
      </c>
      <c r="AQ688" s="102">
        <v>0.231835210007478</v>
      </c>
      <c r="AR688" s="102">
        <f t="shared" si="163"/>
        <v>0.76816478999252202</v>
      </c>
      <c r="AS688" s="102">
        <f t="shared" si="168"/>
        <v>0.28856618763128955</v>
      </c>
      <c r="AT688" s="107">
        <f t="shared" si="168"/>
        <v>0.71143381236871051</v>
      </c>
      <c r="AU688" s="103">
        <v>0.32830170243478701</v>
      </c>
      <c r="AV688" s="103">
        <f t="shared" si="169"/>
        <v>0.67169829756521304</v>
      </c>
      <c r="AW688" s="103">
        <v>0.38085418947637301</v>
      </c>
      <c r="AX688" s="103">
        <f t="shared" si="170"/>
        <v>0.61914581052362694</v>
      </c>
      <c r="AY688" s="103">
        <v>0.25524362398537798</v>
      </c>
      <c r="AZ688" s="103">
        <f t="shared" si="173"/>
        <v>0.74475637601462208</v>
      </c>
      <c r="BA688" s="103">
        <f t="shared" si="171"/>
        <v>0.30678205836762368</v>
      </c>
      <c r="BB688" s="103">
        <f t="shared" si="171"/>
        <v>0.69321794163237649</v>
      </c>
      <c r="BC688" s="102">
        <v>0.30930417966915102</v>
      </c>
      <c r="BD688" s="102">
        <f t="shared" si="174"/>
        <v>0.69069582033084898</v>
      </c>
      <c r="BE688" s="102">
        <v>0.369018108209407</v>
      </c>
      <c r="BF688" s="102">
        <f t="shared" si="174"/>
        <v>0.63098189179059294</v>
      </c>
      <c r="BG688" s="102">
        <v>0.25633274174255399</v>
      </c>
      <c r="BH688" s="102">
        <f t="shared" si="164"/>
        <v>0.74366725825744595</v>
      </c>
      <c r="BI688" s="102">
        <v>0.29867152178717526</v>
      </c>
      <c r="BJ688" s="102">
        <v>0.70132847821282474</v>
      </c>
      <c r="BK688" s="103">
        <v>0.30212544892313398</v>
      </c>
      <c r="BL688" s="103">
        <f t="shared" si="165"/>
        <v>0.69787455107686602</v>
      </c>
      <c r="BM688" s="103">
        <v>0.36155362174660799</v>
      </c>
      <c r="BN688" s="103">
        <f t="shared" si="166"/>
        <v>0.63844637825339201</v>
      </c>
      <c r="BO688" s="103">
        <v>0.247732602082433</v>
      </c>
      <c r="BP688" s="103">
        <f t="shared" si="167"/>
        <v>0.75226739791756703</v>
      </c>
      <c r="BQ688" s="103">
        <v>0.29077321912581056</v>
      </c>
      <c r="BR688" s="103">
        <f t="shared" si="172"/>
        <v>0.70922678087418944</v>
      </c>
      <c r="BS688" s="108">
        <v>0.90016004032301111</v>
      </c>
      <c r="BT688" s="102">
        <v>9.9839959676988901E-2</v>
      </c>
      <c r="BU688" s="91"/>
      <c r="BV688" s="86">
        <v>668</v>
      </c>
      <c r="BW688" s="124">
        <v>0.97599999999999998</v>
      </c>
      <c r="BX688" s="124">
        <v>2.4E-2</v>
      </c>
      <c r="BY688" s="124">
        <v>0.97499999999999998</v>
      </c>
      <c r="BZ688" s="124">
        <v>2.5000000000000001E-2</v>
      </c>
      <c r="CA688" s="124">
        <v>0.97499999999999998</v>
      </c>
      <c r="CB688" s="124">
        <v>2.5000000000000001E-2</v>
      </c>
      <c r="CC688" s="123">
        <v>0.96799999999999997</v>
      </c>
      <c r="CD688" s="123">
        <v>3.2000000000000001E-2</v>
      </c>
      <c r="CE688" s="123">
        <v>0.96399999999999997</v>
      </c>
      <c r="CF688" s="123">
        <v>3.5999999999999997E-2</v>
      </c>
      <c r="CG688" s="123">
        <v>0.96599999999999997</v>
      </c>
      <c r="CH688" s="123">
        <v>3.4000000000000002E-2</v>
      </c>
      <c r="CI688" s="1"/>
      <c r="CJ688" s="1"/>
      <c r="CK688" s="1"/>
      <c r="CL688" s="1"/>
      <c r="CM688" s="1"/>
      <c r="CN688" s="1"/>
      <c r="CP688" s="39"/>
      <c r="CR688" s="39"/>
      <c r="CS688" s="92"/>
      <c r="CT688" s="92"/>
    </row>
    <row r="689" spans="38:98" x14ac:dyDescent="0.25">
      <c r="AL689" s="104">
        <v>669</v>
      </c>
      <c r="AM689" s="102">
        <v>0.315587835470787</v>
      </c>
      <c r="AN689" s="102">
        <f t="shared" si="161"/>
        <v>0.68441216452921294</v>
      </c>
      <c r="AO689" s="102">
        <v>0.36625418829272399</v>
      </c>
      <c r="AP689" s="102">
        <f t="shared" si="162"/>
        <v>0.63374581170727606</v>
      </c>
      <c r="AQ689" s="102">
        <v>0.232168017730043</v>
      </c>
      <c r="AR689" s="102">
        <f t="shared" si="163"/>
        <v>0.76783198226995697</v>
      </c>
      <c r="AS689" s="102">
        <f t="shared" si="168"/>
        <v>0.28886798045909029</v>
      </c>
      <c r="AT689" s="107">
        <f t="shared" si="168"/>
        <v>0.71113201954090965</v>
      </c>
      <c r="AU689" s="103">
        <v>0.32860357766451598</v>
      </c>
      <c r="AV689" s="103">
        <f t="shared" si="169"/>
        <v>0.67139642233548402</v>
      </c>
      <c r="AW689" s="103">
        <v>0.38114239094229901</v>
      </c>
      <c r="AX689" s="103">
        <f t="shared" si="170"/>
        <v>0.61885760905770093</v>
      </c>
      <c r="AY689" s="103">
        <v>0.255611350218163</v>
      </c>
      <c r="AZ689" s="103">
        <f t="shared" si="173"/>
        <v>0.74438864978183705</v>
      </c>
      <c r="BA689" s="103">
        <f t="shared" si="171"/>
        <v>0.30711108009308374</v>
      </c>
      <c r="BB689" s="103">
        <f t="shared" si="171"/>
        <v>0.69288891990691637</v>
      </c>
      <c r="BC689" s="102">
        <v>0.30959636120606598</v>
      </c>
      <c r="BD689" s="102">
        <f t="shared" si="174"/>
        <v>0.69040363879393407</v>
      </c>
      <c r="BE689" s="102">
        <v>0.36928985703730299</v>
      </c>
      <c r="BF689" s="102">
        <f t="shared" si="174"/>
        <v>0.63071014296269701</v>
      </c>
      <c r="BG689" s="102">
        <v>0.256701252801464</v>
      </c>
      <c r="BH689" s="102">
        <f t="shared" si="164"/>
        <v>0.74329874719853595</v>
      </c>
      <c r="BI689" s="102">
        <v>0.29899411538113363</v>
      </c>
      <c r="BJ689" s="102">
        <v>0.70100588461886648</v>
      </c>
      <c r="BK689" s="103">
        <v>0.30241311199654902</v>
      </c>
      <c r="BL689" s="103">
        <f t="shared" si="165"/>
        <v>0.69758688800345103</v>
      </c>
      <c r="BM689" s="103">
        <v>0.36181955344012601</v>
      </c>
      <c r="BN689" s="103">
        <f t="shared" si="166"/>
        <v>0.63818044655987394</v>
      </c>
      <c r="BO689" s="103">
        <v>0.24809214211053801</v>
      </c>
      <c r="BP689" s="103">
        <f t="shared" si="167"/>
        <v>0.75190785788946202</v>
      </c>
      <c r="BQ689" s="103">
        <v>0.29108894738100666</v>
      </c>
      <c r="BR689" s="103">
        <f t="shared" si="172"/>
        <v>0.70891105261899345</v>
      </c>
      <c r="BS689" s="108">
        <v>0.90030609813578089</v>
      </c>
      <c r="BT689" s="102">
        <v>9.96939018642191E-2</v>
      </c>
      <c r="BU689" s="91"/>
      <c r="BV689" s="86">
        <v>669</v>
      </c>
      <c r="BW689" s="124">
        <v>0.97599999999999998</v>
      </c>
      <c r="BX689" s="124">
        <v>2.4E-2</v>
      </c>
      <c r="BY689" s="124">
        <v>0.97499999999999998</v>
      </c>
      <c r="BZ689" s="124">
        <v>2.5000000000000001E-2</v>
      </c>
      <c r="CA689" s="124">
        <v>0.97499999999999998</v>
      </c>
      <c r="CB689" s="124">
        <v>2.4E-2</v>
      </c>
      <c r="CC689" s="123">
        <v>0.96799999999999997</v>
      </c>
      <c r="CD689" s="123">
        <v>3.2000000000000001E-2</v>
      </c>
      <c r="CE689" s="123">
        <v>0.96399999999999997</v>
      </c>
      <c r="CF689" s="123">
        <v>3.5999999999999997E-2</v>
      </c>
      <c r="CG689" s="123">
        <v>0.96599999999999997</v>
      </c>
      <c r="CH689" s="123">
        <v>3.4000000000000002E-2</v>
      </c>
      <c r="CI689" s="1"/>
      <c r="CJ689" s="1"/>
      <c r="CK689" s="1"/>
      <c r="CL689" s="1"/>
      <c r="CM689" s="1"/>
      <c r="CN689" s="1"/>
      <c r="CP689" s="39"/>
      <c r="CR689" s="39"/>
      <c r="CS689" s="92"/>
      <c r="CT689" s="92"/>
    </row>
    <row r="690" spans="38:98" x14ac:dyDescent="0.25">
      <c r="AL690" s="104">
        <v>670</v>
      </c>
      <c r="AM690" s="102">
        <v>0.31587397271860601</v>
      </c>
      <c r="AN690" s="102">
        <f t="shared" si="161"/>
        <v>0.68412602728139404</v>
      </c>
      <c r="AO690" s="102">
        <v>0.36651449565523098</v>
      </c>
      <c r="AP690" s="102">
        <f t="shared" si="162"/>
        <v>0.63348550434476902</v>
      </c>
      <c r="AQ690" s="102">
        <v>0.23250073785028799</v>
      </c>
      <c r="AR690" s="102">
        <f t="shared" si="163"/>
        <v>0.76749926214971198</v>
      </c>
      <c r="AS690" s="102">
        <f t="shared" si="168"/>
        <v>0.28916960495460348</v>
      </c>
      <c r="AT690" s="107">
        <f t="shared" si="168"/>
        <v>0.71083039504539658</v>
      </c>
      <c r="AU690" s="103">
        <v>0.32890521489864799</v>
      </c>
      <c r="AV690" s="103">
        <f t="shared" si="169"/>
        <v>0.67109478510135201</v>
      </c>
      <c r="AW690" s="103">
        <v>0.38143036143912301</v>
      </c>
      <c r="AX690" s="103">
        <f t="shared" si="170"/>
        <v>0.61856963856087699</v>
      </c>
      <c r="AY690" s="103">
        <v>0.25597897054296098</v>
      </c>
      <c r="AZ690" s="103">
        <f t="shared" si="173"/>
        <v>0.74402102945703907</v>
      </c>
      <c r="BA690" s="103">
        <f t="shared" si="171"/>
        <v>0.30743992619934124</v>
      </c>
      <c r="BB690" s="103">
        <f t="shared" si="171"/>
        <v>0.69256007380065876</v>
      </c>
      <c r="BC690" s="102">
        <v>0.30988834620081102</v>
      </c>
      <c r="BD690" s="102">
        <f t="shared" si="174"/>
        <v>0.69011165379918893</v>
      </c>
      <c r="BE690" s="102">
        <v>0.36956138000682998</v>
      </c>
      <c r="BF690" s="102">
        <f t="shared" si="174"/>
        <v>0.63043861999316997</v>
      </c>
      <c r="BG690" s="102">
        <v>0.257069643444583</v>
      </c>
      <c r="BH690" s="102">
        <f t="shared" si="164"/>
        <v>0.74293035655541706</v>
      </c>
      <c r="BI690" s="102">
        <v>0.29931654070833047</v>
      </c>
      <c r="BJ690" s="102">
        <v>0.70068345929166953</v>
      </c>
      <c r="BK690" s="103">
        <v>0.30270053381631601</v>
      </c>
      <c r="BL690" s="103">
        <f t="shared" si="165"/>
        <v>0.69729946618368399</v>
      </c>
      <c r="BM690" s="103">
        <v>0.36208528777684401</v>
      </c>
      <c r="BN690" s="103">
        <f t="shared" si="166"/>
        <v>0.63791471222315599</v>
      </c>
      <c r="BO690" s="103">
        <v>0.248451555235812</v>
      </c>
      <c r="BP690" s="103">
        <f t="shared" si="167"/>
        <v>0.75154844476418803</v>
      </c>
      <c r="BQ690" s="103">
        <v>0.29140449708020566</v>
      </c>
      <c r="BR690" s="103">
        <f t="shared" si="172"/>
        <v>0.70859550291979445</v>
      </c>
      <c r="BS690" s="108">
        <v>0.90045167643777779</v>
      </c>
      <c r="BT690" s="102">
        <v>9.9548323562222193E-2</v>
      </c>
      <c r="BU690" s="91"/>
      <c r="BV690" s="86">
        <v>670</v>
      </c>
      <c r="BW690" s="124">
        <v>0.97599999999999998</v>
      </c>
      <c r="BX690" s="124">
        <v>2.4E-2</v>
      </c>
      <c r="BY690" s="124">
        <v>0.97499999999999998</v>
      </c>
      <c r="BZ690" s="124">
        <v>2.5000000000000001E-2</v>
      </c>
      <c r="CA690" s="124">
        <v>0.97499999999999998</v>
      </c>
      <c r="CB690" s="124">
        <v>2.4E-2</v>
      </c>
      <c r="CC690" s="123">
        <v>0.96799999999999997</v>
      </c>
      <c r="CD690" s="123">
        <v>3.2000000000000001E-2</v>
      </c>
      <c r="CE690" s="123">
        <v>0.96399999999999997</v>
      </c>
      <c r="CF690" s="123">
        <v>3.5999999999999997E-2</v>
      </c>
      <c r="CG690" s="123">
        <v>0.96599999999999997</v>
      </c>
      <c r="CH690" s="123">
        <v>3.4000000000000002E-2</v>
      </c>
      <c r="CI690" s="1"/>
      <c r="CJ690" s="1"/>
      <c r="CK690" s="1"/>
      <c r="CL690" s="1"/>
      <c r="CM690" s="1"/>
      <c r="CN690" s="1"/>
      <c r="CP690" s="39"/>
      <c r="CR690" s="39"/>
      <c r="CS690" s="92"/>
      <c r="CT690" s="92"/>
    </row>
    <row r="691" spans="38:98" x14ac:dyDescent="0.25">
      <c r="AL691" s="104">
        <v>671</v>
      </c>
      <c r="AM691" s="102">
        <v>0.31615979807637901</v>
      </c>
      <c r="AN691" s="102">
        <f t="shared" si="161"/>
        <v>0.68384020192362094</v>
      </c>
      <c r="AO691" s="102">
        <v>0.36677466829967398</v>
      </c>
      <c r="AP691" s="102">
        <f t="shared" si="162"/>
        <v>0.63322533170032602</v>
      </c>
      <c r="AQ691" s="102">
        <v>0.232833370345739</v>
      </c>
      <c r="AR691" s="102">
        <f t="shared" si="163"/>
        <v>0.76716662965426097</v>
      </c>
      <c r="AS691" s="102">
        <f t="shared" si="168"/>
        <v>0.28947106147164248</v>
      </c>
      <c r="AT691" s="107">
        <f t="shared" si="168"/>
        <v>0.71052893852835752</v>
      </c>
      <c r="AU691" s="103">
        <v>0.329206614426719</v>
      </c>
      <c r="AV691" s="103">
        <f t="shared" si="169"/>
        <v>0.67079338557328105</v>
      </c>
      <c r="AW691" s="103">
        <v>0.38171810123422101</v>
      </c>
      <c r="AX691" s="103">
        <f t="shared" si="170"/>
        <v>0.61828189876577899</v>
      </c>
      <c r="AY691" s="103">
        <v>0.25634648477889299</v>
      </c>
      <c r="AZ691" s="103">
        <f t="shared" si="173"/>
        <v>0.74365351522110701</v>
      </c>
      <c r="BA691" s="103">
        <f t="shared" si="171"/>
        <v>0.30776859675444451</v>
      </c>
      <c r="BB691" s="103">
        <f t="shared" si="171"/>
        <v>0.69223140324555554</v>
      </c>
      <c r="BC691" s="102">
        <v>0.31018013419206403</v>
      </c>
      <c r="BD691" s="102">
        <f t="shared" si="174"/>
        <v>0.68981986580793597</v>
      </c>
      <c r="BE691" s="102">
        <v>0.36983267728832298</v>
      </c>
      <c r="BF691" s="102">
        <f t="shared" si="174"/>
        <v>0.63016732271167708</v>
      </c>
      <c r="BG691" s="102">
        <v>0.25743791347466599</v>
      </c>
      <c r="BH691" s="102">
        <f t="shared" si="164"/>
        <v>0.74256208652533395</v>
      </c>
      <c r="BI691" s="102">
        <v>0.29963879757420053</v>
      </c>
      <c r="BJ691" s="102">
        <v>0.70036120242579947</v>
      </c>
      <c r="BK691" s="103">
        <v>0.30298771435282001</v>
      </c>
      <c r="BL691" s="103">
        <f t="shared" si="165"/>
        <v>0.69701228564717999</v>
      </c>
      <c r="BM691" s="103">
        <v>0.36235082488952802</v>
      </c>
      <c r="BN691" s="103">
        <f t="shared" si="166"/>
        <v>0.63764917511047203</v>
      </c>
      <c r="BO691" s="103">
        <v>0.24881084120553601</v>
      </c>
      <c r="BP691" s="103">
        <f t="shared" si="167"/>
        <v>0.75118915879446402</v>
      </c>
      <c r="BQ691" s="103">
        <v>0.29171986812851225</v>
      </c>
      <c r="BR691" s="103">
        <f t="shared" si="172"/>
        <v>0.70828013187148786</v>
      </c>
      <c r="BS691" s="108">
        <v>0.90059677711385344</v>
      </c>
      <c r="BT691" s="102">
        <v>9.9403222886146503E-2</v>
      </c>
      <c r="BU691" s="91"/>
      <c r="BV691" s="86">
        <v>671</v>
      </c>
      <c r="BW691" s="124">
        <v>0.97599999999999998</v>
      </c>
      <c r="BX691" s="124">
        <v>2.4E-2</v>
      </c>
      <c r="BY691" s="124">
        <v>0.97499999999999998</v>
      </c>
      <c r="BZ691" s="124">
        <v>2.5000000000000001E-2</v>
      </c>
      <c r="CA691" s="124">
        <v>0.97499999999999998</v>
      </c>
      <c r="CB691" s="124">
        <v>2.4E-2</v>
      </c>
      <c r="CC691" s="123">
        <v>0.96799999999999997</v>
      </c>
      <c r="CD691" s="123">
        <v>3.2000000000000001E-2</v>
      </c>
      <c r="CE691" s="123">
        <v>0.96399999999999997</v>
      </c>
      <c r="CF691" s="123">
        <v>3.5999999999999997E-2</v>
      </c>
      <c r="CG691" s="123">
        <v>0.96599999999999997</v>
      </c>
      <c r="CH691" s="123">
        <v>3.4000000000000002E-2</v>
      </c>
      <c r="CI691" s="1"/>
      <c r="CJ691" s="1"/>
      <c r="CK691" s="1"/>
      <c r="CL691" s="1"/>
      <c r="CM691" s="1"/>
      <c r="CN691" s="1"/>
      <c r="CP691" s="39"/>
      <c r="CR691" s="39"/>
      <c r="CS691" s="92"/>
      <c r="CT691" s="92"/>
    </row>
    <row r="692" spans="38:98" x14ac:dyDescent="0.25">
      <c r="AL692" s="104">
        <v>672</v>
      </c>
      <c r="AM692" s="102">
        <v>0.31644531313891</v>
      </c>
      <c r="AN692" s="102">
        <f t="shared" si="161"/>
        <v>0.68355468686109</v>
      </c>
      <c r="AO692" s="102">
        <v>0.367034705659807</v>
      </c>
      <c r="AP692" s="102">
        <f t="shared" si="162"/>
        <v>0.632965294340193</v>
      </c>
      <c r="AQ692" s="102">
        <v>0.23316591519392499</v>
      </c>
      <c r="AR692" s="102">
        <f t="shared" si="163"/>
        <v>0.76683408480607507</v>
      </c>
      <c r="AS692" s="102">
        <f t="shared" si="168"/>
        <v>0.28977235036402321</v>
      </c>
      <c r="AT692" s="107">
        <f t="shared" si="168"/>
        <v>0.71022764963597684</v>
      </c>
      <c r="AU692" s="103">
        <v>0.32950777653826302</v>
      </c>
      <c r="AV692" s="103">
        <f t="shared" si="169"/>
        <v>0.67049222346173698</v>
      </c>
      <c r="AW692" s="103">
        <v>0.38200561059497401</v>
      </c>
      <c r="AX692" s="103">
        <f t="shared" si="170"/>
        <v>0.61799438940502593</v>
      </c>
      <c r="AY692" s="103">
        <v>0.256713892745078</v>
      </c>
      <c r="AZ692" s="103">
        <f t="shared" si="173"/>
        <v>0.74328610725492195</v>
      </c>
      <c r="BA692" s="103">
        <f t="shared" si="171"/>
        <v>0.3080970918264414</v>
      </c>
      <c r="BB692" s="103">
        <f t="shared" si="171"/>
        <v>0.6919029081735586</v>
      </c>
      <c r="BC692" s="102">
        <v>0.31047172471850298</v>
      </c>
      <c r="BD692" s="102">
        <f t="shared" si="174"/>
        <v>0.68952827528149707</v>
      </c>
      <c r="BE692" s="102">
        <v>0.37010374905211701</v>
      </c>
      <c r="BF692" s="102">
        <f t="shared" si="174"/>
        <v>0.62989625094788293</v>
      </c>
      <c r="BG692" s="102">
        <v>0.25780606269446599</v>
      </c>
      <c r="BH692" s="102">
        <f t="shared" si="164"/>
        <v>0.74219393730553396</v>
      </c>
      <c r="BI692" s="102">
        <v>0.29996088578417718</v>
      </c>
      <c r="BJ692" s="102">
        <v>0.70003911421582288</v>
      </c>
      <c r="BK692" s="103">
        <v>0.30327465357644601</v>
      </c>
      <c r="BL692" s="103">
        <f t="shared" si="165"/>
        <v>0.69672534642355399</v>
      </c>
      <c r="BM692" s="103">
        <v>0.36261616491094101</v>
      </c>
      <c r="BN692" s="103">
        <f t="shared" si="166"/>
        <v>0.63738383508905905</v>
      </c>
      <c r="BO692" s="103">
        <v>0.249169999766989</v>
      </c>
      <c r="BP692" s="103">
        <f t="shared" si="167"/>
        <v>0.75083000023301105</v>
      </c>
      <c r="BQ692" s="103">
        <v>0.29203506043102967</v>
      </c>
      <c r="BR692" s="103">
        <f t="shared" si="172"/>
        <v>0.70796493956897044</v>
      </c>
      <c r="BS692" s="108">
        <v>0.90074140204885955</v>
      </c>
      <c r="BT692" s="102">
        <v>9.9258597951140407E-2</v>
      </c>
      <c r="BU692" s="91"/>
      <c r="BV692" s="86">
        <v>672</v>
      </c>
      <c r="BW692" s="124">
        <v>0.97599999999999998</v>
      </c>
      <c r="BX692" s="124">
        <v>2.4E-2</v>
      </c>
      <c r="BY692" s="124">
        <v>0.97499999999999998</v>
      </c>
      <c r="BZ692" s="124">
        <v>2.5000000000000001E-2</v>
      </c>
      <c r="CA692" s="124">
        <v>0.97599999999999998</v>
      </c>
      <c r="CB692" s="124">
        <v>2.4E-2</v>
      </c>
      <c r="CC692" s="123">
        <v>0.96799999999999997</v>
      </c>
      <c r="CD692" s="123">
        <v>3.2000000000000001E-2</v>
      </c>
      <c r="CE692" s="123">
        <v>0.96399999999999997</v>
      </c>
      <c r="CF692" s="123">
        <v>3.5999999999999997E-2</v>
      </c>
      <c r="CG692" s="123">
        <v>0.96599999999999997</v>
      </c>
      <c r="CH692" s="123">
        <v>3.4000000000000002E-2</v>
      </c>
      <c r="CI692" s="1"/>
      <c r="CJ692" s="1"/>
      <c r="CK692" s="1"/>
      <c r="CL692" s="1"/>
      <c r="CM692" s="1"/>
      <c r="CN692" s="1"/>
      <c r="CP692" s="39"/>
      <c r="CR692" s="39"/>
      <c r="CS692" s="92"/>
      <c r="CT692" s="92"/>
    </row>
    <row r="693" spans="38:98" x14ac:dyDescent="0.25">
      <c r="AL693" s="104">
        <v>673</v>
      </c>
      <c r="AM693" s="102">
        <v>0.31673051950099901</v>
      </c>
      <c r="AN693" s="102">
        <f t="shared" si="161"/>
        <v>0.68326948049900094</v>
      </c>
      <c r="AO693" s="102">
        <v>0.367294607169384</v>
      </c>
      <c r="AP693" s="102">
        <f t="shared" si="162"/>
        <v>0.632705392830616</v>
      </c>
      <c r="AQ693" s="102">
        <v>0.233498372372371</v>
      </c>
      <c r="AR693" s="102">
        <f t="shared" si="163"/>
        <v>0.76650162762762897</v>
      </c>
      <c r="AS693" s="102">
        <f t="shared" si="168"/>
        <v>0.29007347198555866</v>
      </c>
      <c r="AT693" s="107">
        <f t="shared" si="168"/>
        <v>0.70992652801444134</v>
      </c>
      <c r="AU693" s="103">
        <v>0.329808701522815</v>
      </c>
      <c r="AV693" s="103">
        <f t="shared" si="169"/>
        <v>0.67019129847718495</v>
      </c>
      <c r="AW693" s="103">
        <v>0.38229288978875697</v>
      </c>
      <c r="AX693" s="103">
        <f t="shared" si="170"/>
        <v>0.61770711021124303</v>
      </c>
      <c r="AY693" s="103">
        <v>0.25708119426063802</v>
      </c>
      <c r="AZ693" s="103">
        <f t="shared" si="173"/>
        <v>0.74291880573936198</v>
      </c>
      <c r="BA693" s="103">
        <f t="shared" si="171"/>
        <v>0.30842541148338026</v>
      </c>
      <c r="BB693" s="103">
        <f t="shared" si="171"/>
        <v>0.69157458851661979</v>
      </c>
      <c r="BC693" s="102">
        <v>0.31076311731880502</v>
      </c>
      <c r="BD693" s="102">
        <f t="shared" si="174"/>
        <v>0.68923688268119498</v>
      </c>
      <c r="BE693" s="102">
        <v>0.37037459546854801</v>
      </c>
      <c r="BF693" s="102">
        <f t="shared" si="174"/>
        <v>0.62962540453145199</v>
      </c>
      <c r="BG693" s="102">
        <v>0.25817409090673399</v>
      </c>
      <c r="BH693" s="102">
        <f t="shared" si="164"/>
        <v>0.74182590909326596</v>
      </c>
      <c r="BI693" s="102">
        <v>0.30028280514369321</v>
      </c>
      <c r="BJ693" s="102">
        <v>0.69971719485630679</v>
      </c>
      <c r="BK693" s="103">
        <v>0.30356135145757801</v>
      </c>
      <c r="BL693" s="103">
        <f t="shared" si="165"/>
        <v>0.69643864854242199</v>
      </c>
      <c r="BM693" s="103">
        <v>0.36288130797384899</v>
      </c>
      <c r="BN693" s="103">
        <f t="shared" si="166"/>
        <v>0.63711869202615101</v>
      </c>
      <c r="BO693" s="103">
        <v>0.24952903066745299</v>
      </c>
      <c r="BP693" s="103">
        <f t="shared" si="167"/>
        <v>0.75047096933254698</v>
      </c>
      <c r="BQ693" s="103">
        <v>0.29235007389286283</v>
      </c>
      <c r="BR693" s="103">
        <f t="shared" si="172"/>
        <v>0.70764992610713717</v>
      </c>
      <c r="BS693" s="108">
        <v>0.90088555312764795</v>
      </c>
      <c r="BT693" s="102">
        <v>9.9114446872352005E-2</v>
      </c>
      <c r="BU693" s="91"/>
      <c r="BV693" s="86">
        <v>673</v>
      </c>
      <c r="BW693" s="124">
        <v>0.97599999999999998</v>
      </c>
      <c r="BX693" s="124">
        <v>2.4E-2</v>
      </c>
      <c r="BY693" s="124">
        <v>0.97499999999999998</v>
      </c>
      <c r="BZ693" s="124">
        <v>2.5000000000000001E-2</v>
      </c>
      <c r="CA693" s="124">
        <v>0.97599999999999998</v>
      </c>
      <c r="CB693" s="124">
        <v>2.4E-2</v>
      </c>
      <c r="CC693" s="123">
        <v>0.96799999999999997</v>
      </c>
      <c r="CD693" s="123">
        <v>3.2000000000000001E-2</v>
      </c>
      <c r="CE693" s="123">
        <v>0.96399999999999997</v>
      </c>
      <c r="CF693" s="123">
        <v>3.5999999999999997E-2</v>
      </c>
      <c r="CG693" s="123">
        <v>0.96599999999999997</v>
      </c>
      <c r="CH693" s="123">
        <v>3.4000000000000002E-2</v>
      </c>
      <c r="CI693" s="1"/>
      <c r="CJ693" s="1"/>
      <c r="CK693" s="1"/>
      <c r="CL693" s="1"/>
      <c r="CM693" s="1"/>
      <c r="CN693" s="1"/>
      <c r="CP693" s="39"/>
      <c r="CR693" s="39"/>
      <c r="CS693" s="92"/>
      <c r="CT693" s="92"/>
    </row>
    <row r="694" spans="38:98" x14ac:dyDescent="0.25">
      <c r="AL694" s="104">
        <v>674</v>
      </c>
      <c r="AM694" s="102">
        <v>0.31701541875744899</v>
      </c>
      <c r="AN694" s="102">
        <f t="shared" si="161"/>
        <v>0.68298458124255101</v>
      </c>
      <c r="AO694" s="102">
        <v>0.36755437226215698</v>
      </c>
      <c r="AP694" s="102">
        <f t="shared" si="162"/>
        <v>0.63244562773784296</v>
      </c>
      <c r="AQ694" s="102">
        <v>0.233830741858604</v>
      </c>
      <c r="AR694" s="102">
        <f t="shared" si="163"/>
        <v>0.76616925814139603</v>
      </c>
      <c r="AS694" s="102">
        <f t="shared" si="168"/>
        <v>0.29037442669006314</v>
      </c>
      <c r="AT694" s="107">
        <f t="shared" si="168"/>
        <v>0.70962557330993692</v>
      </c>
      <c r="AU694" s="103">
        <v>0.33010938966991099</v>
      </c>
      <c r="AV694" s="103">
        <f t="shared" si="169"/>
        <v>0.66989061033008901</v>
      </c>
      <c r="AW694" s="103">
        <v>0.38257993908295002</v>
      </c>
      <c r="AX694" s="103">
        <f t="shared" si="170"/>
        <v>0.61742006091704993</v>
      </c>
      <c r="AY694" s="103">
        <v>0.25744838914469298</v>
      </c>
      <c r="AZ694" s="103">
        <f t="shared" si="173"/>
        <v>0.74255161085530696</v>
      </c>
      <c r="BA694" s="103">
        <f t="shared" si="171"/>
        <v>0.30875355579330971</v>
      </c>
      <c r="BB694" s="103">
        <f t="shared" si="171"/>
        <v>0.69124644420669035</v>
      </c>
      <c r="BC694" s="102">
        <v>0.31105431153164897</v>
      </c>
      <c r="BD694" s="102">
        <f t="shared" si="174"/>
        <v>0.68894568846835103</v>
      </c>
      <c r="BE694" s="102">
        <v>0.37064521670795197</v>
      </c>
      <c r="BF694" s="102">
        <f t="shared" si="174"/>
        <v>0.62935478329204808</v>
      </c>
      <c r="BG694" s="102">
        <v>0.258541997914225</v>
      </c>
      <c r="BH694" s="102">
        <f t="shared" si="164"/>
        <v>0.74145800208577506</v>
      </c>
      <c r="BI694" s="102">
        <v>0.30060455545818365</v>
      </c>
      <c r="BJ694" s="102">
        <v>0.69939544454181646</v>
      </c>
      <c r="BK694" s="103">
        <v>0.30384780796660199</v>
      </c>
      <c r="BL694" s="103">
        <f t="shared" si="165"/>
        <v>0.69615219203339795</v>
      </c>
      <c r="BM694" s="103">
        <v>0.36314625421101598</v>
      </c>
      <c r="BN694" s="103">
        <f t="shared" si="166"/>
        <v>0.63685374578898402</v>
      </c>
      <c r="BO694" s="103">
        <v>0.249887933654208</v>
      </c>
      <c r="BP694" s="103">
        <f t="shared" si="167"/>
        <v>0.75011206634579197</v>
      </c>
      <c r="BQ694" s="103">
        <v>0.29266490841911597</v>
      </c>
      <c r="BR694" s="103">
        <f t="shared" si="172"/>
        <v>0.70733509158088403</v>
      </c>
      <c r="BS694" s="108">
        <v>0.90102923223507014</v>
      </c>
      <c r="BT694" s="102">
        <v>9.8970767764929801E-2</v>
      </c>
      <c r="BU694" s="91"/>
      <c r="BV694" s="86">
        <v>674</v>
      </c>
      <c r="BW694" s="124">
        <v>0.97599999999999998</v>
      </c>
      <c r="BX694" s="124">
        <v>2.4E-2</v>
      </c>
      <c r="BY694" s="124">
        <v>0.97499999999999998</v>
      </c>
      <c r="BZ694" s="124">
        <v>2.5000000000000001E-2</v>
      </c>
      <c r="CA694" s="124">
        <v>0.97599999999999998</v>
      </c>
      <c r="CB694" s="124">
        <v>2.4E-2</v>
      </c>
      <c r="CC694" s="123">
        <v>0.96799999999999997</v>
      </c>
      <c r="CD694" s="123">
        <v>3.2000000000000001E-2</v>
      </c>
      <c r="CE694" s="123">
        <v>0.96399999999999997</v>
      </c>
      <c r="CF694" s="123">
        <v>3.5999999999999997E-2</v>
      </c>
      <c r="CG694" s="123">
        <v>0.96599999999999997</v>
      </c>
      <c r="CH694" s="123">
        <v>3.4000000000000002E-2</v>
      </c>
      <c r="CI694" s="1"/>
      <c r="CJ694" s="1"/>
      <c r="CK694" s="1"/>
      <c r="CL694" s="1"/>
      <c r="CM694" s="1"/>
      <c r="CN694" s="1"/>
      <c r="CP694" s="39"/>
      <c r="CR694" s="39"/>
      <c r="CS694" s="92"/>
      <c r="CT694" s="92"/>
    </row>
    <row r="695" spans="38:98" x14ac:dyDescent="0.25">
      <c r="AL695" s="104">
        <v>675</v>
      </c>
      <c r="AM695" s="102">
        <v>0.317300012503062</v>
      </c>
      <c r="AN695" s="102">
        <f t="shared" si="161"/>
        <v>0.68269998749693794</v>
      </c>
      <c r="AO695" s="102">
        <v>0.367814000371879</v>
      </c>
      <c r="AP695" s="102">
        <f t="shared" si="162"/>
        <v>0.63218599962812094</v>
      </c>
      <c r="AQ695" s="102">
        <v>0.23416302363015301</v>
      </c>
      <c r="AR695" s="102">
        <f t="shared" si="163"/>
        <v>0.76583697636984693</v>
      </c>
      <c r="AS695" s="102">
        <f t="shared" si="168"/>
        <v>0.29067521483135178</v>
      </c>
      <c r="AT695" s="107">
        <f t="shared" si="168"/>
        <v>0.70932478516864816</v>
      </c>
      <c r="AU695" s="103">
        <v>0.33040984126908501</v>
      </c>
      <c r="AV695" s="103">
        <f t="shared" si="169"/>
        <v>0.66959015873091499</v>
      </c>
      <c r="AW695" s="103">
        <v>0.38286675874493098</v>
      </c>
      <c r="AX695" s="103">
        <f t="shared" si="170"/>
        <v>0.61713324125506897</v>
      </c>
      <c r="AY695" s="103">
        <v>0.257815477216363</v>
      </c>
      <c r="AZ695" s="103">
        <f t="shared" si="173"/>
        <v>0.742184522783637</v>
      </c>
      <c r="BA695" s="103">
        <f t="shared" si="171"/>
        <v>0.30908152482427748</v>
      </c>
      <c r="BB695" s="103">
        <f t="shared" si="171"/>
        <v>0.69091847517572247</v>
      </c>
      <c r="BC695" s="102">
        <v>0.31134530689571199</v>
      </c>
      <c r="BD695" s="102">
        <f t="shared" si="174"/>
        <v>0.68865469310428806</v>
      </c>
      <c r="BE695" s="102">
        <v>0.370915612940664</v>
      </c>
      <c r="BF695" s="102">
        <f t="shared" si="174"/>
        <v>0.629084387059336</v>
      </c>
      <c r="BG695" s="102">
        <v>0.25890978351969202</v>
      </c>
      <c r="BH695" s="102">
        <f t="shared" si="164"/>
        <v>0.74109021648030793</v>
      </c>
      <c r="BI695" s="102">
        <v>0.30092613653308176</v>
      </c>
      <c r="BJ695" s="102">
        <v>0.69907386346691824</v>
      </c>
      <c r="BK695" s="103">
        <v>0.30413402307390303</v>
      </c>
      <c r="BL695" s="103">
        <f t="shared" si="165"/>
        <v>0.69586597692609697</v>
      </c>
      <c r="BM695" s="103">
        <v>0.36341100375520702</v>
      </c>
      <c r="BN695" s="103">
        <f t="shared" si="166"/>
        <v>0.63658899624479304</v>
      </c>
      <c r="BO695" s="103">
        <v>0.25024670847453501</v>
      </c>
      <c r="BP695" s="103">
        <f t="shared" si="167"/>
        <v>0.74975329152546499</v>
      </c>
      <c r="BQ695" s="103">
        <v>0.29297956391489366</v>
      </c>
      <c r="BR695" s="103">
        <f t="shared" si="172"/>
        <v>0.70702043608510634</v>
      </c>
      <c r="BS695" s="108">
        <v>0.90117244125597795</v>
      </c>
      <c r="BT695" s="102">
        <v>9.8827558744022007E-2</v>
      </c>
      <c r="BU695" s="91"/>
      <c r="BV695" s="86">
        <v>675</v>
      </c>
      <c r="BW695" s="124">
        <v>0.97599999999999998</v>
      </c>
      <c r="BX695" s="124">
        <v>2.4E-2</v>
      </c>
      <c r="BY695" s="124">
        <v>0.97499999999999998</v>
      </c>
      <c r="BZ695" s="124">
        <v>2.5000000000000001E-2</v>
      </c>
      <c r="CA695" s="124">
        <v>0.97599999999999998</v>
      </c>
      <c r="CB695" s="124">
        <v>2.4E-2</v>
      </c>
      <c r="CC695" s="123">
        <v>0.96899999999999997</v>
      </c>
      <c r="CD695" s="123">
        <v>3.1E-2</v>
      </c>
      <c r="CE695" s="123">
        <v>0.96399999999999997</v>
      </c>
      <c r="CF695" s="123">
        <v>3.5999999999999997E-2</v>
      </c>
      <c r="CG695" s="123">
        <v>0.96599999999999997</v>
      </c>
      <c r="CH695" s="123">
        <v>3.4000000000000002E-2</v>
      </c>
      <c r="CI695" s="1"/>
      <c r="CJ695" s="1"/>
      <c r="CK695" s="1"/>
      <c r="CL695" s="1"/>
      <c r="CM695" s="1"/>
      <c r="CN695" s="1"/>
      <c r="CP695" s="39"/>
      <c r="CR695" s="39"/>
      <c r="CS695" s="92"/>
      <c r="CT695" s="92"/>
    </row>
    <row r="696" spans="38:98" x14ac:dyDescent="0.25">
      <c r="AL696" s="104">
        <v>676</v>
      </c>
      <c r="AM696" s="102">
        <v>0.31758430233264001</v>
      </c>
      <c r="AN696" s="102">
        <f t="shared" si="161"/>
        <v>0.68241569766735999</v>
      </c>
      <c r="AO696" s="102">
        <v>0.36807349093230401</v>
      </c>
      <c r="AP696" s="102">
        <f t="shared" si="162"/>
        <v>0.63192650906769599</v>
      </c>
      <c r="AQ696" s="102">
        <v>0.23449521766454301</v>
      </c>
      <c r="AR696" s="102">
        <f t="shared" si="163"/>
        <v>0.76550478233545705</v>
      </c>
      <c r="AS696" s="102">
        <f t="shared" si="168"/>
        <v>0.29097583676323813</v>
      </c>
      <c r="AT696" s="107">
        <f t="shared" si="168"/>
        <v>0.70902416323676198</v>
      </c>
      <c r="AU696" s="103">
        <v>0.33071005660987202</v>
      </c>
      <c r="AV696" s="103">
        <f t="shared" si="169"/>
        <v>0.66928994339012804</v>
      </c>
      <c r="AW696" s="103">
        <v>0.38315334904207798</v>
      </c>
      <c r="AX696" s="103">
        <f t="shared" si="170"/>
        <v>0.61684665095792202</v>
      </c>
      <c r="AY696" s="103">
        <v>0.25818245829476799</v>
      </c>
      <c r="AZ696" s="103">
        <f t="shared" si="173"/>
        <v>0.74181754170523195</v>
      </c>
      <c r="BA696" s="103">
        <f t="shared" si="171"/>
        <v>0.30940931864433152</v>
      </c>
      <c r="BB696" s="103">
        <f t="shared" si="171"/>
        <v>0.69059068135566837</v>
      </c>
      <c r="BC696" s="102">
        <v>0.31163610294967298</v>
      </c>
      <c r="BD696" s="102">
        <f t="shared" si="174"/>
        <v>0.68836389705032697</v>
      </c>
      <c r="BE696" s="102">
        <v>0.37118578433702099</v>
      </c>
      <c r="BF696" s="102">
        <f t="shared" si="174"/>
        <v>0.62881421566297901</v>
      </c>
      <c r="BG696" s="102">
        <v>0.25927744752588799</v>
      </c>
      <c r="BH696" s="102">
        <f t="shared" si="164"/>
        <v>0.74072255247411201</v>
      </c>
      <c r="BI696" s="102">
        <v>0.30124754817382193</v>
      </c>
      <c r="BJ696" s="102">
        <v>0.69875245182617807</v>
      </c>
      <c r="BK696" s="103">
        <v>0.30441999674986597</v>
      </c>
      <c r="BL696" s="103">
        <f t="shared" si="165"/>
        <v>0.69558000325013403</v>
      </c>
      <c r="BM696" s="103">
        <v>0.363675556739186</v>
      </c>
      <c r="BN696" s="103">
        <f t="shared" si="166"/>
        <v>0.63632444326081394</v>
      </c>
      <c r="BO696" s="103">
        <v>0.250605354875713</v>
      </c>
      <c r="BP696" s="103">
        <f t="shared" si="167"/>
        <v>0.749394645124287</v>
      </c>
      <c r="BQ696" s="103">
        <v>0.29329404028529921</v>
      </c>
      <c r="BR696" s="103">
        <f t="shared" si="172"/>
        <v>0.70670595971470074</v>
      </c>
      <c r="BS696" s="108">
        <v>0.90131518207522299</v>
      </c>
      <c r="BT696" s="102">
        <v>9.8684817924776999E-2</v>
      </c>
      <c r="BU696" s="91"/>
      <c r="BV696" s="86">
        <v>676</v>
      </c>
      <c r="BW696" s="124">
        <v>0.97599999999999998</v>
      </c>
      <c r="BX696" s="124">
        <v>2.4E-2</v>
      </c>
      <c r="BY696" s="124">
        <v>0.97499999999999998</v>
      </c>
      <c r="BZ696" s="124">
        <v>2.5000000000000001E-2</v>
      </c>
      <c r="CA696" s="124">
        <v>0.97599999999999998</v>
      </c>
      <c r="CB696" s="124">
        <v>2.4E-2</v>
      </c>
      <c r="CC696" s="123">
        <v>0.96899999999999997</v>
      </c>
      <c r="CD696" s="123">
        <v>3.1E-2</v>
      </c>
      <c r="CE696" s="123">
        <v>0.96399999999999997</v>
      </c>
      <c r="CF696" s="123">
        <v>3.5999999999999997E-2</v>
      </c>
      <c r="CG696" s="123">
        <v>0.96599999999999997</v>
      </c>
      <c r="CH696" s="123">
        <v>3.4000000000000002E-2</v>
      </c>
      <c r="CI696" s="1"/>
      <c r="CJ696" s="1"/>
      <c r="CK696" s="1"/>
      <c r="CL696" s="1"/>
      <c r="CM696" s="1"/>
      <c r="CN696" s="1"/>
      <c r="CP696" s="39"/>
      <c r="CR696" s="39"/>
      <c r="CS696" s="92"/>
      <c r="CT696" s="92"/>
    </row>
    <row r="697" spans="38:98" x14ac:dyDescent="0.25">
      <c r="AL697" s="104">
        <v>677</v>
      </c>
      <c r="AM697" s="102">
        <v>0.31786828984098497</v>
      </c>
      <c r="AN697" s="102">
        <f t="shared" si="161"/>
        <v>0.68213171015901497</v>
      </c>
      <c r="AO697" s="102">
        <v>0.36833284337718403</v>
      </c>
      <c r="AP697" s="102">
        <f t="shared" si="162"/>
        <v>0.63166715662281603</v>
      </c>
      <c r="AQ697" s="102">
        <v>0.234827323939302</v>
      </c>
      <c r="AR697" s="102">
        <f t="shared" si="163"/>
        <v>0.76517267606069805</v>
      </c>
      <c r="AS697" s="102">
        <f t="shared" si="168"/>
        <v>0.2912762928395366</v>
      </c>
      <c r="AT697" s="107">
        <f t="shared" si="168"/>
        <v>0.70872370716046351</v>
      </c>
      <c r="AU697" s="103">
        <v>0.331010035981807</v>
      </c>
      <c r="AV697" s="103">
        <f t="shared" si="169"/>
        <v>0.668989964018193</v>
      </c>
      <c r="AW697" s="103">
        <v>0.38343971024176898</v>
      </c>
      <c r="AX697" s="103">
        <f t="shared" si="170"/>
        <v>0.61656028975823096</v>
      </c>
      <c r="AY697" s="103">
        <v>0.25854933219902998</v>
      </c>
      <c r="AZ697" s="103">
        <f t="shared" si="173"/>
        <v>0.74145066780097002</v>
      </c>
      <c r="BA697" s="103">
        <f t="shared" si="171"/>
        <v>0.3097369373215208</v>
      </c>
      <c r="BB697" s="103">
        <f t="shared" si="171"/>
        <v>0.69026306267847914</v>
      </c>
      <c r="BC697" s="102">
        <v>0.311926699232209</v>
      </c>
      <c r="BD697" s="102">
        <f t="shared" si="174"/>
        <v>0.68807330076779105</v>
      </c>
      <c r="BE697" s="102">
        <v>0.37145573106735802</v>
      </c>
      <c r="BF697" s="102">
        <f t="shared" si="174"/>
        <v>0.62854426893264193</v>
      </c>
      <c r="BG697" s="102">
        <v>0.25964498973556599</v>
      </c>
      <c r="BH697" s="102">
        <f t="shared" si="164"/>
        <v>0.74035501026443407</v>
      </c>
      <c r="BI697" s="102">
        <v>0.30156879018583749</v>
      </c>
      <c r="BJ697" s="102">
        <v>0.69843120981416251</v>
      </c>
      <c r="BK697" s="103">
        <v>0.30470572896487502</v>
      </c>
      <c r="BL697" s="103">
        <f t="shared" si="165"/>
        <v>0.69529427103512498</v>
      </c>
      <c r="BM697" s="103">
        <v>0.36393991329571801</v>
      </c>
      <c r="BN697" s="103">
        <f t="shared" si="166"/>
        <v>0.63606008670428205</v>
      </c>
      <c r="BO697" s="103">
        <v>0.25096387260502301</v>
      </c>
      <c r="BP697" s="103">
        <f t="shared" si="167"/>
        <v>0.74903612739497705</v>
      </c>
      <c r="BQ697" s="103">
        <v>0.29360833743543702</v>
      </c>
      <c r="BR697" s="103">
        <f t="shared" si="172"/>
        <v>0.70639166256456298</v>
      </c>
      <c r="BS697" s="108">
        <v>0.90145745657765686</v>
      </c>
      <c r="BT697" s="102">
        <v>9.8542543422343101E-2</v>
      </c>
      <c r="BU697" s="91"/>
      <c r="BV697" s="86">
        <v>677</v>
      </c>
      <c r="BW697" s="124">
        <v>0.97599999999999998</v>
      </c>
      <c r="BX697" s="124">
        <v>2.4E-2</v>
      </c>
      <c r="BY697" s="124">
        <v>0.97499999999999998</v>
      </c>
      <c r="BZ697" s="124">
        <v>2.5000000000000001E-2</v>
      </c>
      <c r="CA697" s="124">
        <v>0.97599999999999998</v>
      </c>
      <c r="CB697" s="124">
        <v>2.4E-2</v>
      </c>
      <c r="CC697" s="123">
        <v>0.96899999999999997</v>
      </c>
      <c r="CD697" s="123">
        <v>3.1E-2</v>
      </c>
      <c r="CE697" s="123">
        <v>0.96399999999999997</v>
      </c>
      <c r="CF697" s="123">
        <v>3.5999999999999997E-2</v>
      </c>
      <c r="CG697" s="123">
        <v>0.96599999999999997</v>
      </c>
      <c r="CH697" s="123">
        <v>3.4000000000000002E-2</v>
      </c>
      <c r="CI697" s="1"/>
      <c r="CJ697" s="1"/>
      <c r="CK697" s="1"/>
      <c r="CL697" s="1"/>
      <c r="CM697" s="1"/>
      <c r="CN697" s="1"/>
      <c r="CP697" s="39"/>
      <c r="CR697" s="39"/>
      <c r="CS697" s="92"/>
      <c r="CT697" s="92"/>
    </row>
    <row r="698" spans="38:98" x14ac:dyDescent="0.25">
      <c r="AL698" s="104">
        <v>678</v>
      </c>
      <c r="AM698" s="102">
        <v>0.31815197662289901</v>
      </c>
      <c r="AN698" s="102">
        <f t="shared" si="161"/>
        <v>0.68184802337710093</v>
      </c>
      <c r="AO698" s="102">
        <v>0.36859205714027399</v>
      </c>
      <c r="AP698" s="102">
        <f t="shared" si="162"/>
        <v>0.63140794285972601</v>
      </c>
      <c r="AQ698" s="102">
        <v>0.23515934243195699</v>
      </c>
      <c r="AR698" s="102">
        <f t="shared" si="163"/>
        <v>0.76484065756804298</v>
      </c>
      <c r="AS698" s="102">
        <f t="shared" si="168"/>
        <v>0.2915765834140619</v>
      </c>
      <c r="AT698" s="107">
        <f t="shared" si="168"/>
        <v>0.70842341658593799</v>
      </c>
      <c r="AU698" s="103">
        <v>0.33130977967442599</v>
      </c>
      <c r="AV698" s="103">
        <f t="shared" si="169"/>
        <v>0.66869022032557401</v>
      </c>
      <c r="AW698" s="103">
        <v>0.38372584261138099</v>
      </c>
      <c r="AX698" s="103">
        <f t="shared" si="170"/>
        <v>0.61627415738861901</v>
      </c>
      <c r="AY698" s="103">
        <v>0.25891609874826699</v>
      </c>
      <c r="AZ698" s="103">
        <f t="shared" si="173"/>
        <v>0.74108390125173296</v>
      </c>
      <c r="BA698" s="103">
        <f t="shared" si="171"/>
        <v>0.31006438092389249</v>
      </c>
      <c r="BB698" s="103">
        <f t="shared" si="171"/>
        <v>0.68993561907610745</v>
      </c>
      <c r="BC698" s="102">
        <v>0.31221709528199798</v>
      </c>
      <c r="BD698" s="102">
        <f t="shared" si="174"/>
        <v>0.68778290471800196</v>
      </c>
      <c r="BE698" s="102">
        <v>0.37172545330201001</v>
      </c>
      <c r="BF698" s="102">
        <f t="shared" si="174"/>
        <v>0.62827454669798999</v>
      </c>
      <c r="BG698" s="102">
        <v>0.26001240995147901</v>
      </c>
      <c r="BH698" s="102">
        <f t="shared" si="164"/>
        <v>0.73998759004852099</v>
      </c>
      <c r="BI698" s="102">
        <v>0.30188986237456206</v>
      </c>
      <c r="BJ698" s="102">
        <v>0.69811013762543805</v>
      </c>
      <c r="BK698" s="103">
        <v>0.30499121968931597</v>
      </c>
      <c r="BL698" s="103">
        <f t="shared" si="165"/>
        <v>0.69500878031068403</v>
      </c>
      <c r="BM698" s="103">
        <v>0.36420407355756801</v>
      </c>
      <c r="BN698" s="103">
        <f t="shared" si="166"/>
        <v>0.63579592644243199</v>
      </c>
      <c r="BO698" s="103">
        <v>0.25132226140974601</v>
      </c>
      <c r="BP698" s="103">
        <f t="shared" si="167"/>
        <v>0.74867773859025399</v>
      </c>
      <c r="BQ698" s="103">
        <v>0.29392245527041178</v>
      </c>
      <c r="BR698" s="103">
        <f t="shared" si="172"/>
        <v>0.70607754472958828</v>
      </c>
      <c r="BS698" s="108">
        <v>0.9015992666481315</v>
      </c>
      <c r="BT698" s="102">
        <v>9.8400733351868497E-2</v>
      </c>
      <c r="BU698" s="91"/>
      <c r="BV698" s="86">
        <v>678</v>
      </c>
      <c r="BW698" s="124">
        <v>0.97699999999999998</v>
      </c>
      <c r="BX698" s="124">
        <v>2.3E-2</v>
      </c>
      <c r="BY698" s="124">
        <v>0.97499999999999998</v>
      </c>
      <c r="BZ698" s="124">
        <v>2.5000000000000001E-2</v>
      </c>
      <c r="CA698" s="124">
        <v>0.97599999999999998</v>
      </c>
      <c r="CB698" s="124">
        <v>2.4E-2</v>
      </c>
      <c r="CC698" s="123">
        <v>0.96899999999999997</v>
      </c>
      <c r="CD698" s="123">
        <v>3.1E-2</v>
      </c>
      <c r="CE698" s="123">
        <v>0.96399999999999997</v>
      </c>
      <c r="CF698" s="123">
        <v>3.5999999999999997E-2</v>
      </c>
      <c r="CG698" s="123">
        <v>0.96599999999999997</v>
      </c>
      <c r="CH698" s="123">
        <v>3.4000000000000002E-2</v>
      </c>
      <c r="CI698" s="1"/>
      <c r="CJ698" s="1"/>
      <c r="CK698" s="1"/>
      <c r="CL698" s="1"/>
      <c r="CM698" s="1"/>
      <c r="CN698" s="1"/>
      <c r="CP698" s="39"/>
      <c r="CR698" s="39"/>
      <c r="CS698" s="92"/>
      <c r="CT698" s="92"/>
    </row>
    <row r="699" spans="38:98" x14ac:dyDescent="0.25">
      <c r="AL699" s="104">
        <v>679</v>
      </c>
      <c r="AM699" s="102">
        <v>0.31843536427318397</v>
      </c>
      <c r="AN699" s="102">
        <f t="shared" si="161"/>
        <v>0.68156463572681603</v>
      </c>
      <c r="AO699" s="102">
        <v>0.36885113165532502</v>
      </c>
      <c r="AP699" s="102">
        <f t="shared" si="162"/>
        <v>0.63114886834467498</v>
      </c>
      <c r="AQ699" s="102">
        <v>0.23549127312003401</v>
      </c>
      <c r="AR699" s="102">
        <f t="shared" si="163"/>
        <v>0.76450872687996596</v>
      </c>
      <c r="AS699" s="102">
        <f t="shared" si="168"/>
        <v>0.29187670884062744</v>
      </c>
      <c r="AT699" s="107">
        <f t="shared" si="168"/>
        <v>0.70812329115937256</v>
      </c>
      <c r="AU699" s="103">
        <v>0.33160928797726302</v>
      </c>
      <c r="AV699" s="103">
        <f t="shared" si="169"/>
        <v>0.66839071202273703</v>
      </c>
      <c r="AW699" s="103">
        <v>0.384011746418294</v>
      </c>
      <c r="AX699" s="103">
        <f t="shared" si="170"/>
        <v>0.61598825358170606</v>
      </c>
      <c r="AY699" s="103">
        <v>0.25928275776160098</v>
      </c>
      <c r="AZ699" s="103">
        <f t="shared" si="173"/>
        <v>0.74071724223839897</v>
      </c>
      <c r="BA699" s="103">
        <f t="shared" si="171"/>
        <v>0.3103916495194956</v>
      </c>
      <c r="BB699" s="103">
        <f t="shared" si="171"/>
        <v>0.6896083504805044</v>
      </c>
      <c r="BC699" s="102">
        <v>0.31250729063771798</v>
      </c>
      <c r="BD699" s="102">
        <f t="shared" si="174"/>
        <v>0.68749270936228202</v>
      </c>
      <c r="BE699" s="102">
        <v>0.37199495121131398</v>
      </c>
      <c r="BF699" s="102">
        <f t="shared" si="174"/>
        <v>0.62800504878868602</v>
      </c>
      <c r="BG699" s="102">
        <v>0.26037970797638099</v>
      </c>
      <c r="BH699" s="102">
        <f t="shared" si="164"/>
        <v>0.73962029202361901</v>
      </c>
      <c r="BI699" s="102">
        <v>0.30221076454543006</v>
      </c>
      <c r="BJ699" s="102">
        <v>0.69778923545457006</v>
      </c>
      <c r="BK699" s="103">
        <v>0.30527646889357302</v>
      </c>
      <c r="BL699" s="103">
        <f t="shared" si="165"/>
        <v>0.69472353110642704</v>
      </c>
      <c r="BM699" s="103">
        <v>0.36446803765750002</v>
      </c>
      <c r="BN699" s="103">
        <f t="shared" si="166"/>
        <v>0.63553196234249998</v>
      </c>
      <c r="BO699" s="103">
        <v>0.25168052103716199</v>
      </c>
      <c r="BP699" s="103">
        <f t="shared" si="167"/>
        <v>0.74831947896283801</v>
      </c>
      <c r="BQ699" s="103">
        <v>0.29423639369532717</v>
      </c>
      <c r="BR699" s="103">
        <f t="shared" si="172"/>
        <v>0.70576360630467283</v>
      </c>
      <c r="BS699" s="108">
        <v>0.90174061417149842</v>
      </c>
      <c r="BT699" s="102">
        <v>9.8259385828501605E-2</v>
      </c>
      <c r="BU699" s="91"/>
      <c r="BV699" s="86">
        <v>679</v>
      </c>
      <c r="BW699" s="124">
        <v>0.97699999999999998</v>
      </c>
      <c r="BX699" s="124">
        <v>2.3E-2</v>
      </c>
      <c r="BY699" s="124">
        <v>0.97499999999999998</v>
      </c>
      <c r="BZ699" s="124">
        <v>2.5000000000000001E-2</v>
      </c>
      <c r="CA699" s="124">
        <v>0.97599999999999998</v>
      </c>
      <c r="CB699" s="124">
        <v>2.4E-2</v>
      </c>
      <c r="CC699" s="123">
        <v>0.96899999999999997</v>
      </c>
      <c r="CD699" s="123">
        <v>3.1E-2</v>
      </c>
      <c r="CE699" s="123">
        <v>0.96399999999999997</v>
      </c>
      <c r="CF699" s="123">
        <v>3.5999999999999997E-2</v>
      </c>
      <c r="CG699" s="123">
        <v>0.96599999999999997</v>
      </c>
      <c r="CH699" s="123">
        <v>3.3000000000000002E-2</v>
      </c>
      <c r="CI699" s="1"/>
      <c r="CJ699" s="1"/>
      <c r="CK699" s="1"/>
      <c r="CL699" s="1"/>
      <c r="CM699" s="1"/>
      <c r="CN699" s="1"/>
      <c r="CP699" s="39"/>
      <c r="CR699" s="39"/>
      <c r="CS699" s="92"/>
      <c r="CT699" s="92"/>
    </row>
    <row r="700" spans="38:98" x14ac:dyDescent="0.25">
      <c r="AL700" s="104">
        <v>680</v>
      </c>
      <c r="AM700" s="102">
        <v>0.31871845438664298</v>
      </c>
      <c r="AN700" s="102">
        <f t="shared" si="161"/>
        <v>0.68128154561335696</v>
      </c>
      <c r="AO700" s="102">
        <v>0.369110066356091</v>
      </c>
      <c r="AP700" s="102">
        <f t="shared" si="162"/>
        <v>0.630889933643909</v>
      </c>
      <c r="AQ700" s="102">
        <v>0.23582311598106201</v>
      </c>
      <c r="AR700" s="102">
        <f t="shared" si="163"/>
        <v>0.76417688401893802</v>
      </c>
      <c r="AS700" s="102">
        <f t="shared" si="168"/>
        <v>0.29217666947304877</v>
      </c>
      <c r="AT700" s="107">
        <f t="shared" si="168"/>
        <v>0.70782333052695123</v>
      </c>
      <c r="AU700" s="103">
        <v>0.33190856117985301</v>
      </c>
      <c r="AV700" s="103">
        <f t="shared" si="169"/>
        <v>0.66809143882014699</v>
      </c>
      <c r="AW700" s="103">
        <v>0.38429742192988597</v>
      </c>
      <c r="AX700" s="103">
        <f t="shared" si="170"/>
        <v>0.61570257807011397</v>
      </c>
      <c r="AY700" s="103">
        <v>0.25964930905815198</v>
      </c>
      <c r="AZ700" s="103">
        <f t="shared" si="173"/>
        <v>0.74035069094184802</v>
      </c>
      <c r="BA700" s="103">
        <f t="shared" si="171"/>
        <v>0.31071874317637815</v>
      </c>
      <c r="BB700" s="103">
        <f t="shared" si="171"/>
        <v>0.68928125682362196</v>
      </c>
      <c r="BC700" s="102">
        <v>0.31279728483804697</v>
      </c>
      <c r="BD700" s="102">
        <f t="shared" si="174"/>
        <v>0.68720271516195308</v>
      </c>
      <c r="BE700" s="102">
        <v>0.37226422496560402</v>
      </c>
      <c r="BF700" s="102">
        <f t="shared" si="174"/>
        <v>0.62773577503439593</v>
      </c>
      <c r="BG700" s="102">
        <v>0.26074688361302401</v>
      </c>
      <c r="BH700" s="102">
        <f t="shared" si="164"/>
        <v>0.73925311638697599</v>
      </c>
      <c r="BI700" s="102">
        <v>0.30253149650387456</v>
      </c>
      <c r="BJ700" s="102">
        <v>0.69746850349612544</v>
      </c>
      <c r="BK700" s="103">
        <v>0.30556147654803201</v>
      </c>
      <c r="BL700" s="103">
        <f t="shared" si="165"/>
        <v>0.69443852345196799</v>
      </c>
      <c r="BM700" s="103">
        <v>0.36473180572827901</v>
      </c>
      <c r="BN700" s="103">
        <f t="shared" si="166"/>
        <v>0.63526819427172099</v>
      </c>
      <c r="BO700" s="103">
        <v>0.25203865123455099</v>
      </c>
      <c r="BP700" s="103">
        <f t="shared" si="167"/>
        <v>0.74796134876544906</v>
      </c>
      <c r="BQ700" s="103">
        <v>0.29455015261528755</v>
      </c>
      <c r="BR700" s="103">
        <f t="shared" si="172"/>
        <v>0.7054498473847125</v>
      </c>
      <c r="BS700" s="108">
        <v>0.90188150103260922</v>
      </c>
      <c r="BT700" s="102">
        <v>9.8118498967390805E-2</v>
      </c>
      <c r="BU700" s="91"/>
      <c r="BV700" s="86">
        <v>680</v>
      </c>
      <c r="BW700" s="124">
        <v>0.97699999999999998</v>
      </c>
      <c r="BX700" s="124">
        <v>2.3E-2</v>
      </c>
      <c r="BY700" s="124">
        <v>0.97499999999999998</v>
      </c>
      <c r="BZ700" s="124">
        <v>2.5000000000000001E-2</v>
      </c>
      <c r="CA700" s="124">
        <v>0.97599999999999998</v>
      </c>
      <c r="CB700" s="124">
        <v>2.4E-2</v>
      </c>
      <c r="CC700" s="123">
        <v>0.96899999999999997</v>
      </c>
      <c r="CD700" s="123">
        <v>3.1E-2</v>
      </c>
      <c r="CE700" s="123">
        <v>0.96399999999999997</v>
      </c>
      <c r="CF700" s="123">
        <v>3.5999999999999997E-2</v>
      </c>
      <c r="CG700" s="123">
        <v>0.96599999999999997</v>
      </c>
      <c r="CH700" s="123">
        <v>3.3000000000000002E-2</v>
      </c>
      <c r="CI700" s="1"/>
      <c r="CJ700" s="1"/>
      <c r="CK700" s="1"/>
      <c r="CL700" s="1"/>
      <c r="CM700" s="1"/>
      <c r="CN700" s="1"/>
      <c r="CP700" s="39"/>
      <c r="CR700" s="39"/>
      <c r="CS700" s="92"/>
      <c r="CT700" s="92"/>
    </row>
    <row r="701" spans="38:98" x14ac:dyDescent="0.25">
      <c r="AL701" s="104">
        <v>681</v>
      </c>
      <c r="AM701" s="102">
        <v>0.31900124855807699</v>
      </c>
      <c r="AN701" s="102">
        <f t="shared" si="161"/>
        <v>0.68099875144192301</v>
      </c>
      <c r="AO701" s="102">
        <v>0.36936886067632402</v>
      </c>
      <c r="AP701" s="102">
        <f t="shared" si="162"/>
        <v>0.63063113932367598</v>
      </c>
      <c r="AQ701" s="102">
        <v>0.23615487099256699</v>
      </c>
      <c r="AR701" s="102">
        <f t="shared" si="163"/>
        <v>0.76384512900743307</v>
      </c>
      <c r="AS701" s="102">
        <f t="shared" si="168"/>
        <v>0.29247646566513918</v>
      </c>
      <c r="AT701" s="107">
        <f t="shared" si="168"/>
        <v>0.70752353433486082</v>
      </c>
      <c r="AU701" s="103">
        <v>0.33220759957173002</v>
      </c>
      <c r="AV701" s="103">
        <f t="shared" si="169"/>
        <v>0.66779240042827004</v>
      </c>
      <c r="AW701" s="103">
        <v>0.38458286941353298</v>
      </c>
      <c r="AX701" s="103">
        <f t="shared" si="170"/>
        <v>0.61541713058646708</v>
      </c>
      <c r="AY701" s="103">
        <v>0.26001575245704101</v>
      </c>
      <c r="AZ701" s="103">
        <f t="shared" si="173"/>
        <v>0.73998424754295899</v>
      </c>
      <c r="BA701" s="103">
        <f t="shared" si="171"/>
        <v>0.31104566196258776</v>
      </c>
      <c r="BB701" s="103">
        <f t="shared" si="171"/>
        <v>0.68895433803741235</v>
      </c>
      <c r="BC701" s="102">
        <v>0.31308707742166297</v>
      </c>
      <c r="BD701" s="102">
        <f t="shared" si="174"/>
        <v>0.68691292257833703</v>
      </c>
      <c r="BE701" s="102">
        <v>0.37253327473521802</v>
      </c>
      <c r="BF701" s="102">
        <f t="shared" si="174"/>
        <v>0.62746672526478198</v>
      </c>
      <c r="BG701" s="102">
        <v>0.26111393666416099</v>
      </c>
      <c r="BH701" s="102">
        <f t="shared" si="164"/>
        <v>0.73888606333583895</v>
      </c>
      <c r="BI701" s="102">
        <v>0.30285205805532972</v>
      </c>
      <c r="BJ701" s="102">
        <v>0.69714794194467022</v>
      </c>
      <c r="BK701" s="103">
        <v>0.30584624262307702</v>
      </c>
      <c r="BL701" s="103">
        <f t="shared" si="165"/>
        <v>0.69415375737692298</v>
      </c>
      <c r="BM701" s="103">
        <v>0.36499537790267</v>
      </c>
      <c r="BN701" s="103">
        <f t="shared" si="166"/>
        <v>0.63500462209733</v>
      </c>
      <c r="BO701" s="103">
        <v>0.25239665174919401</v>
      </c>
      <c r="BP701" s="103">
        <f t="shared" si="167"/>
        <v>0.74760334825080599</v>
      </c>
      <c r="BQ701" s="103">
        <v>0.29486373193539722</v>
      </c>
      <c r="BR701" s="103">
        <f t="shared" si="172"/>
        <v>0.70513626806460283</v>
      </c>
      <c r="BS701" s="108">
        <v>0.90202192911631585</v>
      </c>
      <c r="BT701" s="102">
        <v>9.7978070883684196E-2</v>
      </c>
      <c r="BU701" s="91"/>
      <c r="BV701" s="86">
        <v>681</v>
      </c>
      <c r="BW701" s="124">
        <v>0.97699999999999998</v>
      </c>
      <c r="BX701" s="124">
        <v>2.3E-2</v>
      </c>
      <c r="BY701" s="124">
        <v>0.97499999999999998</v>
      </c>
      <c r="BZ701" s="124">
        <v>2.5000000000000001E-2</v>
      </c>
      <c r="CA701" s="124">
        <v>0.97599999999999998</v>
      </c>
      <c r="CB701" s="124">
        <v>2.4E-2</v>
      </c>
      <c r="CC701" s="123">
        <v>0.96899999999999997</v>
      </c>
      <c r="CD701" s="123">
        <v>3.1E-2</v>
      </c>
      <c r="CE701" s="123">
        <v>0.96499999999999997</v>
      </c>
      <c r="CF701" s="123">
        <v>3.5000000000000003E-2</v>
      </c>
      <c r="CG701" s="123">
        <v>0.96699999999999997</v>
      </c>
      <c r="CH701" s="123">
        <v>3.3000000000000002E-2</v>
      </c>
      <c r="CI701" s="1"/>
      <c r="CJ701" s="1"/>
      <c r="CK701" s="1"/>
      <c r="CL701" s="1"/>
      <c r="CM701" s="1"/>
      <c r="CN701" s="1"/>
      <c r="CP701" s="39"/>
      <c r="CR701" s="39"/>
      <c r="CS701" s="92"/>
      <c r="CT701" s="92"/>
    </row>
    <row r="702" spans="38:98" x14ac:dyDescent="0.25">
      <c r="AL702" s="104">
        <v>682</v>
      </c>
      <c r="AM702" s="102">
        <v>0.31928374838228801</v>
      </c>
      <c r="AN702" s="102">
        <f t="shared" si="161"/>
        <v>0.68071625161771199</v>
      </c>
      <c r="AO702" s="102">
        <v>0.369627514049779</v>
      </c>
      <c r="AP702" s="102">
        <f t="shared" si="162"/>
        <v>0.630372485950221</v>
      </c>
      <c r="AQ702" s="102">
        <v>0.23648653813207501</v>
      </c>
      <c r="AR702" s="102">
        <f t="shared" si="163"/>
        <v>0.76351346186792501</v>
      </c>
      <c r="AS702" s="102">
        <f t="shared" si="168"/>
        <v>0.29277609777071295</v>
      </c>
      <c r="AT702" s="107">
        <f t="shared" si="168"/>
        <v>0.7072239022292871</v>
      </c>
      <c r="AU702" s="103">
        <v>0.33250640344243099</v>
      </c>
      <c r="AV702" s="103">
        <f t="shared" si="169"/>
        <v>0.66749359655756901</v>
      </c>
      <c r="AW702" s="103">
        <v>0.38486808913661502</v>
      </c>
      <c r="AX702" s="103">
        <f t="shared" si="170"/>
        <v>0.61513191086338503</v>
      </c>
      <c r="AY702" s="103">
        <v>0.26038208777738697</v>
      </c>
      <c r="AZ702" s="103">
        <f t="shared" si="173"/>
        <v>0.73961791222261297</v>
      </c>
      <c r="BA702" s="103">
        <f t="shared" si="171"/>
        <v>0.3113724059461731</v>
      </c>
      <c r="BB702" s="103">
        <f t="shared" si="171"/>
        <v>0.68862759405382701</v>
      </c>
      <c r="BC702" s="102">
        <v>0.313376667927243</v>
      </c>
      <c r="BD702" s="102">
        <f t="shared" si="174"/>
        <v>0.68662333207275705</v>
      </c>
      <c r="BE702" s="102">
        <v>0.37280210069049002</v>
      </c>
      <c r="BF702" s="102">
        <f t="shared" si="174"/>
        <v>0.62719789930950998</v>
      </c>
      <c r="BG702" s="102">
        <v>0.26148086693254602</v>
      </c>
      <c r="BH702" s="102">
        <f t="shared" si="164"/>
        <v>0.73851913306745398</v>
      </c>
      <c r="BI702" s="102">
        <v>0.30317244900522922</v>
      </c>
      <c r="BJ702" s="102">
        <v>0.69682755099477078</v>
      </c>
      <c r="BK702" s="103">
        <v>0.30613076708909398</v>
      </c>
      <c r="BL702" s="103">
        <f t="shared" si="165"/>
        <v>0.69386923291090596</v>
      </c>
      <c r="BM702" s="103">
        <v>0.36525875431343602</v>
      </c>
      <c r="BN702" s="103">
        <f t="shared" si="166"/>
        <v>0.63474124568656398</v>
      </c>
      <c r="BO702" s="103">
        <v>0.25275452232837198</v>
      </c>
      <c r="BP702" s="103">
        <f t="shared" si="167"/>
        <v>0.74724547767162797</v>
      </c>
      <c r="BQ702" s="103">
        <v>0.29517713156076053</v>
      </c>
      <c r="BR702" s="103">
        <f t="shared" si="172"/>
        <v>0.70482286843923947</v>
      </c>
      <c r="BS702" s="108">
        <v>0.90216190030746968</v>
      </c>
      <c r="BT702" s="102">
        <v>9.7838099692530295E-2</v>
      </c>
      <c r="BU702" s="91"/>
      <c r="BV702" s="86">
        <v>682</v>
      </c>
      <c r="BW702" s="124">
        <v>0.97699999999999998</v>
      </c>
      <c r="BX702" s="124">
        <v>2.3E-2</v>
      </c>
      <c r="BY702" s="124">
        <v>0.97499999999999998</v>
      </c>
      <c r="BZ702" s="124">
        <v>2.5000000000000001E-2</v>
      </c>
      <c r="CA702" s="124">
        <v>0.97599999999999998</v>
      </c>
      <c r="CB702" s="124">
        <v>2.4E-2</v>
      </c>
      <c r="CC702" s="123">
        <v>0.96899999999999997</v>
      </c>
      <c r="CD702" s="123">
        <v>3.1E-2</v>
      </c>
      <c r="CE702" s="123">
        <v>0.96499999999999997</v>
      </c>
      <c r="CF702" s="123">
        <v>3.5000000000000003E-2</v>
      </c>
      <c r="CG702" s="123">
        <v>0.96699999999999997</v>
      </c>
      <c r="CH702" s="123">
        <v>3.3000000000000002E-2</v>
      </c>
      <c r="CI702" s="1"/>
      <c r="CJ702" s="1"/>
      <c r="CK702" s="1"/>
      <c r="CL702" s="1"/>
      <c r="CM702" s="1"/>
      <c r="CN702" s="1"/>
      <c r="CP702" s="39"/>
      <c r="CR702" s="39"/>
      <c r="CS702" s="92"/>
      <c r="CT702" s="92"/>
    </row>
    <row r="703" spans="38:98" x14ac:dyDescent="0.25">
      <c r="AL703" s="104">
        <v>683</v>
      </c>
      <c r="AM703" s="102">
        <v>0.31956595545407901</v>
      </c>
      <c r="AN703" s="102">
        <f t="shared" si="161"/>
        <v>0.68043404454592094</v>
      </c>
      <c r="AO703" s="102">
        <v>0.36988602591020803</v>
      </c>
      <c r="AP703" s="102">
        <f t="shared" si="162"/>
        <v>0.63011397408979197</v>
      </c>
      <c r="AQ703" s="102">
        <v>0.236818117377114</v>
      </c>
      <c r="AR703" s="102">
        <f t="shared" si="163"/>
        <v>0.763181882622886</v>
      </c>
      <c r="AS703" s="102">
        <f t="shared" si="168"/>
        <v>0.29307556614358476</v>
      </c>
      <c r="AT703" s="107">
        <f t="shared" si="168"/>
        <v>0.70692443385641512</v>
      </c>
      <c r="AU703" s="103">
        <v>0.33280497308148999</v>
      </c>
      <c r="AV703" s="103">
        <f t="shared" si="169"/>
        <v>0.66719502691851007</v>
      </c>
      <c r="AW703" s="103">
        <v>0.38515308136651</v>
      </c>
      <c r="AX703" s="103">
        <f t="shared" si="170"/>
        <v>0.61484691863348995</v>
      </c>
      <c r="AY703" s="103">
        <v>0.26074831483831201</v>
      </c>
      <c r="AZ703" s="103">
        <f t="shared" si="173"/>
        <v>0.73925168516168793</v>
      </c>
      <c r="BA703" s="103">
        <f t="shared" si="171"/>
        <v>0.31169897519518275</v>
      </c>
      <c r="BB703" s="103">
        <f t="shared" si="171"/>
        <v>0.68830102480481725</v>
      </c>
      <c r="BC703" s="102">
        <v>0.31366605589346602</v>
      </c>
      <c r="BD703" s="102">
        <f t="shared" si="174"/>
        <v>0.68633394410653392</v>
      </c>
      <c r="BE703" s="102">
        <v>0.37307070300175599</v>
      </c>
      <c r="BF703" s="102">
        <f t="shared" si="174"/>
        <v>0.62692929699824407</v>
      </c>
      <c r="BG703" s="102">
        <v>0.26184767422093203</v>
      </c>
      <c r="BH703" s="102">
        <f t="shared" si="164"/>
        <v>0.73815232577906797</v>
      </c>
      <c r="BI703" s="102">
        <v>0.30349266915900708</v>
      </c>
      <c r="BJ703" s="102">
        <v>0.69650733084099292</v>
      </c>
      <c r="BK703" s="103">
        <v>0.30641504991646601</v>
      </c>
      <c r="BL703" s="103">
        <f t="shared" si="165"/>
        <v>0.69358495008353405</v>
      </c>
      <c r="BM703" s="103">
        <v>0.36552193509334402</v>
      </c>
      <c r="BN703" s="103">
        <f t="shared" si="166"/>
        <v>0.63447806490665593</v>
      </c>
      <c r="BO703" s="103">
        <v>0.25311226271936399</v>
      </c>
      <c r="BP703" s="103">
        <f t="shared" si="167"/>
        <v>0.74688773728063595</v>
      </c>
      <c r="BQ703" s="103">
        <v>0.29549035139648105</v>
      </c>
      <c r="BR703" s="103">
        <f t="shared" si="172"/>
        <v>0.70450964860351895</v>
      </c>
      <c r="BS703" s="108">
        <v>0.90230141649092266</v>
      </c>
      <c r="BT703" s="102">
        <v>9.7698583509077397E-2</v>
      </c>
      <c r="BU703" s="91"/>
      <c r="BV703" s="86">
        <v>683</v>
      </c>
      <c r="BW703" s="124">
        <v>0.97699999999999998</v>
      </c>
      <c r="BX703" s="124">
        <v>2.3E-2</v>
      </c>
      <c r="BY703" s="124">
        <v>0.97499999999999998</v>
      </c>
      <c r="BZ703" s="124">
        <v>2.5000000000000001E-2</v>
      </c>
      <c r="CA703" s="124">
        <v>0.97599999999999998</v>
      </c>
      <c r="CB703" s="124">
        <v>2.4E-2</v>
      </c>
      <c r="CC703" s="123">
        <v>0.96899999999999997</v>
      </c>
      <c r="CD703" s="123">
        <v>3.1E-2</v>
      </c>
      <c r="CE703" s="123">
        <v>0.96499999999999997</v>
      </c>
      <c r="CF703" s="123">
        <v>3.5000000000000003E-2</v>
      </c>
      <c r="CG703" s="123">
        <v>0.96699999999999997</v>
      </c>
      <c r="CH703" s="123">
        <v>3.3000000000000002E-2</v>
      </c>
      <c r="CI703" s="1"/>
      <c r="CJ703" s="1"/>
      <c r="CK703" s="1"/>
      <c r="CL703" s="1"/>
      <c r="CM703" s="1"/>
      <c r="CN703" s="1"/>
      <c r="CP703" s="39"/>
      <c r="CR703" s="39"/>
      <c r="CS703" s="92"/>
      <c r="CT703" s="92"/>
    </row>
    <row r="704" spans="38:98" x14ac:dyDescent="0.25">
      <c r="AL704" s="104">
        <v>684</v>
      </c>
      <c r="AM704" s="102">
        <v>0.31984787136825099</v>
      </c>
      <c r="AN704" s="102">
        <f t="shared" si="161"/>
        <v>0.68015212863174901</v>
      </c>
      <c r="AO704" s="102">
        <v>0.37014439569136398</v>
      </c>
      <c r="AP704" s="102">
        <f t="shared" si="162"/>
        <v>0.62985560430863607</v>
      </c>
      <c r="AQ704" s="102">
        <v>0.23714960870521201</v>
      </c>
      <c r="AR704" s="102">
        <f t="shared" si="163"/>
        <v>0.76285039129478793</v>
      </c>
      <c r="AS704" s="102">
        <f t="shared" si="168"/>
        <v>0.29337487113756905</v>
      </c>
      <c r="AT704" s="107">
        <f t="shared" si="168"/>
        <v>0.70662512886243101</v>
      </c>
      <c r="AU704" s="103">
        <v>0.33310330877844202</v>
      </c>
      <c r="AV704" s="103">
        <f t="shared" si="169"/>
        <v>0.66689669122155792</v>
      </c>
      <c r="AW704" s="103">
        <v>0.38543784637059503</v>
      </c>
      <c r="AX704" s="103">
        <f t="shared" si="170"/>
        <v>0.61456215362940503</v>
      </c>
      <c r="AY704" s="103">
        <v>0.26111443345893498</v>
      </c>
      <c r="AZ704" s="103">
        <f t="shared" si="173"/>
        <v>0.73888556654106496</v>
      </c>
      <c r="BA704" s="103">
        <f t="shared" si="171"/>
        <v>0.31202536977766399</v>
      </c>
      <c r="BB704" s="103">
        <f t="shared" si="171"/>
        <v>0.68797463022233607</v>
      </c>
      <c r="BC704" s="102">
        <v>0.31395524085901</v>
      </c>
      <c r="BD704" s="102">
        <f t="shared" si="174"/>
        <v>0.68604475914098995</v>
      </c>
      <c r="BE704" s="102">
        <v>0.37333908183935199</v>
      </c>
      <c r="BF704" s="102">
        <f t="shared" si="174"/>
        <v>0.62666091816064795</v>
      </c>
      <c r="BG704" s="102">
        <v>0.26221435833207302</v>
      </c>
      <c r="BH704" s="102">
        <f t="shared" si="164"/>
        <v>0.73778564166792693</v>
      </c>
      <c r="BI704" s="102">
        <v>0.30381271832209766</v>
      </c>
      <c r="BJ704" s="102">
        <v>0.69618728167790234</v>
      </c>
      <c r="BK704" s="103">
        <v>0.30669909107558102</v>
      </c>
      <c r="BL704" s="103">
        <f t="shared" si="165"/>
        <v>0.69330090892441898</v>
      </c>
      <c r="BM704" s="103">
        <v>0.36578492037515598</v>
      </c>
      <c r="BN704" s="103">
        <f t="shared" si="166"/>
        <v>0.63421507962484402</v>
      </c>
      <c r="BO704" s="103">
        <v>0.25346987266945098</v>
      </c>
      <c r="BP704" s="103">
        <f t="shared" si="167"/>
        <v>0.74653012733054902</v>
      </c>
      <c r="BQ704" s="103">
        <v>0.29580339134766342</v>
      </c>
      <c r="BR704" s="103">
        <f t="shared" si="172"/>
        <v>0.70419660865233658</v>
      </c>
      <c r="BS704" s="108">
        <v>0.9024404795515264</v>
      </c>
      <c r="BT704" s="102">
        <v>9.7559520448473602E-2</v>
      </c>
      <c r="BU704" s="91"/>
      <c r="BV704" s="86">
        <v>684</v>
      </c>
      <c r="BW704" s="124">
        <v>0.97699999999999998</v>
      </c>
      <c r="BX704" s="124">
        <v>2.3E-2</v>
      </c>
      <c r="BY704" s="124">
        <v>0.97499999999999998</v>
      </c>
      <c r="BZ704" s="124">
        <v>2.5000000000000001E-2</v>
      </c>
      <c r="CA704" s="124">
        <v>0.97599999999999998</v>
      </c>
      <c r="CB704" s="124">
        <v>2.4E-2</v>
      </c>
      <c r="CC704" s="123">
        <v>0.96899999999999997</v>
      </c>
      <c r="CD704" s="123">
        <v>3.1E-2</v>
      </c>
      <c r="CE704" s="123">
        <v>0.96499999999999997</v>
      </c>
      <c r="CF704" s="123">
        <v>3.5000000000000003E-2</v>
      </c>
      <c r="CG704" s="123">
        <v>0.96699999999999997</v>
      </c>
      <c r="CH704" s="123">
        <v>3.3000000000000002E-2</v>
      </c>
      <c r="CI704" s="1"/>
      <c r="CJ704" s="1"/>
      <c r="CK704" s="1"/>
      <c r="CL704" s="1"/>
      <c r="CM704" s="1"/>
      <c r="CN704" s="1"/>
      <c r="CP704" s="39"/>
      <c r="CR704" s="39"/>
      <c r="CS704" s="92"/>
      <c r="CT704" s="92"/>
    </row>
    <row r="705" spans="38:98" x14ac:dyDescent="0.25">
      <c r="AL705" s="104">
        <v>685</v>
      </c>
      <c r="AM705" s="102">
        <v>0.32012949771960603</v>
      </c>
      <c r="AN705" s="102">
        <f t="shared" si="161"/>
        <v>0.67987050228039392</v>
      </c>
      <c r="AO705" s="102">
        <v>0.37040262282700098</v>
      </c>
      <c r="AP705" s="102">
        <f t="shared" si="162"/>
        <v>0.62959737717299902</v>
      </c>
      <c r="AQ705" s="102">
        <v>0.237481012093894</v>
      </c>
      <c r="AR705" s="102">
        <f t="shared" si="163"/>
        <v>0.76251898790610606</v>
      </c>
      <c r="AS705" s="102">
        <f t="shared" si="168"/>
        <v>0.29367401310647934</v>
      </c>
      <c r="AT705" s="107">
        <f t="shared" si="168"/>
        <v>0.70632598689352077</v>
      </c>
      <c r="AU705" s="103">
        <v>0.33340141082282099</v>
      </c>
      <c r="AV705" s="103">
        <f t="shared" si="169"/>
        <v>0.66659858917717907</v>
      </c>
      <c r="AW705" s="103">
        <v>0.38572238441625001</v>
      </c>
      <c r="AX705" s="103">
        <f t="shared" si="170"/>
        <v>0.61427761558374994</v>
      </c>
      <c r="AY705" s="103">
        <v>0.26148044345837701</v>
      </c>
      <c r="AZ705" s="103">
        <f t="shared" si="173"/>
        <v>0.73851955654162293</v>
      </c>
      <c r="BA705" s="103">
        <f t="shared" si="171"/>
        <v>0.31235158976166544</v>
      </c>
      <c r="BB705" s="103">
        <f t="shared" si="171"/>
        <v>0.68764841023833456</v>
      </c>
      <c r="BC705" s="102">
        <v>0.31424422236255201</v>
      </c>
      <c r="BD705" s="102">
        <f t="shared" si="174"/>
        <v>0.68575577763744799</v>
      </c>
      <c r="BE705" s="102">
        <v>0.37360723737361401</v>
      </c>
      <c r="BF705" s="102">
        <f t="shared" si="174"/>
        <v>0.62639276262638599</v>
      </c>
      <c r="BG705" s="102">
        <v>0.26258091906872</v>
      </c>
      <c r="BH705" s="102">
        <f t="shared" si="164"/>
        <v>0.73741908093127995</v>
      </c>
      <c r="BI705" s="102">
        <v>0.30413259629993356</v>
      </c>
      <c r="BJ705" s="102">
        <v>0.6958674037000665</v>
      </c>
      <c r="BK705" s="103">
        <v>0.30698289053682098</v>
      </c>
      <c r="BL705" s="103">
        <f t="shared" si="165"/>
        <v>0.69301710946317896</v>
      </c>
      <c r="BM705" s="103">
        <v>0.36604771029163902</v>
      </c>
      <c r="BN705" s="103">
        <f t="shared" si="166"/>
        <v>0.63395228970836093</v>
      </c>
      <c r="BO705" s="103">
        <v>0.25382735192591399</v>
      </c>
      <c r="BP705" s="103">
        <f t="shared" si="167"/>
        <v>0.74617264807408601</v>
      </c>
      <c r="BQ705" s="103">
        <v>0.29611625131941194</v>
      </c>
      <c r="BR705" s="103">
        <f t="shared" si="172"/>
        <v>0.70388374868058801</v>
      </c>
      <c r="BS705" s="108">
        <v>0.90257909137413261</v>
      </c>
      <c r="BT705" s="102">
        <v>9.74209086258674E-2</v>
      </c>
      <c r="BU705" s="91"/>
      <c r="BV705" s="86">
        <v>685</v>
      </c>
      <c r="BW705" s="124">
        <v>0.97699999999999998</v>
      </c>
      <c r="BX705" s="124">
        <v>2.3E-2</v>
      </c>
      <c r="BY705" s="124">
        <v>0.97499999999999998</v>
      </c>
      <c r="BZ705" s="124">
        <v>2.5000000000000001E-2</v>
      </c>
      <c r="CA705" s="124">
        <v>0.97599999999999998</v>
      </c>
      <c r="CB705" s="124">
        <v>2.4E-2</v>
      </c>
      <c r="CC705" s="123">
        <v>0.96899999999999997</v>
      </c>
      <c r="CD705" s="123">
        <v>3.1E-2</v>
      </c>
      <c r="CE705" s="123">
        <v>0.96499999999999997</v>
      </c>
      <c r="CF705" s="123">
        <v>3.5000000000000003E-2</v>
      </c>
      <c r="CG705" s="123">
        <v>0.96699999999999997</v>
      </c>
      <c r="CH705" s="123">
        <v>3.3000000000000002E-2</v>
      </c>
      <c r="CI705" s="1"/>
      <c r="CJ705" s="1"/>
      <c r="CK705" s="1"/>
      <c r="CL705" s="1"/>
      <c r="CM705" s="1"/>
      <c r="CN705" s="1"/>
      <c r="CP705" s="39"/>
      <c r="CR705" s="39"/>
      <c r="CS705" s="92"/>
      <c r="CT705" s="92"/>
    </row>
    <row r="706" spans="38:98" x14ac:dyDescent="0.25">
      <c r="AL706" s="104">
        <v>686</v>
      </c>
      <c r="AM706" s="102">
        <v>0.32041083610294802</v>
      </c>
      <c r="AN706" s="102">
        <f t="shared" si="161"/>
        <v>0.67958916389705193</v>
      </c>
      <c r="AO706" s="102">
        <v>0.37066070675087098</v>
      </c>
      <c r="AP706" s="102">
        <f t="shared" si="162"/>
        <v>0.62933929324912907</v>
      </c>
      <c r="AQ706" s="102">
        <v>0.23781232752068901</v>
      </c>
      <c r="AR706" s="102">
        <f t="shared" si="163"/>
        <v>0.76218767247931096</v>
      </c>
      <c r="AS706" s="102">
        <f t="shared" si="168"/>
        <v>0.29397299240413116</v>
      </c>
      <c r="AT706" s="107">
        <f t="shared" si="168"/>
        <v>0.70602700759586889</v>
      </c>
      <c r="AU706" s="103">
        <v>0.333699279504164</v>
      </c>
      <c r="AV706" s="103">
        <f t="shared" si="169"/>
        <v>0.666300720495836</v>
      </c>
      <c r="AW706" s="103">
        <v>0.386006695770851</v>
      </c>
      <c r="AX706" s="103">
        <f t="shared" si="170"/>
        <v>0.613993304229149</v>
      </c>
      <c r="AY706" s="103">
        <v>0.26184634465575801</v>
      </c>
      <c r="AZ706" s="103">
        <f t="shared" si="173"/>
        <v>0.73815365534424204</v>
      </c>
      <c r="BA706" s="103">
        <f t="shared" si="171"/>
        <v>0.31267763521523528</v>
      </c>
      <c r="BB706" s="103">
        <f t="shared" si="171"/>
        <v>0.68732236478476483</v>
      </c>
      <c r="BC706" s="102">
        <v>0.31453299994277001</v>
      </c>
      <c r="BD706" s="102">
        <f t="shared" si="174"/>
        <v>0.68546700005723005</v>
      </c>
      <c r="BE706" s="102">
        <v>0.373875169774877</v>
      </c>
      <c r="BF706" s="102">
        <f t="shared" si="174"/>
        <v>0.626124830225123</v>
      </c>
      <c r="BG706" s="102">
        <v>0.26294735623362703</v>
      </c>
      <c r="BH706" s="102">
        <f t="shared" si="164"/>
        <v>0.73705264376637292</v>
      </c>
      <c r="BI706" s="102">
        <v>0.30445230289794889</v>
      </c>
      <c r="BJ706" s="102">
        <v>0.69554769710205111</v>
      </c>
      <c r="BK706" s="103">
        <v>0.30726644827057198</v>
      </c>
      <c r="BL706" s="103">
        <f t="shared" si="165"/>
        <v>0.69273355172942797</v>
      </c>
      <c r="BM706" s="103">
        <v>0.366310304975557</v>
      </c>
      <c r="BN706" s="103">
        <f t="shared" si="166"/>
        <v>0.63368969502444306</v>
      </c>
      <c r="BO706" s="103">
        <v>0.25418470023603301</v>
      </c>
      <c r="BP706" s="103">
        <f t="shared" si="167"/>
        <v>0.74581529976396699</v>
      </c>
      <c r="BQ706" s="103">
        <v>0.29642893121683062</v>
      </c>
      <c r="BR706" s="103">
        <f t="shared" si="172"/>
        <v>0.70357106878316933</v>
      </c>
      <c r="BS706" s="108">
        <v>0.90271725384359291</v>
      </c>
      <c r="BT706" s="102">
        <v>9.7282746156407099E-2</v>
      </c>
      <c r="BU706" s="91"/>
      <c r="BV706" s="86">
        <v>686</v>
      </c>
      <c r="BW706" s="124">
        <v>0.97699999999999998</v>
      </c>
      <c r="BX706" s="124">
        <v>2.3E-2</v>
      </c>
      <c r="BY706" s="124">
        <v>0.97499999999999998</v>
      </c>
      <c r="BZ706" s="124">
        <v>2.5000000000000001E-2</v>
      </c>
      <c r="CA706" s="124">
        <v>0.97599999999999998</v>
      </c>
      <c r="CB706" s="124">
        <v>2.4E-2</v>
      </c>
      <c r="CC706" s="123">
        <v>0.96899999999999997</v>
      </c>
      <c r="CD706" s="123">
        <v>3.1E-2</v>
      </c>
      <c r="CE706" s="123">
        <v>0.96499999999999997</v>
      </c>
      <c r="CF706" s="123">
        <v>3.5000000000000003E-2</v>
      </c>
      <c r="CG706" s="123">
        <v>0.96699999999999997</v>
      </c>
      <c r="CH706" s="123">
        <v>3.3000000000000002E-2</v>
      </c>
      <c r="CI706" s="1"/>
      <c r="CJ706" s="1"/>
      <c r="CK706" s="1"/>
      <c r="CL706" s="1"/>
      <c r="CM706" s="1"/>
      <c r="CN706" s="1"/>
      <c r="CP706" s="39"/>
      <c r="CR706" s="39"/>
      <c r="CS706" s="92"/>
      <c r="CT706" s="92"/>
    </row>
    <row r="707" spans="38:98" x14ac:dyDescent="0.25">
      <c r="AL707" s="104">
        <v>687</v>
      </c>
      <c r="AM707" s="102">
        <v>0.32069188811307597</v>
      </c>
      <c r="AN707" s="102">
        <f t="shared" si="161"/>
        <v>0.67930811188692397</v>
      </c>
      <c r="AO707" s="102">
        <v>0.37091864689672699</v>
      </c>
      <c r="AP707" s="102">
        <f t="shared" si="162"/>
        <v>0.62908135310327307</v>
      </c>
      <c r="AQ707" s="102">
        <v>0.23814355496312301</v>
      </c>
      <c r="AR707" s="102">
        <f t="shared" si="163"/>
        <v>0.76185644503687699</v>
      </c>
      <c r="AS707" s="102">
        <f t="shared" si="168"/>
        <v>0.29427180938433734</v>
      </c>
      <c r="AT707" s="107">
        <f t="shared" si="168"/>
        <v>0.70572819061566272</v>
      </c>
      <c r="AU707" s="103">
        <v>0.33399691511200402</v>
      </c>
      <c r="AV707" s="103">
        <f t="shared" si="169"/>
        <v>0.66600308488799598</v>
      </c>
      <c r="AW707" s="103">
        <v>0.38629078070177703</v>
      </c>
      <c r="AX707" s="103">
        <f t="shared" si="170"/>
        <v>0.61370921929822297</v>
      </c>
      <c r="AY707" s="103">
        <v>0.26221213687019901</v>
      </c>
      <c r="AZ707" s="103">
        <f t="shared" si="173"/>
        <v>0.73778786312980094</v>
      </c>
      <c r="BA707" s="103">
        <f t="shared" si="171"/>
        <v>0.31300350620642153</v>
      </c>
      <c r="BB707" s="103">
        <f t="shared" si="171"/>
        <v>0.68699649379357841</v>
      </c>
      <c r="BC707" s="102">
        <v>0.31482157313834203</v>
      </c>
      <c r="BD707" s="102">
        <f t="shared" si="174"/>
        <v>0.68517842686165797</v>
      </c>
      <c r="BE707" s="102">
        <v>0.374142879213477</v>
      </c>
      <c r="BF707" s="102">
        <f t="shared" si="174"/>
        <v>0.625857120786523</v>
      </c>
      <c r="BG707" s="102">
        <v>0.263313669629549</v>
      </c>
      <c r="BH707" s="102">
        <f t="shared" si="164"/>
        <v>0.73668633037045095</v>
      </c>
      <c r="BI707" s="102">
        <v>0.30477183792157825</v>
      </c>
      <c r="BJ707" s="102">
        <v>0.69522816207842175</v>
      </c>
      <c r="BK707" s="103">
        <v>0.30754976424722003</v>
      </c>
      <c r="BL707" s="103">
        <f t="shared" si="165"/>
        <v>0.69245023575277997</v>
      </c>
      <c r="BM707" s="103">
        <v>0.366572704559674</v>
      </c>
      <c r="BN707" s="103">
        <f t="shared" si="166"/>
        <v>0.63342729544032594</v>
      </c>
      <c r="BO707" s="103">
        <v>0.25454191734708798</v>
      </c>
      <c r="BP707" s="103">
        <f t="shared" si="167"/>
        <v>0.74545808265291202</v>
      </c>
      <c r="BQ707" s="103">
        <v>0.2967414309450237</v>
      </c>
      <c r="BR707" s="103">
        <f t="shared" si="172"/>
        <v>0.7032585690549763</v>
      </c>
      <c r="BS707" s="108">
        <v>0.90285496884475902</v>
      </c>
      <c r="BT707" s="102">
        <v>9.7145031155240993E-2</v>
      </c>
      <c r="BU707" s="91"/>
      <c r="BV707" s="86">
        <v>687</v>
      </c>
      <c r="BW707" s="124">
        <v>0.97699999999999998</v>
      </c>
      <c r="BX707" s="124">
        <v>2.3E-2</v>
      </c>
      <c r="BY707" s="124">
        <v>0.97499999999999998</v>
      </c>
      <c r="BZ707" s="124">
        <v>2.5000000000000001E-2</v>
      </c>
      <c r="CA707" s="124">
        <v>0.97599999999999998</v>
      </c>
      <c r="CB707" s="124">
        <v>2.4E-2</v>
      </c>
      <c r="CC707" s="123">
        <v>0.96899999999999997</v>
      </c>
      <c r="CD707" s="123">
        <v>3.1E-2</v>
      </c>
      <c r="CE707" s="123">
        <v>0.96499999999999997</v>
      </c>
      <c r="CF707" s="123">
        <v>3.5000000000000003E-2</v>
      </c>
      <c r="CG707" s="123">
        <v>0.96699999999999997</v>
      </c>
      <c r="CH707" s="123">
        <v>3.3000000000000002E-2</v>
      </c>
      <c r="CI707" s="1"/>
      <c r="CJ707" s="1"/>
      <c r="CK707" s="1"/>
      <c r="CL707" s="1"/>
      <c r="CM707" s="1"/>
      <c r="CN707" s="1"/>
      <c r="CP707" s="39"/>
      <c r="CR707" s="39"/>
      <c r="CS707" s="92"/>
      <c r="CT707" s="92"/>
    </row>
    <row r="708" spans="38:98" x14ac:dyDescent="0.25">
      <c r="AL708" s="104">
        <v>688</v>
      </c>
      <c r="AM708" s="102">
        <v>0.32097265534479502</v>
      </c>
      <c r="AN708" s="102">
        <f t="shared" si="161"/>
        <v>0.67902734465520498</v>
      </c>
      <c r="AO708" s="102">
        <v>0.37117644269832301</v>
      </c>
      <c r="AP708" s="102">
        <f t="shared" si="162"/>
        <v>0.62882355730167694</v>
      </c>
      <c r="AQ708" s="102">
        <v>0.23847469439872199</v>
      </c>
      <c r="AR708" s="102">
        <f t="shared" si="163"/>
        <v>0.76152530560127807</v>
      </c>
      <c r="AS708" s="102">
        <f t="shared" si="168"/>
        <v>0.29457046440091289</v>
      </c>
      <c r="AT708" s="107">
        <f t="shared" si="168"/>
        <v>0.70542953559908717</v>
      </c>
      <c r="AU708" s="103">
        <v>0.33429431793587699</v>
      </c>
      <c r="AV708" s="103">
        <f t="shared" si="169"/>
        <v>0.66570568206412295</v>
      </c>
      <c r="AW708" s="103">
        <v>0.38657463947640702</v>
      </c>
      <c r="AX708" s="103">
        <f t="shared" si="170"/>
        <v>0.61342536052359298</v>
      </c>
      <c r="AY708" s="103">
        <v>0.26257781992082002</v>
      </c>
      <c r="AZ708" s="103">
        <f t="shared" si="173"/>
        <v>0.73742218007918003</v>
      </c>
      <c r="BA708" s="103">
        <f t="shared" si="171"/>
        <v>0.3133292028032727</v>
      </c>
      <c r="BB708" s="103">
        <f t="shared" si="171"/>
        <v>0.68667079719672741</v>
      </c>
      <c r="BC708" s="102">
        <v>0.31510994148794702</v>
      </c>
      <c r="BD708" s="102">
        <f t="shared" si="174"/>
        <v>0.68489005851205298</v>
      </c>
      <c r="BE708" s="102">
        <v>0.37441036585975002</v>
      </c>
      <c r="BF708" s="102">
        <f t="shared" si="174"/>
        <v>0.62558963414025004</v>
      </c>
      <c r="BG708" s="102">
        <v>0.26367985905923602</v>
      </c>
      <c r="BH708" s="102">
        <f t="shared" si="164"/>
        <v>0.73632014094076403</v>
      </c>
      <c r="BI708" s="102">
        <v>0.30509120117625466</v>
      </c>
      <c r="BJ708" s="102">
        <v>0.69490879882374545</v>
      </c>
      <c r="BK708" s="103">
        <v>0.30783283843714898</v>
      </c>
      <c r="BL708" s="103">
        <f t="shared" si="165"/>
        <v>0.69216716156285107</v>
      </c>
      <c r="BM708" s="103">
        <v>0.36683490917675399</v>
      </c>
      <c r="BN708" s="103">
        <f t="shared" si="166"/>
        <v>0.63316509082324601</v>
      </c>
      <c r="BO708" s="103">
        <v>0.25489900300635998</v>
      </c>
      <c r="BP708" s="103">
        <f t="shared" si="167"/>
        <v>0.74510099699363996</v>
      </c>
      <c r="BQ708" s="103">
        <v>0.29705375040909521</v>
      </c>
      <c r="BR708" s="103">
        <f t="shared" si="172"/>
        <v>0.7029462495909049</v>
      </c>
      <c r="BS708" s="108">
        <v>0.90299223826248265</v>
      </c>
      <c r="BT708" s="102">
        <v>9.7007761737517295E-2</v>
      </c>
      <c r="BU708" s="91"/>
      <c r="BV708" s="86">
        <v>688</v>
      </c>
      <c r="BW708" s="124">
        <v>0.97699999999999998</v>
      </c>
      <c r="BX708" s="124">
        <v>2.3E-2</v>
      </c>
      <c r="BY708" s="124">
        <v>0.97599999999999998</v>
      </c>
      <c r="BZ708" s="124">
        <v>2.4E-2</v>
      </c>
      <c r="CA708" s="124">
        <v>0.97599999999999998</v>
      </c>
      <c r="CB708" s="124">
        <v>2.4E-2</v>
      </c>
      <c r="CC708" s="123">
        <v>0.96899999999999997</v>
      </c>
      <c r="CD708" s="123">
        <v>3.1E-2</v>
      </c>
      <c r="CE708" s="123">
        <v>0.96499999999999997</v>
      </c>
      <c r="CF708" s="123">
        <v>3.5000000000000003E-2</v>
      </c>
      <c r="CG708" s="123">
        <v>0.96699999999999997</v>
      </c>
      <c r="CH708" s="123">
        <v>3.3000000000000002E-2</v>
      </c>
      <c r="CI708" s="1"/>
      <c r="CJ708" s="1"/>
      <c r="CK708" s="1"/>
      <c r="CL708" s="1"/>
      <c r="CM708" s="1"/>
      <c r="CN708" s="1"/>
      <c r="CP708" s="39"/>
      <c r="CR708" s="39"/>
      <c r="CS708" s="92"/>
      <c r="CT708" s="92"/>
    </row>
    <row r="709" spans="38:98" x14ac:dyDescent="0.25">
      <c r="AL709" s="104">
        <v>689</v>
      </c>
      <c r="AM709" s="102">
        <v>0.32125313939290501</v>
      </c>
      <c r="AN709" s="102">
        <f t="shared" si="161"/>
        <v>0.67874686060709499</v>
      </c>
      <c r="AO709" s="102">
        <v>0.37143409358941198</v>
      </c>
      <c r="AP709" s="102">
        <f t="shared" si="162"/>
        <v>0.62856590641058796</v>
      </c>
      <c r="AQ709" s="102">
        <v>0.23880574580501501</v>
      </c>
      <c r="AR709" s="102">
        <f t="shared" si="163"/>
        <v>0.76119425419498499</v>
      </c>
      <c r="AS709" s="102">
        <f t="shared" si="168"/>
        <v>0.29486895780767219</v>
      </c>
      <c r="AT709" s="107">
        <f t="shared" si="168"/>
        <v>0.70513104219232781</v>
      </c>
      <c r="AU709" s="103">
        <v>0.33459148826531798</v>
      </c>
      <c r="AV709" s="103">
        <f t="shared" si="169"/>
        <v>0.66540851173468196</v>
      </c>
      <c r="AW709" s="103">
        <v>0.38685827236211801</v>
      </c>
      <c r="AX709" s="103">
        <f t="shared" si="170"/>
        <v>0.61314172763788199</v>
      </c>
      <c r="AY709" s="103">
        <v>0.26294339362674102</v>
      </c>
      <c r="AZ709" s="103">
        <f t="shared" si="173"/>
        <v>0.73705660637325898</v>
      </c>
      <c r="BA709" s="103">
        <f t="shared" si="171"/>
        <v>0.31365472507383657</v>
      </c>
      <c r="BB709" s="103">
        <f t="shared" si="171"/>
        <v>0.68634527492616337</v>
      </c>
      <c r="BC709" s="102">
        <v>0.31539810453026101</v>
      </c>
      <c r="BD709" s="102">
        <f t="shared" si="174"/>
        <v>0.68460189546973904</v>
      </c>
      <c r="BE709" s="102">
        <v>0.37467762988403103</v>
      </c>
      <c r="BF709" s="102">
        <f t="shared" si="174"/>
        <v>0.62532237011596892</v>
      </c>
      <c r="BG709" s="102">
        <v>0.26404592432544399</v>
      </c>
      <c r="BH709" s="102">
        <f t="shared" si="164"/>
        <v>0.73595407567455595</v>
      </c>
      <c r="BI709" s="102">
        <v>0.30541039246741231</v>
      </c>
      <c r="BJ709" s="102">
        <v>0.69458960753258769</v>
      </c>
      <c r="BK709" s="103">
        <v>0.30811567081074398</v>
      </c>
      <c r="BL709" s="103">
        <f t="shared" si="165"/>
        <v>0.69188432918925602</v>
      </c>
      <c r="BM709" s="103">
        <v>0.36709691895956398</v>
      </c>
      <c r="BN709" s="103">
        <f t="shared" si="166"/>
        <v>0.63290308104043602</v>
      </c>
      <c r="BO709" s="103">
        <v>0.25525595696112902</v>
      </c>
      <c r="BP709" s="103">
        <f t="shared" si="167"/>
        <v>0.74474404303887098</v>
      </c>
      <c r="BQ709" s="103">
        <v>0.29736588951414972</v>
      </c>
      <c r="BR709" s="103">
        <f t="shared" si="172"/>
        <v>0.70263411048585023</v>
      </c>
      <c r="BS709" s="108">
        <v>0.90312906398161552</v>
      </c>
      <c r="BT709" s="102">
        <v>9.6870936018384493E-2</v>
      </c>
      <c r="BU709" s="91"/>
      <c r="BV709" s="86">
        <v>689</v>
      </c>
      <c r="BW709" s="124">
        <v>0.97699999999999998</v>
      </c>
      <c r="BX709" s="124">
        <v>2.3E-2</v>
      </c>
      <c r="BY709" s="124">
        <v>0.97599999999999998</v>
      </c>
      <c r="BZ709" s="124">
        <v>2.4E-2</v>
      </c>
      <c r="CA709" s="124">
        <v>0.97599999999999998</v>
      </c>
      <c r="CB709" s="124">
        <v>2.4E-2</v>
      </c>
      <c r="CC709" s="123">
        <v>0.96899999999999997</v>
      </c>
      <c r="CD709" s="123">
        <v>3.1E-2</v>
      </c>
      <c r="CE709" s="123">
        <v>0.96499999999999997</v>
      </c>
      <c r="CF709" s="123">
        <v>3.5000000000000003E-2</v>
      </c>
      <c r="CG709" s="123">
        <v>0.96699999999999997</v>
      </c>
      <c r="CH709" s="123">
        <v>3.3000000000000002E-2</v>
      </c>
      <c r="CI709" s="1"/>
      <c r="CJ709" s="1"/>
      <c r="CK709" s="1"/>
      <c r="CL709" s="1"/>
      <c r="CM709" s="1"/>
      <c r="CN709" s="1"/>
      <c r="CP709" s="39"/>
      <c r="CR709" s="39"/>
      <c r="CS709" s="92"/>
      <c r="CT709" s="92"/>
    </row>
    <row r="710" spans="38:98" x14ac:dyDescent="0.25">
      <c r="AL710" s="104">
        <v>690</v>
      </c>
      <c r="AM710" s="102">
        <v>0.32153334185221</v>
      </c>
      <c r="AN710" s="102">
        <f t="shared" si="161"/>
        <v>0.67846665814779006</v>
      </c>
      <c r="AO710" s="102">
        <v>0.37169159900374599</v>
      </c>
      <c r="AP710" s="102">
        <f t="shared" si="162"/>
        <v>0.62830840099625407</v>
      </c>
      <c r="AQ710" s="102">
        <v>0.239136709159528</v>
      </c>
      <c r="AR710" s="102">
        <f t="shared" si="163"/>
        <v>0.760863290840472</v>
      </c>
      <c r="AS710" s="102">
        <f t="shared" si="168"/>
        <v>0.29516728995842956</v>
      </c>
      <c r="AT710" s="107">
        <f t="shared" si="168"/>
        <v>0.70483271004157055</v>
      </c>
      <c r="AU710" s="103">
        <v>0.33488842638986199</v>
      </c>
      <c r="AV710" s="103">
        <f t="shared" si="169"/>
        <v>0.66511157361013806</v>
      </c>
      <c r="AW710" s="103">
        <v>0.38714167962628798</v>
      </c>
      <c r="AX710" s="103">
        <f t="shared" si="170"/>
        <v>0.61285832037371202</v>
      </c>
      <c r="AY710" s="103">
        <v>0.26330885780708302</v>
      </c>
      <c r="AZ710" s="103">
        <f t="shared" si="173"/>
        <v>0.73669114219291698</v>
      </c>
      <c r="BA710" s="103">
        <f t="shared" si="171"/>
        <v>0.31398007308616166</v>
      </c>
      <c r="BB710" s="103">
        <f t="shared" si="171"/>
        <v>0.6860199269138384</v>
      </c>
      <c r="BC710" s="102">
        <v>0.31568606180396303</v>
      </c>
      <c r="BD710" s="102">
        <f t="shared" si="174"/>
        <v>0.68431393819603703</v>
      </c>
      <c r="BE710" s="102">
        <v>0.374944671456656</v>
      </c>
      <c r="BF710" s="102">
        <f t="shared" si="174"/>
        <v>0.625055328543344</v>
      </c>
      <c r="BG710" s="102">
        <v>0.26441186523092403</v>
      </c>
      <c r="BH710" s="102">
        <f t="shared" si="164"/>
        <v>0.73558813476907603</v>
      </c>
      <c r="BI710" s="102">
        <v>0.3057294116004845</v>
      </c>
      <c r="BJ710" s="102">
        <v>0.6942705883995155</v>
      </c>
      <c r="BK710" s="103">
        <v>0.30839826133838999</v>
      </c>
      <c r="BL710" s="103">
        <f t="shared" si="165"/>
        <v>0.69160173866161001</v>
      </c>
      <c r="BM710" s="103">
        <v>0.367358734040866</v>
      </c>
      <c r="BN710" s="103">
        <f t="shared" si="166"/>
        <v>0.63264126595913406</v>
      </c>
      <c r="BO710" s="103">
        <v>0.25561277895867501</v>
      </c>
      <c r="BP710" s="103">
        <f t="shared" si="167"/>
        <v>0.74438722104132493</v>
      </c>
      <c r="BQ710" s="103">
        <v>0.29767784816529064</v>
      </c>
      <c r="BR710" s="103">
        <f t="shared" si="172"/>
        <v>0.70232215183470936</v>
      </c>
      <c r="BS710" s="108">
        <v>0.90326544788700924</v>
      </c>
      <c r="BT710" s="109">
        <v>9.6734552112990799E-2</v>
      </c>
      <c r="BU710" s="91"/>
      <c r="BV710" s="86">
        <v>690</v>
      </c>
      <c r="BW710" s="124">
        <v>0.97699999999999998</v>
      </c>
      <c r="BX710" s="124">
        <v>2.3E-2</v>
      </c>
      <c r="BY710" s="124">
        <v>0.97599999999999998</v>
      </c>
      <c r="BZ710" s="124">
        <v>2.4E-2</v>
      </c>
      <c r="CA710" s="124">
        <v>0.97599999999999998</v>
      </c>
      <c r="CB710" s="124">
        <v>2.4E-2</v>
      </c>
      <c r="CC710" s="123">
        <v>0.96899999999999997</v>
      </c>
      <c r="CD710" s="123">
        <v>3.1E-2</v>
      </c>
      <c r="CE710" s="123">
        <v>0.96499999999999997</v>
      </c>
      <c r="CF710" s="123">
        <v>3.5000000000000003E-2</v>
      </c>
      <c r="CG710" s="123">
        <v>0.96699999999999997</v>
      </c>
      <c r="CH710" s="123">
        <v>3.3000000000000002E-2</v>
      </c>
      <c r="CI710" s="1"/>
      <c r="CJ710" s="1"/>
      <c r="CK710" s="1"/>
      <c r="CL710" s="1"/>
      <c r="CM710" s="1"/>
      <c r="CN710" s="1"/>
      <c r="CP710" s="39"/>
      <c r="CR710" s="39"/>
      <c r="CS710" s="92"/>
      <c r="CT710" s="92"/>
    </row>
    <row r="711" spans="38:98" x14ac:dyDescent="0.25">
      <c r="AL711" s="104">
        <v>691</v>
      </c>
      <c r="AM711" s="102">
        <v>0.32181326431751001</v>
      </c>
      <c r="AN711" s="102">
        <f t="shared" si="161"/>
        <v>0.67818673568248999</v>
      </c>
      <c r="AO711" s="102">
        <v>0.37194895837508002</v>
      </c>
      <c r="AP711" s="102">
        <f t="shared" si="162"/>
        <v>0.62805104162491998</v>
      </c>
      <c r="AQ711" s="102">
        <v>0.23946758443978799</v>
      </c>
      <c r="AR711" s="102">
        <f t="shared" si="163"/>
        <v>0.76053241556021201</v>
      </c>
      <c r="AS711" s="102">
        <f t="shared" si="168"/>
        <v>0.29546546120699896</v>
      </c>
      <c r="AT711" s="107">
        <f t="shared" si="168"/>
        <v>0.7045345387930011</v>
      </c>
      <c r="AU711" s="103">
        <v>0.33518513259904298</v>
      </c>
      <c r="AV711" s="103">
        <f t="shared" si="169"/>
        <v>0.66481486740095708</v>
      </c>
      <c r="AW711" s="103">
        <v>0.38742486153629602</v>
      </c>
      <c r="AX711" s="103">
        <f t="shared" si="170"/>
        <v>0.61257513846370393</v>
      </c>
      <c r="AY711" s="103">
        <v>0.26367421228096699</v>
      </c>
      <c r="AZ711" s="103">
        <f t="shared" si="173"/>
        <v>0.73632578771903301</v>
      </c>
      <c r="BA711" s="103">
        <f t="shared" si="171"/>
        <v>0.3143052469082962</v>
      </c>
      <c r="BB711" s="103">
        <f t="shared" si="171"/>
        <v>0.6856947530917038</v>
      </c>
      <c r="BC711" s="102">
        <v>0.31597381284773102</v>
      </c>
      <c r="BD711" s="102">
        <f t="shared" si="174"/>
        <v>0.68402618715226904</v>
      </c>
      <c r="BE711" s="102">
        <v>0.37521149074796101</v>
      </c>
      <c r="BF711" s="102">
        <f t="shared" si="174"/>
        <v>0.62478850925203899</v>
      </c>
      <c r="BG711" s="102">
        <v>0.26477768157843101</v>
      </c>
      <c r="BH711" s="102">
        <f t="shared" si="164"/>
        <v>0.73522231842156893</v>
      </c>
      <c r="BI711" s="102">
        <v>0.30604825838090594</v>
      </c>
      <c r="BJ711" s="102">
        <v>0.69395174161909412</v>
      </c>
      <c r="BK711" s="103">
        <v>0.30868060999047198</v>
      </c>
      <c r="BL711" s="103">
        <f t="shared" si="165"/>
        <v>0.69131939000952802</v>
      </c>
      <c r="BM711" s="103">
        <v>0.36762035455342701</v>
      </c>
      <c r="BN711" s="103">
        <f t="shared" si="166"/>
        <v>0.63237964544657299</v>
      </c>
      <c r="BO711" s="103">
        <v>0.25596946874628002</v>
      </c>
      <c r="BP711" s="103">
        <f t="shared" si="167"/>
        <v>0.74403053125371998</v>
      </c>
      <c r="BQ711" s="103">
        <v>0.29798962626762332</v>
      </c>
      <c r="BR711" s="103">
        <f t="shared" si="172"/>
        <v>0.70201037373237662</v>
      </c>
      <c r="BS711" s="108">
        <v>0.90340139186351553</v>
      </c>
      <c r="BT711" s="102">
        <v>9.6598608136484507E-2</v>
      </c>
      <c r="BU711" s="91"/>
      <c r="BV711" s="86">
        <v>691</v>
      </c>
      <c r="BW711" s="124">
        <v>0.97699999999999998</v>
      </c>
      <c r="BX711" s="124">
        <v>2.3E-2</v>
      </c>
      <c r="BY711" s="124">
        <v>0.97599999999999998</v>
      </c>
      <c r="BZ711" s="124">
        <v>2.4E-2</v>
      </c>
      <c r="CA711" s="124">
        <v>0.97599999999999998</v>
      </c>
      <c r="CB711" s="124">
        <v>2.4E-2</v>
      </c>
      <c r="CC711" s="123">
        <v>0.96899999999999997</v>
      </c>
      <c r="CD711" s="123">
        <v>3.1E-2</v>
      </c>
      <c r="CE711" s="123">
        <v>0.96499999999999997</v>
      </c>
      <c r="CF711" s="123">
        <v>3.5000000000000003E-2</v>
      </c>
      <c r="CG711" s="123">
        <v>0.96699999999999997</v>
      </c>
      <c r="CH711" s="123">
        <v>3.3000000000000002E-2</v>
      </c>
      <c r="CI711" s="1"/>
      <c r="CJ711" s="1"/>
      <c r="CK711" s="1"/>
      <c r="CL711" s="1"/>
      <c r="CM711" s="1"/>
      <c r="CN711" s="1"/>
      <c r="CP711" s="39"/>
      <c r="CR711" s="39"/>
      <c r="CS711" s="92"/>
      <c r="CT711" s="92"/>
    </row>
    <row r="712" spans="38:98" x14ac:dyDescent="0.25">
      <c r="AL712" s="104">
        <v>692</v>
      </c>
      <c r="AM712" s="102">
        <v>0.32209290838360799</v>
      </c>
      <c r="AN712" s="102">
        <f t="shared" si="161"/>
        <v>0.67790709161639207</v>
      </c>
      <c r="AO712" s="102">
        <v>0.37220617113716498</v>
      </c>
      <c r="AP712" s="102">
        <f t="shared" si="162"/>
        <v>0.62779382886283508</v>
      </c>
      <c r="AQ712" s="102">
        <v>0.23979837162332299</v>
      </c>
      <c r="AR712" s="102">
        <f t="shared" si="163"/>
        <v>0.76020162837667704</v>
      </c>
      <c r="AS712" s="102">
        <f t="shared" si="168"/>
        <v>0.29576347190719499</v>
      </c>
      <c r="AT712" s="107">
        <f t="shared" si="168"/>
        <v>0.70423652809280513</v>
      </c>
      <c r="AU712" s="103">
        <v>0.335481607182397</v>
      </c>
      <c r="AV712" s="103">
        <f t="shared" si="169"/>
        <v>0.66451839281760305</v>
      </c>
      <c r="AW712" s="103">
        <v>0.38770781835952001</v>
      </c>
      <c r="AX712" s="103">
        <f t="shared" si="170"/>
        <v>0.61229218164048005</v>
      </c>
      <c r="AY712" s="103">
        <v>0.26403945686751201</v>
      </c>
      <c r="AZ712" s="103">
        <f t="shared" si="173"/>
        <v>0.73596054313248804</v>
      </c>
      <c r="BA712" s="103">
        <f t="shared" si="171"/>
        <v>0.3146302466082882</v>
      </c>
      <c r="BB712" s="103">
        <f t="shared" si="171"/>
        <v>0.68536975339171191</v>
      </c>
      <c r="BC712" s="102">
        <v>0.31626135720024301</v>
      </c>
      <c r="BD712" s="102">
        <f t="shared" si="174"/>
        <v>0.68373864279975693</v>
      </c>
      <c r="BE712" s="102">
        <v>0.37547808792828102</v>
      </c>
      <c r="BF712" s="102">
        <f t="shared" si="174"/>
        <v>0.62452191207171892</v>
      </c>
      <c r="BG712" s="102">
        <v>0.26514337317071701</v>
      </c>
      <c r="BH712" s="102">
        <f t="shared" si="164"/>
        <v>0.73485662682928299</v>
      </c>
      <c r="BI712" s="102">
        <v>0.30636693261410985</v>
      </c>
      <c r="BJ712" s="102">
        <v>0.69363306738589026</v>
      </c>
      <c r="BK712" s="103">
        <v>0.30896271673737502</v>
      </c>
      <c r="BL712" s="103">
        <f t="shared" si="165"/>
        <v>0.69103728326262504</v>
      </c>
      <c r="BM712" s="103">
        <v>0.36788178063000898</v>
      </c>
      <c r="BN712" s="103">
        <f t="shared" si="166"/>
        <v>0.63211821936999102</v>
      </c>
      <c r="BO712" s="103">
        <v>0.25632602607122401</v>
      </c>
      <c r="BP712" s="103">
        <f t="shared" si="167"/>
        <v>0.74367397392877599</v>
      </c>
      <c r="BQ712" s="103">
        <v>0.29830122372625134</v>
      </c>
      <c r="BR712" s="103">
        <f t="shared" si="172"/>
        <v>0.70169877627374866</v>
      </c>
      <c r="BS712" s="108">
        <v>0.90353689779598612</v>
      </c>
      <c r="BT712" s="102">
        <v>9.6463102204013898E-2</v>
      </c>
      <c r="BU712" s="91"/>
      <c r="BV712" s="86">
        <v>692</v>
      </c>
      <c r="BW712" s="124">
        <v>0.97699999999999998</v>
      </c>
      <c r="BX712" s="124">
        <v>2.3E-2</v>
      </c>
      <c r="BY712" s="124">
        <v>0.97599999999999998</v>
      </c>
      <c r="BZ712" s="124">
        <v>2.4E-2</v>
      </c>
      <c r="CA712" s="124">
        <v>0.97599999999999998</v>
      </c>
      <c r="CB712" s="124">
        <v>2.4E-2</v>
      </c>
      <c r="CC712" s="123">
        <v>0.96899999999999997</v>
      </c>
      <c r="CD712" s="123">
        <v>3.1E-2</v>
      </c>
      <c r="CE712" s="123">
        <v>0.96499999999999997</v>
      </c>
      <c r="CF712" s="123">
        <v>3.5000000000000003E-2</v>
      </c>
      <c r="CG712" s="123">
        <v>0.96699999999999997</v>
      </c>
      <c r="CH712" s="123">
        <v>3.3000000000000002E-2</v>
      </c>
      <c r="CI712" s="1"/>
      <c r="CJ712" s="1"/>
      <c r="CK712" s="1"/>
      <c r="CL712" s="1"/>
      <c r="CM712" s="1"/>
      <c r="CN712" s="1"/>
      <c r="CP712" s="39"/>
      <c r="CR712" s="39"/>
      <c r="CS712" s="92"/>
      <c r="CT712" s="92"/>
    </row>
    <row r="713" spans="38:98" x14ac:dyDescent="0.25">
      <c r="AL713" s="104">
        <v>693</v>
      </c>
      <c r="AM713" s="102">
        <v>0.32237227564530602</v>
      </c>
      <c r="AN713" s="102">
        <f t="shared" si="161"/>
        <v>0.67762772435469398</v>
      </c>
      <c r="AO713" s="102">
        <v>0.37246323672375498</v>
      </c>
      <c r="AP713" s="102">
        <f t="shared" si="162"/>
        <v>0.62753676327624497</v>
      </c>
      <c r="AQ713" s="102">
        <v>0.24012907068765799</v>
      </c>
      <c r="AR713" s="102">
        <f t="shared" si="163"/>
        <v>0.75987092931234201</v>
      </c>
      <c r="AS713" s="102">
        <f t="shared" si="168"/>
        <v>0.29606132241283123</v>
      </c>
      <c r="AT713" s="107">
        <f t="shared" si="168"/>
        <v>0.70393867758716877</v>
      </c>
      <c r="AU713" s="103">
        <v>0.33577785042945801</v>
      </c>
      <c r="AV713" s="103">
        <f t="shared" si="169"/>
        <v>0.66422214957054204</v>
      </c>
      <c r="AW713" s="103">
        <v>0.38799055036333702</v>
      </c>
      <c r="AX713" s="103">
        <f t="shared" si="170"/>
        <v>0.61200944963666304</v>
      </c>
      <c r="AY713" s="103">
        <v>0.26440459138583899</v>
      </c>
      <c r="AZ713" s="103">
        <f t="shared" si="173"/>
        <v>0.73559540861416095</v>
      </c>
      <c r="BA713" s="103">
        <f t="shared" si="171"/>
        <v>0.3149550722541854</v>
      </c>
      <c r="BB713" s="103">
        <f t="shared" si="171"/>
        <v>0.6850449277458146</v>
      </c>
      <c r="BC713" s="102">
        <v>0.31654869440017602</v>
      </c>
      <c r="BD713" s="102">
        <f t="shared" si="174"/>
        <v>0.68345130559982392</v>
      </c>
      <c r="BE713" s="102">
        <v>0.37574446316795301</v>
      </c>
      <c r="BF713" s="102">
        <f t="shared" si="174"/>
        <v>0.62425553683204704</v>
      </c>
      <c r="BG713" s="102">
        <v>0.26550893981053503</v>
      </c>
      <c r="BH713" s="102">
        <f t="shared" si="164"/>
        <v>0.73449106018946497</v>
      </c>
      <c r="BI713" s="102">
        <v>0.3066854341055299</v>
      </c>
      <c r="BJ713" s="102">
        <v>0.69331456589447016</v>
      </c>
      <c r="BK713" s="103">
        <v>0.30924458154948298</v>
      </c>
      <c r="BL713" s="103">
        <f t="shared" si="165"/>
        <v>0.69075541845051702</v>
      </c>
      <c r="BM713" s="103">
        <v>0.36814301240337899</v>
      </c>
      <c r="BN713" s="103">
        <f t="shared" si="166"/>
        <v>0.63185698759662101</v>
      </c>
      <c r="BO713" s="103">
        <v>0.25668245068078599</v>
      </c>
      <c r="BP713" s="103">
        <f t="shared" si="167"/>
        <v>0.74331754931921401</v>
      </c>
      <c r="BQ713" s="103">
        <v>0.29861264044627844</v>
      </c>
      <c r="BR713" s="103">
        <f t="shared" si="172"/>
        <v>0.70138735955372156</v>
      </c>
      <c r="BS713" s="108">
        <v>0.90367196756927259</v>
      </c>
      <c r="BT713" s="102">
        <v>9.6328032430727406E-2</v>
      </c>
      <c r="BU713" s="91"/>
      <c r="BV713" s="86">
        <v>693</v>
      </c>
      <c r="BW713" s="124">
        <v>0.97699999999999998</v>
      </c>
      <c r="BX713" s="124">
        <v>2.3E-2</v>
      </c>
      <c r="BY713" s="124">
        <v>0.97599999999999998</v>
      </c>
      <c r="BZ713" s="124">
        <v>2.4E-2</v>
      </c>
      <c r="CA713" s="124">
        <v>0.97599999999999998</v>
      </c>
      <c r="CB713" s="124">
        <v>2.4E-2</v>
      </c>
      <c r="CC713" s="123">
        <v>0.96899999999999997</v>
      </c>
      <c r="CD713" s="123">
        <v>3.1E-2</v>
      </c>
      <c r="CE713" s="123">
        <v>0.96499999999999997</v>
      </c>
      <c r="CF713" s="123">
        <v>3.5000000000000003E-2</v>
      </c>
      <c r="CG713" s="123">
        <v>0.96699999999999997</v>
      </c>
      <c r="CH713" s="123">
        <v>3.3000000000000002E-2</v>
      </c>
      <c r="CI713" s="1"/>
      <c r="CJ713" s="1"/>
      <c r="CK713" s="1"/>
      <c r="CL713" s="1"/>
      <c r="CM713" s="1"/>
      <c r="CN713" s="1"/>
      <c r="CP713" s="39"/>
      <c r="CR713" s="39"/>
      <c r="CS713" s="92"/>
      <c r="CT713" s="92"/>
    </row>
    <row r="714" spans="38:98" x14ac:dyDescent="0.25">
      <c r="AL714" s="104">
        <v>694</v>
      </c>
      <c r="AM714" s="102">
        <v>0.32265136769740599</v>
      </c>
      <c r="AN714" s="102">
        <f t="shared" si="161"/>
        <v>0.67734863230259401</v>
      </c>
      <c r="AO714" s="102">
        <v>0.37272015456860302</v>
      </c>
      <c r="AP714" s="102">
        <f t="shared" si="162"/>
        <v>0.62727984543139703</v>
      </c>
      <c r="AQ714" s="102">
        <v>0.240459681610322</v>
      </c>
      <c r="AR714" s="102">
        <f t="shared" si="163"/>
        <v>0.75954031838967806</v>
      </c>
      <c r="AS714" s="102">
        <f t="shared" si="168"/>
        <v>0.29635901307772267</v>
      </c>
      <c r="AT714" s="107">
        <f t="shared" si="168"/>
        <v>0.70364098692227739</v>
      </c>
      <c r="AU714" s="103">
        <v>0.33607386262976202</v>
      </c>
      <c r="AV714" s="103">
        <f t="shared" si="169"/>
        <v>0.66392613737023798</v>
      </c>
      <c r="AW714" s="103">
        <v>0.388273057815126</v>
      </c>
      <c r="AX714" s="103">
        <f t="shared" si="170"/>
        <v>0.611726942184874</v>
      </c>
      <c r="AY714" s="103">
        <v>0.26476961565506901</v>
      </c>
      <c r="AZ714" s="103">
        <f t="shared" si="173"/>
        <v>0.73523038434493104</v>
      </c>
      <c r="BA714" s="103">
        <f t="shared" si="171"/>
        <v>0.31527972391403697</v>
      </c>
      <c r="BB714" s="103">
        <f t="shared" si="171"/>
        <v>0.6847202760859632</v>
      </c>
      <c r="BC714" s="102">
        <v>0.31683582398620902</v>
      </c>
      <c r="BD714" s="102">
        <f t="shared" si="174"/>
        <v>0.68316417601379098</v>
      </c>
      <c r="BE714" s="102">
        <v>0.376010616637312</v>
      </c>
      <c r="BF714" s="102">
        <f t="shared" si="174"/>
        <v>0.62398938336268794</v>
      </c>
      <c r="BG714" s="102">
        <v>0.26587438130063901</v>
      </c>
      <c r="BH714" s="102">
        <f t="shared" si="164"/>
        <v>0.73412561869936099</v>
      </c>
      <c r="BI714" s="102">
        <v>0.30700376266060048</v>
      </c>
      <c r="BJ714" s="102">
        <v>0.69299623733939952</v>
      </c>
      <c r="BK714" s="103">
        <v>0.30952620439718298</v>
      </c>
      <c r="BL714" s="103">
        <f t="shared" si="165"/>
        <v>0.69047379560281708</v>
      </c>
      <c r="BM714" s="103">
        <v>0.368404050006301</v>
      </c>
      <c r="BN714" s="103">
        <f t="shared" si="166"/>
        <v>0.63159594999369895</v>
      </c>
      <c r="BO714" s="103">
        <v>0.25703874232224699</v>
      </c>
      <c r="BP714" s="103">
        <f t="shared" si="167"/>
        <v>0.74296125767775301</v>
      </c>
      <c r="BQ714" s="103">
        <v>0.29892387633280959</v>
      </c>
      <c r="BR714" s="103">
        <f t="shared" si="172"/>
        <v>0.70107612366719041</v>
      </c>
      <c r="BS714" s="108">
        <v>0.9038066030682268</v>
      </c>
      <c r="BT714" s="102">
        <v>9.6193396931773201E-2</v>
      </c>
      <c r="BU714" s="91"/>
      <c r="BV714" s="86">
        <v>694</v>
      </c>
      <c r="BW714" s="124">
        <v>0.97699999999999998</v>
      </c>
      <c r="BX714" s="124">
        <v>2.3E-2</v>
      </c>
      <c r="BY714" s="124">
        <v>0.97599999999999998</v>
      </c>
      <c r="BZ714" s="124">
        <v>2.4E-2</v>
      </c>
      <c r="CA714" s="124">
        <v>0.97599999999999998</v>
      </c>
      <c r="CB714" s="124">
        <v>2.4E-2</v>
      </c>
      <c r="CC714" s="123">
        <v>0.96899999999999997</v>
      </c>
      <c r="CD714" s="123">
        <v>3.1E-2</v>
      </c>
      <c r="CE714" s="123">
        <v>0.96499999999999997</v>
      </c>
      <c r="CF714" s="123">
        <v>3.5000000000000003E-2</v>
      </c>
      <c r="CG714" s="123">
        <v>0.96699999999999997</v>
      </c>
      <c r="CH714" s="123">
        <v>3.3000000000000002E-2</v>
      </c>
      <c r="CI714" s="1"/>
      <c r="CJ714" s="1"/>
      <c r="CK714" s="1"/>
      <c r="CL714" s="1"/>
      <c r="CM714" s="1"/>
      <c r="CN714" s="1"/>
      <c r="CP714" s="39"/>
      <c r="CR714" s="39"/>
      <c r="CS714" s="92"/>
      <c r="CT714" s="92"/>
    </row>
    <row r="715" spans="38:98" x14ac:dyDescent="0.25">
      <c r="AL715" s="104">
        <v>695</v>
      </c>
      <c r="AM715" s="102">
        <v>0.32293018613471097</v>
      </c>
      <c r="AN715" s="102">
        <f t="shared" si="161"/>
        <v>0.67706981386528908</v>
      </c>
      <c r="AO715" s="102">
        <v>0.37297692410546301</v>
      </c>
      <c r="AP715" s="102">
        <f t="shared" si="162"/>
        <v>0.62702307589453699</v>
      </c>
      <c r="AQ715" s="102">
        <v>0.24079020436884199</v>
      </c>
      <c r="AR715" s="102">
        <f t="shared" si="163"/>
        <v>0.75920979563115798</v>
      </c>
      <c r="AS715" s="102">
        <f t="shared" si="168"/>
        <v>0.29665654425568422</v>
      </c>
      <c r="AT715" s="107">
        <f t="shared" si="168"/>
        <v>0.70334345574431589</v>
      </c>
      <c r="AU715" s="103">
        <v>0.33636964407284398</v>
      </c>
      <c r="AV715" s="103">
        <f t="shared" si="169"/>
        <v>0.66363035592715602</v>
      </c>
      <c r="AW715" s="103">
        <v>0.38855534098226602</v>
      </c>
      <c r="AX715" s="103">
        <f t="shared" si="170"/>
        <v>0.61144465901773404</v>
      </c>
      <c r="AY715" s="103">
        <v>0.26513452949432098</v>
      </c>
      <c r="AZ715" s="103">
        <f t="shared" si="173"/>
        <v>0.73486547050567896</v>
      </c>
      <c r="BA715" s="103">
        <f t="shared" si="171"/>
        <v>0.31560420165589048</v>
      </c>
      <c r="BB715" s="103">
        <f t="shared" si="171"/>
        <v>0.68439579834410957</v>
      </c>
      <c r="BC715" s="102">
        <v>0.31712274549701902</v>
      </c>
      <c r="BD715" s="102">
        <f t="shared" si="174"/>
        <v>0.68287725450298098</v>
      </c>
      <c r="BE715" s="102">
        <v>0.37627654850669301</v>
      </c>
      <c r="BF715" s="102">
        <f t="shared" si="174"/>
        <v>0.62372345149330699</v>
      </c>
      <c r="BG715" s="102">
        <v>0.26623969744378101</v>
      </c>
      <c r="BH715" s="102">
        <f t="shared" si="164"/>
        <v>0.73376030255621894</v>
      </c>
      <c r="BI715" s="102">
        <v>0.30732191808475456</v>
      </c>
      <c r="BJ715" s="102">
        <v>0.69267808191524538</v>
      </c>
      <c r="BK715" s="103">
        <v>0.309807585250858</v>
      </c>
      <c r="BL715" s="103">
        <f t="shared" si="165"/>
        <v>0.69019241474914206</v>
      </c>
      <c r="BM715" s="103">
        <v>0.36866489357153898</v>
      </c>
      <c r="BN715" s="103">
        <f t="shared" si="166"/>
        <v>0.63133510642846102</v>
      </c>
      <c r="BO715" s="103">
        <v>0.25739490074288901</v>
      </c>
      <c r="BP715" s="103">
        <f t="shared" si="167"/>
        <v>0.74260509925711093</v>
      </c>
      <c r="BQ715" s="103">
        <v>0.29923493129094891</v>
      </c>
      <c r="BR715" s="103">
        <f t="shared" si="172"/>
        <v>0.7007650687090512</v>
      </c>
      <c r="BS715" s="108">
        <v>0.90394080617770034</v>
      </c>
      <c r="BT715" s="102">
        <v>9.6059193822299702E-2</v>
      </c>
      <c r="BU715" s="91"/>
      <c r="BV715" s="86">
        <v>695</v>
      </c>
      <c r="BW715" s="124">
        <v>0.97699999999999998</v>
      </c>
      <c r="BX715" s="124">
        <v>2.3E-2</v>
      </c>
      <c r="BY715" s="124">
        <v>0.97599999999999998</v>
      </c>
      <c r="BZ715" s="124">
        <v>2.4E-2</v>
      </c>
      <c r="CA715" s="124">
        <v>0.97599999999999998</v>
      </c>
      <c r="CB715" s="124">
        <v>2.4E-2</v>
      </c>
      <c r="CC715" s="123">
        <v>0.96899999999999997</v>
      </c>
      <c r="CD715" s="123">
        <v>3.1E-2</v>
      </c>
      <c r="CE715" s="123">
        <v>0.96499999999999997</v>
      </c>
      <c r="CF715" s="123">
        <v>3.5000000000000003E-2</v>
      </c>
      <c r="CG715" s="123">
        <v>0.96699999999999997</v>
      </c>
      <c r="CH715" s="123">
        <v>3.3000000000000002E-2</v>
      </c>
      <c r="CI715" s="1"/>
      <c r="CJ715" s="1"/>
      <c r="CK715" s="1"/>
      <c r="CL715" s="1"/>
      <c r="CM715" s="1"/>
      <c r="CN715" s="1"/>
      <c r="CP715" s="39"/>
      <c r="CR715" s="39"/>
      <c r="CS715" s="92"/>
      <c r="CT715" s="92"/>
    </row>
    <row r="716" spans="38:98" x14ac:dyDescent="0.25">
      <c r="AL716" s="104">
        <v>696</v>
      </c>
      <c r="AM716" s="102">
        <v>0.32320873255202198</v>
      </c>
      <c r="AN716" s="102">
        <f t="shared" si="161"/>
        <v>0.67679126744797802</v>
      </c>
      <c r="AO716" s="102">
        <v>0.37323354476808701</v>
      </c>
      <c r="AP716" s="102">
        <f t="shared" si="162"/>
        <v>0.62676645523191299</v>
      </c>
      <c r="AQ716" s="102">
        <v>0.24112063894074301</v>
      </c>
      <c r="AR716" s="102">
        <f t="shared" si="163"/>
        <v>0.75887936105925702</v>
      </c>
      <c r="AS716" s="102">
        <f t="shared" si="168"/>
        <v>0.29695391630052864</v>
      </c>
      <c r="AT716" s="107">
        <f t="shared" si="168"/>
        <v>0.70304608369947141</v>
      </c>
      <c r="AU716" s="103">
        <v>0.336665195048237</v>
      </c>
      <c r="AV716" s="103">
        <f t="shared" si="169"/>
        <v>0.663334804951763</v>
      </c>
      <c r="AW716" s="103">
        <v>0.38883740013213303</v>
      </c>
      <c r="AX716" s="103">
        <f t="shared" si="170"/>
        <v>0.61116259986786692</v>
      </c>
      <c r="AY716" s="103">
        <v>0.26549933272271597</v>
      </c>
      <c r="AZ716" s="103">
        <f t="shared" si="173"/>
        <v>0.73450066727728403</v>
      </c>
      <c r="BA716" s="103">
        <f t="shared" si="171"/>
        <v>0.31592850554779345</v>
      </c>
      <c r="BB716" s="103">
        <f t="shared" si="171"/>
        <v>0.68407149445220661</v>
      </c>
      <c r="BC716" s="102">
        <v>0.31740945847128399</v>
      </c>
      <c r="BD716" s="102">
        <f t="shared" si="174"/>
        <v>0.68259054152871601</v>
      </c>
      <c r="BE716" s="102">
        <v>0.37654225894643301</v>
      </c>
      <c r="BF716" s="102">
        <f t="shared" si="174"/>
        <v>0.62345774105356699</v>
      </c>
      <c r="BG716" s="102">
        <v>0.26660488804271498</v>
      </c>
      <c r="BH716" s="102">
        <f t="shared" si="164"/>
        <v>0.73339511195728502</v>
      </c>
      <c r="BI716" s="102">
        <v>0.30763990018342652</v>
      </c>
      <c r="BJ716" s="102">
        <v>0.69236009981657354</v>
      </c>
      <c r="BK716" s="103">
        <v>0.310088724080894</v>
      </c>
      <c r="BL716" s="103">
        <f t="shared" si="165"/>
        <v>0.68991127591910595</v>
      </c>
      <c r="BM716" s="103">
        <v>0.368925543231858</v>
      </c>
      <c r="BN716" s="103">
        <f t="shared" si="166"/>
        <v>0.631074456768142</v>
      </c>
      <c r="BO716" s="103">
        <v>0.25775092568998997</v>
      </c>
      <c r="BP716" s="103">
        <f t="shared" si="167"/>
        <v>0.74224907431001008</v>
      </c>
      <c r="BQ716" s="103">
        <v>0.29954580522579988</v>
      </c>
      <c r="BR716" s="103">
        <f t="shared" si="172"/>
        <v>0.70045419477420023</v>
      </c>
      <c r="BS716" s="108">
        <v>0.90407457878254494</v>
      </c>
      <c r="BT716" s="102">
        <v>9.5925421217455106E-2</v>
      </c>
      <c r="BU716" s="91"/>
      <c r="BV716" s="86">
        <v>696</v>
      </c>
      <c r="BW716" s="124">
        <v>0.97699999999999998</v>
      </c>
      <c r="BX716" s="124">
        <v>2.3E-2</v>
      </c>
      <c r="BY716" s="124">
        <v>0.97599999999999998</v>
      </c>
      <c r="BZ716" s="124">
        <v>2.4E-2</v>
      </c>
      <c r="CA716" s="124">
        <v>0.97599999999999998</v>
      </c>
      <c r="CB716" s="124">
        <v>2.4E-2</v>
      </c>
      <c r="CC716" s="123">
        <v>0.97</v>
      </c>
      <c r="CD716" s="123">
        <v>0.03</v>
      </c>
      <c r="CE716" s="123">
        <v>0.96499999999999997</v>
      </c>
      <c r="CF716" s="123">
        <v>3.5000000000000003E-2</v>
      </c>
      <c r="CG716" s="123">
        <v>0.96699999999999997</v>
      </c>
      <c r="CH716" s="123">
        <v>3.3000000000000002E-2</v>
      </c>
      <c r="CI716" s="1"/>
      <c r="CJ716" s="1"/>
      <c r="CK716" s="1"/>
      <c r="CL716" s="1"/>
      <c r="CM716" s="1"/>
      <c r="CN716" s="1"/>
      <c r="CP716" s="39"/>
      <c r="CR716" s="39"/>
      <c r="CS716" s="92"/>
      <c r="CT716" s="92"/>
    </row>
    <row r="717" spans="38:98" x14ac:dyDescent="0.25">
      <c r="AL717" s="104">
        <v>697</v>
      </c>
      <c r="AM717" s="102">
        <v>0.32348700854414097</v>
      </c>
      <c r="AN717" s="102">
        <f t="shared" si="161"/>
        <v>0.67651299145585897</v>
      </c>
      <c r="AO717" s="102">
        <v>0.37349001599022802</v>
      </c>
      <c r="AP717" s="102">
        <f t="shared" si="162"/>
        <v>0.62650998400977198</v>
      </c>
      <c r="AQ717" s="102">
        <v>0.24145098530355399</v>
      </c>
      <c r="AR717" s="102">
        <f t="shared" si="163"/>
        <v>0.75854901469644598</v>
      </c>
      <c r="AS717" s="102">
        <f t="shared" si="168"/>
        <v>0.29725112956607097</v>
      </c>
      <c r="AT717" s="107">
        <f t="shared" si="168"/>
        <v>0.70274887043392908</v>
      </c>
      <c r="AU717" s="103">
        <v>0.33696051584547898</v>
      </c>
      <c r="AV717" s="103">
        <f t="shared" si="169"/>
        <v>0.66303948415452107</v>
      </c>
      <c r="AW717" s="103">
        <v>0.38911923553210698</v>
      </c>
      <c r="AX717" s="103">
        <f t="shared" si="170"/>
        <v>0.61088076446789308</v>
      </c>
      <c r="AY717" s="103">
        <v>0.26586402515937502</v>
      </c>
      <c r="AZ717" s="103">
        <f t="shared" si="173"/>
        <v>0.73413597484062498</v>
      </c>
      <c r="BA717" s="103">
        <f t="shared" si="171"/>
        <v>0.3162526356577956</v>
      </c>
      <c r="BB717" s="103">
        <f t="shared" si="171"/>
        <v>0.68374736434220451</v>
      </c>
      <c r="BC717" s="102">
        <v>0.317695962447682</v>
      </c>
      <c r="BD717" s="102">
        <f t="shared" si="174"/>
        <v>0.68230403755231794</v>
      </c>
      <c r="BE717" s="102">
        <v>0.37680774812686701</v>
      </c>
      <c r="BF717" s="102">
        <f t="shared" si="174"/>
        <v>0.62319225187313299</v>
      </c>
      <c r="BG717" s="102">
        <v>0.26696995290019399</v>
      </c>
      <c r="BH717" s="102">
        <f t="shared" si="164"/>
        <v>0.73303004709980601</v>
      </c>
      <c r="BI717" s="102">
        <v>0.30795770876205009</v>
      </c>
      <c r="BJ717" s="102">
        <v>0.69204229123795002</v>
      </c>
      <c r="BK717" s="103">
        <v>0.310369620857676</v>
      </c>
      <c r="BL717" s="103">
        <f t="shared" si="165"/>
        <v>0.68963037914232395</v>
      </c>
      <c r="BM717" s="103">
        <v>0.36918599912002298</v>
      </c>
      <c r="BN717" s="103">
        <f t="shared" si="166"/>
        <v>0.63081400087997697</v>
      </c>
      <c r="BO717" s="103">
        <v>0.25810681691083198</v>
      </c>
      <c r="BP717" s="103">
        <f t="shared" si="167"/>
        <v>0.74189318308916796</v>
      </c>
      <c r="BQ717" s="103">
        <v>0.29985649804246756</v>
      </c>
      <c r="BR717" s="103">
        <f t="shared" si="172"/>
        <v>0.70014350195753239</v>
      </c>
      <c r="BS717" s="108">
        <v>0.90420792276761208</v>
      </c>
      <c r="BT717" s="102">
        <v>9.5792077232387904E-2</v>
      </c>
      <c r="BU717" s="91"/>
      <c r="BV717" s="86">
        <v>697</v>
      </c>
      <c r="BW717" s="124">
        <v>0.97699999999999998</v>
      </c>
      <c r="BX717" s="124">
        <v>2.3E-2</v>
      </c>
      <c r="BY717" s="124">
        <v>0.97599999999999998</v>
      </c>
      <c r="BZ717" s="124">
        <v>2.4E-2</v>
      </c>
      <c r="CA717" s="124">
        <v>0.97599999999999998</v>
      </c>
      <c r="CB717" s="124">
        <v>2.4E-2</v>
      </c>
      <c r="CC717" s="123">
        <v>0.97</v>
      </c>
      <c r="CD717" s="123">
        <v>0.03</v>
      </c>
      <c r="CE717" s="123">
        <v>0.96499999999999997</v>
      </c>
      <c r="CF717" s="123">
        <v>3.5000000000000003E-2</v>
      </c>
      <c r="CG717" s="123">
        <v>0.96699999999999997</v>
      </c>
      <c r="CH717" s="123">
        <v>3.3000000000000002E-2</v>
      </c>
      <c r="CI717" s="1"/>
      <c r="CJ717" s="1"/>
      <c r="CK717" s="1"/>
      <c r="CL717" s="1"/>
      <c r="CM717" s="1"/>
      <c r="CN717" s="1"/>
      <c r="CP717" s="39"/>
      <c r="CR717" s="39"/>
      <c r="CS717" s="92"/>
      <c r="CT717" s="92"/>
    </row>
    <row r="718" spans="38:98" x14ac:dyDescent="0.25">
      <c r="AL718" s="104">
        <v>698</v>
      </c>
      <c r="AM718" s="102">
        <v>0.32376501570587002</v>
      </c>
      <c r="AN718" s="102">
        <f t="shared" si="161"/>
        <v>0.67623498429412998</v>
      </c>
      <c r="AO718" s="102">
        <v>0.37374633720563999</v>
      </c>
      <c r="AP718" s="102">
        <f t="shared" si="162"/>
        <v>0.62625366279436001</v>
      </c>
      <c r="AQ718" s="102">
        <v>0.24178124343480101</v>
      </c>
      <c r="AR718" s="102">
        <f t="shared" si="163"/>
        <v>0.75821875656519899</v>
      </c>
      <c r="AS718" s="102">
        <f t="shared" si="168"/>
        <v>0.2975481844061254</v>
      </c>
      <c r="AT718" s="107">
        <f t="shared" si="168"/>
        <v>0.7024518155938746</v>
      </c>
      <c r="AU718" s="103">
        <v>0.33725560675410199</v>
      </c>
      <c r="AV718" s="103">
        <f t="shared" si="169"/>
        <v>0.66274439324589807</v>
      </c>
      <c r="AW718" s="103">
        <v>0.38940084744956499</v>
      </c>
      <c r="AX718" s="103">
        <f t="shared" si="170"/>
        <v>0.61059915255043506</v>
      </c>
      <c r="AY718" s="103">
        <v>0.26622860662341802</v>
      </c>
      <c r="AZ718" s="103">
        <f t="shared" si="173"/>
        <v>0.73377139337658193</v>
      </c>
      <c r="BA718" s="103">
        <f t="shared" si="171"/>
        <v>0.31657659205394384</v>
      </c>
      <c r="BB718" s="103">
        <f t="shared" si="171"/>
        <v>0.68342340794605616</v>
      </c>
      <c r="BC718" s="102">
        <v>0.31798225696489202</v>
      </c>
      <c r="BD718" s="102">
        <f t="shared" si="174"/>
        <v>0.68201774303510798</v>
      </c>
      <c r="BE718" s="102">
        <v>0.37707301621833</v>
      </c>
      <c r="BF718" s="102">
        <f t="shared" si="174"/>
        <v>0.62292698378167</v>
      </c>
      <c r="BG718" s="102">
        <v>0.26733489181897102</v>
      </c>
      <c r="BH718" s="102">
        <f t="shared" si="164"/>
        <v>0.73266510818102892</v>
      </c>
      <c r="BI718" s="102">
        <v>0.30827534362605913</v>
      </c>
      <c r="BJ718" s="102">
        <v>0.69172465637394098</v>
      </c>
      <c r="BK718" s="103">
        <v>0.31065027555158797</v>
      </c>
      <c r="BL718" s="103">
        <f t="shared" si="165"/>
        <v>0.68934972444841203</v>
      </c>
      <c r="BM718" s="103">
        <v>0.36944626136879799</v>
      </c>
      <c r="BN718" s="103">
        <f t="shared" si="166"/>
        <v>0.63055373863120201</v>
      </c>
      <c r="BO718" s="103">
        <v>0.25846257415269502</v>
      </c>
      <c r="BP718" s="103">
        <f t="shared" si="167"/>
        <v>0.74153742584730498</v>
      </c>
      <c r="BQ718" s="103">
        <v>0.30016700964605553</v>
      </c>
      <c r="BR718" s="103">
        <f t="shared" si="172"/>
        <v>0.69983299035394442</v>
      </c>
      <c r="BS718" s="108">
        <v>0.90434084001775372</v>
      </c>
      <c r="BT718" s="102">
        <v>9.5659159982246306E-2</v>
      </c>
      <c r="BU718" s="91"/>
      <c r="BV718" s="86">
        <v>698</v>
      </c>
      <c r="BW718" s="124">
        <v>0.97699999999999998</v>
      </c>
      <c r="BX718" s="124">
        <v>2.3E-2</v>
      </c>
      <c r="BY718" s="124">
        <v>0.97599999999999998</v>
      </c>
      <c r="BZ718" s="124">
        <v>2.4E-2</v>
      </c>
      <c r="CA718" s="124">
        <v>0.97599999999999998</v>
      </c>
      <c r="CB718" s="124">
        <v>2.4E-2</v>
      </c>
      <c r="CC718" s="123">
        <v>0.97</v>
      </c>
      <c r="CD718" s="123">
        <v>0.03</v>
      </c>
      <c r="CE718" s="123">
        <v>0.96499999999999997</v>
      </c>
      <c r="CF718" s="123">
        <v>3.5000000000000003E-2</v>
      </c>
      <c r="CG718" s="123">
        <v>0.96699999999999997</v>
      </c>
      <c r="CH718" s="123">
        <v>3.3000000000000002E-2</v>
      </c>
      <c r="CI718" s="1"/>
      <c r="CJ718" s="1"/>
      <c r="CK718" s="1"/>
      <c r="CL718" s="1"/>
      <c r="CM718" s="1"/>
      <c r="CN718" s="1"/>
      <c r="CP718" s="39"/>
      <c r="CR718" s="39"/>
      <c r="CS718" s="92"/>
      <c r="CT718" s="92"/>
    </row>
    <row r="719" spans="38:98" x14ac:dyDescent="0.25">
      <c r="AL719" s="104">
        <v>699</v>
      </c>
      <c r="AM719" s="102">
        <v>0.32404275563201201</v>
      </c>
      <c r="AN719" s="102">
        <f t="shared" si="161"/>
        <v>0.67595724436798799</v>
      </c>
      <c r="AO719" s="102">
        <v>0.37400250784807498</v>
      </c>
      <c r="AP719" s="102">
        <f t="shared" si="162"/>
        <v>0.62599749215192502</v>
      </c>
      <c r="AQ719" s="102">
        <v>0.242111413312012</v>
      </c>
      <c r="AR719" s="102">
        <f t="shared" si="163"/>
        <v>0.75788858668798798</v>
      </c>
      <c r="AS719" s="102">
        <f t="shared" si="168"/>
        <v>0.29784508117450648</v>
      </c>
      <c r="AT719" s="107">
        <f t="shared" si="168"/>
        <v>0.70215491882549341</v>
      </c>
      <c r="AU719" s="103">
        <v>0.33755046806364303</v>
      </c>
      <c r="AV719" s="103">
        <f t="shared" si="169"/>
        <v>0.66244953193635703</v>
      </c>
      <c r="AW719" s="103">
        <v>0.38968223615188602</v>
      </c>
      <c r="AX719" s="103">
        <f t="shared" si="170"/>
        <v>0.61031776384811398</v>
      </c>
      <c r="AY719" s="103">
        <v>0.266593076933965</v>
      </c>
      <c r="AZ719" s="103">
        <f t="shared" si="173"/>
        <v>0.73340692306603494</v>
      </c>
      <c r="BA719" s="103">
        <f t="shared" si="171"/>
        <v>0.31690037480428701</v>
      </c>
      <c r="BB719" s="103">
        <f t="shared" si="171"/>
        <v>0.68309962519571299</v>
      </c>
      <c r="BC719" s="102">
        <v>0.31826834156159001</v>
      </c>
      <c r="BD719" s="102">
        <f t="shared" si="174"/>
        <v>0.68173165843840999</v>
      </c>
      <c r="BE719" s="102">
        <v>0.377338063391159</v>
      </c>
      <c r="BF719" s="102">
        <f t="shared" si="174"/>
        <v>0.62266193660884106</v>
      </c>
      <c r="BG719" s="102">
        <v>0.26769970460179998</v>
      </c>
      <c r="BH719" s="102">
        <f t="shared" si="164"/>
        <v>0.73230029539820007</v>
      </c>
      <c r="BI719" s="102">
        <v>0.30859280458088745</v>
      </c>
      <c r="BJ719" s="102">
        <v>0.69140719541911255</v>
      </c>
      <c r="BK719" s="103">
        <v>0.310930688133016</v>
      </c>
      <c r="BL719" s="103">
        <f t="shared" si="165"/>
        <v>0.68906931186698395</v>
      </c>
      <c r="BM719" s="103">
        <v>0.369706330110948</v>
      </c>
      <c r="BN719" s="103">
        <f t="shared" si="166"/>
        <v>0.630293669889052</v>
      </c>
      <c r="BO719" s="103">
        <v>0.25881819716285998</v>
      </c>
      <c r="BP719" s="103">
        <f t="shared" si="167"/>
        <v>0.74118180283713997</v>
      </c>
      <c r="BQ719" s="103">
        <v>0.30047733994166859</v>
      </c>
      <c r="BR719" s="103">
        <f t="shared" si="172"/>
        <v>0.69952266005833152</v>
      </c>
      <c r="BS719" s="108">
        <v>0.90447333241782135</v>
      </c>
      <c r="BT719" s="102">
        <v>9.5526667582178607E-2</v>
      </c>
      <c r="BU719" s="91"/>
      <c r="BV719" s="86">
        <v>699</v>
      </c>
      <c r="BW719" s="124">
        <v>0.97699999999999998</v>
      </c>
      <c r="BX719" s="124">
        <v>2.3E-2</v>
      </c>
      <c r="BY719" s="124">
        <v>0.97599999999999998</v>
      </c>
      <c r="BZ719" s="124">
        <v>2.4E-2</v>
      </c>
      <c r="CA719" s="124">
        <v>0.97599999999999998</v>
      </c>
      <c r="CB719" s="124">
        <v>2.4E-2</v>
      </c>
      <c r="CC719" s="123">
        <v>0.97</v>
      </c>
      <c r="CD719" s="123">
        <v>0.03</v>
      </c>
      <c r="CE719" s="123">
        <v>0.96499999999999997</v>
      </c>
      <c r="CF719" s="123">
        <v>3.5000000000000003E-2</v>
      </c>
      <c r="CG719" s="123">
        <v>0.96699999999999997</v>
      </c>
      <c r="CH719" s="123">
        <v>3.2000000000000001E-2</v>
      </c>
      <c r="CI719" s="1"/>
      <c r="CJ719" s="1"/>
      <c r="CK719" s="1"/>
      <c r="CL719" s="1"/>
      <c r="CM719" s="1"/>
      <c r="CN719" s="1"/>
      <c r="CP719" s="39"/>
      <c r="CR719" s="39"/>
      <c r="CS719" s="92"/>
      <c r="CT719" s="92"/>
    </row>
    <row r="720" spans="38:98" x14ac:dyDescent="0.25">
      <c r="AL720" s="104">
        <v>700</v>
      </c>
      <c r="AM720" s="102">
        <v>0.32432022991736797</v>
      </c>
      <c r="AN720" s="102">
        <f t="shared" si="161"/>
        <v>0.67567977008263203</v>
      </c>
      <c r="AO720" s="102">
        <v>0.37425852735128701</v>
      </c>
      <c r="AP720" s="102">
        <f t="shared" si="162"/>
        <v>0.62574147264871294</v>
      </c>
      <c r="AQ720" s="102">
        <v>0.242441494912713</v>
      </c>
      <c r="AR720" s="102">
        <f t="shared" si="163"/>
        <v>0.75755850508728706</v>
      </c>
      <c r="AS720" s="102">
        <f t="shared" si="168"/>
        <v>0.29814182022502805</v>
      </c>
      <c r="AT720" s="107">
        <f t="shared" si="168"/>
        <v>0.70185817977497189</v>
      </c>
      <c r="AU720" s="103">
        <v>0.33784510006363699</v>
      </c>
      <c r="AV720" s="103">
        <f t="shared" si="169"/>
        <v>0.66215489993636301</v>
      </c>
      <c r="AW720" s="103">
        <v>0.38996340190644702</v>
      </c>
      <c r="AX720" s="103">
        <f t="shared" si="170"/>
        <v>0.61003659809355293</v>
      </c>
      <c r="AY720" s="103">
        <v>0.26695743591013599</v>
      </c>
      <c r="AZ720" s="103">
        <f t="shared" si="173"/>
        <v>0.73304256408986401</v>
      </c>
      <c r="BA720" s="103">
        <f t="shared" si="171"/>
        <v>0.31722398397687285</v>
      </c>
      <c r="BB720" s="103">
        <f t="shared" si="171"/>
        <v>0.6827760160231271</v>
      </c>
      <c r="BC720" s="102">
        <v>0.31855421577645499</v>
      </c>
      <c r="BD720" s="102">
        <f t="shared" si="174"/>
        <v>0.68144578422354507</v>
      </c>
      <c r="BE720" s="102">
        <v>0.37760288981568901</v>
      </c>
      <c r="BF720" s="102">
        <f t="shared" si="174"/>
        <v>0.62239711018431099</v>
      </c>
      <c r="BG720" s="102">
        <v>0.26806439105143198</v>
      </c>
      <c r="BH720" s="102">
        <f t="shared" si="164"/>
        <v>0.73193560894856802</v>
      </c>
      <c r="BI720" s="102">
        <v>0.30891009143196824</v>
      </c>
      <c r="BJ720" s="102">
        <v>0.69108990856803176</v>
      </c>
      <c r="BK720" s="103">
        <v>0.31121085857234498</v>
      </c>
      <c r="BL720" s="103">
        <f t="shared" si="165"/>
        <v>0.68878914142765502</v>
      </c>
      <c r="BM720" s="103">
        <v>0.36996620547923698</v>
      </c>
      <c r="BN720" s="103">
        <f t="shared" si="166"/>
        <v>0.63003379452076302</v>
      </c>
      <c r="BO720" s="103">
        <v>0.25917368568860599</v>
      </c>
      <c r="BP720" s="103">
        <f t="shared" si="167"/>
        <v>0.74082631431139401</v>
      </c>
      <c r="BQ720" s="103">
        <v>0.3007874888344102</v>
      </c>
      <c r="BR720" s="103">
        <f t="shared" si="172"/>
        <v>0.6992125111655898</v>
      </c>
      <c r="BS720" s="108">
        <v>0.90460540185266691</v>
      </c>
      <c r="BT720" s="102">
        <v>9.5394598147333101E-2</v>
      </c>
      <c r="BU720" s="91"/>
      <c r="BV720" s="86">
        <v>700</v>
      </c>
      <c r="BW720" s="124">
        <v>0.97699999999999998</v>
      </c>
      <c r="BX720" s="124">
        <v>2.3E-2</v>
      </c>
      <c r="BY720" s="124">
        <v>0.97599999999999998</v>
      </c>
      <c r="BZ720" s="124">
        <v>2.4E-2</v>
      </c>
      <c r="CA720" s="124">
        <v>0.97599999999999998</v>
      </c>
      <c r="CB720" s="124">
        <v>2.3E-2</v>
      </c>
      <c r="CC720" s="123">
        <v>0.97</v>
      </c>
      <c r="CD720" s="123">
        <v>0.03</v>
      </c>
      <c r="CE720" s="123">
        <v>0.96599999999999997</v>
      </c>
      <c r="CF720" s="123">
        <v>3.4000000000000002E-2</v>
      </c>
      <c r="CG720" s="123">
        <v>0.96699999999999997</v>
      </c>
      <c r="CH720" s="123">
        <v>3.2000000000000001E-2</v>
      </c>
      <c r="CI720" s="1"/>
      <c r="CJ720" s="1"/>
      <c r="CK720" s="1"/>
      <c r="CL720" s="1"/>
      <c r="CM720" s="1"/>
      <c r="CN720" s="1"/>
      <c r="CP720" s="39"/>
      <c r="CR720" s="39"/>
      <c r="CS720" s="92"/>
      <c r="CT720" s="92"/>
    </row>
    <row r="721" spans="38:98" x14ac:dyDescent="0.25">
      <c r="AL721" s="104">
        <v>701</v>
      </c>
      <c r="AM721" s="102">
        <v>0.32459744015674002</v>
      </c>
      <c r="AN721" s="102">
        <f t="shared" si="161"/>
        <v>0.67540255984326003</v>
      </c>
      <c r="AO721" s="102">
        <v>0.37451439514902901</v>
      </c>
      <c r="AP721" s="102">
        <f t="shared" si="162"/>
        <v>0.62548560485097093</v>
      </c>
      <c r="AQ721" s="102">
        <v>0.24277148821443201</v>
      </c>
      <c r="AR721" s="102">
        <f t="shared" si="163"/>
        <v>0.75722851178556794</v>
      </c>
      <c r="AS721" s="102">
        <f t="shared" si="168"/>
        <v>0.29843840191150484</v>
      </c>
      <c r="AT721" s="107">
        <f t="shared" si="168"/>
        <v>0.70156159808849516</v>
      </c>
      <c r="AU721" s="103">
        <v>0.33813950304361701</v>
      </c>
      <c r="AV721" s="103">
        <f t="shared" si="169"/>
        <v>0.66186049695638305</v>
      </c>
      <c r="AW721" s="103">
        <v>0.39024434498062599</v>
      </c>
      <c r="AX721" s="103">
        <f t="shared" si="170"/>
        <v>0.60975565501937401</v>
      </c>
      <c r="AY721" s="103">
        <v>0.267321683371053</v>
      </c>
      <c r="AZ721" s="103">
        <f t="shared" si="173"/>
        <v>0.732678316628947</v>
      </c>
      <c r="BA721" s="103">
        <f t="shared" si="171"/>
        <v>0.31754741963974964</v>
      </c>
      <c r="BB721" s="103">
        <f t="shared" si="171"/>
        <v>0.68245258036025036</v>
      </c>
      <c r="BC721" s="102">
        <v>0.31883987914816497</v>
      </c>
      <c r="BD721" s="102">
        <f t="shared" si="174"/>
        <v>0.68116012085183497</v>
      </c>
      <c r="BE721" s="102">
        <v>0.37786749566225603</v>
      </c>
      <c r="BF721" s="102">
        <f t="shared" si="174"/>
        <v>0.62213250433774392</v>
      </c>
      <c r="BG721" s="102">
        <v>0.26842895097062303</v>
      </c>
      <c r="BH721" s="102">
        <f t="shared" si="164"/>
        <v>0.73157104902937697</v>
      </c>
      <c r="BI721" s="102">
        <v>0.30922720398473663</v>
      </c>
      <c r="BJ721" s="102">
        <v>0.69077279601526342</v>
      </c>
      <c r="BK721" s="103">
        <v>0.31149078683995901</v>
      </c>
      <c r="BL721" s="103">
        <f t="shared" si="165"/>
        <v>0.68850921316004099</v>
      </c>
      <c r="BM721" s="103">
        <v>0.37022588760642999</v>
      </c>
      <c r="BN721" s="103">
        <f t="shared" si="166"/>
        <v>0.62977411239357006</v>
      </c>
      <c r="BO721" s="103">
        <v>0.25952903947721501</v>
      </c>
      <c r="BP721" s="103">
        <f t="shared" si="167"/>
        <v>0.74047096052278505</v>
      </c>
      <c r="BQ721" s="103">
        <v>0.30109745622938511</v>
      </c>
      <c r="BR721" s="103">
        <f t="shared" si="172"/>
        <v>0.698902543770615</v>
      </c>
      <c r="BS721" s="108">
        <v>0.9047370502071419</v>
      </c>
      <c r="BT721" s="102">
        <v>9.5262949792858098E-2</v>
      </c>
      <c r="BU721" s="91"/>
      <c r="BV721" s="86">
        <v>701</v>
      </c>
      <c r="BW721" s="124">
        <v>0.97699999999999998</v>
      </c>
      <c r="BX721" s="124">
        <v>2.3E-2</v>
      </c>
      <c r="BY721" s="124">
        <v>0.97599999999999998</v>
      </c>
      <c r="BZ721" s="124">
        <v>2.4E-2</v>
      </c>
      <c r="CA721" s="124">
        <v>0.97599999999999998</v>
      </c>
      <c r="CB721" s="124">
        <v>2.3E-2</v>
      </c>
      <c r="CC721" s="123">
        <v>0.97</v>
      </c>
      <c r="CD721" s="123">
        <v>0.03</v>
      </c>
      <c r="CE721" s="123">
        <v>0.96599999999999997</v>
      </c>
      <c r="CF721" s="123">
        <v>3.4000000000000002E-2</v>
      </c>
      <c r="CG721" s="123">
        <v>0.96799999999999997</v>
      </c>
      <c r="CH721" s="123">
        <v>3.2000000000000001E-2</v>
      </c>
      <c r="CI721" s="1"/>
      <c r="CJ721" s="1"/>
      <c r="CK721" s="1"/>
      <c r="CL721" s="1"/>
      <c r="CM721" s="1"/>
      <c r="CN721" s="1"/>
      <c r="CP721" s="39"/>
      <c r="CR721" s="39"/>
      <c r="CS721" s="92"/>
      <c r="CT721" s="92"/>
    </row>
    <row r="722" spans="38:98" x14ac:dyDescent="0.25">
      <c r="AL722" s="104">
        <v>702</v>
      </c>
      <c r="AM722" s="102">
        <v>0.32487438794493201</v>
      </c>
      <c r="AN722" s="102">
        <f t="shared" si="161"/>
        <v>0.67512561205506794</v>
      </c>
      <c r="AO722" s="102">
        <v>0.374770110675053</v>
      </c>
      <c r="AP722" s="102">
        <f t="shared" si="162"/>
        <v>0.62522988932494705</v>
      </c>
      <c r="AQ722" s="102">
        <v>0.24310139319469501</v>
      </c>
      <c r="AR722" s="102">
        <f t="shared" si="163"/>
        <v>0.75689860680530496</v>
      </c>
      <c r="AS722" s="102">
        <f t="shared" si="168"/>
        <v>0.29873482658775086</v>
      </c>
      <c r="AT722" s="107">
        <f t="shared" si="168"/>
        <v>0.70126517341224925</v>
      </c>
      <c r="AU722" s="103">
        <v>0.33843367729312002</v>
      </c>
      <c r="AV722" s="103">
        <f t="shared" si="169"/>
        <v>0.66156632270687998</v>
      </c>
      <c r="AW722" s="103">
        <v>0.390525065641803</v>
      </c>
      <c r="AX722" s="103">
        <f t="shared" si="170"/>
        <v>0.609474934358197</v>
      </c>
      <c r="AY722" s="103">
        <v>0.267685819135835</v>
      </c>
      <c r="AZ722" s="103">
        <f t="shared" si="173"/>
        <v>0.732314180864165</v>
      </c>
      <c r="BA722" s="103">
        <f t="shared" si="171"/>
        <v>0.31787068186096601</v>
      </c>
      <c r="BB722" s="103">
        <f t="shared" si="171"/>
        <v>0.68212931813903399</v>
      </c>
      <c r="BC722" s="102">
        <v>0.31912533121539699</v>
      </c>
      <c r="BD722" s="102">
        <f t="shared" si="174"/>
        <v>0.68087466878460301</v>
      </c>
      <c r="BE722" s="102">
        <v>0.378131881101196</v>
      </c>
      <c r="BF722" s="102">
        <f t="shared" si="174"/>
        <v>0.621868118898804</v>
      </c>
      <c r="BG722" s="102">
        <v>0.268793384162124</v>
      </c>
      <c r="BH722" s="102">
        <f t="shared" si="164"/>
        <v>0.73120661583787605</v>
      </c>
      <c r="BI722" s="102">
        <v>0.30954414204462521</v>
      </c>
      <c r="BJ722" s="102">
        <v>0.69045585795537479</v>
      </c>
      <c r="BK722" s="103">
        <v>0.31177047290624399</v>
      </c>
      <c r="BL722" s="103">
        <f t="shared" si="165"/>
        <v>0.68822952709375596</v>
      </c>
      <c r="BM722" s="103">
        <v>0.37048537662529302</v>
      </c>
      <c r="BN722" s="103">
        <f t="shared" si="166"/>
        <v>0.62951462337470698</v>
      </c>
      <c r="BO722" s="103">
        <v>0.25988425827596601</v>
      </c>
      <c r="BP722" s="103">
        <f t="shared" si="167"/>
        <v>0.74011574172403405</v>
      </c>
      <c r="BQ722" s="103">
        <v>0.30140724203169739</v>
      </c>
      <c r="BR722" s="103">
        <f t="shared" si="172"/>
        <v>0.69859275796830267</v>
      </c>
      <c r="BS722" s="108">
        <v>0.90486827936609804</v>
      </c>
      <c r="BT722" s="102">
        <v>9.5131720633902003E-2</v>
      </c>
      <c r="BU722" s="91"/>
      <c r="BV722" s="86">
        <v>702</v>
      </c>
      <c r="BW722" s="124">
        <v>0.97699999999999998</v>
      </c>
      <c r="BX722" s="124">
        <v>2.3E-2</v>
      </c>
      <c r="BY722" s="124">
        <v>0.97599999999999998</v>
      </c>
      <c r="BZ722" s="124">
        <v>2.4E-2</v>
      </c>
      <c r="CA722" s="124">
        <v>0.97599999999999998</v>
      </c>
      <c r="CB722" s="124">
        <v>2.3E-2</v>
      </c>
      <c r="CC722" s="123">
        <v>0.97</v>
      </c>
      <c r="CD722" s="123">
        <v>0.03</v>
      </c>
      <c r="CE722" s="123">
        <v>0.96599999999999997</v>
      </c>
      <c r="CF722" s="123">
        <v>3.4000000000000002E-2</v>
      </c>
      <c r="CG722" s="123">
        <v>0.96799999999999997</v>
      </c>
      <c r="CH722" s="123">
        <v>3.2000000000000001E-2</v>
      </c>
      <c r="CI722" s="1"/>
      <c r="CJ722" s="1"/>
      <c r="CK722" s="1"/>
      <c r="CL722" s="1"/>
      <c r="CM722" s="1"/>
      <c r="CN722" s="1"/>
      <c r="CP722" s="39"/>
      <c r="CR722" s="39"/>
      <c r="CS722" s="92"/>
      <c r="CT722" s="92"/>
    </row>
    <row r="723" spans="38:98" x14ac:dyDescent="0.25">
      <c r="AL723" s="104">
        <v>703</v>
      </c>
      <c r="AM723" s="102">
        <v>0.325151074876743</v>
      </c>
      <c r="AN723" s="102">
        <f t="shared" si="161"/>
        <v>0.674848925123257</v>
      </c>
      <c r="AO723" s="102">
        <v>0.37502567336311399</v>
      </c>
      <c r="AP723" s="102">
        <f t="shared" si="162"/>
        <v>0.62497432663688601</v>
      </c>
      <c r="AQ723" s="102">
        <v>0.24343120983103</v>
      </c>
      <c r="AR723" s="102">
        <f t="shared" si="163"/>
        <v>0.75656879016896994</v>
      </c>
      <c r="AS723" s="102">
        <f t="shared" si="168"/>
        <v>0.29903109460758037</v>
      </c>
      <c r="AT723" s="107">
        <f t="shared" si="168"/>
        <v>0.70096890539241963</v>
      </c>
      <c r="AU723" s="103">
        <v>0.33872762310168097</v>
      </c>
      <c r="AV723" s="103">
        <f t="shared" si="169"/>
        <v>0.66127237689831908</v>
      </c>
      <c r="AW723" s="103">
        <v>0.39080556415735501</v>
      </c>
      <c r="AX723" s="103">
        <f t="shared" si="170"/>
        <v>0.60919443584264499</v>
      </c>
      <c r="AY723" s="103">
        <v>0.26804984302360302</v>
      </c>
      <c r="AZ723" s="103">
        <f t="shared" si="173"/>
        <v>0.73195015697639698</v>
      </c>
      <c r="BA723" s="103">
        <f t="shared" si="171"/>
        <v>0.31819377070857013</v>
      </c>
      <c r="BB723" s="103">
        <f t="shared" si="171"/>
        <v>0.68180622929142998</v>
      </c>
      <c r="BC723" s="102">
        <v>0.31941057151683</v>
      </c>
      <c r="BD723" s="102">
        <f t="shared" si="174"/>
        <v>0.68058942848316994</v>
      </c>
      <c r="BE723" s="102">
        <v>0.37839604630284301</v>
      </c>
      <c r="BF723" s="102">
        <f t="shared" si="174"/>
        <v>0.62160395369715693</v>
      </c>
      <c r="BG723" s="102">
        <v>0.26915769042868798</v>
      </c>
      <c r="BH723" s="102">
        <f t="shared" si="164"/>
        <v>0.73084230957131202</v>
      </c>
      <c r="BI723" s="102">
        <v>0.30986090541706768</v>
      </c>
      <c r="BJ723" s="102">
        <v>0.69013909458293232</v>
      </c>
      <c r="BK723" s="103">
        <v>0.312049916741584</v>
      </c>
      <c r="BL723" s="103">
        <f t="shared" si="165"/>
        <v>0.687950083258416</v>
      </c>
      <c r="BM723" s="103">
        <v>0.37074467266858802</v>
      </c>
      <c r="BN723" s="103">
        <f t="shared" si="166"/>
        <v>0.62925532733141198</v>
      </c>
      <c r="BO723" s="103">
        <v>0.26023934183213998</v>
      </c>
      <c r="BP723" s="103">
        <f t="shared" si="167"/>
        <v>0.73976065816785996</v>
      </c>
      <c r="BQ723" s="103">
        <v>0.30171684614645067</v>
      </c>
      <c r="BR723" s="103">
        <f t="shared" si="172"/>
        <v>0.69828315385354933</v>
      </c>
      <c r="BS723" s="108">
        <v>0.90499909121438704</v>
      </c>
      <c r="BT723" s="102">
        <v>9.5000908785613E-2</v>
      </c>
      <c r="BU723" s="91"/>
      <c r="BV723" s="86">
        <v>703</v>
      </c>
      <c r="BW723" s="124">
        <v>0.97699999999999998</v>
      </c>
      <c r="BX723" s="124">
        <v>2.3E-2</v>
      </c>
      <c r="BY723" s="124">
        <v>0.97599999999999998</v>
      </c>
      <c r="BZ723" s="124">
        <v>2.4E-2</v>
      </c>
      <c r="CA723" s="124">
        <v>0.97699999999999998</v>
      </c>
      <c r="CB723" s="124">
        <v>2.3E-2</v>
      </c>
      <c r="CC723" s="123">
        <v>0.97</v>
      </c>
      <c r="CD723" s="123">
        <v>0.03</v>
      </c>
      <c r="CE723" s="123">
        <v>0.96599999999999997</v>
      </c>
      <c r="CF723" s="123">
        <v>3.4000000000000002E-2</v>
      </c>
      <c r="CG723" s="123">
        <v>0.96799999999999997</v>
      </c>
      <c r="CH723" s="123">
        <v>3.2000000000000001E-2</v>
      </c>
      <c r="CI723" s="1"/>
      <c r="CJ723" s="1"/>
      <c r="CK723" s="1"/>
      <c r="CL723" s="1"/>
      <c r="CM723" s="1"/>
      <c r="CN723" s="1"/>
      <c r="CP723" s="39"/>
      <c r="CR723" s="39"/>
      <c r="CS723" s="92"/>
      <c r="CT723" s="92"/>
    </row>
    <row r="724" spans="38:98" x14ac:dyDescent="0.25">
      <c r="AL724" s="104">
        <v>704</v>
      </c>
      <c r="AM724" s="102">
        <v>0.325427502546978</v>
      </c>
      <c r="AN724" s="102">
        <f t="shared" si="161"/>
        <v>0.67457249745302206</v>
      </c>
      <c r="AO724" s="102">
        <v>0.37528108264696303</v>
      </c>
      <c r="AP724" s="102">
        <f t="shared" si="162"/>
        <v>0.62471891735303697</v>
      </c>
      <c r="AQ724" s="102">
        <v>0.243760938100963</v>
      </c>
      <c r="AR724" s="102">
        <f t="shared" si="163"/>
        <v>0.756239061899037</v>
      </c>
      <c r="AS724" s="102">
        <f t="shared" si="168"/>
        <v>0.29932720632480764</v>
      </c>
      <c r="AT724" s="107">
        <f t="shared" si="168"/>
        <v>0.70067279367519242</v>
      </c>
      <c r="AU724" s="103">
        <v>0.339021340758833</v>
      </c>
      <c r="AV724" s="103">
        <f t="shared" si="169"/>
        <v>0.66097865924116705</v>
      </c>
      <c r="AW724" s="103">
        <v>0.39108584079465902</v>
      </c>
      <c r="AX724" s="103">
        <f t="shared" si="170"/>
        <v>0.60891415920534098</v>
      </c>
      <c r="AY724" s="103">
        <v>0.26841375485347702</v>
      </c>
      <c r="AZ724" s="103">
        <f t="shared" si="173"/>
        <v>0.73158624514652293</v>
      </c>
      <c r="BA724" s="103">
        <f t="shared" si="171"/>
        <v>0.31851668625060925</v>
      </c>
      <c r="BB724" s="103">
        <f t="shared" si="171"/>
        <v>0.68148331374939075</v>
      </c>
      <c r="BC724" s="102">
        <v>0.31969559959114202</v>
      </c>
      <c r="BD724" s="102">
        <f t="shared" si="174"/>
        <v>0.68030440040885798</v>
      </c>
      <c r="BE724" s="102">
        <v>0.37865999143753498</v>
      </c>
      <c r="BF724" s="102">
        <f t="shared" si="174"/>
        <v>0.62134000856246496</v>
      </c>
      <c r="BG724" s="102">
        <v>0.26952186957307001</v>
      </c>
      <c r="BH724" s="102">
        <f t="shared" si="164"/>
        <v>0.73047813042692999</v>
      </c>
      <c r="BI724" s="102">
        <v>0.31017749390749927</v>
      </c>
      <c r="BJ724" s="102">
        <v>0.68982250609250073</v>
      </c>
      <c r="BK724" s="103">
        <v>0.31232911831636501</v>
      </c>
      <c r="BL724" s="103">
        <f t="shared" si="165"/>
        <v>0.68767088168363499</v>
      </c>
      <c r="BM724" s="103">
        <v>0.37100377586908201</v>
      </c>
      <c r="BN724" s="103">
        <f t="shared" si="166"/>
        <v>0.62899622413091794</v>
      </c>
      <c r="BO724" s="103">
        <v>0.26059428989301803</v>
      </c>
      <c r="BP724" s="103">
        <f t="shared" si="167"/>
        <v>0.73940571010698197</v>
      </c>
      <c r="BQ724" s="103">
        <v>0.3020262684787503</v>
      </c>
      <c r="BR724" s="103">
        <f t="shared" si="172"/>
        <v>0.69797373152124975</v>
      </c>
      <c r="BS724" s="108">
        <v>0.90512948763686052</v>
      </c>
      <c r="BT724" s="102">
        <v>9.4870512363139495E-2</v>
      </c>
      <c r="BU724" s="91"/>
      <c r="BV724" s="86">
        <v>704</v>
      </c>
      <c r="BW724" s="124">
        <v>0.97699999999999998</v>
      </c>
      <c r="BX724" s="124">
        <v>2.3E-2</v>
      </c>
      <c r="BY724" s="124">
        <v>0.97599999999999998</v>
      </c>
      <c r="BZ724" s="124">
        <v>2.4E-2</v>
      </c>
      <c r="CA724" s="124">
        <v>0.97699999999999998</v>
      </c>
      <c r="CB724" s="124">
        <v>2.3E-2</v>
      </c>
      <c r="CC724" s="123">
        <v>0.97</v>
      </c>
      <c r="CD724" s="123">
        <v>0.03</v>
      </c>
      <c r="CE724" s="123">
        <v>0.96599999999999997</v>
      </c>
      <c r="CF724" s="123">
        <v>3.4000000000000002E-2</v>
      </c>
      <c r="CG724" s="123">
        <v>0.96799999999999997</v>
      </c>
      <c r="CH724" s="123">
        <v>3.2000000000000001E-2</v>
      </c>
      <c r="CI724" s="1"/>
      <c r="CJ724" s="1"/>
      <c r="CK724" s="1"/>
      <c r="CL724" s="1"/>
      <c r="CM724" s="1"/>
      <c r="CN724" s="1"/>
      <c r="CP724" s="39"/>
      <c r="CR724" s="39"/>
      <c r="CS724" s="92"/>
      <c r="CT724" s="92"/>
    </row>
    <row r="725" spans="38:98" x14ac:dyDescent="0.25">
      <c r="AL725" s="104">
        <v>705</v>
      </c>
      <c r="AM725" s="102">
        <v>0.32570367255043697</v>
      </c>
      <c r="AN725" s="102">
        <f t="shared" ref="AN725:AN788" si="175">1-AM725</f>
        <v>0.67429632744956303</v>
      </c>
      <c r="AO725" s="102">
        <v>0.37553633796035502</v>
      </c>
      <c r="AP725" s="102">
        <f t="shared" ref="AP725:AP788" si="176">1-AO725</f>
        <v>0.62446366203964498</v>
      </c>
      <c r="AQ725" s="102">
        <v>0.244090577982021</v>
      </c>
      <c r="AR725" s="102">
        <f t="shared" ref="AR725:AR788" si="177">1-AQ725</f>
        <v>0.75590942201797895</v>
      </c>
      <c r="AS725" s="102">
        <f t="shared" si="168"/>
        <v>0.2996231620932468</v>
      </c>
      <c r="AT725" s="107">
        <f t="shared" si="168"/>
        <v>0.7003768379067532</v>
      </c>
      <c r="AU725" s="103">
        <v>0.33931483055411199</v>
      </c>
      <c r="AV725" s="103">
        <f t="shared" si="169"/>
        <v>0.66068516944588795</v>
      </c>
      <c r="AW725" s="103">
        <v>0.39136589582109499</v>
      </c>
      <c r="AX725" s="103">
        <f t="shared" si="170"/>
        <v>0.60863410417890496</v>
      </c>
      <c r="AY725" s="103">
        <v>0.26877755444457802</v>
      </c>
      <c r="AZ725" s="103">
        <f t="shared" si="173"/>
        <v>0.73122244555542193</v>
      </c>
      <c r="BA725" s="103">
        <f t="shared" si="171"/>
        <v>0.31883942855513248</v>
      </c>
      <c r="BB725" s="103">
        <f t="shared" si="171"/>
        <v>0.68116057144486752</v>
      </c>
      <c r="BC725" s="102">
        <v>0.31998041497700902</v>
      </c>
      <c r="BD725" s="102">
        <f t="shared" si="174"/>
        <v>0.68001958502299098</v>
      </c>
      <c r="BE725" s="102">
        <v>0.37892371667560698</v>
      </c>
      <c r="BF725" s="102">
        <f t="shared" si="174"/>
        <v>0.62107628332439302</v>
      </c>
      <c r="BG725" s="102">
        <v>0.26988592139802198</v>
      </c>
      <c r="BH725" s="102">
        <f t="shared" ref="BH725:BH788" si="178">1-BG725</f>
        <v>0.73011407860197797</v>
      </c>
      <c r="BI725" s="102">
        <v>0.31049390732135251</v>
      </c>
      <c r="BJ725" s="102">
        <v>0.68950609267864749</v>
      </c>
      <c r="BK725" s="103">
        <v>0.31260807760096998</v>
      </c>
      <c r="BL725" s="103">
        <f t="shared" ref="BL725:BL788" si="179">1-BK725</f>
        <v>0.68739192239903002</v>
      </c>
      <c r="BM725" s="103">
        <v>0.37126268635953902</v>
      </c>
      <c r="BN725" s="103">
        <f t="shared" ref="BN725:BN788" si="180">1-BM725</f>
        <v>0.62873731364046104</v>
      </c>
      <c r="BO725" s="103">
        <v>0.26094910220588002</v>
      </c>
      <c r="BP725" s="103">
        <f t="shared" ref="BP725:BP788" si="181">1-BO725</f>
        <v>0.73905089779411992</v>
      </c>
      <c r="BQ725" s="103">
        <v>0.30233550893369948</v>
      </c>
      <c r="BR725" s="103">
        <f t="shared" si="172"/>
        <v>0.69766449106630057</v>
      </c>
      <c r="BS725" s="108">
        <v>0.90525947051837019</v>
      </c>
      <c r="BT725" s="102">
        <v>9.4740529481629795E-2</v>
      </c>
      <c r="BU725" s="91"/>
      <c r="BV725" s="86">
        <v>705</v>
      </c>
      <c r="BW725" s="124">
        <v>0.97699999999999998</v>
      </c>
      <c r="BX725" s="124">
        <v>2.3E-2</v>
      </c>
      <c r="BY725" s="124">
        <v>0.97599999999999998</v>
      </c>
      <c r="BZ725" s="124">
        <v>2.4E-2</v>
      </c>
      <c r="CA725" s="124">
        <v>0.97699999999999998</v>
      </c>
      <c r="CB725" s="124">
        <v>2.3E-2</v>
      </c>
      <c r="CC725" s="123">
        <v>0.97</v>
      </c>
      <c r="CD725" s="123">
        <v>0.03</v>
      </c>
      <c r="CE725" s="123">
        <v>0.96599999999999997</v>
      </c>
      <c r="CF725" s="123">
        <v>3.4000000000000002E-2</v>
      </c>
      <c r="CG725" s="123">
        <v>0.96799999999999997</v>
      </c>
      <c r="CH725" s="123">
        <v>3.2000000000000001E-2</v>
      </c>
      <c r="CI725" s="1"/>
      <c r="CJ725" s="1"/>
      <c r="CK725" s="1"/>
      <c r="CL725" s="1"/>
      <c r="CM725" s="1"/>
      <c r="CN725" s="1"/>
      <c r="CP725" s="39"/>
      <c r="CR725" s="39"/>
      <c r="CS725" s="92"/>
      <c r="CT725" s="92"/>
    </row>
    <row r="726" spans="38:98" x14ac:dyDescent="0.25">
      <c r="AL726" s="104">
        <v>706</v>
      </c>
      <c r="AM726" s="102">
        <v>0.32597958648192399</v>
      </c>
      <c r="AN726" s="102">
        <f t="shared" si="175"/>
        <v>0.67402041351807607</v>
      </c>
      <c r="AO726" s="102">
        <v>0.37579143873704202</v>
      </c>
      <c r="AP726" s="102">
        <f t="shared" si="176"/>
        <v>0.62420856126295798</v>
      </c>
      <c r="AQ726" s="102">
        <v>0.244420129451733</v>
      </c>
      <c r="AR726" s="102">
        <f t="shared" si="177"/>
        <v>0.75557987054826703</v>
      </c>
      <c r="AS726" s="102">
        <f t="shared" ref="AS726:AT789" si="182">(AO726*0.23)+(AM726*0.31)+(AQ726*0.46)</f>
        <v>0.29991896226671327</v>
      </c>
      <c r="AT726" s="107">
        <f t="shared" si="182"/>
        <v>0.70008103773328678</v>
      </c>
      <c r="AU726" s="103">
        <v>0.339608092777054</v>
      </c>
      <c r="AV726" s="103">
        <f t="shared" ref="AV726:AV789" si="183">1-AU726</f>
        <v>0.66039190722294605</v>
      </c>
      <c r="AW726" s="103">
        <v>0.39164572950403997</v>
      </c>
      <c r="AX726" s="103">
        <f t="shared" ref="AX726:AX789" si="184">1-AW726</f>
        <v>0.60835427049596003</v>
      </c>
      <c r="AY726" s="103">
        <v>0.26914124161602598</v>
      </c>
      <c r="AZ726" s="103">
        <f t="shared" si="173"/>
        <v>0.73085875838397407</v>
      </c>
      <c r="BA726" s="103">
        <f t="shared" ref="BA726:BB789" si="185">(AW726*0.23)+(AU726*0.31)+(AY726*0.46)</f>
        <v>0.31916199769018788</v>
      </c>
      <c r="BB726" s="103">
        <f t="shared" si="185"/>
        <v>0.68083800230981217</v>
      </c>
      <c r="BC726" s="102">
        <v>0.32026501721311101</v>
      </c>
      <c r="BD726" s="102">
        <f t="shared" si="174"/>
        <v>0.67973498278688904</v>
      </c>
      <c r="BE726" s="102">
        <v>0.37918722218739298</v>
      </c>
      <c r="BF726" s="102">
        <f t="shared" si="174"/>
        <v>0.62081277781260702</v>
      </c>
      <c r="BG726" s="102">
        <v>0.27024984570629701</v>
      </c>
      <c r="BH726" s="102">
        <f t="shared" si="178"/>
        <v>0.72975015429370305</v>
      </c>
      <c r="BI726" s="102">
        <v>0.31081014546406138</v>
      </c>
      <c r="BJ726" s="102">
        <v>0.68918985453593862</v>
      </c>
      <c r="BK726" s="103">
        <v>0.312886794565787</v>
      </c>
      <c r="BL726" s="103">
        <f t="shared" si="179"/>
        <v>0.68711320543421306</v>
      </c>
      <c r="BM726" s="103">
        <v>0.37152140427272201</v>
      </c>
      <c r="BN726" s="103">
        <f t="shared" si="180"/>
        <v>0.62847859572727804</v>
      </c>
      <c r="BO726" s="103">
        <v>0.26130377851800701</v>
      </c>
      <c r="BP726" s="103">
        <f t="shared" si="181"/>
        <v>0.73869622148199299</v>
      </c>
      <c r="BQ726" s="103">
        <v>0.30264456741640328</v>
      </c>
      <c r="BR726" s="103">
        <f t="shared" ref="BR726:BR789" si="186">(BN726*0.23)+(BL726*0.31)+(BP726*0.46)</f>
        <v>0.69735543258359689</v>
      </c>
      <c r="BS726" s="108">
        <v>0.90538904174376778</v>
      </c>
      <c r="BT726" s="102">
        <v>9.4610958256232197E-2</v>
      </c>
      <c r="BU726" s="91"/>
      <c r="BV726" s="86">
        <v>706</v>
      </c>
      <c r="BW726" s="124">
        <v>0.97699999999999998</v>
      </c>
      <c r="BX726" s="124">
        <v>2.3E-2</v>
      </c>
      <c r="BY726" s="124">
        <v>0.97599999999999998</v>
      </c>
      <c r="BZ726" s="124">
        <v>2.4E-2</v>
      </c>
      <c r="CA726" s="124">
        <v>0.97699999999999998</v>
      </c>
      <c r="CB726" s="124">
        <v>2.3E-2</v>
      </c>
      <c r="CC726" s="123">
        <v>0.97</v>
      </c>
      <c r="CD726" s="123">
        <v>0.03</v>
      </c>
      <c r="CE726" s="123">
        <v>0.96599999999999997</v>
      </c>
      <c r="CF726" s="123">
        <v>3.4000000000000002E-2</v>
      </c>
      <c r="CG726" s="123">
        <v>0.96799999999999997</v>
      </c>
      <c r="CH726" s="123">
        <v>3.2000000000000001E-2</v>
      </c>
      <c r="CI726" s="1"/>
      <c r="CJ726" s="1"/>
      <c r="CK726" s="1"/>
      <c r="CL726" s="1"/>
      <c r="CM726" s="1"/>
      <c r="CN726" s="1"/>
      <c r="CP726" s="39"/>
      <c r="CR726" s="39"/>
      <c r="CS726" s="92"/>
      <c r="CT726" s="92"/>
    </row>
    <row r="727" spans="38:98" x14ac:dyDescent="0.25">
      <c r="AL727" s="104">
        <v>707</v>
      </c>
      <c r="AM727" s="102">
        <v>0.326255245936239</v>
      </c>
      <c r="AN727" s="102">
        <f t="shared" si="175"/>
        <v>0.673744754063761</v>
      </c>
      <c r="AO727" s="102">
        <v>0.37604638441077698</v>
      </c>
      <c r="AP727" s="102">
        <f t="shared" si="176"/>
        <v>0.62395361558922302</v>
      </c>
      <c r="AQ727" s="102">
        <v>0.24474959248762301</v>
      </c>
      <c r="AR727" s="102">
        <f t="shared" si="177"/>
        <v>0.75525040751237693</v>
      </c>
      <c r="AS727" s="102">
        <f t="shared" si="182"/>
        <v>0.30021460719901938</v>
      </c>
      <c r="AT727" s="107">
        <f t="shared" si="182"/>
        <v>0.69978539280098051</v>
      </c>
      <c r="AU727" s="103">
        <v>0.339901127717192</v>
      </c>
      <c r="AV727" s="103">
        <f t="shared" si="183"/>
        <v>0.66009887228280806</v>
      </c>
      <c r="AW727" s="103">
        <v>0.39192534211087299</v>
      </c>
      <c r="AX727" s="103">
        <f t="shared" si="184"/>
        <v>0.60807465788912696</v>
      </c>
      <c r="AY727" s="103">
        <v>0.26950481618694</v>
      </c>
      <c r="AZ727" s="103">
        <f t="shared" si="173"/>
        <v>0.73049518381306</v>
      </c>
      <c r="BA727" s="103">
        <f t="shared" si="185"/>
        <v>0.3194843937238227</v>
      </c>
      <c r="BB727" s="103">
        <f t="shared" si="185"/>
        <v>0.68051560627617735</v>
      </c>
      <c r="BC727" s="102">
        <v>0.32054940583812502</v>
      </c>
      <c r="BD727" s="102">
        <f t="shared" si="174"/>
        <v>0.67945059416187492</v>
      </c>
      <c r="BE727" s="102">
        <v>0.379450508143231</v>
      </c>
      <c r="BF727" s="102">
        <f t="shared" si="174"/>
        <v>0.620549491856769</v>
      </c>
      <c r="BG727" s="102">
        <v>0.27061364230064899</v>
      </c>
      <c r="BH727" s="102">
        <f t="shared" si="178"/>
        <v>0.72938635769935101</v>
      </c>
      <c r="BI727" s="102">
        <v>0.3111262081410604</v>
      </c>
      <c r="BJ727" s="102">
        <v>0.6888737918589396</v>
      </c>
      <c r="BK727" s="103">
        <v>0.31316526918119802</v>
      </c>
      <c r="BL727" s="103">
        <f t="shared" si="179"/>
        <v>0.68683473081880198</v>
      </c>
      <c r="BM727" s="103">
        <v>0.37177992974139801</v>
      </c>
      <c r="BN727" s="103">
        <f t="shared" si="180"/>
        <v>0.62822007025860205</v>
      </c>
      <c r="BO727" s="103">
        <v>0.26165831857667798</v>
      </c>
      <c r="BP727" s="103">
        <f t="shared" si="181"/>
        <v>0.73834168142332202</v>
      </c>
      <c r="BQ727" s="103">
        <v>0.30295344383196482</v>
      </c>
      <c r="BR727" s="103">
        <f t="shared" si="186"/>
        <v>0.69704655616803524</v>
      </c>
      <c r="BS727" s="108">
        <v>0.9055182031979051</v>
      </c>
      <c r="BT727" s="102">
        <v>9.4481796802094897E-2</v>
      </c>
      <c r="BU727" s="91"/>
      <c r="BV727" s="86">
        <v>707</v>
      </c>
      <c r="BW727" s="124">
        <v>0.97699999999999998</v>
      </c>
      <c r="BX727" s="124">
        <v>2.3E-2</v>
      </c>
      <c r="BY727" s="124">
        <v>0.97599999999999998</v>
      </c>
      <c r="BZ727" s="124">
        <v>2.4E-2</v>
      </c>
      <c r="CA727" s="124">
        <v>0.97699999999999998</v>
      </c>
      <c r="CB727" s="124">
        <v>2.3E-2</v>
      </c>
      <c r="CC727" s="123">
        <v>0.97</v>
      </c>
      <c r="CD727" s="123">
        <v>0.03</v>
      </c>
      <c r="CE727" s="123">
        <v>0.96599999999999997</v>
      </c>
      <c r="CF727" s="123">
        <v>3.4000000000000002E-2</v>
      </c>
      <c r="CG727" s="123">
        <v>0.96799999999999997</v>
      </c>
      <c r="CH727" s="123">
        <v>3.2000000000000001E-2</v>
      </c>
      <c r="CI727" s="1"/>
      <c r="CJ727" s="1"/>
      <c r="CK727" s="1"/>
      <c r="CL727" s="1"/>
      <c r="CM727" s="1"/>
      <c r="CN727" s="1"/>
      <c r="CP727" s="39"/>
      <c r="CR727" s="39"/>
      <c r="CS727" s="92"/>
      <c r="CT727" s="92"/>
    </row>
    <row r="728" spans="38:98" x14ac:dyDescent="0.25">
      <c r="AL728" s="104">
        <v>708</v>
      </c>
      <c r="AM728" s="102">
        <v>0.32653065250818503</v>
      </c>
      <c r="AN728" s="102">
        <f t="shared" si="175"/>
        <v>0.67346934749181497</v>
      </c>
      <c r="AO728" s="102">
        <v>0.37630117441531302</v>
      </c>
      <c r="AP728" s="102">
        <f t="shared" si="176"/>
        <v>0.62369882558468692</v>
      </c>
      <c r="AQ728" s="102">
        <v>0.24507896706722099</v>
      </c>
      <c r="AR728" s="102">
        <f t="shared" si="177"/>
        <v>0.75492103293277901</v>
      </c>
      <c r="AS728" s="102">
        <f t="shared" si="182"/>
        <v>0.30051009724398103</v>
      </c>
      <c r="AT728" s="107">
        <f t="shared" si="182"/>
        <v>0.69948990275601908</v>
      </c>
      <c r="AU728" s="103">
        <v>0.34019393566406197</v>
      </c>
      <c r="AV728" s="103">
        <f t="shared" si="183"/>
        <v>0.65980606433593803</v>
      </c>
      <c r="AW728" s="103">
        <v>0.39220473390897098</v>
      </c>
      <c r="AX728" s="103">
        <f t="shared" si="184"/>
        <v>0.60779526609102907</v>
      </c>
      <c r="AY728" s="103">
        <v>0.26986827797644303</v>
      </c>
      <c r="AZ728" s="103">
        <f t="shared" ref="AZ728:AZ791" si="187">1-AY728</f>
        <v>0.73013172202355703</v>
      </c>
      <c r="BA728" s="103">
        <f t="shared" si="185"/>
        <v>0.31980661672408639</v>
      </c>
      <c r="BB728" s="103">
        <f t="shared" si="185"/>
        <v>0.68019338327591372</v>
      </c>
      <c r="BC728" s="102">
        <v>0.32083358039072901</v>
      </c>
      <c r="BD728" s="102">
        <f t="shared" si="174"/>
        <v>0.67916641960927104</v>
      </c>
      <c r="BE728" s="102">
        <v>0.37971357471345601</v>
      </c>
      <c r="BF728" s="102">
        <f t="shared" si="174"/>
        <v>0.62028642528654399</v>
      </c>
      <c r="BG728" s="102">
        <v>0.27097731098382999</v>
      </c>
      <c r="BH728" s="102">
        <f t="shared" si="178"/>
        <v>0.72902268901616996</v>
      </c>
      <c r="BI728" s="102">
        <v>0.31144209515778271</v>
      </c>
      <c r="BJ728" s="102">
        <v>0.68855790484221735</v>
      </c>
      <c r="BK728" s="103">
        <v>0.31344350141758998</v>
      </c>
      <c r="BL728" s="103">
        <f t="shared" si="179"/>
        <v>0.68655649858240997</v>
      </c>
      <c r="BM728" s="103">
        <v>0.37203826289832997</v>
      </c>
      <c r="BN728" s="103">
        <f t="shared" si="180"/>
        <v>0.62796173710167003</v>
      </c>
      <c r="BO728" s="103">
        <v>0.26201272212917398</v>
      </c>
      <c r="BP728" s="103">
        <f t="shared" si="181"/>
        <v>0.73798727787082607</v>
      </c>
      <c r="BQ728" s="103">
        <v>0.3032621380854888</v>
      </c>
      <c r="BR728" s="103">
        <f t="shared" si="186"/>
        <v>0.69673786191451126</v>
      </c>
      <c r="BS728" s="108">
        <v>0.90564695676563356</v>
      </c>
      <c r="BT728" s="102">
        <v>9.4353043234366399E-2</v>
      </c>
      <c r="BU728" s="91"/>
      <c r="BV728" s="86">
        <v>708</v>
      </c>
      <c r="BW728" s="124">
        <v>0.97699999999999998</v>
      </c>
      <c r="BX728" s="124">
        <v>2.3E-2</v>
      </c>
      <c r="BY728" s="124">
        <v>0.97599999999999998</v>
      </c>
      <c r="BZ728" s="124">
        <v>2.4E-2</v>
      </c>
      <c r="CA728" s="124">
        <v>0.97699999999999998</v>
      </c>
      <c r="CB728" s="124">
        <v>2.3E-2</v>
      </c>
      <c r="CC728" s="123">
        <v>0.97</v>
      </c>
      <c r="CD728" s="123">
        <v>0.03</v>
      </c>
      <c r="CE728" s="123">
        <v>0.96599999999999997</v>
      </c>
      <c r="CF728" s="123">
        <v>3.4000000000000002E-2</v>
      </c>
      <c r="CG728" s="123">
        <v>0.96799999999999997</v>
      </c>
      <c r="CH728" s="123">
        <v>3.2000000000000001E-2</v>
      </c>
      <c r="CI728" s="1"/>
      <c r="CJ728" s="1"/>
      <c r="CK728" s="1"/>
      <c r="CL728" s="1"/>
      <c r="CM728" s="1"/>
      <c r="CN728" s="1"/>
      <c r="CP728" s="39"/>
      <c r="CR728" s="39"/>
      <c r="CS728" s="92"/>
      <c r="CT728" s="92"/>
    </row>
    <row r="729" spans="38:98" x14ac:dyDescent="0.25">
      <c r="AL729" s="104">
        <v>709</v>
      </c>
      <c r="AM729" s="102">
        <v>0.32680580779256402</v>
      </c>
      <c r="AN729" s="102">
        <f t="shared" si="175"/>
        <v>0.67319419220743604</v>
      </c>
      <c r="AO729" s="102">
        <v>0.37655580818440398</v>
      </c>
      <c r="AP729" s="102">
        <f t="shared" si="176"/>
        <v>0.62344419181559596</v>
      </c>
      <c r="AQ729" s="102">
        <v>0.24540825316805201</v>
      </c>
      <c r="AR729" s="102">
        <f t="shared" si="177"/>
        <v>0.75459174683194796</v>
      </c>
      <c r="AS729" s="102">
        <f t="shared" si="182"/>
        <v>0.30080543275541172</v>
      </c>
      <c r="AT729" s="107">
        <f t="shared" si="182"/>
        <v>0.69919456724458828</v>
      </c>
      <c r="AU729" s="103">
        <v>0.3404865169072</v>
      </c>
      <c r="AV729" s="103">
        <f t="shared" si="183"/>
        <v>0.6595134830928</v>
      </c>
      <c r="AW729" s="103">
        <v>0.39248390516571302</v>
      </c>
      <c r="AX729" s="103">
        <f t="shared" si="184"/>
        <v>0.60751609483428703</v>
      </c>
      <c r="AY729" s="103">
        <v>0.27023162680365398</v>
      </c>
      <c r="AZ729" s="103">
        <f t="shared" si="187"/>
        <v>0.72976837319634602</v>
      </c>
      <c r="BA729" s="103">
        <f t="shared" si="185"/>
        <v>0.32012866675902685</v>
      </c>
      <c r="BB729" s="103">
        <f t="shared" si="185"/>
        <v>0.67987133324097315</v>
      </c>
      <c r="BC729" s="102">
        <v>0.3211175404096</v>
      </c>
      <c r="BD729" s="102">
        <f t="shared" si="174"/>
        <v>0.67888245959039994</v>
      </c>
      <c r="BE729" s="102">
        <v>0.37997642206840299</v>
      </c>
      <c r="BF729" s="102">
        <f t="shared" si="174"/>
        <v>0.62002357793159701</v>
      </c>
      <c r="BG729" s="102">
        <v>0.271340851558594</v>
      </c>
      <c r="BH729" s="102">
        <f t="shared" si="178"/>
        <v>0.728659148441406</v>
      </c>
      <c r="BI729" s="102">
        <v>0.31175780631966193</v>
      </c>
      <c r="BJ729" s="102">
        <v>0.68824219368033801</v>
      </c>
      <c r="BK729" s="103">
        <v>0.31372149124534698</v>
      </c>
      <c r="BL729" s="103">
        <f t="shared" si="179"/>
        <v>0.68627850875465302</v>
      </c>
      <c r="BM729" s="103">
        <v>0.37229640387628399</v>
      </c>
      <c r="BN729" s="103">
        <f t="shared" si="180"/>
        <v>0.62770359612371607</v>
      </c>
      <c r="BO729" s="103">
        <v>0.26236698892277599</v>
      </c>
      <c r="BP729" s="103">
        <f t="shared" si="181"/>
        <v>0.73763301107722401</v>
      </c>
      <c r="BQ729" s="103">
        <v>0.30357065008207984</v>
      </c>
      <c r="BR729" s="103">
        <f t="shared" si="186"/>
        <v>0.69642934991792016</v>
      </c>
      <c r="BS729" s="108">
        <v>0.90577530433180509</v>
      </c>
      <c r="BT729" s="102">
        <v>9.4224695668194899E-2</v>
      </c>
      <c r="BU729" s="91"/>
      <c r="BV729" s="86">
        <v>709</v>
      </c>
      <c r="BW729" s="124">
        <v>0.97699999999999998</v>
      </c>
      <c r="BX729" s="124">
        <v>2.3E-2</v>
      </c>
      <c r="BY729" s="124">
        <v>0.97599999999999998</v>
      </c>
      <c r="BZ729" s="124">
        <v>2.4E-2</v>
      </c>
      <c r="CA729" s="124">
        <v>0.97699999999999998</v>
      </c>
      <c r="CB729" s="124">
        <v>2.3E-2</v>
      </c>
      <c r="CC729" s="123">
        <v>0.97</v>
      </c>
      <c r="CD729" s="123">
        <v>0.03</v>
      </c>
      <c r="CE729" s="123">
        <v>0.96599999999999997</v>
      </c>
      <c r="CF729" s="123">
        <v>3.4000000000000002E-2</v>
      </c>
      <c r="CG729" s="123">
        <v>0.96799999999999997</v>
      </c>
      <c r="CH729" s="123">
        <v>3.2000000000000001E-2</v>
      </c>
      <c r="CI729" s="1"/>
      <c r="CJ729" s="1"/>
      <c r="CK729" s="1"/>
      <c r="CL729" s="1"/>
      <c r="CM729" s="1"/>
      <c r="CN729" s="1"/>
      <c r="CP729" s="39"/>
      <c r="CR729" s="39"/>
      <c r="CS729" s="92"/>
      <c r="CT729" s="92"/>
    </row>
    <row r="730" spans="38:98" x14ac:dyDescent="0.25">
      <c r="AL730" s="104">
        <v>710</v>
      </c>
      <c r="AM730" s="102">
        <v>0.32708071338417799</v>
      </c>
      <c r="AN730" s="102">
        <f t="shared" si="175"/>
        <v>0.67291928661582201</v>
      </c>
      <c r="AO730" s="102">
        <v>0.37681028515180198</v>
      </c>
      <c r="AP730" s="102">
        <f t="shared" si="176"/>
        <v>0.62318971484819796</v>
      </c>
      <c r="AQ730" s="102">
        <v>0.245737450767644</v>
      </c>
      <c r="AR730" s="102">
        <f t="shared" si="177"/>
        <v>0.75426254923235603</v>
      </c>
      <c r="AS730" s="102">
        <f t="shared" si="182"/>
        <v>0.30110061408712585</v>
      </c>
      <c r="AT730" s="107">
        <f t="shared" si="182"/>
        <v>0.69889938591287415</v>
      </c>
      <c r="AU730" s="103">
        <v>0.34077887173613902</v>
      </c>
      <c r="AV730" s="103">
        <f t="shared" si="183"/>
        <v>0.65922112826386092</v>
      </c>
      <c r="AW730" s="103">
        <v>0.392762856148476</v>
      </c>
      <c r="AX730" s="103">
        <f t="shared" si="184"/>
        <v>0.60723714385152405</v>
      </c>
      <c r="AY730" s="103">
        <v>0.27059486248769299</v>
      </c>
      <c r="AZ730" s="103">
        <f t="shared" si="187"/>
        <v>0.72940513751230696</v>
      </c>
      <c r="BA730" s="103">
        <f t="shared" si="185"/>
        <v>0.32045054389669136</v>
      </c>
      <c r="BB730" s="103">
        <f t="shared" si="185"/>
        <v>0.67954945610330864</v>
      </c>
      <c r="BC730" s="102">
        <v>0.321401285433418</v>
      </c>
      <c r="BD730" s="102">
        <f t="shared" si="174"/>
        <v>0.67859871456658194</v>
      </c>
      <c r="BE730" s="102">
        <v>0.38023905037840899</v>
      </c>
      <c r="BF730" s="102">
        <f t="shared" si="174"/>
        <v>0.61976094962159101</v>
      </c>
      <c r="BG730" s="102">
        <v>0.27170426382769303</v>
      </c>
      <c r="BH730" s="102">
        <f t="shared" si="178"/>
        <v>0.72829573617230703</v>
      </c>
      <c r="BI730" s="102">
        <v>0.31207334143213245</v>
      </c>
      <c r="BJ730" s="102">
        <v>0.68792665856786761</v>
      </c>
      <c r="BK730" s="103">
        <v>0.31399923863485402</v>
      </c>
      <c r="BL730" s="103">
        <f t="shared" si="179"/>
        <v>0.68600076136514598</v>
      </c>
      <c r="BM730" s="103">
        <v>0.37255435280802301</v>
      </c>
      <c r="BN730" s="103">
        <f t="shared" si="180"/>
        <v>0.62744564719197693</v>
      </c>
      <c r="BO730" s="103">
        <v>0.262721118704764</v>
      </c>
      <c r="BP730" s="103">
        <f t="shared" si="181"/>
        <v>0.737278881295236</v>
      </c>
      <c r="BQ730" s="103">
        <v>0.30387897972684152</v>
      </c>
      <c r="BR730" s="103">
        <f t="shared" si="186"/>
        <v>0.69612102027315848</v>
      </c>
      <c r="BS730" s="108">
        <v>0.90590324778127129</v>
      </c>
      <c r="BT730" s="102">
        <v>9.4096752218728694E-2</v>
      </c>
      <c r="BU730" s="91"/>
      <c r="BV730" s="86">
        <v>710</v>
      </c>
      <c r="BW730" s="124">
        <v>0.97699999999999998</v>
      </c>
      <c r="BX730" s="124">
        <v>2.3E-2</v>
      </c>
      <c r="BY730" s="124">
        <v>0.97599999999999998</v>
      </c>
      <c r="BZ730" s="124">
        <v>2.4E-2</v>
      </c>
      <c r="CA730" s="124">
        <v>0.97699999999999998</v>
      </c>
      <c r="CB730" s="124">
        <v>2.3E-2</v>
      </c>
      <c r="CC730" s="123">
        <v>0.97</v>
      </c>
      <c r="CD730" s="123">
        <v>0.03</v>
      </c>
      <c r="CE730" s="123">
        <v>0.96599999999999997</v>
      </c>
      <c r="CF730" s="123">
        <v>3.4000000000000002E-2</v>
      </c>
      <c r="CG730" s="123">
        <v>0.96799999999999997</v>
      </c>
      <c r="CH730" s="123">
        <v>3.2000000000000001E-2</v>
      </c>
      <c r="CI730" s="1"/>
      <c r="CJ730" s="1"/>
      <c r="CK730" s="1"/>
      <c r="CL730" s="1"/>
      <c r="CM730" s="1"/>
      <c r="CN730" s="1"/>
      <c r="CP730" s="39"/>
      <c r="CR730" s="39"/>
      <c r="CS730" s="92"/>
      <c r="CT730" s="92"/>
    </row>
    <row r="731" spans="38:98" x14ac:dyDescent="0.25">
      <c r="AL731" s="104">
        <v>711</v>
      </c>
      <c r="AM731" s="102">
        <v>0.32735537087783001</v>
      </c>
      <c r="AN731" s="102">
        <f t="shared" si="175"/>
        <v>0.67264462912216993</v>
      </c>
      <c r="AO731" s="102">
        <v>0.37706460475126102</v>
      </c>
      <c r="AP731" s="102">
        <f t="shared" si="176"/>
        <v>0.62293539524873898</v>
      </c>
      <c r="AQ731" s="102">
        <v>0.24606655984352399</v>
      </c>
      <c r="AR731" s="102">
        <f t="shared" si="177"/>
        <v>0.75393344015647601</v>
      </c>
      <c r="AS731" s="102">
        <f t="shared" si="182"/>
        <v>0.30139564159293841</v>
      </c>
      <c r="AT731" s="107">
        <f t="shared" si="182"/>
        <v>0.69860435840706159</v>
      </c>
      <c r="AU731" s="103">
        <v>0.34107100044041599</v>
      </c>
      <c r="AV731" s="103">
        <f t="shared" si="183"/>
        <v>0.65892899955958395</v>
      </c>
      <c r="AW731" s="103">
        <v>0.39304158712463899</v>
      </c>
      <c r="AX731" s="103">
        <f t="shared" si="184"/>
        <v>0.60695841287536101</v>
      </c>
      <c r="AY731" s="103">
        <v>0.27095798484768102</v>
      </c>
      <c r="AZ731" s="103">
        <f t="shared" si="187"/>
        <v>0.72904201515231892</v>
      </c>
      <c r="BA731" s="103">
        <f t="shared" si="185"/>
        <v>0.32077224820512917</v>
      </c>
      <c r="BB731" s="103">
        <f t="shared" si="185"/>
        <v>0.67922775179487083</v>
      </c>
      <c r="BC731" s="102">
        <v>0.32168481500085899</v>
      </c>
      <c r="BD731" s="102">
        <f t="shared" si="174"/>
        <v>0.67831518499914101</v>
      </c>
      <c r="BE731" s="102">
        <v>0.38050145981380801</v>
      </c>
      <c r="BF731" s="102">
        <f t="shared" si="174"/>
        <v>0.61949854018619199</v>
      </c>
      <c r="BG731" s="102">
        <v>0.27206754759388202</v>
      </c>
      <c r="BH731" s="102">
        <f t="shared" si="178"/>
        <v>0.72793245240611792</v>
      </c>
      <c r="BI731" s="102">
        <v>0.31238870030062782</v>
      </c>
      <c r="BJ731" s="102">
        <v>0.68761129969937218</v>
      </c>
      <c r="BK731" s="103">
        <v>0.31427674355649599</v>
      </c>
      <c r="BL731" s="103">
        <f t="shared" si="179"/>
        <v>0.68572325644350407</v>
      </c>
      <c r="BM731" s="103">
        <v>0.37281210982631302</v>
      </c>
      <c r="BN731" s="103">
        <f t="shared" si="180"/>
        <v>0.62718789017368692</v>
      </c>
      <c r="BO731" s="103">
        <v>0.263075111222419</v>
      </c>
      <c r="BP731" s="103">
        <f t="shared" si="181"/>
        <v>0.736924888777581</v>
      </c>
      <c r="BQ731" s="103">
        <v>0.30418712692487848</v>
      </c>
      <c r="BR731" s="103">
        <f t="shared" si="186"/>
        <v>0.69581287307512163</v>
      </c>
      <c r="BS731" s="108">
        <v>0.90603078899888378</v>
      </c>
      <c r="BT731" s="102">
        <v>9.3969211001116201E-2</v>
      </c>
      <c r="BU731" s="91"/>
      <c r="BV731" s="86">
        <v>711</v>
      </c>
      <c r="BW731" s="124">
        <v>0.97699999999999998</v>
      </c>
      <c r="BX731" s="124">
        <v>2.3E-2</v>
      </c>
      <c r="BY731" s="124">
        <v>0.97599999999999998</v>
      </c>
      <c r="BZ731" s="124">
        <v>2.4E-2</v>
      </c>
      <c r="CA731" s="124">
        <v>0.97699999999999998</v>
      </c>
      <c r="CB731" s="124">
        <v>2.3E-2</v>
      </c>
      <c r="CC731" s="123">
        <v>0.97</v>
      </c>
      <c r="CD731" s="123">
        <v>0.03</v>
      </c>
      <c r="CE731" s="123">
        <v>0.96599999999999997</v>
      </c>
      <c r="CF731" s="123">
        <v>3.4000000000000002E-2</v>
      </c>
      <c r="CG731" s="123">
        <v>0.96799999999999997</v>
      </c>
      <c r="CH731" s="123">
        <v>3.2000000000000001E-2</v>
      </c>
      <c r="CI731" s="1"/>
      <c r="CJ731" s="1"/>
      <c r="CK731" s="1"/>
      <c r="CL731" s="1"/>
      <c r="CM731" s="1"/>
      <c r="CN731" s="1"/>
      <c r="CP731" s="39"/>
      <c r="CR731" s="39"/>
      <c r="CS731" s="92"/>
      <c r="CT731" s="92"/>
    </row>
    <row r="732" spans="38:98" x14ac:dyDescent="0.25">
      <c r="AL732" s="104">
        <v>712</v>
      </c>
      <c r="AM732" s="102">
        <v>0.32762978186831998</v>
      </c>
      <c r="AN732" s="102">
        <f t="shared" si="175"/>
        <v>0.67237021813167996</v>
      </c>
      <c r="AO732" s="102">
        <v>0.377318766416534</v>
      </c>
      <c r="AP732" s="102">
        <f t="shared" si="176"/>
        <v>0.62268123358346594</v>
      </c>
      <c r="AQ732" s="102">
        <v>0.24639558037321799</v>
      </c>
      <c r="AR732" s="102">
        <f t="shared" si="177"/>
        <v>0.75360441962678204</v>
      </c>
      <c r="AS732" s="102">
        <f t="shared" si="182"/>
        <v>0.30169051562666227</v>
      </c>
      <c r="AT732" s="107">
        <f t="shared" si="182"/>
        <v>0.69830948437333773</v>
      </c>
      <c r="AU732" s="103">
        <v>0.34136290330956398</v>
      </c>
      <c r="AV732" s="103">
        <f t="shared" si="183"/>
        <v>0.65863709669043602</v>
      </c>
      <c r="AW732" s="103">
        <v>0.39332009836158099</v>
      </c>
      <c r="AX732" s="103">
        <f t="shared" si="184"/>
        <v>0.60667990163841901</v>
      </c>
      <c r="AY732" s="103">
        <v>0.27132099370273899</v>
      </c>
      <c r="AZ732" s="103">
        <f t="shared" si="187"/>
        <v>0.72867900629726101</v>
      </c>
      <c r="BA732" s="103">
        <f t="shared" si="185"/>
        <v>0.3210937797523884</v>
      </c>
      <c r="BB732" s="103">
        <f t="shared" si="185"/>
        <v>0.67890622024761171</v>
      </c>
      <c r="BC732" s="102">
        <v>0.32196812865060198</v>
      </c>
      <c r="BD732" s="102">
        <f t="shared" si="174"/>
        <v>0.67803187134939802</v>
      </c>
      <c r="BE732" s="102">
        <v>0.38076365054493699</v>
      </c>
      <c r="BF732" s="102">
        <f t="shared" si="174"/>
        <v>0.61923634945506301</v>
      </c>
      <c r="BG732" s="102">
        <v>0.27243070265991198</v>
      </c>
      <c r="BH732" s="102">
        <f t="shared" si="178"/>
        <v>0.72756929734008802</v>
      </c>
      <c r="BI732" s="102">
        <v>0.31270388273058164</v>
      </c>
      <c r="BJ732" s="102">
        <v>0.68729611726941831</v>
      </c>
      <c r="BK732" s="103">
        <v>0.31455400598065802</v>
      </c>
      <c r="BL732" s="103">
        <f t="shared" si="179"/>
        <v>0.68544599401934203</v>
      </c>
      <c r="BM732" s="103">
        <v>0.37306967506391697</v>
      </c>
      <c r="BN732" s="103">
        <f t="shared" si="180"/>
        <v>0.62693032493608303</v>
      </c>
      <c r="BO732" s="103">
        <v>0.26342896622301998</v>
      </c>
      <c r="BP732" s="103">
        <f t="shared" si="181"/>
        <v>0.73657103377697997</v>
      </c>
      <c r="BQ732" s="103">
        <v>0.30449509158129406</v>
      </c>
      <c r="BR732" s="103">
        <f t="shared" si="186"/>
        <v>0.69550490841870594</v>
      </c>
      <c r="BS732" s="108">
        <v>0.90615792986949439</v>
      </c>
      <c r="BT732" s="102">
        <v>9.3842070130505606E-2</v>
      </c>
      <c r="BU732" s="91"/>
      <c r="BV732" s="86">
        <v>712</v>
      </c>
      <c r="BW732" s="124">
        <v>0.97699999999999998</v>
      </c>
      <c r="BX732" s="124">
        <v>2.3E-2</v>
      </c>
      <c r="BY732" s="124">
        <v>0.97699999999999998</v>
      </c>
      <c r="BZ732" s="124">
        <v>2.3E-2</v>
      </c>
      <c r="CA732" s="124">
        <v>0.97699999999999998</v>
      </c>
      <c r="CB732" s="124">
        <v>2.3E-2</v>
      </c>
      <c r="CC732" s="123">
        <v>0.97</v>
      </c>
      <c r="CD732" s="123">
        <v>0.03</v>
      </c>
      <c r="CE732" s="123">
        <v>0.96599999999999997</v>
      </c>
      <c r="CF732" s="123">
        <v>3.4000000000000002E-2</v>
      </c>
      <c r="CG732" s="123">
        <v>0.96799999999999997</v>
      </c>
      <c r="CH732" s="123">
        <v>3.2000000000000001E-2</v>
      </c>
      <c r="CI732" s="1"/>
      <c r="CJ732" s="1"/>
      <c r="CK732" s="1"/>
      <c r="CL732" s="1"/>
      <c r="CM732" s="1"/>
      <c r="CN732" s="1"/>
      <c r="CP732" s="39"/>
      <c r="CR732" s="39"/>
      <c r="CS732" s="92"/>
      <c r="CT732" s="92"/>
    </row>
    <row r="733" spans="38:98" x14ac:dyDescent="0.25">
      <c r="AL733" s="104">
        <v>713</v>
      </c>
      <c r="AM733" s="102">
        <v>0.32790394795045202</v>
      </c>
      <c r="AN733" s="102">
        <f t="shared" si="175"/>
        <v>0.67209605204954803</v>
      </c>
      <c r="AO733" s="102">
        <v>0.37757276958137398</v>
      </c>
      <c r="AP733" s="102">
        <f t="shared" si="176"/>
        <v>0.62242723041862602</v>
      </c>
      <c r="AQ733" s="102">
        <v>0.24672451233425399</v>
      </c>
      <c r="AR733" s="102">
        <f t="shared" si="177"/>
        <v>0.75327548766574604</v>
      </c>
      <c r="AS733" s="102">
        <f t="shared" si="182"/>
        <v>0.30198523654211296</v>
      </c>
      <c r="AT733" s="107">
        <f t="shared" si="182"/>
        <v>0.69801476345788704</v>
      </c>
      <c r="AU733" s="103">
        <v>0.34165458063311899</v>
      </c>
      <c r="AV733" s="103">
        <f t="shared" si="183"/>
        <v>0.65834541936688096</v>
      </c>
      <c r="AW733" s="103">
        <v>0.39359839012667802</v>
      </c>
      <c r="AX733" s="103">
        <f t="shared" si="184"/>
        <v>0.60640160987332203</v>
      </c>
      <c r="AY733" s="103">
        <v>0.27168388887198602</v>
      </c>
      <c r="AZ733" s="103">
        <f t="shared" si="187"/>
        <v>0.72831611112801398</v>
      </c>
      <c r="BA733" s="103">
        <f t="shared" si="185"/>
        <v>0.32141513860651638</v>
      </c>
      <c r="BB733" s="103">
        <f t="shared" si="185"/>
        <v>0.67858486139348362</v>
      </c>
      <c r="BC733" s="102">
        <v>0.32225122592132399</v>
      </c>
      <c r="BD733" s="102">
        <f t="shared" si="174"/>
        <v>0.67774877407867606</v>
      </c>
      <c r="BE733" s="102">
        <v>0.38102562274213098</v>
      </c>
      <c r="BF733" s="102">
        <f t="shared" si="174"/>
        <v>0.61897437725786908</v>
      </c>
      <c r="BG733" s="102">
        <v>0.27279372882853797</v>
      </c>
      <c r="BH733" s="102">
        <f t="shared" si="178"/>
        <v>0.72720627117146197</v>
      </c>
      <c r="BI733" s="102">
        <v>0.31301888852742799</v>
      </c>
      <c r="BJ733" s="102">
        <v>0.6869811114725719</v>
      </c>
      <c r="BK733" s="103">
        <v>0.31483102587772499</v>
      </c>
      <c r="BL733" s="103">
        <f t="shared" si="179"/>
        <v>0.68516897412227507</v>
      </c>
      <c r="BM733" s="103">
        <v>0.373327048653602</v>
      </c>
      <c r="BN733" s="103">
        <f t="shared" si="180"/>
        <v>0.626672951346398</v>
      </c>
      <c r="BO733" s="103">
        <v>0.26378268345384898</v>
      </c>
      <c r="BP733" s="103">
        <f t="shared" si="181"/>
        <v>0.73621731654615097</v>
      </c>
      <c r="BQ733" s="103">
        <v>0.30480287360119374</v>
      </c>
      <c r="BR733" s="103">
        <f t="shared" si="186"/>
        <v>0.69519712639880626</v>
      </c>
      <c r="BS733" s="108">
        <v>0.90628467227795473</v>
      </c>
      <c r="BT733" s="109">
        <v>9.37153277220453E-2</v>
      </c>
      <c r="BU733" s="91"/>
      <c r="BV733" s="86">
        <v>713</v>
      </c>
      <c r="BW733" s="124">
        <v>0.97699999999999998</v>
      </c>
      <c r="BX733" s="124">
        <v>2.3E-2</v>
      </c>
      <c r="BY733" s="124">
        <v>0.97699999999999998</v>
      </c>
      <c r="BZ733" s="124">
        <v>2.3E-2</v>
      </c>
      <c r="CA733" s="124">
        <v>0.97699999999999998</v>
      </c>
      <c r="CB733" s="124">
        <v>2.3E-2</v>
      </c>
      <c r="CC733" s="123">
        <v>0.97</v>
      </c>
      <c r="CD733" s="123">
        <v>0.03</v>
      </c>
      <c r="CE733" s="123">
        <v>0.96599999999999997</v>
      </c>
      <c r="CF733" s="123">
        <v>3.4000000000000002E-2</v>
      </c>
      <c r="CG733" s="123">
        <v>0.96799999999999997</v>
      </c>
      <c r="CH733" s="123">
        <v>3.2000000000000001E-2</v>
      </c>
      <c r="CI733" s="1"/>
      <c r="CJ733" s="1"/>
      <c r="CK733" s="1"/>
      <c r="CL733" s="1"/>
      <c r="CM733" s="1"/>
      <c r="CN733" s="1"/>
      <c r="CP733" s="39"/>
      <c r="CR733" s="39"/>
      <c r="CS733" s="92"/>
      <c r="CT733" s="92"/>
    </row>
    <row r="734" spans="38:98" x14ac:dyDescent="0.25">
      <c r="AL734" s="104">
        <v>714</v>
      </c>
      <c r="AM734" s="102">
        <v>0.32817787071902699</v>
      </c>
      <c r="AN734" s="102">
        <f t="shared" si="175"/>
        <v>0.67182212928097296</v>
      </c>
      <c r="AO734" s="102">
        <v>0.37782661367953302</v>
      </c>
      <c r="AP734" s="102">
        <f t="shared" si="176"/>
        <v>0.62217338632046704</v>
      </c>
      <c r="AQ734" s="102">
        <v>0.24705335570415901</v>
      </c>
      <c r="AR734" s="102">
        <f t="shared" si="177"/>
        <v>0.75294664429584102</v>
      </c>
      <c r="AS734" s="102">
        <f t="shared" si="182"/>
        <v>0.30227980469310411</v>
      </c>
      <c r="AT734" s="107">
        <f t="shared" si="182"/>
        <v>0.69772019530689589</v>
      </c>
      <c r="AU734" s="103">
        <v>0.34194603270061502</v>
      </c>
      <c r="AV734" s="103">
        <f t="shared" si="183"/>
        <v>0.65805396729938503</v>
      </c>
      <c r="AW734" s="103">
        <v>0.39387646268731002</v>
      </c>
      <c r="AX734" s="103">
        <f t="shared" si="184"/>
        <v>0.60612353731268998</v>
      </c>
      <c r="AY734" s="103">
        <v>0.27204667017454298</v>
      </c>
      <c r="AZ734" s="103">
        <f t="shared" si="187"/>
        <v>0.72795332982545702</v>
      </c>
      <c r="BA734" s="103">
        <f t="shared" si="185"/>
        <v>0.32173632483556175</v>
      </c>
      <c r="BB734" s="103">
        <f t="shared" si="185"/>
        <v>0.67826367516443831</v>
      </c>
      <c r="BC734" s="102">
        <v>0.32253410635170299</v>
      </c>
      <c r="BD734" s="102">
        <f t="shared" si="174"/>
        <v>0.67746589364829701</v>
      </c>
      <c r="BE734" s="102">
        <v>0.38128737657572598</v>
      </c>
      <c r="BF734" s="102">
        <f t="shared" si="174"/>
        <v>0.61871262342427402</v>
      </c>
      <c r="BG734" s="102">
        <v>0.273156625902513</v>
      </c>
      <c r="BH734" s="102">
        <f t="shared" si="178"/>
        <v>0.726843374097487</v>
      </c>
      <c r="BI734" s="102">
        <v>0.31333371749660088</v>
      </c>
      <c r="BJ734" s="102">
        <v>0.68666628250339912</v>
      </c>
      <c r="BK734" s="103">
        <v>0.31510780321808202</v>
      </c>
      <c r="BL734" s="103">
        <f t="shared" si="179"/>
        <v>0.68489219678191793</v>
      </c>
      <c r="BM734" s="103">
        <v>0.37358423072813102</v>
      </c>
      <c r="BN734" s="103">
        <f t="shared" si="180"/>
        <v>0.62641576927186904</v>
      </c>
      <c r="BO734" s="103">
        <v>0.26413626266218598</v>
      </c>
      <c r="BP734" s="103">
        <f t="shared" si="181"/>
        <v>0.73586373733781407</v>
      </c>
      <c r="BQ734" s="103">
        <v>0.30511047288968107</v>
      </c>
      <c r="BR734" s="103">
        <f t="shared" si="186"/>
        <v>0.69488952711031893</v>
      </c>
      <c r="BS734" s="108">
        <v>0.9064110181091164</v>
      </c>
      <c r="BT734" s="102">
        <v>9.3588981890883605E-2</v>
      </c>
      <c r="BU734" s="91"/>
      <c r="BV734" s="86">
        <v>714</v>
      </c>
      <c r="BW734" s="124">
        <v>0.97699999999999998</v>
      </c>
      <c r="BX734" s="124">
        <v>2.3E-2</v>
      </c>
      <c r="BY734" s="124">
        <v>0.97699999999999998</v>
      </c>
      <c r="BZ734" s="124">
        <v>2.3E-2</v>
      </c>
      <c r="CA734" s="124">
        <v>0.97699999999999998</v>
      </c>
      <c r="CB734" s="124">
        <v>2.3E-2</v>
      </c>
      <c r="CC734" s="123">
        <v>0.97</v>
      </c>
      <c r="CD734" s="123">
        <v>0.03</v>
      </c>
      <c r="CE734" s="123">
        <v>0.96599999999999997</v>
      </c>
      <c r="CF734" s="123">
        <v>3.4000000000000002E-2</v>
      </c>
      <c r="CG734" s="123">
        <v>0.96799999999999997</v>
      </c>
      <c r="CH734" s="123">
        <v>3.2000000000000001E-2</v>
      </c>
      <c r="CI734" s="1"/>
      <c r="CJ734" s="1"/>
      <c r="CK734" s="1"/>
      <c r="CL734" s="1"/>
      <c r="CM734" s="1"/>
      <c r="CN734" s="1"/>
      <c r="CP734" s="39"/>
      <c r="CR734" s="39"/>
      <c r="CS734" s="92"/>
      <c r="CT734" s="92"/>
    </row>
    <row r="735" spans="38:98" x14ac:dyDescent="0.25">
      <c r="AL735" s="104">
        <v>715</v>
      </c>
      <c r="AM735" s="102">
        <v>0.32845155176884799</v>
      </c>
      <c r="AN735" s="102">
        <f t="shared" si="175"/>
        <v>0.67154844823115201</v>
      </c>
      <c r="AO735" s="102">
        <v>0.37808029814476601</v>
      </c>
      <c r="AP735" s="102">
        <f t="shared" si="176"/>
        <v>0.62191970185523404</v>
      </c>
      <c r="AQ735" s="102">
        <v>0.24738211046045999</v>
      </c>
      <c r="AR735" s="102">
        <f t="shared" si="177"/>
        <v>0.75261788953954001</v>
      </c>
      <c r="AS735" s="102">
        <f t="shared" si="182"/>
        <v>0.30257422043345067</v>
      </c>
      <c r="AT735" s="107">
        <f t="shared" si="182"/>
        <v>0.69742577956654939</v>
      </c>
      <c r="AU735" s="103">
        <v>0.34223725980158898</v>
      </c>
      <c r="AV735" s="103">
        <f t="shared" si="183"/>
        <v>0.65776274019841097</v>
      </c>
      <c r="AW735" s="103">
        <v>0.39415431631085401</v>
      </c>
      <c r="AX735" s="103">
        <f t="shared" si="184"/>
        <v>0.60584568368914593</v>
      </c>
      <c r="AY735" s="103">
        <v>0.27240933742953</v>
      </c>
      <c r="AZ735" s="103">
        <f t="shared" si="187"/>
        <v>0.72759066257047</v>
      </c>
      <c r="BA735" s="103">
        <f t="shared" si="185"/>
        <v>0.32205733850757279</v>
      </c>
      <c r="BB735" s="103">
        <f t="shared" si="185"/>
        <v>0.6779426614924271</v>
      </c>
      <c r="BC735" s="102">
        <v>0.32281676948041799</v>
      </c>
      <c r="BD735" s="102">
        <f t="shared" si="174"/>
        <v>0.67718323051958196</v>
      </c>
      <c r="BE735" s="102">
        <v>0.38154891221605802</v>
      </c>
      <c r="BF735" s="102">
        <f t="shared" si="174"/>
        <v>0.61845108778394198</v>
      </c>
      <c r="BG735" s="102">
        <v>0.273519393684589</v>
      </c>
      <c r="BH735" s="102">
        <f t="shared" si="178"/>
        <v>0.726480606315411</v>
      </c>
      <c r="BI735" s="102">
        <v>0.31364836944353386</v>
      </c>
      <c r="BJ735" s="102">
        <v>0.68635163055646609</v>
      </c>
      <c r="BK735" s="103">
        <v>0.31538433797211401</v>
      </c>
      <c r="BL735" s="103">
        <f t="shared" si="179"/>
        <v>0.68461566202788604</v>
      </c>
      <c r="BM735" s="103">
        <v>0.37384122142026899</v>
      </c>
      <c r="BN735" s="103">
        <f t="shared" si="180"/>
        <v>0.62615877857973101</v>
      </c>
      <c r="BO735" s="103">
        <v>0.26448970359531099</v>
      </c>
      <c r="BP735" s="103">
        <f t="shared" si="181"/>
        <v>0.73551029640468901</v>
      </c>
      <c r="BQ735" s="103">
        <v>0.30541788935186026</v>
      </c>
      <c r="BR735" s="103">
        <f t="shared" si="186"/>
        <v>0.69458211064813979</v>
      </c>
      <c r="BS735" s="108">
        <v>0.90653696924783134</v>
      </c>
      <c r="BT735" s="102">
        <v>9.3463030752168705E-2</v>
      </c>
      <c r="BU735" s="91"/>
      <c r="BV735" s="86">
        <v>715</v>
      </c>
      <c r="BW735" s="124">
        <v>0.97699999999999998</v>
      </c>
      <c r="BX735" s="124">
        <v>2.3E-2</v>
      </c>
      <c r="BY735" s="124">
        <v>0.97699999999999998</v>
      </c>
      <c r="BZ735" s="124">
        <v>2.3E-2</v>
      </c>
      <c r="CA735" s="124">
        <v>0.97699999999999998</v>
      </c>
      <c r="CB735" s="124">
        <v>2.3E-2</v>
      </c>
      <c r="CC735" s="123">
        <v>0.97</v>
      </c>
      <c r="CD735" s="123">
        <v>0.03</v>
      </c>
      <c r="CE735" s="123">
        <v>0.96599999999999997</v>
      </c>
      <c r="CF735" s="123">
        <v>3.4000000000000002E-2</v>
      </c>
      <c r="CG735" s="123">
        <v>0.96799999999999997</v>
      </c>
      <c r="CH735" s="123">
        <v>3.2000000000000001E-2</v>
      </c>
      <c r="CI735" s="1"/>
      <c r="CJ735" s="1"/>
      <c r="CK735" s="1"/>
      <c r="CL735" s="1"/>
      <c r="CM735" s="1"/>
      <c r="CN735" s="1"/>
      <c r="CP735" s="39"/>
      <c r="CR735" s="39"/>
      <c r="CS735" s="92"/>
      <c r="CT735" s="92"/>
    </row>
    <row r="736" spans="38:98" x14ac:dyDescent="0.25">
      <c r="AL736" s="104">
        <v>716</v>
      </c>
      <c r="AM736" s="102">
        <v>0.328724992694716</v>
      </c>
      <c r="AN736" s="102">
        <f t="shared" si="175"/>
        <v>0.671275007305284</v>
      </c>
      <c r="AO736" s="102">
        <v>0.37833382241082403</v>
      </c>
      <c r="AP736" s="102">
        <f t="shared" si="176"/>
        <v>0.62166617758917597</v>
      </c>
      <c r="AQ736" s="102">
        <v>0.24771077658068399</v>
      </c>
      <c r="AR736" s="102">
        <f t="shared" si="177"/>
        <v>0.75228922341931603</v>
      </c>
      <c r="AS736" s="102">
        <f t="shared" si="182"/>
        <v>0.3028684841169661</v>
      </c>
      <c r="AT736" s="107">
        <f t="shared" si="182"/>
        <v>0.6971315158830339</v>
      </c>
      <c r="AU736" s="103">
        <v>0.34252826222557398</v>
      </c>
      <c r="AV736" s="103">
        <f t="shared" si="183"/>
        <v>0.65747173777442602</v>
      </c>
      <c r="AW736" s="103">
        <v>0.394431951264688</v>
      </c>
      <c r="AX736" s="103">
        <f t="shared" si="184"/>
        <v>0.605568048735312</v>
      </c>
      <c r="AY736" s="103">
        <v>0.27277189045606798</v>
      </c>
      <c r="AZ736" s="103">
        <f t="shared" si="187"/>
        <v>0.72722810954393202</v>
      </c>
      <c r="BA736" s="103">
        <f t="shared" si="185"/>
        <v>0.32237817969059746</v>
      </c>
      <c r="BB736" s="103">
        <f t="shared" si="185"/>
        <v>0.67762182030940266</v>
      </c>
      <c r="BC736" s="102">
        <v>0.32309921484614601</v>
      </c>
      <c r="BD736" s="102">
        <f t="shared" si="174"/>
        <v>0.67690078515385399</v>
      </c>
      <c r="BE736" s="102">
        <v>0.38181022983346302</v>
      </c>
      <c r="BF736" s="102">
        <f t="shared" si="174"/>
        <v>0.61818977016653698</v>
      </c>
      <c r="BG736" s="102">
        <v>0.27388203197751998</v>
      </c>
      <c r="BH736" s="102">
        <f t="shared" si="178"/>
        <v>0.72611796802248008</v>
      </c>
      <c r="BI736" s="102">
        <v>0.31396284417366094</v>
      </c>
      <c r="BJ736" s="102">
        <v>0.68603715582633906</v>
      </c>
      <c r="BK736" s="103">
        <v>0.31566063011020601</v>
      </c>
      <c r="BL736" s="103">
        <f t="shared" si="179"/>
        <v>0.68433936988979394</v>
      </c>
      <c r="BM736" s="103">
        <v>0.37409802086278099</v>
      </c>
      <c r="BN736" s="103">
        <f t="shared" si="180"/>
        <v>0.62590197913721901</v>
      </c>
      <c r="BO736" s="103">
        <v>0.26484300600050398</v>
      </c>
      <c r="BP736" s="103">
        <f t="shared" si="181"/>
        <v>0.73515699399949597</v>
      </c>
      <c r="BQ736" s="103">
        <v>0.30572512289283532</v>
      </c>
      <c r="BR736" s="103">
        <f t="shared" si="186"/>
        <v>0.69427487710716473</v>
      </c>
      <c r="BS736" s="108">
        <v>0.90666252757895094</v>
      </c>
      <c r="BT736" s="102">
        <v>9.3337472421049103E-2</v>
      </c>
      <c r="BU736" s="91"/>
      <c r="BV736" s="86">
        <v>716</v>
      </c>
      <c r="BW736" s="124">
        <v>0.97699999999999998</v>
      </c>
      <c r="BX736" s="124">
        <v>2.3E-2</v>
      </c>
      <c r="BY736" s="124">
        <v>0.97699999999999998</v>
      </c>
      <c r="BZ736" s="124">
        <v>2.3E-2</v>
      </c>
      <c r="CA736" s="124">
        <v>0.97699999999999998</v>
      </c>
      <c r="CB736" s="124">
        <v>2.3E-2</v>
      </c>
      <c r="CC736" s="123">
        <v>0.97</v>
      </c>
      <c r="CD736" s="123">
        <v>0.03</v>
      </c>
      <c r="CE736" s="123">
        <v>0.96599999999999997</v>
      </c>
      <c r="CF736" s="123">
        <v>3.4000000000000002E-2</v>
      </c>
      <c r="CG736" s="123">
        <v>0.96799999999999997</v>
      </c>
      <c r="CH736" s="123">
        <v>3.2000000000000001E-2</v>
      </c>
      <c r="CI736" s="1"/>
      <c r="CJ736" s="1"/>
      <c r="CK736" s="1"/>
      <c r="CL736" s="1"/>
      <c r="CM736" s="1"/>
      <c r="CN736" s="1"/>
      <c r="CP736" s="39"/>
      <c r="CR736" s="39"/>
      <c r="CS736" s="92"/>
      <c r="CT736" s="92"/>
    </row>
    <row r="737" spans="38:98" x14ac:dyDescent="0.25">
      <c r="AL737" s="104">
        <v>717</v>
      </c>
      <c r="AM737" s="102">
        <v>0.32899819509143302</v>
      </c>
      <c r="AN737" s="102">
        <f t="shared" si="175"/>
        <v>0.67100180490856698</v>
      </c>
      <c r="AO737" s="102">
        <v>0.37858718591146201</v>
      </c>
      <c r="AP737" s="102">
        <f t="shared" si="176"/>
        <v>0.62141281408853799</v>
      </c>
      <c r="AQ737" s="102">
        <v>0.248039354042357</v>
      </c>
      <c r="AR737" s="102">
        <f t="shared" si="177"/>
        <v>0.751960645957643</v>
      </c>
      <c r="AS737" s="102">
        <f t="shared" si="182"/>
        <v>0.30316259609746476</v>
      </c>
      <c r="AT737" s="107">
        <f t="shared" si="182"/>
        <v>0.69683740390253535</v>
      </c>
      <c r="AU737" s="103">
        <v>0.34281904026210602</v>
      </c>
      <c r="AV737" s="103">
        <f t="shared" si="183"/>
        <v>0.65718095973789392</v>
      </c>
      <c r="AW737" s="103">
        <v>0.39470936781619098</v>
      </c>
      <c r="AX737" s="103">
        <f t="shared" si="184"/>
        <v>0.60529063218380896</v>
      </c>
      <c r="AY737" s="103">
        <v>0.273134329073277</v>
      </c>
      <c r="AZ737" s="103">
        <f t="shared" si="187"/>
        <v>0.72686567092672294</v>
      </c>
      <c r="BA737" s="103">
        <f t="shared" si="185"/>
        <v>0.32269884845268426</v>
      </c>
      <c r="BB737" s="103">
        <f t="shared" si="185"/>
        <v>0.67730115154731574</v>
      </c>
      <c r="BC737" s="102">
        <v>0.32338144198756502</v>
      </c>
      <c r="BD737" s="102">
        <f t="shared" si="174"/>
        <v>0.67661855801243498</v>
      </c>
      <c r="BE737" s="102">
        <v>0.382071329598275</v>
      </c>
      <c r="BF737" s="102">
        <f t="shared" si="174"/>
        <v>0.61792867040172506</v>
      </c>
      <c r="BG737" s="102">
        <v>0.27424454058405801</v>
      </c>
      <c r="BH737" s="102">
        <f t="shared" si="178"/>
        <v>0.72575545941594199</v>
      </c>
      <c r="BI737" s="102">
        <v>0.31427714149241509</v>
      </c>
      <c r="BJ737" s="102">
        <v>0.68572285850758496</v>
      </c>
      <c r="BK737" s="103">
        <v>0.31593667960274202</v>
      </c>
      <c r="BL737" s="103">
        <f t="shared" si="179"/>
        <v>0.68406332039725792</v>
      </c>
      <c r="BM737" s="103">
        <v>0.37435462918842999</v>
      </c>
      <c r="BN737" s="103">
        <f t="shared" si="180"/>
        <v>0.62564537081157001</v>
      </c>
      <c r="BO737" s="103">
        <v>0.265196169625047</v>
      </c>
      <c r="BP737" s="103">
        <f t="shared" si="181"/>
        <v>0.734803830374953</v>
      </c>
      <c r="BQ737" s="103">
        <v>0.30603217341771055</v>
      </c>
      <c r="BR737" s="103">
        <f t="shared" si="186"/>
        <v>0.6939678265822895</v>
      </c>
      <c r="BS737" s="108">
        <v>0.90678769498732703</v>
      </c>
      <c r="BT737" s="102">
        <v>9.3212305012672997E-2</v>
      </c>
      <c r="BU737" s="91"/>
      <c r="BV737" s="86">
        <v>717</v>
      </c>
      <c r="BW737" s="124">
        <v>0.97699999999999998</v>
      </c>
      <c r="BX737" s="124">
        <v>2.3E-2</v>
      </c>
      <c r="BY737" s="124">
        <v>0.97699999999999998</v>
      </c>
      <c r="BZ737" s="124">
        <v>2.3E-2</v>
      </c>
      <c r="CA737" s="124">
        <v>0.97699999999999998</v>
      </c>
      <c r="CB737" s="124">
        <v>2.3E-2</v>
      </c>
      <c r="CC737" s="123">
        <v>0.97</v>
      </c>
      <c r="CD737" s="123">
        <v>0.03</v>
      </c>
      <c r="CE737" s="123">
        <v>0.96599999999999997</v>
      </c>
      <c r="CF737" s="123">
        <v>3.4000000000000002E-2</v>
      </c>
      <c r="CG737" s="123">
        <v>0.96799999999999997</v>
      </c>
      <c r="CH737" s="123">
        <v>3.2000000000000001E-2</v>
      </c>
      <c r="CI737" s="1"/>
      <c r="CJ737" s="1"/>
      <c r="CK737" s="1"/>
      <c r="CL737" s="1"/>
      <c r="CM737" s="1"/>
      <c r="CN737" s="1"/>
      <c r="CP737" s="39"/>
      <c r="CR737" s="39"/>
      <c r="CS737" s="92"/>
      <c r="CT737" s="92"/>
    </row>
    <row r="738" spans="38:98" x14ac:dyDescent="0.25">
      <c r="AL738" s="104">
        <v>718</v>
      </c>
      <c r="AM738" s="102">
        <v>0.32927116055380201</v>
      </c>
      <c r="AN738" s="102">
        <f t="shared" si="175"/>
        <v>0.67072883944619799</v>
      </c>
      <c r="AO738" s="102">
        <v>0.37884038808043202</v>
      </c>
      <c r="AP738" s="102">
        <f t="shared" si="176"/>
        <v>0.62115961191956792</v>
      </c>
      <c r="AQ738" s="102">
        <v>0.248367842823008</v>
      </c>
      <c r="AR738" s="102">
        <f t="shared" si="177"/>
        <v>0.75163215717699194</v>
      </c>
      <c r="AS738" s="102">
        <f t="shared" si="182"/>
        <v>0.30345655672876171</v>
      </c>
      <c r="AT738" s="107">
        <f t="shared" si="182"/>
        <v>0.69654344327123829</v>
      </c>
      <c r="AU738" s="103">
        <v>0.34310959420071901</v>
      </c>
      <c r="AV738" s="103">
        <f t="shared" si="183"/>
        <v>0.65689040579928104</v>
      </c>
      <c r="AW738" s="103">
        <v>0.39498656623273998</v>
      </c>
      <c r="AX738" s="103">
        <f t="shared" si="184"/>
        <v>0.60501343376726002</v>
      </c>
      <c r="AY738" s="103">
        <v>0.27349665310027799</v>
      </c>
      <c r="AZ738" s="103">
        <f t="shared" si="187"/>
        <v>0.72650334689972196</v>
      </c>
      <c r="BA738" s="103">
        <f t="shared" si="185"/>
        <v>0.32301934486188094</v>
      </c>
      <c r="BB738" s="103">
        <f t="shared" si="185"/>
        <v>0.676980655138119</v>
      </c>
      <c r="BC738" s="102">
        <v>0.32366345044335298</v>
      </c>
      <c r="BD738" s="102">
        <f t="shared" si="174"/>
        <v>0.67633654955664702</v>
      </c>
      <c r="BE738" s="102">
        <v>0.38233221168083198</v>
      </c>
      <c r="BF738" s="102">
        <f t="shared" si="174"/>
        <v>0.61766778831916802</v>
      </c>
      <c r="BG738" s="102">
        <v>0.27460691930695802</v>
      </c>
      <c r="BH738" s="102">
        <f t="shared" si="178"/>
        <v>0.72539308069304198</v>
      </c>
      <c r="BI738" s="102">
        <v>0.31459126120523151</v>
      </c>
      <c r="BJ738" s="102">
        <v>0.68540873879476849</v>
      </c>
      <c r="BK738" s="103">
        <v>0.31621248642010902</v>
      </c>
      <c r="BL738" s="103">
        <f t="shared" si="179"/>
        <v>0.68378751357989098</v>
      </c>
      <c r="BM738" s="103">
        <v>0.37461104652998301</v>
      </c>
      <c r="BN738" s="103">
        <f t="shared" si="180"/>
        <v>0.62538895347001699</v>
      </c>
      <c r="BO738" s="103">
        <v>0.26554919421621798</v>
      </c>
      <c r="BP738" s="103">
        <f t="shared" si="181"/>
        <v>0.73445080578378197</v>
      </c>
      <c r="BQ738" s="103">
        <v>0.30633904083159014</v>
      </c>
      <c r="BR738" s="103">
        <f t="shared" si="186"/>
        <v>0.69366095916840986</v>
      </c>
      <c r="BS738" s="108">
        <v>0.90691247335781133</v>
      </c>
      <c r="BT738" s="102">
        <v>9.3087526642188695E-2</v>
      </c>
      <c r="BU738" s="91"/>
      <c r="BV738" s="86">
        <v>718</v>
      </c>
      <c r="BW738" s="124">
        <v>0.97799999999999998</v>
      </c>
      <c r="BX738" s="124">
        <v>2.1999999999999999E-2</v>
      </c>
      <c r="BY738" s="124">
        <v>0.97699999999999998</v>
      </c>
      <c r="BZ738" s="124">
        <v>2.3E-2</v>
      </c>
      <c r="CA738" s="124">
        <v>0.97699999999999998</v>
      </c>
      <c r="CB738" s="124">
        <v>2.3E-2</v>
      </c>
      <c r="CC738" s="123">
        <v>0.97</v>
      </c>
      <c r="CD738" s="123">
        <v>0.03</v>
      </c>
      <c r="CE738" s="123">
        <v>0.96599999999999997</v>
      </c>
      <c r="CF738" s="123">
        <v>3.4000000000000002E-2</v>
      </c>
      <c r="CG738" s="123">
        <v>0.96799999999999997</v>
      </c>
      <c r="CH738" s="123">
        <v>3.2000000000000001E-2</v>
      </c>
      <c r="CI738" s="1"/>
      <c r="CJ738" s="1"/>
      <c r="CK738" s="1"/>
      <c r="CL738" s="1"/>
      <c r="CM738" s="1"/>
      <c r="CN738" s="1"/>
      <c r="CP738" s="39"/>
      <c r="CR738" s="39"/>
      <c r="CS738" s="92"/>
      <c r="CT738" s="92"/>
    </row>
    <row r="739" spans="38:98" x14ac:dyDescent="0.25">
      <c r="AL739" s="104">
        <v>719</v>
      </c>
      <c r="AM739" s="102">
        <v>0.32954389067662498</v>
      </c>
      <c r="AN739" s="102">
        <f t="shared" si="175"/>
        <v>0.67045610932337496</v>
      </c>
      <c r="AO739" s="102">
        <v>0.37909342835148702</v>
      </c>
      <c r="AP739" s="102">
        <f t="shared" si="176"/>
        <v>0.62090657164851293</v>
      </c>
      <c r="AQ739" s="102">
        <v>0.24869624290016201</v>
      </c>
      <c r="AR739" s="102">
        <f t="shared" si="177"/>
        <v>0.75130375709983799</v>
      </c>
      <c r="AS739" s="102">
        <f t="shared" si="182"/>
        <v>0.30375036636467029</v>
      </c>
      <c r="AT739" s="107">
        <f t="shared" si="182"/>
        <v>0.69624963363532966</v>
      </c>
      <c r="AU739" s="103">
        <v>0.34339992433094901</v>
      </c>
      <c r="AV739" s="103">
        <f t="shared" si="183"/>
        <v>0.65660007566905099</v>
      </c>
      <c r="AW739" s="103">
        <v>0.39526354678171499</v>
      </c>
      <c r="AX739" s="103">
        <f t="shared" si="184"/>
        <v>0.60473645321828506</v>
      </c>
      <c r="AY739" s="103">
        <v>0.273858862356191</v>
      </c>
      <c r="AZ739" s="103">
        <f t="shared" si="187"/>
        <v>0.72614113764380894</v>
      </c>
      <c r="BA739" s="103">
        <f t="shared" si="185"/>
        <v>0.32333966898623651</v>
      </c>
      <c r="BB739" s="103">
        <f t="shared" si="185"/>
        <v>0.67666033101376355</v>
      </c>
      <c r="BC739" s="102">
        <v>0.32394523975218797</v>
      </c>
      <c r="BD739" s="102">
        <f t="shared" si="174"/>
        <v>0.67605476024781197</v>
      </c>
      <c r="BE739" s="102">
        <v>0.38259287625146798</v>
      </c>
      <c r="BF739" s="102">
        <f t="shared" si="174"/>
        <v>0.61740712374853202</v>
      </c>
      <c r="BG739" s="102">
        <v>0.27496916794897203</v>
      </c>
      <c r="BH739" s="102">
        <f t="shared" si="178"/>
        <v>0.72503083205102792</v>
      </c>
      <c r="BI739" s="102">
        <v>0.31490520311754305</v>
      </c>
      <c r="BJ739" s="102">
        <v>0.685094796882457</v>
      </c>
      <c r="BK739" s="103">
        <v>0.31648805053269002</v>
      </c>
      <c r="BL739" s="103">
        <f t="shared" si="179"/>
        <v>0.68351194946730998</v>
      </c>
      <c r="BM739" s="103">
        <v>0.37486727302020301</v>
      </c>
      <c r="BN739" s="103">
        <f t="shared" si="180"/>
        <v>0.62513272697979705</v>
      </c>
      <c r="BO739" s="103">
        <v>0.26590207952130002</v>
      </c>
      <c r="BP739" s="103">
        <f t="shared" si="181"/>
        <v>0.73409792047869993</v>
      </c>
      <c r="BQ739" s="103">
        <v>0.30664572503957865</v>
      </c>
      <c r="BR739" s="103">
        <f t="shared" si="186"/>
        <v>0.69335427496042146</v>
      </c>
      <c r="BS739" s="108">
        <v>0.90703686457525545</v>
      </c>
      <c r="BT739" s="102">
        <v>9.2963135424744506E-2</v>
      </c>
      <c r="BU739" s="91"/>
      <c r="BV739" s="86">
        <v>719</v>
      </c>
      <c r="BW739" s="124">
        <v>0.97799999999999998</v>
      </c>
      <c r="BX739" s="124">
        <v>2.1999999999999999E-2</v>
      </c>
      <c r="BY739" s="124">
        <v>0.97699999999999998</v>
      </c>
      <c r="BZ739" s="124">
        <v>2.3E-2</v>
      </c>
      <c r="CA739" s="124">
        <v>0.97699999999999998</v>
      </c>
      <c r="CB739" s="124">
        <v>2.3E-2</v>
      </c>
      <c r="CC739" s="123">
        <v>0.97</v>
      </c>
      <c r="CD739" s="123">
        <v>0.03</v>
      </c>
      <c r="CE739" s="123">
        <v>0.96699999999999997</v>
      </c>
      <c r="CF739" s="123">
        <v>3.3000000000000002E-2</v>
      </c>
      <c r="CG739" s="123">
        <v>0.96799999999999997</v>
      </c>
      <c r="CH739" s="123">
        <v>3.2000000000000001E-2</v>
      </c>
      <c r="CI739" s="1"/>
      <c r="CJ739" s="1"/>
      <c r="CK739" s="1"/>
      <c r="CL739" s="1"/>
      <c r="CM739" s="1"/>
      <c r="CN739" s="1"/>
      <c r="CP739" s="39"/>
      <c r="CR739" s="39"/>
      <c r="CS739" s="92"/>
      <c r="CT739" s="92"/>
    </row>
    <row r="740" spans="38:98" x14ac:dyDescent="0.25">
      <c r="AL740" s="104">
        <v>720</v>
      </c>
      <c r="AM740" s="102">
        <v>0.32981638705470301</v>
      </c>
      <c r="AN740" s="102">
        <f t="shared" si="175"/>
        <v>0.67018361294529694</v>
      </c>
      <c r="AO740" s="102">
        <v>0.379346306158381</v>
      </c>
      <c r="AP740" s="102">
        <f t="shared" si="176"/>
        <v>0.62065369384161895</v>
      </c>
      <c r="AQ740" s="102">
        <v>0.24902455425134801</v>
      </c>
      <c r="AR740" s="102">
        <f t="shared" si="177"/>
        <v>0.75097544574865194</v>
      </c>
      <c r="AS740" s="102">
        <f t="shared" si="182"/>
        <v>0.30404402535900565</v>
      </c>
      <c r="AT740" s="107">
        <f t="shared" si="182"/>
        <v>0.69595597464099423</v>
      </c>
      <c r="AU740" s="103">
        <v>0.34369003094233003</v>
      </c>
      <c r="AV740" s="103">
        <f t="shared" si="183"/>
        <v>0.65630996905766992</v>
      </c>
      <c r="AW740" s="103">
        <v>0.39554030973049198</v>
      </c>
      <c r="AX740" s="103">
        <f t="shared" si="184"/>
        <v>0.60445969026950808</v>
      </c>
      <c r="AY740" s="103">
        <v>0.27422095666013602</v>
      </c>
      <c r="AZ740" s="103">
        <f t="shared" si="187"/>
        <v>0.72577904333986398</v>
      </c>
      <c r="BA740" s="103">
        <f t="shared" si="185"/>
        <v>0.32365982089379802</v>
      </c>
      <c r="BB740" s="103">
        <f t="shared" si="185"/>
        <v>0.67634017910620203</v>
      </c>
      <c r="BC740" s="102">
        <v>0.32422680945274701</v>
      </c>
      <c r="BD740" s="102">
        <f t="shared" si="174"/>
        <v>0.67577319054725304</v>
      </c>
      <c r="BE740" s="102">
        <v>0.38285332348051898</v>
      </c>
      <c r="BF740" s="102">
        <f t="shared" si="174"/>
        <v>0.61714667651948107</v>
      </c>
      <c r="BG740" s="102">
        <v>0.27533128631285297</v>
      </c>
      <c r="BH740" s="102">
        <f t="shared" si="178"/>
        <v>0.72466871368714703</v>
      </c>
      <c r="BI740" s="102">
        <v>0.31521896703478336</v>
      </c>
      <c r="BJ740" s="102">
        <v>0.68478103296521675</v>
      </c>
      <c r="BK740" s="103">
        <v>0.31676337191087101</v>
      </c>
      <c r="BL740" s="103">
        <f t="shared" si="179"/>
        <v>0.68323662808912899</v>
      </c>
      <c r="BM740" s="103">
        <v>0.37512330879185601</v>
      </c>
      <c r="BN740" s="103">
        <f t="shared" si="180"/>
        <v>0.62487669120814404</v>
      </c>
      <c r="BO740" s="103">
        <v>0.26625482528757199</v>
      </c>
      <c r="BP740" s="103">
        <f t="shared" si="181"/>
        <v>0.73374517471242795</v>
      </c>
      <c r="BQ740" s="103">
        <v>0.30695222594678001</v>
      </c>
      <c r="BR740" s="103">
        <f t="shared" si="186"/>
        <v>0.69304777405321993</v>
      </c>
      <c r="BS740" s="108">
        <v>0.90716087052451133</v>
      </c>
      <c r="BT740" s="102">
        <v>9.2839129475488696E-2</v>
      </c>
      <c r="BU740" s="91"/>
      <c r="BV740" s="86">
        <v>720</v>
      </c>
      <c r="BW740" s="124">
        <v>0.97799999999999998</v>
      </c>
      <c r="BX740" s="124">
        <v>2.1999999999999999E-2</v>
      </c>
      <c r="BY740" s="124">
        <v>0.97699999999999998</v>
      </c>
      <c r="BZ740" s="124">
        <v>2.3E-2</v>
      </c>
      <c r="CA740" s="124">
        <v>0.97699999999999998</v>
      </c>
      <c r="CB740" s="124">
        <v>2.3E-2</v>
      </c>
      <c r="CC740" s="123">
        <v>0.97099999999999997</v>
      </c>
      <c r="CD740" s="123">
        <v>2.9000000000000001E-2</v>
      </c>
      <c r="CE740" s="123">
        <v>0.96699999999999997</v>
      </c>
      <c r="CF740" s="123">
        <v>3.3000000000000002E-2</v>
      </c>
      <c r="CG740" s="123">
        <v>0.96799999999999997</v>
      </c>
      <c r="CH740" s="123">
        <v>3.2000000000000001E-2</v>
      </c>
      <c r="CI740" s="1"/>
      <c r="CJ740" s="1"/>
      <c r="CK740" s="1"/>
      <c r="CL740" s="1"/>
      <c r="CM740" s="1"/>
      <c r="CN740" s="1"/>
      <c r="CP740" s="39"/>
      <c r="CR740" s="39"/>
      <c r="CS740" s="92"/>
      <c r="CT740" s="92"/>
    </row>
    <row r="741" spans="38:98" x14ac:dyDescent="0.25">
      <c r="AL741" s="104">
        <v>721</v>
      </c>
      <c r="AM741" s="102">
        <v>0.33008865128283899</v>
      </c>
      <c r="AN741" s="102">
        <f t="shared" si="175"/>
        <v>0.66991134871716107</v>
      </c>
      <c r="AO741" s="102">
        <v>0.37959902093486603</v>
      </c>
      <c r="AP741" s="102">
        <f t="shared" si="176"/>
        <v>0.62040097906513392</v>
      </c>
      <c r="AQ741" s="102">
        <v>0.24935277685409099</v>
      </c>
      <c r="AR741" s="102">
        <f t="shared" si="177"/>
        <v>0.75064722314590904</v>
      </c>
      <c r="AS741" s="102">
        <f t="shared" si="182"/>
        <v>0.30433753406558112</v>
      </c>
      <c r="AT741" s="107">
        <f t="shared" si="182"/>
        <v>0.69566246593441883</v>
      </c>
      <c r="AU741" s="103">
        <v>0.34397991432439801</v>
      </c>
      <c r="AV741" s="103">
        <f t="shared" si="183"/>
        <v>0.65602008567560199</v>
      </c>
      <c r="AW741" s="103">
        <v>0.39581685534645</v>
      </c>
      <c r="AX741" s="103">
        <f t="shared" si="184"/>
        <v>0.60418314465354994</v>
      </c>
      <c r="AY741" s="103">
        <v>0.274582935831233</v>
      </c>
      <c r="AZ741" s="103">
        <f t="shared" si="187"/>
        <v>0.72541706416876695</v>
      </c>
      <c r="BA741" s="103">
        <f t="shared" si="185"/>
        <v>0.32397980065261406</v>
      </c>
      <c r="BB741" s="103">
        <f t="shared" si="185"/>
        <v>0.676020199347386</v>
      </c>
      <c r="BC741" s="102">
        <v>0.324508159083709</v>
      </c>
      <c r="BD741" s="102">
        <f t="shared" ref="BD741:BF804" si="188">1-BC741</f>
        <v>0.675491840916291</v>
      </c>
      <c r="BE741" s="102">
        <v>0.38311355353832099</v>
      </c>
      <c r="BF741" s="102">
        <f t="shared" si="188"/>
        <v>0.61688644646167901</v>
      </c>
      <c r="BG741" s="102">
        <v>0.27569327420135398</v>
      </c>
      <c r="BH741" s="102">
        <f t="shared" si="178"/>
        <v>0.72430672579864597</v>
      </c>
      <c r="BI741" s="102">
        <v>0.31553255276238645</v>
      </c>
      <c r="BJ741" s="102">
        <v>0.68446744723761355</v>
      </c>
      <c r="BK741" s="103">
        <v>0.31703845052503599</v>
      </c>
      <c r="BL741" s="103">
        <f t="shared" si="179"/>
        <v>0.68296154947496401</v>
      </c>
      <c r="BM741" s="103">
        <v>0.37537915397770499</v>
      </c>
      <c r="BN741" s="103">
        <f t="shared" si="180"/>
        <v>0.62462084602229506</v>
      </c>
      <c r="BO741" s="103">
        <v>0.26660743126231501</v>
      </c>
      <c r="BP741" s="103">
        <f t="shared" si="181"/>
        <v>0.73339256873768499</v>
      </c>
      <c r="BQ741" s="103">
        <v>0.30725854345829823</v>
      </c>
      <c r="BR741" s="103">
        <f t="shared" si="186"/>
        <v>0.69274145654170183</v>
      </c>
      <c r="BS741" s="108">
        <v>0.90728449309043024</v>
      </c>
      <c r="BT741" s="102">
        <v>9.27155069095697E-2</v>
      </c>
      <c r="BU741" s="91"/>
      <c r="BV741" s="86">
        <v>721</v>
      </c>
      <c r="BW741" s="124">
        <v>0.97799999999999998</v>
      </c>
      <c r="BX741" s="124">
        <v>2.1999999999999999E-2</v>
      </c>
      <c r="BY741" s="124">
        <v>0.97699999999999998</v>
      </c>
      <c r="BZ741" s="124">
        <v>2.3E-2</v>
      </c>
      <c r="CA741" s="124">
        <v>0.97699999999999998</v>
      </c>
      <c r="CB741" s="124">
        <v>2.3E-2</v>
      </c>
      <c r="CC741" s="123">
        <v>0.97099999999999997</v>
      </c>
      <c r="CD741" s="123">
        <v>2.9000000000000001E-2</v>
      </c>
      <c r="CE741" s="123">
        <v>0.96699999999999997</v>
      </c>
      <c r="CF741" s="123">
        <v>3.3000000000000002E-2</v>
      </c>
      <c r="CG741" s="123">
        <v>0.96799999999999997</v>
      </c>
      <c r="CH741" s="123">
        <v>3.1E-2</v>
      </c>
      <c r="CI741" s="1"/>
      <c r="CJ741" s="1"/>
      <c r="CK741" s="1"/>
      <c r="CL741" s="1"/>
      <c r="CM741" s="1"/>
      <c r="CN741" s="1"/>
      <c r="CP741" s="39"/>
      <c r="CR741" s="39"/>
      <c r="CS741" s="92"/>
      <c r="CT741" s="92"/>
    </row>
    <row r="742" spans="38:98" x14ac:dyDescent="0.25">
      <c r="AL742" s="104">
        <v>722</v>
      </c>
      <c r="AM742" s="102">
        <v>0.33036068495583498</v>
      </c>
      <c r="AN742" s="102">
        <f t="shared" si="175"/>
        <v>0.66963931504416507</v>
      </c>
      <c r="AO742" s="102">
        <v>0.379851572114696</v>
      </c>
      <c r="AP742" s="102">
        <f t="shared" si="176"/>
        <v>0.620148427885304</v>
      </c>
      <c r="AQ742" s="102">
        <v>0.24968091068591899</v>
      </c>
      <c r="AR742" s="102">
        <f t="shared" si="177"/>
        <v>0.75031908931408098</v>
      </c>
      <c r="AS742" s="102">
        <f t="shared" si="182"/>
        <v>0.30463089283821165</v>
      </c>
      <c r="AT742" s="107">
        <f t="shared" si="182"/>
        <v>0.69536910716178835</v>
      </c>
      <c r="AU742" s="103">
        <v>0.34426957476668801</v>
      </c>
      <c r="AV742" s="103">
        <f t="shared" si="183"/>
        <v>0.65573042523331204</v>
      </c>
      <c r="AW742" s="103">
        <v>0.39609318389696802</v>
      </c>
      <c r="AX742" s="103">
        <f t="shared" si="184"/>
        <v>0.60390681610303198</v>
      </c>
      <c r="AY742" s="103">
        <v>0.27494479968860402</v>
      </c>
      <c r="AZ742" s="103">
        <f t="shared" si="187"/>
        <v>0.72505520031139592</v>
      </c>
      <c r="BA742" s="103">
        <f t="shared" si="185"/>
        <v>0.32429960833073379</v>
      </c>
      <c r="BB742" s="103">
        <f t="shared" si="185"/>
        <v>0.67570039166926621</v>
      </c>
      <c r="BC742" s="102">
        <v>0.32478928818375102</v>
      </c>
      <c r="BD742" s="102">
        <f t="shared" si="188"/>
        <v>0.67521071181624892</v>
      </c>
      <c r="BE742" s="102">
        <v>0.38337356659520999</v>
      </c>
      <c r="BF742" s="102">
        <f t="shared" si="188"/>
        <v>0.61662643340478995</v>
      </c>
      <c r="BG742" s="102">
        <v>0.27605513141722898</v>
      </c>
      <c r="BH742" s="102">
        <f t="shared" si="178"/>
        <v>0.72394486858277096</v>
      </c>
      <c r="BI742" s="102">
        <v>0.31584596010578647</v>
      </c>
      <c r="BJ742" s="102">
        <v>0.68415403989421353</v>
      </c>
      <c r="BK742" s="103">
        <v>0.31731328634557099</v>
      </c>
      <c r="BL742" s="103">
        <f t="shared" si="179"/>
        <v>0.68268671365442901</v>
      </c>
      <c r="BM742" s="103">
        <v>0.37563480871051502</v>
      </c>
      <c r="BN742" s="103">
        <f t="shared" si="180"/>
        <v>0.62436519128948498</v>
      </c>
      <c r="BO742" s="103">
        <v>0.26695989719280899</v>
      </c>
      <c r="BP742" s="103">
        <f t="shared" si="181"/>
        <v>0.73304010280719101</v>
      </c>
      <c r="BQ742" s="103">
        <v>0.3075646774792376</v>
      </c>
      <c r="BR742" s="103">
        <f t="shared" si="186"/>
        <v>0.69243532252076245</v>
      </c>
      <c r="BS742" s="108">
        <v>0.90740773415786424</v>
      </c>
      <c r="BT742" s="102">
        <v>9.2592265842135799E-2</v>
      </c>
      <c r="BU742" s="91"/>
      <c r="BV742" s="86">
        <v>722</v>
      </c>
      <c r="BW742" s="124">
        <v>0.97799999999999998</v>
      </c>
      <c r="BX742" s="124">
        <v>2.1999999999999999E-2</v>
      </c>
      <c r="BY742" s="124">
        <v>0.97699999999999998</v>
      </c>
      <c r="BZ742" s="124">
        <v>2.3E-2</v>
      </c>
      <c r="CA742" s="124">
        <v>0.97699999999999998</v>
      </c>
      <c r="CB742" s="124">
        <v>2.3E-2</v>
      </c>
      <c r="CC742" s="123">
        <v>0.97099999999999997</v>
      </c>
      <c r="CD742" s="123">
        <v>2.9000000000000001E-2</v>
      </c>
      <c r="CE742" s="123">
        <v>0.96699999999999997</v>
      </c>
      <c r="CF742" s="123">
        <v>3.3000000000000002E-2</v>
      </c>
      <c r="CG742" s="123">
        <v>0.96799999999999997</v>
      </c>
      <c r="CH742" s="123">
        <v>3.1E-2</v>
      </c>
      <c r="CI742" s="1"/>
      <c r="CJ742" s="1"/>
      <c r="CK742" s="1"/>
      <c r="CL742" s="1"/>
      <c r="CM742" s="1"/>
      <c r="CN742" s="1"/>
      <c r="CP742" s="39"/>
      <c r="CR742" s="39"/>
      <c r="CS742" s="92"/>
      <c r="CT742" s="92"/>
    </row>
    <row r="743" spans="38:98" x14ac:dyDescent="0.25">
      <c r="AL743" s="104">
        <v>723</v>
      </c>
      <c r="AM743" s="102">
        <v>0.33063248966849301</v>
      </c>
      <c r="AN743" s="102">
        <f t="shared" si="175"/>
        <v>0.66936751033150699</v>
      </c>
      <c r="AO743" s="102">
        <v>0.38010395913162398</v>
      </c>
      <c r="AP743" s="102">
        <f t="shared" si="176"/>
        <v>0.61989604086837602</v>
      </c>
      <c r="AQ743" s="102">
        <v>0.25000895572435999</v>
      </c>
      <c r="AR743" s="102">
        <f t="shared" si="177"/>
        <v>0.74999104427564001</v>
      </c>
      <c r="AS743" s="102">
        <f t="shared" si="182"/>
        <v>0.30492410203071196</v>
      </c>
      <c r="AT743" s="107">
        <f t="shared" si="182"/>
        <v>0.69507589796928804</v>
      </c>
      <c r="AU743" s="103">
        <v>0.344559012558734</v>
      </c>
      <c r="AV743" s="103">
        <f t="shared" si="183"/>
        <v>0.655440987441266</v>
      </c>
      <c r="AW743" s="103">
        <v>0.39636929564942203</v>
      </c>
      <c r="AX743" s="103">
        <f t="shared" si="184"/>
        <v>0.60363070435057797</v>
      </c>
      <c r="AY743" s="103">
        <v>0.27530654805136801</v>
      </c>
      <c r="AZ743" s="103">
        <f t="shared" si="187"/>
        <v>0.72469345194863199</v>
      </c>
      <c r="BA743" s="103">
        <f t="shared" si="185"/>
        <v>0.3246192439962039</v>
      </c>
      <c r="BB743" s="103">
        <f t="shared" si="185"/>
        <v>0.6753807560037961</v>
      </c>
      <c r="BC743" s="102">
        <v>0.32507019629155198</v>
      </c>
      <c r="BD743" s="102">
        <f t="shared" si="188"/>
        <v>0.67492980370844802</v>
      </c>
      <c r="BE743" s="102">
        <v>0.383633362821521</v>
      </c>
      <c r="BF743" s="102">
        <f t="shared" si="188"/>
        <v>0.61636663717847906</v>
      </c>
      <c r="BG743" s="102">
        <v>0.27641685776323099</v>
      </c>
      <c r="BH743" s="102">
        <f t="shared" si="178"/>
        <v>0.72358314223676901</v>
      </c>
      <c r="BI743" s="102">
        <v>0.31615918887041722</v>
      </c>
      <c r="BJ743" s="102">
        <v>0.68384081112958284</v>
      </c>
      <c r="BK743" s="103">
        <v>0.31758787934286098</v>
      </c>
      <c r="BL743" s="103">
        <f t="shared" si="179"/>
        <v>0.68241212065713897</v>
      </c>
      <c r="BM743" s="103">
        <v>0.37589027312305201</v>
      </c>
      <c r="BN743" s="103">
        <f t="shared" si="180"/>
        <v>0.62410972687694799</v>
      </c>
      <c r="BO743" s="103">
        <v>0.26731222282633399</v>
      </c>
      <c r="BP743" s="103">
        <f t="shared" si="181"/>
        <v>0.73268777717366596</v>
      </c>
      <c r="BQ743" s="103">
        <v>0.30787062791470254</v>
      </c>
      <c r="BR743" s="103">
        <f t="shared" si="186"/>
        <v>0.69212937208529746</v>
      </c>
      <c r="BS743" s="108">
        <v>0.90753059561166483</v>
      </c>
      <c r="BT743" s="102">
        <v>9.2469404388335202E-2</v>
      </c>
      <c r="BU743" s="91"/>
      <c r="BV743" s="86">
        <v>723</v>
      </c>
      <c r="BW743" s="124">
        <v>0.97799999999999998</v>
      </c>
      <c r="BX743" s="124">
        <v>2.1999999999999999E-2</v>
      </c>
      <c r="BY743" s="124">
        <v>0.97699999999999998</v>
      </c>
      <c r="BZ743" s="124">
        <v>2.3E-2</v>
      </c>
      <c r="CA743" s="124">
        <v>0.97699999999999998</v>
      </c>
      <c r="CB743" s="124">
        <v>2.3E-2</v>
      </c>
      <c r="CC743" s="123">
        <v>0.97099999999999997</v>
      </c>
      <c r="CD743" s="123">
        <v>2.9000000000000001E-2</v>
      </c>
      <c r="CE743" s="123">
        <v>0.96699999999999997</v>
      </c>
      <c r="CF743" s="123">
        <v>3.3000000000000002E-2</v>
      </c>
      <c r="CG743" s="123">
        <v>0.96899999999999997</v>
      </c>
      <c r="CH743" s="123">
        <v>3.1E-2</v>
      </c>
      <c r="CI743" s="1"/>
      <c r="CJ743" s="1"/>
      <c r="CK743" s="1"/>
      <c r="CL743" s="1"/>
      <c r="CM743" s="1"/>
      <c r="CN743" s="1"/>
      <c r="CP743" s="39"/>
      <c r="CR743" s="39"/>
      <c r="CS743" s="92"/>
      <c r="CT743" s="92"/>
    </row>
    <row r="744" spans="38:98" x14ac:dyDescent="0.25">
      <c r="AL744" s="104">
        <v>724</v>
      </c>
      <c r="AM744" s="102">
        <v>0.33090406701561498</v>
      </c>
      <c r="AN744" s="102">
        <f t="shared" si="175"/>
        <v>0.66909593298438508</v>
      </c>
      <c r="AO744" s="102">
        <v>0.38035618141940197</v>
      </c>
      <c r="AP744" s="102">
        <f t="shared" si="176"/>
        <v>0.61964381858059803</v>
      </c>
      <c r="AQ744" s="102">
        <v>0.25033691194693902</v>
      </c>
      <c r="AR744" s="102">
        <f t="shared" si="177"/>
        <v>0.74966308805306103</v>
      </c>
      <c r="AS744" s="102">
        <f t="shared" si="182"/>
        <v>0.30521716199689508</v>
      </c>
      <c r="AT744" s="107">
        <f t="shared" si="182"/>
        <v>0.69478283800310492</v>
      </c>
      <c r="AU744" s="103">
        <v>0.34484822799007098</v>
      </c>
      <c r="AV744" s="103">
        <f t="shared" si="183"/>
        <v>0.65515177200992902</v>
      </c>
      <c r="AW744" s="103">
        <v>0.39664519087119299</v>
      </c>
      <c r="AX744" s="103">
        <f t="shared" si="184"/>
        <v>0.60335480912880701</v>
      </c>
      <c r="AY744" s="103">
        <v>0.27566818073864602</v>
      </c>
      <c r="AZ744" s="103">
        <f t="shared" si="187"/>
        <v>0.72433181926135393</v>
      </c>
      <c r="BA744" s="103">
        <f t="shared" si="185"/>
        <v>0.32493870771707356</v>
      </c>
      <c r="BB744" s="103">
        <f t="shared" si="185"/>
        <v>0.67506129228292644</v>
      </c>
      <c r="BC744" s="102">
        <v>0.32535088294579001</v>
      </c>
      <c r="BD744" s="102">
        <f t="shared" si="188"/>
        <v>0.67464911705420993</v>
      </c>
      <c r="BE744" s="102">
        <v>0.38389294238758997</v>
      </c>
      <c r="BF744" s="102">
        <f t="shared" si="188"/>
        <v>0.61610705761241003</v>
      </c>
      <c r="BG744" s="102">
        <v>0.27677845304211302</v>
      </c>
      <c r="BH744" s="102">
        <f t="shared" si="178"/>
        <v>0.72322154695788698</v>
      </c>
      <c r="BI744" s="102">
        <v>0.31647223886171261</v>
      </c>
      <c r="BJ744" s="102">
        <v>0.6835277611382875</v>
      </c>
      <c r="BK744" s="103">
        <v>0.31786222948728998</v>
      </c>
      <c r="BL744" s="103">
        <f t="shared" si="179"/>
        <v>0.68213777051271007</v>
      </c>
      <c r="BM744" s="103">
        <v>0.37614554734807898</v>
      </c>
      <c r="BN744" s="103">
        <f t="shared" si="180"/>
        <v>0.62385445265192097</v>
      </c>
      <c r="BO744" s="103">
        <v>0.26766440791017199</v>
      </c>
      <c r="BP744" s="103">
        <f t="shared" si="181"/>
        <v>0.73233559208982801</v>
      </c>
      <c r="BQ744" s="103">
        <v>0.30817639466979718</v>
      </c>
      <c r="BR744" s="103">
        <f t="shared" si="186"/>
        <v>0.69182360533020282</v>
      </c>
      <c r="BS744" s="108">
        <v>0.90765307933668371</v>
      </c>
      <c r="BT744" s="102">
        <v>9.2346920663316304E-2</v>
      </c>
      <c r="BU744" s="91"/>
      <c r="BV744" s="86">
        <v>724</v>
      </c>
      <c r="BW744" s="124">
        <v>0.97799999999999998</v>
      </c>
      <c r="BX744" s="124">
        <v>2.1999999999999999E-2</v>
      </c>
      <c r="BY744" s="124">
        <v>0.97699999999999998</v>
      </c>
      <c r="BZ744" s="124">
        <v>2.3E-2</v>
      </c>
      <c r="CA744" s="124">
        <v>0.97699999999999998</v>
      </c>
      <c r="CB744" s="124">
        <v>2.3E-2</v>
      </c>
      <c r="CC744" s="123">
        <v>0.97099999999999997</v>
      </c>
      <c r="CD744" s="123">
        <v>2.9000000000000001E-2</v>
      </c>
      <c r="CE744" s="123">
        <v>0.96699999999999997</v>
      </c>
      <c r="CF744" s="123">
        <v>3.3000000000000002E-2</v>
      </c>
      <c r="CG744" s="123">
        <v>0.96899999999999997</v>
      </c>
      <c r="CH744" s="123">
        <v>3.1E-2</v>
      </c>
      <c r="CI744" s="1"/>
      <c r="CJ744" s="1"/>
      <c r="CK744" s="1"/>
      <c r="CL744" s="1"/>
      <c r="CM744" s="1"/>
      <c r="CN744" s="1"/>
      <c r="CP744" s="39"/>
      <c r="CR744" s="39"/>
      <c r="CS744" s="92"/>
      <c r="CT744" s="92"/>
    </row>
    <row r="745" spans="38:98" x14ac:dyDescent="0.25">
      <c r="AL745" s="104">
        <v>725</v>
      </c>
      <c r="AM745" s="102">
        <v>0.331175418592003</v>
      </c>
      <c r="AN745" s="102">
        <f t="shared" si="175"/>
        <v>0.66882458140799694</v>
      </c>
      <c r="AO745" s="102">
        <v>0.38060823841178398</v>
      </c>
      <c r="AP745" s="102">
        <f t="shared" si="176"/>
        <v>0.61939176158821607</v>
      </c>
      <c r="AQ745" s="102">
        <v>0.25066477933118497</v>
      </c>
      <c r="AR745" s="102">
        <f t="shared" si="177"/>
        <v>0.74933522066881508</v>
      </c>
      <c r="AS745" s="102">
        <f t="shared" si="182"/>
        <v>0.30551007309057632</v>
      </c>
      <c r="AT745" s="107">
        <f t="shared" si="182"/>
        <v>0.69448992690942368</v>
      </c>
      <c r="AU745" s="103">
        <v>0.345137221350234</v>
      </c>
      <c r="AV745" s="103">
        <f t="shared" si="183"/>
        <v>0.65486277864976605</v>
      </c>
      <c r="AW745" s="103">
        <v>0.39692086982965602</v>
      </c>
      <c r="AX745" s="103">
        <f t="shared" si="184"/>
        <v>0.60307913017034398</v>
      </c>
      <c r="AY745" s="103">
        <v>0.27602969756955897</v>
      </c>
      <c r="AZ745" s="103">
        <f t="shared" si="187"/>
        <v>0.72397030243044103</v>
      </c>
      <c r="BA745" s="103">
        <f t="shared" si="185"/>
        <v>0.32525799956139057</v>
      </c>
      <c r="BB745" s="103">
        <f t="shared" si="185"/>
        <v>0.67474200043860955</v>
      </c>
      <c r="BC745" s="102">
        <v>0.32563134768514101</v>
      </c>
      <c r="BD745" s="102">
        <f t="shared" si="188"/>
        <v>0.67436865231485899</v>
      </c>
      <c r="BE745" s="102">
        <v>0.38415230546375301</v>
      </c>
      <c r="BF745" s="102">
        <f t="shared" si="188"/>
        <v>0.61584769453624699</v>
      </c>
      <c r="BG745" s="102">
        <v>0.27713991705662799</v>
      </c>
      <c r="BH745" s="102">
        <f t="shared" si="178"/>
        <v>0.72286008294337201</v>
      </c>
      <c r="BI745" s="102">
        <v>0.31678510988510578</v>
      </c>
      <c r="BJ745" s="102">
        <v>0.68321489011489422</v>
      </c>
      <c r="BK745" s="103">
        <v>0.31813633674924402</v>
      </c>
      <c r="BL745" s="103">
        <f t="shared" si="179"/>
        <v>0.68186366325075598</v>
      </c>
      <c r="BM745" s="103">
        <v>0.37640063151836201</v>
      </c>
      <c r="BN745" s="103">
        <f t="shared" si="180"/>
        <v>0.62359936848163799</v>
      </c>
      <c r="BO745" s="103">
        <v>0.26801645219160097</v>
      </c>
      <c r="BP745" s="103">
        <f t="shared" si="181"/>
        <v>0.73198354780839903</v>
      </c>
      <c r="BQ745" s="103">
        <v>0.30848197764962537</v>
      </c>
      <c r="BR745" s="103">
        <f t="shared" si="186"/>
        <v>0.69151802235037474</v>
      </c>
      <c r="BS745" s="108">
        <v>0.90777518721777251</v>
      </c>
      <c r="BT745" s="102">
        <v>9.2224812782227494E-2</v>
      </c>
      <c r="BU745" s="91"/>
      <c r="BV745" s="86">
        <v>725</v>
      </c>
      <c r="BW745" s="124">
        <v>0.97799999999999998</v>
      </c>
      <c r="BX745" s="124">
        <v>2.1999999999999999E-2</v>
      </c>
      <c r="BY745" s="124">
        <v>0.97699999999999998</v>
      </c>
      <c r="BZ745" s="124">
        <v>2.3E-2</v>
      </c>
      <c r="CA745" s="124">
        <v>0.97699999999999998</v>
      </c>
      <c r="CB745" s="124">
        <v>2.3E-2</v>
      </c>
      <c r="CC745" s="123">
        <v>0.97099999999999997</v>
      </c>
      <c r="CD745" s="123">
        <v>2.9000000000000001E-2</v>
      </c>
      <c r="CE745" s="123">
        <v>0.96699999999999997</v>
      </c>
      <c r="CF745" s="123">
        <v>3.3000000000000002E-2</v>
      </c>
      <c r="CG745" s="123">
        <v>0.96899999999999997</v>
      </c>
      <c r="CH745" s="123">
        <v>3.1E-2</v>
      </c>
      <c r="CI745" s="1"/>
      <c r="CJ745" s="1"/>
      <c r="CK745" s="1"/>
      <c r="CL745" s="1"/>
      <c r="CM745" s="1"/>
      <c r="CN745" s="1"/>
      <c r="CP745" s="39"/>
      <c r="CR745" s="39"/>
      <c r="CS745" s="92"/>
      <c r="CT745" s="92"/>
    </row>
    <row r="746" spans="38:98" x14ac:dyDescent="0.25">
      <c r="AL746" s="104">
        <v>726</v>
      </c>
      <c r="AM746" s="102">
        <v>0.33144654599245799</v>
      </c>
      <c r="AN746" s="102">
        <f t="shared" si="175"/>
        <v>0.66855345400754196</v>
      </c>
      <c r="AO746" s="102">
        <v>0.38086012954252402</v>
      </c>
      <c r="AP746" s="102">
        <f t="shared" si="176"/>
        <v>0.61913987045747598</v>
      </c>
      <c r="AQ746" s="102">
        <v>0.25099255785462399</v>
      </c>
      <c r="AR746" s="102">
        <f t="shared" si="177"/>
        <v>0.74900744214537607</v>
      </c>
      <c r="AS746" s="102">
        <f t="shared" si="182"/>
        <v>0.30580283566556954</v>
      </c>
      <c r="AT746" s="107">
        <f t="shared" si="182"/>
        <v>0.69419716433443046</v>
      </c>
      <c r="AU746" s="103">
        <v>0.34542599292875897</v>
      </c>
      <c r="AV746" s="103">
        <f t="shared" si="183"/>
        <v>0.65457400707124103</v>
      </c>
      <c r="AW746" s="103">
        <v>0.39719633279219102</v>
      </c>
      <c r="AX746" s="103">
        <f t="shared" si="184"/>
        <v>0.60280366720780898</v>
      </c>
      <c r="AY746" s="103">
        <v>0.27639109836322501</v>
      </c>
      <c r="AZ746" s="103">
        <f t="shared" si="187"/>
        <v>0.72360890163677505</v>
      </c>
      <c r="BA746" s="103">
        <f t="shared" si="185"/>
        <v>0.32557711959720276</v>
      </c>
      <c r="BB746" s="103">
        <f t="shared" si="185"/>
        <v>0.67442288040279741</v>
      </c>
      <c r="BC746" s="102">
        <v>0.32591159004828402</v>
      </c>
      <c r="BD746" s="102">
        <f t="shared" si="188"/>
        <v>0.67408840995171593</v>
      </c>
      <c r="BE746" s="102">
        <v>0.38441145222034501</v>
      </c>
      <c r="BF746" s="102">
        <f t="shared" si="188"/>
        <v>0.61558854777965499</v>
      </c>
      <c r="BG746" s="102">
        <v>0.27750124960952799</v>
      </c>
      <c r="BH746" s="102">
        <f t="shared" si="178"/>
        <v>0.72249875039047207</v>
      </c>
      <c r="BI746" s="102">
        <v>0.31709780174603031</v>
      </c>
      <c r="BJ746" s="102">
        <v>0.68290219825396981</v>
      </c>
      <c r="BK746" s="103">
        <v>0.318410201099107</v>
      </c>
      <c r="BL746" s="103">
        <f t="shared" si="179"/>
        <v>0.681589798900893</v>
      </c>
      <c r="BM746" s="103">
        <v>0.376655525766665</v>
      </c>
      <c r="BN746" s="103">
        <f t="shared" si="180"/>
        <v>0.62334447423333494</v>
      </c>
      <c r="BO746" s="103">
        <v>0.26836835541790399</v>
      </c>
      <c r="BP746" s="103">
        <f t="shared" si="181"/>
        <v>0.73163164458209606</v>
      </c>
      <c r="BQ746" s="103">
        <v>0.30878737675929196</v>
      </c>
      <c r="BR746" s="103">
        <f t="shared" si="186"/>
        <v>0.69121262324070809</v>
      </c>
      <c r="BS746" s="108">
        <v>0.90789692113978315</v>
      </c>
      <c r="BT746" s="102">
        <v>9.2103078860216903E-2</v>
      </c>
      <c r="BU746" s="91"/>
      <c r="BV746" s="86">
        <v>726</v>
      </c>
      <c r="BW746" s="124">
        <v>0.97799999999999998</v>
      </c>
      <c r="BX746" s="124">
        <v>2.1999999999999999E-2</v>
      </c>
      <c r="BY746" s="124">
        <v>0.97699999999999998</v>
      </c>
      <c r="BZ746" s="124">
        <v>2.3E-2</v>
      </c>
      <c r="CA746" s="124">
        <v>0.97699999999999998</v>
      </c>
      <c r="CB746" s="124">
        <v>2.3E-2</v>
      </c>
      <c r="CC746" s="123">
        <v>0.97099999999999997</v>
      </c>
      <c r="CD746" s="123">
        <v>2.9000000000000001E-2</v>
      </c>
      <c r="CE746" s="123">
        <v>0.96699999999999997</v>
      </c>
      <c r="CF746" s="123">
        <v>3.3000000000000002E-2</v>
      </c>
      <c r="CG746" s="123">
        <v>0.96899999999999997</v>
      </c>
      <c r="CH746" s="123">
        <v>3.1E-2</v>
      </c>
      <c r="CI746" s="1"/>
      <c r="CJ746" s="1"/>
      <c r="CK746" s="1"/>
      <c r="CL746" s="1"/>
      <c r="CM746" s="1"/>
      <c r="CN746" s="1"/>
      <c r="CP746" s="39"/>
      <c r="CR746" s="39"/>
      <c r="CS746" s="92"/>
      <c r="CT746" s="92"/>
    </row>
    <row r="747" spans="38:98" x14ac:dyDescent="0.25">
      <c r="AL747" s="104">
        <v>727</v>
      </c>
      <c r="AM747" s="102">
        <v>0.331717450811784</v>
      </c>
      <c r="AN747" s="102">
        <f t="shared" si="175"/>
        <v>0.66828254918821606</v>
      </c>
      <c r="AO747" s="102">
        <v>0.38111185424537303</v>
      </c>
      <c r="AP747" s="102">
        <f t="shared" si="176"/>
        <v>0.61888814575462692</v>
      </c>
      <c r="AQ747" s="102">
        <v>0.25132024749478199</v>
      </c>
      <c r="AR747" s="102">
        <f t="shared" si="177"/>
        <v>0.74867975250521801</v>
      </c>
      <c r="AS747" s="102">
        <f t="shared" si="182"/>
        <v>0.30609545007568856</v>
      </c>
      <c r="AT747" s="107">
        <f t="shared" si="182"/>
        <v>0.6939045499243115</v>
      </c>
      <c r="AU747" s="103">
        <v>0.34571454301518001</v>
      </c>
      <c r="AV747" s="103">
        <f t="shared" si="183"/>
        <v>0.65428545698481999</v>
      </c>
      <c r="AW747" s="103">
        <v>0.397471580026176</v>
      </c>
      <c r="AX747" s="103">
        <f t="shared" si="184"/>
        <v>0.602528419973824</v>
      </c>
      <c r="AY747" s="103">
        <v>0.27675238293876703</v>
      </c>
      <c r="AZ747" s="103">
        <f t="shared" si="187"/>
        <v>0.72324761706123297</v>
      </c>
      <c r="BA747" s="103">
        <f t="shared" si="185"/>
        <v>0.32589606789255909</v>
      </c>
      <c r="BB747" s="103">
        <f t="shared" si="185"/>
        <v>0.67410393210744091</v>
      </c>
      <c r="BC747" s="102">
        <v>0.32619160957389798</v>
      </c>
      <c r="BD747" s="102">
        <f t="shared" si="188"/>
        <v>0.67380839042610208</v>
      </c>
      <c r="BE747" s="102">
        <v>0.38467038282770299</v>
      </c>
      <c r="BF747" s="102">
        <f t="shared" si="188"/>
        <v>0.61532961717229706</v>
      </c>
      <c r="BG747" s="102">
        <v>0.277862450503569</v>
      </c>
      <c r="BH747" s="102">
        <f t="shared" si="178"/>
        <v>0.72213754949643105</v>
      </c>
      <c r="BI747" s="102">
        <v>0.31741031424992183</v>
      </c>
      <c r="BJ747" s="102">
        <v>0.68258968575007817</v>
      </c>
      <c r="BK747" s="103">
        <v>0.31868382250726401</v>
      </c>
      <c r="BL747" s="103">
        <f t="shared" si="179"/>
        <v>0.68131617749273599</v>
      </c>
      <c r="BM747" s="103">
        <v>0.37691023022575199</v>
      </c>
      <c r="BN747" s="103">
        <f t="shared" si="180"/>
        <v>0.62308976977424801</v>
      </c>
      <c r="BO747" s="103">
        <v>0.26872011733635998</v>
      </c>
      <c r="BP747" s="103">
        <f t="shared" si="181"/>
        <v>0.73127988266363997</v>
      </c>
      <c r="BQ747" s="103">
        <v>0.30909259190390043</v>
      </c>
      <c r="BR747" s="103">
        <f t="shared" si="186"/>
        <v>0.69090740809609963</v>
      </c>
      <c r="BS747" s="108">
        <v>0.90801828298756704</v>
      </c>
      <c r="BT747" s="102">
        <v>9.1981717012433004E-2</v>
      </c>
      <c r="BU747" s="91"/>
      <c r="BV747" s="86">
        <v>727</v>
      </c>
      <c r="BW747" s="124">
        <v>0.97799999999999998</v>
      </c>
      <c r="BX747" s="124">
        <v>2.1999999999999999E-2</v>
      </c>
      <c r="BY747" s="124">
        <v>0.97699999999999998</v>
      </c>
      <c r="BZ747" s="124">
        <v>2.3E-2</v>
      </c>
      <c r="CA747" s="124">
        <v>0.97699999999999998</v>
      </c>
      <c r="CB747" s="124">
        <v>2.3E-2</v>
      </c>
      <c r="CC747" s="123">
        <v>0.97099999999999997</v>
      </c>
      <c r="CD747" s="123">
        <v>2.9000000000000001E-2</v>
      </c>
      <c r="CE747" s="123">
        <v>0.96699999999999997</v>
      </c>
      <c r="CF747" s="123">
        <v>3.3000000000000002E-2</v>
      </c>
      <c r="CG747" s="123">
        <v>0.96899999999999997</v>
      </c>
      <c r="CH747" s="123">
        <v>3.1E-2</v>
      </c>
      <c r="CI747" s="1"/>
      <c r="CJ747" s="1"/>
      <c r="CK747" s="1"/>
      <c r="CL747" s="1"/>
      <c r="CM747" s="1"/>
      <c r="CN747" s="1"/>
      <c r="CP747" s="39"/>
      <c r="CR747" s="39"/>
      <c r="CS747" s="92"/>
      <c r="CT747" s="92"/>
    </row>
    <row r="748" spans="38:98" x14ac:dyDescent="0.25">
      <c r="AL748" s="104">
        <v>728</v>
      </c>
      <c r="AM748" s="102">
        <v>0.331988134644782</v>
      </c>
      <c r="AN748" s="102">
        <f t="shared" si="175"/>
        <v>0.66801186535521806</v>
      </c>
      <c r="AO748" s="102">
        <v>0.38136341195408502</v>
      </c>
      <c r="AP748" s="102">
        <f t="shared" si="176"/>
        <v>0.61863658804591504</v>
      </c>
      <c r="AQ748" s="102">
        <v>0.25164784822918901</v>
      </c>
      <c r="AR748" s="102">
        <f t="shared" si="177"/>
        <v>0.74835215177081094</v>
      </c>
      <c r="AS748" s="102">
        <f t="shared" si="182"/>
        <v>0.30638791667474896</v>
      </c>
      <c r="AT748" s="107">
        <f t="shared" si="182"/>
        <v>0.69361208332525104</v>
      </c>
      <c r="AU748" s="103">
        <v>0.346002871899033</v>
      </c>
      <c r="AV748" s="103">
        <f t="shared" si="183"/>
        <v>0.653997128100967</v>
      </c>
      <c r="AW748" s="103">
        <v>0.39774661179898901</v>
      </c>
      <c r="AX748" s="103">
        <f t="shared" si="184"/>
        <v>0.60225338820101104</v>
      </c>
      <c r="AY748" s="103">
        <v>0.277113551115304</v>
      </c>
      <c r="AZ748" s="103">
        <f t="shared" si="187"/>
        <v>0.722886448884696</v>
      </c>
      <c r="BA748" s="103">
        <f t="shared" si="185"/>
        <v>0.32621484451550753</v>
      </c>
      <c r="BB748" s="103">
        <f t="shared" si="185"/>
        <v>0.67378515548449247</v>
      </c>
      <c r="BC748" s="102">
        <v>0.32647140580065898</v>
      </c>
      <c r="BD748" s="102">
        <f t="shared" si="188"/>
        <v>0.67352859419934097</v>
      </c>
      <c r="BE748" s="102">
        <v>0.38492909745616199</v>
      </c>
      <c r="BF748" s="102">
        <f t="shared" si="188"/>
        <v>0.61507090254383801</v>
      </c>
      <c r="BG748" s="102">
        <v>0.27822351954150099</v>
      </c>
      <c r="BH748" s="102">
        <f t="shared" si="178"/>
        <v>0.72177648045849896</v>
      </c>
      <c r="BI748" s="102">
        <v>0.31772264720221199</v>
      </c>
      <c r="BJ748" s="102">
        <v>0.68227735279778789</v>
      </c>
      <c r="BK748" s="103">
        <v>0.31895720094410102</v>
      </c>
      <c r="BL748" s="103">
        <f t="shared" si="179"/>
        <v>0.68104279905589893</v>
      </c>
      <c r="BM748" s="103">
        <v>0.37716474502838798</v>
      </c>
      <c r="BN748" s="103">
        <f t="shared" si="180"/>
        <v>0.62283525497161207</v>
      </c>
      <c r="BO748" s="103">
        <v>0.26907173769424902</v>
      </c>
      <c r="BP748" s="103">
        <f t="shared" si="181"/>
        <v>0.73092826230575092</v>
      </c>
      <c r="BQ748" s="103">
        <v>0.30939762298855511</v>
      </c>
      <c r="BR748" s="103">
        <f t="shared" si="186"/>
        <v>0.69060237701144489</v>
      </c>
      <c r="BS748" s="108">
        <v>0.9081392746459761</v>
      </c>
      <c r="BT748" s="102">
        <v>9.1860725354023898E-2</v>
      </c>
      <c r="BU748" s="91"/>
      <c r="BV748" s="86">
        <v>728</v>
      </c>
      <c r="BW748" s="124">
        <v>0.97799999999999998</v>
      </c>
      <c r="BX748" s="124">
        <v>2.1999999999999999E-2</v>
      </c>
      <c r="BY748" s="124">
        <v>0.97699999999999998</v>
      </c>
      <c r="BZ748" s="124">
        <v>2.3E-2</v>
      </c>
      <c r="CA748" s="124">
        <v>0.97699999999999998</v>
      </c>
      <c r="CB748" s="124">
        <v>2.1999999999999999E-2</v>
      </c>
      <c r="CC748" s="123">
        <v>0.97099999999999997</v>
      </c>
      <c r="CD748" s="123">
        <v>2.9000000000000001E-2</v>
      </c>
      <c r="CE748" s="123">
        <v>0.96699999999999997</v>
      </c>
      <c r="CF748" s="123">
        <v>3.3000000000000002E-2</v>
      </c>
      <c r="CG748" s="123">
        <v>0.96899999999999997</v>
      </c>
      <c r="CH748" s="123">
        <v>3.1E-2</v>
      </c>
      <c r="CI748" s="1"/>
      <c r="CJ748" s="1"/>
      <c r="CK748" s="1"/>
      <c r="CL748" s="1"/>
      <c r="CM748" s="1"/>
      <c r="CN748" s="1"/>
      <c r="CP748" s="39"/>
      <c r="CR748" s="39"/>
      <c r="CS748" s="92"/>
      <c r="CT748" s="92"/>
    </row>
    <row r="749" spans="38:98" x14ac:dyDescent="0.25">
      <c r="AL749" s="104">
        <v>729</v>
      </c>
      <c r="AM749" s="102">
        <v>0.33225859908625499</v>
      </c>
      <c r="AN749" s="102">
        <f t="shared" si="175"/>
        <v>0.66774140091374501</v>
      </c>
      <c r="AO749" s="102">
        <v>0.381614802102414</v>
      </c>
      <c r="AP749" s="102">
        <f t="shared" si="176"/>
        <v>0.61838519789758606</v>
      </c>
      <c r="AQ749" s="102">
        <v>0.25197536003536902</v>
      </c>
      <c r="AR749" s="102">
        <f t="shared" si="177"/>
        <v>0.74802463996463098</v>
      </c>
      <c r="AS749" s="102">
        <f t="shared" si="182"/>
        <v>0.30668023581656401</v>
      </c>
      <c r="AT749" s="107">
        <f t="shared" si="182"/>
        <v>0.69331976418343599</v>
      </c>
      <c r="AU749" s="103">
        <v>0.34629097986985102</v>
      </c>
      <c r="AV749" s="103">
        <f t="shared" si="183"/>
        <v>0.65370902013014898</v>
      </c>
      <c r="AW749" s="103">
        <v>0.39802142837800802</v>
      </c>
      <c r="AX749" s="103">
        <f t="shared" si="184"/>
        <v>0.60197857162199198</v>
      </c>
      <c r="AY749" s="103">
        <v>0.27747460271195701</v>
      </c>
      <c r="AZ749" s="103">
        <f t="shared" si="187"/>
        <v>0.72252539728804299</v>
      </c>
      <c r="BA749" s="103">
        <f t="shared" si="185"/>
        <v>0.32653344953409591</v>
      </c>
      <c r="BB749" s="103">
        <f t="shared" si="185"/>
        <v>0.67346655046590409</v>
      </c>
      <c r="BC749" s="102">
        <v>0.32675097826724703</v>
      </c>
      <c r="BD749" s="102">
        <f t="shared" si="188"/>
        <v>0.67324902173275292</v>
      </c>
      <c r="BE749" s="102">
        <v>0.38518759627605698</v>
      </c>
      <c r="BF749" s="102">
        <f t="shared" si="188"/>
        <v>0.61481240372394308</v>
      </c>
      <c r="BG749" s="102">
        <v>0.27858445652607999</v>
      </c>
      <c r="BH749" s="102">
        <f t="shared" si="178"/>
        <v>0.72141554347392001</v>
      </c>
      <c r="BI749" s="102">
        <v>0.31803480040833648</v>
      </c>
      <c r="BJ749" s="102">
        <v>0.68196519959166357</v>
      </c>
      <c r="BK749" s="103">
        <v>0.31923033638000198</v>
      </c>
      <c r="BL749" s="103">
        <f t="shared" si="179"/>
        <v>0.68076966361999802</v>
      </c>
      <c r="BM749" s="103">
        <v>0.37741907030733801</v>
      </c>
      <c r="BN749" s="103">
        <f t="shared" si="180"/>
        <v>0.62258092969266199</v>
      </c>
      <c r="BO749" s="103">
        <v>0.26942321623885301</v>
      </c>
      <c r="BP749" s="103">
        <f t="shared" si="181"/>
        <v>0.73057678376114699</v>
      </c>
      <c r="BQ749" s="103">
        <v>0.30970246991836076</v>
      </c>
      <c r="BR749" s="103">
        <f t="shared" si="186"/>
        <v>0.69029753008163919</v>
      </c>
      <c r="BS749" s="108">
        <v>0.90825989799986184</v>
      </c>
      <c r="BT749" s="102">
        <v>9.1740102000138199E-2</v>
      </c>
      <c r="BU749" s="91"/>
      <c r="BV749" s="86">
        <v>729</v>
      </c>
      <c r="BW749" s="124">
        <v>0.97799999999999998</v>
      </c>
      <c r="BX749" s="124">
        <v>2.1999999999999999E-2</v>
      </c>
      <c r="BY749" s="124">
        <v>0.97699999999999998</v>
      </c>
      <c r="BZ749" s="124">
        <v>2.3E-2</v>
      </c>
      <c r="CA749" s="124">
        <v>0.97699999999999998</v>
      </c>
      <c r="CB749" s="124">
        <v>2.1999999999999999E-2</v>
      </c>
      <c r="CC749" s="123">
        <v>0.97099999999999997</v>
      </c>
      <c r="CD749" s="123">
        <v>2.9000000000000001E-2</v>
      </c>
      <c r="CE749" s="123">
        <v>0.96699999999999997</v>
      </c>
      <c r="CF749" s="123">
        <v>3.3000000000000002E-2</v>
      </c>
      <c r="CG749" s="123">
        <v>0.96899999999999997</v>
      </c>
      <c r="CH749" s="123">
        <v>3.1E-2</v>
      </c>
      <c r="CI749" s="1"/>
      <c r="CJ749" s="1"/>
      <c r="CK749" s="1"/>
      <c r="CL749" s="1"/>
      <c r="CM749" s="1"/>
      <c r="CN749" s="1"/>
      <c r="CP749" s="39"/>
      <c r="CR749" s="39"/>
      <c r="CS749" s="92"/>
      <c r="CT749" s="92"/>
    </row>
    <row r="750" spans="38:98" x14ac:dyDescent="0.25">
      <c r="AL750" s="104">
        <v>730</v>
      </c>
      <c r="AM750" s="102">
        <v>0.332528845731004</v>
      </c>
      <c r="AN750" s="102">
        <f t="shared" si="175"/>
        <v>0.66747115426899595</v>
      </c>
      <c r="AO750" s="102">
        <v>0.38186602412411202</v>
      </c>
      <c r="AP750" s="102">
        <f t="shared" si="176"/>
        <v>0.61813397587588792</v>
      </c>
      <c r="AQ750" s="102">
        <v>0.25230278289085001</v>
      </c>
      <c r="AR750" s="102">
        <f t="shared" si="177"/>
        <v>0.74769721710915005</v>
      </c>
      <c r="AS750" s="102">
        <f t="shared" si="182"/>
        <v>0.306972407854948</v>
      </c>
      <c r="AT750" s="107">
        <f t="shared" si="182"/>
        <v>0.69302759214505194</v>
      </c>
      <c r="AU750" s="103">
        <v>0.34657886721717102</v>
      </c>
      <c r="AV750" s="103">
        <f t="shared" si="183"/>
        <v>0.65342113278282898</v>
      </c>
      <c r="AW750" s="103">
        <v>0.39829603003060998</v>
      </c>
      <c r="AX750" s="103">
        <f t="shared" si="184"/>
        <v>0.60170396996939002</v>
      </c>
      <c r="AY750" s="103">
        <v>0.27783553754784601</v>
      </c>
      <c r="AZ750" s="103">
        <f t="shared" si="187"/>
        <v>0.72216446245215393</v>
      </c>
      <c r="BA750" s="103">
        <f t="shared" si="185"/>
        <v>0.32685188301637247</v>
      </c>
      <c r="BB750" s="103">
        <f t="shared" si="185"/>
        <v>0.67314811698362753</v>
      </c>
      <c r="BC750" s="102">
        <v>0.32703032651233699</v>
      </c>
      <c r="BD750" s="102">
        <f t="shared" si="188"/>
        <v>0.67296967348766301</v>
      </c>
      <c r="BE750" s="102">
        <v>0.38544587945772402</v>
      </c>
      <c r="BF750" s="102">
        <f t="shared" si="188"/>
        <v>0.61455412054227598</v>
      </c>
      <c r="BG750" s="102">
        <v>0.27894526126005698</v>
      </c>
      <c r="BH750" s="102">
        <f t="shared" si="178"/>
        <v>0.72105473873994308</v>
      </c>
      <c r="BI750" s="102">
        <v>0.31834677367372721</v>
      </c>
      <c r="BJ750" s="102">
        <v>0.6816532263262729</v>
      </c>
      <c r="BK750" s="103">
        <v>0.31950322878535198</v>
      </c>
      <c r="BL750" s="103">
        <f t="shared" si="179"/>
        <v>0.68049677121464802</v>
      </c>
      <c r="BM750" s="103">
        <v>0.37767320619536698</v>
      </c>
      <c r="BN750" s="103">
        <f t="shared" si="180"/>
        <v>0.62232679380463307</v>
      </c>
      <c r="BO750" s="103">
        <v>0.26977455271745099</v>
      </c>
      <c r="BP750" s="103">
        <f t="shared" si="181"/>
        <v>0.73022544728254901</v>
      </c>
      <c r="BQ750" s="103">
        <v>0.31000713259842094</v>
      </c>
      <c r="BR750" s="103">
        <f t="shared" si="186"/>
        <v>0.68999286740157917</v>
      </c>
      <c r="BS750" s="108">
        <v>0.90838015493407598</v>
      </c>
      <c r="BT750" s="102">
        <v>9.1619845065923994E-2</v>
      </c>
      <c r="BU750" s="91"/>
      <c r="BV750" s="86">
        <v>730</v>
      </c>
      <c r="BW750" s="124">
        <v>0.97799999999999998</v>
      </c>
      <c r="BX750" s="124">
        <v>2.1999999999999999E-2</v>
      </c>
      <c r="BY750" s="124">
        <v>0.97699999999999998</v>
      </c>
      <c r="BZ750" s="124">
        <v>2.3E-2</v>
      </c>
      <c r="CA750" s="124">
        <v>0.97699999999999998</v>
      </c>
      <c r="CB750" s="124">
        <v>2.1999999999999999E-2</v>
      </c>
      <c r="CC750" s="123">
        <v>0.97099999999999997</v>
      </c>
      <c r="CD750" s="123">
        <v>2.9000000000000001E-2</v>
      </c>
      <c r="CE750" s="123">
        <v>0.96699999999999997</v>
      </c>
      <c r="CF750" s="123">
        <v>3.3000000000000002E-2</v>
      </c>
      <c r="CG750" s="123">
        <v>0.96899999999999997</v>
      </c>
      <c r="CH750" s="123">
        <v>3.1E-2</v>
      </c>
      <c r="CI750" s="1"/>
      <c r="CJ750" s="1"/>
      <c r="CK750" s="1"/>
      <c r="CL750" s="1"/>
      <c r="CM750" s="1"/>
      <c r="CN750" s="1"/>
      <c r="CP750" s="39"/>
      <c r="CR750" s="39"/>
      <c r="CS750" s="92"/>
      <c r="CT750" s="92"/>
    </row>
    <row r="751" spans="38:98" x14ac:dyDescent="0.25">
      <c r="AL751" s="104">
        <v>731</v>
      </c>
      <c r="AM751" s="102">
        <v>0.33279887617383103</v>
      </c>
      <c r="AN751" s="102">
        <f t="shared" si="175"/>
        <v>0.66720112382616903</v>
      </c>
      <c r="AO751" s="102">
        <v>0.382117077452933</v>
      </c>
      <c r="AP751" s="102">
        <f t="shared" si="176"/>
        <v>0.617882922547067</v>
      </c>
      <c r="AQ751" s="102">
        <v>0.25263011677316</v>
      </c>
      <c r="AR751" s="102">
        <f t="shared" si="177"/>
        <v>0.74736988322684006</v>
      </c>
      <c r="AS751" s="102">
        <f t="shared" si="182"/>
        <v>0.30726443314371582</v>
      </c>
      <c r="AT751" s="107">
        <f t="shared" si="182"/>
        <v>0.69273556685628424</v>
      </c>
      <c r="AU751" s="103">
        <v>0.34686653423052699</v>
      </c>
      <c r="AV751" s="103">
        <f t="shared" si="183"/>
        <v>0.65313346576947295</v>
      </c>
      <c r="AW751" s="103">
        <v>0.39857041702417501</v>
      </c>
      <c r="AX751" s="103">
        <f t="shared" si="184"/>
        <v>0.60142958297582494</v>
      </c>
      <c r="AY751" s="103">
        <v>0.27819635544209198</v>
      </c>
      <c r="AZ751" s="103">
        <f t="shared" si="187"/>
        <v>0.72180364455790802</v>
      </c>
      <c r="BA751" s="103">
        <f t="shared" si="185"/>
        <v>0.32717014503038594</v>
      </c>
      <c r="BB751" s="103">
        <f t="shared" si="185"/>
        <v>0.67282985496961412</v>
      </c>
      <c r="BC751" s="102">
        <v>0.32730945007460999</v>
      </c>
      <c r="BD751" s="102">
        <f t="shared" si="188"/>
        <v>0.67269054992539001</v>
      </c>
      <c r="BE751" s="102">
        <v>0.38570394717149897</v>
      </c>
      <c r="BF751" s="102">
        <f t="shared" si="188"/>
        <v>0.61429605282850108</v>
      </c>
      <c r="BG751" s="102">
        <v>0.27930593354618599</v>
      </c>
      <c r="BH751" s="102">
        <f t="shared" si="178"/>
        <v>0.72069406645381395</v>
      </c>
      <c r="BI751" s="102">
        <v>0.31865856680381943</v>
      </c>
      <c r="BJ751" s="102">
        <v>0.68134143319618057</v>
      </c>
      <c r="BK751" s="103">
        <v>0.31977587813053698</v>
      </c>
      <c r="BL751" s="103">
        <f t="shared" si="179"/>
        <v>0.68022412186946302</v>
      </c>
      <c r="BM751" s="103">
        <v>0.37792715282523898</v>
      </c>
      <c r="BN751" s="103">
        <f t="shared" si="180"/>
        <v>0.62207284717476097</v>
      </c>
      <c r="BO751" s="103">
        <v>0.27012574687732399</v>
      </c>
      <c r="BP751" s="103">
        <f t="shared" si="181"/>
        <v>0.72987425312267606</v>
      </c>
      <c r="BQ751" s="103">
        <v>0.31031161093384046</v>
      </c>
      <c r="BR751" s="103">
        <f t="shared" si="186"/>
        <v>0.68968838906615959</v>
      </c>
      <c r="BS751" s="108">
        <v>0.90850004733347034</v>
      </c>
      <c r="BT751" s="102">
        <v>9.1499952666529605E-2</v>
      </c>
      <c r="BU751" s="91"/>
      <c r="BV751" s="86">
        <v>731</v>
      </c>
      <c r="BW751" s="124">
        <v>0.97799999999999998</v>
      </c>
      <c r="BX751" s="124">
        <v>2.1999999999999999E-2</v>
      </c>
      <c r="BY751" s="124">
        <v>0.97699999999999998</v>
      </c>
      <c r="BZ751" s="124">
        <v>2.3E-2</v>
      </c>
      <c r="CA751" s="124">
        <v>0.97799999999999998</v>
      </c>
      <c r="CB751" s="124">
        <v>2.1999999999999999E-2</v>
      </c>
      <c r="CC751" s="123">
        <v>0.97099999999999997</v>
      </c>
      <c r="CD751" s="123">
        <v>2.9000000000000001E-2</v>
      </c>
      <c r="CE751" s="123">
        <v>0.96699999999999997</v>
      </c>
      <c r="CF751" s="123">
        <v>3.3000000000000002E-2</v>
      </c>
      <c r="CG751" s="123">
        <v>0.96899999999999997</v>
      </c>
      <c r="CH751" s="123">
        <v>3.1E-2</v>
      </c>
      <c r="CI751" s="1"/>
      <c r="CJ751" s="1"/>
      <c r="CK751" s="1"/>
      <c r="CL751" s="1"/>
      <c r="CM751" s="1"/>
      <c r="CN751" s="1"/>
      <c r="CP751" s="39"/>
      <c r="CR751" s="39"/>
      <c r="CS751" s="92"/>
      <c r="CT751" s="92"/>
    </row>
    <row r="752" spans="38:98" x14ac:dyDescent="0.25">
      <c r="AL752" s="104">
        <v>732</v>
      </c>
      <c r="AM752" s="102">
        <v>0.33306869200953798</v>
      </c>
      <c r="AN752" s="102">
        <f t="shared" si="175"/>
        <v>0.66693130799046196</v>
      </c>
      <c r="AO752" s="102">
        <v>0.38236796152262897</v>
      </c>
      <c r="AP752" s="102">
        <f t="shared" si="176"/>
        <v>0.61763203847737103</v>
      </c>
      <c r="AQ752" s="102">
        <v>0.25295736165982502</v>
      </c>
      <c r="AR752" s="102">
        <f t="shared" si="177"/>
        <v>0.74704263834017492</v>
      </c>
      <c r="AS752" s="102">
        <f t="shared" si="182"/>
        <v>0.30755631203668093</v>
      </c>
      <c r="AT752" s="107">
        <f t="shared" si="182"/>
        <v>0.69244368796331912</v>
      </c>
      <c r="AU752" s="103">
        <v>0.34715398119945401</v>
      </c>
      <c r="AV752" s="103">
        <f t="shared" si="183"/>
        <v>0.65284601880054605</v>
      </c>
      <c r="AW752" s="103">
        <v>0.39884458962607999</v>
      </c>
      <c r="AX752" s="103">
        <f t="shared" si="184"/>
        <v>0.60115541037392006</v>
      </c>
      <c r="AY752" s="103">
        <v>0.27855705621381399</v>
      </c>
      <c r="AZ752" s="103">
        <f t="shared" si="187"/>
        <v>0.72144294378618601</v>
      </c>
      <c r="BA752" s="103">
        <f t="shared" si="185"/>
        <v>0.32748823564418361</v>
      </c>
      <c r="BB752" s="103">
        <f t="shared" si="185"/>
        <v>0.6725117643558165</v>
      </c>
      <c r="BC752" s="102">
        <v>0.32758834849274199</v>
      </c>
      <c r="BD752" s="102">
        <f t="shared" si="188"/>
        <v>0.67241165150725801</v>
      </c>
      <c r="BE752" s="102">
        <v>0.38596179958771898</v>
      </c>
      <c r="BF752" s="102">
        <f t="shared" si="188"/>
        <v>0.61403820041228108</v>
      </c>
      <c r="BG752" s="102">
        <v>0.27966647318721999</v>
      </c>
      <c r="BH752" s="102">
        <f t="shared" si="178"/>
        <v>0.72033352681277996</v>
      </c>
      <c r="BI752" s="102">
        <v>0.31897017960404661</v>
      </c>
      <c r="BJ752" s="102">
        <v>0.68102982039595339</v>
      </c>
      <c r="BK752" s="103">
        <v>0.32004828438594002</v>
      </c>
      <c r="BL752" s="103">
        <f t="shared" si="179"/>
        <v>0.67995171561405998</v>
      </c>
      <c r="BM752" s="103">
        <v>0.37818091032971801</v>
      </c>
      <c r="BN752" s="103">
        <f t="shared" si="180"/>
        <v>0.62181908967028199</v>
      </c>
      <c r="BO752" s="103">
        <v>0.27047679846575201</v>
      </c>
      <c r="BP752" s="103">
        <f t="shared" si="181"/>
        <v>0.72952320153424799</v>
      </c>
      <c r="BQ752" s="103">
        <v>0.31061590482972246</v>
      </c>
      <c r="BR752" s="103">
        <f t="shared" si="186"/>
        <v>0.68938409517027754</v>
      </c>
      <c r="BS752" s="108">
        <v>0.90861957708289665</v>
      </c>
      <c r="BT752" s="102">
        <v>9.1380422917103396E-2</v>
      </c>
      <c r="BU752" s="91"/>
      <c r="BV752" s="86">
        <v>732</v>
      </c>
      <c r="BW752" s="124">
        <v>0.97799999999999998</v>
      </c>
      <c r="BX752" s="124">
        <v>2.1999999999999999E-2</v>
      </c>
      <c r="BY752" s="124">
        <v>0.97699999999999998</v>
      </c>
      <c r="BZ752" s="124">
        <v>2.3E-2</v>
      </c>
      <c r="CA752" s="124">
        <v>0.97799999999999998</v>
      </c>
      <c r="CB752" s="124">
        <v>2.1999999999999999E-2</v>
      </c>
      <c r="CC752" s="123">
        <v>0.97099999999999997</v>
      </c>
      <c r="CD752" s="123">
        <v>2.9000000000000001E-2</v>
      </c>
      <c r="CE752" s="123">
        <v>0.96699999999999997</v>
      </c>
      <c r="CF752" s="123">
        <v>3.3000000000000002E-2</v>
      </c>
      <c r="CG752" s="123">
        <v>0.96899999999999997</v>
      </c>
      <c r="CH752" s="123">
        <v>3.1E-2</v>
      </c>
      <c r="CI752" s="1"/>
      <c r="CJ752" s="1"/>
      <c r="CK752" s="1"/>
      <c r="CL752" s="1"/>
      <c r="CM752" s="1"/>
      <c r="CN752" s="1"/>
      <c r="CP752" s="39"/>
      <c r="CR752" s="39"/>
      <c r="CS752" s="92"/>
      <c r="CT752" s="92"/>
    </row>
    <row r="753" spans="38:98" x14ac:dyDescent="0.25">
      <c r="AL753" s="104">
        <v>733</v>
      </c>
      <c r="AM753" s="102">
        <v>0.33333829483292798</v>
      </c>
      <c r="AN753" s="102">
        <f t="shared" si="175"/>
        <v>0.66666170516707202</v>
      </c>
      <c r="AO753" s="102">
        <v>0.38261867576695302</v>
      </c>
      <c r="AP753" s="102">
        <f t="shared" si="176"/>
        <v>0.61738132423304704</v>
      </c>
      <c r="AQ753" s="102">
        <v>0.253284517528372</v>
      </c>
      <c r="AR753" s="102">
        <f t="shared" si="177"/>
        <v>0.746715482471628</v>
      </c>
      <c r="AS753" s="102">
        <f t="shared" si="182"/>
        <v>0.30784804488765799</v>
      </c>
      <c r="AT753" s="107">
        <f t="shared" si="182"/>
        <v>0.69215195511234207</v>
      </c>
      <c r="AU753" s="103">
        <v>0.34744120841348702</v>
      </c>
      <c r="AV753" s="103">
        <f t="shared" si="183"/>
        <v>0.65255879158651298</v>
      </c>
      <c r="AW753" s="103">
        <v>0.39911854810370401</v>
      </c>
      <c r="AX753" s="103">
        <f t="shared" si="184"/>
        <v>0.60088145189629594</v>
      </c>
      <c r="AY753" s="103">
        <v>0.27891763968213401</v>
      </c>
      <c r="AZ753" s="103">
        <f t="shared" si="187"/>
        <v>0.72108236031786599</v>
      </c>
      <c r="BA753" s="103">
        <f t="shared" si="185"/>
        <v>0.32780615492581455</v>
      </c>
      <c r="BB753" s="103">
        <f t="shared" si="185"/>
        <v>0.67219384507418545</v>
      </c>
      <c r="BC753" s="102">
        <v>0.32786702130541101</v>
      </c>
      <c r="BD753" s="102">
        <f t="shared" si="188"/>
        <v>0.67213297869458899</v>
      </c>
      <c r="BE753" s="102">
        <v>0.386219436876717</v>
      </c>
      <c r="BF753" s="102">
        <f t="shared" si="188"/>
        <v>0.613780563123283</v>
      </c>
      <c r="BG753" s="102">
        <v>0.28002687998591203</v>
      </c>
      <c r="BH753" s="102">
        <f t="shared" si="178"/>
        <v>0.71997312001408797</v>
      </c>
      <c r="BI753" s="102">
        <v>0.31928161187984189</v>
      </c>
      <c r="BJ753" s="102">
        <v>0.68071838812015817</v>
      </c>
      <c r="BK753" s="103">
        <v>0.32032044752194799</v>
      </c>
      <c r="BL753" s="103">
        <f t="shared" si="179"/>
        <v>0.67967955247805201</v>
      </c>
      <c r="BM753" s="103">
        <v>0.37843447884157</v>
      </c>
      <c r="BN753" s="103">
        <f t="shared" si="180"/>
        <v>0.62156552115843</v>
      </c>
      <c r="BO753" s="103">
        <v>0.27082770723001598</v>
      </c>
      <c r="BP753" s="103">
        <f t="shared" si="181"/>
        <v>0.72917229276998397</v>
      </c>
      <c r="BQ753" s="103">
        <v>0.31092001419117238</v>
      </c>
      <c r="BR753" s="103">
        <f t="shared" si="186"/>
        <v>0.68907998580882768</v>
      </c>
      <c r="BS753" s="108">
        <v>0.90873874606720628</v>
      </c>
      <c r="BT753" s="102">
        <v>9.1261253932793704E-2</v>
      </c>
      <c r="BU753" s="91"/>
      <c r="BV753" s="86">
        <v>733</v>
      </c>
      <c r="BW753" s="124">
        <v>0.97799999999999998</v>
      </c>
      <c r="BX753" s="124">
        <v>2.1999999999999999E-2</v>
      </c>
      <c r="BY753" s="124">
        <v>0.97699999999999998</v>
      </c>
      <c r="BZ753" s="124">
        <v>2.3E-2</v>
      </c>
      <c r="CA753" s="124">
        <v>0.97799999999999998</v>
      </c>
      <c r="CB753" s="124">
        <v>2.1999999999999999E-2</v>
      </c>
      <c r="CC753" s="123">
        <v>0.97099999999999997</v>
      </c>
      <c r="CD753" s="123">
        <v>2.9000000000000001E-2</v>
      </c>
      <c r="CE753" s="123">
        <v>0.96699999999999997</v>
      </c>
      <c r="CF753" s="123">
        <v>3.3000000000000002E-2</v>
      </c>
      <c r="CG753" s="123">
        <v>0.96899999999999997</v>
      </c>
      <c r="CH753" s="123">
        <v>3.1E-2</v>
      </c>
      <c r="CI753" s="1"/>
      <c r="CJ753" s="1"/>
      <c r="CK753" s="1"/>
      <c r="CL753" s="1"/>
      <c r="CM753" s="1"/>
      <c r="CN753" s="1"/>
      <c r="CP753" s="39"/>
      <c r="CR753" s="39"/>
      <c r="CS753" s="92"/>
      <c r="CT753" s="92"/>
    </row>
    <row r="754" spans="38:98" x14ac:dyDescent="0.25">
      <c r="AL754" s="104">
        <v>734</v>
      </c>
      <c r="AM754" s="102">
        <v>0.33360768623880299</v>
      </c>
      <c r="AN754" s="102">
        <f t="shared" si="175"/>
        <v>0.66639231376119701</v>
      </c>
      <c r="AO754" s="102">
        <v>0.38286921961965897</v>
      </c>
      <c r="AP754" s="102">
        <f t="shared" si="176"/>
        <v>0.61713078038034097</v>
      </c>
      <c r="AQ754" s="102">
        <v>0.25361158435632902</v>
      </c>
      <c r="AR754" s="102">
        <f t="shared" si="177"/>
        <v>0.74638841564367098</v>
      </c>
      <c r="AS754" s="102">
        <f t="shared" si="182"/>
        <v>0.30813963205046185</v>
      </c>
      <c r="AT754" s="107">
        <f t="shared" si="182"/>
        <v>0.6918603679495382</v>
      </c>
      <c r="AU754" s="103">
        <v>0.34772821616216099</v>
      </c>
      <c r="AV754" s="103">
        <f t="shared" si="183"/>
        <v>0.65227178383783901</v>
      </c>
      <c r="AW754" s="103">
        <v>0.399392292724424</v>
      </c>
      <c r="AX754" s="103">
        <f t="shared" si="184"/>
        <v>0.600607707275576</v>
      </c>
      <c r="AY754" s="103">
        <v>0.27927810566617101</v>
      </c>
      <c r="AZ754" s="103">
        <f t="shared" si="187"/>
        <v>0.72072189433382894</v>
      </c>
      <c r="BA754" s="103">
        <f t="shared" si="185"/>
        <v>0.32812390294332605</v>
      </c>
      <c r="BB754" s="103">
        <f t="shared" si="185"/>
        <v>0.67187609705667395</v>
      </c>
      <c r="BC754" s="102">
        <v>0.32814546805129502</v>
      </c>
      <c r="BD754" s="102">
        <f t="shared" si="188"/>
        <v>0.67185453194870504</v>
      </c>
      <c r="BE754" s="102">
        <v>0.38647685920883101</v>
      </c>
      <c r="BF754" s="102">
        <f t="shared" si="188"/>
        <v>0.61352314079116899</v>
      </c>
      <c r="BG754" s="102">
        <v>0.28038715374501599</v>
      </c>
      <c r="BH754" s="102">
        <f t="shared" si="178"/>
        <v>0.71961284625498401</v>
      </c>
      <c r="BI754" s="102">
        <v>0.31959286343663995</v>
      </c>
      <c r="BJ754" s="102">
        <v>0.68040713656336016</v>
      </c>
      <c r="BK754" s="103">
        <v>0.32059236750894499</v>
      </c>
      <c r="BL754" s="103">
        <f t="shared" si="179"/>
        <v>0.67940763249105496</v>
      </c>
      <c r="BM754" s="103">
        <v>0.37868785849355902</v>
      </c>
      <c r="BN754" s="103">
        <f t="shared" si="180"/>
        <v>0.62131214150644098</v>
      </c>
      <c r="BO754" s="103">
        <v>0.271178472917397</v>
      </c>
      <c r="BP754" s="103">
        <f t="shared" si="181"/>
        <v>0.72882152708260306</v>
      </c>
      <c r="BQ754" s="103">
        <v>0.31122393892329414</v>
      </c>
      <c r="BR754" s="103">
        <f t="shared" si="186"/>
        <v>0.68877606107670597</v>
      </c>
      <c r="BS754" s="108">
        <v>0.90885755617125119</v>
      </c>
      <c r="BT754" s="102">
        <v>9.1142443828748795E-2</v>
      </c>
      <c r="BU754" s="91"/>
      <c r="BV754" s="86">
        <v>734</v>
      </c>
      <c r="BW754" s="124">
        <v>0.97799999999999998</v>
      </c>
      <c r="BX754" s="124">
        <v>2.1999999999999999E-2</v>
      </c>
      <c r="BY754" s="124">
        <v>0.97699999999999998</v>
      </c>
      <c r="BZ754" s="124">
        <v>2.3E-2</v>
      </c>
      <c r="CA754" s="124">
        <v>0.97799999999999998</v>
      </c>
      <c r="CB754" s="124">
        <v>2.1999999999999999E-2</v>
      </c>
      <c r="CC754" s="123">
        <v>0.97099999999999997</v>
      </c>
      <c r="CD754" s="123">
        <v>2.9000000000000001E-2</v>
      </c>
      <c r="CE754" s="123">
        <v>0.96699999999999997</v>
      </c>
      <c r="CF754" s="123">
        <v>3.3000000000000002E-2</v>
      </c>
      <c r="CG754" s="123">
        <v>0.96899999999999997</v>
      </c>
      <c r="CH754" s="123">
        <v>3.1E-2</v>
      </c>
      <c r="CI754" s="1"/>
      <c r="CJ754" s="1"/>
      <c r="CK754" s="1"/>
      <c r="CL754" s="1"/>
      <c r="CM754" s="1"/>
      <c r="CN754" s="1"/>
      <c r="CP754" s="39"/>
      <c r="CR754" s="39"/>
      <c r="CS754" s="92"/>
      <c r="CT754" s="92"/>
    </row>
    <row r="755" spans="38:98" x14ac:dyDescent="0.25">
      <c r="AL755" s="104">
        <v>735</v>
      </c>
      <c r="AM755" s="102">
        <v>0.33387686782196402</v>
      </c>
      <c r="AN755" s="102">
        <f t="shared" si="175"/>
        <v>0.66612313217803598</v>
      </c>
      <c r="AO755" s="102">
        <v>0.38311959251450001</v>
      </c>
      <c r="AP755" s="102">
        <f t="shared" si="176"/>
        <v>0.61688040748549999</v>
      </c>
      <c r="AQ755" s="102">
        <v>0.25393856212122201</v>
      </c>
      <c r="AR755" s="102">
        <f t="shared" si="177"/>
        <v>0.74606143787877799</v>
      </c>
      <c r="AS755" s="102">
        <f t="shared" si="182"/>
        <v>0.308431073878906</v>
      </c>
      <c r="AT755" s="107">
        <f t="shared" si="182"/>
        <v>0.691568926121094</v>
      </c>
      <c r="AU755" s="103">
        <v>0.34801500473501101</v>
      </c>
      <c r="AV755" s="103">
        <f t="shared" si="183"/>
        <v>0.65198499526498899</v>
      </c>
      <c r="AW755" s="103">
        <v>0.39966582375561899</v>
      </c>
      <c r="AX755" s="103">
        <f t="shared" si="184"/>
        <v>0.60033417624438101</v>
      </c>
      <c r="AY755" s="103">
        <v>0.279638453985046</v>
      </c>
      <c r="AZ755" s="103">
        <f t="shared" si="187"/>
        <v>0.72036154601495395</v>
      </c>
      <c r="BA755" s="103">
        <f t="shared" si="185"/>
        <v>0.3284414797647669</v>
      </c>
      <c r="BB755" s="103">
        <f t="shared" si="185"/>
        <v>0.67155852023523299</v>
      </c>
      <c r="BC755" s="102">
        <v>0.32842368826907298</v>
      </c>
      <c r="BD755" s="102">
        <f t="shared" si="188"/>
        <v>0.67157631173092702</v>
      </c>
      <c r="BE755" s="102">
        <v>0.38673406675439498</v>
      </c>
      <c r="BF755" s="102">
        <f t="shared" si="188"/>
        <v>0.61326593324560497</v>
      </c>
      <c r="BG755" s="102">
        <v>0.28074729426728401</v>
      </c>
      <c r="BH755" s="102">
        <f t="shared" si="178"/>
        <v>0.71925270573271605</v>
      </c>
      <c r="BI755" s="102">
        <v>0.31990393407987411</v>
      </c>
      <c r="BJ755" s="102">
        <v>0.68009606592012584</v>
      </c>
      <c r="BK755" s="103">
        <v>0.32086404431731602</v>
      </c>
      <c r="BL755" s="103">
        <f t="shared" si="179"/>
        <v>0.67913595568268392</v>
      </c>
      <c r="BM755" s="103">
        <v>0.37894104941845003</v>
      </c>
      <c r="BN755" s="103">
        <f t="shared" si="180"/>
        <v>0.62105895058155003</v>
      </c>
      <c r="BO755" s="103">
        <v>0.27152909527517399</v>
      </c>
      <c r="BP755" s="103">
        <f t="shared" si="181"/>
        <v>0.72847090472482601</v>
      </c>
      <c r="BQ755" s="103">
        <v>0.31152767893119154</v>
      </c>
      <c r="BR755" s="103">
        <f t="shared" si="186"/>
        <v>0.6884723210688084</v>
      </c>
      <c r="BS755" s="108">
        <v>0.90897600927988298</v>
      </c>
      <c r="BT755" s="102">
        <v>9.1023990720117007E-2</v>
      </c>
      <c r="BU755" s="91"/>
      <c r="BV755" s="86">
        <v>735</v>
      </c>
      <c r="BW755" s="124">
        <v>0.97799999999999998</v>
      </c>
      <c r="BX755" s="124">
        <v>2.1999999999999999E-2</v>
      </c>
      <c r="BY755" s="124">
        <v>0.97699999999999998</v>
      </c>
      <c r="BZ755" s="124">
        <v>2.3E-2</v>
      </c>
      <c r="CA755" s="124">
        <v>0.97799999999999998</v>
      </c>
      <c r="CB755" s="124">
        <v>2.1999999999999999E-2</v>
      </c>
      <c r="CC755" s="123">
        <v>0.97099999999999997</v>
      </c>
      <c r="CD755" s="123">
        <v>2.9000000000000001E-2</v>
      </c>
      <c r="CE755" s="123">
        <v>0.96699999999999997</v>
      </c>
      <c r="CF755" s="123">
        <v>3.3000000000000002E-2</v>
      </c>
      <c r="CG755" s="123">
        <v>0.96899999999999997</v>
      </c>
      <c r="CH755" s="123">
        <v>3.1E-2</v>
      </c>
      <c r="CI755" s="1"/>
      <c r="CJ755" s="1"/>
      <c r="CK755" s="1"/>
      <c r="CL755" s="1"/>
      <c r="CM755" s="1"/>
      <c r="CN755" s="1"/>
      <c r="CP755" s="39"/>
      <c r="CR755" s="39"/>
      <c r="CS755" s="92"/>
      <c r="CT755" s="92"/>
    </row>
    <row r="756" spans="38:98" x14ac:dyDescent="0.25">
      <c r="AL756" s="104">
        <v>736</v>
      </c>
      <c r="AM756" s="102">
        <v>0.33414584117721402</v>
      </c>
      <c r="AN756" s="102">
        <f t="shared" si="175"/>
        <v>0.66585415882278598</v>
      </c>
      <c r="AO756" s="102">
        <v>0.38336979388522902</v>
      </c>
      <c r="AP756" s="102">
        <f t="shared" si="176"/>
        <v>0.61663020611477104</v>
      </c>
      <c r="AQ756" s="102">
        <v>0.254265450800579</v>
      </c>
      <c r="AR756" s="102">
        <f t="shared" si="177"/>
        <v>0.74573454919942095</v>
      </c>
      <c r="AS756" s="102">
        <f t="shared" si="182"/>
        <v>0.30872237072680536</v>
      </c>
      <c r="AT756" s="107">
        <f t="shared" si="182"/>
        <v>0.69127762927319469</v>
      </c>
      <c r="AU756" s="103">
        <v>0.348301574421571</v>
      </c>
      <c r="AV756" s="103">
        <f t="shared" si="183"/>
        <v>0.65169842557842905</v>
      </c>
      <c r="AW756" s="103">
        <v>0.39993914146466603</v>
      </c>
      <c r="AX756" s="103">
        <f t="shared" si="184"/>
        <v>0.60006085853533397</v>
      </c>
      <c r="AY756" s="103">
        <v>0.27999868445788001</v>
      </c>
      <c r="AZ756" s="103">
        <f t="shared" si="187"/>
        <v>0.72000131554211999</v>
      </c>
      <c r="BA756" s="103">
        <f t="shared" si="185"/>
        <v>0.32875888545818499</v>
      </c>
      <c r="BB756" s="103">
        <f t="shared" si="185"/>
        <v>0.67124111454181501</v>
      </c>
      <c r="BC756" s="102">
        <v>0.32870168149742202</v>
      </c>
      <c r="BD756" s="102">
        <f t="shared" si="188"/>
        <v>0.67129831850257804</v>
      </c>
      <c r="BE756" s="102">
        <v>0.38699105968374597</v>
      </c>
      <c r="BF756" s="102">
        <f t="shared" si="188"/>
        <v>0.61300894031625397</v>
      </c>
      <c r="BG756" s="102">
        <v>0.28110730135547002</v>
      </c>
      <c r="BH756" s="102">
        <f t="shared" si="178"/>
        <v>0.71889269864452998</v>
      </c>
      <c r="BI756" s="102">
        <v>0.32021482361497861</v>
      </c>
      <c r="BJ756" s="102">
        <v>0.67978517638502134</v>
      </c>
      <c r="BK756" s="103">
        <v>0.32113547791744601</v>
      </c>
      <c r="BL756" s="103">
        <f t="shared" si="179"/>
        <v>0.67886452208255399</v>
      </c>
      <c r="BM756" s="103">
        <v>0.379194051749006</v>
      </c>
      <c r="BN756" s="103">
        <f t="shared" si="180"/>
        <v>0.620805948250994</v>
      </c>
      <c r="BO756" s="103">
        <v>0.27187957405062801</v>
      </c>
      <c r="BP756" s="103">
        <f t="shared" si="181"/>
        <v>0.72812042594937199</v>
      </c>
      <c r="BQ756" s="103">
        <v>0.31183123411996855</v>
      </c>
      <c r="BR756" s="103">
        <f t="shared" si="186"/>
        <v>0.68816876588003151</v>
      </c>
      <c r="BS756" s="108">
        <v>0.90909410727795337</v>
      </c>
      <c r="BT756" s="109">
        <v>9.0905892722046605E-2</v>
      </c>
      <c r="BU756" s="91"/>
      <c r="BV756" s="86">
        <v>736</v>
      </c>
      <c r="BW756" s="124">
        <v>0.97799999999999998</v>
      </c>
      <c r="BX756" s="124">
        <v>2.1999999999999999E-2</v>
      </c>
      <c r="BY756" s="124">
        <v>0.97799999999999998</v>
      </c>
      <c r="BZ756" s="124">
        <v>2.1999999999999999E-2</v>
      </c>
      <c r="CA756" s="124">
        <v>0.97799999999999998</v>
      </c>
      <c r="CB756" s="124">
        <v>2.1999999999999999E-2</v>
      </c>
      <c r="CC756" s="123">
        <v>0.97099999999999997</v>
      </c>
      <c r="CD756" s="123">
        <v>2.9000000000000001E-2</v>
      </c>
      <c r="CE756" s="123">
        <v>0.96699999999999997</v>
      </c>
      <c r="CF756" s="123">
        <v>3.3000000000000002E-2</v>
      </c>
      <c r="CG756" s="123">
        <v>0.96899999999999997</v>
      </c>
      <c r="CH756" s="123">
        <v>3.1E-2</v>
      </c>
      <c r="CI756" s="1"/>
      <c r="CJ756" s="1"/>
      <c r="CK756" s="1"/>
      <c r="CL756" s="1"/>
      <c r="CM756" s="1"/>
      <c r="CN756" s="1"/>
      <c r="CP756" s="39"/>
      <c r="CR756" s="39"/>
      <c r="CS756" s="92"/>
      <c r="CT756" s="92"/>
    </row>
    <row r="757" spans="38:98" x14ac:dyDescent="0.25">
      <c r="AL757" s="104">
        <v>737</v>
      </c>
      <c r="AM757" s="102">
        <v>0.33441460789935501</v>
      </c>
      <c r="AN757" s="102">
        <f t="shared" si="175"/>
        <v>0.66558539210064493</v>
      </c>
      <c r="AO757" s="102">
        <v>0.38361982316559901</v>
      </c>
      <c r="AP757" s="102">
        <f t="shared" si="176"/>
        <v>0.61638017683440105</v>
      </c>
      <c r="AQ757" s="102">
        <v>0.25459225037192601</v>
      </c>
      <c r="AR757" s="102">
        <f t="shared" si="177"/>
        <v>0.74540774962807399</v>
      </c>
      <c r="AS757" s="102">
        <f t="shared" si="182"/>
        <v>0.3090135229479738</v>
      </c>
      <c r="AT757" s="107">
        <f t="shared" si="182"/>
        <v>0.6909864770520262</v>
      </c>
      <c r="AU757" s="103">
        <v>0.34858792551137802</v>
      </c>
      <c r="AV757" s="103">
        <f t="shared" si="183"/>
        <v>0.65141207448862204</v>
      </c>
      <c r="AW757" s="103">
        <v>0.40021224611894402</v>
      </c>
      <c r="AX757" s="103">
        <f t="shared" si="184"/>
        <v>0.59978775388105598</v>
      </c>
      <c r="AY757" s="103">
        <v>0.28035879690379201</v>
      </c>
      <c r="AZ757" s="103">
        <f t="shared" si="187"/>
        <v>0.71964120309620805</v>
      </c>
      <c r="BA757" s="103">
        <f t="shared" si="185"/>
        <v>0.32907612009162868</v>
      </c>
      <c r="BB757" s="103">
        <f t="shared" si="185"/>
        <v>0.67092387990837143</v>
      </c>
      <c r="BC757" s="102">
        <v>0.32897944727501899</v>
      </c>
      <c r="BD757" s="102">
        <f t="shared" si="188"/>
        <v>0.67102055272498107</v>
      </c>
      <c r="BE757" s="102">
        <v>0.38724783816721903</v>
      </c>
      <c r="BF757" s="102">
        <f t="shared" si="188"/>
        <v>0.61275216183278092</v>
      </c>
      <c r="BG757" s="102">
        <v>0.28146717481232603</v>
      </c>
      <c r="BH757" s="102">
        <f t="shared" si="178"/>
        <v>0.71853282518767392</v>
      </c>
      <c r="BI757" s="102">
        <v>0.32052553184738625</v>
      </c>
      <c r="BJ757" s="102">
        <v>0.67947446815261381</v>
      </c>
      <c r="BK757" s="103">
        <v>0.32140666827971898</v>
      </c>
      <c r="BL757" s="103">
        <f t="shared" si="179"/>
        <v>0.67859333172028102</v>
      </c>
      <c r="BM757" s="103">
        <v>0.37944686561799401</v>
      </c>
      <c r="BN757" s="103">
        <f t="shared" si="180"/>
        <v>0.62055313438200599</v>
      </c>
      <c r="BO757" s="103">
        <v>0.27222990899103899</v>
      </c>
      <c r="BP757" s="103">
        <f t="shared" si="181"/>
        <v>0.72777009100896106</v>
      </c>
      <c r="BQ757" s="103">
        <v>0.31213460439472945</v>
      </c>
      <c r="BR757" s="103">
        <f t="shared" si="186"/>
        <v>0.6878653956052706</v>
      </c>
      <c r="BS757" s="108">
        <v>0.90921185205031396</v>
      </c>
      <c r="BT757" s="102">
        <v>9.0788147949685996E-2</v>
      </c>
      <c r="BU757" s="91"/>
      <c r="BV757" s="86">
        <v>737</v>
      </c>
      <c r="BW757" s="124">
        <v>0.97799999999999998</v>
      </c>
      <c r="BX757" s="124">
        <v>2.1999999999999999E-2</v>
      </c>
      <c r="BY757" s="124">
        <v>0.97799999999999998</v>
      </c>
      <c r="BZ757" s="124">
        <v>2.1999999999999999E-2</v>
      </c>
      <c r="CA757" s="124">
        <v>0.97799999999999998</v>
      </c>
      <c r="CB757" s="124">
        <v>2.1999999999999999E-2</v>
      </c>
      <c r="CC757" s="123">
        <v>0.97099999999999997</v>
      </c>
      <c r="CD757" s="123">
        <v>2.9000000000000001E-2</v>
      </c>
      <c r="CE757" s="123">
        <v>0.96699999999999997</v>
      </c>
      <c r="CF757" s="123">
        <v>3.3000000000000002E-2</v>
      </c>
      <c r="CG757" s="123">
        <v>0.96899999999999997</v>
      </c>
      <c r="CH757" s="123">
        <v>3.1E-2</v>
      </c>
      <c r="CI757" s="1"/>
      <c r="CJ757" s="1"/>
      <c r="CK757" s="1"/>
      <c r="CL757" s="1"/>
      <c r="CM757" s="1"/>
      <c r="CN757" s="1"/>
      <c r="CP757" s="39"/>
      <c r="CR757" s="39"/>
      <c r="CS757" s="92"/>
      <c r="CT757" s="92"/>
    </row>
    <row r="758" spans="38:98" x14ac:dyDescent="0.25">
      <c r="AL758" s="104">
        <v>738</v>
      </c>
      <c r="AM758" s="102">
        <v>0.334683169583188</v>
      </c>
      <c r="AN758" s="102">
        <f t="shared" si="175"/>
        <v>0.665316830416812</v>
      </c>
      <c r="AO758" s="102">
        <v>0.38386967978936298</v>
      </c>
      <c r="AP758" s="102">
        <f t="shared" si="176"/>
        <v>0.61613032021063696</v>
      </c>
      <c r="AQ758" s="102">
        <v>0.25491896081278997</v>
      </c>
      <c r="AR758" s="102">
        <f t="shared" si="177"/>
        <v>0.74508103918721003</v>
      </c>
      <c r="AS758" s="102">
        <f t="shared" si="182"/>
        <v>0.30930453089622517</v>
      </c>
      <c r="AT758" s="107">
        <f t="shared" si="182"/>
        <v>0.69069546910377488</v>
      </c>
      <c r="AU758" s="103">
        <v>0.34887405829396601</v>
      </c>
      <c r="AV758" s="103">
        <f t="shared" si="183"/>
        <v>0.65112594170603399</v>
      </c>
      <c r="AW758" s="103">
        <v>0.40048513798583202</v>
      </c>
      <c r="AX758" s="103">
        <f t="shared" si="184"/>
        <v>0.59951486201416793</v>
      </c>
      <c r="AY758" s="103">
        <v>0.28071879114190401</v>
      </c>
      <c r="AZ758" s="103">
        <f t="shared" si="187"/>
        <v>0.71928120885809599</v>
      </c>
      <c r="BA758" s="103">
        <f t="shared" si="185"/>
        <v>0.32939318373314669</v>
      </c>
      <c r="BB758" s="103">
        <f t="shared" si="185"/>
        <v>0.67060681626685326</v>
      </c>
      <c r="BC758" s="102">
        <v>0.32925698514054402</v>
      </c>
      <c r="BD758" s="102">
        <f t="shared" si="188"/>
        <v>0.67074301485945598</v>
      </c>
      <c r="BE758" s="102">
        <v>0.38750440237514999</v>
      </c>
      <c r="BF758" s="102">
        <f t="shared" si="188"/>
        <v>0.61249559762485006</v>
      </c>
      <c r="BG758" s="102">
        <v>0.28182691444060698</v>
      </c>
      <c r="BH758" s="102">
        <f t="shared" si="178"/>
        <v>0.71817308555939308</v>
      </c>
      <c r="BI758" s="102">
        <v>0.32083605858253239</v>
      </c>
      <c r="BJ758" s="102">
        <v>0.67916394141746772</v>
      </c>
      <c r="BK758" s="103">
        <v>0.321677615374522</v>
      </c>
      <c r="BL758" s="103">
        <f t="shared" si="179"/>
        <v>0.678322384625478</v>
      </c>
      <c r="BM758" s="103">
        <v>0.37969949115817703</v>
      </c>
      <c r="BN758" s="103">
        <f t="shared" si="180"/>
        <v>0.62030050884182297</v>
      </c>
      <c r="BO758" s="103">
        <v>0.27258009984368797</v>
      </c>
      <c r="BP758" s="103">
        <f t="shared" si="181"/>
        <v>0.72741990015631197</v>
      </c>
      <c r="BQ758" s="103">
        <v>0.312437789660579</v>
      </c>
      <c r="BR758" s="103">
        <f t="shared" si="186"/>
        <v>0.687562210339421</v>
      </c>
      <c r="BS758" s="108">
        <v>0.90932924548181671</v>
      </c>
      <c r="BT758" s="102">
        <v>9.0670754518183294E-2</v>
      </c>
      <c r="BU758" s="91"/>
      <c r="BV758" s="86">
        <v>738</v>
      </c>
      <c r="BW758" s="124">
        <v>0.97799999999999998</v>
      </c>
      <c r="BX758" s="124">
        <v>2.1999999999999999E-2</v>
      </c>
      <c r="BY758" s="124">
        <v>0.97799999999999998</v>
      </c>
      <c r="BZ758" s="124">
        <v>2.1999999999999999E-2</v>
      </c>
      <c r="CA758" s="124">
        <v>0.97799999999999998</v>
      </c>
      <c r="CB758" s="124">
        <v>2.1999999999999999E-2</v>
      </c>
      <c r="CC758" s="123">
        <v>0.97099999999999997</v>
      </c>
      <c r="CD758" s="123">
        <v>2.9000000000000001E-2</v>
      </c>
      <c r="CE758" s="123">
        <v>0.96699999999999997</v>
      </c>
      <c r="CF758" s="123">
        <v>3.3000000000000002E-2</v>
      </c>
      <c r="CG758" s="123">
        <v>0.96899999999999997</v>
      </c>
      <c r="CH758" s="123">
        <v>3.1E-2</v>
      </c>
      <c r="CI758" s="1"/>
      <c r="CJ758" s="1"/>
      <c r="CK758" s="1"/>
      <c r="CL758" s="1"/>
      <c r="CM758" s="1"/>
      <c r="CN758" s="1"/>
      <c r="CP758" s="39"/>
      <c r="CR758" s="39"/>
      <c r="CS758" s="92"/>
      <c r="CT758" s="92"/>
    </row>
    <row r="759" spans="38:98" x14ac:dyDescent="0.25">
      <c r="AL759" s="104">
        <v>739</v>
      </c>
      <c r="AM759" s="102">
        <v>0.334951527823516</v>
      </c>
      <c r="AN759" s="102">
        <f t="shared" si="175"/>
        <v>0.665048472176484</v>
      </c>
      <c r="AO759" s="102">
        <v>0.38411936319027401</v>
      </c>
      <c r="AP759" s="102">
        <f t="shared" si="176"/>
        <v>0.61588063680972605</v>
      </c>
      <c r="AQ759" s="102">
        <v>0.25524558210069898</v>
      </c>
      <c r="AR759" s="102">
        <f t="shared" si="177"/>
        <v>0.74475441789930108</v>
      </c>
      <c r="AS759" s="102">
        <f t="shared" si="182"/>
        <v>0.30959539492537452</v>
      </c>
      <c r="AT759" s="107">
        <f t="shared" si="182"/>
        <v>0.69040460507462553</v>
      </c>
      <c r="AU759" s="103">
        <v>0.34915997305886898</v>
      </c>
      <c r="AV759" s="103">
        <f t="shared" si="183"/>
        <v>0.65084002694113097</v>
      </c>
      <c r="AW759" s="103">
        <v>0.40075781733270599</v>
      </c>
      <c r="AX759" s="103">
        <f t="shared" si="184"/>
        <v>0.59924218266729401</v>
      </c>
      <c r="AY759" s="103">
        <v>0.28107866699133499</v>
      </c>
      <c r="AZ759" s="103">
        <f t="shared" si="187"/>
        <v>0.71892133300866501</v>
      </c>
      <c r="BA759" s="103">
        <f t="shared" si="185"/>
        <v>0.32971007645078587</v>
      </c>
      <c r="BB759" s="103">
        <f t="shared" si="185"/>
        <v>0.67028992354921413</v>
      </c>
      <c r="BC759" s="102">
        <v>0.32953429463267297</v>
      </c>
      <c r="BD759" s="102">
        <f t="shared" si="188"/>
        <v>0.67046570536732708</v>
      </c>
      <c r="BE759" s="102">
        <v>0.387760752477875</v>
      </c>
      <c r="BF759" s="102">
        <f t="shared" si="188"/>
        <v>0.612239247522125</v>
      </c>
      <c r="BG759" s="102">
        <v>0.28218652004306399</v>
      </c>
      <c r="BH759" s="102">
        <f t="shared" si="178"/>
        <v>0.71781347995693601</v>
      </c>
      <c r="BI759" s="102">
        <v>0.32114640362584934</v>
      </c>
      <c r="BJ759" s="102">
        <v>0.67885359637415077</v>
      </c>
      <c r="BK759" s="103">
        <v>0.32194831917223898</v>
      </c>
      <c r="BL759" s="103">
        <f t="shared" si="179"/>
        <v>0.67805168082776102</v>
      </c>
      <c r="BM759" s="103">
        <v>0.37995192850232001</v>
      </c>
      <c r="BN759" s="103">
        <f t="shared" si="180"/>
        <v>0.62004807149767993</v>
      </c>
      <c r="BO759" s="103">
        <v>0.272930146355856</v>
      </c>
      <c r="BP759" s="103">
        <f t="shared" si="181"/>
        <v>0.727069853644144</v>
      </c>
      <c r="BQ759" s="103">
        <v>0.31274078982262143</v>
      </c>
      <c r="BR759" s="103">
        <f t="shared" si="186"/>
        <v>0.68725921017737857</v>
      </c>
      <c r="BS759" s="108">
        <v>0.90944628945731287</v>
      </c>
      <c r="BT759" s="102">
        <v>9.0553710542687099E-2</v>
      </c>
      <c r="BU759" s="91"/>
      <c r="BV759" s="86">
        <v>739</v>
      </c>
      <c r="BW759" s="124">
        <v>0.97799999999999998</v>
      </c>
      <c r="BX759" s="124">
        <v>2.1999999999999999E-2</v>
      </c>
      <c r="BY759" s="124">
        <v>0.97799999999999998</v>
      </c>
      <c r="BZ759" s="124">
        <v>2.1999999999999999E-2</v>
      </c>
      <c r="CA759" s="124">
        <v>0.97799999999999998</v>
      </c>
      <c r="CB759" s="124">
        <v>2.1999999999999999E-2</v>
      </c>
      <c r="CC759" s="123">
        <v>0.97099999999999997</v>
      </c>
      <c r="CD759" s="123">
        <v>2.9000000000000001E-2</v>
      </c>
      <c r="CE759" s="123">
        <v>0.96699999999999997</v>
      </c>
      <c r="CF759" s="123">
        <v>3.3000000000000002E-2</v>
      </c>
      <c r="CG759" s="123">
        <v>0.96899999999999997</v>
      </c>
      <c r="CH759" s="123">
        <v>3.1E-2</v>
      </c>
      <c r="CI759" s="1"/>
      <c r="CJ759" s="1"/>
      <c r="CK759" s="1"/>
      <c r="CL759" s="1"/>
      <c r="CM759" s="1"/>
      <c r="CN759" s="1"/>
      <c r="CP759" s="39"/>
      <c r="CR759" s="39"/>
      <c r="CS759" s="92"/>
      <c r="CT759" s="92"/>
    </row>
    <row r="760" spans="38:98" x14ac:dyDescent="0.25">
      <c r="AL760" s="104">
        <v>740</v>
      </c>
      <c r="AM760" s="102">
        <v>0.33521968421514098</v>
      </c>
      <c r="AN760" s="102">
        <f t="shared" si="175"/>
        <v>0.66478031578485908</v>
      </c>
      <c r="AO760" s="102">
        <v>0.38436887280208498</v>
      </c>
      <c r="AP760" s="102">
        <f t="shared" si="176"/>
        <v>0.61563112719791502</v>
      </c>
      <c r="AQ760" s="102">
        <v>0.25557211421317899</v>
      </c>
      <c r="AR760" s="102">
        <f t="shared" si="177"/>
        <v>0.74442788578682095</v>
      </c>
      <c r="AS760" s="102">
        <f t="shared" si="182"/>
        <v>0.30988611538923561</v>
      </c>
      <c r="AT760" s="107">
        <f t="shared" si="182"/>
        <v>0.69011388461076439</v>
      </c>
      <c r="AU760" s="103">
        <v>0.349445670095623</v>
      </c>
      <c r="AV760" s="103">
        <f t="shared" si="183"/>
        <v>0.650554329904377</v>
      </c>
      <c r="AW760" s="103">
        <v>0.40103028442694599</v>
      </c>
      <c r="AX760" s="103">
        <f t="shared" si="184"/>
        <v>0.59896971557305401</v>
      </c>
      <c r="AY760" s="103">
        <v>0.28143842427120602</v>
      </c>
      <c r="AZ760" s="103">
        <f t="shared" si="187"/>
        <v>0.71856157572879398</v>
      </c>
      <c r="BA760" s="103">
        <f t="shared" si="185"/>
        <v>0.33002679831259546</v>
      </c>
      <c r="BB760" s="103">
        <f t="shared" si="185"/>
        <v>0.66997320168740448</v>
      </c>
      <c r="BC760" s="102">
        <v>0.32981137529008497</v>
      </c>
      <c r="BD760" s="102">
        <f t="shared" si="188"/>
        <v>0.67018862470991503</v>
      </c>
      <c r="BE760" s="102">
        <v>0.38801688864572897</v>
      </c>
      <c r="BF760" s="102">
        <f t="shared" si="188"/>
        <v>0.61198311135427108</v>
      </c>
      <c r="BG760" s="102">
        <v>0.28254599142245201</v>
      </c>
      <c r="BH760" s="102">
        <f t="shared" si="178"/>
        <v>0.71745400857754804</v>
      </c>
      <c r="BI760" s="102">
        <v>0.3214565667827719</v>
      </c>
      <c r="BJ760" s="102">
        <v>0.6785434332172281</v>
      </c>
      <c r="BK760" s="103">
        <v>0.32221877964325402</v>
      </c>
      <c r="BL760" s="103">
        <f t="shared" si="179"/>
        <v>0.67778122035674593</v>
      </c>
      <c r="BM760" s="103">
        <v>0.38020417778318799</v>
      </c>
      <c r="BN760" s="103">
        <f t="shared" si="180"/>
        <v>0.61979582221681206</v>
      </c>
      <c r="BO760" s="103">
        <v>0.273280048274822</v>
      </c>
      <c r="BP760" s="103">
        <f t="shared" si="181"/>
        <v>0.726719951725178</v>
      </c>
      <c r="BQ760" s="103">
        <v>0.31304360478596011</v>
      </c>
      <c r="BR760" s="103">
        <f t="shared" si="186"/>
        <v>0.68695639521403984</v>
      </c>
      <c r="BS760" s="108">
        <v>0.90956298586165452</v>
      </c>
      <c r="BT760" s="102">
        <v>9.0437014138345498E-2</v>
      </c>
      <c r="BU760" s="91"/>
      <c r="BV760" s="86">
        <v>740</v>
      </c>
      <c r="BW760" s="124">
        <v>0.97799999999999998</v>
      </c>
      <c r="BX760" s="124">
        <v>2.1999999999999999E-2</v>
      </c>
      <c r="BY760" s="124">
        <v>0.97799999999999998</v>
      </c>
      <c r="BZ760" s="124">
        <v>2.1999999999999999E-2</v>
      </c>
      <c r="CA760" s="124">
        <v>0.97799999999999998</v>
      </c>
      <c r="CB760" s="124">
        <v>2.1999999999999999E-2</v>
      </c>
      <c r="CC760" s="123">
        <v>0.97099999999999997</v>
      </c>
      <c r="CD760" s="123">
        <v>2.9000000000000001E-2</v>
      </c>
      <c r="CE760" s="123">
        <v>0.96699999999999997</v>
      </c>
      <c r="CF760" s="123">
        <v>3.3000000000000002E-2</v>
      </c>
      <c r="CG760" s="123">
        <v>0.96899999999999997</v>
      </c>
      <c r="CH760" s="123">
        <v>3.1E-2</v>
      </c>
      <c r="CI760" s="1"/>
      <c r="CJ760" s="1"/>
      <c r="CK760" s="1"/>
      <c r="CL760" s="1"/>
      <c r="CM760" s="1"/>
      <c r="CN760" s="1"/>
      <c r="CP760" s="39"/>
      <c r="CR760" s="39"/>
      <c r="CS760" s="92"/>
      <c r="CT760" s="92"/>
    </row>
    <row r="761" spans="38:98" x14ac:dyDescent="0.25">
      <c r="AL761" s="104">
        <v>741</v>
      </c>
      <c r="AM761" s="102">
        <v>0.33548764035286599</v>
      </c>
      <c r="AN761" s="102">
        <f t="shared" si="175"/>
        <v>0.66451235964713407</v>
      </c>
      <c r="AO761" s="102">
        <v>0.38461820805855002</v>
      </c>
      <c r="AP761" s="102">
        <f t="shared" si="176"/>
        <v>0.61538179194144993</v>
      </c>
      <c r="AQ761" s="102">
        <v>0.255898557127758</v>
      </c>
      <c r="AR761" s="102">
        <f t="shared" si="177"/>
        <v>0.744101442872242</v>
      </c>
      <c r="AS761" s="102">
        <f t="shared" si="182"/>
        <v>0.31017669264162362</v>
      </c>
      <c r="AT761" s="107">
        <f t="shared" si="182"/>
        <v>0.68982330735837638</v>
      </c>
      <c r="AU761" s="103">
        <v>0.34973114969376301</v>
      </c>
      <c r="AV761" s="103">
        <f t="shared" si="183"/>
        <v>0.65026885030623705</v>
      </c>
      <c r="AW761" s="103">
        <v>0.40130253953592898</v>
      </c>
      <c r="AX761" s="103">
        <f t="shared" si="184"/>
        <v>0.59869746046407102</v>
      </c>
      <c r="AY761" s="103">
        <v>0.28179806280063802</v>
      </c>
      <c r="AZ761" s="103">
        <f t="shared" si="187"/>
        <v>0.71820193719936198</v>
      </c>
      <c r="BA761" s="103">
        <f t="shared" si="185"/>
        <v>0.33034334938662369</v>
      </c>
      <c r="BB761" s="103">
        <f t="shared" si="185"/>
        <v>0.66965665061337631</v>
      </c>
      <c r="BC761" s="102">
        <v>0.33008822665145698</v>
      </c>
      <c r="BD761" s="102">
        <f t="shared" si="188"/>
        <v>0.66991177334854302</v>
      </c>
      <c r="BE761" s="102">
        <v>0.38827281104904798</v>
      </c>
      <c r="BF761" s="102">
        <f t="shared" si="188"/>
        <v>0.61172718895095202</v>
      </c>
      <c r="BG761" s="102">
        <v>0.28290532838152299</v>
      </c>
      <c r="BH761" s="102">
        <f t="shared" si="178"/>
        <v>0.71709467161847695</v>
      </c>
      <c r="BI761" s="102">
        <v>0.32176654785873327</v>
      </c>
      <c r="BJ761" s="102">
        <v>0.67823345214126673</v>
      </c>
      <c r="BK761" s="103">
        <v>0.32248899675795301</v>
      </c>
      <c r="BL761" s="103">
        <f t="shared" si="179"/>
        <v>0.67751100324204705</v>
      </c>
      <c r="BM761" s="103">
        <v>0.38045623913354598</v>
      </c>
      <c r="BN761" s="103">
        <f t="shared" si="180"/>
        <v>0.61954376086645402</v>
      </c>
      <c r="BO761" s="103">
        <v>0.27362980534786802</v>
      </c>
      <c r="BP761" s="103">
        <f t="shared" si="181"/>
        <v>0.72637019465213193</v>
      </c>
      <c r="BQ761" s="103">
        <v>0.31334623445570031</v>
      </c>
      <c r="BR761" s="103">
        <f t="shared" si="186"/>
        <v>0.68665376554429969</v>
      </c>
      <c r="BS761" s="108">
        <v>0.90967933657969324</v>
      </c>
      <c r="BT761" s="102">
        <v>9.0320663420306799E-2</v>
      </c>
      <c r="BU761" s="91"/>
      <c r="BV761" s="86">
        <v>741</v>
      </c>
      <c r="BW761" s="124">
        <v>0.97799999999999998</v>
      </c>
      <c r="BX761" s="124">
        <v>2.1999999999999999E-2</v>
      </c>
      <c r="BY761" s="124">
        <v>0.97799999999999998</v>
      </c>
      <c r="BZ761" s="124">
        <v>2.1999999999999999E-2</v>
      </c>
      <c r="CA761" s="124">
        <v>0.97799999999999998</v>
      </c>
      <c r="CB761" s="124">
        <v>2.1999999999999999E-2</v>
      </c>
      <c r="CC761" s="123">
        <v>0.97099999999999997</v>
      </c>
      <c r="CD761" s="123">
        <v>2.9000000000000001E-2</v>
      </c>
      <c r="CE761" s="123">
        <v>0.96799999999999997</v>
      </c>
      <c r="CF761" s="123">
        <v>3.2000000000000001E-2</v>
      </c>
      <c r="CG761" s="123">
        <v>0.96899999999999997</v>
      </c>
      <c r="CH761" s="123">
        <v>3.1E-2</v>
      </c>
      <c r="CI761" s="1"/>
      <c r="CJ761" s="1"/>
      <c r="CK761" s="1"/>
      <c r="CL761" s="1"/>
      <c r="CM761" s="1"/>
      <c r="CN761" s="1"/>
      <c r="CP761" s="39"/>
      <c r="CR761" s="39"/>
      <c r="CS761" s="92"/>
      <c r="CT761" s="92"/>
    </row>
    <row r="762" spans="38:98" x14ac:dyDescent="0.25">
      <c r="AL762" s="104">
        <v>742</v>
      </c>
      <c r="AM762" s="102">
        <v>0.335755397831491</v>
      </c>
      <c r="AN762" s="102">
        <f t="shared" si="175"/>
        <v>0.664244602168509</v>
      </c>
      <c r="AO762" s="102">
        <v>0.38486736839342101</v>
      </c>
      <c r="AP762" s="102">
        <f t="shared" si="176"/>
        <v>0.61513263160657905</v>
      </c>
      <c r="AQ762" s="102">
        <v>0.25622491082196203</v>
      </c>
      <c r="AR762" s="102">
        <f t="shared" si="177"/>
        <v>0.74377508917803792</v>
      </c>
      <c r="AS762" s="102">
        <f t="shared" si="182"/>
        <v>0.3104671270363516</v>
      </c>
      <c r="AT762" s="107">
        <f t="shared" si="182"/>
        <v>0.68953287296364851</v>
      </c>
      <c r="AU762" s="103">
        <v>0.35001641214282297</v>
      </c>
      <c r="AV762" s="103">
        <f t="shared" si="183"/>
        <v>0.64998358785717703</v>
      </c>
      <c r="AW762" s="103">
        <v>0.40157458292703302</v>
      </c>
      <c r="AX762" s="103">
        <f t="shared" si="184"/>
        <v>0.59842541707296704</v>
      </c>
      <c r="AY762" s="103">
        <v>0.28215758239875</v>
      </c>
      <c r="AZ762" s="103">
        <f t="shared" si="187"/>
        <v>0.71784241760125</v>
      </c>
      <c r="BA762" s="103">
        <f t="shared" si="185"/>
        <v>0.33065972974091773</v>
      </c>
      <c r="BB762" s="103">
        <f t="shared" si="185"/>
        <v>0.66934027025908227</v>
      </c>
      <c r="BC762" s="102">
        <v>0.33036484825546802</v>
      </c>
      <c r="BD762" s="102">
        <f t="shared" si="188"/>
        <v>0.66963515174453203</v>
      </c>
      <c r="BE762" s="102">
        <v>0.388528519858168</v>
      </c>
      <c r="BF762" s="102">
        <f t="shared" si="188"/>
        <v>0.61147148014183195</v>
      </c>
      <c r="BG762" s="102">
        <v>0.28326453072302998</v>
      </c>
      <c r="BH762" s="102">
        <f t="shared" si="178"/>
        <v>0.71673546927697007</v>
      </c>
      <c r="BI762" s="102">
        <v>0.32207634665916751</v>
      </c>
      <c r="BJ762" s="102">
        <v>0.6779236533408326</v>
      </c>
      <c r="BK762" s="103">
        <v>0.32275897048672098</v>
      </c>
      <c r="BL762" s="103">
        <f t="shared" si="179"/>
        <v>0.67724102951327902</v>
      </c>
      <c r="BM762" s="103">
        <v>0.38070811268615801</v>
      </c>
      <c r="BN762" s="103">
        <f t="shared" si="180"/>
        <v>0.61929188731384199</v>
      </c>
      <c r="BO762" s="103">
        <v>0.27397941732227299</v>
      </c>
      <c r="BP762" s="103">
        <f t="shared" si="181"/>
        <v>0.72602058267772707</v>
      </c>
      <c r="BQ762" s="103">
        <v>0.31364867873694541</v>
      </c>
      <c r="BR762" s="103">
        <f t="shared" si="186"/>
        <v>0.68635132126305465</v>
      </c>
      <c r="BS762" s="108">
        <v>0.90979534349628044</v>
      </c>
      <c r="BT762" s="102">
        <v>9.0204656503719505E-2</v>
      </c>
      <c r="BU762" s="91"/>
      <c r="BV762" s="86">
        <v>742</v>
      </c>
      <c r="BW762" s="124">
        <v>0.97799999999999998</v>
      </c>
      <c r="BX762" s="124">
        <v>2.1999999999999999E-2</v>
      </c>
      <c r="BY762" s="124">
        <v>0.97799999999999998</v>
      </c>
      <c r="BZ762" s="124">
        <v>2.1999999999999999E-2</v>
      </c>
      <c r="CA762" s="124">
        <v>0.97799999999999998</v>
      </c>
      <c r="CB762" s="124">
        <v>2.1999999999999999E-2</v>
      </c>
      <c r="CC762" s="123">
        <v>0.97099999999999997</v>
      </c>
      <c r="CD762" s="123">
        <v>2.9000000000000001E-2</v>
      </c>
      <c r="CE762" s="123">
        <v>0.96799999999999997</v>
      </c>
      <c r="CF762" s="123">
        <v>3.2000000000000001E-2</v>
      </c>
      <c r="CG762" s="123">
        <v>0.96899999999999997</v>
      </c>
      <c r="CH762" s="123">
        <v>3.1E-2</v>
      </c>
      <c r="CI762" s="1"/>
      <c r="CJ762" s="1"/>
      <c r="CK762" s="1"/>
      <c r="CL762" s="1"/>
      <c r="CM762" s="1"/>
      <c r="CN762" s="1"/>
      <c r="CP762" s="39"/>
      <c r="CR762" s="39"/>
      <c r="CS762" s="92"/>
      <c r="CT762" s="92"/>
    </row>
    <row r="763" spans="38:98" x14ac:dyDescent="0.25">
      <c r="AL763" s="104">
        <v>743</v>
      </c>
      <c r="AM763" s="102">
        <v>0.33602295824581901</v>
      </c>
      <c r="AN763" s="102">
        <f t="shared" si="175"/>
        <v>0.66397704175418104</v>
      </c>
      <c r="AO763" s="102">
        <v>0.38511635324045101</v>
      </c>
      <c r="AP763" s="102">
        <f t="shared" si="176"/>
        <v>0.61488364675954899</v>
      </c>
      <c r="AQ763" s="102">
        <v>0.256551175273319</v>
      </c>
      <c r="AR763" s="102">
        <f t="shared" si="177"/>
        <v>0.74344882472668106</v>
      </c>
      <c r="AS763" s="102">
        <f t="shared" si="182"/>
        <v>0.31075741892723441</v>
      </c>
      <c r="AT763" s="107">
        <f t="shared" si="182"/>
        <v>0.6892425810727657</v>
      </c>
      <c r="AU763" s="103">
        <v>0.35030145773234</v>
      </c>
      <c r="AV763" s="103">
        <f t="shared" si="183"/>
        <v>0.64969854226766</v>
      </c>
      <c r="AW763" s="103">
        <v>0.401846414867637</v>
      </c>
      <c r="AX763" s="103">
        <f t="shared" si="184"/>
        <v>0.59815358513236294</v>
      </c>
      <c r="AY763" s="103">
        <v>0.28251698288466298</v>
      </c>
      <c r="AZ763" s="103">
        <f t="shared" si="187"/>
        <v>0.71748301711533702</v>
      </c>
      <c r="BA763" s="103">
        <f t="shared" si="185"/>
        <v>0.33097593944352688</v>
      </c>
      <c r="BB763" s="103">
        <f t="shared" si="185"/>
        <v>0.66902406055647312</v>
      </c>
      <c r="BC763" s="102">
        <v>0.330641239640795</v>
      </c>
      <c r="BD763" s="102">
        <f t="shared" si="188"/>
        <v>0.66935876035920505</v>
      </c>
      <c r="BE763" s="102">
        <v>0.38878401524342399</v>
      </c>
      <c r="BF763" s="102">
        <f t="shared" si="188"/>
        <v>0.61121598475657601</v>
      </c>
      <c r="BG763" s="102">
        <v>0.28362359824972799</v>
      </c>
      <c r="BH763" s="102">
        <f t="shared" si="178"/>
        <v>0.71637640175027206</v>
      </c>
      <c r="BI763" s="102">
        <v>0.32238596298950883</v>
      </c>
      <c r="BJ763" s="102">
        <v>0.67761403701049128</v>
      </c>
      <c r="BK763" s="103">
        <v>0.323028700799942</v>
      </c>
      <c r="BL763" s="103">
        <f t="shared" si="179"/>
        <v>0.67697129920005805</v>
      </c>
      <c r="BM763" s="103">
        <v>0.38095979857378798</v>
      </c>
      <c r="BN763" s="103">
        <f t="shared" si="180"/>
        <v>0.61904020142621197</v>
      </c>
      <c r="BO763" s="103">
        <v>0.27432888394531801</v>
      </c>
      <c r="BP763" s="103">
        <f t="shared" si="181"/>
        <v>0.72567111605468204</v>
      </c>
      <c r="BQ763" s="103">
        <v>0.31395093753479952</v>
      </c>
      <c r="BR763" s="103">
        <f t="shared" si="186"/>
        <v>0.68604906246520048</v>
      </c>
      <c r="BS763" s="108">
        <v>0.90991100849626827</v>
      </c>
      <c r="BT763" s="102">
        <v>9.0088991503731702E-2</v>
      </c>
      <c r="BU763" s="91"/>
      <c r="BV763" s="86">
        <v>743</v>
      </c>
      <c r="BW763" s="124">
        <v>0.97799999999999998</v>
      </c>
      <c r="BX763" s="124">
        <v>2.1999999999999999E-2</v>
      </c>
      <c r="BY763" s="124">
        <v>0.97799999999999998</v>
      </c>
      <c r="BZ763" s="124">
        <v>2.1999999999999999E-2</v>
      </c>
      <c r="CA763" s="124">
        <v>0.97799999999999998</v>
      </c>
      <c r="CB763" s="124">
        <v>2.1999999999999999E-2</v>
      </c>
      <c r="CC763" s="123">
        <v>0.97099999999999997</v>
      </c>
      <c r="CD763" s="123">
        <v>2.9000000000000001E-2</v>
      </c>
      <c r="CE763" s="123">
        <v>0.96799999999999997</v>
      </c>
      <c r="CF763" s="123">
        <v>3.2000000000000001E-2</v>
      </c>
      <c r="CG763" s="123">
        <v>0.96899999999999997</v>
      </c>
      <c r="CH763" s="123">
        <v>3.1E-2</v>
      </c>
      <c r="CI763" s="1"/>
      <c r="CJ763" s="1"/>
      <c r="CK763" s="1"/>
      <c r="CL763" s="1"/>
      <c r="CM763" s="1"/>
      <c r="CN763" s="1"/>
      <c r="CP763" s="39"/>
      <c r="CR763" s="39"/>
      <c r="CS763" s="92"/>
      <c r="CT763" s="92"/>
    </row>
    <row r="764" spans="38:98" x14ac:dyDescent="0.25">
      <c r="AL764" s="104">
        <v>744</v>
      </c>
      <c r="AM764" s="102">
        <v>0.336290323190653</v>
      </c>
      <c r="AN764" s="102">
        <f t="shared" si="175"/>
        <v>0.663709676809347</v>
      </c>
      <c r="AO764" s="102">
        <v>0.38536516203339399</v>
      </c>
      <c r="AP764" s="102">
        <f t="shared" si="176"/>
        <v>0.61463483796660601</v>
      </c>
      <c r="AQ764" s="102">
        <v>0.256877350459356</v>
      </c>
      <c r="AR764" s="102">
        <f t="shared" si="177"/>
        <v>0.743122649540644</v>
      </c>
      <c r="AS764" s="102">
        <f t="shared" si="182"/>
        <v>0.3110475686680868</v>
      </c>
      <c r="AT764" s="107">
        <f t="shared" si="182"/>
        <v>0.6889524313319132</v>
      </c>
      <c r="AU764" s="103">
        <v>0.350586286751846</v>
      </c>
      <c r="AV764" s="103">
        <f t="shared" si="183"/>
        <v>0.649413713248154</v>
      </c>
      <c r="AW764" s="103">
        <v>0.402118035625119</v>
      </c>
      <c r="AX764" s="103">
        <f t="shared" si="184"/>
        <v>0.59788196437488095</v>
      </c>
      <c r="AY764" s="103">
        <v>0.282876264077498</v>
      </c>
      <c r="AZ764" s="103">
        <f t="shared" si="187"/>
        <v>0.717123735922502</v>
      </c>
      <c r="BA764" s="103">
        <f t="shared" si="185"/>
        <v>0.3312919785624987</v>
      </c>
      <c r="BB764" s="103">
        <f t="shared" si="185"/>
        <v>0.6687080214375013</v>
      </c>
      <c r="BC764" s="102">
        <v>0.330917400346116</v>
      </c>
      <c r="BD764" s="102">
        <f t="shared" si="188"/>
        <v>0.66908259965388406</v>
      </c>
      <c r="BE764" s="102">
        <v>0.38903929737515303</v>
      </c>
      <c r="BF764" s="102">
        <f t="shared" si="188"/>
        <v>0.61096070262484692</v>
      </c>
      <c r="BG764" s="102">
        <v>0.28398253076436802</v>
      </c>
      <c r="BH764" s="102">
        <f t="shared" si="178"/>
        <v>0.71601746923563203</v>
      </c>
      <c r="BI764" s="102">
        <v>0.32269539665519043</v>
      </c>
      <c r="BJ764" s="102">
        <v>0.67730460334480957</v>
      </c>
      <c r="BK764" s="103">
        <v>0.323298187668002</v>
      </c>
      <c r="BL764" s="103">
        <f t="shared" si="179"/>
        <v>0.676701812331998</v>
      </c>
      <c r="BM764" s="103">
        <v>0.38121129692920103</v>
      </c>
      <c r="BN764" s="103">
        <f t="shared" si="180"/>
        <v>0.61878870307079903</v>
      </c>
      <c r="BO764" s="103">
        <v>0.27467820496428302</v>
      </c>
      <c r="BP764" s="103">
        <f t="shared" si="181"/>
        <v>0.72532179503571692</v>
      </c>
      <c r="BQ764" s="103">
        <v>0.31425301075436707</v>
      </c>
      <c r="BR764" s="103">
        <f t="shared" si="186"/>
        <v>0.68574698924563293</v>
      </c>
      <c r="BS764" s="108">
        <v>0.91002633346450812</v>
      </c>
      <c r="BT764" s="102">
        <v>8.9973666535491895E-2</v>
      </c>
      <c r="BU764" s="91"/>
      <c r="BV764" s="86">
        <v>744</v>
      </c>
      <c r="BW764" s="124">
        <v>0.97799999999999998</v>
      </c>
      <c r="BX764" s="124">
        <v>2.1999999999999999E-2</v>
      </c>
      <c r="BY764" s="124">
        <v>0.97799999999999998</v>
      </c>
      <c r="BZ764" s="124">
        <v>2.1999999999999999E-2</v>
      </c>
      <c r="CA764" s="124">
        <v>0.97799999999999998</v>
      </c>
      <c r="CB764" s="124">
        <v>2.1999999999999999E-2</v>
      </c>
      <c r="CC764" s="123">
        <v>0.97099999999999997</v>
      </c>
      <c r="CD764" s="123">
        <v>2.9000000000000001E-2</v>
      </c>
      <c r="CE764" s="123">
        <v>0.96799999999999997</v>
      </c>
      <c r="CF764" s="123">
        <v>3.2000000000000001E-2</v>
      </c>
      <c r="CG764" s="123">
        <v>0.96899999999999997</v>
      </c>
      <c r="CH764" s="123">
        <v>0.03</v>
      </c>
      <c r="CI764" s="1"/>
      <c r="CJ764" s="1"/>
      <c r="CK764" s="1"/>
      <c r="CL764" s="1"/>
      <c r="CM764" s="1"/>
      <c r="CN764" s="1"/>
      <c r="CP764" s="39"/>
      <c r="CR764" s="39"/>
      <c r="CS764" s="92"/>
      <c r="CT764" s="92"/>
    </row>
    <row r="765" spans="38:98" x14ac:dyDescent="0.25">
      <c r="AL765" s="104">
        <v>745</v>
      </c>
      <c r="AM765" s="102">
        <v>0.33655749426079401</v>
      </c>
      <c r="AN765" s="102">
        <f t="shared" si="175"/>
        <v>0.66344250573920593</v>
      </c>
      <c r="AO765" s="102">
        <v>0.385613794206003</v>
      </c>
      <c r="AP765" s="102">
        <f t="shared" si="176"/>
        <v>0.61438620579399705</v>
      </c>
      <c r="AQ765" s="102">
        <v>0.25720343635759901</v>
      </c>
      <c r="AR765" s="102">
        <f t="shared" si="177"/>
        <v>0.74279656364240099</v>
      </c>
      <c r="AS765" s="102">
        <f t="shared" si="182"/>
        <v>0.31133757661272238</v>
      </c>
      <c r="AT765" s="107">
        <f t="shared" si="182"/>
        <v>0.68866242338727757</v>
      </c>
      <c r="AU765" s="103">
        <v>0.35087089949087902</v>
      </c>
      <c r="AV765" s="103">
        <f t="shared" si="183"/>
        <v>0.64912910050912098</v>
      </c>
      <c r="AW765" s="103">
        <v>0.40238944546685701</v>
      </c>
      <c r="AX765" s="103">
        <f t="shared" si="184"/>
        <v>0.59761055453314293</v>
      </c>
      <c r="AY765" s="103">
        <v>0.28323542579637401</v>
      </c>
      <c r="AZ765" s="103">
        <f t="shared" si="187"/>
        <v>0.71676457420362594</v>
      </c>
      <c r="BA765" s="103">
        <f t="shared" si="185"/>
        <v>0.33160784716588165</v>
      </c>
      <c r="BB765" s="103">
        <f t="shared" si="185"/>
        <v>0.66839215283411835</v>
      </c>
      <c r="BC765" s="102">
        <v>0.33119332991011002</v>
      </c>
      <c r="BD765" s="102">
        <f t="shared" si="188"/>
        <v>0.66880667008989003</v>
      </c>
      <c r="BE765" s="102">
        <v>0.38929436642368898</v>
      </c>
      <c r="BF765" s="102">
        <f t="shared" si="188"/>
        <v>0.61070563357631102</v>
      </c>
      <c r="BG765" s="102">
        <v>0.28434132806970402</v>
      </c>
      <c r="BH765" s="102">
        <f t="shared" si="178"/>
        <v>0.71565867193029598</v>
      </c>
      <c r="BI765" s="102">
        <v>0.32300464746164642</v>
      </c>
      <c r="BJ765" s="102">
        <v>0.67699535253835363</v>
      </c>
      <c r="BK765" s="103">
        <v>0.32356743106128599</v>
      </c>
      <c r="BL765" s="103">
        <f t="shared" si="179"/>
        <v>0.67643256893871406</v>
      </c>
      <c r="BM765" s="103">
        <v>0.38146260788516301</v>
      </c>
      <c r="BN765" s="103">
        <f t="shared" si="180"/>
        <v>0.61853739211483694</v>
      </c>
      <c r="BO765" s="103">
        <v>0.27502738012644901</v>
      </c>
      <c r="BP765" s="103">
        <f t="shared" si="181"/>
        <v>0.72497261987355099</v>
      </c>
      <c r="BQ765" s="103">
        <v>0.31455489830075267</v>
      </c>
      <c r="BR765" s="103">
        <f t="shared" si="186"/>
        <v>0.68544510169924733</v>
      </c>
      <c r="BS765" s="108">
        <v>0.91014132028585171</v>
      </c>
      <c r="BT765" s="102">
        <v>8.9858679714148307E-2</v>
      </c>
      <c r="BU765" s="91"/>
      <c r="BV765" s="86">
        <v>745</v>
      </c>
      <c r="BW765" s="124">
        <v>0.97799999999999998</v>
      </c>
      <c r="BX765" s="124">
        <v>2.1999999999999999E-2</v>
      </c>
      <c r="BY765" s="124">
        <v>0.97799999999999998</v>
      </c>
      <c r="BZ765" s="124">
        <v>2.1999999999999999E-2</v>
      </c>
      <c r="CA765" s="124">
        <v>0.97799999999999998</v>
      </c>
      <c r="CB765" s="124">
        <v>2.1999999999999999E-2</v>
      </c>
      <c r="CC765" s="123">
        <v>0.97199999999999998</v>
      </c>
      <c r="CD765" s="123">
        <v>2.8000000000000001E-2</v>
      </c>
      <c r="CE765" s="123">
        <v>0.96799999999999997</v>
      </c>
      <c r="CF765" s="123">
        <v>3.2000000000000001E-2</v>
      </c>
      <c r="CG765" s="123">
        <v>0.96899999999999997</v>
      </c>
      <c r="CH765" s="123">
        <v>0.03</v>
      </c>
      <c r="CI765" s="1"/>
      <c r="CJ765" s="1"/>
      <c r="CK765" s="1"/>
      <c r="CL765" s="1"/>
      <c r="CM765" s="1"/>
      <c r="CN765" s="1"/>
      <c r="CP765" s="39"/>
      <c r="CR765" s="39"/>
      <c r="CS765" s="92"/>
      <c r="CT765" s="92"/>
    </row>
    <row r="766" spans="38:98" x14ac:dyDescent="0.25">
      <c r="AL766" s="104">
        <v>746</v>
      </c>
      <c r="AM766" s="102">
        <v>0.33682447305104402</v>
      </c>
      <c r="AN766" s="102">
        <f t="shared" si="175"/>
        <v>0.66317552694895598</v>
      </c>
      <c r="AO766" s="102">
        <v>0.38586224919202999</v>
      </c>
      <c r="AP766" s="102">
        <f t="shared" si="176"/>
        <v>0.61413775080796995</v>
      </c>
      <c r="AQ766" s="102">
        <v>0.25752943294557601</v>
      </c>
      <c r="AR766" s="102">
        <f t="shared" si="177"/>
        <v>0.74247056705442405</v>
      </c>
      <c r="AS766" s="102">
        <f t="shared" si="182"/>
        <v>0.31162744311495549</v>
      </c>
      <c r="AT766" s="107">
        <f t="shared" si="182"/>
        <v>0.68837255688504451</v>
      </c>
      <c r="AU766" s="103">
        <v>0.35115529623897102</v>
      </c>
      <c r="AV766" s="103">
        <f t="shared" si="183"/>
        <v>0.64884470376102898</v>
      </c>
      <c r="AW766" s="103">
        <v>0.402660644660228</v>
      </c>
      <c r="AX766" s="103">
        <f t="shared" si="184"/>
        <v>0.597339355339772</v>
      </c>
      <c r="AY766" s="103">
        <v>0.28359446786041298</v>
      </c>
      <c r="AZ766" s="103">
        <f t="shared" si="187"/>
        <v>0.71640553213958702</v>
      </c>
      <c r="BA766" s="103">
        <f t="shared" si="185"/>
        <v>0.33192354532172341</v>
      </c>
      <c r="BB766" s="103">
        <f t="shared" si="185"/>
        <v>0.66807645467827648</v>
      </c>
      <c r="BC766" s="102">
        <v>0.33146902787145299</v>
      </c>
      <c r="BD766" s="102">
        <f t="shared" si="188"/>
        <v>0.66853097212854706</v>
      </c>
      <c r="BE766" s="102">
        <v>0.38954922255936902</v>
      </c>
      <c r="BF766" s="102">
        <f t="shared" si="188"/>
        <v>0.61045077744063092</v>
      </c>
      <c r="BG766" s="102">
        <v>0.284699989968489</v>
      </c>
      <c r="BH766" s="102">
        <f t="shared" si="178"/>
        <v>0.715300010031511</v>
      </c>
      <c r="BI766" s="102">
        <v>0.32331371521431024</v>
      </c>
      <c r="BJ766" s="102">
        <v>0.67668628478568982</v>
      </c>
      <c r="BK766" s="103">
        <v>0.323836430950178</v>
      </c>
      <c r="BL766" s="103">
        <f t="shared" si="179"/>
        <v>0.676163569049822</v>
      </c>
      <c r="BM766" s="103">
        <v>0.381713731574437</v>
      </c>
      <c r="BN766" s="103">
        <f t="shared" si="180"/>
        <v>0.618286268425563</v>
      </c>
      <c r="BO766" s="103">
        <v>0.275376409179097</v>
      </c>
      <c r="BP766" s="103">
        <f t="shared" si="181"/>
        <v>0.724623590820903</v>
      </c>
      <c r="BQ766" s="103">
        <v>0.3148566000790603</v>
      </c>
      <c r="BR766" s="103">
        <f t="shared" si="186"/>
        <v>0.68514339992093976</v>
      </c>
      <c r="BS766" s="108">
        <v>0.91025597084515086</v>
      </c>
      <c r="BT766" s="102">
        <v>8.9744029154849095E-2</v>
      </c>
      <c r="BU766" s="91"/>
      <c r="BV766" s="86">
        <v>746</v>
      </c>
      <c r="BW766" s="124">
        <v>0.97799999999999998</v>
      </c>
      <c r="BX766" s="124">
        <v>2.1999999999999999E-2</v>
      </c>
      <c r="BY766" s="124">
        <v>0.97799999999999998</v>
      </c>
      <c r="BZ766" s="124">
        <v>2.1999999999999999E-2</v>
      </c>
      <c r="CA766" s="124">
        <v>0.97799999999999998</v>
      </c>
      <c r="CB766" s="124">
        <v>2.1999999999999999E-2</v>
      </c>
      <c r="CC766" s="123">
        <v>0.97199999999999998</v>
      </c>
      <c r="CD766" s="123">
        <v>2.8000000000000001E-2</v>
      </c>
      <c r="CE766" s="123">
        <v>0.96799999999999997</v>
      </c>
      <c r="CF766" s="123">
        <v>3.2000000000000001E-2</v>
      </c>
      <c r="CG766" s="123">
        <v>0.97</v>
      </c>
      <c r="CH766" s="123">
        <v>0.03</v>
      </c>
      <c r="CI766" s="1"/>
      <c r="CJ766" s="1"/>
      <c r="CK766" s="1"/>
      <c r="CL766" s="1"/>
      <c r="CM766" s="1"/>
      <c r="CN766" s="1"/>
      <c r="CP766" s="39"/>
      <c r="CR766" s="39"/>
      <c r="CS766" s="92"/>
      <c r="CT766" s="92"/>
    </row>
    <row r="767" spans="38:98" x14ac:dyDescent="0.25">
      <c r="AL767" s="104">
        <v>747</v>
      </c>
      <c r="AM767" s="102">
        <v>0.33709126115620502</v>
      </c>
      <c r="AN767" s="102">
        <f t="shared" si="175"/>
        <v>0.66290873884379498</v>
      </c>
      <c r="AO767" s="102">
        <v>0.38611052642523003</v>
      </c>
      <c r="AP767" s="102">
        <f t="shared" si="176"/>
        <v>0.61388947357476997</v>
      </c>
      <c r="AQ767" s="102">
        <v>0.25785534020081402</v>
      </c>
      <c r="AR767" s="102">
        <f t="shared" si="177"/>
        <v>0.74214465979918598</v>
      </c>
      <c r="AS767" s="102">
        <f t="shared" si="182"/>
        <v>0.31191716852860096</v>
      </c>
      <c r="AT767" s="107">
        <f t="shared" si="182"/>
        <v>0.68808283147139915</v>
      </c>
      <c r="AU767" s="103">
        <v>0.35143947728566</v>
      </c>
      <c r="AV767" s="103">
        <f t="shared" si="183"/>
        <v>0.64856052271434006</v>
      </c>
      <c r="AW767" s="103">
        <v>0.40293163347261102</v>
      </c>
      <c r="AX767" s="103">
        <f t="shared" si="184"/>
        <v>0.59706836652738904</v>
      </c>
      <c r="AY767" s="103">
        <v>0.28395339008873399</v>
      </c>
      <c r="AZ767" s="103">
        <f t="shared" si="187"/>
        <v>0.71604660991126601</v>
      </c>
      <c r="BA767" s="103">
        <f t="shared" si="185"/>
        <v>0.33223907309807277</v>
      </c>
      <c r="BB767" s="103">
        <f t="shared" si="185"/>
        <v>0.66776092690192734</v>
      </c>
      <c r="BC767" s="102">
        <v>0.33174449376882398</v>
      </c>
      <c r="BD767" s="102">
        <f t="shared" si="188"/>
        <v>0.66825550623117602</v>
      </c>
      <c r="BE767" s="102">
        <v>0.38980386595252797</v>
      </c>
      <c r="BF767" s="102">
        <f t="shared" si="188"/>
        <v>0.61019613404747197</v>
      </c>
      <c r="BG767" s="102">
        <v>0.285058516263476</v>
      </c>
      <c r="BH767" s="102">
        <f t="shared" si="178"/>
        <v>0.714941483736524</v>
      </c>
      <c r="BI767" s="102">
        <v>0.32362259971861584</v>
      </c>
      <c r="BJ767" s="102">
        <v>0.67637740028138416</v>
      </c>
      <c r="BK767" s="103">
        <v>0.32410518730506399</v>
      </c>
      <c r="BL767" s="103">
        <f t="shared" si="179"/>
        <v>0.67589481269493601</v>
      </c>
      <c r="BM767" s="103">
        <v>0.38196466812978802</v>
      </c>
      <c r="BN767" s="103">
        <f t="shared" si="180"/>
        <v>0.61803533187021198</v>
      </c>
      <c r="BO767" s="103">
        <v>0.27572529186950601</v>
      </c>
      <c r="BP767" s="103">
        <f t="shared" si="181"/>
        <v>0.72427470813049399</v>
      </c>
      <c r="BQ767" s="103">
        <v>0.31515811599439386</v>
      </c>
      <c r="BR767" s="103">
        <f t="shared" si="186"/>
        <v>0.68484188400560608</v>
      </c>
      <c r="BS767" s="108">
        <v>0.91037028702725709</v>
      </c>
      <c r="BT767" s="102">
        <v>8.96297129727429E-2</v>
      </c>
      <c r="BU767" s="91"/>
      <c r="BV767" s="86">
        <v>747</v>
      </c>
      <c r="BW767" s="124">
        <v>0.97899999999999998</v>
      </c>
      <c r="BX767" s="124">
        <v>2.1000000000000001E-2</v>
      </c>
      <c r="BY767" s="124">
        <v>0.97799999999999998</v>
      </c>
      <c r="BZ767" s="124">
        <v>2.1999999999999999E-2</v>
      </c>
      <c r="CA767" s="124">
        <v>0.97799999999999998</v>
      </c>
      <c r="CB767" s="124">
        <v>2.1999999999999999E-2</v>
      </c>
      <c r="CC767" s="123">
        <v>0.97199999999999998</v>
      </c>
      <c r="CD767" s="123">
        <v>2.8000000000000001E-2</v>
      </c>
      <c r="CE767" s="123">
        <v>0.96799999999999997</v>
      </c>
      <c r="CF767" s="123">
        <v>3.2000000000000001E-2</v>
      </c>
      <c r="CG767" s="123">
        <v>0.97</v>
      </c>
      <c r="CH767" s="123">
        <v>0.03</v>
      </c>
      <c r="CI767" s="1"/>
      <c r="CJ767" s="1"/>
      <c r="CK767" s="1"/>
      <c r="CL767" s="1"/>
      <c r="CM767" s="1"/>
      <c r="CN767" s="1"/>
      <c r="CP767" s="39"/>
      <c r="CR767" s="39"/>
      <c r="CS767" s="92"/>
      <c r="CT767" s="92"/>
    </row>
    <row r="768" spans="38:98" x14ac:dyDescent="0.25">
      <c r="AL768" s="104">
        <v>748</v>
      </c>
      <c r="AM768" s="102">
        <v>0.33735786017107999</v>
      </c>
      <c r="AN768" s="102">
        <f t="shared" si="175"/>
        <v>0.66264213982891995</v>
      </c>
      <c r="AO768" s="102">
        <v>0.386358625339354</v>
      </c>
      <c r="AP768" s="102">
        <f t="shared" si="176"/>
        <v>0.61364137466064594</v>
      </c>
      <c r="AQ768" s="102">
        <v>0.25818115810083903</v>
      </c>
      <c r="AR768" s="102">
        <f t="shared" si="177"/>
        <v>0.74181884189916092</v>
      </c>
      <c r="AS768" s="102">
        <f t="shared" si="182"/>
        <v>0.31220675320747215</v>
      </c>
      <c r="AT768" s="107">
        <f t="shared" si="182"/>
        <v>0.68779324679252785</v>
      </c>
      <c r="AU768" s="103">
        <v>0.35172344292047902</v>
      </c>
      <c r="AV768" s="103">
        <f t="shared" si="183"/>
        <v>0.64827655707952103</v>
      </c>
      <c r="AW768" s="103">
        <v>0.40320241217138503</v>
      </c>
      <c r="AX768" s="103">
        <f t="shared" si="184"/>
        <v>0.59679758782861492</v>
      </c>
      <c r="AY768" s="103">
        <v>0.28431219230045901</v>
      </c>
      <c r="AZ768" s="103">
        <f t="shared" si="187"/>
        <v>0.71568780769954099</v>
      </c>
      <c r="BA768" s="103">
        <f t="shared" si="185"/>
        <v>0.33255443056297818</v>
      </c>
      <c r="BB768" s="103">
        <f t="shared" si="185"/>
        <v>0.66744556943702182</v>
      </c>
      <c r="BC768" s="102">
        <v>0.332019727140901</v>
      </c>
      <c r="BD768" s="102">
        <f t="shared" si="188"/>
        <v>0.667980272859099</v>
      </c>
      <c r="BE768" s="102">
        <v>0.39005829677350201</v>
      </c>
      <c r="BF768" s="102">
        <f t="shared" si="188"/>
        <v>0.60994170322649799</v>
      </c>
      <c r="BG768" s="102">
        <v>0.28541690675741899</v>
      </c>
      <c r="BH768" s="102">
        <f t="shared" si="178"/>
        <v>0.71458309324258096</v>
      </c>
      <c r="BI768" s="102">
        <v>0.32393130077999754</v>
      </c>
      <c r="BJ768" s="102">
        <v>0.67606869922000246</v>
      </c>
      <c r="BK768" s="103">
        <v>0.32437370009632799</v>
      </c>
      <c r="BL768" s="103">
        <f t="shared" si="179"/>
        <v>0.67562629990367196</v>
      </c>
      <c r="BM768" s="103">
        <v>0.38221541768398098</v>
      </c>
      <c r="BN768" s="103">
        <f t="shared" si="180"/>
        <v>0.61778458231601907</v>
      </c>
      <c r="BO768" s="103">
        <v>0.276074027944957</v>
      </c>
      <c r="BP768" s="103">
        <f t="shared" si="181"/>
        <v>0.72392597205504305</v>
      </c>
      <c r="BQ768" s="103">
        <v>0.31545944595185754</v>
      </c>
      <c r="BR768" s="103">
        <f t="shared" si="186"/>
        <v>0.68454055404814251</v>
      </c>
      <c r="BS768" s="108">
        <v>0.91048427071702231</v>
      </c>
      <c r="BT768" s="102">
        <v>8.9515729282977699E-2</v>
      </c>
      <c r="BU768" s="91"/>
      <c r="BV768" s="86">
        <v>748</v>
      </c>
      <c r="BW768" s="124">
        <v>0.97899999999999998</v>
      </c>
      <c r="BX768" s="124">
        <v>2.1000000000000001E-2</v>
      </c>
      <c r="BY768" s="124">
        <v>0.97799999999999998</v>
      </c>
      <c r="BZ768" s="124">
        <v>2.1999999999999999E-2</v>
      </c>
      <c r="CA768" s="124">
        <v>0.97799999999999998</v>
      </c>
      <c r="CB768" s="124">
        <v>2.1999999999999999E-2</v>
      </c>
      <c r="CC768" s="123">
        <v>0.97199999999999998</v>
      </c>
      <c r="CD768" s="123">
        <v>2.8000000000000001E-2</v>
      </c>
      <c r="CE768" s="123">
        <v>0.96799999999999997</v>
      </c>
      <c r="CF768" s="123">
        <v>3.2000000000000001E-2</v>
      </c>
      <c r="CG768" s="123">
        <v>0.97</v>
      </c>
      <c r="CH768" s="123">
        <v>0.03</v>
      </c>
      <c r="CI768" s="1"/>
      <c r="CJ768" s="1"/>
      <c r="CK768" s="1"/>
      <c r="CL768" s="1"/>
      <c r="CM768" s="1"/>
      <c r="CN768" s="1"/>
      <c r="CP768" s="39"/>
      <c r="CR768" s="39"/>
      <c r="CS768" s="92"/>
      <c r="CT768" s="92"/>
    </row>
    <row r="769" spans="38:98" x14ac:dyDescent="0.25">
      <c r="AL769" s="104">
        <v>749</v>
      </c>
      <c r="AM769" s="102">
        <v>0.33762427169046999</v>
      </c>
      <c r="AN769" s="102">
        <f t="shared" si="175"/>
        <v>0.66237572830952995</v>
      </c>
      <c r="AO769" s="102">
        <v>0.38660654536815597</v>
      </c>
      <c r="AP769" s="102">
        <f t="shared" si="176"/>
        <v>0.61339345463184403</v>
      </c>
      <c r="AQ769" s="102">
        <v>0.258506886623179</v>
      </c>
      <c r="AR769" s="102">
        <f t="shared" si="177"/>
        <v>0.741493113376821</v>
      </c>
      <c r="AS769" s="102">
        <f t="shared" si="182"/>
        <v>0.31249619750538393</v>
      </c>
      <c r="AT769" s="107">
        <f t="shared" si="182"/>
        <v>0.68750380249461607</v>
      </c>
      <c r="AU769" s="103">
        <v>0.35200719343296299</v>
      </c>
      <c r="AV769" s="103">
        <f t="shared" si="183"/>
        <v>0.64799280656703706</v>
      </c>
      <c r="AW769" s="103">
        <v>0.40347298102392698</v>
      </c>
      <c r="AX769" s="103">
        <f t="shared" si="184"/>
        <v>0.59652701897607296</v>
      </c>
      <c r="AY769" s="103">
        <v>0.284670874314706</v>
      </c>
      <c r="AZ769" s="103">
        <f t="shared" si="187"/>
        <v>0.71532912568529405</v>
      </c>
      <c r="BA769" s="103">
        <f t="shared" si="185"/>
        <v>0.33286961778448654</v>
      </c>
      <c r="BB769" s="103">
        <f t="shared" si="185"/>
        <v>0.66713038221551357</v>
      </c>
      <c r="BC769" s="102">
        <v>0.33229472752636202</v>
      </c>
      <c r="BD769" s="102">
        <f t="shared" si="188"/>
        <v>0.66770527247363798</v>
      </c>
      <c r="BE769" s="102">
        <v>0.390312515192627</v>
      </c>
      <c r="BF769" s="102">
        <f t="shared" si="188"/>
        <v>0.609687484807373</v>
      </c>
      <c r="BG769" s="102">
        <v>0.28577516125307001</v>
      </c>
      <c r="BH769" s="102">
        <f t="shared" si="178"/>
        <v>0.71422483874692999</v>
      </c>
      <c r="BI769" s="102">
        <v>0.32423981820388864</v>
      </c>
      <c r="BJ769" s="102">
        <v>0.67576018179611141</v>
      </c>
      <c r="BK769" s="103">
        <v>0.32464196929435502</v>
      </c>
      <c r="BL769" s="103">
        <f t="shared" si="179"/>
        <v>0.67535803070564504</v>
      </c>
      <c r="BM769" s="103">
        <v>0.38246598036978102</v>
      </c>
      <c r="BN769" s="103">
        <f t="shared" si="180"/>
        <v>0.61753401963021903</v>
      </c>
      <c r="BO769" s="103">
        <v>0.27642261715273098</v>
      </c>
      <c r="BP769" s="103">
        <f t="shared" si="181"/>
        <v>0.72357738284726902</v>
      </c>
      <c r="BQ769" s="103">
        <v>0.31576058985655597</v>
      </c>
      <c r="BR769" s="103">
        <f t="shared" si="186"/>
        <v>0.68423941014344414</v>
      </c>
      <c r="BS769" s="108">
        <v>0.91059792379929794</v>
      </c>
      <c r="BT769" s="102">
        <v>8.9402076200702105E-2</v>
      </c>
      <c r="BU769" s="91"/>
      <c r="BV769" s="86">
        <v>749</v>
      </c>
      <c r="BW769" s="124">
        <v>0.97899999999999998</v>
      </c>
      <c r="BX769" s="124">
        <v>2.1000000000000001E-2</v>
      </c>
      <c r="BY769" s="124">
        <v>0.97799999999999998</v>
      </c>
      <c r="BZ769" s="124">
        <v>2.1999999999999999E-2</v>
      </c>
      <c r="CA769" s="124">
        <v>0.97799999999999998</v>
      </c>
      <c r="CB769" s="124">
        <v>2.1999999999999999E-2</v>
      </c>
      <c r="CC769" s="123">
        <v>0.97199999999999998</v>
      </c>
      <c r="CD769" s="123">
        <v>2.8000000000000001E-2</v>
      </c>
      <c r="CE769" s="123">
        <v>0.96799999999999997</v>
      </c>
      <c r="CF769" s="123">
        <v>3.2000000000000001E-2</v>
      </c>
      <c r="CG769" s="123">
        <v>0.97</v>
      </c>
      <c r="CH769" s="123">
        <v>0.03</v>
      </c>
      <c r="CI769" s="1"/>
      <c r="CJ769" s="1"/>
      <c r="CK769" s="1"/>
      <c r="CL769" s="1"/>
      <c r="CM769" s="1"/>
      <c r="CN769" s="1"/>
      <c r="CP769" s="39"/>
      <c r="CR769" s="39"/>
      <c r="CS769" s="92"/>
      <c r="CT769" s="92"/>
    </row>
    <row r="770" spans="38:98" x14ac:dyDescent="0.25">
      <c r="AL770" s="104">
        <v>750</v>
      </c>
      <c r="AM770" s="102">
        <v>0.33789049730917797</v>
      </c>
      <c r="AN770" s="102">
        <f t="shared" si="175"/>
        <v>0.66210950269082203</v>
      </c>
      <c r="AO770" s="102">
        <v>0.38685428594539001</v>
      </c>
      <c r="AP770" s="102">
        <f t="shared" si="176"/>
        <v>0.61314571405460994</v>
      </c>
      <c r="AQ770" s="102">
        <v>0.25883252574536098</v>
      </c>
      <c r="AR770" s="102">
        <f t="shared" si="177"/>
        <v>0.74116747425463902</v>
      </c>
      <c r="AS770" s="102">
        <f t="shared" si="182"/>
        <v>0.31278550177615094</v>
      </c>
      <c r="AT770" s="107">
        <f t="shared" si="182"/>
        <v>0.68721449822384906</v>
      </c>
      <c r="AU770" s="103">
        <v>0.35229072911264703</v>
      </c>
      <c r="AV770" s="103">
        <f t="shared" si="183"/>
        <v>0.64770927088735297</v>
      </c>
      <c r="AW770" s="103">
        <v>0.40374334029761499</v>
      </c>
      <c r="AX770" s="103">
        <f t="shared" si="184"/>
        <v>0.59625665970238506</v>
      </c>
      <c r="AY770" s="103">
        <v>0.28502943595059799</v>
      </c>
      <c r="AZ770" s="103">
        <f t="shared" si="187"/>
        <v>0.71497056404940196</v>
      </c>
      <c r="BA770" s="103">
        <f t="shared" si="185"/>
        <v>0.33318463483064714</v>
      </c>
      <c r="BB770" s="103">
        <f t="shared" si="185"/>
        <v>0.66681536516935291</v>
      </c>
      <c r="BC770" s="102">
        <v>0.33256949446388401</v>
      </c>
      <c r="BD770" s="102">
        <f t="shared" si="188"/>
        <v>0.66743050553611605</v>
      </c>
      <c r="BE770" s="102">
        <v>0.39056652138023801</v>
      </c>
      <c r="BF770" s="102">
        <f t="shared" si="188"/>
        <v>0.60943347861976194</v>
      </c>
      <c r="BG770" s="102">
        <v>0.28613327955318302</v>
      </c>
      <c r="BH770" s="102">
        <f t="shared" si="178"/>
        <v>0.71386672044681698</v>
      </c>
      <c r="BI770" s="102">
        <v>0.32454815179572299</v>
      </c>
      <c r="BJ770" s="102">
        <v>0.67545184820427706</v>
      </c>
      <c r="BK770" s="103">
        <v>0.32490999486953098</v>
      </c>
      <c r="BL770" s="103">
        <f t="shared" si="179"/>
        <v>0.67509000513046902</v>
      </c>
      <c r="BM770" s="103">
        <v>0.38271635631995199</v>
      </c>
      <c r="BN770" s="103">
        <f t="shared" si="180"/>
        <v>0.61728364368004796</v>
      </c>
      <c r="BO770" s="103">
        <v>0.27677105924010797</v>
      </c>
      <c r="BP770" s="103">
        <f t="shared" si="181"/>
        <v>0.72322894075989197</v>
      </c>
      <c r="BQ770" s="103">
        <v>0.31606154761359329</v>
      </c>
      <c r="BR770" s="103">
        <f t="shared" si="186"/>
        <v>0.68393845238640671</v>
      </c>
      <c r="BS770" s="108">
        <v>0.91071124815893578</v>
      </c>
      <c r="BT770" s="102">
        <v>8.9288751841064204E-2</v>
      </c>
      <c r="BU770" s="91"/>
      <c r="BV770" s="86">
        <v>750</v>
      </c>
      <c r="BW770" s="124">
        <v>0.97899999999999998</v>
      </c>
      <c r="BX770" s="124">
        <v>2.1000000000000001E-2</v>
      </c>
      <c r="BY770" s="124">
        <v>0.97799999999999998</v>
      </c>
      <c r="BZ770" s="124">
        <v>2.1999999999999999E-2</v>
      </c>
      <c r="CA770" s="124">
        <v>0.97799999999999998</v>
      </c>
      <c r="CB770" s="124">
        <v>2.1999999999999999E-2</v>
      </c>
      <c r="CC770" s="123">
        <v>0.97199999999999998</v>
      </c>
      <c r="CD770" s="123">
        <v>2.8000000000000001E-2</v>
      </c>
      <c r="CE770" s="123">
        <v>0.96799999999999997</v>
      </c>
      <c r="CF770" s="123">
        <v>3.2000000000000001E-2</v>
      </c>
      <c r="CG770" s="123">
        <v>0.97</v>
      </c>
      <c r="CH770" s="123">
        <v>0.03</v>
      </c>
      <c r="CI770" s="1"/>
      <c r="CJ770" s="1"/>
      <c r="CK770" s="1"/>
      <c r="CL770" s="1"/>
      <c r="CM770" s="1"/>
      <c r="CN770" s="1"/>
      <c r="CP770" s="39"/>
      <c r="CR770" s="39"/>
      <c r="CS770" s="92"/>
      <c r="CT770" s="92"/>
    </row>
    <row r="771" spans="38:98" x14ac:dyDescent="0.25">
      <c r="AL771" s="104">
        <v>751</v>
      </c>
      <c r="AM771" s="102">
        <v>0.33815653862200601</v>
      </c>
      <c r="AN771" s="102">
        <f t="shared" si="175"/>
        <v>0.66184346137799399</v>
      </c>
      <c r="AO771" s="102">
        <v>0.387101846504807</v>
      </c>
      <c r="AP771" s="102">
        <f t="shared" si="176"/>
        <v>0.61289815349519294</v>
      </c>
      <c r="AQ771" s="102">
        <v>0.25915807544491098</v>
      </c>
      <c r="AR771" s="102">
        <f t="shared" si="177"/>
        <v>0.74084192455508902</v>
      </c>
      <c r="AS771" s="102">
        <f t="shared" si="182"/>
        <v>0.31307466637358655</v>
      </c>
      <c r="AT771" s="107">
        <f t="shared" si="182"/>
        <v>0.6869253336264135</v>
      </c>
      <c r="AU771" s="103">
        <v>0.35257405024906702</v>
      </c>
      <c r="AV771" s="103">
        <f t="shared" si="183"/>
        <v>0.64742594975093293</v>
      </c>
      <c r="AW771" s="103">
        <v>0.40401349025982702</v>
      </c>
      <c r="AX771" s="103">
        <f t="shared" si="184"/>
        <v>0.59598650974017298</v>
      </c>
      <c r="AY771" s="103">
        <v>0.28538787702725299</v>
      </c>
      <c r="AZ771" s="103">
        <f t="shared" si="187"/>
        <v>0.71461212297274701</v>
      </c>
      <c r="BA771" s="103">
        <f t="shared" si="185"/>
        <v>0.33349948176950739</v>
      </c>
      <c r="BB771" s="103">
        <f t="shared" si="185"/>
        <v>0.66650051823049261</v>
      </c>
      <c r="BC771" s="102">
        <v>0.33284402749214598</v>
      </c>
      <c r="BD771" s="102">
        <f t="shared" si="188"/>
        <v>0.66715597250785397</v>
      </c>
      <c r="BE771" s="102">
        <v>0.39082031550667101</v>
      </c>
      <c r="BF771" s="102">
        <f t="shared" si="188"/>
        <v>0.60917968449332904</v>
      </c>
      <c r="BG771" s="102">
        <v>0.28649126146051102</v>
      </c>
      <c r="BH771" s="102">
        <f t="shared" si="178"/>
        <v>0.71350873853948893</v>
      </c>
      <c r="BI771" s="102">
        <v>0.32485630136093469</v>
      </c>
      <c r="BJ771" s="102">
        <v>0.67514369863906531</v>
      </c>
      <c r="BK771" s="103">
        <v>0.32517777679224003</v>
      </c>
      <c r="BL771" s="103">
        <f t="shared" si="179"/>
        <v>0.67482222320775997</v>
      </c>
      <c r="BM771" s="103">
        <v>0.38296654566725802</v>
      </c>
      <c r="BN771" s="103">
        <f t="shared" si="180"/>
        <v>0.61703345433274204</v>
      </c>
      <c r="BO771" s="103">
        <v>0.27711935395436799</v>
      </c>
      <c r="BP771" s="103">
        <f t="shared" si="181"/>
        <v>0.72288064604563207</v>
      </c>
      <c r="BQ771" s="103">
        <v>0.316362319128073</v>
      </c>
      <c r="BR771" s="103">
        <f t="shared" si="186"/>
        <v>0.68363768087192711</v>
      </c>
      <c r="BS771" s="108">
        <v>0.91082424568078757</v>
      </c>
      <c r="BT771" s="102">
        <v>8.9175754319212402E-2</v>
      </c>
      <c r="BU771" s="91"/>
      <c r="BV771" s="86">
        <v>751</v>
      </c>
      <c r="BW771" s="124">
        <v>0.97899999999999998</v>
      </c>
      <c r="BX771" s="124">
        <v>2.1000000000000001E-2</v>
      </c>
      <c r="BY771" s="124">
        <v>0.97799999999999998</v>
      </c>
      <c r="BZ771" s="124">
        <v>2.1999999999999999E-2</v>
      </c>
      <c r="CA771" s="124">
        <v>0.97799999999999998</v>
      </c>
      <c r="CB771" s="124">
        <v>2.1999999999999999E-2</v>
      </c>
      <c r="CC771" s="123">
        <v>0.97199999999999998</v>
      </c>
      <c r="CD771" s="123">
        <v>2.8000000000000001E-2</v>
      </c>
      <c r="CE771" s="123">
        <v>0.96799999999999997</v>
      </c>
      <c r="CF771" s="123">
        <v>3.2000000000000001E-2</v>
      </c>
      <c r="CG771" s="123">
        <v>0.97</v>
      </c>
      <c r="CH771" s="123">
        <v>0.03</v>
      </c>
      <c r="CI771" s="1"/>
      <c r="CJ771" s="1"/>
      <c r="CK771" s="1"/>
      <c r="CL771" s="1"/>
      <c r="CM771" s="1"/>
      <c r="CN771" s="1"/>
      <c r="CP771" s="39"/>
      <c r="CR771" s="39"/>
      <c r="CS771" s="92"/>
      <c r="CT771" s="92"/>
    </row>
    <row r="772" spans="38:98" x14ac:dyDescent="0.25">
      <c r="AL772" s="104">
        <v>752</v>
      </c>
      <c r="AM772" s="102">
        <v>0.338422397223755</v>
      </c>
      <c r="AN772" s="102">
        <f t="shared" si="175"/>
        <v>0.661577602776245</v>
      </c>
      <c r="AO772" s="102">
        <v>0.38734922648016201</v>
      </c>
      <c r="AP772" s="102">
        <f t="shared" si="176"/>
        <v>0.61265077351983799</v>
      </c>
      <c r="AQ772" s="102">
        <v>0.259483535699358</v>
      </c>
      <c r="AR772" s="102">
        <f t="shared" si="177"/>
        <v>0.740516464300642</v>
      </c>
      <c r="AS772" s="102">
        <f t="shared" si="182"/>
        <v>0.31336369165150602</v>
      </c>
      <c r="AT772" s="107">
        <f t="shared" si="182"/>
        <v>0.6866363083484941</v>
      </c>
      <c r="AU772" s="103">
        <v>0.35285715713175703</v>
      </c>
      <c r="AV772" s="103">
        <f t="shared" si="183"/>
        <v>0.64714284286824297</v>
      </c>
      <c r="AW772" s="103">
        <v>0.40428343117794302</v>
      </c>
      <c r="AX772" s="103">
        <f t="shared" si="184"/>
        <v>0.59571656882205692</v>
      </c>
      <c r="AY772" s="103">
        <v>0.28574619736379397</v>
      </c>
      <c r="AZ772" s="103">
        <f t="shared" si="187"/>
        <v>0.71425380263620597</v>
      </c>
      <c r="BA772" s="103">
        <f t="shared" si="185"/>
        <v>0.33381415866911679</v>
      </c>
      <c r="BB772" s="103">
        <f t="shared" si="185"/>
        <v>0.66618584133088321</v>
      </c>
      <c r="BC772" s="102">
        <v>0.33311832614982501</v>
      </c>
      <c r="BD772" s="102">
        <f t="shared" si="188"/>
        <v>0.66688167385017505</v>
      </c>
      <c r="BE772" s="102">
        <v>0.39107389774226198</v>
      </c>
      <c r="BF772" s="102">
        <f t="shared" si="188"/>
        <v>0.60892610225773802</v>
      </c>
      <c r="BG772" s="102">
        <v>0.28684910677780701</v>
      </c>
      <c r="BH772" s="102">
        <f t="shared" si="178"/>
        <v>0.71315089322219305</v>
      </c>
      <c r="BI772" s="102">
        <v>0.32516426670495724</v>
      </c>
      <c r="BJ772" s="102">
        <v>0.67483573329504276</v>
      </c>
      <c r="BK772" s="103">
        <v>0.325445315032868</v>
      </c>
      <c r="BL772" s="103">
        <f t="shared" si="179"/>
        <v>0.674554684967132</v>
      </c>
      <c r="BM772" s="103">
        <v>0.38321654854446502</v>
      </c>
      <c r="BN772" s="103">
        <f t="shared" si="180"/>
        <v>0.61678345145553504</v>
      </c>
      <c r="BO772" s="103">
        <v>0.277467501042791</v>
      </c>
      <c r="BP772" s="103">
        <f t="shared" si="181"/>
        <v>0.72253249895720906</v>
      </c>
      <c r="BQ772" s="103">
        <v>0.31666290430509991</v>
      </c>
      <c r="BR772" s="103">
        <f t="shared" si="186"/>
        <v>0.68333709569490009</v>
      </c>
      <c r="BS772" s="108">
        <v>0.91093691824970502</v>
      </c>
      <c r="BT772" s="102">
        <v>8.9063081750294995E-2</v>
      </c>
      <c r="BU772" s="91"/>
      <c r="BV772" s="86">
        <v>752</v>
      </c>
      <c r="BW772" s="124">
        <v>0.97899999999999998</v>
      </c>
      <c r="BX772" s="124">
        <v>2.1000000000000001E-2</v>
      </c>
      <c r="BY772" s="124">
        <v>0.97799999999999998</v>
      </c>
      <c r="BZ772" s="124">
        <v>2.1999999999999999E-2</v>
      </c>
      <c r="CA772" s="124">
        <v>0.97799999999999998</v>
      </c>
      <c r="CB772" s="124">
        <v>2.1999999999999999E-2</v>
      </c>
      <c r="CC772" s="123">
        <v>0.97199999999999998</v>
      </c>
      <c r="CD772" s="123">
        <v>2.8000000000000001E-2</v>
      </c>
      <c r="CE772" s="123">
        <v>0.96799999999999997</v>
      </c>
      <c r="CF772" s="123">
        <v>3.2000000000000001E-2</v>
      </c>
      <c r="CG772" s="123">
        <v>0.97</v>
      </c>
      <c r="CH772" s="123">
        <v>0.03</v>
      </c>
      <c r="CI772" s="1"/>
      <c r="CJ772" s="1"/>
      <c r="CK772" s="1"/>
      <c r="CL772" s="1"/>
      <c r="CM772" s="1"/>
      <c r="CN772" s="1"/>
      <c r="CP772" s="39"/>
      <c r="CR772" s="39"/>
      <c r="CS772" s="92"/>
      <c r="CT772" s="92"/>
    </row>
    <row r="773" spans="38:98" x14ac:dyDescent="0.25">
      <c r="AL773" s="104">
        <v>753</v>
      </c>
      <c r="AM773" s="102">
        <v>0.33868807470922802</v>
      </c>
      <c r="AN773" s="102">
        <f t="shared" si="175"/>
        <v>0.66131192529077198</v>
      </c>
      <c r="AO773" s="102">
        <v>0.38759642530520699</v>
      </c>
      <c r="AP773" s="102">
        <f t="shared" si="176"/>
        <v>0.61240357469479301</v>
      </c>
      <c r="AQ773" s="102">
        <v>0.25980890648622701</v>
      </c>
      <c r="AR773" s="102">
        <f t="shared" si="177"/>
        <v>0.74019109351377299</v>
      </c>
      <c r="AS773" s="102">
        <f t="shared" si="182"/>
        <v>0.31365257796372276</v>
      </c>
      <c r="AT773" s="107">
        <f t="shared" si="182"/>
        <v>0.6863474220362773</v>
      </c>
      <c r="AU773" s="103">
        <v>0.35314005005025301</v>
      </c>
      <c r="AV773" s="103">
        <f t="shared" si="183"/>
        <v>0.64685994994974694</v>
      </c>
      <c r="AW773" s="103">
        <v>0.40455316331933899</v>
      </c>
      <c r="AX773" s="103">
        <f t="shared" si="184"/>
        <v>0.59544683668066101</v>
      </c>
      <c r="AY773" s="103">
        <v>0.28610439677933902</v>
      </c>
      <c r="AZ773" s="103">
        <f t="shared" si="187"/>
        <v>0.71389560322066092</v>
      </c>
      <c r="BA773" s="103">
        <f t="shared" si="185"/>
        <v>0.33412866559752236</v>
      </c>
      <c r="BB773" s="103">
        <f t="shared" si="185"/>
        <v>0.66587133440247759</v>
      </c>
      <c r="BC773" s="102">
        <v>0.3333923899756</v>
      </c>
      <c r="BD773" s="102">
        <f t="shared" si="188"/>
        <v>0.66660761002440005</v>
      </c>
      <c r="BE773" s="102">
        <v>0.39132726825734698</v>
      </c>
      <c r="BF773" s="102">
        <f t="shared" si="188"/>
        <v>0.60867273174265302</v>
      </c>
      <c r="BG773" s="102">
        <v>0.28720681530782399</v>
      </c>
      <c r="BH773" s="102">
        <f t="shared" si="178"/>
        <v>0.71279318469217601</v>
      </c>
      <c r="BI773" s="102">
        <v>0.32547204763322485</v>
      </c>
      <c r="BJ773" s="102">
        <v>0.67452795236677521</v>
      </c>
      <c r="BK773" s="103">
        <v>0.32571260956179798</v>
      </c>
      <c r="BL773" s="103">
        <f t="shared" si="179"/>
        <v>0.67428739043820207</v>
      </c>
      <c r="BM773" s="103">
        <v>0.38346636508433701</v>
      </c>
      <c r="BN773" s="103">
        <f t="shared" si="180"/>
        <v>0.61653363491566293</v>
      </c>
      <c r="BO773" s="103">
        <v>0.277815500252659</v>
      </c>
      <c r="BP773" s="103">
        <f t="shared" si="181"/>
        <v>0.722184499747341</v>
      </c>
      <c r="BQ773" s="103">
        <v>0.31696330304977804</v>
      </c>
      <c r="BR773" s="103">
        <f t="shared" si="186"/>
        <v>0.68303669695022196</v>
      </c>
      <c r="BS773" s="108">
        <v>0.91104926775053985</v>
      </c>
      <c r="BT773" s="102">
        <v>8.8950732249460193E-2</v>
      </c>
      <c r="BU773" s="91"/>
      <c r="BV773" s="86">
        <v>753</v>
      </c>
      <c r="BW773" s="124">
        <v>0.97899999999999998</v>
      </c>
      <c r="BX773" s="124">
        <v>2.1000000000000001E-2</v>
      </c>
      <c r="BY773" s="124">
        <v>0.97799999999999998</v>
      </c>
      <c r="BZ773" s="124">
        <v>2.1999999999999999E-2</v>
      </c>
      <c r="CA773" s="124">
        <v>0.97799999999999998</v>
      </c>
      <c r="CB773" s="124">
        <v>2.1999999999999999E-2</v>
      </c>
      <c r="CC773" s="123">
        <v>0.97199999999999998</v>
      </c>
      <c r="CD773" s="123">
        <v>2.8000000000000001E-2</v>
      </c>
      <c r="CE773" s="123">
        <v>0.96799999999999997</v>
      </c>
      <c r="CF773" s="123">
        <v>3.2000000000000001E-2</v>
      </c>
      <c r="CG773" s="123">
        <v>0.97</v>
      </c>
      <c r="CH773" s="123">
        <v>0.03</v>
      </c>
      <c r="CI773" s="1"/>
      <c r="CJ773" s="1"/>
      <c r="CK773" s="1"/>
      <c r="CL773" s="1"/>
      <c r="CM773" s="1"/>
      <c r="CN773" s="1"/>
      <c r="CP773" s="39"/>
      <c r="CR773" s="39"/>
      <c r="CS773" s="92"/>
      <c r="CT773" s="92"/>
    </row>
    <row r="774" spans="38:98" x14ac:dyDescent="0.25">
      <c r="AL774" s="104">
        <v>754</v>
      </c>
      <c r="AM774" s="102">
        <v>0.33895357267322601</v>
      </c>
      <c r="AN774" s="102">
        <f t="shared" si="175"/>
        <v>0.66104642732677399</v>
      </c>
      <c r="AO774" s="102">
        <v>0.387843442413696</v>
      </c>
      <c r="AP774" s="102">
        <f t="shared" si="176"/>
        <v>0.61215655758630394</v>
      </c>
      <c r="AQ774" s="102">
        <v>0.26013418778304598</v>
      </c>
      <c r="AR774" s="102">
        <f t="shared" si="177"/>
        <v>0.73986581221695402</v>
      </c>
      <c r="AS774" s="102">
        <f t="shared" si="182"/>
        <v>0.31394132566405131</v>
      </c>
      <c r="AT774" s="107">
        <f t="shared" si="182"/>
        <v>0.68605867433594869</v>
      </c>
      <c r="AU774" s="103">
        <v>0.35342272929408902</v>
      </c>
      <c r="AV774" s="103">
        <f t="shared" si="183"/>
        <v>0.64657727070591098</v>
      </c>
      <c r="AW774" s="103">
        <v>0.40482268695139401</v>
      </c>
      <c r="AX774" s="103">
        <f t="shared" si="184"/>
        <v>0.59517731304860599</v>
      </c>
      <c r="AY774" s="103">
        <v>0.28646247509300898</v>
      </c>
      <c r="AZ774" s="103">
        <f t="shared" si="187"/>
        <v>0.71353752490699107</v>
      </c>
      <c r="BA774" s="103">
        <f t="shared" si="185"/>
        <v>0.33444300262277238</v>
      </c>
      <c r="BB774" s="103">
        <f t="shared" si="185"/>
        <v>0.66555699737722773</v>
      </c>
      <c r="BC774" s="102">
        <v>0.33366621850814698</v>
      </c>
      <c r="BD774" s="102">
        <f t="shared" si="188"/>
        <v>0.66633378149185307</v>
      </c>
      <c r="BE774" s="102">
        <v>0.39158042722226</v>
      </c>
      <c r="BF774" s="102">
        <f t="shared" si="188"/>
        <v>0.60841957277773995</v>
      </c>
      <c r="BG774" s="102">
        <v>0.28756438685331498</v>
      </c>
      <c r="BH774" s="102">
        <f t="shared" si="178"/>
        <v>0.71243561314668502</v>
      </c>
      <c r="BI774" s="102">
        <v>0.32577964395117026</v>
      </c>
      <c r="BJ774" s="102">
        <v>0.67422035604882979</v>
      </c>
      <c r="BK774" s="103">
        <v>0.325979660349417</v>
      </c>
      <c r="BL774" s="103">
        <f t="shared" si="179"/>
        <v>0.67402033965058306</v>
      </c>
      <c r="BM774" s="103">
        <v>0.38371599541963802</v>
      </c>
      <c r="BN774" s="103">
        <f t="shared" si="180"/>
        <v>0.61628400458036192</v>
      </c>
      <c r="BO774" s="103">
        <v>0.27816335133125197</v>
      </c>
      <c r="BP774" s="103">
        <f t="shared" si="181"/>
        <v>0.72183664866874797</v>
      </c>
      <c r="BQ774" s="103">
        <v>0.31726351526721192</v>
      </c>
      <c r="BR774" s="103">
        <f t="shared" si="186"/>
        <v>0.68273648473278814</v>
      </c>
      <c r="BS774" s="108">
        <v>0.91116129606814344</v>
      </c>
      <c r="BT774" s="102">
        <v>8.8838703931856597E-2</v>
      </c>
      <c r="BU774" s="91"/>
      <c r="BV774" s="86">
        <v>754</v>
      </c>
      <c r="BW774" s="124">
        <v>0.97899999999999998</v>
      </c>
      <c r="BX774" s="124">
        <v>2.1000000000000001E-2</v>
      </c>
      <c r="BY774" s="124">
        <v>0.97799999999999998</v>
      </c>
      <c r="BZ774" s="124">
        <v>2.1999999999999999E-2</v>
      </c>
      <c r="CA774" s="124">
        <v>0.97799999999999998</v>
      </c>
      <c r="CB774" s="124">
        <v>2.1999999999999999E-2</v>
      </c>
      <c r="CC774" s="123">
        <v>0.97199999999999998</v>
      </c>
      <c r="CD774" s="123">
        <v>2.8000000000000001E-2</v>
      </c>
      <c r="CE774" s="123">
        <v>0.96799999999999997</v>
      </c>
      <c r="CF774" s="123">
        <v>3.2000000000000001E-2</v>
      </c>
      <c r="CG774" s="123">
        <v>0.97</v>
      </c>
      <c r="CH774" s="123">
        <v>0.03</v>
      </c>
      <c r="CI774" s="1"/>
      <c r="CJ774" s="1"/>
      <c r="CK774" s="1"/>
      <c r="CL774" s="1"/>
      <c r="CM774" s="1"/>
      <c r="CN774" s="1"/>
      <c r="CP774" s="39"/>
      <c r="CR774" s="39"/>
      <c r="CS774" s="92"/>
      <c r="CT774" s="92"/>
    </row>
    <row r="775" spans="38:98" x14ac:dyDescent="0.25">
      <c r="AL775" s="104">
        <v>755</v>
      </c>
      <c r="AM775" s="102">
        <v>0.339218892710553</v>
      </c>
      <c r="AN775" s="102">
        <f t="shared" si="175"/>
        <v>0.66078110728944695</v>
      </c>
      <c r="AO775" s="102">
        <v>0.388090277239381</v>
      </c>
      <c r="AP775" s="102">
        <f t="shared" si="176"/>
        <v>0.61190972276061895</v>
      </c>
      <c r="AQ775" s="102">
        <v>0.260459379567342</v>
      </c>
      <c r="AR775" s="102">
        <f t="shared" si="177"/>
        <v>0.739540620432658</v>
      </c>
      <c r="AS775" s="102">
        <f t="shared" si="182"/>
        <v>0.31422993510630637</v>
      </c>
      <c r="AT775" s="107">
        <f t="shared" si="182"/>
        <v>0.68577006489369363</v>
      </c>
      <c r="AU775" s="103">
        <v>0.35370519515280002</v>
      </c>
      <c r="AV775" s="103">
        <f t="shared" si="183"/>
        <v>0.64629480484719992</v>
      </c>
      <c r="AW775" s="103">
        <v>0.40509200234148501</v>
      </c>
      <c r="AX775" s="103">
        <f t="shared" si="184"/>
        <v>0.59490799765851499</v>
      </c>
      <c r="AY775" s="103">
        <v>0.286820432123925</v>
      </c>
      <c r="AZ775" s="103">
        <f t="shared" si="187"/>
        <v>0.71317956787607506</v>
      </c>
      <c r="BA775" s="103">
        <f t="shared" si="185"/>
        <v>0.33475716981291503</v>
      </c>
      <c r="BB775" s="103">
        <f t="shared" si="185"/>
        <v>0.66524283018708497</v>
      </c>
      <c r="BC775" s="102">
        <v>0.33393981128614603</v>
      </c>
      <c r="BD775" s="102">
        <f t="shared" si="188"/>
        <v>0.66606018871385397</v>
      </c>
      <c r="BE775" s="102">
        <v>0.39183337480733899</v>
      </c>
      <c r="BF775" s="102">
        <f t="shared" si="188"/>
        <v>0.60816662519266096</v>
      </c>
      <c r="BG775" s="102">
        <v>0.28792182121703402</v>
      </c>
      <c r="BH775" s="102">
        <f t="shared" si="178"/>
        <v>0.71207817878296598</v>
      </c>
      <c r="BI775" s="102">
        <v>0.32608705546422889</v>
      </c>
      <c r="BJ775" s="102">
        <v>0.67391294453577111</v>
      </c>
      <c r="BK775" s="103">
        <v>0.32624646736610902</v>
      </c>
      <c r="BL775" s="103">
        <f t="shared" si="179"/>
        <v>0.67375353263389104</v>
      </c>
      <c r="BM775" s="103">
        <v>0.38396543968313401</v>
      </c>
      <c r="BN775" s="103">
        <f t="shared" si="180"/>
        <v>0.61603456031686599</v>
      </c>
      <c r="BO775" s="103">
        <v>0.27851105402585002</v>
      </c>
      <c r="BP775" s="103">
        <f t="shared" si="181"/>
        <v>0.72148894597415003</v>
      </c>
      <c r="BQ775" s="103">
        <v>0.3175635408625056</v>
      </c>
      <c r="BR775" s="103">
        <f t="shared" si="186"/>
        <v>0.68243645913749451</v>
      </c>
      <c r="BS775" s="108">
        <v>0.91127300508736786</v>
      </c>
      <c r="BT775" s="102">
        <v>8.8726994912632196E-2</v>
      </c>
      <c r="BU775" s="91"/>
      <c r="BV775" s="86">
        <v>755</v>
      </c>
      <c r="BW775" s="124">
        <v>0.97899999999999998</v>
      </c>
      <c r="BX775" s="124">
        <v>2.1000000000000001E-2</v>
      </c>
      <c r="BY775" s="124">
        <v>0.97799999999999998</v>
      </c>
      <c r="BZ775" s="124">
        <v>2.1999999999999999E-2</v>
      </c>
      <c r="CA775" s="124">
        <v>0.97799999999999998</v>
      </c>
      <c r="CB775" s="124">
        <v>2.1000000000000001E-2</v>
      </c>
      <c r="CC775" s="123">
        <v>0.97199999999999998</v>
      </c>
      <c r="CD775" s="123">
        <v>2.8000000000000001E-2</v>
      </c>
      <c r="CE775" s="123">
        <v>0.96799999999999997</v>
      </c>
      <c r="CF775" s="123">
        <v>3.2000000000000001E-2</v>
      </c>
      <c r="CG775" s="123">
        <v>0.97</v>
      </c>
      <c r="CH775" s="123">
        <v>0.03</v>
      </c>
      <c r="CI775" s="1"/>
      <c r="CJ775" s="1"/>
      <c r="CK775" s="1"/>
      <c r="CL775" s="1"/>
      <c r="CM775" s="1"/>
      <c r="CN775" s="1"/>
      <c r="CP775" s="39"/>
      <c r="CR775" s="39"/>
      <c r="CS775" s="92"/>
      <c r="CT775" s="92"/>
    </row>
    <row r="776" spans="38:98" x14ac:dyDescent="0.25">
      <c r="AL776" s="104">
        <v>756</v>
      </c>
      <c r="AM776" s="102">
        <v>0.33948403641600899</v>
      </c>
      <c r="AN776" s="102">
        <f t="shared" si="175"/>
        <v>0.66051596358399101</v>
      </c>
      <c r="AO776" s="102">
        <v>0.38833692921601598</v>
      </c>
      <c r="AP776" s="102">
        <f t="shared" si="176"/>
        <v>0.61166307078398408</v>
      </c>
      <c r="AQ776" s="102">
        <v>0.26078448181664199</v>
      </c>
      <c r="AR776" s="102">
        <f t="shared" si="177"/>
        <v>0.73921551818335796</v>
      </c>
      <c r="AS776" s="102">
        <f t="shared" si="182"/>
        <v>0.31451840664430181</v>
      </c>
      <c r="AT776" s="107">
        <f t="shared" si="182"/>
        <v>0.68548159335569814</v>
      </c>
      <c r="AU776" s="103">
        <v>0.35398744791592102</v>
      </c>
      <c r="AV776" s="103">
        <f t="shared" si="183"/>
        <v>0.64601255208407893</v>
      </c>
      <c r="AW776" s="103">
        <v>0.40536110975699202</v>
      </c>
      <c r="AX776" s="103">
        <f t="shared" si="184"/>
        <v>0.59463889024300798</v>
      </c>
      <c r="AY776" s="103">
        <v>0.28717826769120702</v>
      </c>
      <c r="AZ776" s="103">
        <f t="shared" si="187"/>
        <v>0.71282173230879298</v>
      </c>
      <c r="BA776" s="103">
        <f t="shared" si="185"/>
        <v>0.33507116723599895</v>
      </c>
      <c r="BB776" s="103">
        <f t="shared" si="185"/>
        <v>0.66492883276400105</v>
      </c>
      <c r="BC776" s="102">
        <v>0.33421316784827299</v>
      </c>
      <c r="BD776" s="102">
        <f t="shared" si="188"/>
        <v>0.66578683215172707</v>
      </c>
      <c r="BE776" s="102">
        <v>0.39208611118291797</v>
      </c>
      <c r="BF776" s="102">
        <f t="shared" si="188"/>
        <v>0.60791388881708208</v>
      </c>
      <c r="BG776" s="102">
        <v>0.28827911820173302</v>
      </c>
      <c r="BH776" s="102">
        <f t="shared" si="178"/>
        <v>0.71172088179826698</v>
      </c>
      <c r="BI776" s="102">
        <v>0.32639428197783293</v>
      </c>
      <c r="BJ776" s="102">
        <v>0.67360571802216707</v>
      </c>
      <c r="BK776" s="103">
        <v>0.326513030582259</v>
      </c>
      <c r="BL776" s="103">
        <f t="shared" si="179"/>
        <v>0.673486969417741</v>
      </c>
      <c r="BM776" s="103">
        <v>0.38421469800758801</v>
      </c>
      <c r="BN776" s="103">
        <f t="shared" si="180"/>
        <v>0.61578530199241199</v>
      </c>
      <c r="BO776" s="103">
        <v>0.27885860808373297</v>
      </c>
      <c r="BP776" s="103">
        <f t="shared" si="181"/>
        <v>0.72114139191626703</v>
      </c>
      <c r="BQ776" s="103">
        <v>0.31786337974076273</v>
      </c>
      <c r="BR776" s="103">
        <f t="shared" si="186"/>
        <v>0.68213662025923738</v>
      </c>
      <c r="BS776" s="108">
        <v>0.91138439669306448</v>
      </c>
      <c r="BT776" s="102">
        <v>8.8615603306935506E-2</v>
      </c>
      <c r="BU776" s="91"/>
      <c r="BV776" s="86">
        <v>756</v>
      </c>
      <c r="BW776" s="124">
        <v>0.97899999999999998</v>
      </c>
      <c r="BX776" s="124">
        <v>2.1000000000000001E-2</v>
      </c>
      <c r="BY776" s="124">
        <v>0.97799999999999998</v>
      </c>
      <c r="BZ776" s="124">
        <v>2.1999999999999999E-2</v>
      </c>
      <c r="CA776" s="124">
        <v>0.97799999999999998</v>
      </c>
      <c r="CB776" s="124">
        <v>2.1000000000000001E-2</v>
      </c>
      <c r="CC776" s="123">
        <v>0.97199999999999998</v>
      </c>
      <c r="CD776" s="123">
        <v>2.8000000000000001E-2</v>
      </c>
      <c r="CE776" s="123">
        <v>0.96799999999999997</v>
      </c>
      <c r="CF776" s="123">
        <v>3.2000000000000001E-2</v>
      </c>
      <c r="CG776" s="123">
        <v>0.97</v>
      </c>
      <c r="CH776" s="123">
        <v>0.03</v>
      </c>
      <c r="CI776" s="1"/>
      <c r="CJ776" s="1"/>
      <c r="CK776" s="1"/>
      <c r="CL776" s="1"/>
      <c r="CM776" s="1"/>
      <c r="CN776" s="1"/>
      <c r="CP776" s="39"/>
      <c r="CR776" s="39"/>
      <c r="CS776" s="92"/>
      <c r="CT776" s="92"/>
    </row>
    <row r="777" spans="38:98" x14ac:dyDescent="0.25">
      <c r="AL777" s="104">
        <v>757</v>
      </c>
      <c r="AM777" s="102">
        <v>0.33974900538439801</v>
      </c>
      <c r="AN777" s="102">
        <f t="shared" si="175"/>
        <v>0.66025099461560199</v>
      </c>
      <c r="AO777" s="102">
        <v>0.38858339777735401</v>
      </c>
      <c r="AP777" s="102">
        <f t="shared" si="176"/>
        <v>0.61141660222264593</v>
      </c>
      <c r="AQ777" s="102">
        <v>0.26110949450847298</v>
      </c>
      <c r="AR777" s="102">
        <f t="shared" si="177"/>
        <v>0.73889050549152702</v>
      </c>
      <c r="AS777" s="102">
        <f t="shared" si="182"/>
        <v>0.31480674063185238</v>
      </c>
      <c r="AT777" s="107">
        <f t="shared" si="182"/>
        <v>0.68519325936814757</v>
      </c>
      <c r="AU777" s="103">
        <v>0.35426948787298701</v>
      </c>
      <c r="AV777" s="103">
        <f t="shared" si="183"/>
        <v>0.64573051212701293</v>
      </c>
      <c r="AW777" s="103">
        <v>0.40563000946529199</v>
      </c>
      <c r="AX777" s="103">
        <f t="shared" si="184"/>
        <v>0.59436999053470796</v>
      </c>
      <c r="AY777" s="103">
        <v>0.28753598161397498</v>
      </c>
      <c r="AZ777" s="103">
        <f t="shared" si="187"/>
        <v>0.71246401838602502</v>
      </c>
      <c r="BA777" s="103">
        <f t="shared" si="185"/>
        <v>0.33538499496007163</v>
      </c>
      <c r="BB777" s="103">
        <f t="shared" si="185"/>
        <v>0.66461500503992843</v>
      </c>
      <c r="BC777" s="102">
        <v>0.33448628773320799</v>
      </c>
      <c r="BD777" s="102">
        <f t="shared" si="188"/>
        <v>0.66551371226679201</v>
      </c>
      <c r="BE777" s="102">
        <v>0.39233863651933398</v>
      </c>
      <c r="BF777" s="102">
        <f t="shared" si="188"/>
        <v>0.60766136348066602</v>
      </c>
      <c r="BG777" s="102">
        <v>0.28863627761016503</v>
      </c>
      <c r="BH777" s="102">
        <f t="shared" si="178"/>
        <v>0.71136372238983503</v>
      </c>
      <c r="BI777" s="102">
        <v>0.32670132329741719</v>
      </c>
      <c r="BJ777" s="102">
        <v>0.67329867670258281</v>
      </c>
      <c r="BK777" s="103">
        <v>0.32677934996825198</v>
      </c>
      <c r="BL777" s="103">
        <f t="shared" si="179"/>
        <v>0.67322065003174802</v>
      </c>
      <c r="BM777" s="103">
        <v>0.38446377052576602</v>
      </c>
      <c r="BN777" s="103">
        <f t="shared" si="180"/>
        <v>0.61553622947423392</v>
      </c>
      <c r="BO777" s="103">
        <v>0.27920601325218197</v>
      </c>
      <c r="BP777" s="103">
        <f t="shared" si="181"/>
        <v>0.72079398674781803</v>
      </c>
      <c r="BQ777" s="103">
        <v>0.31816303180708805</v>
      </c>
      <c r="BR777" s="103">
        <f t="shared" si="186"/>
        <v>0.68183696819291195</v>
      </c>
      <c r="BS777" s="108">
        <v>0.91149547277008536</v>
      </c>
      <c r="BT777" s="102">
        <v>8.8504527229914601E-2</v>
      </c>
      <c r="BU777" s="91"/>
      <c r="BV777" s="86">
        <v>757</v>
      </c>
      <c r="BW777" s="124">
        <v>0.97899999999999998</v>
      </c>
      <c r="BX777" s="124">
        <v>2.1000000000000001E-2</v>
      </c>
      <c r="BY777" s="124">
        <v>0.97799999999999998</v>
      </c>
      <c r="BZ777" s="124">
        <v>2.1999999999999999E-2</v>
      </c>
      <c r="CA777" s="124">
        <v>0.97799999999999998</v>
      </c>
      <c r="CB777" s="124">
        <v>2.1000000000000001E-2</v>
      </c>
      <c r="CC777" s="123">
        <v>0.97199999999999998</v>
      </c>
      <c r="CD777" s="123">
        <v>2.8000000000000001E-2</v>
      </c>
      <c r="CE777" s="123">
        <v>0.96799999999999997</v>
      </c>
      <c r="CF777" s="123">
        <v>3.2000000000000001E-2</v>
      </c>
      <c r="CG777" s="123">
        <v>0.97</v>
      </c>
      <c r="CH777" s="123">
        <v>0.03</v>
      </c>
      <c r="CI777" s="1"/>
      <c r="CJ777" s="1"/>
      <c r="CK777" s="1"/>
      <c r="CL777" s="1"/>
      <c r="CM777" s="1"/>
      <c r="CN777" s="1"/>
      <c r="CP777" s="39"/>
      <c r="CR777" s="39"/>
      <c r="CS777" s="92"/>
      <c r="CT777" s="92"/>
    </row>
    <row r="778" spans="38:98" x14ac:dyDescent="0.25">
      <c r="AL778" s="104">
        <v>758</v>
      </c>
      <c r="AM778" s="102">
        <v>0.34001380121051999</v>
      </c>
      <c r="AN778" s="102">
        <f t="shared" si="175"/>
        <v>0.65998619878947995</v>
      </c>
      <c r="AO778" s="102">
        <v>0.38882968235714699</v>
      </c>
      <c r="AP778" s="102">
        <f t="shared" si="176"/>
        <v>0.61117031764285301</v>
      </c>
      <c r="AQ778" s="102">
        <v>0.26143441762036201</v>
      </c>
      <c r="AR778" s="102">
        <f t="shared" si="177"/>
        <v>0.73856558237963799</v>
      </c>
      <c r="AS778" s="102">
        <f t="shared" si="182"/>
        <v>0.3150949374227715</v>
      </c>
      <c r="AT778" s="107">
        <f t="shared" si="182"/>
        <v>0.68490506257722861</v>
      </c>
      <c r="AU778" s="103">
        <v>0.35455131531353301</v>
      </c>
      <c r="AV778" s="103">
        <f t="shared" si="183"/>
        <v>0.64544868468646699</v>
      </c>
      <c r="AW778" s="103">
        <v>0.40589870173376302</v>
      </c>
      <c r="AX778" s="103">
        <f t="shared" si="184"/>
        <v>0.59410129826623703</v>
      </c>
      <c r="AY778" s="103">
        <v>0.28789357371135099</v>
      </c>
      <c r="AZ778" s="103">
        <f t="shared" si="187"/>
        <v>0.71210642628864895</v>
      </c>
      <c r="BA778" s="103">
        <f t="shared" si="185"/>
        <v>0.33569865305318219</v>
      </c>
      <c r="BB778" s="103">
        <f t="shared" si="185"/>
        <v>0.66430134694681775</v>
      </c>
      <c r="BC778" s="102">
        <v>0.334759170479627</v>
      </c>
      <c r="BD778" s="102">
        <f t="shared" si="188"/>
        <v>0.665240829520373</v>
      </c>
      <c r="BE778" s="102">
        <v>0.39259095098692098</v>
      </c>
      <c r="BF778" s="102">
        <f t="shared" si="188"/>
        <v>0.60740904901307902</v>
      </c>
      <c r="BG778" s="102">
        <v>0.28899329924508499</v>
      </c>
      <c r="BH778" s="102">
        <f t="shared" si="178"/>
        <v>0.71100670075491501</v>
      </c>
      <c r="BI778" s="102">
        <v>0.3270081792284153</v>
      </c>
      <c r="BJ778" s="102">
        <v>0.6729918207715847</v>
      </c>
      <c r="BK778" s="103">
        <v>0.32704542549447402</v>
      </c>
      <c r="BL778" s="103">
        <f t="shared" si="179"/>
        <v>0.67295457450552598</v>
      </c>
      <c r="BM778" s="103">
        <v>0.38471265737043298</v>
      </c>
      <c r="BN778" s="103">
        <f t="shared" si="180"/>
        <v>0.61528734262956708</v>
      </c>
      <c r="BO778" s="103">
        <v>0.27955326927847701</v>
      </c>
      <c r="BP778" s="103">
        <f t="shared" si="181"/>
        <v>0.72044673072152299</v>
      </c>
      <c r="BQ778" s="103">
        <v>0.31846249696658596</v>
      </c>
      <c r="BR778" s="103">
        <f t="shared" si="186"/>
        <v>0.68153750303341409</v>
      </c>
      <c r="BS778" s="108">
        <v>0.91160623520328188</v>
      </c>
      <c r="BT778" s="102">
        <v>8.8393764796718094E-2</v>
      </c>
      <c r="BU778" s="91"/>
      <c r="BV778" s="86">
        <v>758</v>
      </c>
      <c r="BW778" s="124">
        <v>0.97899999999999998</v>
      </c>
      <c r="BX778" s="124">
        <v>2.1000000000000001E-2</v>
      </c>
      <c r="BY778" s="124">
        <v>0.97799999999999998</v>
      </c>
      <c r="BZ778" s="124">
        <v>2.1999999999999999E-2</v>
      </c>
      <c r="CA778" s="124">
        <v>0.97899999999999998</v>
      </c>
      <c r="CB778" s="124">
        <v>2.1000000000000001E-2</v>
      </c>
      <c r="CC778" s="123">
        <v>0.97199999999999998</v>
      </c>
      <c r="CD778" s="123">
        <v>2.8000000000000001E-2</v>
      </c>
      <c r="CE778" s="123">
        <v>0.96799999999999997</v>
      </c>
      <c r="CF778" s="123">
        <v>3.2000000000000001E-2</v>
      </c>
      <c r="CG778" s="123">
        <v>0.97</v>
      </c>
      <c r="CH778" s="123">
        <v>0.03</v>
      </c>
      <c r="CI778" s="1"/>
      <c r="CJ778" s="1"/>
      <c r="CK778" s="1"/>
      <c r="CL778" s="1"/>
      <c r="CM778" s="1"/>
      <c r="CN778" s="1"/>
      <c r="CP778" s="39"/>
      <c r="CR778" s="39"/>
      <c r="CS778" s="92"/>
      <c r="CT778" s="92"/>
    </row>
    <row r="779" spans="38:98" x14ac:dyDescent="0.25">
      <c r="AL779" s="104">
        <v>759</v>
      </c>
      <c r="AM779" s="102">
        <v>0.34027842548917903</v>
      </c>
      <c r="AN779" s="102">
        <f t="shared" si="175"/>
        <v>0.65972157451082092</v>
      </c>
      <c r="AO779" s="102">
        <v>0.38907578238915003</v>
      </c>
      <c r="AP779" s="102">
        <f t="shared" si="176"/>
        <v>0.61092421761085003</v>
      </c>
      <c r="AQ779" s="102">
        <v>0.261759251129836</v>
      </c>
      <c r="AR779" s="102">
        <f t="shared" si="177"/>
        <v>0.738240748870164</v>
      </c>
      <c r="AS779" s="102">
        <f t="shared" si="182"/>
        <v>0.31538299737087461</v>
      </c>
      <c r="AT779" s="107">
        <f t="shared" si="182"/>
        <v>0.68461700262912539</v>
      </c>
      <c r="AU779" s="103">
        <v>0.35483293052709403</v>
      </c>
      <c r="AV779" s="103">
        <f t="shared" si="183"/>
        <v>0.64516706947290592</v>
      </c>
      <c r="AW779" s="103">
        <v>0.40616718682978398</v>
      </c>
      <c r="AX779" s="103">
        <f t="shared" si="184"/>
        <v>0.59383281317021597</v>
      </c>
      <c r="AY779" s="103">
        <v>0.28825104380245298</v>
      </c>
      <c r="AZ779" s="103">
        <f t="shared" si="187"/>
        <v>0.71174895619754697</v>
      </c>
      <c r="BA779" s="103">
        <f t="shared" si="185"/>
        <v>0.33601214158337783</v>
      </c>
      <c r="BB779" s="103">
        <f t="shared" si="185"/>
        <v>0.66398785841662211</v>
      </c>
      <c r="BC779" s="102">
        <v>0.33503181562620898</v>
      </c>
      <c r="BD779" s="102">
        <f t="shared" si="188"/>
        <v>0.66496818437379102</v>
      </c>
      <c r="BE779" s="102">
        <v>0.392843054756017</v>
      </c>
      <c r="BF779" s="102">
        <f t="shared" si="188"/>
        <v>0.607156945243983</v>
      </c>
      <c r="BG779" s="102">
        <v>0.28935018290924502</v>
      </c>
      <c r="BH779" s="102">
        <f t="shared" si="178"/>
        <v>0.71064981709075492</v>
      </c>
      <c r="BI779" s="102">
        <v>0.32731484957626145</v>
      </c>
      <c r="BJ779" s="102">
        <v>0.67268515042373855</v>
      </c>
      <c r="BK779" s="103">
        <v>0.32731125713130799</v>
      </c>
      <c r="BL779" s="103">
        <f t="shared" si="179"/>
        <v>0.67268874286869207</v>
      </c>
      <c r="BM779" s="103">
        <v>0.38496135867435199</v>
      </c>
      <c r="BN779" s="103">
        <f t="shared" si="180"/>
        <v>0.61503864132564801</v>
      </c>
      <c r="BO779" s="103">
        <v>0.27990037590989902</v>
      </c>
      <c r="BP779" s="103">
        <f t="shared" si="181"/>
        <v>0.72009962409010098</v>
      </c>
      <c r="BQ779" s="103">
        <v>0.31876177512435999</v>
      </c>
      <c r="BR779" s="103">
        <f t="shared" si="186"/>
        <v>0.68123822487564001</v>
      </c>
      <c r="BS779" s="108">
        <v>0.91171668587750576</v>
      </c>
      <c r="BT779" s="109">
        <v>8.8283314122494197E-2</v>
      </c>
      <c r="BU779" s="91"/>
      <c r="BV779" s="86">
        <v>759</v>
      </c>
      <c r="BW779" s="124">
        <v>0.97899999999999998</v>
      </c>
      <c r="BX779" s="124">
        <v>2.1000000000000001E-2</v>
      </c>
      <c r="BY779" s="124">
        <v>0.97799999999999998</v>
      </c>
      <c r="BZ779" s="124">
        <v>2.1999999999999999E-2</v>
      </c>
      <c r="CA779" s="124">
        <v>0.97899999999999998</v>
      </c>
      <c r="CB779" s="124">
        <v>2.1000000000000001E-2</v>
      </c>
      <c r="CC779" s="123">
        <v>0.97199999999999998</v>
      </c>
      <c r="CD779" s="123">
        <v>2.8000000000000001E-2</v>
      </c>
      <c r="CE779" s="123">
        <v>0.96799999999999997</v>
      </c>
      <c r="CF779" s="123">
        <v>3.2000000000000001E-2</v>
      </c>
      <c r="CG779" s="123">
        <v>0.97</v>
      </c>
      <c r="CH779" s="123">
        <v>0.03</v>
      </c>
      <c r="CI779" s="1"/>
      <c r="CJ779" s="1"/>
      <c r="CK779" s="1"/>
      <c r="CL779" s="1"/>
      <c r="CM779" s="1"/>
      <c r="CN779" s="1"/>
      <c r="CP779" s="39"/>
      <c r="CR779" s="39"/>
      <c r="CS779" s="92"/>
      <c r="CT779" s="92"/>
    </row>
    <row r="780" spans="38:98" x14ac:dyDescent="0.25">
      <c r="AL780" s="104">
        <v>760</v>
      </c>
      <c r="AM780" s="102">
        <v>0.340542879815175</v>
      </c>
      <c r="AN780" s="102">
        <f t="shared" si="175"/>
        <v>0.65945712018482494</v>
      </c>
      <c r="AO780" s="102">
        <v>0.38932169730711402</v>
      </c>
      <c r="AP780" s="102">
        <f t="shared" si="176"/>
        <v>0.61067830269288592</v>
      </c>
      <c r="AQ780" s="102">
        <v>0.26208399501442198</v>
      </c>
      <c r="AR780" s="102">
        <f t="shared" si="177"/>
        <v>0.73791600498557797</v>
      </c>
      <c r="AS780" s="102">
        <f t="shared" si="182"/>
        <v>0.31567092082997461</v>
      </c>
      <c r="AT780" s="107">
        <f t="shared" si="182"/>
        <v>0.68432907917002539</v>
      </c>
      <c r="AU780" s="103">
        <v>0.35511433380320501</v>
      </c>
      <c r="AV780" s="103">
        <f t="shared" si="183"/>
        <v>0.64488566619679499</v>
      </c>
      <c r="AW780" s="103">
        <v>0.40643546502073202</v>
      </c>
      <c r="AX780" s="103">
        <f t="shared" si="184"/>
        <v>0.59356453497926798</v>
      </c>
      <c r="AY780" s="103">
        <v>0.28860839170640301</v>
      </c>
      <c r="AZ780" s="103">
        <f t="shared" si="187"/>
        <v>0.71139160829359693</v>
      </c>
      <c r="BA780" s="103">
        <f t="shared" si="185"/>
        <v>0.33632546061870733</v>
      </c>
      <c r="BB780" s="103">
        <f t="shared" si="185"/>
        <v>0.66367453938129273</v>
      </c>
      <c r="BC780" s="102">
        <v>0.33530422271163102</v>
      </c>
      <c r="BD780" s="102">
        <f t="shared" si="188"/>
        <v>0.66469577728836904</v>
      </c>
      <c r="BE780" s="102">
        <v>0.39309494799695499</v>
      </c>
      <c r="BF780" s="102">
        <f t="shared" si="188"/>
        <v>0.60690505200304501</v>
      </c>
      <c r="BG780" s="102">
        <v>0.28970692840539802</v>
      </c>
      <c r="BH780" s="102">
        <f t="shared" si="178"/>
        <v>0.71029307159460198</v>
      </c>
      <c r="BI780" s="102">
        <v>0.32762133414638839</v>
      </c>
      <c r="BJ780" s="102">
        <v>0.67237866585361172</v>
      </c>
      <c r="BK780" s="103">
        <v>0.32757684484914001</v>
      </c>
      <c r="BL780" s="103">
        <f t="shared" si="179"/>
        <v>0.67242315515085993</v>
      </c>
      <c r="BM780" s="103">
        <v>0.38520987457028799</v>
      </c>
      <c r="BN780" s="103">
        <f t="shared" si="180"/>
        <v>0.61479012542971201</v>
      </c>
      <c r="BO780" s="103">
        <v>0.280247332893729</v>
      </c>
      <c r="BP780" s="103">
        <f t="shared" si="181"/>
        <v>0.71975266710627106</v>
      </c>
      <c r="BQ780" s="103">
        <v>0.31906086618551499</v>
      </c>
      <c r="BR780" s="103">
        <f t="shared" si="186"/>
        <v>0.68093913381448501</v>
      </c>
      <c r="BS780" s="108">
        <v>0.91182682667760895</v>
      </c>
      <c r="BT780" s="102">
        <v>8.8173173322391094E-2</v>
      </c>
      <c r="BU780" s="91"/>
      <c r="BV780" s="86">
        <v>760</v>
      </c>
      <c r="BW780" s="124">
        <v>0.97899999999999998</v>
      </c>
      <c r="BX780" s="124">
        <v>2.1000000000000001E-2</v>
      </c>
      <c r="BY780" s="124">
        <v>0.97799999999999998</v>
      </c>
      <c r="BZ780" s="124">
        <v>2.1999999999999999E-2</v>
      </c>
      <c r="CA780" s="124">
        <v>0.97899999999999998</v>
      </c>
      <c r="CB780" s="124">
        <v>2.1000000000000001E-2</v>
      </c>
      <c r="CC780" s="123">
        <v>0.97199999999999998</v>
      </c>
      <c r="CD780" s="123">
        <v>2.8000000000000001E-2</v>
      </c>
      <c r="CE780" s="123">
        <v>0.96799999999999997</v>
      </c>
      <c r="CF780" s="123">
        <v>3.2000000000000001E-2</v>
      </c>
      <c r="CG780" s="123">
        <v>0.97</v>
      </c>
      <c r="CH780" s="123">
        <v>0.03</v>
      </c>
      <c r="CI780" s="1"/>
      <c r="CJ780" s="1"/>
      <c r="CK780" s="1"/>
      <c r="CL780" s="1"/>
      <c r="CM780" s="1"/>
      <c r="CN780" s="1"/>
      <c r="CP780" s="39"/>
      <c r="CR780" s="39"/>
      <c r="CS780" s="92"/>
      <c r="CT780" s="92"/>
    </row>
    <row r="781" spans="38:98" x14ac:dyDescent="0.25">
      <c r="AL781" s="104">
        <v>761</v>
      </c>
      <c r="AM781" s="102">
        <v>0.34080716578331199</v>
      </c>
      <c r="AN781" s="102">
        <f t="shared" si="175"/>
        <v>0.65919283421668795</v>
      </c>
      <c r="AO781" s="102">
        <v>0.38956742654479398</v>
      </c>
      <c r="AP781" s="102">
        <f t="shared" si="176"/>
        <v>0.61043257345520607</v>
      </c>
      <c r="AQ781" s="102">
        <v>0.26240864925164697</v>
      </c>
      <c r="AR781" s="102">
        <f t="shared" si="177"/>
        <v>0.73759135074835303</v>
      </c>
      <c r="AS781" s="102">
        <f t="shared" si="182"/>
        <v>0.31595870815388694</v>
      </c>
      <c r="AT781" s="107">
        <f t="shared" si="182"/>
        <v>0.68404129184611306</v>
      </c>
      <c r="AU781" s="103">
        <v>0.35539552543140202</v>
      </c>
      <c r="AV781" s="103">
        <f t="shared" si="183"/>
        <v>0.64460447456859793</v>
      </c>
      <c r="AW781" s="103">
        <v>0.406703536573986</v>
      </c>
      <c r="AX781" s="103">
        <f t="shared" si="184"/>
        <v>0.59329646342601405</v>
      </c>
      <c r="AY781" s="103">
        <v>0.288965617242321</v>
      </c>
      <c r="AZ781" s="103">
        <f t="shared" si="187"/>
        <v>0.71103438275767905</v>
      </c>
      <c r="BA781" s="103">
        <f t="shared" si="185"/>
        <v>0.33663861022721908</v>
      </c>
      <c r="BB781" s="103">
        <f t="shared" si="185"/>
        <v>0.66336138977278103</v>
      </c>
      <c r="BC781" s="102">
        <v>0.33557639127457201</v>
      </c>
      <c r="BD781" s="102">
        <f t="shared" si="188"/>
        <v>0.66442360872542805</v>
      </c>
      <c r="BE781" s="102">
        <v>0.39334663088007299</v>
      </c>
      <c r="BF781" s="102">
        <f t="shared" si="188"/>
        <v>0.60665336911992696</v>
      </c>
      <c r="BG781" s="102">
        <v>0.29006353553629699</v>
      </c>
      <c r="BH781" s="102">
        <f t="shared" si="178"/>
        <v>0.70993646446370295</v>
      </c>
      <c r="BI781" s="102">
        <v>0.32792763274423076</v>
      </c>
      <c r="BJ781" s="102">
        <v>0.67207236725576935</v>
      </c>
      <c r="BK781" s="103">
        <v>0.32784218861835501</v>
      </c>
      <c r="BL781" s="103">
        <f t="shared" si="179"/>
        <v>0.67215781138164499</v>
      </c>
      <c r="BM781" s="103">
        <v>0.38545820519100699</v>
      </c>
      <c r="BN781" s="103">
        <f t="shared" si="180"/>
        <v>0.61454179480899307</v>
      </c>
      <c r="BO781" s="103">
        <v>0.28059413997724503</v>
      </c>
      <c r="BP781" s="103">
        <f t="shared" si="181"/>
        <v>0.71940586002275497</v>
      </c>
      <c r="BQ781" s="103">
        <v>0.31935977005515437</v>
      </c>
      <c r="BR781" s="103">
        <f t="shared" si="186"/>
        <v>0.68064022994484563</v>
      </c>
      <c r="BS781" s="108">
        <v>0.91193665948844282</v>
      </c>
      <c r="BT781" s="102">
        <v>8.8063340511557203E-2</v>
      </c>
      <c r="BU781" s="91"/>
      <c r="BV781" s="86">
        <v>761</v>
      </c>
      <c r="BW781" s="124">
        <v>0.97899999999999998</v>
      </c>
      <c r="BX781" s="124">
        <v>2.1000000000000001E-2</v>
      </c>
      <c r="BY781" s="124">
        <v>0.97899999999999998</v>
      </c>
      <c r="BZ781" s="124">
        <v>2.1000000000000001E-2</v>
      </c>
      <c r="CA781" s="124">
        <v>0.97899999999999998</v>
      </c>
      <c r="CB781" s="124">
        <v>2.1000000000000001E-2</v>
      </c>
      <c r="CC781" s="123">
        <v>0.97199999999999998</v>
      </c>
      <c r="CD781" s="123">
        <v>2.8000000000000001E-2</v>
      </c>
      <c r="CE781" s="123">
        <v>0.96799999999999997</v>
      </c>
      <c r="CF781" s="123">
        <v>3.2000000000000001E-2</v>
      </c>
      <c r="CG781" s="123">
        <v>0.97</v>
      </c>
      <c r="CH781" s="123">
        <v>0.03</v>
      </c>
      <c r="CI781" s="1"/>
      <c r="CJ781" s="1"/>
      <c r="CK781" s="1"/>
      <c r="CL781" s="1"/>
      <c r="CM781" s="1"/>
      <c r="CN781" s="1"/>
      <c r="CP781" s="39"/>
      <c r="CR781" s="39"/>
      <c r="CS781" s="92"/>
      <c r="CT781" s="92"/>
    </row>
    <row r="782" spans="38:98" x14ac:dyDescent="0.25">
      <c r="AL782" s="104">
        <v>762</v>
      </c>
      <c r="AM782" s="102">
        <v>0.34107128498839201</v>
      </c>
      <c r="AN782" s="102">
        <f t="shared" si="175"/>
        <v>0.65892871501160799</v>
      </c>
      <c r="AO782" s="102">
        <v>0.38981296953594102</v>
      </c>
      <c r="AP782" s="102">
        <f t="shared" si="176"/>
        <v>0.61018703046405898</v>
      </c>
      <c r="AQ782" s="102">
        <v>0.26273321381903803</v>
      </c>
      <c r="AR782" s="102">
        <f t="shared" si="177"/>
        <v>0.73726678618096197</v>
      </c>
      <c r="AS782" s="102">
        <f t="shared" si="182"/>
        <v>0.31624635969642545</v>
      </c>
      <c r="AT782" s="107">
        <f t="shared" si="182"/>
        <v>0.68375364030357466</v>
      </c>
      <c r="AU782" s="103">
        <v>0.355676505701218</v>
      </c>
      <c r="AV782" s="103">
        <f t="shared" si="183"/>
        <v>0.644323494298782</v>
      </c>
      <c r="AW782" s="103">
        <v>0.40697140175692398</v>
      </c>
      <c r="AX782" s="103">
        <f t="shared" si="184"/>
        <v>0.59302859824307608</v>
      </c>
      <c r="AY782" s="103">
        <v>0.28932272022932698</v>
      </c>
      <c r="AZ782" s="103">
        <f t="shared" si="187"/>
        <v>0.71067727977067308</v>
      </c>
      <c r="BA782" s="103">
        <f t="shared" si="185"/>
        <v>0.33695159047696049</v>
      </c>
      <c r="BB782" s="103">
        <f t="shared" si="185"/>
        <v>0.66304840952303956</v>
      </c>
      <c r="BC782" s="102">
        <v>0.33584832085370903</v>
      </c>
      <c r="BD782" s="102">
        <f t="shared" si="188"/>
        <v>0.66415167914629092</v>
      </c>
      <c r="BE782" s="102">
        <v>0.39359810357570602</v>
      </c>
      <c r="BF782" s="102">
        <f t="shared" si="188"/>
        <v>0.60640189642429398</v>
      </c>
      <c r="BG782" s="102">
        <v>0.29042000410469498</v>
      </c>
      <c r="BH782" s="102">
        <f t="shared" si="178"/>
        <v>0.70957999589530507</v>
      </c>
      <c r="BI782" s="102">
        <v>0.32823374517522191</v>
      </c>
      <c r="BJ782" s="102">
        <v>0.67176625482477814</v>
      </c>
      <c r="BK782" s="103">
        <v>0.32810728840933701</v>
      </c>
      <c r="BL782" s="103">
        <f t="shared" si="179"/>
        <v>0.67189271159066299</v>
      </c>
      <c r="BM782" s="103">
        <v>0.385706350669272</v>
      </c>
      <c r="BN782" s="103">
        <f t="shared" si="180"/>
        <v>0.61429364933072805</v>
      </c>
      <c r="BO782" s="103">
        <v>0.28094079690772999</v>
      </c>
      <c r="BP782" s="103">
        <f t="shared" si="181"/>
        <v>0.71905920309227001</v>
      </c>
      <c r="BQ782" s="103">
        <v>0.31965848663838281</v>
      </c>
      <c r="BR782" s="103">
        <f t="shared" si="186"/>
        <v>0.6803415133616173</v>
      </c>
      <c r="BS782" s="108">
        <v>0.91204618619485922</v>
      </c>
      <c r="BT782" s="102">
        <v>8.7953813805140807E-2</v>
      </c>
      <c r="BU782" s="91"/>
      <c r="BV782" s="86">
        <v>762</v>
      </c>
      <c r="BW782" s="124">
        <v>0.97899999999999998</v>
      </c>
      <c r="BX782" s="124">
        <v>2.1000000000000001E-2</v>
      </c>
      <c r="BY782" s="124">
        <v>0.97899999999999998</v>
      </c>
      <c r="BZ782" s="124">
        <v>2.1000000000000001E-2</v>
      </c>
      <c r="CA782" s="124">
        <v>0.97899999999999998</v>
      </c>
      <c r="CB782" s="124">
        <v>2.1000000000000001E-2</v>
      </c>
      <c r="CC782" s="123">
        <v>0.97199999999999998</v>
      </c>
      <c r="CD782" s="123">
        <v>2.8000000000000001E-2</v>
      </c>
      <c r="CE782" s="123">
        <v>0.96799999999999997</v>
      </c>
      <c r="CF782" s="123">
        <v>3.2000000000000001E-2</v>
      </c>
      <c r="CG782" s="123">
        <v>0.97</v>
      </c>
      <c r="CH782" s="123">
        <v>0.03</v>
      </c>
      <c r="CI782" s="1"/>
      <c r="CJ782" s="1"/>
      <c r="CK782" s="1"/>
      <c r="CL782" s="1"/>
      <c r="CM782" s="1"/>
      <c r="CN782" s="1"/>
      <c r="CP782" s="39"/>
      <c r="CR782" s="39"/>
      <c r="CS782" s="92"/>
      <c r="CT782" s="92"/>
    </row>
    <row r="783" spans="38:98" x14ac:dyDescent="0.25">
      <c r="AL783" s="104">
        <v>763</v>
      </c>
      <c r="AM783" s="102">
        <v>0.34133523902521501</v>
      </c>
      <c r="AN783" s="102">
        <f t="shared" si="175"/>
        <v>0.65866476097478499</v>
      </c>
      <c r="AO783" s="102">
        <v>0.39005832571430998</v>
      </c>
      <c r="AP783" s="102">
        <f t="shared" si="176"/>
        <v>0.60994167428569002</v>
      </c>
      <c r="AQ783" s="102">
        <v>0.26305768869412299</v>
      </c>
      <c r="AR783" s="102">
        <f t="shared" si="177"/>
        <v>0.73694231130587706</v>
      </c>
      <c r="AS783" s="102">
        <f t="shared" si="182"/>
        <v>0.31653387581140452</v>
      </c>
      <c r="AT783" s="107">
        <f t="shared" si="182"/>
        <v>0.68346612418859554</v>
      </c>
      <c r="AU783" s="103">
        <v>0.35595727490218898</v>
      </c>
      <c r="AV783" s="103">
        <f t="shared" si="183"/>
        <v>0.64404272509781102</v>
      </c>
      <c r="AW783" s="103">
        <v>0.40723906083692302</v>
      </c>
      <c r="AX783" s="103">
        <f t="shared" si="184"/>
        <v>0.59276093916307704</v>
      </c>
      <c r="AY783" s="103">
        <v>0.28967970048654201</v>
      </c>
      <c r="AZ783" s="103">
        <f t="shared" si="187"/>
        <v>0.71032029951345799</v>
      </c>
      <c r="BA783" s="103">
        <f t="shared" si="185"/>
        <v>0.33726440143598024</v>
      </c>
      <c r="BB783" s="103">
        <f t="shared" si="185"/>
        <v>0.66273559856401987</v>
      </c>
      <c r="BC783" s="102">
        <v>0.33612001098771999</v>
      </c>
      <c r="BD783" s="102">
        <f t="shared" si="188"/>
        <v>0.66387998901227996</v>
      </c>
      <c r="BE783" s="102">
        <v>0.39384936625418898</v>
      </c>
      <c r="BF783" s="102">
        <f t="shared" si="188"/>
        <v>0.60615063374581102</v>
      </c>
      <c r="BG783" s="102">
        <v>0.29077633391334601</v>
      </c>
      <c r="BH783" s="102">
        <f t="shared" si="178"/>
        <v>0.70922366608665399</v>
      </c>
      <c r="BI783" s="102">
        <v>0.32853967124479583</v>
      </c>
      <c r="BJ783" s="102">
        <v>0.67146032875520423</v>
      </c>
      <c r="BK783" s="103">
        <v>0.32837214419247301</v>
      </c>
      <c r="BL783" s="103">
        <f t="shared" si="179"/>
        <v>0.67162785580752704</v>
      </c>
      <c r="BM783" s="103">
        <v>0.38595431113784801</v>
      </c>
      <c r="BN783" s="103">
        <f t="shared" si="180"/>
        <v>0.61404568886215194</v>
      </c>
      <c r="BO783" s="103">
        <v>0.281287303432463</v>
      </c>
      <c r="BP783" s="103">
        <f t="shared" si="181"/>
        <v>0.718712696567537</v>
      </c>
      <c r="BQ783" s="103">
        <v>0.31995701584030467</v>
      </c>
      <c r="BR783" s="103">
        <f t="shared" si="186"/>
        <v>0.68004298415969533</v>
      </c>
      <c r="BS783" s="108">
        <v>0.91215540868170975</v>
      </c>
      <c r="BT783" s="102">
        <v>8.7844591318290297E-2</v>
      </c>
      <c r="BU783" s="91"/>
      <c r="BV783" s="86">
        <v>763</v>
      </c>
      <c r="BW783" s="124">
        <v>0.97899999999999998</v>
      </c>
      <c r="BX783" s="124">
        <v>2.1000000000000001E-2</v>
      </c>
      <c r="BY783" s="124">
        <v>0.97899999999999998</v>
      </c>
      <c r="BZ783" s="124">
        <v>2.1000000000000001E-2</v>
      </c>
      <c r="CA783" s="124">
        <v>0.97899999999999998</v>
      </c>
      <c r="CB783" s="124">
        <v>2.1000000000000001E-2</v>
      </c>
      <c r="CC783" s="123">
        <v>0.97199999999999998</v>
      </c>
      <c r="CD783" s="123">
        <v>2.8000000000000001E-2</v>
      </c>
      <c r="CE783" s="123">
        <v>0.96799999999999997</v>
      </c>
      <c r="CF783" s="123">
        <v>3.2000000000000001E-2</v>
      </c>
      <c r="CG783" s="123">
        <v>0.97</v>
      </c>
      <c r="CH783" s="123">
        <v>0.03</v>
      </c>
      <c r="CI783" s="1"/>
      <c r="CJ783" s="1"/>
      <c r="CK783" s="1"/>
      <c r="CL783" s="1"/>
      <c r="CM783" s="1"/>
      <c r="CN783" s="1"/>
      <c r="CP783" s="39"/>
      <c r="CR783" s="39"/>
      <c r="CS783" s="92"/>
      <c r="CT783" s="92"/>
    </row>
    <row r="784" spans="38:98" x14ac:dyDescent="0.25">
      <c r="AL784" s="104">
        <v>764</v>
      </c>
      <c r="AM784" s="102">
        <v>0.341599029488585</v>
      </c>
      <c r="AN784" s="102">
        <f t="shared" si="175"/>
        <v>0.658400970511415</v>
      </c>
      <c r="AO784" s="102">
        <v>0.39030349451365398</v>
      </c>
      <c r="AP784" s="102">
        <f t="shared" si="176"/>
        <v>0.60969650548634602</v>
      </c>
      <c r="AQ784" s="102">
        <v>0.26338207385442702</v>
      </c>
      <c r="AR784" s="102">
        <f t="shared" si="177"/>
        <v>0.73661792614557298</v>
      </c>
      <c r="AS784" s="102">
        <f t="shared" si="182"/>
        <v>0.31682125685263818</v>
      </c>
      <c r="AT784" s="107">
        <f t="shared" si="182"/>
        <v>0.68317874314736171</v>
      </c>
      <c r="AU784" s="103">
        <v>0.35623783332384901</v>
      </c>
      <c r="AV784" s="103">
        <f t="shared" si="183"/>
        <v>0.64376216667615105</v>
      </c>
      <c r="AW784" s="103">
        <v>0.40750651408136301</v>
      </c>
      <c r="AX784" s="103">
        <f t="shared" si="184"/>
        <v>0.59249348591863704</v>
      </c>
      <c r="AY784" s="103">
        <v>0.29003655783308602</v>
      </c>
      <c r="AZ784" s="103">
        <f t="shared" si="187"/>
        <v>0.70996344216691398</v>
      </c>
      <c r="BA784" s="103">
        <f t="shared" si="185"/>
        <v>0.33757704317232629</v>
      </c>
      <c r="BB784" s="103">
        <f t="shared" si="185"/>
        <v>0.66242295682767383</v>
      </c>
      <c r="BC784" s="102">
        <v>0.33639146121528402</v>
      </c>
      <c r="BD784" s="102">
        <f t="shared" si="188"/>
        <v>0.66360853878471593</v>
      </c>
      <c r="BE784" s="102">
        <v>0.39410041908585902</v>
      </c>
      <c r="BF784" s="102">
        <f t="shared" si="188"/>
        <v>0.60589958091414098</v>
      </c>
      <c r="BG784" s="102">
        <v>0.29113252476500301</v>
      </c>
      <c r="BH784" s="102">
        <f t="shared" si="178"/>
        <v>0.70886747523499705</v>
      </c>
      <c r="BI784" s="102">
        <v>0.32884541075838702</v>
      </c>
      <c r="BJ784" s="102">
        <v>0.67115458924161309</v>
      </c>
      <c r="BK784" s="103">
        <v>0.32863675593814601</v>
      </c>
      <c r="BL784" s="103">
        <f t="shared" si="179"/>
        <v>0.67136324406185399</v>
      </c>
      <c r="BM784" s="103">
        <v>0.38620208672950102</v>
      </c>
      <c r="BN784" s="103">
        <f t="shared" si="180"/>
        <v>0.61379791327049893</v>
      </c>
      <c r="BO784" s="103">
        <v>0.28163365929872503</v>
      </c>
      <c r="BP784" s="103">
        <f t="shared" si="181"/>
        <v>0.71836634070127503</v>
      </c>
      <c r="BQ784" s="103">
        <v>0.32025535756602402</v>
      </c>
      <c r="BR784" s="103">
        <f t="shared" si="186"/>
        <v>0.67974464243397592</v>
      </c>
      <c r="BS784" s="108">
        <v>0.91226432883384623</v>
      </c>
      <c r="BT784" s="102">
        <v>8.77356711661538E-2</v>
      </c>
      <c r="BU784" s="91"/>
      <c r="BV784" s="86">
        <v>764</v>
      </c>
      <c r="BW784" s="124">
        <v>0.97899999999999998</v>
      </c>
      <c r="BX784" s="124">
        <v>2.1000000000000001E-2</v>
      </c>
      <c r="BY784" s="124">
        <v>0.97899999999999998</v>
      </c>
      <c r="BZ784" s="124">
        <v>2.1000000000000001E-2</v>
      </c>
      <c r="CA784" s="124">
        <v>0.97899999999999998</v>
      </c>
      <c r="CB784" s="124">
        <v>2.1000000000000001E-2</v>
      </c>
      <c r="CC784" s="123">
        <v>0.97199999999999998</v>
      </c>
      <c r="CD784" s="123">
        <v>2.8000000000000001E-2</v>
      </c>
      <c r="CE784" s="123">
        <v>0.96899999999999997</v>
      </c>
      <c r="CF784" s="123">
        <v>3.1E-2</v>
      </c>
      <c r="CG784" s="123">
        <v>0.97</v>
      </c>
      <c r="CH784" s="123">
        <v>0.03</v>
      </c>
      <c r="CI784" s="1"/>
      <c r="CJ784" s="1"/>
      <c r="CK784" s="1"/>
      <c r="CL784" s="1"/>
      <c r="CM784" s="1"/>
      <c r="CN784" s="1"/>
      <c r="CP784" s="39"/>
      <c r="CR784" s="39"/>
      <c r="CS784" s="92"/>
      <c r="CT784" s="92"/>
    </row>
    <row r="785" spans="38:98" x14ac:dyDescent="0.25">
      <c r="AL785" s="104">
        <v>765</v>
      </c>
      <c r="AM785" s="102">
        <v>0.34186265797330401</v>
      </c>
      <c r="AN785" s="102">
        <f t="shared" si="175"/>
        <v>0.65813734202669605</v>
      </c>
      <c r="AO785" s="102">
        <v>0.39054847536772402</v>
      </c>
      <c r="AP785" s="102">
        <f t="shared" si="176"/>
        <v>0.60945152463227603</v>
      </c>
      <c r="AQ785" s="102">
        <v>0.26370636927747898</v>
      </c>
      <c r="AR785" s="102">
        <f t="shared" si="177"/>
        <v>0.73629363072252096</v>
      </c>
      <c r="AS785" s="102">
        <f t="shared" si="182"/>
        <v>0.31710850317394113</v>
      </c>
      <c r="AT785" s="107">
        <f t="shared" si="182"/>
        <v>0.68289149682605887</v>
      </c>
      <c r="AU785" s="103">
        <v>0.35651818125573498</v>
      </c>
      <c r="AV785" s="103">
        <f t="shared" si="183"/>
        <v>0.64348181874426502</v>
      </c>
      <c r="AW785" s="103">
        <v>0.40777376175762098</v>
      </c>
      <c r="AX785" s="103">
        <f t="shared" si="184"/>
        <v>0.59222623824237908</v>
      </c>
      <c r="AY785" s="103">
        <v>0.29039329208808001</v>
      </c>
      <c r="AZ785" s="103">
        <f t="shared" si="187"/>
        <v>0.70960670791191993</v>
      </c>
      <c r="BA785" s="103">
        <f t="shared" si="185"/>
        <v>0.33788951575404746</v>
      </c>
      <c r="BB785" s="103">
        <f t="shared" si="185"/>
        <v>0.66211048424595254</v>
      </c>
      <c r="BC785" s="102">
        <v>0.33666267107507702</v>
      </c>
      <c r="BD785" s="102">
        <f t="shared" si="188"/>
        <v>0.66333732892492292</v>
      </c>
      <c r="BE785" s="102">
        <v>0.39435126224104999</v>
      </c>
      <c r="BF785" s="102">
        <f t="shared" si="188"/>
        <v>0.60564873775895001</v>
      </c>
      <c r="BG785" s="102">
        <v>0.29148857646241899</v>
      </c>
      <c r="BH785" s="102">
        <f t="shared" si="178"/>
        <v>0.70851142353758101</v>
      </c>
      <c r="BI785" s="102">
        <v>0.32915096352142814</v>
      </c>
      <c r="BJ785" s="102">
        <v>0.67084903647857197</v>
      </c>
      <c r="BK785" s="103">
        <v>0.32890112361674201</v>
      </c>
      <c r="BL785" s="103">
        <f t="shared" si="179"/>
        <v>0.67109887638325794</v>
      </c>
      <c r="BM785" s="103">
        <v>0.386449677576994</v>
      </c>
      <c r="BN785" s="103">
        <f t="shared" si="180"/>
        <v>0.613550322423006</v>
      </c>
      <c r="BO785" s="103">
        <v>0.28197986425379701</v>
      </c>
      <c r="BP785" s="103">
        <f t="shared" si="181"/>
        <v>0.71802013574620305</v>
      </c>
      <c r="BQ785" s="103">
        <v>0.32055351172064528</v>
      </c>
      <c r="BR785" s="103">
        <f t="shared" si="186"/>
        <v>0.67944648827935472</v>
      </c>
      <c r="BS785" s="108">
        <v>0.91237294853612017</v>
      </c>
      <c r="BT785" s="102">
        <v>8.7627051463879793E-2</v>
      </c>
      <c r="BU785" s="91"/>
      <c r="BV785" s="86">
        <v>765</v>
      </c>
      <c r="BW785" s="124">
        <v>0.97899999999999998</v>
      </c>
      <c r="BX785" s="124">
        <v>2.1000000000000001E-2</v>
      </c>
      <c r="BY785" s="124">
        <v>0.97899999999999998</v>
      </c>
      <c r="BZ785" s="124">
        <v>2.1000000000000001E-2</v>
      </c>
      <c r="CA785" s="124">
        <v>0.97899999999999998</v>
      </c>
      <c r="CB785" s="124">
        <v>2.1000000000000001E-2</v>
      </c>
      <c r="CC785" s="123">
        <v>0.97199999999999998</v>
      </c>
      <c r="CD785" s="123">
        <v>2.8000000000000001E-2</v>
      </c>
      <c r="CE785" s="123">
        <v>0.96899999999999997</v>
      </c>
      <c r="CF785" s="123">
        <v>3.1E-2</v>
      </c>
      <c r="CG785" s="123">
        <v>0.97</v>
      </c>
      <c r="CH785" s="123">
        <v>0.03</v>
      </c>
      <c r="CI785" s="1"/>
      <c r="CJ785" s="1"/>
      <c r="CK785" s="1"/>
      <c r="CL785" s="1"/>
      <c r="CM785" s="1"/>
      <c r="CN785" s="1"/>
      <c r="CP785" s="39"/>
      <c r="CR785" s="39"/>
      <c r="CS785" s="92"/>
      <c r="CT785" s="92"/>
    </row>
    <row r="786" spans="38:98" x14ac:dyDescent="0.25">
      <c r="AL786" s="104">
        <v>766</v>
      </c>
      <c r="AM786" s="102">
        <v>0.34212612607417198</v>
      </c>
      <c r="AN786" s="102">
        <f t="shared" si="175"/>
        <v>0.65787387392582808</v>
      </c>
      <c r="AO786" s="102">
        <v>0.390793267710276</v>
      </c>
      <c r="AP786" s="102">
        <f t="shared" si="176"/>
        <v>0.609206732289724</v>
      </c>
      <c r="AQ786" s="102">
        <v>0.26403057494080401</v>
      </c>
      <c r="AR786" s="102">
        <f t="shared" si="177"/>
        <v>0.73596942505919594</v>
      </c>
      <c r="AS786" s="102">
        <f t="shared" si="182"/>
        <v>0.31739561512912662</v>
      </c>
      <c r="AT786" s="107">
        <f t="shared" si="182"/>
        <v>0.68260438487087338</v>
      </c>
      <c r="AU786" s="103">
        <v>0.35679831898738001</v>
      </c>
      <c r="AV786" s="103">
        <f t="shared" si="183"/>
        <v>0.64320168101261999</v>
      </c>
      <c r="AW786" s="103">
        <v>0.40804080413307398</v>
      </c>
      <c r="AX786" s="103">
        <f t="shared" si="184"/>
        <v>0.59195919586692602</v>
      </c>
      <c r="AY786" s="103">
        <v>0.29074990307064302</v>
      </c>
      <c r="AZ786" s="103">
        <f t="shared" si="187"/>
        <v>0.70925009692935692</v>
      </c>
      <c r="BA786" s="103">
        <f t="shared" si="185"/>
        <v>0.33820181924919057</v>
      </c>
      <c r="BB786" s="103">
        <f t="shared" si="185"/>
        <v>0.66179818075080943</v>
      </c>
      <c r="BC786" s="102">
        <v>0.33693364010577898</v>
      </c>
      <c r="BD786" s="102">
        <f t="shared" si="188"/>
        <v>0.66306635989422102</v>
      </c>
      <c r="BE786" s="102">
        <v>0.39460189589009897</v>
      </c>
      <c r="BF786" s="102">
        <f t="shared" si="188"/>
        <v>0.60539810410990103</v>
      </c>
      <c r="BG786" s="102">
        <v>0.29184448880834601</v>
      </c>
      <c r="BH786" s="102">
        <f t="shared" si="178"/>
        <v>0.70815551119165399</v>
      </c>
      <c r="BI786" s="102">
        <v>0.32945632933935343</v>
      </c>
      <c r="BJ786" s="102">
        <v>0.67054367066064668</v>
      </c>
      <c r="BK786" s="103">
        <v>0.32916524719864498</v>
      </c>
      <c r="BL786" s="103">
        <f t="shared" si="179"/>
        <v>0.67083475280135496</v>
      </c>
      <c r="BM786" s="103">
        <v>0.38669708381309198</v>
      </c>
      <c r="BN786" s="103">
        <f t="shared" si="180"/>
        <v>0.61330291618690802</v>
      </c>
      <c r="BO786" s="103">
        <v>0.28232591804495799</v>
      </c>
      <c r="BP786" s="103">
        <f t="shared" si="181"/>
        <v>0.71767408195504201</v>
      </c>
      <c r="BQ786" s="103">
        <v>0.32085147820927179</v>
      </c>
      <c r="BR786" s="103">
        <f t="shared" si="186"/>
        <v>0.67914852179072827</v>
      </c>
      <c r="BS786" s="108">
        <v>0.9124812696733835</v>
      </c>
      <c r="BT786" s="102">
        <v>8.7518730326616501E-2</v>
      </c>
      <c r="BU786" s="91"/>
      <c r="BV786" s="86">
        <v>766</v>
      </c>
      <c r="BW786" s="124">
        <v>0.97899999999999998</v>
      </c>
      <c r="BX786" s="124">
        <v>2.1000000000000001E-2</v>
      </c>
      <c r="BY786" s="124">
        <v>0.97899999999999998</v>
      </c>
      <c r="BZ786" s="124">
        <v>2.1000000000000001E-2</v>
      </c>
      <c r="CA786" s="124">
        <v>0.97899999999999998</v>
      </c>
      <c r="CB786" s="124">
        <v>2.1000000000000001E-2</v>
      </c>
      <c r="CC786" s="123">
        <v>0.97199999999999998</v>
      </c>
      <c r="CD786" s="123">
        <v>2.8000000000000001E-2</v>
      </c>
      <c r="CE786" s="123">
        <v>0.96899999999999997</v>
      </c>
      <c r="CF786" s="123">
        <v>3.1E-2</v>
      </c>
      <c r="CG786" s="123">
        <v>0.97</v>
      </c>
      <c r="CH786" s="123">
        <v>0.03</v>
      </c>
      <c r="CI786" s="1"/>
      <c r="CJ786" s="1"/>
      <c r="CK786" s="1"/>
      <c r="CL786" s="1"/>
      <c r="CM786" s="1"/>
      <c r="CN786" s="1"/>
      <c r="CP786" s="39"/>
      <c r="CR786" s="39"/>
      <c r="CS786" s="92"/>
      <c r="CT786" s="92"/>
    </row>
    <row r="787" spans="38:98" x14ac:dyDescent="0.25">
      <c r="AL787" s="104">
        <v>767</v>
      </c>
      <c r="AM787" s="102">
        <v>0.34238943538599398</v>
      </c>
      <c r="AN787" s="102">
        <f t="shared" si="175"/>
        <v>0.65761056461400602</v>
      </c>
      <c r="AO787" s="102">
        <v>0.39103787097506099</v>
      </c>
      <c r="AP787" s="102">
        <f t="shared" si="176"/>
        <v>0.60896212902493896</v>
      </c>
      <c r="AQ787" s="102">
        <v>0.26435469082193103</v>
      </c>
      <c r="AR787" s="102">
        <f t="shared" si="177"/>
        <v>0.73564530917806903</v>
      </c>
      <c r="AS787" s="102">
        <f t="shared" si="182"/>
        <v>0.31768259307201047</v>
      </c>
      <c r="AT787" s="107">
        <f t="shared" si="182"/>
        <v>0.68231740692798959</v>
      </c>
      <c r="AU787" s="103">
        <v>0.35707824680832001</v>
      </c>
      <c r="AV787" s="103">
        <f t="shared" si="183"/>
        <v>0.64292175319167999</v>
      </c>
      <c r="AW787" s="103">
        <v>0.40830764147510301</v>
      </c>
      <c r="AX787" s="103">
        <f t="shared" si="184"/>
        <v>0.59169235852489699</v>
      </c>
      <c r="AY787" s="103">
        <v>0.29110639059989701</v>
      </c>
      <c r="AZ787" s="103">
        <f t="shared" si="187"/>
        <v>0.70889360940010304</v>
      </c>
      <c r="BA787" s="103">
        <f t="shared" si="185"/>
        <v>0.33851395372580551</v>
      </c>
      <c r="BB787" s="103">
        <f t="shared" si="185"/>
        <v>0.66148604627419449</v>
      </c>
      <c r="BC787" s="102">
        <v>0.337204367846066</v>
      </c>
      <c r="BD787" s="102">
        <f t="shared" si="188"/>
        <v>0.662795632153934</v>
      </c>
      <c r="BE787" s="102">
        <v>0.39485232020334199</v>
      </c>
      <c r="BF787" s="102">
        <f t="shared" si="188"/>
        <v>0.60514767979665796</v>
      </c>
      <c r="BG787" s="102">
        <v>0.29220026160553902</v>
      </c>
      <c r="BH787" s="102">
        <f t="shared" si="178"/>
        <v>0.70779973839446098</v>
      </c>
      <c r="BI787" s="102">
        <v>0.32976150801759707</v>
      </c>
      <c r="BJ787" s="102">
        <v>0.67023849198240293</v>
      </c>
      <c r="BK787" s="103">
        <v>0.32942912665424201</v>
      </c>
      <c r="BL787" s="103">
        <f t="shared" si="179"/>
        <v>0.67057087334575805</v>
      </c>
      <c r="BM787" s="103">
        <v>0.38694430557055998</v>
      </c>
      <c r="BN787" s="103">
        <f t="shared" si="180"/>
        <v>0.61305569442944008</v>
      </c>
      <c r="BO787" s="103">
        <v>0.28267182041948902</v>
      </c>
      <c r="BP787" s="103">
        <f t="shared" si="181"/>
        <v>0.71732817958051098</v>
      </c>
      <c r="BQ787" s="103">
        <v>0.3211492569370088</v>
      </c>
      <c r="BR787" s="103">
        <f t="shared" si="186"/>
        <v>0.67885074306299131</v>
      </c>
      <c r="BS787" s="108">
        <v>0.91258929413048773</v>
      </c>
      <c r="BT787" s="102">
        <v>8.7410705869512301E-2</v>
      </c>
      <c r="BU787" s="91"/>
      <c r="BV787" s="86">
        <v>767</v>
      </c>
      <c r="BW787" s="124">
        <v>0.97899999999999998</v>
      </c>
      <c r="BX787" s="124">
        <v>2.1000000000000001E-2</v>
      </c>
      <c r="BY787" s="124">
        <v>0.97899999999999998</v>
      </c>
      <c r="BZ787" s="124">
        <v>2.1000000000000001E-2</v>
      </c>
      <c r="CA787" s="124">
        <v>0.97899999999999998</v>
      </c>
      <c r="CB787" s="124">
        <v>2.1000000000000001E-2</v>
      </c>
      <c r="CC787" s="123">
        <v>0.97199999999999998</v>
      </c>
      <c r="CD787" s="123">
        <v>2.8000000000000001E-2</v>
      </c>
      <c r="CE787" s="123">
        <v>0.96899999999999997</v>
      </c>
      <c r="CF787" s="123">
        <v>3.1E-2</v>
      </c>
      <c r="CG787" s="123">
        <v>0.97</v>
      </c>
      <c r="CH787" s="123">
        <v>0.03</v>
      </c>
      <c r="CI787" s="1"/>
      <c r="CJ787" s="1"/>
      <c r="CK787" s="1"/>
      <c r="CL787" s="1"/>
      <c r="CM787" s="1"/>
      <c r="CN787" s="1"/>
      <c r="CP787" s="39"/>
      <c r="CR787" s="39"/>
      <c r="CS787" s="92"/>
      <c r="CT787" s="92"/>
    </row>
    <row r="788" spans="38:98" x14ac:dyDescent="0.25">
      <c r="AL788" s="104">
        <v>768</v>
      </c>
      <c r="AM788" s="102">
        <v>0.34265258750357003</v>
      </c>
      <c r="AN788" s="102">
        <f t="shared" si="175"/>
        <v>0.65734741249643003</v>
      </c>
      <c r="AO788" s="102">
        <v>0.39128228459583198</v>
      </c>
      <c r="AP788" s="102">
        <f t="shared" si="176"/>
        <v>0.60871771540416808</v>
      </c>
      <c r="AQ788" s="102">
        <v>0.26467871689838701</v>
      </c>
      <c r="AR788" s="102">
        <f t="shared" si="177"/>
        <v>0.73532128310161293</v>
      </c>
      <c r="AS788" s="102">
        <f t="shared" si="182"/>
        <v>0.31796943735640609</v>
      </c>
      <c r="AT788" s="107">
        <f t="shared" si="182"/>
        <v>0.68203056264359385</v>
      </c>
      <c r="AU788" s="103">
        <v>0.35735796500808997</v>
      </c>
      <c r="AV788" s="103">
        <f t="shared" si="183"/>
        <v>0.64264203499190997</v>
      </c>
      <c r="AW788" s="103">
        <v>0.40857427405108299</v>
      </c>
      <c r="AX788" s="103">
        <f t="shared" si="184"/>
        <v>0.59142572594891707</v>
      </c>
      <c r="AY788" s="103">
        <v>0.29146275449496201</v>
      </c>
      <c r="AZ788" s="103">
        <f t="shared" si="187"/>
        <v>0.70853724550503805</v>
      </c>
      <c r="BA788" s="103">
        <f t="shared" si="185"/>
        <v>0.3388259192519395</v>
      </c>
      <c r="BB788" s="103">
        <f t="shared" si="185"/>
        <v>0.66117408074806061</v>
      </c>
      <c r="BC788" s="102">
        <v>0.33747485383461601</v>
      </c>
      <c r="BD788" s="102">
        <f t="shared" si="188"/>
        <v>0.66252514616538405</v>
      </c>
      <c r="BE788" s="102">
        <v>0.395102535351113</v>
      </c>
      <c r="BF788" s="102">
        <f t="shared" si="188"/>
        <v>0.60489746464888694</v>
      </c>
      <c r="BG788" s="102">
        <v>0.29255589465675003</v>
      </c>
      <c r="BH788" s="102">
        <f t="shared" si="178"/>
        <v>0.70744410534324997</v>
      </c>
      <c r="BI788" s="102">
        <v>0.33006649936159199</v>
      </c>
      <c r="BJ788" s="102">
        <v>0.66993350063840806</v>
      </c>
      <c r="BK788" s="103">
        <v>0.329692761953915</v>
      </c>
      <c r="BL788" s="103">
        <f t="shared" si="179"/>
        <v>0.67030723804608505</v>
      </c>
      <c r="BM788" s="103">
        <v>0.38719134298216301</v>
      </c>
      <c r="BN788" s="103">
        <f t="shared" si="180"/>
        <v>0.61280865701783704</v>
      </c>
      <c r="BO788" s="103">
        <v>0.28301757112467002</v>
      </c>
      <c r="BP788" s="103">
        <f t="shared" si="181"/>
        <v>0.71698242887532992</v>
      </c>
      <c r="BQ788" s="103">
        <v>0.32144684780895938</v>
      </c>
      <c r="BR788" s="103">
        <f t="shared" si="186"/>
        <v>0.67855315219104073</v>
      </c>
      <c r="BS788" s="108">
        <v>0.91269702379228446</v>
      </c>
      <c r="BT788" s="102">
        <v>8.7302976207715502E-2</v>
      </c>
      <c r="BU788" s="91"/>
      <c r="BV788" s="86">
        <v>768</v>
      </c>
      <c r="BW788" s="124">
        <v>0.97899999999999998</v>
      </c>
      <c r="BX788" s="124">
        <v>2.1000000000000001E-2</v>
      </c>
      <c r="BY788" s="124">
        <v>0.97899999999999998</v>
      </c>
      <c r="BZ788" s="124">
        <v>2.1000000000000001E-2</v>
      </c>
      <c r="CA788" s="124">
        <v>0.97899999999999998</v>
      </c>
      <c r="CB788" s="124">
        <v>2.1000000000000001E-2</v>
      </c>
      <c r="CC788" s="123">
        <v>0.97199999999999998</v>
      </c>
      <c r="CD788" s="123">
        <v>2.8000000000000001E-2</v>
      </c>
      <c r="CE788" s="123">
        <v>0.96899999999999997</v>
      </c>
      <c r="CF788" s="123">
        <v>3.1E-2</v>
      </c>
      <c r="CG788" s="123">
        <v>0.97</v>
      </c>
      <c r="CH788" s="123">
        <v>0.03</v>
      </c>
      <c r="CI788" s="1"/>
      <c r="CJ788" s="1"/>
      <c r="CK788" s="1"/>
      <c r="CL788" s="1"/>
      <c r="CM788" s="1"/>
      <c r="CN788" s="1"/>
      <c r="CP788" s="39"/>
      <c r="CR788" s="39"/>
      <c r="CS788" s="92"/>
      <c r="CT788" s="92"/>
    </row>
    <row r="789" spans="38:98" x14ac:dyDescent="0.25">
      <c r="AL789" s="104">
        <v>769</v>
      </c>
      <c r="AM789" s="102">
        <v>0.34291558402170302</v>
      </c>
      <c r="AN789" s="102">
        <f t="shared" ref="AN789:AN852" si="189">1-AM789</f>
        <v>0.65708441597829692</v>
      </c>
      <c r="AO789" s="102">
        <v>0.39152650800634398</v>
      </c>
      <c r="AP789" s="102">
        <f t="shared" ref="AP789:AP852" si="190">1-AO789</f>
        <v>0.60847349199365608</v>
      </c>
      <c r="AQ789" s="102">
        <v>0.265002653147697</v>
      </c>
      <c r="AR789" s="102">
        <f t="shared" ref="AR789:AR852" si="191">1-AQ789</f>
        <v>0.734997346852303</v>
      </c>
      <c r="AS789" s="102">
        <f t="shared" si="182"/>
        <v>0.3182561483361277</v>
      </c>
      <c r="AT789" s="107">
        <f t="shared" si="182"/>
        <v>0.6817438516638723</v>
      </c>
      <c r="AU789" s="103">
        <v>0.35763747387622402</v>
      </c>
      <c r="AV789" s="103">
        <f t="shared" si="183"/>
        <v>0.64236252612377598</v>
      </c>
      <c r="AW789" s="103">
        <v>0.40884070212839402</v>
      </c>
      <c r="AX789" s="103">
        <f t="shared" si="184"/>
        <v>0.59115929787160604</v>
      </c>
      <c r="AY789" s="103">
        <v>0.29181899457495702</v>
      </c>
      <c r="AZ789" s="103">
        <f t="shared" si="187"/>
        <v>0.70818100542504303</v>
      </c>
      <c r="BA789" s="103">
        <f t="shared" si="185"/>
        <v>0.33913771589564029</v>
      </c>
      <c r="BB789" s="103">
        <f t="shared" si="185"/>
        <v>0.66086228410435977</v>
      </c>
      <c r="BC789" s="102">
        <v>0.33774509761010901</v>
      </c>
      <c r="BD789" s="102">
        <f t="shared" si="188"/>
        <v>0.66225490238989093</v>
      </c>
      <c r="BE789" s="102">
        <v>0.39535254150374899</v>
      </c>
      <c r="BF789" s="102">
        <f t="shared" si="188"/>
        <v>0.60464745849625101</v>
      </c>
      <c r="BG789" s="102">
        <v>0.29291138776473302</v>
      </c>
      <c r="BH789" s="102">
        <f t="shared" ref="BH789:BH852" si="192">1-BG789</f>
        <v>0.70708861223526698</v>
      </c>
      <c r="BI789" s="102">
        <v>0.33037130317677327</v>
      </c>
      <c r="BJ789" s="102">
        <v>0.66962869682322679</v>
      </c>
      <c r="BK789" s="103">
        <v>0.32995615306805198</v>
      </c>
      <c r="BL789" s="103">
        <f t="shared" ref="BL789:BL852" si="193">1-BK789</f>
        <v>0.67004384693194807</v>
      </c>
      <c r="BM789" s="103">
        <v>0.387438196180664</v>
      </c>
      <c r="BN789" s="103">
        <f t="shared" ref="BN789:BN852" si="194">1-BM789</f>
        <v>0.612561803819336</v>
      </c>
      <c r="BO789" s="103">
        <v>0.28336316990778299</v>
      </c>
      <c r="BP789" s="103">
        <f t="shared" ref="BP789:BP852" si="195">1-BO789</f>
        <v>0.71663683009221701</v>
      </c>
      <c r="BQ789" s="103">
        <v>0.32174425073022905</v>
      </c>
      <c r="BR789" s="103">
        <f t="shared" si="186"/>
        <v>0.67825574926977095</v>
      </c>
      <c r="BS789" s="108">
        <v>0.91280446054362574</v>
      </c>
      <c r="BT789" s="102">
        <v>8.7195539456374302E-2</v>
      </c>
      <c r="BU789" s="91"/>
      <c r="BV789" s="86">
        <v>769</v>
      </c>
      <c r="BW789" s="124">
        <v>0.97899999999999998</v>
      </c>
      <c r="BX789" s="124">
        <v>2.1000000000000001E-2</v>
      </c>
      <c r="BY789" s="124">
        <v>0.97899999999999998</v>
      </c>
      <c r="BZ789" s="124">
        <v>2.1000000000000001E-2</v>
      </c>
      <c r="CA789" s="124">
        <v>0.97899999999999998</v>
      </c>
      <c r="CB789" s="124">
        <v>2.1000000000000001E-2</v>
      </c>
      <c r="CC789" s="123">
        <v>0.97199999999999998</v>
      </c>
      <c r="CD789" s="123">
        <v>2.8000000000000001E-2</v>
      </c>
      <c r="CE789" s="123">
        <v>0.96899999999999997</v>
      </c>
      <c r="CF789" s="123">
        <v>3.1E-2</v>
      </c>
      <c r="CG789" s="123">
        <v>0.97</v>
      </c>
      <c r="CH789" s="123">
        <v>0.03</v>
      </c>
      <c r="CI789" s="1"/>
      <c r="CJ789" s="1"/>
      <c r="CK789" s="1"/>
      <c r="CL789" s="1"/>
      <c r="CM789" s="1"/>
      <c r="CN789" s="1"/>
      <c r="CP789" s="39"/>
      <c r="CR789" s="39"/>
      <c r="CS789" s="92"/>
      <c r="CT789" s="92"/>
    </row>
    <row r="790" spans="38:98" x14ac:dyDescent="0.25">
      <c r="AL790" s="104">
        <v>770</v>
      </c>
      <c r="AM790" s="102">
        <v>0.34317842653519498</v>
      </c>
      <c r="AN790" s="102">
        <f t="shared" si="189"/>
        <v>0.65682157346480508</v>
      </c>
      <c r="AO790" s="102">
        <v>0.391770540640348</v>
      </c>
      <c r="AP790" s="102">
        <f t="shared" si="190"/>
        <v>0.608229459359652</v>
      </c>
      <c r="AQ790" s="102">
        <v>0.26532649954739002</v>
      </c>
      <c r="AR790" s="102">
        <f t="shared" si="191"/>
        <v>0.73467350045260993</v>
      </c>
      <c r="AS790" s="102">
        <f t="shared" ref="AS790:AT853" si="196">(AO790*0.23)+(AM790*0.31)+(AQ790*0.46)</f>
        <v>0.31854272636498993</v>
      </c>
      <c r="AT790" s="107">
        <f t="shared" si="196"/>
        <v>0.68145727363501007</v>
      </c>
      <c r="AU790" s="103">
        <v>0.357916773702258</v>
      </c>
      <c r="AV790" s="103">
        <f t="shared" ref="AV790:AV853" si="197">1-AU790</f>
        <v>0.64208322629774206</v>
      </c>
      <c r="AW790" s="103">
        <v>0.409106925974414</v>
      </c>
      <c r="AX790" s="103">
        <f t="shared" ref="AX790:AX853" si="198">1-AW790</f>
        <v>0.590893074025586</v>
      </c>
      <c r="AY790" s="103">
        <v>0.29217511065900398</v>
      </c>
      <c r="AZ790" s="103">
        <f t="shared" si="187"/>
        <v>0.70782488934099597</v>
      </c>
      <c r="BA790" s="103">
        <f t="shared" ref="BA790:BB853" si="199">(AW790*0.23)+(AU790*0.31)+(AY790*0.46)</f>
        <v>0.33944934372495705</v>
      </c>
      <c r="BB790" s="103">
        <f t="shared" si="199"/>
        <v>0.66055065627504295</v>
      </c>
      <c r="BC790" s="102">
        <v>0.33801509871122098</v>
      </c>
      <c r="BD790" s="102">
        <f t="shared" si="188"/>
        <v>0.66198490128877907</v>
      </c>
      <c r="BE790" s="102">
        <v>0.39560233883158602</v>
      </c>
      <c r="BF790" s="102">
        <f t="shared" si="188"/>
        <v>0.60439766116841398</v>
      </c>
      <c r="BG790" s="102">
        <v>0.29326674073224002</v>
      </c>
      <c r="BH790" s="102">
        <f t="shared" si="192"/>
        <v>0.70673325926775998</v>
      </c>
      <c r="BI790" s="102">
        <v>0.3306759192685737</v>
      </c>
      <c r="BJ790" s="102">
        <v>0.66932408073142624</v>
      </c>
      <c r="BK790" s="103">
        <v>0.33021929996703497</v>
      </c>
      <c r="BL790" s="103">
        <f t="shared" si="193"/>
        <v>0.66978070003296497</v>
      </c>
      <c r="BM790" s="103">
        <v>0.38768486529883001</v>
      </c>
      <c r="BN790" s="103">
        <f t="shared" si="194"/>
        <v>0.61231513470116994</v>
      </c>
      <c r="BO790" s="103">
        <v>0.28370861651610702</v>
      </c>
      <c r="BP790" s="103">
        <f t="shared" si="195"/>
        <v>0.71629138348389298</v>
      </c>
      <c r="BQ790" s="103">
        <v>0.32204146560592095</v>
      </c>
      <c r="BR790" s="103">
        <f t="shared" ref="BR790:BR853" si="200">(BN790*0.23)+(BL790*0.31)+(BP790*0.46)</f>
        <v>0.67795853439407905</v>
      </c>
      <c r="BS790" s="108">
        <v>0.91291160626936285</v>
      </c>
      <c r="BT790" s="102">
        <v>8.7088393730637106E-2</v>
      </c>
      <c r="BU790" s="91"/>
      <c r="BV790" s="86">
        <v>770</v>
      </c>
      <c r="BW790" s="124">
        <v>0.97899999999999998</v>
      </c>
      <c r="BX790" s="124">
        <v>2.1000000000000001E-2</v>
      </c>
      <c r="BY790" s="124">
        <v>0.97899999999999998</v>
      </c>
      <c r="BZ790" s="124">
        <v>2.1000000000000001E-2</v>
      </c>
      <c r="CA790" s="124">
        <v>0.97899999999999998</v>
      </c>
      <c r="CB790" s="124">
        <v>2.1000000000000001E-2</v>
      </c>
      <c r="CC790" s="123">
        <v>0.97199999999999998</v>
      </c>
      <c r="CD790" s="123">
        <v>2.8000000000000001E-2</v>
      </c>
      <c r="CE790" s="123">
        <v>0.96899999999999997</v>
      </c>
      <c r="CF790" s="123">
        <v>3.1E-2</v>
      </c>
      <c r="CG790" s="123">
        <v>0.97</v>
      </c>
      <c r="CH790" s="123">
        <v>2.9000000000000001E-2</v>
      </c>
      <c r="CI790" s="1"/>
      <c r="CJ790" s="1"/>
      <c r="CK790" s="1"/>
      <c r="CL790" s="1"/>
      <c r="CM790" s="1"/>
      <c r="CN790" s="1"/>
      <c r="CP790" s="39"/>
      <c r="CR790" s="39"/>
      <c r="CS790" s="92"/>
      <c r="CT790" s="92"/>
    </row>
    <row r="791" spans="38:98" x14ac:dyDescent="0.25">
      <c r="AL791" s="104">
        <v>771</v>
      </c>
      <c r="AM791" s="102">
        <v>0.34344111663884702</v>
      </c>
      <c r="AN791" s="102">
        <f t="shared" si="189"/>
        <v>0.65655888336115298</v>
      </c>
      <c r="AO791" s="102">
        <v>0.39201438193159899</v>
      </c>
      <c r="AP791" s="102">
        <f t="shared" si="190"/>
        <v>0.60798561806840101</v>
      </c>
      <c r="AQ791" s="102">
        <v>0.26565025607499199</v>
      </c>
      <c r="AR791" s="102">
        <f t="shared" si="191"/>
        <v>0.73434974392500796</v>
      </c>
      <c r="AS791" s="102">
        <f t="shared" si="196"/>
        <v>0.3188291717968067</v>
      </c>
      <c r="AT791" s="107">
        <f t="shared" si="196"/>
        <v>0.68117082820319341</v>
      </c>
      <c r="AU791" s="103">
        <v>0.35819586477572701</v>
      </c>
      <c r="AV791" s="103">
        <f t="shared" si="197"/>
        <v>0.64180413522427293</v>
      </c>
      <c r="AW791" s="103">
        <v>0.40937294585652101</v>
      </c>
      <c r="AX791" s="103">
        <f t="shared" si="198"/>
        <v>0.59062705414347905</v>
      </c>
      <c r="AY791" s="103">
        <v>0.292531102566222</v>
      </c>
      <c r="AZ791" s="103">
        <f t="shared" si="187"/>
        <v>0.70746889743377794</v>
      </c>
      <c r="BA791" s="103">
        <f t="shared" si="199"/>
        <v>0.33976080280793736</v>
      </c>
      <c r="BB791" s="103">
        <f t="shared" si="199"/>
        <v>0.6602391971920627</v>
      </c>
      <c r="BC791" s="102">
        <v>0.33828485667663</v>
      </c>
      <c r="BD791" s="102">
        <f t="shared" si="188"/>
        <v>0.66171514332337</v>
      </c>
      <c r="BE791" s="102">
        <v>0.39585192750495901</v>
      </c>
      <c r="BF791" s="102">
        <f t="shared" si="188"/>
        <v>0.60414807249504099</v>
      </c>
      <c r="BG791" s="102">
        <v>0.29362195336202501</v>
      </c>
      <c r="BH791" s="102">
        <f t="shared" si="192"/>
        <v>0.70637804663797499</v>
      </c>
      <c r="BI791" s="102">
        <v>0.33098034744242738</v>
      </c>
      <c r="BJ791" s="102">
        <v>0.66901965255757267</v>
      </c>
      <c r="BK791" s="103">
        <v>0.330482202621251</v>
      </c>
      <c r="BL791" s="103">
        <f t="shared" si="193"/>
        <v>0.66951779737874895</v>
      </c>
      <c r="BM791" s="103">
        <v>0.38793135046942301</v>
      </c>
      <c r="BN791" s="103">
        <f t="shared" si="194"/>
        <v>0.61206864953057694</v>
      </c>
      <c r="BO791" s="103">
        <v>0.28405391069692199</v>
      </c>
      <c r="BP791" s="103">
        <f t="shared" si="195"/>
        <v>0.71594608930307801</v>
      </c>
      <c r="BQ791" s="103">
        <v>0.3223384923411392</v>
      </c>
      <c r="BR791" s="103">
        <f t="shared" si="200"/>
        <v>0.6776615076588608</v>
      </c>
      <c r="BS791" s="108">
        <v>0.91301846285434773</v>
      </c>
      <c r="BT791" s="102">
        <v>8.6981537145652293E-2</v>
      </c>
      <c r="BU791" s="91"/>
      <c r="BV791" s="86">
        <v>771</v>
      </c>
      <c r="BW791" s="124">
        <v>0.97899999999999998</v>
      </c>
      <c r="BX791" s="124">
        <v>2.1000000000000001E-2</v>
      </c>
      <c r="BY791" s="124">
        <v>0.97899999999999998</v>
      </c>
      <c r="BZ791" s="124">
        <v>2.1000000000000001E-2</v>
      </c>
      <c r="CA791" s="124">
        <v>0.97899999999999998</v>
      </c>
      <c r="CB791" s="124">
        <v>2.1000000000000001E-2</v>
      </c>
      <c r="CC791" s="123">
        <v>0.97199999999999998</v>
      </c>
      <c r="CD791" s="123">
        <v>2.8000000000000001E-2</v>
      </c>
      <c r="CE791" s="123">
        <v>0.96899999999999997</v>
      </c>
      <c r="CF791" s="123">
        <v>3.1E-2</v>
      </c>
      <c r="CG791" s="123">
        <v>0.97</v>
      </c>
      <c r="CH791" s="123">
        <v>2.9000000000000001E-2</v>
      </c>
      <c r="CI791" s="1"/>
      <c r="CJ791" s="1"/>
      <c r="CK791" s="1"/>
      <c r="CL791" s="1"/>
      <c r="CM791" s="1"/>
      <c r="CN791" s="1"/>
      <c r="CP791" s="39"/>
      <c r="CR791" s="39"/>
      <c r="CS791" s="92"/>
      <c r="CT791" s="92"/>
    </row>
    <row r="792" spans="38:98" x14ac:dyDescent="0.25">
      <c r="AL792" s="104">
        <v>772</v>
      </c>
      <c r="AM792" s="102">
        <v>0.34370365592746299</v>
      </c>
      <c r="AN792" s="102">
        <f t="shared" si="189"/>
        <v>0.65629634407253701</v>
      </c>
      <c r="AO792" s="102">
        <v>0.39225803131384801</v>
      </c>
      <c r="AP792" s="102">
        <f t="shared" si="190"/>
        <v>0.60774196868615205</v>
      </c>
      <c r="AQ792" s="102">
        <v>0.265973922708031</v>
      </c>
      <c r="AR792" s="102">
        <f t="shared" si="191"/>
        <v>0.734026077291969</v>
      </c>
      <c r="AS792" s="102">
        <f t="shared" si="196"/>
        <v>0.31911548498539283</v>
      </c>
      <c r="AT792" s="107">
        <f t="shared" si="196"/>
        <v>0.68088451501460723</v>
      </c>
      <c r="AU792" s="103">
        <v>0.35847474738616503</v>
      </c>
      <c r="AV792" s="103">
        <f t="shared" si="197"/>
        <v>0.64152525261383497</v>
      </c>
      <c r="AW792" s="103">
        <v>0.40963876204209199</v>
      </c>
      <c r="AX792" s="103">
        <f t="shared" si="198"/>
        <v>0.59036123795790796</v>
      </c>
      <c r="AY792" s="103">
        <v>0.292886970115733</v>
      </c>
      <c r="AZ792" s="103">
        <f t="shared" ref="AZ792:AZ855" si="201">1-AY792</f>
        <v>0.70711302988426694</v>
      </c>
      <c r="BA792" s="103">
        <f t="shared" si="199"/>
        <v>0.34007209321262954</v>
      </c>
      <c r="BB792" s="103">
        <f t="shared" si="199"/>
        <v>0.65992790678737046</v>
      </c>
      <c r="BC792" s="102">
        <v>0.33855437104501501</v>
      </c>
      <c r="BD792" s="102">
        <f t="shared" si="188"/>
        <v>0.66144562895498504</v>
      </c>
      <c r="BE792" s="102">
        <v>0.39610130769420399</v>
      </c>
      <c r="BF792" s="102">
        <f t="shared" si="188"/>
        <v>0.60389869230579607</v>
      </c>
      <c r="BG792" s="102">
        <v>0.29397702545684101</v>
      </c>
      <c r="BH792" s="102">
        <f t="shared" si="192"/>
        <v>0.70602297454315899</v>
      </c>
      <c r="BI792" s="102">
        <v>0.33128458750376844</v>
      </c>
      <c r="BJ792" s="102">
        <v>0.66871541249623156</v>
      </c>
      <c r="BK792" s="103">
        <v>0.33074486100108502</v>
      </c>
      <c r="BL792" s="103">
        <f t="shared" si="193"/>
        <v>0.66925513899891498</v>
      </c>
      <c r="BM792" s="103">
        <v>0.38817765182521002</v>
      </c>
      <c r="BN792" s="103">
        <f t="shared" si="194"/>
        <v>0.61182234817478998</v>
      </c>
      <c r="BO792" s="103">
        <v>0.28439905219750999</v>
      </c>
      <c r="BP792" s="103">
        <f t="shared" si="195"/>
        <v>0.71560094780249006</v>
      </c>
      <c r="BQ792" s="103">
        <v>0.32263533084098928</v>
      </c>
      <c r="BR792" s="103">
        <f t="shared" si="200"/>
        <v>0.67736466915901072</v>
      </c>
      <c r="BS792" s="108">
        <v>0.91312503218343199</v>
      </c>
      <c r="BT792" s="102">
        <v>8.6874967816568005E-2</v>
      </c>
      <c r="BU792" s="91"/>
      <c r="BV792" s="86">
        <v>772</v>
      </c>
      <c r="BW792" s="124">
        <v>0.97899999999999998</v>
      </c>
      <c r="BX792" s="124">
        <v>2.1000000000000001E-2</v>
      </c>
      <c r="BY792" s="124">
        <v>0.97899999999999998</v>
      </c>
      <c r="BZ792" s="124">
        <v>2.1000000000000001E-2</v>
      </c>
      <c r="CA792" s="124">
        <v>0.97899999999999998</v>
      </c>
      <c r="CB792" s="124">
        <v>2.1000000000000001E-2</v>
      </c>
      <c r="CC792" s="123">
        <v>0.97199999999999998</v>
      </c>
      <c r="CD792" s="123">
        <v>2.8000000000000001E-2</v>
      </c>
      <c r="CE792" s="123">
        <v>0.96899999999999997</v>
      </c>
      <c r="CF792" s="123">
        <v>3.1E-2</v>
      </c>
      <c r="CG792" s="123">
        <v>0.97</v>
      </c>
      <c r="CH792" s="123">
        <v>2.9000000000000001E-2</v>
      </c>
      <c r="CI792" s="1"/>
      <c r="CJ792" s="1"/>
      <c r="CK792" s="1"/>
      <c r="CL792" s="1"/>
      <c r="CM792" s="1"/>
      <c r="CN792" s="1"/>
      <c r="CP792" s="39"/>
      <c r="CR792" s="39"/>
      <c r="CS792" s="92"/>
      <c r="CT792" s="92"/>
    </row>
    <row r="793" spans="38:98" x14ac:dyDescent="0.25">
      <c r="AL793" s="104">
        <v>773</v>
      </c>
      <c r="AM793" s="102">
        <v>0.34396604599584302</v>
      </c>
      <c r="AN793" s="102">
        <f t="shared" si="189"/>
        <v>0.65603395400415698</v>
      </c>
      <c r="AO793" s="102">
        <v>0.39250148822085001</v>
      </c>
      <c r="AP793" s="102">
        <f t="shared" si="190"/>
        <v>0.60749851177915004</v>
      </c>
      <c r="AQ793" s="102">
        <v>0.26629749942403302</v>
      </c>
      <c r="AR793" s="102">
        <f t="shared" si="191"/>
        <v>0.73370250057596698</v>
      </c>
      <c r="AS793" s="102">
        <f t="shared" si="196"/>
        <v>0.31940166628456201</v>
      </c>
      <c r="AT793" s="107">
        <f t="shared" si="196"/>
        <v>0.68059833371543799</v>
      </c>
      <c r="AU793" s="103">
        <v>0.35875342182310699</v>
      </c>
      <c r="AV793" s="103">
        <f t="shared" si="197"/>
        <v>0.64124657817689301</v>
      </c>
      <c r="AW793" s="103">
        <v>0.409904374798507</v>
      </c>
      <c r="AX793" s="103">
        <f t="shared" si="198"/>
        <v>0.59009562520149306</v>
      </c>
      <c r="AY793" s="103">
        <v>0.29324271312665601</v>
      </c>
      <c r="AZ793" s="103">
        <f t="shared" si="201"/>
        <v>0.70675728687334405</v>
      </c>
      <c r="BA793" s="103">
        <f t="shared" si="199"/>
        <v>0.34038321500708157</v>
      </c>
      <c r="BB793" s="103">
        <f t="shared" si="199"/>
        <v>0.65961678499291854</v>
      </c>
      <c r="BC793" s="102">
        <v>0.338823641355052</v>
      </c>
      <c r="BD793" s="102">
        <f t="shared" si="188"/>
        <v>0.66117635864494795</v>
      </c>
      <c r="BE793" s="102">
        <v>0.39635047956965602</v>
      </c>
      <c r="BF793" s="102">
        <f t="shared" si="188"/>
        <v>0.60364952043034403</v>
      </c>
      <c r="BG793" s="102">
        <v>0.29433195681944102</v>
      </c>
      <c r="BH793" s="102">
        <f t="shared" si="192"/>
        <v>0.70566804318055898</v>
      </c>
      <c r="BI793" s="102">
        <v>0.33158863925802989</v>
      </c>
      <c r="BJ793" s="102">
        <v>0.66841136074197016</v>
      </c>
      <c r="BK793" s="103">
        <v>0.33100727507692101</v>
      </c>
      <c r="BL793" s="103">
        <f t="shared" si="193"/>
        <v>0.66899272492307893</v>
      </c>
      <c r="BM793" s="103">
        <v>0.38842376949895502</v>
      </c>
      <c r="BN793" s="103">
        <f t="shared" si="194"/>
        <v>0.61157623050104504</v>
      </c>
      <c r="BO793" s="103">
        <v>0.28474404076515097</v>
      </c>
      <c r="BP793" s="103">
        <f t="shared" si="195"/>
        <v>0.71525595923484908</v>
      </c>
      <c r="BQ793" s="103">
        <v>0.32293198101057463</v>
      </c>
      <c r="BR793" s="103">
        <f t="shared" si="200"/>
        <v>0.67706801898942537</v>
      </c>
      <c r="BS793" s="108">
        <v>0.91323131614146735</v>
      </c>
      <c r="BT793" s="102">
        <v>8.6768683858532702E-2</v>
      </c>
      <c r="BU793" s="91"/>
      <c r="BV793" s="86">
        <v>773</v>
      </c>
      <c r="BW793" s="124">
        <v>0.97899999999999998</v>
      </c>
      <c r="BX793" s="124">
        <v>2.1000000000000001E-2</v>
      </c>
      <c r="BY793" s="124">
        <v>0.97899999999999998</v>
      </c>
      <c r="BZ793" s="124">
        <v>2.1000000000000001E-2</v>
      </c>
      <c r="CA793" s="124">
        <v>0.97899999999999998</v>
      </c>
      <c r="CB793" s="124">
        <v>2.1000000000000001E-2</v>
      </c>
      <c r="CC793" s="123">
        <v>0.97199999999999998</v>
      </c>
      <c r="CD793" s="123">
        <v>2.8000000000000001E-2</v>
      </c>
      <c r="CE793" s="123">
        <v>0.96899999999999997</v>
      </c>
      <c r="CF793" s="123">
        <v>3.1E-2</v>
      </c>
      <c r="CG793" s="123">
        <v>0.97099999999999997</v>
      </c>
      <c r="CH793" s="123">
        <v>2.9000000000000001E-2</v>
      </c>
      <c r="CI793" s="1"/>
      <c r="CJ793" s="1"/>
      <c r="CK793" s="1"/>
      <c r="CL793" s="1"/>
      <c r="CM793" s="1"/>
      <c r="CN793" s="1"/>
      <c r="CP793" s="39"/>
      <c r="CR793" s="39"/>
      <c r="CS793" s="92"/>
      <c r="CT793" s="92"/>
    </row>
    <row r="794" spans="38:98" x14ac:dyDescent="0.25">
      <c r="AL794" s="104">
        <v>774</v>
      </c>
      <c r="AM794" s="102">
        <v>0.34422828843879</v>
      </c>
      <c r="AN794" s="102">
        <f t="shared" si="189"/>
        <v>0.65577171156121006</v>
      </c>
      <c r="AO794" s="102">
        <v>0.39274475208635701</v>
      </c>
      <c r="AP794" s="102">
        <f t="shared" si="190"/>
        <v>0.60725524791364305</v>
      </c>
      <c r="AQ794" s="102">
        <v>0.26662098620052499</v>
      </c>
      <c r="AR794" s="102">
        <f t="shared" si="191"/>
        <v>0.73337901379947501</v>
      </c>
      <c r="AS794" s="102">
        <f t="shared" si="196"/>
        <v>0.31968771604812851</v>
      </c>
      <c r="AT794" s="107">
        <f t="shared" si="196"/>
        <v>0.68031228395187149</v>
      </c>
      <c r="AU794" s="103">
        <v>0.35903188837608901</v>
      </c>
      <c r="AV794" s="103">
        <f t="shared" si="197"/>
        <v>0.64096811162391099</v>
      </c>
      <c r="AW794" s="103">
        <v>0.410169784393143</v>
      </c>
      <c r="AX794" s="103">
        <f t="shared" si="198"/>
        <v>0.589830215606857</v>
      </c>
      <c r="AY794" s="103">
        <v>0.29359833141811198</v>
      </c>
      <c r="AZ794" s="103">
        <f t="shared" si="201"/>
        <v>0.70640166858188802</v>
      </c>
      <c r="BA794" s="103">
        <f t="shared" si="199"/>
        <v>0.34069416825934196</v>
      </c>
      <c r="BB794" s="103">
        <f t="shared" si="199"/>
        <v>0.65930583174065793</v>
      </c>
      <c r="BC794" s="102">
        <v>0.33909266714542102</v>
      </c>
      <c r="BD794" s="102">
        <f t="shared" si="188"/>
        <v>0.66090733285457892</v>
      </c>
      <c r="BE794" s="102">
        <v>0.39659944330165198</v>
      </c>
      <c r="BF794" s="102">
        <f t="shared" si="188"/>
        <v>0.60340055669834802</v>
      </c>
      <c r="BG794" s="102">
        <v>0.29468674725257799</v>
      </c>
      <c r="BH794" s="102">
        <f t="shared" si="192"/>
        <v>0.70531325274742196</v>
      </c>
      <c r="BI794" s="102">
        <v>0.33189250251064634</v>
      </c>
      <c r="BJ794" s="102">
        <v>0.66810749748935361</v>
      </c>
      <c r="BK794" s="103">
        <v>0.331269444819144</v>
      </c>
      <c r="BL794" s="103">
        <f t="shared" si="193"/>
        <v>0.668730555180856</v>
      </c>
      <c r="BM794" s="103">
        <v>0.38866970362342101</v>
      </c>
      <c r="BN794" s="103">
        <f t="shared" si="194"/>
        <v>0.61133029637657899</v>
      </c>
      <c r="BO794" s="103">
        <v>0.28508887614712403</v>
      </c>
      <c r="BP794" s="103">
        <f t="shared" si="195"/>
        <v>0.71491112385287603</v>
      </c>
      <c r="BQ794" s="103">
        <v>0.32322844275499851</v>
      </c>
      <c r="BR794" s="103">
        <f t="shared" si="200"/>
        <v>0.67677155724500149</v>
      </c>
      <c r="BS794" s="108">
        <v>0.91333731661330542</v>
      </c>
      <c r="BT794" s="102">
        <v>8.6662683386694597E-2</v>
      </c>
      <c r="BU794" s="91"/>
      <c r="BV794" s="86">
        <v>774</v>
      </c>
      <c r="BW794" s="124">
        <v>0.97899999999999998</v>
      </c>
      <c r="BX794" s="124">
        <v>2.1000000000000001E-2</v>
      </c>
      <c r="BY794" s="124">
        <v>0.97899999999999998</v>
      </c>
      <c r="BZ794" s="124">
        <v>2.1000000000000001E-2</v>
      </c>
      <c r="CA794" s="124">
        <v>0.97899999999999998</v>
      </c>
      <c r="CB794" s="124">
        <v>2.1000000000000001E-2</v>
      </c>
      <c r="CC794" s="123">
        <v>0.97299999999999998</v>
      </c>
      <c r="CD794" s="123">
        <v>2.7E-2</v>
      </c>
      <c r="CE794" s="123">
        <v>0.96899999999999997</v>
      </c>
      <c r="CF794" s="123">
        <v>3.1E-2</v>
      </c>
      <c r="CG794" s="123">
        <v>0.97099999999999997</v>
      </c>
      <c r="CH794" s="123">
        <v>2.9000000000000001E-2</v>
      </c>
      <c r="CI794" s="1"/>
      <c r="CJ794" s="1"/>
      <c r="CK794" s="1"/>
      <c r="CL794" s="1"/>
      <c r="CM794" s="1"/>
      <c r="CN794" s="1"/>
      <c r="CP794" s="39"/>
      <c r="CR794" s="39"/>
      <c r="CS794" s="92"/>
      <c r="CT794" s="92"/>
    </row>
    <row r="795" spans="38:98" x14ac:dyDescent="0.25">
      <c r="AL795" s="104">
        <v>775</v>
      </c>
      <c r="AM795" s="102">
        <v>0.344490384851107</v>
      </c>
      <c r="AN795" s="102">
        <f t="shared" si="189"/>
        <v>0.65550961514889305</v>
      </c>
      <c r="AO795" s="102">
        <v>0.392987822344122</v>
      </c>
      <c r="AP795" s="102">
        <f t="shared" si="190"/>
        <v>0.607012177655878</v>
      </c>
      <c r="AQ795" s="102">
        <v>0.26694438301503498</v>
      </c>
      <c r="AR795" s="102">
        <f t="shared" si="191"/>
        <v>0.73305561698496502</v>
      </c>
      <c r="AS795" s="102">
        <f t="shared" si="196"/>
        <v>0.31997363462990736</v>
      </c>
      <c r="AT795" s="107">
        <f t="shared" si="196"/>
        <v>0.68002636537009264</v>
      </c>
      <c r="AU795" s="103">
        <v>0.359310147334646</v>
      </c>
      <c r="AV795" s="103">
        <f t="shared" si="197"/>
        <v>0.64068985266535394</v>
      </c>
      <c r="AW795" s="103">
        <v>0.410434991093378</v>
      </c>
      <c r="AX795" s="103">
        <f t="shared" si="198"/>
        <v>0.589565008906622</v>
      </c>
      <c r="AY795" s="103">
        <v>0.293953824809222</v>
      </c>
      <c r="AZ795" s="103">
        <f t="shared" si="201"/>
        <v>0.70604617519077806</v>
      </c>
      <c r="BA795" s="103">
        <f t="shared" si="199"/>
        <v>0.34100495303745937</v>
      </c>
      <c r="BB795" s="103">
        <f t="shared" si="199"/>
        <v>0.65899504696254074</v>
      </c>
      <c r="BC795" s="102">
        <v>0.339361447954799</v>
      </c>
      <c r="BD795" s="102">
        <f t="shared" si="188"/>
        <v>0.66063855204520094</v>
      </c>
      <c r="BE795" s="102">
        <v>0.39684819906052599</v>
      </c>
      <c r="BF795" s="102">
        <f t="shared" si="188"/>
        <v>0.60315180093947407</v>
      </c>
      <c r="BG795" s="102">
        <v>0.29504139655900602</v>
      </c>
      <c r="BH795" s="102">
        <f t="shared" si="192"/>
        <v>0.70495860344099404</v>
      </c>
      <c r="BI795" s="102">
        <v>0.33219617706705146</v>
      </c>
      <c r="BJ795" s="102">
        <v>0.6678038229329486</v>
      </c>
      <c r="BK795" s="103">
        <v>0.331531370198139</v>
      </c>
      <c r="BL795" s="103">
        <f t="shared" si="193"/>
        <v>0.66846862980186095</v>
      </c>
      <c r="BM795" s="103">
        <v>0.38891545433137498</v>
      </c>
      <c r="BN795" s="103">
        <f t="shared" si="194"/>
        <v>0.61108454566862502</v>
      </c>
      <c r="BO795" s="103">
        <v>0.28543355809071203</v>
      </c>
      <c r="BP795" s="103">
        <f t="shared" si="195"/>
        <v>0.71456644190928797</v>
      </c>
      <c r="BQ795" s="103">
        <v>0.32352471597936683</v>
      </c>
      <c r="BR795" s="103">
        <f t="shared" si="200"/>
        <v>0.67647528402063317</v>
      </c>
      <c r="BS795" s="108">
        <v>0.91344303548379802</v>
      </c>
      <c r="BT795" s="102">
        <v>8.6556964516201998E-2</v>
      </c>
      <c r="BU795" s="91"/>
      <c r="BV795" s="86">
        <v>775</v>
      </c>
      <c r="BW795" s="124">
        <v>0.97899999999999998</v>
      </c>
      <c r="BX795" s="124">
        <v>2.1000000000000001E-2</v>
      </c>
      <c r="BY795" s="124">
        <v>0.97899999999999998</v>
      </c>
      <c r="BZ795" s="124">
        <v>2.1000000000000001E-2</v>
      </c>
      <c r="CA795" s="124">
        <v>0.97899999999999998</v>
      </c>
      <c r="CB795" s="124">
        <v>2.1000000000000001E-2</v>
      </c>
      <c r="CC795" s="123">
        <v>0.97299999999999998</v>
      </c>
      <c r="CD795" s="123">
        <v>2.7E-2</v>
      </c>
      <c r="CE795" s="123">
        <v>0.96899999999999997</v>
      </c>
      <c r="CF795" s="123">
        <v>3.1E-2</v>
      </c>
      <c r="CG795" s="123">
        <v>0.97099999999999997</v>
      </c>
      <c r="CH795" s="123">
        <v>2.9000000000000001E-2</v>
      </c>
      <c r="CI795" s="1"/>
      <c r="CJ795" s="1"/>
      <c r="CK795" s="1"/>
      <c r="CL795" s="1"/>
      <c r="CM795" s="1"/>
      <c r="CN795" s="1"/>
      <c r="CP795" s="39"/>
      <c r="CR795" s="39"/>
      <c r="CS795" s="92"/>
      <c r="CT795" s="92"/>
    </row>
    <row r="796" spans="38:98" x14ac:dyDescent="0.25">
      <c r="AL796" s="104">
        <v>776</v>
      </c>
      <c r="AM796" s="102">
        <v>0.34475233682759399</v>
      </c>
      <c r="AN796" s="102">
        <f t="shared" si="189"/>
        <v>0.65524766317240601</v>
      </c>
      <c r="AO796" s="102">
        <v>0.39323069842789798</v>
      </c>
      <c r="AP796" s="102">
        <f t="shared" si="190"/>
        <v>0.60676930157210207</v>
      </c>
      <c r="AQ796" s="102">
        <v>0.26726768984508897</v>
      </c>
      <c r="AR796" s="102">
        <f t="shared" si="191"/>
        <v>0.73273231015491103</v>
      </c>
      <c r="AS796" s="102">
        <f t="shared" si="196"/>
        <v>0.32025942238371163</v>
      </c>
      <c r="AT796" s="107">
        <f t="shared" si="196"/>
        <v>0.67974057761628837</v>
      </c>
      <c r="AU796" s="103">
        <v>0.35958819898831201</v>
      </c>
      <c r="AV796" s="103">
        <f t="shared" si="197"/>
        <v>0.64041180101168793</v>
      </c>
      <c r="AW796" s="103">
        <v>0.41069999516659</v>
      </c>
      <c r="AX796" s="103">
        <f t="shared" si="198"/>
        <v>0.58930000483341005</v>
      </c>
      <c r="AY796" s="103">
        <v>0.29430919311910497</v>
      </c>
      <c r="AZ796" s="103">
        <f t="shared" si="201"/>
        <v>0.70569080688089503</v>
      </c>
      <c r="BA796" s="103">
        <f t="shared" si="199"/>
        <v>0.34131556940948071</v>
      </c>
      <c r="BB796" s="103">
        <f t="shared" si="199"/>
        <v>0.65868443059051929</v>
      </c>
      <c r="BC796" s="102">
        <v>0.339629983321864</v>
      </c>
      <c r="BD796" s="102">
        <f t="shared" si="188"/>
        <v>0.660370016678136</v>
      </c>
      <c r="BE796" s="102">
        <v>0.39709674701661501</v>
      </c>
      <c r="BF796" s="102">
        <f t="shared" si="188"/>
        <v>0.60290325298338499</v>
      </c>
      <c r="BG796" s="102">
        <v>0.29539590454147602</v>
      </c>
      <c r="BH796" s="102">
        <f t="shared" si="192"/>
        <v>0.70460409545852398</v>
      </c>
      <c r="BI796" s="102">
        <v>0.33249966273267828</v>
      </c>
      <c r="BJ796" s="102">
        <v>0.66750033726732183</v>
      </c>
      <c r="BK796" s="103">
        <v>0.33179305118429198</v>
      </c>
      <c r="BL796" s="103">
        <f t="shared" si="193"/>
        <v>0.66820694881570808</v>
      </c>
      <c r="BM796" s="103">
        <v>0.38916102175557998</v>
      </c>
      <c r="BN796" s="103">
        <f t="shared" si="194"/>
        <v>0.61083897824442002</v>
      </c>
      <c r="BO796" s="103">
        <v>0.28577808634319302</v>
      </c>
      <c r="BP796" s="103">
        <f t="shared" si="195"/>
        <v>0.71422191365680698</v>
      </c>
      <c r="BQ796" s="103">
        <v>0.32382080058878271</v>
      </c>
      <c r="BR796" s="103">
        <f t="shared" si="200"/>
        <v>0.6761791994112174</v>
      </c>
      <c r="BS796" s="108">
        <v>0.91354847463779665</v>
      </c>
      <c r="BT796" s="102">
        <v>8.6451525362203394E-2</v>
      </c>
      <c r="BU796" s="91"/>
      <c r="BV796" s="86">
        <v>776</v>
      </c>
      <c r="BW796" s="124">
        <v>0.97899999999999998</v>
      </c>
      <c r="BX796" s="124">
        <v>2.1000000000000001E-2</v>
      </c>
      <c r="BY796" s="124">
        <v>0.97899999999999998</v>
      </c>
      <c r="BZ796" s="124">
        <v>2.1000000000000001E-2</v>
      </c>
      <c r="CA796" s="124">
        <v>0.97899999999999998</v>
      </c>
      <c r="CB796" s="124">
        <v>2.1000000000000001E-2</v>
      </c>
      <c r="CC796" s="123">
        <v>0.97299999999999998</v>
      </c>
      <c r="CD796" s="123">
        <v>2.7E-2</v>
      </c>
      <c r="CE796" s="123">
        <v>0.96899999999999997</v>
      </c>
      <c r="CF796" s="123">
        <v>3.1E-2</v>
      </c>
      <c r="CG796" s="123">
        <v>0.97099999999999997</v>
      </c>
      <c r="CH796" s="123">
        <v>2.9000000000000001E-2</v>
      </c>
      <c r="CI796" s="1"/>
      <c r="CJ796" s="1"/>
      <c r="CK796" s="1"/>
      <c r="CL796" s="1"/>
      <c r="CM796" s="1"/>
      <c r="CN796" s="1"/>
      <c r="CP796" s="39"/>
      <c r="CR796" s="39"/>
      <c r="CS796" s="92"/>
      <c r="CT796" s="92"/>
    </row>
    <row r="797" spans="38:98" x14ac:dyDescent="0.25">
      <c r="AL797" s="104">
        <v>777</v>
      </c>
      <c r="AM797" s="102">
        <v>0.34501414596305502</v>
      </c>
      <c r="AN797" s="102">
        <f t="shared" si="189"/>
        <v>0.65498585403694498</v>
      </c>
      <c r="AO797" s="102">
        <v>0.39347337977143998</v>
      </c>
      <c r="AP797" s="102">
        <f t="shared" si="190"/>
        <v>0.60652662022855997</v>
      </c>
      <c r="AQ797" s="102">
        <v>0.267590906668215</v>
      </c>
      <c r="AR797" s="102">
        <f t="shared" si="191"/>
        <v>0.73240909333178505</v>
      </c>
      <c r="AS797" s="102">
        <f t="shared" si="196"/>
        <v>0.32054507966335716</v>
      </c>
      <c r="AT797" s="107">
        <f t="shared" si="196"/>
        <v>0.6794549203366429</v>
      </c>
      <c r="AU797" s="103">
        <v>0.359866043626622</v>
      </c>
      <c r="AV797" s="103">
        <f t="shared" si="197"/>
        <v>0.640133956373378</v>
      </c>
      <c r="AW797" s="103">
        <v>0.41096479688015802</v>
      </c>
      <c r="AX797" s="103">
        <f t="shared" si="198"/>
        <v>0.58903520311984203</v>
      </c>
      <c r="AY797" s="103">
        <v>0.29466443616688198</v>
      </c>
      <c r="AZ797" s="103">
        <f t="shared" si="201"/>
        <v>0.70533556383311802</v>
      </c>
      <c r="BA797" s="103">
        <f t="shared" si="199"/>
        <v>0.34162601744345489</v>
      </c>
      <c r="BB797" s="103">
        <f t="shared" si="199"/>
        <v>0.65837398255654511</v>
      </c>
      <c r="BC797" s="102">
        <v>0.339898272785293</v>
      </c>
      <c r="BD797" s="102">
        <f t="shared" si="188"/>
        <v>0.66010172721470695</v>
      </c>
      <c r="BE797" s="102">
        <v>0.39734508734025498</v>
      </c>
      <c r="BF797" s="102">
        <f t="shared" si="188"/>
        <v>0.60265491265974502</v>
      </c>
      <c r="BG797" s="102">
        <v>0.29575027100274398</v>
      </c>
      <c r="BH797" s="102">
        <f t="shared" si="192"/>
        <v>0.70424972899725602</v>
      </c>
      <c r="BI797" s="102">
        <v>0.33280295931296172</v>
      </c>
      <c r="BJ797" s="102">
        <v>0.66719704068703833</v>
      </c>
      <c r="BK797" s="103">
        <v>0.33205448774798701</v>
      </c>
      <c r="BL797" s="103">
        <f t="shared" si="193"/>
        <v>0.66794551225201304</v>
      </c>
      <c r="BM797" s="103">
        <v>0.389406406028801</v>
      </c>
      <c r="BN797" s="103">
        <f t="shared" si="194"/>
        <v>0.61059359397119906</v>
      </c>
      <c r="BO797" s="103">
        <v>0.28612246065184799</v>
      </c>
      <c r="BP797" s="103">
        <f t="shared" si="195"/>
        <v>0.71387753934815201</v>
      </c>
      <c r="BQ797" s="103">
        <v>0.32411669648835029</v>
      </c>
      <c r="BR797" s="103">
        <f t="shared" si="200"/>
        <v>0.67588330351164982</v>
      </c>
      <c r="BS797" s="108">
        <v>0.91365363596015325</v>
      </c>
      <c r="BT797" s="102">
        <v>8.6346364039846801E-2</v>
      </c>
      <c r="BU797" s="91"/>
      <c r="BV797" s="86">
        <v>777</v>
      </c>
      <c r="BW797" s="124">
        <v>0.97899999999999998</v>
      </c>
      <c r="BX797" s="124">
        <v>2.1000000000000001E-2</v>
      </c>
      <c r="BY797" s="124">
        <v>0.97899999999999998</v>
      </c>
      <c r="BZ797" s="124">
        <v>2.1000000000000001E-2</v>
      </c>
      <c r="CA797" s="124">
        <v>0.97899999999999998</v>
      </c>
      <c r="CB797" s="124">
        <v>2.1000000000000001E-2</v>
      </c>
      <c r="CC797" s="123">
        <v>0.97299999999999998</v>
      </c>
      <c r="CD797" s="123">
        <v>2.7E-2</v>
      </c>
      <c r="CE797" s="123">
        <v>0.96899999999999997</v>
      </c>
      <c r="CF797" s="123">
        <v>3.1E-2</v>
      </c>
      <c r="CG797" s="123">
        <v>0.97099999999999997</v>
      </c>
      <c r="CH797" s="123">
        <v>2.9000000000000001E-2</v>
      </c>
      <c r="CI797" s="1"/>
      <c r="CJ797" s="1"/>
      <c r="CK797" s="1"/>
      <c r="CL797" s="1"/>
      <c r="CM797" s="1"/>
      <c r="CN797" s="1"/>
      <c r="CP797" s="39"/>
      <c r="CR797" s="39"/>
      <c r="CS797" s="92"/>
      <c r="CT797" s="92"/>
    </row>
    <row r="798" spans="38:98" x14ac:dyDescent="0.25">
      <c r="AL798" s="104">
        <v>778</v>
      </c>
      <c r="AM798" s="102">
        <v>0.345275813852291</v>
      </c>
      <c r="AN798" s="102">
        <f t="shared" si="189"/>
        <v>0.654724186147709</v>
      </c>
      <c r="AO798" s="102">
        <v>0.39371586580849799</v>
      </c>
      <c r="AP798" s="102">
        <f t="shared" si="190"/>
        <v>0.60628413419150196</v>
      </c>
      <c r="AQ798" s="102">
        <v>0.26791403346193898</v>
      </c>
      <c r="AR798" s="102">
        <f t="shared" si="191"/>
        <v>0.73208596653806102</v>
      </c>
      <c r="AS798" s="102">
        <f t="shared" si="196"/>
        <v>0.32083060682265668</v>
      </c>
      <c r="AT798" s="107">
        <f t="shared" si="196"/>
        <v>0.67916939317734326</v>
      </c>
      <c r="AU798" s="103">
        <v>0.36014368153911103</v>
      </c>
      <c r="AV798" s="103">
        <f t="shared" si="197"/>
        <v>0.63985631846088897</v>
      </c>
      <c r="AW798" s="103">
        <v>0.41122939650145901</v>
      </c>
      <c r="AX798" s="103">
        <f t="shared" si="198"/>
        <v>0.58877060349854093</v>
      </c>
      <c r="AY798" s="103">
        <v>0.29501955377167399</v>
      </c>
      <c r="AZ798" s="103">
        <f t="shared" si="201"/>
        <v>0.70498044622832601</v>
      </c>
      <c r="BA798" s="103">
        <f t="shared" si="199"/>
        <v>0.34193629720743002</v>
      </c>
      <c r="BB798" s="103">
        <f t="shared" si="199"/>
        <v>0.65806370279256998</v>
      </c>
      <c r="BC798" s="102">
        <v>0.340166315883765</v>
      </c>
      <c r="BD798" s="102">
        <f t="shared" si="188"/>
        <v>0.659833684116235</v>
      </c>
      <c r="BE798" s="102">
        <v>0.39759322020178101</v>
      </c>
      <c r="BF798" s="102">
        <f t="shared" si="188"/>
        <v>0.60240677979821899</v>
      </c>
      <c r="BG798" s="102">
        <v>0.29610449574556102</v>
      </c>
      <c r="BH798" s="102">
        <f t="shared" si="192"/>
        <v>0.70389550425443903</v>
      </c>
      <c r="BI798" s="102">
        <v>0.33310606661333486</v>
      </c>
      <c r="BJ798" s="102">
        <v>0.66689393338666525</v>
      </c>
      <c r="BK798" s="103">
        <v>0.33231567985960803</v>
      </c>
      <c r="BL798" s="103">
        <f t="shared" si="193"/>
        <v>0.66768432014039192</v>
      </c>
      <c r="BM798" s="103">
        <v>0.38965160728380299</v>
      </c>
      <c r="BN798" s="103">
        <f t="shared" si="194"/>
        <v>0.61034839271619701</v>
      </c>
      <c r="BO798" s="103">
        <v>0.28646668076395798</v>
      </c>
      <c r="BP798" s="103">
        <f t="shared" si="195"/>
        <v>0.71353331923604202</v>
      </c>
      <c r="BQ798" s="103">
        <v>0.32441240358317391</v>
      </c>
      <c r="BR798" s="103">
        <f t="shared" si="200"/>
        <v>0.67558759641682609</v>
      </c>
      <c r="BS798" s="108">
        <v>0.91375852133571922</v>
      </c>
      <c r="BT798" s="102">
        <v>8.6241478664280793E-2</v>
      </c>
      <c r="BU798" s="91"/>
      <c r="BV798" s="86">
        <v>778</v>
      </c>
      <c r="BW798" s="124">
        <v>0.97899999999999998</v>
      </c>
      <c r="BX798" s="124">
        <v>2.1000000000000001E-2</v>
      </c>
      <c r="BY798" s="124">
        <v>0.97899999999999998</v>
      </c>
      <c r="BZ798" s="124">
        <v>2.1000000000000001E-2</v>
      </c>
      <c r="CA798" s="124">
        <v>0.97899999999999998</v>
      </c>
      <c r="CB798" s="124">
        <v>2.1000000000000001E-2</v>
      </c>
      <c r="CC798" s="123">
        <v>0.97299999999999998</v>
      </c>
      <c r="CD798" s="123">
        <v>2.7E-2</v>
      </c>
      <c r="CE798" s="123">
        <v>0.96899999999999997</v>
      </c>
      <c r="CF798" s="123">
        <v>3.1E-2</v>
      </c>
      <c r="CG798" s="123">
        <v>0.97099999999999997</v>
      </c>
      <c r="CH798" s="123">
        <v>2.9000000000000001E-2</v>
      </c>
      <c r="CI798" s="1"/>
      <c r="CJ798" s="1"/>
      <c r="CK798" s="1"/>
      <c r="CL798" s="1"/>
      <c r="CM798" s="1"/>
      <c r="CN798" s="1"/>
      <c r="CP798" s="39"/>
      <c r="CR798" s="39"/>
      <c r="CS798" s="92"/>
      <c r="CT798" s="92"/>
    </row>
    <row r="799" spans="38:98" x14ac:dyDescent="0.25">
      <c r="AL799" s="104">
        <v>779</v>
      </c>
      <c r="AM799" s="102">
        <v>0.345537342090105</v>
      </c>
      <c r="AN799" s="102">
        <f t="shared" si="189"/>
        <v>0.654462657909895</v>
      </c>
      <c r="AO799" s="102">
        <v>0.39395815597282802</v>
      </c>
      <c r="AP799" s="102">
        <f t="shared" si="190"/>
        <v>0.60604184402717198</v>
      </c>
      <c r="AQ799" s="102">
        <v>0.26823707020378901</v>
      </c>
      <c r="AR799" s="102">
        <f t="shared" si="191"/>
        <v>0.73176292979621094</v>
      </c>
      <c r="AS799" s="102">
        <f t="shared" si="196"/>
        <v>0.32111600421542597</v>
      </c>
      <c r="AT799" s="107">
        <f t="shared" si="196"/>
        <v>0.67888399578457403</v>
      </c>
      <c r="AU799" s="103">
        <v>0.36042111301531499</v>
      </c>
      <c r="AV799" s="103">
        <f t="shared" si="197"/>
        <v>0.63957888698468501</v>
      </c>
      <c r="AW799" s="103">
        <v>0.41149379429787297</v>
      </c>
      <c r="AX799" s="103">
        <f t="shared" si="198"/>
        <v>0.58850620570212708</v>
      </c>
      <c r="AY799" s="103">
        <v>0.29537454575260003</v>
      </c>
      <c r="AZ799" s="103">
        <f t="shared" si="201"/>
        <v>0.70462545424739997</v>
      </c>
      <c r="BA799" s="103">
        <f t="shared" si="199"/>
        <v>0.34224640876945445</v>
      </c>
      <c r="BB799" s="103">
        <f t="shared" si="199"/>
        <v>0.65775359123054566</v>
      </c>
      <c r="BC799" s="102">
        <v>0.34043411215595798</v>
      </c>
      <c r="BD799" s="102">
        <f t="shared" si="188"/>
        <v>0.65956588784404202</v>
      </c>
      <c r="BE799" s="102">
        <v>0.39784114577152901</v>
      </c>
      <c r="BF799" s="102">
        <f t="shared" si="188"/>
        <v>0.60215885422847104</v>
      </c>
      <c r="BG799" s="102">
        <v>0.29645857857268099</v>
      </c>
      <c r="BH799" s="102">
        <f t="shared" si="192"/>
        <v>0.70354142142731901</v>
      </c>
      <c r="BI799" s="102">
        <v>0.33340898443923189</v>
      </c>
      <c r="BJ799" s="102">
        <v>0.66659101556076816</v>
      </c>
      <c r="BK799" s="103">
        <v>0.33257662748954198</v>
      </c>
      <c r="BL799" s="103">
        <f t="shared" si="193"/>
        <v>0.66742337251045802</v>
      </c>
      <c r="BM799" s="103">
        <v>0.38989662565334998</v>
      </c>
      <c r="BN799" s="103">
        <f t="shared" si="194"/>
        <v>0.61010337434664996</v>
      </c>
      <c r="BO799" s="103">
        <v>0.28681074642680299</v>
      </c>
      <c r="BP799" s="103">
        <f t="shared" si="195"/>
        <v>0.71318925357319696</v>
      </c>
      <c r="BQ799" s="103">
        <v>0.32470792177835789</v>
      </c>
      <c r="BR799" s="103">
        <f t="shared" si="200"/>
        <v>0.67529207822164206</v>
      </c>
      <c r="BS799" s="108">
        <v>0.91386313264934649</v>
      </c>
      <c r="BT799" s="102">
        <v>8.6136867350653498E-2</v>
      </c>
      <c r="BU799" s="91"/>
      <c r="BV799" s="86">
        <v>779</v>
      </c>
      <c r="BW799" s="124">
        <v>0.98</v>
      </c>
      <c r="BX799" s="124">
        <v>0.02</v>
      </c>
      <c r="BY799" s="124">
        <v>0.97899999999999998</v>
      </c>
      <c r="BZ799" s="124">
        <v>2.1000000000000001E-2</v>
      </c>
      <c r="CA799" s="124">
        <v>0.97899999999999998</v>
      </c>
      <c r="CB799" s="124">
        <v>2.1000000000000001E-2</v>
      </c>
      <c r="CC799" s="123">
        <v>0.97299999999999998</v>
      </c>
      <c r="CD799" s="123">
        <v>2.7E-2</v>
      </c>
      <c r="CE799" s="123">
        <v>0.96899999999999997</v>
      </c>
      <c r="CF799" s="123">
        <v>3.1E-2</v>
      </c>
      <c r="CG799" s="123">
        <v>0.97099999999999997</v>
      </c>
      <c r="CH799" s="123">
        <v>2.9000000000000001E-2</v>
      </c>
      <c r="CI799" s="1"/>
      <c r="CJ799" s="1"/>
      <c r="CK799" s="1"/>
      <c r="CL799" s="1"/>
      <c r="CM799" s="1"/>
      <c r="CN799" s="1"/>
      <c r="CP799" s="39"/>
      <c r="CR799" s="39"/>
      <c r="CS799" s="92"/>
      <c r="CT799" s="92"/>
    </row>
    <row r="800" spans="38:98" x14ac:dyDescent="0.25">
      <c r="AL800" s="104">
        <v>780</v>
      </c>
      <c r="AM800" s="102">
        <v>0.34579873227129698</v>
      </c>
      <c r="AN800" s="102">
        <f t="shared" si="189"/>
        <v>0.65420126772870302</v>
      </c>
      <c r="AO800" s="102">
        <v>0.39420024969818102</v>
      </c>
      <c r="AP800" s="102">
        <f t="shared" si="190"/>
        <v>0.60579975030181898</v>
      </c>
      <c r="AQ800" s="102">
        <v>0.268560016871291</v>
      </c>
      <c r="AR800" s="102">
        <f t="shared" si="191"/>
        <v>0.73143998312870906</v>
      </c>
      <c r="AS800" s="102">
        <f t="shared" si="196"/>
        <v>0.32140127219547754</v>
      </c>
      <c r="AT800" s="107">
        <f t="shared" si="196"/>
        <v>0.67859872780452246</v>
      </c>
      <c r="AU800" s="103">
        <v>0.360698338344768</v>
      </c>
      <c r="AV800" s="103">
        <f t="shared" si="197"/>
        <v>0.63930166165523206</v>
      </c>
      <c r="AW800" s="103">
        <v>0.41175799053677598</v>
      </c>
      <c r="AX800" s="103">
        <f t="shared" si="198"/>
        <v>0.58824200946322402</v>
      </c>
      <c r="AY800" s="103">
        <v>0.29572941192878199</v>
      </c>
      <c r="AZ800" s="103">
        <f t="shared" si="201"/>
        <v>0.70427058807121801</v>
      </c>
      <c r="BA800" s="103">
        <f t="shared" si="199"/>
        <v>0.3425563521975763</v>
      </c>
      <c r="BB800" s="103">
        <f t="shared" si="199"/>
        <v>0.6574436478024237</v>
      </c>
      <c r="BC800" s="102">
        <v>0.34070166114054901</v>
      </c>
      <c r="BD800" s="102">
        <f t="shared" si="188"/>
        <v>0.65929833885945099</v>
      </c>
      <c r="BE800" s="102">
        <v>0.39808886421983403</v>
      </c>
      <c r="BF800" s="102">
        <f t="shared" si="188"/>
        <v>0.60191113578016597</v>
      </c>
      <c r="BG800" s="102">
        <v>0.29681251928685798</v>
      </c>
      <c r="BH800" s="102">
        <f t="shared" si="192"/>
        <v>0.70318748071314197</v>
      </c>
      <c r="BI800" s="102">
        <v>0.33371171259608667</v>
      </c>
      <c r="BJ800" s="102">
        <v>0.66628828740391333</v>
      </c>
      <c r="BK800" s="103">
        <v>0.332837330608173</v>
      </c>
      <c r="BL800" s="103">
        <f t="shared" si="193"/>
        <v>0.667162669391827</v>
      </c>
      <c r="BM800" s="103">
        <v>0.39014146127020799</v>
      </c>
      <c r="BN800" s="103">
        <f t="shared" si="194"/>
        <v>0.60985853872979201</v>
      </c>
      <c r="BO800" s="103">
        <v>0.28715465738766399</v>
      </c>
      <c r="BP800" s="103">
        <f t="shared" si="195"/>
        <v>0.71284534261233601</v>
      </c>
      <c r="BQ800" s="103">
        <v>0.32500325097900695</v>
      </c>
      <c r="BR800" s="103">
        <f t="shared" si="200"/>
        <v>0.67499674902099316</v>
      </c>
      <c r="BS800" s="108">
        <v>0.91396747178588666</v>
      </c>
      <c r="BT800" s="102">
        <v>8.6032528214113294E-2</v>
      </c>
      <c r="BU800" s="91"/>
      <c r="BV800" s="86">
        <v>780</v>
      </c>
      <c r="BW800" s="124">
        <v>0.98</v>
      </c>
      <c r="BX800" s="124">
        <v>0.02</v>
      </c>
      <c r="BY800" s="124">
        <v>0.97899999999999998</v>
      </c>
      <c r="BZ800" s="124">
        <v>2.1000000000000001E-2</v>
      </c>
      <c r="CA800" s="124">
        <v>0.97899999999999998</v>
      </c>
      <c r="CB800" s="124">
        <v>2.1000000000000001E-2</v>
      </c>
      <c r="CC800" s="123">
        <v>0.97299999999999998</v>
      </c>
      <c r="CD800" s="123">
        <v>2.7E-2</v>
      </c>
      <c r="CE800" s="123">
        <v>0.96899999999999997</v>
      </c>
      <c r="CF800" s="123">
        <v>3.1E-2</v>
      </c>
      <c r="CG800" s="123">
        <v>0.97099999999999997</v>
      </c>
      <c r="CH800" s="123">
        <v>2.9000000000000001E-2</v>
      </c>
      <c r="CI800" s="1"/>
      <c r="CJ800" s="1"/>
      <c r="CK800" s="1"/>
      <c r="CL800" s="1"/>
      <c r="CM800" s="1"/>
      <c r="CN800" s="1"/>
      <c r="CP800" s="39"/>
      <c r="CR800" s="39"/>
      <c r="CS800" s="92"/>
      <c r="CT800" s="92"/>
    </row>
    <row r="801" spans="38:98" x14ac:dyDescent="0.25">
      <c r="AL801" s="104">
        <v>781</v>
      </c>
      <c r="AM801" s="102">
        <v>0.346059985990672</v>
      </c>
      <c r="AN801" s="102">
        <f t="shared" si="189"/>
        <v>0.653940014009328</v>
      </c>
      <c r="AO801" s="102">
        <v>0.39444214641831099</v>
      </c>
      <c r="AP801" s="102">
        <f t="shared" si="190"/>
        <v>0.60555785358168901</v>
      </c>
      <c r="AQ801" s="102">
        <v>0.26888287344197298</v>
      </c>
      <c r="AR801" s="102">
        <f t="shared" si="191"/>
        <v>0.73111712655802696</v>
      </c>
      <c r="AS801" s="102">
        <f t="shared" si="196"/>
        <v>0.32168641111662744</v>
      </c>
      <c r="AT801" s="107">
        <f t="shared" si="196"/>
        <v>0.67831358888337256</v>
      </c>
      <c r="AU801" s="103">
        <v>0.36097535781700502</v>
      </c>
      <c r="AV801" s="103">
        <f t="shared" si="197"/>
        <v>0.63902464218299504</v>
      </c>
      <c r="AW801" s="103">
        <v>0.41202198548554703</v>
      </c>
      <c r="AX801" s="103">
        <f t="shared" si="198"/>
        <v>0.58797801451445297</v>
      </c>
      <c r="AY801" s="103">
        <v>0.29608415211933897</v>
      </c>
      <c r="AZ801" s="103">
        <f t="shared" si="201"/>
        <v>0.70391584788066108</v>
      </c>
      <c r="BA801" s="103">
        <f t="shared" si="199"/>
        <v>0.34286612755984336</v>
      </c>
      <c r="BB801" s="103">
        <f t="shared" si="199"/>
        <v>0.65713387244015675</v>
      </c>
      <c r="BC801" s="102">
        <v>0.34096896237621599</v>
      </c>
      <c r="BD801" s="102">
        <f t="shared" si="188"/>
        <v>0.65903103762378401</v>
      </c>
      <c r="BE801" s="102">
        <v>0.39833637571703201</v>
      </c>
      <c r="BF801" s="102">
        <f t="shared" si="188"/>
        <v>0.60166362428296805</v>
      </c>
      <c r="BG801" s="102">
        <v>0.29716631769084301</v>
      </c>
      <c r="BH801" s="102">
        <f t="shared" si="192"/>
        <v>0.70283368230915699</v>
      </c>
      <c r="BI801" s="102">
        <v>0.33401425088933212</v>
      </c>
      <c r="BJ801" s="102">
        <v>0.66598574911066799</v>
      </c>
      <c r="BK801" s="103">
        <v>0.33309778918588601</v>
      </c>
      <c r="BL801" s="103">
        <f t="shared" si="193"/>
        <v>0.66690221081411405</v>
      </c>
      <c r="BM801" s="103">
        <v>0.39038611426713998</v>
      </c>
      <c r="BN801" s="103">
        <f t="shared" si="194"/>
        <v>0.60961388573286002</v>
      </c>
      <c r="BO801" s="103">
        <v>0.28749841339381998</v>
      </c>
      <c r="BP801" s="103">
        <f t="shared" si="195"/>
        <v>0.71250158660618002</v>
      </c>
      <c r="BQ801" s="103">
        <v>0.32529839109022407</v>
      </c>
      <c r="BR801" s="103">
        <f t="shared" si="200"/>
        <v>0.67470160890977593</v>
      </c>
      <c r="BS801" s="108">
        <v>0.91407154063019136</v>
      </c>
      <c r="BT801" s="102">
        <v>8.5928459369808599E-2</v>
      </c>
      <c r="BU801" s="91"/>
      <c r="BV801" s="86">
        <v>781</v>
      </c>
      <c r="BW801" s="124">
        <v>0.98</v>
      </c>
      <c r="BX801" s="124">
        <v>0.02</v>
      </c>
      <c r="BY801" s="124">
        <v>0.97899999999999998</v>
      </c>
      <c r="BZ801" s="124">
        <v>2.1000000000000001E-2</v>
      </c>
      <c r="CA801" s="124">
        <v>0.97899999999999998</v>
      </c>
      <c r="CB801" s="124">
        <v>2.1000000000000001E-2</v>
      </c>
      <c r="CC801" s="123">
        <v>0.97299999999999998</v>
      </c>
      <c r="CD801" s="123">
        <v>2.7E-2</v>
      </c>
      <c r="CE801" s="123">
        <v>0.96899999999999997</v>
      </c>
      <c r="CF801" s="123">
        <v>3.1E-2</v>
      </c>
      <c r="CG801" s="123">
        <v>0.97099999999999997</v>
      </c>
      <c r="CH801" s="123">
        <v>2.9000000000000001E-2</v>
      </c>
      <c r="CI801" s="1"/>
      <c r="CJ801" s="1"/>
      <c r="CK801" s="1"/>
      <c r="CL801" s="1"/>
      <c r="CM801" s="1"/>
      <c r="CN801" s="1"/>
      <c r="CP801" s="39"/>
      <c r="CR801" s="39"/>
      <c r="CS801" s="92"/>
      <c r="CT801" s="92"/>
    </row>
    <row r="802" spans="38:98" x14ac:dyDescent="0.25">
      <c r="AL802" s="104">
        <v>782</v>
      </c>
      <c r="AM802" s="102">
        <v>0.34632110484302903</v>
      </c>
      <c r="AN802" s="102">
        <f t="shared" si="189"/>
        <v>0.65367889515697097</v>
      </c>
      <c r="AO802" s="102">
        <v>0.394683845566971</v>
      </c>
      <c r="AP802" s="102">
        <f t="shared" si="190"/>
        <v>0.605316154433029</v>
      </c>
      <c r="AQ802" s="102">
        <v>0.26920563989336199</v>
      </c>
      <c r="AR802" s="102">
        <f t="shared" si="191"/>
        <v>0.73079436010663801</v>
      </c>
      <c r="AS802" s="102">
        <f t="shared" si="196"/>
        <v>0.32197142133268886</v>
      </c>
      <c r="AT802" s="107">
        <f t="shared" si="196"/>
        <v>0.67802857866731114</v>
      </c>
      <c r="AU802" s="103">
        <v>0.36125217172156099</v>
      </c>
      <c r="AV802" s="103">
        <f t="shared" si="197"/>
        <v>0.63874782827843901</v>
      </c>
      <c r="AW802" s="103">
        <v>0.41228577941156402</v>
      </c>
      <c r="AX802" s="103">
        <f t="shared" si="198"/>
        <v>0.58771422058843603</v>
      </c>
      <c r="AY802" s="103">
        <v>0.29643876614339199</v>
      </c>
      <c r="AZ802" s="103">
        <f t="shared" si="201"/>
        <v>0.70356123385660796</v>
      </c>
      <c r="BA802" s="103">
        <f t="shared" si="199"/>
        <v>0.34317573492430398</v>
      </c>
      <c r="BB802" s="103">
        <f t="shared" si="199"/>
        <v>0.65682426507569613</v>
      </c>
      <c r="BC802" s="102">
        <v>0.341236015401638</v>
      </c>
      <c r="BD802" s="102">
        <f t="shared" si="188"/>
        <v>0.65876398459836194</v>
      </c>
      <c r="BE802" s="102">
        <v>0.39858368043345899</v>
      </c>
      <c r="BF802" s="102">
        <f t="shared" si="188"/>
        <v>0.60141631956654096</v>
      </c>
      <c r="BG802" s="102">
        <v>0.29751997358739102</v>
      </c>
      <c r="BH802" s="102">
        <f t="shared" si="192"/>
        <v>0.70248002641260898</v>
      </c>
      <c r="BI802" s="102">
        <v>0.33431659912440326</v>
      </c>
      <c r="BJ802" s="102">
        <v>0.66568340087559674</v>
      </c>
      <c r="BK802" s="103">
        <v>0.33335800319306602</v>
      </c>
      <c r="BL802" s="103">
        <f t="shared" si="193"/>
        <v>0.66664199680693392</v>
      </c>
      <c r="BM802" s="103">
        <v>0.39063058477691098</v>
      </c>
      <c r="BN802" s="103">
        <f t="shared" si="194"/>
        <v>0.60936941522308907</v>
      </c>
      <c r="BO802" s="103">
        <v>0.28784201419255401</v>
      </c>
      <c r="BP802" s="103">
        <f t="shared" si="195"/>
        <v>0.71215798580744605</v>
      </c>
      <c r="BQ802" s="103">
        <v>0.32559334201711482</v>
      </c>
      <c r="BR802" s="103">
        <f t="shared" si="200"/>
        <v>0.67440665798288513</v>
      </c>
      <c r="BS802" s="108">
        <v>0.9141753410671124</v>
      </c>
      <c r="BT802" s="109">
        <v>8.5824658932887599E-2</v>
      </c>
      <c r="BU802" s="91"/>
      <c r="BV802" s="86">
        <v>782</v>
      </c>
      <c r="BW802" s="124">
        <v>0.98</v>
      </c>
      <c r="BX802" s="124">
        <v>0.02</v>
      </c>
      <c r="BY802" s="124">
        <v>0.97899999999999998</v>
      </c>
      <c r="BZ802" s="124">
        <v>2.1000000000000001E-2</v>
      </c>
      <c r="CA802" s="124">
        <v>0.97899999999999998</v>
      </c>
      <c r="CB802" s="124">
        <v>2.1000000000000001E-2</v>
      </c>
      <c r="CC802" s="123">
        <v>0.97299999999999998</v>
      </c>
      <c r="CD802" s="123">
        <v>2.7E-2</v>
      </c>
      <c r="CE802" s="123">
        <v>0.96899999999999997</v>
      </c>
      <c r="CF802" s="123">
        <v>3.1E-2</v>
      </c>
      <c r="CG802" s="123">
        <v>0.97099999999999997</v>
      </c>
      <c r="CH802" s="123">
        <v>2.9000000000000001E-2</v>
      </c>
      <c r="CI802" s="1"/>
      <c r="CJ802" s="1"/>
      <c r="CK802" s="1"/>
      <c r="CL802" s="1"/>
      <c r="CM802" s="1"/>
      <c r="CN802" s="1"/>
      <c r="CP802" s="39"/>
      <c r="CR802" s="39"/>
      <c r="CS802" s="92"/>
      <c r="CT802" s="92"/>
    </row>
    <row r="803" spans="38:98" x14ac:dyDescent="0.25">
      <c r="AL803" s="104">
        <v>783</v>
      </c>
      <c r="AM803" s="102">
        <v>0.34658209042317301</v>
      </c>
      <c r="AN803" s="102">
        <f t="shared" si="189"/>
        <v>0.65341790957682699</v>
      </c>
      <c r="AO803" s="102">
        <v>0.394925346577915</v>
      </c>
      <c r="AP803" s="102">
        <f t="shared" si="190"/>
        <v>0.605074653422085</v>
      </c>
      <c r="AQ803" s="102">
        <v>0.26952831620298401</v>
      </c>
      <c r="AR803" s="102">
        <f t="shared" si="191"/>
        <v>0.73047168379701599</v>
      </c>
      <c r="AS803" s="102">
        <f t="shared" si="196"/>
        <v>0.32225630319747672</v>
      </c>
      <c r="AT803" s="107">
        <f t="shared" si="196"/>
        <v>0.67774369680252333</v>
      </c>
      <c r="AU803" s="103">
        <v>0.36152878034797098</v>
      </c>
      <c r="AV803" s="103">
        <f t="shared" si="197"/>
        <v>0.63847121965202902</v>
      </c>
      <c r="AW803" s="103">
        <v>0.41254937258220498</v>
      </c>
      <c r="AX803" s="103">
        <f t="shared" si="198"/>
        <v>0.58745062741779508</v>
      </c>
      <c r="AY803" s="103">
        <v>0.296793253820062</v>
      </c>
      <c r="AZ803" s="103">
        <f t="shared" si="201"/>
        <v>0.70320674617993806</v>
      </c>
      <c r="BA803" s="103">
        <f t="shared" si="199"/>
        <v>0.34348517435900672</v>
      </c>
      <c r="BB803" s="103">
        <f t="shared" si="199"/>
        <v>0.65651482564099339</v>
      </c>
      <c r="BC803" s="102">
        <v>0.34150281975549102</v>
      </c>
      <c r="BD803" s="102">
        <f t="shared" si="188"/>
        <v>0.65849718024450898</v>
      </c>
      <c r="BE803" s="102">
        <v>0.39883077853945098</v>
      </c>
      <c r="BF803" s="102">
        <f t="shared" si="188"/>
        <v>0.60116922146054907</v>
      </c>
      <c r="BG803" s="102">
        <v>0.29787348677925402</v>
      </c>
      <c r="BH803" s="102">
        <f t="shared" si="192"/>
        <v>0.70212651322074593</v>
      </c>
      <c r="BI803" s="102">
        <v>0.33461875710673283</v>
      </c>
      <c r="BJ803" s="102">
        <v>0.66538124289326728</v>
      </c>
      <c r="BK803" s="103">
        <v>0.33361797260009801</v>
      </c>
      <c r="BL803" s="103">
        <f t="shared" si="193"/>
        <v>0.66638202739990193</v>
      </c>
      <c r="BM803" s="103">
        <v>0.39087487293228701</v>
      </c>
      <c r="BN803" s="103">
        <f t="shared" si="194"/>
        <v>0.60912512706771293</v>
      </c>
      <c r="BO803" s="103">
        <v>0.28818545953114399</v>
      </c>
      <c r="BP803" s="103">
        <f t="shared" si="195"/>
        <v>0.71181454046885606</v>
      </c>
      <c r="BQ803" s="103">
        <v>0.32588810366478266</v>
      </c>
      <c r="BR803" s="103">
        <f t="shared" si="200"/>
        <v>0.6741118963352174</v>
      </c>
      <c r="BS803" s="108">
        <v>0.9142788749815014</v>
      </c>
      <c r="BT803" s="102">
        <v>8.5721125018498601E-2</v>
      </c>
      <c r="BU803" s="91"/>
      <c r="BV803" s="86">
        <v>783</v>
      </c>
      <c r="BW803" s="124">
        <v>0.98</v>
      </c>
      <c r="BX803" s="124">
        <v>0.02</v>
      </c>
      <c r="BY803" s="124">
        <v>0.97899999999999998</v>
      </c>
      <c r="BZ803" s="124">
        <v>2.1000000000000001E-2</v>
      </c>
      <c r="CA803" s="124">
        <v>0.97899999999999998</v>
      </c>
      <c r="CB803" s="124">
        <v>2.1000000000000001E-2</v>
      </c>
      <c r="CC803" s="123">
        <v>0.97299999999999998</v>
      </c>
      <c r="CD803" s="123">
        <v>2.7E-2</v>
      </c>
      <c r="CE803" s="123">
        <v>0.96899999999999997</v>
      </c>
      <c r="CF803" s="123">
        <v>3.1E-2</v>
      </c>
      <c r="CG803" s="123">
        <v>0.97099999999999997</v>
      </c>
      <c r="CH803" s="123">
        <v>2.9000000000000001E-2</v>
      </c>
      <c r="CI803" s="1"/>
      <c r="CJ803" s="1"/>
      <c r="CK803" s="1"/>
      <c r="CL803" s="1"/>
      <c r="CM803" s="1"/>
      <c r="CN803" s="1"/>
      <c r="CP803" s="39"/>
      <c r="CR803" s="39"/>
      <c r="CS803" s="92"/>
      <c r="CT803" s="92"/>
    </row>
    <row r="804" spans="38:98" x14ac:dyDescent="0.25">
      <c r="AL804" s="104">
        <v>784</v>
      </c>
      <c r="AM804" s="102">
        <v>0.34684294432590401</v>
      </c>
      <c r="AN804" s="102">
        <f t="shared" si="189"/>
        <v>0.65315705567409599</v>
      </c>
      <c r="AO804" s="102">
        <v>0.395166648884894</v>
      </c>
      <c r="AP804" s="102">
        <f t="shared" si="190"/>
        <v>0.60483335111510605</v>
      </c>
      <c r="AQ804" s="102">
        <v>0.26985090234836701</v>
      </c>
      <c r="AR804" s="102">
        <f t="shared" si="191"/>
        <v>0.73014909765163294</v>
      </c>
      <c r="AS804" s="102">
        <f t="shared" si="196"/>
        <v>0.32254105706480468</v>
      </c>
      <c r="AT804" s="107">
        <f t="shared" si="196"/>
        <v>0.67745894293519537</v>
      </c>
      <c r="AU804" s="103">
        <v>0.36180518398577</v>
      </c>
      <c r="AV804" s="103">
        <f t="shared" si="197"/>
        <v>0.63819481601423</v>
      </c>
      <c r="AW804" s="103">
        <v>0.412812765264848</v>
      </c>
      <c r="AX804" s="103">
        <f t="shared" si="198"/>
        <v>0.587187234735152</v>
      </c>
      <c r="AY804" s="103">
        <v>0.29714761496846798</v>
      </c>
      <c r="AZ804" s="103">
        <f t="shared" si="201"/>
        <v>0.70285238503153202</v>
      </c>
      <c r="BA804" s="103">
        <f t="shared" si="199"/>
        <v>0.34379444593199904</v>
      </c>
      <c r="BB804" s="103">
        <f t="shared" si="199"/>
        <v>0.65620555406800096</v>
      </c>
      <c r="BC804" s="102">
        <v>0.34176937497645499</v>
      </c>
      <c r="BD804" s="102">
        <f t="shared" si="188"/>
        <v>0.65823062502354501</v>
      </c>
      <c r="BE804" s="102">
        <v>0.39907767020534402</v>
      </c>
      <c r="BF804" s="102">
        <f t="shared" si="188"/>
        <v>0.60092232979465598</v>
      </c>
      <c r="BG804" s="102">
        <v>0.298226857069186</v>
      </c>
      <c r="BH804" s="102">
        <f t="shared" si="192"/>
        <v>0.70177314293081405</v>
      </c>
      <c r="BI804" s="102">
        <v>0.33492072464175576</v>
      </c>
      <c r="BJ804" s="102">
        <v>0.66507927535824429</v>
      </c>
      <c r="BK804" s="103">
        <v>0.333877697377367</v>
      </c>
      <c r="BL804" s="103">
        <f t="shared" si="193"/>
        <v>0.66612230262263306</v>
      </c>
      <c r="BM804" s="103">
        <v>0.39111897886603098</v>
      </c>
      <c r="BN804" s="103">
        <f t="shared" si="194"/>
        <v>0.60888102113396902</v>
      </c>
      <c r="BO804" s="103">
        <v>0.28852874915687099</v>
      </c>
      <c r="BP804" s="103">
        <f t="shared" si="195"/>
        <v>0.71147125084312901</v>
      </c>
      <c r="BQ804" s="103">
        <v>0.32618267593833156</v>
      </c>
      <c r="BR804" s="103">
        <f t="shared" si="200"/>
        <v>0.6738173240616685</v>
      </c>
      <c r="BS804" s="108">
        <v>0.91438214425821007</v>
      </c>
      <c r="BT804" s="102">
        <v>8.56178557417899E-2</v>
      </c>
      <c r="BU804" s="91"/>
      <c r="BV804" s="86">
        <v>784</v>
      </c>
      <c r="BW804" s="124">
        <v>0.98</v>
      </c>
      <c r="BX804" s="124">
        <v>0.02</v>
      </c>
      <c r="BY804" s="124">
        <v>0.97899999999999998</v>
      </c>
      <c r="BZ804" s="124">
        <v>2.1000000000000001E-2</v>
      </c>
      <c r="CA804" s="124">
        <v>0.97899999999999998</v>
      </c>
      <c r="CB804" s="124">
        <v>0.02</v>
      </c>
      <c r="CC804" s="123">
        <v>0.97299999999999998</v>
      </c>
      <c r="CD804" s="123">
        <v>2.7E-2</v>
      </c>
      <c r="CE804" s="123">
        <v>0.96899999999999997</v>
      </c>
      <c r="CF804" s="123">
        <v>3.1E-2</v>
      </c>
      <c r="CG804" s="123">
        <v>0.97099999999999997</v>
      </c>
      <c r="CH804" s="123">
        <v>2.9000000000000001E-2</v>
      </c>
      <c r="CI804" s="1"/>
      <c r="CJ804" s="1"/>
      <c r="CK804" s="1"/>
      <c r="CL804" s="1"/>
      <c r="CM804" s="1"/>
      <c r="CN804" s="1"/>
      <c r="CP804" s="39"/>
      <c r="CR804" s="39"/>
      <c r="CS804" s="92"/>
      <c r="CT804" s="92"/>
    </row>
    <row r="805" spans="38:98" x14ac:dyDescent="0.25">
      <c r="AL805" s="104">
        <v>785</v>
      </c>
      <c r="AM805" s="102">
        <v>0.347103668146024</v>
      </c>
      <c r="AN805" s="102">
        <f t="shared" si="189"/>
        <v>0.652896331853976</v>
      </c>
      <c r="AO805" s="102">
        <v>0.395407751921662</v>
      </c>
      <c r="AP805" s="102">
        <f t="shared" si="190"/>
        <v>0.604592248078338</v>
      </c>
      <c r="AQ805" s="102">
        <v>0.27017339830703702</v>
      </c>
      <c r="AR805" s="102">
        <f t="shared" si="191"/>
        <v>0.72982660169296298</v>
      </c>
      <c r="AS805" s="102">
        <f t="shared" si="196"/>
        <v>0.32282568328848671</v>
      </c>
      <c r="AT805" s="107">
        <f t="shared" si="196"/>
        <v>0.67717431671151329</v>
      </c>
      <c r="AU805" s="103">
        <v>0.36208138292449399</v>
      </c>
      <c r="AV805" s="103">
        <f t="shared" si="197"/>
        <v>0.63791861707550601</v>
      </c>
      <c r="AW805" s="103">
        <v>0.413075957726872</v>
      </c>
      <c r="AX805" s="103">
        <f t="shared" si="198"/>
        <v>0.586924042273128</v>
      </c>
      <c r="AY805" s="103">
        <v>0.297501849407732</v>
      </c>
      <c r="AZ805" s="103">
        <f t="shared" si="201"/>
        <v>0.70249815059226806</v>
      </c>
      <c r="BA805" s="103">
        <f t="shared" si="199"/>
        <v>0.34410354971133039</v>
      </c>
      <c r="BB805" s="103">
        <f t="shared" si="199"/>
        <v>0.65589645028866961</v>
      </c>
      <c r="BC805" s="102">
        <v>0.34203568060320699</v>
      </c>
      <c r="BD805" s="102">
        <f t="shared" ref="BD805:BF868" si="202">1-BC805</f>
        <v>0.65796431939679301</v>
      </c>
      <c r="BE805" s="102">
        <v>0.399324355601472</v>
      </c>
      <c r="BF805" s="102">
        <f t="shared" si="202"/>
        <v>0.60067564439852794</v>
      </c>
      <c r="BG805" s="102">
        <v>0.29858008425993998</v>
      </c>
      <c r="BH805" s="102">
        <f t="shared" si="192"/>
        <v>0.70141991574006002</v>
      </c>
      <c r="BI805" s="102">
        <v>0.33522250153490513</v>
      </c>
      <c r="BJ805" s="102">
        <v>0.66477749846509493</v>
      </c>
      <c r="BK805" s="103">
        <v>0.33413717749525701</v>
      </c>
      <c r="BL805" s="103">
        <f t="shared" si="193"/>
        <v>0.66586282250474293</v>
      </c>
      <c r="BM805" s="103">
        <v>0.39136290271090801</v>
      </c>
      <c r="BN805" s="103">
        <f t="shared" si="194"/>
        <v>0.60863709728909199</v>
      </c>
      <c r="BO805" s="103">
        <v>0.28887188281701598</v>
      </c>
      <c r="BP805" s="103">
        <f t="shared" si="195"/>
        <v>0.71112811718298397</v>
      </c>
      <c r="BQ805" s="103">
        <v>0.32647705874286592</v>
      </c>
      <c r="BR805" s="103">
        <f t="shared" si="200"/>
        <v>0.67352294125713419</v>
      </c>
      <c r="BS805" s="108">
        <v>0.91448515078209014</v>
      </c>
      <c r="BT805" s="102">
        <v>8.5514849217909902E-2</v>
      </c>
      <c r="BU805" s="91"/>
      <c r="BV805" s="86">
        <v>785</v>
      </c>
      <c r="BW805" s="124">
        <v>0.98</v>
      </c>
      <c r="BX805" s="124">
        <v>0.02</v>
      </c>
      <c r="BY805" s="124">
        <v>0.97899999999999998</v>
      </c>
      <c r="BZ805" s="124">
        <v>2.1000000000000001E-2</v>
      </c>
      <c r="CA805" s="124">
        <v>0.97899999999999998</v>
      </c>
      <c r="CB805" s="124">
        <v>0.02</v>
      </c>
      <c r="CC805" s="123">
        <v>0.97299999999999998</v>
      </c>
      <c r="CD805" s="123">
        <v>2.7E-2</v>
      </c>
      <c r="CE805" s="123">
        <v>0.96899999999999997</v>
      </c>
      <c r="CF805" s="123">
        <v>3.1E-2</v>
      </c>
      <c r="CG805" s="123">
        <v>0.97099999999999997</v>
      </c>
      <c r="CH805" s="123">
        <v>2.9000000000000001E-2</v>
      </c>
      <c r="CI805" s="1"/>
      <c r="CJ805" s="1"/>
      <c r="CK805" s="1"/>
      <c r="CL805" s="1"/>
      <c r="CM805" s="1"/>
      <c r="CN805" s="1"/>
      <c r="CP805" s="39"/>
      <c r="CR805" s="39"/>
      <c r="CS805" s="92"/>
      <c r="CT805" s="92"/>
    </row>
    <row r="806" spans="38:98" x14ac:dyDescent="0.25">
      <c r="AL806" s="104">
        <v>786</v>
      </c>
      <c r="AM806" s="102">
        <v>0.34736426347833699</v>
      </c>
      <c r="AN806" s="102">
        <f t="shared" si="189"/>
        <v>0.65263573652166307</v>
      </c>
      <c r="AO806" s="102">
        <v>0.395648655121973</v>
      </c>
      <c r="AP806" s="102">
        <f t="shared" si="190"/>
        <v>0.604351344878027</v>
      </c>
      <c r="AQ806" s="102">
        <v>0.27049580405652301</v>
      </c>
      <c r="AR806" s="102">
        <f t="shared" si="191"/>
        <v>0.72950419594347693</v>
      </c>
      <c r="AS806" s="102">
        <f t="shared" si="196"/>
        <v>0.32311018222233884</v>
      </c>
      <c r="AT806" s="107">
        <f t="shared" si="196"/>
        <v>0.67688981777766122</v>
      </c>
      <c r="AU806" s="103">
        <v>0.36235737745367602</v>
      </c>
      <c r="AV806" s="103">
        <f t="shared" si="197"/>
        <v>0.63764262254632398</v>
      </c>
      <c r="AW806" s="103">
        <v>0.41333895023565498</v>
      </c>
      <c r="AX806" s="103">
        <f t="shared" si="198"/>
        <v>0.58666104976434497</v>
      </c>
      <c r="AY806" s="103">
        <v>0.29785595695697298</v>
      </c>
      <c r="AZ806" s="103">
        <f t="shared" si="201"/>
        <v>0.70214404304302702</v>
      </c>
      <c r="BA806" s="103">
        <f t="shared" si="199"/>
        <v>0.34441248576504779</v>
      </c>
      <c r="BB806" s="103">
        <f t="shared" si="199"/>
        <v>0.65558751423495221</v>
      </c>
      <c r="BC806" s="102">
        <v>0.342301736174424</v>
      </c>
      <c r="BD806" s="102">
        <f t="shared" si="202"/>
        <v>0.65769826382557595</v>
      </c>
      <c r="BE806" s="102">
        <v>0.39957083489817202</v>
      </c>
      <c r="BF806" s="102">
        <f t="shared" si="202"/>
        <v>0.60042916510182798</v>
      </c>
      <c r="BG806" s="102">
        <v>0.29893316815426901</v>
      </c>
      <c r="BH806" s="102">
        <f t="shared" si="192"/>
        <v>0.70106683184573093</v>
      </c>
      <c r="BI806" s="102">
        <v>0.33552408759161478</v>
      </c>
      <c r="BJ806" s="102">
        <v>0.66447591240838522</v>
      </c>
      <c r="BK806" s="103">
        <v>0.33439641292415401</v>
      </c>
      <c r="BL806" s="103">
        <f t="shared" si="193"/>
        <v>0.66560358707584599</v>
      </c>
      <c r="BM806" s="103">
        <v>0.39160664459968297</v>
      </c>
      <c r="BN806" s="103">
        <f t="shared" si="194"/>
        <v>0.60839335540031703</v>
      </c>
      <c r="BO806" s="103">
        <v>0.28921486025885901</v>
      </c>
      <c r="BP806" s="103">
        <f t="shared" si="195"/>
        <v>0.71078513974114099</v>
      </c>
      <c r="BQ806" s="103">
        <v>0.32677125198349</v>
      </c>
      <c r="BR806" s="103">
        <f t="shared" si="200"/>
        <v>0.67322874801651</v>
      </c>
      <c r="BS806" s="108">
        <v>0.9145878964379931</v>
      </c>
      <c r="BT806" s="102">
        <v>8.5412103562006902E-2</v>
      </c>
      <c r="BU806" s="91"/>
      <c r="BV806" s="86">
        <v>786</v>
      </c>
      <c r="BW806" s="124">
        <v>0.98</v>
      </c>
      <c r="BX806" s="124">
        <v>0.02</v>
      </c>
      <c r="BY806" s="124">
        <v>0.97899999999999998</v>
      </c>
      <c r="BZ806" s="124">
        <v>2.1000000000000001E-2</v>
      </c>
      <c r="CA806" s="124">
        <v>0.97899999999999998</v>
      </c>
      <c r="CB806" s="124">
        <v>0.02</v>
      </c>
      <c r="CC806" s="123">
        <v>0.97299999999999998</v>
      </c>
      <c r="CD806" s="123">
        <v>2.7E-2</v>
      </c>
      <c r="CE806" s="123">
        <v>0.96899999999999997</v>
      </c>
      <c r="CF806" s="123">
        <v>3.1E-2</v>
      </c>
      <c r="CG806" s="123">
        <v>0.97099999999999997</v>
      </c>
      <c r="CH806" s="123">
        <v>2.9000000000000001E-2</v>
      </c>
      <c r="CI806" s="1"/>
      <c r="CJ806" s="1"/>
      <c r="CK806" s="1"/>
      <c r="CL806" s="1"/>
      <c r="CM806" s="1"/>
      <c r="CN806" s="1"/>
      <c r="CP806" s="39"/>
      <c r="CR806" s="39"/>
      <c r="CS806" s="92"/>
      <c r="CT806" s="92"/>
    </row>
    <row r="807" spans="38:98" x14ac:dyDescent="0.25">
      <c r="AL807" s="104">
        <v>787</v>
      </c>
      <c r="AM807" s="102">
        <v>0.34762473191764298</v>
      </c>
      <c r="AN807" s="102">
        <f t="shared" si="189"/>
        <v>0.65237526808235702</v>
      </c>
      <c r="AO807" s="102">
        <v>0.39588935791958002</v>
      </c>
      <c r="AP807" s="102">
        <f t="shared" si="190"/>
        <v>0.60411064208041998</v>
      </c>
      <c r="AQ807" s="102">
        <v>0.27081811957434998</v>
      </c>
      <c r="AR807" s="102">
        <f t="shared" si="191"/>
        <v>0.72918188042565002</v>
      </c>
      <c r="AS807" s="102">
        <f t="shared" si="196"/>
        <v>0.32339455422017371</v>
      </c>
      <c r="AT807" s="107">
        <f t="shared" si="196"/>
        <v>0.67660544577982629</v>
      </c>
      <c r="AU807" s="103">
        <v>0.36263316786285199</v>
      </c>
      <c r="AV807" s="103">
        <f t="shared" si="197"/>
        <v>0.63736683213714795</v>
      </c>
      <c r="AW807" s="103">
        <v>0.413601743058574</v>
      </c>
      <c r="AX807" s="103">
        <f t="shared" si="198"/>
        <v>0.586398256941426</v>
      </c>
      <c r="AY807" s="103">
        <v>0.29820993743531199</v>
      </c>
      <c r="AZ807" s="103">
        <f t="shared" si="201"/>
        <v>0.70179006256468801</v>
      </c>
      <c r="BA807" s="103">
        <f t="shared" si="199"/>
        <v>0.34472125416119964</v>
      </c>
      <c r="BB807" s="103">
        <f t="shared" si="199"/>
        <v>0.6552787458388003</v>
      </c>
      <c r="BC807" s="102">
        <v>0.34256754122878502</v>
      </c>
      <c r="BD807" s="102">
        <f t="shared" si="202"/>
        <v>0.65743245877121503</v>
      </c>
      <c r="BE807" s="102">
        <v>0.39981710826577999</v>
      </c>
      <c r="BF807" s="102">
        <f t="shared" si="202"/>
        <v>0.60018289173422001</v>
      </c>
      <c r="BG807" s="102">
        <v>0.29928610855492499</v>
      </c>
      <c r="BH807" s="102">
        <f t="shared" si="192"/>
        <v>0.70071389144507501</v>
      </c>
      <c r="BI807" s="102">
        <v>0.33582548261731826</v>
      </c>
      <c r="BJ807" s="102">
        <v>0.66417451738268185</v>
      </c>
      <c r="BK807" s="103">
        <v>0.33465540363444302</v>
      </c>
      <c r="BL807" s="103">
        <f t="shared" si="193"/>
        <v>0.66534459636555698</v>
      </c>
      <c r="BM807" s="103">
        <v>0.39185020466511999</v>
      </c>
      <c r="BN807" s="103">
        <f t="shared" si="194"/>
        <v>0.60814979533488001</v>
      </c>
      <c r="BO807" s="103">
        <v>0.28955768122968101</v>
      </c>
      <c r="BP807" s="103">
        <f t="shared" si="195"/>
        <v>0.71044231877031905</v>
      </c>
      <c r="BQ807" s="103">
        <v>0.32706525556530819</v>
      </c>
      <c r="BR807" s="103">
        <f t="shared" si="200"/>
        <v>0.67293474443469181</v>
      </c>
      <c r="BS807" s="108">
        <v>0.91469038311077089</v>
      </c>
      <c r="BT807" s="102">
        <v>8.5309616889229098E-2</v>
      </c>
      <c r="BU807" s="91"/>
      <c r="BV807" s="86">
        <v>787</v>
      </c>
      <c r="BW807" s="124">
        <v>0.98</v>
      </c>
      <c r="BX807" s="124">
        <v>0.02</v>
      </c>
      <c r="BY807" s="124">
        <v>0.97899999999999998</v>
      </c>
      <c r="BZ807" s="124">
        <v>2.1000000000000001E-2</v>
      </c>
      <c r="CA807" s="124">
        <v>0.97899999999999998</v>
      </c>
      <c r="CB807" s="124">
        <v>0.02</v>
      </c>
      <c r="CC807" s="123">
        <v>0.97299999999999998</v>
      </c>
      <c r="CD807" s="123">
        <v>2.7E-2</v>
      </c>
      <c r="CE807" s="123">
        <v>0.96899999999999997</v>
      </c>
      <c r="CF807" s="123">
        <v>3.1E-2</v>
      </c>
      <c r="CG807" s="123">
        <v>0.97099999999999997</v>
      </c>
      <c r="CH807" s="123">
        <v>2.9000000000000001E-2</v>
      </c>
      <c r="CI807" s="1"/>
      <c r="CJ807" s="1"/>
      <c r="CK807" s="1"/>
      <c r="CL807" s="1"/>
      <c r="CM807" s="1"/>
      <c r="CN807" s="1"/>
      <c r="CP807" s="39"/>
      <c r="CR807" s="39"/>
      <c r="CS807" s="92"/>
      <c r="CT807" s="92"/>
    </row>
    <row r="808" spans="38:98" x14ac:dyDescent="0.25">
      <c r="AL808" s="104">
        <v>788</v>
      </c>
      <c r="AM808" s="102">
        <v>0.347885075058745</v>
      </c>
      <c r="AN808" s="102">
        <f t="shared" si="189"/>
        <v>0.652114924941255</v>
      </c>
      <c r="AO808" s="102">
        <v>0.396129859748234</v>
      </c>
      <c r="AP808" s="102">
        <f t="shared" si="190"/>
        <v>0.603870140251766</v>
      </c>
      <c r="AQ808" s="102">
        <v>0.271140344838046</v>
      </c>
      <c r="AR808" s="102">
        <f t="shared" si="191"/>
        <v>0.72885965516195395</v>
      </c>
      <c r="AS808" s="102">
        <f t="shared" si="196"/>
        <v>0.32367879963580592</v>
      </c>
      <c r="AT808" s="107">
        <f t="shared" si="196"/>
        <v>0.67632120036419408</v>
      </c>
      <c r="AU808" s="103">
        <v>0.36290875444155801</v>
      </c>
      <c r="AV808" s="103">
        <f t="shared" si="197"/>
        <v>0.63709124555844199</v>
      </c>
      <c r="AW808" s="103">
        <v>0.41386433646300802</v>
      </c>
      <c r="AX808" s="103">
        <f t="shared" si="198"/>
        <v>0.58613566353699198</v>
      </c>
      <c r="AY808" s="103">
        <v>0.298563790661869</v>
      </c>
      <c r="AZ808" s="103">
        <f t="shared" si="201"/>
        <v>0.701436209338131</v>
      </c>
      <c r="BA808" s="103">
        <f t="shared" si="199"/>
        <v>0.34502985496783456</v>
      </c>
      <c r="BB808" s="103">
        <f t="shared" si="199"/>
        <v>0.65497014503216544</v>
      </c>
      <c r="BC808" s="102">
        <v>0.34283309530496803</v>
      </c>
      <c r="BD808" s="102">
        <f t="shared" si="202"/>
        <v>0.65716690469503192</v>
      </c>
      <c r="BE808" s="102">
        <v>0.40006317587462997</v>
      </c>
      <c r="BF808" s="102">
        <f t="shared" si="202"/>
        <v>0.59993682412536997</v>
      </c>
      <c r="BG808" s="102">
        <v>0.29963890526466302</v>
      </c>
      <c r="BH808" s="102">
        <f t="shared" si="192"/>
        <v>0.70036109473533692</v>
      </c>
      <c r="BI808" s="102">
        <v>0.33612668641744997</v>
      </c>
      <c r="BJ808" s="102">
        <v>0.66387331358254997</v>
      </c>
      <c r="BK808" s="103">
        <v>0.334914149596509</v>
      </c>
      <c r="BL808" s="103">
        <f t="shared" si="193"/>
        <v>0.665085850403491</v>
      </c>
      <c r="BM808" s="103">
        <v>0.39209358303998498</v>
      </c>
      <c r="BN808" s="103">
        <f t="shared" si="194"/>
        <v>0.60790641696001502</v>
      </c>
      <c r="BO808" s="103">
        <v>0.28990034547676102</v>
      </c>
      <c r="BP808" s="103">
        <f t="shared" si="195"/>
        <v>0.71009965452323898</v>
      </c>
      <c r="BQ808" s="103">
        <v>0.32735906939342441</v>
      </c>
      <c r="BR808" s="103">
        <f t="shared" si="200"/>
        <v>0.67264093060657559</v>
      </c>
      <c r="BS808" s="108">
        <v>0.91479261268527501</v>
      </c>
      <c r="BT808" s="102">
        <v>8.5207387314725005E-2</v>
      </c>
      <c r="BU808" s="91"/>
      <c r="BV808" s="86">
        <v>788</v>
      </c>
      <c r="BW808" s="124">
        <v>0.98</v>
      </c>
      <c r="BX808" s="124">
        <v>0.02</v>
      </c>
      <c r="BY808" s="124">
        <v>0.98</v>
      </c>
      <c r="BZ808" s="124">
        <v>0.02</v>
      </c>
      <c r="CA808" s="124">
        <v>0.98</v>
      </c>
      <c r="CB808" s="124">
        <v>0.02</v>
      </c>
      <c r="CC808" s="123">
        <v>0.97299999999999998</v>
      </c>
      <c r="CD808" s="123">
        <v>2.7E-2</v>
      </c>
      <c r="CE808" s="123">
        <v>0.96899999999999997</v>
      </c>
      <c r="CF808" s="123">
        <v>3.1E-2</v>
      </c>
      <c r="CG808" s="123">
        <v>0.97099999999999997</v>
      </c>
      <c r="CH808" s="123">
        <v>2.9000000000000001E-2</v>
      </c>
      <c r="CI808" s="1"/>
      <c r="CJ808" s="1"/>
      <c r="CK808" s="1"/>
      <c r="CL808" s="1"/>
      <c r="CM808" s="1"/>
      <c r="CN808" s="1"/>
      <c r="CP808" s="39"/>
      <c r="CR808" s="39"/>
      <c r="CS808" s="92"/>
      <c r="CT808" s="92"/>
    </row>
    <row r="809" spans="38:98" x14ac:dyDescent="0.25">
      <c r="AL809" s="104">
        <v>789</v>
      </c>
      <c r="AM809" s="102">
        <v>0.34814529449644499</v>
      </c>
      <c r="AN809" s="102">
        <f t="shared" si="189"/>
        <v>0.65185470550355507</v>
      </c>
      <c r="AO809" s="102">
        <v>0.39637016004169101</v>
      </c>
      <c r="AP809" s="102">
        <f t="shared" si="190"/>
        <v>0.60362983995830899</v>
      </c>
      <c r="AQ809" s="102">
        <v>0.27146247982513799</v>
      </c>
      <c r="AR809" s="102">
        <f t="shared" si="191"/>
        <v>0.72853752017486206</v>
      </c>
      <c r="AS809" s="102">
        <f t="shared" si="196"/>
        <v>0.32396291882305039</v>
      </c>
      <c r="AT809" s="107">
        <f t="shared" si="196"/>
        <v>0.67603708117694972</v>
      </c>
      <c r="AU809" s="103">
        <v>0.36318413747932698</v>
      </c>
      <c r="AV809" s="103">
        <f t="shared" si="197"/>
        <v>0.63681586252067302</v>
      </c>
      <c r="AW809" s="103">
        <v>0.41412673071633499</v>
      </c>
      <c r="AX809" s="103">
        <f t="shared" si="198"/>
        <v>0.58587326928366501</v>
      </c>
      <c r="AY809" s="103">
        <v>0.29891751645576398</v>
      </c>
      <c r="AZ809" s="103">
        <f t="shared" si="201"/>
        <v>0.70108248354423597</v>
      </c>
      <c r="BA809" s="103">
        <f t="shared" si="199"/>
        <v>0.34533828825299984</v>
      </c>
      <c r="BB809" s="103">
        <f t="shared" si="199"/>
        <v>0.65466171174700016</v>
      </c>
      <c r="BC809" s="102">
        <v>0.34309839794164998</v>
      </c>
      <c r="BD809" s="102">
        <f t="shared" si="202"/>
        <v>0.65690160205835002</v>
      </c>
      <c r="BE809" s="102">
        <v>0.40030903789506</v>
      </c>
      <c r="BF809" s="102">
        <f t="shared" si="202"/>
        <v>0.59969096210494</v>
      </c>
      <c r="BG809" s="102">
        <v>0.29999155808623601</v>
      </c>
      <c r="BH809" s="102">
        <f t="shared" si="192"/>
        <v>0.70000844191376399</v>
      </c>
      <c r="BI809" s="102">
        <v>0.33642769879744383</v>
      </c>
      <c r="BJ809" s="102">
        <v>0.66357230120255617</v>
      </c>
      <c r="BK809" s="103">
        <v>0.33517265078073599</v>
      </c>
      <c r="BL809" s="103">
        <f t="shared" si="193"/>
        <v>0.66482734921926401</v>
      </c>
      <c r="BM809" s="103">
        <v>0.39233677985704102</v>
      </c>
      <c r="BN809" s="103">
        <f t="shared" si="194"/>
        <v>0.60766322014295904</v>
      </c>
      <c r="BO809" s="103">
        <v>0.29024285274738099</v>
      </c>
      <c r="BP809" s="103">
        <f t="shared" si="195"/>
        <v>0.70975714725261896</v>
      </c>
      <c r="BQ809" s="103">
        <v>0.32765269337294289</v>
      </c>
      <c r="BR809" s="103">
        <f t="shared" si="200"/>
        <v>0.67234730662705711</v>
      </c>
      <c r="BS809" s="108">
        <v>0.91489458704635729</v>
      </c>
      <c r="BT809" s="102">
        <v>8.5105412953642698E-2</v>
      </c>
      <c r="BU809" s="91"/>
      <c r="BV809" s="86">
        <v>789</v>
      </c>
      <c r="BW809" s="124">
        <v>0.98</v>
      </c>
      <c r="BX809" s="124">
        <v>0.02</v>
      </c>
      <c r="BY809" s="124">
        <v>0.98</v>
      </c>
      <c r="BZ809" s="124">
        <v>0.02</v>
      </c>
      <c r="CA809" s="124">
        <v>0.98</v>
      </c>
      <c r="CB809" s="124">
        <v>0.02</v>
      </c>
      <c r="CC809" s="123">
        <v>0.97299999999999998</v>
      </c>
      <c r="CD809" s="123">
        <v>2.7E-2</v>
      </c>
      <c r="CE809" s="123">
        <v>0.96899999999999997</v>
      </c>
      <c r="CF809" s="123">
        <v>3.1E-2</v>
      </c>
      <c r="CG809" s="123">
        <v>0.97099999999999997</v>
      </c>
      <c r="CH809" s="123">
        <v>2.9000000000000001E-2</v>
      </c>
      <c r="CI809" s="1"/>
      <c r="CJ809" s="1"/>
      <c r="CK809" s="1"/>
      <c r="CL809" s="1"/>
      <c r="CM809" s="1"/>
      <c r="CN809" s="1"/>
      <c r="CP809" s="39"/>
      <c r="CR809" s="39"/>
      <c r="CS809" s="92"/>
      <c r="CT809" s="92"/>
    </row>
    <row r="810" spans="38:98" x14ac:dyDescent="0.25">
      <c r="AL810" s="104">
        <v>790</v>
      </c>
      <c r="AM810" s="102">
        <v>0.34840539182554497</v>
      </c>
      <c r="AN810" s="102">
        <f t="shared" si="189"/>
        <v>0.65159460817445503</v>
      </c>
      <c r="AO810" s="102">
        <v>0.396610258233702</v>
      </c>
      <c r="AP810" s="102">
        <f t="shared" si="190"/>
        <v>0.603389741766298</v>
      </c>
      <c r="AQ810" s="102">
        <v>0.27178452451315199</v>
      </c>
      <c r="AR810" s="102">
        <f t="shared" si="191"/>
        <v>0.72821547548684795</v>
      </c>
      <c r="AS810" s="102">
        <f t="shared" si="196"/>
        <v>0.32424691213572032</v>
      </c>
      <c r="AT810" s="107">
        <f t="shared" si="196"/>
        <v>0.67575308786427968</v>
      </c>
      <c r="AU810" s="103">
        <v>0.36345931726569403</v>
      </c>
      <c r="AV810" s="103">
        <f t="shared" si="197"/>
        <v>0.63654068273430597</v>
      </c>
      <c r="AW810" s="103">
        <v>0.41438892608593197</v>
      </c>
      <c r="AX810" s="103">
        <f t="shared" si="198"/>
        <v>0.58561107391406808</v>
      </c>
      <c r="AY810" s="103">
        <v>0.299271114636119</v>
      </c>
      <c r="AZ810" s="103">
        <f t="shared" si="201"/>
        <v>0.700728885363881</v>
      </c>
      <c r="BA810" s="103">
        <f t="shared" si="199"/>
        <v>0.34564655408474421</v>
      </c>
      <c r="BB810" s="103">
        <f t="shared" si="199"/>
        <v>0.65435344591525579</v>
      </c>
      <c r="BC810" s="102">
        <v>0.34336344867751001</v>
      </c>
      <c r="BD810" s="102">
        <f t="shared" si="202"/>
        <v>0.65663655132248999</v>
      </c>
      <c r="BE810" s="102">
        <v>0.400554694497404</v>
      </c>
      <c r="BF810" s="102">
        <f t="shared" si="202"/>
        <v>0.599445305502596</v>
      </c>
      <c r="BG810" s="102">
        <v>0.30034406682239601</v>
      </c>
      <c r="BH810" s="102">
        <f t="shared" si="192"/>
        <v>0.69965593317760399</v>
      </c>
      <c r="BI810" s="102">
        <v>0.3367285195627332</v>
      </c>
      <c r="BJ810" s="102">
        <v>0.6632714804372668</v>
      </c>
      <c r="BK810" s="103">
        <v>0.33543090715751001</v>
      </c>
      <c r="BL810" s="103">
        <f t="shared" si="193"/>
        <v>0.66456909284248999</v>
      </c>
      <c r="BM810" s="103">
        <v>0.39257979524905401</v>
      </c>
      <c r="BN810" s="103">
        <f t="shared" si="194"/>
        <v>0.60742020475094605</v>
      </c>
      <c r="BO810" s="103">
        <v>0.290585202788821</v>
      </c>
      <c r="BP810" s="103">
        <f t="shared" si="195"/>
        <v>0.70941479721117906</v>
      </c>
      <c r="BQ810" s="103">
        <v>0.32794612740896822</v>
      </c>
      <c r="BR810" s="103">
        <f t="shared" si="200"/>
        <v>0.67205387259103189</v>
      </c>
      <c r="BS810" s="108">
        <v>0.91499630807886934</v>
      </c>
      <c r="BT810" s="102">
        <v>8.5003691921130706E-2</v>
      </c>
      <c r="BU810" s="91"/>
      <c r="BV810" s="86">
        <v>790</v>
      </c>
      <c r="BW810" s="124">
        <v>0.98</v>
      </c>
      <c r="BX810" s="124">
        <v>0.02</v>
      </c>
      <c r="BY810" s="124">
        <v>0.98</v>
      </c>
      <c r="BZ810" s="124">
        <v>0.02</v>
      </c>
      <c r="CA810" s="124">
        <v>0.98</v>
      </c>
      <c r="CB810" s="124">
        <v>0.02</v>
      </c>
      <c r="CC810" s="123">
        <v>0.97299999999999998</v>
      </c>
      <c r="CD810" s="123">
        <v>2.7E-2</v>
      </c>
      <c r="CE810" s="123">
        <v>0.96899999999999997</v>
      </c>
      <c r="CF810" s="123">
        <v>3.1E-2</v>
      </c>
      <c r="CG810" s="123">
        <v>0.97099999999999997</v>
      </c>
      <c r="CH810" s="123">
        <v>2.9000000000000001E-2</v>
      </c>
      <c r="CI810" s="1"/>
      <c r="CJ810" s="1"/>
      <c r="CK810" s="1"/>
      <c r="CL810" s="1"/>
      <c r="CM810" s="1"/>
      <c r="CN810" s="1"/>
      <c r="CP810" s="39"/>
      <c r="CR810" s="39"/>
      <c r="CS810" s="92"/>
      <c r="CT810" s="92"/>
    </row>
    <row r="811" spans="38:98" x14ac:dyDescent="0.25">
      <c r="AL811" s="104">
        <v>791</v>
      </c>
      <c r="AM811" s="102">
        <v>0.34866536864084802</v>
      </c>
      <c r="AN811" s="102">
        <f t="shared" si="189"/>
        <v>0.65133463135915193</v>
      </c>
      <c r="AO811" s="102">
        <v>0.39685015375802102</v>
      </c>
      <c r="AP811" s="102">
        <f t="shared" si="190"/>
        <v>0.60314984624197898</v>
      </c>
      <c r="AQ811" s="102">
        <v>0.27210647887961698</v>
      </c>
      <c r="AR811" s="102">
        <f t="shared" si="191"/>
        <v>0.72789352112038297</v>
      </c>
      <c r="AS811" s="102">
        <f t="shared" si="196"/>
        <v>0.32453077992763152</v>
      </c>
      <c r="AT811" s="107">
        <f t="shared" si="196"/>
        <v>0.67546922007236843</v>
      </c>
      <c r="AU811" s="103">
        <v>0.36373429409019598</v>
      </c>
      <c r="AV811" s="103">
        <f t="shared" si="197"/>
        <v>0.63626570590980402</v>
      </c>
      <c r="AW811" s="103">
        <v>0.41465092283917898</v>
      </c>
      <c r="AX811" s="103">
        <f t="shared" si="198"/>
        <v>0.58534907716082096</v>
      </c>
      <c r="AY811" s="103">
        <v>0.29962458502205402</v>
      </c>
      <c r="AZ811" s="103">
        <f t="shared" si="201"/>
        <v>0.70037541497794598</v>
      </c>
      <c r="BA811" s="103">
        <f t="shared" si="199"/>
        <v>0.34595465253111679</v>
      </c>
      <c r="BB811" s="103">
        <f t="shared" si="199"/>
        <v>0.65404534746888321</v>
      </c>
      <c r="BC811" s="102">
        <v>0.34362824705122502</v>
      </c>
      <c r="BD811" s="102">
        <f t="shared" si="202"/>
        <v>0.65637175294877492</v>
      </c>
      <c r="BE811" s="102">
        <v>0.40080014585199802</v>
      </c>
      <c r="BF811" s="102">
        <f t="shared" si="202"/>
        <v>0.59919985414800192</v>
      </c>
      <c r="BG811" s="102">
        <v>0.30069643127589601</v>
      </c>
      <c r="BH811" s="102">
        <f t="shared" si="192"/>
        <v>0.69930356872410404</v>
      </c>
      <c r="BI811" s="102">
        <v>0.33702914851875149</v>
      </c>
      <c r="BJ811" s="102">
        <v>0.66297085148124857</v>
      </c>
      <c r="BK811" s="103">
        <v>0.33568891869721501</v>
      </c>
      <c r="BL811" s="103">
        <f t="shared" si="193"/>
        <v>0.66431108130278504</v>
      </c>
      <c r="BM811" s="103">
        <v>0.39282262934878798</v>
      </c>
      <c r="BN811" s="103">
        <f t="shared" si="194"/>
        <v>0.60717737065121202</v>
      </c>
      <c r="BO811" s="103">
        <v>0.29092739534836098</v>
      </c>
      <c r="BP811" s="103">
        <f t="shared" si="195"/>
        <v>0.70907260465163902</v>
      </c>
      <c r="BQ811" s="103">
        <v>0.32823937140660397</v>
      </c>
      <c r="BR811" s="103">
        <f t="shared" si="200"/>
        <v>0.67176062859339614</v>
      </c>
      <c r="BS811" s="108">
        <v>0.91509777766766287</v>
      </c>
      <c r="BT811" s="102">
        <v>8.4902222332337102E-2</v>
      </c>
      <c r="BU811" s="91"/>
      <c r="BV811" s="86">
        <v>791</v>
      </c>
      <c r="BW811" s="124">
        <v>0.98</v>
      </c>
      <c r="BX811" s="124">
        <v>0.02</v>
      </c>
      <c r="BY811" s="124">
        <v>0.98</v>
      </c>
      <c r="BZ811" s="124">
        <v>0.02</v>
      </c>
      <c r="CA811" s="124">
        <v>0.98</v>
      </c>
      <c r="CB811" s="124">
        <v>0.02</v>
      </c>
      <c r="CC811" s="123">
        <v>0.97299999999999998</v>
      </c>
      <c r="CD811" s="123">
        <v>2.7E-2</v>
      </c>
      <c r="CE811" s="123">
        <v>0.97</v>
      </c>
      <c r="CF811" s="123">
        <v>0.03</v>
      </c>
      <c r="CG811" s="123">
        <v>0.97099999999999997</v>
      </c>
      <c r="CH811" s="123">
        <v>2.9000000000000001E-2</v>
      </c>
      <c r="CI811" s="1"/>
      <c r="CJ811" s="1"/>
      <c r="CK811" s="1"/>
      <c r="CL811" s="1"/>
      <c r="CM811" s="1"/>
      <c r="CN811" s="1"/>
      <c r="CP811" s="39"/>
      <c r="CR811" s="39"/>
      <c r="CS811" s="92"/>
      <c r="CT811" s="92"/>
    </row>
    <row r="812" spans="38:98" x14ac:dyDescent="0.25">
      <c r="AL812" s="104">
        <v>792</v>
      </c>
      <c r="AM812" s="102">
        <v>0.34892522653715402</v>
      </c>
      <c r="AN812" s="102">
        <f t="shared" si="189"/>
        <v>0.65107477346284592</v>
      </c>
      <c r="AO812" s="102">
        <v>0.39708984604839997</v>
      </c>
      <c r="AP812" s="102">
        <f t="shared" si="190"/>
        <v>0.60291015395159997</v>
      </c>
      <c r="AQ812" s="102">
        <v>0.27242834290205797</v>
      </c>
      <c r="AR812" s="102">
        <f t="shared" si="191"/>
        <v>0.72757165709794203</v>
      </c>
      <c r="AS812" s="102">
        <f t="shared" si="196"/>
        <v>0.32481452255259641</v>
      </c>
      <c r="AT812" s="107">
        <f t="shared" si="196"/>
        <v>0.67518547744740354</v>
      </c>
      <c r="AU812" s="103">
        <v>0.36400906824236701</v>
      </c>
      <c r="AV812" s="103">
        <f t="shared" si="197"/>
        <v>0.63599093175763299</v>
      </c>
      <c r="AW812" s="103">
        <v>0.41491272124345302</v>
      </c>
      <c r="AX812" s="103">
        <f t="shared" si="198"/>
        <v>0.58508727875654698</v>
      </c>
      <c r="AY812" s="103">
        <v>0.29997792743268797</v>
      </c>
      <c r="AZ812" s="103">
        <f t="shared" si="201"/>
        <v>0.70002207256731208</v>
      </c>
      <c r="BA812" s="103">
        <f t="shared" si="199"/>
        <v>0.34626258366016444</v>
      </c>
      <c r="BB812" s="103">
        <f t="shared" si="199"/>
        <v>0.65373741633983551</v>
      </c>
      <c r="BC812" s="102">
        <v>0.34389279260147299</v>
      </c>
      <c r="BD812" s="102">
        <f t="shared" si="202"/>
        <v>0.65610720739852701</v>
      </c>
      <c r="BE812" s="102">
        <v>0.401045392129178</v>
      </c>
      <c r="BF812" s="102">
        <f t="shared" si="202"/>
        <v>0.598954607870822</v>
      </c>
      <c r="BG812" s="102">
        <v>0.30104865124948998</v>
      </c>
      <c r="BH812" s="102">
        <f t="shared" si="192"/>
        <v>0.69895134875051002</v>
      </c>
      <c r="BI812" s="102">
        <v>0.33732958547093295</v>
      </c>
      <c r="BJ812" s="102">
        <v>0.66267041452906705</v>
      </c>
      <c r="BK812" s="103">
        <v>0.33594668537023697</v>
      </c>
      <c r="BL812" s="103">
        <f t="shared" si="193"/>
        <v>0.66405331462976303</v>
      </c>
      <c r="BM812" s="103">
        <v>0.393065282289007</v>
      </c>
      <c r="BN812" s="103">
        <f t="shared" si="194"/>
        <v>0.60693471771099294</v>
      </c>
      <c r="BO812" s="103">
        <v>0.291269430173281</v>
      </c>
      <c r="BP812" s="103">
        <f t="shared" si="195"/>
        <v>0.708730569826719</v>
      </c>
      <c r="BQ812" s="103">
        <v>0.32853242527095439</v>
      </c>
      <c r="BR812" s="103">
        <f t="shared" si="200"/>
        <v>0.67146757472904572</v>
      </c>
      <c r="BS812" s="108">
        <v>0.91519899769758961</v>
      </c>
      <c r="BT812" s="102">
        <v>8.4801002302410403E-2</v>
      </c>
      <c r="BU812" s="91"/>
      <c r="BV812" s="86">
        <v>792</v>
      </c>
      <c r="BW812" s="124">
        <v>0.98</v>
      </c>
      <c r="BX812" s="124">
        <v>0.02</v>
      </c>
      <c r="BY812" s="124">
        <v>0.98</v>
      </c>
      <c r="BZ812" s="124">
        <v>0.02</v>
      </c>
      <c r="CA812" s="124">
        <v>0.98</v>
      </c>
      <c r="CB812" s="124">
        <v>0.02</v>
      </c>
      <c r="CC812" s="123">
        <v>0.97299999999999998</v>
      </c>
      <c r="CD812" s="123">
        <v>2.7E-2</v>
      </c>
      <c r="CE812" s="123">
        <v>0.97</v>
      </c>
      <c r="CF812" s="123">
        <v>0.03</v>
      </c>
      <c r="CG812" s="123">
        <v>0.97099999999999997</v>
      </c>
      <c r="CH812" s="123">
        <v>2.9000000000000001E-2</v>
      </c>
      <c r="CI812" s="1"/>
      <c r="CJ812" s="1"/>
      <c r="CK812" s="1"/>
      <c r="CL812" s="1"/>
      <c r="CM812" s="1"/>
      <c r="CN812" s="1"/>
      <c r="CP812" s="39"/>
      <c r="CR812" s="39"/>
      <c r="CS812" s="92"/>
      <c r="CT812" s="92"/>
    </row>
    <row r="813" spans="38:98" x14ac:dyDescent="0.25">
      <c r="AL813" s="104">
        <v>793</v>
      </c>
      <c r="AM813" s="102">
        <v>0.349184967109266</v>
      </c>
      <c r="AN813" s="102">
        <f t="shared" si="189"/>
        <v>0.65081503289073406</v>
      </c>
      <c r="AO813" s="102">
        <v>0.39732933453859398</v>
      </c>
      <c r="AP813" s="102">
        <f t="shared" si="190"/>
        <v>0.60267066546140602</v>
      </c>
      <c r="AQ813" s="102">
        <v>0.27275011655800302</v>
      </c>
      <c r="AR813" s="102">
        <f t="shared" si="191"/>
        <v>0.72724988344199692</v>
      </c>
      <c r="AS813" s="102">
        <f t="shared" si="196"/>
        <v>0.32509814036443047</v>
      </c>
      <c r="AT813" s="107">
        <f t="shared" si="196"/>
        <v>0.67490185963556959</v>
      </c>
      <c r="AU813" s="103">
        <v>0.36428364001174102</v>
      </c>
      <c r="AV813" s="103">
        <f t="shared" si="197"/>
        <v>0.63571635998825893</v>
      </c>
      <c r="AW813" s="103">
        <v>0.41517432156613299</v>
      </c>
      <c r="AX813" s="103">
        <f t="shared" si="198"/>
        <v>0.58482567843386701</v>
      </c>
      <c r="AY813" s="103">
        <v>0.30033114168714198</v>
      </c>
      <c r="AZ813" s="103">
        <f t="shared" si="201"/>
        <v>0.69966885831285808</v>
      </c>
      <c r="BA813" s="103">
        <f t="shared" si="199"/>
        <v>0.34657034753993565</v>
      </c>
      <c r="BB813" s="103">
        <f t="shared" si="199"/>
        <v>0.65342965246006446</v>
      </c>
      <c r="BC813" s="102">
        <v>0.34415708486693197</v>
      </c>
      <c r="BD813" s="102">
        <f t="shared" si="202"/>
        <v>0.65584291513306803</v>
      </c>
      <c r="BE813" s="102">
        <v>0.40129043349928001</v>
      </c>
      <c r="BF813" s="102">
        <f t="shared" si="202"/>
        <v>0.59870956650072005</v>
      </c>
      <c r="BG813" s="102">
        <v>0.30140072654593197</v>
      </c>
      <c r="BH813" s="102">
        <f t="shared" si="192"/>
        <v>0.69859927345406803</v>
      </c>
      <c r="BI813" s="102">
        <v>0.33762983022471205</v>
      </c>
      <c r="BJ813" s="102">
        <v>0.66237016977528795</v>
      </c>
      <c r="BK813" s="103">
        <v>0.33620420714695998</v>
      </c>
      <c r="BL813" s="103">
        <f t="shared" si="193"/>
        <v>0.66379579285304002</v>
      </c>
      <c r="BM813" s="103">
        <v>0.39330775420247699</v>
      </c>
      <c r="BN813" s="103">
        <f t="shared" si="194"/>
        <v>0.60669224579752301</v>
      </c>
      <c r="BO813" s="103">
        <v>0.29161130701086302</v>
      </c>
      <c r="BP813" s="103">
        <f t="shared" si="195"/>
        <v>0.70838869298913698</v>
      </c>
      <c r="BQ813" s="103">
        <v>0.32882528890712426</v>
      </c>
      <c r="BR813" s="103">
        <f t="shared" si="200"/>
        <v>0.67117471109287574</v>
      </c>
      <c r="BS813" s="108">
        <v>0.91529997005350117</v>
      </c>
      <c r="BT813" s="102">
        <v>8.4700029946498806E-2</v>
      </c>
      <c r="BU813" s="91"/>
      <c r="BV813" s="86">
        <v>793</v>
      </c>
      <c r="BW813" s="124">
        <v>0.98</v>
      </c>
      <c r="BX813" s="124">
        <v>0.02</v>
      </c>
      <c r="BY813" s="124">
        <v>0.98</v>
      </c>
      <c r="BZ813" s="124">
        <v>0.02</v>
      </c>
      <c r="CA813" s="124">
        <v>0.98</v>
      </c>
      <c r="CB813" s="124">
        <v>0.02</v>
      </c>
      <c r="CC813" s="123">
        <v>0.97299999999999998</v>
      </c>
      <c r="CD813" s="123">
        <v>2.7E-2</v>
      </c>
      <c r="CE813" s="123">
        <v>0.97</v>
      </c>
      <c r="CF813" s="123">
        <v>0.03</v>
      </c>
      <c r="CG813" s="123">
        <v>0.97099999999999997</v>
      </c>
      <c r="CH813" s="123">
        <v>2.9000000000000001E-2</v>
      </c>
      <c r="CI813" s="1"/>
      <c r="CJ813" s="1"/>
      <c r="CK813" s="1"/>
      <c r="CL813" s="1"/>
      <c r="CM813" s="1"/>
      <c r="CN813" s="1"/>
      <c r="CP813" s="39"/>
      <c r="CR813" s="39"/>
      <c r="CS813" s="92"/>
      <c r="CT813" s="92"/>
    </row>
    <row r="814" spans="38:98" x14ac:dyDescent="0.25">
      <c r="AL814" s="104">
        <v>794</v>
      </c>
      <c r="AM814" s="102">
        <v>0.34944459195198702</v>
      </c>
      <c r="AN814" s="102">
        <f t="shared" si="189"/>
        <v>0.65055540804801293</v>
      </c>
      <c r="AO814" s="102">
        <v>0.39756861866235499</v>
      </c>
      <c r="AP814" s="102">
        <f t="shared" si="190"/>
        <v>0.60243138133764496</v>
      </c>
      <c r="AQ814" s="102">
        <v>0.27307179982497898</v>
      </c>
      <c r="AR814" s="102">
        <f t="shared" si="191"/>
        <v>0.72692820017502102</v>
      </c>
      <c r="AS814" s="102">
        <f t="shared" si="196"/>
        <v>0.32538163371694795</v>
      </c>
      <c r="AT814" s="107">
        <f t="shared" si="196"/>
        <v>0.67461836628305205</v>
      </c>
      <c r="AU814" s="103">
        <v>0.36455800968785301</v>
      </c>
      <c r="AV814" s="103">
        <f t="shared" si="197"/>
        <v>0.63544199031214699</v>
      </c>
      <c r="AW814" s="103">
        <v>0.415435724074596</v>
      </c>
      <c r="AX814" s="103">
        <f t="shared" si="198"/>
        <v>0.58456427592540394</v>
      </c>
      <c r="AY814" s="103">
        <v>0.300684227604537</v>
      </c>
      <c r="AZ814" s="103">
        <f t="shared" si="201"/>
        <v>0.69931577239546305</v>
      </c>
      <c r="BA814" s="103">
        <f t="shared" si="199"/>
        <v>0.34687794423847856</v>
      </c>
      <c r="BB814" s="103">
        <f t="shared" si="199"/>
        <v>0.65312205576152149</v>
      </c>
      <c r="BC814" s="102">
        <v>0.34442112338628</v>
      </c>
      <c r="BD814" s="102">
        <f t="shared" si="202"/>
        <v>0.65557887661372005</v>
      </c>
      <c r="BE814" s="102">
        <v>0.40153527013264001</v>
      </c>
      <c r="BF814" s="102">
        <f t="shared" si="202"/>
        <v>0.59846472986735999</v>
      </c>
      <c r="BG814" s="102">
        <v>0.30175265696797299</v>
      </c>
      <c r="BH814" s="102">
        <f t="shared" si="192"/>
        <v>0.69824734303202707</v>
      </c>
      <c r="BI814" s="102">
        <v>0.33792988258552159</v>
      </c>
      <c r="BJ814" s="102">
        <v>0.66207011741447852</v>
      </c>
      <c r="BK814" s="103">
        <v>0.33646148399776998</v>
      </c>
      <c r="BL814" s="103">
        <f t="shared" si="193"/>
        <v>0.66353851600223002</v>
      </c>
      <c r="BM814" s="103">
        <v>0.39355004522196102</v>
      </c>
      <c r="BN814" s="103">
        <f t="shared" si="194"/>
        <v>0.60644995477803898</v>
      </c>
      <c r="BO814" s="103">
        <v>0.29195302560838599</v>
      </c>
      <c r="BP814" s="103">
        <f t="shared" si="195"/>
        <v>0.70804697439161401</v>
      </c>
      <c r="BQ814" s="103">
        <v>0.32911796222021727</v>
      </c>
      <c r="BR814" s="103">
        <f t="shared" si="200"/>
        <v>0.67088203777978261</v>
      </c>
      <c r="BS814" s="108">
        <v>0.91540069662024925</v>
      </c>
      <c r="BT814" s="102">
        <v>8.4599303379750704E-2</v>
      </c>
      <c r="BU814" s="91"/>
      <c r="BV814" s="86">
        <v>794</v>
      </c>
      <c r="BW814" s="124">
        <v>0.98</v>
      </c>
      <c r="BX814" s="124">
        <v>0.02</v>
      </c>
      <c r="BY814" s="124">
        <v>0.98</v>
      </c>
      <c r="BZ814" s="124">
        <v>0.02</v>
      </c>
      <c r="CA814" s="124">
        <v>0.98</v>
      </c>
      <c r="CB814" s="124">
        <v>0.02</v>
      </c>
      <c r="CC814" s="123">
        <v>0.97299999999999998</v>
      </c>
      <c r="CD814" s="123">
        <v>2.7E-2</v>
      </c>
      <c r="CE814" s="123">
        <v>0.97</v>
      </c>
      <c r="CF814" s="123">
        <v>0.03</v>
      </c>
      <c r="CG814" s="123">
        <v>0.97099999999999997</v>
      </c>
      <c r="CH814" s="123">
        <v>2.9000000000000001E-2</v>
      </c>
      <c r="CI814" s="1"/>
      <c r="CJ814" s="1"/>
      <c r="CK814" s="1"/>
      <c r="CL814" s="1"/>
      <c r="CM814" s="1"/>
      <c r="CN814" s="1"/>
      <c r="CP814" s="39"/>
      <c r="CR814" s="39"/>
      <c r="CS814" s="92"/>
      <c r="CT814" s="92"/>
    </row>
    <row r="815" spans="38:98" x14ac:dyDescent="0.25">
      <c r="AL815" s="104">
        <v>795</v>
      </c>
      <c r="AM815" s="102">
        <v>0.34970410266011798</v>
      </c>
      <c r="AN815" s="102">
        <f t="shared" si="189"/>
        <v>0.65029589733988202</v>
      </c>
      <c r="AO815" s="102">
        <v>0.397807697853436</v>
      </c>
      <c r="AP815" s="102">
        <f t="shared" si="190"/>
        <v>0.60219230214656405</v>
      </c>
      <c r="AQ815" s="102">
        <v>0.27339339268051399</v>
      </c>
      <c r="AR815" s="102">
        <f t="shared" si="191"/>
        <v>0.72660660731948601</v>
      </c>
      <c r="AS815" s="102">
        <f t="shared" si="196"/>
        <v>0.32566500296396328</v>
      </c>
      <c r="AT815" s="107">
        <f t="shared" si="196"/>
        <v>0.67433499703603683</v>
      </c>
      <c r="AU815" s="103">
        <v>0.36483217756024</v>
      </c>
      <c r="AV815" s="103">
        <f t="shared" si="197"/>
        <v>0.63516782243976</v>
      </c>
      <c r="AW815" s="103">
        <v>0.41569692903622002</v>
      </c>
      <c r="AX815" s="103">
        <f t="shared" si="198"/>
        <v>0.58430307096377998</v>
      </c>
      <c r="AY815" s="103">
        <v>0.30103718500399201</v>
      </c>
      <c r="AZ815" s="103">
        <f t="shared" si="201"/>
        <v>0.69896281499600799</v>
      </c>
      <c r="BA815" s="103">
        <f t="shared" si="199"/>
        <v>0.34718537382384135</v>
      </c>
      <c r="BB815" s="103">
        <f t="shared" si="199"/>
        <v>0.65281462617615871</v>
      </c>
      <c r="BC815" s="102">
        <v>0.34468490769819499</v>
      </c>
      <c r="BD815" s="102">
        <f t="shared" si="202"/>
        <v>0.65531509230180496</v>
      </c>
      <c r="BE815" s="102">
        <v>0.40177990219959198</v>
      </c>
      <c r="BF815" s="102">
        <f t="shared" si="202"/>
        <v>0.59822009780040797</v>
      </c>
      <c r="BG815" s="102">
        <v>0.30210444231836803</v>
      </c>
      <c r="BH815" s="102">
        <f t="shared" si="192"/>
        <v>0.69789555768163192</v>
      </c>
      <c r="BI815" s="102">
        <v>0.33822974235879594</v>
      </c>
      <c r="BJ815" s="102">
        <v>0.66177025764120412</v>
      </c>
      <c r="BK815" s="103">
        <v>0.33671851589305102</v>
      </c>
      <c r="BL815" s="103">
        <f t="shared" si="193"/>
        <v>0.66328148410694898</v>
      </c>
      <c r="BM815" s="103">
        <v>0.393792155480225</v>
      </c>
      <c r="BN815" s="103">
        <f t="shared" si="194"/>
        <v>0.60620784451977494</v>
      </c>
      <c r="BO815" s="103">
        <v>0.29229458571313099</v>
      </c>
      <c r="BP815" s="103">
        <f t="shared" si="195"/>
        <v>0.70770541428686906</v>
      </c>
      <c r="BQ815" s="103">
        <v>0.32941044511533779</v>
      </c>
      <c r="BR815" s="103">
        <f t="shared" si="200"/>
        <v>0.67058955488466221</v>
      </c>
      <c r="BS815" s="108">
        <v>0.9155011792826856</v>
      </c>
      <c r="BT815" s="102">
        <v>8.4498820717314405E-2</v>
      </c>
      <c r="BU815" s="91"/>
      <c r="BV815" s="86">
        <v>795</v>
      </c>
      <c r="BW815" s="124">
        <v>0.98</v>
      </c>
      <c r="BX815" s="124">
        <v>0.02</v>
      </c>
      <c r="BY815" s="124">
        <v>0.98</v>
      </c>
      <c r="BZ815" s="124">
        <v>0.02</v>
      </c>
      <c r="CA815" s="124">
        <v>0.98</v>
      </c>
      <c r="CB815" s="124">
        <v>0.02</v>
      </c>
      <c r="CC815" s="123">
        <v>0.97299999999999998</v>
      </c>
      <c r="CD815" s="123">
        <v>2.7E-2</v>
      </c>
      <c r="CE815" s="123">
        <v>0.97</v>
      </c>
      <c r="CF815" s="123">
        <v>0.03</v>
      </c>
      <c r="CG815" s="123">
        <v>0.97099999999999997</v>
      </c>
      <c r="CH815" s="123">
        <v>2.9000000000000001E-2</v>
      </c>
      <c r="CI815" s="1"/>
      <c r="CJ815" s="1"/>
      <c r="CK815" s="1"/>
      <c r="CL815" s="1"/>
      <c r="CM815" s="1"/>
      <c r="CN815" s="1"/>
      <c r="CP815" s="39"/>
      <c r="CR815" s="39"/>
      <c r="CS815" s="92"/>
      <c r="CT815" s="92"/>
    </row>
    <row r="816" spans="38:98" x14ac:dyDescent="0.25">
      <c r="AL816" s="104">
        <v>796</v>
      </c>
      <c r="AM816" s="102">
        <v>0.349963500828461</v>
      </c>
      <c r="AN816" s="102">
        <f t="shared" si="189"/>
        <v>0.65003649917153905</v>
      </c>
      <c r="AO816" s="102">
        <v>0.39804657154558998</v>
      </c>
      <c r="AP816" s="102">
        <f t="shared" si="190"/>
        <v>0.60195342845441002</v>
      </c>
      <c r="AQ816" s="102">
        <v>0.27371489510213298</v>
      </c>
      <c r="AR816" s="102">
        <f t="shared" si="191"/>
        <v>0.72628510489786702</v>
      </c>
      <c r="AS816" s="102">
        <f t="shared" si="196"/>
        <v>0.32594824845928982</v>
      </c>
      <c r="AT816" s="107">
        <f t="shared" si="196"/>
        <v>0.67405175154071029</v>
      </c>
      <c r="AU816" s="103">
        <v>0.36510614391843499</v>
      </c>
      <c r="AV816" s="103">
        <f t="shared" si="197"/>
        <v>0.63489385608156501</v>
      </c>
      <c r="AW816" s="103">
        <v>0.41595793671838399</v>
      </c>
      <c r="AX816" s="103">
        <f t="shared" si="198"/>
        <v>0.58404206328161601</v>
      </c>
      <c r="AY816" s="103">
        <v>0.30139001370462898</v>
      </c>
      <c r="AZ816" s="103">
        <f t="shared" si="201"/>
        <v>0.69860998629537097</v>
      </c>
      <c r="BA816" s="103">
        <f t="shared" si="199"/>
        <v>0.34749263636407246</v>
      </c>
      <c r="BB816" s="103">
        <f t="shared" si="199"/>
        <v>0.65250736363592754</v>
      </c>
      <c r="BC816" s="102">
        <v>0.344948437341355</v>
      </c>
      <c r="BD816" s="102">
        <f t="shared" si="202"/>
        <v>0.65505156265864506</v>
      </c>
      <c r="BE816" s="102">
        <v>0.40202432987047299</v>
      </c>
      <c r="BF816" s="102">
        <f t="shared" si="202"/>
        <v>0.59797567012952701</v>
      </c>
      <c r="BG816" s="102">
        <v>0.30245608239986899</v>
      </c>
      <c r="BH816" s="102">
        <f t="shared" si="192"/>
        <v>0.69754391760013101</v>
      </c>
      <c r="BI816" s="102">
        <v>0.33852940934996856</v>
      </c>
      <c r="BJ816" s="102">
        <v>0.66147059065003155</v>
      </c>
      <c r="BK816" s="103">
        <v>0.33697530280318799</v>
      </c>
      <c r="BL816" s="103">
        <f t="shared" si="193"/>
        <v>0.66302469719681201</v>
      </c>
      <c r="BM816" s="103">
        <v>0.39403408511003302</v>
      </c>
      <c r="BN816" s="103">
        <f t="shared" si="194"/>
        <v>0.60596591488996698</v>
      </c>
      <c r="BO816" s="103">
        <v>0.29263598707237898</v>
      </c>
      <c r="BP816" s="103">
        <f t="shared" si="195"/>
        <v>0.70736401292762108</v>
      </c>
      <c r="BQ816" s="103">
        <v>0.32970273749759021</v>
      </c>
      <c r="BR816" s="103">
        <f t="shared" si="200"/>
        <v>0.67029726250240984</v>
      </c>
      <c r="BS816" s="108">
        <v>0.91560141992566191</v>
      </c>
      <c r="BT816" s="102">
        <v>8.4398580074338106E-2</v>
      </c>
      <c r="BU816" s="91"/>
      <c r="BV816" s="86">
        <v>796</v>
      </c>
      <c r="BW816" s="124">
        <v>0.98</v>
      </c>
      <c r="BX816" s="124">
        <v>0.02</v>
      </c>
      <c r="BY816" s="124">
        <v>0.98</v>
      </c>
      <c r="BZ816" s="124">
        <v>0.02</v>
      </c>
      <c r="CA816" s="124">
        <v>0.98</v>
      </c>
      <c r="CB816" s="124">
        <v>0.02</v>
      </c>
      <c r="CC816" s="123">
        <v>0.97299999999999998</v>
      </c>
      <c r="CD816" s="123">
        <v>2.7E-2</v>
      </c>
      <c r="CE816" s="123">
        <v>0.97</v>
      </c>
      <c r="CF816" s="123">
        <v>0.03</v>
      </c>
      <c r="CG816" s="123">
        <v>0.97099999999999997</v>
      </c>
      <c r="CH816" s="123">
        <v>2.9000000000000001E-2</v>
      </c>
      <c r="CI816" s="1"/>
      <c r="CJ816" s="1"/>
      <c r="CK816" s="1"/>
      <c r="CL816" s="1"/>
      <c r="CM816" s="1"/>
      <c r="CN816" s="1"/>
      <c r="CP816" s="39"/>
      <c r="CR816" s="39"/>
      <c r="CS816" s="92"/>
      <c r="CT816" s="92"/>
    </row>
    <row r="817" spans="38:98" x14ac:dyDescent="0.25">
      <c r="AL817" s="104">
        <v>797</v>
      </c>
      <c r="AM817" s="102">
        <v>0.350222788051819</v>
      </c>
      <c r="AN817" s="102">
        <f t="shared" si="189"/>
        <v>0.64977721194818105</v>
      </c>
      <c r="AO817" s="102">
        <v>0.39828523917257003</v>
      </c>
      <c r="AP817" s="102">
        <f t="shared" si="190"/>
        <v>0.60171476082743003</v>
      </c>
      <c r="AQ817" s="102">
        <v>0.27403630706736398</v>
      </c>
      <c r="AR817" s="102">
        <f t="shared" si="191"/>
        <v>0.72596369293263607</v>
      </c>
      <c r="AS817" s="102">
        <f t="shared" si="196"/>
        <v>0.32623137055674245</v>
      </c>
      <c r="AT817" s="107">
        <f t="shared" si="196"/>
        <v>0.67376862944325766</v>
      </c>
      <c r="AU817" s="103">
        <v>0.36537990905197298</v>
      </c>
      <c r="AV817" s="103">
        <f t="shared" si="197"/>
        <v>0.63462009094802707</v>
      </c>
      <c r="AW817" s="103">
        <v>0.41621874738846598</v>
      </c>
      <c r="AX817" s="103">
        <f t="shared" si="198"/>
        <v>0.58378125261153402</v>
      </c>
      <c r="AY817" s="103">
        <v>0.30174271352556797</v>
      </c>
      <c r="AZ817" s="103">
        <f t="shared" si="201"/>
        <v>0.69825728647443208</v>
      </c>
      <c r="BA817" s="103">
        <f t="shared" si="199"/>
        <v>0.34779973192722008</v>
      </c>
      <c r="BB817" s="103">
        <f t="shared" si="199"/>
        <v>0.65220026807277998</v>
      </c>
      <c r="BC817" s="102">
        <v>0.345211711854437</v>
      </c>
      <c r="BD817" s="102">
        <f t="shared" si="202"/>
        <v>0.654788288145563</v>
      </c>
      <c r="BE817" s="102">
        <v>0.402268553315619</v>
      </c>
      <c r="BF817" s="102">
        <f t="shared" si="202"/>
        <v>0.59773144668438105</v>
      </c>
      <c r="BG817" s="102">
        <v>0.30280757701522898</v>
      </c>
      <c r="BH817" s="102">
        <f t="shared" si="192"/>
        <v>0.69719242298477102</v>
      </c>
      <c r="BI817" s="102">
        <v>0.33882888336447314</v>
      </c>
      <c r="BJ817" s="102">
        <v>0.66117111663552697</v>
      </c>
      <c r="BK817" s="103">
        <v>0.33723184469856698</v>
      </c>
      <c r="BL817" s="103">
        <f t="shared" si="193"/>
        <v>0.66276815530143307</v>
      </c>
      <c r="BM817" s="103">
        <v>0.39427583424415003</v>
      </c>
      <c r="BN817" s="103">
        <f t="shared" si="194"/>
        <v>0.60572416575584997</v>
      </c>
      <c r="BO817" s="103">
        <v>0.29297722943340898</v>
      </c>
      <c r="BP817" s="103">
        <f t="shared" si="195"/>
        <v>0.70702277056659102</v>
      </c>
      <c r="BQ817" s="103">
        <v>0.3299948392720784</v>
      </c>
      <c r="BR817" s="103">
        <f t="shared" si="200"/>
        <v>0.6700051607279216</v>
      </c>
      <c r="BS817" s="108">
        <v>0.9157014204340298</v>
      </c>
      <c r="BT817" s="102">
        <v>8.42985795659702E-2</v>
      </c>
      <c r="BU817" s="91"/>
      <c r="BV817" s="86">
        <v>797</v>
      </c>
      <c r="BW817" s="124">
        <v>0.98</v>
      </c>
      <c r="BX817" s="124">
        <v>0.02</v>
      </c>
      <c r="BY817" s="124">
        <v>0.98</v>
      </c>
      <c r="BZ817" s="124">
        <v>0.02</v>
      </c>
      <c r="CA817" s="124">
        <v>0.98</v>
      </c>
      <c r="CB817" s="124">
        <v>0.02</v>
      </c>
      <c r="CC817" s="123">
        <v>0.97299999999999998</v>
      </c>
      <c r="CD817" s="123">
        <v>2.7E-2</v>
      </c>
      <c r="CE817" s="123">
        <v>0.97</v>
      </c>
      <c r="CF817" s="123">
        <v>0.03</v>
      </c>
      <c r="CG817" s="123">
        <v>0.97099999999999997</v>
      </c>
      <c r="CH817" s="123">
        <v>2.9000000000000001E-2</v>
      </c>
      <c r="CI817" s="1"/>
      <c r="CJ817" s="1"/>
      <c r="CK817" s="1"/>
      <c r="CL817" s="1"/>
      <c r="CM817" s="1"/>
      <c r="CN817" s="1"/>
      <c r="CP817" s="39"/>
      <c r="CR817" s="39"/>
      <c r="CS817" s="92"/>
      <c r="CT817" s="92"/>
    </row>
    <row r="818" spans="38:98" x14ac:dyDescent="0.25">
      <c r="AL818" s="104">
        <v>798</v>
      </c>
      <c r="AM818" s="102">
        <v>0.35048196592499398</v>
      </c>
      <c r="AN818" s="102">
        <f t="shared" si="189"/>
        <v>0.64951803407500597</v>
      </c>
      <c r="AO818" s="102">
        <v>0.39852370016812999</v>
      </c>
      <c r="AP818" s="102">
        <f t="shared" si="190"/>
        <v>0.60147629983187001</v>
      </c>
      <c r="AQ818" s="102">
        <v>0.27435762855373402</v>
      </c>
      <c r="AR818" s="102">
        <f t="shared" si="191"/>
        <v>0.72564237144626598</v>
      </c>
      <c r="AS818" s="102">
        <f t="shared" si="196"/>
        <v>0.32651436961013569</v>
      </c>
      <c r="AT818" s="107">
        <f t="shared" si="196"/>
        <v>0.67348563038986431</v>
      </c>
      <c r="AU818" s="103">
        <v>0.36565347325039099</v>
      </c>
      <c r="AV818" s="103">
        <f t="shared" si="197"/>
        <v>0.63434652674960901</v>
      </c>
      <c r="AW818" s="103">
        <v>0.416479361313844</v>
      </c>
      <c r="AX818" s="103">
        <f t="shared" si="198"/>
        <v>0.583520638686156</v>
      </c>
      <c r="AY818" s="103">
        <v>0.30209528428592902</v>
      </c>
      <c r="AZ818" s="103">
        <f t="shared" si="201"/>
        <v>0.69790471571407098</v>
      </c>
      <c r="BA818" s="103">
        <f t="shared" si="199"/>
        <v>0.34810666058133266</v>
      </c>
      <c r="BB818" s="103">
        <f t="shared" si="199"/>
        <v>0.65189333941866734</v>
      </c>
      <c r="BC818" s="102">
        <v>0.34547473077612001</v>
      </c>
      <c r="BD818" s="102">
        <f t="shared" si="202"/>
        <v>0.65452526922387999</v>
      </c>
      <c r="BE818" s="102">
        <v>0.402512572705365</v>
      </c>
      <c r="BF818" s="102">
        <f t="shared" si="202"/>
        <v>0.597487427294635</v>
      </c>
      <c r="BG818" s="102">
        <v>0.30315892596720301</v>
      </c>
      <c r="BH818" s="102">
        <f t="shared" si="192"/>
        <v>0.69684107403279705</v>
      </c>
      <c r="BI818" s="102">
        <v>0.33912816420774455</v>
      </c>
      <c r="BJ818" s="102">
        <v>0.6608718357922555</v>
      </c>
      <c r="BK818" s="103">
        <v>0.33748814154957202</v>
      </c>
      <c r="BL818" s="103">
        <f t="shared" si="193"/>
        <v>0.66251185845042793</v>
      </c>
      <c r="BM818" s="103">
        <v>0.39451740301534099</v>
      </c>
      <c r="BN818" s="103">
        <f t="shared" si="194"/>
        <v>0.60548259698465901</v>
      </c>
      <c r="BO818" s="103">
        <v>0.29331831254350199</v>
      </c>
      <c r="BP818" s="103">
        <f t="shared" si="195"/>
        <v>0.70668168745649806</v>
      </c>
      <c r="BQ818" s="103">
        <v>0.33028675034390664</v>
      </c>
      <c r="BR818" s="103">
        <f t="shared" si="200"/>
        <v>0.66971324965609336</v>
      </c>
      <c r="BS818" s="108">
        <v>0.91580118269264099</v>
      </c>
      <c r="BT818" s="102">
        <v>8.4198817307358995E-2</v>
      </c>
      <c r="BU818" s="91"/>
      <c r="BV818" s="86">
        <v>798</v>
      </c>
      <c r="BW818" s="124">
        <v>0.98</v>
      </c>
      <c r="BX818" s="124">
        <v>0.02</v>
      </c>
      <c r="BY818" s="124">
        <v>0.98</v>
      </c>
      <c r="BZ818" s="124">
        <v>0.02</v>
      </c>
      <c r="CA818" s="124">
        <v>0.98</v>
      </c>
      <c r="CB818" s="124">
        <v>0.02</v>
      </c>
      <c r="CC818" s="123">
        <v>0.97299999999999998</v>
      </c>
      <c r="CD818" s="123">
        <v>2.7E-2</v>
      </c>
      <c r="CE818" s="123">
        <v>0.97</v>
      </c>
      <c r="CF818" s="123">
        <v>0.03</v>
      </c>
      <c r="CG818" s="123">
        <v>0.97099999999999997</v>
      </c>
      <c r="CH818" s="123">
        <v>2.9000000000000001E-2</v>
      </c>
      <c r="CI818" s="1"/>
      <c r="CJ818" s="1"/>
      <c r="CK818" s="1"/>
      <c r="CL818" s="1"/>
      <c r="CM818" s="1"/>
      <c r="CN818" s="1"/>
      <c r="CP818" s="39"/>
      <c r="CR818" s="39"/>
      <c r="CS818" s="92"/>
      <c r="CT818" s="92"/>
    </row>
    <row r="819" spans="38:98" x14ac:dyDescent="0.25">
      <c r="AL819" s="104">
        <v>799</v>
      </c>
      <c r="AM819" s="102">
        <v>0.350741036042787</v>
      </c>
      <c r="AN819" s="102">
        <f t="shared" si="189"/>
        <v>0.64925896395721305</v>
      </c>
      <c r="AO819" s="102">
        <v>0.39876195396602199</v>
      </c>
      <c r="AP819" s="102">
        <f t="shared" si="190"/>
        <v>0.60123804603397801</v>
      </c>
      <c r="AQ819" s="102">
        <v>0.27467885953877103</v>
      </c>
      <c r="AR819" s="102">
        <f t="shared" si="191"/>
        <v>0.72532114046122897</v>
      </c>
      <c r="AS819" s="102">
        <f t="shared" si="196"/>
        <v>0.32679724597328369</v>
      </c>
      <c r="AT819" s="107">
        <f t="shared" si="196"/>
        <v>0.67320275402671625</v>
      </c>
      <c r="AU819" s="103">
        <v>0.36592683680322102</v>
      </c>
      <c r="AV819" s="103">
        <f t="shared" si="197"/>
        <v>0.63407316319677898</v>
      </c>
      <c r="AW819" s="103">
        <v>0.416739778761896</v>
      </c>
      <c r="AX819" s="103">
        <f t="shared" si="198"/>
        <v>0.58326022123810395</v>
      </c>
      <c r="AY819" s="103">
        <v>0.30244772580483198</v>
      </c>
      <c r="AZ819" s="103">
        <f t="shared" si="201"/>
        <v>0.69755227419516808</v>
      </c>
      <c r="BA819" s="103">
        <f t="shared" si="199"/>
        <v>0.34841342239445727</v>
      </c>
      <c r="BB819" s="103">
        <f t="shared" si="199"/>
        <v>0.65158657760554273</v>
      </c>
      <c r="BC819" s="102">
        <v>0.34573749364508199</v>
      </c>
      <c r="BD819" s="102">
        <f t="shared" si="202"/>
        <v>0.65426250635491801</v>
      </c>
      <c r="BE819" s="102">
        <v>0.402756388210047</v>
      </c>
      <c r="BF819" s="102">
        <f t="shared" si="202"/>
        <v>0.597243611789953</v>
      </c>
      <c r="BG819" s="102">
        <v>0.30351012905854202</v>
      </c>
      <c r="BH819" s="102">
        <f t="shared" si="192"/>
        <v>0.69648987094145798</v>
      </c>
      <c r="BI819" s="102">
        <v>0.33942725168521559</v>
      </c>
      <c r="BJ819" s="102">
        <v>0.66057274831478452</v>
      </c>
      <c r="BK819" s="103">
        <v>0.337744193326588</v>
      </c>
      <c r="BL819" s="103">
        <f t="shared" si="193"/>
        <v>0.662255806673412</v>
      </c>
      <c r="BM819" s="103">
        <v>0.394758791556369</v>
      </c>
      <c r="BN819" s="103">
        <f t="shared" si="194"/>
        <v>0.60524120844363094</v>
      </c>
      <c r="BO819" s="103">
        <v>0.293659236149939</v>
      </c>
      <c r="BP819" s="103">
        <f t="shared" si="195"/>
        <v>0.70634076385006095</v>
      </c>
      <c r="BQ819" s="103">
        <v>0.33057847061817913</v>
      </c>
      <c r="BR819" s="103">
        <f t="shared" si="200"/>
        <v>0.66942152938182087</v>
      </c>
      <c r="BS819" s="108">
        <v>0.9159007085863472</v>
      </c>
      <c r="BT819" s="102">
        <v>8.4099291413652799E-2</v>
      </c>
      <c r="BU819" s="91"/>
      <c r="BV819" s="86">
        <v>799</v>
      </c>
      <c r="BW819" s="124">
        <v>0.98</v>
      </c>
      <c r="BX819" s="124">
        <v>0.02</v>
      </c>
      <c r="BY819" s="124">
        <v>0.98</v>
      </c>
      <c r="BZ819" s="124">
        <v>0.02</v>
      </c>
      <c r="CA819" s="124">
        <v>0.98</v>
      </c>
      <c r="CB819" s="124">
        <v>0.02</v>
      </c>
      <c r="CC819" s="123">
        <v>0.97299999999999998</v>
      </c>
      <c r="CD819" s="123">
        <v>2.7E-2</v>
      </c>
      <c r="CE819" s="123">
        <v>0.97</v>
      </c>
      <c r="CF819" s="123">
        <v>0.03</v>
      </c>
      <c r="CG819" s="123">
        <v>0.97099999999999997</v>
      </c>
      <c r="CH819" s="123">
        <v>2.8000000000000001E-2</v>
      </c>
      <c r="CI819" s="1"/>
      <c r="CJ819" s="1"/>
      <c r="CK819" s="1"/>
      <c r="CL819" s="1"/>
      <c r="CM819" s="1"/>
      <c r="CN819" s="1"/>
      <c r="CP819" s="39"/>
      <c r="CR819" s="39"/>
      <c r="CS819" s="92"/>
      <c r="CT819" s="92"/>
    </row>
    <row r="820" spans="38:98" x14ac:dyDescent="0.25">
      <c r="AL820" s="104">
        <v>800</v>
      </c>
      <c r="AM820" s="102">
        <v>0.35099999999999998</v>
      </c>
      <c r="AN820" s="102">
        <f t="shared" si="189"/>
        <v>0.64900000000000002</v>
      </c>
      <c r="AO820" s="102">
        <v>0.39900000000000002</v>
      </c>
      <c r="AP820" s="102">
        <f t="shared" si="190"/>
        <v>0.60099999999999998</v>
      </c>
      <c r="AQ820" s="102">
        <v>0.27500000000000002</v>
      </c>
      <c r="AR820" s="102">
        <f t="shared" si="191"/>
        <v>0.72499999999999998</v>
      </c>
      <c r="AS820" s="102">
        <f t="shared" si="196"/>
        <v>0.32708000000000004</v>
      </c>
      <c r="AT820" s="107">
        <f t="shared" si="196"/>
        <v>0.67291999999999996</v>
      </c>
      <c r="AU820" s="103">
        <v>0.36620000000000003</v>
      </c>
      <c r="AV820" s="103">
        <f t="shared" si="197"/>
        <v>0.63379999999999992</v>
      </c>
      <c r="AW820" s="103">
        <v>0.41699999999999998</v>
      </c>
      <c r="AX820" s="103">
        <f t="shared" si="198"/>
        <v>0.58299999999999996</v>
      </c>
      <c r="AY820" s="103">
        <v>0.30280003790139798</v>
      </c>
      <c r="AZ820" s="103">
        <f t="shared" si="201"/>
        <v>0.69719996209860202</v>
      </c>
      <c r="BA820" s="103">
        <f t="shared" si="199"/>
        <v>0.34872001743464309</v>
      </c>
      <c r="BB820" s="103">
        <f t="shared" si="199"/>
        <v>0.65127998256535691</v>
      </c>
      <c r="BC820" s="102">
        <v>0.34599999999999997</v>
      </c>
      <c r="BD820" s="102">
        <f t="shared" si="202"/>
        <v>0.65400000000000003</v>
      </c>
      <c r="BE820" s="102">
        <v>0.40300000000000002</v>
      </c>
      <c r="BF820" s="102">
        <f t="shared" si="202"/>
        <v>0.59699999999999998</v>
      </c>
      <c r="BG820" s="102">
        <v>0.30386118609200002</v>
      </c>
      <c r="BH820" s="102">
        <f t="shared" si="192"/>
        <v>0.69613881390800003</v>
      </c>
      <c r="BI820" s="102">
        <v>0.33972614560232006</v>
      </c>
      <c r="BJ820" s="102">
        <v>0.66027385439768005</v>
      </c>
      <c r="BK820" s="103">
        <v>0.33800000000000002</v>
      </c>
      <c r="BL820" s="103">
        <f t="shared" si="193"/>
        <v>0.66199999999999992</v>
      </c>
      <c r="BM820" s="103">
        <v>0.39500000000000002</v>
      </c>
      <c r="BN820" s="103">
        <f t="shared" si="194"/>
        <v>0.60499999999999998</v>
      </c>
      <c r="BO820" s="103">
        <v>0.29399999999999998</v>
      </c>
      <c r="BP820" s="103">
        <f t="shared" si="195"/>
        <v>0.70599999999999996</v>
      </c>
      <c r="BQ820" s="103">
        <v>0.33087</v>
      </c>
      <c r="BR820" s="103">
        <f t="shared" si="200"/>
        <v>0.66913</v>
      </c>
      <c r="BS820" s="108">
        <v>0.91600000000000004</v>
      </c>
      <c r="BT820" s="102">
        <v>8.4000000000000005E-2</v>
      </c>
      <c r="BU820" s="91"/>
      <c r="BV820" s="86">
        <v>800</v>
      </c>
      <c r="BW820" s="124">
        <v>0.98</v>
      </c>
      <c r="BX820" s="124">
        <v>0.02</v>
      </c>
      <c r="BY820" s="124">
        <v>0.98</v>
      </c>
      <c r="BZ820" s="124">
        <v>0.02</v>
      </c>
      <c r="CA820" s="124">
        <v>0.98</v>
      </c>
      <c r="CB820" s="124">
        <v>0.02</v>
      </c>
      <c r="CC820" s="123">
        <v>0.97299999999999998</v>
      </c>
      <c r="CD820" s="123">
        <v>2.7E-2</v>
      </c>
      <c r="CE820" s="123">
        <v>0.97</v>
      </c>
      <c r="CF820" s="123">
        <v>0.03</v>
      </c>
      <c r="CG820" s="123">
        <v>0.97099999999999997</v>
      </c>
      <c r="CH820" s="123">
        <v>2.8000000000000001E-2</v>
      </c>
      <c r="CI820" s="1"/>
      <c r="CJ820" s="1"/>
      <c r="CK820" s="1"/>
      <c r="CL820" s="1"/>
      <c r="CM820" s="1"/>
      <c r="CN820" s="1"/>
      <c r="CP820" s="39"/>
      <c r="CR820" s="39"/>
      <c r="CS820" s="92"/>
      <c r="CT820" s="92"/>
    </row>
    <row r="821" spans="38:98" x14ac:dyDescent="0.25">
      <c r="AL821" s="104">
        <v>801</v>
      </c>
      <c r="AM821" s="102">
        <v>0.35125885903926501</v>
      </c>
      <c r="AN821" s="102">
        <f t="shared" si="189"/>
        <v>0.64874114096073499</v>
      </c>
      <c r="AO821" s="102">
        <v>0.39923783787046702</v>
      </c>
      <c r="AP821" s="102">
        <f t="shared" si="190"/>
        <v>0.60076216212953293</v>
      </c>
      <c r="AQ821" s="102">
        <v>0.27532104986768102</v>
      </c>
      <c r="AR821" s="102">
        <f t="shared" si="191"/>
        <v>0.72467895013231898</v>
      </c>
      <c r="AS821" s="102">
        <f t="shared" si="196"/>
        <v>0.32736263195151283</v>
      </c>
      <c r="AT821" s="107">
        <f t="shared" si="196"/>
        <v>0.67263736804848717</v>
      </c>
      <c r="AU821" s="103">
        <v>0.36647296311809502</v>
      </c>
      <c r="AV821" s="103">
        <f t="shared" si="197"/>
        <v>0.63352703688190504</v>
      </c>
      <c r="AW821" s="103">
        <v>0.41726002530024697</v>
      </c>
      <c r="AX821" s="103">
        <f t="shared" si="198"/>
        <v>0.58273997469975303</v>
      </c>
      <c r="AY821" s="103">
        <v>0.303152220392647</v>
      </c>
      <c r="AZ821" s="103">
        <f t="shared" si="201"/>
        <v>0.696847779607353</v>
      </c>
      <c r="BA821" s="103">
        <f t="shared" si="199"/>
        <v>0.34902644576628389</v>
      </c>
      <c r="BB821" s="103">
        <f t="shared" si="199"/>
        <v>0.65097355423371617</v>
      </c>
      <c r="BC821" s="102">
        <v>0.34626224966442898</v>
      </c>
      <c r="BD821" s="102">
        <f t="shared" si="202"/>
        <v>0.65373775033557102</v>
      </c>
      <c r="BE821" s="102">
        <v>0.40324340838828299</v>
      </c>
      <c r="BF821" s="102">
        <f t="shared" si="202"/>
        <v>0.59675659161171701</v>
      </c>
      <c r="BG821" s="102">
        <v>0.30421209702527402</v>
      </c>
      <c r="BH821" s="102">
        <f t="shared" si="192"/>
        <v>0.69578790297472604</v>
      </c>
      <c r="BI821" s="102">
        <v>0.34002484595690413</v>
      </c>
      <c r="BJ821" s="102">
        <v>0.65997515404309592</v>
      </c>
      <c r="BK821" s="103">
        <v>0.33825556189085898</v>
      </c>
      <c r="BL821" s="103">
        <f t="shared" si="193"/>
        <v>0.66174443810914108</v>
      </c>
      <c r="BM821" s="103">
        <v>0.39524102862882199</v>
      </c>
      <c r="BN821" s="103">
        <f t="shared" si="194"/>
        <v>0.60475897137117807</v>
      </c>
      <c r="BO821" s="103">
        <v>0.29434060401601098</v>
      </c>
      <c r="BP821" s="103">
        <f t="shared" si="195"/>
        <v>0.70565939598398897</v>
      </c>
      <c r="BQ821" s="103">
        <v>0.33116133861816044</v>
      </c>
      <c r="BR821" s="103">
        <f t="shared" si="200"/>
        <v>0.66883866138183956</v>
      </c>
      <c r="BS821" s="108">
        <v>0.91609905860642715</v>
      </c>
      <c r="BT821" s="102">
        <v>8.3900941393572806E-2</v>
      </c>
      <c r="BU821" s="91"/>
      <c r="BV821" s="86">
        <v>801</v>
      </c>
      <c r="BW821" s="124">
        <v>0.98</v>
      </c>
      <c r="BX821" s="124">
        <v>0.02</v>
      </c>
      <c r="BY821" s="124">
        <v>0.98</v>
      </c>
      <c r="BZ821" s="124">
        <v>0.02</v>
      </c>
      <c r="CA821" s="124">
        <v>0.98</v>
      </c>
      <c r="CB821" s="124">
        <v>0.02</v>
      </c>
      <c r="CC821" s="123">
        <v>0.97299999999999998</v>
      </c>
      <c r="CD821" s="123">
        <v>2.7E-2</v>
      </c>
      <c r="CE821" s="123">
        <v>0.97</v>
      </c>
      <c r="CF821" s="123">
        <v>0.03</v>
      </c>
      <c r="CG821" s="123">
        <v>0.97099999999999997</v>
      </c>
      <c r="CH821" s="123">
        <v>2.8000000000000001E-2</v>
      </c>
      <c r="CI821" s="1"/>
      <c r="CJ821" s="1"/>
      <c r="CK821" s="1"/>
      <c r="CL821" s="1"/>
      <c r="CM821" s="1"/>
      <c r="CN821" s="1"/>
      <c r="CP821" s="39"/>
      <c r="CR821" s="39"/>
      <c r="CS821" s="92"/>
      <c r="CT821" s="92"/>
    </row>
    <row r="822" spans="38:98" x14ac:dyDescent="0.25">
      <c r="AL822" s="104">
        <v>802</v>
      </c>
      <c r="AM822" s="102">
        <v>0.35151761299452799</v>
      </c>
      <c r="AN822" s="102">
        <f t="shared" si="189"/>
        <v>0.64848238700547201</v>
      </c>
      <c r="AO822" s="102">
        <v>0.399475467844431</v>
      </c>
      <c r="AP822" s="102">
        <f t="shared" si="190"/>
        <v>0.600524532155569</v>
      </c>
      <c r="AQ822" s="102">
        <v>0.275642008882998</v>
      </c>
      <c r="AR822" s="102">
        <f t="shared" si="191"/>
        <v>0.72435799111700194</v>
      </c>
      <c r="AS822" s="102">
        <f t="shared" si="196"/>
        <v>0.32764514171870185</v>
      </c>
      <c r="AT822" s="107">
        <f t="shared" si="196"/>
        <v>0.67235485828129815</v>
      </c>
      <c r="AU822" s="103">
        <v>0.36674572638620401</v>
      </c>
      <c r="AV822" s="103">
        <f t="shared" si="197"/>
        <v>0.63325427361379605</v>
      </c>
      <c r="AW822" s="103">
        <v>0.41751985495358002</v>
      </c>
      <c r="AX822" s="103">
        <f t="shared" si="198"/>
        <v>0.58248014504641998</v>
      </c>
      <c r="AY822" s="103">
        <v>0.30350427308719502</v>
      </c>
      <c r="AZ822" s="103">
        <f t="shared" si="201"/>
        <v>0.69649572691280492</v>
      </c>
      <c r="BA822" s="103">
        <f t="shared" si="199"/>
        <v>0.34933270743915634</v>
      </c>
      <c r="BB822" s="103">
        <f t="shared" si="199"/>
        <v>0.65066729256084366</v>
      </c>
      <c r="BC822" s="102">
        <v>0.34652424360143103</v>
      </c>
      <c r="BD822" s="102">
        <f t="shared" si="202"/>
        <v>0.65347575639856892</v>
      </c>
      <c r="BE822" s="102">
        <v>0.40348661425884003</v>
      </c>
      <c r="BF822" s="102">
        <f t="shared" si="202"/>
        <v>0.59651338574115997</v>
      </c>
      <c r="BG822" s="102">
        <v>0.30456286243584002</v>
      </c>
      <c r="BH822" s="102">
        <f t="shared" si="192"/>
        <v>0.69543713756415992</v>
      </c>
      <c r="BI822" s="102">
        <v>0.34032335351646326</v>
      </c>
      <c r="BJ822" s="102">
        <v>0.65967664648353663</v>
      </c>
      <c r="BK822" s="103">
        <v>0.33851088072288099</v>
      </c>
      <c r="BL822" s="103">
        <f t="shared" si="193"/>
        <v>0.66148911927711906</v>
      </c>
      <c r="BM822" s="103">
        <v>0.39548187832471399</v>
      </c>
      <c r="BN822" s="103">
        <f t="shared" si="194"/>
        <v>0.60451812167528596</v>
      </c>
      <c r="BO822" s="103">
        <v>0.29468104882047902</v>
      </c>
      <c r="BP822" s="103">
        <f t="shared" si="195"/>
        <v>0.70531895117952104</v>
      </c>
      <c r="BQ822" s="103">
        <v>0.33145248749619771</v>
      </c>
      <c r="BR822" s="103">
        <f t="shared" si="200"/>
        <v>0.6685475125038024</v>
      </c>
      <c r="BS822" s="108">
        <v>0.91619788523036061</v>
      </c>
      <c r="BT822" s="102">
        <v>8.3802114769639405E-2</v>
      </c>
      <c r="BU822" s="91"/>
      <c r="BV822" s="86">
        <v>802</v>
      </c>
      <c r="BW822" s="124">
        <v>0.98</v>
      </c>
      <c r="BX822" s="124">
        <v>0.02</v>
      </c>
      <c r="BY822" s="124">
        <v>0.98</v>
      </c>
      <c r="BZ822" s="124">
        <v>0.02</v>
      </c>
      <c r="CA822" s="124">
        <v>0.98</v>
      </c>
      <c r="CB822" s="124">
        <v>0.02</v>
      </c>
      <c r="CC822" s="123">
        <v>0.97299999999999998</v>
      </c>
      <c r="CD822" s="123">
        <v>2.7E-2</v>
      </c>
      <c r="CE822" s="123">
        <v>0.97</v>
      </c>
      <c r="CF822" s="123">
        <v>0.03</v>
      </c>
      <c r="CG822" s="123">
        <v>0.97199999999999998</v>
      </c>
      <c r="CH822" s="123">
        <v>2.8000000000000001E-2</v>
      </c>
      <c r="CI822" s="1"/>
      <c r="CJ822" s="1"/>
      <c r="CK822" s="1"/>
      <c r="CL822" s="1"/>
      <c r="CM822" s="1"/>
      <c r="CN822" s="1"/>
      <c r="CP822" s="39"/>
      <c r="CR822" s="39"/>
      <c r="CS822" s="92"/>
      <c r="CT822" s="92"/>
    </row>
    <row r="823" spans="38:98" x14ac:dyDescent="0.25">
      <c r="AL823" s="104">
        <v>803</v>
      </c>
      <c r="AM823" s="102">
        <v>0.35177626134756501</v>
      </c>
      <c r="AN823" s="102">
        <f t="shared" si="189"/>
        <v>0.64822373865243499</v>
      </c>
      <c r="AO823" s="102">
        <v>0.39971289035555002</v>
      </c>
      <c r="AP823" s="102">
        <f t="shared" si="190"/>
        <v>0.60028710964444998</v>
      </c>
      <c r="AQ823" s="102">
        <v>0.27596287673986503</v>
      </c>
      <c r="AR823" s="102">
        <f t="shared" si="191"/>
        <v>0.72403712326013503</v>
      </c>
      <c r="AS823" s="102">
        <f t="shared" si="196"/>
        <v>0.32792752909985956</v>
      </c>
      <c r="AT823" s="107">
        <f t="shared" si="196"/>
        <v>0.67207247090014044</v>
      </c>
      <c r="AU823" s="103">
        <v>0.36701829002085701</v>
      </c>
      <c r="AV823" s="103">
        <f t="shared" si="197"/>
        <v>0.63298170997914305</v>
      </c>
      <c r="AW823" s="103">
        <v>0.417779489255653</v>
      </c>
      <c r="AX823" s="103">
        <f t="shared" si="198"/>
        <v>0.582220510744347</v>
      </c>
      <c r="AY823" s="103">
        <v>0.30385619579155798</v>
      </c>
      <c r="AZ823" s="103">
        <f t="shared" si="201"/>
        <v>0.69614380420844202</v>
      </c>
      <c r="BA823" s="103">
        <f t="shared" si="199"/>
        <v>0.34963880249938256</v>
      </c>
      <c r="BB823" s="103">
        <f t="shared" si="199"/>
        <v>0.65036119750061749</v>
      </c>
      <c r="BC823" s="102">
        <v>0.34678598305894498</v>
      </c>
      <c r="BD823" s="102">
        <f t="shared" si="202"/>
        <v>0.65321401694105496</v>
      </c>
      <c r="BE823" s="102">
        <v>0.40372961863834</v>
      </c>
      <c r="BF823" s="102">
        <f t="shared" si="202"/>
        <v>0.59627038136166</v>
      </c>
      <c r="BG823" s="102">
        <v>0.30491348305611599</v>
      </c>
      <c r="BH823" s="102">
        <f t="shared" si="192"/>
        <v>0.69508651694388401</v>
      </c>
      <c r="BI823" s="102">
        <v>0.34062166924090453</v>
      </c>
      <c r="BJ823" s="102">
        <v>0.65937833075909547</v>
      </c>
      <c r="BK823" s="103">
        <v>0.338765958570448</v>
      </c>
      <c r="BL823" s="103">
        <f t="shared" si="193"/>
        <v>0.661234041429552</v>
      </c>
      <c r="BM823" s="103">
        <v>0.39572255011938101</v>
      </c>
      <c r="BN823" s="103">
        <f t="shared" si="194"/>
        <v>0.60427744988061893</v>
      </c>
      <c r="BO823" s="103">
        <v>0.29502133521095902</v>
      </c>
      <c r="BP823" s="103">
        <f t="shared" si="195"/>
        <v>0.70497866478904103</v>
      </c>
      <c r="BQ823" s="103">
        <v>0.33174344788133764</v>
      </c>
      <c r="BR823" s="103">
        <f t="shared" si="200"/>
        <v>0.66825655211866231</v>
      </c>
      <c r="BS823" s="108">
        <v>0.91629648048450785</v>
      </c>
      <c r="BT823" s="102">
        <v>8.3703519515492195E-2</v>
      </c>
      <c r="BU823" s="91"/>
      <c r="BV823" s="86">
        <v>803</v>
      </c>
      <c r="BW823" s="124">
        <v>0.98</v>
      </c>
      <c r="BX823" s="124">
        <v>0.02</v>
      </c>
      <c r="BY823" s="124">
        <v>0.98</v>
      </c>
      <c r="BZ823" s="124">
        <v>0.02</v>
      </c>
      <c r="CA823" s="124">
        <v>0.98</v>
      </c>
      <c r="CB823" s="124">
        <v>0.02</v>
      </c>
      <c r="CC823" s="123">
        <v>0.97299999999999998</v>
      </c>
      <c r="CD823" s="123">
        <v>2.7E-2</v>
      </c>
      <c r="CE823" s="123">
        <v>0.97</v>
      </c>
      <c r="CF823" s="123">
        <v>0.03</v>
      </c>
      <c r="CG823" s="123">
        <v>0.97199999999999998</v>
      </c>
      <c r="CH823" s="123">
        <v>2.8000000000000001E-2</v>
      </c>
      <c r="CI823" s="1"/>
      <c r="CJ823" s="1"/>
      <c r="CK823" s="1"/>
      <c r="CL823" s="1"/>
      <c r="CM823" s="1"/>
      <c r="CN823" s="1"/>
      <c r="CP823" s="39"/>
      <c r="CR823" s="39"/>
      <c r="CS823" s="92"/>
      <c r="CT823" s="92"/>
    </row>
    <row r="824" spans="38:98" x14ac:dyDescent="0.25">
      <c r="AL824" s="104">
        <v>804</v>
      </c>
      <c r="AM824" s="102">
        <v>0.35203480358014999</v>
      </c>
      <c r="AN824" s="102">
        <f t="shared" si="189"/>
        <v>0.64796519641985006</v>
      </c>
      <c r="AO824" s="102">
        <v>0.39995010583747997</v>
      </c>
      <c r="AP824" s="102">
        <f t="shared" si="190"/>
        <v>0.60004989416252008</v>
      </c>
      <c r="AQ824" s="102">
        <v>0.27628365313219899</v>
      </c>
      <c r="AR824" s="102">
        <f t="shared" si="191"/>
        <v>0.72371634686780095</v>
      </c>
      <c r="AS824" s="102">
        <f t="shared" si="196"/>
        <v>0.32820979389327842</v>
      </c>
      <c r="AT824" s="107">
        <f t="shared" si="196"/>
        <v>0.67179020610672158</v>
      </c>
      <c r="AU824" s="103">
        <v>0.36729065423858498</v>
      </c>
      <c r="AV824" s="103">
        <f t="shared" si="197"/>
        <v>0.63270934576141502</v>
      </c>
      <c r="AW824" s="103">
        <v>0.41803892850212199</v>
      </c>
      <c r="AX824" s="103">
        <f t="shared" si="198"/>
        <v>0.58196107149787801</v>
      </c>
      <c r="AY824" s="103">
        <v>0.30420798831225399</v>
      </c>
      <c r="AZ824" s="103">
        <f t="shared" si="201"/>
        <v>0.69579201168774607</v>
      </c>
      <c r="BA824" s="103">
        <f t="shared" si="199"/>
        <v>0.34994473099308626</v>
      </c>
      <c r="BB824" s="103">
        <f t="shared" si="199"/>
        <v>0.65005526900691379</v>
      </c>
      <c r="BC824" s="102">
        <v>0.34704746928490898</v>
      </c>
      <c r="BD824" s="102">
        <f t="shared" si="202"/>
        <v>0.65295253071509096</v>
      </c>
      <c r="BE824" s="102">
        <v>0.40397242255344901</v>
      </c>
      <c r="BF824" s="102">
        <f t="shared" si="202"/>
        <v>0.59602757744655099</v>
      </c>
      <c r="BG824" s="102">
        <v>0.30526395961852099</v>
      </c>
      <c r="BH824" s="102">
        <f t="shared" si="192"/>
        <v>0.69473604038147907</v>
      </c>
      <c r="BI824" s="102">
        <v>0.34091979409013473</v>
      </c>
      <c r="BJ824" s="102">
        <v>0.65908020590986527</v>
      </c>
      <c r="BK824" s="103">
        <v>0.33902079750793901</v>
      </c>
      <c r="BL824" s="103">
        <f t="shared" si="193"/>
        <v>0.66097920249206099</v>
      </c>
      <c r="BM824" s="103">
        <v>0.39596304504452601</v>
      </c>
      <c r="BN824" s="103">
        <f t="shared" si="194"/>
        <v>0.60403695495547405</v>
      </c>
      <c r="BO824" s="103">
        <v>0.29536146398500301</v>
      </c>
      <c r="BP824" s="103">
        <f t="shared" si="195"/>
        <v>0.70463853601499693</v>
      </c>
      <c r="BQ824" s="103">
        <v>0.33203422102080349</v>
      </c>
      <c r="BR824" s="103">
        <f t="shared" si="200"/>
        <v>0.66796577897919662</v>
      </c>
      <c r="BS824" s="108">
        <v>0.91639484498157653</v>
      </c>
      <c r="BT824" s="102">
        <v>8.3605155018423499E-2</v>
      </c>
      <c r="BU824" s="91"/>
      <c r="BV824" s="86">
        <v>804</v>
      </c>
      <c r="BW824" s="124">
        <v>0.98</v>
      </c>
      <c r="BX824" s="124">
        <v>0.02</v>
      </c>
      <c r="BY824" s="124">
        <v>0.98</v>
      </c>
      <c r="BZ824" s="124">
        <v>0.02</v>
      </c>
      <c r="CA824" s="124">
        <v>0.98</v>
      </c>
      <c r="CB824" s="124">
        <v>0.02</v>
      </c>
      <c r="CC824" s="123">
        <v>0.97299999999999998</v>
      </c>
      <c r="CD824" s="123">
        <v>2.7E-2</v>
      </c>
      <c r="CE824" s="123">
        <v>0.97</v>
      </c>
      <c r="CF824" s="123">
        <v>0.03</v>
      </c>
      <c r="CG824" s="123">
        <v>0.97199999999999998</v>
      </c>
      <c r="CH824" s="123">
        <v>2.8000000000000001E-2</v>
      </c>
      <c r="CI824" s="1"/>
      <c r="CJ824" s="1"/>
      <c r="CK824" s="1"/>
      <c r="CL824" s="1"/>
      <c r="CM824" s="1"/>
      <c r="CN824" s="1"/>
      <c r="CP824" s="39"/>
      <c r="CR824" s="39"/>
      <c r="CS824" s="92"/>
      <c r="CT824" s="92"/>
    </row>
    <row r="825" spans="38:98" x14ac:dyDescent="0.25">
      <c r="AL825" s="104">
        <v>805</v>
      </c>
      <c r="AM825" s="102">
        <v>0.35229323917406002</v>
      </c>
      <c r="AN825" s="102">
        <f t="shared" si="189"/>
        <v>0.64770676082593992</v>
      </c>
      <c r="AO825" s="102">
        <v>0.40018711472388202</v>
      </c>
      <c r="AP825" s="102">
        <f t="shared" si="190"/>
        <v>0.59981288527611798</v>
      </c>
      <c r="AQ825" s="102">
        <v>0.27660433775391502</v>
      </c>
      <c r="AR825" s="102">
        <f t="shared" si="191"/>
        <v>0.72339566224608498</v>
      </c>
      <c r="AS825" s="102">
        <f t="shared" si="196"/>
        <v>0.3284919358972524</v>
      </c>
      <c r="AT825" s="107">
        <f t="shared" si="196"/>
        <v>0.67150806410274755</v>
      </c>
      <c r="AU825" s="103">
        <v>0.36756281925591799</v>
      </c>
      <c r="AV825" s="103">
        <f t="shared" si="197"/>
        <v>0.63243718074408206</v>
      </c>
      <c r="AW825" s="103">
        <v>0.41829817298864203</v>
      </c>
      <c r="AX825" s="103">
        <f t="shared" si="198"/>
        <v>0.58170182701135797</v>
      </c>
      <c r="AY825" s="103">
        <v>0.30455965045579703</v>
      </c>
      <c r="AZ825" s="103">
        <f t="shared" si="201"/>
        <v>0.69544034954420297</v>
      </c>
      <c r="BA825" s="103">
        <f t="shared" si="199"/>
        <v>0.35025049296638888</v>
      </c>
      <c r="BB825" s="103">
        <f t="shared" si="199"/>
        <v>0.64974950703361123</v>
      </c>
      <c r="BC825" s="102">
        <v>0.34730870352726401</v>
      </c>
      <c r="BD825" s="102">
        <f t="shared" si="202"/>
        <v>0.65269129647273605</v>
      </c>
      <c r="BE825" s="102">
        <v>0.404215027030836</v>
      </c>
      <c r="BF825" s="102">
        <f t="shared" si="202"/>
        <v>0.595784972969164</v>
      </c>
      <c r="BG825" s="102">
        <v>0.30561429285547498</v>
      </c>
      <c r="BH825" s="102">
        <f t="shared" si="192"/>
        <v>0.69438570714452497</v>
      </c>
      <c r="BI825" s="102">
        <v>0.34121772902406261</v>
      </c>
      <c r="BJ825" s="102">
        <v>0.65878227097593745</v>
      </c>
      <c r="BK825" s="103">
        <v>0.33927539960973802</v>
      </c>
      <c r="BL825" s="103">
        <f t="shared" si="193"/>
        <v>0.66072460039026204</v>
      </c>
      <c r="BM825" s="103">
        <v>0.39620336413185298</v>
      </c>
      <c r="BN825" s="103">
        <f t="shared" si="194"/>
        <v>0.60379663586814702</v>
      </c>
      <c r="BO825" s="103">
        <v>0.29570143594016401</v>
      </c>
      <c r="BP825" s="103">
        <f t="shared" si="195"/>
        <v>0.70429856405983604</v>
      </c>
      <c r="BQ825" s="103">
        <v>0.33232480816182042</v>
      </c>
      <c r="BR825" s="103">
        <f t="shared" si="200"/>
        <v>0.66767519183817969</v>
      </c>
      <c r="BS825" s="108">
        <v>0.91649297933427465</v>
      </c>
      <c r="BT825" s="109">
        <v>8.3507020665725407E-2</v>
      </c>
      <c r="BU825" s="91"/>
      <c r="BV825" s="86">
        <v>805</v>
      </c>
      <c r="BW825" s="124">
        <v>0.98</v>
      </c>
      <c r="BX825" s="124">
        <v>0.02</v>
      </c>
      <c r="BY825" s="124">
        <v>0.98</v>
      </c>
      <c r="BZ825" s="124">
        <v>0.02</v>
      </c>
      <c r="CA825" s="124">
        <v>0.98</v>
      </c>
      <c r="CB825" s="124">
        <v>0.02</v>
      </c>
      <c r="CC825" s="123">
        <v>0.97399999999999998</v>
      </c>
      <c r="CD825" s="123">
        <v>2.5999999999999999E-2</v>
      </c>
      <c r="CE825" s="123">
        <v>0.97</v>
      </c>
      <c r="CF825" s="123">
        <v>0.03</v>
      </c>
      <c r="CG825" s="123">
        <v>0.97199999999999998</v>
      </c>
      <c r="CH825" s="123">
        <v>2.8000000000000001E-2</v>
      </c>
      <c r="CI825" s="1"/>
      <c r="CJ825" s="1"/>
      <c r="CK825" s="1"/>
      <c r="CL825" s="1"/>
      <c r="CM825" s="1"/>
      <c r="CN825" s="1"/>
      <c r="CP825" s="39"/>
      <c r="CR825" s="39"/>
      <c r="CS825" s="92"/>
      <c r="CT825" s="92"/>
    </row>
    <row r="826" spans="38:98" x14ac:dyDescent="0.25">
      <c r="AL826" s="104">
        <v>806</v>
      </c>
      <c r="AM826" s="102">
        <v>0.35255156761106898</v>
      </c>
      <c r="AN826" s="102">
        <f t="shared" si="189"/>
        <v>0.64744843238893102</v>
      </c>
      <c r="AO826" s="102">
        <v>0.40042391744841099</v>
      </c>
      <c r="AP826" s="102">
        <f t="shared" si="190"/>
        <v>0.59957608255158901</v>
      </c>
      <c r="AQ826" s="102">
        <v>0.27692493029892801</v>
      </c>
      <c r="AR826" s="102">
        <f t="shared" si="191"/>
        <v>0.72307506970107194</v>
      </c>
      <c r="AS826" s="102">
        <f t="shared" si="196"/>
        <v>0.32877395491007277</v>
      </c>
      <c r="AT826" s="107">
        <f t="shared" si="196"/>
        <v>0.67122604508992723</v>
      </c>
      <c r="AU826" s="103">
        <v>0.36783478528938701</v>
      </c>
      <c r="AV826" s="103">
        <f t="shared" si="197"/>
        <v>0.63216521471061293</v>
      </c>
      <c r="AW826" s="103">
        <v>0.41855722301086901</v>
      </c>
      <c r="AX826" s="103">
        <f t="shared" si="198"/>
        <v>0.58144277698913105</v>
      </c>
      <c r="AY826" s="103">
        <v>0.30491118202870399</v>
      </c>
      <c r="AZ826" s="103">
        <f t="shared" si="201"/>
        <v>0.69508881797129596</v>
      </c>
      <c r="BA826" s="103">
        <f t="shared" si="199"/>
        <v>0.35055608846541364</v>
      </c>
      <c r="BB826" s="103">
        <f t="shared" si="199"/>
        <v>0.64944391153458625</v>
      </c>
      <c r="BC826" s="102">
        <v>0.34756968703394697</v>
      </c>
      <c r="BD826" s="102">
        <f t="shared" si="202"/>
        <v>0.65243031296605303</v>
      </c>
      <c r="BE826" s="102">
        <v>0.40445743309716797</v>
      </c>
      <c r="BF826" s="102">
        <f t="shared" si="202"/>
        <v>0.59554256690283203</v>
      </c>
      <c r="BG826" s="102">
        <v>0.30596448349939498</v>
      </c>
      <c r="BH826" s="102">
        <f t="shared" si="192"/>
        <v>0.69403551650060502</v>
      </c>
      <c r="BI826" s="102">
        <v>0.34151547500259388</v>
      </c>
      <c r="BJ826" s="102">
        <v>0.65848452499740606</v>
      </c>
      <c r="BK826" s="103">
        <v>0.33952976695022602</v>
      </c>
      <c r="BL826" s="103">
        <f t="shared" si="193"/>
        <v>0.66047023304977404</v>
      </c>
      <c r="BM826" s="103">
        <v>0.39644350841306603</v>
      </c>
      <c r="BN826" s="103">
        <f t="shared" si="194"/>
        <v>0.60355649158693403</v>
      </c>
      <c r="BO826" s="103">
        <v>0.29604125187399599</v>
      </c>
      <c r="BP826" s="103">
        <f t="shared" si="195"/>
        <v>0.70395874812600401</v>
      </c>
      <c r="BQ826" s="103">
        <v>0.33261521055161347</v>
      </c>
      <c r="BR826" s="103">
        <f t="shared" si="200"/>
        <v>0.66738478944838664</v>
      </c>
      <c r="BS826" s="108">
        <v>0.91659088415530976</v>
      </c>
      <c r="BT826" s="102">
        <v>8.3409115844690199E-2</v>
      </c>
      <c r="BU826" s="91"/>
      <c r="BV826" s="86">
        <v>806</v>
      </c>
      <c r="BW826" s="124">
        <v>0.98</v>
      </c>
      <c r="BX826" s="124">
        <v>0.02</v>
      </c>
      <c r="BY826" s="124">
        <v>0.98</v>
      </c>
      <c r="BZ826" s="124">
        <v>0.02</v>
      </c>
      <c r="CA826" s="124">
        <v>0.98</v>
      </c>
      <c r="CB826" s="124">
        <v>0.02</v>
      </c>
      <c r="CC826" s="123">
        <v>0.97399999999999998</v>
      </c>
      <c r="CD826" s="123">
        <v>2.5999999999999999E-2</v>
      </c>
      <c r="CE826" s="123">
        <v>0.97</v>
      </c>
      <c r="CF826" s="123">
        <v>0.03</v>
      </c>
      <c r="CG826" s="123">
        <v>0.97199999999999998</v>
      </c>
      <c r="CH826" s="123">
        <v>2.8000000000000001E-2</v>
      </c>
      <c r="CI826" s="1"/>
      <c r="CJ826" s="1"/>
      <c r="CK826" s="1"/>
      <c r="CL826" s="1"/>
      <c r="CM826" s="1"/>
      <c r="CN826" s="1"/>
      <c r="CP826" s="39"/>
      <c r="CR826" s="39"/>
      <c r="CS826" s="92"/>
      <c r="CT826" s="92"/>
    </row>
    <row r="827" spans="38:98" x14ac:dyDescent="0.25">
      <c r="AL827" s="104">
        <v>807</v>
      </c>
      <c r="AM827" s="102">
        <v>0.35280978837295301</v>
      </c>
      <c r="AN827" s="102">
        <f t="shared" si="189"/>
        <v>0.64719021162704693</v>
      </c>
      <c r="AO827" s="102">
        <v>0.400660514444727</v>
      </c>
      <c r="AP827" s="102">
        <f t="shared" si="190"/>
        <v>0.59933948555527294</v>
      </c>
      <c r="AQ827" s="102">
        <v>0.27724543046115402</v>
      </c>
      <c r="AR827" s="102">
        <f t="shared" si="191"/>
        <v>0.72275456953884598</v>
      </c>
      <c r="AS827" s="102">
        <f t="shared" si="196"/>
        <v>0.32905585073003352</v>
      </c>
      <c r="AT827" s="107">
        <f t="shared" si="196"/>
        <v>0.67094414926996648</v>
      </c>
      <c r="AU827" s="103">
        <v>0.36810655255552199</v>
      </c>
      <c r="AV827" s="103">
        <f t="shared" si="197"/>
        <v>0.63189344744447795</v>
      </c>
      <c r="AW827" s="103">
        <v>0.41881607886445699</v>
      </c>
      <c r="AX827" s="103">
        <f t="shared" si="198"/>
        <v>0.58118392113554296</v>
      </c>
      <c r="AY827" s="103">
        <v>0.30526258283749103</v>
      </c>
      <c r="AZ827" s="103">
        <f t="shared" si="201"/>
        <v>0.69473741716250892</v>
      </c>
      <c r="BA827" s="103">
        <f t="shared" si="199"/>
        <v>0.35086151753628281</v>
      </c>
      <c r="BB827" s="103">
        <f t="shared" si="199"/>
        <v>0.64913848246371719</v>
      </c>
      <c r="BC827" s="102">
        <v>0.34783042105289802</v>
      </c>
      <c r="BD827" s="102">
        <f t="shared" si="202"/>
        <v>0.65216957894710204</v>
      </c>
      <c r="BE827" s="102">
        <v>0.404699641779111</v>
      </c>
      <c r="BF827" s="102">
        <f t="shared" si="202"/>
        <v>0.595300358220889</v>
      </c>
      <c r="BG827" s="102">
        <v>0.306314532282703</v>
      </c>
      <c r="BH827" s="102">
        <f t="shared" si="192"/>
        <v>0.693685467717297</v>
      </c>
      <c r="BI827" s="102">
        <v>0.34181303298563731</v>
      </c>
      <c r="BJ827" s="102">
        <v>0.65818696701436274</v>
      </c>
      <c r="BK827" s="103">
        <v>0.33978390160378402</v>
      </c>
      <c r="BL827" s="103">
        <f t="shared" si="193"/>
        <v>0.66021609839621598</v>
      </c>
      <c r="BM827" s="103">
        <v>0.39668347891986699</v>
      </c>
      <c r="BN827" s="103">
        <f t="shared" si="194"/>
        <v>0.60331652108013301</v>
      </c>
      <c r="BO827" s="103">
        <v>0.29638091258405302</v>
      </c>
      <c r="BP827" s="103">
        <f t="shared" si="195"/>
        <v>0.70361908741594692</v>
      </c>
      <c r="BQ827" s="103">
        <v>0.33290542943740686</v>
      </c>
      <c r="BR827" s="103">
        <f t="shared" si="200"/>
        <v>0.66709457056259314</v>
      </c>
      <c r="BS827" s="108">
        <v>0.91668856005738975</v>
      </c>
      <c r="BT827" s="102">
        <v>8.3311439942610296E-2</v>
      </c>
      <c r="BU827" s="91"/>
      <c r="BV827" s="86">
        <v>807</v>
      </c>
      <c r="BW827" s="124">
        <v>0.98</v>
      </c>
      <c r="BX827" s="124">
        <v>0.02</v>
      </c>
      <c r="BY827" s="124">
        <v>0.98</v>
      </c>
      <c r="BZ827" s="124">
        <v>0.02</v>
      </c>
      <c r="CA827" s="124">
        <v>0.98</v>
      </c>
      <c r="CB827" s="124">
        <v>0.02</v>
      </c>
      <c r="CC827" s="123">
        <v>0.97399999999999998</v>
      </c>
      <c r="CD827" s="123">
        <v>2.5999999999999999E-2</v>
      </c>
      <c r="CE827" s="123">
        <v>0.97</v>
      </c>
      <c r="CF827" s="123">
        <v>0.03</v>
      </c>
      <c r="CG827" s="123">
        <v>0.97199999999999998</v>
      </c>
      <c r="CH827" s="123">
        <v>2.8000000000000001E-2</v>
      </c>
      <c r="CI827" s="1"/>
      <c r="CJ827" s="1"/>
      <c r="CK827" s="1"/>
      <c r="CL827" s="1"/>
      <c r="CM827" s="1"/>
      <c r="CN827" s="1"/>
      <c r="CP827" s="39"/>
      <c r="CR827" s="39"/>
      <c r="CS827" s="92"/>
      <c r="CT827" s="92"/>
    </row>
    <row r="828" spans="38:98" x14ac:dyDescent="0.25">
      <c r="AL828" s="104">
        <v>808</v>
      </c>
      <c r="AM828" s="102">
        <v>0.35306790094148799</v>
      </c>
      <c r="AN828" s="102">
        <f t="shared" si="189"/>
        <v>0.64693209905851201</v>
      </c>
      <c r="AO828" s="102">
        <v>0.40089690614648699</v>
      </c>
      <c r="AP828" s="102">
        <f t="shared" si="190"/>
        <v>0.59910309385351301</v>
      </c>
      <c r="AQ828" s="102">
        <v>0.27756583793450701</v>
      </c>
      <c r="AR828" s="102">
        <f t="shared" si="191"/>
        <v>0.72243416206549305</v>
      </c>
      <c r="AS828" s="102">
        <f t="shared" si="196"/>
        <v>0.32933762315542647</v>
      </c>
      <c r="AT828" s="107">
        <f t="shared" si="196"/>
        <v>0.67066237684457353</v>
      </c>
      <c r="AU828" s="103">
        <v>0.36837812127085401</v>
      </c>
      <c r="AV828" s="103">
        <f t="shared" si="197"/>
        <v>0.63162187872914599</v>
      </c>
      <c r="AW828" s="103">
        <v>0.41907474084506202</v>
      </c>
      <c r="AX828" s="103">
        <f t="shared" si="198"/>
        <v>0.58092525915493798</v>
      </c>
      <c r="AY828" s="103">
        <v>0.30561385268867503</v>
      </c>
      <c r="AZ828" s="103">
        <f t="shared" si="201"/>
        <v>0.69438614731132497</v>
      </c>
      <c r="BA828" s="103">
        <f t="shared" si="199"/>
        <v>0.35116678022511949</v>
      </c>
      <c r="BB828" s="103">
        <f t="shared" si="199"/>
        <v>0.64883321977488051</v>
      </c>
      <c r="BC828" s="102">
        <v>0.34809090683205401</v>
      </c>
      <c r="BD828" s="102">
        <f t="shared" si="202"/>
        <v>0.65190909316794599</v>
      </c>
      <c r="BE828" s="102">
        <v>0.40494165410333499</v>
      </c>
      <c r="BF828" s="102">
        <f t="shared" si="202"/>
        <v>0.59505834589666495</v>
      </c>
      <c r="BG828" s="102">
        <v>0.306664439937815</v>
      </c>
      <c r="BH828" s="102">
        <f t="shared" si="192"/>
        <v>0.693335560062185</v>
      </c>
      <c r="BI828" s="102">
        <v>0.34211040393309872</v>
      </c>
      <c r="BJ828" s="102">
        <v>0.65788959606690134</v>
      </c>
      <c r="BK828" s="103">
        <v>0.34003780564479402</v>
      </c>
      <c r="BL828" s="103">
        <f t="shared" si="193"/>
        <v>0.65996219435520598</v>
      </c>
      <c r="BM828" s="103">
        <v>0.39692327668396099</v>
      </c>
      <c r="BN828" s="103">
        <f t="shared" si="194"/>
        <v>0.60307672331603901</v>
      </c>
      <c r="BO828" s="103">
        <v>0.29672041886788703</v>
      </c>
      <c r="BP828" s="103">
        <f t="shared" si="195"/>
        <v>0.70327958113211297</v>
      </c>
      <c r="BQ828" s="103">
        <v>0.33319546606642519</v>
      </c>
      <c r="BR828" s="103">
        <f t="shared" si="200"/>
        <v>0.66680453393357486</v>
      </c>
      <c r="BS828" s="108">
        <v>0.91678600765322216</v>
      </c>
      <c r="BT828" s="102">
        <v>8.3213992346777801E-2</v>
      </c>
      <c r="BU828" s="91"/>
      <c r="BV828" s="86">
        <v>808</v>
      </c>
      <c r="BW828" s="124">
        <v>0.98</v>
      </c>
      <c r="BX828" s="124">
        <v>0.02</v>
      </c>
      <c r="BY828" s="124">
        <v>0.98</v>
      </c>
      <c r="BZ828" s="124">
        <v>0.02</v>
      </c>
      <c r="CA828" s="124">
        <v>0.98</v>
      </c>
      <c r="CB828" s="124">
        <v>0.02</v>
      </c>
      <c r="CC828" s="123">
        <v>0.97399999999999998</v>
      </c>
      <c r="CD828" s="123">
        <v>2.5999999999999999E-2</v>
      </c>
      <c r="CE828" s="123">
        <v>0.97</v>
      </c>
      <c r="CF828" s="123">
        <v>0.03</v>
      </c>
      <c r="CG828" s="123">
        <v>0.97199999999999998</v>
      </c>
      <c r="CH828" s="123">
        <v>2.8000000000000001E-2</v>
      </c>
      <c r="CI828" s="1"/>
      <c r="CJ828" s="1"/>
      <c r="CK828" s="1"/>
      <c r="CL828" s="1"/>
      <c r="CM828" s="1"/>
      <c r="CN828" s="1"/>
      <c r="CP828" s="39"/>
      <c r="CR828" s="39"/>
      <c r="CS828" s="92"/>
      <c r="CT828" s="92"/>
    </row>
    <row r="829" spans="38:98" x14ac:dyDescent="0.25">
      <c r="AL829" s="104">
        <v>809</v>
      </c>
      <c r="AM829" s="102">
        <v>0.353325904798448</v>
      </c>
      <c r="AN829" s="102">
        <f t="shared" si="189"/>
        <v>0.64667409520155195</v>
      </c>
      <c r="AO829" s="102">
        <v>0.401133092987349</v>
      </c>
      <c r="AP829" s="102">
        <f t="shared" si="190"/>
        <v>0.598866907012651</v>
      </c>
      <c r="AQ829" s="102">
        <v>0.27788615241290499</v>
      </c>
      <c r="AR829" s="102">
        <f t="shared" si="191"/>
        <v>0.72211384758709496</v>
      </c>
      <c r="AS829" s="102">
        <f t="shared" si="196"/>
        <v>0.32961927198454544</v>
      </c>
      <c r="AT829" s="107">
        <f t="shared" si="196"/>
        <v>0.67038072801545456</v>
      </c>
      <c r="AU829" s="103">
        <v>0.36864949165191202</v>
      </c>
      <c r="AV829" s="103">
        <f t="shared" si="197"/>
        <v>0.63135050834808792</v>
      </c>
      <c r="AW829" s="103">
        <v>0.419333209248339</v>
      </c>
      <c r="AX829" s="103">
        <f t="shared" si="198"/>
        <v>0.58066679075166094</v>
      </c>
      <c r="AY829" s="103">
        <v>0.30596499138877098</v>
      </c>
      <c r="AZ829" s="103">
        <f t="shared" si="201"/>
        <v>0.69403500861122902</v>
      </c>
      <c r="BA829" s="103">
        <f t="shared" si="199"/>
        <v>0.35147187657804535</v>
      </c>
      <c r="BB829" s="103">
        <f t="shared" si="199"/>
        <v>0.64852812342195465</v>
      </c>
      <c r="BC829" s="102">
        <v>0.34835114561935598</v>
      </c>
      <c r="BD829" s="102">
        <f t="shared" si="202"/>
        <v>0.65164885438064402</v>
      </c>
      <c r="BE829" s="102">
        <v>0.40518347109650499</v>
      </c>
      <c r="BF829" s="102">
        <f t="shared" si="202"/>
        <v>0.59481652890349501</v>
      </c>
      <c r="BG829" s="102">
        <v>0.307014207197152</v>
      </c>
      <c r="BH829" s="102">
        <f t="shared" si="192"/>
        <v>0.692985792802848</v>
      </c>
      <c r="BI829" s="102">
        <v>0.34240758880488642</v>
      </c>
      <c r="BJ829" s="102">
        <v>0.65759241119511358</v>
      </c>
      <c r="BK829" s="103">
        <v>0.34029148114763702</v>
      </c>
      <c r="BL829" s="103">
        <f t="shared" si="193"/>
        <v>0.65970851885236304</v>
      </c>
      <c r="BM829" s="103">
        <v>0.39716290273705102</v>
      </c>
      <c r="BN829" s="103">
        <f t="shared" si="194"/>
        <v>0.60283709726294898</v>
      </c>
      <c r="BO829" s="103">
        <v>0.29705977152305102</v>
      </c>
      <c r="BP829" s="103">
        <f t="shared" si="195"/>
        <v>0.70294022847694904</v>
      </c>
      <c r="BQ829" s="103">
        <v>0.33348532168589268</v>
      </c>
      <c r="BR829" s="103">
        <f t="shared" si="200"/>
        <v>0.66651467831410738</v>
      </c>
      <c r="BS829" s="108">
        <v>0.91688322755551499</v>
      </c>
      <c r="BT829" s="102">
        <v>8.3116772444484996E-2</v>
      </c>
      <c r="BU829" s="91"/>
      <c r="BV829" s="86">
        <v>809</v>
      </c>
      <c r="BW829" s="124">
        <v>0.98</v>
      </c>
      <c r="BX829" s="124">
        <v>0.02</v>
      </c>
      <c r="BY829" s="124">
        <v>0.98</v>
      </c>
      <c r="BZ829" s="124">
        <v>0.02</v>
      </c>
      <c r="CA829" s="124">
        <v>0.98</v>
      </c>
      <c r="CB829" s="124">
        <v>0.02</v>
      </c>
      <c r="CC829" s="123">
        <v>0.97399999999999998</v>
      </c>
      <c r="CD829" s="123">
        <v>2.5999999999999999E-2</v>
      </c>
      <c r="CE829" s="123">
        <v>0.97</v>
      </c>
      <c r="CF829" s="123">
        <v>0.03</v>
      </c>
      <c r="CG829" s="123">
        <v>0.97199999999999998</v>
      </c>
      <c r="CH829" s="123">
        <v>2.8000000000000001E-2</v>
      </c>
      <c r="CI829" s="1"/>
      <c r="CJ829" s="1"/>
      <c r="CK829" s="1"/>
      <c r="CL829" s="1"/>
      <c r="CM829" s="1"/>
      <c r="CN829" s="1"/>
      <c r="CP829" s="39"/>
      <c r="CR829" s="39"/>
      <c r="CS829" s="92"/>
      <c r="CT829" s="92"/>
    </row>
    <row r="830" spans="38:98" x14ac:dyDescent="0.25">
      <c r="AL830" s="104">
        <v>810</v>
      </c>
      <c r="AM830" s="102">
        <v>0.35358379942560902</v>
      </c>
      <c r="AN830" s="102">
        <f t="shared" si="189"/>
        <v>0.64641620057439098</v>
      </c>
      <c r="AO830" s="102">
        <v>0.401369075400971</v>
      </c>
      <c r="AP830" s="102">
        <f t="shared" si="190"/>
        <v>0.598630924599029</v>
      </c>
      <c r="AQ830" s="102">
        <v>0.27820637359026101</v>
      </c>
      <c r="AR830" s="102">
        <f t="shared" si="191"/>
        <v>0.72179362640973899</v>
      </c>
      <c r="AS830" s="102">
        <f t="shared" si="196"/>
        <v>0.3299007970156822</v>
      </c>
      <c r="AT830" s="107">
        <f t="shared" si="196"/>
        <v>0.6700992029843178</v>
      </c>
      <c r="AU830" s="103">
        <v>0.36892066391522899</v>
      </c>
      <c r="AV830" s="103">
        <f t="shared" si="197"/>
        <v>0.63107933608477107</v>
      </c>
      <c r="AW830" s="103">
        <v>0.41959148436994198</v>
      </c>
      <c r="AX830" s="103">
        <f t="shared" si="198"/>
        <v>0.58040851563005802</v>
      </c>
      <c r="AY830" s="103">
        <v>0.30631599874429599</v>
      </c>
      <c r="AZ830" s="103">
        <f t="shared" si="201"/>
        <v>0.69368400125570395</v>
      </c>
      <c r="BA830" s="103">
        <f t="shared" si="199"/>
        <v>0.35177680664118383</v>
      </c>
      <c r="BB830" s="103">
        <f t="shared" si="199"/>
        <v>0.64822319335881617</v>
      </c>
      <c r="BC830" s="102">
        <v>0.34861113866274202</v>
      </c>
      <c r="BD830" s="102">
        <f t="shared" si="202"/>
        <v>0.65138886133725804</v>
      </c>
      <c r="BE830" s="102">
        <v>0.40542509378529101</v>
      </c>
      <c r="BF830" s="102">
        <f t="shared" si="202"/>
        <v>0.59457490621470899</v>
      </c>
      <c r="BG830" s="102">
        <v>0.30736383479313301</v>
      </c>
      <c r="BH830" s="102">
        <f t="shared" si="192"/>
        <v>0.69263616520686699</v>
      </c>
      <c r="BI830" s="102">
        <v>0.34270458856090813</v>
      </c>
      <c r="BJ830" s="102">
        <v>0.65729541143909187</v>
      </c>
      <c r="BK830" s="103">
        <v>0.34054493018669402</v>
      </c>
      <c r="BL830" s="103">
        <f t="shared" si="193"/>
        <v>0.65945506981330593</v>
      </c>
      <c r="BM830" s="103">
        <v>0.39740235811084101</v>
      </c>
      <c r="BN830" s="103">
        <f t="shared" si="194"/>
        <v>0.60259764188915899</v>
      </c>
      <c r="BO830" s="103">
        <v>0.29739897134710003</v>
      </c>
      <c r="BP830" s="103">
        <f t="shared" si="195"/>
        <v>0.70260102865289997</v>
      </c>
      <c r="BQ830" s="103">
        <v>0.33377499754303458</v>
      </c>
      <c r="BR830" s="103">
        <f t="shared" si="200"/>
        <v>0.66622500245696537</v>
      </c>
      <c r="BS830" s="108">
        <v>0.9169802203769758</v>
      </c>
      <c r="BT830" s="102">
        <v>8.3019779623024204E-2</v>
      </c>
      <c r="BU830" s="91"/>
      <c r="BV830" s="86">
        <v>810</v>
      </c>
      <c r="BW830" s="124">
        <v>0.98</v>
      </c>
      <c r="BX830" s="124">
        <v>0.02</v>
      </c>
      <c r="BY830" s="124">
        <v>0.98</v>
      </c>
      <c r="BZ830" s="124">
        <v>0.02</v>
      </c>
      <c r="CA830" s="124">
        <v>0.98</v>
      </c>
      <c r="CB830" s="124">
        <v>0.02</v>
      </c>
      <c r="CC830" s="123">
        <v>0.97399999999999998</v>
      </c>
      <c r="CD830" s="123">
        <v>2.5999999999999999E-2</v>
      </c>
      <c r="CE830" s="123">
        <v>0.97</v>
      </c>
      <c r="CF830" s="123">
        <v>0.03</v>
      </c>
      <c r="CG830" s="123">
        <v>0.97199999999999998</v>
      </c>
      <c r="CH830" s="123">
        <v>2.8000000000000001E-2</v>
      </c>
      <c r="CI830" s="1"/>
      <c r="CJ830" s="1"/>
      <c r="CK830" s="1"/>
      <c r="CL830" s="1"/>
      <c r="CM830" s="1"/>
      <c r="CN830" s="1"/>
      <c r="CP830" s="39"/>
      <c r="CR830" s="39"/>
      <c r="CS830" s="92"/>
      <c r="CT830" s="92"/>
    </row>
    <row r="831" spans="38:98" x14ac:dyDescent="0.25">
      <c r="AL831" s="104">
        <v>811</v>
      </c>
      <c r="AM831" s="102">
        <v>0.35384158430474699</v>
      </c>
      <c r="AN831" s="102">
        <f t="shared" si="189"/>
        <v>0.64615841569525301</v>
      </c>
      <c r="AO831" s="102">
        <v>0.40160485382101102</v>
      </c>
      <c r="AP831" s="102">
        <f t="shared" si="190"/>
        <v>0.59839514617898892</v>
      </c>
      <c r="AQ831" s="102">
        <v>0.27852650116049099</v>
      </c>
      <c r="AR831" s="102">
        <f t="shared" si="191"/>
        <v>0.72147349883950906</v>
      </c>
      <c r="AS831" s="102">
        <f t="shared" si="196"/>
        <v>0.33018219804713</v>
      </c>
      <c r="AT831" s="107">
        <f t="shared" si="196"/>
        <v>0.66981780195287011</v>
      </c>
      <c r="AU831" s="103">
        <v>0.36919163827733298</v>
      </c>
      <c r="AV831" s="103">
        <f t="shared" si="197"/>
        <v>0.63080836172266697</v>
      </c>
      <c r="AW831" s="103">
        <v>0.41984956650552901</v>
      </c>
      <c r="AX831" s="103">
        <f t="shared" si="198"/>
        <v>0.58015043349447093</v>
      </c>
      <c r="AY831" s="103">
        <v>0.306666874561765</v>
      </c>
      <c r="AZ831" s="103">
        <f t="shared" si="201"/>
        <v>0.693333125438235</v>
      </c>
      <c r="BA831" s="103">
        <f t="shared" si="199"/>
        <v>0.3520815704606568</v>
      </c>
      <c r="BB831" s="103">
        <f t="shared" si="199"/>
        <v>0.6479184295393432</v>
      </c>
      <c r="BC831" s="102">
        <v>0.34887088721015203</v>
      </c>
      <c r="BD831" s="102">
        <f t="shared" si="202"/>
        <v>0.65112911278984797</v>
      </c>
      <c r="BE831" s="102">
        <v>0.40566652319635799</v>
      </c>
      <c r="BF831" s="102">
        <f t="shared" si="202"/>
        <v>0.59433347680364201</v>
      </c>
      <c r="BG831" s="102">
        <v>0.30771332345817598</v>
      </c>
      <c r="BH831" s="102">
        <f t="shared" si="192"/>
        <v>0.69228667654182408</v>
      </c>
      <c r="BI831" s="102">
        <v>0.34300140416107039</v>
      </c>
      <c r="BJ831" s="102">
        <v>0.65699859583892961</v>
      </c>
      <c r="BK831" s="103">
        <v>0.34079815483634901</v>
      </c>
      <c r="BL831" s="103">
        <f t="shared" si="193"/>
        <v>0.65920184516365099</v>
      </c>
      <c r="BM831" s="103">
        <v>0.39764164383703399</v>
      </c>
      <c r="BN831" s="103">
        <f t="shared" si="194"/>
        <v>0.60235835616296596</v>
      </c>
      <c r="BO831" s="103">
        <v>0.29773801913758602</v>
      </c>
      <c r="BP831" s="103">
        <f t="shared" si="195"/>
        <v>0.70226198086241398</v>
      </c>
      <c r="BQ831" s="103">
        <v>0.33406449488507561</v>
      </c>
      <c r="BR831" s="103">
        <f t="shared" si="200"/>
        <v>0.6659355051149245</v>
      </c>
      <c r="BS831" s="108">
        <v>0.91707698673031235</v>
      </c>
      <c r="BT831" s="102">
        <v>8.2923013269687706E-2</v>
      </c>
      <c r="BU831" s="91"/>
      <c r="BV831" s="86">
        <v>811</v>
      </c>
      <c r="BW831" s="124">
        <v>0.98</v>
      </c>
      <c r="BX831" s="124">
        <v>0.02</v>
      </c>
      <c r="BY831" s="124">
        <v>0.98</v>
      </c>
      <c r="BZ831" s="124">
        <v>0.02</v>
      </c>
      <c r="CA831" s="124">
        <v>0.98</v>
      </c>
      <c r="CB831" s="124">
        <v>0.02</v>
      </c>
      <c r="CC831" s="123">
        <v>0.97399999999999998</v>
      </c>
      <c r="CD831" s="123">
        <v>2.5999999999999999E-2</v>
      </c>
      <c r="CE831" s="123">
        <v>0.97</v>
      </c>
      <c r="CF831" s="123">
        <v>0.03</v>
      </c>
      <c r="CG831" s="123">
        <v>0.97199999999999998</v>
      </c>
      <c r="CH831" s="123">
        <v>2.8000000000000001E-2</v>
      </c>
      <c r="CI831" s="1"/>
      <c r="CJ831" s="1"/>
      <c r="CK831" s="1"/>
      <c r="CL831" s="1"/>
      <c r="CM831" s="1"/>
      <c r="CN831" s="1"/>
      <c r="CP831" s="39"/>
      <c r="CR831" s="39"/>
      <c r="CS831" s="92"/>
      <c r="CT831" s="92"/>
    </row>
    <row r="832" spans="38:98" x14ac:dyDescent="0.25">
      <c r="AL832" s="104">
        <v>812</v>
      </c>
      <c r="AM832" s="102">
        <v>0.35409925891763699</v>
      </c>
      <c r="AN832" s="102">
        <f t="shared" si="189"/>
        <v>0.64590074108236295</v>
      </c>
      <c r="AO832" s="102">
        <v>0.40184042868112702</v>
      </c>
      <c r="AP832" s="102">
        <f t="shared" si="190"/>
        <v>0.59815957131887298</v>
      </c>
      <c r="AQ832" s="102">
        <v>0.27884653481751198</v>
      </c>
      <c r="AR832" s="102">
        <f t="shared" si="191"/>
        <v>0.72115346518248802</v>
      </c>
      <c r="AS832" s="102">
        <f t="shared" si="196"/>
        <v>0.3304634748771822</v>
      </c>
      <c r="AT832" s="107">
        <f t="shared" si="196"/>
        <v>0.6695365251228178</v>
      </c>
      <c r="AU832" s="103">
        <v>0.36946241495475601</v>
      </c>
      <c r="AV832" s="103">
        <f t="shared" si="197"/>
        <v>0.63053758504524393</v>
      </c>
      <c r="AW832" s="103">
        <v>0.420107455950752</v>
      </c>
      <c r="AX832" s="103">
        <f t="shared" si="198"/>
        <v>0.57989254404924795</v>
      </c>
      <c r="AY832" s="103">
        <v>0.307017618647695</v>
      </c>
      <c r="AZ832" s="103">
        <f t="shared" si="201"/>
        <v>0.69298238135230505</v>
      </c>
      <c r="BA832" s="103">
        <f t="shared" si="199"/>
        <v>0.35238616808258705</v>
      </c>
      <c r="BB832" s="103">
        <f t="shared" si="199"/>
        <v>0.64761383191741295</v>
      </c>
      <c r="BC832" s="102">
        <v>0.34913039250952199</v>
      </c>
      <c r="BD832" s="102">
        <f t="shared" si="202"/>
        <v>0.65086960749047806</v>
      </c>
      <c r="BE832" s="102">
        <v>0.40590776035637499</v>
      </c>
      <c r="BF832" s="102">
        <f t="shared" si="202"/>
        <v>0.59409223964362501</v>
      </c>
      <c r="BG832" s="102">
        <v>0.30806267392470099</v>
      </c>
      <c r="BH832" s="102">
        <f t="shared" si="192"/>
        <v>0.69193732607529901</v>
      </c>
      <c r="BI832" s="102">
        <v>0.34329803656528057</v>
      </c>
      <c r="BJ832" s="102">
        <v>0.65670196343471954</v>
      </c>
      <c r="BK832" s="103">
        <v>0.34105115717098</v>
      </c>
      <c r="BL832" s="103">
        <f t="shared" si="193"/>
        <v>0.65894884282902</v>
      </c>
      <c r="BM832" s="103">
        <v>0.39788076094733499</v>
      </c>
      <c r="BN832" s="103">
        <f t="shared" si="194"/>
        <v>0.60211923905266507</v>
      </c>
      <c r="BO832" s="103">
        <v>0.29807691569206302</v>
      </c>
      <c r="BP832" s="103">
        <f t="shared" si="195"/>
        <v>0.70192308430793693</v>
      </c>
      <c r="BQ832" s="103">
        <v>0.33435381495923983</v>
      </c>
      <c r="BR832" s="103">
        <f t="shared" si="200"/>
        <v>0.66564618504076012</v>
      </c>
      <c r="BS832" s="108">
        <v>0.91717352722823231</v>
      </c>
      <c r="BT832" s="102">
        <v>8.2826472771767704E-2</v>
      </c>
      <c r="BU832" s="91"/>
      <c r="BV832" s="86">
        <v>812</v>
      </c>
      <c r="BW832" s="124">
        <v>0.98</v>
      </c>
      <c r="BX832" s="124">
        <v>0.02</v>
      </c>
      <c r="BY832" s="124">
        <v>0.98</v>
      </c>
      <c r="BZ832" s="124">
        <v>0.02</v>
      </c>
      <c r="CA832" s="124">
        <v>0.98</v>
      </c>
      <c r="CB832" s="124">
        <v>0.02</v>
      </c>
      <c r="CC832" s="123">
        <v>0.97399999999999998</v>
      </c>
      <c r="CD832" s="123">
        <v>2.5999999999999999E-2</v>
      </c>
      <c r="CE832" s="123">
        <v>0.97</v>
      </c>
      <c r="CF832" s="123">
        <v>0.03</v>
      </c>
      <c r="CG832" s="123">
        <v>0.97199999999999998</v>
      </c>
      <c r="CH832" s="123">
        <v>2.8000000000000001E-2</v>
      </c>
      <c r="CI832" s="1"/>
      <c r="CJ832" s="1"/>
      <c r="CK832" s="1"/>
      <c r="CL832" s="1"/>
      <c r="CM832" s="1"/>
      <c r="CN832" s="1"/>
      <c r="CP832" s="39"/>
      <c r="CR832" s="39"/>
      <c r="CS832" s="92"/>
      <c r="CT832" s="92"/>
    </row>
    <row r="833" spans="38:98" x14ac:dyDescent="0.25">
      <c r="AL833" s="104">
        <v>813</v>
      </c>
      <c r="AM833" s="102">
        <v>0.35435682274605401</v>
      </c>
      <c r="AN833" s="102">
        <f t="shared" si="189"/>
        <v>0.64564317725394593</v>
      </c>
      <c r="AO833" s="102">
        <v>0.40207580041497698</v>
      </c>
      <c r="AP833" s="102">
        <f t="shared" si="190"/>
        <v>0.59792419958502308</v>
      </c>
      <c r="AQ833" s="102">
        <v>0.279166474255237</v>
      </c>
      <c r="AR833" s="102">
        <f t="shared" si="191"/>
        <v>0.720833525744763</v>
      </c>
      <c r="AS833" s="102">
        <f t="shared" si="196"/>
        <v>0.33074462730413046</v>
      </c>
      <c r="AT833" s="107">
        <f t="shared" si="196"/>
        <v>0.66925537269586943</v>
      </c>
      <c r="AU833" s="103">
        <v>0.369732994164027</v>
      </c>
      <c r="AV833" s="103">
        <f t="shared" si="197"/>
        <v>0.63026700583597295</v>
      </c>
      <c r="AW833" s="103">
        <v>0.42036515300126898</v>
      </c>
      <c r="AX833" s="103">
        <f t="shared" si="198"/>
        <v>0.57963484699873102</v>
      </c>
      <c r="AY833" s="103">
        <v>0.30736823080860298</v>
      </c>
      <c r="AZ833" s="103">
        <f t="shared" si="201"/>
        <v>0.69263176919139702</v>
      </c>
      <c r="BA833" s="103">
        <f t="shared" si="199"/>
        <v>0.35269059955309756</v>
      </c>
      <c r="BB833" s="103">
        <f t="shared" si="199"/>
        <v>0.64730940044690244</v>
      </c>
      <c r="BC833" s="102">
        <v>0.349389655808794</v>
      </c>
      <c r="BD833" s="102">
        <f t="shared" si="202"/>
        <v>0.650610344191206</v>
      </c>
      <c r="BE833" s="102">
        <v>0.406148806292009</v>
      </c>
      <c r="BF833" s="102">
        <f t="shared" si="202"/>
        <v>0.593851193707991</v>
      </c>
      <c r="BG833" s="102">
        <v>0.308411886925126</v>
      </c>
      <c r="BH833" s="102">
        <f t="shared" si="192"/>
        <v>0.691588113074874</v>
      </c>
      <c r="BI833" s="102">
        <v>0.34359448673344617</v>
      </c>
      <c r="BJ833" s="102">
        <v>0.65640551326655383</v>
      </c>
      <c r="BK833" s="103">
        <v>0.34130393926497199</v>
      </c>
      <c r="BL833" s="103">
        <f t="shared" si="193"/>
        <v>0.65869606073502807</v>
      </c>
      <c r="BM833" s="103">
        <v>0.39811971047344602</v>
      </c>
      <c r="BN833" s="103">
        <f t="shared" si="194"/>
        <v>0.60188028952655404</v>
      </c>
      <c r="BO833" s="103">
        <v>0.29841566180808299</v>
      </c>
      <c r="BP833" s="103">
        <f t="shared" si="195"/>
        <v>0.70158433819191701</v>
      </c>
      <c r="BQ833" s="103">
        <v>0.33464295901275209</v>
      </c>
      <c r="BR833" s="103">
        <f t="shared" si="200"/>
        <v>0.66535704098724802</v>
      </c>
      <c r="BS833" s="108">
        <v>0.91726984248344345</v>
      </c>
      <c r="BT833" s="102">
        <v>8.2730157516556505E-2</v>
      </c>
      <c r="BU833" s="91"/>
      <c r="BV833" s="86">
        <v>813</v>
      </c>
      <c r="BW833" s="124">
        <v>0.98</v>
      </c>
      <c r="BX833" s="124">
        <v>0.02</v>
      </c>
      <c r="BY833" s="124">
        <v>0.98</v>
      </c>
      <c r="BZ833" s="124">
        <v>0.02</v>
      </c>
      <c r="CA833" s="124">
        <v>0.98</v>
      </c>
      <c r="CB833" s="124">
        <v>0.02</v>
      </c>
      <c r="CC833" s="123">
        <v>0.97399999999999998</v>
      </c>
      <c r="CD833" s="123">
        <v>2.5999999999999999E-2</v>
      </c>
      <c r="CE833" s="123">
        <v>0.97</v>
      </c>
      <c r="CF833" s="123">
        <v>0.03</v>
      </c>
      <c r="CG833" s="123">
        <v>0.97199999999999998</v>
      </c>
      <c r="CH833" s="123">
        <v>2.8000000000000001E-2</v>
      </c>
      <c r="CI833" s="1"/>
      <c r="CJ833" s="1"/>
      <c r="CK833" s="1"/>
      <c r="CL833" s="1"/>
      <c r="CM833" s="1"/>
      <c r="CN833" s="1"/>
      <c r="CP833" s="39"/>
      <c r="CR833" s="39"/>
      <c r="CS833" s="92"/>
      <c r="CT833" s="92"/>
    </row>
    <row r="834" spans="38:98" x14ac:dyDescent="0.25">
      <c r="AL834" s="104">
        <v>814</v>
      </c>
      <c r="AM834" s="102">
        <v>0.35461427527177403</v>
      </c>
      <c r="AN834" s="102">
        <f t="shared" si="189"/>
        <v>0.64538572472822597</v>
      </c>
      <c r="AO834" s="102">
        <v>0.40231096945621803</v>
      </c>
      <c r="AP834" s="102">
        <f t="shared" si="190"/>
        <v>0.59768903054378197</v>
      </c>
      <c r="AQ834" s="102">
        <v>0.27948631916758399</v>
      </c>
      <c r="AR834" s="102">
        <f t="shared" si="191"/>
        <v>0.72051368083241596</v>
      </c>
      <c r="AS834" s="102">
        <f t="shared" si="196"/>
        <v>0.33102565512626875</v>
      </c>
      <c r="AT834" s="107">
        <f t="shared" si="196"/>
        <v>0.66897434487373131</v>
      </c>
      <c r="AU834" s="103">
        <v>0.370003376121678</v>
      </c>
      <c r="AV834" s="103">
        <f t="shared" si="197"/>
        <v>0.629996623878322</v>
      </c>
      <c r="AW834" s="103">
        <v>0.42062265795273301</v>
      </c>
      <c r="AX834" s="103">
        <f t="shared" si="198"/>
        <v>0.57937734204726699</v>
      </c>
      <c r="AY834" s="103">
        <v>0.307718710851003</v>
      </c>
      <c r="AZ834" s="103">
        <f t="shared" si="201"/>
        <v>0.692281289148997</v>
      </c>
      <c r="BA834" s="103">
        <f t="shared" si="199"/>
        <v>0.35299486491831017</v>
      </c>
      <c r="BB834" s="103">
        <f t="shared" si="199"/>
        <v>0.64700513508168989</v>
      </c>
      <c r="BC834" s="102">
        <v>0.34964867835590502</v>
      </c>
      <c r="BD834" s="102">
        <f t="shared" si="202"/>
        <v>0.65035132164409504</v>
      </c>
      <c r="BE834" s="102">
        <v>0.40638966202992799</v>
      </c>
      <c r="BF834" s="102">
        <f t="shared" si="202"/>
        <v>0.59361033797007201</v>
      </c>
      <c r="BG834" s="102">
        <v>0.30876096319187102</v>
      </c>
      <c r="BH834" s="102">
        <f t="shared" si="192"/>
        <v>0.69123903680812893</v>
      </c>
      <c r="BI834" s="102">
        <v>0.34389075562547466</v>
      </c>
      <c r="BJ834" s="102">
        <v>0.65610924437452534</v>
      </c>
      <c r="BK834" s="103">
        <v>0.34155650319270398</v>
      </c>
      <c r="BL834" s="103">
        <f t="shared" si="193"/>
        <v>0.65844349680729608</v>
      </c>
      <c r="BM834" s="103">
        <v>0.39835849344707103</v>
      </c>
      <c r="BN834" s="103">
        <f t="shared" si="194"/>
        <v>0.60164150655292903</v>
      </c>
      <c r="BO834" s="103">
        <v>0.29875425828320101</v>
      </c>
      <c r="BP834" s="103">
        <f t="shared" si="195"/>
        <v>0.70124574171679899</v>
      </c>
      <c r="BQ834" s="103">
        <v>0.33493192829283702</v>
      </c>
      <c r="BR834" s="103">
        <f t="shared" si="200"/>
        <v>0.66506807170716309</v>
      </c>
      <c r="BS834" s="108">
        <v>0.91736593310865366</v>
      </c>
      <c r="BT834" s="102">
        <v>8.2634066891346294E-2</v>
      </c>
      <c r="BU834" s="91"/>
      <c r="BV834" s="86">
        <v>814</v>
      </c>
      <c r="BW834" s="124">
        <v>0.98</v>
      </c>
      <c r="BX834" s="124">
        <v>0.02</v>
      </c>
      <c r="BY834" s="124">
        <v>0.98</v>
      </c>
      <c r="BZ834" s="124">
        <v>0.02</v>
      </c>
      <c r="CA834" s="124">
        <v>0.98</v>
      </c>
      <c r="CB834" s="124">
        <v>0.02</v>
      </c>
      <c r="CC834" s="123">
        <v>0.97399999999999998</v>
      </c>
      <c r="CD834" s="123">
        <v>2.5999999999999999E-2</v>
      </c>
      <c r="CE834" s="123">
        <v>0.97</v>
      </c>
      <c r="CF834" s="123">
        <v>0.03</v>
      </c>
      <c r="CG834" s="123">
        <v>0.97199999999999998</v>
      </c>
      <c r="CH834" s="123">
        <v>2.8000000000000001E-2</v>
      </c>
      <c r="CI834" s="1"/>
      <c r="CJ834" s="1"/>
      <c r="CK834" s="1"/>
      <c r="CL834" s="1"/>
      <c r="CM834" s="1"/>
      <c r="CN834" s="1"/>
      <c r="CP834" s="39"/>
      <c r="CR834" s="39"/>
      <c r="CS834" s="92"/>
      <c r="CT834" s="92"/>
    </row>
    <row r="835" spans="38:98" x14ac:dyDescent="0.25">
      <c r="AL835" s="104">
        <v>815</v>
      </c>
      <c r="AM835" s="102">
        <v>0.35487161597657102</v>
      </c>
      <c r="AN835" s="102">
        <f t="shared" si="189"/>
        <v>0.64512838402342898</v>
      </c>
      <c r="AO835" s="102">
        <v>0.40254593623850898</v>
      </c>
      <c r="AP835" s="102">
        <f t="shared" si="190"/>
        <v>0.59745406376149102</v>
      </c>
      <c r="AQ835" s="102">
        <v>0.27980606924846602</v>
      </c>
      <c r="AR835" s="102">
        <f t="shared" si="191"/>
        <v>0.72019393075153393</v>
      </c>
      <c r="AS835" s="102">
        <f t="shared" si="196"/>
        <v>0.33130655814188847</v>
      </c>
      <c r="AT835" s="107">
        <f t="shared" si="196"/>
        <v>0.66869344185811153</v>
      </c>
      <c r="AU835" s="103">
        <v>0.37027356104423897</v>
      </c>
      <c r="AV835" s="103">
        <f t="shared" si="197"/>
        <v>0.62972643895576108</v>
      </c>
      <c r="AW835" s="103">
        <v>0.420879971100801</v>
      </c>
      <c r="AX835" s="103">
        <f t="shared" si="198"/>
        <v>0.579120028899199</v>
      </c>
      <c r="AY835" s="103">
        <v>0.30806905858141398</v>
      </c>
      <c r="AZ835" s="103">
        <f t="shared" si="201"/>
        <v>0.69193094141858602</v>
      </c>
      <c r="BA835" s="103">
        <f t="shared" si="199"/>
        <v>0.35329896422434875</v>
      </c>
      <c r="BB835" s="103">
        <f t="shared" si="199"/>
        <v>0.6467010357756513</v>
      </c>
      <c r="BC835" s="102">
        <v>0.34990746139879397</v>
      </c>
      <c r="BD835" s="102">
        <f t="shared" si="202"/>
        <v>0.65009253860120597</v>
      </c>
      <c r="BE835" s="102">
        <v>0.40663032859679898</v>
      </c>
      <c r="BF835" s="102">
        <f t="shared" si="202"/>
        <v>0.59336967140320107</v>
      </c>
      <c r="BG835" s="102">
        <v>0.30910990345735501</v>
      </c>
      <c r="BH835" s="102">
        <f t="shared" si="192"/>
        <v>0.69089009654264499</v>
      </c>
      <c r="BI835" s="102">
        <v>0.34418684420127321</v>
      </c>
      <c r="BJ835" s="102">
        <v>0.65581315579872679</v>
      </c>
      <c r="BK835" s="103">
        <v>0.34180885102855901</v>
      </c>
      <c r="BL835" s="103">
        <f t="shared" si="193"/>
        <v>0.65819114897144093</v>
      </c>
      <c r="BM835" s="103">
        <v>0.39859711089991501</v>
      </c>
      <c r="BN835" s="103">
        <f t="shared" si="194"/>
        <v>0.60140288910008499</v>
      </c>
      <c r="BO835" s="103">
        <v>0.299092705914969</v>
      </c>
      <c r="BP835" s="103">
        <f t="shared" si="195"/>
        <v>0.70090729408503094</v>
      </c>
      <c r="BQ835" s="103">
        <v>0.33522072404671949</v>
      </c>
      <c r="BR835" s="103">
        <f t="shared" si="200"/>
        <v>0.66477927595328046</v>
      </c>
      <c r="BS835" s="108">
        <v>0.9174617997165706</v>
      </c>
      <c r="BT835" s="102">
        <v>8.2538200283429397E-2</v>
      </c>
      <c r="BU835" s="91"/>
      <c r="BV835" s="86">
        <v>815</v>
      </c>
      <c r="BW835" s="124">
        <v>0.98</v>
      </c>
      <c r="BX835" s="124">
        <v>0.02</v>
      </c>
      <c r="BY835" s="124">
        <v>0.98</v>
      </c>
      <c r="BZ835" s="124">
        <v>0.02</v>
      </c>
      <c r="CA835" s="124">
        <v>0.98</v>
      </c>
      <c r="CB835" s="124">
        <v>0.02</v>
      </c>
      <c r="CC835" s="123">
        <v>0.97399999999999998</v>
      </c>
      <c r="CD835" s="123">
        <v>2.5999999999999999E-2</v>
      </c>
      <c r="CE835" s="123">
        <v>0.97</v>
      </c>
      <c r="CF835" s="123">
        <v>0.03</v>
      </c>
      <c r="CG835" s="123">
        <v>0.97199999999999998</v>
      </c>
      <c r="CH835" s="123">
        <v>2.8000000000000001E-2</v>
      </c>
      <c r="CI835" s="1"/>
      <c r="CJ835" s="1"/>
      <c r="CK835" s="1"/>
      <c r="CL835" s="1"/>
      <c r="CM835" s="1"/>
      <c r="CN835" s="1"/>
      <c r="CP835" s="39"/>
      <c r="CR835" s="39"/>
      <c r="CS835" s="92"/>
      <c r="CT835" s="92"/>
    </row>
    <row r="836" spans="38:98" x14ac:dyDescent="0.25">
      <c r="AL836" s="104">
        <v>816</v>
      </c>
      <c r="AM836" s="102">
        <v>0.35512884434222203</v>
      </c>
      <c r="AN836" s="102">
        <f t="shared" si="189"/>
        <v>0.64487115565777797</v>
      </c>
      <c r="AO836" s="102">
        <v>0.40278070119550802</v>
      </c>
      <c r="AP836" s="102">
        <f t="shared" si="190"/>
        <v>0.59721929880449198</v>
      </c>
      <c r="AQ836" s="102">
        <v>0.28012572419179999</v>
      </c>
      <c r="AR836" s="102">
        <f t="shared" si="191"/>
        <v>0.71987427580819996</v>
      </c>
      <c r="AS836" s="102">
        <f t="shared" si="196"/>
        <v>0.33158733614928371</v>
      </c>
      <c r="AT836" s="107">
        <f t="shared" si="196"/>
        <v>0.6684126638507164</v>
      </c>
      <c r="AU836" s="103">
        <v>0.37054354914824</v>
      </c>
      <c r="AV836" s="103">
        <f t="shared" si="197"/>
        <v>0.62945645085175994</v>
      </c>
      <c r="AW836" s="103">
        <v>0.42113709274112698</v>
      </c>
      <c r="AX836" s="103">
        <f t="shared" si="198"/>
        <v>0.57886290725887302</v>
      </c>
      <c r="AY836" s="103">
        <v>0.30841927380634898</v>
      </c>
      <c r="AZ836" s="103">
        <f t="shared" si="201"/>
        <v>0.69158072619365107</v>
      </c>
      <c r="BA836" s="103">
        <f t="shared" si="199"/>
        <v>0.3536028975173342</v>
      </c>
      <c r="BB836" s="103">
        <f t="shared" si="199"/>
        <v>0.6463971024826658</v>
      </c>
      <c r="BC836" s="102">
        <v>0.350166006185401</v>
      </c>
      <c r="BD836" s="102">
        <f t="shared" si="202"/>
        <v>0.64983399381459894</v>
      </c>
      <c r="BE836" s="102">
        <v>0.40687080701929002</v>
      </c>
      <c r="BF836" s="102">
        <f t="shared" si="202"/>
        <v>0.59312919298070998</v>
      </c>
      <c r="BG836" s="102">
        <v>0.30945870845399598</v>
      </c>
      <c r="BH836" s="102">
        <f t="shared" si="192"/>
        <v>0.69054129154600408</v>
      </c>
      <c r="BI836" s="102">
        <v>0.34448275342074919</v>
      </c>
      <c r="BJ836" s="102">
        <v>0.65551724657925081</v>
      </c>
      <c r="BK836" s="103">
        <v>0.34206098484691699</v>
      </c>
      <c r="BL836" s="103">
        <f t="shared" si="193"/>
        <v>0.65793901515308306</v>
      </c>
      <c r="BM836" s="103">
        <v>0.39883556386367902</v>
      </c>
      <c r="BN836" s="103">
        <f t="shared" si="194"/>
        <v>0.60116443613632098</v>
      </c>
      <c r="BO836" s="103">
        <v>0.29943100550094098</v>
      </c>
      <c r="BP836" s="103">
        <f t="shared" si="195"/>
        <v>0.70056899449905896</v>
      </c>
      <c r="BQ836" s="103">
        <v>0.33550934752162331</v>
      </c>
      <c r="BR836" s="103">
        <f t="shared" si="200"/>
        <v>0.66449065247837669</v>
      </c>
      <c r="BS836" s="108">
        <v>0.91755744291990193</v>
      </c>
      <c r="BT836" s="102">
        <v>8.2442557080098094E-2</v>
      </c>
      <c r="BU836" s="91"/>
      <c r="BV836" s="86">
        <v>816</v>
      </c>
      <c r="BW836" s="124">
        <v>0.98</v>
      </c>
      <c r="BX836" s="124">
        <v>0.02</v>
      </c>
      <c r="BY836" s="124">
        <v>0.98</v>
      </c>
      <c r="BZ836" s="124">
        <v>0.02</v>
      </c>
      <c r="CA836" s="124">
        <v>0.98</v>
      </c>
      <c r="CB836" s="124">
        <v>0.02</v>
      </c>
      <c r="CC836" s="123">
        <v>0.97399999999999998</v>
      </c>
      <c r="CD836" s="123">
        <v>2.5999999999999999E-2</v>
      </c>
      <c r="CE836" s="123">
        <v>0.97</v>
      </c>
      <c r="CF836" s="123">
        <v>0.03</v>
      </c>
      <c r="CG836" s="123">
        <v>0.97199999999999998</v>
      </c>
      <c r="CH836" s="123">
        <v>2.8000000000000001E-2</v>
      </c>
      <c r="CI836" s="1"/>
      <c r="CJ836" s="1"/>
      <c r="CK836" s="1"/>
      <c r="CL836" s="1"/>
      <c r="CM836" s="1"/>
      <c r="CN836" s="1"/>
      <c r="CP836" s="39"/>
      <c r="CR836" s="39"/>
      <c r="CS836" s="92"/>
      <c r="CT836" s="92"/>
    </row>
    <row r="837" spans="38:98" x14ac:dyDescent="0.25">
      <c r="AL837" s="104">
        <v>817</v>
      </c>
      <c r="AM837" s="102">
        <v>0.35538595985050198</v>
      </c>
      <c r="AN837" s="102">
        <f t="shared" si="189"/>
        <v>0.64461404014949797</v>
      </c>
      <c r="AO837" s="102">
        <v>0.40301526476087202</v>
      </c>
      <c r="AP837" s="102">
        <f t="shared" si="190"/>
        <v>0.59698473523912798</v>
      </c>
      <c r="AQ837" s="102">
        <v>0.28044528369150001</v>
      </c>
      <c r="AR837" s="102">
        <f t="shared" si="191"/>
        <v>0.71955471630849999</v>
      </c>
      <c r="AS837" s="102">
        <f t="shared" si="196"/>
        <v>0.33186798894674618</v>
      </c>
      <c r="AT837" s="107">
        <f t="shared" si="196"/>
        <v>0.66813201105325382</v>
      </c>
      <c r="AU837" s="103">
        <v>0.37081334065021199</v>
      </c>
      <c r="AV837" s="103">
        <f t="shared" si="197"/>
        <v>0.62918665934978801</v>
      </c>
      <c r="AW837" s="103">
        <v>0.42139402316936603</v>
      </c>
      <c r="AX837" s="103">
        <f t="shared" si="198"/>
        <v>0.57860597683063397</v>
      </c>
      <c r="AY837" s="103">
        <v>0.30876935633232599</v>
      </c>
      <c r="AZ837" s="103">
        <f t="shared" si="201"/>
        <v>0.69123064366767406</v>
      </c>
      <c r="BA837" s="103">
        <f t="shared" si="199"/>
        <v>0.35390666484338984</v>
      </c>
      <c r="BB837" s="103">
        <f t="shared" si="199"/>
        <v>0.64609333515661016</v>
      </c>
      <c r="BC837" s="102">
        <v>0.35042431396366402</v>
      </c>
      <c r="BD837" s="102">
        <f t="shared" si="202"/>
        <v>0.64957568603633598</v>
      </c>
      <c r="BE837" s="102">
        <v>0.407111098324067</v>
      </c>
      <c r="BF837" s="102">
        <f t="shared" si="202"/>
        <v>0.592888901675933</v>
      </c>
      <c r="BG837" s="102">
        <v>0.309807378914215</v>
      </c>
      <c r="BH837" s="102">
        <f t="shared" si="192"/>
        <v>0.69019262108578494</v>
      </c>
      <c r="BI837" s="102">
        <v>0.34477848424381019</v>
      </c>
      <c r="BJ837" s="102">
        <v>0.65522151575618981</v>
      </c>
      <c r="BK837" s="103">
        <v>0.34231290672216103</v>
      </c>
      <c r="BL837" s="103">
        <f t="shared" si="193"/>
        <v>0.65768709327783892</v>
      </c>
      <c r="BM837" s="103">
        <v>0.39907385337006901</v>
      </c>
      <c r="BN837" s="103">
        <f t="shared" si="194"/>
        <v>0.60092614662993094</v>
      </c>
      <c r="BO837" s="103">
        <v>0.29976915783866998</v>
      </c>
      <c r="BP837" s="103">
        <f t="shared" si="195"/>
        <v>0.70023084216133002</v>
      </c>
      <c r="BQ837" s="103">
        <v>0.33579779996477399</v>
      </c>
      <c r="BR837" s="103">
        <f t="shared" si="200"/>
        <v>0.66420220003522601</v>
      </c>
      <c r="BS837" s="108">
        <v>0.91765286333135543</v>
      </c>
      <c r="BT837" s="102">
        <v>8.2347136668644599E-2</v>
      </c>
      <c r="BU837" s="91"/>
      <c r="BV837" s="86">
        <v>817</v>
      </c>
      <c r="BW837" s="124">
        <v>0.98</v>
      </c>
      <c r="BX837" s="124">
        <v>0.02</v>
      </c>
      <c r="BY837" s="124">
        <v>0.98</v>
      </c>
      <c r="BZ837" s="124">
        <v>0.02</v>
      </c>
      <c r="CA837" s="124">
        <v>0.98</v>
      </c>
      <c r="CB837" s="124">
        <v>0.02</v>
      </c>
      <c r="CC837" s="123">
        <v>0.97399999999999998</v>
      </c>
      <c r="CD837" s="123">
        <v>2.5999999999999999E-2</v>
      </c>
      <c r="CE837" s="123">
        <v>0.97</v>
      </c>
      <c r="CF837" s="123">
        <v>0.03</v>
      </c>
      <c r="CG837" s="123">
        <v>0.97199999999999998</v>
      </c>
      <c r="CH837" s="123">
        <v>2.8000000000000001E-2</v>
      </c>
      <c r="CI837" s="1"/>
      <c r="CJ837" s="1"/>
      <c r="CK837" s="1"/>
      <c r="CL837" s="1"/>
      <c r="CM837" s="1"/>
      <c r="CN837" s="1"/>
      <c r="CP837" s="39"/>
      <c r="CR837" s="39"/>
      <c r="CS837" s="92"/>
      <c r="CT837" s="92"/>
    </row>
    <row r="838" spans="38:98" x14ac:dyDescent="0.25">
      <c r="AL838" s="104">
        <v>818</v>
      </c>
      <c r="AM838" s="102">
        <v>0.35564296198318601</v>
      </c>
      <c r="AN838" s="102">
        <f t="shared" si="189"/>
        <v>0.64435703801681399</v>
      </c>
      <c r="AO838" s="102">
        <v>0.40324962736825998</v>
      </c>
      <c r="AP838" s="102">
        <f t="shared" si="190"/>
        <v>0.59675037263174002</v>
      </c>
      <c r="AQ838" s="102">
        <v>0.280764747441483</v>
      </c>
      <c r="AR838" s="102">
        <f t="shared" si="191"/>
        <v>0.71923525255851706</v>
      </c>
      <c r="AS838" s="102">
        <f t="shared" si="196"/>
        <v>0.33214851633256964</v>
      </c>
      <c r="AT838" s="107">
        <f t="shared" si="196"/>
        <v>0.66785148366743041</v>
      </c>
      <c r="AU838" s="103">
        <v>0.371082935766685</v>
      </c>
      <c r="AV838" s="103">
        <f t="shared" si="197"/>
        <v>0.62891706423331506</v>
      </c>
      <c r="AW838" s="103">
        <v>0.42165076268117502</v>
      </c>
      <c r="AX838" s="103">
        <f t="shared" si="198"/>
        <v>0.57834923731882504</v>
      </c>
      <c r="AY838" s="103">
        <v>0.30911930596586101</v>
      </c>
      <c r="AZ838" s="103">
        <f t="shared" si="201"/>
        <v>0.69088069403413899</v>
      </c>
      <c r="BA838" s="103">
        <f t="shared" si="199"/>
        <v>0.35421026624863872</v>
      </c>
      <c r="BB838" s="103">
        <f t="shared" si="199"/>
        <v>0.64578973375136139</v>
      </c>
      <c r="BC838" s="102">
        <v>0.35068238598152102</v>
      </c>
      <c r="BD838" s="102">
        <f t="shared" si="202"/>
        <v>0.64931761401847898</v>
      </c>
      <c r="BE838" s="102">
        <v>0.40735120353779902</v>
      </c>
      <c r="BF838" s="102">
        <f t="shared" si="202"/>
        <v>0.59264879646220092</v>
      </c>
      <c r="BG838" s="102">
        <v>0.31015591557042899</v>
      </c>
      <c r="BH838" s="102">
        <f t="shared" si="192"/>
        <v>0.68984408442957101</v>
      </c>
      <c r="BI838" s="102">
        <v>0.34507403763036265</v>
      </c>
      <c r="BJ838" s="102">
        <v>0.65492596236963729</v>
      </c>
      <c r="BK838" s="103">
        <v>0.342564618728672</v>
      </c>
      <c r="BL838" s="103">
        <f t="shared" si="193"/>
        <v>0.65743538127132806</v>
      </c>
      <c r="BM838" s="103">
        <v>0.39931198045078797</v>
      </c>
      <c r="BN838" s="103">
        <f t="shared" si="194"/>
        <v>0.60068801954921203</v>
      </c>
      <c r="BO838" s="103">
        <v>0.300107163725709</v>
      </c>
      <c r="BP838" s="103">
        <f t="shared" si="195"/>
        <v>0.699892836274291</v>
      </c>
      <c r="BQ838" s="103">
        <v>0.33608608262339568</v>
      </c>
      <c r="BR838" s="103">
        <f t="shared" si="200"/>
        <v>0.66391391737660443</v>
      </c>
      <c r="BS838" s="108">
        <v>0.91774806156363886</v>
      </c>
      <c r="BT838" s="102">
        <v>8.2251938436361194E-2</v>
      </c>
      <c r="BU838" s="91"/>
      <c r="BV838" s="86">
        <v>818</v>
      </c>
      <c r="BW838" s="124">
        <v>0.98</v>
      </c>
      <c r="BX838" s="124">
        <v>0.02</v>
      </c>
      <c r="BY838" s="124">
        <v>0.98</v>
      </c>
      <c r="BZ838" s="124">
        <v>0.02</v>
      </c>
      <c r="CA838" s="124">
        <v>0.98</v>
      </c>
      <c r="CB838" s="124">
        <v>0.02</v>
      </c>
      <c r="CC838" s="123">
        <v>0.97399999999999998</v>
      </c>
      <c r="CD838" s="123">
        <v>2.5999999999999999E-2</v>
      </c>
      <c r="CE838" s="123">
        <v>0.97</v>
      </c>
      <c r="CF838" s="123">
        <v>0.03</v>
      </c>
      <c r="CG838" s="123">
        <v>0.97199999999999998</v>
      </c>
      <c r="CH838" s="123">
        <v>2.8000000000000001E-2</v>
      </c>
      <c r="CI838" s="1"/>
      <c r="CJ838" s="1"/>
      <c r="CK838" s="1"/>
      <c r="CL838" s="1"/>
      <c r="CM838" s="1"/>
      <c r="CN838" s="1"/>
      <c r="CP838" s="39"/>
      <c r="CR838" s="39"/>
      <c r="CS838" s="92"/>
      <c r="CT838" s="92"/>
    </row>
    <row r="839" spans="38:98" x14ac:dyDescent="0.25">
      <c r="AL839" s="104">
        <v>819</v>
      </c>
      <c r="AM839" s="102">
        <v>0.35589985022205001</v>
      </c>
      <c r="AN839" s="102">
        <f t="shared" si="189"/>
        <v>0.64410014977794994</v>
      </c>
      <c r="AO839" s="102">
        <v>0.40348378945132901</v>
      </c>
      <c r="AP839" s="102">
        <f t="shared" si="190"/>
        <v>0.59651621054867099</v>
      </c>
      <c r="AQ839" s="102">
        <v>0.281084115135664</v>
      </c>
      <c r="AR839" s="102">
        <f t="shared" si="191"/>
        <v>0.718915884864336</v>
      </c>
      <c r="AS839" s="102">
        <f t="shared" si="196"/>
        <v>0.3324289181050466</v>
      </c>
      <c r="AT839" s="107">
        <f t="shared" si="196"/>
        <v>0.6675710818949534</v>
      </c>
      <c r="AU839" s="103">
        <v>0.37135233471418999</v>
      </c>
      <c r="AV839" s="103">
        <f t="shared" si="197"/>
        <v>0.62864766528580995</v>
      </c>
      <c r="AW839" s="103">
        <v>0.42190731157220701</v>
      </c>
      <c r="AX839" s="103">
        <f t="shared" si="198"/>
        <v>0.57809268842779304</v>
      </c>
      <c r="AY839" s="103">
        <v>0.30946912251347097</v>
      </c>
      <c r="AZ839" s="103">
        <f t="shared" si="201"/>
        <v>0.69053087748652908</v>
      </c>
      <c r="BA839" s="103">
        <f t="shared" si="199"/>
        <v>0.35451370177920316</v>
      </c>
      <c r="BB839" s="103">
        <f t="shared" si="199"/>
        <v>0.64548629822079695</v>
      </c>
      <c r="BC839" s="102">
        <v>0.35094022348691301</v>
      </c>
      <c r="BD839" s="102">
        <f t="shared" si="202"/>
        <v>0.64905977651308699</v>
      </c>
      <c r="BE839" s="102">
        <v>0.407591123687153</v>
      </c>
      <c r="BF839" s="102">
        <f t="shared" si="202"/>
        <v>0.592408876312847</v>
      </c>
      <c r="BG839" s="102">
        <v>0.310504319155058</v>
      </c>
      <c r="BH839" s="102">
        <f t="shared" si="192"/>
        <v>0.68949568084494195</v>
      </c>
      <c r="BI839" s="102">
        <v>0.34536941454031489</v>
      </c>
      <c r="BJ839" s="102">
        <v>0.65463058545968511</v>
      </c>
      <c r="BK839" s="103">
        <v>0.34281612294083202</v>
      </c>
      <c r="BL839" s="103">
        <f t="shared" si="193"/>
        <v>0.65718387705916803</v>
      </c>
      <c r="BM839" s="103">
        <v>0.39954994613753902</v>
      </c>
      <c r="BN839" s="103">
        <f t="shared" si="194"/>
        <v>0.60045005386246098</v>
      </c>
      <c r="BO839" s="103">
        <v>0.30044502395961198</v>
      </c>
      <c r="BP839" s="103">
        <f t="shared" si="195"/>
        <v>0.69955497604038808</v>
      </c>
      <c r="BQ839" s="103">
        <v>0.33637419674471342</v>
      </c>
      <c r="BR839" s="103">
        <f t="shared" si="200"/>
        <v>0.66362580325528664</v>
      </c>
      <c r="BS839" s="108">
        <v>0.9178430382294599</v>
      </c>
      <c r="BT839" s="102">
        <v>8.2156961770540105E-2</v>
      </c>
      <c r="BU839" s="91"/>
      <c r="BV839" s="86">
        <v>819</v>
      </c>
      <c r="BW839" s="124">
        <v>0.98</v>
      </c>
      <c r="BX839" s="124">
        <v>0.02</v>
      </c>
      <c r="BY839" s="124">
        <v>0.98</v>
      </c>
      <c r="BZ839" s="124">
        <v>0.02</v>
      </c>
      <c r="CA839" s="124">
        <v>0.98</v>
      </c>
      <c r="CB839" s="124">
        <v>0.02</v>
      </c>
      <c r="CC839" s="123">
        <v>0.97399999999999998</v>
      </c>
      <c r="CD839" s="123">
        <v>2.5999999999999999E-2</v>
      </c>
      <c r="CE839" s="123">
        <v>0.97</v>
      </c>
      <c r="CF839" s="123">
        <v>0.03</v>
      </c>
      <c r="CG839" s="123">
        <v>0.97199999999999998</v>
      </c>
      <c r="CH839" s="123">
        <v>2.8000000000000001E-2</v>
      </c>
      <c r="CI839" s="1"/>
      <c r="CJ839" s="1"/>
      <c r="CK839" s="1"/>
      <c r="CL839" s="1"/>
      <c r="CM839" s="1"/>
      <c r="CN839" s="1"/>
      <c r="CP839" s="39"/>
      <c r="CR839" s="39"/>
      <c r="CS839" s="92"/>
      <c r="CT839" s="92"/>
    </row>
    <row r="840" spans="38:98" x14ac:dyDescent="0.25">
      <c r="AL840" s="104">
        <v>820</v>
      </c>
      <c r="AM840" s="102">
        <v>0.356156624048868</v>
      </c>
      <c r="AN840" s="102">
        <f t="shared" si="189"/>
        <v>0.64384337595113195</v>
      </c>
      <c r="AO840" s="102">
        <v>0.40371775144373701</v>
      </c>
      <c r="AP840" s="102">
        <f t="shared" si="190"/>
        <v>0.59628224855626299</v>
      </c>
      <c r="AQ840" s="102">
        <v>0.28140338646795798</v>
      </c>
      <c r="AR840" s="102">
        <f t="shared" si="191"/>
        <v>0.71859661353204207</v>
      </c>
      <c r="AS840" s="102">
        <f t="shared" si="196"/>
        <v>0.33270919406246924</v>
      </c>
      <c r="AT840" s="107">
        <f t="shared" si="196"/>
        <v>0.66729080593753065</v>
      </c>
      <c r="AU840" s="103">
        <v>0.37162153770925699</v>
      </c>
      <c r="AV840" s="103">
        <f t="shared" si="197"/>
        <v>0.62837846229074301</v>
      </c>
      <c r="AW840" s="103">
        <v>0.42216367013811901</v>
      </c>
      <c r="AX840" s="103">
        <f t="shared" si="198"/>
        <v>0.57783632986188094</v>
      </c>
      <c r="AY840" s="103">
        <v>0.30981880578166998</v>
      </c>
      <c r="AZ840" s="103">
        <f t="shared" si="201"/>
        <v>0.69018119421833002</v>
      </c>
      <c r="BA840" s="103">
        <f t="shared" si="199"/>
        <v>0.35481697148120522</v>
      </c>
      <c r="BB840" s="103">
        <f t="shared" si="199"/>
        <v>0.64518302851879472</v>
      </c>
      <c r="BC840" s="102">
        <v>0.35119782772777702</v>
      </c>
      <c r="BD840" s="102">
        <f t="shared" si="202"/>
        <v>0.64880217227222303</v>
      </c>
      <c r="BE840" s="102">
        <v>0.40783085979879702</v>
      </c>
      <c r="BF840" s="102">
        <f t="shared" si="202"/>
        <v>0.59216914020120304</v>
      </c>
      <c r="BG840" s="102">
        <v>0.31085259040052099</v>
      </c>
      <c r="BH840" s="102">
        <f t="shared" si="192"/>
        <v>0.68914740959947896</v>
      </c>
      <c r="BI840" s="102">
        <v>0.34566461593357389</v>
      </c>
      <c r="BJ840" s="102">
        <v>0.65433538406642611</v>
      </c>
      <c r="BK840" s="103">
        <v>0.34306742143302099</v>
      </c>
      <c r="BL840" s="103">
        <f t="shared" si="193"/>
        <v>0.65693257856697906</v>
      </c>
      <c r="BM840" s="103">
        <v>0.399787751462026</v>
      </c>
      <c r="BN840" s="103">
        <f t="shared" si="194"/>
        <v>0.60021224853797395</v>
      </c>
      <c r="BO840" s="103">
        <v>0.30078273933793198</v>
      </c>
      <c r="BP840" s="103">
        <f t="shared" si="195"/>
        <v>0.69921726066206802</v>
      </c>
      <c r="BQ840" s="103">
        <v>0.3366621435759512</v>
      </c>
      <c r="BR840" s="103">
        <f t="shared" si="200"/>
        <v>0.66333785642404886</v>
      </c>
      <c r="BS840" s="108">
        <v>0.91793779394152641</v>
      </c>
      <c r="BT840" s="102">
        <v>8.20622060584736E-2</v>
      </c>
      <c r="BU840" s="91"/>
      <c r="BV840" s="86">
        <v>820</v>
      </c>
      <c r="BW840" s="124">
        <v>0.98</v>
      </c>
      <c r="BX840" s="124">
        <v>0.02</v>
      </c>
      <c r="BY840" s="124">
        <v>0.98</v>
      </c>
      <c r="BZ840" s="124">
        <v>0.02</v>
      </c>
      <c r="CA840" s="124">
        <v>0.98</v>
      </c>
      <c r="CB840" s="124">
        <v>0.02</v>
      </c>
      <c r="CC840" s="123">
        <v>0.97399999999999998</v>
      </c>
      <c r="CD840" s="123">
        <v>2.5999999999999999E-2</v>
      </c>
      <c r="CE840" s="123">
        <v>0.97099999999999997</v>
      </c>
      <c r="CF840" s="123">
        <v>2.9000000000000001E-2</v>
      </c>
      <c r="CG840" s="123">
        <v>0.97199999999999998</v>
      </c>
      <c r="CH840" s="123">
        <v>2.8000000000000001E-2</v>
      </c>
      <c r="CI840" s="1"/>
      <c r="CJ840" s="1"/>
      <c r="CK840" s="1"/>
      <c r="CL840" s="1"/>
      <c r="CM840" s="1"/>
      <c r="CN840" s="1"/>
      <c r="CP840" s="39"/>
      <c r="CR840" s="39"/>
      <c r="CS840" s="92"/>
      <c r="CT840" s="92"/>
    </row>
    <row r="841" spans="38:98" x14ac:dyDescent="0.25">
      <c r="AL841" s="104">
        <v>821</v>
      </c>
      <c r="AM841" s="102">
        <v>0.35641328294541702</v>
      </c>
      <c r="AN841" s="102">
        <f t="shared" si="189"/>
        <v>0.64358671705458304</v>
      </c>
      <c r="AO841" s="102">
        <v>0.40395151377914301</v>
      </c>
      <c r="AP841" s="102">
        <f t="shared" si="190"/>
        <v>0.59604848622085704</v>
      </c>
      <c r="AQ841" s="102">
        <v>0.281722561132281</v>
      </c>
      <c r="AR841" s="102">
        <f t="shared" si="191"/>
        <v>0.718277438867719</v>
      </c>
      <c r="AS841" s="102">
        <f t="shared" si="196"/>
        <v>0.3329893440031314</v>
      </c>
      <c r="AT841" s="107">
        <f t="shared" si="196"/>
        <v>0.6670106559968686</v>
      </c>
      <c r="AU841" s="103">
        <v>0.371890544968416</v>
      </c>
      <c r="AV841" s="103">
        <f t="shared" si="197"/>
        <v>0.628109455031584</v>
      </c>
      <c r="AW841" s="103">
        <v>0.42241983867456501</v>
      </c>
      <c r="AX841" s="103">
        <f t="shared" si="198"/>
        <v>0.57758016132543499</v>
      </c>
      <c r="AY841" s="103">
        <v>0.31016835557697497</v>
      </c>
      <c r="AZ841" s="103">
        <f t="shared" si="201"/>
        <v>0.68983164442302503</v>
      </c>
      <c r="BA841" s="103">
        <f t="shared" si="199"/>
        <v>0.3551200754007674</v>
      </c>
      <c r="BB841" s="103">
        <f t="shared" si="199"/>
        <v>0.6448799245992326</v>
      </c>
      <c r="BC841" s="102">
        <v>0.35145519995205299</v>
      </c>
      <c r="BD841" s="102">
        <f t="shared" si="202"/>
        <v>0.64854480004794701</v>
      </c>
      <c r="BE841" s="102">
        <v>0.40807041289939799</v>
      </c>
      <c r="BF841" s="102">
        <f t="shared" si="202"/>
        <v>0.59192958710060206</v>
      </c>
      <c r="BG841" s="102">
        <v>0.31120073003923698</v>
      </c>
      <c r="BH841" s="102">
        <f t="shared" si="192"/>
        <v>0.68879926996076302</v>
      </c>
      <c r="BI841" s="102">
        <v>0.34595964277004698</v>
      </c>
      <c r="BJ841" s="102">
        <v>0.65404035722995302</v>
      </c>
      <c r="BK841" s="103">
        <v>0.34331851627962201</v>
      </c>
      <c r="BL841" s="103">
        <f t="shared" si="193"/>
        <v>0.65668148372037805</v>
      </c>
      <c r="BM841" s="103">
        <v>0.400025397455952</v>
      </c>
      <c r="BN841" s="103">
        <f t="shared" si="194"/>
        <v>0.599974602544048</v>
      </c>
      <c r="BO841" s="103">
        <v>0.30112031065822198</v>
      </c>
      <c r="BP841" s="103">
        <f t="shared" si="195"/>
        <v>0.69887968934177802</v>
      </c>
      <c r="BQ841" s="103">
        <v>0.33694992436433391</v>
      </c>
      <c r="BR841" s="103">
        <f t="shared" si="200"/>
        <v>0.66305007563566609</v>
      </c>
      <c r="BS841" s="108">
        <v>0.91803232931254597</v>
      </c>
      <c r="BT841" s="102">
        <v>8.1967670687454003E-2</v>
      </c>
      <c r="BU841" s="91"/>
      <c r="BV841" s="86">
        <v>821</v>
      </c>
      <c r="BW841" s="124">
        <v>0.98</v>
      </c>
      <c r="BX841" s="124">
        <v>0.02</v>
      </c>
      <c r="BY841" s="124">
        <v>0.98099999999999998</v>
      </c>
      <c r="BZ841" s="124">
        <v>1.9E-2</v>
      </c>
      <c r="CA841" s="124">
        <v>0.98</v>
      </c>
      <c r="CB841" s="124">
        <v>0.02</v>
      </c>
      <c r="CC841" s="123">
        <v>0.97399999999999998</v>
      </c>
      <c r="CD841" s="123">
        <v>2.5999999999999999E-2</v>
      </c>
      <c r="CE841" s="123">
        <v>0.97099999999999997</v>
      </c>
      <c r="CF841" s="123">
        <v>2.9000000000000001E-2</v>
      </c>
      <c r="CG841" s="123">
        <v>0.97199999999999998</v>
      </c>
      <c r="CH841" s="123">
        <v>2.8000000000000001E-2</v>
      </c>
      <c r="CI841" s="1"/>
      <c r="CJ841" s="1"/>
      <c r="CK841" s="1"/>
      <c r="CL841" s="1"/>
      <c r="CM841" s="1"/>
      <c r="CN841" s="1"/>
      <c r="CP841" s="39"/>
      <c r="CR841" s="39"/>
      <c r="CS841" s="92"/>
      <c r="CT841" s="92"/>
    </row>
    <row r="842" spans="38:98" x14ac:dyDescent="0.25">
      <c r="AL842" s="104">
        <v>822</v>
      </c>
      <c r="AM842" s="102">
        <v>0.356669826393471</v>
      </c>
      <c r="AN842" s="102">
        <f t="shared" si="189"/>
        <v>0.643330173606529</v>
      </c>
      <c r="AO842" s="102">
        <v>0.40418507689120398</v>
      </c>
      <c r="AP842" s="102">
        <f t="shared" si="190"/>
        <v>0.59581492310879602</v>
      </c>
      <c r="AQ842" s="102">
        <v>0.28204163882254701</v>
      </c>
      <c r="AR842" s="102">
        <f t="shared" si="191"/>
        <v>0.71795836117745293</v>
      </c>
      <c r="AS842" s="102">
        <f t="shared" si="196"/>
        <v>0.33326936772532456</v>
      </c>
      <c r="AT842" s="107">
        <f t="shared" si="196"/>
        <v>0.66673063227467544</v>
      </c>
      <c r="AU842" s="103">
        <v>0.372159356708199</v>
      </c>
      <c r="AV842" s="103">
        <f t="shared" si="197"/>
        <v>0.627840643291801</v>
      </c>
      <c r="AW842" s="103">
        <v>0.42267581747720001</v>
      </c>
      <c r="AX842" s="103">
        <f t="shared" si="198"/>
        <v>0.57732418252279993</v>
      </c>
      <c r="AY842" s="103">
        <v>0.310517771705903</v>
      </c>
      <c r="AZ842" s="103">
        <f t="shared" si="201"/>
        <v>0.689482228294097</v>
      </c>
      <c r="BA842" s="103">
        <f t="shared" si="199"/>
        <v>0.35542301358401307</v>
      </c>
      <c r="BB842" s="103">
        <f t="shared" si="199"/>
        <v>0.64457698641598693</v>
      </c>
      <c r="BC842" s="102">
        <v>0.35171234140767998</v>
      </c>
      <c r="BD842" s="102">
        <f t="shared" si="202"/>
        <v>0.64828765859232007</v>
      </c>
      <c r="BE842" s="102">
        <v>0.40830978401562301</v>
      </c>
      <c r="BF842" s="102">
        <f t="shared" si="202"/>
        <v>0.59169021598437699</v>
      </c>
      <c r="BG842" s="102">
        <v>0.31154873880362499</v>
      </c>
      <c r="BH842" s="102">
        <f t="shared" si="192"/>
        <v>0.68845126119637501</v>
      </c>
      <c r="BI842" s="102">
        <v>0.34625449600964159</v>
      </c>
      <c r="BJ842" s="102">
        <v>0.65374550399035847</v>
      </c>
      <c r="BK842" s="103">
        <v>0.34356940955501603</v>
      </c>
      <c r="BL842" s="103">
        <f t="shared" si="193"/>
        <v>0.65643059044498397</v>
      </c>
      <c r="BM842" s="103">
        <v>0.40026288515102099</v>
      </c>
      <c r="BN842" s="103">
        <f t="shared" si="194"/>
        <v>0.59973711484897896</v>
      </c>
      <c r="BO842" s="103">
        <v>0.30145773871803599</v>
      </c>
      <c r="BP842" s="103">
        <f t="shared" si="195"/>
        <v>0.69854226128196406</v>
      </c>
      <c r="BQ842" s="103">
        <v>0.33723754035708631</v>
      </c>
      <c r="BR842" s="103">
        <f t="shared" si="200"/>
        <v>0.66276245964291369</v>
      </c>
      <c r="BS842" s="108">
        <v>0.91812664495522656</v>
      </c>
      <c r="BT842" s="102">
        <v>8.1873355044773499E-2</v>
      </c>
      <c r="BU842" s="91"/>
      <c r="BV842" s="86">
        <v>822</v>
      </c>
      <c r="BW842" s="124">
        <v>0.98</v>
      </c>
      <c r="BX842" s="124">
        <v>0.02</v>
      </c>
      <c r="BY842" s="124">
        <v>0.98099999999999998</v>
      </c>
      <c r="BZ842" s="124">
        <v>1.9E-2</v>
      </c>
      <c r="CA842" s="124">
        <v>0.98</v>
      </c>
      <c r="CB842" s="124">
        <v>0.02</v>
      </c>
      <c r="CC842" s="123">
        <v>0.97399999999999998</v>
      </c>
      <c r="CD842" s="123">
        <v>2.5999999999999999E-2</v>
      </c>
      <c r="CE842" s="123">
        <v>0.97099999999999997</v>
      </c>
      <c r="CF842" s="123">
        <v>2.9000000000000001E-2</v>
      </c>
      <c r="CG842" s="123">
        <v>0.97199999999999998</v>
      </c>
      <c r="CH842" s="123">
        <v>2.8000000000000001E-2</v>
      </c>
      <c r="CI842" s="1"/>
      <c r="CJ842" s="1"/>
      <c r="CK842" s="1"/>
      <c r="CL842" s="1"/>
      <c r="CM842" s="1"/>
      <c r="CN842" s="1"/>
      <c r="CP842" s="39"/>
      <c r="CR842" s="39"/>
      <c r="CS842" s="92"/>
      <c r="CT842" s="92"/>
    </row>
    <row r="843" spans="38:98" x14ac:dyDescent="0.25">
      <c r="AL843" s="104">
        <v>823</v>
      </c>
      <c r="AM843" s="102">
        <v>0.35692625387480698</v>
      </c>
      <c r="AN843" s="102">
        <f t="shared" si="189"/>
        <v>0.64307374612519297</v>
      </c>
      <c r="AO843" s="102">
        <v>0.40441844121357801</v>
      </c>
      <c r="AP843" s="102">
        <f t="shared" si="190"/>
        <v>0.59558155878642194</v>
      </c>
      <c r="AQ843" s="102">
        <v>0.28236061923267303</v>
      </c>
      <c r="AR843" s="102">
        <f t="shared" si="191"/>
        <v>0.71763938076732692</v>
      </c>
      <c r="AS843" s="102">
        <f t="shared" si="196"/>
        <v>0.33354926502734272</v>
      </c>
      <c r="AT843" s="107">
        <f t="shared" si="196"/>
        <v>0.66645073497265728</v>
      </c>
      <c r="AU843" s="103">
        <v>0.37242797314513498</v>
      </c>
      <c r="AV843" s="103">
        <f t="shared" si="197"/>
        <v>0.62757202685486502</v>
      </c>
      <c r="AW843" s="103">
        <v>0.42293160684168102</v>
      </c>
      <c r="AX843" s="103">
        <f t="shared" si="198"/>
        <v>0.57706839315831893</v>
      </c>
      <c r="AY843" s="103">
        <v>0.31086705397497</v>
      </c>
      <c r="AZ843" s="103">
        <f t="shared" si="201"/>
        <v>0.68913294602502995</v>
      </c>
      <c r="BA843" s="103">
        <f t="shared" si="199"/>
        <v>0.35572578607706473</v>
      </c>
      <c r="BB843" s="103">
        <f t="shared" si="199"/>
        <v>0.64427421392293538</v>
      </c>
      <c r="BC843" s="102">
        <v>0.35196925334259499</v>
      </c>
      <c r="BD843" s="102">
        <f t="shared" si="202"/>
        <v>0.64803074665740501</v>
      </c>
      <c r="BE843" s="102">
        <v>0.40854897417413999</v>
      </c>
      <c r="BF843" s="102">
        <f t="shared" si="202"/>
        <v>0.59145102582586007</v>
      </c>
      <c r="BG843" s="102">
        <v>0.31189661742610397</v>
      </c>
      <c r="BH843" s="102">
        <f t="shared" si="192"/>
        <v>0.68810338257389603</v>
      </c>
      <c r="BI843" s="102">
        <v>0.34654917661226448</v>
      </c>
      <c r="BJ843" s="102">
        <v>0.65345082338773552</v>
      </c>
      <c r="BK843" s="103">
        <v>0.34382010333358498</v>
      </c>
      <c r="BL843" s="103">
        <f t="shared" si="193"/>
        <v>0.65617989666641496</v>
      </c>
      <c r="BM843" s="103">
        <v>0.400500215578938</v>
      </c>
      <c r="BN843" s="103">
        <f t="shared" si="194"/>
        <v>0.599499784421062</v>
      </c>
      <c r="BO843" s="103">
        <v>0.301795024314926</v>
      </c>
      <c r="BP843" s="103">
        <f t="shared" si="195"/>
        <v>0.698204975685074</v>
      </c>
      <c r="BQ843" s="103">
        <v>0.33752499280143305</v>
      </c>
      <c r="BR843" s="103">
        <f t="shared" si="200"/>
        <v>0.662475007198567</v>
      </c>
      <c r="BS843" s="108">
        <v>0.9182207414822755</v>
      </c>
      <c r="BT843" s="102">
        <v>8.1779258517724496E-2</v>
      </c>
      <c r="BU843" s="91"/>
      <c r="BV843" s="86">
        <v>823</v>
      </c>
      <c r="BW843" s="124">
        <v>0.98</v>
      </c>
      <c r="BX843" s="124">
        <v>0.02</v>
      </c>
      <c r="BY843" s="124">
        <v>0.98099999999999998</v>
      </c>
      <c r="BZ843" s="124">
        <v>1.9E-2</v>
      </c>
      <c r="CA843" s="124">
        <v>0.98</v>
      </c>
      <c r="CB843" s="124">
        <v>0.02</v>
      </c>
      <c r="CC843" s="123">
        <v>0.97399999999999998</v>
      </c>
      <c r="CD843" s="123">
        <v>2.5999999999999999E-2</v>
      </c>
      <c r="CE843" s="123">
        <v>0.97099999999999997</v>
      </c>
      <c r="CF843" s="123">
        <v>2.9000000000000001E-2</v>
      </c>
      <c r="CG843" s="123">
        <v>0.97199999999999998</v>
      </c>
      <c r="CH843" s="123">
        <v>2.8000000000000001E-2</v>
      </c>
      <c r="CI843" s="1"/>
      <c r="CJ843" s="1"/>
      <c r="CK843" s="1"/>
      <c r="CL843" s="1"/>
      <c r="CM843" s="1"/>
      <c r="CN843" s="1"/>
      <c r="CP843" s="39"/>
      <c r="CR843" s="39"/>
      <c r="CS843" s="92"/>
      <c r="CT843" s="92"/>
    </row>
    <row r="844" spans="38:98" x14ac:dyDescent="0.25">
      <c r="AL844" s="104">
        <v>824</v>
      </c>
      <c r="AM844" s="102">
        <v>0.35718256487119898</v>
      </c>
      <c r="AN844" s="102">
        <f t="shared" si="189"/>
        <v>0.64281743512880096</v>
      </c>
      <c r="AO844" s="102">
        <v>0.40465160717992299</v>
      </c>
      <c r="AP844" s="102">
        <f t="shared" si="190"/>
        <v>0.59534839282007701</v>
      </c>
      <c r="AQ844" s="102">
        <v>0.28267950205657399</v>
      </c>
      <c r="AR844" s="102">
        <f t="shared" si="191"/>
        <v>0.71732049794342601</v>
      </c>
      <c r="AS844" s="102">
        <f t="shared" si="196"/>
        <v>0.33382903570747802</v>
      </c>
      <c r="AT844" s="107">
        <f t="shared" si="196"/>
        <v>0.66617096429252198</v>
      </c>
      <c r="AU844" s="103">
        <v>0.37269639449575498</v>
      </c>
      <c r="AV844" s="103">
        <f t="shared" si="197"/>
        <v>0.62730360550424502</v>
      </c>
      <c r="AW844" s="103">
        <v>0.42318720706366098</v>
      </c>
      <c r="AX844" s="103">
        <f t="shared" si="198"/>
        <v>0.57681279293633902</v>
      </c>
      <c r="AY844" s="103">
        <v>0.31121620219069102</v>
      </c>
      <c r="AZ844" s="103">
        <f t="shared" si="201"/>
        <v>0.68878379780930898</v>
      </c>
      <c r="BA844" s="103">
        <f t="shared" si="199"/>
        <v>0.35602839292604394</v>
      </c>
      <c r="BB844" s="103">
        <f t="shared" si="199"/>
        <v>0.64397160707395606</v>
      </c>
      <c r="BC844" s="102">
        <v>0.35222593700473998</v>
      </c>
      <c r="BD844" s="102">
        <f t="shared" si="202"/>
        <v>0.64777406299525997</v>
      </c>
      <c r="BE844" s="102">
        <v>0.40878798440161701</v>
      </c>
      <c r="BF844" s="102">
        <f t="shared" si="202"/>
        <v>0.59121201559838299</v>
      </c>
      <c r="BG844" s="102">
        <v>0.312244366639093</v>
      </c>
      <c r="BH844" s="102">
        <f t="shared" si="192"/>
        <v>0.68775563336090695</v>
      </c>
      <c r="BI844" s="102">
        <v>0.34684368553782408</v>
      </c>
      <c r="BJ844" s="102">
        <v>0.65315631446217592</v>
      </c>
      <c r="BK844" s="103">
        <v>0.34407059968970999</v>
      </c>
      <c r="BL844" s="103">
        <f t="shared" si="193"/>
        <v>0.65592940031029001</v>
      </c>
      <c r="BM844" s="103">
        <v>0.40073738977140499</v>
      </c>
      <c r="BN844" s="103">
        <f t="shared" si="194"/>
        <v>0.59926261022859495</v>
      </c>
      <c r="BO844" s="103">
        <v>0.30213216824644601</v>
      </c>
      <c r="BP844" s="103">
        <f t="shared" si="195"/>
        <v>0.69786783175355405</v>
      </c>
      <c r="BQ844" s="103">
        <v>0.33781228294459842</v>
      </c>
      <c r="BR844" s="103">
        <f t="shared" si="200"/>
        <v>0.66218771705540158</v>
      </c>
      <c r="BS844" s="108">
        <v>0.91831461950640092</v>
      </c>
      <c r="BT844" s="102">
        <v>8.1685380493599094E-2</v>
      </c>
      <c r="BU844" s="91"/>
      <c r="BV844" s="86">
        <v>824</v>
      </c>
      <c r="BW844" s="124">
        <v>0.98</v>
      </c>
      <c r="BX844" s="124">
        <v>0.02</v>
      </c>
      <c r="BY844" s="124">
        <v>0.98099999999999998</v>
      </c>
      <c r="BZ844" s="124">
        <v>1.9E-2</v>
      </c>
      <c r="CA844" s="124">
        <v>0.98</v>
      </c>
      <c r="CB844" s="124">
        <v>0.02</v>
      </c>
      <c r="CC844" s="123">
        <v>0.97399999999999998</v>
      </c>
      <c r="CD844" s="123">
        <v>2.5999999999999999E-2</v>
      </c>
      <c r="CE844" s="123">
        <v>0.97099999999999997</v>
      </c>
      <c r="CF844" s="123">
        <v>2.9000000000000001E-2</v>
      </c>
      <c r="CG844" s="123">
        <v>0.97199999999999998</v>
      </c>
      <c r="CH844" s="123">
        <v>2.8000000000000001E-2</v>
      </c>
      <c r="CI844" s="1"/>
      <c r="CJ844" s="1"/>
      <c r="CK844" s="1"/>
      <c r="CL844" s="1"/>
      <c r="CM844" s="1"/>
      <c r="CN844" s="1"/>
      <c r="CP844" s="39"/>
      <c r="CR844" s="39"/>
      <c r="CS844" s="92"/>
      <c r="CT844" s="92"/>
    </row>
    <row r="845" spans="38:98" x14ac:dyDescent="0.25">
      <c r="AL845" s="104">
        <v>825</v>
      </c>
      <c r="AM845" s="102">
        <v>0.357438758864423</v>
      </c>
      <c r="AN845" s="102">
        <f t="shared" si="189"/>
        <v>0.642561241135577</v>
      </c>
      <c r="AO845" s="102">
        <v>0.40488457522389698</v>
      </c>
      <c r="AP845" s="102">
        <f t="shared" si="190"/>
        <v>0.59511542477610302</v>
      </c>
      <c r="AQ845" s="102">
        <v>0.28299828698816498</v>
      </c>
      <c r="AR845" s="102">
        <f t="shared" si="191"/>
        <v>0.71700171301183502</v>
      </c>
      <c r="AS845" s="102">
        <f t="shared" si="196"/>
        <v>0.33410867956402335</v>
      </c>
      <c r="AT845" s="107">
        <f t="shared" si="196"/>
        <v>0.66589132043597665</v>
      </c>
      <c r="AU845" s="103">
        <v>0.372964620976589</v>
      </c>
      <c r="AV845" s="103">
        <f t="shared" si="197"/>
        <v>0.627035379023411</v>
      </c>
      <c r="AW845" s="103">
        <v>0.42344261843879699</v>
      </c>
      <c r="AX845" s="103">
        <f t="shared" si="198"/>
        <v>0.57655738156120306</v>
      </c>
      <c r="AY845" s="103">
        <v>0.31156521615958399</v>
      </c>
      <c r="AZ845" s="103">
        <f t="shared" si="201"/>
        <v>0.68843478384041601</v>
      </c>
      <c r="BA845" s="103">
        <f t="shared" si="199"/>
        <v>0.35633083417707456</v>
      </c>
      <c r="BB845" s="103">
        <f t="shared" si="199"/>
        <v>0.64366916582292555</v>
      </c>
      <c r="BC845" s="102">
        <v>0.35248239364205097</v>
      </c>
      <c r="BD845" s="102">
        <f t="shared" si="202"/>
        <v>0.64751760635794908</v>
      </c>
      <c r="BE845" s="102">
        <v>0.40902681572472099</v>
      </c>
      <c r="BF845" s="102">
        <f t="shared" si="202"/>
        <v>0.59097318427527901</v>
      </c>
      <c r="BG845" s="102">
        <v>0.31259198717501202</v>
      </c>
      <c r="BH845" s="102">
        <f t="shared" si="192"/>
        <v>0.68740801282498798</v>
      </c>
      <c r="BI845" s="102">
        <v>0.34713802374622715</v>
      </c>
      <c r="BJ845" s="102">
        <v>0.65286197625377285</v>
      </c>
      <c r="BK845" s="103">
        <v>0.34432090069777199</v>
      </c>
      <c r="BL845" s="103">
        <f t="shared" si="193"/>
        <v>0.65567909930222801</v>
      </c>
      <c r="BM845" s="103">
        <v>0.40097440876012502</v>
      </c>
      <c r="BN845" s="103">
        <f t="shared" si="194"/>
        <v>0.59902559123987498</v>
      </c>
      <c r="BO845" s="103">
        <v>0.30246917131015</v>
      </c>
      <c r="BP845" s="103">
        <f t="shared" si="195"/>
        <v>0.69753082868985006</v>
      </c>
      <c r="BQ845" s="103">
        <v>0.33809941203380711</v>
      </c>
      <c r="BR845" s="103">
        <f t="shared" si="200"/>
        <v>0.661900587966193</v>
      </c>
      <c r="BS845" s="108">
        <v>0.91840827964031047</v>
      </c>
      <c r="BT845" s="102">
        <v>8.1591720359689507E-2</v>
      </c>
      <c r="BU845" s="91"/>
      <c r="BV845" s="86">
        <v>825</v>
      </c>
      <c r="BW845" s="124">
        <v>0.98</v>
      </c>
      <c r="BX845" s="124">
        <v>0.02</v>
      </c>
      <c r="BY845" s="124">
        <v>0.98099999999999998</v>
      </c>
      <c r="BZ845" s="124">
        <v>1.9E-2</v>
      </c>
      <c r="CA845" s="124">
        <v>0.98</v>
      </c>
      <c r="CB845" s="124">
        <v>0.02</v>
      </c>
      <c r="CC845" s="123">
        <v>0.97399999999999998</v>
      </c>
      <c r="CD845" s="123">
        <v>2.5999999999999999E-2</v>
      </c>
      <c r="CE845" s="123">
        <v>0.97099999999999997</v>
      </c>
      <c r="CF845" s="123">
        <v>2.9000000000000001E-2</v>
      </c>
      <c r="CG845" s="123">
        <v>0.97199999999999998</v>
      </c>
      <c r="CH845" s="123">
        <v>2.8000000000000001E-2</v>
      </c>
      <c r="CI845" s="1"/>
      <c r="CJ845" s="1"/>
      <c r="CK845" s="1"/>
      <c r="CL845" s="1"/>
      <c r="CM845" s="1"/>
      <c r="CN845" s="1"/>
      <c r="CP845" s="39"/>
      <c r="CR845" s="39"/>
      <c r="CS845" s="92"/>
      <c r="CT845" s="92"/>
    </row>
    <row r="846" spans="38:98" x14ac:dyDescent="0.25">
      <c r="AL846" s="104">
        <v>826</v>
      </c>
      <c r="AM846" s="102">
        <v>0.35769483533625401</v>
      </c>
      <c r="AN846" s="102">
        <f t="shared" si="189"/>
        <v>0.64230516466374599</v>
      </c>
      <c r="AO846" s="102">
        <v>0.40511734577915798</v>
      </c>
      <c r="AP846" s="102">
        <f t="shared" si="190"/>
        <v>0.59488265422084208</v>
      </c>
      <c r="AQ846" s="102">
        <v>0.283316973721362</v>
      </c>
      <c r="AR846" s="102">
        <f t="shared" si="191"/>
        <v>0.716683026278638</v>
      </c>
      <c r="AS846" s="102">
        <f t="shared" si="196"/>
        <v>0.33438819639527162</v>
      </c>
      <c r="AT846" s="107">
        <f t="shared" si="196"/>
        <v>0.66561180360472849</v>
      </c>
      <c r="AU846" s="103">
        <v>0.37323265280416801</v>
      </c>
      <c r="AV846" s="103">
        <f t="shared" si="197"/>
        <v>0.62676734719583194</v>
      </c>
      <c r="AW846" s="103">
        <v>0.42369784126274301</v>
      </c>
      <c r="AX846" s="103">
        <f t="shared" si="198"/>
        <v>0.57630215873725699</v>
      </c>
      <c r="AY846" s="103">
        <v>0.31191409568816297</v>
      </c>
      <c r="AZ846" s="103">
        <f t="shared" si="201"/>
        <v>0.68808590431183703</v>
      </c>
      <c r="BA846" s="103">
        <f t="shared" si="199"/>
        <v>0.35663310987627794</v>
      </c>
      <c r="BB846" s="103">
        <f t="shared" si="199"/>
        <v>0.64336689012372206</v>
      </c>
      <c r="BC846" s="102">
        <v>0.35273862450246801</v>
      </c>
      <c r="BD846" s="102">
        <f t="shared" si="202"/>
        <v>0.64726137549753204</v>
      </c>
      <c r="BE846" s="102">
        <v>0.40926546917011902</v>
      </c>
      <c r="BF846" s="102">
        <f t="shared" si="202"/>
        <v>0.59073453082988103</v>
      </c>
      <c r="BG846" s="102">
        <v>0.31293947976627901</v>
      </c>
      <c r="BH846" s="102">
        <f t="shared" si="192"/>
        <v>0.68706052023372099</v>
      </c>
      <c r="BI846" s="102">
        <v>0.34743219219738081</v>
      </c>
      <c r="BJ846" s="102">
        <v>0.65256780780261925</v>
      </c>
      <c r="BK846" s="103">
        <v>0.34457100843215399</v>
      </c>
      <c r="BL846" s="103">
        <f t="shared" si="193"/>
        <v>0.65542899156784595</v>
      </c>
      <c r="BM846" s="103">
        <v>0.40121127357680397</v>
      </c>
      <c r="BN846" s="103">
        <f t="shared" si="194"/>
        <v>0.59878872642319603</v>
      </c>
      <c r="BO846" s="103">
        <v>0.30280603430359099</v>
      </c>
      <c r="BP846" s="103">
        <f t="shared" si="195"/>
        <v>0.69719396569640901</v>
      </c>
      <c r="BQ846" s="103">
        <v>0.33838638131628451</v>
      </c>
      <c r="BR846" s="103">
        <f t="shared" si="200"/>
        <v>0.66161361868371549</v>
      </c>
      <c r="BS846" s="108">
        <v>0.91850172249671169</v>
      </c>
      <c r="BT846" s="102">
        <v>8.1498277503288294E-2</v>
      </c>
      <c r="BU846" s="91"/>
      <c r="BV846" s="86">
        <v>826</v>
      </c>
      <c r="BW846" s="124">
        <v>0.98</v>
      </c>
      <c r="BX846" s="124">
        <v>0.02</v>
      </c>
      <c r="BY846" s="124">
        <v>0.98099999999999998</v>
      </c>
      <c r="BZ846" s="124">
        <v>1.9E-2</v>
      </c>
      <c r="CA846" s="124">
        <v>0.98</v>
      </c>
      <c r="CB846" s="124">
        <v>0.02</v>
      </c>
      <c r="CC846" s="123">
        <v>0.97399999999999998</v>
      </c>
      <c r="CD846" s="123">
        <v>2.5999999999999999E-2</v>
      </c>
      <c r="CE846" s="123">
        <v>0.97099999999999997</v>
      </c>
      <c r="CF846" s="123">
        <v>2.9000000000000001E-2</v>
      </c>
      <c r="CG846" s="123">
        <v>0.97199999999999998</v>
      </c>
      <c r="CH846" s="123">
        <v>2.8000000000000001E-2</v>
      </c>
      <c r="CI846" s="1"/>
      <c r="CJ846" s="1"/>
      <c r="CK846" s="1"/>
      <c r="CL846" s="1"/>
      <c r="CM846" s="1"/>
      <c r="CN846" s="1"/>
      <c r="CP846" s="39"/>
      <c r="CR846" s="39"/>
      <c r="CS846" s="92"/>
      <c r="CT846" s="92"/>
    </row>
    <row r="847" spans="38:98" x14ac:dyDescent="0.25">
      <c r="AL847" s="104">
        <v>827</v>
      </c>
      <c r="AM847" s="102">
        <v>0.357950793768467</v>
      </c>
      <c r="AN847" s="102">
        <f t="shared" si="189"/>
        <v>0.64204920623153305</v>
      </c>
      <c r="AO847" s="102">
        <v>0.40534991927936398</v>
      </c>
      <c r="AP847" s="102">
        <f t="shared" si="190"/>
        <v>0.59465008072063608</v>
      </c>
      <c r="AQ847" s="102">
        <v>0.283635561950079</v>
      </c>
      <c r="AR847" s="102">
        <f t="shared" si="191"/>
        <v>0.716364438049921</v>
      </c>
      <c r="AS847" s="102">
        <f t="shared" si="196"/>
        <v>0.33466758599951485</v>
      </c>
      <c r="AT847" s="107">
        <f t="shared" si="196"/>
        <v>0.66533241400048515</v>
      </c>
      <c r="AU847" s="103">
        <v>0.37350049019502302</v>
      </c>
      <c r="AV847" s="103">
        <f t="shared" si="197"/>
        <v>0.62649950980497704</v>
      </c>
      <c r="AW847" s="103">
        <v>0.42395287583115498</v>
      </c>
      <c r="AX847" s="103">
        <f t="shared" si="198"/>
        <v>0.57604712416884496</v>
      </c>
      <c r="AY847" s="103">
        <v>0.31226284058294601</v>
      </c>
      <c r="AZ847" s="103">
        <f t="shared" si="201"/>
        <v>0.68773715941705404</v>
      </c>
      <c r="BA847" s="103">
        <f t="shared" si="199"/>
        <v>0.35693522006977796</v>
      </c>
      <c r="BB847" s="103">
        <f t="shared" si="199"/>
        <v>0.64306477993022204</v>
      </c>
      <c r="BC847" s="102">
        <v>0.35299463083392901</v>
      </c>
      <c r="BD847" s="102">
        <f t="shared" si="202"/>
        <v>0.64700536916607099</v>
      </c>
      <c r="BE847" s="102">
        <v>0.40950394576447902</v>
      </c>
      <c r="BF847" s="102">
        <f t="shared" si="202"/>
        <v>0.59049605423552098</v>
      </c>
      <c r="BG847" s="102">
        <v>0.31328684514531202</v>
      </c>
      <c r="BH847" s="102">
        <f t="shared" si="192"/>
        <v>0.68671315485468798</v>
      </c>
      <c r="BI847" s="102">
        <v>0.34772619185119169</v>
      </c>
      <c r="BJ847" s="102">
        <v>0.65227380814880842</v>
      </c>
      <c r="BK847" s="103">
        <v>0.34482092496723599</v>
      </c>
      <c r="BL847" s="103">
        <f t="shared" si="193"/>
        <v>0.65517907503276396</v>
      </c>
      <c r="BM847" s="103">
        <v>0.40144798525314301</v>
      </c>
      <c r="BN847" s="103">
        <f t="shared" si="194"/>
        <v>0.59855201474685704</v>
      </c>
      <c r="BO847" s="103">
        <v>0.303142758024321</v>
      </c>
      <c r="BP847" s="103">
        <f t="shared" si="195"/>
        <v>0.696857241975679</v>
      </c>
      <c r="BQ847" s="103">
        <v>0.33867319203925372</v>
      </c>
      <c r="BR847" s="103">
        <f t="shared" si="200"/>
        <v>0.66132680796074628</v>
      </c>
      <c r="BS847" s="108">
        <v>0.9185949486883126</v>
      </c>
      <c r="BT847" s="102">
        <v>8.1405051311687404E-2</v>
      </c>
      <c r="BU847" s="91"/>
      <c r="BV847" s="86">
        <v>827</v>
      </c>
      <c r="BW847" s="124">
        <v>0.98</v>
      </c>
      <c r="BX847" s="124">
        <v>0.02</v>
      </c>
      <c r="BY847" s="124">
        <v>0.98099999999999998</v>
      </c>
      <c r="BZ847" s="124">
        <v>1.9E-2</v>
      </c>
      <c r="CA847" s="124">
        <v>0.98</v>
      </c>
      <c r="CB847" s="124">
        <v>0.02</v>
      </c>
      <c r="CC847" s="123">
        <v>0.97399999999999998</v>
      </c>
      <c r="CD847" s="123">
        <v>2.5999999999999999E-2</v>
      </c>
      <c r="CE847" s="123">
        <v>0.97099999999999997</v>
      </c>
      <c r="CF847" s="123">
        <v>2.9000000000000001E-2</v>
      </c>
      <c r="CG847" s="123">
        <v>0.97199999999999998</v>
      </c>
      <c r="CH847" s="123">
        <v>2.8000000000000001E-2</v>
      </c>
      <c r="CI847" s="1"/>
      <c r="CJ847" s="1"/>
      <c r="CK847" s="1"/>
      <c r="CL847" s="1"/>
      <c r="CM847" s="1"/>
      <c r="CN847" s="1"/>
      <c r="CP847" s="39"/>
      <c r="CR847" s="39"/>
      <c r="CS847" s="92"/>
      <c r="CT847" s="92"/>
    </row>
    <row r="848" spans="38:98" x14ac:dyDescent="0.25">
      <c r="AL848" s="104">
        <v>828</v>
      </c>
      <c r="AM848" s="102">
        <v>0.358206633642839</v>
      </c>
      <c r="AN848" s="102">
        <f t="shared" si="189"/>
        <v>0.641793366357161</v>
      </c>
      <c r="AO848" s="102">
        <v>0.40558229615817198</v>
      </c>
      <c r="AP848" s="102">
        <f t="shared" si="190"/>
        <v>0.59441770384182802</v>
      </c>
      <c r="AQ848" s="102">
        <v>0.28395405136823398</v>
      </c>
      <c r="AR848" s="102">
        <f t="shared" si="191"/>
        <v>0.71604594863176607</v>
      </c>
      <c r="AS848" s="102">
        <f t="shared" si="196"/>
        <v>0.33494684817504727</v>
      </c>
      <c r="AT848" s="107">
        <f t="shared" si="196"/>
        <v>0.66505315182495273</v>
      </c>
      <c r="AU848" s="103">
        <v>0.37376813336568299</v>
      </c>
      <c r="AV848" s="103">
        <f t="shared" si="197"/>
        <v>0.62623186663431696</v>
      </c>
      <c r="AW848" s="103">
        <v>0.42420772243968802</v>
      </c>
      <c r="AX848" s="103">
        <f t="shared" si="198"/>
        <v>0.57579227756031193</v>
      </c>
      <c r="AY848" s="103">
        <v>0.31261145065044699</v>
      </c>
      <c r="AZ848" s="103">
        <f t="shared" si="201"/>
        <v>0.68738854934955307</v>
      </c>
      <c r="BA848" s="103">
        <f t="shared" si="199"/>
        <v>0.35723716480369561</v>
      </c>
      <c r="BB848" s="103">
        <f t="shared" si="199"/>
        <v>0.64276283519630439</v>
      </c>
      <c r="BC848" s="102">
        <v>0.353250413884375</v>
      </c>
      <c r="BD848" s="102">
        <f t="shared" si="202"/>
        <v>0.64674958611562494</v>
      </c>
      <c r="BE848" s="102">
        <v>0.409742246534468</v>
      </c>
      <c r="BF848" s="102">
        <f t="shared" si="202"/>
        <v>0.590257753465532</v>
      </c>
      <c r="BG848" s="102">
        <v>0.31363408404453202</v>
      </c>
      <c r="BH848" s="102">
        <f t="shared" si="192"/>
        <v>0.68636591595546803</v>
      </c>
      <c r="BI848" s="102">
        <v>0.34802002366756862</v>
      </c>
      <c r="BJ848" s="102">
        <v>0.65197997633243143</v>
      </c>
      <c r="BK848" s="103">
        <v>0.34507065237740098</v>
      </c>
      <c r="BL848" s="103">
        <f t="shared" si="193"/>
        <v>0.65492934762259902</v>
      </c>
      <c r="BM848" s="103">
        <v>0.40168454482084798</v>
      </c>
      <c r="BN848" s="103">
        <f t="shared" si="194"/>
        <v>0.59831545517915208</v>
      </c>
      <c r="BO848" s="103">
        <v>0.30347934326989501</v>
      </c>
      <c r="BP848" s="103">
        <f t="shared" si="195"/>
        <v>0.69652065673010499</v>
      </c>
      <c r="BQ848" s="103">
        <v>0.33895984544994107</v>
      </c>
      <c r="BR848" s="103">
        <f t="shared" si="200"/>
        <v>0.66104015455005904</v>
      </c>
      <c r="BS848" s="108">
        <v>0.91868795882782084</v>
      </c>
      <c r="BT848" s="109">
        <v>8.1312041172179203E-2</v>
      </c>
      <c r="BU848" s="91"/>
      <c r="BV848" s="86">
        <v>828</v>
      </c>
      <c r="BW848" s="124">
        <v>0.98</v>
      </c>
      <c r="BX848" s="124">
        <v>0.02</v>
      </c>
      <c r="BY848" s="124">
        <v>0.98099999999999998</v>
      </c>
      <c r="BZ848" s="124">
        <v>1.9E-2</v>
      </c>
      <c r="CA848" s="124">
        <v>0.98</v>
      </c>
      <c r="CB848" s="124">
        <v>1.9E-2</v>
      </c>
      <c r="CC848" s="123">
        <v>0.97399999999999998</v>
      </c>
      <c r="CD848" s="123">
        <v>2.5999999999999999E-2</v>
      </c>
      <c r="CE848" s="123">
        <v>0.97099999999999997</v>
      </c>
      <c r="CF848" s="123">
        <v>2.9000000000000001E-2</v>
      </c>
      <c r="CG848" s="123">
        <v>0.97199999999999998</v>
      </c>
      <c r="CH848" s="123">
        <v>2.8000000000000001E-2</v>
      </c>
      <c r="CI848" s="1"/>
      <c r="CJ848" s="1"/>
      <c r="CK848" s="1"/>
      <c r="CL848" s="1"/>
      <c r="CM848" s="1"/>
      <c r="CN848" s="1"/>
      <c r="CP848" s="39"/>
      <c r="CR848" s="39"/>
      <c r="CS848" s="92"/>
      <c r="CT848" s="92"/>
    </row>
    <row r="849" spans="38:98" x14ac:dyDescent="0.25">
      <c r="AL849" s="104">
        <v>829</v>
      </c>
      <c r="AM849" s="102">
        <v>0.35846235444114399</v>
      </c>
      <c r="AN849" s="102">
        <f t="shared" si="189"/>
        <v>0.64153764555885595</v>
      </c>
      <c r="AO849" s="102">
        <v>0.40581447684924099</v>
      </c>
      <c r="AP849" s="102">
        <f t="shared" si="190"/>
        <v>0.59418552315075901</v>
      </c>
      <c r="AQ849" s="102">
        <v>0.28427244166973997</v>
      </c>
      <c r="AR849" s="102">
        <f t="shared" si="191"/>
        <v>0.71572755833026003</v>
      </c>
      <c r="AS849" s="102">
        <f t="shared" si="196"/>
        <v>0.33522598272016046</v>
      </c>
      <c r="AT849" s="107">
        <f t="shared" si="196"/>
        <v>0.66477401727983954</v>
      </c>
      <c r="AU849" s="103">
        <v>0.37403558253267999</v>
      </c>
      <c r="AV849" s="103">
        <f t="shared" si="197"/>
        <v>0.62596441746732001</v>
      </c>
      <c r="AW849" s="103">
        <v>0.424462381383997</v>
      </c>
      <c r="AX849" s="103">
        <f t="shared" si="198"/>
        <v>0.57553761861600305</v>
      </c>
      <c r="AY849" s="103">
        <v>0.312959925697185</v>
      </c>
      <c r="AZ849" s="103">
        <f t="shared" si="201"/>
        <v>0.687040074302815</v>
      </c>
      <c r="BA849" s="103">
        <f t="shared" si="199"/>
        <v>0.35753894412415521</v>
      </c>
      <c r="BB849" s="103">
        <f t="shared" si="199"/>
        <v>0.64246105587584479</v>
      </c>
      <c r="BC849" s="102">
        <v>0.35350597490174301</v>
      </c>
      <c r="BD849" s="102">
        <f t="shared" si="202"/>
        <v>0.64649402509825693</v>
      </c>
      <c r="BE849" s="102">
        <v>0.40998037250675401</v>
      </c>
      <c r="BF849" s="102">
        <f t="shared" si="202"/>
        <v>0.59001962749324599</v>
      </c>
      <c r="BG849" s="102">
        <v>0.31398119719635798</v>
      </c>
      <c r="BH849" s="102">
        <f t="shared" si="192"/>
        <v>0.68601880280364202</v>
      </c>
      <c r="BI849" s="102">
        <v>0.34831368860641843</v>
      </c>
      <c r="BJ849" s="102">
        <v>0.65168631139358157</v>
      </c>
      <c r="BK849" s="103">
        <v>0.34532019273702902</v>
      </c>
      <c r="BL849" s="103">
        <f t="shared" si="193"/>
        <v>0.65467980726297093</v>
      </c>
      <c r="BM849" s="103">
        <v>0.40192095331162098</v>
      </c>
      <c r="BN849" s="103">
        <f t="shared" si="194"/>
        <v>0.59807904668837897</v>
      </c>
      <c r="BO849" s="103">
        <v>0.30381579083786497</v>
      </c>
      <c r="BP849" s="103">
        <f t="shared" si="195"/>
        <v>0.69618420916213508</v>
      </c>
      <c r="BQ849" s="103">
        <v>0.33924634279556976</v>
      </c>
      <c r="BR849" s="103">
        <f t="shared" si="200"/>
        <v>0.66075365720443036</v>
      </c>
      <c r="BS849" s="108">
        <v>0.91878075352794386</v>
      </c>
      <c r="BT849" s="102">
        <v>8.1219246472056097E-2</v>
      </c>
      <c r="BU849" s="91"/>
      <c r="BV849" s="86">
        <v>829</v>
      </c>
      <c r="BW849" s="124">
        <v>0.98</v>
      </c>
      <c r="BX849" s="124">
        <v>0.02</v>
      </c>
      <c r="BY849" s="124">
        <v>0.98099999999999998</v>
      </c>
      <c r="BZ849" s="124">
        <v>1.9E-2</v>
      </c>
      <c r="CA849" s="124">
        <v>0.98</v>
      </c>
      <c r="CB849" s="124">
        <v>1.9E-2</v>
      </c>
      <c r="CC849" s="123">
        <v>0.97399999999999998</v>
      </c>
      <c r="CD849" s="123">
        <v>2.5999999999999999E-2</v>
      </c>
      <c r="CE849" s="123">
        <v>0.97099999999999997</v>
      </c>
      <c r="CF849" s="123">
        <v>2.9000000000000001E-2</v>
      </c>
      <c r="CG849" s="123">
        <v>0.97199999999999998</v>
      </c>
      <c r="CH849" s="123">
        <v>2.8000000000000001E-2</v>
      </c>
      <c r="CI849" s="1"/>
      <c r="CJ849" s="1"/>
      <c r="CK849" s="1"/>
      <c r="CL849" s="1"/>
      <c r="CM849" s="1"/>
      <c r="CN849" s="1"/>
      <c r="CP849" s="39"/>
      <c r="CR849" s="39"/>
      <c r="CS849" s="92"/>
      <c r="CT849" s="92"/>
    </row>
    <row r="850" spans="38:98" x14ac:dyDescent="0.25">
      <c r="AL850" s="104">
        <v>830</v>
      </c>
      <c r="AM850" s="102">
        <v>0.35871795564515702</v>
      </c>
      <c r="AN850" s="102">
        <f t="shared" si="189"/>
        <v>0.64128204435484304</v>
      </c>
      <c r="AO850" s="102">
        <v>0.406046461786229</v>
      </c>
      <c r="AP850" s="102">
        <f t="shared" si="190"/>
        <v>0.59395353821377106</v>
      </c>
      <c r="AQ850" s="102">
        <v>0.28459073254851402</v>
      </c>
      <c r="AR850" s="102">
        <f t="shared" si="191"/>
        <v>0.71540926745148603</v>
      </c>
      <c r="AS850" s="102">
        <f t="shared" si="196"/>
        <v>0.33550498943314777</v>
      </c>
      <c r="AT850" s="107">
        <f t="shared" si="196"/>
        <v>0.66449501056685223</v>
      </c>
      <c r="AU850" s="103">
        <v>0.37430283791254398</v>
      </c>
      <c r="AV850" s="103">
        <f t="shared" si="197"/>
        <v>0.62569716208745607</v>
      </c>
      <c r="AW850" s="103">
        <v>0.42471685295973699</v>
      </c>
      <c r="AX850" s="103">
        <f t="shared" si="198"/>
        <v>0.57528314704026307</v>
      </c>
      <c r="AY850" s="103">
        <v>0.313308265529674</v>
      </c>
      <c r="AZ850" s="103">
        <f t="shared" si="201"/>
        <v>0.68669173447032605</v>
      </c>
      <c r="BA850" s="103">
        <f t="shared" si="199"/>
        <v>0.35784055807727821</v>
      </c>
      <c r="BB850" s="103">
        <f t="shared" si="199"/>
        <v>0.6421594419227219</v>
      </c>
      <c r="BC850" s="102">
        <v>0.35376131513397202</v>
      </c>
      <c r="BD850" s="102">
        <f t="shared" si="202"/>
        <v>0.64623868486602798</v>
      </c>
      <c r="BE850" s="102">
        <v>0.41021832470800501</v>
      </c>
      <c r="BF850" s="102">
        <f t="shared" si="202"/>
        <v>0.58978167529199499</v>
      </c>
      <c r="BG850" s="102">
        <v>0.314328185333208</v>
      </c>
      <c r="BH850" s="102">
        <f t="shared" si="192"/>
        <v>0.68567181466679195</v>
      </c>
      <c r="BI850" s="102">
        <v>0.3486071876276482</v>
      </c>
      <c r="BJ850" s="102">
        <v>0.6513928123723518</v>
      </c>
      <c r="BK850" s="103">
        <v>0.345569548120503</v>
      </c>
      <c r="BL850" s="103">
        <f t="shared" si="193"/>
        <v>0.654430451879497</v>
      </c>
      <c r="BM850" s="103">
        <v>0.40215721175716601</v>
      </c>
      <c r="BN850" s="103">
        <f t="shared" si="194"/>
        <v>0.59784278824283399</v>
      </c>
      <c r="BO850" s="103">
        <v>0.30415210152578498</v>
      </c>
      <c r="BP850" s="103">
        <f t="shared" si="195"/>
        <v>0.69584789847421502</v>
      </c>
      <c r="BQ850" s="103">
        <v>0.33953268532336522</v>
      </c>
      <c r="BR850" s="103">
        <f t="shared" si="200"/>
        <v>0.66046731467663478</v>
      </c>
      <c r="BS850" s="108">
        <v>0.91887333340138988</v>
      </c>
      <c r="BT850" s="102">
        <v>8.1126666598610106E-2</v>
      </c>
      <c r="BU850" s="91"/>
      <c r="BV850" s="86">
        <v>830</v>
      </c>
      <c r="BW850" s="124">
        <v>0.98</v>
      </c>
      <c r="BX850" s="124">
        <v>0.02</v>
      </c>
      <c r="BY850" s="124">
        <v>0.98099999999999998</v>
      </c>
      <c r="BZ850" s="124">
        <v>1.9E-2</v>
      </c>
      <c r="CA850" s="124">
        <v>0.98</v>
      </c>
      <c r="CB850" s="124">
        <v>1.9E-2</v>
      </c>
      <c r="CC850" s="123">
        <v>0.97399999999999998</v>
      </c>
      <c r="CD850" s="123">
        <v>2.5999999999999999E-2</v>
      </c>
      <c r="CE850" s="123">
        <v>0.97099999999999997</v>
      </c>
      <c r="CF850" s="123">
        <v>2.9000000000000001E-2</v>
      </c>
      <c r="CG850" s="123">
        <v>0.97199999999999998</v>
      </c>
      <c r="CH850" s="123">
        <v>2.8000000000000001E-2</v>
      </c>
      <c r="CI850" s="1"/>
      <c r="CJ850" s="1"/>
      <c r="CK850" s="1"/>
      <c r="CL850" s="1"/>
      <c r="CM850" s="1"/>
      <c r="CN850" s="1"/>
      <c r="CP850" s="39"/>
      <c r="CR850" s="39"/>
      <c r="CS850" s="92"/>
      <c r="CT850" s="92"/>
    </row>
    <row r="851" spans="38:98" x14ac:dyDescent="0.25">
      <c r="AL851" s="104">
        <v>831</v>
      </c>
      <c r="AM851" s="102">
        <v>0.35897343673665499</v>
      </c>
      <c r="AN851" s="102">
        <f t="shared" si="189"/>
        <v>0.64102656326334495</v>
      </c>
      <c r="AO851" s="102">
        <v>0.406278251402793</v>
      </c>
      <c r="AP851" s="102">
        <f t="shared" si="190"/>
        <v>0.59372174859720706</v>
      </c>
      <c r="AQ851" s="102">
        <v>0.28490892369847098</v>
      </c>
      <c r="AR851" s="102">
        <f t="shared" si="191"/>
        <v>0.71509107630152902</v>
      </c>
      <c r="AS851" s="102">
        <f t="shared" si="196"/>
        <v>0.3357838681123021</v>
      </c>
      <c r="AT851" s="107">
        <f t="shared" si="196"/>
        <v>0.66421613188769801</v>
      </c>
      <c r="AU851" s="103">
        <v>0.37456989972180399</v>
      </c>
      <c r="AV851" s="103">
        <f t="shared" si="197"/>
        <v>0.62543010027819601</v>
      </c>
      <c r="AW851" s="103">
        <v>0.42497113746256299</v>
      </c>
      <c r="AX851" s="103">
        <f t="shared" si="198"/>
        <v>0.57502886253743701</v>
      </c>
      <c r="AY851" s="103">
        <v>0.31365646995443103</v>
      </c>
      <c r="AZ851" s="103">
        <f t="shared" si="201"/>
        <v>0.68634353004556892</v>
      </c>
      <c r="BA851" s="103">
        <f t="shared" si="199"/>
        <v>0.35814200670918706</v>
      </c>
      <c r="BB851" s="103">
        <f t="shared" si="199"/>
        <v>0.64185799329081294</v>
      </c>
      <c r="BC851" s="102">
        <v>0.354016435829002</v>
      </c>
      <c r="BD851" s="102">
        <f t="shared" si="202"/>
        <v>0.645983564170998</v>
      </c>
      <c r="BE851" s="102">
        <v>0.41045610416488798</v>
      </c>
      <c r="BF851" s="102">
        <f t="shared" si="202"/>
        <v>0.58954389583511202</v>
      </c>
      <c r="BG851" s="102">
        <v>0.314675049187501</v>
      </c>
      <c r="BH851" s="102">
        <f t="shared" si="192"/>
        <v>0.685324950812499</v>
      </c>
      <c r="BI851" s="102">
        <v>0.34890052169116531</v>
      </c>
      <c r="BJ851" s="102">
        <v>0.65109947830883463</v>
      </c>
      <c r="BK851" s="103">
        <v>0.34581872060220298</v>
      </c>
      <c r="BL851" s="103">
        <f t="shared" si="193"/>
        <v>0.65418127939779702</v>
      </c>
      <c r="BM851" s="103">
        <v>0.40239332118918603</v>
      </c>
      <c r="BN851" s="103">
        <f t="shared" si="194"/>
        <v>0.59760667881081397</v>
      </c>
      <c r="BO851" s="103">
        <v>0.30448827613120799</v>
      </c>
      <c r="BP851" s="103">
        <f t="shared" si="195"/>
        <v>0.69551172386879201</v>
      </c>
      <c r="BQ851" s="103">
        <v>0.33981887428055135</v>
      </c>
      <c r="BR851" s="103">
        <f t="shared" si="200"/>
        <v>0.66018112571944865</v>
      </c>
      <c r="BS851" s="108">
        <v>0.91896569906086645</v>
      </c>
      <c r="BT851" s="102">
        <v>8.1034300939133594E-2</v>
      </c>
      <c r="BU851" s="91"/>
      <c r="BV851" s="86">
        <v>831</v>
      </c>
      <c r="BW851" s="124">
        <v>0.98</v>
      </c>
      <c r="BX851" s="124">
        <v>0.02</v>
      </c>
      <c r="BY851" s="124">
        <v>0.98099999999999998</v>
      </c>
      <c r="BZ851" s="124">
        <v>1.9E-2</v>
      </c>
      <c r="CA851" s="124">
        <v>0.98</v>
      </c>
      <c r="CB851" s="124">
        <v>1.9E-2</v>
      </c>
      <c r="CC851" s="123">
        <v>0.97399999999999998</v>
      </c>
      <c r="CD851" s="123">
        <v>2.5999999999999999E-2</v>
      </c>
      <c r="CE851" s="123">
        <v>0.97099999999999997</v>
      </c>
      <c r="CF851" s="123">
        <v>2.9000000000000001E-2</v>
      </c>
      <c r="CG851" s="123">
        <v>0.97199999999999998</v>
      </c>
      <c r="CH851" s="123">
        <v>2.7E-2</v>
      </c>
      <c r="CI851" s="1"/>
      <c r="CJ851" s="1"/>
      <c r="CK851" s="1"/>
      <c r="CL851" s="1"/>
      <c r="CM851" s="1"/>
      <c r="CN851" s="1"/>
      <c r="CP851" s="39"/>
      <c r="CR851" s="39"/>
      <c r="CS851" s="92"/>
      <c r="CT851" s="92"/>
    </row>
    <row r="852" spans="38:98" x14ac:dyDescent="0.25">
      <c r="AL852" s="104">
        <v>832</v>
      </c>
      <c r="AM852" s="102">
        <v>0.35922879719741202</v>
      </c>
      <c r="AN852" s="102">
        <f t="shared" si="189"/>
        <v>0.64077120280258804</v>
      </c>
      <c r="AO852" s="102">
        <v>0.406509846132592</v>
      </c>
      <c r="AP852" s="102">
        <f t="shared" si="190"/>
        <v>0.593490153867408</v>
      </c>
      <c r="AQ852" s="102">
        <v>0.28522701481352603</v>
      </c>
      <c r="AR852" s="102">
        <f t="shared" si="191"/>
        <v>0.71477298518647392</v>
      </c>
      <c r="AS852" s="102">
        <f t="shared" si="196"/>
        <v>0.3360626185559159</v>
      </c>
      <c r="AT852" s="107">
        <f t="shared" si="196"/>
        <v>0.6639373814440841</v>
      </c>
      <c r="AU852" s="103">
        <v>0.37483676817699202</v>
      </c>
      <c r="AV852" s="103">
        <f t="shared" si="197"/>
        <v>0.62516323182300804</v>
      </c>
      <c r="AW852" s="103">
        <v>0.42522523518813199</v>
      </c>
      <c r="AX852" s="103">
        <f t="shared" si="198"/>
        <v>0.57477476481186796</v>
      </c>
      <c r="AY852" s="103">
        <v>0.31400453877797202</v>
      </c>
      <c r="AZ852" s="103">
        <f t="shared" si="201"/>
        <v>0.68599546122202804</v>
      </c>
      <c r="BA852" s="103">
        <f t="shared" si="199"/>
        <v>0.35844329006600506</v>
      </c>
      <c r="BB852" s="103">
        <f t="shared" si="199"/>
        <v>0.64155670993399505</v>
      </c>
      <c r="BC852" s="102">
        <v>0.35427133823477103</v>
      </c>
      <c r="BD852" s="102">
        <f t="shared" si="202"/>
        <v>0.64572866176522892</v>
      </c>
      <c r="BE852" s="102">
        <v>0.41069371190407</v>
      </c>
      <c r="BF852" s="102">
        <f t="shared" si="202"/>
        <v>0.58930628809593</v>
      </c>
      <c r="BG852" s="102">
        <v>0.31502178949165699</v>
      </c>
      <c r="BH852" s="102">
        <f t="shared" si="192"/>
        <v>0.68497821050834307</v>
      </c>
      <c r="BI852" s="102">
        <v>0.34919369175687731</v>
      </c>
      <c r="BJ852" s="102">
        <v>0.65080630824312269</v>
      </c>
      <c r="BK852" s="103">
        <v>0.34606771225651201</v>
      </c>
      <c r="BL852" s="103">
        <f t="shared" si="193"/>
        <v>0.65393228774348799</v>
      </c>
      <c r="BM852" s="103">
        <v>0.40262928263938602</v>
      </c>
      <c r="BN852" s="103">
        <f t="shared" si="194"/>
        <v>0.59737071736061398</v>
      </c>
      <c r="BO852" s="103">
        <v>0.30482431545168698</v>
      </c>
      <c r="BP852" s="103">
        <f t="shared" si="195"/>
        <v>0.69517568454831302</v>
      </c>
      <c r="BQ852" s="103">
        <v>0.34010491091435352</v>
      </c>
      <c r="BR852" s="103">
        <f t="shared" si="200"/>
        <v>0.65989508908564654</v>
      </c>
      <c r="BS852" s="108">
        <v>0.91905785111908112</v>
      </c>
      <c r="BT852" s="102">
        <v>8.0942148880918899E-2</v>
      </c>
      <c r="BU852" s="91"/>
      <c r="BV852" s="86">
        <v>832</v>
      </c>
      <c r="BW852" s="124">
        <v>0.98</v>
      </c>
      <c r="BX852" s="124">
        <v>0.02</v>
      </c>
      <c r="BY852" s="124">
        <v>0.98099999999999998</v>
      </c>
      <c r="BZ852" s="124">
        <v>1.9E-2</v>
      </c>
      <c r="CA852" s="124">
        <v>0.98</v>
      </c>
      <c r="CB852" s="124">
        <v>1.9E-2</v>
      </c>
      <c r="CC852" s="123">
        <v>0.97399999999999998</v>
      </c>
      <c r="CD852" s="123">
        <v>2.5999999999999999E-2</v>
      </c>
      <c r="CE852" s="123">
        <v>0.97099999999999997</v>
      </c>
      <c r="CF852" s="123">
        <v>2.9000000000000001E-2</v>
      </c>
      <c r="CG852" s="123">
        <v>0.97199999999999998</v>
      </c>
      <c r="CH852" s="123">
        <v>2.7E-2</v>
      </c>
      <c r="CI852" s="1"/>
      <c r="CJ852" s="1"/>
      <c r="CK852" s="1"/>
      <c r="CL852" s="1"/>
      <c r="CM852" s="1"/>
      <c r="CN852" s="1"/>
      <c r="CP852" s="39"/>
      <c r="CR852" s="39"/>
      <c r="CS852" s="92"/>
      <c r="CT852" s="92"/>
    </row>
    <row r="853" spans="38:98" x14ac:dyDescent="0.25">
      <c r="AL853" s="104">
        <v>833</v>
      </c>
      <c r="AM853" s="102">
        <v>0.35948403650920502</v>
      </c>
      <c r="AN853" s="102">
        <f t="shared" ref="AN853:AN916" si="203">1-AM853</f>
        <v>0.64051596349079498</v>
      </c>
      <c r="AO853" s="102">
        <v>0.406741246409283</v>
      </c>
      <c r="AP853" s="102">
        <f t="shared" ref="AP853:AP916" si="204">1-AO853</f>
        <v>0.593258753590717</v>
      </c>
      <c r="AQ853" s="102">
        <v>0.28554500558759399</v>
      </c>
      <c r="AR853" s="102">
        <f t="shared" ref="AR853:AR916" si="205">1-AQ853</f>
        <v>0.71445499441240601</v>
      </c>
      <c r="AS853" s="102">
        <f t="shared" si="196"/>
        <v>0.33634124056228187</v>
      </c>
      <c r="AT853" s="107">
        <f t="shared" si="196"/>
        <v>0.66365875943771813</v>
      </c>
      <c r="AU853" s="103">
        <v>0.37510344349463898</v>
      </c>
      <c r="AV853" s="103">
        <f t="shared" si="197"/>
        <v>0.62489655650536102</v>
      </c>
      <c r="AW853" s="103">
        <v>0.425479146432097</v>
      </c>
      <c r="AX853" s="103">
        <f t="shared" si="198"/>
        <v>0.57452085356790294</v>
      </c>
      <c r="AY853" s="103">
        <v>0.31435247180681303</v>
      </c>
      <c r="AZ853" s="103">
        <f t="shared" si="201"/>
        <v>0.68564752819318697</v>
      </c>
      <c r="BA853" s="103">
        <f t="shared" si="199"/>
        <v>0.35874440819385439</v>
      </c>
      <c r="BB853" s="103">
        <f t="shared" si="199"/>
        <v>0.64125559180614555</v>
      </c>
      <c r="BC853" s="102">
        <v>0.35452602359921798</v>
      </c>
      <c r="BD853" s="102">
        <f t="shared" si="202"/>
        <v>0.64547397640078197</v>
      </c>
      <c r="BE853" s="102">
        <v>0.41093114895221799</v>
      </c>
      <c r="BF853" s="102">
        <f t="shared" si="202"/>
        <v>0.58906885104778195</v>
      </c>
      <c r="BG853" s="102">
        <v>0.31536840697809398</v>
      </c>
      <c r="BH853" s="102">
        <f t="shared" ref="BH853:BH916" si="206">1-BG853</f>
        <v>0.68463159302190602</v>
      </c>
      <c r="BI853" s="102">
        <v>0.34948669878469096</v>
      </c>
      <c r="BJ853" s="102">
        <v>0.65051330121530904</v>
      </c>
      <c r="BK853" s="103">
        <v>0.34631652515780997</v>
      </c>
      <c r="BL853" s="103">
        <f t="shared" ref="BL853:BL916" si="207">1-BK853</f>
        <v>0.65368347484219003</v>
      </c>
      <c r="BM853" s="103">
        <v>0.402865097139469</v>
      </c>
      <c r="BN853" s="103">
        <f t="shared" ref="BN853:BN916" si="208">1-BM853</f>
        <v>0.59713490286053106</v>
      </c>
      <c r="BO853" s="103">
        <v>0.30516022028477602</v>
      </c>
      <c r="BP853" s="103">
        <f t="shared" ref="BP853:BP916" si="209">1-BO853</f>
        <v>0.69483977971522393</v>
      </c>
      <c r="BQ853" s="103">
        <v>0.34039079647199594</v>
      </c>
      <c r="BR853" s="103">
        <f t="shared" si="200"/>
        <v>0.65960920352800412</v>
      </c>
      <c r="BS853" s="108">
        <v>0.91914979018874177</v>
      </c>
      <c r="BT853" s="102">
        <v>8.0850209811258206E-2</v>
      </c>
      <c r="BU853" s="91"/>
      <c r="BV853" s="86">
        <v>833</v>
      </c>
      <c r="BW853" s="124">
        <v>0.98</v>
      </c>
      <c r="BX853" s="124">
        <v>0.02</v>
      </c>
      <c r="BY853" s="124">
        <v>0.98099999999999998</v>
      </c>
      <c r="BZ853" s="124">
        <v>1.9E-2</v>
      </c>
      <c r="CA853" s="124">
        <v>0.98</v>
      </c>
      <c r="CB853" s="124">
        <v>1.9E-2</v>
      </c>
      <c r="CC853" s="123">
        <v>0.97399999999999998</v>
      </c>
      <c r="CD853" s="123">
        <v>2.5999999999999999E-2</v>
      </c>
      <c r="CE853" s="123">
        <v>0.97099999999999997</v>
      </c>
      <c r="CF853" s="123">
        <v>2.9000000000000001E-2</v>
      </c>
      <c r="CG853" s="123">
        <v>0.97199999999999998</v>
      </c>
      <c r="CH853" s="123">
        <v>2.7E-2</v>
      </c>
      <c r="CI853" s="1"/>
      <c r="CJ853" s="1"/>
      <c r="CK853" s="1"/>
      <c r="CL853" s="1"/>
      <c r="CM853" s="1"/>
      <c r="CN853" s="1"/>
      <c r="CP853" s="39"/>
      <c r="CR853" s="39"/>
      <c r="CS853" s="92"/>
      <c r="CT853" s="92"/>
    </row>
    <row r="854" spans="38:98" x14ac:dyDescent="0.25">
      <c r="AL854" s="104">
        <v>834</v>
      </c>
      <c r="AM854" s="102">
        <v>0.35973915415380697</v>
      </c>
      <c r="AN854" s="102">
        <f t="shared" si="203"/>
        <v>0.64026084584619303</v>
      </c>
      <c r="AO854" s="102">
        <v>0.40697245266652499</v>
      </c>
      <c r="AP854" s="102">
        <f t="shared" si="204"/>
        <v>0.59302754733347496</v>
      </c>
      <c r="AQ854" s="102">
        <v>0.285862895714592</v>
      </c>
      <c r="AR854" s="102">
        <f t="shared" si="205"/>
        <v>0.714137104285408</v>
      </c>
      <c r="AS854" s="102">
        <f t="shared" ref="AS854:AT917" si="210">(AO854*0.23)+(AM854*0.31)+(AQ854*0.46)</f>
        <v>0.33661973392969324</v>
      </c>
      <c r="AT854" s="107">
        <f t="shared" si="210"/>
        <v>0.66338026607030676</v>
      </c>
      <c r="AU854" s="103">
        <v>0.37536992589127299</v>
      </c>
      <c r="AV854" s="103">
        <f t="shared" ref="AV854:AV917" si="211">1-AU854</f>
        <v>0.62463007410872695</v>
      </c>
      <c r="AW854" s="103">
        <v>0.42573287149011402</v>
      </c>
      <c r="AX854" s="103">
        <f t="shared" ref="AX854:AX917" si="212">1-AW854</f>
        <v>0.57426712850988593</v>
      </c>
      <c r="AY854" s="103">
        <v>0.31470026884747099</v>
      </c>
      <c r="AZ854" s="103">
        <f t="shared" si="201"/>
        <v>0.68529973115252907</v>
      </c>
      <c r="BA854" s="103">
        <f t="shared" ref="BA854:BB917" si="213">(AW854*0.23)+(AU854*0.31)+(AY854*0.46)</f>
        <v>0.35904536113885754</v>
      </c>
      <c r="BB854" s="103">
        <f t="shared" si="213"/>
        <v>0.64095463886114246</v>
      </c>
      <c r="BC854" s="102">
        <v>0.35478049317028199</v>
      </c>
      <c r="BD854" s="102">
        <f t="shared" si="202"/>
        <v>0.64521950682971796</v>
      </c>
      <c r="BE854" s="102">
        <v>0.41116841633600099</v>
      </c>
      <c r="BF854" s="102">
        <f t="shared" si="202"/>
        <v>0.58883158366399901</v>
      </c>
      <c r="BG854" s="102">
        <v>0.315714902379231</v>
      </c>
      <c r="BH854" s="102">
        <f t="shared" si="206"/>
        <v>0.68428509762076906</v>
      </c>
      <c r="BI854" s="102">
        <v>0.34977954373451392</v>
      </c>
      <c r="BJ854" s="102">
        <v>0.65022045626548619</v>
      </c>
      <c r="BK854" s="103">
        <v>0.34656516138047999</v>
      </c>
      <c r="BL854" s="103">
        <f t="shared" si="207"/>
        <v>0.65343483861952001</v>
      </c>
      <c r="BM854" s="103">
        <v>0.40310076572113901</v>
      </c>
      <c r="BN854" s="103">
        <f t="shared" si="208"/>
        <v>0.59689923427886105</v>
      </c>
      <c r="BO854" s="103">
        <v>0.30549599142802802</v>
      </c>
      <c r="BP854" s="103">
        <f t="shared" si="209"/>
        <v>0.69450400857197203</v>
      </c>
      <c r="BQ854" s="103">
        <v>0.34067653220070365</v>
      </c>
      <c r="BR854" s="103">
        <f t="shared" ref="BR854:BR917" si="214">(BN854*0.23)+(BL854*0.31)+(BP854*0.46)</f>
        <v>0.6593234677992964</v>
      </c>
      <c r="BS854" s="108">
        <v>0.91924151688255618</v>
      </c>
      <c r="BT854" s="102">
        <v>8.0758483117443797E-2</v>
      </c>
      <c r="BU854" s="91"/>
      <c r="BV854" s="86">
        <v>834</v>
      </c>
      <c r="BW854" s="124">
        <v>0.98</v>
      </c>
      <c r="BX854" s="124">
        <v>0.02</v>
      </c>
      <c r="BY854" s="124">
        <v>0.98099999999999998</v>
      </c>
      <c r="BZ854" s="124">
        <v>1.9E-2</v>
      </c>
      <c r="CA854" s="124">
        <v>0.98</v>
      </c>
      <c r="CB854" s="124">
        <v>1.9E-2</v>
      </c>
      <c r="CC854" s="123">
        <v>0.97399999999999998</v>
      </c>
      <c r="CD854" s="123">
        <v>2.5999999999999999E-2</v>
      </c>
      <c r="CE854" s="123">
        <v>0.97099999999999997</v>
      </c>
      <c r="CF854" s="123">
        <v>2.9000000000000001E-2</v>
      </c>
      <c r="CG854" s="123">
        <v>0.97299999999999998</v>
      </c>
      <c r="CH854" s="123">
        <v>2.7E-2</v>
      </c>
      <c r="CI854" s="1"/>
      <c r="CJ854" s="1"/>
      <c r="CK854" s="1"/>
      <c r="CL854" s="1"/>
      <c r="CM854" s="1"/>
      <c r="CN854" s="1"/>
      <c r="CP854" s="39"/>
      <c r="CR854" s="39"/>
      <c r="CS854" s="92"/>
      <c r="CT854" s="92"/>
    </row>
    <row r="855" spans="38:98" x14ac:dyDescent="0.25">
      <c r="AL855" s="104">
        <v>835</v>
      </c>
      <c r="AM855" s="102">
        <v>0.35999414961299497</v>
      </c>
      <c r="AN855" s="102">
        <f t="shared" si="203"/>
        <v>0.64000585038700497</v>
      </c>
      <c r="AO855" s="102">
        <v>0.40720346533797502</v>
      </c>
      <c r="AP855" s="102">
        <f t="shared" si="204"/>
        <v>0.59279653466202498</v>
      </c>
      <c r="AQ855" s="102">
        <v>0.28618068488843401</v>
      </c>
      <c r="AR855" s="102">
        <f t="shared" si="205"/>
        <v>0.71381931511156593</v>
      </c>
      <c r="AS855" s="102">
        <f t="shared" si="210"/>
        <v>0.33689809845644236</v>
      </c>
      <c r="AT855" s="107">
        <f t="shared" si="210"/>
        <v>0.66310190154355753</v>
      </c>
      <c r="AU855" s="103">
        <v>0.37563621558342702</v>
      </c>
      <c r="AV855" s="103">
        <f t="shared" si="211"/>
        <v>0.62436378441657303</v>
      </c>
      <c r="AW855" s="103">
        <v>0.42598641065783899</v>
      </c>
      <c r="AX855" s="103">
        <f t="shared" si="212"/>
        <v>0.57401358934216096</v>
      </c>
      <c r="AY855" s="103">
        <v>0.31504792970646101</v>
      </c>
      <c r="AZ855" s="103">
        <f t="shared" si="201"/>
        <v>0.68495207029353899</v>
      </c>
      <c r="BA855" s="103">
        <f t="shared" si="213"/>
        <v>0.35934614894713746</v>
      </c>
      <c r="BB855" s="103">
        <f t="shared" si="213"/>
        <v>0.64065385105286254</v>
      </c>
      <c r="BC855" s="102">
        <v>0.35503474819590097</v>
      </c>
      <c r="BD855" s="102">
        <f t="shared" si="202"/>
        <v>0.64496525180409903</v>
      </c>
      <c r="BE855" s="102">
        <v>0.411405515082086</v>
      </c>
      <c r="BF855" s="102">
        <f t="shared" si="202"/>
        <v>0.588594484917914</v>
      </c>
      <c r="BG855" s="102">
        <v>0.31606127642748899</v>
      </c>
      <c r="BH855" s="102">
        <f t="shared" si="206"/>
        <v>0.68393872357251095</v>
      </c>
      <c r="BI855" s="102">
        <v>0.350072227566254</v>
      </c>
      <c r="BJ855" s="102">
        <v>0.649927772433746</v>
      </c>
      <c r="BK855" s="103">
        <v>0.346813622998903</v>
      </c>
      <c r="BL855" s="103">
        <f t="shared" si="207"/>
        <v>0.65318637700109705</v>
      </c>
      <c r="BM855" s="103">
        <v>0.403336289416098</v>
      </c>
      <c r="BN855" s="103">
        <f t="shared" si="208"/>
        <v>0.596663710583902</v>
      </c>
      <c r="BO855" s="103">
        <v>0.30583162967899602</v>
      </c>
      <c r="BP855" s="103">
        <f t="shared" si="209"/>
        <v>0.69416837032100398</v>
      </c>
      <c r="BQ855" s="103">
        <v>0.34096211934770065</v>
      </c>
      <c r="BR855" s="103">
        <f t="shared" si="214"/>
        <v>0.6590378806522994</v>
      </c>
      <c r="BS855" s="108">
        <v>0.91933303181323212</v>
      </c>
      <c r="BT855" s="102">
        <v>8.0666968186767898E-2</v>
      </c>
      <c r="BU855" s="91"/>
      <c r="BV855" s="86">
        <v>835</v>
      </c>
      <c r="BW855" s="124">
        <v>0.98</v>
      </c>
      <c r="BX855" s="124">
        <v>0.02</v>
      </c>
      <c r="BY855" s="124">
        <v>0.98099999999999998</v>
      </c>
      <c r="BZ855" s="124">
        <v>1.9E-2</v>
      </c>
      <c r="CA855" s="124">
        <v>0.98</v>
      </c>
      <c r="CB855" s="124">
        <v>1.9E-2</v>
      </c>
      <c r="CC855" s="123">
        <v>0.97399999999999998</v>
      </c>
      <c r="CD855" s="123">
        <v>2.5999999999999999E-2</v>
      </c>
      <c r="CE855" s="123">
        <v>0.97099999999999997</v>
      </c>
      <c r="CF855" s="123">
        <v>2.9000000000000001E-2</v>
      </c>
      <c r="CG855" s="123">
        <v>0.97299999999999998</v>
      </c>
      <c r="CH855" s="123">
        <v>2.7E-2</v>
      </c>
      <c r="CI855" s="1"/>
      <c r="CJ855" s="1"/>
      <c r="CK855" s="1"/>
      <c r="CL855" s="1"/>
      <c r="CM855" s="1"/>
      <c r="CN855" s="1"/>
      <c r="CP855" s="39"/>
      <c r="CR855" s="39"/>
      <c r="CS855" s="92"/>
      <c r="CT855" s="92"/>
    </row>
    <row r="856" spans="38:98" x14ac:dyDescent="0.25">
      <c r="AL856" s="104">
        <v>836</v>
      </c>
      <c r="AM856" s="102">
        <v>0.360249022368544</v>
      </c>
      <c r="AN856" s="102">
        <f t="shared" si="203"/>
        <v>0.63975097763145605</v>
      </c>
      <c r="AO856" s="102">
        <v>0.407434284857291</v>
      </c>
      <c r="AP856" s="102">
        <f t="shared" si="204"/>
        <v>0.59256571514270906</v>
      </c>
      <c r="AQ856" s="102">
        <v>0.28649837280303603</v>
      </c>
      <c r="AR856" s="102">
        <f t="shared" si="205"/>
        <v>0.71350162719696397</v>
      </c>
      <c r="AS856" s="102">
        <f t="shared" si="210"/>
        <v>0.33717633394082214</v>
      </c>
      <c r="AT856" s="107">
        <f t="shared" si="210"/>
        <v>0.66282366605917797</v>
      </c>
      <c r="AU856" s="103">
        <v>0.37590231278763098</v>
      </c>
      <c r="AV856" s="103">
        <f t="shared" si="211"/>
        <v>0.62409768721236902</v>
      </c>
      <c r="AW856" s="103">
        <v>0.42623976423092602</v>
      </c>
      <c r="AX856" s="103">
        <f t="shared" si="212"/>
        <v>0.57376023576907398</v>
      </c>
      <c r="AY856" s="103">
        <v>0.31539545419029902</v>
      </c>
      <c r="AZ856" s="103">
        <f t="shared" ref="AZ856:AZ919" si="215">1-AY856</f>
        <v>0.68460454580970098</v>
      </c>
      <c r="BA856" s="103">
        <f t="shared" si="213"/>
        <v>0.35964677166481618</v>
      </c>
      <c r="BB856" s="103">
        <f t="shared" si="213"/>
        <v>0.64035322833518393</v>
      </c>
      <c r="BC856" s="102">
        <v>0.35528878992401602</v>
      </c>
      <c r="BD856" s="102">
        <f t="shared" si="202"/>
        <v>0.64471121007598398</v>
      </c>
      <c r="BE856" s="102">
        <v>0.41164244621714002</v>
      </c>
      <c r="BF856" s="102">
        <f t="shared" si="202"/>
        <v>0.58835755378286003</v>
      </c>
      <c r="BG856" s="102">
        <v>0.31640752985528497</v>
      </c>
      <c r="BH856" s="102">
        <f t="shared" si="206"/>
        <v>0.68359247014471503</v>
      </c>
      <c r="BI856" s="102">
        <v>0.35036475123981825</v>
      </c>
      <c r="BJ856" s="102">
        <v>0.64963524876018175</v>
      </c>
      <c r="BK856" s="103">
        <v>0.34706191208746001</v>
      </c>
      <c r="BL856" s="103">
        <f t="shared" si="207"/>
        <v>0.65293808791253993</v>
      </c>
      <c r="BM856" s="103">
        <v>0.40357166925605098</v>
      </c>
      <c r="BN856" s="103">
        <f t="shared" si="208"/>
        <v>0.59642833074394908</v>
      </c>
      <c r="BO856" s="103">
        <v>0.30616713583523403</v>
      </c>
      <c r="BP856" s="103">
        <f t="shared" si="209"/>
        <v>0.69383286416476597</v>
      </c>
      <c r="BQ856" s="103">
        <v>0.34124755916021199</v>
      </c>
      <c r="BR856" s="103">
        <f t="shared" si="214"/>
        <v>0.65875244083978801</v>
      </c>
      <c r="BS856" s="108">
        <v>0.91942433559347725</v>
      </c>
      <c r="BT856" s="102">
        <v>8.0575664406522807E-2</v>
      </c>
      <c r="BU856" s="91"/>
      <c r="BV856" s="86">
        <v>836</v>
      </c>
      <c r="BW856" s="124">
        <v>0.98</v>
      </c>
      <c r="BX856" s="124">
        <v>0.02</v>
      </c>
      <c r="BY856" s="124">
        <v>0.98099999999999998</v>
      </c>
      <c r="BZ856" s="124">
        <v>1.9E-2</v>
      </c>
      <c r="CA856" s="124">
        <v>0.98099999999999998</v>
      </c>
      <c r="CB856" s="124">
        <v>1.9E-2</v>
      </c>
      <c r="CC856" s="123">
        <v>0.97399999999999998</v>
      </c>
      <c r="CD856" s="123">
        <v>2.5999999999999999E-2</v>
      </c>
      <c r="CE856" s="123">
        <v>0.97099999999999997</v>
      </c>
      <c r="CF856" s="123">
        <v>2.9000000000000001E-2</v>
      </c>
      <c r="CG856" s="123">
        <v>0.97299999999999998</v>
      </c>
      <c r="CH856" s="123">
        <v>2.7E-2</v>
      </c>
      <c r="CI856" s="1"/>
      <c r="CJ856" s="1"/>
      <c r="CK856" s="1"/>
      <c r="CL856" s="1"/>
      <c r="CM856" s="1"/>
      <c r="CN856" s="1"/>
      <c r="CP856" s="39"/>
      <c r="CR856" s="39"/>
      <c r="CS856" s="92"/>
      <c r="CT856" s="92"/>
    </row>
    <row r="857" spans="38:98" x14ac:dyDescent="0.25">
      <c r="AL857" s="104">
        <v>837</v>
      </c>
      <c r="AM857" s="102">
        <v>0.36050377190222999</v>
      </c>
      <c r="AN857" s="102">
        <f t="shared" si="203"/>
        <v>0.63949622809777007</v>
      </c>
      <c r="AO857" s="102">
        <v>0.40766491165813101</v>
      </c>
      <c r="AP857" s="102">
        <f t="shared" si="204"/>
        <v>0.59233508834186899</v>
      </c>
      <c r="AQ857" s="102">
        <v>0.286815959152313</v>
      </c>
      <c r="AR857" s="102">
        <f t="shared" si="205"/>
        <v>0.71318404084768705</v>
      </c>
      <c r="AS857" s="102">
        <f t="shared" si="210"/>
        <v>0.33745444018112541</v>
      </c>
      <c r="AT857" s="107">
        <f t="shared" si="210"/>
        <v>0.66254555981887464</v>
      </c>
      <c r="AU857" s="103">
        <v>0.37616821772041398</v>
      </c>
      <c r="AV857" s="103">
        <f t="shared" si="211"/>
        <v>0.62383178227958602</v>
      </c>
      <c r="AW857" s="103">
        <v>0.42649293250503101</v>
      </c>
      <c r="AX857" s="103">
        <f t="shared" si="212"/>
        <v>0.57350706749496894</v>
      </c>
      <c r="AY857" s="103">
        <v>0.31574284210550202</v>
      </c>
      <c r="AZ857" s="103">
        <f t="shared" si="215"/>
        <v>0.68425715789449804</v>
      </c>
      <c r="BA857" s="103">
        <f t="shared" si="213"/>
        <v>0.35994722933801637</v>
      </c>
      <c r="BB857" s="103">
        <f t="shared" si="213"/>
        <v>0.64005277066198363</v>
      </c>
      <c r="BC857" s="102">
        <v>0.355542619602563</v>
      </c>
      <c r="BD857" s="102">
        <f t="shared" si="202"/>
        <v>0.64445738039743694</v>
      </c>
      <c r="BE857" s="102">
        <v>0.41187921076783102</v>
      </c>
      <c r="BF857" s="102">
        <f t="shared" si="202"/>
        <v>0.58812078923216893</v>
      </c>
      <c r="BG857" s="102">
        <v>0.31675366339503802</v>
      </c>
      <c r="BH857" s="102">
        <f t="shared" si="206"/>
        <v>0.68324633660496192</v>
      </c>
      <c r="BI857" s="102">
        <v>0.35065711571511315</v>
      </c>
      <c r="BJ857" s="102">
        <v>0.64934288428488673</v>
      </c>
      <c r="BK857" s="103">
        <v>0.34731003072053301</v>
      </c>
      <c r="BL857" s="103">
        <f t="shared" si="207"/>
        <v>0.65268996927946699</v>
      </c>
      <c r="BM857" s="103">
        <v>0.40380690627270199</v>
      </c>
      <c r="BN857" s="103">
        <f t="shared" si="208"/>
        <v>0.59619309372729801</v>
      </c>
      <c r="BO857" s="103">
        <v>0.30650251069429502</v>
      </c>
      <c r="BP857" s="103">
        <f t="shared" si="209"/>
        <v>0.69349748930570498</v>
      </c>
      <c r="BQ857" s="103">
        <v>0.34153285288546242</v>
      </c>
      <c r="BR857" s="103">
        <f t="shared" si="214"/>
        <v>0.65846714711453769</v>
      </c>
      <c r="BS857" s="108">
        <v>0.91951542883599924</v>
      </c>
      <c r="BT857" s="102">
        <v>8.0484571164000804E-2</v>
      </c>
      <c r="BU857" s="91"/>
      <c r="BV857" s="86">
        <v>837</v>
      </c>
      <c r="BW857" s="124">
        <v>0.98</v>
      </c>
      <c r="BX857" s="124">
        <v>0.02</v>
      </c>
      <c r="BY857" s="124">
        <v>0.98099999999999998</v>
      </c>
      <c r="BZ857" s="124">
        <v>1.9E-2</v>
      </c>
      <c r="CA857" s="124">
        <v>0.98099999999999998</v>
      </c>
      <c r="CB857" s="124">
        <v>1.9E-2</v>
      </c>
      <c r="CC857" s="123">
        <v>0.97399999999999998</v>
      </c>
      <c r="CD857" s="123">
        <v>2.5999999999999999E-2</v>
      </c>
      <c r="CE857" s="123">
        <v>0.97099999999999997</v>
      </c>
      <c r="CF857" s="123">
        <v>2.9000000000000001E-2</v>
      </c>
      <c r="CG857" s="123">
        <v>0.97299999999999998</v>
      </c>
      <c r="CH857" s="123">
        <v>2.7E-2</v>
      </c>
      <c r="CI857" s="1"/>
      <c r="CJ857" s="1"/>
      <c r="CK857" s="1"/>
      <c r="CL857" s="1"/>
      <c r="CM857" s="1"/>
      <c r="CN857" s="1"/>
      <c r="CP857" s="39"/>
      <c r="CR857" s="39"/>
      <c r="CS857" s="92"/>
      <c r="CT857" s="92"/>
    </row>
    <row r="858" spans="38:98" x14ac:dyDescent="0.25">
      <c r="AL858" s="104">
        <v>838</v>
      </c>
      <c r="AM858" s="102">
        <v>0.36075839769582702</v>
      </c>
      <c r="AN858" s="102">
        <f t="shared" si="203"/>
        <v>0.63924160230417293</v>
      </c>
      <c r="AO858" s="102">
        <v>0.40789534617415302</v>
      </c>
      <c r="AP858" s="102">
        <f t="shared" si="204"/>
        <v>0.59210465382584698</v>
      </c>
      <c r="AQ858" s="102">
        <v>0.28713344363018201</v>
      </c>
      <c r="AR858" s="102">
        <f t="shared" si="205"/>
        <v>0.71286655636981799</v>
      </c>
      <c r="AS858" s="102">
        <f t="shared" si="210"/>
        <v>0.33773241697564532</v>
      </c>
      <c r="AT858" s="107">
        <f t="shared" si="210"/>
        <v>0.66226758302435473</v>
      </c>
      <c r="AU858" s="103">
        <v>0.37643393059830799</v>
      </c>
      <c r="AV858" s="103">
        <f t="shared" si="211"/>
        <v>0.62356606940169201</v>
      </c>
      <c r="AW858" s="103">
        <v>0.426745915775809</v>
      </c>
      <c r="AX858" s="103">
        <f t="shared" si="212"/>
        <v>0.573254084224191</v>
      </c>
      <c r="AY858" s="103">
        <v>0.316090093258587</v>
      </c>
      <c r="AZ858" s="103">
        <f t="shared" si="215"/>
        <v>0.68390990674141294</v>
      </c>
      <c r="BA858" s="103">
        <f t="shared" si="213"/>
        <v>0.36024752201286159</v>
      </c>
      <c r="BB858" s="103">
        <f t="shared" si="213"/>
        <v>0.63975247798713841</v>
      </c>
      <c r="BC858" s="102">
        <v>0.355796238479483</v>
      </c>
      <c r="BD858" s="102">
        <f t="shared" si="202"/>
        <v>0.64420376152051695</v>
      </c>
      <c r="BE858" s="102">
        <v>0.41211580976082601</v>
      </c>
      <c r="BF858" s="102">
        <f t="shared" si="202"/>
        <v>0.58788419023917404</v>
      </c>
      <c r="BG858" s="102">
        <v>0.31709967777916898</v>
      </c>
      <c r="BH858" s="102">
        <f t="shared" si="206"/>
        <v>0.68290032222083097</v>
      </c>
      <c r="BI858" s="102">
        <v>0.35094932195204742</v>
      </c>
      <c r="BJ858" s="102">
        <v>0.64905067804795258</v>
      </c>
      <c r="BK858" s="103">
        <v>0.34755798097250301</v>
      </c>
      <c r="BL858" s="103">
        <f t="shared" si="207"/>
        <v>0.65244201902749699</v>
      </c>
      <c r="BM858" s="103">
        <v>0.40404200149775399</v>
      </c>
      <c r="BN858" s="103">
        <f t="shared" si="208"/>
        <v>0.59595799850224607</v>
      </c>
      <c r="BO858" s="103">
        <v>0.30683775505373101</v>
      </c>
      <c r="BP858" s="103">
        <f t="shared" si="209"/>
        <v>0.69316224494626899</v>
      </c>
      <c r="BQ858" s="103">
        <v>0.34181800177067562</v>
      </c>
      <c r="BR858" s="103">
        <f t="shared" si="214"/>
        <v>0.65818199822932444</v>
      </c>
      <c r="BS858" s="108">
        <v>0.91960631215350586</v>
      </c>
      <c r="BT858" s="102">
        <v>8.0393687846494102E-2</v>
      </c>
      <c r="BU858" s="91"/>
      <c r="BV858" s="86">
        <v>838</v>
      </c>
      <c r="BW858" s="124">
        <v>0.98</v>
      </c>
      <c r="BX858" s="124">
        <v>0.02</v>
      </c>
      <c r="BY858" s="124">
        <v>0.98099999999999998</v>
      </c>
      <c r="BZ858" s="124">
        <v>1.9E-2</v>
      </c>
      <c r="CA858" s="124">
        <v>0.98099999999999998</v>
      </c>
      <c r="CB858" s="124">
        <v>1.9E-2</v>
      </c>
      <c r="CC858" s="123">
        <v>0.97399999999999998</v>
      </c>
      <c r="CD858" s="123">
        <v>2.5999999999999999E-2</v>
      </c>
      <c r="CE858" s="123">
        <v>0.97099999999999997</v>
      </c>
      <c r="CF858" s="123">
        <v>2.9000000000000001E-2</v>
      </c>
      <c r="CG858" s="123">
        <v>0.97299999999999998</v>
      </c>
      <c r="CH858" s="123">
        <v>2.7E-2</v>
      </c>
      <c r="CI858" s="1"/>
      <c r="CJ858" s="1"/>
      <c r="CK858" s="1"/>
      <c r="CL858" s="1"/>
      <c r="CM858" s="1"/>
      <c r="CN858" s="1"/>
      <c r="CP858" s="39"/>
      <c r="CR858" s="39"/>
      <c r="CS858" s="92"/>
      <c r="CT858" s="92"/>
    </row>
    <row r="859" spans="38:98" x14ac:dyDescent="0.25">
      <c r="AL859" s="104">
        <v>839</v>
      </c>
      <c r="AM859" s="102">
        <v>0.36101289923111102</v>
      </c>
      <c r="AN859" s="102">
        <f t="shared" si="203"/>
        <v>0.63898710076888898</v>
      </c>
      <c r="AO859" s="102">
        <v>0.40812558883901501</v>
      </c>
      <c r="AP859" s="102">
        <f t="shared" si="204"/>
        <v>0.59187441116098505</v>
      </c>
      <c r="AQ859" s="102">
        <v>0.28745082593055599</v>
      </c>
      <c r="AR859" s="102">
        <f t="shared" si="205"/>
        <v>0.71254917406944407</v>
      </c>
      <c r="AS859" s="102">
        <f t="shared" si="210"/>
        <v>0.33801026412267365</v>
      </c>
      <c r="AT859" s="107">
        <f t="shared" si="210"/>
        <v>0.66198973587732646</v>
      </c>
      <c r="AU859" s="103">
        <v>0.37669945163784202</v>
      </c>
      <c r="AV859" s="103">
        <f t="shared" si="211"/>
        <v>0.62330054836215798</v>
      </c>
      <c r="AW859" s="103">
        <v>0.42699871433891501</v>
      </c>
      <c r="AX859" s="103">
        <f t="shared" si="212"/>
        <v>0.57300128566108499</v>
      </c>
      <c r="AY859" s="103">
        <v>0.31643720745606801</v>
      </c>
      <c r="AZ859" s="103">
        <f t="shared" si="215"/>
        <v>0.68356279254393204</v>
      </c>
      <c r="BA859" s="103">
        <f t="shared" si="213"/>
        <v>0.36054764973547282</v>
      </c>
      <c r="BB859" s="103">
        <f t="shared" si="213"/>
        <v>0.63945235026452729</v>
      </c>
      <c r="BC859" s="102">
        <v>0.35604964780271398</v>
      </c>
      <c r="BD859" s="102">
        <f t="shared" si="202"/>
        <v>0.64395035219728602</v>
      </c>
      <c r="BE859" s="102">
        <v>0.41235224422279299</v>
      </c>
      <c r="BF859" s="102">
        <f t="shared" si="202"/>
        <v>0.58764775577720707</v>
      </c>
      <c r="BG859" s="102">
        <v>0.31744557374009502</v>
      </c>
      <c r="BH859" s="102">
        <f t="shared" si="206"/>
        <v>0.68255442625990503</v>
      </c>
      <c r="BI859" s="102">
        <v>0.35124137091052743</v>
      </c>
      <c r="BJ859" s="102">
        <v>0.64875862908947268</v>
      </c>
      <c r="BK859" s="103">
        <v>0.347805764917753</v>
      </c>
      <c r="BL859" s="103">
        <f t="shared" si="207"/>
        <v>0.65219423508224694</v>
      </c>
      <c r="BM859" s="103">
        <v>0.40427695596291002</v>
      </c>
      <c r="BN859" s="103">
        <f t="shared" si="208"/>
        <v>0.59572304403708998</v>
      </c>
      <c r="BO859" s="103">
        <v>0.30717286971109697</v>
      </c>
      <c r="BP859" s="103">
        <f t="shared" si="209"/>
        <v>0.69282713028890308</v>
      </c>
      <c r="BQ859" s="103">
        <v>0.34210300706307734</v>
      </c>
      <c r="BR859" s="103">
        <f t="shared" si="214"/>
        <v>0.65789699293692272</v>
      </c>
      <c r="BS859" s="108">
        <v>0.91969698615870488</v>
      </c>
      <c r="BT859" s="102">
        <v>8.0303013841295096E-2</v>
      </c>
      <c r="BU859" s="91"/>
      <c r="BV859" s="86">
        <v>839</v>
      </c>
      <c r="BW859" s="124">
        <v>0.98</v>
      </c>
      <c r="BX859" s="124">
        <v>0.02</v>
      </c>
      <c r="BY859" s="124">
        <v>0.98099999999999998</v>
      </c>
      <c r="BZ859" s="124">
        <v>1.9E-2</v>
      </c>
      <c r="CA859" s="124">
        <v>0.98099999999999998</v>
      </c>
      <c r="CB859" s="124">
        <v>1.9E-2</v>
      </c>
      <c r="CC859" s="123">
        <v>0.97399999999999998</v>
      </c>
      <c r="CD859" s="123">
        <v>2.5999999999999999E-2</v>
      </c>
      <c r="CE859" s="123">
        <v>0.97099999999999997</v>
      </c>
      <c r="CF859" s="123">
        <v>2.9000000000000001E-2</v>
      </c>
      <c r="CG859" s="123">
        <v>0.97299999999999998</v>
      </c>
      <c r="CH859" s="123">
        <v>2.7E-2</v>
      </c>
      <c r="CI859" s="1"/>
      <c r="CJ859" s="1"/>
      <c r="CK859" s="1"/>
      <c r="CL859" s="1"/>
      <c r="CM859" s="1"/>
      <c r="CN859" s="1"/>
      <c r="CP859" s="39"/>
      <c r="CR859" s="39"/>
      <c r="CS859" s="92"/>
      <c r="CT859" s="92"/>
    </row>
    <row r="860" spans="38:98" x14ac:dyDescent="0.25">
      <c r="AL860" s="104">
        <v>840</v>
      </c>
      <c r="AM860" s="102">
        <v>0.36126727598985803</v>
      </c>
      <c r="AN860" s="102">
        <f t="shared" si="203"/>
        <v>0.63873272401014192</v>
      </c>
      <c r="AO860" s="102">
        <v>0.40835564008637498</v>
      </c>
      <c r="AP860" s="102">
        <f t="shared" si="204"/>
        <v>0.59164435991362496</v>
      </c>
      <c r="AQ860" s="102">
        <v>0.28776810574735201</v>
      </c>
      <c r="AR860" s="102">
        <f t="shared" si="205"/>
        <v>0.71223189425264799</v>
      </c>
      <c r="AS860" s="102">
        <f t="shared" si="210"/>
        <v>0.3382879814205042</v>
      </c>
      <c r="AT860" s="107">
        <f t="shared" si="210"/>
        <v>0.6617120185794958</v>
      </c>
      <c r="AU860" s="103">
        <v>0.37696478105554798</v>
      </c>
      <c r="AV860" s="103">
        <f t="shared" si="211"/>
        <v>0.62303521894445202</v>
      </c>
      <c r="AW860" s="103">
        <v>0.42725132849000402</v>
      </c>
      <c r="AX860" s="103">
        <f t="shared" si="212"/>
        <v>0.57274867150999598</v>
      </c>
      <c r="AY860" s="103">
        <v>0.316784184504462</v>
      </c>
      <c r="AZ860" s="103">
        <f t="shared" si="215"/>
        <v>0.683215815495538</v>
      </c>
      <c r="BA860" s="103">
        <f t="shared" si="213"/>
        <v>0.36084761255197334</v>
      </c>
      <c r="BB860" s="103">
        <f t="shared" si="213"/>
        <v>0.63915238744802672</v>
      </c>
      <c r="BC860" s="102">
        <v>0.35630284882019603</v>
      </c>
      <c r="BD860" s="102">
        <f t="shared" si="202"/>
        <v>0.64369715117980397</v>
      </c>
      <c r="BE860" s="102">
        <v>0.41258851518039902</v>
      </c>
      <c r="BF860" s="102">
        <f t="shared" si="202"/>
        <v>0.58741148481960104</v>
      </c>
      <c r="BG860" s="102">
        <v>0.31779135201023601</v>
      </c>
      <c r="BH860" s="102">
        <f t="shared" si="206"/>
        <v>0.68220864798976399</v>
      </c>
      <c r="BI860" s="102">
        <v>0.35153326355046111</v>
      </c>
      <c r="BJ860" s="102">
        <v>0.64846673644953889</v>
      </c>
      <c r="BK860" s="103">
        <v>0.34805338463066299</v>
      </c>
      <c r="BL860" s="103">
        <f t="shared" si="207"/>
        <v>0.65194661536933696</v>
      </c>
      <c r="BM860" s="103">
        <v>0.40451177069987398</v>
      </c>
      <c r="BN860" s="103">
        <f t="shared" si="208"/>
        <v>0.59548822930012602</v>
      </c>
      <c r="BO860" s="103">
        <v>0.30750785546394599</v>
      </c>
      <c r="BP860" s="103">
        <f t="shared" si="209"/>
        <v>0.69249214453605401</v>
      </c>
      <c r="BQ860" s="103">
        <v>0.34238787000989168</v>
      </c>
      <c r="BR860" s="103">
        <f t="shared" si="214"/>
        <v>0.65761212999010832</v>
      </c>
      <c r="BS860" s="108">
        <v>0.91978745146430418</v>
      </c>
      <c r="BT860" s="102">
        <v>8.0212548535695802E-2</v>
      </c>
      <c r="BU860" s="91"/>
      <c r="BV860" s="86">
        <v>840</v>
      </c>
      <c r="BW860" s="124">
        <v>0.98</v>
      </c>
      <c r="BX860" s="124">
        <v>0.02</v>
      </c>
      <c r="BY860" s="124">
        <v>0.98099999999999998</v>
      </c>
      <c r="BZ860" s="124">
        <v>1.9E-2</v>
      </c>
      <c r="CA860" s="124">
        <v>0.98099999999999998</v>
      </c>
      <c r="CB860" s="124">
        <v>1.9E-2</v>
      </c>
      <c r="CC860" s="123">
        <v>0.97399999999999998</v>
      </c>
      <c r="CD860" s="123">
        <v>2.5999999999999999E-2</v>
      </c>
      <c r="CE860" s="123">
        <v>0.97099999999999997</v>
      </c>
      <c r="CF860" s="123">
        <v>2.9000000000000001E-2</v>
      </c>
      <c r="CG860" s="123">
        <v>0.97299999999999998</v>
      </c>
      <c r="CH860" s="123">
        <v>2.7E-2</v>
      </c>
      <c r="CI860" s="1"/>
      <c r="CJ860" s="1"/>
      <c r="CK860" s="1"/>
      <c r="CL860" s="1"/>
      <c r="CM860" s="1"/>
      <c r="CN860" s="1"/>
      <c r="CP860" s="39"/>
      <c r="CR860" s="39"/>
      <c r="CS860" s="92"/>
      <c r="CT860" s="92"/>
    </row>
    <row r="861" spans="38:98" x14ac:dyDescent="0.25">
      <c r="AL861" s="104">
        <v>841</v>
      </c>
      <c r="AM861" s="102">
        <v>0.36152152745384297</v>
      </c>
      <c r="AN861" s="102">
        <f t="shared" si="203"/>
        <v>0.63847847254615697</v>
      </c>
      <c r="AO861" s="102">
        <v>0.408585500349891</v>
      </c>
      <c r="AP861" s="102">
        <f t="shared" si="204"/>
        <v>0.59141449965010895</v>
      </c>
      <c r="AQ861" s="102">
        <v>0.28808528277448497</v>
      </c>
      <c r="AR861" s="102">
        <f t="shared" si="205"/>
        <v>0.71191471722551503</v>
      </c>
      <c r="AS861" s="102">
        <f t="shared" si="210"/>
        <v>0.33856556866742937</v>
      </c>
      <c r="AT861" s="107">
        <f t="shared" si="210"/>
        <v>0.66143443133257063</v>
      </c>
      <c r="AU861" s="103">
        <v>0.377229919067956</v>
      </c>
      <c r="AV861" s="103">
        <f t="shared" si="211"/>
        <v>0.622770080932044</v>
      </c>
      <c r="AW861" s="103">
        <v>0.42750375852473199</v>
      </c>
      <c r="AX861" s="103">
        <f t="shared" si="212"/>
        <v>0.57249624147526801</v>
      </c>
      <c r="AY861" s="103">
        <v>0.31713102421028599</v>
      </c>
      <c r="AZ861" s="103">
        <f t="shared" si="215"/>
        <v>0.68286897578971395</v>
      </c>
      <c r="BA861" s="103">
        <f t="shared" si="213"/>
        <v>0.36114741050848631</v>
      </c>
      <c r="BB861" s="103">
        <f t="shared" si="213"/>
        <v>0.6388525894915138</v>
      </c>
      <c r="BC861" s="102">
        <v>0.35655584277986602</v>
      </c>
      <c r="BD861" s="102">
        <f t="shared" si="202"/>
        <v>0.64344415722013393</v>
      </c>
      <c r="BE861" s="102">
        <v>0.41282462366031197</v>
      </c>
      <c r="BF861" s="102">
        <f t="shared" si="202"/>
        <v>0.58717537633968808</v>
      </c>
      <c r="BG861" s="102">
        <v>0.31813701332201</v>
      </c>
      <c r="BH861" s="102">
        <f t="shared" si="206"/>
        <v>0.68186298667798995</v>
      </c>
      <c r="BI861" s="102">
        <v>0.35182500083175483</v>
      </c>
      <c r="BJ861" s="102">
        <v>0.64817499916824517</v>
      </c>
      <c r="BK861" s="103">
        <v>0.34830084218561402</v>
      </c>
      <c r="BL861" s="103">
        <f t="shared" si="207"/>
        <v>0.65169915781438603</v>
      </c>
      <c r="BM861" s="103">
        <v>0.40474644674034999</v>
      </c>
      <c r="BN861" s="103">
        <f t="shared" si="208"/>
        <v>0.59525355325965001</v>
      </c>
      <c r="BO861" s="103">
        <v>0.30784271310983102</v>
      </c>
      <c r="BP861" s="103">
        <f t="shared" si="209"/>
        <v>0.69215728689016898</v>
      </c>
      <c r="BQ861" s="103">
        <v>0.34267259185834315</v>
      </c>
      <c r="BR861" s="103">
        <f t="shared" si="214"/>
        <v>0.65732740814165691</v>
      </c>
      <c r="BS861" s="108">
        <v>0.91987770868301133</v>
      </c>
      <c r="BT861" s="102">
        <v>8.0122291316988697E-2</v>
      </c>
      <c r="BU861" s="91"/>
      <c r="BV861" s="86">
        <v>841</v>
      </c>
      <c r="BW861" s="124">
        <v>0.98</v>
      </c>
      <c r="BX861" s="124">
        <v>0.02</v>
      </c>
      <c r="BY861" s="124">
        <v>0.98099999999999998</v>
      </c>
      <c r="BZ861" s="124">
        <v>1.9E-2</v>
      </c>
      <c r="CA861" s="124">
        <v>0.98099999999999998</v>
      </c>
      <c r="CB861" s="124">
        <v>1.9E-2</v>
      </c>
      <c r="CC861" s="123">
        <v>0.97499999999999998</v>
      </c>
      <c r="CD861" s="123">
        <v>2.5000000000000001E-2</v>
      </c>
      <c r="CE861" s="123">
        <v>0.97099999999999997</v>
      </c>
      <c r="CF861" s="123">
        <v>2.9000000000000001E-2</v>
      </c>
      <c r="CG861" s="123">
        <v>0.97299999999999998</v>
      </c>
      <c r="CH861" s="123">
        <v>2.7E-2</v>
      </c>
      <c r="CI861" s="1"/>
      <c r="CJ861" s="1"/>
      <c r="CK861" s="1"/>
      <c r="CL861" s="1"/>
      <c r="CM861" s="1"/>
      <c r="CN861" s="1"/>
      <c r="CP861" s="39"/>
      <c r="CR861" s="39"/>
      <c r="CS861" s="92"/>
      <c r="CT861" s="92"/>
    </row>
    <row r="862" spans="38:98" x14ac:dyDescent="0.25">
      <c r="AL862" s="104">
        <v>842</v>
      </c>
      <c r="AM862" s="102">
        <v>0.361775653104841</v>
      </c>
      <c r="AN862" s="102">
        <f t="shared" si="203"/>
        <v>0.63822434689515894</v>
      </c>
      <c r="AO862" s="102">
        <v>0.40881517006322099</v>
      </c>
      <c r="AP862" s="102">
        <f t="shared" si="204"/>
        <v>0.59118482993677901</v>
      </c>
      <c r="AQ862" s="102">
        <v>0.288402356705871</v>
      </c>
      <c r="AR862" s="102">
        <f t="shared" si="205"/>
        <v>0.711597643294129</v>
      </c>
      <c r="AS862" s="102">
        <f t="shared" si="210"/>
        <v>0.33884302566174218</v>
      </c>
      <c r="AT862" s="107">
        <f t="shared" si="210"/>
        <v>0.66115697433825771</v>
      </c>
      <c r="AU862" s="103">
        <v>0.37749486589159598</v>
      </c>
      <c r="AV862" s="103">
        <f t="shared" si="211"/>
        <v>0.62250513410840402</v>
      </c>
      <c r="AW862" s="103">
        <v>0.42775600473875403</v>
      </c>
      <c r="AX862" s="103">
        <f t="shared" si="212"/>
        <v>0.57224399526124592</v>
      </c>
      <c r="AY862" s="103">
        <v>0.317477726380055</v>
      </c>
      <c r="AZ862" s="103">
        <f t="shared" si="215"/>
        <v>0.682522273619945</v>
      </c>
      <c r="BA862" s="103">
        <f t="shared" si="213"/>
        <v>0.36144704365113345</v>
      </c>
      <c r="BB862" s="103">
        <f t="shared" si="213"/>
        <v>0.63855295634886655</v>
      </c>
      <c r="BC862" s="102">
        <v>0.35680863092966397</v>
      </c>
      <c r="BD862" s="102">
        <f t="shared" si="202"/>
        <v>0.64319136907033603</v>
      </c>
      <c r="BE862" s="102">
        <v>0.41306057068919899</v>
      </c>
      <c r="BF862" s="102">
        <f t="shared" si="202"/>
        <v>0.58693942931080101</v>
      </c>
      <c r="BG862" s="102">
        <v>0.31848255840783801</v>
      </c>
      <c r="BH862" s="102">
        <f t="shared" si="206"/>
        <v>0.68151744159216199</v>
      </c>
      <c r="BI862" s="102">
        <v>0.35211658371431709</v>
      </c>
      <c r="BJ862" s="102">
        <v>0.64788341628568302</v>
      </c>
      <c r="BK862" s="103">
        <v>0.34854813965699</v>
      </c>
      <c r="BL862" s="103">
        <f t="shared" si="207"/>
        <v>0.65145186034300995</v>
      </c>
      <c r="BM862" s="103">
        <v>0.40498098511604202</v>
      </c>
      <c r="BN862" s="103">
        <f t="shared" si="208"/>
        <v>0.59501901488395803</v>
      </c>
      <c r="BO862" s="103">
        <v>0.30817744344630499</v>
      </c>
      <c r="BP862" s="103">
        <f t="shared" si="209"/>
        <v>0.69182255655369507</v>
      </c>
      <c r="BQ862" s="103">
        <v>0.34295717385565683</v>
      </c>
      <c r="BR862" s="103">
        <f t="shared" si="214"/>
        <v>0.65704282614434317</v>
      </c>
      <c r="BS862" s="108">
        <v>0.91996775842753409</v>
      </c>
      <c r="BT862" s="102">
        <v>8.0032241572465898E-2</v>
      </c>
      <c r="BU862" s="91"/>
      <c r="BV862" s="86">
        <v>842</v>
      </c>
      <c r="BW862" s="124">
        <v>0.98</v>
      </c>
      <c r="BX862" s="124">
        <v>0.02</v>
      </c>
      <c r="BY862" s="124">
        <v>0.98099999999999998</v>
      </c>
      <c r="BZ862" s="124">
        <v>1.9E-2</v>
      </c>
      <c r="CA862" s="124">
        <v>0.98099999999999998</v>
      </c>
      <c r="CB862" s="124">
        <v>1.9E-2</v>
      </c>
      <c r="CC862" s="123">
        <v>0.97499999999999998</v>
      </c>
      <c r="CD862" s="123">
        <v>2.5000000000000001E-2</v>
      </c>
      <c r="CE862" s="123">
        <v>0.97099999999999997</v>
      </c>
      <c r="CF862" s="123">
        <v>2.9000000000000001E-2</v>
      </c>
      <c r="CG862" s="123">
        <v>0.97299999999999998</v>
      </c>
      <c r="CH862" s="123">
        <v>2.7E-2</v>
      </c>
      <c r="CI862" s="1"/>
      <c r="CJ862" s="1"/>
      <c r="CK862" s="1"/>
      <c r="CL862" s="1"/>
      <c r="CM862" s="1"/>
      <c r="CN862" s="1"/>
      <c r="CP862" s="39"/>
      <c r="CR862" s="39"/>
      <c r="CS862" s="92"/>
      <c r="CT862" s="92"/>
    </row>
    <row r="863" spans="38:98" x14ac:dyDescent="0.25">
      <c r="AL863" s="104">
        <v>843</v>
      </c>
      <c r="AM863" s="102">
        <v>0.36202965242462798</v>
      </c>
      <c r="AN863" s="102">
        <f t="shared" si="203"/>
        <v>0.63797034757537197</v>
      </c>
      <c r="AO863" s="102">
        <v>0.40904464966002202</v>
      </c>
      <c r="AP863" s="102">
        <f t="shared" si="204"/>
        <v>0.59095535033997804</v>
      </c>
      <c r="AQ863" s="102">
        <v>0.28871932723542398</v>
      </c>
      <c r="AR863" s="102">
        <f t="shared" si="205"/>
        <v>0.71128067276457596</v>
      </c>
      <c r="AS863" s="102">
        <f t="shared" si="210"/>
        <v>0.33912035220173475</v>
      </c>
      <c r="AT863" s="107">
        <f t="shared" si="210"/>
        <v>0.66087964779826525</v>
      </c>
      <c r="AU863" s="103">
        <v>0.37775962174299799</v>
      </c>
      <c r="AV863" s="103">
        <f t="shared" si="211"/>
        <v>0.62224037825700207</v>
      </c>
      <c r="AW863" s="103">
        <v>0.42800806742772401</v>
      </c>
      <c r="AX863" s="103">
        <f t="shared" si="212"/>
        <v>0.57199193257227599</v>
      </c>
      <c r="AY863" s="103">
        <v>0.31782429082028602</v>
      </c>
      <c r="AZ863" s="103">
        <f t="shared" si="215"/>
        <v>0.68217570917971404</v>
      </c>
      <c r="BA863" s="103">
        <f t="shared" si="213"/>
        <v>0.36174651202603747</v>
      </c>
      <c r="BB863" s="103">
        <f t="shared" si="213"/>
        <v>0.63825348797396253</v>
      </c>
      <c r="BC863" s="102">
        <v>0.35706121451752898</v>
      </c>
      <c r="BD863" s="102">
        <f t="shared" si="202"/>
        <v>0.64293878548247108</v>
      </c>
      <c r="BE863" s="102">
        <v>0.41329635729372799</v>
      </c>
      <c r="BF863" s="102">
        <f t="shared" si="202"/>
        <v>0.58670364270627196</v>
      </c>
      <c r="BG863" s="102">
        <v>0.31882798800013701</v>
      </c>
      <c r="BH863" s="102">
        <f t="shared" si="206"/>
        <v>0.68117201199986299</v>
      </c>
      <c r="BI863" s="102">
        <v>0.35240801315805448</v>
      </c>
      <c r="BJ863" s="102">
        <v>0.64759198684194552</v>
      </c>
      <c r="BK863" s="103">
        <v>0.34879527911917002</v>
      </c>
      <c r="BL863" s="103">
        <f t="shared" si="207"/>
        <v>0.65120472088083003</v>
      </c>
      <c r="BM863" s="103">
        <v>0.40521538685865199</v>
      </c>
      <c r="BN863" s="103">
        <f t="shared" si="208"/>
        <v>0.59478461314134801</v>
      </c>
      <c r="BO863" s="103">
        <v>0.30851204727092202</v>
      </c>
      <c r="BP863" s="103">
        <f t="shared" si="209"/>
        <v>0.69148795272907804</v>
      </c>
      <c r="BQ863" s="103">
        <v>0.34324161724905677</v>
      </c>
      <c r="BR863" s="103">
        <f t="shared" si="214"/>
        <v>0.65675838275094323</v>
      </c>
      <c r="BS863" s="108">
        <v>0.92005760131058023</v>
      </c>
      <c r="BT863" s="102">
        <v>7.9942398689419797E-2</v>
      </c>
      <c r="BU863" s="91"/>
      <c r="BV863" s="86">
        <v>843</v>
      </c>
      <c r="BW863" s="124">
        <v>0.98</v>
      </c>
      <c r="BX863" s="124">
        <v>0.02</v>
      </c>
      <c r="BY863" s="124">
        <v>0.98099999999999998</v>
      </c>
      <c r="BZ863" s="124">
        <v>1.9E-2</v>
      </c>
      <c r="CA863" s="124">
        <v>0.98099999999999998</v>
      </c>
      <c r="CB863" s="124">
        <v>1.9E-2</v>
      </c>
      <c r="CC863" s="123">
        <v>0.97499999999999998</v>
      </c>
      <c r="CD863" s="123">
        <v>2.5000000000000001E-2</v>
      </c>
      <c r="CE863" s="123">
        <v>0.97099999999999997</v>
      </c>
      <c r="CF863" s="123">
        <v>2.9000000000000001E-2</v>
      </c>
      <c r="CG863" s="123">
        <v>0.97299999999999998</v>
      </c>
      <c r="CH863" s="123">
        <v>2.7E-2</v>
      </c>
      <c r="CI863" s="1"/>
      <c r="CJ863" s="1"/>
      <c r="CK863" s="1"/>
      <c r="CL863" s="1"/>
      <c r="CM863" s="1"/>
      <c r="CN863" s="1"/>
      <c r="CP863" s="39"/>
      <c r="CR863" s="39"/>
      <c r="CS863" s="92"/>
      <c r="CT863" s="92"/>
    </row>
    <row r="864" spans="38:98" x14ac:dyDescent="0.25">
      <c r="AL864" s="104">
        <v>844</v>
      </c>
      <c r="AM864" s="102">
        <v>0.362283524894979</v>
      </c>
      <c r="AN864" s="102">
        <f t="shared" si="203"/>
        <v>0.63771647510502105</v>
      </c>
      <c r="AO864" s="102">
        <v>0.40927393957395303</v>
      </c>
      <c r="AP864" s="102">
        <f t="shared" si="204"/>
        <v>0.59072606042604692</v>
      </c>
      <c r="AQ864" s="102">
        <v>0.28903619405706099</v>
      </c>
      <c r="AR864" s="102">
        <f t="shared" si="205"/>
        <v>0.71096380594293906</v>
      </c>
      <c r="AS864" s="102">
        <f t="shared" si="210"/>
        <v>0.33939754808570077</v>
      </c>
      <c r="AT864" s="107">
        <f t="shared" si="210"/>
        <v>0.66060245191429923</v>
      </c>
      <c r="AU864" s="103">
        <v>0.37802418683869399</v>
      </c>
      <c r="AV864" s="103">
        <f t="shared" si="211"/>
        <v>0.62197581316130601</v>
      </c>
      <c r="AW864" s="103">
        <v>0.42825994688729901</v>
      </c>
      <c r="AX864" s="103">
        <f t="shared" si="212"/>
        <v>0.57174005311270104</v>
      </c>
      <c r="AY864" s="103">
        <v>0.31817071733749502</v>
      </c>
      <c r="AZ864" s="103">
        <f t="shared" si="215"/>
        <v>0.68182928266250498</v>
      </c>
      <c r="BA864" s="103">
        <f t="shared" si="213"/>
        <v>0.36204581567932165</v>
      </c>
      <c r="BB864" s="103">
        <f t="shared" si="213"/>
        <v>0.63795418432067841</v>
      </c>
      <c r="BC864" s="102">
        <v>0.35731359479140001</v>
      </c>
      <c r="BD864" s="102">
        <f t="shared" si="202"/>
        <v>0.64268640520859999</v>
      </c>
      <c r="BE864" s="102">
        <v>0.413531984500566</v>
      </c>
      <c r="BF864" s="102">
        <f t="shared" si="202"/>
        <v>0.58646801549943395</v>
      </c>
      <c r="BG864" s="102">
        <v>0.319173302831328</v>
      </c>
      <c r="BH864" s="102">
        <f t="shared" si="206"/>
        <v>0.68082669716867206</v>
      </c>
      <c r="BI864" s="102">
        <v>0.35269929012287504</v>
      </c>
      <c r="BJ864" s="102">
        <v>0.64730070987712507</v>
      </c>
      <c r="BK864" s="103">
        <v>0.34904226264653698</v>
      </c>
      <c r="BL864" s="103">
        <f t="shared" si="207"/>
        <v>0.65095773735346296</v>
      </c>
      <c r="BM864" s="103">
        <v>0.405449652999886</v>
      </c>
      <c r="BN864" s="103">
        <f t="shared" si="208"/>
        <v>0.594550347000114</v>
      </c>
      <c r="BO864" s="103">
        <v>0.30884652538123403</v>
      </c>
      <c r="BP864" s="103">
        <f t="shared" si="209"/>
        <v>0.69115347461876597</v>
      </c>
      <c r="BQ864" s="103">
        <v>0.34352592328576792</v>
      </c>
      <c r="BR864" s="103">
        <f t="shared" si="214"/>
        <v>0.65647407671423208</v>
      </c>
      <c r="BS864" s="108">
        <v>0.92014723794485742</v>
      </c>
      <c r="BT864" s="102">
        <v>7.9852762055142607E-2</v>
      </c>
      <c r="BU864" s="91"/>
      <c r="BV864" s="86">
        <v>844</v>
      </c>
      <c r="BW864" s="124">
        <v>0.98</v>
      </c>
      <c r="BX864" s="124">
        <v>0.02</v>
      </c>
      <c r="BY864" s="124">
        <v>0.98099999999999998</v>
      </c>
      <c r="BZ864" s="124">
        <v>1.9E-2</v>
      </c>
      <c r="CA864" s="124">
        <v>0.98099999999999998</v>
      </c>
      <c r="CB864" s="124">
        <v>1.9E-2</v>
      </c>
      <c r="CC864" s="123">
        <v>0.97499999999999998</v>
      </c>
      <c r="CD864" s="123">
        <v>2.5000000000000001E-2</v>
      </c>
      <c r="CE864" s="123">
        <v>0.97099999999999997</v>
      </c>
      <c r="CF864" s="123">
        <v>2.9000000000000001E-2</v>
      </c>
      <c r="CG864" s="123">
        <v>0.97299999999999998</v>
      </c>
      <c r="CH864" s="123">
        <v>2.7E-2</v>
      </c>
      <c r="CI864" s="1"/>
      <c r="CJ864" s="1"/>
      <c r="CK864" s="1"/>
      <c r="CL864" s="1"/>
      <c r="CM864" s="1"/>
      <c r="CN864" s="1"/>
      <c r="CP864" s="39"/>
      <c r="CR864" s="39"/>
      <c r="CS864" s="92"/>
      <c r="CT864" s="92"/>
    </row>
    <row r="865" spans="38:98" x14ac:dyDescent="0.25">
      <c r="AL865" s="104">
        <v>845</v>
      </c>
      <c r="AM865" s="102">
        <v>0.362537269997669</v>
      </c>
      <c r="AN865" s="102">
        <f t="shared" si="203"/>
        <v>0.637462730002331</v>
      </c>
      <c r="AO865" s="102">
        <v>0.40950304023867101</v>
      </c>
      <c r="AP865" s="102">
        <f t="shared" si="204"/>
        <v>0.59049695976132899</v>
      </c>
      <c r="AQ865" s="102">
        <v>0.28935295686469598</v>
      </c>
      <c r="AR865" s="102">
        <f t="shared" si="205"/>
        <v>0.71064704313530402</v>
      </c>
      <c r="AS865" s="102">
        <f t="shared" si="210"/>
        <v>0.33967461311193187</v>
      </c>
      <c r="AT865" s="107">
        <f t="shared" si="210"/>
        <v>0.66032538688806808</v>
      </c>
      <c r="AU865" s="103">
        <v>0.378288561395213</v>
      </c>
      <c r="AV865" s="103">
        <f t="shared" si="211"/>
        <v>0.62171143860478706</v>
      </c>
      <c r="AW865" s="103">
        <v>0.42851164341313303</v>
      </c>
      <c r="AX865" s="103">
        <f t="shared" si="212"/>
        <v>0.57148835658686692</v>
      </c>
      <c r="AY865" s="103">
        <v>0.31851700573819802</v>
      </c>
      <c r="AZ865" s="103">
        <f t="shared" si="215"/>
        <v>0.68148299426180192</v>
      </c>
      <c r="BA865" s="103">
        <f t="shared" si="213"/>
        <v>0.3623449546571077</v>
      </c>
      <c r="BB865" s="103">
        <f t="shared" si="213"/>
        <v>0.63765504534289219</v>
      </c>
      <c r="BC865" s="102">
        <v>0.35756577299921499</v>
      </c>
      <c r="BD865" s="102">
        <f t="shared" si="202"/>
        <v>0.64243422700078501</v>
      </c>
      <c r="BE865" s="102">
        <v>0.41376745333638099</v>
      </c>
      <c r="BF865" s="102">
        <f t="shared" si="202"/>
        <v>0.58623254666361901</v>
      </c>
      <c r="BG865" s="102">
        <v>0.319518503633828</v>
      </c>
      <c r="BH865" s="102">
        <f t="shared" si="206"/>
        <v>0.68048149636617206</v>
      </c>
      <c r="BI865" s="102">
        <v>0.35299041556868516</v>
      </c>
      <c r="BJ865" s="102">
        <v>0.64700958443131484</v>
      </c>
      <c r="BK865" s="103">
        <v>0.34928909231347199</v>
      </c>
      <c r="BL865" s="103">
        <f t="shared" si="207"/>
        <v>0.65071090768652806</v>
      </c>
      <c r="BM865" s="103">
        <v>0.40568378457144499</v>
      </c>
      <c r="BN865" s="103">
        <f t="shared" si="208"/>
        <v>0.59431621542855506</v>
      </c>
      <c r="BO865" s="103">
        <v>0.30918087857479498</v>
      </c>
      <c r="BP865" s="103">
        <f t="shared" si="209"/>
        <v>0.69081912142520507</v>
      </c>
      <c r="BQ865" s="103">
        <v>0.34381009321301437</v>
      </c>
      <c r="BR865" s="103">
        <f t="shared" si="214"/>
        <v>0.65618990678698574</v>
      </c>
      <c r="BS865" s="108">
        <v>0.92023666894307354</v>
      </c>
      <c r="BT865" s="102">
        <v>7.9763331056926498E-2</v>
      </c>
      <c r="BU865" s="91"/>
      <c r="BV865" s="86">
        <v>845</v>
      </c>
      <c r="BW865" s="124">
        <v>0.98</v>
      </c>
      <c r="BX865" s="124">
        <v>0.02</v>
      </c>
      <c r="BY865" s="124">
        <v>0.98099999999999998</v>
      </c>
      <c r="BZ865" s="124">
        <v>1.9E-2</v>
      </c>
      <c r="CA865" s="124">
        <v>0.98099999999999998</v>
      </c>
      <c r="CB865" s="124">
        <v>1.9E-2</v>
      </c>
      <c r="CC865" s="123">
        <v>0.97499999999999998</v>
      </c>
      <c r="CD865" s="123">
        <v>2.5000000000000001E-2</v>
      </c>
      <c r="CE865" s="123">
        <v>0.97099999999999997</v>
      </c>
      <c r="CF865" s="123">
        <v>2.9000000000000001E-2</v>
      </c>
      <c r="CG865" s="123">
        <v>0.97299999999999998</v>
      </c>
      <c r="CH865" s="123">
        <v>2.7E-2</v>
      </c>
      <c r="CI865" s="1"/>
      <c r="CJ865" s="1"/>
      <c r="CK865" s="1"/>
      <c r="CL865" s="1"/>
      <c r="CM865" s="1"/>
      <c r="CN865" s="1"/>
      <c r="CP865" s="39"/>
      <c r="CR865" s="39"/>
      <c r="CS865" s="92"/>
      <c r="CT865" s="92"/>
    </row>
    <row r="866" spans="38:98" x14ac:dyDescent="0.25">
      <c r="AL866" s="104">
        <v>846</v>
      </c>
      <c r="AM866" s="102">
        <v>0.362790887214475</v>
      </c>
      <c r="AN866" s="102">
        <f t="shared" si="203"/>
        <v>0.63720911278552506</v>
      </c>
      <c r="AO866" s="102">
        <v>0.40973195208783503</v>
      </c>
      <c r="AP866" s="102">
        <f t="shared" si="204"/>
        <v>0.59026804791216492</v>
      </c>
      <c r="AQ866" s="102">
        <v>0.289669615352246</v>
      </c>
      <c r="AR866" s="102">
        <f t="shared" si="205"/>
        <v>0.710330384647754</v>
      </c>
      <c r="AS866" s="102">
        <f t="shared" si="210"/>
        <v>0.33995154707872244</v>
      </c>
      <c r="AT866" s="107">
        <f t="shared" si="210"/>
        <v>0.66004845292127756</v>
      </c>
      <c r="AU866" s="103">
        <v>0.37855274562908697</v>
      </c>
      <c r="AV866" s="103">
        <f t="shared" si="211"/>
        <v>0.62144725437091308</v>
      </c>
      <c r="AW866" s="103">
        <v>0.42876315730088199</v>
      </c>
      <c r="AX866" s="103">
        <f t="shared" si="212"/>
        <v>0.57123684269911801</v>
      </c>
      <c r="AY866" s="103">
        <v>0.318863155828911</v>
      </c>
      <c r="AZ866" s="103">
        <f t="shared" si="215"/>
        <v>0.681136844171089</v>
      </c>
      <c r="BA866" s="103">
        <f t="shared" si="213"/>
        <v>0.36264392900551889</v>
      </c>
      <c r="BB866" s="103">
        <f t="shared" si="213"/>
        <v>0.63735607099448122</v>
      </c>
      <c r="BC866" s="102">
        <v>0.357817750388913</v>
      </c>
      <c r="BD866" s="102">
        <f t="shared" si="202"/>
        <v>0.64218224961108694</v>
      </c>
      <c r="BE866" s="102">
        <v>0.41400276482783899</v>
      </c>
      <c r="BF866" s="102">
        <f t="shared" si="202"/>
        <v>0.58599723517216096</v>
      </c>
      <c r="BG866" s="102">
        <v>0.31986359114005802</v>
      </c>
      <c r="BH866" s="102">
        <f t="shared" si="206"/>
        <v>0.68013640885994198</v>
      </c>
      <c r="BI866" s="102">
        <v>0.3532813904553927</v>
      </c>
      <c r="BJ866" s="102">
        <v>0.64671860954460736</v>
      </c>
      <c r="BK866" s="103">
        <v>0.349535770194357</v>
      </c>
      <c r="BL866" s="103">
        <f t="shared" si="207"/>
        <v>0.650464229805643</v>
      </c>
      <c r="BM866" s="103">
        <v>0.40591778260503403</v>
      </c>
      <c r="BN866" s="103">
        <f t="shared" si="208"/>
        <v>0.59408221739496603</v>
      </c>
      <c r="BO866" s="103">
        <v>0.30951510764915902</v>
      </c>
      <c r="BP866" s="103">
        <f t="shared" si="209"/>
        <v>0.69048489235084098</v>
      </c>
      <c r="BQ866" s="103">
        <v>0.34409412827802166</v>
      </c>
      <c r="BR866" s="103">
        <f t="shared" si="214"/>
        <v>0.65590587172197834</v>
      </c>
      <c r="BS866" s="108">
        <v>0.92032589491793604</v>
      </c>
      <c r="BT866" s="102">
        <v>7.9674105082063906E-2</v>
      </c>
      <c r="BU866" s="91"/>
      <c r="BV866" s="86">
        <v>846</v>
      </c>
      <c r="BW866" s="124">
        <v>0.98</v>
      </c>
      <c r="BX866" s="124">
        <v>0.02</v>
      </c>
      <c r="BY866" s="124">
        <v>0.98099999999999998</v>
      </c>
      <c r="BZ866" s="124">
        <v>1.9E-2</v>
      </c>
      <c r="CA866" s="124">
        <v>0.98099999999999998</v>
      </c>
      <c r="CB866" s="124">
        <v>1.9E-2</v>
      </c>
      <c r="CC866" s="123">
        <v>0.97499999999999998</v>
      </c>
      <c r="CD866" s="123">
        <v>2.5000000000000001E-2</v>
      </c>
      <c r="CE866" s="123">
        <v>0.97099999999999997</v>
      </c>
      <c r="CF866" s="123">
        <v>2.9000000000000001E-2</v>
      </c>
      <c r="CG866" s="123">
        <v>0.97299999999999998</v>
      </c>
      <c r="CH866" s="123">
        <v>2.7E-2</v>
      </c>
      <c r="CI866" s="1"/>
      <c r="CJ866" s="1"/>
      <c r="CK866" s="1"/>
      <c r="CL866" s="1"/>
      <c r="CM866" s="1"/>
      <c r="CN866" s="1"/>
      <c r="CP866" s="39"/>
      <c r="CR866" s="39"/>
      <c r="CS866" s="92"/>
      <c r="CT866" s="92"/>
    </row>
    <row r="867" spans="38:98" x14ac:dyDescent="0.25">
      <c r="AL867" s="104">
        <v>847</v>
      </c>
      <c r="AM867" s="102">
        <v>0.36304437602716999</v>
      </c>
      <c r="AN867" s="102">
        <f t="shared" si="203"/>
        <v>0.63695562397283001</v>
      </c>
      <c r="AO867" s="102">
        <v>0.40996067555510302</v>
      </c>
      <c r="AP867" s="102">
        <f t="shared" si="204"/>
        <v>0.59003932444489693</v>
      </c>
      <c r="AQ867" s="102">
        <v>0.28998616921362502</v>
      </c>
      <c r="AR867" s="102">
        <f t="shared" si="205"/>
        <v>0.71001383078637503</v>
      </c>
      <c r="AS867" s="102">
        <f t="shared" si="210"/>
        <v>0.34022834978436389</v>
      </c>
      <c r="AT867" s="107">
        <f t="shared" si="210"/>
        <v>0.65977165021563611</v>
      </c>
      <c r="AU867" s="103">
        <v>0.37881673975684399</v>
      </c>
      <c r="AV867" s="103">
        <f t="shared" si="211"/>
        <v>0.62118326024315595</v>
      </c>
      <c r="AW867" s="103">
        <v>0.42901448884620103</v>
      </c>
      <c r="AX867" s="103">
        <f t="shared" si="212"/>
        <v>0.57098551115379892</v>
      </c>
      <c r="AY867" s="103">
        <v>0.31920916741615002</v>
      </c>
      <c r="AZ867" s="103">
        <f t="shared" si="215"/>
        <v>0.68079083258384998</v>
      </c>
      <c r="BA867" s="103">
        <f t="shared" si="213"/>
        <v>0.3629427387706769</v>
      </c>
      <c r="BB867" s="103">
        <f t="shared" si="213"/>
        <v>0.63705726122932305</v>
      </c>
      <c r="BC867" s="102">
        <v>0.35806952820843302</v>
      </c>
      <c r="BD867" s="102">
        <f t="shared" si="202"/>
        <v>0.64193047179156704</v>
      </c>
      <c r="BE867" s="102">
        <v>0.41423792000161003</v>
      </c>
      <c r="BF867" s="102">
        <f t="shared" si="202"/>
        <v>0.58576207999839003</v>
      </c>
      <c r="BG867" s="102">
        <v>0.32020856608243498</v>
      </c>
      <c r="BH867" s="102">
        <f t="shared" si="206"/>
        <v>0.67979143391756502</v>
      </c>
      <c r="BI867" s="102">
        <v>0.35357221574290465</v>
      </c>
      <c r="BJ867" s="102">
        <v>0.64642778425709546</v>
      </c>
      <c r="BK867" s="103">
        <v>0.349782298363573</v>
      </c>
      <c r="BL867" s="103">
        <f t="shared" si="207"/>
        <v>0.650217701636427</v>
      </c>
      <c r="BM867" s="103">
        <v>0.40615164813235699</v>
      </c>
      <c r="BN867" s="103">
        <f t="shared" si="208"/>
        <v>0.59384835186764295</v>
      </c>
      <c r="BO867" s="103">
        <v>0.30984921340187899</v>
      </c>
      <c r="BP867" s="103">
        <f t="shared" si="209"/>
        <v>0.69015078659812101</v>
      </c>
      <c r="BQ867" s="103">
        <v>0.34437802972801407</v>
      </c>
      <c r="BR867" s="103">
        <f t="shared" si="214"/>
        <v>0.65562197027198588</v>
      </c>
      <c r="BS867" s="108">
        <v>0.92041491648215312</v>
      </c>
      <c r="BT867" s="102">
        <v>7.9585083517846905E-2</v>
      </c>
      <c r="BU867" s="91"/>
      <c r="BV867" s="86">
        <v>847</v>
      </c>
      <c r="BW867" s="124">
        <v>0.98</v>
      </c>
      <c r="BX867" s="124">
        <v>0.02</v>
      </c>
      <c r="BY867" s="124">
        <v>0.98099999999999998</v>
      </c>
      <c r="BZ867" s="124">
        <v>1.9E-2</v>
      </c>
      <c r="CA867" s="124">
        <v>0.98099999999999998</v>
      </c>
      <c r="CB867" s="124">
        <v>1.9E-2</v>
      </c>
      <c r="CC867" s="123">
        <v>0.97499999999999998</v>
      </c>
      <c r="CD867" s="123">
        <v>2.5000000000000001E-2</v>
      </c>
      <c r="CE867" s="123">
        <v>0.97099999999999997</v>
      </c>
      <c r="CF867" s="123">
        <v>2.9000000000000001E-2</v>
      </c>
      <c r="CG867" s="123">
        <v>0.97299999999999998</v>
      </c>
      <c r="CH867" s="123">
        <v>2.7E-2</v>
      </c>
      <c r="CI867" s="1"/>
      <c r="CJ867" s="1"/>
      <c r="CK867" s="1"/>
      <c r="CL867" s="1"/>
      <c r="CM867" s="1"/>
      <c r="CN867" s="1"/>
      <c r="CP867" s="39"/>
      <c r="CR867" s="39"/>
      <c r="CS867" s="92"/>
      <c r="CT867" s="92"/>
    </row>
    <row r="868" spans="38:98" x14ac:dyDescent="0.25">
      <c r="AL868" s="104">
        <v>848</v>
      </c>
      <c r="AM868" s="102">
        <v>0.36329773591753101</v>
      </c>
      <c r="AN868" s="102">
        <f t="shared" si="203"/>
        <v>0.63670226408246899</v>
      </c>
      <c r="AO868" s="102">
        <v>0.41018921107413098</v>
      </c>
      <c r="AP868" s="102">
        <f t="shared" si="204"/>
        <v>0.58981078892586902</v>
      </c>
      <c r="AQ868" s="102">
        <v>0.29030261814274899</v>
      </c>
      <c r="AR868" s="102">
        <f t="shared" si="205"/>
        <v>0.70969738185725095</v>
      </c>
      <c r="AS868" s="102">
        <f t="shared" si="210"/>
        <v>0.3405050210271493</v>
      </c>
      <c r="AT868" s="107">
        <f t="shared" si="210"/>
        <v>0.6594949789728507</v>
      </c>
      <c r="AU868" s="103">
        <v>0.37908054399501701</v>
      </c>
      <c r="AV868" s="103">
        <f t="shared" si="211"/>
        <v>0.62091945600498299</v>
      </c>
      <c r="AW868" s="103">
        <v>0.42926563834474502</v>
      </c>
      <c r="AX868" s="103">
        <f t="shared" si="212"/>
        <v>0.57073436165525493</v>
      </c>
      <c r="AY868" s="103">
        <v>0.319555040306432</v>
      </c>
      <c r="AZ868" s="103">
        <f t="shared" si="215"/>
        <v>0.680444959693568</v>
      </c>
      <c r="BA868" s="103">
        <f t="shared" si="213"/>
        <v>0.36324138399870537</v>
      </c>
      <c r="BB868" s="103">
        <f t="shared" si="213"/>
        <v>0.63675861600129469</v>
      </c>
      <c r="BC868" s="102">
        <v>0.35832110770571401</v>
      </c>
      <c r="BD868" s="102">
        <f t="shared" si="202"/>
        <v>0.64167889229428599</v>
      </c>
      <c r="BE868" s="102">
        <v>0.41447291988435903</v>
      </c>
      <c r="BF868" s="102">
        <f t="shared" si="202"/>
        <v>0.58552708011564092</v>
      </c>
      <c r="BG868" s="102">
        <v>0.32055342919337998</v>
      </c>
      <c r="BH868" s="102">
        <f t="shared" si="206"/>
        <v>0.67944657080661996</v>
      </c>
      <c r="BI868" s="102">
        <v>0.35386289239112872</v>
      </c>
      <c r="BJ868" s="102">
        <v>0.64613710760887133</v>
      </c>
      <c r="BK868" s="103">
        <v>0.35002867889550199</v>
      </c>
      <c r="BL868" s="103">
        <f t="shared" si="207"/>
        <v>0.64997132110449796</v>
      </c>
      <c r="BM868" s="103">
        <v>0.40638538218511699</v>
      </c>
      <c r="BN868" s="103">
        <f t="shared" si="208"/>
        <v>0.59361461781488301</v>
      </c>
      <c r="BO868" s="103">
        <v>0.31018319663050797</v>
      </c>
      <c r="BP868" s="103">
        <f t="shared" si="209"/>
        <v>0.68981680336949203</v>
      </c>
      <c r="BQ868" s="103">
        <v>0.34466179881021619</v>
      </c>
      <c r="BR868" s="103">
        <f t="shared" si="214"/>
        <v>0.65533820118978381</v>
      </c>
      <c r="BS868" s="108">
        <v>0.92050373424843213</v>
      </c>
      <c r="BT868" s="102">
        <v>7.9496265751567902E-2</v>
      </c>
      <c r="BU868" s="91"/>
      <c r="BV868" s="86">
        <v>848</v>
      </c>
      <c r="BW868" s="124">
        <v>0.98</v>
      </c>
      <c r="BX868" s="124">
        <v>0.02</v>
      </c>
      <c r="BY868" s="124">
        <v>0.98099999999999998</v>
      </c>
      <c r="BZ868" s="124">
        <v>1.9E-2</v>
      </c>
      <c r="CA868" s="124">
        <v>0.98099999999999998</v>
      </c>
      <c r="CB868" s="124">
        <v>1.9E-2</v>
      </c>
      <c r="CC868" s="123">
        <v>0.97499999999999998</v>
      </c>
      <c r="CD868" s="123">
        <v>2.5000000000000001E-2</v>
      </c>
      <c r="CE868" s="123">
        <v>0.97099999999999997</v>
      </c>
      <c r="CF868" s="123">
        <v>2.9000000000000001E-2</v>
      </c>
      <c r="CG868" s="123">
        <v>0.97299999999999998</v>
      </c>
      <c r="CH868" s="123">
        <v>2.7E-2</v>
      </c>
      <c r="CI868" s="1"/>
      <c r="CJ868" s="1"/>
      <c r="CK868" s="1"/>
      <c r="CL868" s="1"/>
      <c r="CM868" s="1"/>
      <c r="CN868" s="1"/>
      <c r="CP868" s="39"/>
      <c r="CR868" s="39"/>
      <c r="CS868" s="92"/>
      <c r="CT868" s="92"/>
    </row>
    <row r="869" spans="38:98" x14ac:dyDescent="0.25">
      <c r="AL869" s="104">
        <v>849</v>
      </c>
      <c r="AM869" s="102">
        <v>0.36355096636733297</v>
      </c>
      <c r="AN869" s="102">
        <f t="shared" si="203"/>
        <v>0.63644903363266703</v>
      </c>
      <c r="AO869" s="102">
        <v>0.41041755907857902</v>
      </c>
      <c r="AP869" s="102">
        <f t="shared" si="204"/>
        <v>0.58958244092142098</v>
      </c>
      <c r="AQ869" s="102">
        <v>0.29061896183353397</v>
      </c>
      <c r="AR869" s="102">
        <f t="shared" si="205"/>
        <v>0.70938103816646603</v>
      </c>
      <c r="AS869" s="102">
        <f t="shared" si="210"/>
        <v>0.34078156060537201</v>
      </c>
      <c r="AT869" s="107">
        <f t="shared" si="210"/>
        <v>0.65921843939462799</v>
      </c>
      <c r="AU869" s="103">
        <v>0.37934415856013598</v>
      </c>
      <c r="AV869" s="103">
        <f t="shared" si="211"/>
        <v>0.62065584143986396</v>
      </c>
      <c r="AW869" s="103">
        <v>0.42951660609216902</v>
      </c>
      <c r="AX869" s="103">
        <f t="shared" si="212"/>
        <v>0.57048339390783098</v>
      </c>
      <c r="AY869" s="103">
        <v>0.31990077430627201</v>
      </c>
      <c r="AZ869" s="103">
        <f t="shared" si="215"/>
        <v>0.68009922569372794</v>
      </c>
      <c r="BA869" s="103">
        <f t="shared" si="213"/>
        <v>0.36353986473572619</v>
      </c>
      <c r="BB869" s="103">
        <f t="shared" si="213"/>
        <v>0.63646013526427381</v>
      </c>
      <c r="BC869" s="102">
        <v>0.35857249012869602</v>
      </c>
      <c r="BD869" s="102">
        <f t="shared" ref="BD869:BF932" si="216">1-BC869</f>
        <v>0.64142750987130404</v>
      </c>
      <c r="BE869" s="102">
        <v>0.41470776550275501</v>
      </c>
      <c r="BF869" s="102">
        <f t="shared" si="216"/>
        <v>0.58529223449724499</v>
      </c>
      <c r="BG869" s="102">
        <v>0.32089818120531099</v>
      </c>
      <c r="BH869" s="102">
        <f t="shared" si="206"/>
        <v>0.67910181879468901</v>
      </c>
      <c r="BI869" s="102">
        <v>0.35415342135997252</v>
      </c>
      <c r="BJ869" s="102">
        <v>0.64584657864002759</v>
      </c>
      <c r="BK869" s="103">
        <v>0.35027491386452397</v>
      </c>
      <c r="BL869" s="103">
        <f t="shared" si="207"/>
        <v>0.64972508613547597</v>
      </c>
      <c r="BM869" s="103">
        <v>0.40661898579501798</v>
      </c>
      <c r="BN869" s="103">
        <f t="shared" si="208"/>
        <v>0.59338101420498202</v>
      </c>
      <c r="BO869" s="103">
        <v>0.310517058132599</v>
      </c>
      <c r="BP869" s="103">
        <f t="shared" si="209"/>
        <v>0.689482941867401</v>
      </c>
      <c r="BQ869" s="103">
        <v>0.34494543677185208</v>
      </c>
      <c r="BR869" s="103">
        <f t="shared" si="214"/>
        <v>0.65505456322814792</v>
      </c>
      <c r="BS869" s="108">
        <v>0.92059234882948093</v>
      </c>
      <c r="BT869" s="102">
        <v>7.9407651170519095E-2</v>
      </c>
      <c r="BU869" s="91"/>
      <c r="BV869" s="86">
        <v>849</v>
      </c>
      <c r="BW869" s="124">
        <v>0.98</v>
      </c>
      <c r="BX869" s="124">
        <v>0.02</v>
      </c>
      <c r="BY869" s="124">
        <v>0.98099999999999998</v>
      </c>
      <c r="BZ869" s="124">
        <v>1.9E-2</v>
      </c>
      <c r="CA869" s="124">
        <v>0.98099999999999998</v>
      </c>
      <c r="CB869" s="124">
        <v>1.9E-2</v>
      </c>
      <c r="CC869" s="123">
        <v>0.97499999999999998</v>
      </c>
      <c r="CD869" s="123">
        <v>2.5000000000000001E-2</v>
      </c>
      <c r="CE869" s="123">
        <v>0.97099999999999997</v>
      </c>
      <c r="CF869" s="123">
        <v>2.9000000000000001E-2</v>
      </c>
      <c r="CG869" s="123">
        <v>0.97299999999999998</v>
      </c>
      <c r="CH869" s="123">
        <v>2.7E-2</v>
      </c>
      <c r="CI869" s="1"/>
      <c r="CJ869" s="1"/>
      <c r="CK869" s="1"/>
      <c r="CL869" s="1"/>
      <c r="CM869" s="1"/>
      <c r="CN869" s="1"/>
      <c r="CP869" s="39"/>
      <c r="CR869" s="39"/>
      <c r="CS869" s="92"/>
      <c r="CT869" s="92"/>
    </row>
    <row r="870" spans="38:98" x14ac:dyDescent="0.25">
      <c r="AL870" s="104">
        <v>850</v>
      </c>
      <c r="AM870" s="102">
        <v>0.36380406685835098</v>
      </c>
      <c r="AN870" s="102">
        <f t="shared" si="203"/>
        <v>0.63619593314164902</v>
      </c>
      <c r="AO870" s="102">
        <v>0.41064572000210497</v>
      </c>
      <c r="AP870" s="102">
        <f t="shared" si="204"/>
        <v>0.58935427999789503</v>
      </c>
      <c r="AQ870" s="102">
        <v>0.29093519997989398</v>
      </c>
      <c r="AR870" s="102">
        <f t="shared" si="205"/>
        <v>0.70906480002010608</v>
      </c>
      <c r="AS870" s="102">
        <f t="shared" si="210"/>
        <v>0.34105796831732421</v>
      </c>
      <c r="AT870" s="107">
        <f t="shared" si="210"/>
        <v>0.65894203168267595</v>
      </c>
      <c r="AU870" s="103">
        <v>0.37960758366872999</v>
      </c>
      <c r="AV870" s="103">
        <f t="shared" si="211"/>
        <v>0.62039241633126996</v>
      </c>
      <c r="AW870" s="103">
        <v>0.42976739238412798</v>
      </c>
      <c r="AX870" s="103">
        <f t="shared" si="212"/>
        <v>0.57023260761587202</v>
      </c>
      <c r="AY870" s="103">
        <v>0.32024636922218702</v>
      </c>
      <c r="AZ870" s="103">
        <f t="shared" si="215"/>
        <v>0.67975363077781292</v>
      </c>
      <c r="BA870" s="103">
        <f t="shared" si="213"/>
        <v>0.36383818102786181</v>
      </c>
      <c r="BB870" s="103">
        <f t="shared" si="213"/>
        <v>0.63616181897213819</v>
      </c>
      <c r="BC870" s="102">
        <v>0.35882367672531601</v>
      </c>
      <c r="BD870" s="102">
        <f t="shared" si="216"/>
        <v>0.64117632327468399</v>
      </c>
      <c r="BE870" s="102">
        <v>0.41494245788346601</v>
      </c>
      <c r="BF870" s="102">
        <f t="shared" si="216"/>
        <v>0.58505754211653405</v>
      </c>
      <c r="BG870" s="102">
        <v>0.32124282285064798</v>
      </c>
      <c r="BH870" s="102">
        <f t="shared" si="206"/>
        <v>0.67875717714935202</v>
      </c>
      <c r="BI870" s="102">
        <v>0.35444380360934324</v>
      </c>
      <c r="BJ870" s="102">
        <v>0.64555619639065687</v>
      </c>
      <c r="BK870" s="103">
        <v>0.35052100534502301</v>
      </c>
      <c r="BL870" s="103">
        <f t="shared" si="207"/>
        <v>0.64947899465497705</v>
      </c>
      <c r="BM870" s="103">
        <v>0.40685245999376302</v>
      </c>
      <c r="BN870" s="103">
        <f t="shared" si="208"/>
        <v>0.59314754000623693</v>
      </c>
      <c r="BO870" s="103">
        <v>0.31085079870570498</v>
      </c>
      <c r="BP870" s="103">
        <f t="shared" si="209"/>
        <v>0.68914920129429502</v>
      </c>
      <c r="BQ870" s="103">
        <v>0.34522894486014688</v>
      </c>
      <c r="BR870" s="103">
        <f t="shared" si="214"/>
        <v>0.65477105513985312</v>
      </c>
      <c r="BS870" s="108">
        <v>0.92068076083800721</v>
      </c>
      <c r="BT870" s="102">
        <v>7.9319239161992794E-2</v>
      </c>
      <c r="BU870" s="91"/>
      <c r="BV870" s="86">
        <v>850</v>
      </c>
      <c r="BW870" s="124">
        <v>0.98</v>
      </c>
      <c r="BX870" s="124">
        <v>0.02</v>
      </c>
      <c r="BY870" s="124">
        <v>0.98099999999999998</v>
      </c>
      <c r="BZ870" s="124">
        <v>1.9E-2</v>
      </c>
      <c r="CA870" s="124">
        <v>0.98099999999999998</v>
      </c>
      <c r="CB870" s="124">
        <v>1.9E-2</v>
      </c>
      <c r="CC870" s="123">
        <v>0.97499999999999998</v>
      </c>
      <c r="CD870" s="123">
        <v>2.5000000000000001E-2</v>
      </c>
      <c r="CE870" s="123">
        <v>0.97099999999999997</v>
      </c>
      <c r="CF870" s="123">
        <v>2.9000000000000001E-2</v>
      </c>
      <c r="CG870" s="123">
        <v>0.97299999999999998</v>
      </c>
      <c r="CH870" s="123">
        <v>2.7E-2</v>
      </c>
      <c r="CI870" s="1"/>
      <c r="CJ870" s="1"/>
      <c r="CK870" s="1"/>
      <c r="CL870" s="1"/>
      <c r="CM870" s="1"/>
      <c r="CN870" s="1"/>
      <c r="CP870" s="39"/>
      <c r="CR870" s="39"/>
      <c r="CS870" s="92"/>
      <c r="CT870" s="92"/>
    </row>
    <row r="871" spans="38:98" x14ac:dyDescent="0.25">
      <c r="AL871" s="104">
        <v>851</v>
      </c>
      <c r="AM871" s="102">
        <v>0.36405703687236202</v>
      </c>
      <c r="AN871" s="102">
        <f t="shared" si="203"/>
        <v>0.63594296312763798</v>
      </c>
      <c r="AO871" s="102">
        <v>0.41087369427836501</v>
      </c>
      <c r="AP871" s="102">
        <f t="shared" si="204"/>
        <v>0.58912630572163494</v>
      </c>
      <c r="AQ871" s="102">
        <v>0.29125133227574601</v>
      </c>
      <c r="AR871" s="102">
        <f t="shared" si="205"/>
        <v>0.70874866772425404</v>
      </c>
      <c r="AS871" s="102">
        <f t="shared" si="210"/>
        <v>0.34133424396129936</v>
      </c>
      <c r="AT871" s="107">
        <f t="shared" si="210"/>
        <v>0.65866575603870059</v>
      </c>
      <c r="AU871" s="103">
        <v>0.37987081953732998</v>
      </c>
      <c r="AV871" s="103">
        <f t="shared" si="211"/>
        <v>0.62012918046267007</v>
      </c>
      <c r="AW871" s="103">
        <v>0.43001799751627801</v>
      </c>
      <c r="AX871" s="103">
        <f t="shared" si="212"/>
        <v>0.56998200248372199</v>
      </c>
      <c r="AY871" s="103">
        <v>0.32059182486069299</v>
      </c>
      <c r="AZ871" s="103">
        <f t="shared" si="215"/>
        <v>0.67940817513930707</v>
      </c>
      <c r="BA871" s="103">
        <f t="shared" si="213"/>
        <v>0.36413633292123504</v>
      </c>
      <c r="BB871" s="103">
        <f t="shared" si="213"/>
        <v>0.63586366707876507</v>
      </c>
      <c r="BC871" s="102">
        <v>0.35907466874351301</v>
      </c>
      <c r="BD871" s="102">
        <f t="shared" si="216"/>
        <v>0.64092533125648699</v>
      </c>
      <c r="BE871" s="102">
        <v>0.415176998053157</v>
      </c>
      <c r="BF871" s="102">
        <f t="shared" si="216"/>
        <v>0.584823001946843</v>
      </c>
      <c r="BG871" s="102">
        <v>0.32158735486180801</v>
      </c>
      <c r="BH871" s="102">
        <f t="shared" si="206"/>
        <v>0.67841264513819199</v>
      </c>
      <c r="BI871" s="102">
        <v>0.35473404009914689</v>
      </c>
      <c r="BJ871" s="102">
        <v>0.64526595990085323</v>
      </c>
      <c r="BK871" s="103">
        <v>0.35076695541137898</v>
      </c>
      <c r="BL871" s="103">
        <f t="shared" si="207"/>
        <v>0.64923304458862097</v>
      </c>
      <c r="BM871" s="103">
        <v>0.40708580581305498</v>
      </c>
      <c r="BN871" s="103">
        <f t="shared" si="208"/>
        <v>0.59291419418694502</v>
      </c>
      <c r="BO871" s="103">
        <v>0.31118441914738099</v>
      </c>
      <c r="BP871" s="103">
        <f t="shared" si="209"/>
        <v>0.68881558085261907</v>
      </c>
      <c r="BQ871" s="103">
        <v>0.34551232432232537</v>
      </c>
      <c r="BR871" s="103">
        <f t="shared" si="214"/>
        <v>0.65448767567767474</v>
      </c>
      <c r="BS871" s="108">
        <v>0.92076897088671883</v>
      </c>
      <c r="BT871" s="109">
        <v>7.9231029113281198E-2</v>
      </c>
      <c r="BU871" s="91"/>
      <c r="BV871" s="86">
        <v>851</v>
      </c>
      <c r="BW871" s="124">
        <v>0.98</v>
      </c>
      <c r="BX871" s="124">
        <v>0.02</v>
      </c>
      <c r="BY871" s="124">
        <v>0.98099999999999998</v>
      </c>
      <c r="BZ871" s="124">
        <v>1.9E-2</v>
      </c>
      <c r="CA871" s="124">
        <v>0.98099999999999998</v>
      </c>
      <c r="CB871" s="124">
        <v>1.9E-2</v>
      </c>
      <c r="CC871" s="123">
        <v>0.97499999999999998</v>
      </c>
      <c r="CD871" s="123">
        <v>2.5000000000000001E-2</v>
      </c>
      <c r="CE871" s="123">
        <v>0.97099999999999997</v>
      </c>
      <c r="CF871" s="123">
        <v>2.9000000000000001E-2</v>
      </c>
      <c r="CG871" s="123">
        <v>0.97299999999999998</v>
      </c>
      <c r="CH871" s="123">
        <v>2.7E-2</v>
      </c>
      <c r="CI871" s="1"/>
      <c r="CJ871" s="1"/>
      <c r="CK871" s="1"/>
      <c r="CL871" s="1"/>
      <c r="CM871" s="1"/>
      <c r="CN871" s="1"/>
      <c r="CP871" s="39"/>
      <c r="CR871" s="39"/>
      <c r="CS871" s="92"/>
      <c r="CT871" s="92"/>
    </row>
    <row r="872" spans="38:98" x14ac:dyDescent="0.25">
      <c r="AL872" s="104">
        <v>852</v>
      </c>
      <c r="AM872" s="102">
        <v>0.364309875891139</v>
      </c>
      <c r="AN872" s="102">
        <f t="shared" si="203"/>
        <v>0.63569012410886105</v>
      </c>
      <c r="AO872" s="102">
        <v>0.41110148234101801</v>
      </c>
      <c r="AP872" s="102">
        <f t="shared" si="204"/>
        <v>0.58889851765898205</v>
      </c>
      <c r="AQ872" s="102">
        <v>0.29156735841500497</v>
      </c>
      <c r="AR872" s="102">
        <f t="shared" si="205"/>
        <v>0.70843264158499508</v>
      </c>
      <c r="AS872" s="102">
        <f t="shared" si="210"/>
        <v>0.34161038733558952</v>
      </c>
      <c r="AT872" s="107">
        <f t="shared" si="210"/>
        <v>0.65838961266441054</v>
      </c>
      <c r="AU872" s="103">
        <v>0.38013386638246799</v>
      </c>
      <c r="AV872" s="103">
        <f t="shared" si="211"/>
        <v>0.61986613361753196</v>
      </c>
      <c r="AW872" s="103">
        <v>0.43026842178427399</v>
      </c>
      <c r="AX872" s="103">
        <f t="shared" si="212"/>
        <v>0.56973157821572595</v>
      </c>
      <c r="AY872" s="103">
        <v>0.32093714102830601</v>
      </c>
      <c r="AZ872" s="103">
        <f t="shared" si="215"/>
        <v>0.67906285897169405</v>
      </c>
      <c r="BA872" s="103">
        <f t="shared" si="213"/>
        <v>0.36443432046196889</v>
      </c>
      <c r="BB872" s="103">
        <f t="shared" si="213"/>
        <v>0.63556567953803111</v>
      </c>
      <c r="BC872" s="102">
        <v>0.35932546743122801</v>
      </c>
      <c r="BD872" s="102">
        <f t="shared" si="216"/>
        <v>0.64067453256877194</v>
      </c>
      <c r="BE872" s="102">
        <v>0.415411387038498</v>
      </c>
      <c r="BF872" s="102">
        <f t="shared" si="216"/>
        <v>0.584588612961502</v>
      </c>
      <c r="BG872" s="102">
        <v>0.32193177797121197</v>
      </c>
      <c r="BH872" s="102">
        <f t="shared" si="206"/>
        <v>0.67806822202878803</v>
      </c>
      <c r="BI872" s="102">
        <v>0.35502413178929271</v>
      </c>
      <c r="BJ872" s="102">
        <v>0.64497586821070718</v>
      </c>
      <c r="BK872" s="103">
        <v>0.351012766137973</v>
      </c>
      <c r="BL872" s="103">
        <f t="shared" si="207"/>
        <v>0.64898723386202706</v>
      </c>
      <c r="BM872" s="103">
        <v>0.40731902428459998</v>
      </c>
      <c r="BN872" s="103">
        <f t="shared" si="208"/>
        <v>0.59268097571540002</v>
      </c>
      <c r="BO872" s="103">
        <v>0.31151792025517799</v>
      </c>
      <c r="BP872" s="103">
        <f t="shared" si="209"/>
        <v>0.68848207974482201</v>
      </c>
      <c r="BQ872" s="103">
        <v>0.34579557640561154</v>
      </c>
      <c r="BR872" s="103">
        <f t="shared" si="214"/>
        <v>0.65420442359438846</v>
      </c>
      <c r="BS872" s="108">
        <v>0.92085697958832335</v>
      </c>
      <c r="BT872" s="102">
        <v>7.9143020411676604E-2</v>
      </c>
      <c r="BU872" s="91"/>
      <c r="BV872" s="86">
        <v>852</v>
      </c>
      <c r="BW872" s="124">
        <v>0.98</v>
      </c>
      <c r="BX872" s="124">
        <v>0.02</v>
      </c>
      <c r="BY872" s="124">
        <v>0.98099999999999998</v>
      </c>
      <c r="BZ872" s="124">
        <v>1.9E-2</v>
      </c>
      <c r="CA872" s="124">
        <v>0.98099999999999998</v>
      </c>
      <c r="CB872" s="124">
        <v>1.9E-2</v>
      </c>
      <c r="CC872" s="123">
        <v>0.97499999999999998</v>
      </c>
      <c r="CD872" s="123">
        <v>2.5000000000000001E-2</v>
      </c>
      <c r="CE872" s="123">
        <v>0.97199999999999998</v>
      </c>
      <c r="CF872" s="123">
        <v>2.8000000000000001E-2</v>
      </c>
      <c r="CG872" s="123">
        <v>0.97299999999999998</v>
      </c>
      <c r="CH872" s="123">
        <v>2.7E-2</v>
      </c>
      <c r="CI872" s="1"/>
      <c r="CJ872" s="1"/>
      <c r="CK872" s="1"/>
      <c r="CL872" s="1"/>
      <c r="CM872" s="1"/>
      <c r="CN872" s="1"/>
      <c r="CP872" s="39"/>
      <c r="CR872" s="39"/>
      <c r="CS872" s="92"/>
      <c r="CT872" s="92"/>
    </row>
    <row r="873" spans="38:98" x14ac:dyDescent="0.25">
      <c r="AL873" s="104">
        <v>853</v>
      </c>
      <c r="AM873" s="102">
        <v>0.36456258339645797</v>
      </c>
      <c r="AN873" s="102">
        <f t="shared" si="203"/>
        <v>0.63543741660354203</v>
      </c>
      <c r="AO873" s="102">
        <v>0.41132908462372297</v>
      </c>
      <c r="AP873" s="102">
        <f t="shared" si="204"/>
        <v>0.58867091537627703</v>
      </c>
      <c r="AQ873" s="102">
        <v>0.29188327809158499</v>
      </c>
      <c r="AR873" s="102">
        <f t="shared" si="205"/>
        <v>0.70811672190841501</v>
      </c>
      <c r="AS873" s="102">
        <f t="shared" si="210"/>
        <v>0.34188639823848732</v>
      </c>
      <c r="AT873" s="107">
        <f t="shared" si="210"/>
        <v>0.65811360176151257</v>
      </c>
      <c r="AU873" s="103">
        <v>0.38039672442067302</v>
      </c>
      <c r="AV873" s="103">
        <f t="shared" si="211"/>
        <v>0.61960327557932704</v>
      </c>
      <c r="AW873" s="103">
        <v>0.43051866548377099</v>
      </c>
      <c r="AX873" s="103">
        <f t="shared" si="212"/>
        <v>0.56948133451622907</v>
      </c>
      <c r="AY873" s="103">
        <v>0.32128231753154302</v>
      </c>
      <c r="AZ873" s="103">
        <f t="shared" si="215"/>
        <v>0.67871768246845698</v>
      </c>
      <c r="BA873" s="103">
        <f t="shared" si="213"/>
        <v>0.36473214369618578</v>
      </c>
      <c r="BB873" s="103">
        <f t="shared" si="213"/>
        <v>0.63526785630381433</v>
      </c>
      <c r="BC873" s="102">
        <v>0.35957607403639702</v>
      </c>
      <c r="BD873" s="102">
        <f t="shared" si="216"/>
        <v>0.64042392596360298</v>
      </c>
      <c r="BE873" s="102">
        <v>0.415645625866155</v>
      </c>
      <c r="BF873" s="102">
        <f t="shared" si="216"/>
        <v>0.58435437413384506</v>
      </c>
      <c r="BG873" s="102">
        <v>0.32227609291127801</v>
      </c>
      <c r="BH873" s="102">
        <f t="shared" si="206"/>
        <v>0.67772390708872199</v>
      </c>
      <c r="BI873" s="102">
        <v>0.35531407963968664</v>
      </c>
      <c r="BJ873" s="102">
        <v>0.64468592036031347</v>
      </c>
      <c r="BK873" s="103">
        <v>0.35125843959918801</v>
      </c>
      <c r="BL873" s="103">
        <f t="shared" si="207"/>
        <v>0.64874156040081199</v>
      </c>
      <c r="BM873" s="103">
        <v>0.40755211644009898</v>
      </c>
      <c r="BN873" s="103">
        <f t="shared" si="208"/>
        <v>0.59244788355990097</v>
      </c>
      <c r="BO873" s="103">
        <v>0.31185130282665102</v>
      </c>
      <c r="BP873" s="103">
        <f t="shared" si="209"/>
        <v>0.68814869717334903</v>
      </c>
      <c r="BQ873" s="103">
        <v>0.34607870235723054</v>
      </c>
      <c r="BR873" s="103">
        <f t="shared" si="214"/>
        <v>0.65392129764276952</v>
      </c>
      <c r="BS873" s="108">
        <v>0.92094478755552867</v>
      </c>
      <c r="BT873" s="102">
        <v>7.9055212444471307E-2</v>
      </c>
      <c r="BU873" s="91"/>
      <c r="BV873" s="86">
        <v>853</v>
      </c>
      <c r="BW873" s="124">
        <v>0.98</v>
      </c>
      <c r="BX873" s="124">
        <v>0.02</v>
      </c>
      <c r="BY873" s="124">
        <v>0.98099999999999998</v>
      </c>
      <c r="BZ873" s="124">
        <v>1.9E-2</v>
      </c>
      <c r="CA873" s="124">
        <v>0.98099999999999998</v>
      </c>
      <c r="CB873" s="124">
        <v>1.9E-2</v>
      </c>
      <c r="CC873" s="123">
        <v>0.97499999999999998</v>
      </c>
      <c r="CD873" s="123">
        <v>2.5000000000000001E-2</v>
      </c>
      <c r="CE873" s="123">
        <v>0.97199999999999998</v>
      </c>
      <c r="CF873" s="123">
        <v>2.8000000000000001E-2</v>
      </c>
      <c r="CG873" s="123">
        <v>0.97299999999999998</v>
      </c>
      <c r="CH873" s="123">
        <v>2.7E-2</v>
      </c>
      <c r="CI873" s="1"/>
      <c r="CJ873" s="1"/>
      <c r="CK873" s="1"/>
      <c r="CL873" s="1"/>
      <c r="CM873" s="1"/>
      <c r="CN873" s="1"/>
      <c r="CP873" s="39"/>
      <c r="CR873" s="39"/>
      <c r="CS873" s="92"/>
      <c r="CT873" s="92"/>
    </row>
    <row r="874" spans="38:98" x14ac:dyDescent="0.25">
      <c r="AL874" s="104">
        <v>854</v>
      </c>
      <c r="AM874" s="102">
        <v>0.36481515887009602</v>
      </c>
      <c r="AN874" s="102">
        <f t="shared" si="203"/>
        <v>0.63518484112990392</v>
      </c>
      <c r="AO874" s="102">
        <v>0.41155650156013601</v>
      </c>
      <c r="AP874" s="102">
        <f t="shared" si="204"/>
        <v>0.58844349843986399</v>
      </c>
      <c r="AQ874" s="102">
        <v>0.292199090999403</v>
      </c>
      <c r="AR874" s="102">
        <f t="shared" si="205"/>
        <v>0.707800909000597</v>
      </c>
      <c r="AS874" s="102">
        <f t="shared" si="210"/>
        <v>0.34216227646828645</v>
      </c>
      <c r="AT874" s="107">
        <f t="shared" si="210"/>
        <v>0.65783772353171355</v>
      </c>
      <c r="AU874" s="103">
        <v>0.38065939386847503</v>
      </c>
      <c r="AV874" s="103">
        <f t="shared" si="211"/>
        <v>0.61934060613152497</v>
      </c>
      <c r="AW874" s="103">
        <v>0.430768728910424</v>
      </c>
      <c r="AX874" s="103">
        <f t="shared" si="212"/>
        <v>0.56923127108957594</v>
      </c>
      <c r="AY874" s="103">
        <v>0.32162735417691801</v>
      </c>
      <c r="AZ874" s="103">
        <f t="shared" si="215"/>
        <v>0.67837264582308199</v>
      </c>
      <c r="BA874" s="103">
        <f t="shared" si="213"/>
        <v>0.36502980267000706</v>
      </c>
      <c r="BB874" s="103">
        <f t="shared" si="213"/>
        <v>0.63497019732999294</v>
      </c>
      <c r="BC874" s="102">
        <v>0.35982648980696103</v>
      </c>
      <c r="BD874" s="102">
        <f t="shared" si="216"/>
        <v>0.64017351019303903</v>
      </c>
      <c r="BE874" s="102">
        <v>0.41587971556279701</v>
      </c>
      <c r="BF874" s="102">
        <f t="shared" si="216"/>
        <v>0.58412028443720299</v>
      </c>
      <c r="BG874" s="102">
        <v>0.32262030041442502</v>
      </c>
      <c r="BH874" s="102">
        <f t="shared" si="206"/>
        <v>0.67737969958557498</v>
      </c>
      <c r="BI874" s="102">
        <v>0.35560388461023673</v>
      </c>
      <c r="BJ874" s="102">
        <v>0.64439611538976327</v>
      </c>
      <c r="BK874" s="103">
        <v>0.35150397786940402</v>
      </c>
      <c r="BL874" s="103">
        <f t="shared" si="207"/>
        <v>0.64849602213059598</v>
      </c>
      <c r="BM874" s="103">
        <v>0.40778508331125801</v>
      </c>
      <c r="BN874" s="103">
        <f t="shared" si="208"/>
        <v>0.59221491668874204</v>
      </c>
      <c r="BO874" s="103">
        <v>0.31218456765935299</v>
      </c>
      <c r="BP874" s="103">
        <f t="shared" si="209"/>
        <v>0.68781543234064701</v>
      </c>
      <c r="BQ874" s="103">
        <v>0.34636170342440697</v>
      </c>
      <c r="BR874" s="103">
        <f t="shared" si="214"/>
        <v>0.65363829657559314</v>
      </c>
      <c r="BS874" s="108">
        <v>0.92103239540104265</v>
      </c>
      <c r="BT874" s="102">
        <v>7.8967604598957394E-2</v>
      </c>
      <c r="BU874" s="91"/>
      <c r="BV874" s="86">
        <v>854</v>
      </c>
      <c r="BW874" s="124">
        <v>0.98</v>
      </c>
      <c r="BX874" s="124">
        <v>0.02</v>
      </c>
      <c r="BY874" s="124">
        <v>0.98099999999999998</v>
      </c>
      <c r="BZ874" s="124">
        <v>1.9E-2</v>
      </c>
      <c r="CA874" s="124">
        <v>0.98099999999999998</v>
      </c>
      <c r="CB874" s="124">
        <v>1.9E-2</v>
      </c>
      <c r="CC874" s="123">
        <v>0.97499999999999998</v>
      </c>
      <c r="CD874" s="123">
        <v>2.5000000000000001E-2</v>
      </c>
      <c r="CE874" s="123">
        <v>0.97199999999999998</v>
      </c>
      <c r="CF874" s="123">
        <v>2.8000000000000001E-2</v>
      </c>
      <c r="CG874" s="123">
        <v>0.97299999999999998</v>
      </c>
      <c r="CH874" s="123">
        <v>2.7E-2</v>
      </c>
      <c r="CI874" s="1"/>
      <c r="CJ874" s="1"/>
      <c r="CK874" s="1"/>
      <c r="CL874" s="1"/>
      <c r="CM874" s="1"/>
      <c r="CN874" s="1"/>
      <c r="CP874" s="39"/>
      <c r="CR874" s="39"/>
      <c r="CS874" s="92"/>
      <c r="CT874" s="92"/>
    </row>
    <row r="875" spans="38:98" x14ac:dyDescent="0.25">
      <c r="AL875" s="104">
        <v>855</v>
      </c>
      <c r="AM875" s="102">
        <v>0.36506760179382702</v>
      </c>
      <c r="AN875" s="102">
        <f t="shared" si="203"/>
        <v>0.63493239820617298</v>
      </c>
      <c r="AO875" s="102">
        <v>0.41178373358391601</v>
      </c>
      <c r="AP875" s="102">
        <f t="shared" si="204"/>
        <v>0.58821626641608393</v>
      </c>
      <c r="AQ875" s="102">
        <v>0.29251479683237402</v>
      </c>
      <c r="AR875" s="102">
        <f t="shared" si="205"/>
        <v>0.70748520316762598</v>
      </c>
      <c r="AS875" s="102">
        <f t="shared" si="210"/>
        <v>0.34243802182327909</v>
      </c>
      <c r="AT875" s="107">
        <f t="shared" si="210"/>
        <v>0.65756197817672091</v>
      </c>
      <c r="AU875" s="103">
        <v>0.38092187494240598</v>
      </c>
      <c r="AV875" s="103">
        <f t="shared" si="211"/>
        <v>0.61907812505759408</v>
      </c>
      <c r="AW875" s="103">
        <v>0.43101861235988898</v>
      </c>
      <c r="AX875" s="103">
        <f t="shared" si="212"/>
        <v>0.56898138764011108</v>
      </c>
      <c r="AY875" s="103">
        <v>0.32197225077094899</v>
      </c>
      <c r="AZ875" s="103">
        <f t="shared" si="215"/>
        <v>0.67802774922905096</v>
      </c>
      <c r="BA875" s="103">
        <f t="shared" si="213"/>
        <v>0.36532729742955689</v>
      </c>
      <c r="BB875" s="103">
        <f t="shared" si="213"/>
        <v>0.63467270257044328</v>
      </c>
      <c r="BC875" s="102">
        <v>0.360076715990858</v>
      </c>
      <c r="BD875" s="102">
        <f t="shared" si="216"/>
        <v>0.639923284009142</v>
      </c>
      <c r="BE875" s="102">
        <v>0.41611365715509002</v>
      </c>
      <c r="BF875" s="102">
        <f t="shared" si="216"/>
        <v>0.58388634284490992</v>
      </c>
      <c r="BG875" s="102">
        <v>0.32296440121307401</v>
      </c>
      <c r="BH875" s="102">
        <f t="shared" si="206"/>
        <v>0.67703559878692599</v>
      </c>
      <c r="BI875" s="102">
        <v>0.35589354766085074</v>
      </c>
      <c r="BJ875" s="102">
        <v>0.64410645233914932</v>
      </c>
      <c r="BK875" s="103">
        <v>0.35174938302300401</v>
      </c>
      <c r="BL875" s="103">
        <f t="shared" si="207"/>
        <v>0.64825061697699593</v>
      </c>
      <c r="BM875" s="103">
        <v>0.40801792592977798</v>
      </c>
      <c r="BN875" s="103">
        <f t="shared" si="208"/>
        <v>0.59198207407022196</v>
      </c>
      <c r="BO875" s="103">
        <v>0.31251771555083602</v>
      </c>
      <c r="BP875" s="103">
        <f t="shared" si="209"/>
        <v>0.68748228444916393</v>
      </c>
      <c r="BQ875" s="103">
        <v>0.34664458085436478</v>
      </c>
      <c r="BR875" s="103">
        <f t="shared" si="214"/>
        <v>0.65335541914563522</v>
      </c>
      <c r="BS875" s="108">
        <v>0.92111980373757263</v>
      </c>
      <c r="BT875" s="102">
        <v>7.8880196262427399E-2</v>
      </c>
      <c r="BU875" s="91"/>
      <c r="BV875" s="86">
        <v>855</v>
      </c>
      <c r="BW875" s="124">
        <v>0.98</v>
      </c>
      <c r="BX875" s="124">
        <v>0.02</v>
      </c>
      <c r="BY875" s="124">
        <v>0.98099999999999998</v>
      </c>
      <c r="BZ875" s="124">
        <v>1.9E-2</v>
      </c>
      <c r="CA875" s="124">
        <v>0.98099999999999998</v>
      </c>
      <c r="CB875" s="124">
        <v>1.9E-2</v>
      </c>
      <c r="CC875" s="123">
        <v>0.97499999999999998</v>
      </c>
      <c r="CD875" s="123">
        <v>2.5000000000000001E-2</v>
      </c>
      <c r="CE875" s="123">
        <v>0.97199999999999998</v>
      </c>
      <c r="CF875" s="123">
        <v>2.8000000000000001E-2</v>
      </c>
      <c r="CG875" s="123">
        <v>0.97299999999999998</v>
      </c>
      <c r="CH875" s="123">
        <v>2.7E-2</v>
      </c>
      <c r="CI875" s="1"/>
      <c r="CJ875" s="1"/>
      <c r="CK875" s="1"/>
      <c r="CL875" s="1"/>
      <c r="CM875" s="1"/>
      <c r="CN875" s="1"/>
      <c r="CP875" s="39"/>
      <c r="CR875" s="39"/>
      <c r="CS875" s="92"/>
      <c r="CT875" s="92"/>
    </row>
    <row r="876" spans="38:98" x14ac:dyDescent="0.25">
      <c r="AL876" s="104">
        <v>856</v>
      </c>
      <c r="AM876" s="102">
        <v>0.36531991164942601</v>
      </c>
      <c r="AN876" s="102">
        <f t="shared" si="203"/>
        <v>0.63468008835057399</v>
      </c>
      <c r="AO876" s="102">
        <v>0.41201078112872103</v>
      </c>
      <c r="AP876" s="102">
        <f t="shared" si="204"/>
        <v>0.58798921887127897</v>
      </c>
      <c r="AQ876" s="102">
        <v>0.29283039528441401</v>
      </c>
      <c r="AR876" s="102">
        <f t="shared" si="205"/>
        <v>0.70716960471558599</v>
      </c>
      <c r="AS876" s="102">
        <f t="shared" si="210"/>
        <v>0.34271363410175837</v>
      </c>
      <c r="AT876" s="107">
        <f t="shared" si="210"/>
        <v>0.65728636589824174</v>
      </c>
      <c r="AU876" s="103">
        <v>0.381184167858995</v>
      </c>
      <c r="AV876" s="103">
        <f t="shared" si="211"/>
        <v>0.618815832141005</v>
      </c>
      <c r="AW876" s="103">
        <v>0.43126831612782002</v>
      </c>
      <c r="AX876" s="103">
        <f t="shared" si="212"/>
        <v>0.56873168387217998</v>
      </c>
      <c r="AY876" s="103">
        <v>0.32231700712015199</v>
      </c>
      <c r="AZ876" s="103">
        <f t="shared" si="215"/>
        <v>0.67768299287984801</v>
      </c>
      <c r="BA876" s="103">
        <f t="shared" si="213"/>
        <v>0.36562462802095697</v>
      </c>
      <c r="BB876" s="103">
        <f t="shared" si="213"/>
        <v>0.63437537197904303</v>
      </c>
      <c r="BC876" s="102">
        <v>0.36032675383602703</v>
      </c>
      <c r="BD876" s="102">
        <f t="shared" si="216"/>
        <v>0.63967324616397292</v>
      </c>
      <c r="BE876" s="102">
        <v>0.416347451669701</v>
      </c>
      <c r="BF876" s="102">
        <f t="shared" si="216"/>
        <v>0.583652548330299</v>
      </c>
      <c r="BG876" s="102">
        <v>0.32330839603964101</v>
      </c>
      <c r="BH876" s="102">
        <f t="shared" si="206"/>
        <v>0.67669160396035899</v>
      </c>
      <c r="BI876" s="102">
        <v>0.35618306975143454</v>
      </c>
      <c r="BJ876" s="102">
        <v>0.64381693024856557</v>
      </c>
      <c r="BK876" s="103">
        <v>0.351994657134369</v>
      </c>
      <c r="BL876" s="103">
        <f t="shared" si="207"/>
        <v>0.64800534286563094</v>
      </c>
      <c r="BM876" s="103">
        <v>0.40825064532736499</v>
      </c>
      <c r="BN876" s="103">
        <f t="shared" si="208"/>
        <v>0.59174935467263501</v>
      </c>
      <c r="BO876" s="103">
        <v>0.31285074729865497</v>
      </c>
      <c r="BP876" s="103">
        <f t="shared" si="209"/>
        <v>0.68714925270134497</v>
      </c>
      <c r="BQ876" s="103">
        <v>0.34692733589432967</v>
      </c>
      <c r="BR876" s="103">
        <f t="shared" si="214"/>
        <v>0.65307266410567033</v>
      </c>
      <c r="BS876" s="108">
        <v>0.92120701317782661</v>
      </c>
      <c r="BT876" s="102">
        <v>7.8792986822173394E-2</v>
      </c>
      <c r="BU876" s="91"/>
      <c r="BV876" s="86">
        <v>856</v>
      </c>
      <c r="BW876" s="124">
        <v>0.98</v>
      </c>
      <c r="BX876" s="124">
        <v>0.02</v>
      </c>
      <c r="BY876" s="124">
        <v>0.98099999999999998</v>
      </c>
      <c r="BZ876" s="124">
        <v>1.9E-2</v>
      </c>
      <c r="CA876" s="124">
        <v>0.98099999999999998</v>
      </c>
      <c r="CB876" s="124">
        <v>1.9E-2</v>
      </c>
      <c r="CC876" s="123">
        <v>0.97499999999999998</v>
      </c>
      <c r="CD876" s="123">
        <v>2.5000000000000001E-2</v>
      </c>
      <c r="CE876" s="123">
        <v>0.97199999999999998</v>
      </c>
      <c r="CF876" s="123">
        <v>2.8000000000000001E-2</v>
      </c>
      <c r="CG876" s="123">
        <v>0.97299999999999998</v>
      </c>
      <c r="CH876" s="123">
        <v>2.7E-2</v>
      </c>
      <c r="CI876" s="1"/>
      <c r="CJ876" s="1"/>
      <c r="CK876" s="1"/>
      <c r="CL876" s="1"/>
      <c r="CM876" s="1"/>
      <c r="CN876" s="1"/>
      <c r="CP876" s="39"/>
      <c r="CR876" s="39"/>
      <c r="CS876" s="92"/>
      <c r="CT876" s="92"/>
    </row>
    <row r="877" spans="38:98" x14ac:dyDescent="0.25">
      <c r="AL877" s="104">
        <v>857</v>
      </c>
      <c r="AM877" s="102">
        <v>0.36557208791867002</v>
      </c>
      <c r="AN877" s="102">
        <f t="shared" si="203"/>
        <v>0.63442791208132998</v>
      </c>
      <c r="AO877" s="102">
        <v>0.412237644628209</v>
      </c>
      <c r="AP877" s="102">
        <f t="shared" si="204"/>
        <v>0.587762355371791</v>
      </c>
      <c r="AQ877" s="102">
        <v>0.29314588604943698</v>
      </c>
      <c r="AR877" s="102">
        <f t="shared" si="205"/>
        <v>0.70685411395056308</v>
      </c>
      <c r="AS877" s="102">
        <f t="shared" si="210"/>
        <v>0.3429891131020168</v>
      </c>
      <c r="AT877" s="107">
        <f t="shared" si="210"/>
        <v>0.65701088689798326</v>
      </c>
      <c r="AU877" s="103">
        <v>0.381446272834773</v>
      </c>
      <c r="AV877" s="103">
        <f t="shared" si="211"/>
        <v>0.61855372716522705</v>
      </c>
      <c r="AW877" s="103">
        <v>0.43151784050987302</v>
      </c>
      <c r="AX877" s="103">
        <f t="shared" si="212"/>
        <v>0.56848215949012704</v>
      </c>
      <c r="AY877" s="103">
        <v>0.32266162303104301</v>
      </c>
      <c r="AZ877" s="103">
        <f t="shared" si="215"/>
        <v>0.67733837696895693</v>
      </c>
      <c r="BA877" s="103">
        <f t="shared" si="213"/>
        <v>0.36592179449033024</v>
      </c>
      <c r="BB877" s="103">
        <f t="shared" si="213"/>
        <v>0.63407820550966987</v>
      </c>
      <c r="BC877" s="102">
        <v>0.36057660459040702</v>
      </c>
      <c r="BD877" s="102">
        <f t="shared" si="216"/>
        <v>0.63942339540959292</v>
      </c>
      <c r="BE877" s="102">
        <v>0.41658110013330002</v>
      </c>
      <c r="BF877" s="102">
        <f t="shared" si="216"/>
        <v>0.58341889986670004</v>
      </c>
      <c r="BG877" s="102">
        <v>0.32365228562654702</v>
      </c>
      <c r="BH877" s="102">
        <f t="shared" si="206"/>
        <v>0.67634771437345298</v>
      </c>
      <c r="BI877" s="102">
        <v>0.3564724518418968</v>
      </c>
      <c r="BJ877" s="102">
        <v>0.6435275481581032</v>
      </c>
      <c r="BK877" s="103">
        <v>0.35223980227787999</v>
      </c>
      <c r="BL877" s="103">
        <f t="shared" si="207"/>
        <v>0.64776019772212001</v>
      </c>
      <c r="BM877" s="103">
        <v>0.40848324253572099</v>
      </c>
      <c r="BN877" s="103">
        <f t="shared" si="208"/>
        <v>0.59151675746427901</v>
      </c>
      <c r="BO877" s="103">
        <v>0.31318366370036299</v>
      </c>
      <c r="BP877" s="103">
        <f t="shared" si="209"/>
        <v>0.68681633629963701</v>
      </c>
      <c r="BQ877" s="103">
        <v>0.34720996979152563</v>
      </c>
      <c r="BR877" s="103">
        <f t="shared" si="214"/>
        <v>0.65279003020847437</v>
      </c>
      <c r="BS877" s="108">
        <v>0.92129402433451224</v>
      </c>
      <c r="BT877" s="102">
        <v>7.8705975665487704E-2</v>
      </c>
      <c r="BU877" s="91"/>
      <c r="BV877" s="86">
        <v>857</v>
      </c>
      <c r="BW877" s="124">
        <v>0.98</v>
      </c>
      <c r="BX877" s="124">
        <v>0.02</v>
      </c>
      <c r="BY877" s="124">
        <v>0.98099999999999998</v>
      </c>
      <c r="BZ877" s="124">
        <v>1.9E-2</v>
      </c>
      <c r="CA877" s="124">
        <v>0.98099999999999998</v>
      </c>
      <c r="CB877" s="124">
        <v>1.9E-2</v>
      </c>
      <c r="CC877" s="123">
        <v>0.97499999999999998</v>
      </c>
      <c r="CD877" s="123">
        <v>2.5000000000000001E-2</v>
      </c>
      <c r="CE877" s="123">
        <v>0.97199999999999998</v>
      </c>
      <c r="CF877" s="123">
        <v>2.8000000000000001E-2</v>
      </c>
      <c r="CG877" s="123">
        <v>0.97299999999999998</v>
      </c>
      <c r="CH877" s="123">
        <v>2.7E-2</v>
      </c>
      <c r="CI877" s="1"/>
      <c r="CJ877" s="1"/>
      <c r="CK877" s="1"/>
      <c r="CL877" s="1"/>
      <c r="CM877" s="1"/>
      <c r="CN877" s="1"/>
      <c r="CP877" s="39"/>
      <c r="CR877" s="39"/>
      <c r="CS877" s="92"/>
      <c r="CT877" s="92"/>
    </row>
    <row r="878" spans="38:98" x14ac:dyDescent="0.25">
      <c r="AL878" s="104">
        <v>858</v>
      </c>
      <c r="AM878" s="102">
        <v>0.36582413008333298</v>
      </c>
      <c r="AN878" s="102">
        <f t="shared" si="203"/>
        <v>0.63417586991666708</v>
      </c>
      <c r="AO878" s="102">
        <v>0.41246432451603698</v>
      </c>
      <c r="AP878" s="102">
        <f t="shared" si="204"/>
        <v>0.58753567548396302</v>
      </c>
      <c r="AQ878" s="102">
        <v>0.29346126882135898</v>
      </c>
      <c r="AR878" s="102">
        <f t="shared" si="205"/>
        <v>0.70653873117864108</v>
      </c>
      <c r="AS878" s="102">
        <f t="shared" si="210"/>
        <v>0.34326445862234689</v>
      </c>
      <c r="AT878" s="107">
        <f t="shared" si="210"/>
        <v>0.65673554137765322</v>
      </c>
      <c r="AU878" s="103">
        <v>0.38170819008627099</v>
      </c>
      <c r="AV878" s="103">
        <f t="shared" si="211"/>
        <v>0.61829180991372901</v>
      </c>
      <c r="AW878" s="103">
        <v>0.43176718580170398</v>
      </c>
      <c r="AX878" s="103">
        <f t="shared" si="212"/>
        <v>0.56823281419829597</v>
      </c>
      <c r="AY878" s="103">
        <v>0.32300609831013699</v>
      </c>
      <c r="AZ878" s="103">
        <f t="shared" si="215"/>
        <v>0.67699390168986295</v>
      </c>
      <c r="BA878" s="103">
        <f t="shared" si="213"/>
        <v>0.36621879688379899</v>
      </c>
      <c r="BB878" s="103">
        <f t="shared" si="213"/>
        <v>0.63378120311620112</v>
      </c>
      <c r="BC878" s="102">
        <v>0.36082626950193702</v>
      </c>
      <c r="BD878" s="102">
        <f t="shared" si="216"/>
        <v>0.63917373049806292</v>
      </c>
      <c r="BE878" s="102">
        <v>0.41681460357255201</v>
      </c>
      <c r="BF878" s="102">
        <f t="shared" si="216"/>
        <v>0.58318539642744804</v>
      </c>
      <c r="BG878" s="102">
        <v>0.323996070706211</v>
      </c>
      <c r="BH878" s="102">
        <f t="shared" si="206"/>
        <v>0.67600392929378894</v>
      </c>
      <c r="BI878" s="102">
        <v>0.35676169489214449</v>
      </c>
      <c r="BJ878" s="102">
        <v>0.6432383051078554</v>
      </c>
      <c r="BK878" s="103">
        <v>0.35248482052791902</v>
      </c>
      <c r="BL878" s="103">
        <f t="shared" si="207"/>
        <v>0.64751517947208104</v>
      </c>
      <c r="BM878" s="103">
        <v>0.40871571858654998</v>
      </c>
      <c r="BN878" s="103">
        <f t="shared" si="208"/>
        <v>0.59128428141345002</v>
      </c>
      <c r="BO878" s="103">
        <v>0.31351646555351298</v>
      </c>
      <c r="BP878" s="103">
        <f t="shared" si="209"/>
        <v>0.68648353444648702</v>
      </c>
      <c r="BQ878" s="103">
        <v>0.34749248379317738</v>
      </c>
      <c r="BR878" s="103">
        <f t="shared" si="214"/>
        <v>0.65250751620682257</v>
      </c>
      <c r="BS878" s="108">
        <v>0.92138083782033742</v>
      </c>
      <c r="BT878" s="102">
        <v>7.8619162179662597E-2</v>
      </c>
      <c r="BU878" s="91"/>
      <c r="BV878" s="86">
        <v>858</v>
      </c>
      <c r="BW878" s="124">
        <v>0.98</v>
      </c>
      <c r="BX878" s="124">
        <v>0.02</v>
      </c>
      <c r="BY878" s="124">
        <v>0.98099999999999998</v>
      </c>
      <c r="BZ878" s="124">
        <v>1.9E-2</v>
      </c>
      <c r="CA878" s="124">
        <v>0.98099999999999998</v>
      </c>
      <c r="CB878" s="124">
        <v>1.9E-2</v>
      </c>
      <c r="CC878" s="123">
        <v>0.97499999999999998</v>
      </c>
      <c r="CD878" s="123">
        <v>2.5000000000000001E-2</v>
      </c>
      <c r="CE878" s="123">
        <v>0.97199999999999998</v>
      </c>
      <c r="CF878" s="123">
        <v>2.8000000000000001E-2</v>
      </c>
      <c r="CG878" s="123">
        <v>0.97299999999999998</v>
      </c>
      <c r="CH878" s="123">
        <v>2.7E-2</v>
      </c>
      <c r="CI878" s="1"/>
      <c r="CJ878" s="1"/>
      <c r="CK878" s="1"/>
      <c r="CL878" s="1"/>
      <c r="CM878" s="1"/>
      <c r="CN878" s="1"/>
      <c r="CP878" s="39"/>
      <c r="CR878" s="39"/>
      <c r="CS878" s="92"/>
      <c r="CT878" s="92"/>
    </row>
    <row r="879" spans="38:98" x14ac:dyDescent="0.25">
      <c r="AL879" s="104">
        <v>859</v>
      </c>
      <c r="AM879" s="102">
        <v>0.36607603762519098</v>
      </c>
      <c r="AN879" s="102">
        <f t="shared" si="203"/>
        <v>0.63392396237480897</v>
      </c>
      <c r="AO879" s="102">
        <v>0.41269082122586398</v>
      </c>
      <c r="AP879" s="102">
        <f t="shared" si="204"/>
        <v>0.58730917877413602</v>
      </c>
      <c r="AQ879" s="102">
        <v>0.29377654329409703</v>
      </c>
      <c r="AR879" s="102">
        <f t="shared" si="205"/>
        <v>0.70622345670590292</v>
      </c>
      <c r="AS879" s="102">
        <f t="shared" si="210"/>
        <v>0.34353967046104256</v>
      </c>
      <c r="AT879" s="107">
        <f t="shared" si="210"/>
        <v>0.6564603295389575</v>
      </c>
      <c r="AU879" s="103">
        <v>0.38196991983001899</v>
      </c>
      <c r="AV879" s="103">
        <f t="shared" si="211"/>
        <v>0.61803008016998096</v>
      </c>
      <c r="AW879" s="103">
        <v>0.43201635229896601</v>
      </c>
      <c r="AX879" s="103">
        <f t="shared" si="212"/>
        <v>0.56798364770103404</v>
      </c>
      <c r="AY879" s="103">
        <v>0.32335043276395198</v>
      </c>
      <c r="AZ879" s="103">
        <f t="shared" si="215"/>
        <v>0.67664956723604797</v>
      </c>
      <c r="BA879" s="103">
        <f t="shared" si="213"/>
        <v>0.36651563524748598</v>
      </c>
      <c r="BB879" s="103">
        <f t="shared" si="213"/>
        <v>0.63348436475251402</v>
      </c>
      <c r="BC879" s="102">
        <v>0.361075749818555</v>
      </c>
      <c r="BD879" s="102">
        <f t="shared" si="216"/>
        <v>0.63892425018144494</v>
      </c>
      <c r="BE879" s="102">
        <v>0.417047963014126</v>
      </c>
      <c r="BF879" s="102">
        <f t="shared" si="216"/>
        <v>0.58295203698587406</v>
      </c>
      <c r="BG879" s="102">
        <v>0.32433975201105097</v>
      </c>
      <c r="BH879" s="102">
        <f t="shared" si="206"/>
        <v>0.67566024798894908</v>
      </c>
      <c r="BI879" s="102">
        <v>0.35705079986208454</v>
      </c>
      <c r="BJ879" s="102">
        <v>0.64294920013791557</v>
      </c>
      <c r="BK879" s="103">
        <v>0.35272971395886699</v>
      </c>
      <c r="BL879" s="103">
        <f t="shared" si="207"/>
        <v>0.64727028604113301</v>
      </c>
      <c r="BM879" s="103">
        <v>0.40894807451155701</v>
      </c>
      <c r="BN879" s="103">
        <f t="shared" si="208"/>
        <v>0.59105192548844299</v>
      </c>
      <c r="BO879" s="103">
        <v>0.31384915365565702</v>
      </c>
      <c r="BP879" s="103">
        <f t="shared" si="209"/>
        <v>0.68615084634434298</v>
      </c>
      <c r="BQ879" s="103">
        <v>0.34777487914650912</v>
      </c>
      <c r="BR879" s="103">
        <f t="shared" si="214"/>
        <v>0.65222512085349094</v>
      </c>
      <c r="BS879" s="108">
        <v>0.92146745424800969</v>
      </c>
      <c r="BT879" s="102">
        <v>7.8532545751990299E-2</v>
      </c>
      <c r="BU879" s="91"/>
      <c r="BV879" s="86">
        <v>859</v>
      </c>
      <c r="BW879" s="124">
        <v>0.98</v>
      </c>
      <c r="BX879" s="124">
        <v>0.02</v>
      </c>
      <c r="BY879" s="124">
        <v>0.98099999999999998</v>
      </c>
      <c r="BZ879" s="124">
        <v>1.9E-2</v>
      </c>
      <c r="CA879" s="124">
        <v>0.98099999999999998</v>
      </c>
      <c r="CB879" s="124">
        <v>1.9E-2</v>
      </c>
      <c r="CC879" s="123">
        <v>0.97499999999999998</v>
      </c>
      <c r="CD879" s="123">
        <v>2.5000000000000001E-2</v>
      </c>
      <c r="CE879" s="123">
        <v>0.97199999999999998</v>
      </c>
      <c r="CF879" s="123">
        <v>2.8000000000000001E-2</v>
      </c>
      <c r="CG879" s="123">
        <v>0.97299999999999998</v>
      </c>
      <c r="CH879" s="123">
        <v>2.7E-2</v>
      </c>
      <c r="CI879" s="1"/>
      <c r="CJ879" s="1"/>
      <c r="CK879" s="1"/>
      <c r="CL879" s="1"/>
      <c r="CM879" s="1"/>
      <c r="CN879" s="1"/>
      <c r="CP879" s="39"/>
      <c r="CR879" s="39"/>
      <c r="CS879" s="92"/>
      <c r="CT879" s="92"/>
    </row>
    <row r="880" spans="38:98" x14ac:dyDescent="0.25">
      <c r="AL880" s="104">
        <v>860</v>
      </c>
      <c r="AM880" s="102">
        <v>0.366327810026018</v>
      </c>
      <c r="AN880" s="102">
        <f t="shared" si="203"/>
        <v>0.633672189973982</v>
      </c>
      <c r="AO880" s="102">
        <v>0.41291713519134698</v>
      </c>
      <c r="AP880" s="102">
        <f t="shared" si="204"/>
        <v>0.58708286480865302</v>
      </c>
      <c r="AQ880" s="102">
        <v>0.29409170916156402</v>
      </c>
      <c r="AR880" s="102">
        <f t="shared" si="205"/>
        <v>0.70590829083843598</v>
      </c>
      <c r="AS880" s="102">
        <f t="shared" si="210"/>
        <v>0.34381474841639481</v>
      </c>
      <c r="AT880" s="107">
        <f t="shared" si="210"/>
        <v>0.65618525158360519</v>
      </c>
      <c r="AU880" s="103">
        <v>0.38223146228254801</v>
      </c>
      <c r="AV880" s="103">
        <f t="shared" si="211"/>
        <v>0.61776853771745199</v>
      </c>
      <c r="AW880" s="103">
        <v>0.432265340297316</v>
      </c>
      <c r="AX880" s="103">
        <f t="shared" si="212"/>
        <v>0.567734659702684</v>
      </c>
      <c r="AY880" s="103">
        <v>0.32369462619900302</v>
      </c>
      <c r="AZ880" s="103">
        <f t="shared" si="215"/>
        <v>0.67630537380099698</v>
      </c>
      <c r="BA880" s="103">
        <f t="shared" si="213"/>
        <v>0.36681230962751393</v>
      </c>
      <c r="BB880" s="103">
        <f t="shared" si="213"/>
        <v>0.63318769037248601</v>
      </c>
      <c r="BC880" s="102">
        <v>0.36132504678819999</v>
      </c>
      <c r="BD880" s="102">
        <f t="shared" si="216"/>
        <v>0.63867495321180001</v>
      </c>
      <c r="BE880" s="102">
        <v>0.41728117948468901</v>
      </c>
      <c r="BF880" s="102">
        <f t="shared" si="216"/>
        <v>0.58271882051531099</v>
      </c>
      <c r="BG880" s="102">
        <v>0.324683330273487</v>
      </c>
      <c r="BH880" s="102">
        <f t="shared" si="206"/>
        <v>0.67531666972651294</v>
      </c>
      <c r="BI880" s="102">
        <v>0.35733976771162446</v>
      </c>
      <c r="BJ880" s="102">
        <v>0.64266023228837543</v>
      </c>
      <c r="BK880" s="103">
        <v>0.352974484645107</v>
      </c>
      <c r="BL880" s="103">
        <f t="shared" si="207"/>
        <v>0.64702551535489294</v>
      </c>
      <c r="BM880" s="103">
        <v>0.40918031134244298</v>
      </c>
      <c r="BN880" s="103">
        <f t="shared" si="208"/>
        <v>0.59081968865755696</v>
      </c>
      <c r="BO880" s="103">
        <v>0.31418172880435002</v>
      </c>
      <c r="BP880" s="103">
        <f t="shared" si="209"/>
        <v>0.68581827119564998</v>
      </c>
      <c r="BQ880" s="103">
        <v>0.34805715709874607</v>
      </c>
      <c r="BR880" s="103">
        <f t="shared" si="214"/>
        <v>0.65194284290125393</v>
      </c>
      <c r="BS880" s="108">
        <v>0.92155387423023694</v>
      </c>
      <c r="BT880" s="102">
        <v>7.8446125769763106E-2</v>
      </c>
      <c r="BU880" s="91"/>
      <c r="BV880" s="86">
        <v>860</v>
      </c>
      <c r="BW880" s="124">
        <v>0.98</v>
      </c>
      <c r="BX880" s="124">
        <v>0.02</v>
      </c>
      <c r="BY880" s="124">
        <v>0.98099999999999998</v>
      </c>
      <c r="BZ880" s="124">
        <v>1.9E-2</v>
      </c>
      <c r="CA880" s="124">
        <v>0.98099999999999998</v>
      </c>
      <c r="CB880" s="124">
        <v>1.9E-2</v>
      </c>
      <c r="CC880" s="123">
        <v>0.97499999999999998</v>
      </c>
      <c r="CD880" s="123">
        <v>2.5000000000000001E-2</v>
      </c>
      <c r="CE880" s="123">
        <v>0.97199999999999998</v>
      </c>
      <c r="CF880" s="123">
        <v>2.8000000000000001E-2</v>
      </c>
      <c r="CG880" s="123">
        <v>0.97299999999999998</v>
      </c>
      <c r="CH880" s="123">
        <v>2.7E-2</v>
      </c>
      <c r="CI880" s="1"/>
      <c r="CJ880" s="1"/>
      <c r="CK880" s="1"/>
      <c r="CL880" s="1"/>
      <c r="CM880" s="1"/>
      <c r="CN880" s="1"/>
      <c r="CP880" s="39"/>
      <c r="CR880" s="39"/>
      <c r="CS880" s="92"/>
      <c r="CT880" s="92"/>
    </row>
    <row r="881" spans="38:98" x14ac:dyDescent="0.25">
      <c r="AL881" s="104">
        <v>861</v>
      </c>
      <c r="AM881" s="102">
        <v>0.36657944676759202</v>
      </c>
      <c r="AN881" s="102">
        <f t="shared" si="203"/>
        <v>0.63342055323240798</v>
      </c>
      <c r="AO881" s="102">
        <v>0.413143266846145</v>
      </c>
      <c r="AP881" s="102">
        <f t="shared" si="204"/>
        <v>0.586856733153855</v>
      </c>
      <c r="AQ881" s="102">
        <v>0.29440676611767602</v>
      </c>
      <c r="AR881" s="102">
        <f t="shared" si="205"/>
        <v>0.70559323388232398</v>
      </c>
      <c r="AS881" s="102">
        <f t="shared" si="210"/>
        <v>0.34408969228669783</v>
      </c>
      <c r="AT881" s="107">
        <f t="shared" si="210"/>
        <v>0.65591030771330217</v>
      </c>
      <c r="AU881" s="103">
        <v>0.38249281766038701</v>
      </c>
      <c r="AV881" s="103">
        <f t="shared" si="211"/>
        <v>0.61750718233961299</v>
      </c>
      <c r="AW881" s="103">
        <v>0.43251415009240901</v>
      </c>
      <c r="AX881" s="103">
        <f t="shared" si="212"/>
        <v>0.56748584990759099</v>
      </c>
      <c r="AY881" s="103">
        <v>0.324038678421807</v>
      </c>
      <c r="AZ881" s="103">
        <f t="shared" si="215"/>
        <v>0.675961321578193</v>
      </c>
      <c r="BA881" s="103">
        <f t="shared" si="213"/>
        <v>0.36710882007000528</v>
      </c>
      <c r="BB881" s="103">
        <f t="shared" si="213"/>
        <v>0.63289117992999477</v>
      </c>
      <c r="BC881" s="102">
        <v>0.36157416165881201</v>
      </c>
      <c r="BD881" s="102">
        <f t="shared" si="216"/>
        <v>0.63842583834118805</v>
      </c>
      <c r="BE881" s="102">
        <v>0.41751425401090803</v>
      </c>
      <c r="BF881" s="102">
        <f t="shared" si="216"/>
        <v>0.58248574598909197</v>
      </c>
      <c r="BG881" s="102">
        <v>0.32502680622593699</v>
      </c>
      <c r="BH881" s="102">
        <f t="shared" si="206"/>
        <v>0.67497319377406306</v>
      </c>
      <c r="BI881" s="102">
        <v>0.3576285994006716</v>
      </c>
      <c r="BJ881" s="102">
        <v>0.6423714005993284</v>
      </c>
      <c r="BK881" s="103">
        <v>0.35321913466101901</v>
      </c>
      <c r="BL881" s="103">
        <f t="shared" si="207"/>
        <v>0.64678086533898105</v>
      </c>
      <c r="BM881" s="103">
        <v>0.40941243011091399</v>
      </c>
      <c r="BN881" s="103">
        <f t="shared" si="208"/>
        <v>0.59058756988908601</v>
      </c>
      <c r="BO881" s="103">
        <v>0.31451419179714502</v>
      </c>
      <c r="BP881" s="103">
        <f t="shared" si="209"/>
        <v>0.68548580820285498</v>
      </c>
      <c r="BQ881" s="103">
        <v>0.34833931889711284</v>
      </c>
      <c r="BR881" s="103">
        <f t="shared" si="214"/>
        <v>0.65166068110288722</v>
      </c>
      <c r="BS881" s="108">
        <v>0.92164009837972671</v>
      </c>
      <c r="BT881" s="102">
        <v>7.8359901620273301E-2</v>
      </c>
      <c r="BU881" s="91"/>
      <c r="BV881" s="86">
        <v>861</v>
      </c>
      <c r="BW881" s="124">
        <v>0.98</v>
      </c>
      <c r="BX881" s="124">
        <v>0.02</v>
      </c>
      <c r="BY881" s="124">
        <v>0.98099999999999998</v>
      </c>
      <c r="BZ881" s="124">
        <v>1.9E-2</v>
      </c>
      <c r="CA881" s="124">
        <v>0.98099999999999998</v>
      </c>
      <c r="CB881" s="124">
        <v>1.9E-2</v>
      </c>
      <c r="CC881" s="123">
        <v>0.97499999999999998</v>
      </c>
      <c r="CD881" s="123">
        <v>2.5000000000000001E-2</v>
      </c>
      <c r="CE881" s="123">
        <v>0.97199999999999998</v>
      </c>
      <c r="CF881" s="123">
        <v>2.8000000000000001E-2</v>
      </c>
      <c r="CG881" s="123">
        <v>0.97299999999999998</v>
      </c>
      <c r="CH881" s="123">
        <v>2.7E-2</v>
      </c>
      <c r="CI881" s="1"/>
      <c r="CJ881" s="1"/>
      <c r="CK881" s="1"/>
      <c r="CL881" s="1"/>
      <c r="CM881" s="1"/>
      <c r="CN881" s="1"/>
      <c r="CP881" s="39"/>
      <c r="CR881" s="39"/>
      <c r="CS881" s="92"/>
      <c r="CT881" s="92"/>
    </row>
    <row r="882" spans="38:98" x14ac:dyDescent="0.25">
      <c r="AL882" s="104">
        <v>862</v>
      </c>
      <c r="AM882" s="102">
        <v>0.36683094733168597</v>
      </c>
      <c r="AN882" s="102">
        <f t="shared" si="203"/>
        <v>0.63316905266831403</v>
      </c>
      <c r="AO882" s="102">
        <v>0.41336921662391501</v>
      </c>
      <c r="AP882" s="102">
        <f t="shared" si="204"/>
        <v>0.58663078337608499</v>
      </c>
      <c r="AQ882" s="102">
        <v>0.29472171385634999</v>
      </c>
      <c r="AR882" s="102">
        <f t="shared" si="205"/>
        <v>0.70527828614364996</v>
      </c>
      <c r="AS882" s="102">
        <f t="shared" si="210"/>
        <v>0.34436450187024414</v>
      </c>
      <c r="AT882" s="107">
        <f t="shared" si="210"/>
        <v>0.65563549812975586</v>
      </c>
      <c r="AU882" s="103">
        <v>0.38275398618006801</v>
      </c>
      <c r="AV882" s="103">
        <f t="shared" si="211"/>
        <v>0.61724601381993205</v>
      </c>
      <c r="AW882" s="103">
        <v>0.43276278197989998</v>
      </c>
      <c r="AX882" s="103">
        <f t="shared" si="212"/>
        <v>0.56723721802009996</v>
      </c>
      <c r="AY882" s="103">
        <v>0.32438258923887903</v>
      </c>
      <c r="AZ882" s="103">
        <f t="shared" si="215"/>
        <v>0.67561741076112103</v>
      </c>
      <c r="BA882" s="103">
        <f t="shared" si="213"/>
        <v>0.36740516662108247</v>
      </c>
      <c r="BB882" s="103">
        <f t="shared" si="213"/>
        <v>0.63259483337891764</v>
      </c>
      <c r="BC882" s="102">
        <v>0.36182309567832899</v>
      </c>
      <c r="BD882" s="102">
        <f t="shared" si="216"/>
        <v>0.63817690432167096</v>
      </c>
      <c r="BE882" s="102">
        <v>0.41774718761945101</v>
      </c>
      <c r="BF882" s="102">
        <f t="shared" si="216"/>
        <v>0.58225281238054905</v>
      </c>
      <c r="BG882" s="102">
        <v>0.32537018060082201</v>
      </c>
      <c r="BH882" s="102">
        <f t="shared" si="206"/>
        <v>0.67462981939917799</v>
      </c>
      <c r="BI882" s="102">
        <v>0.35791729588913385</v>
      </c>
      <c r="BJ882" s="102">
        <v>0.6420827041108661</v>
      </c>
      <c r="BK882" s="103">
        <v>0.35346366608098401</v>
      </c>
      <c r="BL882" s="103">
        <f t="shared" si="207"/>
        <v>0.64653633391901599</v>
      </c>
      <c r="BM882" s="103">
        <v>0.409644431848673</v>
      </c>
      <c r="BN882" s="103">
        <f t="shared" si="208"/>
        <v>0.59035556815132706</v>
      </c>
      <c r="BO882" s="103">
        <v>0.31484654343159502</v>
      </c>
      <c r="BP882" s="103">
        <f t="shared" si="209"/>
        <v>0.68515345656840498</v>
      </c>
      <c r="BQ882" s="103">
        <v>0.34862136578883357</v>
      </c>
      <c r="BR882" s="103">
        <f t="shared" si="214"/>
        <v>0.65137863421116649</v>
      </c>
      <c r="BS882" s="108">
        <v>0.92172612730918702</v>
      </c>
      <c r="BT882" s="102">
        <v>7.8273872690812998E-2</v>
      </c>
      <c r="BU882" s="91"/>
      <c r="BV882" s="86">
        <v>862</v>
      </c>
      <c r="BW882" s="124">
        <v>0.98</v>
      </c>
      <c r="BX882" s="124">
        <v>0.02</v>
      </c>
      <c r="BY882" s="124">
        <v>0.98099999999999998</v>
      </c>
      <c r="BZ882" s="124">
        <v>1.9E-2</v>
      </c>
      <c r="CA882" s="124">
        <v>0.98099999999999998</v>
      </c>
      <c r="CB882" s="124">
        <v>1.9E-2</v>
      </c>
      <c r="CC882" s="123">
        <v>0.97499999999999998</v>
      </c>
      <c r="CD882" s="123">
        <v>2.5000000000000001E-2</v>
      </c>
      <c r="CE882" s="123">
        <v>0.97199999999999998</v>
      </c>
      <c r="CF882" s="123">
        <v>2.8000000000000001E-2</v>
      </c>
      <c r="CG882" s="123">
        <v>0.97299999999999998</v>
      </c>
      <c r="CH882" s="123">
        <v>2.7E-2</v>
      </c>
      <c r="CI882" s="1"/>
      <c r="CJ882" s="1"/>
      <c r="CK882" s="1"/>
      <c r="CL882" s="1"/>
      <c r="CM882" s="1"/>
      <c r="CN882" s="1"/>
      <c r="CP882" s="39"/>
      <c r="CR882" s="39"/>
      <c r="CS882" s="92"/>
      <c r="CT882" s="92"/>
    </row>
    <row r="883" spans="38:98" x14ac:dyDescent="0.25">
      <c r="AL883" s="104">
        <v>863</v>
      </c>
      <c r="AM883" s="102">
        <v>0.367082311200077</v>
      </c>
      <c r="AN883" s="102">
        <f t="shared" si="203"/>
        <v>0.63291768879992305</v>
      </c>
      <c r="AO883" s="102">
        <v>0.41359498495831498</v>
      </c>
      <c r="AP883" s="102">
        <f t="shared" si="204"/>
        <v>0.58640501504168507</v>
      </c>
      <c r="AQ883" s="102">
        <v>0.29503655207149998</v>
      </c>
      <c r="AR883" s="102">
        <f t="shared" si="205"/>
        <v>0.70496344792850008</v>
      </c>
      <c r="AS883" s="102">
        <f t="shared" si="210"/>
        <v>0.34463917696532631</v>
      </c>
      <c r="AT883" s="107">
        <f t="shared" si="210"/>
        <v>0.6553608230346738</v>
      </c>
      <c r="AU883" s="103">
        <v>0.38301496805812102</v>
      </c>
      <c r="AV883" s="103">
        <f t="shared" si="211"/>
        <v>0.61698503194187904</v>
      </c>
      <c r="AW883" s="103">
        <v>0.43301123625544402</v>
      </c>
      <c r="AX883" s="103">
        <f t="shared" si="212"/>
        <v>0.56698876374455598</v>
      </c>
      <c r="AY883" s="103">
        <v>0.32472635845673598</v>
      </c>
      <c r="AZ883" s="103">
        <f t="shared" si="215"/>
        <v>0.67527364154326408</v>
      </c>
      <c r="BA883" s="103">
        <f t="shared" si="213"/>
        <v>0.36770134932686821</v>
      </c>
      <c r="BB883" s="103">
        <f t="shared" si="213"/>
        <v>0.63229865067313185</v>
      </c>
      <c r="BC883" s="102">
        <v>0.36207185009469001</v>
      </c>
      <c r="BD883" s="102">
        <f t="shared" si="216"/>
        <v>0.63792814990530999</v>
      </c>
      <c r="BE883" s="102">
        <v>0.417979981336985</v>
      </c>
      <c r="BF883" s="102">
        <f t="shared" si="216"/>
        <v>0.582020018663015</v>
      </c>
      <c r="BG883" s="102">
        <v>0.32571345413055902</v>
      </c>
      <c r="BH883" s="102">
        <f t="shared" si="206"/>
        <v>0.67428654586944092</v>
      </c>
      <c r="BI883" s="102">
        <v>0.35820585813691763</v>
      </c>
      <c r="BJ883" s="102">
        <v>0.64179414186308237</v>
      </c>
      <c r="BK883" s="103">
        <v>0.353708080979386</v>
      </c>
      <c r="BL883" s="103">
        <f t="shared" si="207"/>
        <v>0.646291919020614</v>
      </c>
      <c r="BM883" s="103">
        <v>0.40987631758742199</v>
      </c>
      <c r="BN883" s="103">
        <f t="shared" si="208"/>
        <v>0.59012368241257795</v>
      </c>
      <c r="BO883" s="103">
        <v>0.315178784505253</v>
      </c>
      <c r="BP883" s="103">
        <f t="shared" si="209"/>
        <v>0.68482121549474706</v>
      </c>
      <c r="BQ883" s="103">
        <v>0.3489032990211331</v>
      </c>
      <c r="BR883" s="103">
        <f t="shared" si="214"/>
        <v>0.65109670097886696</v>
      </c>
      <c r="BS883" s="108">
        <v>0.92181196163132528</v>
      </c>
      <c r="BT883" s="102">
        <v>7.8188038368674703E-2</v>
      </c>
      <c r="BU883" s="91"/>
      <c r="BV883" s="86">
        <v>863</v>
      </c>
      <c r="BW883" s="124">
        <v>0.98</v>
      </c>
      <c r="BX883" s="124">
        <v>0.02</v>
      </c>
      <c r="BY883" s="124">
        <v>0.98099999999999998</v>
      </c>
      <c r="BZ883" s="124">
        <v>1.9E-2</v>
      </c>
      <c r="CA883" s="124">
        <v>0.98099999999999998</v>
      </c>
      <c r="CB883" s="124">
        <v>1.9E-2</v>
      </c>
      <c r="CC883" s="123">
        <v>0.97499999999999998</v>
      </c>
      <c r="CD883" s="123">
        <v>2.5000000000000001E-2</v>
      </c>
      <c r="CE883" s="123">
        <v>0.97199999999999998</v>
      </c>
      <c r="CF883" s="123">
        <v>2.8000000000000001E-2</v>
      </c>
      <c r="CG883" s="123">
        <v>0.97299999999999998</v>
      </c>
      <c r="CH883" s="123">
        <v>2.7E-2</v>
      </c>
      <c r="CI883" s="1"/>
      <c r="CJ883" s="1"/>
      <c r="CK883" s="1"/>
      <c r="CL883" s="1"/>
      <c r="CM883" s="1"/>
      <c r="CN883" s="1"/>
      <c r="CP883" s="39"/>
      <c r="CR883" s="39"/>
      <c r="CS883" s="92"/>
      <c r="CT883" s="92"/>
    </row>
    <row r="884" spans="38:98" x14ac:dyDescent="0.25">
      <c r="AL884" s="104">
        <v>864</v>
      </c>
      <c r="AM884" s="102">
        <v>0.36733353785453898</v>
      </c>
      <c r="AN884" s="102">
        <f t="shared" si="203"/>
        <v>0.63266646214546096</v>
      </c>
      <c r="AO884" s="102">
        <v>0.41382057228300401</v>
      </c>
      <c r="AP884" s="102">
        <f t="shared" si="204"/>
        <v>0.58617942771699605</v>
      </c>
      <c r="AQ884" s="102">
        <v>0.29535128045704201</v>
      </c>
      <c r="AR884" s="102">
        <f t="shared" si="205"/>
        <v>0.70464871954295805</v>
      </c>
      <c r="AS884" s="102">
        <f t="shared" si="210"/>
        <v>0.34491371737023735</v>
      </c>
      <c r="AT884" s="107">
        <f t="shared" si="210"/>
        <v>0.65508628262976276</v>
      </c>
      <c r="AU884" s="103">
        <v>0.38327576351107601</v>
      </c>
      <c r="AV884" s="103">
        <f t="shared" si="211"/>
        <v>0.61672423648892405</v>
      </c>
      <c r="AW884" s="103">
        <v>0.43325951321469602</v>
      </c>
      <c r="AX884" s="103">
        <f t="shared" si="212"/>
        <v>0.56674048678530398</v>
      </c>
      <c r="AY884" s="103">
        <v>0.32506998588189301</v>
      </c>
      <c r="AZ884" s="103">
        <f t="shared" si="215"/>
        <v>0.67493001411810694</v>
      </c>
      <c r="BA884" s="103">
        <f t="shared" si="213"/>
        <v>0.36799736823348445</v>
      </c>
      <c r="BB884" s="103">
        <f t="shared" si="213"/>
        <v>0.6320026317665155</v>
      </c>
      <c r="BC884" s="102">
        <v>0.36232042615583498</v>
      </c>
      <c r="BD884" s="102">
        <f t="shared" si="216"/>
        <v>0.63767957384416496</v>
      </c>
      <c r="BE884" s="102">
        <v>0.41821263619017801</v>
      </c>
      <c r="BF884" s="102">
        <f t="shared" si="216"/>
        <v>0.58178736380982199</v>
      </c>
      <c r="BG884" s="102">
        <v>0.32605662754756698</v>
      </c>
      <c r="BH884" s="102">
        <f t="shared" si="206"/>
        <v>0.67394337245243308</v>
      </c>
      <c r="BI884" s="102">
        <v>0.35849428710393061</v>
      </c>
      <c r="BJ884" s="102">
        <v>0.6415057128960695</v>
      </c>
      <c r="BK884" s="103">
        <v>0.35395238143060398</v>
      </c>
      <c r="BL884" s="103">
        <f t="shared" si="207"/>
        <v>0.64604761856939596</v>
      </c>
      <c r="BM884" s="103">
        <v>0.41010808835886697</v>
      </c>
      <c r="BN884" s="103">
        <f t="shared" si="208"/>
        <v>0.58989191164113297</v>
      </c>
      <c r="BO884" s="103">
        <v>0.31551091581567298</v>
      </c>
      <c r="BP884" s="103">
        <f t="shared" si="209"/>
        <v>0.68448908418432697</v>
      </c>
      <c r="BQ884" s="103">
        <v>0.34918511984123624</v>
      </c>
      <c r="BR884" s="103">
        <f t="shared" si="214"/>
        <v>0.65081488015876365</v>
      </c>
      <c r="BS884" s="108">
        <v>0.92189760195884962</v>
      </c>
      <c r="BT884" s="102">
        <v>7.8102398041150406E-2</v>
      </c>
      <c r="BU884" s="91"/>
      <c r="BV884" s="86">
        <v>864</v>
      </c>
      <c r="BW884" s="124">
        <v>0.98</v>
      </c>
      <c r="BX884" s="124">
        <v>0.02</v>
      </c>
      <c r="BY884" s="124">
        <v>0.98099999999999998</v>
      </c>
      <c r="BZ884" s="124">
        <v>1.9E-2</v>
      </c>
      <c r="CA884" s="124">
        <v>0.98099999999999998</v>
      </c>
      <c r="CB884" s="124">
        <v>1.9E-2</v>
      </c>
      <c r="CC884" s="123">
        <v>0.97499999999999998</v>
      </c>
      <c r="CD884" s="123">
        <v>2.5000000000000001E-2</v>
      </c>
      <c r="CE884" s="123">
        <v>0.97199999999999998</v>
      </c>
      <c r="CF884" s="123">
        <v>2.8000000000000001E-2</v>
      </c>
      <c r="CG884" s="123">
        <v>0.97299999999999998</v>
      </c>
      <c r="CH884" s="123">
        <v>2.7E-2</v>
      </c>
      <c r="CI884" s="1"/>
      <c r="CJ884" s="1"/>
      <c r="CK884" s="1"/>
      <c r="CL884" s="1"/>
      <c r="CM884" s="1"/>
      <c r="CN884" s="1"/>
      <c r="CP884" s="39"/>
      <c r="CR884" s="39"/>
      <c r="CS884" s="92"/>
      <c r="CT884" s="92"/>
    </row>
    <row r="885" spans="38:98" x14ac:dyDescent="0.25">
      <c r="AL885" s="104">
        <v>865</v>
      </c>
      <c r="AM885" s="102">
        <v>0.367584626776849</v>
      </c>
      <c r="AN885" s="102">
        <f t="shared" si="203"/>
        <v>0.632415373223151</v>
      </c>
      <c r="AO885" s="102">
        <v>0.41404597903163798</v>
      </c>
      <c r="AP885" s="102">
        <f t="shared" si="204"/>
        <v>0.58595402096836202</v>
      </c>
      <c r="AQ885" s="102">
        <v>0.29566589870689097</v>
      </c>
      <c r="AR885" s="102">
        <f t="shared" si="205"/>
        <v>0.70433410129310903</v>
      </c>
      <c r="AS885" s="102">
        <f t="shared" si="210"/>
        <v>0.34518812288326978</v>
      </c>
      <c r="AT885" s="107">
        <f t="shared" si="210"/>
        <v>0.65481187711673028</v>
      </c>
      <c r="AU885" s="103">
        <v>0.38353637275546398</v>
      </c>
      <c r="AV885" s="103">
        <f t="shared" si="211"/>
        <v>0.61646362724453607</v>
      </c>
      <c r="AW885" s="103">
        <v>0.43350761315331199</v>
      </c>
      <c r="AX885" s="103">
        <f t="shared" si="212"/>
        <v>0.56649238684668801</v>
      </c>
      <c r="AY885" s="103">
        <v>0.32541347132086801</v>
      </c>
      <c r="AZ885" s="103">
        <f t="shared" si="215"/>
        <v>0.67458652867913194</v>
      </c>
      <c r="BA885" s="103">
        <f t="shared" si="213"/>
        <v>0.36829322338705489</v>
      </c>
      <c r="BB885" s="103">
        <f t="shared" si="213"/>
        <v>0.63170677661294516</v>
      </c>
      <c r="BC885" s="102">
        <v>0.36256882510970001</v>
      </c>
      <c r="BD885" s="102">
        <f t="shared" si="216"/>
        <v>0.63743117489029999</v>
      </c>
      <c r="BE885" s="102">
        <v>0.41844515320569797</v>
      </c>
      <c r="BF885" s="102">
        <f t="shared" si="216"/>
        <v>0.58155484679430203</v>
      </c>
      <c r="BG885" s="102">
        <v>0.32639970158426701</v>
      </c>
      <c r="BH885" s="102">
        <f t="shared" si="206"/>
        <v>0.67360029841573299</v>
      </c>
      <c r="BI885" s="102">
        <v>0.35878258375008037</v>
      </c>
      <c r="BJ885" s="102">
        <v>0.64121741624991957</v>
      </c>
      <c r="BK885" s="103">
        <v>0.35419656950902101</v>
      </c>
      <c r="BL885" s="103">
        <f t="shared" si="207"/>
        <v>0.64580343049097899</v>
      </c>
      <c r="BM885" s="103">
        <v>0.41033974519471</v>
      </c>
      <c r="BN885" s="103">
        <f t="shared" si="208"/>
        <v>0.58966025480529005</v>
      </c>
      <c r="BO885" s="103">
        <v>0.31584293816040798</v>
      </c>
      <c r="BP885" s="103">
        <f t="shared" si="209"/>
        <v>0.68415706183959202</v>
      </c>
      <c r="BQ885" s="103">
        <v>0.34946682949636754</v>
      </c>
      <c r="BR885" s="103">
        <f t="shared" si="214"/>
        <v>0.65053317050363257</v>
      </c>
      <c r="BS885" s="108">
        <v>0.92198304890446736</v>
      </c>
      <c r="BT885" s="102">
        <v>7.8016951095532694E-2</v>
      </c>
      <c r="BU885" s="91"/>
      <c r="BV885" s="86">
        <v>865</v>
      </c>
      <c r="BW885" s="124">
        <v>0.98</v>
      </c>
      <c r="BX885" s="124">
        <v>0.02</v>
      </c>
      <c r="BY885" s="124">
        <v>0.98099999999999998</v>
      </c>
      <c r="BZ885" s="124">
        <v>1.9E-2</v>
      </c>
      <c r="CA885" s="124">
        <v>0.98099999999999998</v>
      </c>
      <c r="CB885" s="124">
        <v>1.9E-2</v>
      </c>
      <c r="CC885" s="123">
        <v>0.97499999999999998</v>
      </c>
      <c r="CD885" s="123">
        <v>2.5000000000000001E-2</v>
      </c>
      <c r="CE885" s="123">
        <v>0.97199999999999998</v>
      </c>
      <c r="CF885" s="123">
        <v>2.8000000000000001E-2</v>
      </c>
      <c r="CG885" s="123">
        <v>0.97299999999999998</v>
      </c>
      <c r="CH885" s="123">
        <v>2.7E-2</v>
      </c>
      <c r="CI885" s="1"/>
      <c r="CJ885" s="1"/>
      <c r="CK885" s="1"/>
      <c r="CL885" s="1"/>
      <c r="CM885" s="1"/>
      <c r="CN885" s="1"/>
      <c r="CP885" s="39"/>
      <c r="CR885" s="39"/>
      <c r="CS885" s="92"/>
      <c r="CT885" s="92"/>
    </row>
    <row r="886" spans="38:98" x14ac:dyDescent="0.25">
      <c r="AL886" s="104">
        <v>866</v>
      </c>
      <c r="AM886" s="102">
        <v>0.36783557744878098</v>
      </c>
      <c r="AN886" s="102">
        <f t="shared" si="203"/>
        <v>0.63216442255121907</v>
      </c>
      <c r="AO886" s="102">
        <v>0.414271205637877</v>
      </c>
      <c r="AP886" s="102">
        <f t="shared" si="204"/>
        <v>0.585728794362123</v>
      </c>
      <c r="AQ886" s="102">
        <v>0.29598040651496199</v>
      </c>
      <c r="AR886" s="102">
        <f t="shared" si="205"/>
        <v>0.70401959348503795</v>
      </c>
      <c r="AS886" s="102">
        <f t="shared" si="210"/>
        <v>0.34546239330271633</v>
      </c>
      <c r="AT886" s="107">
        <f t="shared" si="210"/>
        <v>0.65453760669728367</v>
      </c>
      <c r="AU886" s="103">
        <v>0.38379679600781502</v>
      </c>
      <c r="AV886" s="103">
        <f t="shared" si="211"/>
        <v>0.61620320399218498</v>
      </c>
      <c r="AW886" s="103">
        <v>0.43375553636694703</v>
      </c>
      <c r="AX886" s="103">
        <f t="shared" si="212"/>
        <v>0.56624446363305303</v>
      </c>
      <c r="AY886" s="103">
        <v>0.32575681458017602</v>
      </c>
      <c r="AZ886" s="103">
        <f t="shared" si="215"/>
        <v>0.67424318541982398</v>
      </c>
      <c r="BA886" s="103">
        <f t="shared" si="213"/>
        <v>0.36858891483370143</v>
      </c>
      <c r="BB886" s="103">
        <f t="shared" si="213"/>
        <v>0.63141108516629862</v>
      </c>
      <c r="BC886" s="102">
        <v>0.362817048204227</v>
      </c>
      <c r="BD886" s="102">
        <f t="shared" si="216"/>
        <v>0.637182951795773</v>
      </c>
      <c r="BE886" s="102">
        <v>0.41867753341021102</v>
      </c>
      <c r="BF886" s="102">
        <f t="shared" si="216"/>
        <v>0.58132246658978892</v>
      </c>
      <c r="BG886" s="102">
        <v>0.32674267697307702</v>
      </c>
      <c r="BH886" s="102">
        <f t="shared" si="206"/>
        <v>0.67325732302692298</v>
      </c>
      <c r="BI886" s="102">
        <v>0.35907074903527436</v>
      </c>
      <c r="BJ886" s="102">
        <v>0.64092925096472575</v>
      </c>
      <c r="BK886" s="103">
        <v>0.35444064728901797</v>
      </c>
      <c r="BL886" s="103">
        <f t="shared" si="207"/>
        <v>0.64555935271098197</v>
      </c>
      <c r="BM886" s="103">
        <v>0.41057128912665503</v>
      </c>
      <c r="BN886" s="103">
        <f t="shared" si="208"/>
        <v>0.58942871087334492</v>
      </c>
      <c r="BO886" s="103">
        <v>0.31617485233701098</v>
      </c>
      <c r="BP886" s="103">
        <f t="shared" si="209"/>
        <v>0.68382514766298907</v>
      </c>
      <c r="BQ886" s="103">
        <v>0.34974842923375127</v>
      </c>
      <c r="BR886" s="103">
        <f t="shared" si="214"/>
        <v>0.65025157076624873</v>
      </c>
      <c r="BS886" s="108">
        <v>0.9220683030808865</v>
      </c>
      <c r="BT886" s="102">
        <v>7.7931696919113502E-2</v>
      </c>
      <c r="BU886" s="91"/>
      <c r="BV886" s="86">
        <v>866</v>
      </c>
      <c r="BW886" s="124">
        <v>0.98</v>
      </c>
      <c r="BX886" s="124">
        <v>0.02</v>
      </c>
      <c r="BY886" s="124">
        <v>0.98099999999999998</v>
      </c>
      <c r="BZ886" s="124">
        <v>1.9E-2</v>
      </c>
      <c r="CA886" s="124">
        <v>0.98099999999999998</v>
      </c>
      <c r="CB886" s="124">
        <v>1.9E-2</v>
      </c>
      <c r="CC886" s="123">
        <v>0.97499999999999998</v>
      </c>
      <c r="CD886" s="123">
        <v>2.5000000000000001E-2</v>
      </c>
      <c r="CE886" s="123">
        <v>0.97199999999999998</v>
      </c>
      <c r="CF886" s="123">
        <v>2.8000000000000001E-2</v>
      </c>
      <c r="CG886" s="123">
        <v>0.97299999999999998</v>
      </c>
      <c r="CH886" s="123">
        <v>2.7E-2</v>
      </c>
      <c r="CI886" s="1"/>
      <c r="CJ886" s="1"/>
      <c r="CK886" s="1"/>
      <c r="CL886" s="1"/>
      <c r="CM886" s="1"/>
      <c r="CN886" s="1"/>
      <c r="CP886" s="39"/>
      <c r="CR886" s="39"/>
      <c r="CS886" s="92"/>
      <c r="CT886" s="92"/>
    </row>
    <row r="887" spans="38:98" x14ac:dyDescent="0.25">
      <c r="AL887" s="104">
        <v>867</v>
      </c>
      <c r="AM887" s="102">
        <v>0.36808638935211002</v>
      </c>
      <c r="AN887" s="102">
        <f t="shared" si="203"/>
        <v>0.63191361064788998</v>
      </c>
      <c r="AO887" s="102">
        <v>0.41449625253537797</v>
      </c>
      <c r="AP887" s="102">
        <f t="shared" si="204"/>
        <v>0.58550374746462208</v>
      </c>
      <c r="AQ887" s="102">
        <v>0.29629480357517202</v>
      </c>
      <c r="AR887" s="102">
        <f t="shared" si="205"/>
        <v>0.70370519642482798</v>
      </c>
      <c r="AS887" s="102">
        <f t="shared" si="210"/>
        <v>0.34573652842687019</v>
      </c>
      <c r="AT887" s="107">
        <f t="shared" si="210"/>
        <v>0.65426347157312981</v>
      </c>
      <c r="AU887" s="103">
        <v>0.38405703348466003</v>
      </c>
      <c r="AV887" s="103">
        <f t="shared" si="211"/>
        <v>0.61594296651533997</v>
      </c>
      <c r="AW887" s="103">
        <v>0.43400328315125503</v>
      </c>
      <c r="AX887" s="103">
        <f t="shared" si="212"/>
        <v>0.56599671684874497</v>
      </c>
      <c r="AY887" s="103">
        <v>0.32610001546633299</v>
      </c>
      <c r="AZ887" s="103">
        <f t="shared" si="215"/>
        <v>0.67389998453366706</v>
      </c>
      <c r="BA887" s="103">
        <f t="shared" si="213"/>
        <v>0.36888444261954645</v>
      </c>
      <c r="BB887" s="103">
        <f t="shared" si="213"/>
        <v>0.63111555738045366</v>
      </c>
      <c r="BC887" s="102">
        <v>0.36306509668735298</v>
      </c>
      <c r="BD887" s="102">
        <f t="shared" si="216"/>
        <v>0.63693490331264702</v>
      </c>
      <c r="BE887" s="102">
        <v>0.41890977783038602</v>
      </c>
      <c r="BF887" s="102">
        <f t="shared" si="216"/>
        <v>0.58109022216961392</v>
      </c>
      <c r="BG887" s="102">
        <v>0.32708555444641602</v>
      </c>
      <c r="BH887" s="102">
        <f t="shared" si="206"/>
        <v>0.67291444555358404</v>
      </c>
      <c r="BI887" s="102">
        <v>0.35935878391941956</v>
      </c>
      <c r="BJ887" s="102">
        <v>0.64064121608058044</v>
      </c>
      <c r="BK887" s="103">
        <v>0.35468461684497599</v>
      </c>
      <c r="BL887" s="103">
        <f t="shared" si="207"/>
        <v>0.64531538315502401</v>
      </c>
      <c r="BM887" s="103">
        <v>0.41080272118640598</v>
      </c>
      <c r="BN887" s="103">
        <f t="shared" si="208"/>
        <v>0.58919727881359396</v>
      </c>
      <c r="BO887" s="103">
        <v>0.316506659143035</v>
      </c>
      <c r="BP887" s="103">
        <f t="shared" si="209"/>
        <v>0.683493340856965</v>
      </c>
      <c r="BQ887" s="103">
        <v>0.35002992030061203</v>
      </c>
      <c r="BR887" s="103">
        <f t="shared" si="214"/>
        <v>0.64997007969938791</v>
      </c>
      <c r="BS887" s="108">
        <v>0.92215336510081469</v>
      </c>
      <c r="BT887" s="102">
        <v>7.7846634899185294E-2</v>
      </c>
      <c r="BU887" s="91"/>
      <c r="BV887" s="86">
        <v>867</v>
      </c>
      <c r="BW887" s="124">
        <v>0.98</v>
      </c>
      <c r="BX887" s="124">
        <v>0.02</v>
      </c>
      <c r="BY887" s="124">
        <v>0.98199999999999998</v>
      </c>
      <c r="BZ887" s="124">
        <v>1.7999999999999999E-2</v>
      </c>
      <c r="CA887" s="124">
        <v>0.98099999999999998</v>
      </c>
      <c r="CB887" s="124">
        <v>1.9E-2</v>
      </c>
      <c r="CC887" s="123">
        <v>0.97499999999999998</v>
      </c>
      <c r="CD887" s="123">
        <v>2.5000000000000001E-2</v>
      </c>
      <c r="CE887" s="123">
        <v>0.97199999999999998</v>
      </c>
      <c r="CF887" s="123">
        <v>2.8000000000000001E-2</v>
      </c>
      <c r="CG887" s="123">
        <v>0.97299999999999998</v>
      </c>
      <c r="CH887" s="123">
        <v>2.5999999999999999E-2</v>
      </c>
      <c r="CI887" s="1"/>
      <c r="CJ887" s="1"/>
      <c r="CK887" s="1"/>
      <c r="CL887" s="1"/>
      <c r="CM887" s="1"/>
      <c r="CN887" s="1"/>
      <c r="CP887" s="39"/>
      <c r="CR887" s="39"/>
      <c r="CS887" s="92"/>
      <c r="CT887" s="92"/>
    </row>
    <row r="888" spans="38:98" x14ac:dyDescent="0.25">
      <c r="AL888" s="104">
        <v>868</v>
      </c>
      <c r="AM888" s="102">
        <v>0.36833706196861299</v>
      </c>
      <c r="AN888" s="102">
        <f t="shared" si="203"/>
        <v>0.63166293803138696</v>
      </c>
      <c r="AO888" s="102">
        <v>0.41472112015779899</v>
      </c>
      <c r="AP888" s="102">
        <f t="shared" si="204"/>
        <v>0.58527887984220106</v>
      </c>
      <c r="AQ888" s="102">
        <v>0.296609089581435</v>
      </c>
      <c r="AR888" s="102">
        <f t="shared" si="205"/>
        <v>0.70339091041856494</v>
      </c>
      <c r="AS888" s="102">
        <f t="shared" si="210"/>
        <v>0.34601052805402388</v>
      </c>
      <c r="AT888" s="107">
        <f t="shared" si="210"/>
        <v>0.65398947194597601</v>
      </c>
      <c r="AU888" s="103">
        <v>0.38431708540252901</v>
      </c>
      <c r="AV888" s="103">
        <f t="shared" si="211"/>
        <v>0.61568291459747093</v>
      </c>
      <c r="AW888" s="103">
        <v>0.43425085380189299</v>
      </c>
      <c r="AX888" s="103">
        <f t="shared" si="212"/>
        <v>0.56574914619810701</v>
      </c>
      <c r="AY888" s="103">
        <v>0.32644307378585602</v>
      </c>
      <c r="AZ888" s="103">
        <f t="shared" si="215"/>
        <v>0.67355692621414398</v>
      </c>
      <c r="BA888" s="103">
        <f t="shared" si="213"/>
        <v>0.36917980679071316</v>
      </c>
      <c r="BB888" s="103">
        <f t="shared" si="213"/>
        <v>0.63082019320928684</v>
      </c>
      <c r="BC888" s="102">
        <v>0.36331297180701799</v>
      </c>
      <c r="BD888" s="102">
        <f t="shared" si="216"/>
        <v>0.63668702819298195</v>
      </c>
      <c r="BE888" s="102">
        <v>0.41914188749289</v>
      </c>
      <c r="BF888" s="102">
        <f t="shared" si="216"/>
        <v>0.58085811250710995</v>
      </c>
      <c r="BG888" s="102">
        <v>0.32742833473670202</v>
      </c>
      <c r="BH888" s="102">
        <f t="shared" si="206"/>
        <v>0.67257166526329804</v>
      </c>
      <c r="BI888" s="102">
        <v>0.35964668936242322</v>
      </c>
      <c r="BJ888" s="102">
        <v>0.64035331063757672</v>
      </c>
      <c r="BK888" s="103">
        <v>0.35492848025127799</v>
      </c>
      <c r="BL888" s="103">
        <f t="shared" si="207"/>
        <v>0.64507151974872201</v>
      </c>
      <c r="BM888" s="103">
        <v>0.41103404240566599</v>
      </c>
      <c r="BN888" s="103">
        <f t="shared" si="208"/>
        <v>0.58896595759433401</v>
      </c>
      <c r="BO888" s="103">
        <v>0.316838359376034</v>
      </c>
      <c r="BP888" s="103">
        <f t="shared" si="209"/>
        <v>0.683161640623966</v>
      </c>
      <c r="BQ888" s="103">
        <v>0.35031130394417498</v>
      </c>
      <c r="BR888" s="103">
        <f t="shared" si="214"/>
        <v>0.64968869605582502</v>
      </c>
      <c r="BS888" s="108">
        <v>0.92223823557695972</v>
      </c>
      <c r="BT888" s="102">
        <v>7.7761764423040294E-2</v>
      </c>
      <c r="BU888" s="91"/>
      <c r="BV888" s="86">
        <v>868</v>
      </c>
      <c r="BW888" s="124">
        <v>0.98</v>
      </c>
      <c r="BX888" s="124">
        <v>0.02</v>
      </c>
      <c r="BY888" s="124">
        <v>0.98199999999999998</v>
      </c>
      <c r="BZ888" s="124">
        <v>1.7999999999999999E-2</v>
      </c>
      <c r="CA888" s="124">
        <v>0.98099999999999998</v>
      </c>
      <c r="CB888" s="124">
        <v>1.9E-2</v>
      </c>
      <c r="CC888" s="123">
        <v>0.97499999999999998</v>
      </c>
      <c r="CD888" s="123">
        <v>2.5000000000000001E-2</v>
      </c>
      <c r="CE888" s="123">
        <v>0.97199999999999998</v>
      </c>
      <c r="CF888" s="123">
        <v>2.8000000000000001E-2</v>
      </c>
      <c r="CG888" s="123">
        <v>0.97299999999999998</v>
      </c>
      <c r="CH888" s="123">
        <v>2.5999999999999999E-2</v>
      </c>
      <c r="CI888" s="1"/>
      <c r="CJ888" s="1"/>
      <c r="CK888" s="1"/>
      <c r="CL888" s="1"/>
      <c r="CM888" s="1"/>
      <c r="CN888" s="1"/>
      <c r="CP888" s="39"/>
      <c r="CR888" s="39"/>
      <c r="CS888" s="92"/>
      <c r="CT888" s="92"/>
    </row>
    <row r="889" spans="38:98" x14ac:dyDescent="0.25">
      <c r="AL889" s="104">
        <v>869</v>
      </c>
      <c r="AM889" s="102">
        <v>0.36858759478006498</v>
      </c>
      <c r="AN889" s="102">
        <f t="shared" si="203"/>
        <v>0.63141240521993502</v>
      </c>
      <c r="AO889" s="102">
        <v>0.41494580893879701</v>
      </c>
      <c r="AP889" s="102">
        <f t="shared" si="204"/>
        <v>0.58505419106120304</v>
      </c>
      <c r="AQ889" s="102">
        <v>0.29692326422766702</v>
      </c>
      <c r="AR889" s="102">
        <f t="shared" si="205"/>
        <v>0.70307673577233298</v>
      </c>
      <c r="AS889" s="102">
        <f t="shared" si="210"/>
        <v>0.3462843919824703</v>
      </c>
      <c r="AT889" s="107">
        <f t="shared" si="210"/>
        <v>0.6537156080175297</v>
      </c>
      <c r="AU889" s="103">
        <v>0.384576951977953</v>
      </c>
      <c r="AV889" s="103">
        <f t="shared" si="211"/>
        <v>0.61542304802204706</v>
      </c>
      <c r="AW889" s="103">
        <v>0.43449824861451503</v>
      </c>
      <c r="AX889" s="103">
        <f t="shared" si="212"/>
        <v>0.56550175138548497</v>
      </c>
      <c r="AY889" s="103">
        <v>0.32678598934526099</v>
      </c>
      <c r="AZ889" s="103">
        <f t="shared" si="215"/>
        <v>0.67321401065473907</v>
      </c>
      <c r="BA889" s="103">
        <f t="shared" si="213"/>
        <v>0.36947500739332395</v>
      </c>
      <c r="BB889" s="103">
        <f t="shared" si="213"/>
        <v>0.63052499260667605</v>
      </c>
      <c r="BC889" s="102">
        <v>0.36356067481116</v>
      </c>
      <c r="BD889" s="102">
        <f t="shared" si="216"/>
        <v>0.63643932518884005</v>
      </c>
      <c r="BE889" s="102">
        <v>0.41937386342438998</v>
      </c>
      <c r="BF889" s="102">
        <f t="shared" si="216"/>
        <v>0.58062613657561002</v>
      </c>
      <c r="BG889" s="102">
        <v>0.32777101857635599</v>
      </c>
      <c r="BH889" s="102">
        <f t="shared" si="206"/>
        <v>0.67222898142364396</v>
      </c>
      <c r="BI889" s="102">
        <v>0.35993446632419301</v>
      </c>
      <c r="BJ889" s="102">
        <v>0.64006553367580699</v>
      </c>
      <c r="BK889" s="103">
        <v>0.35517223958230398</v>
      </c>
      <c r="BL889" s="103">
        <f t="shared" si="207"/>
        <v>0.64482776041769596</v>
      </c>
      <c r="BM889" s="103">
        <v>0.41126525381613899</v>
      </c>
      <c r="BN889" s="103">
        <f t="shared" si="208"/>
        <v>0.58873474618386101</v>
      </c>
      <c r="BO889" s="103">
        <v>0.317169953833561</v>
      </c>
      <c r="BP889" s="103">
        <f t="shared" si="209"/>
        <v>0.68283004616643894</v>
      </c>
      <c r="BQ889" s="103">
        <v>0.35059258141166427</v>
      </c>
      <c r="BR889" s="103">
        <f t="shared" si="214"/>
        <v>0.64940741858833573</v>
      </c>
      <c r="BS889" s="108">
        <v>0.92232291512202935</v>
      </c>
      <c r="BT889" s="102">
        <v>7.7677084877970703E-2</v>
      </c>
      <c r="BU889" s="91"/>
      <c r="BV889" s="86">
        <v>869</v>
      </c>
      <c r="BW889" s="124">
        <v>0.98</v>
      </c>
      <c r="BX889" s="124">
        <v>0.02</v>
      </c>
      <c r="BY889" s="124">
        <v>0.98199999999999998</v>
      </c>
      <c r="BZ889" s="124">
        <v>1.7999999999999999E-2</v>
      </c>
      <c r="CA889" s="124">
        <v>0.98099999999999998</v>
      </c>
      <c r="CB889" s="124">
        <v>1.9E-2</v>
      </c>
      <c r="CC889" s="123">
        <v>0.97499999999999998</v>
      </c>
      <c r="CD889" s="123">
        <v>2.5000000000000001E-2</v>
      </c>
      <c r="CE889" s="123">
        <v>0.97199999999999998</v>
      </c>
      <c r="CF889" s="123">
        <v>2.8000000000000001E-2</v>
      </c>
      <c r="CG889" s="123">
        <v>0.97299999999999998</v>
      </c>
      <c r="CH889" s="123">
        <v>2.5999999999999999E-2</v>
      </c>
      <c r="CI889" s="1"/>
      <c r="CJ889" s="1"/>
      <c r="CK889" s="1"/>
      <c r="CL889" s="1"/>
      <c r="CM889" s="1"/>
      <c r="CN889" s="1"/>
      <c r="CP889" s="39"/>
      <c r="CR889" s="39"/>
      <c r="CS889" s="92"/>
      <c r="CT889" s="92"/>
    </row>
    <row r="890" spans="38:98" x14ac:dyDescent="0.25">
      <c r="AL890" s="104">
        <v>870</v>
      </c>
      <c r="AM890" s="102">
        <v>0.36883798726824002</v>
      </c>
      <c r="AN890" s="102">
        <f t="shared" si="203"/>
        <v>0.63116201273175998</v>
      </c>
      <c r="AO890" s="102">
        <v>0.41517031931203202</v>
      </c>
      <c r="AP890" s="102">
        <f t="shared" si="204"/>
        <v>0.58482968068796803</v>
      </c>
      <c r="AQ890" s="102">
        <v>0.29723732720778301</v>
      </c>
      <c r="AR890" s="102">
        <f t="shared" si="205"/>
        <v>0.70276267279221694</v>
      </c>
      <c r="AS890" s="102">
        <f t="shared" si="210"/>
        <v>0.34655812001050196</v>
      </c>
      <c r="AT890" s="107">
        <f t="shared" si="210"/>
        <v>0.6534418799894981</v>
      </c>
      <c r="AU890" s="103">
        <v>0.38483663342746199</v>
      </c>
      <c r="AV890" s="103">
        <f t="shared" si="211"/>
        <v>0.61516336657253801</v>
      </c>
      <c r="AW890" s="103">
        <v>0.43474546788477703</v>
      </c>
      <c r="AX890" s="103">
        <f t="shared" si="212"/>
        <v>0.56525453211522292</v>
      </c>
      <c r="AY890" s="103">
        <v>0.327128761951063</v>
      </c>
      <c r="AZ890" s="103">
        <f t="shared" si="215"/>
        <v>0.672871238048937</v>
      </c>
      <c r="BA890" s="103">
        <f t="shared" si="213"/>
        <v>0.36977004447350093</v>
      </c>
      <c r="BB890" s="103">
        <f t="shared" si="213"/>
        <v>0.63022995552649919</v>
      </c>
      <c r="BC890" s="102">
        <v>0.36380820694771698</v>
      </c>
      <c r="BD890" s="102">
        <f t="shared" si="216"/>
        <v>0.63619179305228302</v>
      </c>
      <c r="BE890" s="102">
        <v>0.419605706651554</v>
      </c>
      <c r="BF890" s="102">
        <f t="shared" si="216"/>
        <v>0.58039429334844606</v>
      </c>
      <c r="BG890" s="102">
        <v>0.32811360669779599</v>
      </c>
      <c r="BH890" s="102">
        <f t="shared" si="206"/>
        <v>0.67188639330220401</v>
      </c>
      <c r="BI890" s="102">
        <v>0.36022211576463586</v>
      </c>
      <c r="BJ890" s="102">
        <v>0.63977788423536408</v>
      </c>
      <c r="BK890" s="103">
        <v>0.35541589691243702</v>
      </c>
      <c r="BL890" s="103">
        <f t="shared" si="207"/>
        <v>0.64458410308756298</v>
      </c>
      <c r="BM890" s="103">
        <v>0.41149635644952898</v>
      </c>
      <c r="BN890" s="103">
        <f t="shared" si="208"/>
        <v>0.58850364355047102</v>
      </c>
      <c r="BO890" s="103">
        <v>0.31750144331316998</v>
      </c>
      <c r="BP890" s="103">
        <f t="shared" si="209"/>
        <v>0.68249855668683002</v>
      </c>
      <c r="BQ890" s="103">
        <v>0.35087375395030534</v>
      </c>
      <c r="BR890" s="103">
        <f t="shared" si="214"/>
        <v>0.64912624604969471</v>
      </c>
      <c r="BS890" s="108">
        <v>0.92240740434873114</v>
      </c>
      <c r="BT890" s="102">
        <v>7.7592595651268803E-2</v>
      </c>
      <c r="BU890" s="91"/>
      <c r="BV890" s="86">
        <v>870</v>
      </c>
      <c r="BW890" s="124">
        <v>0.98</v>
      </c>
      <c r="BX890" s="124">
        <v>0.02</v>
      </c>
      <c r="BY890" s="124">
        <v>0.98199999999999998</v>
      </c>
      <c r="BZ890" s="124">
        <v>1.7999999999999999E-2</v>
      </c>
      <c r="CA890" s="124">
        <v>0.98099999999999998</v>
      </c>
      <c r="CB890" s="124">
        <v>1.9E-2</v>
      </c>
      <c r="CC890" s="123">
        <v>0.97499999999999998</v>
      </c>
      <c r="CD890" s="123">
        <v>2.5000000000000001E-2</v>
      </c>
      <c r="CE890" s="123">
        <v>0.97199999999999998</v>
      </c>
      <c r="CF890" s="123">
        <v>2.8000000000000001E-2</v>
      </c>
      <c r="CG890" s="123">
        <v>0.97299999999999998</v>
      </c>
      <c r="CH890" s="123">
        <v>2.5999999999999999E-2</v>
      </c>
      <c r="CI890" s="1"/>
      <c r="CJ890" s="1"/>
      <c r="CK890" s="1"/>
      <c r="CL890" s="1"/>
      <c r="CM890" s="1"/>
      <c r="CN890" s="1"/>
      <c r="CP890" s="39"/>
      <c r="CR890" s="39"/>
      <c r="CS890" s="92"/>
      <c r="CT890" s="92"/>
    </row>
    <row r="891" spans="38:98" x14ac:dyDescent="0.25">
      <c r="AL891" s="104">
        <v>871</v>
      </c>
      <c r="AM891" s="102">
        <v>0.36908823891491499</v>
      </c>
      <c r="AN891" s="102">
        <f t="shared" si="203"/>
        <v>0.63091176108508495</v>
      </c>
      <c r="AO891" s="102">
        <v>0.41539465171116002</v>
      </c>
      <c r="AP891" s="102">
        <f t="shared" si="204"/>
        <v>0.58460534828884003</v>
      </c>
      <c r="AQ891" s="102">
        <v>0.29755127821569899</v>
      </c>
      <c r="AR891" s="102">
        <f t="shared" si="205"/>
        <v>0.70244872178430096</v>
      </c>
      <c r="AS891" s="102">
        <f t="shared" si="210"/>
        <v>0.34683171193641199</v>
      </c>
      <c r="AT891" s="107">
        <f t="shared" si="210"/>
        <v>0.65316828806358807</v>
      </c>
      <c r="AU891" s="103">
        <v>0.38509612996758602</v>
      </c>
      <c r="AV891" s="103">
        <f t="shared" si="211"/>
        <v>0.61490387003241398</v>
      </c>
      <c r="AW891" s="103">
        <v>0.43499251190833399</v>
      </c>
      <c r="AX891" s="103">
        <f t="shared" si="212"/>
        <v>0.56500748809166601</v>
      </c>
      <c r="AY891" s="103">
        <v>0.32747139140977899</v>
      </c>
      <c r="AZ891" s="103">
        <f t="shared" si="215"/>
        <v>0.67252860859022101</v>
      </c>
      <c r="BA891" s="103">
        <f t="shared" si="213"/>
        <v>0.37006491807736686</v>
      </c>
      <c r="BB891" s="103">
        <f t="shared" si="213"/>
        <v>0.62993508192263314</v>
      </c>
      <c r="BC891" s="102">
        <v>0.36405556946463002</v>
      </c>
      <c r="BD891" s="102">
        <f t="shared" si="216"/>
        <v>0.63594443053536998</v>
      </c>
      <c r="BE891" s="102">
        <v>0.41983741820104897</v>
      </c>
      <c r="BF891" s="102">
        <f t="shared" si="216"/>
        <v>0.58016258179895108</v>
      </c>
      <c r="BG891" s="102">
        <v>0.32845609983344098</v>
      </c>
      <c r="BH891" s="102">
        <f t="shared" si="206"/>
        <v>0.67154390016655907</v>
      </c>
      <c r="BI891" s="102">
        <v>0.36050963864365948</v>
      </c>
      <c r="BJ891" s="102">
        <v>0.63949036135634063</v>
      </c>
      <c r="BK891" s="103">
        <v>0.355659454316057</v>
      </c>
      <c r="BL891" s="103">
        <f t="shared" si="207"/>
        <v>0.64434054568394306</v>
      </c>
      <c r="BM891" s="103">
        <v>0.41172735133753902</v>
      </c>
      <c r="BN891" s="103">
        <f t="shared" si="208"/>
        <v>0.58827264866246098</v>
      </c>
      <c r="BO891" s="103">
        <v>0.31783282861241302</v>
      </c>
      <c r="BP891" s="103">
        <f t="shared" si="209"/>
        <v>0.68216717138758698</v>
      </c>
      <c r="BQ891" s="103">
        <v>0.35115482280732169</v>
      </c>
      <c r="BR891" s="103">
        <f t="shared" si="214"/>
        <v>0.64884517719267842</v>
      </c>
      <c r="BS891" s="108">
        <v>0.92249170386977308</v>
      </c>
      <c r="BT891" s="102">
        <v>7.7508296130226903E-2</v>
      </c>
      <c r="BU891" s="91"/>
      <c r="BV891" s="86">
        <v>871</v>
      </c>
      <c r="BW891" s="124">
        <v>0.98</v>
      </c>
      <c r="BX891" s="124">
        <v>0.02</v>
      </c>
      <c r="BY891" s="124">
        <v>0.98199999999999998</v>
      </c>
      <c r="BZ891" s="124">
        <v>1.7999999999999999E-2</v>
      </c>
      <c r="CA891" s="124">
        <v>0.98099999999999998</v>
      </c>
      <c r="CB891" s="124">
        <v>1.9E-2</v>
      </c>
      <c r="CC891" s="123">
        <v>0.97499999999999998</v>
      </c>
      <c r="CD891" s="123">
        <v>2.5000000000000001E-2</v>
      </c>
      <c r="CE891" s="123">
        <v>0.97199999999999998</v>
      </c>
      <c r="CF891" s="123">
        <v>2.8000000000000001E-2</v>
      </c>
      <c r="CG891" s="123">
        <v>0.97399999999999998</v>
      </c>
      <c r="CH891" s="123">
        <v>2.5999999999999999E-2</v>
      </c>
      <c r="CI891" s="1"/>
      <c r="CJ891" s="1"/>
      <c r="CK891" s="1"/>
      <c r="CL891" s="1"/>
      <c r="CM891" s="1"/>
      <c r="CN891" s="1"/>
      <c r="CP891" s="39"/>
      <c r="CR891" s="39"/>
      <c r="CS891" s="92"/>
      <c r="CT891" s="92"/>
    </row>
    <row r="892" spans="38:98" x14ac:dyDescent="0.25">
      <c r="AL892" s="104">
        <v>872</v>
      </c>
      <c r="AM892" s="102">
        <v>0.36933834920186498</v>
      </c>
      <c r="AN892" s="102">
        <f t="shared" si="203"/>
        <v>0.63066165079813508</v>
      </c>
      <c r="AO892" s="102">
        <v>0.41561880656983902</v>
      </c>
      <c r="AP892" s="102">
        <f t="shared" si="204"/>
        <v>0.58438119343016104</v>
      </c>
      <c r="AQ892" s="102">
        <v>0.29786511694533002</v>
      </c>
      <c r="AR892" s="102">
        <f t="shared" si="205"/>
        <v>0.70213488305466998</v>
      </c>
      <c r="AS892" s="102">
        <f t="shared" si="210"/>
        <v>0.34710516755849297</v>
      </c>
      <c r="AT892" s="107">
        <f t="shared" si="210"/>
        <v>0.65289483244150714</v>
      </c>
      <c r="AU892" s="103">
        <v>0.38535544181485598</v>
      </c>
      <c r="AV892" s="103">
        <f t="shared" si="211"/>
        <v>0.61464455818514407</v>
      </c>
      <c r="AW892" s="103">
        <v>0.43523938098083997</v>
      </c>
      <c r="AX892" s="103">
        <f t="shared" si="212"/>
        <v>0.56476061901916008</v>
      </c>
      <c r="AY892" s="103">
        <v>0.32781387752792601</v>
      </c>
      <c r="AZ892" s="103">
        <f t="shared" si="215"/>
        <v>0.67218612247207399</v>
      </c>
      <c r="BA892" s="103">
        <f t="shared" si="213"/>
        <v>0.37035962825104451</v>
      </c>
      <c r="BB892" s="103">
        <f t="shared" si="213"/>
        <v>0.6296403717489556</v>
      </c>
      <c r="BC892" s="102">
        <v>0.36430276360983699</v>
      </c>
      <c r="BD892" s="102">
        <f t="shared" si="216"/>
        <v>0.63569723639016296</v>
      </c>
      <c r="BE892" s="102">
        <v>0.42006899909954198</v>
      </c>
      <c r="BF892" s="102">
        <f t="shared" si="216"/>
        <v>0.57993100090045802</v>
      </c>
      <c r="BG892" s="102">
        <v>0.32879849871570999</v>
      </c>
      <c r="BH892" s="102">
        <f t="shared" si="206"/>
        <v>0.67120150128429001</v>
      </c>
      <c r="BI892" s="102">
        <v>0.36079703592117074</v>
      </c>
      <c r="BJ892" s="102">
        <v>0.63920296407882926</v>
      </c>
      <c r="BK892" s="103">
        <v>0.35590291386754602</v>
      </c>
      <c r="BL892" s="103">
        <f t="shared" si="207"/>
        <v>0.64409708613245398</v>
      </c>
      <c r="BM892" s="103">
        <v>0.41195823951187199</v>
      </c>
      <c r="BN892" s="103">
        <f t="shared" si="208"/>
        <v>0.58804176048812806</v>
      </c>
      <c r="BO892" s="103">
        <v>0.31816411052884402</v>
      </c>
      <c r="BP892" s="103">
        <f t="shared" si="209"/>
        <v>0.68183588947115603</v>
      </c>
      <c r="BQ892" s="103">
        <v>0.35143578922993812</v>
      </c>
      <c r="BR892" s="103">
        <f t="shared" si="214"/>
        <v>0.64856421077006199</v>
      </c>
      <c r="BS892" s="108">
        <v>0.92257581429786284</v>
      </c>
      <c r="BT892" s="102">
        <v>7.7424185702137202E-2</v>
      </c>
      <c r="BU892" s="91"/>
      <c r="BV892" s="86">
        <v>872</v>
      </c>
      <c r="BW892" s="124">
        <v>0.98</v>
      </c>
      <c r="BX892" s="124">
        <v>0.02</v>
      </c>
      <c r="BY892" s="124">
        <v>0.98199999999999998</v>
      </c>
      <c r="BZ892" s="124">
        <v>1.7999999999999999E-2</v>
      </c>
      <c r="CA892" s="124">
        <v>0.98099999999999998</v>
      </c>
      <c r="CB892" s="124">
        <v>1.9E-2</v>
      </c>
      <c r="CC892" s="123">
        <v>0.97499999999999998</v>
      </c>
      <c r="CD892" s="123">
        <v>2.5000000000000001E-2</v>
      </c>
      <c r="CE892" s="123">
        <v>0.97199999999999998</v>
      </c>
      <c r="CF892" s="123">
        <v>2.8000000000000001E-2</v>
      </c>
      <c r="CG892" s="123">
        <v>0.97399999999999998</v>
      </c>
      <c r="CH892" s="123">
        <v>2.5999999999999999E-2</v>
      </c>
      <c r="CI892" s="1"/>
      <c r="CJ892" s="1"/>
      <c r="CK892" s="1"/>
      <c r="CL892" s="1"/>
      <c r="CM892" s="1"/>
      <c r="CN892" s="1"/>
      <c r="CP892" s="39"/>
      <c r="CR892" s="39"/>
      <c r="CS892" s="92"/>
      <c r="CT892" s="92"/>
    </row>
    <row r="893" spans="38:98" x14ac:dyDescent="0.25">
      <c r="AL893" s="104">
        <v>873</v>
      </c>
      <c r="AM893" s="102">
        <v>0.36958831761086403</v>
      </c>
      <c r="AN893" s="102">
        <f t="shared" si="203"/>
        <v>0.63041168238913592</v>
      </c>
      <c r="AO893" s="102">
        <v>0.415842784321729</v>
      </c>
      <c r="AP893" s="102">
        <f t="shared" si="204"/>
        <v>0.58415721567827106</v>
      </c>
      <c r="AQ893" s="102">
        <v>0.29817884309059201</v>
      </c>
      <c r="AR893" s="102">
        <f t="shared" si="205"/>
        <v>0.70182115690940794</v>
      </c>
      <c r="AS893" s="102">
        <f t="shared" si="210"/>
        <v>0.34737848667503785</v>
      </c>
      <c r="AT893" s="107">
        <f t="shared" si="210"/>
        <v>0.65262151332496221</v>
      </c>
      <c r="AU893" s="103">
        <v>0.385614569185803</v>
      </c>
      <c r="AV893" s="103">
        <f t="shared" si="211"/>
        <v>0.61438543081419694</v>
      </c>
      <c r="AW893" s="103">
        <v>0.43548607539795198</v>
      </c>
      <c r="AX893" s="103">
        <f t="shared" si="212"/>
        <v>0.56451392460204808</v>
      </c>
      <c r="AY893" s="103">
        <v>0.328156220112019</v>
      </c>
      <c r="AZ893" s="103">
        <f t="shared" si="215"/>
        <v>0.67184377988798105</v>
      </c>
      <c r="BA893" s="103">
        <f t="shared" si="213"/>
        <v>0.37065417504065662</v>
      </c>
      <c r="BB893" s="103">
        <f t="shared" si="213"/>
        <v>0.62934582495934344</v>
      </c>
      <c r="BC893" s="102">
        <v>0.36454979063127702</v>
      </c>
      <c r="BD893" s="102">
        <f t="shared" si="216"/>
        <v>0.63545020936872298</v>
      </c>
      <c r="BE893" s="102">
        <v>0.42030045037370201</v>
      </c>
      <c r="BF893" s="102">
        <f t="shared" si="216"/>
        <v>0.57969954962629799</v>
      </c>
      <c r="BG893" s="102">
        <v>0.32914080407702201</v>
      </c>
      <c r="BH893" s="102">
        <f t="shared" si="206"/>
        <v>0.67085919592297794</v>
      </c>
      <c r="BI893" s="102">
        <v>0.36108430855707752</v>
      </c>
      <c r="BJ893" s="102">
        <v>0.6389156914429226</v>
      </c>
      <c r="BK893" s="103">
        <v>0.35614627764128598</v>
      </c>
      <c r="BL893" s="103">
        <f t="shared" si="207"/>
        <v>0.64385372235871396</v>
      </c>
      <c r="BM893" s="103">
        <v>0.41218902200423302</v>
      </c>
      <c r="BN893" s="103">
        <f t="shared" si="208"/>
        <v>0.58781097799576698</v>
      </c>
      <c r="BO893" s="103">
        <v>0.31849528986001702</v>
      </c>
      <c r="BP893" s="103">
        <f t="shared" si="209"/>
        <v>0.68150471013998293</v>
      </c>
      <c r="BQ893" s="103">
        <v>0.35171665446538003</v>
      </c>
      <c r="BR893" s="103">
        <f t="shared" si="214"/>
        <v>0.64828334553461997</v>
      </c>
      <c r="BS893" s="108">
        <v>0.92265973624570785</v>
      </c>
      <c r="BT893" s="102">
        <v>7.7340263754292093E-2</v>
      </c>
      <c r="BU893" s="91"/>
      <c r="BV893" s="86">
        <v>873</v>
      </c>
      <c r="BW893" s="124">
        <v>0.98</v>
      </c>
      <c r="BX893" s="124">
        <v>0.02</v>
      </c>
      <c r="BY893" s="124">
        <v>0.98199999999999998</v>
      </c>
      <c r="BZ893" s="124">
        <v>1.7999999999999999E-2</v>
      </c>
      <c r="CA893" s="124">
        <v>0.98099999999999998</v>
      </c>
      <c r="CB893" s="124">
        <v>1.9E-2</v>
      </c>
      <c r="CC893" s="123">
        <v>0.97499999999999998</v>
      </c>
      <c r="CD893" s="123">
        <v>2.5000000000000001E-2</v>
      </c>
      <c r="CE893" s="123">
        <v>0.97199999999999998</v>
      </c>
      <c r="CF893" s="123">
        <v>2.8000000000000001E-2</v>
      </c>
      <c r="CG893" s="123">
        <v>0.97399999999999998</v>
      </c>
      <c r="CH893" s="123">
        <v>2.5999999999999999E-2</v>
      </c>
      <c r="CI893" s="1"/>
      <c r="CJ893" s="1"/>
      <c r="CK893" s="1"/>
      <c r="CL893" s="1"/>
      <c r="CM893" s="1"/>
      <c r="CN893" s="1"/>
      <c r="CP893" s="39"/>
      <c r="CR893" s="39"/>
      <c r="CS893" s="92"/>
      <c r="CT893" s="92"/>
    </row>
    <row r="894" spans="38:98" x14ac:dyDescent="0.25">
      <c r="AL894" s="104">
        <v>874</v>
      </c>
      <c r="AM894" s="102">
        <v>0.36983814362369</v>
      </c>
      <c r="AN894" s="102">
        <f t="shared" si="203"/>
        <v>0.63016185637631006</v>
      </c>
      <c r="AO894" s="102">
        <v>0.41606658540048502</v>
      </c>
      <c r="AP894" s="102">
        <f t="shared" si="204"/>
        <v>0.58393341459951498</v>
      </c>
      <c r="AQ894" s="102">
        <v>0.298492456345399</v>
      </c>
      <c r="AR894" s="102">
        <f t="shared" si="205"/>
        <v>0.701507543654601</v>
      </c>
      <c r="AS894" s="102">
        <f t="shared" si="210"/>
        <v>0.34765166908433898</v>
      </c>
      <c r="AT894" s="107">
        <f t="shared" si="210"/>
        <v>0.65234833091566102</v>
      </c>
      <c r="AU894" s="103">
        <v>0.38587351229695699</v>
      </c>
      <c r="AV894" s="103">
        <f t="shared" si="211"/>
        <v>0.61412648770304301</v>
      </c>
      <c r="AW894" s="103">
        <v>0.435732595455324</v>
      </c>
      <c r="AX894" s="103">
        <f t="shared" si="212"/>
        <v>0.56426740454467605</v>
      </c>
      <c r="AY894" s="103">
        <v>0.32849841896857401</v>
      </c>
      <c r="AZ894" s="103">
        <f t="shared" si="215"/>
        <v>0.67150158103142599</v>
      </c>
      <c r="BA894" s="103">
        <f t="shared" si="213"/>
        <v>0.37094855849232522</v>
      </c>
      <c r="BB894" s="103">
        <f t="shared" si="213"/>
        <v>0.62905144150767478</v>
      </c>
      <c r="BC894" s="102">
        <v>0.36479665177688803</v>
      </c>
      <c r="BD894" s="102">
        <f t="shared" si="216"/>
        <v>0.63520334822311197</v>
      </c>
      <c r="BE894" s="102">
        <v>0.42053177305019601</v>
      </c>
      <c r="BF894" s="102">
        <f t="shared" si="216"/>
        <v>0.57946822694980393</v>
      </c>
      <c r="BG894" s="102">
        <v>0.32948301664979701</v>
      </c>
      <c r="BH894" s="102">
        <f t="shared" si="206"/>
        <v>0.67051698335020293</v>
      </c>
      <c r="BI894" s="102">
        <v>0.36137145751128702</v>
      </c>
      <c r="BJ894" s="102">
        <v>0.63862854248871304</v>
      </c>
      <c r="BK894" s="103">
        <v>0.35638954771165898</v>
      </c>
      <c r="BL894" s="103">
        <f t="shared" si="207"/>
        <v>0.64361045228834102</v>
      </c>
      <c r="BM894" s="103">
        <v>0.41241969984632498</v>
      </c>
      <c r="BN894" s="103">
        <f t="shared" si="208"/>
        <v>0.58758030015367502</v>
      </c>
      <c r="BO894" s="103">
        <v>0.31882636740348302</v>
      </c>
      <c r="BP894" s="103">
        <f t="shared" si="209"/>
        <v>0.68117363259651698</v>
      </c>
      <c r="BQ894" s="103">
        <v>0.35199741976087118</v>
      </c>
      <c r="BR894" s="103">
        <f t="shared" si="214"/>
        <v>0.64800258023912871</v>
      </c>
      <c r="BS894" s="108">
        <v>0.92274347032601634</v>
      </c>
      <c r="BT894" s="109">
        <v>7.7256529673983707E-2</v>
      </c>
      <c r="BU894" s="91"/>
      <c r="BV894" s="86">
        <v>874</v>
      </c>
      <c r="BW894" s="124">
        <v>0.98</v>
      </c>
      <c r="BX894" s="124">
        <v>0.02</v>
      </c>
      <c r="BY894" s="124">
        <v>0.98199999999999998</v>
      </c>
      <c r="BZ894" s="124">
        <v>1.7999999999999999E-2</v>
      </c>
      <c r="CA894" s="124">
        <v>0.98099999999999998</v>
      </c>
      <c r="CB894" s="124">
        <v>1.9E-2</v>
      </c>
      <c r="CC894" s="123">
        <v>0.97499999999999998</v>
      </c>
      <c r="CD894" s="123">
        <v>2.5000000000000001E-2</v>
      </c>
      <c r="CE894" s="123">
        <v>0.97199999999999998</v>
      </c>
      <c r="CF894" s="123">
        <v>2.8000000000000001E-2</v>
      </c>
      <c r="CG894" s="123">
        <v>0.97399999999999998</v>
      </c>
      <c r="CH894" s="123">
        <v>2.5999999999999999E-2</v>
      </c>
      <c r="CI894" s="1"/>
      <c r="CJ894" s="1"/>
      <c r="CK894" s="1"/>
      <c r="CL894" s="1"/>
      <c r="CM894" s="1"/>
      <c r="CN894" s="1"/>
      <c r="CP894" s="39"/>
      <c r="CR894" s="39"/>
      <c r="CS894" s="92"/>
      <c r="CT894" s="92"/>
    </row>
    <row r="895" spans="38:98" x14ac:dyDescent="0.25">
      <c r="AL895" s="104">
        <v>875</v>
      </c>
      <c r="AM895" s="102">
        <v>0.37008782672211599</v>
      </c>
      <c r="AN895" s="102">
        <f t="shared" si="203"/>
        <v>0.62991217327788407</v>
      </c>
      <c r="AO895" s="102">
        <v>0.41629021023976798</v>
      </c>
      <c r="AP895" s="102">
        <f t="shared" si="204"/>
        <v>0.58370978976023202</v>
      </c>
      <c r="AQ895" s="102">
        <v>0.29880595640366903</v>
      </c>
      <c r="AR895" s="102">
        <f t="shared" si="205"/>
        <v>0.70119404359633097</v>
      </c>
      <c r="AS895" s="102">
        <f t="shared" si="210"/>
        <v>0.34792471458469032</v>
      </c>
      <c r="AT895" s="107">
        <f t="shared" si="210"/>
        <v>0.65207528541530979</v>
      </c>
      <c r="AU895" s="103">
        <v>0.38613227136484801</v>
      </c>
      <c r="AV895" s="103">
        <f t="shared" si="211"/>
        <v>0.61386772863515193</v>
      </c>
      <c r="AW895" s="103">
        <v>0.43597894144861199</v>
      </c>
      <c r="AX895" s="103">
        <f t="shared" si="212"/>
        <v>0.56402105855138807</v>
      </c>
      <c r="AY895" s="103">
        <v>0.32884047390410798</v>
      </c>
      <c r="AZ895" s="103">
        <f t="shared" si="215"/>
        <v>0.67115952609589202</v>
      </c>
      <c r="BA895" s="103">
        <f t="shared" si="213"/>
        <v>0.37124277865217337</v>
      </c>
      <c r="BB895" s="103">
        <f t="shared" si="213"/>
        <v>0.62875722134782674</v>
      </c>
      <c r="BC895" s="102">
        <v>0.36504334829460899</v>
      </c>
      <c r="BD895" s="102">
        <f t="shared" si="216"/>
        <v>0.63495665170539106</v>
      </c>
      <c r="BE895" s="102">
        <v>0.42076296815569098</v>
      </c>
      <c r="BF895" s="102">
        <f t="shared" si="216"/>
        <v>0.57923703184430897</v>
      </c>
      <c r="BG895" s="102">
        <v>0.32982513716645301</v>
      </c>
      <c r="BH895" s="102">
        <f t="shared" si="206"/>
        <v>0.67017486283354699</v>
      </c>
      <c r="BI895" s="102">
        <v>0.36165848374370613</v>
      </c>
      <c r="BJ895" s="102">
        <v>0.63834151625629398</v>
      </c>
      <c r="BK895" s="103">
        <v>0.35663272615304498</v>
      </c>
      <c r="BL895" s="103">
        <f t="shared" si="207"/>
        <v>0.64336727384695502</v>
      </c>
      <c r="BM895" s="103">
        <v>0.412650274069852</v>
      </c>
      <c r="BN895" s="103">
        <f t="shared" si="208"/>
        <v>0.587349725930148</v>
      </c>
      <c r="BO895" s="103">
        <v>0.31915734395679801</v>
      </c>
      <c r="BP895" s="103">
        <f t="shared" si="209"/>
        <v>0.68084265604320193</v>
      </c>
      <c r="BQ895" s="103">
        <v>0.352278086363637</v>
      </c>
      <c r="BR895" s="103">
        <f t="shared" si="214"/>
        <v>0.647721913636363</v>
      </c>
      <c r="BS895" s="108">
        <v>0.92282701715149573</v>
      </c>
      <c r="BT895" s="102">
        <v>7.7172982848504296E-2</v>
      </c>
      <c r="BU895" s="91"/>
      <c r="BV895" s="86">
        <v>875</v>
      </c>
      <c r="BW895" s="124">
        <v>0.98</v>
      </c>
      <c r="BX895" s="124">
        <v>0.02</v>
      </c>
      <c r="BY895" s="124">
        <v>0.98199999999999998</v>
      </c>
      <c r="BZ895" s="124">
        <v>1.7999999999999999E-2</v>
      </c>
      <c r="CA895" s="124">
        <v>0.98099999999999998</v>
      </c>
      <c r="CB895" s="124">
        <v>1.9E-2</v>
      </c>
      <c r="CC895" s="123">
        <v>0.97499999999999998</v>
      </c>
      <c r="CD895" s="123">
        <v>2.5000000000000001E-2</v>
      </c>
      <c r="CE895" s="123">
        <v>0.97199999999999998</v>
      </c>
      <c r="CF895" s="123">
        <v>2.8000000000000001E-2</v>
      </c>
      <c r="CG895" s="123">
        <v>0.97399999999999998</v>
      </c>
      <c r="CH895" s="123">
        <v>2.5999999999999999E-2</v>
      </c>
      <c r="CI895" s="1"/>
      <c r="CJ895" s="1"/>
      <c r="CK895" s="1"/>
      <c r="CL895" s="1"/>
      <c r="CM895" s="1"/>
      <c r="CN895" s="1"/>
      <c r="CP895" s="39"/>
      <c r="CR895" s="39"/>
      <c r="CS895" s="92"/>
      <c r="CT895" s="92"/>
    </row>
    <row r="896" spans="38:98" x14ac:dyDescent="0.25">
      <c r="AL896" s="104">
        <v>876</v>
      </c>
      <c r="AM896" s="102">
        <v>0.37033736638791798</v>
      </c>
      <c r="AN896" s="102">
        <f t="shared" si="203"/>
        <v>0.62966263361208208</v>
      </c>
      <c r="AO896" s="102">
        <v>0.41651365927323297</v>
      </c>
      <c r="AP896" s="102">
        <f t="shared" si="204"/>
        <v>0.58348634072676697</v>
      </c>
      <c r="AQ896" s="102">
        <v>0.29911934295931403</v>
      </c>
      <c r="AR896" s="102">
        <f t="shared" si="205"/>
        <v>0.70088065704068603</v>
      </c>
      <c r="AS896" s="102">
        <f t="shared" si="210"/>
        <v>0.34819762297438261</v>
      </c>
      <c r="AT896" s="107">
        <f t="shared" si="210"/>
        <v>0.65180237702561739</v>
      </c>
      <c r="AU896" s="103">
        <v>0.38639084660600698</v>
      </c>
      <c r="AV896" s="103">
        <f t="shared" si="211"/>
        <v>0.61360915339399302</v>
      </c>
      <c r="AW896" s="103">
        <v>0.43622511367347</v>
      </c>
      <c r="AX896" s="103">
        <f t="shared" si="212"/>
        <v>0.56377488632652994</v>
      </c>
      <c r="AY896" s="103">
        <v>0.329182384725136</v>
      </c>
      <c r="AZ896" s="103">
        <f t="shared" si="215"/>
        <v>0.67081761527486394</v>
      </c>
      <c r="BA896" s="103">
        <f t="shared" si="213"/>
        <v>0.37153683556632283</v>
      </c>
      <c r="BB896" s="103">
        <f t="shared" si="213"/>
        <v>0.62846316443367722</v>
      </c>
      <c r="BC896" s="102">
        <v>0.36528988143238</v>
      </c>
      <c r="BD896" s="102">
        <f t="shared" si="216"/>
        <v>0.63471011856762005</v>
      </c>
      <c r="BE896" s="102">
        <v>0.42099403671685498</v>
      </c>
      <c r="BF896" s="102">
        <f t="shared" si="216"/>
        <v>0.57900596328314502</v>
      </c>
      <c r="BG896" s="102">
        <v>0.33016716635940901</v>
      </c>
      <c r="BH896" s="102">
        <f t="shared" si="206"/>
        <v>0.66983283364059099</v>
      </c>
      <c r="BI896" s="102">
        <v>0.3619453882142426</v>
      </c>
      <c r="BJ896" s="102">
        <v>0.6380546117857574</v>
      </c>
      <c r="BK896" s="103">
        <v>0.35687581503982602</v>
      </c>
      <c r="BL896" s="103">
        <f t="shared" si="207"/>
        <v>0.64312418496017398</v>
      </c>
      <c r="BM896" s="103">
        <v>0.41288074570651701</v>
      </c>
      <c r="BN896" s="103">
        <f t="shared" si="208"/>
        <v>0.58711925429348299</v>
      </c>
      <c r="BO896" s="103">
        <v>0.319488220317514</v>
      </c>
      <c r="BP896" s="103">
        <f t="shared" si="209"/>
        <v>0.680511779682486</v>
      </c>
      <c r="BQ896" s="103">
        <v>0.35255865552090143</v>
      </c>
      <c r="BR896" s="103">
        <f t="shared" si="214"/>
        <v>0.64744134447909862</v>
      </c>
      <c r="BS896" s="108">
        <v>0.92291037733485382</v>
      </c>
      <c r="BT896" s="102">
        <v>7.7089622665146199E-2</v>
      </c>
      <c r="BU896" s="91"/>
      <c r="BV896" s="86">
        <v>876</v>
      </c>
      <c r="BW896" s="124">
        <v>0.98</v>
      </c>
      <c r="BX896" s="124">
        <v>0.02</v>
      </c>
      <c r="BY896" s="124">
        <v>0.98199999999999998</v>
      </c>
      <c r="BZ896" s="124">
        <v>1.7999999999999999E-2</v>
      </c>
      <c r="CA896" s="124">
        <v>0.98099999999999998</v>
      </c>
      <c r="CB896" s="124">
        <v>1.9E-2</v>
      </c>
      <c r="CC896" s="123">
        <v>0.97499999999999998</v>
      </c>
      <c r="CD896" s="123">
        <v>2.5000000000000001E-2</v>
      </c>
      <c r="CE896" s="123">
        <v>0.97199999999999998</v>
      </c>
      <c r="CF896" s="123">
        <v>2.8000000000000001E-2</v>
      </c>
      <c r="CG896" s="123">
        <v>0.97399999999999998</v>
      </c>
      <c r="CH896" s="123">
        <v>2.5999999999999999E-2</v>
      </c>
      <c r="CI896" s="1"/>
      <c r="CJ896" s="1"/>
      <c r="CK896" s="1"/>
      <c r="CL896" s="1"/>
      <c r="CM896" s="1"/>
      <c r="CN896" s="1"/>
      <c r="CP896" s="39"/>
      <c r="CR896" s="39"/>
      <c r="CS896" s="92"/>
      <c r="CT896" s="92"/>
    </row>
    <row r="897" spans="38:98" x14ac:dyDescent="0.25">
      <c r="AL897" s="104">
        <v>877</v>
      </c>
      <c r="AM897" s="102">
        <v>0.370586762102872</v>
      </c>
      <c r="AN897" s="102">
        <f t="shared" si="203"/>
        <v>0.629413237897128</v>
      </c>
      <c r="AO897" s="102">
        <v>0.41673693293454001</v>
      </c>
      <c r="AP897" s="102">
        <f t="shared" si="204"/>
        <v>0.58326306706545994</v>
      </c>
      <c r="AQ897" s="102">
        <v>0.29943261570625301</v>
      </c>
      <c r="AR897" s="102">
        <f t="shared" si="205"/>
        <v>0.70056738429374699</v>
      </c>
      <c r="AS897" s="102">
        <f t="shared" si="210"/>
        <v>0.34847039405171093</v>
      </c>
      <c r="AT897" s="107">
        <f t="shared" si="210"/>
        <v>0.65152960594828913</v>
      </c>
      <c r="AU897" s="103">
        <v>0.38664923823696401</v>
      </c>
      <c r="AV897" s="103">
        <f t="shared" si="211"/>
        <v>0.61335076176303605</v>
      </c>
      <c r="AW897" s="103">
        <v>0.43647111242555497</v>
      </c>
      <c r="AX897" s="103">
        <f t="shared" si="212"/>
        <v>0.56352888757444508</v>
      </c>
      <c r="AY897" s="103">
        <v>0.32952415123817502</v>
      </c>
      <c r="AZ897" s="103">
        <f t="shared" si="215"/>
        <v>0.67047584876182498</v>
      </c>
      <c r="BA897" s="103">
        <f t="shared" si="213"/>
        <v>0.371830729280897</v>
      </c>
      <c r="BB897" s="103">
        <f t="shared" si="213"/>
        <v>0.62816927071910311</v>
      </c>
      <c r="BC897" s="102">
        <v>0.36553625243813997</v>
      </c>
      <c r="BD897" s="102">
        <f t="shared" si="216"/>
        <v>0.63446374756185997</v>
      </c>
      <c r="BE897" s="102">
        <v>0.421224979760355</v>
      </c>
      <c r="BF897" s="102">
        <f t="shared" si="216"/>
        <v>0.578775020239645</v>
      </c>
      <c r="BG897" s="102">
        <v>0.33050910496108399</v>
      </c>
      <c r="BH897" s="102">
        <f t="shared" si="206"/>
        <v>0.66949089503891601</v>
      </c>
      <c r="BI897" s="102">
        <v>0.36223217188280366</v>
      </c>
      <c r="BJ897" s="102">
        <v>0.63776782811719634</v>
      </c>
      <c r="BK897" s="103">
        <v>0.35711881644638499</v>
      </c>
      <c r="BL897" s="103">
        <f t="shared" si="207"/>
        <v>0.64288118355361501</v>
      </c>
      <c r="BM897" s="103">
        <v>0.41311111578802401</v>
      </c>
      <c r="BN897" s="103">
        <f t="shared" si="208"/>
        <v>0.58688888421197594</v>
      </c>
      <c r="BO897" s="103">
        <v>0.31981899728318403</v>
      </c>
      <c r="BP897" s="103">
        <f t="shared" si="209"/>
        <v>0.68018100271681603</v>
      </c>
      <c r="BQ897" s="103">
        <v>0.35283912847988952</v>
      </c>
      <c r="BR897" s="103">
        <f t="shared" si="214"/>
        <v>0.64716087152011048</v>
      </c>
      <c r="BS897" s="108">
        <v>0.92299355148879836</v>
      </c>
      <c r="BT897" s="102">
        <v>7.7006448511201697E-2</v>
      </c>
      <c r="BU897" s="91"/>
      <c r="BV897" s="86">
        <v>877</v>
      </c>
      <c r="BW897" s="124">
        <v>0.98</v>
      </c>
      <c r="BX897" s="124">
        <v>0.02</v>
      </c>
      <c r="BY897" s="124">
        <v>0.98199999999999998</v>
      </c>
      <c r="BZ897" s="124">
        <v>1.7999999999999999E-2</v>
      </c>
      <c r="CA897" s="124">
        <v>0.98099999999999998</v>
      </c>
      <c r="CB897" s="124">
        <v>1.9E-2</v>
      </c>
      <c r="CC897" s="123">
        <v>0.97499999999999998</v>
      </c>
      <c r="CD897" s="123">
        <v>2.5000000000000001E-2</v>
      </c>
      <c r="CE897" s="123">
        <v>0.97199999999999998</v>
      </c>
      <c r="CF897" s="123">
        <v>2.8000000000000001E-2</v>
      </c>
      <c r="CG897" s="123">
        <v>0.97399999999999998</v>
      </c>
      <c r="CH897" s="123">
        <v>2.5999999999999999E-2</v>
      </c>
      <c r="CI897" s="1"/>
      <c r="CJ897" s="1"/>
      <c r="CK897" s="1"/>
      <c r="CL897" s="1"/>
      <c r="CM897" s="1"/>
      <c r="CN897" s="1"/>
      <c r="CP897" s="39"/>
      <c r="CR897" s="39"/>
      <c r="CS897" s="92"/>
      <c r="CT897" s="92"/>
    </row>
    <row r="898" spans="38:98" x14ac:dyDescent="0.25">
      <c r="AL898" s="104">
        <v>878</v>
      </c>
      <c r="AM898" s="102">
        <v>0.37083601334875299</v>
      </c>
      <c r="AN898" s="102">
        <f t="shared" si="203"/>
        <v>0.62916398665124706</v>
      </c>
      <c r="AO898" s="102">
        <v>0.41696003165734602</v>
      </c>
      <c r="AP898" s="102">
        <f t="shared" si="204"/>
        <v>0.58303996834265392</v>
      </c>
      <c r="AQ898" s="102">
        <v>0.299745774338399</v>
      </c>
      <c r="AR898" s="102">
        <f t="shared" si="205"/>
        <v>0.700254225661601</v>
      </c>
      <c r="AS898" s="102">
        <f t="shared" si="210"/>
        <v>0.34874302761496656</v>
      </c>
      <c r="AT898" s="107">
        <f t="shared" si="210"/>
        <v>0.65125697238503344</v>
      </c>
      <c r="AU898" s="103">
        <v>0.38690744647425002</v>
      </c>
      <c r="AV898" s="103">
        <f t="shared" si="211"/>
        <v>0.61309255352574998</v>
      </c>
      <c r="AW898" s="103">
        <v>0.43671693800052103</v>
      </c>
      <c r="AX898" s="103">
        <f t="shared" si="212"/>
        <v>0.56328306199947897</v>
      </c>
      <c r="AY898" s="103">
        <v>0.32986577324974198</v>
      </c>
      <c r="AZ898" s="103">
        <f t="shared" si="215"/>
        <v>0.67013422675025802</v>
      </c>
      <c r="BA898" s="103">
        <f t="shared" si="213"/>
        <v>0.37212445984201864</v>
      </c>
      <c r="BB898" s="103">
        <f t="shared" si="213"/>
        <v>0.62787554015798142</v>
      </c>
      <c r="BC898" s="102">
        <v>0.36578246255982599</v>
      </c>
      <c r="BD898" s="102">
        <f t="shared" si="216"/>
        <v>0.63421753744017395</v>
      </c>
      <c r="BE898" s="102">
        <v>0.42145579831285801</v>
      </c>
      <c r="BF898" s="102">
        <f t="shared" si="216"/>
        <v>0.57854420168714205</v>
      </c>
      <c r="BG898" s="102">
        <v>0.330850953703898</v>
      </c>
      <c r="BH898" s="102">
        <f t="shared" si="206"/>
        <v>0.66914904629610206</v>
      </c>
      <c r="BI898" s="102">
        <v>0.36251883570929649</v>
      </c>
      <c r="BJ898" s="102">
        <v>0.63748116429070356</v>
      </c>
      <c r="BK898" s="103">
        <v>0.35736173244710101</v>
      </c>
      <c r="BL898" s="103">
        <f t="shared" si="207"/>
        <v>0.64263826755289899</v>
      </c>
      <c r="BM898" s="103">
        <v>0.41334138534607601</v>
      </c>
      <c r="BN898" s="103">
        <f t="shared" si="208"/>
        <v>0.58665861465392399</v>
      </c>
      <c r="BO898" s="103">
        <v>0.32014967565136099</v>
      </c>
      <c r="BP898" s="103">
        <f t="shared" si="209"/>
        <v>0.67985032434863901</v>
      </c>
      <c r="BQ898" s="103">
        <v>0.35311950648782486</v>
      </c>
      <c r="BR898" s="103">
        <f t="shared" si="214"/>
        <v>0.64688049351217525</v>
      </c>
      <c r="BS898" s="108">
        <v>0.92307654022603702</v>
      </c>
      <c r="BT898" s="102">
        <v>7.6923459773963004E-2</v>
      </c>
      <c r="BU898" s="91"/>
      <c r="BV898" s="86">
        <v>878</v>
      </c>
      <c r="BW898" s="124">
        <v>0.98</v>
      </c>
      <c r="BX898" s="124">
        <v>0.02</v>
      </c>
      <c r="BY898" s="124">
        <v>0.98199999999999998</v>
      </c>
      <c r="BZ898" s="124">
        <v>1.7999999999999999E-2</v>
      </c>
      <c r="CA898" s="124">
        <v>0.98099999999999998</v>
      </c>
      <c r="CB898" s="124">
        <v>1.9E-2</v>
      </c>
      <c r="CC898" s="123">
        <v>0.97499999999999998</v>
      </c>
      <c r="CD898" s="123">
        <v>2.5000000000000001E-2</v>
      </c>
      <c r="CE898" s="123">
        <v>0.97199999999999998</v>
      </c>
      <c r="CF898" s="123">
        <v>2.8000000000000001E-2</v>
      </c>
      <c r="CG898" s="123">
        <v>0.97399999999999998</v>
      </c>
      <c r="CH898" s="123">
        <v>2.5999999999999999E-2</v>
      </c>
      <c r="CI898" s="1"/>
      <c r="CJ898" s="1"/>
      <c r="CK898" s="1"/>
      <c r="CL898" s="1"/>
      <c r="CM898" s="1"/>
      <c r="CN898" s="1"/>
      <c r="CP898" s="39"/>
      <c r="CR898" s="39"/>
      <c r="CS898" s="92"/>
      <c r="CT898" s="92"/>
    </row>
    <row r="899" spans="38:98" x14ac:dyDescent="0.25">
      <c r="AL899" s="104">
        <v>879</v>
      </c>
      <c r="AM899" s="102">
        <v>0.37108511960733598</v>
      </c>
      <c r="AN899" s="102">
        <f t="shared" si="203"/>
        <v>0.62891488039266408</v>
      </c>
      <c r="AO899" s="102">
        <v>0.41718295587530901</v>
      </c>
      <c r="AP899" s="102">
        <f t="shared" si="204"/>
        <v>0.58281704412469093</v>
      </c>
      <c r="AQ899" s="102">
        <v>0.30005881854966698</v>
      </c>
      <c r="AR899" s="102">
        <f t="shared" si="205"/>
        <v>0.69994118145033302</v>
      </c>
      <c r="AS899" s="102">
        <f t="shared" si="210"/>
        <v>0.34901552346244202</v>
      </c>
      <c r="AT899" s="107">
        <f t="shared" si="210"/>
        <v>0.65098447653755798</v>
      </c>
      <c r="AU899" s="103">
        <v>0.38716547153439501</v>
      </c>
      <c r="AV899" s="103">
        <f t="shared" si="211"/>
        <v>0.61283452846560493</v>
      </c>
      <c r="AW899" s="103">
        <v>0.43696259069402299</v>
      </c>
      <c r="AX899" s="103">
        <f t="shared" si="212"/>
        <v>0.56303740930597701</v>
      </c>
      <c r="AY899" s="103">
        <v>0.33020725056635197</v>
      </c>
      <c r="AZ899" s="103">
        <f t="shared" si="215"/>
        <v>0.66979274943364797</v>
      </c>
      <c r="BA899" s="103">
        <f t="shared" si="213"/>
        <v>0.37241802729580964</v>
      </c>
      <c r="BB899" s="103">
        <f t="shared" si="213"/>
        <v>0.62758197270419036</v>
      </c>
      <c r="BC899" s="102">
        <v>0.36602851304537798</v>
      </c>
      <c r="BD899" s="102">
        <f t="shared" si="216"/>
        <v>0.63397148695462202</v>
      </c>
      <c r="BE899" s="102">
        <v>0.42168649340103298</v>
      </c>
      <c r="BF899" s="102">
        <f t="shared" si="216"/>
        <v>0.57831350659896708</v>
      </c>
      <c r="BG899" s="102">
        <v>0.33119271332027</v>
      </c>
      <c r="BH899" s="102">
        <f t="shared" si="206"/>
        <v>0.66880728667973</v>
      </c>
      <c r="BI899" s="102">
        <v>0.36280538065362899</v>
      </c>
      <c r="BJ899" s="102">
        <v>0.63719461934637112</v>
      </c>
      <c r="BK899" s="103">
        <v>0.35760456511635802</v>
      </c>
      <c r="BL899" s="103">
        <f t="shared" si="207"/>
        <v>0.64239543488364204</v>
      </c>
      <c r="BM899" s="103">
        <v>0.413571555412377</v>
      </c>
      <c r="BN899" s="103">
        <f t="shared" si="208"/>
        <v>0.586428444587623</v>
      </c>
      <c r="BO899" s="103">
        <v>0.32048025621960002</v>
      </c>
      <c r="BP899" s="103">
        <f t="shared" si="209"/>
        <v>0.67951974378039992</v>
      </c>
      <c r="BQ899" s="103">
        <v>0.35339979079193373</v>
      </c>
      <c r="BR899" s="103">
        <f t="shared" si="214"/>
        <v>0.64660020920806627</v>
      </c>
      <c r="BS899" s="108">
        <v>0.92315934415927769</v>
      </c>
      <c r="BT899" s="102">
        <v>7.6840655840722305E-2</v>
      </c>
      <c r="BU899" s="91"/>
      <c r="BV899" s="86">
        <v>879</v>
      </c>
      <c r="BW899" s="124">
        <v>0.98</v>
      </c>
      <c r="BX899" s="124">
        <v>0.02</v>
      </c>
      <c r="BY899" s="124">
        <v>0.98199999999999998</v>
      </c>
      <c r="BZ899" s="124">
        <v>1.7999999999999999E-2</v>
      </c>
      <c r="CA899" s="124">
        <v>0.98099999999999998</v>
      </c>
      <c r="CB899" s="124">
        <v>1.9E-2</v>
      </c>
      <c r="CC899" s="123">
        <v>0.97499999999999998</v>
      </c>
      <c r="CD899" s="123">
        <v>2.5000000000000001E-2</v>
      </c>
      <c r="CE899" s="123">
        <v>0.97199999999999998</v>
      </c>
      <c r="CF899" s="123">
        <v>2.8000000000000001E-2</v>
      </c>
      <c r="CG899" s="123">
        <v>0.97399999999999998</v>
      </c>
      <c r="CH899" s="123">
        <v>2.5999999999999999E-2</v>
      </c>
      <c r="CI899" s="1"/>
      <c r="CJ899" s="1"/>
      <c r="CK899" s="1"/>
      <c r="CL899" s="1"/>
      <c r="CM899" s="1"/>
      <c r="CN899" s="1"/>
      <c r="CP899" s="39"/>
      <c r="CR899" s="39"/>
      <c r="CS899" s="92"/>
      <c r="CT899" s="92"/>
    </row>
    <row r="900" spans="38:98" x14ac:dyDescent="0.25">
      <c r="AL900" s="104">
        <v>880</v>
      </c>
      <c r="AM900" s="102">
        <v>0.371334080360398</v>
      </c>
      <c r="AN900" s="102">
        <f t="shared" si="203"/>
        <v>0.62866591963960206</v>
      </c>
      <c r="AO900" s="102">
        <v>0.41740570602208799</v>
      </c>
      <c r="AP900" s="102">
        <f t="shared" si="204"/>
        <v>0.58259429397791207</v>
      </c>
      <c r="AQ900" s="102">
        <v>0.30037174803397498</v>
      </c>
      <c r="AR900" s="102">
        <f t="shared" si="205"/>
        <v>0.69962825196602507</v>
      </c>
      <c r="AS900" s="102">
        <f t="shared" si="210"/>
        <v>0.34928788139243211</v>
      </c>
      <c r="AT900" s="107">
        <f t="shared" si="210"/>
        <v>0.65071211860756795</v>
      </c>
      <c r="AU900" s="103">
        <v>0.38742331363393001</v>
      </c>
      <c r="AV900" s="103">
        <f t="shared" si="211"/>
        <v>0.61257668636606999</v>
      </c>
      <c r="AW900" s="103">
        <v>0.43720807080171697</v>
      </c>
      <c r="AX900" s="103">
        <f t="shared" si="212"/>
        <v>0.56279192919828303</v>
      </c>
      <c r="AY900" s="103">
        <v>0.330548582994521</v>
      </c>
      <c r="AZ900" s="103">
        <f t="shared" si="215"/>
        <v>0.66945141700547905</v>
      </c>
      <c r="BA900" s="103">
        <f t="shared" si="213"/>
        <v>0.37271143168839294</v>
      </c>
      <c r="BB900" s="103">
        <f t="shared" si="213"/>
        <v>0.62728856831160718</v>
      </c>
      <c r="BC900" s="102">
        <v>0.36627440514273502</v>
      </c>
      <c r="BD900" s="102">
        <f t="shared" si="216"/>
        <v>0.63372559485726498</v>
      </c>
      <c r="BE900" s="102">
        <v>0.421917066051546</v>
      </c>
      <c r="BF900" s="102">
        <f t="shared" si="216"/>
        <v>0.578082933948454</v>
      </c>
      <c r="BG900" s="102">
        <v>0.33153438454261802</v>
      </c>
      <c r="BH900" s="102">
        <f t="shared" si="206"/>
        <v>0.66846561545738203</v>
      </c>
      <c r="BI900" s="102">
        <v>0.36309180767570776</v>
      </c>
      <c r="BJ900" s="102">
        <v>0.6369081923242923</v>
      </c>
      <c r="BK900" s="103">
        <v>0.35784731652853602</v>
      </c>
      <c r="BL900" s="103">
        <f t="shared" si="207"/>
        <v>0.64215268347146393</v>
      </c>
      <c r="BM900" s="103">
        <v>0.41380162701863099</v>
      </c>
      <c r="BN900" s="103">
        <f t="shared" si="208"/>
        <v>0.58619837298136901</v>
      </c>
      <c r="BO900" s="103">
        <v>0.32081073978545299</v>
      </c>
      <c r="BP900" s="103">
        <f t="shared" si="209"/>
        <v>0.67918926021454706</v>
      </c>
      <c r="BQ900" s="103">
        <v>0.35367998263943967</v>
      </c>
      <c r="BR900" s="103">
        <f t="shared" si="214"/>
        <v>0.64632001736056033</v>
      </c>
      <c r="BS900" s="108">
        <v>0.92324196390122804</v>
      </c>
      <c r="BT900" s="102">
        <v>7.6758036098772006E-2</v>
      </c>
      <c r="BU900" s="91"/>
      <c r="BV900" s="86">
        <v>880</v>
      </c>
      <c r="BW900" s="124">
        <v>0.98</v>
      </c>
      <c r="BX900" s="124">
        <v>0.02</v>
      </c>
      <c r="BY900" s="124">
        <v>0.98199999999999998</v>
      </c>
      <c r="BZ900" s="124">
        <v>1.7999999999999999E-2</v>
      </c>
      <c r="CA900" s="124">
        <v>0.98099999999999998</v>
      </c>
      <c r="CB900" s="124">
        <v>1.9E-2</v>
      </c>
      <c r="CC900" s="123">
        <v>0.97499999999999998</v>
      </c>
      <c r="CD900" s="123">
        <v>2.5000000000000001E-2</v>
      </c>
      <c r="CE900" s="123">
        <v>0.97199999999999998</v>
      </c>
      <c r="CF900" s="123">
        <v>2.8000000000000001E-2</v>
      </c>
      <c r="CG900" s="123">
        <v>0.97399999999999998</v>
      </c>
      <c r="CH900" s="123">
        <v>2.5999999999999999E-2</v>
      </c>
      <c r="CI900" s="1"/>
      <c r="CJ900" s="1"/>
      <c r="CK900" s="1"/>
      <c r="CL900" s="1"/>
      <c r="CM900" s="1"/>
      <c r="CN900" s="1"/>
      <c r="CP900" s="39"/>
      <c r="CR900" s="39"/>
      <c r="CS900" s="92"/>
      <c r="CT900" s="92"/>
    </row>
    <row r="901" spans="38:98" x14ac:dyDescent="0.25">
      <c r="AL901" s="104">
        <v>881</v>
      </c>
      <c r="AM901" s="102">
        <v>0.37158289508971198</v>
      </c>
      <c r="AN901" s="102">
        <f t="shared" si="203"/>
        <v>0.62841710491028802</v>
      </c>
      <c r="AO901" s="102">
        <v>0.41762828253133899</v>
      </c>
      <c r="AP901" s="102">
        <f t="shared" si="204"/>
        <v>0.58237171746866101</v>
      </c>
      <c r="AQ901" s="102">
        <v>0.30068456248523601</v>
      </c>
      <c r="AR901" s="102">
        <f t="shared" si="205"/>
        <v>0.69931543751476399</v>
      </c>
      <c r="AS901" s="102">
        <f t="shared" si="210"/>
        <v>0.34956010120322722</v>
      </c>
      <c r="AT901" s="107">
        <f t="shared" si="210"/>
        <v>0.65043989879677278</v>
      </c>
      <c r="AU901" s="103">
        <v>0.38768097298938498</v>
      </c>
      <c r="AV901" s="103">
        <f t="shared" si="211"/>
        <v>0.61231902701061502</v>
      </c>
      <c r="AW901" s="103">
        <v>0.43745337861925798</v>
      </c>
      <c r="AX901" s="103">
        <f t="shared" si="212"/>
        <v>0.56254662138074196</v>
      </c>
      <c r="AY901" s="103">
        <v>0.330889770340765</v>
      </c>
      <c r="AZ901" s="103">
        <f t="shared" si="215"/>
        <v>0.66911022965923506</v>
      </c>
      <c r="BA901" s="103">
        <f t="shared" si="213"/>
        <v>0.37300467306589058</v>
      </c>
      <c r="BB901" s="103">
        <f t="shared" si="213"/>
        <v>0.62699532693410953</v>
      </c>
      <c r="BC901" s="102">
        <v>0.36652014009983602</v>
      </c>
      <c r="BD901" s="102">
        <f t="shared" si="216"/>
        <v>0.63347985990016398</v>
      </c>
      <c r="BE901" s="102">
        <v>0.42214751729106498</v>
      </c>
      <c r="BF901" s="102">
        <f t="shared" si="216"/>
        <v>0.57785248270893508</v>
      </c>
      <c r="BG901" s="102">
        <v>0.33187596810336201</v>
      </c>
      <c r="BH901" s="102">
        <f t="shared" si="206"/>
        <v>0.66812403189663794</v>
      </c>
      <c r="BI901" s="102">
        <v>0.36337811773544065</v>
      </c>
      <c r="BJ901" s="102">
        <v>0.63662188226455929</v>
      </c>
      <c r="BK901" s="103">
        <v>0.35808998875801701</v>
      </c>
      <c r="BL901" s="103">
        <f t="shared" si="207"/>
        <v>0.64191001124198299</v>
      </c>
      <c r="BM901" s="103">
        <v>0.41403160119654098</v>
      </c>
      <c r="BN901" s="103">
        <f t="shared" si="208"/>
        <v>0.58596839880345897</v>
      </c>
      <c r="BO901" s="103">
        <v>0.32114112714647303</v>
      </c>
      <c r="BP901" s="103">
        <f t="shared" si="209"/>
        <v>0.67885887285352697</v>
      </c>
      <c r="BQ901" s="103">
        <v>0.35396008327756734</v>
      </c>
      <c r="BR901" s="103">
        <f t="shared" si="214"/>
        <v>0.64603991672243266</v>
      </c>
      <c r="BS901" s="108">
        <v>0.92332440006459582</v>
      </c>
      <c r="BT901" s="102">
        <v>7.6675599935404196E-2</v>
      </c>
      <c r="BU901" s="91"/>
      <c r="BV901" s="86">
        <v>881</v>
      </c>
      <c r="BW901" s="124">
        <v>0.98</v>
      </c>
      <c r="BX901" s="124">
        <v>0.02</v>
      </c>
      <c r="BY901" s="124">
        <v>0.98199999999999998</v>
      </c>
      <c r="BZ901" s="124">
        <v>1.7999999999999999E-2</v>
      </c>
      <c r="CA901" s="124">
        <v>0.98099999999999998</v>
      </c>
      <c r="CB901" s="124">
        <v>1.9E-2</v>
      </c>
      <c r="CC901" s="123">
        <v>0.97599999999999998</v>
      </c>
      <c r="CD901" s="123">
        <v>2.4E-2</v>
      </c>
      <c r="CE901" s="123">
        <v>0.97199999999999998</v>
      </c>
      <c r="CF901" s="123">
        <v>2.8000000000000001E-2</v>
      </c>
      <c r="CG901" s="123">
        <v>0.97399999999999998</v>
      </c>
      <c r="CH901" s="123">
        <v>2.5999999999999999E-2</v>
      </c>
      <c r="CI901" s="1"/>
      <c r="CJ901" s="1"/>
      <c r="CK901" s="1"/>
      <c r="CL901" s="1"/>
      <c r="CM901" s="1"/>
      <c r="CN901" s="1"/>
      <c r="CP901" s="39"/>
      <c r="CR901" s="39"/>
      <c r="CS901" s="92"/>
      <c r="CT901" s="92"/>
    </row>
    <row r="902" spans="38:98" x14ac:dyDescent="0.25">
      <c r="AL902" s="104">
        <v>882</v>
      </c>
      <c r="AM902" s="102">
        <v>0.37183156327705502</v>
      </c>
      <c r="AN902" s="102">
        <f t="shared" si="203"/>
        <v>0.62816843672294498</v>
      </c>
      <c r="AO902" s="102">
        <v>0.41785068583672103</v>
      </c>
      <c r="AP902" s="102">
        <f t="shared" si="204"/>
        <v>0.58214931416327897</v>
      </c>
      <c r="AQ902" s="102">
        <v>0.30099726159736701</v>
      </c>
      <c r="AR902" s="102">
        <f t="shared" si="205"/>
        <v>0.69900273840263294</v>
      </c>
      <c r="AS902" s="102">
        <f t="shared" si="210"/>
        <v>0.34983218269312172</v>
      </c>
      <c r="AT902" s="107">
        <f t="shared" si="210"/>
        <v>0.65016781730687834</v>
      </c>
      <c r="AU902" s="103">
        <v>0.38793844981729098</v>
      </c>
      <c r="AV902" s="103">
        <f t="shared" si="211"/>
        <v>0.61206155018270902</v>
      </c>
      <c r="AW902" s="103">
        <v>0.43769851444230101</v>
      </c>
      <c r="AX902" s="103">
        <f t="shared" si="212"/>
        <v>0.56230148555769899</v>
      </c>
      <c r="AY902" s="103">
        <v>0.33123081241160102</v>
      </c>
      <c r="AZ902" s="103">
        <f t="shared" si="215"/>
        <v>0.66876918758839898</v>
      </c>
      <c r="BA902" s="103">
        <f t="shared" si="213"/>
        <v>0.3732977514744259</v>
      </c>
      <c r="BB902" s="103">
        <f t="shared" si="213"/>
        <v>0.6267022485255741</v>
      </c>
      <c r="BC902" s="102">
        <v>0.36676571916461898</v>
      </c>
      <c r="BD902" s="102">
        <f t="shared" si="216"/>
        <v>0.63323428083538102</v>
      </c>
      <c r="BE902" s="102">
        <v>0.42237784814625801</v>
      </c>
      <c r="BF902" s="102">
        <f t="shared" si="216"/>
        <v>0.57762215185374199</v>
      </c>
      <c r="BG902" s="102">
        <v>0.33221746473491998</v>
      </c>
      <c r="BH902" s="102">
        <f t="shared" si="206"/>
        <v>0.66778253526508002</v>
      </c>
      <c r="BI902" s="102">
        <v>0.3636643117927344</v>
      </c>
      <c r="BJ902" s="102">
        <v>0.6363356882072656</v>
      </c>
      <c r="BK902" s="103">
        <v>0.35833258387918199</v>
      </c>
      <c r="BL902" s="103">
        <f t="shared" si="207"/>
        <v>0.64166741612081801</v>
      </c>
      <c r="BM902" s="103">
        <v>0.41426147897781102</v>
      </c>
      <c r="BN902" s="103">
        <f t="shared" si="208"/>
        <v>0.58573852102218904</v>
      </c>
      <c r="BO902" s="103">
        <v>0.32147141910021398</v>
      </c>
      <c r="BP902" s="103">
        <f t="shared" si="209"/>
        <v>0.67852858089978607</v>
      </c>
      <c r="BQ902" s="103">
        <v>0.35424009395354139</v>
      </c>
      <c r="BR902" s="103">
        <f t="shared" si="214"/>
        <v>0.64575990604645872</v>
      </c>
      <c r="BS902" s="108">
        <v>0.92340665326208871</v>
      </c>
      <c r="BT902" s="102">
        <v>7.6593346737911294E-2</v>
      </c>
      <c r="BU902" s="91"/>
      <c r="BV902" s="86">
        <v>882</v>
      </c>
      <c r="BW902" s="124">
        <v>0.98</v>
      </c>
      <c r="BX902" s="124">
        <v>0.02</v>
      </c>
      <c r="BY902" s="124">
        <v>0.98199999999999998</v>
      </c>
      <c r="BZ902" s="124">
        <v>1.7999999999999999E-2</v>
      </c>
      <c r="CA902" s="124">
        <v>0.98099999999999998</v>
      </c>
      <c r="CB902" s="124">
        <v>1.9E-2</v>
      </c>
      <c r="CC902" s="123">
        <v>0.97599999999999998</v>
      </c>
      <c r="CD902" s="123">
        <v>2.4E-2</v>
      </c>
      <c r="CE902" s="123">
        <v>0.97199999999999998</v>
      </c>
      <c r="CF902" s="123">
        <v>2.8000000000000001E-2</v>
      </c>
      <c r="CG902" s="123">
        <v>0.97399999999999998</v>
      </c>
      <c r="CH902" s="123">
        <v>2.5999999999999999E-2</v>
      </c>
      <c r="CI902" s="1"/>
      <c r="CJ902" s="1"/>
      <c r="CK902" s="1"/>
      <c r="CL902" s="1"/>
      <c r="CM902" s="1"/>
      <c r="CN902" s="1"/>
      <c r="CP902" s="39"/>
      <c r="CR902" s="39"/>
      <c r="CS902" s="92"/>
      <c r="CT902" s="92"/>
    </row>
    <row r="903" spans="38:98" x14ac:dyDescent="0.25">
      <c r="AL903" s="104">
        <v>883</v>
      </c>
      <c r="AM903" s="102">
        <v>0.37208008440420198</v>
      </c>
      <c r="AN903" s="102">
        <f t="shared" si="203"/>
        <v>0.62791991559579796</v>
      </c>
      <c r="AO903" s="102">
        <v>0.41807291637189198</v>
      </c>
      <c r="AP903" s="102">
        <f t="shared" si="204"/>
        <v>0.58192708362810808</v>
      </c>
      <c r="AQ903" s="102">
        <v>0.30130984506428299</v>
      </c>
      <c r="AR903" s="102">
        <f t="shared" si="205"/>
        <v>0.69869015493571696</v>
      </c>
      <c r="AS903" s="102">
        <f t="shared" si="210"/>
        <v>0.35010412566040794</v>
      </c>
      <c r="AT903" s="107">
        <f t="shared" si="210"/>
        <v>0.64989587433959206</v>
      </c>
      <c r="AU903" s="103">
        <v>0.38819574433417797</v>
      </c>
      <c r="AV903" s="103">
        <f t="shared" si="211"/>
        <v>0.61180425566582208</v>
      </c>
      <c r="AW903" s="103">
        <v>0.43794347856650101</v>
      </c>
      <c r="AX903" s="103">
        <f t="shared" si="212"/>
        <v>0.56205652143349893</v>
      </c>
      <c r="AY903" s="103">
        <v>0.33157170901354499</v>
      </c>
      <c r="AZ903" s="103">
        <f t="shared" si="215"/>
        <v>0.66842829098645495</v>
      </c>
      <c r="BA903" s="103">
        <f t="shared" si="213"/>
        <v>0.37359066696012111</v>
      </c>
      <c r="BB903" s="103">
        <f t="shared" si="213"/>
        <v>0.62640933303987889</v>
      </c>
      <c r="BC903" s="102">
        <v>0.36701114358502401</v>
      </c>
      <c r="BD903" s="102">
        <f t="shared" si="216"/>
        <v>0.63298885641497593</v>
      </c>
      <c r="BE903" s="102">
        <v>0.422608059643792</v>
      </c>
      <c r="BF903" s="102">
        <f t="shared" si="216"/>
        <v>0.577391940356208</v>
      </c>
      <c r="BG903" s="102">
        <v>0.332558875169712</v>
      </c>
      <c r="BH903" s="102">
        <f t="shared" si="206"/>
        <v>0.66744112483028806</v>
      </c>
      <c r="BI903" s="102">
        <v>0.36395039080749714</v>
      </c>
      <c r="BJ903" s="102">
        <v>0.63604960919250297</v>
      </c>
      <c r="BK903" s="103">
        <v>0.35857510396641301</v>
      </c>
      <c r="BL903" s="103">
        <f t="shared" si="207"/>
        <v>0.64142489603358699</v>
      </c>
      <c r="BM903" s="103">
        <v>0.41449126139414499</v>
      </c>
      <c r="BN903" s="103">
        <f t="shared" si="208"/>
        <v>0.58550873860585506</v>
      </c>
      <c r="BO903" s="103">
        <v>0.32180161644423</v>
      </c>
      <c r="BP903" s="103">
        <f t="shared" si="209"/>
        <v>0.67819838355577</v>
      </c>
      <c r="BQ903" s="103">
        <v>0.35452001591458721</v>
      </c>
      <c r="BR903" s="103">
        <f t="shared" si="214"/>
        <v>0.64547998408541285</v>
      </c>
      <c r="BS903" s="108">
        <v>0.92348872410641436</v>
      </c>
      <c r="BT903" s="102">
        <v>7.6511275893585598E-2</v>
      </c>
      <c r="BU903" s="91"/>
      <c r="BV903" s="86">
        <v>883</v>
      </c>
      <c r="BW903" s="124">
        <v>0.98</v>
      </c>
      <c r="BX903" s="124">
        <v>0.02</v>
      </c>
      <c r="BY903" s="124">
        <v>0.98199999999999998</v>
      </c>
      <c r="BZ903" s="124">
        <v>1.7999999999999999E-2</v>
      </c>
      <c r="CA903" s="124">
        <v>0.98099999999999998</v>
      </c>
      <c r="CB903" s="124">
        <v>1.9E-2</v>
      </c>
      <c r="CC903" s="123">
        <v>0.97599999999999998</v>
      </c>
      <c r="CD903" s="123">
        <v>2.4E-2</v>
      </c>
      <c r="CE903" s="123">
        <v>0.97199999999999998</v>
      </c>
      <c r="CF903" s="123">
        <v>2.8000000000000001E-2</v>
      </c>
      <c r="CG903" s="123">
        <v>0.97399999999999998</v>
      </c>
      <c r="CH903" s="123">
        <v>2.5999999999999999E-2</v>
      </c>
      <c r="CI903" s="1"/>
      <c r="CJ903" s="1"/>
      <c r="CK903" s="1"/>
      <c r="CL903" s="1"/>
      <c r="CM903" s="1"/>
      <c r="CN903" s="1"/>
      <c r="CP903" s="39"/>
      <c r="CR903" s="39"/>
      <c r="CS903" s="92"/>
      <c r="CT903" s="92"/>
    </row>
    <row r="904" spans="38:98" x14ac:dyDescent="0.25">
      <c r="AL904" s="104">
        <v>884</v>
      </c>
      <c r="AM904" s="102">
        <v>0.37232845795292802</v>
      </c>
      <c r="AN904" s="102">
        <f t="shared" si="203"/>
        <v>0.62767154204707198</v>
      </c>
      <c r="AO904" s="102">
        <v>0.41829497457051001</v>
      </c>
      <c r="AP904" s="102">
        <f t="shared" si="204"/>
        <v>0.58170502542948999</v>
      </c>
      <c r="AQ904" s="102">
        <v>0.30162231257989902</v>
      </c>
      <c r="AR904" s="102">
        <f t="shared" si="205"/>
        <v>0.69837768742010098</v>
      </c>
      <c r="AS904" s="102">
        <f t="shared" si="210"/>
        <v>0.35037592990337851</v>
      </c>
      <c r="AT904" s="107">
        <f t="shared" si="210"/>
        <v>0.64962407009662149</v>
      </c>
      <c r="AU904" s="103">
        <v>0.38845285675657598</v>
      </c>
      <c r="AV904" s="103">
        <f t="shared" si="211"/>
        <v>0.61154714324342407</v>
      </c>
      <c r="AW904" s="103">
        <v>0.43818827128751398</v>
      </c>
      <c r="AX904" s="103">
        <f t="shared" si="212"/>
        <v>0.56181172871248597</v>
      </c>
      <c r="AY904" s="103">
        <v>0.33191245995311303</v>
      </c>
      <c r="AZ904" s="103">
        <f t="shared" si="215"/>
        <v>0.66808754004688697</v>
      </c>
      <c r="BA904" s="103">
        <f t="shared" si="213"/>
        <v>0.37388341956909876</v>
      </c>
      <c r="BB904" s="103">
        <f t="shared" si="213"/>
        <v>0.62611658043090124</v>
      </c>
      <c r="BC904" s="102">
        <v>0.367256414608989</v>
      </c>
      <c r="BD904" s="102">
        <f t="shared" si="216"/>
        <v>0.63274358539101105</v>
      </c>
      <c r="BE904" s="102">
        <v>0.42283815281033499</v>
      </c>
      <c r="BF904" s="102">
        <f t="shared" si="216"/>
        <v>0.57716184718966501</v>
      </c>
      <c r="BG904" s="102">
        <v>0.33290020014015598</v>
      </c>
      <c r="BH904" s="102">
        <f t="shared" si="206"/>
        <v>0.66709979985984402</v>
      </c>
      <c r="BI904" s="102">
        <v>0.36423635573963542</v>
      </c>
      <c r="BJ904" s="102">
        <v>0.63576364426036469</v>
      </c>
      <c r="BK904" s="103">
        <v>0.35881755109409202</v>
      </c>
      <c r="BL904" s="103">
        <f t="shared" si="207"/>
        <v>0.64118244890590792</v>
      </c>
      <c r="BM904" s="103">
        <v>0.41472094947724603</v>
      </c>
      <c r="BN904" s="103">
        <f t="shared" si="208"/>
        <v>0.58527905052275397</v>
      </c>
      <c r="BO904" s="103">
        <v>0.32213171997607198</v>
      </c>
      <c r="BP904" s="103">
        <f t="shared" si="209"/>
        <v>0.67786828002392796</v>
      </c>
      <c r="BQ904" s="103">
        <v>0.35479985040792827</v>
      </c>
      <c r="BR904" s="103">
        <f t="shared" si="214"/>
        <v>0.64520014959207173</v>
      </c>
      <c r="BS904" s="108">
        <v>0.92357061321028078</v>
      </c>
      <c r="BT904" s="102">
        <v>7.6429386789719195E-2</v>
      </c>
      <c r="BU904" s="91"/>
      <c r="BV904" s="86">
        <v>884</v>
      </c>
      <c r="BW904" s="124">
        <v>0.98</v>
      </c>
      <c r="BX904" s="124">
        <v>0.02</v>
      </c>
      <c r="BY904" s="124">
        <v>0.98199999999999998</v>
      </c>
      <c r="BZ904" s="124">
        <v>1.7999999999999999E-2</v>
      </c>
      <c r="CA904" s="124">
        <v>0.98099999999999998</v>
      </c>
      <c r="CB904" s="124">
        <v>1.9E-2</v>
      </c>
      <c r="CC904" s="123">
        <v>0.97599999999999998</v>
      </c>
      <c r="CD904" s="123">
        <v>2.4E-2</v>
      </c>
      <c r="CE904" s="123">
        <v>0.97199999999999998</v>
      </c>
      <c r="CF904" s="123">
        <v>2.8000000000000001E-2</v>
      </c>
      <c r="CG904" s="123">
        <v>0.97399999999999998</v>
      </c>
      <c r="CH904" s="123">
        <v>2.5999999999999999E-2</v>
      </c>
      <c r="CI904" s="1"/>
      <c r="CJ904" s="1"/>
      <c r="CK904" s="1"/>
      <c r="CL904" s="1"/>
      <c r="CM904" s="1"/>
      <c r="CN904" s="1"/>
      <c r="CP904" s="39"/>
      <c r="CR904" s="39"/>
      <c r="CS904" s="92"/>
      <c r="CT904" s="92"/>
    </row>
    <row r="905" spans="38:98" x14ac:dyDescent="0.25">
      <c r="AL905" s="104">
        <v>885</v>
      </c>
      <c r="AM905" s="102">
        <v>0.37257668340500899</v>
      </c>
      <c r="AN905" s="102">
        <f t="shared" si="203"/>
        <v>0.62742331659499095</v>
      </c>
      <c r="AO905" s="102">
        <v>0.41851686086623302</v>
      </c>
      <c r="AP905" s="102">
        <f t="shared" si="204"/>
        <v>0.58148313913376692</v>
      </c>
      <c r="AQ905" s="102">
        <v>0.30193466383813</v>
      </c>
      <c r="AR905" s="102">
        <f t="shared" si="205"/>
        <v>0.69806533616187005</v>
      </c>
      <c r="AS905" s="102">
        <f t="shared" si="210"/>
        <v>0.35064759522032618</v>
      </c>
      <c r="AT905" s="107">
        <f t="shared" si="210"/>
        <v>0.64935240477967393</v>
      </c>
      <c r="AU905" s="103">
        <v>0.38870978730101602</v>
      </c>
      <c r="AV905" s="103">
        <f t="shared" si="211"/>
        <v>0.61129021269898398</v>
      </c>
      <c r="AW905" s="103">
        <v>0.43843289290099502</v>
      </c>
      <c r="AX905" s="103">
        <f t="shared" si="212"/>
        <v>0.56156710709900493</v>
      </c>
      <c r="AY905" s="103">
        <v>0.332253065036821</v>
      </c>
      <c r="AZ905" s="103">
        <f t="shared" si="215"/>
        <v>0.66774693496317905</v>
      </c>
      <c r="BA905" s="103">
        <f t="shared" si="213"/>
        <v>0.37417600934748152</v>
      </c>
      <c r="BB905" s="103">
        <f t="shared" si="213"/>
        <v>0.62582399065251848</v>
      </c>
      <c r="BC905" s="102">
        <v>0.36750153348445302</v>
      </c>
      <c r="BD905" s="102">
        <f t="shared" si="216"/>
        <v>0.63249846651554698</v>
      </c>
      <c r="BE905" s="102">
        <v>0.423068128672554</v>
      </c>
      <c r="BF905" s="102">
        <f t="shared" si="216"/>
        <v>0.57693187132744606</v>
      </c>
      <c r="BG905" s="102">
        <v>0.33324144037867198</v>
      </c>
      <c r="BH905" s="102">
        <f t="shared" si="206"/>
        <v>0.66675855962132802</v>
      </c>
      <c r="BI905" s="102">
        <v>0.36452220754905695</v>
      </c>
      <c r="BJ905" s="102">
        <v>0.63547779245094305</v>
      </c>
      <c r="BK905" s="103">
        <v>0.35905992733659903</v>
      </c>
      <c r="BL905" s="103">
        <f t="shared" si="207"/>
        <v>0.64094007266340092</v>
      </c>
      <c r="BM905" s="103">
        <v>0.414950544258817</v>
      </c>
      <c r="BN905" s="103">
        <f t="shared" si="208"/>
        <v>0.58504945574118294</v>
      </c>
      <c r="BO905" s="103">
        <v>0.32246173049329602</v>
      </c>
      <c r="BP905" s="103">
        <f t="shared" si="209"/>
        <v>0.67753826950670404</v>
      </c>
      <c r="BQ905" s="103">
        <v>0.35507959868078975</v>
      </c>
      <c r="BR905" s="103">
        <f t="shared" si="214"/>
        <v>0.64492040131921025</v>
      </c>
      <c r="BS905" s="108">
        <v>0.92365232118639551</v>
      </c>
      <c r="BT905" s="102">
        <v>7.6347678813604505E-2</v>
      </c>
      <c r="BU905" s="91"/>
      <c r="BV905" s="86">
        <v>885</v>
      </c>
      <c r="BW905" s="124">
        <v>0.98</v>
      </c>
      <c r="BX905" s="124">
        <v>0.02</v>
      </c>
      <c r="BY905" s="124">
        <v>0.98199999999999998</v>
      </c>
      <c r="BZ905" s="124">
        <v>1.7999999999999999E-2</v>
      </c>
      <c r="CA905" s="124">
        <v>0.98099999999999998</v>
      </c>
      <c r="CB905" s="124">
        <v>1.9E-2</v>
      </c>
      <c r="CC905" s="123">
        <v>0.97599999999999998</v>
      </c>
      <c r="CD905" s="123">
        <v>2.4E-2</v>
      </c>
      <c r="CE905" s="123">
        <v>0.97199999999999998</v>
      </c>
      <c r="CF905" s="123">
        <v>2.8000000000000001E-2</v>
      </c>
      <c r="CG905" s="123">
        <v>0.97399999999999998</v>
      </c>
      <c r="CH905" s="123">
        <v>2.5999999999999999E-2</v>
      </c>
      <c r="CI905" s="1"/>
      <c r="CJ905" s="1"/>
      <c r="CK905" s="1"/>
      <c r="CL905" s="1"/>
      <c r="CM905" s="1"/>
      <c r="CN905" s="1"/>
      <c r="CP905" s="39"/>
      <c r="CR905" s="39"/>
      <c r="CS905" s="92"/>
      <c r="CT905" s="92"/>
    </row>
    <row r="906" spans="38:98" x14ac:dyDescent="0.25">
      <c r="AL906" s="104">
        <v>886</v>
      </c>
      <c r="AM906" s="102">
        <v>0.37282476024222</v>
      </c>
      <c r="AN906" s="102">
        <f t="shared" si="203"/>
        <v>0.62717523975778</v>
      </c>
      <c r="AO906" s="102">
        <v>0.418738575692718</v>
      </c>
      <c r="AP906" s="102">
        <f t="shared" si="204"/>
        <v>0.581261424307282</v>
      </c>
      <c r="AQ906" s="102">
        <v>0.30224689853289299</v>
      </c>
      <c r="AR906" s="102">
        <f t="shared" si="205"/>
        <v>0.69775310146710701</v>
      </c>
      <c r="AS906" s="102">
        <f t="shared" si="210"/>
        <v>0.35091912140954412</v>
      </c>
      <c r="AT906" s="107">
        <f t="shared" si="210"/>
        <v>0.64908087859045582</v>
      </c>
      <c r="AU906" s="103">
        <v>0.38896653618402899</v>
      </c>
      <c r="AV906" s="103">
        <f t="shared" si="211"/>
        <v>0.61103346381597101</v>
      </c>
      <c r="AW906" s="103">
        <v>0.43867734370259798</v>
      </c>
      <c r="AX906" s="103">
        <f t="shared" si="212"/>
        <v>0.56132265629740208</v>
      </c>
      <c r="AY906" s="103">
        <v>0.33259352407118598</v>
      </c>
      <c r="AZ906" s="103">
        <f t="shared" si="215"/>
        <v>0.66740647592881408</v>
      </c>
      <c r="BA906" s="103">
        <f t="shared" si="213"/>
        <v>0.3744684363413921</v>
      </c>
      <c r="BB906" s="103">
        <f t="shared" si="213"/>
        <v>0.62553156365860796</v>
      </c>
      <c r="BC906" s="102">
        <v>0.367746501459356</v>
      </c>
      <c r="BD906" s="102">
        <f t="shared" si="216"/>
        <v>0.63225349854064405</v>
      </c>
      <c r="BE906" s="102">
        <v>0.42329798825711601</v>
      </c>
      <c r="BF906" s="102">
        <f t="shared" si="216"/>
        <v>0.57670201174288405</v>
      </c>
      <c r="BG906" s="102">
        <v>0.33358259661767897</v>
      </c>
      <c r="BH906" s="102">
        <f t="shared" si="206"/>
        <v>0.66641740338232103</v>
      </c>
      <c r="BI906" s="102">
        <v>0.36480794719566939</v>
      </c>
      <c r="BJ906" s="102">
        <v>0.63519205280433066</v>
      </c>
      <c r="BK906" s="103">
        <v>0.35930223476831802</v>
      </c>
      <c r="BL906" s="103">
        <f t="shared" si="207"/>
        <v>0.64069776523168198</v>
      </c>
      <c r="BM906" s="103">
        <v>0.41518004677056303</v>
      </c>
      <c r="BN906" s="103">
        <f t="shared" si="208"/>
        <v>0.58481995322943692</v>
      </c>
      <c r="BO906" s="103">
        <v>0.32279164879345301</v>
      </c>
      <c r="BP906" s="103">
        <f t="shared" si="209"/>
        <v>0.67720835120654699</v>
      </c>
      <c r="BQ906" s="103">
        <v>0.35535926198039647</v>
      </c>
      <c r="BR906" s="103">
        <f t="shared" si="214"/>
        <v>0.64464073801960353</v>
      </c>
      <c r="BS906" s="108">
        <v>0.92373384864746644</v>
      </c>
      <c r="BT906" s="102">
        <v>7.6266151352533604E-2</v>
      </c>
      <c r="BU906" s="91"/>
      <c r="BV906" s="86">
        <v>886</v>
      </c>
      <c r="BW906" s="124">
        <v>0.98</v>
      </c>
      <c r="BX906" s="124">
        <v>0.02</v>
      </c>
      <c r="BY906" s="124">
        <v>0.98199999999999998</v>
      </c>
      <c r="BZ906" s="124">
        <v>1.7999999999999999E-2</v>
      </c>
      <c r="CA906" s="124">
        <v>0.98099999999999998</v>
      </c>
      <c r="CB906" s="124">
        <v>1.9E-2</v>
      </c>
      <c r="CC906" s="123">
        <v>0.97599999999999998</v>
      </c>
      <c r="CD906" s="123">
        <v>2.4E-2</v>
      </c>
      <c r="CE906" s="123">
        <v>0.97199999999999998</v>
      </c>
      <c r="CF906" s="123">
        <v>2.8000000000000001E-2</v>
      </c>
      <c r="CG906" s="123">
        <v>0.97399999999999998</v>
      </c>
      <c r="CH906" s="123">
        <v>2.5999999999999999E-2</v>
      </c>
      <c r="CI906" s="1"/>
      <c r="CJ906" s="1"/>
      <c r="CK906" s="1"/>
      <c r="CL906" s="1"/>
      <c r="CM906" s="1"/>
      <c r="CN906" s="1"/>
      <c r="CP906" s="39"/>
      <c r="CR906" s="39"/>
      <c r="CS906" s="92"/>
      <c r="CT906" s="92"/>
    </row>
    <row r="907" spans="38:98" x14ac:dyDescent="0.25">
      <c r="AL907" s="104">
        <v>887</v>
      </c>
      <c r="AM907" s="102">
        <v>0.37307268794633702</v>
      </c>
      <c r="AN907" s="102">
        <f t="shared" si="203"/>
        <v>0.62692731205366292</v>
      </c>
      <c r="AO907" s="102">
        <v>0.41896011948362399</v>
      </c>
      <c r="AP907" s="102">
        <f t="shared" si="204"/>
        <v>0.58103988051637601</v>
      </c>
      <c r="AQ907" s="102">
        <v>0.30255901635810201</v>
      </c>
      <c r="AR907" s="102">
        <f t="shared" si="205"/>
        <v>0.69744098364189799</v>
      </c>
      <c r="AS907" s="102">
        <f t="shared" si="210"/>
        <v>0.35119050826932491</v>
      </c>
      <c r="AT907" s="107">
        <f t="shared" si="210"/>
        <v>0.64880949173067504</v>
      </c>
      <c r="AU907" s="103">
        <v>0.38922310362214402</v>
      </c>
      <c r="AV907" s="103">
        <f t="shared" si="211"/>
        <v>0.61077689637785593</v>
      </c>
      <c r="AW907" s="103">
        <v>0.43892162398798001</v>
      </c>
      <c r="AX907" s="103">
        <f t="shared" si="212"/>
        <v>0.56107837601201993</v>
      </c>
      <c r="AY907" s="103">
        <v>0.33293383686272299</v>
      </c>
      <c r="AZ907" s="103">
        <f t="shared" si="215"/>
        <v>0.66706616313727696</v>
      </c>
      <c r="BA907" s="103">
        <f t="shared" si="213"/>
        <v>0.37476070059695266</v>
      </c>
      <c r="BB907" s="103">
        <f t="shared" si="213"/>
        <v>0.62523929940304734</v>
      </c>
      <c r="BC907" s="102">
        <v>0.36799131978163502</v>
      </c>
      <c r="BD907" s="102">
        <f t="shared" si="216"/>
        <v>0.63200868021836498</v>
      </c>
      <c r="BE907" s="102">
        <v>0.42352773259068999</v>
      </c>
      <c r="BF907" s="102">
        <f t="shared" si="216"/>
        <v>0.57647226740931001</v>
      </c>
      <c r="BG907" s="102">
        <v>0.33392366958959602</v>
      </c>
      <c r="BH907" s="102">
        <f t="shared" si="206"/>
        <v>0.66607633041040404</v>
      </c>
      <c r="BI907" s="102">
        <v>0.36509357563937972</v>
      </c>
      <c r="BJ907" s="102">
        <v>0.63490642436062039</v>
      </c>
      <c r="BK907" s="103">
        <v>0.359544475463628</v>
      </c>
      <c r="BL907" s="103">
        <f t="shared" si="207"/>
        <v>0.640455524536372</v>
      </c>
      <c r="BM907" s="103">
        <v>0.415409458044187</v>
      </c>
      <c r="BN907" s="103">
        <f t="shared" si="208"/>
        <v>0.58459054195581306</v>
      </c>
      <c r="BO907" s="103">
        <v>0.32312147567409699</v>
      </c>
      <c r="BP907" s="103">
        <f t="shared" si="209"/>
        <v>0.67687852432590301</v>
      </c>
      <c r="BQ907" s="103">
        <v>0.3556388415539723</v>
      </c>
      <c r="BR907" s="103">
        <f t="shared" si="214"/>
        <v>0.64436115844602782</v>
      </c>
      <c r="BS907" s="108">
        <v>0.92381519620620101</v>
      </c>
      <c r="BT907" s="102">
        <v>7.6184803793798994E-2</v>
      </c>
      <c r="BU907" s="91"/>
      <c r="BV907" s="86">
        <v>887</v>
      </c>
      <c r="BW907" s="124">
        <v>0.98</v>
      </c>
      <c r="BX907" s="124">
        <v>0.02</v>
      </c>
      <c r="BY907" s="124">
        <v>0.98199999999999998</v>
      </c>
      <c r="BZ907" s="124">
        <v>1.7999999999999999E-2</v>
      </c>
      <c r="CA907" s="124">
        <v>0.98099999999999998</v>
      </c>
      <c r="CB907" s="124">
        <v>1.9E-2</v>
      </c>
      <c r="CC907" s="123">
        <v>0.97599999999999998</v>
      </c>
      <c r="CD907" s="123">
        <v>2.4E-2</v>
      </c>
      <c r="CE907" s="123">
        <v>0.97199999999999998</v>
      </c>
      <c r="CF907" s="123">
        <v>2.8000000000000001E-2</v>
      </c>
      <c r="CG907" s="123">
        <v>0.97399999999999998</v>
      </c>
      <c r="CH907" s="123">
        <v>2.5999999999999999E-2</v>
      </c>
      <c r="CI907" s="1"/>
      <c r="CJ907" s="1"/>
      <c r="CK907" s="1"/>
      <c r="CL907" s="1"/>
      <c r="CM907" s="1"/>
      <c r="CN907" s="1"/>
      <c r="CP907" s="39"/>
      <c r="CR907" s="39"/>
      <c r="CS907" s="92"/>
      <c r="CT907" s="92"/>
    </row>
    <row r="908" spans="38:98" x14ac:dyDescent="0.25">
      <c r="AL908" s="104">
        <v>888</v>
      </c>
      <c r="AM908" s="102">
        <v>0.37332046599913399</v>
      </c>
      <c r="AN908" s="102">
        <f t="shared" si="203"/>
        <v>0.62667953400086596</v>
      </c>
      <c r="AO908" s="102">
        <v>0.41918149267260801</v>
      </c>
      <c r="AP908" s="102">
        <f t="shared" si="204"/>
        <v>0.58081850732739193</v>
      </c>
      <c r="AQ908" s="102">
        <v>0.30287101700767299</v>
      </c>
      <c r="AR908" s="102">
        <f t="shared" si="205"/>
        <v>0.69712898299232706</v>
      </c>
      <c r="AS908" s="102">
        <f t="shared" si="210"/>
        <v>0.351461755597961</v>
      </c>
      <c r="AT908" s="107">
        <f t="shared" si="210"/>
        <v>0.64853824440203911</v>
      </c>
      <c r="AU908" s="103">
        <v>0.38947948983189301</v>
      </c>
      <c r="AV908" s="103">
        <f t="shared" si="211"/>
        <v>0.61052051016810704</v>
      </c>
      <c r="AW908" s="103">
        <v>0.43916573405279502</v>
      </c>
      <c r="AX908" s="103">
        <f t="shared" si="212"/>
        <v>0.56083426594720498</v>
      </c>
      <c r="AY908" s="103">
        <v>0.33327400321794798</v>
      </c>
      <c r="AZ908" s="103">
        <f t="shared" si="215"/>
        <v>0.66672599678205202</v>
      </c>
      <c r="BA908" s="103">
        <f t="shared" si="213"/>
        <v>0.3750528021602858</v>
      </c>
      <c r="BB908" s="103">
        <f t="shared" si="213"/>
        <v>0.62494719783971431</v>
      </c>
      <c r="BC908" s="102">
        <v>0.36823598969922999</v>
      </c>
      <c r="BD908" s="102">
        <f t="shared" si="216"/>
        <v>0.63176401030077001</v>
      </c>
      <c r="BE908" s="102">
        <v>0.42375736269994202</v>
      </c>
      <c r="BF908" s="102">
        <f t="shared" si="216"/>
        <v>0.57624263730005798</v>
      </c>
      <c r="BG908" s="102">
        <v>0.33426466002684202</v>
      </c>
      <c r="BH908" s="102">
        <f t="shared" si="206"/>
        <v>0.66573533997315804</v>
      </c>
      <c r="BI908" s="102">
        <v>0.36537909384009531</v>
      </c>
      <c r="BJ908" s="102">
        <v>0.63462090615990485</v>
      </c>
      <c r="BK908" s="103">
        <v>0.35978665149691202</v>
      </c>
      <c r="BL908" s="103">
        <f t="shared" si="207"/>
        <v>0.64021334850308798</v>
      </c>
      <c r="BM908" s="103">
        <v>0.41563877911139202</v>
      </c>
      <c r="BN908" s="103">
        <f t="shared" si="208"/>
        <v>0.58436122088860798</v>
      </c>
      <c r="BO908" s="103">
        <v>0.32345121193278298</v>
      </c>
      <c r="BP908" s="103">
        <f t="shared" si="209"/>
        <v>0.67654878806721697</v>
      </c>
      <c r="BQ908" s="103">
        <v>0.35591833864874312</v>
      </c>
      <c r="BR908" s="103">
        <f t="shared" si="214"/>
        <v>0.644081661351257</v>
      </c>
      <c r="BS908" s="108">
        <v>0.92389636447530721</v>
      </c>
      <c r="BT908" s="102">
        <v>7.6103635524692806E-2</v>
      </c>
      <c r="BU908" s="91"/>
      <c r="BV908" s="86">
        <v>888</v>
      </c>
      <c r="BW908" s="124">
        <v>0.98</v>
      </c>
      <c r="BX908" s="124">
        <v>0.02</v>
      </c>
      <c r="BY908" s="124">
        <v>0.98199999999999998</v>
      </c>
      <c r="BZ908" s="124">
        <v>1.7999999999999999E-2</v>
      </c>
      <c r="CA908" s="124">
        <v>0.98099999999999998</v>
      </c>
      <c r="CB908" s="124">
        <v>1.9E-2</v>
      </c>
      <c r="CC908" s="123">
        <v>0.97599999999999998</v>
      </c>
      <c r="CD908" s="123">
        <v>2.4E-2</v>
      </c>
      <c r="CE908" s="123">
        <v>0.97199999999999998</v>
      </c>
      <c r="CF908" s="123">
        <v>2.8000000000000001E-2</v>
      </c>
      <c r="CG908" s="123">
        <v>0.97399999999999998</v>
      </c>
      <c r="CH908" s="123">
        <v>2.5999999999999999E-2</v>
      </c>
      <c r="CI908" s="1"/>
      <c r="CJ908" s="1"/>
      <c r="CK908" s="1"/>
      <c r="CL908" s="1"/>
      <c r="CM908" s="1"/>
      <c r="CN908" s="1"/>
      <c r="CP908" s="39"/>
      <c r="CR908" s="39"/>
      <c r="CS908" s="92"/>
      <c r="CT908" s="92"/>
    </row>
    <row r="909" spans="38:98" x14ac:dyDescent="0.25">
      <c r="AL909" s="104">
        <v>889</v>
      </c>
      <c r="AM909" s="102">
        <v>0.37356809388238699</v>
      </c>
      <c r="AN909" s="102">
        <f t="shared" si="203"/>
        <v>0.62643190611761301</v>
      </c>
      <c r="AO909" s="102">
        <v>0.419402695693329</v>
      </c>
      <c r="AP909" s="102">
        <f t="shared" si="204"/>
        <v>0.580597304306671</v>
      </c>
      <c r="AQ909" s="102">
        <v>0.30318290017552102</v>
      </c>
      <c r="AR909" s="102">
        <f t="shared" si="205"/>
        <v>0.69681709982447892</v>
      </c>
      <c r="AS909" s="102">
        <f t="shared" si="210"/>
        <v>0.3517328631937453</v>
      </c>
      <c r="AT909" s="107">
        <f t="shared" si="210"/>
        <v>0.6482671368062547</v>
      </c>
      <c r="AU909" s="103">
        <v>0.38973569502980598</v>
      </c>
      <c r="AV909" s="103">
        <f t="shared" si="211"/>
        <v>0.61026430497019402</v>
      </c>
      <c r="AW909" s="103">
        <v>0.439409674192698</v>
      </c>
      <c r="AX909" s="103">
        <f t="shared" si="212"/>
        <v>0.56059032580730195</v>
      </c>
      <c r="AY909" s="103">
        <v>0.333614022943378</v>
      </c>
      <c r="AZ909" s="103">
        <f t="shared" si="215"/>
        <v>0.66638597705662206</v>
      </c>
      <c r="BA909" s="103">
        <f t="shared" si="213"/>
        <v>0.37534474107751425</v>
      </c>
      <c r="BB909" s="103">
        <f t="shared" si="213"/>
        <v>0.62465525892248575</v>
      </c>
      <c r="BC909" s="102">
        <v>0.36848051246007901</v>
      </c>
      <c r="BD909" s="102">
        <f t="shared" si="216"/>
        <v>0.63151948753992104</v>
      </c>
      <c r="BE909" s="102">
        <v>0.42398687961153902</v>
      </c>
      <c r="BF909" s="102">
        <f t="shared" si="216"/>
        <v>0.57601312038846098</v>
      </c>
      <c r="BG909" s="102">
        <v>0.334605568661835</v>
      </c>
      <c r="BH909" s="102">
        <f t="shared" si="206"/>
        <v>0.665394431338165</v>
      </c>
      <c r="BI909" s="102">
        <v>0.36566450275772255</v>
      </c>
      <c r="BJ909" s="102">
        <v>0.63433549724227745</v>
      </c>
      <c r="BK909" s="103">
        <v>0.36002876494255098</v>
      </c>
      <c r="BL909" s="103">
        <f t="shared" si="207"/>
        <v>0.63997123505744902</v>
      </c>
      <c r="BM909" s="103">
        <v>0.41586801100388299</v>
      </c>
      <c r="BN909" s="103">
        <f t="shared" si="208"/>
        <v>0.58413198899611696</v>
      </c>
      <c r="BO909" s="103">
        <v>0.323780858367061</v>
      </c>
      <c r="BP909" s="103">
        <f t="shared" si="209"/>
        <v>0.67621914163293906</v>
      </c>
      <c r="BQ909" s="103">
        <v>0.35619775451193192</v>
      </c>
      <c r="BR909" s="103">
        <f t="shared" si="214"/>
        <v>0.64380224548806808</v>
      </c>
      <c r="BS909" s="108">
        <v>0.92397735406749282</v>
      </c>
      <c r="BT909" s="102">
        <v>7.6022645932507196E-2</v>
      </c>
      <c r="BU909" s="91"/>
      <c r="BV909" s="86">
        <v>889</v>
      </c>
      <c r="BW909" s="124">
        <v>0.98</v>
      </c>
      <c r="BX909" s="124">
        <v>0.02</v>
      </c>
      <c r="BY909" s="124">
        <v>0.98199999999999998</v>
      </c>
      <c r="BZ909" s="124">
        <v>1.7999999999999999E-2</v>
      </c>
      <c r="CA909" s="124">
        <v>0.98099999999999998</v>
      </c>
      <c r="CB909" s="124">
        <v>1.9E-2</v>
      </c>
      <c r="CC909" s="123">
        <v>0.97599999999999998</v>
      </c>
      <c r="CD909" s="123">
        <v>2.4E-2</v>
      </c>
      <c r="CE909" s="123">
        <v>0.97199999999999998</v>
      </c>
      <c r="CF909" s="123">
        <v>2.8000000000000001E-2</v>
      </c>
      <c r="CG909" s="123">
        <v>0.97399999999999998</v>
      </c>
      <c r="CH909" s="123">
        <v>2.5999999999999999E-2</v>
      </c>
      <c r="CI909" s="1"/>
      <c r="CJ909" s="1"/>
      <c r="CK909" s="1"/>
      <c r="CL909" s="1"/>
      <c r="CM909" s="1"/>
      <c r="CN909" s="1"/>
      <c r="CP909" s="39"/>
      <c r="CR909" s="39"/>
      <c r="CS909" s="92"/>
      <c r="CT909" s="92"/>
    </row>
    <row r="910" spans="38:98" x14ac:dyDescent="0.25">
      <c r="AL910" s="104">
        <v>890</v>
      </c>
      <c r="AM910" s="102">
        <v>0.373815571077872</v>
      </c>
      <c r="AN910" s="102">
        <f t="shared" si="203"/>
        <v>0.626184428922128</v>
      </c>
      <c r="AO910" s="102">
        <v>0.419623728979445</v>
      </c>
      <c r="AP910" s="102">
        <f t="shared" si="204"/>
        <v>0.580376271020555</v>
      </c>
      <c r="AQ910" s="102">
        <v>0.30349466555556198</v>
      </c>
      <c r="AR910" s="102">
        <f t="shared" si="205"/>
        <v>0.69650533444443807</v>
      </c>
      <c r="AS910" s="102">
        <f t="shared" si="210"/>
        <v>0.35200383085497122</v>
      </c>
      <c r="AT910" s="107">
        <f t="shared" si="210"/>
        <v>0.64799616914502889</v>
      </c>
      <c r="AU910" s="103">
        <v>0.38999171943241301</v>
      </c>
      <c r="AV910" s="103">
        <f t="shared" si="211"/>
        <v>0.61000828056758705</v>
      </c>
      <c r="AW910" s="103">
        <v>0.439653444703345</v>
      </c>
      <c r="AX910" s="103">
        <f t="shared" si="212"/>
        <v>0.560346555296655</v>
      </c>
      <c r="AY910" s="103">
        <v>0.33395389584552898</v>
      </c>
      <c r="AZ910" s="103">
        <f t="shared" si="215"/>
        <v>0.66604610415447096</v>
      </c>
      <c r="BA910" s="103">
        <f t="shared" si="213"/>
        <v>0.37563651739476067</v>
      </c>
      <c r="BB910" s="103">
        <f t="shared" si="213"/>
        <v>0.62436348260523933</v>
      </c>
      <c r="BC910" s="102">
        <v>0.368724889312122</v>
      </c>
      <c r="BD910" s="102">
        <f t="shared" si="216"/>
        <v>0.631275110687878</v>
      </c>
      <c r="BE910" s="102">
        <v>0.42421628435215097</v>
      </c>
      <c r="BF910" s="102">
        <f t="shared" si="216"/>
        <v>0.57578371564784903</v>
      </c>
      <c r="BG910" s="102">
        <v>0.33494639622699601</v>
      </c>
      <c r="BH910" s="102">
        <f t="shared" si="206"/>
        <v>0.66505360377300393</v>
      </c>
      <c r="BI910" s="102">
        <v>0.36594980335217075</v>
      </c>
      <c r="BJ910" s="102">
        <v>0.63405019664782936</v>
      </c>
      <c r="BK910" s="103">
        <v>0.36027081787492599</v>
      </c>
      <c r="BL910" s="103">
        <f t="shared" si="207"/>
        <v>0.63972918212507401</v>
      </c>
      <c r="BM910" s="103">
        <v>0.41609715475336201</v>
      </c>
      <c r="BN910" s="103">
        <f t="shared" si="208"/>
        <v>0.58390284524663794</v>
      </c>
      <c r="BO910" s="103">
        <v>0.32411041577448702</v>
      </c>
      <c r="BP910" s="103">
        <f t="shared" si="209"/>
        <v>0.67588958422551304</v>
      </c>
      <c r="BQ910" s="103">
        <v>0.35647709039076436</v>
      </c>
      <c r="BR910" s="103">
        <f t="shared" si="214"/>
        <v>0.64352290960923564</v>
      </c>
      <c r="BS910" s="108">
        <v>0.92405816559546539</v>
      </c>
      <c r="BT910" s="102">
        <v>7.59418344045346E-2</v>
      </c>
      <c r="BU910" s="91"/>
      <c r="BV910" s="86">
        <v>890</v>
      </c>
      <c r="BW910" s="124">
        <v>0.98</v>
      </c>
      <c r="BX910" s="124">
        <v>0.02</v>
      </c>
      <c r="BY910" s="124">
        <v>0.98199999999999998</v>
      </c>
      <c r="BZ910" s="124">
        <v>1.7999999999999999E-2</v>
      </c>
      <c r="CA910" s="124">
        <v>0.98099999999999998</v>
      </c>
      <c r="CB910" s="124">
        <v>1.9E-2</v>
      </c>
      <c r="CC910" s="123">
        <v>0.97599999999999998</v>
      </c>
      <c r="CD910" s="123">
        <v>2.4E-2</v>
      </c>
      <c r="CE910" s="123">
        <v>0.97299999999999998</v>
      </c>
      <c r="CF910" s="123">
        <v>2.7E-2</v>
      </c>
      <c r="CG910" s="123">
        <v>0.97399999999999998</v>
      </c>
      <c r="CH910" s="123">
        <v>2.5999999999999999E-2</v>
      </c>
      <c r="CI910" s="1"/>
      <c r="CJ910" s="1"/>
      <c r="CK910" s="1"/>
      <c r="CL910" s="1"/>
      <c r="CM910" s="1"/>
      <c r="CN910" s="1"/>
      <c r="CP910" s="39"/>
      <c r="CR910" s="39"/>
      <c r="CS910" s="92"/>
      <c r="CT910" s="92"/>
    </row>
    <row r="911" spans="38:98" x14ac:dyDescent="0.25">
      <c r="AL911" s="104">
        <v>891</v>
      </c>
      <c r="AM911" s="102">
        <v>0.37406289706736401</v>
      </c>
      <c r="AN911" s="102">
        <f t="shared" si="203"/>
        <v>0.62593710293263594</v>
      </c>
      <c r="AO911" s="102">
        <v>0.41984459296461202</v>
      </c>
      <c r="AP911" s="102">
        <f t="shared" si="204"/>
        <v>0.58015540703538804</v>
      </c>
      <c r="AQ911" s="102">
        <v>0.303806312841711</v>
      </c>
      <c r="AR911" s="102">
        <f t="shared" si="205"/>
        <v>0.696193687158289</v>
      </c>
      <c r="AS911" s="102">
        <f t="shared" si="210"/>
        <v>0.35227465837993066</v>
      </c>
      <c r="AT911" s="107">
        <f t="shared" si="210"/>
        <v>0.64772534162006934</v>
      </c>
      <c r="AU911" s="103">
        <v>0.39024756325624499</v>
      </c>
      <c r="AV911" s="103">
        <f t="shared" si="211"/>
        <v>0.60975243674375501</v>
      </c>
      <c r="AW911" s="103">
        <v>0.43989704588039102</v>
      </c>
      <c r="AX911" s="103">
        <f t="shared" si="212"/>
        <v>0.56010295411960898</v>
      </c>
      <c r="AY911" s="103">
        <v>0.33429362173091698</v>
      </c>
      <c r="AZ911" s="103">
        <f t="shared" si="215"/>
        <v>0.66570637826908308</v>
      </c>
      <c r="BA911" s="103">
        <f t="shared" si="213"/>
        <v>0.37592813115814772</v>
      </c>
      <c r="BB911" s="103">
        <f t="shared" si="213"/>
        <v>0.62407186884185228</v>
      </c>
      <c r="BC911" s="102">
        <v>0.36896912150329703</v>
      </c>
      <c r="BD911" s="102">
        <f t="shared" si="216"/>
        <v>0.63103087849670292</v>
      </c>
      <c r="BE911" s="102">
        <v>0.42444557794844301</v>
      </c>
      <c r="BF911" s="102">
        <f t="shared" si="216"/>
        <v>0.57555442205155694</v>
      </c>
      <c r="BG911" s="102">
        <v>0.33528714345474298</v>
      </c>
      <c r="BH911" s="102">
        <f t="shared" si="206"/>
        <v>0.66471285654525702</v>
      </c>
      <c r="BI911" s="102">
        <v>0.3662349965833458</v>
      </c>
      <c r="BJ911" s="102">
        <v>0.6337650034166542</v>
      </c>
      <c r="BK911" s="103">
        <v>0.36051281236841998</v>
      </c>
      <c r="BL911" s="103">
        <f t="shared" si="207"/>
        <v>0.63948718763157997</v>
      </c>
      <c r="BM911" s="103">
        <v>0.41632621139153397</v>
      </c>
      <c r="BN911" s="103">
        <f t="shared" si="208"/>
        <v>0.58367378860846597</v>
      </c>
      <c r="BO911" s="103">
        <v>0.324439884952614</v>
      </c>
      <c r="BP911" s="103">
        <f t="shared" si="209"/>
        <v>0.675560115047386</v>
      </c>
      <c r="BQ911" s="103">
        <v>0.35675634753246543</v>
      </c>
      <c r="BR911" s="103">
        <f t="shared" si="214"/>
        <v>0.64324365246753457</v>
      </c>
      <c r="BS911" s="108">
        <v>0.92413879967193269</v>
      </c>
      <c r="BT911" s="102">
        <v>7.5861200328067299E-2</v>
      </c>
      <c r="BU911" s="91"/>
      <c r="BV911" s="86">
        <v>891</v>
      </c>
      <c r="BW911" s="124">
        <v>0.98</v>
      </c>
      <c r="BX911" s="124">
        <v>0.02</v>
      </c>
      <c r="BY911" s="124">
        <v>0.98199999999999998</v>
      </c>
      <c r="BZ911" s="124">
        <v>1.7999999999999999E-2</v>
      </c>
      <c r="CA911" s="124">
        <v>0.98099999999999998</v>
      </c>
      <c r="CB911" s="124">
        <v>1.9E-2</v>
      </c>
      <c r="CC911" s="123">
        <v>0.97599999999999998</v>
      </c>
      <c r="CD911" s="123">
        <v>2.4E-2</v>
      </c>
      <c r="CE911" s="123">
        <v>0.97299999999999998</v>
      </c>
      <c r="CF911" s="123">
        <v>2.7E-2</v>
      </c>
      <c r="CG911" s="123">
        <v>0.97399999999999998</v>
      </c>
      <c r="CH911" s="123">
        <v>2.5999999999999999E-2</v>
      </c>
      <c r="CI911" s="1"/>
      <c r="CJ911" s="1"/>
      <c r="CK911" s="1"/>
      <c r="CL911" s="1"/>
      <c r="CM911" s="1"/>
      <c r="CN911" s="1"/>
      <c r="CP911" s="39"/>
      <c r="CR911" s="39"/>
      <c r="CS911" s="92"/>
      <c r="CT911" s="92"/>
    </row>
    <row r="912" spans="38:98" x14ac:dyDescent="0.25">
      <c r="AL912" s="104">
        <v>892</v>
      </c>
      <c r="AM912" s="102">
        <v>0.37431007133263899</v>
      </c>
      <c r="AN912" s="102">
        <f t="shared" si="203"/>
        <v>0.62568992866736095</v>
      </c>
      <c r="AO912" s="102">
        <v>0.42006528808249</v>
      </c>
      <c r="AP912" s="102">
        <f t="shared" si="204"/>
        <v>0.57993471191751</v>
      </c>
      <c r="AQ912" s="102">
        <v>0.30411784172788398</v>
      </c>
      <c r="AR912" s="102">
        <f t="shared" si="205"/>
        <v>0.69588215827211597</v>
      </c>
      <c r="AS912" s="102">
        <f t="shared" si="210"/>
        <v>0.35254534556691741</v>
      </c>
      <c r="AT912" s="107">
        <f t="shared" si="210"/>
        <v>0.64745465443308259</v>
      </c>
      <c r="AU912" s="103">
        <v>0.390503226717831</v>
      </c>
      <c r="AV912" s="103">
        <f t="shared" si="211"/>
        <v>0.609496773282169</v>
      </c>
      <c r="AW912" s="103">
        <v>0.44014047801949102</v>
      </c>
      <c r="AX912" s="103">
        <f t="shared" si="212"/>
        <v>0.55985952198050892</v>
      </c>
      <c r="AY912" s="103">
        <v>0.33463320040605798</v>
      </c>
      <c r="AZ912" s="103">
        <f t="shared" si="215"/>
        <v>0.66536679959394207</v>
      </c>
      <c r="BA912" s="103">
        <f t="shared" si="213"/>
        <v>0.37621958241379727</v>
      </c>
      <c r="BB912" s="103">
        <f t="shared" si="213"/>
        <v>0.62378041758620284</v>
      </c>
      <c r="BC912" s="102">
        <v>0.36921321028154402</v>
      </c>
      <c r="BD912" s="102">
        <f t="shared" si="216"/>
        <v>0.63078678971845603</v>
      </c>
      <c r="BE912" s="102">
        <v>0.42467476142708399</v>
      </c>
      <c r="BF912" s="102">
        <f t="shared" si="216"/>
        <v>0.57532523857291595</v>
      </c>
      <c r="BG912" s="102">
        <v>0.33562781107749401</v>
      </c>
      <c r="BH912" s="102">
        <f t="shared" si="206"/>
        <v>0.66437218892250605</v>
      </c>
      <c r="BI912" s="102">
        <v>0.36652008341115527</v>
      </c>
      <c r="BJ912" s="102">
        <v>0.63347991658884484</v>
      </c>
      <c r="BK912" s="103">
        <v>0.36075475049741401</v>
      </c>
      <c r="BL912" s="103">
        <f t="shared" si="207"/>
        <v>0.63924524950258599</v>
      </c>
      <c r="BM912" s="103">
        <v>0.41655518195010199</v>
      </c>
      <c r="BN912" s="103">
        <f t="shared" si="208"/>
        <v>0.58344481804989801</v>
      </c>
      <c r="BO912" s="103">
        <v>0.32476926669899397</v>
      </c>
      <c r="BP912" s="103">
        <f t="shared" si="209"/>
        <v>0.67523073330100603</v>
      </c>
      <c r="BQ912" s="103">
        <v>0.35703552718425902</v>
      </c>
      <c r="BR912" s="103">
        <f t="shared" si="214"/>
        <v>0.64296447281574098</v>
      </c>
      <c r="BS912" s="108">
        <v>0.9242192569096026</v>
      </c>
      <c r="BT912" s="102">
        <v>7.5780743090397396E-2</v>
      </c>
      <c r="BU912" s="91"/>
      <c r="BV912" s="86">
        <v>892</v>
      </c>
      <c r="BW912" s="124">
        <v>0.98</v>
      </c>
      <c r="BX912" s="124">
        <v>0.02</v>
      </c>
      <c r="BY912" s="124">
        <v>0.98199999999999998</v>
      </c>
      <c r="BZ912" s="124">
        <v>1.7999999999999999E-2</v>
      </c>
      <c r="CA912" s="124">
        <v>0.98099999999999998</v>
      </c>
      <c r="CB912" s="124">
        <v>1.9E-2</v>
      </c>
      <c r="CC912" s="123">
        <v>0.97599999999999998</v>
      </c>
      <c r="CD912" s="123">
        <v>2.4E-2</v>
      </c>
      <c r="CE912" s="123">
        <v>0.97299999999999998</v>
      </c>
      <c r="CF912" s="123">
        <v>2.7E-2</v>
      </c>
      <c r="CG912" s="123">
        <v>0.97399999999999998</v>
      </c>
      <c r="CH912" s="123">
        <v>2.5999999999999999E-2</v>
      </c>
      <c r="CI912" s="1"/>
      <c r="CJ912" s="1"/>
      <c r="CK912" s="1"/>
      <c r="CL912" s="1"/>
      <c r="CM912" s="1"/>
      <c r="CN912" s="1"/>
      <c r="CP912" s="39"/>
      <c r="CR912" s="39"/>
      <c r="CS912" s="92"/>
      <c r="CT912" s="92"/>
    </row>
    <row r="913" spans="38:98" x14ac:dyDescent="0.25">
      <c r="AL913" s="104">
        <v>893</v>
      </c>
      <c r="AM913" s="102">
        <v>0.37455709335547099</v>
      </c>
      <c r="AN913" s="102">
        <f t="shared" si="203"/>
        <v>0.62544290664452906</v>
      </c>
      <c r="AO913" s="102">
        <v>0.42028581476673599</v>
      </c>
      <c r="AP913" s="102">
        <f t="shared" si="204"/>
        <v>0.57971418523326401</v>
      </c>
      <c r="AQ913" s="102">
        <v>0.30442925190799602</v>
      </c>
      <c r="AR913" s="102">
        <f t="shared" si="205"/>
        <v>0.69557074809200392</v>
      </c>
      <c r="AS913" s="102">
        <f t="shared" si="210"/>
        <v>0.35281589221422349</v>
      </c>
      <c r="AT913" s="107">
        <f t="shared" si="210"/>
        <v>0.64718410778577651</v>
      </c>
      <c r="AU913" s="103">
        <v>0.39075871003370399</v>
      </c>
      <c r="AV913" s="103">
        <f t="shared" si="211"/>
        <v>0.60924128996629601</v>
      </c>
      <c r="AW913" s="103">
        <v>0.44038374141630099</v>
      </c>
      <c r="AX913" s="103">
        <f t="shared" si="212"/>
        <v>0.55961625858369901</v>
      </c>
      <c r="AY913" s="103">
        <v>0.33497263167746899</v>
      </c>
      <c r="AZ913" s="103">
        <f t="shared" si="215"/>
        <v>0.66502736832253095</v>
      </c>
      <c r="BA913" s="103">
        <f t="shared" si="213"/>
        <v>0.37651087120783322</v>
      </c>
      <c r="BB913" s="103">
        <f t="shared" si="213"/>
        <v>0.62348912879216678</v>
      </c>
      <c r="BC913" s="102">
        <v>0.36945715689480102</v>
      </c>
      <c r="BD913" s="102">
        <f t="shared" si="216"/>
        <v>0.63054284310519892</v>
      </c>
      <c r="BE913" s="102">
        <v>0.424903835814741</v>
      </c>
      <c r="BF913" s="102">
        <f t="shared" si="216"/>
        <v>0.575096164185259</v>
      </c>
      <c r="BG913" s="102">
        <v>0.33596839982767002</v>
      </c>
      <c r="BH913" s="102">
        <f t="shared" si="206"/>
        <v>0.66403160017232998</v>
      </c>
      <c r="BI913" s="102">
        <v>0.36680506479550695</v>
      </c>
      <c r="BJ913" s="102">
        <v>0.63319493520449299</v>
      </c>
      <c r="BK913" s="103">
        <v>0.36099663433628798</v>
      </c>
      <c r="BL913" s="103">
        <f t="shared" si="207"/>
        <v>0.63900336566371196</v>
      </c>
      <c r="BM913" s="103">
        <v>0.41678406746076901</v>
      </c>
      <c r="BN913" s="103">
        <f t="shared" si="208"/>
        <v>0.58321593253923099</v>
      </c>
      <c r="BO913" s="103">
        <v>0.32509856181118102</v>
      </c>
      <c r="BP913" s="103">
        <f t="shared" si="209"/>
        <v>0.67490143818881898</v>
      </c>
      <c r="BQ913" s="103">
        <v>0.35731463059336943</v>
      </c>
      <c r="BR913" s="103">
        <f t="shared" si="214"/>
        <v>0.64268536940663057</v>
      </c>
      <c r="BS913" s="108">
        <v>0.9242995379211828</v>
      </c>
      <c r="BT913" s="102">
        <v>7.5700462078817199E-2</v>
      </c>
      <c r="BU913" s="91"/>
      <c r="BV913" s="86">
        <v>893</v>
      </c>
      <c r="BW913" s="124">
        <v>0.98</v>
      </c>
      <c r="BX913" s="124">
        <v>0.02</v>
      </c>
      <c r="BY913" s="124">
        <v>0.98199999999999998</v>
      </c>
      <c r="BZ913" s="124">
        <v>1.7999999999999999E-2</v>
      </c>
      <c r="CA913" s="124">
        <v>0.98099999999999998</v>
      </c>
      <c r="CB913" s="124">
        <v>1.9E-2</v>
      </c>
      <c r="CC913" s="123">
        <v>0.97599999999999998</v>
      </c>
      <c r="CD913" s="123">
        <v>2.4E-2</v>
      </c>
      <c r="CE913" s="123">
        <v>0.97299999999999998</v>
      </c>
      <c r="CF913" s="123">
        <v>2.7E-2</v>
      </c>
      <c r="CG913" s="123">
        <v>0.97399999999999998</v>
      </c>
      <c r="CH913" s="123">
        <v>2.5999999999999999E-2</v>
      </c>
      <c r="CI913" s="1"/>
      <c r="CJ913" s="1"/>
      <c r="CK913" s="1"/>
      <c r="CL913" s="1"/>
      <c r="CM913" s="1"/>
      <c r="CN913" s="1"/>
      <c r="CP913" s="39"/>
      <c r="CR913" s="39"/>
      <c r="CS913" s="92"/>
      <c r="CT913" s="92"/>
    </row>
    <row r="914" spans="38:98" x14ac:dyDescent="0.25">
      <c r="AL914" s="104">
        <v>894</v>
      </c>
      <c r="AM914" s="102">
        <v>0.37480396261763599</v>
      </c>
      <c r="AN914" s="102">
        <f t="shared" si="203"/>
        <v>0.62519603738236396</v>
      </c>
      <c r="AO914" s="102">
        <v>0.42050617345100699</v>
      </c>
      <c r="AP914" s="102">
        <f t="shared" si="204"/>
        <v>0.57949382654899306</v>
      </c>
      <c r="AQ914" s="102">
        <v>0.30474054307596199</v>
      </c>
      <c r="AR914" s="102">
        <f t="shared" si="205"/>
        <v>0.69525945692403801</v>
      </c>
      <c r="AS914" s="102">
        <f t="shared" si="210"/>
        <v>0.35308629812014125</v>
      </c>
      <c r="AT914" s="107">
        <f t="shared" si="210"/>
        <v>0.64691370187985875</v>
      </c>
      <c r="AU914" s="103">
        <v>0.39101401342039299</v>
      </c>
      <c r="AV914" s="103">
        <f t="shared" si="211"/>
        <v>0.60898598657960701</v>
      </c>
      <c r="AW914" s="103">
        <v>0.44062683636647498</v>
      </c>
      <c r="AX914" s="103">
        <f t="shared" si="212"/>
        <v>0.55937316363352507</v>
      </c>
      <c r="AY914" s="103">
        <v>0.33531191535166499</v>
      </c>
      <c r="AZ914" s="103">
        <f t="shared" si="215"/>
        <v>0.66468808464833495</v>
      </c>
      <c r="BA914" s="103">
        <f t="shared" si="213"/>
        <v>0.376801997586377</v>
      </c>
      <c r="BB914" s="103">
        <f t="shared" si="213"/>
        <v>0.623198002413623</v>
      </c>
      <c r="BC914" s="102">
        <v>0.36970096259100599</v>
      </c>
      <c r="BD914" s="102">
        <f t="shared" si="216"/>
        <v>0.63029903740899407</v>
      </c>
      <c r="BE914" s="102">
        <v>0.42513280213808102</v>
      </c>
      <c r="BF914" s="102">
        <f t="shared" si="216"/>
        <v>0.57486719786191898</v>
      </c>
      <c r="BG914" s="102">
        <v>0.33630891043768901</v>
      </c>
      <c r="BH914" s="102">
        <f t="shared" si="206"/>
        <v>0.66369108956231093</v>
      </c>
      <c r="BI914" s="102">
        <v>0.36708994169630743</v>
      </c>
      <c r="BJ914" s="102">
        <v>0.63291005830369262</v>
      </c>
      <c r="BK914" s="103">
        <v>0.36123846595942599</v>
      </c>
      <c r="BL914" s="103">
        <f t="shared" si="207"/>
        <v>0.63876153404057401</v>
      </c>
      <c r="BM914" s="103">
        <v>0.41701286895523998</v>
      </c>
      <c r="BN914" s="103">
        <f t="shared" si="208"/>
        <v>0.58298713104476008</v>
      </c>
      <c r="BO914" s="103">
        <v>0.32542777108672799</v>
      </c>
      <c r="BP914" s="103">
        <f t="shared" si="209"/>
        <v>0.67457222891327207</v>
      </c>
      <c r="BQ914" s="103">
        <v>0.35759365900702211</v>
      </c>
      <c r="BR914" s="103">
        <f t="shared" si="214"/>
        <v>0.64240634099297789</v>
      </c>
      <c r="BS914" s="108">
        <v>0.92437964331938094</v>
      </c>
      <c r="BT914" s="102">
        <v>7.5620356680619005E-2</v>
      </c>
      <c r="BU914" s="91"/>
      <c r="BV914" s="86">
        <v>894</v>
      </c>
      <c r="BW914" s="124">
        <v>0.98</v>
      </c>
      <c r="BX914" s="124">
        <v>0.02</v>
      </c>
      <c r="BY914" s="124">
        <v>0.98199999999999998</v>
      </c>
      <c r="BZ914" s="124">
        <v>1.7999999999999999E-2</v>
      </c>
      <c r="CA914" s="124">
        <v>0.98099999999999998</v>
      </c>
      <c r="CB914" s="124">
        <v>1.9E-2</v>
      </c>
      <c r="CC914" s="123">
        <v>0.97599999999999998</v>
      </c>
      <c r="CD914" s="123">
        <v>2.4E-2</v>
      </c>
      <c r="CE914" s="123">
        <v>0.97299999999999998</v>
      </c>
      <c r="CF914" s="123">
        <v>2.7E-2</v>
      </c>
      <c r="CG914" s="123">
        <v>0.97399999999999998</v>
      </c>
      <c r="CH914" s="123">
        <v>2.5999999999999999E-2</v>
      </c>
      <c r="CI914" s="1"/>
      <c r="CJ914" s="1"/>
      <c r="CK914" s="1"/>
      <c r="CL914" s="1"/>
      <c r="CM914" s="1"/>
      <c r="CN914" s="1"/>
      <c r="CP914" s="39"/>
      <c r="CR914" s="39"/>
      <c r="CS914" s="92"/>
      <c r="CT914" s="92"/>
    </row>
    <row r="915" spans="38:98" x14ac:dyDescent="0.25">
      <c r="AL915" s="104">
        <v>895</v>
      </c>
      <c r="AM915" s="102">
        <v>0.37505067860091001</v>
      </c>
      <c r="AN915" s="102">
        <f t="shared" si="203"/>
        <v>0.62494932139908999</v>
      </c>
      <c r="AO915" s="102">
        <v>0.42072636456896401</v>
      </c>
      <c r="AP915" s="102">
        <f t="shared" si="204"/>
        <v>0.57927363543103594</v>
      </c>
      <c r="AQ915" s="102">
        <v>0.30505171492569799</v>
      </c>
      <c r="AR915" s="102">
        <f t="shared" si="205"/>
        <v>0.69494828507430206</v>
      </c>
      <c r="AS915" s="102">
        <f t="shared" si="210"/>
        <v>0.35335656308296493</v>
      </c>
      <c r="AT915" s="107">
        <f t="shared" si="210"/>
        <v>0.64664343691703519</v>
      </c>
      <c r="AU915" s="103">
        <v>0.39126913709442801</v>
      </c>
      <c r="AV915" s="103">
        <f t="shared" si="211"/>
        <v>0.60873086290557199</v>
      </c>
      <c r="AW915" s="103">
        <v>0.440869763165669</v>
      </c>
      <c r="AX915" s="103">
        <f t="shared" si="212"/>
        <v>0.55913023683433094</v>
      </c>
      <c r="AY915" s="103">
        <v>0.33565105123516298</v>
      </c>
      <c r="AZ915" s="103">
        <f t="shared" si="215"/>
        <v>0.66434894876483708</v>
      </c>
      <c r="BA915" s="103">
        <f t="shared" si="213"/>
        <v>0.3770929615955515</v>
      </c>
      <c r="BB915" s="103">
        <f t="shared" si="213"/>
        <v>0.6229070384044485</v>
      </c>
      <c r="BC915" s="102">
        <v>0.36994462861810001</v>
      </c>
      <c r="BD915" s="102">
        <f t="shared" si="216"/>
        <v>0.63005537138189993</v>
      </c>
      <c r="BE915" s="102">
        <v>0.42536166142377202</v>
      </c>
      <c r="BF915" s="102">
        <f t="shared" si="216"/>
        <v>0.57463833857622793</v>
      </c>
      <c r="BG915" s="102">
        <v>0.33664934363996901</v>
      </c>
      <c r="BH915" s="102">
        <f t="shared" si="206"/>
        <v>0.66335065636003099</v>
      </c>
      <c r="BI915" s="102">
        <v>0.36737471507346431</v>
      </c>
      <c r="BJ915" s="102">
        <v>0.63262528492653569</v>
      </c>
      <c r="BK915" s="103">
        <v>0.36148024744120699</v>
      </c>
      <c r="BL915" s="103">
        <f t="shared" si="207"/>
        <v>0.63851975255879301</v>
      </c>
      <c r="BM915" s="103">
        <v>0.417241587465217</v>
      </c>
      <c r="BN915" s="103">
        <f t="shared" si="208"/>
        <v>0.582758412534783</v>
      </c>
      <c r="BO915" s="103">
        <v>0.32575689532318902</v>
      </c>
      <c r="BP915" s="103">
        <f t="shared" si="209"/>
        <v>0.67424310467681092</v>
      </c>
      <c r="BQ915" s="103">
        <v>0.35787261367244105</v>
      </c>
      <c r="BR915" s="103">
        <f t="shared" si="214"/>
        <v>0.64212738632755895</v>
      </c>
      <c r="BS915" s="108">
        <v>0.92445957371690479</v>
      </c>
      <c r="BT915" s="102">
        <v>7.5540426283095194E-2</v>
      </c>
      <c r="BU915" s="91"/>
      <c r="BV915" s="86">
        <v>895</v>
      </c>
      <c r="BW915" s="124">
        <v>0.98</v>
      </c>
      <c r="BX915" s="124">
        <v>0.02</v>
      </c>
      <c r="BY915" s="124">
        <v>0.98199999999999998</v>
      </c>
      <c r="BZ915" s="124">
        <v>1.7999999999999999E-2</v>
      </c>
      <c r="CA915" s="124">
        <v>0.98099999999999998</v>
      </c>
      <c r="CB915" s="124">
        <v>1.9E-2</v>
      </c>
      <c r="CC915" s="123">
        <v>0.97599999999999998</v>
      </c>
      <c r="CD915" s="123">
        <v>2.4E-2</v>
      </c>
      <c r="CE915" s="123">
        <v>0.97299999999999998</v>
      </c>
      <c r="CF915" s="123">
        <v>2.7E-2</v>
      </c>
      <c r="CG915" s="123">
        <v>0.97399999999999998</v>
      </c>
      <c r="CH915" s="123">
        <v>2.5999999999999999E-2</v>
      </c>
      <c r="CI915" s="1"/>
      <c r="CJ915" s="1"/>
      <c r="CK915" s="1"/>
      <c r="CL915" s="1"/>
      <c r="CM915" s="1"/>
      <c r="CN915" s="1"/>
      <c r="CP915" s="39"/>
      <c r="CR915" s="39"/>
      <c r="CS915" s="92"/>
      <c r="CT915" s="92"/>
    </row>
    <row r="916" spans="38:98" x14ac:dyDescent="0.25">
      <c r="AL916" s="104">
        <v>896</v>
      </c>
      <c r="AM916" s="102">
        <v>0.375297240787068</v>
      </c>
      <c r="AN916" s="102">
        <f t="shared" si="203"/>
        <v>0.62470275921293195</v>
      </c>
      <c r="AO916" s="102">
        <v>0.42094638855426197</v>
      </c>
      <c r="AP916" s="102">
        <f t="shared" si="204"/>
        <v>0.57905361144573808</v>
      </c>
      <c r="AQ916" s="102">
        <v>0.30536276715111998</v>
      </c>
      <c r="AR916" s="102">
        <f t="shared" si="205"/>
        <v>0.69463723284888002</v>
      </c>
      <c r="AS916" s="102">
        <f t="shared" si="210"/>
        <v>0.35362668690098653</v>
      </c>
      <c r="AT916" s="107">
        <f t="shared" si="210"/>
        <v>0.64637331309901347</v>
      </c>
      <c r="AU916" s="103">
        <v>0.39152408127234001</v>
      </c>
      <c r="AV916" s="103">
        <f t="shared" si="211"/>
        <v>0.60847591872766005</v>
      </c>
      <c r="AW916" s="103">
        <v>0.441112522109538</v>
      </c>
      <c r="AX916" s="103">
        <f t="shared" si="212"/>
        <v>0.558887477890462</v>
      </c>
      <c r="AY916" s="103">
        <v>0.335990039134479</v>
      </c>
      <c r="AZ916" s="103">
        <f t="shared" si="215"/>
        <v>0.664009960865521</v>
      </c>
      <c r="BA916" s="103">
        <f t="shared" si="213"/>
        <v>0.37738376328147949</v>
      </c>
      <c r="BB916" s="103">
        <f t="shared" si="213"/>
        <v>0.62261623671852062</v>
      </c>
      <c r="BC916" s="102">
        <v>0.37018815622402002</v>
      </c>
      <c r="BD916" s="102">
        <f t="shared" si="216"/>
        <v>0.62981184377597998</v>
      </c>
      <c r="BE916" s="102">
        <v>0.42559041469848202</v>
      </c>
      <c r="BF916" s="102">
        <f t="shared" si="216"/>
        <v>0.57440958530151798</v>
      </c>
      <c r="BG916" s="102">
        <v>0.33698970016693203</v>
      </c>
      <c r="BH916" s="102">
        <f t="shared" si="206"/>
        <v>0.66301029983306803</v>
      </c>
      <c r="BI916" s="102">
        <v>0.36765938588688579</v>
      </c>
      <c r="BJ916" s="102">
        <v>0.63234061411311426</v>
      </c>
      <c r="BK916" s="103">
        <v>0.36172198085601498</v>
      </c>
      <c r="BL916" s="103">
        <f t="shared" si="207"/>
        <v>0.63827801914398496</v>
      </c>
      <c r="BM916" s="103">
        <v>0.41747022402240502</v>
      </c>
      <c r="BN916" s="103">
        <f t="shared" si="208"/>
        <v>0.58252977597759492</v>
      </c>
      <c r="BO916" s="103">
        <v>0.32608593531811703</v>
      </c>
      <c r="BP916" s="103">
        <f t="shared" si="209"/>
        <v>0.67391406468188297</v>
      </c>
      <c r="BQ916" s="103">
        <v>0.35815149583685163</v>
      </c>
      <c r="BR916" s="103">
        <f t="shared" si="214"/>
        <v>0.64184850416314831</v>
      </c>
      <c r="BS916" s="108">
        <v>0.92453932972646224</v>
      </c>
      <c r="BT916" s="102">
        <v>7.5460670273537797E-2</v>
      </c>
      <c r="BU916" s="91"/>
      <c r="BV916" s="86">
        <v>896</v>
      </c>
      <c r="BW916" s="124">
        <v>0.98</v>
      </c>
      <c r="BX916" s="124">
        <v>0.02</v>
      </c>
      <c r="BY916" s="124">
        <v>0.98199999999999998</v>
      </c>
      <c r="BZ916" s="124">
        <v>1.7999999999999999E-2</v>
      </c>
      <c r="CA916" s="124">
        <v>0.98099999999999998</v>
      </c>
      <c r="CB916" s="124">
        <v>1.9E-2</v>
      </c>
      <c r="CC916" s="123">
        <v>0.97599999999999998</v>
      </c>
      <c r="CD916" s="123">
        <v>2.4E-2</v>
      </c>
      <c r="CE916" s="123">
        <v>0.97299999999999998</v>
      </c>
      <c r="CF916" s="123">
        <v>2.7E-2</v>
      </c>
      <c r="CG916" s="123">
        <v>0.97399999999999998</v>
      </c>
      <c r="CH916" s="123">
        <v>2.5999999999999999E-2</v>
      </c>
      <c r="CI916" s="1"/>
      <c r="CJ916" s="1"/>
      <c r="CK916" s="1"/>
      <c r="CL916" s="1"/>
      <c r="CM916" s="1"/>
      <c r="CN916" s="1"/>
      <c r="CP916" s="39"/>
      <c r="CR916" s="39"/>
      <c r="CS916" s="92"/>
      <c r="CT916" s="92"/>
    </row>
    <row r="917" spans="38:98" x14ac:dyDescent="0.25">
      <c r="AL917" s="104">
        <v>897</v>
      </c>
      <c r="AM917" s="102">
        <v>0.37554364865788498</v>
      </c>
      <c r="AN917" s="102">
        <f t="shared" ref="AN917:AN980" si="217">1-AM917</f>
        <v>0.62445635134211508</v>
      </c>
      <c r="AO917" s="102">
        <v>0.42116624584055901</v>
      </c>
      <c r="AP917" s="102">
        <f t="shared" ref="AP917:AP980" si="218">1-AO917</f>
        <v>0.57883375415944105</v>
      </c>
      <c r="AQ917" s="102">
        <v>0.30567369944614198</v>
      </c>
      <c r="AR917" s="102">
        <f t="shared" ref="AR917:AR980" si="219">1-AQ917</f>
        <v>0.69432630055385802</v>
      </c>
      <c r="AS917" s="102">
        <f t="shared" si="210"/>
        <v>0.3538966693724982</v>
      </c>
      <c r="AT917" s="107">
        <f t="shared" si="210"/>
        <v>0.6461033306275018</v>
      </c>
      <c r="AU917" s="103">
        <v>0.39177884617066</v>
      </c>
      <c r="AV917" s="103">
        <f t="shared" si="211"/>
        <v>0.60822115382934006</v>
      </c>
      <c r="AW917" s="103">
        <v>0.44135511349373702</v>
      </c>
      <c r="AX917" s="103">
        <f t="shared" si="212"/>
        <v>0.55864488650626298</v>
      </c>
      <c r="AY917" s="103">
        <v>0.336328878856128</v>
      </c>
      <c r="AZ917" s="103">
        <f t="shared" si="215"/>
        <v>0.66367112114387194</v>
      </c>
      <c r="BA917" s="103">
        <f t="shared" si="213"/>
        <v>0.37767440269028296</v>
      </c>
      <c r="BB917" s="103">
        <f t="shared" si="213"/>
        <v>0.62232559730971704</v>
      </c>
      <c r="BC917" s="102">
        <v>0.37043154665670602</v>
      </c>
      <c r="BD917" s="102">
        <f t="shared" si="216"/>
        <v>0.62956845334329392</v>
      </c>
      <c r="BE917" s="102">
        <v>0.42581906298887701</v>
      </c>
      <c r="BF917" s="102">
        <f t="shared" si="216"/>
        <v>0.57418093701112305</v>
      </c>
      <c r="BG917" s="102">
        <v>0.33732998075099402</v>
      </c>
      <c r="BH917" s="102">
        <f t="shared" ref="BH917:BH980" si="220">1-BG917</f>
        <v>0.66267001924900604</v>
      </c>
      <c r="BI917" s="102">
        <v>0.36794395509647781</v>
      </c>
      <c r="BJ917" s="102">
        <v>0.63205604490352219</v>
      </c>
      <c r="BK917" s="103">
        <v>0.36196366827822901</v>
      </c>
      <c r="BL917" s="103">
        <f t="shared" ref="BL917:BL980" si="221">1-BK917</f>
        <v>0.63803633172177099</v>
      </c>
      <c r="BM917" s="103">
        <v>0.41769877965850699</v>
      </c>
      <c r="BN917" s="103">
        <f t="shared" ref="BN917:BN980" si="222">1-BM917</f>
        <v>0.58230122034149301</v>
      </c>
      <c r="BO917" s="103">
        <v>0.32641489186906503</v>
      </c>
      <c r="BP917" s="103">
        <f t="shared" ref="BP917:BP980" si="223">1-BO917</f>
        <v>0.67358510813093497</v>
      </c>
      <c r="BQ917" s="103">
        <v>0.35843030674747756</v>
      </c>
      <c r="BR917" s="103">
        <f t="shared" si="214"/>
        <v>0.64156969325252255</v>
      </c>
      <c r="BS917" s="108">
        <v>0.92461891196076085</v>
      </c>
      <c r="BT917" s="109">
        <v>7.5381088039239194E-2</v>
      </c>
      <c r="BU917" s="91"/>
      <c r="BV917" s="86">
        <v>897</v>
      </c>
      <c r="BW917" s="124">
        <v>0.98</v>
      </c>
      <c r="BX917" s="124">
        <v>0.02</v>
      </c>
      <c r="BY917" s="124">
        <v>0.98199999999999998</v>
      </c>
      <c r="BZ917" s="124">
        <v>1.7999999999999999E-2</v>
      </c>
      <c r="CA917" s="124">
        <v>0.98099999999999998</v>
      </c>
      <c r="CB917" s="124">
        <v>1.9E-2</v>
      </c>
      <c r="CC917" s="123">
        <v>0.97599999999999998</v>
      </c>
      <c r="CD917" s="123">
        <v>2.4E-2</v>
      </c>
      <c r="CE917" s="123">
        <v>0.97299999999999998</v>
      </c>
      <c r="CF917" s="123">
        <v>2.7E-2</v>
      </c>
      <c r="CG917" s="123">
        <v>0.97399999999999998</v>
      </c>
      <c r="CH917" s="123">
        <v>2.5999999999999999E-2</v>
      </c>
      <c r="CI917" s="1"/>
      <c r="CJ917" s="1"/>
      <c r="CK917" s="1"/>
      <c r="CL917" s="1"/>
      <c r="CM917" s="1"/>
      <c r="CN917" s="1"/>
      <c r="CP917" s="39"/>
      <c r="CR917" s="39"/>
      <c r="CS917" s="92"/>
      <c r="CT917" s="92"/>
    </row>
    <row r="918" spans="38:98" x14ac:dyDescent="0.25">
      <c r="AL918" s="104">
        <v>898</v>
      </c>
      <c r="AM918" s="102">
        <v>0.37578990169513599</v>
      </c>
      <c r="AN918" s="102">
        <f t="shared" si="217"/>
        <v>0.62421009830486396</v>
      </c>
      <c r="AO918" s="102">
        <v>0.42138593686151499</v>
      </c>
      <c r="AP918" s="102">
        <f t="shared" si="218"/>
        <v>0.57861406313848507</v>
      </c>
      <c r="AQ918" s="102">
        <v>0.30598451150467998</v>
      </c>
      <c r="AR918" s="102">
        <f t="shared" si="219"/>
        <v>0.69401548849532002</v>
      </c>
      <c r="AS918" s="102">
        <f t="shared" ref="AS918:AT981" si="224">(AO918*0.23)+(AM918*0.31)+(AQ918*0.46)</f>
        <v>0.35416651029579338</v>
      </c>
      <c r="AT918" s="107">
        <f t="shared" si="224"/>
        <v>0.64583348970420662</v>
      </c>
      <c r="AU918" s="103">
        <v>0.392033432005918</v>
      </c>
      <c r="AV918" s="103">
        <f t="shared" ref="AV918:AV981" si="225">1-AU918</f>
        <v>0.607966567994082</v>
      </c>
      <c r="AW918" s="103">
        <v>0.44159753761392201</v>
      </c>
      <c r="AX918" s="103">
        <f t="shared" ref="AX918:AX981" si="226">1-AW918</f>
        <v>0.55840246238607794</v>
      </c>
      <c r="AY918" s="103">
        <v>0.33666757020662802</v>
      </c>
      <c r="AZ918" s="103">
        <f t="shared" si="215"/>
        <v>0.66333242979337204</v>
      </c>
      <c r="BA918" s="103">
        <f t="shared" ref="BA918:BB981" si="227">(AW918*0.23)+(AU918*0.31)+(AY918*0.46)</f>
        <v>0.37796487986808558</v>
      </c>
      <c r="BB918" s="103">
        <f t="shared" si="227"/>
        <v>0.62203512013191453</v>
      </c>
      <c r="BC918" s="102">
        <v>0.37067480116409601</v>
      </c>
      <c r="BD918" s="102">
        <f t="shared" si="216"/>
        <v>0.62932519883590399</v>
      </c>
      <c r="BE918" s="102">
        <v>0.426047607321626</v>
      </c>
      <c r="BF918" s="102">
        <f t="shared" si="216"/>
        <v>0.57395239267837406</v>
      </c>
      <c r="BG918" s="102">
        <v>0.337670186124576</v>
      </c>
      <c r="BH918" s="102">
        <f t="shared" si="220"/>
        <v>0.662329813875424</v>
      </c>
      <c r="BI918" s="102">
        <v>0.3682284236621487</v>
      </c>
      <c r="BJ918" s="102">
        <v>0.6317715763378513</v>
      </c>
      <c r="BK918" s="103">
        <v>0.36220531178223198</v>
      </c>
      <c r="BL918" s="103">
        <f t="shared" si="221"/>
        <v>0.63779468821776808</v>
      </c>
      <c r="BM918" s="103">
        <v>0.41792725540522702</v>
      </c>
      <c r="BN918" s="103">
        <f t="shared" si="222"/>
        <v>0.58207274459477298</v>
      </c>
      <c r="BO918" s="103">
        <v>0.32674376577358599</v>
      </c>
      <c r="BP918" s="103">
        <f t="shared" si="223"/>
        <v>0.67325623422641401</v>
      </c>
      <c r="BQ918" s="103">
        <v>0.35870904765154366</v>
      </c>
      <c r="BR918" s="103">
        <f t="shared" ref="BR918:BR981" si="228">(BN918*0.23)+(BL918*0.31)+(BP918*0.46)</f>
        <v>0.64129095234845646</v>
      </c>
      <c r="BS918" s="108">
        <v>0.92469832103250826</v>
      </c>
      <c r="BT918" s="102">
        <v>7.5301678967491695E-2</v>
      </c>
      <c r="BU918" s="91"/>
      <c r="BV918" s="86">
        <v>898</v>
      </c>
      <c r="BW918" s="124">
        <v>0.98</v>
      </c>
      <c r="BX918" s="124">
        <v>0.02</v>
      </c>
      <c r="BY918" s="124">
        <v>0.98199999999999998</v>
      </c>
      <c r="BZ918" s="124">
        <v>1.7999999999999999E-2</v>
      </c>
      <c r="CA918" s="124">
        <v>0.98099999999999998</v>
      </c>
      <c r="CB918" s="124">
        <v>1.9E-2</v>
      </c>
      <c r="CC918" s="123">
        <v>0.97599999999999998</v>
      </c>
      <c r="CD918" s="123">
        <v>2.4E-2</v>
      </c>
      <c r="CE918" s="123">
        <v>0.97299999999999998</v>
      </c>
      <c r="CF918" s="123">
        <v>2.7E-2</v>
      </c>
      <c r="CG918" s="123">
        <v>0.97399999999999998</v>
      </c>
      <c r="CH918" s="123">
        <v>2.5999999999999999E-2</v>
      </c>
      <c r="CI918" s="1"/>
      <c r="CJ918" s="1"/>
      <c r="CK918" s="1"/>
      <c r="CL918" s="1"/>
      <c r="CM918" s="1"/>
      <c r="CN918" s="1"/>
      <c r="CP918" s="39"/>
      <c r="CR918" s="39"/>
      <c r="CS918" s="92"/>
      <c r="CT918" s="92"/>
    </row>
    <row r="919" spans="38:98" x14ac:dyDescent="0.25">
      <c r="AL919" s="104">
        <v>899</v>
      </c>
      <c r="AM919" s="102">
        <v>0.37603599938059801</v>
      </c>
      <c r="AN919" s="102">
        <f t="shared" si="217"/>
        <v>0.62396400061940205</v>
      </c>
      <c r="AO919" s="102">
        <v>0.42160546205078597</v>
      </c>
      <c r="AP919" s="102">
        <f t="shared" si="218"/>
        <v>0.57839453794921403</v>
      </c>
      <c r="AQ919" s="102">
        <v>0.30629520302065</v>
      </c>
      <c r="AR919" s="102">
        <f t="shared" si="219"/>
        <v>0.69370479697934995</v>
      </c>
      <c r="AS919" s="102">
        <f t="shared" si="224"/>
        <v>0.35443620946916521</v>
      </c>
      <c r="AT919" s="107">
        <f t="shared" si="224"/>
        <v>0.6455637905308349</v>
      </c>
      <c r="AU919" s="103">
        <v>0.39228783899464398</v>
      </c>
      <c r="AV919" s="103">
        <f t="shared" si="225"/>
        <v>0.60771216100535597</v>
      </c>
      <c r="AW919" s="103">
        <v>0.44183979476574697</v>
      </c>
      <c r="AX919" s="103">
        <f t="shared" si="226"/>
        <v>0.55816020523425303</v>
      </c>
      <c r="AY919" s="103">
        <v>0.337006112992494</v>
      </c>
      <c r="AZ919" s="103">
        <f t="shared" si="215"/>
        <v>0.66299388700750606</v>
      </c>
      <c r="BA919" s="103">
        <f t="shared" si="227"/>
        <v>0.37825519486100867</v>
      </c>
      <c r="BB919" s="103">
        <f t="shared" si="227"/>
        <v>0.62174480513899133</v>
      </c>
      <c r="BC919" s="102">
        <v>0.37091792099413001</v>
      </c>
      <c r="BD919" s="102">
        <f t="shared" si="216"/>
        <v>0.62908207900586999</v>
      </c>
      <c r="BE919" s="102">
        <v>0.42627604872339497</v>
      </c>
      <c r="BF919" s="102">
        <f t="shared" si="216"/>
        <v>0.57372395127660503</v>
      </c>
      <c r="BG919" s="102">
        <v>0.33801031702009599</v>
      </c>
      <c r="BH919" s="102">
        <f t="shared" si="220"/>
        <v>0.66198968297990401</v>
      </c>
      <c r="BI919" s="102">
        <v>0.36851279254380531</v>
      </c>
      <c r="BJ919" s="102">
        <v>0.6314872074561948</v>
      </c>
      <c r="BK919" s="103">
        <v>0.36244691344240598</v>
      </c>
      <c r="BL919" s="103">
        <f t="shared" si="221"/>
        <v>0.63755308655759402</v>
      </c>
      <c r="BM919" s="103">
        <v>0.41815565229426799</v>
      </c>
      <c r="BN919" s="103">
        <f t="shared" si="222"/>
        <v>0.58184434770573201</v>
      </c>
      <c r="BO919" s="103">
        <v>0.327072557829234</v>
      </c>
      <c r="BP919" s="103">
        <f t="shared" si="223"/>
        <v>0.67292744217076605</v>
      </c>
      <c r="BQ919" s="103">
        <v>0.35898771979627514</v>
      </c>
      <c r="BR919" s="103">
        <f t="shared" si="228"/>
        <v>0.6410122802037248</v>
      </c>
      <c r="BS919" s="108">
        <v>0.92477755755441249</v>
      </c>
      <c r="BT919" s="102">
        <v>7.5222442445587498E-2</v>
      </c>
      <c r="BU919" s="91"/>
      <c r="BV919" s="86">
        <v>899</v>
      </c>
      <c r="BW919" s="124">
        <v>0.98</v>
      </c>
      <c r="BX919" s="124">
        <v>0.02</v>
      </c>
      <c r="BY919" s="124">
        <v>0.98199999999999998</v>
      </c>
      <c r="BZ919" s="124">
        <v>1.7999999999999999E-2</v>
      </c>
      <c r="CA919" s="124">
        <v>0.98099999999999998</v>
      </c>
      <c r="CB919" s="124">
        <v>1.9E-2</v>
      </c>
      <c r="CC919" s="123">
        <v>0.97599999999999998</v>
      </c>
      <c r="CD919" s="123">
        <v>2.4E-2</v>
      </c>
      <c r="CE919" s="123">
        <v>0.97299999999999998</v>
      </c>
      <c r="CF919" s="123">
        <v>2.7E-2</v>
      </c>
      <c r="CG919" s="123">
        <v>0.97399999999999998</v>
      </c>
      <c r="CH919" s="123">
        <v>2.5999999999999999E-2</v>
      </c>
      <c r="CI919" s="1"/>
      <c r="CJ919" s="1"/>
      <c r="CK919" s="1"/>
      <c r="CL919" s="1"/>
      <c r="CM919" s="1"/>
      <c r="CN919" s="1"/>
      <c r="CP919" s="39"/>
      <c r="CR919" s="39"/>
      <c r="CS919" s="92"/>
      <c r="CT919" s="92"/>
    </row>
    <row r="920" spans="38:98" x14ac:dyDescent="0.25">
      <c r="AL920" s="104">
        <v>900</v>
      </c>
      <c r="AM920" s="102">
        <v>0.37628194119604502</v>
      </c>
      <c r="AN920" s="102">
        <f t="shared" si="217"/>
        <v>0.62371805880395503</v>
      </c>
      <c r="AO920" s="102">
        <v>0.42182482184203102</v>
      </c>
      <c r="AP920" s="102">
        <f t="shared" si="218"/>
        <v>0.57817517815796893</v>
      </c>
      <c r="AQ920" s="102">
        <v>0.30660577368796699</v>
      </c>
      <c r="AR920" s="102">
        <f t="shared" si="219"/>
        <v>0.69339422631203296</v>
      </c>
      <c r="AS920" s="102">
        <f t="shared" si="224"/>
        <v>0.35470576669090592</v>
      </c>
      <c r="AT920" s="107">
        <f t="shared" si="224"/>
        <v>0.64529423330909408</v>
      </c>
      <c r="AU920" s="103">
        <v>0.392542067353369</v>
      </c>
      <c r="AV920" s="103">
        <f t="shared" si="225"/>
        <v>0.60745793264663095</v>
      </c>
      <c r="AW920" s="103">
        <v>0.44208188524486802</v>
      </c>
      <c r="AX920" s="103">
        <f t="shared" si="226"/>
        <v>0.55791811475513198</v>
      </c>
      <c r="AY920" s="103">
        <v>0.33734450702024199</v>
      </c>
      <c r="AZ920" s="103">
        <f t="shared" ref="AZ920:AZ983" si="229">1-AY920</f>
        <v>0.66265549297975801</v>
      </c>
      <c r="BA920" s="103">
        <f t="shared" si="227"/>
        <v>0.37854534771517534</v>
      </c>
      <c r="BB920" s="103">
        <f t="shared" si="227"/>
        <v>0.62145465228482455</v>
      </c>
      <c r="BC920" s="102">
        <v>0.371160907394746</v>
      </c>
      <c r="BD920" s="102">
        <f t="shared" si="216"/>
        <v>0.62883909260525406</v>
      </c>
      <c r="BE920" s="102">
        <v>0.42650438822085301</v>
      </c>
      <c r="BF920" s="102">
        <f t="shared" si="216"/>
        <v>0.57349561177914699</v>
      </c>
      <c r="BG920" s="102">
        <v>0.33835037416997299</v>
      </c>
      <c r="BH920" s="102">
        <f t="shared" si="220"/>
        <v>0.66164962583002707</v>
      </c>
      <c r="BI920" s="102">
        <v>0.36879706270135504</v>
      </c>
      <c r="BJ920" s="102">
        <v>0.63120293729864496</v>
      </c>
      <c r="BK920" s="103">
        <v>0.36268847533313198</v>
      </c>
      <c r="BL920" s="103">
        <f t="shared" si="221"/>
        <v>0.63731152466686802</v>
      </c>
      <c r="BM920" s="103">
        <v>0.41838397135733402</v>
      </c>
      <c r="BN920" s="103">
        <f t="shared" si="222"/>
        <v>0.58161602864266593</v>
      </c>
      <c r="BO920" s="103">
        <v>0.32740126883356202</v>
      </c>
      <c r="BP920" s="103">
        <f t="shared" si="223"/>
        <v>0.67259873116643798</v>
      </c>
      <c r="BQ920" s="103">
        <v>0.35926632442889628</v>
      </c>
      <c r="BR920" s="103">
        <f t="shared" si="228"/>
        <v>0.64073367557110372</v>
      </c>
      <c r="BS920" s="108">
        <v>0.92485662213918118</v>
      </c>
      <c r="BT920" s="102">
        <v>7.5143377860818802E-2</v>
      </c>
      <c r="BU920" s="91"/>
      <c r="BV920" s="86">
        <v>900</v>
      </c>
      <c r="BW920" s="124">
        <v>0.98</v>
      </c>
      <c r="BX920" s="124">
        <v>0.02</v>
      </c>
      <c r="BY920" s="124">
        <v>0.98199999999999998</v>
      </c>
      <c r="BZ920" s="124">
        <v>1.7999999999999999E-2</v>
      </c>
      <c r="CA920" s="124">
        <v>0.98099999999999998</v>
      </c>
      <c r="CB920" s="124">
        <v>1.9E-2</v>
      </c>
      <c r="CC920" s="123">
        <v>0.97599999999999998</v>
      </c>
      <c r="CD920" s="123">
        <v>2.4E-2</v>
      </c>
      <c r="CE920" s="123">
        <v>0.97299999999999998</v>
      </c>
      <c r="CF920" s="123">
        <v>2.7E-2</v>
      </c>
      <c r="CG920" s="123">
        <v>0.97399999999999998</v>
      </c>
      <c r="CH920" s="123">
        <v>2.5999999999999999E-2</v>
      </c>
      <c r="CI920" s="1"/>
      <c r="CJ920" s="1"/>
      <c r="CK920" s="1"/>
      <c r="CL920" s="1"/>
      <c r="CM920" s="1"/>
      <c r="CN920" s="1"/>
      <c r="CP920" s="39"/>
      <c r="CR920" s="39"/>
      <c r="CS920" s="92"/>
      <c r="CT920" s="92"/>
    </row>
    <row r="921" spans="38:98" x14ac:dyDescent="0.25">
      <c r="AL921" s="104">
        <v>901</v>
      </c>
      <c r="AM921" s="102">
        <v>0.37652772662325301</v>
      </c>
      <c r="AN921" s="102">
        <f t="shared" si="217"/>
        <v>0.62347227337674704</v>
      </c>
      <c r="AO921" s="102">
        <v>0.42204401666890801</v>
      </c>
      <c r="AP921" s="102">
        <f t="shared" si="218"/>
        <v>0.57795598333109199</v>
      </c>
      <c r="AQ921" s="102">
        <v>0.30691622320054601</v>
      </c>
      <c r="AR921" s="102">
        <f t="shared" si="219"/>
        <v>0.69308377679945399</v>
      </c>
      <c r="AS921" s="102">
        <f t="shared" si="224"/>
        <v>0.35497518175930842</v>
      </c>
      <c r="AT921" s="107">
        <f t="shared" si="224"/>
        <v>0.64502481824069158</v>
      </c>
      <c r="AU921" s="103">
        <v>0.39279611729862302</v>
      </c>
      <c r="AV921" s="103">
        <f t="shared" si="225"/>
        <v>0.60720388270137704</v>
      </c>
      <c r="AW921" s="103">
        <v>0.44232380934693999</v>
      </c>
      <c r="AX921" s="103">
        <f t="shared" si="226"/>
        <v>0.55767619065306007</v>
      </c>
      <c r="AY921" s="103">
        <v>0.33768275209638898</v>
      </c>
      <c r="AZ921" s="103">
        <f t="shared" si="229"/>
        <v>0.66231724790361102</v>
      </c>
      <c r="BA921" s="103">
        <f t="shared" si="227"/>
        <v>0.37883533847670825</v>
      </c>
      <c r="BB921" s="103">
        <f t="shared" si="227"/>
        <v>0.62116466152329175</v>
      </c>
      <c r="BC921" s="102">
        <v>0.371403761613883</v>
      </c>
      <c r="BD921" s="102">
        <f t="shared" si="216"/>
        <v>0.628596238386117</v>
      </c>
      <c r="BE921" s="102">
        <v>0.42673262684066698</v>
      </c>
      <c r="BF921" s="102">
        <f t="shared" si="216"/>
        <v>0.57326737315933296</v>
      </c>
      <c r="BG921" s="102">
        <v>0.33869035830662703</v>
      </c>
      <c r="BH921" s="102">
        <f t="shared" si="220"/>
        <v>0.66130964169337303</v>
      </c>
      <c r="BI921" s="102">
        <v>0.36908123509470558</v>
      </c>
      <c r="BJ921" s="102">
        <v>0.63091876490529453</v>
      </c>
      <c r="BK921" s="103">
        <v>0.36292999952879101</v>
      </c>
      <c r="BL921" s="103">
        <f t="shared" si="221"/>
        <v>0.63707000047120899</v>
      </c>
      <c r="BM921" s="103">
        <v>0.41861221362612899</v>
      </c>
      <c r="BN921" s="103">
        <f t="shared" si="222"/>
        <v>0.58138778637387101</v>
      </c>
      <c r="BO921" s="103">
        <v>0.32772989958412302</v>
      </c>
      <c r="BP921" s="103">
        <f t="shared" si="223"/>
        <v>0.67227010041587698</v>
      </c>
      <c r="BQ921" s="103">
        <v>0.3595448627966315</v>
      </c>
      <c r="BR921" s="103">
        <f t="shared" si="228"/>
        <v>0.64045513720336855</v>
      </c>
      <c r="BS921" s="108">
        <v>0.9249355153995219</v>
      </c>
      <c r="BT921" s="102">
        <v>7.5064484600478099E-2</v>
      </c>
      <c r="BU921" s="91"/>
      <c r="BV921" s="86">
        <v>901</v>
      </c>
      <c r="BW921" s="124">
        <v>0.98</v>
      </c>
      <c r="BX921" s="124">
        <v>0.02</v>
      </c>
      <c r="BY921" s="124">
        <v>0.98199999999999998</v>
      </c>
      <c r="BZ921" s="124">
        <v>1.7999999999999999E-2</v>
      </c>
      <c r="CA921" s="124">
        <v>0.98099999999999998</v>
      </c>
      <c r="CB921" s="124">
        <v>1.9E-2</v>
      </c>
      <c r="CC921" s="123">
        <v>0.97599999999999998</v>
      </c>
      <c r="CD921" s="123">
        <v>2.4E-2</v>
      </c>
      <c r="CE921" s="123">
        <v>0.97299999999999998</v>
      </c>
      <c r="CF921" s="123">
        <v>2.7E-2</v>
      </c>
      <c r="CG921" s="123">
        <v>0.97399999999999998</v>
      </c>
      <c r="CH921" s="123">
        <v>2.5999999999999999E-2</v>
      </c>
      <c r="CI921" s="1"/>
      <c r="CJ921" s="1"/>
      <c r="CK921" s="1"/>
      <c r="CL921" s="1"/>
      <c r="CM921" s="1"/>
      <c r="CN921" s="1"/>
      <c r="CP921" s="39"/>
      <c r="CR921" s="39"/>
      <c r="CS921" s="92"/>
      <c r="CT921" s="92"/>
    </row>
    <row r="922" spans="38:98" x14ac:dyDescent="0.25">
      <c r="AL922" s="104">
        <v>902</v>
      </c>
      <c r="AM922" s="102">
        <v>0.37677335514399701</v>
      </c>
      <c r="AN922" s="102">
        <f t="shared" si="217"/>
        <v>0.62322664485600299</v>
      </c>
      <c r="AO922" s="102">
        <v>0.422263046965074</v>
      </c>
      <c r="AP922" s="102">
        <f t="shared" si="218"/>
        <v>0.577736953034926</v>
      </c>
      <c r="AQ922" s="102">
        <v>0.30722655125230303</v>
      </c>
      <c r="AR922" s="102">
        <f t="shared" si="219"/>
        <v>0.69277344874769697</v>
      </c>
      <c r="AS922" s="102">
        <f t="shared" si="224"/>
        <v>0.35524445447266551</v>
      </c>
      <c r="AT922" s="107">
        <f t="shared" si="224"/>
        <v>0.64475554552733461</v>
      </c>
      <c r="AU922" s="103">
        <v>0.393049989046937</v>
      </c>
      <c r="AV922" s="103">
        <f t="shared" si="225"/>
        <v>0.606950010953063</v>
      </c>
      <c r="AW922" s="103">
        <v>0.44256556736761798</v>
      </c>
      <c r="AX922" s="103">
        <f t="shared" si="226"/>
        <v>0.55743443263238202</v>
      </c>
      <c r="AY922" s="103">
        <v>0.33802084802745103</v>
      </c>
      <c r="AZ922" s="103">
        <f t="shared" si="229"/>
        <v>0.66197915197254897</v>
      </c>
      <c r="BA922" s="103">
        <f t="shared" si="227"/>
        <v>0.37912516719173006</v>
      </c>
      <c r="BB922" s="103">
        <f t="shared" si="227"/>
        <v>0.62087483280826994</v>
      </c>
      <c r="BC922" s="102">
        <v>0.37164648489947899</v>
      </c>
      <c r="BD922" s="102">
        <f t="shared" si="216"/>
        <v>0.62835351510052107</v>
      </c>
      <c r="BE922" s="102">
        <v>0.42696076560950402</v>
      </c>
      <c r="BF922" s="102">
        <f t="shared" si="216"/>
        <v>0.57303923439049598</v>
      </c>
      <c r="BG922" s="102">
        <v>0.339030270162476</v>
      </c>
      <c r="BH922" s="102">
        <f t="shared" si="220"/>
        <v>0.660969729837524</v>
      </c>
      <c r="BI922" s="102">
        <v>0.36936531068376338</v>
      </c>
      <c r="BJ922" s="102">
        <v>0.63063468931623667</v>
      </c>
      <c r="BK922" s="103">
        <v>0.36317148810376498</v>
      </c>
      <c r="BL922" s="103">
        <f t="shared" si="221"/>
        <v>0.63682851189623502</v>
      </c>
      <c r="BM922" s="103">
        <v>0.41884038013235603</v>
      </c>
      <c r="BN922" s="103">
        <f t="shared" si="222"/>
        <v>0.58115961986764397</v>
      </c>
      <c r="BO922" s="103">
        <v>0.32805845087847102</v>
      </c>
      <c r="BP922" s="103">
        <f t="shared" si="223"/>
        <v>0.67194154912152904</v>
      </c>
      <c r="BQ922" s="103">
        <v>0.3598233361467057</v>
      </c>
      <c r="BR922" s="103">
        <f t="shared" si="228"/>
        <v>0.64017666385329441</v>
      </c>
      <c r="BS922" s="108">
        <v>0.92501423794814275</v>
      </c>
      <c r="BT922" s="102">
        <v>7.4985762051857294E-2</v>
      </c>
      <c r="BU922" s="91"/>
      <c r="BV922" s="86">
        <v>902</v>
      </c>
      <c r="BW922" s="124">
        <v>0.98</v>
      </c>
      <c r="BX922" s="124">
        <v>0.02</v>
      </c>
      <c r="BY922" s="124">
        <v>0.98199999999999998</v>
      </c>
      <c r="BZ922" s="124">
        <v>1.7999999999999999E-2</v>
      </c>
      <c r="CA922" s="124">
        <v>0.98099999999999998</v>
      </c>
      <c r="CB922" s="124">
        <v>1.9E-2</v>
      </c>
      <c r="CC922" s="123">
        <v>0.97599999999999998</v>
      </c>
      <c r="CD922" s="123">
        <v>2.4E-2</v>
      </c>
      <c r="CE922" s="123">
        <v>0.97299999999999998</v>
      </c>
      <c r="CF922" s="123">
        <v>2.7E-2</v>
      </c>
      <c r="CG922" s="123">
        <v>0.97399999999999998</v>
      </c>
      <c r="CH922" s="123">
        <v>2.5999999999999999E-2</v>
      </c>
      <c r="CI922" s="1"/>
      <c r="CJ922" s="1"/>
      <c r="CK922" s="1"/>
      <c r="CL922" s="1"/>
      <c r="CM922" s="1"/>
      <c r="CN922" s="1"/>
      <c r="CP922" s="39"/>
      <c r="CR922" s="39"/>
      <c r="CS922" s="92"/>
      <c r="CT922" s="92"/>
    </row>
    <row r="923" spans="38:98" x14ac:dyDescent="0.25">
      <c r="AL923" s="104">
        <v>903</v>
      </c>
      <c r="AM923" s="102">
        <v>0.37701882624005201</v>
      </c>
      <c r="AN923" s="102">
        <f t="shared" si="217"/>
        <v>0.62298117375994799</v>
      </c>
      <c r="AO923" s="102">
        <v>0.42248191316418798</v>
      </c>
      <c r="AP923" s="102">
        <f t="shared" si="218"/>
        <v>0.57751808683581207</v>
      </c>
      <c r="AQ923" s="102">
        <v>0.30753675753715398</v>
      </c>
      <c r="AR923" s="102">
        <f t="shared" si="219"/>
        <v>0.69246324246284607</v>
      </c>
      <c r="AS923" s="102">
        <f t="shared" si="224"/>
        <v>0.35551358462927019</v>
      </c>
      <c r="AT923" s="107">
        <f t="shared" si="224"/>
        <v>0.64448641537072993</v>
      </c>
      <c r="AU923" s="103">
        <v>0.39330368281484201</v>
      </c>
      <c r="AV923" s="103">
        <f t="shared" si="225"/>
        <v>0.60669631718515804</v>
      </c>
      <c r="AW923" s="103">
        <v>0.44280715960255801</v>
      </c>
      <c r="AX923" s="103">
        <f t="shared" si="226"/>
        <v>0.55719284039744199</v>
      </c>
      <c r="AY923" s="103">
        <v>0.338358794619943</v>
      </c>
      <c r="AZ923" s="103">
        <f t="shared" si="229"/>
        <v>0.661641205380057</v>
      </c>
      <c r="BA923" s="103">
        <f t="shared" si="227"/>
        <v>0.37941483390636316</v>
      </c>
      <c r="BB923" s="103">
        <f t="shared" si="227"/>
        <v>0.6205851660936369</v>
      </c>
      <c r="BC923" s="102">
        <v>0.371889078499475</v>
      </c>
      <c r="BD923" s="102">
        <f t="shared" si="216"/>
        <v>0.62811092150052494</v>
      </c>
      <c r="BE923" s="102">
        <v>0.42718880555403199</v>
      </c>
      <c r="BF923" s="102">
        <f t="shared" si="216"/>
        <v>0.57281119444596795</v>
      </c>
      <c r="BG923" s="102">
        <v>0.33937011046993998</v>
      </c>
      <c r="BH923" s="102">
        <f t="shared" si="220"/>
        <v>0.66062988953005997</v>
      </c>
      <c r="BI923" s="102">
        <v>0.36964929042843697</v>
      </c>
      <c r="BJ923" s="102">
        <v>0.63035070957156303</v>
      </c>
      <c r="BK923" s="103">
        <v>0.363412943132435</v>
      </c>
      <c r="BL923" s="103">
        <f t="shared" si="221"/>
        <v>0.636587056867565</v>
      </c>
      <c r="BM923" s="103">
        <v>0.41906847190771801</v>
      </c>
      <c r="BN923" s="103">
        <f t="shared" si="222"/>
        <v>0.58093152809228199</v>
      </c>
      <c r="BO923" s="103">
        <v>0.32838692351415899</v>
      </c>
      <c r="BP923" s="103">
        <f t="shared" si="223"/>
        <v>0.67161307648584101</v>
      </c>
      <c r="BQ923" s="103">
        <v>0.36010174572634313</v>
      </c>
      <c r="BR923" s="103">
        <f t="shared" si="228"/>
        <v>0.63989825427365687</v>
      </c>
      <c r="BS923" s="108">
        <v>0.92509279039775105</v>
      </c>
      <c r="BT923" s="102">
        <v>7.4907209602249003E-2</v>
      </c>
      <c r="BU923" s="91"/>
      <c r="BV923" s="86">
        <v>903</v>
      </c>
      <c r="BW923" s="124">
        <v>0.98</v>
      </c>
      <c r="BX923" s="124">
        <v>0.02</v>
      </c>
      <c r="BY923" s="124">
        <v>0.98199999999999998</v>
      </c>
      <c r="BZ923" s="124">
        <v>1.7999999999999999E-2</v>
      </c>
      <c r="CA923" s="124">
        <v>0.98099999999999998</v>
      </c>
      <c r="CB923" s="124">
        <v>1.9E-2</v>
      </c>
      <c r="CC923" s="123">
        <v>0.97599999999999998</v>
      </c>
      <c r="CD923" s="123">
        <v>2.4E-2</v>
      </c>
      <c r="CE923" s="123">
        <v>0.97299999999999998</v>
      </c>
      <c r="CF923" s="123">
        <v>2.7E-2</v>
      </c>
      <c r="CG923" s="123">
        <v>0.97399999999999998</v>
      </c>
      <c r="CH923" s="123">
        <v>2.5999999999999999E-2</v>
      </c>
      <c r="CI923" s="1"/>
      <c r="CJ923" s="1"/>
      <c r="CK923" s="1"/>
      <c r="CL923" s="1"/>
      <c r="CM923" s="1"/>
      <c r="CN923" s="1"/>
      <c r="CP923" s="39"/>
      <c r="CR923" s="39"/>
      <c r="CS923" s="92"/>
      <c r="CT923" s="92"/>
    </row>
    <row r="924" spans="38:98" x14ac:dyDescent="0.25">
      <c r="AL924" s="104">
        <v>904</v>
      </c>
      <c r="AM924" s="102">
        <v>0.37726413939319497</v>
      </c>
      <c r="AN924" s="102">
        <f t="shared" si="217"/>
        <v>0.62273586060680497</v>
      </c>
      <c r="AO924" s="102">
        <v>0.42270061569990702</v>
      </c>
      <c r="AP924" s="102">
        <f t="shared" si="218"/>
        <v>0.57729938430009298</v>
      </c>
      <c r="AQ924" s="102">
        <v>0.307846841749013</v>
      </c>
      <c r="AR924" s="102">
        <f t="shared" si="219"/>
        <v>0.692153158250987</v>
      </c>
      <c r="AS924" s="102">
        <f t="shared" si="224"/>
        <v>0.35578257202741503</v>
      </c>
      <c r="AT924" s="107">
        <f t="shared" si="224"/>
        <v>0.64421742797258497</v>
      </c>
      <c r="AU924" s="103">
        <v>0.39355719881886703</v>
      </c>
      <c r="AV924" s="103">
        <f t="shared" si="225"/>
        <v>0.60644280118113292</v>
      </c>
      <c r="AW924" s="103">
        <v>0.44304858634741401</v>
      </c>
      <c r="AX924" s="103">
        <f t="shared" si="226"/>
        <v>0.55695141365258594</v>
      </c>
      <c r="AY924" s="103">
        <v>0.33869659168038302</v>
      </c>
      <c r="AZ924" s="103">
        <f t="shared" si="229"/>
        <v>0.66130340831961698</v>
      </c>
      <c r="BA924" s="103">
        <f t="shared" si="227"/>
        <v>0.37970433866673026</v>
      </c>
      <c r="BB924" s="103">
        <f t="shared" si="227"/>
        <v>0.62029566133326985</v>
      </c>
      <c r="BC924" s="102">
        <v>0.37213154366180801</v>
      </c>
      <c r="BD924" s="102">
        <f t="shared" si="216"/>
        <v>0.62786845633819199</v>
      </c>
      <c r="BE924" s="102">
        <v>0.42741674770091898</v>
      </c>
      <c r="BF924" s="102">
        <f t="shared" si="216"/>
        <v>0.57258325229908102</v>
      </c>
      <c r="BG924" s="102">
        <v>0.33970987996143698</v>
      </c>
      <c r="BH924" s="102">
        <f t="shared" si="220"/>
        <v>0.66029012003856302</v>
      </c>
      <c r="BI924" s="102">
        <v>0.3699331752886329</v>
      </c>
      <c r="BJ924" s="102">
        <v>0.63006682471136721</v>
      </c>
      <c r="BK924" s="103">
        <v>0.363654366689183</v>
      </c>
      <c r="BL924" s="103">
        <f t="shared" si="221"/>
        <v>0.63634563331081706</v>
      </c>
      <c r="BM924" s="103">
        <v>0.41929648998392</v>
      </c>
      <c r="BN924" s="103">
        <f t="shared" si="222"/>
        <v>0.58070351001608</v>
      </c>
      <c r="BO924" s="103">
        <v>0.32871531828874001</v>
      </c>
      <c r="BP924" s="103">
        <f t="shared" si="223"/>
        <v>0.67128468171125999</v>
      </c>
      <c r="BQ924" s="103">
        <v>0.36038009278276872</v>
      </c>
      <c r="BR924" s="103">
        <f t="shared" si="228"/>
        <v>0.63961990721723128</v>
      </c>
      <c r="BS924" s="108">
        <v>0.9251711733610547</v>
      </c>
      <c r="BT924" s="102">
        <v>7.4828826638945301E-2</v>
      </c>
      <c r="BU924" s="91"/>
      <c r="BV924" s="86">
        <v>904</v>
      </c>
      <c r="BW924" s="124">
        <v>0.98</v>
      </c>
      <c r="BX924" s="124">
        <v>0.02</v>
      </c>
      <c r="BY924" s="124">
        <v>0.98199999999999998</v>
      </c>
      <c r="BZ924" s="124">
        <v>1.7999999999999999E-2</v>
      </c>
      <c r="CA924" s="124">
        <v>0.98099999999999998</v>
      </c>
      <c r="CB924" s="124">
        <v>1.9E-2</v>
      </c>
      <c r="CC924" s="123">
        <v>0.97599999999999998</v>
      </c>
      <c r="CD924" s="123">
        <v>2.4E-2</v>
      </c>
      <c r="CE924" s="123">
        <v>0.97299999999999998</v>
      </c>
      <c r="CF924" s="123">
        <v>2.7E-2</v>
      </c>
      <c r="CG924" s="123">
        <v>0.97399999999999998</v>
      </c>
      <c r="CH924" s="123">
        <v>2.5999999999999999E-2</v>
      </c>
      <c r="CI924" s="1"/>
      <c r="CJ924" s="1"/>
      <c r="CK924" s="1"/>
      <c r="CL924" s="1"/>
      <c r="CM924" s="1"/>
      <c r="CN924" s="1"/>
      <c r="CP924" s="39"/>
      <c r="CR924" s="39"/>
      <c r="CS924" s="92"/>
      <c r="CT924" s="92"/>
    </row>
    <row r="925" spans="38:98" x14ac:dyDescent="0.25">
      <c r="AL925" s="104">
        <v>905</v>
      </c>
      <c r="AM925" s="102">
        <v>0.37750929408519901</v>
      </c>
      <c r="AN925" s="102">
        <f t="shared" si="217"/>
        <v>0.62249070591480105</v>
      </c>
      <c r="AO925" s="102">
        <v>0.422919155005889</v>
      </c>
      <c r="AP925" s="102">
        <f t="shared" si="218"/>
        <v>0.57708084499411094</v>
      </c>
      <c r="AQ925" s="102">
        <v>0.30815680358179598</v>
      </c>
      <c r="AR925" s="102">
        <f t="shared" si="219"/>
        <v>0.69184319641820402</v>
      </c>
      <c r="AS925" s="102">
        <f t="shared" si="224"/>
        <v>0.35605141646539229</v>
      </c>
      <c r="AT925" s="107">
        <f t="shared" si="224"/>
        <v>0.64394858353460771</v>
      </c>
      <c r="AU925" s="103">
        <v>0.39381053727554299</v>
      </c>
      <c r="AV925" s="103">
        <f t="shared" si="225"/>
        <v>0.60618946272445706</v>
      </c>
      <c r="AW925" s="103">
        <v>0.44328984789784198</v>
      </c>
      <c r="AX925" s="103">
        <f t="shared" si="226"/>
        <v>0.55671015210215802</v>
      </c>
      <c r="AY925" s="103">
        <v>0.33903423901528601</v>
      </c>
      <c r="AZ925" s="103">
        <f t="shared" si="229"/>
        <v>0.66096576098471393</v>
      </c>
      <c r="BA925" s="103">
        <f t="shared" si="227"/>
        <v>0.37999368151895352</v>
      </c>
      <c r="BB925" s="103">
        <f t="shared" si="227"/>
        <v>0.62000631848104648</v>
      </c>
      <c r="BC925" s="102">
        <v>0.37237388163441798</v>
      </c>
      <c r="BD925" s="102">
        <f t="shared" si="216"/>
        <v>0.62762611836558202</v>
      </c>
      <c r="BE925" s="102">
        <v>0.427644593076831</v>
      </c>
      <c r="BF925" s="102">
        <f t="shared" si="216"/>
        <v>0.572355406923169</v>
      </c>
      <c r="BG925" s="102">
        <v>0.34004957936938701</v>
      </c>
      <c r="BH925" s="102">
        <f t="shared" si="220"/>
        <v>0.65995042063061304</v>
      </c>
      <c r="BI925" s="102">
        <v>0.3702169662242587</v>
      </c>
      <c r="BJ925" s="102">
        <v>0.6297830337757413</v>
      </c>
      <c r="BK925" s="103">
        <v>0.36389576084839098</v>
      </c>
      <c r="BL925" s="103">
        <f t="shared" si="221"/>
        <v>0.63610423915160896</v>
      </c>
      <c r="BM925" s="103">
        <v>0.41952443539266498</v>
      </c>
      <c r="BN925" s="103">
        <f t="shared" si="222"/>
        <v>0.58047556460733496</v>
      </c>
      <c r="BO925" s="103">
        <v>0.32904363599976699</v>
      </c>
      <c r="BP925" s="103">
        <f t="shared" si="223"/>
        <v>0.67095636400023295</v>
      </c>
      <c r="BQ925" s="103">
        <v>0.36065837856320698</v>
      </c>
      <c r="BR925" s="103">
        <f t="shared" si="228"/>
        <v>0.63934162143679296</v>
      </c>
      <c r="BS925" s="108">
        <v>0.92524938745076157</v>
      </c>
      <c r="BT925" s="102">
        <v>7.4750612549238399E-2</v>
      </c>
      <c r="BU925" s="91"/>
      <c r="BV925" s="86">
        <v>905</v>
      </c>
      <c r="BW925" s="124">
        <v>0.98</v>
      </c>
      <c r="BX925" s="124">
        <v>0.02</v>
      </c>
      <c r="BY925" s="124">
        <v>0.98199999999999998</v>
      </c>
      <c r="BZ925" s="124">
        <v>1.7999999999999999E-2</v>
      </c>
      <c r="CA925" s="124">
        <v>0.98099999999999998</v>
      </c>
      <c r="CB925" s="124">
        <v>1.9E-2</v>
      </c>
      <c r="CC925" s="123">
        <v>0.97599999999999998</v>
      </c>
      <c r="CD925" s="123">
        <v>2.4E-2</v>
      </c>
      <c r="CE925" s="123">
        <v>0.97299999999999998</v>
      </c>
      <c r="CF925" s="123">
        <v>2.7E-2</v>
      </c>
      <c r="CG925" s="123">
        <v>0.97399999999999998</v>
      </c>
      <c r="CH925" s="123">
        <v>2.5999999999999999E-2</v>
      </c>
      <c r="CI925" s="1"/>
      <c r="CJ925" s="1"/>
      <c r="CK925" s="1"/>
      <c r="CL925" s="1"/>
      <c r="CM925" s="1"/>
      <c r="CN925" s="1"/>
      <c r="CP925" s="39"/>
      <c r="CR925" s="39"/>
      <c r="CS925" s="92"/>
      <c r="CT925" s="92"/>
    </row>
    <row r="926" spans="38:98" x14ac:dyDescent="0.25">
      <c r="AL926" s="104">
        <v>906</v>
      </c>
      <c r="AM926" s="102">
        <v>0.37775428979784198</v>
      </c>
      <c r="AN926" s="102">
        <f t="shared" si="217"/>
        <v>0.62224571020215802</v>
      </c>
      <c r="AO926" s="102">
        <v>0.42313753151579198</v>
      </c>
      <c r="AP926" s="102">
        <f t="shared" si="218"/>
        <v>0.57686246848420808</v>
      </c>
      <c r="AQ926" s="102">
        <v>0.30846664272941898</v>
      </c>
      <c r="AR926" s="102">
        <f t="shared" si="219"/>
        <v>0.69153335727058107</v>
      </c>
      <c r="AS926" s="102">
        <f t="shared" si="224"/>
        <v>0.35632011774149597</v>
      </c>
      <c r="AT926" s="107">
        <f t="shared" si="224"/>
        <v>0.64367988225850414</v>
      </c>
      <c r="AU926" s="103">
        <v>0.39406369840140099</v>
      </c>
      <c r="AV926" s="103">
        <f t="shared" si="225"/>
        <v>0.60593630159859901</v>
      </c>
      <c r="AW926" s="103">
        <v>0.44353094454949699</v>
      </c>
      <c r="AX926" s="103">
        <f t="shared" si="226"/>
        <v>0.55646905545050296</v>
      </c>
      <c r="AY926" s="103">
        <v>0.33937173643116803</v>
      </c>
      <c r="AZ926" s="103">
        <f t="shared" si="229"/>
        <v>0.66062826356883197</v>
      </c>
      <c r="BA926" s="103">
        <f t="shared" si="227"/>
        <v>0.38028286250915588</v>
      </c>
      <c r="BB926" s="103">
        <f t="shared" si="227"/>
        <v>0.61971713749084412</v>
      </c>
      <c r="BC926" s="102">
        <v>0.37261609366524301</v>
      </c>
      <c r="BD926" s="102">
        <f t="shared" si="216"/>
        <v>0.62738390633475705</v>
      </c>
      <c r="BE926" s="102">
        <v>0.42787234270843599</v>
      </c>
      <c r="BF926" s="102">
        <f t="shared" si="216"/>
        <v>0.57212765729156401</v>
      </c>
      <c r="BG926" s="102">
        <v>0.34038920942620798</v>
      </c>
      <c r="BH926" s="102">
        <f t="shared" si="220"/>
        <v>0.65961079057379202</v>
      </c>
      <c r="BI926" s="102">
        <v>0.37050066419522132</v>
      </c>
      <c r="BJ926" s="102">
        <v>0.62949933580477868</v>
      </c>
      <c r="BK926" s="103">
        <v>0.36413712768444001</v>
      </c>
      <c r="BL926" s="103">
        <f t="shared" si="221"/>
        <v>0.63586287231555993</v>
      </c>
      <c r="BM926" s="103">
        <v>0.41975230916565598</v>
      </c>
      <c r="BN926" s="103">
        <f t="shared" si="222"/>
        <v>0.58024769083434402</v>
      </c>
      <c r="BO926" s="103">
        <v>0.32937187744479401</v>
      </c>
      <c r="BP926" s="103">
        <f t="shared" si="223"/>
        <v>0.67062812255520599</v>
      </c>
      <c r="BQ926" s="103">
        <v>0.3609366043148825</v>
      </c>
      <c r="BR926" s="103">
        <f t="shared" si="228"/>
        <v>0.6390633956851175</v>
      </c>
      <c r="BS926" s="108">
        <v>0.92532743327957934</v>
      </c>
      <c r="BT926" s="102">
        <v>7.4672566720420705E-2</v>
      </c>
      <c r="BU926" s="91"/>
      <c r="BV926" s="86">
        <v>906</v>
      </c>
      <c r="BW926" s="124">
        <v>0.98</v>
      </c>
      <c r="BX926" s="124">
        <v>0.02</v>
      </c>
      <c r="BY926" s="124">
        <v>0.98199999999999998</v>
      </c>
      <c r="BZ926" s="124">
        <v>1.7999999999999999E-2</v>
      </c>
      <c r="CA926" s="124">
        <v>0.98099999999999998</v>
      </c>
      <c r="CB926" s="124">
        <v>1.9E-2</v>
      </c>
      <c r="CC926" s="123">
        <v>0.97599999999999998</v>
      </c>
      <c r="CD926" s="123">
        <v>2.4E-2</v>
      </c>
      <c r="CE926" s="123">
        <v>0.97299999999999998</v>
      </c>
      <c r="CF926" s="123">
        <v>2.7E-2</v>
      </c>
      <c r="CG926" s="123">
        <v>0.97399999999999998</v>
      </c>
      <c r="CH926" s="123">
        <v>2.5999999999999999E-2</v>
      </c>
      <c r="CI926" s="1"/>
      <c r="CJ926" s="1"/>
      <c r="CK926" s="1"/>
      <c r="CL926" s="1"/>
      <c r="CM926" s="1"/>
      <c r="CN926" s="1"/>
      <c r="CP926" s="39"/>
      <c r="CR926" s="39"/>
      <c r="CS926" s="92"/>
      <c r="CT926" s="92"/>
    </row>
    <row r="927" spans="38:98" x14ac:dyDescent="0.25">
      <c r="AL927" s="104">
        <v>907</v>
      </c>
      <c r="AM927" s="102">
        <v>0.37799912601289798</v>
      </c>
      <c r="AN927" s="102">
        <f t="shared" si="217"/>
        <v>0.62200087398710202</v>
      </c>
      <c r="AO927" s="102">
        <v>0.423355745663275</v>
      </c>
      <c r="AP927" s="102">
        <f t="shared" si="218"/>
        <v>0.57664425433672495</v>
      </c>
      <c r="AQ927" s="102">
        <v>0.30877635888579602</v>
      </c>
      <c r="AR927" s="102">
        <f t="shared" si="219"/>
        <v>0.69122364111420398</v>
      </c>
      <c r="AS927" s="102">
        <f t="shared" si="224"/>
        <v>0.35658867565401781</v>
      </c>
      <c r="AT927" s="107">
        <f t="shared" si="224"/>
        <v>0.64341132434598225</v>
      </c>
      <c r="AU927" s="103">
        <v>0.39431668241297102</v>
      </c>
      <c r="AV927" s="103">
        <f t="shared" si="225"/>
        <v>0.60568331758702898</v>
      </c>
      <c r="AW927" s="103">
        <v>0.44377187659803502</v>
      </c>
      <c r="AX927" s="103">
        <f t="shared" si="226"/>
        <v>0.55622812340196504</v>
      </c>
      <c r="AY927" s="103">
        <v>0.339709083734545</v>
      </c>
      <c r="AZ927" s="103">
        <f t="shared" si="229"/>
        <v>0.660290916265455</v>
      </c>
      <c r="BA927" s="103">
        <f t="shared" si="227"/>
        <v>0.38057188168345979</v>
      </c>
      <c r="BB927" s="103">
        <f t="shared" si="227"/>
        <v>0.61942811831654021</v>
      </c>
      <c r="BC927" s="102">
        <v>0.37285818100222201</v>
      </c>
      <c r="BD927" s="102">
        <f t="shared" si="216"/>
        <v>0.62714181899777799</v>
      </c>
      <c r="BE927" s="102">
        <v>0.42809999762240197</v>
      </c>
      <c r="BF927" s="102">
        <f t="shared" si="216"/>
        <v>0.57190000237759797</v>
      </c>
      <c r="BG927" s="102">
        <v>0.34072877086432102</v>
      </c>
      <c r="BH927" s="102">
        <f t="shared" si="220"/>
        <v>0.65927122913567904</v>
      </c>
      <c r="BI927" s="102">
        <v>0.37078427016142895</v>
      </c>
      <c r="BJ927" s="102">
        <v>0.62921572983857099</v>
      </c>
      <c r="BK927" s="103">
        <v>0.36437846927171103</v>
      </c>
      <c r="BL927" s="103">
        <f t="shared" si="221"/>
        <v>0.63562153072828897</v>
      </c>
      <c r="BM927" s="103">
        <v>0.41998011233459798</v>
      </c>
      <c r="BN927" s="103">
        <f t="shared" si="222"/>
        <v>0.58001988766540202</v>
      </c>
      <c r="BO927" s="103">
        <v>0.32970004342137399</v>
      </c>
      <c r="BP927" s="103">
        <f t="shared" si="223"/>
        <v>0.67029995657862607</v>
      </c>
      <c r="BQ927" s="103">
        <v>0.36121477128502</v>
      </c>
      <c r="BR927" s="103">
        <f t="shared" si="228"/>
        <v>0.63878522871498</v>
      </c>
      <c r="BS927" s="108">
        <v>0.92540531146021554</v>
      </c>
      <c r="BT927" s="102">
        <v>7.4594688539784501E-2</v>
      </c>
      <c r="BU927" s="91"/>
      <c r="BV927" s="86">
        <v>907</v>
      </c>
      <c r="BW927" s="124">
        <v>0.98</v>
      </c>
      <c r="BX927" s="124">
        <v>0.02</v>
      </c>
      <c r="BY927" s="124">
        <v>0.98199999999999998</v>
      </c>
      <c r="BZ927" s="124">
        <v>1.7999999999999999E-2</v>
      </c>
      <c r="CA927" s="124">
        <v>0.98099999999999998</v>
      </c>
      <c r="CB927" s="124">
        <v>1.9E-2</v>
      </c>
      <c r="CC927" s="123">
        <v>0.97599999999999998</v>
      </c>
      <c r="CD927" s="123">
        <v>2.4E-2</v>
      </c>
      <c r="CE927" s="123">
        <v>0.97299999999999998</v>
      </c>
      <c r="CF927" s="123">
        <v>2.7E-2</v>
      </c>
      <c r="CG927" s="123">
        <v>0.97399999999999998</v>
      </c>
      <c r="CH927" s="123">
        <v>2.5999999999999999E-2</v>
      </c>
      <c r="CI927" s="1"/>
      <c r="CJ927" s="1"/>
      <c r="CK927" s="1"/>
      <c r="CL927" s="1"/>
      <c r="CM927" s="1"/>
      <c r="CN927" s="1"/>
      <c r="CP927" s="39"/>
      <c r="CR927" s="39"/>
      <c r="CS927" s="92"/>
      <c r="CT927" s="92"/>
    </row>
    <row r="928" spans="38:98" x14ac:dyDescent="0.25">
      <c r="AL928" s="104">
        <v>908</v>
      </c>
      <c r="AM928" s="102">
        <v>0.37824380221214199</v>
      </c>
      <c r="AN928" s="102">
        <f t="shared" si="217"/>
        <v>0.62175619778785807</v>
      </c>
      <c r="AO928" s="102">
        <v>0.42357379788199501</v>
      </c>
      <c r="AP928" s="102">
        <f t="shared" si="218"/>
        <v>0.57642620211800499</v>
      </c>
      <c r="AQ928" s="102">
        <v>0.30908595174484399</v>
      </c>
      <c r="AR928" s="102">
        <f t="shared" si="219"/>
        <v>0.69091404825515601</v>
      </c>
      <c r="AS928" s="102">
        <f t="shared" si="224"/>
        <v>0.3568570900012511</v>
      </c>
      <c r="AT928" s="107">
        <f t="shared" si="224"/>
        <v>0.6431429099987489</v>
      </c>
      <c r="AU928" s="103">
        <v>0.394569489526783</v>
      </c>
      <c r="AV928" s="103">
        <f t="shared" si="225"/>
        <v>0.60543051047321694</v>
      </c>
      <c r="AW928" s="103">
        <v>0.44401264433910997</v>
      </c>
      <c r="AX928" s="103">
        <f t="shared" si="226"/>
        <v>0.55598735566089008</v>
      </c>
      <c r="AY928" s="103">
        <v>0.34004628073193499</v>
      </c>
      <c r="AZ928" s="103">
        <f t="shared" si="229"/>
        <v>0.65995371926806501</v>
      </c>
      <c r="BA928" s="103">
        <f t="shared" si="227"/>
        <v>0.38086073908798812</v>
      </c>
      <c r="BB928" s="103">
        <f t="shared" si="227"/>
        <v>0.61913926091201188</v>
      </c>
      <c r="BC928" s="102">
        <v>0.37310014489329502</v>
      </c>
      <c r="BD928" s="102">
        <f t="shared" si="216"/>
        <v>0.62689985510670498</v>
      </c>
      <c r="BE928" s="102">
        <v>0.42832755884539597</v>
      </c>
      <c r="BF928" s="102">
        <f t="shared" si="216"/>
        <v>0.57167244115460403</v>
      </c>
      <c r="BG928" s="102">
        <v>0.34106826441614202</v>
      </c>
      <c r="BH928" s="102">
        <f t="shared" si="220"/>
        <v>0.65893173558385798</v>
      </c>
      <c r="BI928" s="102">
        <v>0.37106778508278787</v>
      </c>
      <c r="BJ928" s="102">
        <v>0.62893221491721207</v>
      </c>
      <c r="BK928" s="103">
        <v>0.36461978768458603</v>
      </c>
      <c r="BL928" s="103">
        <f t="shared" si="221"/>
        <v>0.63538021231541397</v>
      </c>
      <c r="BM928" s="103">
        <v>0.42020784593119298</v>
      </c>
      <c r="BN928" s="103">
        <f t="shared" si="222"/>
        <v>0.57979215406880702</v>
      </c>
      <c r="BO928" s="103">
        <v>0.330028134727061</v>
      </c>
      <c r="BP928" s="103">
        <f t="shared" si="223"/>
        <v>0.66997186527293895</v>
      </c>
      <c r="BQ928" s="103">
        <v>0.36149288072084412</v>
      </c>
      <c r="BR928" s="103">
        <f t="shared" si="228"/>
        <v>0.63850711927915582</v>
      </c>
      <c r="BS928" s="108">
        <v>0.92548302260537807</v>
      </c>
      <c r="BT928" s="102">
        <v>7.4516977394621903E-2</v>
      </c>
      <c r="BU928" s="91"/>
      <c r="BV928" s="86">
        <v>908</v>
      </c>
      <c r="BW928" s="124">
        <v>0.98</v>
      </c>
      <c r="BX928" s="124">
        <v>0.02</v>
      </c>
      <c r="BY928" s="124">
        <v>0.98199999999999998</v>
      </c>
      <c r="BZ928" s="124">
        <v>1.7999999999999999E-2</v>
      </c>
      <c r="CA928" s="124">
        <v>0.98099999999999998</v>
      </c>
      <c r="CB928" s="124">
        <v>1.9E-2</v>
      </c>
      <c r="CC928" s="123">
        <v>0.97599999999999998</v>
      </c>
      <c r="CD928" s="123">
        <v>2.4E-2</v>
      </c>
      <c r="CE928" s="123">
        <v>0.97299999999999998</v>
      </c>
      <c r="CF928" s="123">
        <v>2.7E-2</v>
      </c>
      <c r="CG928" s="123">
        <v>0.97399999999999998</v>
      </c>
      <c r="CH928" s="123">
        <v>2.5000000000000001E-2</v>
      </c>
      <c r="CI928" s="1"/>
      <c r="CJ928" s="1"/>
      <c r="CK928" s="1"/>
      <c r="CL928" s="1"/>
      <c r="CM928" s="1"/>
      <c r="CN928" s="1"/>
      <c r="CP928" s="39"/>
      <c r="CR928" s="39"/>
      <c r="CS928" s="92"/>
      <c r="CT928" s="92"/>
    </row>
    <row r="929" spans="38:98" x14ac:dyDescent="0.25">
      <c r="AL929" s="104">
        <v>909</v>
      </c>
      <c r="AM929" s="102">
        <v>0.37848831787734899</v>
      </c>
      <c r="AN929" s="102">
        <f t="shared" si="217"/>
        <v>0.62151168212265095</v>
      </c>
      <c r="AO929" s="102">
        <v>0.42379168860561001</v>
      </c>
      <c r="AP929" s="102">
        <f t="shared" si="218"/>
        <v>0.57620831139438999</v>
      </c>
      <c r="AQ929" s="102">
        <v>0.30939542100047801</v>
      </c>
      <c r="AR929" s="102">
        <f t="shared" si="219"/>
        <v>0.69060457899952199</v>
      </c>
      <c r="AS929" s="102">
        <f t="shared" si="224"/>
        <v>0.35712536058148836</v>
      </c>
      <c r="AT929" s="107">
        <f t="shared" si="224"/>
        <v>0.64287463941851164</v>
      </c>
      <c r="AU929" s="103">
        <v>0.394822119959369</v>
      </c>
      <c r="AV929" s="103">
        <f t="shared" si="225"/>
        <v>0.605177880040631</v>
      </c>
      <c r="AW929" s="103">
        <v>0.44425324806837702</v>
      </c>
      <c r="AX929" s="103">
        <f t="shared" si="226"/>
        <v>0.55574675193162304</v>
      </c>
      <c r="AY929" s="103">
        <v>0.34038332722985198</v>
      </c>
      <c r="AZ929" s="103">
        <f t="shared" si="229"/>
        <v>0.65961667277014802</v>
      </c>
      <c r="BA929" s="103">
        <f t="shared" si="227"/>
        <v>0.38114943476886298</v>
      </c>
      <c r="BB929" s="103">
        <f t="shared" si="227"/>
        <v>0.61885056523113691</v>
      </c>
      <c r="BC929" s="102">
        <v>0.373341986586399</v>
      </c>
      <c r="BD929" s="102">
        <f t="shared" si="216"/>
        <v>0.62665801341360106</v>
      </c>
      <c r="BE929" s="102">
        <v>0.42855502740408602</v>
      </c>
      <c r="BF929" s="102">
        <f t="shared" si="216"/>
        <v>0.57144497259591398</v>
      </c>
      <c r="BG929" s="102">
        <v>0.341407690814093</v>
      </c>
      <c r="BH929" s="102">
        <f t="shared" si="220"/>
        <v>0.65859230918590694</v>
      </c>
      <c r="BI929" s="102">
        <v>0.37135120991920628</v>
      </c>
      <c r="BJ929" s="102">
        <v>0.62864879008079377</v>
      </c>
      <c r="BK929" s="103">
        <v>0.36486108499744702</v>
      </c>
      <c r="BL929" s="103">
        <f t="shared" si="221"/>
        <v>0.63513891500255304</v>
      </c>
      <c r="BM929" s="103">
        <v>0.42043551098714599</v>
      </c>
      <c r="BN929" s="103">
        <f t="shared" si="222"/>
        <v>0.57956448901285396</v>
      </c>
      <c r="BO929" s="103">
        <v>0.330356152159407</v>
      </c>
      <c r="BP929" s="103">
        <f t="shared" si="223"/>
        <v>0.66964384784059305</v>
      </c>
      <c r="BQ929" s="103">
        <v>0.36177093386957937</v>
      </c>
      <c r="BR929" s="103">
        <f t="shared" si="228"/>
        <v>0.63822906613042063</v>
      </c>
      <c r="BS929" s="108">
        <v>0.92556056732777481</v>
      </c>
      <c r="BT929" s="102">
        <v>7.4439432672225206E-2</v>
      </c>
      <c r="BU929" s="91"/>
      <c r="BV929" s="86">
        <v>909</v>
      </c>
      <c r="BW929" s="124">
        <v>0.98</v>
      </c>
      <c r="BX929" s="124">
        <v>0.02</v>
      </c>
      <c r="BY929" s="124">
        <v>0.98199999999999998</v>
      </c>
      <c r="BZ929" s="124">
        <v>1.7999999999999999E-2</v>
      </c>
      <c r="CA929" s="124">
        <v>0.98099999999999998</v>
      </c>
      <c r="CB929" s="124">
        <v>1.9E-2</v>
      </c>
      <c r="CC929" s="123">
        <v>0.97599999999999998</v>
      </c>
      <c r="CD929" s="123">
        <v>2.4E-2</v>
      </c>
      <c r="CE929" s="123">
        <v>0.97299999999999998</v>
      </c>
      <c r="CF929" s="123">
        <v>2.7E-2</v>
      </c>
      <c r="CG929" s="123">
        <v>0.97399999999999998</v>
      </c>
      <c r="CH929" s="123">
        <v>2.5000000000000001E-2</v>
      </c>
      <c r="CI929" s="1"/>
      <c r="CJ929" s="1"/>
      <c r="CK929" s="1"/>
      <c r="CL929" s="1"/>
      <c r="CM929" s="1"/>
      <c r="CN929" s="1"/>
      <c r="CP929" s="39"/>
      <c r="CR929" s="39"/>
      <c r="CS929" s="92"/>
      <c r="CT929" s="92"/>
    </row>
    <row r="930" spans="38:98" x14ac:dyDescent="0.25">
      <c r="AL930" s="104">
        <v>910</v>
      </c>
      <c r="AM930" s="102">
        <v>0.37873267249029602</v>
      </c>
      <c r="AN930" s="102">
        <f t="shared" si="217"/>
        <v>0.62126732750970404</v>
      </c>
      <c r="AO930" s="102">
        <v>0.42400941826777799</v>
      </c>
      <c r="AP930" s="102">
        <f t="shared" si="218"/>
        <v>0.57599058173222195</v>
      </c>
      <c r="AQ930" s="102">
        <v>0.30970476634661298</v>
      </c>
      <c r="AR930" s="102">
        <f t="shared" si="219"/>
        <v>0.69029523365338696</v>
      </c>
      <c r="AS930" s="102">
        <f t="shared" si="224"/>
        <v>0.35739348719302266</v>
      </c>
      <c r="AT930" s="107">
        <f t="shared" si="224"/>
        <v>0.64260651280697734</v>
      </c>
      <c r="AU930" s="103">
        <v>0.39507457392725698</v>
      </c>
      <c r="AV930" s="103">
        <f t="shared" si="225"/>
        <v>0.60492542607274302</v>
      </c>
      <c r="AW930" s="103">
        <v>0.44449368808149298</v>
      </c>
      <c r="AX930" s="103">
        <f t="shared" si="226"/>
        <v>0.55550631191850708</v>
      </c>
      <c r="AY930" s="103">
        <v>0.34072022303481297</v>
      </c>
      <c r="AZ930" s="103">
        <f t="shared" si="229"/>
        <v>0.65927977696518703</v>
      </c>
      <c r="BA930" s="103">
        <f t="shared" si="227"/>
        <v>0.38143796877220704</v>
      </c>
      <c r="BB930" s="103">
        <f t="shared" si="227"/>
        <v>0.61856203122779307</v>
      </c>
      <c r="BC930" s="102">
        <v>0.37358370732947499</v>
      </c>
      <c r="BD930" s="102">
        <f t="shared" si="216"/>
        <v>0.62641629267052501</v>
      </c>
      <c r="BE930" s="102">
        <v>0.42878240432513898</v>
      </c>
      <c r="BF930" s="102">
        <f t="shared" si="216"/>
        <v>0.57121759567486108</v>
      </c>
      <c r="BG930" s="102">
        <v>0.34174705079059198</v>
      </c>
      <c r="BH930" s="102">
        <f t="shared" si="220"/>
        <v>0.65825294920940802</v>
      </c>
      <c r="BI930" s="102">
        <v>0.37163454563059151</v>
      </c>
      <c r="BJ930" s="102">
        <v>0.62836545436940849</v>
      </c>
      <c r="BK930" s="103">
        <v>0.36510236328467499</v>
      </c>
      <c r="BL930" s="103">
        <f t="shared" si="221"/>
        <v>0.63489763671532495</v>
      </c>
      <c r="BM930" s="103">
        <v>0.42066310853416</v>
      </c>
      <c r="BN930" s="103">
        <f t="shared" si="222"/>
        <v>0.57933689146584</v>
      </c>
      <c r="BO930" s="103">
        <v>0.33068409651596598</v>
      </c>
      <c r="BP930" s="103">
        <f t="shared" si="223"/>
        <v>0.66931590348403402</v>
      </c>
      <c r="BQ930" s="103">
        <v>0.36204893197845045</v>
      </c>
      <c r="BR930" s="103">
        <f t="shared" si="228"/>
        <v>0.63795106802154955</v>
      </c>
      <c r="BS930" s="108">
        <v>0.92563794624011331</v>
      </c>
      <c r="BT930" s="102">
        <v>7.4362053759886707E-2</v>
      </c>
      <c r="BU930" s="91"/>
      <c r="BV930" s="86">
        <v>910</v>
      </c>
      <c r="BW930" s="124">
        <v>0.98</v>
      </c>
      <c r="BX930" s="124">
        <v>0.02</v>
      </c>
      <c r="BY930" s="124">
        <v>0.98199999999999998</v>
      </c>
      <c r="BZ930" s="124">
        <v>1.7999999999999999E-2</v>
      </c>
      <c r="CA930" s="124">
        <v>0.98099999999999998</v>
      </c>
      <c r="CB930" s="124">
        <v>1.9E-2</v>
      </c>
      <c r="CC930" s="123">
        <v>0.97599999999999998</v>
      </c>
      <c r="CD930" s="123">
        <v>2.4E-2</v>
      </c>
      <c r="CE930" s="123">
        <v>0.97299999999999998</v>
      </c>
      <c r="CF930" s="123">
        <v>2.7E-2</v>
      </c>
      <c r="CG930" s="123">
        <v>0.97399999999999998</v>
      </c>
      <c r="CH930" s="123">
        <v>2.5000000000000001E-2</v>
      </c>
      <c r="CI930" s="1"/>
      <c r="CJ930" s="1"/>
      <c r="CK930" s="1"/>
      <c r="CL930" s="1"/>
      <c r="CM930" s="1"/>
      <c r="CN930" s="1"/>
      <c r="CP930" s="39"/>
      <c r="CR930" s="39"/>
      <c r="CS930" s="92"/>
      <c r="CT930" s="92"/>
    </row>
    <row r="931" spans="38:98" x14ac:dyDescent="0.25">
      <c r="AL931" s="104">
        <v>911</v>
      </c>
      <c r="AM931" s="102">
        <v>0.378976865532758</v>
      </c>
      <c r="AN931" s="102">
        <f t="shared" si="217"/>
        <v>0.621023134467242</v>
      </c>
      <c r="AO931" s="102">
        <v>0.42422698730215602</v>
      </c>
      <c r="AP931" s="102">
        <f t="shared" si="218"/>
        <v>0.57577301269784398</v>
      </c>
      <c r="AQ931" s="102">
        <v>0.31001398747716402</v>
      </c>
      <c r="AR931" s="102">
        <f t="shared" si="219"/>
        <v>0.68998601252283598</v>
      </c>
      <c r="AS931" s="102">
        <f t="shared" si="224"/>
        <v>0.35766146963414636</v>
      </c>
      <c r="AT931" s="107">
        <f t="shared" si="224"/>
        <v>0.64233853036585375</v>
      </c>
      <c r="AU931" s="103">
        <v>0.39532685164698</v>
      </c>
      <c r="AV931" s="103">
        <f t="shared" si="225"/>
        <v>0.60467314835302</v>
      </c>
      <c r="AW931" s="103">
        <v>0.44473396467411203</v>
      </c>
      <c r="AX931" s="103">
        <f t="shared" si="226"/>
        <v>0.55526603532588803</v>
      </c>
      <c r="AY931" s="103">
        <v>0.34105696795333401</v>
      </c>
      <c r="AZ931" s="103">
        <f t="shared" si="229"/>
        <v>0.65894303204666604</v>
      </c>
      <c r="BA931" s="103">
        <f t="shared" si="227"/>
        <v>0.38172634114414322</v>
      </c>
      <c r="BB931" s="103">
        <f t="shared" si="227"/>
        <v>0.61827365885585683</v>
      </c>
      <c r="BC931" s="102">
        <v>0.37382530837046002</v>
      </c>
      <c r="BD931" s="102">
        <f t="shared" si="216"/>
        <v>0.62617469162953998</v>
      </c>
      <c r="BE931" s="102">
        <v>0.42900969063522298</v>
      </c>
      <c r="BF931" s="102">
        <f t="shared" si="216"/>
        <v>0.57099030936477702</v>
      </c>
      <c r="BG931" s="102">
        <v>0.34208634507805702</v>
      </c>
      <c r="BH931" s="102">
        <f t="shared" si="220"/>
        <v>0.65791365492194298</v>
      </c>
      <c r="BI931" s="102">
        <v>0.37191779317685014</v>
      </c>
      <c r="BJ931" s="102">
        <v>0.62808220682314986</v>
      </c>
      <c r="BK931" s="103">
        <v>0.36534362462065101</v>
      </c>
      <c r="BL931" s="103">
        <f t="shared" si="221"/>
        <v>0.63465637537934905</v>
      </c>
      <c r="BM931" s="103">
        <v>0.42089063960393802</v>
      </c>
      <c r="BN931" s="103">
        <f t="shared" si="222"/>
        <v>0.57910936039606198</v>
      </c>
      <c r="BO931" s="103">
        <v>0.331011968594291</v>
      </c>
      <c r="BP931" s="103">
        <f t="shared" si="223"/>
        <v>0.66898803140570906</v>
      </c>
      <c r="BQ931" s="103">
        <v>0.36232687629468141</v>
      </c>
      <c r="BR931" s="103">
        <f t="shared" si="228"/>
        <v>0.63767312370531859</v>
      </c>
      <c r="BS931" s="108">
        <v>0.92571515995510134</v>
      </c>
      <c r="BT931" s="102">
        <v>7.4284840044898701E-2</v>
      </c>
      <c r="BU931" s="91"/>
      <c r="BV931" s="86">
        <v>911</v>
      </c>
      <c r="BW931" s="124">
        <v>0.98</v>
      </c>
      <c r="BX931" s="124">
        <v>0.02</v>
      </c>
      <c r="BY931" s="124">
        <v>0.98199999999999998</v>
      </c>
      <c r="BZ931" s="124">
        <v>1.7999999999999999E-2</v>
      </c>
      <c r="CA931" s="124">
        <v>0.98099999999999998</v>
      </c>
      <c r="CB931" s="124">
        <v>1.9E-2</v>
      </c>
      <c r="CC931" s="123">
        <v>0.97599999999999998</v>
      </c>
      <c r="CD931" s="123">
        <v>2.4E-2</v>
      </c>
      <c r="CE931" s="123">
        <v>0.97299999999999998</v>
      </c>
      <c r="CF931" s="123">
        <v>2.7E-2</v>
      </c>
      <c r="CG931" s="123">
        <v>0.97399999999999998</v>
      </c>
      <c r="CH931" s="123">
        <v>2.5000000000000001E-2</v>
      </c>
      <c r="CI931" s="1"/>
      <c r="CJ931" s="1"/>
      <c r="CK931" s="1"/>
      <c r="CL931" s="1"/>
      <c r="CM931" s="1"/>
      <c r="CN931" s="1"/>
      <c r="CP931" s="39"/>
      <c r="CR931" s="39"/>
      <c r="CS931" s="92"/>
      <c r="CT931" s="92"/>
    </row>
    <row r="932" spans="38:98" x14ac:dyDescent="0.25">
      <c r="AL932" s="104">
        <v>912</v>
      </c>
      <c r="AM932" s="102">
        <v>0.37922089648650997</v>
      </c>
      <c r="AN932" s="102">
        <f t="shared" si="217"/>
        <v>0.62077910351348997</v>
      </c>
      <c r="AO932" s="102">
        <v>0.42444439614240398</v>
      </c>
      <c r="AP932" s="102">
        <f t="shared" si="218"/>
        <v>0.57555560385759597</v>
      </c>
      <c r="AQ932" s="102">
        <v>0.31032308408604797</v>
      </c>
      <c r="AR932" s="102">
        <f t="shared" si="219"/>
        <v>0.68967691591395197</v>
      </c>
      <c r="AS932" s="102">
        <f t="shared" si="224"/>
        <v>0.35792930770315312</v>
      </c>
      <c r="AT932" s="107">
        <f t="shared" si="224"/>
        <v>0.64207069229684688</v>
      </c>
      <c r="AU932" s="103">
        <v>0.39557895333506798</v>
      </c>
      <c r="AV932" s="103">
        <f t="shared" si="225"/>
        <v>0.60442104666493202</v>
      </c>
      <c r="AW932" s="103">
        <v>0.444974078141889</v>
      </c>
      <c r="AX932" s="103">
        <f t="shared" si="226"/>
        <v>0.55502592185811106</v>
      </c>
      <c r="AY932" s="103">
        <v>0.34139356179193198</v>
      </c>
      <c r="AZ932" s="103">
        <f t="shared" si="229"/>
        <v>0.65860643820806808</v>
      </c>
      <c r="BA932" s="103">
        <f t="shared" si="227"/>
        <v>0.38201455193079425</v>
      </c>
      <c r="BB932" s="103">
        <f t="shared" si="227"/>
        <v>0.61798544806920575</v>
      </c>
      <c r="BC932" s="102">
        <v>0.374066790957293</v>
      </c>
      <c r="BD932" s="102">
        <f t="shared" si="216"/>
        <v>0.625933209042707</v>
      </c>
      <c r="BE932" s="102">
        <v>0.42923688736100502</v>
      </c>
      <c r="BF932" s="102">
        <f t="shared" si="216"/>
        <v>0.57076311263899493</v>
      </c>
      <c r="BG932" s="102">
        <v>0.34242557440890797</v>
      </c>
      <c r="BH932" s="102">
        <f t="shared" si="220"/>
        <v>0.65757442559109203</v>
      </c>
      <c r="BI932" s="102">
        <v>0.37220095351788962</v>
      </c>
      <c r="BJ932" s="102">
        <v>0.62779904648211038</v>
      </c>
      <c r="BK932" s="103">
        <v>0.36558487107975801</v>
      </c>
      <c r="BL932" s="103">
        <f t="shared" si="221"/>
        <v>0.63441512892024199</v>
      </c>
      <c r="BM932" s="103">
        <v>0.42111810522818499</v>
      </c>
      <c r="BN932" s="103">
        <f t="shared" si="222"/>
        <v>0.57888189477181506</v>
      </c>
      <c r="BO932" s="103">
        <v>0.33133976919193497</v>
      </c>
      <c r="BP932" s="103">
        <f t="shared" si="223"/>
        <v>0.66866023080806503</v>
      </c>
      <c r="BQ932" s="103">
        <v>0.36260476806549763</v>
      </c>
      <c r="BR932" s="103">
        <f t="shared" si="228"/>
        <v>0.63739523193450243</v>
      </c>
      <c r="BS932" s="108">
        <v>0.92579220908544668</v>
      </c>
      <c r="BT932" s="102">
        <v>7.4207790914553304E-2</v>
      </c>
      <c r="BU932" s="91"/>
      <c r="BV932" s="86">
        <v>912</v>
      </c>
      <c r="BW932" s="124">
        <v>0.98</v>
      </c>
      <c r="BX932" s="124">
        <v>0.02</v>
      </c>
      <c r="BY932" s="124">
        <v>0.98199999999999998</v>
      </c>
      <c r="BZ932" s="124">
        <v>1.7999999999999999E-2</v>
      </c>
      <c r="CA932" s="124">
        <v>0.98099999999999998</v>
      </c>
      <c r="CB932" s="124">
        <v>1.9E-2</v>
      </c>
      <c r="CC932" s="123">
        <v>0.97599999999999998</v>
      </c>
      <c r="CD932" s="123">
        <v>2.4E-2</v>
      </c>
      <c r="CE932" s="123">
        <v>0.97299999999999998</v>
      </c>
      <c r="CF932" s="123">
        <v>2.7E-2</v>
      </c>
      <c r="CG932" s="123">
        <v>0.97399999999999998</v>
      </c>
      <c r="CH932" s="123">
        <v>2.5000000000000001E-2</v>
      </c>
      <c r="CI932" s="1"/>
      <c r="CJ932" s="1"/>
      <c r="CK932" s="1"/>
      <c r="CL932" s="1"/>
      <c r="CM932" s="1"/>
      <c r="CN932" s="1"/>
      <c r="CP932" s="39"/>
      <c r="CR932" s="39"/>
      <c r="CS932" s="92"/>
      <c r="CT932" s="92"/>
    </row>
    <row r="933" spans="38:98" x14ac:dyDescent="0.25">
      <c r="AL933" s="104">
        <v>913</v>
      </c>
      <c r="AM933" s="102">
        <v>0.37946476483332697</v>
      </c>
      <c r="AN933" s="102">
        <f t="shared" si="217"/>
        <v>0.62053523516667308</v>
      </c>
      <c r="AO933" s="102">
        <v>0.42466164522217797</v>
      </c>
      <c r="AP933" s="102">
        <f t="shared" si="218"/>
        <v>0.57533835477782203</v>
      </c>
      <c r="AQ933" s="102">
        <v>0.31063205586717901</v>
      </c>
      <c r="AR933" s="102">
        <f t="shared" si="219"/>
        <v>0.68936794413282099</v>
      </c>
      <c r="AS933" s="102">
        <f t="shared" si="224"/>
        <v>0.35819700119833464</v>
      </c>
      <c r="AT933" s="107">
        <f t="shared" si="224"/>
        <v>0.64180299880166536</v>
      </c>
      <c r="AU933" s="103">
        <v>0.39583087920804999</v>
      </c>
      <c r="AV933" s="103">
        <f t="shared" si="225"/>
        <v>0.60416912079194995</v>
      </c>
      <c r="AW933" s="103">
        <v>0.445214028780479</v>
      </c>
      <c r="AX933" s="103">
        <f t="shared" si="226"/>
        <v>0.554785971219521</v>
      </c>
      <c r="AY933" s="103">
        <v>0.34173000435712197</v>
      </c>
      <c r="AZ933" s="103">
        <f t="shared" si="229"/>
        <v>0.65826999564287803</v>
      </c>
      <c r="BA933" s="103">
        <f t="shared" si="227"/>
        <v>0.38230260117828174</v>
      </c>
      <c r="BB933" s="103">
        <f t="shared" si="227"/>
        <v>0.61769739882171826</v>
      </c>
      <c r="BC933" s="102">
        <v>0.37430815633791398</v>
      </c>
      <c r="BD933" s="102">
        <f t="shared" ref="BD933:BF996" si="230">1-BC933</f>
        <v>0.62569184366208597</v>
      </c>
      <c r="BE933" s="102">
        <v>0.42946399552915199</v>
      </c>
      <c r="BF933" s="102">
        <f t="shared" si="230"/>
        <v>0.57053600447084807</v>
      </c>
      <c r="BG933" s="102">
        <v>0.34276473951556402</v>
      </c>
      <c r="BH933" s="102">
        <f t="shared" si="220"/>
        <v>0.65723526048443603</v>
      </c>
      <c r="BI933" s="102">
        <v>0.37248402761361776</v>
      </c>
      <c r="BJ933" s="102">
        <v>0.62751597238638235</v>
      </c>
      <c r="BK933" s="103">
        <v>0.365826104736376</v>
      </c>
      <c r="BL933" s="103">
        <f t="shared" si="221"/>
        <v>0.634173895263624</v>
      </c>
      <c r="BM933" s="103">
        <v>0.42134550643860402</v>
      </c>
      <c r="BN933" s="103">
        <f t="shared" si="222"/>
        <v>0.57865449356139598</v>
      </c>
      <c r="BO933" s="103">
        <v>0.33166749910645199</v>
      </c>
      <c r="BP933" s="103">
        <f t="shared" si="223"/>
        <v>0.66833250089354801</v>
      </c>
      <c r="BQ933" s="103">
        <v>0.36288260853812337</v>
      </c>
      <c r="BR933" s="103">
        <f t="shared" si="228"/>
        <v>0.63711739146187663</v>
      </c>
      <c r="BS933" s="108">
        <v>0.92586909424385699</v>
      </c>
      <c r="BT933" s="102">
        <v>7.4130905756143006E-2</v>
      </c>
      <c r="BU933" s="91"/>
      <c r="BV933" s="86">
        <v>913</v>
      </c>
      <c r="BW933" s="124">
        <v>0.98</v>
      </c>
      <c r="BX933" s="124">
        <v>0.02</v>
      </c>
      <c r="BY933" s="124">
        <v>0.98199999999999998</v>
      </c>
      <c r="BZ933" s="124">
        <v>1.7999999999999999E-2</v>
      </c>
      <c r="CA933" s="124">
        <v>0.98099999999999998</v>
      </c>
      <c r="CB933" s="124">
        <v>1.9E-2</v>
      </c>
      <c r="CC933" s="123">
        <v>0.97599999999999998</v>
      </c>
      <c r="CD933" s="123">
        <v>2.4E-2</v>
      </c>
      <c r="CE933" s="123">
        <v>0.97299999999999998</v>
      </c>
      <c r="CF933" s="123">
        <v>2.7E-2</v>
      </c>
      <c r="CG933" s="123">
        <v>0.97499999999999998</v>
      </c>
      <c r="CH933" s="123">
        <v>2.5000000000000001E-2</v>
      </c>
      <c r="CI933" s="1"/>
      <c r="CJ933" s="1"/>
      <c r="CK933" s="1"/>
      <c r="CL933" s="1"/>
      <c r="CM933" s="1"/>
      <c r="CN933" s="1"/>
      <c r="CP933" s="39"/>
      <c r="CR933" s="39"/>
      <c r="CS933" s="92"/>
      <c r="CT933" s="92"/>
    </row>
    <row r="934" spans="38:98" x14ac:dyDescent="0.25">
      <c r="AL934" s="104">
        <v>914</v>
      </c>
      <c r="AM934" s="102">
        <v>0.37970847005498498</v>
      </c>
      <c r="AN934" s="102">
        <f t="shared" si="217"/>
        <v>0.62029152994501502</v>
      </c>
      <c r="AO934" s="102">
        <v>0.42487873497513701</v>
      </c>
      <c r="AP934" s="102">
        <f t="shared" si="218"/>
        <v>0.57512126502486294</v>
      </c>
      <c r="AQ934" s="102">
        <v>0.31094090251447298</v>
      </c>
      <c r="AR934" s="102">
        <f t="shared" si="219"/>
        <v>0.68905909748552707</v>
      </c>
      <c r="AS934" s="102">
        <f t="shared" si="224"/>
        <v>0.35846454991798443</v>
      </c>
      <c r="AT934" s="107">
        <f t="shared" si="224"/>
        <v>0.64153545008201562</v>
      </c>
      <c r="AU934" s="103">
        <v>0.39608262948245698</v>
      </c>
      <c r="AV934" s="103">
        <f t="shared" si="225"/>
        <v>0.60391737051754302</v>
      </c>
      <c r="AW934" s="103">
        <v>0.44545381688553798</v>
      </c>
      <c r="AX934" s="103">
        <f t="shared" si="226"/>
        <v>0.55454618311446202</v>
      </c>
      <c r="AY934" s="103">
        <v>0.34206629545542</v>
      </c>
      <c r="AZ934" s="103">
        <f t="shared" si="229"/>
        <v>0.65793370454458</v>
      </c>
      <c r="BA934" s="103">
        <f t="shared" si="227"/>
        <v>0.38259048893272862</v>
      </c>
      <c r="BB934" s="103">
        <f t="shared" si="227"/>
        <v>0.61740951106727149</v>
      </c>
      <c r="BC934" s="102">
        <v>0.37454940576026202</v>
      </c>
      <c r="BD934" s="102">
        <f t="shared" si="230"/>
        <v>0.62545059423973792</v>
      </c>
      <c r="BE934" s="102">
        <v>0.42969101616633298</v>
      </c>
      <c r="BF934" s="102">
        <f t="shared" si="230"/>
        <v>0.57030898383366702</v>
      </c>
      <c r="BG934" s="102">
        <v>0.34310384113044401</v>
      </c>
      <c r="BH934" s="102">
        <f t="shared" si="220"/>
        <v>0.65689615886955599</v>
      </c>
      <c r="BI934" s="102">
        <v>0.37276701642394205</v>
      </c>
      <c r="BJ934" s="102">
        <v>0.62723298357605795</v>
      </c>
      <c r="BK934" s="103">
        <v>0.36606732766488698</v>
      </c>
      <c r="BL934" s="103">
        <f t="shared" si="221"/>
        <v>0.63393267233511308</v>
      </c>
      <c r="BM934" s="103">
        <v>0.42157284426689801</v>
      </c>
      <c r="BN934" s="103">
        <f t="shared" si="222"/>
        <v>0.57842715573310199</v>
      </c>
      <c r="BO934" s="103">
        <v>0.33199515913539601</v>
      </c>
      <c r="BP934" s="103">
        <f t="shared" si="223"/>
        <v>0.66800484086460399</v>
      </c>
      <c r="BQ934" s="103">
        <v>0.36316039895978369</v>
      </c>
      <c r="BR934" s="103">
        <f t="shared" si="228"/>
        <v>0.63683960104021642</v>
      </c>
      <c r="BS934" s="108">
        <v>0.92594581604304005</v>
      </c>
      <c r="BT934" s="102">
        <v>7.4054183956959896E-2</v>
      </c>
      <c r="BU934" s="91"/>
      <c r="BV934" s="86">
        <v>914</v>
      </c>
      <c r="BW934" s="124">
        <v>0.98</v>
      </c>
      <c r="BX934" s="124">
        <v>0.02</v>
      </c>
      <c r="BY934" s="124">
        <v>0.98199999999999998</v>
      </c>
      <c r="BZ934" s="124">
        <v>1.7999999999999999E-2</v>
      </c>
      <c r="CA934" s="124">
        <v>0.98099999999999998</v>
      </c>
      <c r="CB934" s="124">
        <v>1.9E-2</v>
      </c>
      <c r="CC934" s="123">
        <v>0.97599999999999998</v>
      </c>
      <c r="CD934" s="123">
        <v>2.4E-2</v>
      </c>
      <c r="CE934" s="123">
        <v>0.97299999999999998</v>
      </c>
      <c r="CF934" s="123">
        <v>2.7E-2</v>
      </c>
      <c r="CG934" s="123">
        <v>0.97499999999999998</v>
      </c>
      <c r="CH934" s="123">
        <v>2.5000000000000001E-2</v>
      </c>
      <c r="CI934" s="1"/>
      <c r="CJ934" s="1"/>
      <c r="CK934" s="1"/>
      <c r="CL934" s="1"/>
      <c r="CM934" s="1"/>
      <c r="CN934" s="1"/>
      <c r="CP934" s="39"/>
      <c r="CR934" s="39"/>
      <c r="CS934" s="92"/>
      <c r="CT934" s="92"/>
    </row>
    <row r="935" spans="38:98" x14ac:dyDescent="0.25">
      <c r="AL935" s="104">
        <v>915</v>
      </c>
      <c r="AM935" s="102">
        <v>0.37995201163325898</v>
      </c>
      <c r="AN935" s="102">
        <f t="shared" si="217"/>
        <v>0.62004798836674102</v>
      </c>
      <c r="AO935" s="102">
        <v>0.42509566583493802</v>
      </c>
      <c r="AP935" s="102">
        <f t="shared" si="218"/>
        <v>0.57490433416506193</v>
      </c>
      <c r="AQ935" s="102">
        <v>0.311249623721846</v>
      </c>
      <c r="AR935" s="102">
        <f t="shared" si="219"/>
        <v>0.68875037627815394</v>
      </c>
      <c r="AS935" s="102">
        <f t="shared" si="224"/>
        <v>0.35873195366039523</v>
      </c>
      <c r="AT935" s="107">
        <f t="shared" si="224"/>
        <v>0.64126804633960477</v>
      </c>
      <c r="AU935" s="103">
        <v>0.39633420437481998</v>
      </c>
      <c r="AV935" s="103">
        <f t="shared" si="225"/>
        <v>0.60366579562518008</v>
      </c>
      <c r="AW935" s="103">
        <v>0.44569344275272099</v>
      </c>
      <c r="AX935" s="103">
        <f t="shared" si="226"/>
        <v>0.55430655724727895</v>
      </c>
      <c r="AY935" s="103">
        <v>0.34240243489334299</v>
      </c>
      <c r="AZ935" s="103">
        <f t="shared" si="229"/>
        <v>0.65759756510665701</v>
      </c>
      <c r="BA935" s="103">
        <f t="shared" si="227"/>
        <v>0.38287821524025778</v>
      </c>
      <c r="BB935" s="103">
        <f t="shared" si="227"/>
        <v>0.61712178475974222</v>
      </c>
      <c r="BC935" s="102">
        <v>0.374790540472275</v>
      </c>
      <c r="BD935" s="102">
        <f t="shared" si="230"/>
        <v>0.625209459527725</v>
      </c>
      <c r="BE935" s="102">
        <v>0.42991795029921398</v>
      </c>
      <c r="BF935" s="102">
        <f t="shared" si="230"/>
        <v>0.57008204970078602</v>
      </c>
      <c r="BG935" s="102">
        <v>0.34344287998596801</v>
      </c>
      <c r="BH935" s="102">
        <f t="shared" si="220"/>
        <v>0.65655712001403199</v>
      </c>
      <c r="BI935" s="102">
        <v>0.37304992090876976</v>
      </c>
      <c r="BJ935" s="102">
        <v>0.62695007909123035</v>
      </c>
      <c r="BK935" s="103">
        <v>0.36630854193967299</v>
      </c>
      <c r="BL935" s="103">
        <f t="shared" si="221"/>
        <v>0.63369145806032701</v>
      </c>
      <c r="BM935" s="103">
        <v>0.421800119744771</v>
      </c>
      <c r="BN935" s="103">
        <f t="shared" si="222"/>
        <v>0.57819988025522906</v>
      </c>
      <c r="BO935" s="103">
        <v>0.33232275007631801</v>
      </c>
      <c r="BP935" s="103">
        <f t="shared" si="223"/>
        <v>0.66767724992368205</v>
      </c>
      <c r="BQ935" s="103">
        <v>0.36343814057770224</v>
      </c>
      <c r="BR935" s="103">
        <f t="shared" si="228"/>
        <v>0.63656185942229782</v>
      </c>
      <c r="BS935" s="108">
        <v>0.92602237509570362</v>
      </c>
      <c r="BT935" s="102">
        <v>7.3977624904296393E-2</v>
      </c>
      <c r="BU935" s="91"/>
      <c r="BV935" s="86">
        <v>915</v>
      </c>
      <c r="BW935" s="124">
        <v>0.98</v>
      </c>
      <c r="BX935" s="124">
        <v>0.02</v>
      </c>
      <c r="BY935" s="124">
        <v>0.98199999999999998</v>
      </c>
      <c r="BZ935" s="124">
        <v>1.7999999999999999E-2</v>
      </c>
      <c r="CA935" s="124">
        <v>0.98099999999999998</v>
      </c>
      <c r="CB935" s="124">
        <v>1.9E-2</v>
      </c>
      <c r="CC935" s="123">
        <v>0.97599999999999998</v>
      </c>
      <c r="CD935" s="123">
        <v>2.4E-2</v>
      </c>
      <c r="CE935" s="123">
        <v>0.97299999999999998</v>
      </c>
      <c r="CF935" s="123">
        <v>2.7E-2</v>
      </c>
      <c r="CG935" s="123">
        <v>0.97499999999999998</v>
      </c>
      <c r="CH935" s="123">
        <v>2.5000000000000001E-2</v>
      </c>
      <c r="CI935" s="1"/>
      <c r="CJ935" s="1"/>
      <c r="CK935" s="1"/>
      <c r="CL935" s="1"/>
      <c r="CM935" s="1"/>
      <c r="CN935" s="1"/>
      <c r="CP935" s="39"/>
      <c r="CR935" s="39"/>
      <c r="CS935" s="92"/>
      <c r="CT935" s="92"/>
    </row>
    <row r="936" spans="38:98" x14ac:dyDescent="0.25">
      <c r="AL936" s="104">
        <v>916</v>
      </c>
      <c r="AM936" s="102">
        <v>0.380195389049924</v>
      </c>
      <c r="AN936" s="102">
        <f t="shared" si="217"/>
        <v>0.619804610950076</v>
      </c>
      <c r="AO936" s="102">
        <v>0.42531243823524001</v>
      </c>
      <c r="AP936" s="102">
        <f t="shared" si="218"/>
        <v>0.57468756176475999</v>
      </c>
      <c r="AQ936" s="102">
        <v>0.31155821918321203</v>
      </c>
      <c r="AR936" s="102">
        <f t="shared" si="219"/>
        <v>0.68844178081678797</v>
      </c>
      <c r="AS936" s="102">
        <f t="shared" si="224"/>
        <v>0.35899921222385922</v>
      </c>
      <c r="AT936" s="107">
        <f t="shared" si="224"/>
        <v>0.64100078777614089</v>
      </c>
      <c r="AU936" s="103">
        <v>0.39658560410166899</v>
      </c>
      <c r="AV936" s="103">
        <f t="shared" si="225"/>
        <v>0.60341439589833101</v>
      </c>
      <c r="AW936" s="103">
        <v>0.44593290667768398</v>
      </c>
      <c r="AX936" s="103">
        <f t="shared" si="226"/>
        <v>0.55406709332231596</v>
      </c>
      <c r="AY936" s="103">
        <v>0.34273842247740699</v>
      </c>
      <c r="AZ936" s="103">
        <f t="shared" si="229"/>
        <v>0.65726157752259295</v>
      </c>
      <c r="BA936" s="103">
        <f t="shared" si="227"/>
        <v>0.38316578014699193</v>
      </c>
      <c r="BB936" s="103">
        <f t="shared" si="227"/>
        <v>0.61683421985300813</v>
      </c>
      <c r="BC936" s="102">
        <v>0.375031561721892</v>
      </c>
      <c r="BD936" s="102">
        <f t="shared" si="230"/>
        <v>0.624968438278108</v>
      </c>
      <c r="BE936" s="102">
        <v>0.430144798954464</v>
      </c>
      <c r="BF936" s="102">
        <f t="shared" si="230"/>
        <v>0.569855201045536</v>
      </c>
      <c r="BG936" s="102">
        <v>0.34378185681455298</v>
      </c>
      <c r="BH936" s="102">
        <f t="shared" si="220"/>
        <v>0.65621814318544702</v>
      </c>
      <c r="BI936" s="102">
        <v>0.37333274202800759</v>
      </c>
      <c r="BJ936" s="102">
        <v>0.62666725797199241</v>
      </c>
      <c r="BK936" s="103">
        <v>0.366549749635116</v>
      </c>
      <c r="BL936" s="103">
        <f t="shared" si="221"/>
        <v>0.633450250364884</v>
      </c>
      <c r="BM936" s="103">
        <v>0.42202733390392699</v>
      </c>
      <c r="BN936" s="103">
        <f t="shared" si="222"/>
        <v>0.57797266609607301</v>
      </c>
      <c r="BO936" s="103">
        <v>0.332650272726774</v>
      </c>
      <c r="BP936" s="103">
        <f t="shared" si="223"/>
        <v>0.66734972727322606</v>
      </c>
      <c r="BQ936" s="103">
        <v>0.36371583463910517</v>
      </c>
      <c r="BR936" s="103">
        <f t="shared" si="228"/>
        <v>0.63628416536089483</v>
      </c>
      <c r="BS936" s="108">
        <v>0.92609877201455537</v>
      </c>
      <c r="BT936" s="102">
        <v>7.3901227985444601E-2</v>
      </c>
      <c r="BU936" s="91"/>
      <c r="BV936" s="86">
        <v>916</v>
      </c>
      <c r="BW936" s="124">
        <v>0.98</v>
      </c>
      <c r="BX936" s="124">
        <v>0.02</v>
      </c>
      <c r="BY936" s="124">
        <v>0.98199999999999998</v>
      </c>
      <c r="BZ936" s="124">
        <v>1.7999999999999999E-2</v>
      </c>
      <c r="CA936" s="124">
        <v>0.98099999999999998</v>
      </c>
      <c r="CB936" s="124">
        <v>1.9E-2</v>
      </c>
      <c r="CC936" s="123">
        <v>0.97599999999999998</v>
      </c>
      <c r="CD936" s="123">
        <v>2.4E-2</v>
      </c>
      <c r="CE936" s="123">
        <v>0.97299999999999998</v>
      </c>
      <c r="CF936" s="123">
        <v>2.7E-2</v>
      </c>
      <c r="CG936" s="123">
        <v>0.97499999999999998</v>
      </c>
      <c r="CH936" s="123">
        <v>2.5000000000000001E-2</v>
      </c>
      <c r="CI936" s="1"/>
      <c r="CJ936" s="1"/>
      <c r="CK936" s="1"/>
      <c r="CL936" s="1"/>
      <c r="CM936" s="1"/>
      <c r="CN936" s="1"/>
      <c r="CP936" s="39"/>
      <c r="CR936" s="39"/>
      <c r="CS936" s="92"/>
      <c r="CT936" s="92"/>
    </row>
    <row r="937" spans="38:98" x14ac:dyDescent="0.25">
      <c r="AL937" s="104">
        <v>917</v>
      </c>
      <c r="AM937" s="102">
        <v>0.38043860178675598</v>
      </c>
      <c r="AN937" s="102">
        <f t="shared" si="217"/>
        <v>0.61956139821324396</v>
      </c>
      <c r="AO937" s="102">
        <v>0.42552905260970098</v>
      </c>
      <c r="AP937" s="102">
        <f t="shared" si="218"/>
        <v>0.57447094739029902</v>
      </c>
      <c r="AQ937" s="102">
        <v>0.31186668859248701</v>
      </c>
      <c r="AR937" s="102">
        <f t="shared" si="219"/>
        <v>0.68813331140751299</v>
      </c>
      <c r="AS937" s="102">
        <f t="shared" si="224"/>
        <v>0.35926632540666958</v>
      </c>
      <c r="AT937" s="107">
        <f t="shared" si="224"/>
        <v>0.64073367459333042</v>
      </c>
      <c r="AU937" s="103">
        <v>0.39683682887953597</v>
      </c>
      <c r="AV937" s="103">
        <f t="shared" si="225"/>
        <v>0.60316317112046403</v>
      </c>
      <c r="AW937" s="103">
        <v>0.44617220895608001</v>
      </c>
      <c r="AX937" s="103">
        <f t="shared" si="226"/>
        <v>0.55382779104391999</v>
      </c>
      <c r="AY937" s="103">
        <v>0.343074258014128</v>
      </c>
      <c r="AZ937" s="103">
        <f t="shared" si="229"/>
        <v>0.65692574198587206</v>
      </c>
      <c r="BA937" s="103">
        <f t="shared" si="227"/>
        <v>0.38345318369905346</v>
      </c>
      <c r="BB937" s="103">
        <f t="shared" si="227"/>
        <v>0.61654681630094665</v>
      </c>
      <c r="BC937" s="102">
        <v>0.375272470757051</v>
      </c>
      <c r="BD937" s="102">
        <f t="shared" si="230"/>
        <v>0.62472752924294905</v>
      </c>
      <c r="BE937" s="102">
        <v>0.43037156315874903</v>
      </c>
      <c r="BF937" s="102">
        <f t="shared" si="230"/>
        <v>0.56962843684125097</v>
      </c>
      <c r="BG937" s="102">
        <v>0.34412077234861899</v>
      </c>
      <c r="BH937" s="102">
        <f t="shared" si="220"/>
        <v>0.65587922765138096</v>
      </c>
      <c r="BI937" s="102">
        <v>0.37361548074156281</v>
      </c>
      <c r="BJ937" s="102">
        <v>0.62638451925843719</v>
      </c>
      <c r="BK937" s="103">
        <v>0.36679095282559598</v>
      </c>
      <c r="BL937" s="103">
        <f t="shared" si="221"/>
        <v>0.63320904717440407</v>
      </c>
      <c r="BM937" s="103">
        <v>0.42225448777607</v>
      </c>
      <c r="BN937" s="103">
        <f t="shared" si="222"/>
        <v>0.57774551222393</v>
      </c>
      <c r="BO937" s="103">
        <v>0.33297772788431501</v>
      </c>
      <c r="BP937" s="103">
        <f t="shared" si="223"/>
        <v>0.66702227211568499</v>
      </c>
      <c r="BQ937" s="103">
        <v>0.36399348239121576</v>
      </c>
      <c r="BR937" s="103">
        <f t="shared" si="228"/>
        <v>0.63600651760878424</v>
      </c>
      <c r="BS937" s="108">
        <v>0.92617500741230319</v>
      </c>
      <c r="BT937" s="102">
        <v>7.38249925876968E-2</v>
      </c>
      <c r="BU937" s="91"/>
      <c r="BV937" s="86">
        <v>917</v>
      </c>
      <c r="BW937" s="124">
        <v>0.98</v>
      </c>
      <c r="BX937" s="124">
        <v>0.02</v>
      </c>
      <c r="BY937" s="124">
        <v>0.98199999999999998</v>
      </c>
      <c r="BZ937" s="124">
        <v>1.7999999999999999E-2</v>
      </c>
      <c r="CA937" s="124">
        <v>0.98099999999999998</v>
      </c>
      <c r="CB937" s="124">
        <v>1.9E-2</v>
      </c>
      <c r="CC937" s="123">
        <v>0.97599999999999998</v>
      </c>
      <c r="CD937" s="123">
        <v>2.4E-2</v>
      </c>
      <c r="CE937" s="123">
        <v>0.97299999999999998</v>
      </c>
      <c r="CF937" s="123">
        <v>2.7E-2</v>
      </c>
      <c r="CG937" s="123">
        <v>0.97499999999999998</v>
      </c>
      <c r="CH937" s="123">
        <v>2.5000000000000001E-2</v>
      </c>
      <c r="CI937" s="1"/>
      <c r="CJ937" s="1"/>
      <c r="CK937" s="1"/>
      <c r="CL937" s="1"/>
      <c r="CM937" s="1"/>
      <c r="CN937" s="1"/>
      <c r="CP937" s="39"/>
      <c r="CR937" s="39"/>
      <c r="CS937" s="92"/>
      <c r="CT937" s="92"/>
    </row>
    <row r="938" spans="38:98" x14ac:dyDescent="0.25">
      <c r="AL938" s="104">
        <v>918</v>
      </c>
      <c r="AM938" s="102">
        <v>0.380681649325531</v>
      </c>
      <c r="AN938" s="102">
        <f t="shared" si="217"/>
        <v>0.61931835067446905</v>
      </c>
      <c r="AO938" s="102">
        <v>0.42574550939197803</v>
      </c>
      <c r="AP938" s="102">
        <f t="shared" si="218"/>
        <v>0.57425449060802203</v>
      </c>
      <c r="AQ938" s="102">
        <v>0.31217503164358701</v>
      </c>
      <c r="AR938" s="102">
        <f t="shared" si="219"/>
        <v>0.68782496835641305</v>
      </c>
      <c r="AS938" s="102">
        <f t="shared" si="224"/>
        <v>0.35953329300711956</v>
      </c>
      <c r="AT938" s="107">
        <f t="shared" si="224"/>
        <v>0.64046670699288044</v>
      </c>
      <c r="AU938" s="103">
        <v>0.39708787892494901</v>
      </c>
      <c r="AV938" s="103">
        <f t="shared" si="225"/>
        <v>0.60291212107505099</v>
      </c>
      <c r="AW938" s="103">
        <v>0.44641134988356701</v>
      </c>
      <c r="AX938" s="103">
        <f t="shared" si="226"/>
        <v>0.55358865011643299</v>
      </c>
      <c r="AY938" s="103">
        <v>0.343409941310023</v>
      </c>
      <c r="AZ938" s="103">
        <f t="shared" si="229"/>
        <v>0.656590058689977</v>
      </c>
      <c r="BA938" s="103">
        <f t="shared" si="227"/>
        <v>0.38374042594256519</v>
      </c>
      <c r="BB938" s="103">
        <f t="shared" si="227"/>
        <v>0.61625957405743481</v>
      </c>
      <c r="BC938" s="102">
        <v>0.37551326882569303</v>
      </c>
      <c r="BD938" s="102">
        <f t="shared" si="230"/>
        <v>0.62448673117430697</v>
      </c>
      <c r="BE938" s="102">
        <v>0.43059824393873702</v>
      </c>
      <c r="BF938" s="102">
        <f t="shared" si="230"/>
        <v>0.56940175606126298</v>
      </c>
      <c r="BG938" s="102">
        <v>0.34445962732058499</v>
      </c>
      <c r="BH938" s="102">
        <f t="shared" si="220"/>
        <v>0.65554037267941501</v>
      </c>
      <c r="BI938" s="102">
        <v>0.37389813800934346</v>
      </c>
      <c r="BJ938" s="102">
        <v>0.62610186199065665</v>
      </c>
      <c r="BK938" s="103">
        <v>0.36703215358549501</v>
      </c>
      <c r="BL938" s="103">
        <f t="shared" si="221"/>
        <v>0.63296784641450499</v>
      </c>
      <c r="BM938" s="103">
        <v>0.42248158239290201</v>
      </c>
      <c r="BN938" s="103">
        <f t="shared" si="222"/>
        <v>0.57751841760709799</v>
      </c>
      <c r="BO938" s="103">
        <v>0.33330511634649501</v>
      </c>
      <c r="BP938" s="103">
        <f t="shared" si="223"/>
        <v>0.66669488365350493</v>
      </c>
      <c r="BQ938" s="103">
        <v>0.36427108508125866</v>
      </c>
      <c r="BR938" s="103">
        <f t="shared" si="228"/>
        <v>0.63572891491874139</v>
      </c>
      <c r="BS938" s="108">
        <v>0.92625108190165473</v>
      </c>
      <c r="BT938" s="102">
        <v>7.3748918098345301E-2</v>
      </c>
      <c r="BU938" s="91"/>
      <c r="BV938" s="86">
        <v>918</v>
      </c>
      <c r="BW938" s="124">
        <v>0.98</v>
      </c>
      <c r="BX938" s="124">
        <v>0.02</v>
      </c>
      <c r="BY938" s="124">
        <v>0.98199999999999998</v>
      </c>
      <c r="BZ938" s="124">
        <v>1.7999999999999999E-2</v>
      </c>
      <c r="CA938" s="124">
        <v>0.98099999999999998</v>
      </c>
      <c r="CB938" s="124">
        <v>1.9E-2</v>
      </c>
      <c r="CC938" s="123">
        <v>0.97599999999999998</v>
      </c>
      <c r="CD938" s="123">
        <v>2.4E-2</v>
      </c>
      <c r="CE938" s="123">
        <v>0.97299999999999998</v>
      </c>
      <c r="CF938" s="123">
        <v>2.7E-2</v>
      </c>
      <c r="CG938" s="123">
        <v>0.97499999999999998</v>
      </c>
      <c r="CH938" s="123">
        <v>2.5000000000000001E-2</v>
      </c>
      <c r="CI938" s="1"/>
      <c r="CJ938" s="1"/>
      <c r="CK938" s="1"/>
      <c r="CL938" s="1"/>
      <c r="CM938" s="1"/>
      <c r="CN938" s="1"/>
      <c r="CP938" s="39"/>
      <c r="CR938" s="39"/>
      <c r="CS938" s="92"/>
      <c r="CT938" s="92"/>
    </row>
    <row r="939" spans="38:98" x14ac:dyDescent="0.25">
      <c r="AL939" s="104">
        <v>919</v>
      </c>
      <c r="AM939" s="102">
        <v>0.38092453114802299</v>
      </c>
      <c r="AN939" s="102">
        <f t="shared" si="217"/>
        <v>0.61907546885197706</v>
      </c>
      <c r="AO939" s="102">
        <v>0.425961809015729</v>
      </c>
      <c r="AP939" s="102">
        <f t="shared" si="218"/>
        <v>0.574038190984271</v>
      </c>
      <c r="AQ939" s="102">
        <v>0.31248324803042699</v>
      </c>
      <c r="AR939" s="102">
        <f t="shared" si="219"/>
        <v>0.68751675196957307</v>
      </c>
      <c r="AS939" s="102">
        <f t="shared" si="224"/>
        <v>0.35980011482350122</v>
      </c>
      <c r="AT939" s="107">
        <f t="shared" si="224"/>
        <v>0.64019988517649884</v>
      </c>
      <c r="AU939" s="103">
        <v>0.397338754454439</v>
      </c>
      <c r="AV939" s="103">
        <f t="shared" si="225"/>
        <v>0.602661245545561</v>
      </c>
      <c r="AW939" s="103">
        <v>0.44665032975579799</v>
      </c>
      <c r="AX939" s="103">
        <f t="shared" si="226"/>
        <v>0.55334967024420201</v>
      </c>
      <c r="AY939" s="103">
        <v>0.343745472171606</v>
      </c>
      <c r="AZ939" s="103">
        <f t="shared" si="229"/>
        <v>0.656254527828394</v>
      </c>
      <c r="BA939" s="103">
        <f t="shared" si="227"/>
        <v>0.3840275069236484</v>
      </c>
      <c r="BB939" s="103">
        <f t="shared" si="227"/>
        <v>0.6159724930763516</v>
      </c>
      <c r="BC939" s="102">
        <v>0.37575395717575499</v>
      </c>
      <c r="BD939" s="102">
        <f t="shared" si="230"/>
        <v>0.62424604282424501</v>
      </c>
      <c r="BE939" s="102">
        <v>0.43082484232109602</v>
      </c>
      <c r="BF939" s="102">
        <f t="shared" si="230"/>
        <v>0.56917515767890392</v>
      </c>
      <c r="BG939" s="102">
        <v>0.34479842246287101</v>
      </c>
      <c r="BH939" s="102">
        <f t="shared" si="220"/>
        <v>0.65520157753712893</v>
      </c>
      <c r="BI939" s="102">
        <v>0.37418071479125681</v>
      </c>
      <c r="BJ939" s="102">
        <v>0.62581928520874319</v>
      </c>
      <c r="BK939" s="103">
        <v>0.36727335398919497</v>
      </c>
      <c r="BL939" s="103">
        <f t="shared" si="221"/>
        <v>0.63272664601080497</v>
      </c>
      <c r="BM939" s="103">
        <v>0.42270861878612798</v>
      </c>
      <c r="BN939" s="103">
        <f t="shared" si="222"/>
        <v>0.57729138121387202</v>
      </c>
      <c r="BO939" s="103">
        <v>0.33363243891086802</v>
      </c>
      <c r="BP939" s="103">
        <f t="shared" si="223"/>
        <v>0.66636756108913198</v>
      </c>
      <c r="BQ939" s="103">
        <v>0.3645486439564592</v>
      </c>
      <c r="BR939" s="103">
        <f t="shared" si="228"/>
        <v>0.63545135604354086</v>
      </c>
      <c r="BS939" s="108">
        <v>0.92632699609531766</v>
      </c>
      <c r="BT939" s="102">
        <v>7.3673003904682302E-2</v>
      </c>
      <c r="BU939" s="91"/>
      <c r="BV939" s="86">
        <v>919</v>
      </c>
      <c r="BW939" s="124">
        <v>0.98</v>
      </c>
      <c r="BX939" s="124">
        <v>0.02</v>
      </c>
      <c r="BY939" s="124">
        <v>0.98199999999999998</v>
      </c>
      <c r="BZ939" s="124">
        <v>1.7999999999999999E-2</v>
      </c>
      <c r="CA939" s="124">
        <v>0.98099999999999998</v>
      </c>
      <c r="CB939" s="124">
        <v>1.9E-2</v>
      </c>
      <c r="CC939" s="123">
        <v>0.97599999999999998</v>
      </c>
      <c r="CD939" s="123">
        <v>2.4E-2</v>
      </c>
      <c r="CE939" s="123">
        <v>0.97299999999999998</v>
      </c>
      <c r="CF939" s="123">
        <v>2.7E-2</v>
      </c>
      <c r="CG939" s="123">
        <v>0.97499999999999998</v>
      </c>
      <c r="CH939" s="123">
        <v>2.5000000000000001E-2</v>
      </c>
      <c r="CI939" s="1"/>
      <c r="CJ939" s="1"/>
      <c r="CK939" s="1"/>
      <c r="CL939" s="1"/>
      <c r="CM939" s="1"/>
      <c r="CN939" s="1"/>
      <c r="CP939" s="39"/>
      <c r="CR939" s="39"/>
      <c r="CS939" s="92"/>
      <c r="CT939" s="92"/>
    </row>
    <row r="940" spans="38:98" x14ac:dyDescent="0.25">
      <c r="AL940" s="104">
        <v>920</v>
      </c>
      <c r="AM940" s="102">
        <v>0.38116724673600799</v>
      </c>
      <c r="AN940" s="102">
        <f t="shared" si="217"/>
        <v>0.61883275326399201</v>
      </c>
      <c r="AO940" s="102">
        <v>0.426177951914612</v>
      </c>
      <c r="AP940" s="102">
        <f t="shared" si="218"/>
        <v>0.57382204808538795</v>
      </c>
      <c r="AQ940" s="102">
        <v>0.312791337446922</v>
      </c>
      <c r="AR940" s="102">
        <f t="shared" si="219"/>
        <v>0.687208662553078</v>
      </c>
      <c r="AS940" s="102">
        <f t="shared" si="224"/>
        <v>0.3600667906541074</v>
      </c>
      <c r="AT940" s="107">
        <f t="shared" si="224"/>
        <v>0.63993320934589271</v>
      </c>
      <c r="AU940" s="103">
        <v>0.39758945568453802</v>
      </c>
      <c r="AV940" s="103">
        <f t="shared" si="225"/>
        <v>0.60241054431546193</v>
      </c>
      <c r="AW940" s="103">
        <v>0.44688914886842901</v>
      </c>
      <c r="AX940" s="103">
        <f t="shared" si="226"/>
        <v>0.55311085113157099</v>
      </c>
      <c r="AY940" s="103">
        <v>0.34408085040539499</v>
      </c>
      <c r="AZ940" s="103">
        <f t="shared" si="229"/>
        <v>0.65591914959460507</v>
      </c>
      <c r="BA940" s="103">
        <f t="shared" si="227"/>
        <v>0.38431442668842719</v>
      </c>
      <c r="BB940" s="103">
        <f t="shared" si="227"/>
        <v>0.61568557331157292</v>
      </c>
      <c r="BC940" s="102">
        <v>0.37599453705517699</v>
      </c>
      <c r="BD940" s="102">
        <f t="shared" si="230"/>
        <v>0.62400546294482306</v>
      </c>
      <c r="BE940" s="102">
        <v>0.431051359332493</v>
      </c>
      <c r="BF940" s="102">
        <f t="shared" si="230"/>
        <v>0.56894864066750706</v>
      </c>
      <c r="BG940" s="102">
        <v>0.345137158507895</v>
      </c>
      <c r="BH940" s="102">
        <f t="shared" si="220"/>
        <v>0.65486284149210494</v>
      </c>
      <c r="BI940" s="102">
        <v>0.37446321204721</v>
      </c>
      <c r="BJ940" s="102">
        <v>0.62553678795279011</v>
      </c>
      <c r="BK940" s="103">
        <v>0.36751455611107797</v>
      </c>
      <c r="BL940" s="103">
        <f t="shared" si="221"/>
        <v>0.63248544388892203</v>
      </c>
      <c r="BM940" s="103">
        <v>0.42293559798745101</v>
      </c>
      <c r="BN940" s="103">
        <f t="shared" si="222"/>
        <v>0.57706440201254905</v>
      </c>
      <c r="BO940" s="103">
        <v>0.33395969637498601</v>
      </c>
      <c r="BP940" s="103">
        <f t="shared" si="223"/>
        <v>0.66604030362501399</v>
      </c>
      <c r="BQ940" s="103">
        <v>0.36482616026404147</v>
      </c>
      <c r="BR940" s="103">
        <f t="shared" si="228"/>
        <v>0.63517383973595853</v>
      </c>
      <c r="BS940" s="108">
        <v>0.92640275060599975</v>
      </c>
      <c r="BT940" s="109">
        <v>7.3597249394000197E-2</v>
      </c>
      <c r="BU940" s="91"/>
      <c r="BV940" s="86">
        <v>920</v>
      </c>
      <c r="BW940" s="124">
        <v>0.98</v>
      </c>
      <c r="BX940" s="124">
        <v>0.02</v>
      </c>
      <c r="BY940" s="124">
        <v>0.98199999999999998</v>
      </c>
      <c r="BZ940" s="124">
        <v>1.7999999999999999E-2</v>
      </c>
      <c r="CA940" s="124">
        <v>0.98099999999999998</v>
      </c>
      <c r="CB940" s="124">
        <v>1.9E-2</v>
      </c>
      <c r="CC940" s="123">
        <v>0.97599999999999998</v>
      </c>
      <c r="CD940" s="123">
        <v>2.4E-2</v>
      </c>
      <c r="CE940" s="123">
        <v>0.97299999999999998</v>
      </c>
      <c r="CF940" s="123">
        <v>2.7E-2</v>
      </c>
      <c r="CG940" s="123">
        <v>0.97499999999999998</v>
      </c>
      <c r="CH940" s="123">
        <v>2.5000000000000001E-2</v>
      </c>
      <c r="CI940" s="1"/>
      <c r="CJ940" s="1"/>
      <c r="CK940" s="1"/>
      <c r="CL940" s="1"/>
      <c r="CM940" s="1"/>
      <c r="CN940" s="1"/>
      <c r="CP940" s="39"/>
      <c r="CR940" s="39"/>
      <c r="CS940" s="92"/>
      <c r="CT940" s="92"/>
    </row>
    <row r="941" spans="38:98" x14ac:dyDescent="0.25">
      <c r="AL941" s="104">
        <v>921</v>
      </c>
      <c r="AM941" s="102">
        <v>0.38140979557126198</v>
      </c>
      <c r="AN941" s="102">
        <f t="shared" si="217"/>
        <v>0.61859020442873802</v>
      </c>
      <c r="AO941" s="102">
        <v>0.42639393852228602</v>
      </c>
      <c r="AP941" s="102">
        <f t="shared" si="218"/>
        <v>0.57360606147771398</v>
      </c>
      <c r="AQ941" s="102">
        <v>0.31309929958698801</v>
      </c>
      <c r="AR941" s="102">
        <f t="shared" si="219"/>
        <v>0.68690070041301199</v>
      </c>
      <c r="AS941" s="102">
        <f t="shared" si="224"/>
        <v>0.36033332029723153</v>
      </c>
      <c r="AT941" s="107">
        <f t="shared" si="224"/>
        <v>0.63966667970276858</v>
      </c>
      <c r="AU941" s="103">
        <v>0.39783998283177502</v>
      </c>
      <c r="AV941" s="103">
        <f t="shared" si="225"/>
        <v>0.60216001716822498</v>
      </c>
      <c r="AW941" s="103">
        <v>0.44712780751711501</v>
      </c>
      <c r="AX941" s="103">
        <f t="shared" si="226"/>
        <v>0.55287219248288499</v>
      </c>
      <c r="AY941" s="103">
        <v>0.34441607581790601</v>
      </c>
      <c r="AZ941" s="103">
        <f t="shared" si="229"/>
        <v>0.65558392418209399</v>
      </c>
      <c r="BA941" s="103">
        <f t="shared" si="227"/>
        <v>0.38460118528302345</v>
      </c>
      <c r="BB941" s="103">
        <f t="shared" si="227"/>
        <v>0.61539881471697655</v>
      </c>
      <c r="BC941" s="102">
        <v>0.37623500971189699</v>
      </c>
      <c r="BD941" s="102">
        <f t="shared" si="230"/>
        <v>0.62376499028810306</v>
      </c>
      <c r="BE941" s="102">
        <v>0.43127779599959498</v>
      </c>
      <c r="BF941" s="102">
        <f t="shared" si="230"/>
        <v>0.56872220400040496</v>
      </c>
      <c r="BG941" s="102">
        <v>0.34547583618807598</v>
      </c>
      <c r="BH941" s="102">
        <f t="shared" si="220"/>
        <v>0.65452416381192402</v>
      </c>
      <c r="BI941" s="102">
        <v>0.37474563073710987</v>
      </c>
      <c r="BJ941" s="102">
        <v>0.62525436926289024</v>
      </c>
      <c r="BK941" s="103">
        <v>0.36775576202552401</v>
      </c>
      <c r="BL941" s="103">
        <f t="shared" si="221"/>
        <v>0.63224423797447593</v>
      </c>
      <c r="BM941" s="103">
        <v>0.42316252102857499</v>
      </c>
      <c r="BN941" s="103">
        <f t="shared" si="222"/>
        <v>0.57683747897142501</v>
      </c>
      <c r="BO941" s="103">
        <v>0.33428688953640401</v>
      </c>
      <c r="BP941" s="103">
        <f t="shared" si="223"/>
        <v>0.66571311046359605</v>
      </c>
      <c r="BQ941" s="103">
        <v>0.36510363525123057</v>
      </c>
      <c r="BR941" s="103">
        <f t="shared" si="228"/>
        <v>0.63489636474876954</v>
      </c>
      <c r="BS941" s="108">
        <v>0.92647834604640877</v>
      </c>
      <c r="BT941" s="102">
        <v>7.3521653953591198E-2</v>
      </c>
      <c r="BU941" s="91"/>
      <c r="BV941" s="86">
        <v>921</v>
      </c>
      <c r="BW941" s="124">
        <v>0.98</v>
      </c>
      <c r="BX941" s="124">
        <v>0.02</v>
      </c>
      <c r="BY941" s="124">
        <v>0.98199999999999998</v>
      </c>
      <c r="BZ941" s="124">
        <v>1.7999999999999999E-2</v>
      </c>
      <c r="CA941" s="124">
        <v>0.98099999999999998</v>
      </c>
      <c r="CB941" s="124">
        <v>1.9E-2</v>
      </c>
      <c r="CC941" s="123">
        <v>0.97599999999999998</v>
      </c>
      <c r="CD941" s="123">
        <v>2.4E-2</v>
      </c>
      <c r="CE941" s="123">
        <v>0.97299999999999998</v>
      </c>
      <c r="CF941" s="123">
        <v>2.7E-2</v>
      </c>
      <c r="CG941" s="123">
        <v>0.97499999999999998</v>
      </c>
      <c r="CH941" s="123">
        <v>2.5000000000000001E-2</v>
      </c>
      <c r="CI941" s="1"/>
      <c r="CJ941" s="1"/>
      <c r="CK941" s="1"/>
      <c r="CL941" s="1"/>
      <c r="CM941" s="1"/>
      <c r="CN941" s="1"/>
      <c r="CP941" s="39"/>
      <c r="CR941" s="39"/>
      <c r="CS941" s="92"/>
      <c r="CT941" s="92"/>
    </row>
    <row r="942" spans="38:98" x14ac:dyDescent="0.25">
      <c r="AL942" s="104">
        <v>922</v>
      </c>
      <c r="AM942" s="102">
        <v>0.38165217713555899</v>
      </c>
      <c r="AN942" s="102">
        <f t="shared" si="217"/>
        <v>0.61834782286444101</v>
      </c>
      <c r="AO942" s="102">
        <v>0.42660976927240801</v>
      </c>
      <c r="AP942" s="102">
        <f t="shared" si="218"/>
        <v>0.57339023072759199</v>
      </c>
      <c r="AQ942" s="102">
        <v>0.31340713414454002</v>
      </c>
      <c r="AR942" s="102">
        <f t="shared" si="219"/>
        <v>0.68659286585545998</v>
      </c>
      <c r="AS942" s="102">
        <f t="shared" si="224"/>
        <v>0.36059970355116555</v>
      </c>
      <c r="AT942" s="107">
        <f t="shared" si="224"/>
        <v>0.63940029644883456</v>
      </c>
      <c r="AU942" s="103">
        <v>0.39809033611268202</v>
      </c>
      <c r="AV942" s="103">
        <f t="shared" si="225"/>
        <v>0.60190966388731804</v>
      </c>
      <c r="AW942" s="103">
        <v>0.44736630599751098</v>
      </c>
      <c r="AX942" s="103">
        <f t="shared" si="226"/>
        <v>0.55263369400248896</v>
      </c>
      <c r="AY942" s="103">
        <v>0.344751148215655</v>
      </c>
      <c r="AZ942" s="103">
        <f t="shared" si="229"/>
        <v>0.655248851784345</v>
      </c>
      <c r="BA942" s="103">
        <f t="shared" si="227"/>
        <v>0.38488778275356023</v>
      </c>
      <c r="BB942" s="103">
        <f t="shared" si="227"/>
        <v>0.61511221724643983</v>
      </c>
      <c r="BC942" s="102">
        <v>0.37647537639385398</v>
      </c>
      <c r="BD942" s="102">
        <f t="shared" si="230"/>
        <v>0.62352462360614602</v>
      </c>
      <c r="BE942" s="102">
        <v>0.43150415334907</v>
      </c>
      <c r="BF942" s="102">
        <f t="shared" si="230"/>
        <v>0.56849584665093</v>
      </c>
      <c r="BG942" s="102">
        <v>0.34581445623583401</v>
      </c>
      <c r="BH942" s="102">
        <f t="shared" si="220"/>
        <v>0.65418554376416593</v>
      </c>
      <c r="BI942" s="102">
        <v>0.3750279718208645</v>
      </c>
      <c r="BJ942" s="102">
        <v>0.62497202817913555</v>
      </c>
      <c r="BK942" s="103">
        <v>0.36799697380691498</v>
      </c>
      <c r="BL942" s="103">
        <f t="shared" si="221"/>
        <v>0.63200302619308502</v>
      </c>
      <c r="BM942" s="103">
        <v>0.42338938894120298</v>
      </c>
      <c r="BN942" s="103">
        <f t="shared" si="222"/>
        <v>0.57661061105879696</v>
      </c>
      <c r="BO942" s="103">
        <v>0.33461401919267397</v>
      </c>
      <c r="BP942" s="103">
        <f t="shared" si="223"/>
        <v>0.66538598080732603</v>
      </c>
      <c r="BQ942" s="103">
        <v>0.3653810701652504</v>
      </c>
      <c r="BR942" s="103">
        <f t="shared" si="228"/>
        <v>0.63461892983474966</v>
      </c>
      <c r="BS942" s="108">
        <v>0.92655378302925251</v>
      </c>
      <c r="BT942" s="102">
        <v>7.3446216970747505E-2</v>
      </c>
      <c r="BU942" s="91"/>
      <c r="BV942" s="86">
        <v>922</v>
      </c>
      <c r="BW942" s="124">
        <v>0.98</v>
      </c>
      <c r="BX942" s="124">
        <v>0.02</v>
      </c>
      <c r="BY942" s="124">
        <v>0.98199999999999998</v>
      </c>
      <c r="BZ942" s="124">
        <v>1.7999999999999999E-2</v>
      </c>
      <c r="CA942" s="124">
        <v>0.98099999999999998</v>
      </c>
      <c r="CB942" s="124">
        <v>1.9E-2</v>
      </c>
      <c r="CC942" s="123">
        <v>0.97599999999999998</v>
      </c>
      <c r="CD942" s="123">
        <v>2.4E-2</v>
      </c>
      <c r="CE942" s="123">
        <v>0.97299999999999998</v>
      </c>
      <c r="CF942" s="123">
        <v>2.7E-2</v>
      </c>
      <c r="CG942" s="123">
        <v>0.97499999999999998</v>
      </c>
      <c r="CH942" s="123">
        <v>2.5000000000000001E-2</v>
      </c>
      <c r="CI942" s="1"/>
      <c r="CJ942" s="1"/>
      <c r="CK942" s="1"/>
      <c r="CL942" s="1"/>
      <c r="CM942" s="1"/>
      <c r="CN942" s="1"/>
      <c r="CP942" s="39"/>
      <c r="CR942" s="39"/>
      <c r="CS942" s="92"/>
      <c r="CT942" s="92"/>
    </row>
    <row r="943" spans="38:98" x14ac:dyDescent="0.25">
      <c r="AL943" s="104">
        <v>923</v>
      </c>
      <c r="AM943" s="102">
        <v>0.38189439091067601</v>
      </c>
      <c r="AN943" s="102">
        <f t="shared" si="217"/>
        <v>0.61810560908932399</v>
      </c>
      <c r="AO943" s="102">
        <v>0.42682544459863597</v>
      </c>
      <c r="AP943" s="102">
        <f t="shared" si="218"/>
        <v>0.57317455540136408</v>
      </c>
      <c r="AQ943" s="102">
        <v>0.31371484081349499</v>
      </c>
      <c r="AR943" s="102">
        <f t="shared" si="219"/>
        <v>0.68628515918650501</v>
      </c>
      <c r="AS943" s="102">
        <f t="shared" si="224"/>
        <v>0.36086594021420354</v>
      </c>
      <c r="AT943" s="107">
        <f t="shared" si="224"/>
        <v>0.63913405978579652</v>
      </c>
      <c r="AU943" s="103">
        <v>0.39834051574378698</v>
      </c>
      <c r="AV943" s="103">
        <f t="shared" si="225"/>
        <v>0.60165948425621307</v>
      </c>
      <c r="AW943" s="103">
        <v>0.44760464460527299</v>
      </c>
      <c r="AX943" s="103">
        <f t="shared" si="226"/>
        <v>0.55239535539472695</v>
      </c>
      <c r="AY943" s="103">
        <v>0.34508606740515702</v>
      </c>
      <c r="AZ943" s="103">
        <f t="shared" si="229"/>
        <v>0.65491393259484298</v>
      </c>
      <c r="BA943" s="103">
        <f t="shared" si="227"/>
        <v>0.38517421914615901</v>
      </c>
      <c r="BB943" s="103">
        <f t="shared" si="227"/>
        <v>0.6148257808538411</v>
      </c>
      <c r="BC943" s="102">
        <v>0.37671563834898802</v>
      </c>
      <c r="BD943" s="102">
        <f t="shared" si="230"/>
        <v>0.62328436165101198</v>
      </c>
      <c r="BE943" s="102">
        <v>0.43173043240758602</v>
      </c>
      <c r="BF943" s="102">
        <f t="shared" si="230"/>
        <v>0.56826956759241398</v>
      </c>
      <c r="BG943" s="102">
        <v>0.346153019383587</v>
      </c>
      <c r="BH943" s="102">
        <f t="shared" si="220"/>
        <v>0.653846980616413</v>
      </c>
      <c r="BI943" s="102">
        <v>0.37531023625838111</v>
      </c>
      <c r="BJ943" s="102">
        <v>0.62468976374161889</v>
      </c>
      <c r="BK943" s="103">
        <v>0.36823819352963399</v>
      </c>
      <c r="BL943" s="103">
        <f t="shared" si="221"/>
        <v>0.63176180647036606</v>
      </c>
      <c r="BM943" s="103">
        <v>0.42361620275703898</v>
      </c>
      <c r="BN943" s="103">
        <f t="shared" si="222"/>
        <v>0.57638379724296107</v>
      </c>
      <c r="BO943" s="103">
        <v>0.33494108614134999</v>
      </c>
      <c r="BP943" s="103">
        <f t="shared" si="223"/>
        <v>0.66505891385865001</v>
      </c>
      <c r="BQ943" s="103">
        <v>0.36565846625332654</v>
      </c>
      <c r="BR943" s="103">
        <f t="shared" si="228"/>
        <v>0.63434153374667357</v>
      </c>
      <c r="BS943" s="108">
        <v>0.92662906216723873</v>
      </c>
      <c r="BT943" s="102">
        <v>7.3370937832761302E-2</v>
      </c>
      <c r="BU943" s="91"/>
      <c r="BV943" s="86">
        <v>923</v>
      </c>
      <c r="BW943" s="124">
        <v>0.98</v>
      </c>
      <c r="BX943" s="124">
        <v>0.02</v>
      </c>
      <c r="BY943" s="124">
        <v>0.98199999999999998</v>
      </c>
      <c r="BZ943" s="124">
        <v>1.7999999999999999E-2</v>
      </c>
      <c r="CA943" s="124">
        <v>0.98099999999999998</v>
      </c>
      <c r="CB943" s="124">
        <v>1.9E-2</v>
      </c>
      <c r="CC943" s="123">
        <v>0.97599999999999998</v>
      </c>
      <c r="CD943" s="123">
        <v>2.4E-2</v>
      </c>
      <c r="CE943" s="123">
        <v>0.97299999999999998</v>
      </c>
      <c r="CF943" s="123">
        <v>2.7E-2</v>
      </c>
      <c r="CG943" s="123">
        <v>0.97499999999999998</v>
      </c>
      <c r="CH943" s="123">
        <v>2.5000000000000001E-2</v>
      </c>
      <c r="CI943" s="1"/>
      <c r="CJ943" s="1"/>
      <c r="CK943" s="1"/>
      <c r="CL943" s="1"/>
      <c r="CM943" s="1"/>
      <c r="CN943" s="1"/>
      <c r="CP943" s="39"/>
      <c r="CR943" s="39"/>
      <c r="CS943" s="92"/>
      <c r="CT943" s="92"/>
    </row>
    <row r="944" spans="38:98" x14ac:dyDescent="0.25">
      <c r="AL944" s="104">
        <v>924</v>
      </c>
      <c r="AM944" s="102">
        <v>0.38213643637838701</v>
      </c>
      <c r="AN944" s="102">
        <f t="shared" si="217"/>
        <v>0.61786356362161299</v>
      </c>
      <c r="AO944" s="102">
        <v>0.42704096493462701</v>
      </c>
      <c r="AP944" s="102">
        <f t="shared" si="218"/>
        <v>0.57295903506537305</v>
      </c>
      <c r="AQ944" s="102">
        <v>0.31402241928776597</v>
      </c>
      <c r="AR944" s="102">
        <f t="shared" si="219"/>
        <v>0.68597758071223403</v>
      </c>
      <c r="AS944" s="102">
        <f t="shared" si="224"/>
        <v>0.36113203008463657</v>
      </c>
      <c r="AT944" s="107">
        <f t="shared" si="224"/>
        <v>0.63886796991536343</v>
      </c>
      <c r="AU944" s="103">
        <v>0.39859052194162298</v>
      </c>
      <c r="AV944" s="103">
        <f t="shared" si="225"/>
        <v>0.60140947805837697</v>
      </c>
      <c r="AW944" s="103">
        <v>0.44784282363605599</v>
      </c>
      <c r="AX944" s="103">
        <f t="shared" si="226"/>
        <v>0.55215717636394401</v>
      </c>
      <c r="AY944" s="103">
        <v>0.34542083319292999</v>
      </c>
      <c r="AZ944" s="103">
        <f t="shared" si="229"/>
        <v>0.65457916680706996</v>
      </c>
      <c r="BA944" s="103">
        <f t="shared" si="227"/>
        <v>0.38546049450694381</v>
      </c>
      <c r="BB944" s="103">
        <f t="shared" si="227"/>
        <v>0.61453950549305625</v>
      </c>
      <c r="BC944" s="102">
        <v>0.376955796825236</v>
      </c>
      <c r="BD944" s="102">
        <f t="shared" si="230"/>
        <v>0.62304420317476406</v>
      </c>
      <c r="BE944" s="102">
        <v>0.43195663420181002</v>
      </c>
      <c r="BF944" s="102">
        <f t="shared" si="230"/>
        <v>0.56804336579819004</v>
      </c>
      <c r="BG944" s="102">
        <v>0.34649152636375402</v>
      </c>
      <c r="BH944" s="102">
        <f t="shared" si="220"/>
        <v>0.65350847363624598</v>
      </c>
      <c r="BI944" s="102">
        <v>0.3755924250095663</v>
      </c>
      <c r="BJ944" s="102">
        <v>0.62440757499043364</v>
      </c>
      <c r="BK944" s="103">
        <v>0.36847942326806099</v>
      </c>
      <c r="BL944" s="103">
        <f t="shared" si="221"/>
        <v>0.63152057673193895</v>
      </c>
      <c r="BM944" s="103">
        <v>0.423842963507787</v>
      </c>
      <c r="BN944" s="103">
        <f t="shared" si="222"/>
        <v>0.57615703649221306</v>
      </c>
      <c r="BO944" s="103">
        <v>0.33526809117998402</v>
      </c>
      <c r="BP944" s="103">
        <f t="shared" si="223"/>
        <v>0.66473190882001598</v>
      </c>
      <c r="BQ944" s="103">
        <v>0.36593582476268255</v>
      </c>
      <c r="BR944" s="103">
        <f t="shared" si="228"/>
        <v>0.63406417523731751</v>
      </c>
      <c r="BS944" s="108">
        <v>0.92670418407307487</v>
      </c>
      <c r="BT944" s="102">
        <v>7.3295815926925106E-2</v>
      </c>
      <c r="BU944" s="91"/>
      <c r="BV944" s="86">
        <v>924</v>
      </c>
      <c r="BW944" s="124">
        <v>0.98</v>
      </c>
      <c r="BX944" s="124">
        <v>0.02</v>
      </c>
      <c r="BY944" s="124">
        <v>0.98199999999999998</v>
      </c>
      <c r="BZ944" s="124">
        <v>1.7999999999999999E-2</v>
      </c>
      <c r="CA944" s="124">
        <v>0.98099999999999998</v>
      </c>
      <c r="CB944" s="124">
        <v>1.9E-2</v>
      </c>
      <c r="CC944" s="123">
        <v>0.97599999999999998</v>
      </c>
      <c r="CD944" s="123">
        <v>2.4E-2</v>
      </c>
      <c r="CE944" s="123">
        <v>0.97299999999999998</v>
      </c>
      <c r="CF944" s="123">
        <v>2.7E-2</v>
      </c>
      <c r="CG944" s="123">
        <v>0.97499999999999998</v>
      </c>
      <c r="CH944" s="123">
        <v>2.5000000000000001E-2</v>
      </c>
      <c r="CI944" s="1"/>
      <c r="CJ944" s="1"/>
      <c r="CK944" s="1"/>
      <c r="CL944" s="1"/>
      <c r="CM944" s="1"/>
      <c r="CN944" s="1"/>
      <c r="CP944" s="39"/>
      <c r="CR944" s="39"/>
      <c r="CS944" s="92"/>
      <c r="CT944" s="92"/>
    </row>
    <row r="945" spans="38:98" x14ac:dyDescent="0.25">
      <c r="AL945" s="104">
        <v>925</v>
      </c>
      <c r="AM945" s="102">
        <v>0.38237831302046799</v>
      </c>
      <c r="AN945" s="102">
        <f t="shared" si="217"/>
        <v>0.61762168697953201</v>
      </c>
      <c r="AO945" s="102">
        <v>0.42725633071404101</v>
      </c>
      <c r="AP945" s="102">
        <f t="shared" si="218"/>
        <v>0.57274366928595899</v>
      </c>
      <c r="AQ945" s="102">
        <v>0.31432986926126999</v>
      </c>
      <c r="AR945" s="102">
        <f t="shared" si="219"/>
        <v>0.68567013073873007</v>
      </c>
      <c r="AS945" s="102">
        <f t="shared" si="224"/>
        <v>0.36139797296075871</v>
      </c>
      <c r="AT945" s="107">
        <f t="shared" si="224"/>
        <v>0.63860202703924129</v>
      </c>
      <c r="AU945" s="103">
        <v>0.39884035492271902</v>
      </c>
      <c r="AV945" s="103">
        <f t="shared" si="225"/>
        <v>0.60115964507728092</v>
      </c>
      <c r="AW945" s="103">
        <v>0.44808084338551502</v>
      </c>
      <c r="AX945" s="103">
        <f t="shared" si="226"/>
        <v>0.55191915661448498</v>
      </c>
      <c r="AY945" s="103">
        <v>0.34575544538548902</v>
      </c>
      <c r="AZ945" s="103">
        <f t="shared" si="229"/>
        <v>0.65424455461451103</v>
      </c>
      <c r="BA945" s="103">
        <f t="shared" si="227"/>
        <v>0.38574660888203632</v>
      </c>
      <c r="BB945" s="103">
        <f t="shared" si="227"/>
        <v>0.61425339111796373</v>
      </c>
      <c r="BC945" s="102">
        <v>0.37719585307053899</v>
      </c>
      <c r="BD945" s="102">
        <f t="shared" si="230"/>
        <v>0.62280414692946096</v>
      </c>
      <c r="BE945" s="102">
        <v>0.43218275975840897</v>
      </c>
      <c r="BF945" s="102">
        <f t="shared" si="230"/>
        <v>0.56781724024159108</v>
      </c>
      <c r="BG945" s="102">
        <v>0.34682997790875397</v>
      </c>
      <c r="BH945" s="102">
        <f t="shared" si="220"/>
        <v>0.65317002209124597</v>
      </c>
      <c r="BI945" s="102">
        <v>0.37587453903432799</v>
      </c>
      <c r="BJ945" s="102">
        <v>0.62412546096567201</v>
      </c>
      <c r="BK945" s="103">
        <v>0.36872066509657703</v>
      </c>
      <c r="BL945" s="103">
        <f t="shared" si="221"/>
        <v>0.63127933490342292</v>
      </c>
      <c r="BM945" s="103">
        <v>0.42406967222515002</v>
      </c>
      <c r="BN945" s="103">
        <f t="shared" si="222"/>
        <v>0.57593032777484998</v>
      </c>
      <c r="BO945" s="103">
        <v>0.33559503510613098</v>
      </c>
      <c r="BP945" s="103">
        <f t="shared" si="223"/>
        <v>0.66440496489386902</v>
      </c>
      <c r="BQ945" s="103">
        <v>0.36621314694054363</v>
      </c>
      <c r="BR945" s="103">
        <f t="shared" si="228"/>
        <v>0.63378685305945637</v>
      </c>
      <c r="BS945" s="108">
        <v>0.92677914935946903</v>
      </c>
      <c r="BT945" s="102">
        <v>7.3220850640530993E-2</v>
      </c>
      <c r="BU945" s="91"/>
      <c r="BV945" s="86">
        <v>925</v>
      </c>
      <c r="BW945" s="124">
        <v>0.98</v>
      </c>
      <c r="BX945" s="124">
        <v>0.02</v>
      </c>
      <c r="BY945" s="124">
        <v>0.98199999999999998</v>
      </c>
      <c r="BZ945" s="124">
        <v>1.7999999999999999E-2</v>
      </c>
      <c r="CA945" s="124">
        <v>0.98099999999999998</v>
      </c>
      <c r="CB945" s="124">
        <v>1.9E-2</v>
      </c>
      <c r="CC945" s="123">
        <v>0.97599999999999998</v>
      </c>
      <c r="CD945" s="123">
        <v>2.4E-2</v>
      </c>
      <c r="CE945" s="123">
        <v>0.97299999999999998</v>
      </c>
      <c r="CF945" s="123">
        <v>2.7E-2</v>
      </c>
      <c r="CG945" s="123">
        <v>0.97499999999999998</v>
      </c>
      <c r="CH945" s="123">
        <v>2.5000000000000001E-2</v>
      </c>
      <c r="CI945" s="1"/>
      <c r="CJ945" s="1"/>
      <c r="CK945" s="1"/>
      <c r="CL945" s="1"/>
      <c r="CM945" s="1"/>
      <c r="CN945" s="1"/>
      <c r="CP945" s="39"/>
      <c r="CR945" s="39"/>
      <c r="CS945" s="92"/>
      <c r="CT945" s="92"/>
    </row>
    <row r="946" spans="38:98" x14ac:dyDescent="0.25">
      <c r="AL946" s="104">
        <v>926</v>
      </c>
      <c r="AM946" s="102">
        <v>0.38262002031869502</v>
      </c>
      <c r="AN946" s="102">
        <f t="shared" si="217"/>
        <v>0.61737997968130498</v>
      </c>
      <c r="AO946" s="102">
        <v>0.42747154237053497</v>
      </c>
      <c r="AP946" s="102">
        <f t="shared" si="218"/>
        <v>0.57252845762946503</v>
      </c>
      <c r="AQ946" s="102">
        <v>0.31463719042792199</v>
      </c>
      <c r="AR946" s="102">
        <f t="shared" si="219"/>
        <v>0.68536280957207807</v>
      </c>
      <c r="AS946" s="102">
        <f t="shared" si="224"/>
        <v>0.36166376864086264</v>
      </c>
      <c r="AT946" s="107">
        <f t="shared" si="224"/>
        <v>0.63833623135913742</v>
      </c>
      <c r="AU946" s="103">
        <v>0.39909001490360602</v>
      </c>
      <c r="AV946" s="103">
        <f t="shared" si="225"/>
        <v>0.60090998509639393</v>
      </c>
      <c r="AW946" s="103">
        <v>0.44831870414930503</v>
      </c>
      <c r="AX946" s="103">
        <f t="shared" si="226"/>
        <v>0.55168129585069492</v>
      </c>
      <c r="AY946" s="103">
        <v>0.34608990378935001</v>
      </c>
      <c r="AZ946" s="103">
        <f t="shared" si="229"/>
        <v>0.65391009621064999</v>
      </c>
      <c r="BA946" s="103">
        <f t="shared" si="227"/>
        <v>0.38603256231755906</v>
      </c>
      <c r="BB946" s="103">
        <f t="shared" si="227"/>
        <v>0.61396743768244089</v>
      </c>
      <c r="BC946" s="102">
        <v>0.37743580833283402</v>
      </c>
      <c r="BD946" s="102">
        <f t="shared" si="230"/>
        <v>0.62256419166716603</v>
      </c>
      <c r="BE946" s="102">
        <v>0.43240881010405102</v>
      </c>
      <c r="BF946" s="102">
        <f t="shared" si="230"/>
        <v>0.56759118989594892</v>
      </c>
      <c r="BG946" s="102">
        <v>0.34716837475100798</v>
      </c>
      <c r="BH946" s="102">
        <f t="shared" si="220"/>
        <v>0.65283162524899208</v>
      </c>
      <c r="BI946" s="102">
        <v>0.37615657929257396</v>
      </c>
      <c r="BJ946" s="102">
        <v>0.62384342070742604</v>
      </c>
      <c r="BK946" s="103">
        <v>0.36896192108956599</v>
      </c>
      <c r="BL946" s="103">
        <f t="shared" si="221"/>
        <v>0.63103807891043395</v>
      </c>
      <c r="BM946" s="103">
        <v>0.424296329940832</v>
      </c>
      <c r="BN946" s="103">
        <f t="shared" si="222"/>
        <v>0.575703670059168</v>
      </c>
      <c r="BO946" s="103">
        <v>0.335921918717343</v>
      </c>
      <c r="BP946" s="103">
        <f t="shared" si="223"/>
        <v>0.664078081282657</v>
      </c>
      <c r="BQ946" s="103">
        <v>0.36649043403413462</v>
      </c>
      <c r="BR946" s="103">
        <f t="shared" si="228"/>
        <v>0.63350956596586538</v>
      </c>
      <c r="BS946" s="108">
        <v>0.92685395863912867</v>
      </c>
      <c r="BT946" s="102">
        <v>7.31460413608713E-2</v>
      </c>
      <c r="BU946" s="91"/>
      <c r="BV946" s="86">
        <v>926</v>
      </c>
      <c r="BW946" s="124">
        <v>0.98</v>
      </c>
      <c r="BX946" s="124">
        <v>0.02</v>
      </c>
      <c r="BY946" s="124">
        <v>0.98199999999999998</v>
      </c>
      <c r="BZ946" s="124">
        <v>1.7999999999999999E-2</v>
      </c>
      <c r="CA946" s="124">
        <v>0.98099999999999998</v>
      </c>
      <c r="CB946" s="124">
        <v>1.9E-2</v>
      </c>
      <c r="CC946" s="123">
        <v>0.97699999999999998</v>
      </c>
      <c r="CD946" s="123">
        <v>2.3E-2</v>
      </c>
      <c r="CE946" s="123">
        <v>0.97299999999999998</v>
      </c>
      <c r="CF946" s="123">
        <v>2.7E-2</v>
      </c>
      <c r="CG946" s="123">
        <v>0.97499999999999998</v>
      </c>
      <c r="CH946" s="123">
        <v>2.5000000000000001E-2</v>
      </c>
      <c r="CI946" s="1"/>
      <c r="CJ946" s="1"/>
      <c r="CK946" s="1"/>
      <c r="CL946" s="1"/>
      <c r="CM946" s="1"/>
      <c r="CN946" s="1"/>
      <c r="CP946" s="39"/>
      <c r="CR946" s="39"/>
      <c r="CS946" s="92"/>
      <c r="CT946" s="92"/>
    </row>
    <row r="947" spans="38:98" x14ac:dyDescent="0.25">
      <c r="AL947" s="104">
        <v>927</v>
      </c>
      <c r="AM947" s="102">
        <v>0.38286155775484199</v>
      </c>
      <c r="AN947" s="102">
        <f t="shared" si="217"/>
        <v>0.61713844224515801</v>
      </c>
      <c r="AO947" s="102">
        <v>0.42768660033776601</v>
      </c>
      <c r="AP947" s="102">
        <f t="shared" si="218"/>
        <v>0.57231339966223405</v>
      </c>
      <c r="AQ947" s="102">
        <v>0.31494438248163698</v>
      </c>
      <c r="AR947" s="102">
        <f t="shared" si="219"/>
        <v>0.68505561751836308</v>
      </c>
      <c r="AS947" s="102">
        <f t="shared" si="224"/>
        <v>0.36192941692324021</v>
      </c>
      <c r="AT947" s="107">
        <f t="shared" si="224"/>
        <v>0.6380705830767599</v>
      </c>
      <c r="AU947" s="103">
        <v>0.39933950210081298</v>
      </c>
      <c r="AV947" s="103">
        <f t="shared" si="225"/>
        <v>0.60066049789918696</v>
      </c>
      <c r="AW947" s="103">
        <v>0.44855640622308202</v>
      </c>
      <c r="AX947" s="103">
        <f t="shared" si="226"/>
        <v>0.55144359377691798</v>
      </c>
      <c r="AY947" s="103">
        <v>0.34642420821102998</v>
      </c>
      <c r="AZ947" s="103">
        <f t="shared" si="229"/>
        <v>0.65357579178896996</v>
      </c>
      <c r="BA947" s="103">
        <f t="shared" si="227"/>
        <v>0.38631835485963473</v>
      </c>
      <c r="BB947" s="103">
        <f t="shared" si="227"/>
        <v>0.61368164514036527</v>
      </c>
      <c r="BC947" s="102">
        <v>0.37767566386006102</v>
      </c>
      <c r="BD947" s="102">
        <f t="shared" si="230"/>
        <v>0.62232433613993898</v>
      </c>
      <c r="BE947" s="102">
        <v>0.43263478626540403</v>
      </c>
      <c r="BF947" s="102">
        <f t="shared" si="230"/>
        <v>0.56736521373459592</v>
      </c>
      <c r="BG947" s="102">
        <v>0.347506717622932</v>
      </c>
      <c r="BH947" s="102">
        <f t="shared" si="220"/>
        <v>0.65249328237706794</v>
      </c>
      <c r="BI947" s="102">
        <v>0.37643854674421051</v>
      </c>
      <c r="BJ947" s="102">
        <v>0.62356145325578938</v>
      </c>
      <c r="BK947" s="103">
        <v>0.369203193321407</v>
      </c>
      <c r="BL947" s="103">
        <f t="shared" si="221"/>
        <v>0.63079680667859295</v>
      </c>
      <c r="BM947" s="103">
        <v>0.42452293768653598</v>
      </c>
      <c r="BN947" s="103">
        <f t="shared" si="222"/>
        <v>0.57547706231346396</v>
      </c>
      <c r="BO947" s="103">
        <v>0.33624874281117401</v>
      </c>
      <c r="BP947" s="103">
        <f t="shared" si="223"/>
        <v>0.66375125718882599</v>
      </c>
      <c r="BQ947" s="103">
        <v>0.36676768729067949</v>
      </c>
      <c r="BR947" s="103">
        <f t="shared" si="228"/>
        <v>0.63323231270932046</v>
      </c>
      <c r="BS947" s="108">
        <v>0.92692861252476177</v>
      </c>
      <c r="BT947" s="102">
        <v>7.3071387475238198E-2</v>
      </c>
      <c r="BU947" s="91"/>
      <c r="BV947" s="86">
        <v>927</v>
      </c>
      <c r="BW947" s="124">
        <v>0.98</v>
      </c>
      <c r="BX947" s="124">
        <v>0.02</v>
      </c>
      <c r="BY947" s="124">
        <v>0.98199999999999998</v>
      </c>
      <c r="BZ947" s="124">
        <v>1.7999999999999999E-2</v>
      </c>
      <c r="CA947" s="124">
        <v>0.98099999999999998</v>
      </c>
      <c r="CB947" s="124">
        <v>1.9E-2</v>
      </c>
      <c r="CC947" s="123">
        <v>0.97699999999999998</v>
      </c>
      <c r="CD947" s="123">
        <v>2.3E-2</v>
      </c>
      <c r="CE947" s="123">
        <v>0.97299999999999998</v>
      </c>
      <c r="CF947" s="123">
        <v>2.7E-2</v>
      </c>
      <c r="CG947" s="123">
        <v>0.97499999999999998</v>
      </c>
      <c r="CH947" s="123">
        <v>2.5000000000000001E-2</v>
      </c>
      <c r="CI947" s="1"/>
      <c r="CJ947" s="1"/>
      <c r="CK947" s="1"/>
      <c r="CL947" s="1"/>
      <c r="CM947" s="1"/>
      <c r="CN947" s="1"/>
      <c r="CP947" s="39"/>
      <c r="CR947" s="39"/>
      <c r="CS947" s="92"/>
      <c r="CT947" s="92"/>
    </row>
    <row r="948" spans="38:98" x14ac:dyDescent="0.25">
      <c r="AL948" s="104">
        <v>928</v>
      </c>
      <c r="AM948" s="102">
        <v>0.38310292481068497</v>
      </c>
      <c r="AN948" s="102">
        <f t="shared" si="217"/>
        <v>0.61689707518931503</v>
      </c>
      <c r="AO948" s="102">
        <v>0.42790150504939301</v>
      </c>
      <c r="AP948" s="102">
        <f t="shared" si="218"/>
        <v>0.57209849495060694</v>
      </c>
      <c r="AQ948" s="102">
        <v>0.31525144511633102</v>
      </c>
      <c r="AR948" s="102">
        <f t="shared" si="219"/>
        <v>0.68474855488366893</v>
      </c>
      <c r="AS948" s="102">
        <f t="shared" si="224"/>
        <v>0.36219491760618505</v>
      </c>
      <c r="AT948" s="107">
        <f t="shared" si="224"/>
        <v>0.63780508239381495</v>
      </c>
      <c r="AU948" s="103">
        <v>0.39958881673087299</v>
      </c>
      <c r="AV948" s="103">
        <f t="shared" si="225"/>
        <v>0.60041118326912701</v>
      </c>
      <c r="AW948" s="103">
        <v>0.44879394990249999</v>
      </c>
      <c r="AX948" s="103">
        <f t="shared" si="226"/>
        <v>0.55120605009750001</v>
      </c>
      <c r="AY948" s="103">
        <v>0.346758358457045</v>
      </c>
      <c r="AZ948" s="103">
        <f t="shared" si="229"/>
        <v>0.65324164154295494</v>
      </c>
      <c r="BA948" s="103">
        <f t="shared" si="227"/>
        <v>0.38660398655438633</v>
      </c>
      <c r="BB948" s="103">
        <f t="shared" si="227"/>
        <v>0.61339601344561356</v>
      </c>
      <c r="BC948" s="102">
        <v>0.37791542090015801</v>
      </c>
      <c r="BD948" s="102">
        <f t="shared" si="230"/>
        <v>0.62208457909984194</v>
      </c>
      <c r="BE948" s="102">
        <v>0.43286068926913501</v>
      </c>
      <c r="BF948" s="102">
        <f t="shared" si="230"/>
        <v>0.56713931073086499</v>
      </c>
      <c r="BG948" s="102">
        <v>0.347845007256948</v>
      </c>
      <c r="BH948" s="102">
        <f t="shared" si="220"/>
        <v>0.652154992743052</v>
      </c>
      <c r="BI948" s="102">
        <v>0.37672044234914615</v>
      </c>
      <c r="BJ948" s="102">
        <v>0.62327955765085385</v>
      </c>
      <c r="BK948" s="103">
        <v>0.36944448386648299</v>
      </c>
      <c r="BL948" s="103">
        <f t="shared" si="221"/>
        <v>0.63055551613351701</v>
      </c>
      <c r="BM948" s="103">
        <v>0.42474949649396598</v>
      </c>
      <c r="BN948" s="103">
        <f t="shared" si="222"/>
        <v>0.57525050350603402</v>
      </c>
      <c r="BO948" s="103">
        <v>0.33657550818517701</v>
      </c>
      <c r="BP948" s="103">
        <f t="shared" si="223"/>
        <v>0.66342449181482299</v>
      </c>
      <c r="BQ948" s="103">
        <v>0.3670449079574033</v>
      </c>
      <c r="BR948" s="103">
        <f t="shared" si="228"/>
        <v>0.6329550920425967</v>
      </c>
      <c r="BS948" s="108">
        <v>0.927003111629076</v>
      </c>
      <c r="BT948" s="102">
        <v>7.2996888370923996E-2</v>
      </c>
      <c r="BU948" s="91"/>
      <c r="BV948" s="86">
        <v>928</v>
      </c>
      <c r="BW948" s="124">
        <v>0.98</v>
      </c>
      <c r="BX948" s="124">
        <v>0.02</v>
      </c>
      <c r="BY948" s="124">
        <v>0.98199999999999998</v>
      </c>
      <c r="BZ948" s="124">
        <v>1.7999999999999999E-2</v>
      </c>
      <c r="CA948" s="124">
        <v>0.98099999999999998</v>
      </c>
      <c r="CB948" s="124">
        <v>1.9E-2</v>
      </c>
      <c r="CC948" s="123">
        <v>0.97699999999999998</v>
      </c>
      <c r="CD948" s="123">
        <v>2.3E-2</v>
      </c>
      <c r="CE948" s="123">
        <v>0.97299999999999998</v>
      </c>
      <c r="CF948" s="123">
        <v>2.7E-2</v>
      </c>
      <c r="CG948" s="123">
        <v>0.97499999999999998</v>
      </c>
      <c r="CH948" s="123">
        <v>2.5000000000000001E-2</v>
      </c>
      <c r="CI948" s="1"/>
      <c r="CJ948" s="1"/>
      <c r="CK948" s="1"/>
      <c r="CL948" s="1"/>
      <c r="CM948" s="1"/>
      <c r="CN948" s="1"/>
      <c r="CP948" s="39"/>
      <c r="CR948" s="39"/>
      <c r="CS948" s="92"/>
      <c r="CT948" s="92"/>
    </row>
    <row r="949" spans="38:98" x14ac:dyDescent="0.25">
      <c r="AL949" s="104">
        <v>929</v>
      </c>
      <c r="AM949" s="102">
        <v>0.38334412096800002</v>
      </c>
      <c r="AN949" s="102">
        <f t="shared" si="217"/>
        <v>0.61665587903200003</v>
      </c>
      <c r="AO949" s="102">
        <v>0.42811625693907301</v>
      </c>
      <c r="AP949" s="102">
        <f t="shared" si="218"/>
        <v>0.57188374306092693</v>
      </c>
      <c r="AQ949" s="102">
        <v>0.31555837802591902</v>
      </c>
      <c r="AR949" s="102">
        <f t="shared" si="219"/>
        <v>0.68444162197408098</v>
      </c>
      <c r="AS949" s="102">
        <f t="shared" si="224"/>
        <v>0.36246027048798957</v>
      </c>
      <c r="AT949" s="107">
        <f t="shared" si="224"/>
        <v>0.63753972951201054</v>
      </c>
      <c r="AU949" s="103">
        <v>0.39983795901031499</v>
      </c>
      <c r="AV949" s="103">
        <f t="shared" si="225"/>
        <v>0.60016204098968506</v>
      </c>
      <c r="AW949" s="103">
        <v>0.449031335483215</v>
      </c>
      <c r="AX949" s="103">
        <f t="shared" si="226"/>
        <v>0.55096866451678506</v>
      </c>
      <c r="AY949" s="103">
        <v>0.34709235433391</v>
      </c>
      <c r="AZ949" s="103">
        <f t="shared" si="229"/>
        <v>0.65290764566609005</v>
      </c>
      <c r="BA949" s="103">
        <f t="shared" si="227"/>
        <v>0.38688945744793568</v>
      </c>
      <c r="BB949" s="103">
        <f t="shared" si="227"/>
        <v>0.61311054255206443</v>
      </c>
      <c r="BC949" s="102">
        <v>0.37815508070106502</v>
      </c>
      <c r="BD949" s="102">
        <f t="shared" si="230"/>
        <v>0.62184491929893504</v>
      </c>
      <c r="BE949" s="102">
        <v>0.43308652014191101</v>
      </c>
      <c r="BF949" s="102">
        <f t="shared" si="230"/>
        <v>0.56691347985808904</v>
      </c>
      <c r="BG949" s="102">
        <v>0.34818324438547299</v>
      </c>
      <c r="BH949" s="102">
        <f t="shared" si="220"/>
        <v>0.65181675561452701</v>
      </c>
      <c r="BI949" s="102">
        <v>0.37700226706728723</v>
      </c>
      <c r="BJ949" s="102">
        <v>0.62299773293271277</v>
      </c>
      <c r="BK949" s="103">
        <v>0.36968579479917402</v>
      </c>
      <c r="BL949" s="103">
        <f t="shared" si="221"/>
        <v>0.63031420520082593</v>
      </c>
      <c r="BM949" s="103">
        <v>0.42497600739482599</v>
      </c>
      <c r="BN949" s="103">
        <f t="shared" si="222"/>
        <v>0.57502399260517401</v>
      </c>
      <c r="BO949" s="103">
        <v>0.33690221563690598</v>
      </c>
      <c r="BP949" s="103">
        <f t="shared" si="223"/>
        <v>0.66309778436309408</v>
      </c>
      <c r="BQ949" s="103">
        <v>0.3673220972815307</v>
      </c>
      <c r="BR949" s="103">
        <f t="shared" si="228"/>
        <v>0.63267790271846935</v>
      </c>
      <c r="BS949" s="108">
        <v>0.92707745656477902</v>
      </c>
      <c r="BT949" s="102">
        <v>7.2922543435221004E-2</v>
      </c>
      <c r="BU949" s="91"/>
      <c r="BV949" s="86">
        <v>929</v>
      </c>
      <c r="BW949" s="124">
        <v>0.98</v>
      </c>
      <c r="BX949" s="124">
        <v>0.02</v>
      </c>
      <c r="BY949" s="124">
        <v>0.98199999999999998</v>
      </c>
      <c r="BZ949" s="124">
        <v>1.7999999999999999E-2</v>
      </c>
      <c r="CA949" s="124">
        <v>0.98099999999999998</v>
      </c>
      <c r="CB949" s="124">
        <v>1.9E-2</v>
      </c>
      <c r="CC949" s="123">
        <v>0.97699999999999998</v>
      </c>
      <c r="CD949" s="123">
        <v>2.3E-2</v>
      </c>
      <c r="CE949" s="123">
        <v>0.97299999999999998</v>
      </c>
      <c r="CF949" s="123">
        <v>2.7E-2</v>
      </c>
      <c r="CG949" s="123">
        <v>0.97499999999999998</v>
      </c>
      <c r="CH949" s="123">
        <v>2.5000000000000001E-2</v>
      </c>
      <c r="CI949" s="1"/>
      <c r="CJ949" s="1"/>
      <c r="CK949" s="1"/>
      <c r="CL949" s="1"/>
      <c r="CM949" s="1"/>
      <c r="CN949" s="1"/>
      <c r="CP949" s="39"/>
      <c r="CR949" s="39"/>
      <c r="CS949" s="92"/>
      <c r="CT949" s="92"/>
    </row>
    <row r="950" spans="38:98" x14ac:dyDescent="0.25">
      <c r="AL950" s="104">
        <v>930</v>
      </c>
      <c r="AM950" s="102">
        <v>0.383585145708561</v>
      </c>
      <c r="AN950" s="102">
        <f t="shared" si="217"/>
        <v>0.61641485429143894</v>
      </c>
      <c r="AO950" s="102">
        <v>0.42833085644046498</v>
      </c>
      <c r="AP950" s="102">
        <f t="shared" si="218"/>
        <v>0.57166914355953502</v>
      </c>
      <c r="AQ950" s="102">
        <v>0.31586518090431698</v>
      </c>
      <c r="AR950" s="102">
        <f t="shared" si="219"/>
        <v>0.68413481909568308</v>
      </c>
      <c r="AS950" s="102">
        <f t="shared" si="224"/>
        <v>0.36272547536694666</v>
      </c>
      <c r="AT950" s="107">
        <f t="shared" si="224"/>
        <v>0.63727452463305334</v>
      </c>
      <c r="AU950" s="103">
        <v>0.40008692915567001</v>
      </c>
      <c r="AV950" s="103">
        <f t="shared" si="225"/>
        <v>0.59991307084432999</v>
      </c>
      <c r="AW950" s="103">
        <v>0.44926856326088199</v>
      </c>
      <c r="AX950" s="103">
        <f t="shared" si="226"/>
        <v>0.55073143673911806</v>
      </c>
      <c r="AY950" s="103">
        <v>0.34742619564814298</v>
      </c>
      <c r="AZ950" s="103">
        <f t="shared" si="229"/>
        <v>0.65257380435185697</v>
      </c>
      <c r="BA950" s="103">
        <f t="shared" si="227"/>
        <v>0.38717476758640634</v>
      </c>
      <c r="BB950" s="103">
        <f t="shared" si="227"/>
        <v>0.61282523241359366</v>
      </c>
      <c r="BC950" s="102">
        <v>0.37839464451072002</v>
      </c>
      <c r="BD950" s="102">
        <f t="shared" si="230"/>
        <v>0.62160535548927998</v>
      </c>
      <c r="BE950" s="102">
        <v>0.4333122799104</v>
      </c>
      <c r="BF950" s="102">
        <f t="shared" si="230"/>
        <v>0.5666877200896</v>
      </c>
      <c r="BG950" s="102">
        <v>0.34852142974092598</v>
      </c>
      <c r="BH950" s="102">
        <f t="shared" si="220"/>
        <v>0.65147857025907396</v>
      </c>
      <c r="BI950" s="102">
        <v>0.37728402185854115</v>
      </c>
      <c r="BJ950" s="102">
        <v>0.62271597814145885</v>
      </c>
      <c r="BK950" s="103">
        <v>0.36992712819386298</v>
      </c>
      <c r="BL950" s="103">
        <f t="shared" si="221"/>
        <v>0.63007287180613702</v>
      </c>
      <c r="BM950" s="103">
        <v>0.42520247142082002</v>
      </c>
      <c r="BN950" s="103">
        <f t="shared" si="222"/>
        <v>0.57479752857917998</v>
      </c>
      <c r="BO950" s="103">
        <v>0.33722886596391299</v>
      </c>
      <c r="BP950" s="103">
        <f t="shared" si="223"/>
        <v>0.66277113403608701</v>
      </c>
      <c r="BQ950" s="103">
        <v>0.36759925651028613</v>
      </c>
      <c r="BR950" s="103">
        <f t="shared" si="228"/>
        <v>0.63240074348971387</v>
      </c>
      <c r="BS950" s="108">
        <v>0.92715164794457849</v>
      </c>
      <c r="BT950" s="102">
        <v>7.2848352055421506E-2</v>
      </c>
      <c r="BU950" s="91"/>
      <c r="BV950" s="86">
        <v>930</v>
      </c>
      <c r="BW950" s="124">
        <v>0.98</v>
      </c>
      <c r="BX950" s="124">
        <v>0.02</v>
      </c>
      <c r="BY950" s="124">
        <v>0.98199999999999998</v>
      </c>
      <c r="BZ950" s="124">
        <v>1.7999999999999999E-2</v>
      </c>
      <c r="CA950" s="124">
        <v>0.98099999999999998</v>
      </c>
      <c r="CB950" s="124">
        <v>1.9E-2</v>
      </c>
      <c r="CC950" s="123">
        <v>0.97699999999999998</v>
      </c>
      <c r="CD950" s="123">
        <v>2.3E-2</v>
      </c>
      <c r="CE950" s="123">
        <v>0.97299999999999998</v>
      </c>
      <c r="CF950" s="123">
        <v>2.7E-2</v>
      </c>
      <c r="CG950" s="123">
        <v>0.97499999999999998</v>
      </c>
      <c r="CH950" s="123">
        <v>2.5000000000000001E-2</v>
      </c>
      <c r="CI950" s="1"/>
      <c r="CJ950" s="1"/>
      <c r="CK950" s="1"/>
      <c r="CL950" s="1"/>
      <c r="CM950" s="1"/>
      <c r="CN950" s="1"/>
      <c r="CP950" s="39"/>
      <c r="CR950" s="39"/>
      <c r="CS950" s="92"/>
      <c r="CT950" s="92"/>
    </row>
    <row r="951" spans="38:98" x14ac:dyDescent="0.25">
      <c r="AL951" s="104">
        <v>931</v>
      </c>
      <c r="AM951" s="102">
        <v>0.38382599851414501</v>
      </c>
      <c r="AN951" s="102">
        <f t="shared" si="217"/>
        <v>0.61617400148585499</v>
      </c>
      <c r="AO951" s="102">
        <v>0.42854530398722701</v>
      </c>
      <c r="AP951" s="102">
        <f t="shared" si="218"/>
        <v>0.57145469601277299</v>
      </c>
      <c r="AQ951" s="102">
        <v>0.31617185344544002</v>
      </c>
      <c r="AR951" s="102">
        <f t="shared" si="219"/>
        <v>0.68382814655455992</v>
      </c>
      <c r="AS951" s="102">
        <f t="shared" si="224"/>
        <v>0.36299053204134957</v>
      </c>
      <c r="AT951" s="107">
        <f t="shared" si="224"/>
        <v>0.63700946795865043</v>
      </c>
      <c r="AU951" s="103">
        <v>0.40033572738346701</v>
      </c>
      <c r="AV951" s="103">
        <f t="shared" si="225"/>
        <v>0.59966427261653299</v>
      </c>
      <c r="AW951" s="103">
        <v>0.44950563353115602</v>
      </c>
      <c r="AX951" s="103">
        <f t="shared" si="226"/>
        <v>0.55049436646884398</v>
      </c>
      <c r="AY951" s="103">
        <v>0.34775988220625798</v>
      </c>
      <c r="AZ951" s="103">
        <f t="shared" si="229"/>
        <v>0.65224011779374202</v>
      </c>
      <c r="BA951" s="103">
        <f t="shared" si="227"/>
        <v>0.38745991701591931</v>
      </c>
      <c r="BB951" s="103">
        <f t="shared" si="227"/>
        <v>0.61254008298408069</v>
      </c>
      <c r="BC951" s="102">
        <v>0.378634113577062</v>
      </c>
      <c r="BD951" s="102">
        <f t="shared" si="230"/>
        <v>0.621365886422938</v>
      </c>
      <c r="BE951" s="102">
        <v>0.433537969601269</v>
      </c>
      <c r="BF951" s="102">
        <f t="shared" si="230"/>
        <v>0.566462030398731</v>
      </c>
      <c r="BG951" s="102">
        <v>0.34885956405572699</v>
      </c>
      <c r="BH951" s="102">
        <f t="shared" si="220"/>
        <v>0.65114043594427296</v>
      </c>
      <c r="BI951" s="102">
        <v>0.3775657076828155</v>
      </c>
      <c r="BJ951" s="102">
        <v>0.6224342923171845</v>
      </c>
      <c r="BK951" s="103">
        <v>0.37016848612493197</v>
      </c>
      <c r="BL951" s="103">
        <f t="shared" si="221"/>
        <v>0.62983151387506808</v>
      </c>
      <c r="BM951" s="103">
        <v>0.42542888960365</v>
      </c>
      <c r="BN951" s="103">
        <f t="shared" si="222"/>
        <v>0.57457111039635</v>
      </c>
      <c r="BO951" s="103">
        <v>0.33755545996375202</v>
      </c>
      <c r="BP951" s="103">
        <f t="shared" si="223"/>
        <v>0.66244454003624798</v>
      </c>
      <c r="BQ951" s="103">
        <v>0.36787638689089436</v>
      </c>
      <c r="BR951" s="103">
        <f t="shared" si="228"/>
        <v>0.6321236131091057</v>
      </c>
      <c r="BS951" s="108">
        <v>0.92722568638118241</v>
      </c>
      <c r="BT951" s="102">
        <v>7.2774313618817602E-2</v>
      </c>
      <c r="BU951" s="91"/>
      <c r="BV951" s="86">
        <v>931</v>
      </c>
      <c r="BW951" s="124">
        <v>0.98</v>
      </c>
      <c r="BX951" s="124">
        <v>0.02</v>
      </c>
      <c r="BY951" s="124">
        <v>0.98199999999999998</v>
      </c>
      <c r="BZ951" s="124">
        <v>1.7999999999999999E-2</v>
      </c>
      <c r="CA951" s="124">
        <v>0.98099999999999998</v>
      </c>
      <c r="CB951" s="124">
        <v>1.9E-2</v>
      </c>
      <c r="CC951" s="123">
        <v>0.97699999999999998</v>
      </c>
      <c r="CD951" s="123">
        <v>2.3E-2</v>
      </c>
      <c r="CE951" s="123">
        <v>0.97399999999999998</v>
      </c>
      <c r="CF951" s="123">
        <v>2.5999999999999999E-2</v>
      </c>
      <c r="CG951" s="123">
        <v>0.97499999999999998</v>
      </c>
      <c r="CH951" s="123">
        <v>2.5000000000000001E-2</v>
      </c>
      <c r="CI951" s="1"/>
      <c r="CJ951" s="1"/>
      <c r="CK951" s="1"/>
      <c r="CL951" s="1"/>
      <c r="CM951" s="1"/>
      <c r="CN951" s="1"/>
      <c r="CP951" s="39"/>
      <c r="CR951" s="39"/>
      <c r="CS951" s="92"/>
      <c r="CT951" s="92"/>
    </row>
    <row r="952" spans="38:98" x14ac:dyDescent="0.25">
      <c r="AL952" s="104">
        <v>932</v>
      </c>
      <c r="AM952" s="102">
        <v>0.38406667886652601</v>
      </c>
      <c r="AN952" s="102">
        <f t="shared" si="217"/>
        <v>0.61593332113347399</v>
      </c>
      <c r="AO952" s="102">
        <v>0.428759600013016</v>
      </c>
      <c r="AP952" s="102">
        <f t="shared" si="218"/>
        <v>0.57124039998698395</v>
      </c>
      <c r="AQ952" s="102">
        <v>0.31647839534320399</v>
      </c>
      <c r="AR952" s="102">
        <f t="shared" si="219"/>
        <v>0.68352160465679601</v>
      </c>
      <c r="AS952" s="102">
        <f t="shared" si="224"/>
        <v>0.36325544030949058</v>
      </c>
      <c r="AT952" s="107">
        <f t="shared" si="224"/>
        <v>0.63674455969050947</v>
      </c>
      <c r="AU952" s="103">
        <v>0.400584353910239</v>
      </c>
      <c r="AV952" s="103">
        <f t="shared" si="225"/>
        <v>0.59941564608976106</v>
      </c>
      <c r="AW952" s="103">
        <v>0.44974254658969298</v>
      </c>
      <c r="AX952" s="103">
        <f t="shared" si="226"/>
        <v>0.55025745341030707</v>
      </c>
      <c r="AY952" s="103">
        <v>0.34809341381477299</v>
      </c>
      <c r="AZ952" s="103">
        <f t="shared" si="229"/>
        <v>0.65190658618522701</v>
      </c>
      <c r="BA952" s="103">
        <f t="shared" si="227"/>
        <v>0.38774490578259907</v>
      </c>
      <c r="BB952" s="103">
        <f t="shared" si="227"/>
        <v>0.61225509421740099</v>
      </c>
      <c r="BC952" s="102">
        <v>0.37887348914802998</v>
      </c>
      <c r="BD952" s="102">
        <f t="shared" si="230"/>
        <v>0.62112651085197002</v>
      </c>
      <c r="BE952" s="102">
        <v>0.43376359024118599</v>
      </c>
      <c r="BF952" s="102">
        <f t="shared" si="230"/>
        <v>0.56623640975881395</v>
      </c>
      <c r="BG952" s="102">
        <v>0.34919764806229497</v>
      </c>
      <c r="BH952" s="102">
        <f t="shared" si="220"/>
        <v>0.65080235193770508</v>
      </c>
      <c r="BI952" s="102">
        <v>0.37784732550001776</v>
      </c>
      <c r="BJ952" s="102">
        <v>0.62215267449998235</v>
      </c>
      <c r="BK952" s="103">
        <v>0.37040987066676101</v>
      </c>
      <c r="BL952" s="103">
        <f t="shared" si="221"/>
        <v>0.62959012933323899</v>
      </c>
      <c r="BM952" s="103">
        <v>0.42565526297502099</v>
      </c>
      <c r="BN952" s="103">
        <f t="shared" si="222"/>
        <v>0.57434473702497901</v>
      </c>
      <c r="BO952" s="103">
        <v>0.33788199843397598</v>
      </c>
      <c r="BP952" s="103">
        <f t="shared" si="223"/>
        <v>0.66211800156602396</v>
      </c>
      <c r="BQ952" s="103">
        <v>0.3681534896705797</v>
      </c>
      <c r="BR952" s="103">
        <f t="shared" si="228"/>
        <v>0.63184651032942019</v>
      </c>
      <c r="BS952" s="108">
        <v>0.92729957248729833</v>
      </c>
      <c r="BT952" s="102">
        <v>7.2700427512701699E-2</v>
      </c>
      <c r="BU952" s="91"/>
      <c r="BV952" s="86">
        <v>932</v>
      </c>
      <c r="BW952" s="124">
        <v>0.98</v>
      </c>
      <c r="BX952" s="124">
        <v>0.02</v>
      </c>
      <c r="BY952" s="124">
        <v>0.98199999999999998</v>
      </c>
      <c r="BZ952" s="124">
        <v>1.7999999999999999E-2</v>
      </c>
      <c r="CA952" s="124">
        <v>0.98099999999999998</v>
      </c>
      <c r="CB952" s="124">
        <v>1.9E-2</v>
      </c>
      <c r="CC952" s="123">
        <v>0.97699999999999998</v>
      </c>
      <c r="CD952" s="123">
        <v>2.3E-2</v>
      </c>
      <c r="CE952" s="123">
        <v>0.97399999999999998</v>
      </c>
      <c r="CF952" s="123">
        <v>2.5999999999999999E-2</v>
      </c>
      <c r="CG952" s="123">
        <v>0.97499999999999998</v>
      </c>
      <c r="CH952" s="123">
        <v>2.5000000000000001E-2</v>
      </c>
      <c r="CI952" s="1"/>
      <c r="CJ952" s="1"/>
      <c r="CK952" s="1"/>
      <c r="CL952" s="1"/>
      <c r="CM952" s="1"/>
      <c r="CN952" s="1"/>
      <c r="CP952" s="39"/>
      <c r="CR952" s="39"/>
      <c r="CS952" s="92"/>
      <c r="CT952" s="92"/>
    </row>
    <row r="953" spans="38:98" x14ac:dyDescent="0.25">
      <c r="AL953" s="104">
        <v>933</v>
      </c>
      <c r="AM953" s="102">
        <v>0.384307186247481</v>
      </c>
      <c r="AN953" s="102">
        <f t="shared" si="217"/>
        <v>0.61569281375251905</v>
      </c>
      <c r="AO953" s="102">
        <v>0.42897374495148999</v>
      </c>
      <c r="AP953" s="102">
        <f t="shared" si="218"/>
        <v>0.57102625504851001</v>
      </c>
      <c r="AQ953" s="102">
        <v>0.316784806291523</v>
      </c>
      <c r="AR953" s="102">
        <f t="shared" si="219"/>
        <v>0.68321519370847694</v>
      </c>
      <c r="AS953" s="102">
        <f t="shared" si="224"/>
        <v>0.36352019996966239</v>
      </c>
      <c r="AT953" s="107">
        <f t="shared" si="224"/>
        <v>0.63647980003033755</v>
      </c>
      <c r="AU953" s="103">
        <v>0.400832808952514</v>
      </c>
      <c r="AV953" s="103">
        <f t="shared" si="225"/>
        <v>0.59916719104748606</v>
      </c>
      <c r="AW953" s="103">
        <v>0.44997930273214798</v>
      </c>
      <c r="AX953" s="103">
        <f t="shared" si="226"/>
        <v>0.55002069726785208</v>
      </c>
      <c r="AY953" s="103">
        <v>0.34842679028020401</v>
      </c>
      <c r="AZ953" s="103">
        <f t="shared" si="229"/>
        <v>0.65157320971979593</v>
      </c>
      <c r="BA953" s="103">
        <f t="shared" si="227"/>
        <v>0.38802973393256723</v>
      </c>
      <c r="BB953" s="103">
        <f t="shared" si="227"/>
        <v>0.61197026606743288</v>
      </c>
      <c r="BC953" s="102">
        <v>0.379112772471563</v>
      </c>
      <c r="BD953" s="102">
        <f t="shared" si="230"/>
        <v>0.62088722752843695</v>
      </c>
      <c r="BE953" s="102">
        <v>0.433989142856819</v>
      </c>
      <c r="BF953" s="102">
        <f t="shared" si="230"/>
        <v>0.566010857143181</v>
      </c>
      <c r="BG953" s="102">
        <v>0.349535682493049</v>
      </c>
      <c r="BH953" s="102">
        <f t="shared" si="220"/>
        <v>0.650464317506951</v>
      </c>
      <c r="BI953" s="102">
        <v>0.37812887627005543</v>
      </c>
      <c r="BJ953" s="102">
        <v>0.62187112372994457</v>
      </c>
      <c r="BK953" s="103">
        <v>0.37065128389373198</v>
      </c>
      <c r="BL953" s="103">
        <f t="shared" si="221"/>
        <v>0.62934871610626808</v>
      </c>
      <c r="BM953" s="103">
        <v>0.42588159256663499</v>
      </c>
      <c r="BN953" s="103">
        <f t="shared" si="222"/>
        <v>0.57411840743336495</v>
      </c>
      <c r="BO953" s="103">
        <v>0.338208482172139</v>
      </c>
      <c r="BP953" s="103">
        <f t="shared" si="223"/>
        <v>0.66179151782786105</v>
      </c>
      <c r="BQ953" s="103">
        <v>0.36843056609656694</v>
      </c>
      <c r="BR953" s="103">
        <f t="shared" si="228"/>
        <v>0.63156943390343323</v>
      </c>
      <c r="BS953" s="108">
        <v>0.92737330687563391</v>
      </c>
      <c r="BT953" s="102">
        <v>7.2626693124366107E-2</v>
      </c>
      <c r="BU953" s="91"/>
      <c r="BV953" s="86">
        <v>933</v>
      </c>
      <c r="BW953" s="124">
        <v>0.98</v>
      </c>
      <c r="BX953" s="124">
        <v>0.02</v>
      </c>
      <c r="BY953" s="124">
        <v>0.98199999999999998</v>
      </c>
      <c r="BZ953" s="124">
        <v>1.7999999999999999E-2</v>
      </c>
      <c r="CA953" s="124">
        <v>0.98099999999999998</v>
      </c>
      <c r="CB953" s="124">
        <v>1.9E-2</v>
      </c>
      <c r="CC953" s="123">
        <v>0.97699999999999998</v>
      </c>
      <c r="CD953" s="123">
        <v>2.3E-2</v>
      </c>
      <c r="CE953" s="123">
        <v>0.97399999999999998</v>
      </c>
      <c r="CF953" s="123">
        <v>2.5999999999999999E-2</v>
      </c>
      <c r="CG953" s="123">
        <v>0.97499999999999998</v>
      </c>
      <c r="CH953" s="123">
        <v>2.5000000000000001E-2</v>
      </c>
      <c r="CI953" s="1"/>
      <c r="CJ953" s="1"/>
      <c r="CK953" s="1"/>
      <c r="CL953" s="1"/>
      <c r="CM953" s="1"/>
      <c r="CN953" s="1"/>
      <c r="CP953" s="39"/>
      <c r="CR953" s="39"/>
      <c r="CS953" s="92"/>
      <c r="CT953" s="92"/>
    </row>
    <row r="954" spans="38:98" x14ac:dyDescent="0.25">
      <c r="AL954" s="104">
        <v>934</v>
      </c>
      <c r="AM954" s="102">
        <v>0.38454752013878402</v>
      </c>
      <c r="AN954" s="102">
        <f t="shared" si="217"/>
        <v>0.61545247986121598</v>
      </c>
      <c r="AO954" s="102">
        <v>0.42918773923630799</v>
      </c>
      <c r="AP954" s="102">
        <f t="shared" si="218"/>
        <v>0.57081226076369207</v>
      </c>
      <c r="AQ954" s="102">
        <v>0.31709108598431401</v>
      </c>
      <c r="AR954" s="102">
        <f t="shared" si="219"/>
        <v>0.68290891401568599</v>
      </c>
      <c r="AS954" s="102">
        <f t="shared" si="224"/>
        <v>0.36378481082015834</v>
      </c>
      <c r="AT954" s="107">
        <f t="shared" si="224"/>
        <v>0.63621518917984177</v>
      </c>
      <c r="AU954" s="103">
        <v>0.40108109272682402</v>
      </c>
      <c r="AV954" s="103">
        <f t="shared" si="225"/>
        <v>0.59891890727317598</v>
      </c>
      <c r="AW954" s="103">
        <v>0.45021590225417502</v>
      </c>
      <c r="AX954" s="103">
        <f t="shared" si="226"/>
        <v>0.54978409774582504</v>
      </c>
      <c r="AY954" s="103">
        <v>0.34876001140906598</v>
      </c>
      <c r="AZ954" s="103">
        <f t="shared" si="229"/>
        <v>0.65123998859093402</v>
      </c>
      <c r="BA954" s="103">
        <f t="shared" si="227"/>
        <v>0.38831440151194607</v>
      </c>
      <c r="BB954" s="103">
        <f t="shared" si="227"/>
        <v>0.61168559848805404</v>
      </c>
      <c r="BC954" s="102">
        <v>0.37935196479559902</v>
      </c>
      <c r="BD954" s="102">
        <f t="shared" si="230"/>
        <v>0.62064803520440104</v>
      </c>
      <c r="BE954" s="102">
        <v>0.434214628474834</v>
      </c>
      <c r="BF954" s="102">
        <f t="shared" si="230"/>
        <v>0.56578537152516595</v>
      </c>
      <c r="BG954" s="102">
        <v>0.34987366808040798</v>
      </c>
      <c r="BH954" s="102">
        <f t="shared" si="220"/>
        <v>0.65012633191959202</v>
      </c>
      <c r="BI954" s="102">
        <v>0.3784103609528352</v>
      </c>
      <c r="BJ954" s="102">
        <v>0.62158963904716491</v>
      </c>
      <c r="BK954" s="103">
        <v>0.37089272788022598</v>
      </c>
      <c r="BL954" s="103">
        <f t="shared" si="221"/>
        <v>0.62910727211977402</v>
      </c>
      <c r="BM954" s="103">
        <v>0.42610787941019801</v>
      </c>
      <c r="BN954" s="103">
        <f t="shared" si="222"/>
        <v>0.57389212058980199</v>
      </c>
      <c r="BO954" s="103">
        <v>0.338534911975794</v>
      </c>
      <c r="BP954" s="103">
        <f t="shared" si="223"/>
        <v>0.661465088024206</v>
      </c>
      <c r="BQ954" s="103">
        <v>0.36870761741608082</v>
      </c>
      <c r="BR954" s="103">
        <f t="shared" si="228"/>
        <v>0.63129238258391918</v>
      </c>
      <c r="BS954" s="108">
        <v>0.92744689015889714</v>
      </c>
      <c r="BT954" s="102">
        <v>7.25531098411029E-2</v>
      </c>
      <c r="BU954" s="91"/>
      <c r="BV954" s="86">
        <v>934</v>
      </c>
      <c r="BW954" s="124">
        <v>0.98</v>
      </c>
      <c r="BX954" s="124">
        <v>0.02</v>
      </c>
      <c r="BY954" s="124">
        <v>0.98199999999999998</v>
      </c>
      <c r="BZ954" s="124">
        <v>1.7999999999999999E-2</v>
      </c>
      <c r="CA954" s="124">
        <v>0.98099999999999998</v>
      </c>
      <c r="CB954" s="124">
        <v>1.9E-2</v>
      </c>
      <c r="CC954" s="123">
        <v>0.97699999999999998</v>
      </c>
      <c r="CD954" s="123">
        <v>2.3E-2</v>
      </c>
      <c r="CE954" s="123">
        <v>0.97399999999999998</v>
      </c>
      <c r="CF954" s="123">
        <v>2.5999999999999999E-2</v>
      </c>
      <c r="CG954" s="123">
        <v>0.97499999999999998</v>
      </c>
      <c r="CH954" s="123">
        <v>2.5000000000000001E-2</v>
      </c>
      <c r="CI954" s="1"/>
      <c r="CJ954" s="1"/>
      <c r="CK954" s="1"/>
      <c r="CL954" s="1"/>
      <c r="CM954" s="1"/>
      <c r="CN954" s="1"/>
      <c r="CP954" s="39"/>
      <c r="CR954" s="39"/>
      <c r="CS954" s="92"/>
      <c r="CT954" s="92"/>
    </row>
    <row r="955" spans="38:98" x14ac:dyDescent="0.25">
      <c r="AL955" s="104">
        <v>935</v>
      </c>
      <c r="AM955" s="102">
        <v>0.38478768002220998</v>
      </c>
      <c r="AN955" s="102">
        <f t="shared" si="217"/>
        <v>0.61521231997779002</v>
      </c>
      <c r="AO955" s="102">
        <v>0.42940158330112699</v>
      </c>
      <c r="AP955" s="102">
        <f t="shared" si="218"/>
        <v>0.57059841669887301</v>
      </c>
      <c r="AQ955" s="102">
        <v>0.31739723411549098</v>
      </c>
      <c r="AR955" s="102">
        <f t="shared" si="219"/>
        <v>0.68260276588450908</v>
      </c>
      <c r="AS955" s="102">
        <f t="shared" si="224"/>
        <v>0.36404927265927012</v>
      </c>
      <c r="AT955" s="107">
        <f t="shared" si="224"/>
        <v>0.63595072734072988</v>
      </c>
      <c r="AU955" s="103">
        <v>0.40132920544969802</v>
      </c>
      <c r="AV955" s="103">
        <f t="shared" si="225"/>
        <v>0.59867079455030203</v>
      </c>
      <c r="AW955" s="103">
        <v>0.45045234545143098</v>
      </c>
      <c r="AX955" s="103">
        <f t="shared" si="226"/>
        <v>0.54954765454856902</v>
      </c>
      <c r="AY955" s="103">
        <v>0.34909307700787601</v>
      </c>
      <c r="AZ955" s="103">
        <f t="shared" si="229"/>
        <v>0.65090692299212405</v>
      </c>
      <c r="BA955" s="103">
        <f t="shared" si="227"/>
        <v>0.38859890856685847</v>
      </c>
      <c r="BB955" s="103">
        <f t="shared" si="227"/>
        <v>0.61140109143314159</v>
      </c>
      <c r="BC955" s="102">
        <v>0.37959106736807802</v>
      </c>
      <c r="BD955" s="102">
        <f t="shared" si="230"/>
        <v>0.62040893263192198</v>
      </c>
      <c r="BE955" s="102">
        <v>0.43444004812190001</v>
      </c>
      <c r="BF955" s="102">
        <f t="shared" si="230"/>
        <v>0.56555995187810004</v>
      </c>
      <c r="BG955" s="102">
        <v>0.35021160555678998</v>
      </c>
      <c r="BH955" s="102">
        <f t="shared" si="220"/>
        <v>0.64978839444321002</v>
      </c>
      <c r="BI955" s="102">
        <v>0.37869178050826457</v>
      </c>
      <c r="BJ955" s="102">
        <v>0.62130821949173543</v>
      </c>
      <c r="BK955" s="103">
        <v>0.37113420470062602</v>
      </c>
      <c r="BL955" s="103">
        <f t="shared" si="221"/>
        <v>0.62886579529937392</v>
      </c>
      <c r="BM955" s="103">
        <v>0.42633412453741198</v>
      </c>
      <c r="BN955" s="103">
        <f t="shared" si="222"/>
        <v>0.57366587546258807</v>
      </c>
      <c r="BO955" s="103">
        <v>0.33886128864249399</v>
      </c>
      <c r="BP955" s="103">
        <f t="shared" si="223"/>
        <v>0.66113871135750601</v>
      </c>
      <c r="BQ955" s="103">
        <v>0.36898464487634608</v>
      </c>
      <c r="BR955" s="103">
        <f t="shared" si="228"/>
        <v>0.63101535512365392</v>
      </c>
      <c r="BS955" s="108">
        <v>0.92752032294979558</v>
      </c>
      <c r="BT955" s="102">
        <v>7.2479677050204402E-2</v>
      </c>
      <c r="BU955" s="91"/>
      <c r="BV955" s="86">
        <v>935</v>
      </c>
      <c r="BW955" s="124">
        <v>0.98</v>
      </c>
      <c r="BX955" s="124">
        <v>0.02</v>
      </c>
      <c r="BY955" s="124">
        <v>0.98199999999999998</v>
      </c>
      <c r="BZ955" s="124">
        <v>1.7999999999999999E-2</v>
      </c>
      <c r="CA955" s="124">
        <v>0.98099999999999998</v>
      </c>
      <c r="CB955" s="124">
        <v>1.9E-2</v>
      </c>
      <c r="CC955" s="123">
        <v>0.97699999999999998</v>
      </c>
      <c r="CD955" s="123">
        <v>2.3E-2</v>
      </c>
      <c r="CE955" s="123">
        <v>0.97399999999999998</v>
      </c>
      <c r="CF955" s="123">
        <v>2.5999999999999999E-2</v>
      </c>
      <c r="CG955" s="123">
        <v>0.97499999999999998</v>
      </c>
      <c r="CH955" s="123">
        <v>2.5000000000000001E-2</v>
      </c>
      <c r="CI955" s="1"/>
      <c r="CJ955" s="1"/>
      <c r="CK955" s="1"/>
      <c r="CL955" s="1"/>
      <c r="CM955" s="1"/>
      <c r="CN955" s="1"/>
      <c r="CP955" s="39"/>
      <c r="CR955" s="39"/>
      <c r="CS955" s="92"/>
      <c r="CT955" s="92"/>
    </row>
    <row r="956" spans="38:98" x14ac:dyDescent="0.25">
      <c r="AL956" s="104">
        <v>936</v>
      </c>
      <c r="AM956" s="102">
        <v>0.38502766537953598</v>
      </c>
      <c r="AN956" s="102">
        <f t="shared" si="217"/>
        <v>0.61497233462046408</v>
      </c>
      <c r="AO956" s="102">
        <v>0.42961527757960399</v>
      </c>
      <c r="AP956" s="102">
        <f t="shared" si="218"/>
        <v>0.57038472242039595</v>
      </c>
      <c r="AQ956" s="102">
        <v>0.31770325037897101</v>
      </c>
      <c r="AR956" s="102">
        <f t="shared" si="219"/>
        <v>0.68229674962102904</v>
      </c>
      <c r="AS956" s="102">
        <f t="shared" si="224"/>
        <v>0.36431358528529179</v>
      </c>
      <c r="AT956" s="107">
        <f t="shared" si="224"/>
        <v>0.63568641471470833</v>
      </c>
      <c r="AU956" s="103">
        <v>0.40157714733766797</v>
      </c>
      <c r="AV956" s="103">
        <f t="shared" si="225"/>
        <v>0.59842285266233208</v>
      </c>
      <c r="AW956" s="103">
        <v>0.45068863261956899</v>
      </c>
      <c r="AX956" s="103">
        <f t="shared" si="226"/>
        <v>0.54931136738043107</v>
      </c>
      <c r="AY956" s="103">
        <v>0.34942598688315002</v>
      </c>
      <c r="AZ956" s="103">
        <f t="shared" si="229"/>
        <v>0.65057401311685004</v>
      </c>
      <c r="BA956" s="103">
        <f t="shared" si="227"/>
        <v>0.38888325514342692</v>
      </c>
      <c r="BB956" s="103">
        <f t="shared" si="227"/>
        <v>0.61111674485657308</v>
      </c>
      <c r="BC956" s="102">
        <v>0.37983008143693903</v>
      </c>
      <c r="BD956" s="102">
        <f t="shared" si="230"/>
        <v>0.62016991856306092</v>
      </c>
      <c r="BE956" s="102">
        <v>0.43466540282468302</v>
      </c>
      <c r="BF956" s="102">
        <f t="shared" si="230"/>
        <v>0.56533459717531698</v>
      </c>
      <c r="BG956" s="102">
        <v>0.35054949565461602</v>
      </c>
      <c r="BH956" s="102">
        <f t="shared" si="220"/>
        <v>0.64945050434538398</v>
      </c>
      <c r="BI956" s="102">
        <v>0.37897313589625159</v>
      </c>
      <c r="BJ956" s="102">
        <v>0.62102686410374841</v>
      </c>
      <c r="BK956" s="103">
        <v>0.371375716429312</v>
      </c>
      <c r="BL956" s="103">
        <f t="shared" si="221"/>
        <v>0.628624283570688</v>
      </c>
      <c r="BM956" s="103">
        <v>0.42656032897998097</v>
      </c>
      <c r="BN956" s="103">
        <f t="shared" si="222"/>
        <v>0.57343967102001903</v>
      </c>
      <c r="BO956" s="103">
        <v>0.339187612969792</v>
      </c>
      <c r="BP956" s="103">
        <f t="shared" si="223"/>
        <v>0.66081238703020806</v>
      </c>
      <c r="BQ956" s="103">
        <v>0.36926164972458664</v>
      </c>
      <c r="BR956" s="103">
        <f t="shared" si="228"/>
        <v>0.63073835027541336</v>
      </c>
      <c r="BS956" s="108">
        <v>0.92759360586103701</v>
      </c>
      <c r="BT956" s="102">
        <v>7.2406394138963007E-2</v>
      </c>
      <c r="BU956" s="91"/>
      <c r="BV956" s="86">
        <v>936</v>
      </c>
      <c r="BW956" s="124">
        <v>0.98</v>
      </c>
      <c r="BX956" s="124">
        <v>0.02</v>
      </c>
      <c r="BY956" s="124">
        <v>0.98199999999999998</v>
      </c>
      <c r="BZ956" s="124">
        <v>1.7999999999999999E-2</v>
      </c>
      <c r="CA956" s="124">
        <v>0.98099999999999998</v>
      </c>
      <c r="CB956" s="124">
        <v>1.9E-2</v>
      </c>
      <c r="CC956" s="123">
        <v>0.97699999999999998</v>
      </c>
      <c r="CD956" s="123">
        <v>2.3E-2</v>
      </c>
      <c r="CE956" s="123">
        <v>0.97399999999999998</v>
      </c>
      <c r="CF956" s="123">
        <v>2.5999999999999999E-2</v>
      </c>
      <c r="CG956" s="123">
        <v>0.97499999999999998</v>
      </c>
      <c r="CH956" s="123">
        <v>2.5000000000000001E-2</v>
      </c>
      <c r="CI956" s="1"/>
      <c r="CJ956" s="1"/>
      <c r="CK956" s="1"/>
      <c r="CL956" s="1"/>
      <c r="CM956" s="1"/>
      <c r="CN956" s="1"/>
      <c r="CP956" s="39"/>
      <c r="CR956" s="39"/>
      <c r="CS956" s="92"/>
      <c r="CT956" s="92"/>
    </row>
    <row r="957" spans="38:98" x14ac:dyDescent="0.25">
      <c r="AL957" s="104">
        <v>937</v>
      </c>
      <c r="AM957" s="102">
        <v>0.385267475692536</v>
      </c>
      <c r="AN957" s="102">
        <f t="shared" si="217"/>
        <v>0.61473252430746395</v>
      </c>
      <c r="AO957" s="102">
        <v>0.429828822505399</v>
      </c>
      <c r="AP957" s="102">
        <f t="shared" si="218"/>
        <v>0.570171177494601</v>
      </c>
      <c r="AQ957" s="102">
        <v>0.31800913446866902</v>
      </c>
      <c r="AR957" s="102">
        <f t="shared" si="219"/>
        <v>0.68199086553133093</v>
      </c>
      <c r="AS957" s="102">
        <f t="shared" si="224"/>
        <v>0.3645777484965157</v>
      </c>
      <c r="AT957" s="107">
        <f t="shared" si="224"/>
        <v>0.6354222515034843</v>
      </c>
      <c r="AU957" s="103">
        <v>0.40182491860726399</v>
      </c>
      <c r="AV957" s="103">
        <f t="shared" si="225"/>
        <v>0.59817508139273601</v>
      </c>
      <c r="AW957" s="103">
        <v>0.45092476405424597</v>
      </c>
      <c r="AX957" s="103">
        <f t="shared" si="226"/>
        <v>0.54907523594575403</v>
      </c>
      <c r="AY957" s="103">
        <v>0.34975874084140401</v>
      </c>
      <c r="AZ957" s="103">
        <f t="shared" si="229"/>
        <v>0.65024125915859599</v>
      </c>
      <c r="BA957" s="103">
        <f t="shared" si="227"/>
        <v>0.38916744128777425</v>
      </c>
      <c r="BB957" s="103">
        <f t="shared" si="227"/>
        <v>0.61083255871222575</v>
      </c>
      <c r="BC957" s="102">
        <v>0.38006900825012002</v>
      </c>
      <c r="BD957" s="102">
        <f t="shared" si="230"/>
        <v>0.61993099174987998</v>
      </c>
      <c r="BE957" s="102">
        <v>0.434890693609852</v>
      </c>
      <c r="BF957" s="102">
        <f t="shared" si="230"/>
        <v>0.565109306390148</v>
      </c>
      <c r="BG957" s="102">
        <v>0.35088733910630299</v>
      </c>
      <c r="BH957" s="102">
        <f t="shared" si="220"/>
        <v>0.64911266089369701</v>
      </c>
      <c r="BI957" s="102">
        <v>0.37925442807670257</v>
      </c>
      <c r="BJ957" s="102">
        <v>0.62074557192329749</v>
      </c>
      <c r="BK957" s="103">
        <v>0.37161726514066701</v>
      </c>
      <c r="BL957" s="103">
        <f t="shared" si="221"/>
        <v>0.62838273485933294</v>
      </c>
      <c r="BM957" s="103">
        <v>0.42678649376960798</v>
      </c>
      <c r="BN957" s="103">
        <f t="shared" si="222"/>
        <v>0.57321350623039202</v>
      </c>
      <c r="BO957" s="103">
        <v>0.339513885755242</v>
      </c>
      <c r="BP957" s="103">
        <f t="shared" si="223"/>
        <v>0.660486114244758</v>
      </c>
      <c r="BQ957" s="103">
        <v>0.36953863320802793</v>
      </c>
      <c r="BR957" s="103">
        <f t="shared" si="228"/>
        <v>0.63046136679197207</v>
      </c>
      <c r="BS957" s="108">
        <v>0.92766673950532919</v>
      </c>
      <c r="BT957" s="102">
        <v>7.2333260494670801E-2</v>
      </c>
      <c r="BU957" s="91"/>
      <c r="BV957" s="86">
        <v>937</v>
      </c>
      <c r="BW957" s="124">
        <v>0.98</v>
      </c>
      <c r="BX957" s="124">
        <v>0.02</v>
      </c>
      <c r="BY957" s="124">
        <v>0.98199999999999998</v>
      </c>
      <c r="BZ957" s="124">
        <v>1.7999999999999999E-2</v>
      </c>
      <c r="CA957" s="124">
        <v>0.98099999999999998</v>
      </c>
      <c r="CB957" s="124">
        <v>1.9E-2</v>
      </c>
      <c r="CC957" s="123">
        <v>0.97699999999999998</v>
      </c>
      <c r="CD957" s="123">
        <v>2.3E-2</v>
      </c>
      <c r="CE957" s="123">
        <v>0.97399999999999998</v>
      </c>
      <c r="CF957" s="123">
        <v>2.5999999999999999E-2</v>
      </c>
      <c r="CG957" s="123">
        <v>0.97499999999999998</v>
      </c>
      <c r="CH957" s="123">
        <v>2.5000000000000001E-2</v>
      </c>
      <c r="CI957" s="1"/>
      <c r="CJ957" s="1"/>
      <c r="CK957" s="1"/>
      <c r="CL957" s="1"/>
      <c r="CM957" s="1"/>
      <c r="CN957" s="1"/>
      <c r="CP957" s="39"/>
      <c r="CR957" s="39"/>
      <c r="CS957" s="92"/>
      <c r="CT957" s="92"/>
    </row>
    <row r="958" spans="38:98" x14ac:dyDescent="0.25">
      <c r="AL958" s="104">
        <v>938</v>
      </c>
      <c r="AM958" s="102">
        <v>0.38550711044298602</v>
      </c>
      <c r="AN958" s="102">
        <f t="shared" si="217"/>
        <v>0.61449288955701398</v>
      </c>
      <c r="AO958" s="102">
        <v>0.43004221851216901</v>
      </c>
      <c r="AP958" s="102">
        <f t="shared" si="218"/>
        <v>0.56995778148783094</v>
      </c>
      <c r="AQ958" s="102">
        <v>0.318314886078499</v>
      </c>
      <c r="AR958" s="102">
        <f t="shared" si="219"/>
        <v>0.681685113921501</v>
      </c>
      <c r="AS958" s="102">
        <f t="shared" si="224"/>
        <v>0.36484176209123409</v>
      </c>
      <c r="AT958" s="107">
        <f t="shared" si="224"/>
        <v>0.63515823790876591</v>
      </c>
      <c r="AU958" s="103">
        <v>0.40207251947501599</v>
      </c>
      <c r="AV958" s="103">
        <f t="shared" si="225"/>
        <v>0.59792748052498401</v>
      </c>
      <c r="AW958" s="103">
        <v>0.451160740051117</v>
      </c>
      <c r="AX958" s="103">
        <f t="shared" si="226"/>
        <v>0.54883925994888294</v>
      </c>
      <c r="AY958" s="103">
        <v>0.35009133868915399</v>
      </c>
      <c r="AZ958" s="103">
        <f t="shared" si="229"/>
        <v>0.64990866131084601</v>
      </c>
      <c r="BA958" s="103">
        <f t="shared" si="227"/>
        <v>0.38945146704602268</v>
      </c>
      <c r="BB958" s="103">
        <f t="shared" si="227"/>
        <v>0.61054853295397726</v>
      </c>
      <c r="BC958" s="102">
        <v>0.38030784905555998</v>
      </c>
      <c r="BD958" s="102">
        <f t="shared" si="230"/>
        <v>0.61969215094443997</v>
      </c>
      <c r="BE958" s="102">
        <v>0.43511592150407402</v>
      </c>
      <c r="BF958" s="102">
        <f t="shared" si="230"/>
        <v>0.56488407849592592</v>
      </c>
      <c r="BG958" s="102">
        <v>0.35122513664427202</v>
      </c>
      <c r="BH958" s="102">
        <f t="shared" si="220"/>
        <v>0.64877486335572798</v>
      </c>
      <c r="BI958" s="102">
        <v>0.37953565800952577</v>
      </c>
      <c r="BJ958" s="102">
        <v>0.62046434199047429</v>
      </c>
      <c r="BK958" s="103">
        <v>0.371858852909071</v>
      </c>
      <c r="BL958" s="103">
        <f t="shared" si="221"/>
        <v>0.62814114709092905</v>
      </c>
      <c r="BM958" s="103">
        <v>0.42701261993799799</v>
      </c>
      <c r="BN958" s="103">
        <f t="shared" si="222"/>
        <v>0.57298738006200201</v>
      </c>
      <c r="BO958" s="103">
        <v>0.33984010779639601</v>
      </c>
      <c r="BP958" s="103">
        <f t="shared" si="223"/>
        <v>0.66015989220360405</v>
      </c>
      <c r="BQ958" s="103">
        <v>0.36981559657389373</v>
      </c>
      <c r="BR958" s="103">
        <f t="shared" si="228"/>
        <v>0.63018440342610638</v>
      </c>
      <c r="BS958" s="108">
        <v>0.92773972449537978</v>
      </c>
      <c r="BT958" s="102">
        <v>7.2260275504620206E-2</v>
      </c>
      <c r="BU958" s="91"/>
      <c r="BV958" s="86">
        <v>938</v>
      </c>
      <c r="BW958" s="124">
        <v>0.98</v>
      </c>
      <c r="BX958" s="124">
        <v>0.02</v>
      </c>
      <c r="BY958" s="124">
        <v>0.98199999999999998</v>
      </c>
      <c r="BZ958" s="124">
        <v>1.7999999999999999E-2</v>
      </c>
      <c r="CA958" s="124">
        <v>0.98099999999999998</v>
      </c>
      <c r="CB958" s="124">
        <v>1.9E-2</v>
      </c>
      <c r="CC958" s="123">
        <v>0.97699999999999998</v>
      </c>
      <c r="CD958" s="123">
        <v>2.3E-2</v>
      </c>
      <c r="CE958" s="123">
        <v>0.97399999999999998</v>
      </c>
      <c r="CF958" s="123">
        <v>2.5999999999999999E-2</v>
      </c>
      <c r="CG958" s="123">
        <v>0.97499999999999998</v>
      </c>
      <c r="CH958" s="123">
        <v>2.5000000000000001E-2</v>
      </c>
      <c r="CI958" s="1"/>
      <c r="CJ958" s="1"/>
      <c r="CK958" s="1"/>
      <c r="CL958" s="1"/>
      <c r="CM958" s="1"/>
      <c r="CN958" s="1"/>
      <c r="CP958" s="39"/>
      <c r="CR958" s="39"/>
      <c r="CS958" s="92"/>
      <c r="CT958" s="92"/>
    </row>
    <row r="959" spans="38:98" x14ac:dyDescent="0.25">
      <c r="AL959" s="104">
        <v>939</v>
      </c>
      <c r="AM959" s="102">
        <v>0.38574656911266098</v>
      </c>
      <c r="AN959" s="102">
        <f t="shared" si="217"/>
        <v>0.61425343088733908</v>
      </c>
      <c r="AO959" s="102">
        <v>0.43025546603357201</v>
      </c>
      <c r="AP959" s="102">
        <f t="shared" si="218"/>
        <v>0.56974453396642799</v>
      </c>
      <c r="AQ959" s="102">
        <v>0.31862050490237798</v>
      </c>
      <c r="AR959" s="102">
        <f t="shared" si="219"/>
        <v>0.68137949509762197</v>
      </c>
      <c r="AS959" s="102">
        <f t="shared" si="224"/>
        <v>0.36510562586774037</v>
      </c>
      <c r="AT959" s="107">
        <f t="shared" si="224"/>
        <v>0.63489437413225969</v>
      </c>
      <c r="AU959" s="103">
        <v>0.40231995015745597</v>
      </c>
      <c r="AV959" s="103">
        <f t="shared" si="225"/>
        <v>0.59768004984254408</v>
      </c>
      <c r="AW959" s="103">
        <v>0.45139656090583702</v>
      </c>
      <c r="AX959" s="103">
        <f t="shared" si="226"/>
        <v>0.54860343909416298</v>
      </c>
      <c r="AY959" s="103">
        <v>0.35042378023291698</v>
      </c>
      <c r="AZ959" s="103">
        <f t="shared" si="229"/>
        <v>0.64957621976708302</v>
      </c>
      <c r="BA959" s="103">
        <f t="shared" si="227"/>
        <v>0.3897353324642957</v>
      </c>
      <c r="BB959" s="103">
        <f t="shared" si="227"/>
        <v>0.61026466753570441</v>
      </c>
      <c r="BC959" s="102">
        <v>0.38054660510119798</v>
      </c>
      <c r="BD959" s="102">
        <f t="shared" si="230"/>
        <v>0.61945339489880202</v>
      </c>
      <c r="BE959" s="102">
        <v>0.43534108753401601</v>
      </c>
      <c r="BF959" s="102">
        <f t="shared" si="230"/>
        <v>0.56465891246598399</v>
      </c>
      <c r="BG959" s="102">
        <v>0.35156288900094002</v>
      </c>
      <c r="BH959" s="102">
        <f t="shared" si="220"/>
        <v>0.64843711099905998</v>
      </c>
      <c r="BI959" s="102">
        <v>0.37981682665462746</v>
      </c>
      <c r="BJ959" s="102">
        <v>0.62018317334537254</v>
      </c>
      <c r="BK959" s="103">
        <v>0.37210048180890698</v>
      </c>
      <c r="BL959" s="103">
        <f t="shared" si="221"/>
        <v>0.62789951819109302</v>
      </c>
      <c r="BM959" s="103">
        <v>0.42723870851685303</v>
      </c>
      <c r="BN959" s="103">
        <f t="shared" si="222"/>
        <v>0.57276129148314703</v>
      </c>
      <c r="BO959" s="103">
        <v>0.340166279890809</v>
      </c>
      <c r="BP959" s="103">
        <f t="shared" si="223"/>
        <v>0.65983372010919106</v>
      </c>
      <c r="BQ959" s="103">
        <v>0.37009254106940953</v>
      </c>
      <c r="BR959" s="103">
        <f t="shared" si="228"/>
        <v>0.62990745893059064</v>
      </c>
      <c r="BS959" s="108">
        <v>0.92781256144389668</v>
      </c>
      <c r="BT959" s="102">
        <v>7.2187438556103295E-2</v>
      </c>
      <c r="BU959" s="91"/>
      <c r="BV959" s="86">
        <v>939</v>
      </c>
      <c r="BW959" s="124">
        <v>0.98</v>
      </c>
      <c r="BX959" s="124">
        <v>0.02</v>
      </c>
      <c r="BY959" s="124">
        <v>0.98199999999999998</v>
      </c>
      <c r="BZ959" s="124">
        <v>1.7999999999999999E-2</v>
      </c>
      <c r="CA959" s="124">
        <v>0.98099999999999998</v>
      </c>
      <c r="CB959" s="124">
        <v>1.9E-2</v>
      </c>
      <c r="CC959" s="123">
        <v>0.97699999999999998</v>
      </c>
      <c r="CD959" s="123">
        <v>2.3E-2</v>
      </c>
      <c r="CE959" s="123">
        <v>0.97399999999999998</v>
      </c>
      <c r="CF959" s="123">
        <v>2.5999999999999999E-2</v>
      </c>
      <c r="CG959" s="123">
        <v>0.97499999999999998</v>
      </c>
      <c r="CH959" s="123">
        <v>2.5000000000000001E-2</v>
      </c>
      <c r="CI959" s="1"/>
      <c r="CJ959" s="1"/>
      <c r="CK959" s="1"/>
      <c r="CL959" s="1"/>
      <c r="CM959" s="1"/>
      <c r="CN959" s="1"/>
      <c r="CP959" s="39"/>
      <c r="CR959" s="39"/>
      <c r="CS959" s="92"/>
      <c r="CT959" s="92"/>
    </row>
    <row r="960" spans="38:98" x14ac:dyDescent="0.25">
      <c r="AL960" s="104">
        <v>940</v>
      </c>
      <c r="AM960" s="102">
        <v>0.385985851183337</v>
      </c>
      <c r="AN960" s="102">
        <f t="shared" si="217"/>
        <v>0.61401414881666305</v>
      </c>
      <c r="AO960" s="102">
        <v>0.43046856550326601</v>
      </c>
      <c r="AP960" s="102">
        <f t="shared" si="218"/>
        <v>0.56953143449673393</v>
      </c>
      <c r="AQ960" s="102">
        <v>0.318925990634221</v>
      </c>
      <c r="AR960" s="102">
        <f t="shared" si="219"/>
        <v>0.681074009365779</v>
      </c>
      <c r="AS960" s="102">
        <f t="shared" si="224"/>
        <v>0.36536933962432733</v>
      </c>
      <c r="AT960" s="107">
        <f t="shared" si="224"/>
        <v>0.63463066037567273</v>
      </c>
      <c r="AU960" s="103">
        <v>0.40256721087111202</v>
      </c>
      <c r="AV960" s="103">
        <f t="shared" si="225"/>
        <v>0.59743278912888798</v>
      </c>
      <c r="AW960" s="103">
        <v>0.45163222691406102</v>
      </c>
      <c r="AX960" s="103">
        <f t="shared" si="226"/>
        <v>0.54836777308593898</v>
      </c>
      <c r="AY960" s="103">
        <v>0.350756065279208</v>
      </c>
      <c r="AZ960" s="103">
        <f t="shared" si="229"/>
        <v>0.649243934720792</v>
      </c>
      <c r="BA960" s="103">
        <f t="shared" si="227"/>
        <v>0.39001903758871448</v>
      </c>
      <c r="BB960" s="103">
        <f t="shared" si="227"/>
        <v>0.60998096241128552</v>
      </c>
      <c r="BC960" s="102">
        <v>0.380785277634973</v>
      </c>
      <c r="BD960" s="102">
        <f t="shared" si="230"/>
        <v>0.61921472236502706</v>
      </c>
      <c r="BE960" s="102">
        <v>0.435566192726345</v>
      </c>
      <c r="BF960" s="102">
        <f t="shared" si="230"/>
        <v>0.564433807273655</v>
      </c>
      <c r="BG960" s="102">
        <v>0.35190059690872799</v>
      </c>
      <c r="BH960" s="102">
        <f t="shared" si="220"/>
        <v>0.64809940309127201</v>
      </c>
      <c r="BI960" s="102">
        <v>0.38009793497191585</v>
      </c>
      <c r="BJ960" s="102">
        <v>0.6199020650280842</v>
      </c>
      <c r="BK960" s="103">
        <v>0.372342153914555</v>
      </c>
      <c r="BL960" s="103">
        <f t="shared" si="221"/>
        <v>0.62765784608544495</v>
      </c>
      <c r="BM960" s="103">
        <v>0.42746476053787802</v>
      </c>
      <c r="BN960" s="103">
        <f t="shared" si="222"/>
        <v>0.57253523946212193</v>
      </c>
      <c r="BO960" s="103">
        <v>0.34049240283603399</v>
      </c>
      <c r="BP960" s="103">
        <f t="shared" si="223"/>
        <v>0.65950759716396601</v>
      </c>
      <c r="BQ960" s="103">
        <v>0.37036946794179959</v>
      </c>
      <c r="BR960" s="103">
        <f t="shared" si="228"/>
        <v>0.6296305320582003</v>
      </c>
      <c r="BS960" s="108">
        <v>0.92788525096358743</v>
      </c>
      <c r="BT960" s="102">
        <v>7.2114749036412601E-2</v>
      </c>
      <c r="BU960" s="91"/>
      <c r="BV960" s="86">
        <v>940</v>
      </c>
      <c r="BW960" s="124">
        <v>0.98</v>
      </c>
      <c r="BX960" s="124">
        <v>0.02</v>
      </c>
      <c r="BY960" s="124">
        <v>0.98199999999999998</v>
      </c>
      <c r="BZ960" s="124">
        <v>1.7999999999999999E-2</v>
      </c>
      <c r="CA960" s="124">
        <v>0.98099999999999998</v>
      </c>
      <c r="CB960" s="124">
        <v>1.9E-2</v>
      </c>
      <c r="CC960" s="123">
        <v>0.97699999999999998</v>
      </c>
      <c r="CD960" s="123">
        <v>2.3E-2</v>
      </c>
      <c r="CE960" s="123">
        <v>0.97399999999999998</v>
      </c>
      <c r="CF960" s="123">
        <v>2.5999999999999999E-2</v>
      </c>
      <c r="CG960" s="123">
        <v>0.97499999999999998</v>
      </c>
      <c r="CH960" s="123">
        <v>2.5000000000000001E-2</v>
      </c>
      <c r="CI960" s="1"/>
      <c r="CJ960" s="1"/>
      <c r="CK960" s="1"/>
      <c r="CL960" s="1"/>
      <c r="CM960" s="1"/>
      <c r="CN960" s="1"/>
      <c r="CP960" s="39"/>
      <c r="CR960" s="39"/>
      <c r="CS960" s="92"/>
      <c r="CT960" s="92"/>
    </row>
    <row r="961" spans="38:98" x14ac:dyDescent="0.25">
      <c r="AL961" s="104">
        <v>941</v>
      </c>
      <c r="AM961" s="102">
        <v>0.38622495613678898</v>
      </c>
      <c r="AN961" s="102">
        <f t="shared" si="217"/>
        <v>0.61377504386321102</v>
      </c>
      <c r="AO961" s="102">
        <v>0.43068151735490801</v>
      </c>
      <c r="AP961" s="102">
        <f t="shared" si="218"/>
        <v>0.56931848264509199</v>
      </c>
      <c r="AQ961" s="102">
        <v>0.31923134296794298</v>
      </c>
      <c r="AR961" s="102">
        <f t="shared" si="219"/>
        <v>0.68076865703205702</v>
      </c>
      <c r="AS961" s="102">
        <f t="shared" si="224"/>
        <v>0.3656329031592872</v>
      </c>
      <c r="AT961" s="107">
        <f t="shared" si="224"/>
        <v>0.63436709684071291</v>
      </c>
      <c r="AU961" s="103">
        <v>0.40281430183251599</v>
      </c>
      <c r="AV961" s="103">
        <f t="shared" si="225"/>
        <v>0.59718569816748401</v>
      </c>
      <c r="AW961" s="103">
        <v>0.451867738371445</v>
      </c>
      <c r="AX961" s="103">
        <f t="shared" si="226"/>
        <v>0.548132261628555</v>
      </c>
      <c r="AY961" s="103">
        <v>0.35108819363454402</v>
      </c>
      <c r="AZ961" s="103">
        <f t="shared" si="229"/>
        <v>0.64891180636545598</v>
      </c>
      <c r="BA961" s="103">
        <f t="shared" si="227"/>
        <v>0.39030258246540256</v>
      </c>
      <c r="BB961" s="103">
        <f t="shared" si="227"/>
        <v>0.6096974175345975</v>
      </c>
      <c r="BC961" s="102">
        <v>0.38102386790482301</v>
      </c>
      <c r="BD961" s="102">
        <f t="shared" si="230"/>
        <v>0.61897613209517699</v>
      </c>
      <c r="BE961" s="102">
        <v>0.43579123810773002</v>
      </c>
      <c r="BF961" s="102">
        <f t="shared" si="230"/>
        <v>0.56420876189226998</v>
      </c>
      <c r="BG961" s="102">
        <v>0.35223826110005302</v>
      </c>
      <c r="BH961" s="102">
        <f t="shared" si="220"/>
        <v>0.64776173889994704</v>
      </c>
      <c r="BI961" s="102">
        <v>0.38037898392129743</v>
      </c>
      <c r="BJ961" s="102">
        <v>0.61962101607870268</v>
      </c>
      <c r="BK961" s="103">
        <v>0.372583871300398</v>
      </c>
      <c r="BL961" s="103">
        <f t="shared" si="221"/>
        <v>0.62741612869960206</v>
      </c>
      <c r="BM961" s="103">
        <v>0.42769077703277603</v>
      </c>
      <c r="BN961" s="103">
        <f t="shared" si="222"/>
        <v>0.57230922296722397</v>
      </c>
      <c r="BO961" s="103">
        <v>0.34081847742962301</v>
      </c>
      <c r="BP961" s="103">
        <f t="shared" si="223"/>
        <v>0.65918152257037699</v>
      </c>
      <c r="BQ961" s="103">
        <v>0.37064637843828852</v>
      </c>
      <c r="BR961" s="103">
        <f t="shared" si="228"/>
        <v>0.6293536215617116</v>
      </c>
      <c r="BS961" s="108">
        <v>0.92795779366715991</v>
      </c>
      <c r="BT961" s="102">
        <v>7.20422063328401E-2</v>
      </c>
      <c r="BU961" s="91"/>
      <c r="BV961" s="86">
        <v>941</v>
      </c>
      <c r="BW961" s="124">
        <v>0.98</v>
      </c>
      <c r="BX961" s="124">
        <v>0.02</v>
      </c>
      <c r="BY961" s="124">
        <v>0.98199999999999998</v>
      </c>
      <c r="BZ961" s="124">
        <v>1.7999999999999999E-2</v>
      </c>
      <c r="CA961" s="124">
        <v>0.98099999999999998</v>
      </c>
      <c r="CB961" s="124">
        <v>1.9E-2</v>
      </c>
      <c r="CC961" s="123">
        <v>0.97699999999999998</v>
      </c>
      <c r="CD961" s="123">
        <v>2.3E-2</v>
      </c>
      <c r="CE961" s="123">
        <v>0.97399999999999998</v>
      </c>
      <c r="CF961" s="123">
        <v>2.5999999999999999E-2</v>
      </c>
      <c r="CG961" s="123">
        <v>0.97499999999999998</v>
      </c>
      <c r="CH961" s="123">
        <v>2.5000000000000001E-2</v>
      </c>
      <c r="CI961" s="1"/>
      <c r="CJ961" s="1"/>
      <c r="CK961" s="1"/>
      <c r="CL961" s="1"/>
      <c r="CM961" s="1"/>
      <c r="CN961" s="1"/>
      <c r="CP961" s="39"/>
      <c r="CR961" s="39"/>
      <c r="CS961" s="92"/>
      <c r="CT961" s="92"/>
    </row>
    <row r="962" spans="38:98" x14ac:dyDescent="0.25">
      <c r="AL962" s="104">
        <v>942</v>
      </c>
      <c r="AM962" s="102">
        <v>0.38646388345479199</v>
      </c>
      <c r="AN962" s="102">
        <f t="shared" si="217"/>
        <v>0.61353611654520801</v>
      </c>
      <c r="AO962" s="102">
        <v>0.43089432202215699</v>
      </c>
      <c r="AP962" s="102">
        <f t="shared" si="218"/>
        <v>0.56910567797784295</v>
      </c>
      <c r="AQ962" s="102">
        <v>0.31953656159746002</v>
      </c>
      <c r="AR962" s="102">
        <f t="shared" si="219"/>
        <v>0.68046343840253998</v>
      </c>
      <c r="AS962" s="102">
        <f t="shared" si="224"/>
        <v>0.36589631627091324</v>
      </c>
      <c r="AT962" s="107">
        <f t="shared" si="224"/>
        <v>0.63410368372908676</v>
      </c>
      <c r="AU962" s="103">
        <v>0.40306122325819799</v>
      </c>
      <c r="AV962" s="103">
        <f t="shared" si="225"/>
        <v>0.59693877674180196</v>
      </c>
      <c r="AW962" s="103">
        <v>0.45210309557364198</v>
      </c>
      <c r="AX962" s="103">
        <f t="shared" si="226"/>
        <v>0.54789690442635797</v>
      </c>
      <c r="AY962" s="103">
        <v>0.351420165105441</v>
      </c>
      <c r="AZ962" s="103">
        <f t="shared" si="229"/>
        <v>0.64857983489455906</v>
      </c>
      <c r="BA962" s="103">
        <f t="shared" si="227"/>
        <v>0.39058596714048188</v>
      </c>
      <c r="BB962" s="103">
        <f t="shared" si="227"/>
        <v>0.60941403285951812</v>
      </c>
      <c r="BC962" s="102">
        <v>0.38126237715868899</v>
      </c>
      <c r="BD962" s="102">
        <f t="shared" si="230"/>
        <v>0.61873762284131106</v>
      </c>
      <c r="BE962" s="102">
        <v>0.43601622470483797</v>
      </c>
      <c r="BF962" s="102">
        <f t="shared" si="230"/>
        <v>0.56398377529516197</v>
      </c>
      <c r="BG962" s="102">
        <v>0.352575882307336</v>
      </c>
      <c r="BH962" s="102">
        <f t="shared" si="220"/>
        <v>0.64742411769266406</v>
      </c>
      <c r="BI962" s="102">
        <v>0.38065997446268091</v>
      </c>
      <c r="BJ962" s="102">
        <v>0.61934002553731915</v>
      </c>
      <c r="BK962" s="103">
        <v>0.37282563604081598</v>
      </c>
      <c r="BL962" s="103">
        <f t="shared" si="221"/>
        <v>0.62717436395918402</v>
      </c>
      <c r="BM962" s="103">
        <v>0.42791675903325099</v>
      </c>
      <c r="BN962" s="103">
        <f t="shared" si="222"/>
        <v>0.57208324096674901</v>
      </c>
      <c r="BO962" s="103">
        <v>0.34114450446913103</v>
      </c>
      <c r="BP962" s="103">
        <f t="shared" si="223"/>
        <v>0.65885549553086897</v>
      </c>
      <c r="BQ962" s="103">
        <v>0.37092327380610096</v>
      </c>
      <c r="BR962" s="103">
        <f t="shared" si="228"/>
        <v>0.62907672619389898</v>
      </c>
      <c r="BS962" s="108">
        <v>0.9280301901673218</v>
      </c>
      <c r="BT962" s="102">
        <v>7.19698098326782E-2</v>
      </c>
      <c r="BU962" s="91"/>
      <c r="BV962" s="86">
        <v>942</v>
      </c>
      <c r="BW962" s="124">
        <v>0.98</v>
      </c>
      <c r="BX962" s="124">
        <v>0.02</v>
      </c>
      <c r="BY962" s="124">
        <v>0.98199999999999998</v>
      </c>
      <c r="BZ962" s="124">
        <v>1.7999999999999999E-2</v>
      </c>
      <c r="CA962" s="124">
        <v>0.98099999999999998</v>
      </c>
      <c r="CB962" s="124">
        <v>1.9E-2</v>
      </c>
      <c r="CC962" s="123">
        <v>0.97699999999999998</v>
      </c>
      <c r="CD962" s="123">
        <v>2.3E-2</v>
      </c>
      <c r="CE962" s="123">
        <v>0.97399999999999998</v>
      </c>
      <c r="CF962" s="123">
        <v>2.5999999999999999E-2</v>
      </c>
      <c r="CG962" s="123">
        <v>0.97499999999999998</v>
      </c>
      <c r="CH962" s="123">
        <v>2.5000000000000001E-2</v>
      </c>
      <c r="CI962" s="1"/>
      <c r="CJ962" s="1"/>
      <c r="CK962" s="1"/>
      <c r="CL962" s="1"/>
      <c r="CM962" s="1"/>
      <c r="CN962" s="1"/>
      <c r="CP962" s="39"/>
      <c r="CR962" s="39"/>
      <c r="CS962" s="92"/>
      <c r="CT962" s="92"/>
    </row>
    <row r="963" spans="38:98" x14ac:dyDescent="0.25">
      <c r="AL963" s="104">
        <v>943</v>
      </c>
      <c r="AM963" s="102">
        <v>0.38670263261912202</v>
      </c>
      <c r="AN963" s="102">
        <f t="shared" si="217"/>
        <v>0.61329736738087792</v>
      </c>
      <c r="AO963" s="102">
        <v>0.43110697993867098</v>
      </c>
      <c r="AP963" s="102">
        <f t="shared" si="218"/>
        <v>0.56889302006132902</v>
      </c>
      <c r="AQ963" s="102">
        <v>0.31984164621668698</v>
      </c>
      <c r="AR963" s="102">
        <f t="shared" si="219"/>
        <v>0.68015835378331302</v>
      </c>
      <c r="AS963" s="102">
        <f t="shared" si="224"/>
        <v>0.36615957875749816</v>
      </c>
      <c r="AT963" s="107">
        <f t="shared" si="224"/>
        <v>0.63384042124250184</v>
      </c>
      <c r="AU963" s="103">
        <v>0.40330797536468899</v>
      </c>
      <c r="AV963" s="103">
        <f t="shared" si="225"/>
        <v>0.59669202463531101</v>
      </c>
      <c r="AW963" s="103">
        <v>0.45233829881630999</v>
      </c>
      <c r="AX963" s="103">
        <f t="shared" si="226"/>
        <v>0.54766170118368995</v>
      </c>
      <c r="AY963" s="103">
        <v>0.35175197949841502</v>
      </c>
      <c r="AZ963" s="103">
        <f t="shared" si="229"/>
        <v>0.64824802050158503</v>
      </c>
      <c r="BA963" s="103">
        <f t="shared" si="227"/>
        <v>0.39086919166007578</v>
      </c>
      <c r="BB963" s="103">
        <f t="shared" si="227"/>
        <v>0.60913080833992428</v>
      </c>
      <c r="BC963" s="102">
        <v>0.38150080664450797</v>
      </c>
      <c r="BD963" s="102">
        <f t="shared" si="230"/>
        <v>0.61849919335549197</v>
      </c>
      <c r="BE963" s="102">
        <v>0.43624115354433601</v>
      </c>
      <c r="BF963" s="102">
        <f t="shared" si="230"/>
        <v>0.56375884645566399</v>
      </c>
      <c r="BG963" s="102">
        <v>0.352913461262995</v>
      </c>
      <c r="BH963" s="102">
        <f t="shared" si="220"/>
        <v>0.64708653873700506</v>
      </c>
      <c r="BI963" s="102">
        <v>0.38094090755597243</v>
      </c>
      <c r="BJ963" s="102">
        <v>0.61905909244402757</v>
      </c>
      <c r="BK963" s="103">
        <v>0.373067450210192</v>
      </c>
      <c r="BL963" s="103">
        <f t="shared" si="221"/>
        <v>0.62693254978980795</v>
      </c>
      <c r="BM963" s="103">
        <v>0.42814270757100498</v>
      </c>
      <c r="BN963" s="103">
        <f t="shared" si="222"/>
        <v>0.57185729242899508</v>
      </c>
      <c r="BO963" s="103">
        <v>0.34147048475211</v>
      </c>
      <c r="BP963" s="103">
        <f t="shared" si="223"/>
        <v>0.65852951524789005</v>
      </c>
      <c r="BQ963" s="103">
        <v>0.37120015529246131</v>
      </c>
      <c r="BR963" s="103">
        <f t="shared" si="228"/>
        <v>0.6287998447075388</v>
      </c>
      <c r="BS963" s="108">
        <v>0.92810244107678086</v>
      </c>
      <c r="BT963" s="109">
        <v>7.1897558923219196E-2</v>
      </c>
      <c r="BU963" s="91"/>
      <c r="BV963" s="86">
        <v>943</v>
      </c>
      <c r="BW963" s="124">
        <v>0.98</v>
      </c>
      <c r="BX963" s="124">
        <v>0.02</v>
      </c>
      <c r="BY963" s="124">
        <v>0.98199999999999998</v>
      </c>
      <c r="BZ963" s="124">
        <v>1.7999999999999999E-2</v>
      </c>
      <c r="CA963" s="124">
        <v>0.98099999999999998</v>
      </c>
      <c r="CB963" s="124">
        <v>1.9E-2</v>
      </c>
      <c r="CC963" s="123">
        <v>0.97699999999999998</v>
      </c>
      <c r="CD963" s="123">
        <v>2.3E-2</v>
      </c>
      <c r="CE963" s="123">
        <v>0.97399999999999998</v>
      </c>
      <c r="CF963" s="123">
        <v>2.5999999999999999E-2</v>
      </c>
      <c r="CG963" s="123">
        <v>0.97499999999999998</v>
      </c>
      <c r="CH963" s="123">
        <v>2.5000000000000001E-2</v>
      </c>
      <c r="CI963" s="1"/>
      <c r="CJ963" s="1"/>
      <c r="CK963" s="1"/>
      <c r="CL963" s="1"/>
      <c r="CM963" s="1"/>
      <c r="CN963" s="1"/>
      <c r="CP963" s="39"/>
      <c r="CR963" s="39"/>
      <c r="CS963" s="92"/>
      <c r="CT963" s="92"/>
    </row>
    <row r="964" spans="38:98" x14ac:dyDescent="0.25">
      <c r="AL964" s="104">
        <v>944</v>
      </c>
      <c r="AM964" s="102">
        <v>0.386941203111555</v>
      </c>
      <c r="AN964" s="102">
        <f t="shared" si="217"/>
        <v>0.613058796888445</v>
      </c>
      <c r="AO964" s="102">
        <v>0.431319491538107</v>
      </c>
      <c r="AP964" s="102">
        <f t="shared" si="218"/>
        <v>0.568680508461893</v>
      </c>
      <c r="AQ964" s="102">
        <v>0.32014659651954003</v>
      </c>
      <c r="AR964" s="102">
        <f t="shared" si="219"/>
        <v>0.67985340348045997</v>
      </c>
      <c r="AS964" s="102">
        <f t="shared" si="224"/>
        <v>0.36642269041733511</v>
      </c>
      <c r="AT964" s="107">
        <f t="shared" si="224"/>
        <v>0.63357730958266489</v>
      </c>
      <c r="AU964" s="103">
        <v>0.403554558368518</v>
      </c>
      <c r="AV964" s="103">
        <f t="shared" si="225"/>
        <v>0.59644544163148194</v>
      </c>
      <c r="AW964" s="103">
        <v>0.45257334839510199</v>
      </c>
      <c r="AX964" s="103">
        <f t="shared" si="226"/>
        <v>0.54742665160489801</v>
      </c>
      <c r="AY964" s="103">
        <v>0.35208363661998199</v>
      </c>
      <c r="AZ964" s="103">
        <f t="shared" si="229"/>
        <v>0.64791636338001801</v>
      </c>
      <c r="BA964" s="103">
        <f t="shared" si="227"/>
        <v>0.39115225607030574</v>
      </c>
      <c r="BB964" s="103">
        <f t="shared" si="227"/>
        <v>0.60884774392969421</v>
      </c>
      <c r="BC964" s="102">
        <v>0.38173915761021898</v>
      </c>
      <c r="BD964" s="102">
        <f t="shared" si="230"/>
        <v>0.61826084238978107</v>
      </c>
      <c r="BE964" s="102">
        <v>0.436466025652891</v>
      </c>
      <c r="BF964" s="102">
        <f t="shared" si="230"/>
        <v>0.56353397434710906</v>
      </c>
      <c r="BG964" s="102">
        <v>0.35325099869944998</v>
      </c>
      <c r="BH964" s="102">
        <f t="shared" si="220"/>
        <v>0.64674900130055002</v>
      </c>
      <c r="BI964" s="102">
        <v>0.38122178416107982</v>
      </c>
      <c r="BJ964" s="102">
        <v>0.61877821583892023</v>
      </c>
      <c r="BK964" s="103">
        <v>0.373309315882906</v>
      </c>
      <c r="BL964" s="103">
        <f t="shared" si="221"/>
        <v>0.62669068411709405</v>
      </c>
      <c r="BM964" s="103">
        <v>0.42836862367774398</v>
      </c>
      <c r="BN964" s="103">
        <f t="shared" si="222"/>
        <v>0.57163137632225602</v>
      </c>
      <c r="BO964" s="103">
        <v>0.34179641907611402</v>
      </c>
      <c r="BP964" s="103">
        <f t="shared" si="223"/>
        <v>0.65820358092388598</v>
      </c>
      <c r="BQ964" s="103">
        <v>0.37147702414459444</v>
      </c>
      <c r="BR964" s="103">
        <f t="shared" si="228"/>
        <v>0.62852297585540562</v>
      </c>
      <c r="BS964" s="108">
        <v>0.92817454700824475</v>
      </c>
      <c r="BT964" s="102">
        <v>7.1825452991755204E-2</v>
      </c>
      <c r="BU964" s="91"/>
      <c r="BV964" s="86">
        <v>944</v>
      </c>
      <c r="BW964" s="124">
        <v>0.98</v>
      </c>
      <c r="BX964" s="124">
        <v>0.02</v>
      </c>
      <c r="BY964" s="124">
        <v>0.98199999999999998</v>
      </c>
      <c r="BZ964" s="124">
        <v>1.7999999999999999E-2</v>
      </c>
      <c r="CA964" s="124">
        <v>0.98099999999999998</v>
      </c>
      <c r="CB964" s="124">
        <v>1.9E-2</v>
      </c>
      <c r="CC964" s="123">
        <v>0.97699999999999998</v>
      </c>
      <c r="CD964" s="123">
        <v>2.3E-2</v>
      </c>
      <c r="CE964" s="123">
        <v>0.97399999999999998</v>
      </c>
      <c r="CF964" s="123">
        <v>2.5999999999999999E-2</v>
      </c>
      <c r="CG964" s="123">
        <v>0.97499999999999998</v>
      </c>
      <c r="CH964" s="123">
        <v>2.5000000000000001E-2</v>
      </c>
      <c r="CI964" s="1"/>
      <c r="CJ964" s="1"/>
      <c r="CK964" s="1"/>
      <c r="CL964" s="1"/>
      <c r="CM964" s="1"/>
      <c r="CN964" s="1"/>
      <c r="CP964" s="39"/>
      <c r="CR964" s="39"/>
      <c r="CS964" s="92"/>
      <c r="CT964" s="92"/>
    </row>
    <row r="965" spans="38:98" x14ac:dyDescent="0.25">
      <c r="AL965" s="104">
        <v>945</v>
      </c>
      <c r="AM965" s="102">
        <v>0.38717959441386501</v>
      </c>
      <c r="AN965" s="102">
        <f t="shared" si="217"/>
        <v>0.61282040558613504</v>
      </c>
      <c r="AO965" s="102">
        <v>0.43153185725412402</v>
      </c>
      <c r="AP965" s="102">
        <f t="shared" si="218"/>
        <v>0.56846814274587598</v>
      </c>
      <c r="AQ965" s="102">
        <v>0.32045141219993301</v>
      </c>
      <c r="AR965" s="102">
        <f t="shared" si="219"/>
        <v>0.67954858780006699</v>
      </c>
      <c r="AS965" s="102">
        <f t="shared" si="224"/>
        <v>0.36668565104871587</v>
      </c>
      <c r="AT965" s="107">
        <f t="shared" si="224"/>
        <v>0.63331434895128425</v>
      </c>
      <c r="AU965" s="103">
        <v>0.40380097248621799</v>
      </c>
      <c r="AV965" s="103">
        <f t="shared" si="225"/>
        <v>0.59619902751378206</v>
      </c>
      <c r="AW965" s="103">
        <v>0.45280824460567498</v>
      </c>
      <c r="AX965" s="103">
        <f t="shared" si="226"/>
        <v>0.54719175539432507</v>
      </c>
      <c r="AY965" s="103">
        <v>0.35241513627665799</v>
      </c>
      <c r="AZ965" s="103">
        <f t="shared" si="229"/>
        <v>0.64758486372334201</v>
      </c>
      <c r="BA965" s="103">
        <f t="shared" si="227"/>
        <v>0.39143516041729554</v>
      </c>
      <c r="BB965" s="103">
        <f t="shared" si="227"/>
        <v>0.60856483958270458</v>
      </c>
      <c r="BC965" s="102">
        <v>0.38197743130376099</v>
      </c>
      <c r="BD965" s="102">
        <f t="shared" si="230"/>
        <v>0.61802256869623906</v>
      </c>
      <c r="BE965" s="102">
        <v>0.43669084205717201</v>
      </c>
      <c r="BF965" s="102">
        <f t="shared" si="230"/>
        <v>0.56330915794282799</v>
      </c>
      <c r="BG965" s="102">
        <v>0.35358849534911801</v>
      </c>
      <c r="BH965" s="102">
        <f t="shared" si="220"/>
        <v>0.64641150465088204</v>
      </c>
      <c r="BI965" s="102">
        <v>0.3815026052379098</v>
      </c>
      <c r="BJ965" s="102">
        <v>0.61849739476209031</v>
      </c>
      <c r="BK965" s="103">
        <v>0.37355123513334099</v>
      </c>
      <c r="BL965" s="103">
        <f t="shared" si="221"/>
        <v>0.62644876486665901</v>
      </c>
      <c r="BM965" s="103">
        <v>0.42859450838516999</v>
      </c>
      <c r="BN965" s="103">
        <f t="shared" si="222"/>
        <v>0.57140549161483001</v>
      </c>
      <c r="BO965" s="103">
        <v>0.34212230823869499</v>
      </c>
      <c r="BP965" s="103">
        <f t="shared" si="223"/>
        <v>0.65787769176130495</v>
      </c>
      <c r="BQ965" s="103">
        <v>0.37175388160972456</v>
      </c>
      <c r="BR965" s="103">
        <f t="shared" si="228"/>
        <v>0.62824611839027544</v>
      </c>
      <c r="BS965" s="108">
        <v>0.92824650857442137</v>
      </c>
      <c r="BT965" s="102">
        <v>7.1753491425578603E-2</v>
      </c>
      <c r="BU965" s="91"/>
      <c r="BV965" s="86">
        <v>945</v>
      </c>
      <c r="BW965" s="124">
        <v>0.98</v>
      </c>
      <c r="BX965" s="124">
        <v>0.02</v>
      </c>
      <c r="BY965" s="124">
        <v>0.98199999999999998</v>
      </c>
      <c r="BZ965" s="124">
        <v>1.7999999999999999E-2</v>
      </c>
      <c r="CA965" s="124">
        <v>0.98099999999999998</v>
      </c>
      <c r="CB965" s="124">
        <v>1.9E-2</v>
      </c>
      <c r="CC965" s="123">
        <v>0.97699999999999998</v>
      </c>
      <c r="CD965" s="123">
        <v>2.3E-2</v>
      </c>
      <c r="CE965" s="123">
        <v>0.97399999999999998</v>
      </c>
      <c r="CF965" s="123">
        <v>2.5999999999999999E-2</v>
      </c>
      <c r="CG965" s="123">
        <v>0.97499999999999998</v>
      </c>
      <c r="CH965" s="123">
        <v>2.5000000000000001E-2</v>
      </c>
      <c r="CI965" s="1"/>
      <c r="CJ965" s="1"/>
      <c r="CK965" s="1"/>
      <c r="CL965" s="1"/>
      <c r="CM965" s="1"/>
      <c r="CN965" s="1"/>
      <c r="CP965" s="39"/>
      <c r="CR965" s="39"/>
      <c r="CS965" s="92"/>
      <c r="CT965" s="92"/>
    </row>
    <row r="966" spans="38:98" x14ac:dyDescent="0.25">
      <c r="AL966" s="104">
        <v>946</v>
      </c>
      <c r="AM966" s="102">
        <v>0.38741780600782699</v>
      </c>
      <c r="AN966" s="102">
        <f t="shared" si="217"/>
        <v>0.61258219399217295</v>
      </c>
      <c r="AO966" s="102">
        <v>0.43174407752037902</v>
      </c>
      <c r="AP966" s="102">
        <f t="shared" si="218"/>
        <v>0.56825592247962098</v>
      </c>
      <c r="AQ966" s="102">
        <v>0.32075609295178298</v>
      </c>
      <c r="AR966" s="102">
        <f t="shared" si="219"/>
        <v>0.67924390704821702</v>
      </c>
      <c r="AS966" s="102">
        <f t="shared" si="224"/>
        <v>0.36694846044993368</v>
      </c>
      <c r="AT966" s="107">
        <f t="shared" si="224"/>
        <v>0.63305153955006621</v>
      </c>
      <c r="AU966" s="103">
        <v>0.40404721793431703</v>
      </c>
      <c r="AV966" s="103">
        <f t="shared" si="225"/>
        <v>0.59595278206568292</v>
      </c>
      <c r="AW966" s="103">
        <v>0.45304298774368301</v>
      </c>
      <c r="AX966" s="103">
        <f t="shared" si="226"/>
        <v>0.54695701225631699</v>
      </c>
      <c r="AY966" s="103">
        <v>0.35274647827495997</v>
      </c>
      <c r="AZ966" s="103">
        <f t="shared" si="229"/>
        <v>0.64725352172504003</v>
      </c>
      <c r="BA966" s="103">
        <f t="shared" si="227"/>
        <v>0.391717904747167</v>
      </c>
      <c r="BB966" s="103">
        <f t="shared" si="227"/>
        <v>0.60828209525283305</v>
      </c>
      <c r="BC966" s="102">
        <v>0.38221562897307398</v>
      </c>
      <c r="BD966" s="102">
        <f t="shared" si="230"/>
        <v>0.61778437102692596</v>
      </c>
      <c r="BE966" s="102">
        <v>0.43691560378384497</v>
      </c>
      <c r="BF966" s="102">
        <f t="shared" si="230"/>
        <v>0.56308439621615503</v>
      </c>
      <c r="BG966" s="102">
        <v>0.35392595194442</v>
      </c>
      <c r="BH966" s="102">
        <f t="shared" si="220"/>
        <v>0.64607404805558</v>
      </c>
      <c r="BI966" s="102">
        <v>0.3817833717463705</v>
      </c>
      <c r="BJ966" s="102">
        <v>0.61821662825362944</v>
      </c>
      <c r="BK966" s="103">
        <v>0.37379321003587801</v>
      </c>
      <c r="BL966" s="103">
        <f t="shared" si="221"/>
        <v>0.62620678996412193</v>
      </c>
      <c r="BM966" s="103">
        <v>0.42882036272498703</v>
      </c>
      <c r="BN966" s="103">
        <f t="shared" si="222"/>
        <v>0.57117963727501297</v>
      </c>
      <c r="BO966" s="103">
        <v>0.342448153037408</v>
      </c>
      <c r="BP966" s="103">
        <f t="shared" si="223"/>
        <v>0.65755184696259206</v>
      </c>
      <c r="BQ966" s="103">
        <v>0.37203072893507688</v>
      </c>
      <c r="BR966" s="103">
        <f t="shared" si="228"/>
        <v>0.62796927106492317</v>
      </c>
      <c r="BS966" s="108">
        <v>0.92831832638801826</v>
      </c>
      <c r="BT966" s="102">
        <v>7.1681673611981703E-2</v>
      </c>
      <c r="BU966" s="91"/>
      <c r="BV966" s="86">
        <v>946</v>
      </c>
      <c r="BW966" s="124">
        <v>0.98</v>
      </c>
      <c r="BX966" s="124">
        <v>0.02</v>
      </c>
      <c r="BY966" s="124">
        <v>0.98199999999999998</v>
      </c>
      <c r="BZ966" s="124">
        <v>1.7999999999999999E-2</v>
      </c>
      <c r="CA966" s="124">
        <v>0.98099999999999998</v>
      </c>
      <c r="CB966" s="124">
        <v>1.9E-2</v>
      </c>
      <c r="CC966" s="123">
        <v>0.97699999999999998</v>
      </c>
      <c r="CD966" s="123">
        <v>2.3E-2</v>
      </c>
      <c r="CE966" s="123">
        <v>0.97399999999999998</v>
      </c>
      <c r="CF966" s="123">
        <v>2.5999999999999999E-2</v>
      </c>
      <c r="CG966" s="123">
        <v>0.97499999999999998</v>
      </c>
      <c r="CH966" s="123">
        <v>2.5000000000000001E-2</v>
      </c>
      <c r="CI966" s="1"/>
      <c r="CJ966" s="1"/>
      <c r="CK966" s="1"/>
      <c r="CL966" s="1"/>
      <c r="CM966" s="1"/>
      <c r="CN966" s="1"/>
      <c r="CP966" s="39"/>
      <c r="CR966" s="39"/>
      <c r="CS966" s="92"/>
      <c r="CT966" s="92"/>
    </row>
    <row r="967" spans="38:98" x14ac:dyDescent="0.25">
      <c r="AL967" s="104">
        <v>947</v>
      </c>
      <c r="AM967" s="102">
        <v>0.38765583737521903</v>
      </c>
      <c r="AN967" s="102">
        <f t="shared" si="217"/>
        <v>0.61234416262478097</v>
      </c>
      <c r="AO967" s="102">
        <v>0.43195615277053001</v>
      </c>
      <c r="AP967" s="102">
        <f t="shared" si="218"/>
        <v>0.56804384722946999</v>
      </c>
      <c r="AQ967" s="102">
        <v>0.32106063846900501</v>
      </c>
      <c r="AR967" s="102">
        <f t="shared" si="219"/>
        <v>0.67893936153099499</v>
      </c>
      <c r="AS967" s="102">
        <f t="shared" si="224"/>
        <v>0.36721111841928211</v>
      </c>
      <c r="AT967" s="107">
        <f t="shared" si="224"/>
        <v>0.63278888158071789</v>
      </c>
      <c r="AU967" s="103">
        <v>0.40429329492934701</v>
      </c>
      <c r="AV967" s="103">
        <f t="shared" si="225"/>
        <v>0.59570670507065304</v>
      </c>
      <c r="AW967" s="103">
        <v>0.45327757810478198</v>
      </c>
      <c r="AX967" s="103">
        <f t="shared" si="226"/>
        <v>0.54672242189521802</v>
      </c>
      <c r="AY967" s="103">
        <v>0.35307766242140398</v>
      </c>
      <c r="AZ967" s="103">
        <f t="shared" si="229"/>
        <v>0.64692233757859596</v>
      </c>
      <c r="BA967" s="103">
        <f t="shared" si="227"/>
        <v>0.39200048910604324</v>
      </c>
      <c r="BB967" s="103">
        <f t="shared" si="227"/>
        <v>0.60799951089395676</v>
      </c>
      <c r="BC967" s="102">
        <v>0.38245375186609498</v>
      </c>
      <c r="BD967" s="102">
        <f t="shared" si="230"/>
        <v>0.61754624813390502</v>
      </c>
      <c r="BE967" s="102">
        <v>0.43714031185957802</v>
      </c>
      <c r="BF967" s="102">
        <f t="shared" si="230"/>
        <v>0.56285968814042198</v>
      </c>
      <c r="BG967" s="102">
        <v>0.35426336921777501</v>
      </c>
      <c r="BH967" s="102">
        <f t="shared" si="220"/>
        <v>0.64573663078222499</v>
      </c>
      <c r="BI967" s="102">
        <v>0.38206408464636893</v>
      </c>
      <c r="BJ967" s="102">
        <v>0.61793591535363113</v>
      </c>
      <c r="BK967" s="103">
        <v>0.37403524266489802</v>
      </c>
      <c r="BL967" s="103">
        <f t="shared" si="221"/>
        <v>0.62596475733510193</v>
      </c>
      <c r="BM967" s="103">
        <v>0.42904618772889902</v>
      </c>
      <c r="BN967" s="103">
        <f t="shared" si="222"/>
        <v>0.57095381227110098</v>
      </c>
      <c r="BO967" s="103">
        <v>0.342773954269805</v>
      </c>
      <c r="BP967" s="103">
        <f t="shared" si="223"/>
        <v>0.65722604573019505</v>
      </c>
      <c r="BQ967" s="103">
        <v>0.37230756736787551</v>
      </c>
      <c r="BR967" s="103">
        <f t="shared" si="228"/>
        <v>0.6276924326321246</v>
      </c>
      <c r="BS967" s="108">
        <v>0.9283900010617433</v>
      </c>
      <c r="BT967" s="102">
        <v>7.1609998938256703E-2</v>
      </c>
      <c r="BU967" s="91"/>
      <c r="BV967" s="86">
        <v>947</v>
      </c>
      <c r="BW967" s="124">
        <v>0.98</v>
      </c>
      <c r="BX967" s="124">
        <v>0.02</v>
      </c>
      <c r="BY967" s="124">
        <v>0.98199999999999998</v>
      </c>
      <c r="BZ967" s="124">
        <v>1.7999999999999999E-2</v>
      </c>
      <c r="CA967" s="124">
        <v>0.98099999999999998</v>
      </c>
      <c r="CB967" s="124">
        <v>1.9E-2</v>
      </c>
      <c r="CC967" s="123">
        <v>0.97699999999999998</v>
      </c>
      <c r="CD967" s="123">
        <v>2.3E-2</v>
      </c>
      <c r="CE967" s="123">
        <v>0.97399999999999998</v>
      </c>
      <c r="CF967" s="123">
        <v>2.5999999999999999E-2</v>
      </c>
      <c r="CG967" s="123">
        <v>0.97499999999999998</v>
      </c>
      <c r="CH967" s="123">
        <v>2.5000000000000001E-2</v>
      </c>
      <c r="CI967" s="1"/>
      <c r="CJ967" s="1"/>
      <c r="CK967" s="1"/>
      <c r="CL967" s="1"/>
      <c r="CM967" s="1"/>
      <c r="CN967" s="1"/>
      <c r="CP967" s="39"/>
      <c r="CR967" s="39"/>
      <c r="CS967" s="92"/>
      <c r="CT967" s="92"/>
    </row>
    <row r="968" spans="38:98" x14ac:dyDescent="0.25">
      <c r="AL968" s="104">
        <v>948</v>
      </c>
      <c r="AM968" s="102">
        <v>0.38789368799781299</v>
      </c>
      <c r="AN968" s="102">
        <f t="shared" si="217"/>
        <v>0.61210631200218701</v>
      </c>
      <c r="AO968" s="102">
        <v>0.43216808343823598</v>
      </c>
      <c r="AP968" s="102">
        <f t="shared" si="218"/>
        <v>0.56783191656176402</v>
      </c>
      <c r="AQ968" s="102">
        <v>0.321365048445514</v>
      </c>
      <c r="AR968" s="102">
        <f t="shared" si="219"/>
        <v>0.67863495155448605</v>
      </c>
      <c r="AS968" s="102">
        <f t="shared" si="224"/>
        <v>0.36747362475505274</v>
      </c>
      <c r="AT968" s="107">
        <f t="shared" si="224"/>
        <v>0.63252637524494726</v>
      </c>
      <c r="AU968" s="103">
        <v>0.40453920368783802</v>
      </c>
      <c r="AV968" s="103">
        <f t="shared" si="225"/>
        <v>0.59546079631216198</v>
      </c>
      <c r="AW968" s="103">
        <v>0.45351201598462598</v>
      </c>
      <c r="AX968" s="103">
        <f t="shared" si="226"/>
        <v>0.54648798401537402</v>
      </c>
      <c r="AY968" s="103">
        <v>0.35340868852250501</v>
      </c>
      <c r="AZ968" s="103">
        <f t="shared" si="229"/>
        <v>0.64659131147749505</v>
      </c>
      <c r="BA968" s="103">
        <f t="shared" si="227"/>
        <v>0.39228291354004607</v>
      </c>
      <c r="BB968" s="103">
        <f t="shared" si="227"/>
        <v>0.60771708645995393</v>
      </c>
      <c r="BC968" s="102">
        <v>0.38269180123076502</v>
      </c>
      <c r="BD968" s="102">
        <f t="shared" si="230"/>
        <v>0.61730819876923504</v>
      </c>
      <c r="BE968" s="102">
        <v>0.43736496731104002</v>
      </c>
      <c r="BF968" s="102">
        <f t="shared" si="230"/>
        <v>0.56263503268895998</v>
      </c>
      <c r="BG968" s="102">
        <v>0.35460074790160101</v>
      </c>
      <c r="BH968" s="102">
        <f t="shared" si="220"/>
        <v>0.64539925209839899</v>
      </c>
      <c r="BI968" s="102">
        <v>0.38234474489781278</v>
      </c>
      <c r="BJ968" s="102">
        <v>0.61765525510218722</v>
      </c>
      <c r="BK968" s="103">
        <v>0.374277335094784</v>
      </c>
      <c r="BL968" s="103">
        <f t="shared" si="221"/>
        <v>0.625722664905216</v>
      </c>
      <c r="BM968" s="103">
        <v>0.42927198442860898</v>
      </c>
      <c r="BN968" s="103">
        <f t="shared" si="222"/>
        <v>0.57072801557139097</v>
      </c>
      <c r="BO968" s="103">
        <v>0.34309971273344098</v>
      </c>
      <c r="BP968" s="103">
        <f t="shared" si="223"/>
        <v>0.65690028726655902</v>
      </c>
      <c r="BQ968" s="103">
        <v>0.37258439815534594</v>
      </c>
      <c r="BR968" s="103">
        <f t="shared" si="228"/>
        <v>0.62741560184465406</v>
      </c>
      <c r="BS968" s="108">
        <v>0.92846153320830416</v>
      </c>
      <c r="BT968" s="102">
        <v>7.1538466791695801E-2</v>
      </c>
      <c r="BU968" s="91"/>
      <c r="BV968" s="86">
        <v>948</v>
      </c>
      <c r="BW968" s="124">
        <v>0.98</v>
      </c>
      <c r="BX968" s="124">
        <v>0.02</v>
      </c>
      <c r="BY968" s="124">
        <v>0.98199999999999998</v>
      </c>
      <c r="BZ968" s="124">
        <v>1.7999999999999999E-2</v>
      </c>
      <c r="CA968" s="124">
        <v>0.98099999999999998</v>
      </c>
      <c r="CB968" s="124">
        <v>1.9E-2</v>
      </c>
      <c r="CC968" s="123">
        <v>0.97699999999999998</v>
      </c>
      <c r="CD968" s="123">
        <v>2.3E-2</v>
      </c>
      <c r="CE968" s="123">
        <v>0.97399999999999998</v>
      </c>
      <c r="CF968" s="123">
        <v>2.5999999999999999E-2</v>
      </c>
      <c r="CG968" s="123">
        <v>0.97499999999999998</v>
      </c>
      <c r="CH968" s="123">
        <v>2.5000000000000001E-2</v>
      </c>
      <c r="CI968" s="1"/>
      <c r="CJ968" s="1"/>
      <c r="CK968" s="1"/>
      <c r="CL968" s="1"/>
      <c r="CM968" s="1"/>
      <c r="CN968" s="1"/>
      <c r="CP968" s="39"/>
      <c r="CR968" s="39"/>
      <c r="CS968" s="92"/>
      <c r="CT968" s="92"/>
    </row>
    <row r="969" spans="38:98" x14ac:dyDescent="0.25">
      <c r="AL969" s="104">
        <v>949</v>
      </c>
      <c r="AM969" s="102">
        <v>0.38813135735738702</v>
      </c>
      <c r="AN969" s="102">
        <f t="shared" si="217"/>
        <v>0.61186864264261298</v>
      </c>
      <c r="AO969" s="102">
        <v>0.43237986995715399</v>
      </c>
      <c r="AP969" s="102">
        <f t="shared" si="218"/>
        <v>0.56762013004284606</v>
      </c>
      <c r="AQ969" s="102">
        <v>0.32166932257522601</v>
      </c>
      <c r="AR969" s="102">
        <f t="shared" si="219"/>
        <v>0.67833067742477393</v>
      </c>
      <c r="AS969" s="102">
        <f t="shared" si="224"/>
        <v>0.36773597925553936</v>
      </c>
      <c r="AT969" s="107">
        <f t="shared" si="224"/>
        <v>0.63226402074446064</v>
      </c>
      <c r="AU969" s="103">
        <v>0.40478494442632001</v>
      </c>
      <c r="AV969" s="103">
        <f t="shared" si="225"/>
        <v>0.59521505557367993</v>
      </c>
      <c r="AW969" s="103">
        <v>0.45374630167887198</v>
      </c>
      <c r="AX969" s="103">
        <f t="shared" si="226"/>
        <v>0.54625369832112802</v>
      </c>
      <c r="AY969" s="103">
        <v>0.35373955638478</v>
      </c>
      <c r="AZ969" s="103">
        <f t="shared" si="229"/>
        <v>0.64626044361521995</v>
      </c>
      <c r="BA969" s="103">
        <f t="shared" si="227"/>
        <v>0.39256517809529856</v>
      </c>
      <c r="BB969" s="103">
        <f t="shared" si="227"/>
        <v>0.60743482190470144</v>
      </c>
      <c r="BC969" s="102">
        <v>0.38292977831502101</v>
      </c>
      <c r="BD969" s="102">
        <f t="shared" si="230"/>
        <v>0.61707022168497905</v>
      </c>
      <c r="BE969" s="102">
        <v>0.437589571164896</v>
      </c>
      <c r="BF969" s="102">
        <f t="shared" si="230"/>
        <v>0.56241042883510395</v>
      </c>
      <c r="BG969" s="102">
        <v>0.354938088728317</v>
      </c>
      <c r="BH969" s="102">
        <f t="shared" si="220"/>
        <v>0.645061911271683</v>
      </c>
      <c r="BI969" s="102">
        <v>0.38262535346060844</v>
      </c>
      <c r="BJ969" s="102">
        <v>0.61737464653939167</v>
      </c>
      <c r="BK969" s="103">
        <v>0.37451948939991497</v>
      </c>
      <c r="BL969" s="103">
        <f t="shared" si="221"/>
        <v>0.62548051060008503</v>
      </c>
      <c r="BM969" s="103">
        <v>0.42949775385582101</v>
      </c>
      <c r="BN969" s="103">
        <f t="shared" si="222"/>
        <v>0.57050224614417899</v>
      </c>
      <c r="BO969" s="103">
        <v>0.343425429225867</v>
      </c>
      <c r="BP969" s="103">
        <f t="shared" si="223"/>
        <v>0.65657457077413306</v>
      </c>
      <c r="BQ969" s="103">
        <v>0.37286122254471132</v>
      </c>
      <c r="BR969" s="103">
        <f t="shared" si="228"/>
        <v>0.62713877745528879</v>
      </c>
      <c r="BS969" s="108">
        <v>0.92853292344040872</v>
      </c>
      <c r="BT969" s="102">
        <v>7.1467076559591294E-2</v>
      </c>
      <c r="BU969" s="91"/>
      <c r="BV969" s="86">
        <v>949</v>
      </c>
      <c r="BW969" s="124">
        <v>0.98</v>
      </c>
      <c r="BX969" s="124">
        <v>0.02</v>
      </c>
      <c r="BY969" s="124">
        <v>0.98199999999999998</v>
      </c>
      <c r="BZ969" s="124">
        <v>1.7999999999999999E-2</v>
      </c>
      <c r="CA969" s="124">
        <v>0.98099999999999998</v>
      </c>
      <c r="CB969" s="124">
        <v>1.9E-2</v>
      </c>
      <c r="CC969" s="123">
        <v>0.97699999999999998</v>
      </c>
      <c r="CD969" s="123">
        <v>2.3E-2</v>
      </c>
      <c r="CE969" s="123">
        <v>0.97399999999999998</v>
      </c>
      <c r="CF969" s="123">
        <v>2.5999999999999999E-2</v>
      </c>
      <c r="CG969" s="123">
        <v>0.97499999999999998</v>
      </c>
      <c r="CH969" s="123">
        <v>2.5000000000000001E-2</v>
      </c>
      <c r="CI969" s="1"/>
      <c r="CJ969" s="1"/>
      <c r="CK969" s="1"/>
      <c r="CL969" s="1"/>
      <c r="CM969" s="1"/>
      <c r="CN969" s="1"/>
      <c r="CP969" s="39"/>
      <c r="CR969" s="39"/>
      <c r="CS969" s="92"/>
      <c r="CT969" s="92"/>
    </row>
    <row r="970" spans="38:98" x14ac:dyDescent="0.25">
      <c r="AL970" s="104">
        <v>950</v>
      </c>
      <c r="AM970" s="102">
        <v>0.388368844935716</v>
      </c>
      <c r="AN970" s="102">
        <f t="shared" si="217"/>
        <v>0.611631155064284</v>
      </c>
      <c r="AO970" s="102">
        <v>0.43259151276094199</v>
      </c>
      <c r="AP970" s="102">
        <f t="shared" si="218"/>
        <v>0.56740848723905801</v>
      </c>
      <c r="AQ970" s="102">
        <v>0.321973460552056</v>
      </c>
      <c r="AR970" s="102">
        <f t="shared" si="219"/>
        <v>0.678026539447944</v>
      </c>
      <c r="AS970" s="102">
        <f t="shared" si="224"/>
        <v>0.36799818171903442</v>
      </c>
      <c r="AT970" s="107">
        <f t="shared" si="224"/>
        <v>0.63200181828096569</v>
      </c>
      <c r="AU970" s="103">
        <v>0.40503051736132401</v>
      </c>
      <c r="AV970" s="103">
        <f t="shared" si="225"/>
        <v>0.59496948263867599</v>
      </c>
      <c r="AW970" s="103">
        <v>0.45398043548317302</v>
      </c>
      <c r="AX970" s="103">
        <f t="shared" si="226"/>
        <v>0.54601956451682698</v>
      </c>
      <c r="AY970" s="103">
        <v>0.35407026581474599</v>
      </c>
      <c r="AZ970" s="103">
        <f t="shared" si="229"/>
        <v>0.64592973418525401</v>
      </c>
      <c r="BA970" s="103">
        <f t="shared" si="227"/>
        <v>0.39284728281792336</v>
      </c>
      <c r="BB970" s="103">
        <f t="shared" si="227"/>
        <v>0.60715271718207664</v>
      </c>
      <c r="BC970" s="102">
        <v>0.38316768436680299</v>
      </c>
      <c r="BD970" s="102">
        <f t="shared" si="230"/>
        <v>0.61683231563319696</v>
      </c>
      <c r="BE970" s="102">
        <v>0.43781412444781498</v>
      </c>
      <c r="BF970" s="102">
        <f t="shared" si="230"/>
        <v>0.56218587555218502</v>
      </c>
      <c r="BG970" s="102">
        <v>0.35527539243034301</v>
      </c>
      <c r="BH970" s="102">
        <f t="shared" si="220"/>
        <v>0.64472460756965699</v>
      </c>
      <c r="BI970" s="102">
        <v>0.38290591129466417</v>
      </c>
      <c r="BJ970" s="102">
        <v>0.61709408870533589</v>
      </c>
      <c r="BK970" s="103">
        <v>0.37476170765467498</v>
      </c>
      <c r="BL970" s="103">
        <f t="shared" si="221"/>
        <v>0.62523829234532502</v>
      </c>
      <c r="BM970" s="103">
        <v>0.429723497042239</v>
      </c>
      <c r="BN970" s="103">
        <f t="shared" si="222"/>
        <v>0.570276502957761</v>
      </c>
      <c r="BO970" s="103">
        <v>0.34375110454463798</v>
      </c>
      <c r="BP970" s="103">
        <f t="shared" si="223"/>
        <v>0.65624889545536202</v>
      </c>
      <c r="BQ970" s="103">
        <v>0.37313804178319765</v>
      </c>
      <c r="BR970" s="103">
        <f t="shared" si="228"/>
        <v>0.62686195821680224</v>
      </c>
      <c r="BS970" s="108">
        <v>0.92860417237076454</v>
      </c>
      <c r="BT970" s="102">
        <v>7.1395827629235506E-2</v>
      </c>
      <c r="BU970" s="91"/>
      <c r="BV970" s="86">
        <v>950</v>
      </c>
      <c r="BW970" s="124">
        <v>0.98</v>
      </c>
      <c r="BX970" s="124">
        <v>0.02</v>
      </c>
      <c r="BY970" s="124">
        <v>0.98199999999999998</v>
      </c>
      <c r="BZ970" s="124">
        <v>1.7999999999999999E-2</v>
      </c>
      <c r="CA970" s="124">
        <v>0.98099999999999998</v>
      </c>
      <c r="CB970" s="124">
        <v>1.9E-2</v>
      </c>
      <c r="CC970" s="123">
        <v>0.97699999999999998</v>
      </c>
      <c r="CD970" s="123">
        <v>2.3E-2</v>
      </c>
      <c r="CE970" s="123">
        <v>0.97399999999999998</v>
      </c>
      <c r="CF970" s="123">
        <v>2.5999999999999999E-2</v>
      </c>
      <c r="CG970" s="123">
        <v>0.97499999999999998</v>
      </c>
      <c r="CH970" s="123">
        <v>2.5000000000000001E-2</v>
      </c>
      <c r="CI970" s="1"/>
      <c r="CJ970" s="1"/>
      <c r="CK970" s="1"/>
      <c r="CL970" s="1"/>
      <c r="CM970" s="1"/>
      <c r="CN970" s="1"/>
      <c r="CP970" s="39"/>
      <c r="CR970" s="39"/>
      <c r="CS970" s="92"/>
      <c r="CT970" s="92"/>
    </row>
    <row r="971" spans="38:98" x14ac:dyDescent="0.25">
      <c r="AL971" s="104">
        <v>951</v>
      </c>
      <c r="AM971" s="102">
        <v>0.38860615021457401</v>
      </c>
      <c r="AN971" s="102">
        <f t="shared" si="217"/>
        <v>0.61139384978542599</v>
      </c>
      <c r="AO971" s="102">
        <v>0.43280301228325802</v>
      </c>
      <c r="AP971" s="102">
        <f t="shared" si="218"/>
        <v>0.56719698771674198</v>
      </c>
      <c r="AQ971" s="102">
        <v>0.32227746206991997</v>
      </c>
      <c r="AR971" s="102">
        <f t="shared" si="219"/>
        <v>0.67772253793007997</v>
      </c>
      <c r="AS971" s="102">
        <f t="shared" si="224"/>
        <v>0.36826023194383051</v>
      </c>
      <c r="AT971" s="107">
        <f t="shared" si="224"/>
        <v>0.6317397680561696</v>
      </c>
      <c r="AU971" s="103">
        <v>0.40527592270938001</v>
      </c>
      <c r="AV971" s="103">
        <f t="shared" si="225"/>
        <v>0.59472407729061993</v>
      </c>
      <c r="AW971" s="103">
        <v>0.45421441769318699</v>
      </c>
      <c r="AX971" s="103">
        <f t="shared" si="226"/>
        <v>0.54578558230681296</v>
      </c>
      <c r="AY971" s="103">
        <v>0.35440081661891698</v>
      </c>
      <c r="AZ971" s="103">
        <f t="shared" si="229"/>
        <v>0.64559918338108302</v>
      </c>
      <c r="BA971" s="103">
        <f t="shared" si="227"/>
        <v>0.39312922775404258</v>
      </c>
      <c r="BB971" s="103">
        <f t="shared" si="227"/>
        <v>0.60687077224595742</v>
      </c>
      <c r="BC971" s="102">
        <v>0.38340552063404898</v>
      </c>
      <c r="BD971" s="102">
        <f t="shared" si="230"/>
        <v>0.61659447936595102</v>
      </c>
      <c r="BE971" s="102">
        <v>0.438038628186463</v>
      </c>
      <c r="BF971" s="102">
        <f t="shared" si="230"/>
        <v>0.561961371813537</v>
      </c>
      <c r="BG971" s="102">
        <v>0.35561265974009698</v>
      </c>
      <c r="BH971" s="102">
        <f t="shared" si="220"/>
        <v>0.64438734025990296</v>
      </c>
      <c r="BI971" s="102">
        <v>0.38318641935988629</v>
      </c>
      <c r="BJ971" s="102">
        <v>0.61681358064011371</v>
      </c>
      <c r="BK971" s="103">
        <v>0.37500399193344403</v>
      </c>
      <c r="BL971" s="103">
        <f t="shared" si="221"/>
        <v>0.62499600806655597</v>
      </c>
      <c r="BM971" s="103">
        <v>0.42994921501956601</v>
      </c>
      <c r="BN971" s="103">
        <f t="shared" si="222"/>
        <v>0.57005078498043393</v>
      </c>
      <c r="BO971" s="103">
        <v>0.34407673948730599</v>
      </c>
      <c r="BP971" s="103">
        <f t="shared" si="223"/>
        <v>0.65592326051269401</v>
      </c>
      <c r="BQ971" s="103">
        <v>0.37341485711802858</v>
      </c>
      <c r="BR971" s="103">
        <f t="shared" si="228"/>
        <v>0.62658514288197142</v>
      </c>
      <c r="BS971" s="108">
        <v>0.92867528061207938</v>
      </c>
      <c r="BT971" s="102">
        <v>7.1324719387920593E-2</v>
      </c>
      <c r="BU971" s="91"/>
      <c r="BV971" s="86">
        <v>951</v>
      </c>
      <c r="BW971" s="124">
        <v>0.98</v>
      </c>
      <c r="BX971" s="124">
        <v>0.02</v>
      </c>
      <c r="BY971" s="124">
        <v>0.98199999999999998</v>
      </c>
      <c r="BZ971" s="124">
        <v>1.7999999999999999E-2</v>
      </c>
      <c r="CA971" s="124">
        <v>0.98099999999999998</v>
      </c>
      <c r="CB971" s="124">
        <v>1.9E-2</v>
      </c>
      <c r="CC971" s="123">
        <v>0.97699999999999998</v>
      </c>
      <c r="CD971" s="123">
        <v>2.3E-2</v>
      </c>
      <c r="CE971" s="123">
        <v>0.97399999999999998</v>
      </c>
      <c r="CF971" s="123">
        <v>2.5999999999999999E-2</v>
      </c>
      <c r="CG971" s="123">
        <v>0.97499999999999998</v>
      </c>
      <c r="CH971" s="123">
        <v>2.5000000000000001E-2</v>
      </c>
      <c r="CI971" s="1"/>
      <c r="CJ971" s="1"/>
      <c r="CK971" s="1"/>
      <c r="CL971" s="1"/>
      <c r="CM971" s="1"/>
      <c r="CN971" s="1"/>
      <c r="CP971" s="39"/>
      <c r="CR971" s="39"/>
      <c r="CS971" s="92"/>
      <c r="CT971" s="92"/>
    </row>
    <row r="972" spans="38:98" x14ac:dyDescent="0.25">
      <c r="AL972" s="104">
        <v>952</v>
      </c>
      <c r="AM972" s="102">
        <v>0.38884327267573698</v>
      </c>
      <c r="AN972" s="102">
        <f t="shared" si="217"/>
        <v>0.61115672732426307</v>
      </c>
      <c r="AO972" s="102">
        <v>0.43301436895776102</v>
      </c>
      <c r="AP972" s="102">
        <f t="shared" si="218"/>
        <v>0.56698563104223898</v>
      </c>
      <c r="AQ972" s="102">
        <v>0.322581326822732</v>
      </c>
      <c r="AR972" s="102">
        <f t="shared" si="219"/>
        <v>0.677418673177268</v>
      </c>
      <c r="AS972" s="102">
        <f t="shared" si="224"/>
        <v>0.36852212972822024</v>
      </c>
      <c r="AT972" s="107">
        <f t="shared" si="224"/>
        <v>0.63147787027177982</v>
      </c>
      <c r="AU972" s="103">
        <v>0.40552116068701899</v>
      </c>
      <c r="AV972" s="103">
        <f t="shared" si="225"/>
        <v>0.59447883931298096</v>
      </c>
      <c r="AW972" s="103">
        <v>0.45444824860456601</v>
      </c>
      <c r="AX972" s="103">
        <f t="shared" si="226"/>
        <v>0.54555175139543399</v>
      </c>
      <c r="AY972" s="103">
        <v>0.35473120860381102</v>
      </c>
      <c r="AZ972" s="103">
        <f t="shared" si="229"/>
        <v>0.64526879139618898</v>
      </c>
      <c r="BA972" s="103">
        <f t="shared" si="227"/>
        <v>0.39341101294977909</v>
      </c>
      <c r="BB972" s="103">
        <f t="shared" si="227"/>
        <v>0.6065889870502208</v>
      </c>
      <c r="BC972" s="102">
        <v>0.38364328836469902</v>
      </c>
      <c r="BD972" s="102">
        <f t="shared" si="230"/>
        <v>0.61635671163530104</v>
      </c>
      <c r="BE972" s="102">
        <v>0.43826308340751002</v>
      </c>
      <c r="BF972" s="102">
        <f t="shared" si="230"/>
        <v>0.56173691659248992</v>
      </c>
      <c r="BG972" s="102">
        <v>0.355949891389999</v>
      </c>
      <c r="BH972" s="102">
        <f t="shared" si="220"/>
        <v>0.644050108610001</v>
      </c>
      <c r="BI972" s="102">
        <v>0.38346687861618356</v>
      </c>
      <c r="BJ972" s="102">
        <v>0.61653312138381655</v>
      </c>
      <c r="BK972" s="103">
        <v>0.375246344310604</v>
      </c>
      <c r="BL972" s="103">
        <f t="shared" si="221"/>
        <v>0.624753655689396</v>
      </c>
      <c r="BM972" s="103">
        <v>0.43017490881950499</v>
      </c>
      <c r="BN972" s="103">
        <f t="shared" si="222"/>
        <v>0.56982509118049496</v>
      </c>
      <c r="BO972" s="103">
        <v>0.34440233485142602</v>
      </c>
      <c r="BP972" s="103">
        <f t="shared" si="223"/>
        <v>0.65559766514857398</v>
      </c>
      <c r="BQ972" s="103">
        <v>0.37369166979642937</v>
      </c>
      <c r="BR972" s="103">
        <f t="shared" si="228"/>
        <v>0.62630833020357057</v>
      </c>
      <c r="BS972" s="108">
        <v>0.92874624877706113</v>
      </c>
      <c r="BT972" s="102">
        <v>7.1253751222938894E-2</v>
      </c>
      <c r="BU972" s="91"/>
      <c r="BV972" s="86">
        <v>952</v>
      </c>
      <c r="BW972" s="124">
        <v>0.98</v>
      </c>
      <c r="BX972" s="124">
        <v>0.02</v>
      </c>
      <c r="BY972" s="124">
        <v>0.98199999999999998</v>
      </c>
      <c r="BZ972" s="124">
        <v>1.7999999999999999E-2</v>
      </c>
      <c r="CA972" s="124">
        <v>0.98099999999999998</v>
      </c>
      <c r="CB972" s="124">
        <v>1.9E-2</v>
      </c>
      <c r="CC972" s="123">
        <v>0.97699999999999998</v>
      </c>
      <c r="CD972" s="123">
        <v>2.3E-2</v>
      </c>
      <c r="CE972" s="123">
        <v>0.97399999999999998</v>
      </c>
      <c r="CF972" s="123">
        <v>2.5999999999999999E-2</v>
      </c>
      <c r="CG972" s="123">
        <v>0.97499999999999998</v>
      </c>
      <c r="CH972" s="123">
        <v>2.5000000000000001E-2</v>
      </c>
      <c r="CI972" s="1"/>
      <c r="CJ972" s="1"/>
      <c r="CK972" s="1"/>
      <c r="CL972" s="1"/>
      <c r="CM972" s="1"/>
      <c r="CN972" s="1"/>
      <c r="CP972" s="39"/>
      <c r="CR972" s="39"/>
      <c r="CS972" s="92"/>
      <c r="CT972" s="92"/>
    </row>
    <row r="973" spans="38:98" x14ac:dyDescent="0.25">
      <c r="AL973" s="104">
        <v>953</v>
      </c>
      <c r="AM973" s="102">
        <v>0.38908021180098201</v>
      </c>
      <c r="AN973" s="102">
        <f t="shared" si="217"/>
        <v>0.61091978819901804</v>
      </c>
      <c r="AO973" s="102">
        <v>0.433225583218107</v>
      </c>
      <c r="AP973" s="102">
        <f t="shared" si="218"/>
        <v>0.566774416781893</v>
      </c>
      <c r="AQ973" s="102">
        <v>0.32288505450440902</v>
      </c>
      <c r="AR973" s="102">
        <f t="shared" si="219"/>
        <v>0.67711494549559093</v>
      </c>
      <c r="AS973" s="102">
        <f t="shared" si="224"/>
        <v>0.36878387487049719</v>
      </c>
      <c r="AT973" s="107">
        <f t="shared" si="224"/>
        <v>0.63121612512950276</v>
      </c>
      <c r="AU973" s="103">
        <v>0.40576623151077101</v>
      </c>
      <c r="AV973" s="103">
        <f t="shared" si="225"/>
        <v>0.59423376848922893</v>
      </c>
      <c r="AW973" s="103">
        <v>0.45468192851296801</v>
      </c>
      <c r="AX973" s="103">
        <f t="shared" si="226"/>
        <v>0.54531807148703204</v>
      </c>
      <c r="AY973" s="103">
        <v>0.35506144157594399</v>
      </c>
      <c r="AZ973" s="103">
        <f t="shared" si="229"/>
        <v>0.64493855842405601</v>
      </c>
      <c r="BA973" s="103">
        <f t="shared" si="227"/>
        <v>0.39369263845125591</v>
      </c>
      <c r="BB973" s="103">
        <f t="shared" si="227"/>
        <v>0.60630736154874409</v>
      </c>
      <c r="BC973" s="102">
        <v>0.38388098880669003</v>
      </c>
      <c r="BD973" s="102">
        <f t="shared" si="230"/>
        <v>0.61611901119330992</v>
      </c>
      <c r="BE973" s="102">
        <v>0.43848749113762198</v>
      </c>
      <c r="BF973" s="102">
        <f t="shared" si="230"/>
        <v>0.56151250886237802</v>
      </c>
      <c r="BG973" s="102">
        <v>0.35628708811246801</v>
      </c>
      <c r="BH973" s="102">
        <f t="shared" si="220"/>
        <v>0.64371291188753199</v>
      </c>
      <c r="BI973" s="102">
        <v>0.38374729002346231</v>
      </c>
      <c r="BJ973" s="102">
        <v>0.6162527099765378</v>
      </c>
      <c r="BK973" s="103">
        <v>0.375488766860537</v>
      </c>
      <c r="BL973" s="103">
        <f t="shared" si="221"/>
        <v>0.624511233139463</v>
      </c>
      <c r="BM973" s="103">
        <v>0.43040057947376098</v>
      </c>
      <c r="BN973" s="103">
        <f t="shared" si="222"/>
        <v>0.56959942052623902</v>
      </c>
      <c r="BO973" s="103">
        <v>0.34472789143455002</v>
      </c>
      <c r="BP973" s="103">
        <f t="shared" si="223"/>
        <v>0.65527210856545004</v>
      </c>
      <c r="BQ973" s="103">
        <v>0.37396848106562453</v>
      </c>
      <c r="BR973" s="103">
        <f t="shared" si="228"/>
        <v>0.62603151893437559</v>
      </c>
      <c r="BS973" s="108">
        <v>0.92881707747841724</v>
      </c>
      <c r="BT973" s="102">
        <v>7.11829225215828E-2</v>
      </c>
      <c r="BU973" s="91"/>
      <c r="BV973" s="86">
        <v>953</v>
      </c>
      <c r="BW973" s="124">
        <v>0.98</v>
      </c>
      <c r="BX973" s="124">
        <v>0.02</v>
      </c>
      <c r="BY973" s="124">
        <v>0.98199999999999998</v>
      </c>
      <c r="BZ973" s="124">
        <v>1.7999999999999999E-2</v>
      </c>
      <c r="CA973" s="124">
        <v>0.98099999999999998</v>
      </c>
      <c r="CB973" s="124">
        <v>1.9E-2</v>
      </c>
      <c r="CC973" s="123">
        <v>0.97699999999999998</v>
      </c>
      <c r="CD973" s="123">
        <v>2.3E-2</v>
      </c>
      <c r="CE973" s="123">
        <v>0.97399999999999998</v>
      </c>
      <c r="CF973" s="123">
        <v>2.5999999999999999E-2</v>
      </c>
      <c r="CG973" s="123">
        <v>0.97499999999999998</v>
      </c>
      <c r="CH973" s="123">
        <v>2.5000000000000001E-2</v>
      </c>
      <c r="CI973" s="1"/>
      <c r="CJ973" s="1"/>
      <c r="CK973" s="1"/>
      <c r="CL973" s="1"/>
      <c r="CM973" s="1"/>
      <c r="CN973" s="1"/>
      <c r="CP973" s="39"/>
      <c r="CR973" s="39"/>
      <c r="CS973" s="92"/>
      <c r="CT973" s="92"/>
    </row>
    <row r="974" spans="38:98" x14ac:dyDescent="0.25">
      <c r="AL974" s="104">
        <v>954</v>
      </c>
      <c r="AM974" s="102">
        <v>0.38931696707208202</v>
      </c>
      <c r="AN974" s="102">
        <f t="shared" si="217"/>
        <v>0.61068303292791803</v>
      </c>
      <c r="AO974" s="102">
        <v>0.43343665549795501</v>
      </c>
      <c r="AP974" s="102">
        <f t="shared" si="218"/>
        <v>0.56656334450204504</v>
      </c>
      <c r="AQ974" s="102">
        <v>0.323188644808866</v>
      </c>
      <c r="AR974" s="102">
        <f t="shared" si="219"/>
        <v>0.676811355191134</v>
      </c>
      <c r="AS974" s="102">
        <f t="shared" si="224"/>
        <v>0.36904546716895348</v>
      </c>
      <c r="AT974" s="107">
        <f t="shared" si="224"/>
        <v>0.63095453283104663</v>
      </c>
      <c r="AU974" s="103">
        <v>0.40601113539716699</v>
      </c>
      <c r="AV974" s="103">
        <f t="shared" si="225"/>
        <v>0.59398886460283307</v>
      </c>
      <c r="AW974" s="103">
        <v>0.45491545771404601</v>
      </c>
      <c r="AX974" s="103">
        <f t="shared" si="226"/>
        <v>0.54508454228595404</v>
      </c>
      <c r="AY974" s="103">
        <v>0.355391515341831</v>
      </c>
      <c r="AZ974" s="103">
        <f t="shared" si="229"/>
        <v>0.644608484658169</v>
      </c>
      <c r="BA974" s="103">
        <f t="shared" si="227"/>
        <v>0.39397410430459462</v>
      </c>
      <c r="BB974" s="103">
        <f t="shared" si="227"/>
        <v>0.60602589569540544</v>
      </c>
      <c r="BC974" s="102">
        <v>0.38411862320796297</v>
      </c>
      <c r="BD974" s="102">
        <f t="shared" si="230"/>
        <v>0.61588137679203703</v>
      </c>
      <c r="BE974" s="102">
        <v>0.438711852403466</v>
      </c>
      <c r="BF974" s="102">
        <f t="shared" si="230"/>
        <v>0.561288147596534</v>
      </c>
      <c r="BG974" s="102">
        <v>0.35662425063992198</v>
      </c>
      <c r="BH974" s="102">
        <f t="shared" si="220"/>
        <v>0.64337574936007802</v>
      </c>
      <c r="BI974" s="102">
        <v>0.38402765454162979</v>
      </c>
      <c r="BJ974" s="102">
        <v>0.61597234545837021</v>
      </c>
      <c r="BK974" s="103">
        <v>0.37573126165762399</v>
      </c>
      <c r="BL974" s="103">
        <f t="shared" si="221"/>
        <v>0.62426873834237595</v>
      </c>
      <c r="BM974" s="103">
        <v>0.43062622801403699</v>
      </c>
      <c r="BN974" s="103">
        <f t="shared" si="222"/>
        <v>0.56937377198596306</v>
      </c>
      <c r="BO974" s="103">
        <v>0.34505341003423101</v>
      </c>
      <c r="BP974" s="103">
        <f t="shared" si="223"/>
        <v>0.65494658996576893</v>
      </c>
      <c r="BQ974" s="103">
        <v>0.3742452921728382</v>
      </c>
      <c r="BR974" s="103">
        <f t="shared" si="228"/>
        <v>0.62575470782716169</v>
      </c>
      <c r="BS974" s="108">
        <v>0.9288877673288557</v>
      </c>
      <c r="BT974" s="102">
        <v>7.1112232671144304E-2</v>
      </c>
      <c r="BU974" s="91"/>
      <c r="BV974" s="86">
        <v>954</v>
      </c>
      <c r="BW974" s="124">
        <v>0.98</v>
      </c>
      <c r="BX974" s="124">
        <v>0.02</v>
      </c>
      <c r="BY974" s="124">
        <v>0.98199999999999998</v>
      </c>
      <c r="BZ974" s="124">
        <v>1.7999999999999999E-2</v>
      </c>
      <c r="CA974" s="124">
        <v>0.98099999999999998</v>
      </c>
      <c r="CB974" s="124">
        <v>1.9E-2</v>
      </c>
      <c r="CC974" s="123">
        <v>0.97699999999999998</v>
      </c>
      <c r="CD974" s="123">
        <v>2.3E-2</v>
      </c>
      <c r="CE974" s="123">
        <v>0.97399999999999998</v>
      </c>
      <c r="CF974" s="123">
        <v>2.5999999999999999E-2</v>
      </c>
      <c r="CG974" s="123">
        <v>0.97499999999999998</v>
      </c>
      <c r="CH974" s="123">
        <v>2.4E-2</v>
      </c>
      <c r="CI974" s="1"/>
      <c r="CJ974" s="1"/>
      <c r="CK974" s="1"/>
      <c r="CL974" s="1"/>
      <c r="CM974" s="1"/>
      <c r="CN974" s="1"/>
      <c r="CP974" s="39"/>
      <c r="CR974" s="39"/>
      <c r="CS974" s="92"/>
      <c r="CT974" s="92"/>
    </row>
    <row r="975" spans="38:98" x14ac:dyDescent="0.25">
      <c r="AL975" s="104">
        <v>955</v>
      </c>
      <c r="AM975" s="102">
        <v>0.38955353797081299</v>
      </c>
      <c r="AN975" s="102">
        <f t="shared" si="217"/>
        <v>0.61044646202918695</v>
      </c>
      <c r="AO975" s="102">
        <v>0.433647586230962</v>
      </c>
      <c r="AP975" s="102">
        <f t="shared" si="218"/>
        <v>0.566352413769038</v>
      </c>
      <c r="AQ975" s="102">
        <v>0.323492097430018</v>
      </c>
      <c r="AR975" s="102">
        <f t="shared" si="219"/>
        <v>0.67650790256998206</v>
      </c>
      <c r="AS975" s="102">
        <f t="shared" si="224"/>
        <v>0.36930690642188158</v>
      </c>
      <c r="AT975" s="107">
        <f t="shared" si="224"/>
        <v>0.63069309357811854</v>
      </c>
      <c r="AU975" s="103">
        <v>0.40625587256273599</v>
      </c>
      <c r="AV975" s="103">
        <f t="shared" si="225"/>
        <v>0.59374412743726401</v>
      </c>
      <c r="AW975" s="103">
        <v>0.455148836503457</v>
      </c>
      <c r="AX975" s="103">
        <f t="shared" si="226"/>
        <v>0.54485116349654295</v>
      </c>
      <c r="AY975" s="103">
        <v>0.35572142970798898</v>
      </c>
      <c r="AZ975" s="103">
        <f t="shared" si="229"/>
        <v>0.64427857029201108</v>
      </c>
      <c r="BA975" s="103">
        <f t="shared" si="227"/>
        <v>0.39425541055591817</v>
      </c>
      <c r="BB975" s="103">
        <f t="shared" si="227"/>
        <v>0.60574458944408183</v>
      </c>
      <c r="BC975" s="102">
        <v>0.384356192816456</v>
      </c>
      <c r="BD975" s="102">
        <f t="shared" si="230"/>
        <v>0.61564380718354395</v>
      </c>
      <c r="BE975" s="102">
        <v>0.43893616823171</v>
      </c>
      <c r="BF975" s="102">
        <f t="shared" si="230"/>
        <v>0.56106383176829</v>
      </c>
      <c r="BG975" s="102">
        <v>0.35696137970478098</v>
      </c>
      <c r="BH975" s="102">
        <f t="shared" si="220"/>
        <v>0.64303862029521897</v>
      </c>
      <c r="BI975" s="102">
        <v>0.38430797313059389</v>
      </c>
      <c r="BJ975" s="102">
        <v>0.61569202686940605</v>
      </c>
      <c r="BK975" s="103">
        <v>0.37597383077624702</v>
      </c>
      <c r="BL975" s="103">
        <f t="shared" si="221"/>
        <v>0.62402616922375298</v>
      </c>
      <c r="BM975" s="103">
        <v>0.43085185547203603</v>
      </c>
      <c r="BN975" s="103">
        <f t="shared" si="222"/>
        <v>0.56914814452796403</v>
      </c>
      <c r="BO975" s="103">
        <v>0.34537889144802397</v>
      </c>
      <c r="BP975" s="103">
        <f t="shared" si="223"/>
        <v>0.65462110855197597</v>
      </c>
      <c r="BQ975" s="103">
        <v>0.37452210436529587</v>
      </c>
      <c r="BR975" s="103">
        <f t="shared" si="228"/>
        <v>0.62547789563470413</v>
      </c>
      <c r="BS975" s="108">
        <v>0.92895831894108416</v>
      </c>
      <c r="BT975" s="102">
        <v>7.1041681058915798E-2</v>
      </c>
      <c r="BU975" s="91"/>
      <c r="BV975" s="86">
        <v>955</v>
      </c>
      <c r="BW975" s="124">
        <v>0.98</v>
      </c>
      <c r="BX975" s="124">
        <v>0.02</v>
      </c>
      <c r="BY975" s="124">
        <v>0.98199999999999998</v>
      </c>
      <c r="BZ975" s="124">
        <v>1.7999999999999999E-2</v>
      </c>
      <c r="CA975" s="124">
        <v>0.98099999999999998</v>
      </c>
      <c r="CB975" s="124">
        <v>1.9E-2</v>
      </c>
      <c r="CC975" s="123">
        <v>0.97699999999999998</v>
      </c>
      <c r="CD975" s="123">
        <v>2.3E-2</v>
      </c>
      <c r="CE975" s="123">
        <v>0.97399999999999998</v>
      </c>
      <c r="CF975" s="123">
        <v>2.5999999999999999E-2</v>
      </c>
      <c r="CG975" s="123">
        <v>0.97499999999999998</v>
      </c>
      <c r="CH975" s="123">
        <v>2.4E-2</v>
      </c>
      <c r="CI975" s="1"/>
      <c r="CJ975" s="1"/>
      <c r="CK975" s="1"/>
      <c r="CL975" s="1"/>
      <c r="CM975" s="1"/>
      <c r="CN975" s="1"/>
      <c r="CP975" s="39"/>
      <c r="CR975" s="39"/>
      <c r="CS975" s="92"/>
      <c r="CT975" s="92"/>
    </row>
    <row r="976" spans="38:98" x14ac:dyDescent="0.25">
      <c r="AL976" s="104">
        <v>956</v>
      </c>
      <c r="AM976" s="102">
        <v>0.38978992397895101</v>
      </c>
      <c r="AN976" s="102">
        <f t="shared" si="217"/>
        <v>0.61021007602104893</v>
      </c>
      <c r="AO976" s="102">
        <v>0.43385837585078801</v>
      </c>
      <c r="AP976" s="102">
        <f t="shared" si="218"/>
        <v>0.56614162414921199</v>
      </c>
      <c r="AQ976" s="102">
        <v>0.32379541206177997</v>
      </c>
      <c r="AR976" s="102">
        <f t="shared" si="219"/>
        <v>0.67620458793822003</v>
      </c>
      <c r="AS976" s="102">
        <f t="shared" si="224"/>
        <v>0.36956819242757488</v>
      </c>
      <c r="AT976" s="107">
        <f t="shared" si="224"/>
        <v>0.63043180757242512</v>
      </c>
      <c r="AU976" s="103">
        <v>0.40650044322401102</v>
      </c>
      <c r="AV976" s="103">
        <f t="shared" si="225"/>
        <v>0.59349955677598898</v>
      </c>
      <c r="AW976" s="103">
        <v>0.45538206517685498</v>
      </c>
      <c r="AX976" s="103">
        <f t="shared" si="226"/>
        <v>0.54461793482314502</v>
      </c>
      <c r="AY976" s="103">
        <v>0.35605118448093398</v>
      </c>
      <c r="AZ976" s="103">
        <f t="shared" si="229"/>
        <v>0.64394881551906602</v>
      </c>
      <c r="BA976" s="103">
        <f t="shared" si="227"/>
        <v>0.39453655725134973</v>
      </c>
      <c r="BB976" s="103">
        <f t="shared" si="227"/>
        <v>0.60546344274865027</v>
      </c>
      <c r="BC976" s="102">
        <v>0.38459369888010703</v>
      </c>
      <c r="BD976" s="102">
        <f t="shared" si="230"/>
        <v>0.61540630111989292</v>
      </c>
      <c r="BE976" s="102">
        <v>0.43916043964902102</v>
      </c>
      <c r="BF976" s="102">
        <f t="shared" si="230"/>
        <v>0.56083956035097904</v>
      </c>
      <c r="BG976" s="102">
        <v>0.35729847603946402</v>
      </c>
      <c r="BH976" s="102">
        <f t="shared" si="220"/>
        <v>0.64270152396053604</v>
      </c>
      <c r="BI976" s="102">
        <v>0.38458824675026149</v>
      </c>
      <c r="BJ976" s="102">
        <v>0.61541175324973851</v>
      </c>
      <c r="BK976" s="103">
        <v>0.37621647629078597</v>
      </c>
      <c r="BL976" s="103">
        <f t="shared" si="221"/>
        <v>0.62378352370921397</v>
      </c>
      <c r="BM976" s="103">
        <v>0.43107746287946302</v>
      </c>
      <c r="BN976" s="103">
        <f t="shared" si="222"/>
        <v>0.56892253712053698</v>
      </c>
      <c r="BO976" s="103">
        <v>0.34570433647347998</v>
      </c>
      <c r="BP976" s="103">
        <f t="shared" si="223"/>
        <v>0.65429566352652002</v>
      </c>
      <c r="BQ976" s="103">
        <v>0.37479891889022099</v>
      </c>
      <c r="BR976" s="103">
        <f t="shared" si="228"/>
        <v>0.62520108110977912</v>
      </c>
      <c r="BS976" s="108">
        <v>0.92902873292781041</v>
      </c>
      <c r="BT976" s="102">
        <v>7.0971267072189606E-2</v>
      </c>
      <c r="BU976" s="91"/>
      <c r="BV976" s="86">
        <v>956</v>
      </c>
      <c r="BW976" s="124">
        <v>0.98</v>
      </c>
      <c r="BX976" s="124">
        <v>0.02</v>
      </c>
      <c r="BY976" s="124">
        <v>0.98199999999999998</v>
      </c>
      <c r="BZ976" s="124">
        <v>1.7999999999999999E-2</v>
      </c>
      <c r="CA976" s="124">
        <v>0.98099999999999998</v>
      </c>
      <c r="CB976" s="124">
        <v>1.9E-2</v>
      </c>
      <c r="CC976" s="123">
        <v>0.97699999999999998</v>
      </c>
      <c r="CD976" s="123">
        <v>2.3E-2</v>
      </c>
      <c r="CE976" s="123">
        <v>0.97399999999999998</v>
      </c>
      <c r="CF976" s="123">
        <v>2.5999999999999999E-2</v>
      </c>
      <c r="CG976" s="123">
        <v>0.97499999999999998</v>
      </c>
      <c r="CH976" s="123">
        <v>2.4E-2</v>
      </c>
      <c r="CI976" s="1"/>
      <c r="CJ976" s="1"/>
      <c r="CK976" s="1"/>
      <c r="CL976" s="1"/>
      <c r="CM976" s="1"/>
      <c r="CN976" s="1"/>
      <c r="CP976" s="39"/>
      <c r="CR976" s="39"/>
      <c r="CS976" s="92"/>
      <c r="CT976" s="92"/>
    </row>
    <row r="977" spans="38:98" x14ac:dyDescent="0.25">
      <c r="AL977" s="104">
        <v>957</v>
      </c>
      <c r="AM977" s="102">
        <v>0.39002612457827202</v>
      </c>
      <c r="AN977" s="102">
        <f t="shared" si="217"/>
        <v>0.60997387542172798</v>
      </c>
      <c r="AO977" s="102">
        <v>0.434069024791089</v>
      </c>
      <c r="AP977" s="102">
        <f t="shared" si="218"/>
        <v>0.565930975208911</v>
      </c>
      <c r="AQ977" s="102">
        <v>0.32409858839806899</v>
      </c>
      <c r="AR977" s="102">
        <f t="shared" si="219"/>
        <v>0.67590141160193107</v>
      </c>
      <c r="AS977" s="102">
        <f t="shared" si="224"/>
        <v>0.36982932498432652</v>
      </c>
      <c r="AT977" s="107">
        <f t="shared" si="224"/>
        <v>0.63017067501567348</v>
      </c>
      <c r="AU977" s="103">
        <v>0.406744847597521</v>
      </c>
      <c r="AV977" s="103">
        <f t="shared" si="225"/>
        <v>0.59325515240247895</v>
      </c>
      <c r="AW977" s="103">
        <v>0.455615144029896</v>
      </c>
      <c r="AX977" s="103">
        <f t="shared" si="226"/>
        <v>0.544384855970104</v>
      </c>
      <c r="AY977" s="103">
        <v>0.356380779467183</v>
      </c>
      <c r="AZ977" s="103">
        <f t="shared" si="229"/>
        <v>0.64361922053281706</v>
      </c>
      <c r="BA977" s="103">
        <f t="shared" si="227"/>
        <v>0.39481754443701178</v>
      </c>
      <c r="BB977" s="103">
        <f t="shared" si="227"/>
        <v>0.60518245556298833</v>
      </c>
      <c r="BC977" s="102">
        <v>0.38483114264685597</v>
      </c>
      <c r="BD977" s="102">
        <f t="shared" si="230"/>
        <v>0.61516885735314397</v>
      </c>
      <c r="BE977" s="102">
        <v>0.43938466768206802</v>
      </c>
      <c r="BF977" s="102">
        <f t="shared" si="230"/>
        <v>0.56061533231793192</v>
      </c>
      <c r="BG977" s="102">
        <v>0.35763554037639</v>
      </c>
      <c r="BH977" s="102">
        <f t="shared" si="220"/>
        <v>0.64236445962361</v>
      </c>
      <c r="BI977" s="102">
        <v>0.38486847636054039</v>
      </c>
      <c r="BJ977" s="102">
        <v>0.61513152363945955</v>
      </c>
      <c r="BK977" s="103">
        <v>0.37645920027562402</v>
      </c>
      <c r="BL977" s="103">
        <f t="shared" si="221"/>
        <v>0.62354079972437604</v>
      </c>
      <c r="BM977" s="103">
        <v>0.43130305126801999</v>
      </c>
      <c r="BN977" s="103">
        <f t="shared" si="222"/>
        <v>0.56869694873197996</v>
      </c>
      <c r="BO977" s="103">
        <v>0.346029745908154</v>
      </c>
      <c r="BP977" s="103">
        <f t="shared" si="223"/>
        <v>0.65397025409184595</v>
      </c>
      <c r="BQ977" s="103">
        <v>0.37507573699483887</v>
      </c>
      <c r="BR977" s="103">
        <f t="shared" si="228"/>
        <v>0.62492426300516113</v>
      </c>
      <c r="BS977" s="108">
        <v>0.92909900990174221</v>
      </c>
      <c r="BT977" s="102">
        <v>7.0900990098257802E-2</v>
      </c>
      <c r="BU977" s="91"/>
      <c r="BV977" s="86">
        <v>957</v>
      </c>
      <c r="BW977" s="124">
        <v>0.98</v>
      </c>
      <c r="BX977" s="124">
        <v>0.02</v>
      </c>
      <c r="BY977" s="124">
        <v>0.98199999999999998</v>
      </c>
      <c r="BZ977" s="124">
        <v>1.7999999999999999E-2</v>
      </c>
      <c r="CA977" s="124">
        <v>0.98099999999999998</v>
      </c>
      <c r="CB977" s="124">
        <v>1.9E-2</v>
      </c>
      <c r="CC977" s="123">
        <v>0.97699999999999998</v>
      </c>
      <c r="CD977" s="123">
        <v>2.3E-2</v>
      </c>
      <c r="CE977" s="123">
        <v>0.97399999999999998</v>
      </c>
      <c r="CF977" s="123">
        <v>2.5999999999999999E-2</v>
      </c>
      <c r="CG977" s="123">
        <v>0.97499999999999998</v>
      </c>
      <c r="CH977" s="123">
        <v>2.4E-2</v>
      </c>
      <c r="CI977" s="1"/>
      <c r="CJ977" s="1"/>
      <c r="CK977" s="1"/>
      <c r="CL977" s="1"/>
      <c r="CM977" s="1"/>
      <c r="CN977" s="1"/>
      <c r="CP977" s="39"/>
      <c r="CR977" s="39"/>
      <c r="CS977" s="92"/>
      <c r="CT977" s="92"/>
    </row>
    <row r="978" spans="38:98" x14ac:dyDescent="0.25">
      <c r="AL978" s="104">
        <v>958</v>
      </c>
      <c r="AM978" s="102">
        <v>0.39026213925054898</v>
      </c>
      <c r="AN978" s="102">
        <f t="shared" si="217"/>
        <v>0.60973786074945102</v>
      </c>
      <c r="AO978" s="102">
        <v>0.43427953348552301</v>
      </c>
      <c r="AP978" s="102">
        <f t="shared" si="218"/>
        <v>0.56572046651447705</v>
      </c>
      <c r="AQ978" s="102">
        <v>0.32440162613279899</v>
      </c>
      <c r="AR978" s="102">
        <f t="shared" si="219"/>
        <v>0.67559837386720101</v>
      </c>
      <c r="AS978" s="102">
        <f t="shared" si="224"/>
        <v>0.37009030389042802</v>
      </c>
      <c r="AT978" s="107">
        <f t="shared" si="224"/>
        <v>0.62990969610957204</v>
      </c>
      <c r="AU978" s="103">
        <v>0.40698908589979599</v>
      </c>
      <c r="AV978" s="103">
        <f t="shared" si="225"/>
        <v>0.59301091410020401</v>
      </c>
      <c r="AW978" s="103">
        <v>0.45584807335823502</v>
      </c>
      <c r="AX978" s="103">
        <f t="shared" si="226"/>
        <v>0.54415192664176493</v>
      </c>
      <c r="AY978" s="103">
        <v>0.35671021447325002</v>
      </c>
      <c r="AZ978" s="103">
        <f t="shared" si="229"/>
        <v>0.64328978552674998</v>
      </c>
      <c r="BA978" s="103">
        <f t="shared" si="227"/>
        <v>0.39509837215902577</v>
      </c>
      <c r="BB978" s="103">
        <f t="shared" si="227"/>
        <v>0.60490162784097423</v>
      </c>
      <c r="BC978" s="102">
        <v>0.38506852536464198</v>
      </c>
      <c r="BD978" s="102">
        <f t="shared" si="230"/>
        <v>0.61493147463535802</v>
      </c>
      <c r="BE978" s="102">
        <v>0.43960885335751698</v>
      </c>
      <c r="BF978" s="102">
        <f t="shared" si="230"/>
        <v>0.56039114664248302</v>
      </c>
      <c r="BG978" s="102">
        <v>0.357972573447978</v>
      </c>
      <c r="BH978" s="102">
        <f t="shared" si="220"/>
        <v>0.64202742655202205</v>
      </c>
      <c r="BI978" s="102">
        <v>0.38514866292133781</v>
      </c>
      <c r="BJ978" s="102">
        <v>0.61485133707866224</v>
      </c>
      <c r="BK978" s="103">
        <v>0.37670200480514299</v>
      </c>
      <c r="BL978" s="103">
        <f t="shared" si="221"/>
        <v>0.62329799519485696</v>
      </c>
      <c r="BM978" s="103">
        <v>0.43152862166941203</v>
      </c>
      <c r="BN978" s="103">
        <f t="shared" si="222"/>
        <v>0.56847137833058792</v>
      </c>
      <c r="BO978" s="103">
        <v>0.34635512054959899</v>
      </c>
      <c r="BP978" s="103">
        <f t="shared" si="223"/>
        <v>0.65364487945040106</v>
      </c>
      <c r="BQ978" s="103">
        <v>0.37535255992637462</v>
      </c>
      <c r="BR978" s="103">
        <f t="shared" si="228"/>
        <v>0.62464744007362549</v>
      </c>
      <c r="BS978" s="108">
        <v>0.92916915047558724</v>
      </c>
      <c r="BT978" s="102">
        <v>7.0830849524412806E-2</v>
      </c>
      <c r="BU978" s="91"/>
      <c r="BV978" s="86">
        <v>958</v>
      </c>
      <c r="BW978" s="124">
        <v>0.98</v>
      </c>
      <c r="BX978" s="124">
        <v>0.02</v>
      </c>
      <c r="BY978" s="124">
        <v>0.98199999999999998</v>
      </c>
      <c r="BZ978" s="124">
        <v>1.7999999999999999E-2</v>
      </c>
      <c r="CA978" s="124">
        <v>0.98099999999999998</v>
      </c>
      <c r="CB978" s="124">
        <v>1.9E-2</v>
      </c>
      <c r="CC978" s="123">
        <v>0.97699999999999998</v>
      </c>
      <c r="CD978" s="123">
        <v>2.3E-2</v>
      </c>
      <c r="CE978" s="123">
        <v>0.97399999999999998</v>
      </c>
      <c r="CF978" s="123">
        <v>2.5999999999999999E-2</v>
      </c>
      <c r="CG978" s="123">
        <v>0.97499999999999998</v>
      </c>
      <c r="CH978" s="123">
        <v>2.4E-2</v>
      </c>
      <c r="CI978" s="1"/>
      <c r="CJ978" s="1"/>
      <c r="CK978" s="1"/>
      <c r="CL978" s="1"/>
      <c r="CM978" s="1"/>
      <c r="CN978" s="1"/>
      <c r="CP978" s="39"/>
      <c r="CR978" s="39"/>
      <c r="CS978" s="92"/>
      <c r="CT978" s="92"/>
    </row>
    <row r="979" spans="38:98" x14ac:dyDescent="0.25">
      <c r="AL979" s="104">
        <v>959</v>
      </c>
      <c r="AM979" s="102">
        <v>0.39049796747755999</v>
      </c>
      <c r="AN979" s="102">
        <f t="shared" si="217"/>
        <v>0.60950203252244006</v>
      </c>
      <c r="AO979" s="102">
        <v>0.43448990236774898</v>
      </c>
      <c r="AP979" s="102">
        <f t="shared" si="218"/>
        <v>0.56551009763225102</v>
      </c>
      <c r="AQ979" s="102">
        <v>0.324704524959886</v>
      </c>
      <c r="AR979" s="102">
        <f t="shared" si="219"/>
        <v>0.675295475040114</v>
      </c>
      <c r="AS979" s="102">
        <f t="shared" si="224"/>
        <v>0.37035112894417344</v>
      </c>
      <c r="AT979" s="107">
        <f t="shared" si="224"/>
        <v>0.62964887105582656</v>
      </c>
      <c r="AU979" s="103">
        <v>0.40723315834736701</v>
      </c>
      <c r="AV979" s="103">
        <f t="shared" si="225"/>
        <v>0.59276684165263305</v>
      </c>
      <c r="AW979" s="103">
        <v>0.45608085345752702</v>
      </c>
      <c r="AX979" s="103">
        <f t="shared" si="226"/>
        <v>0.54391914654247298</v>
      </c>
      <c r="AY979" s="103">
        <v>0.35703948930565399</v>
      </c>
      <c r="AZ979" s="103">
        <f t="shared" si="229"/>
        <v>0.64296051069434601</v>
      </c>
      <c r="BA979" s="103">
        <f t="shared" si="227"/>
        <v>0.39537904046351585</v>
      </c>
      <c r="BB979" s="103">
        <f t="shared" si="227"/>
        <v>0.6046209595364842</v>
      </c>
      <c r="BC979" s="102">
        <v>0.38530584828140302</v>
      </c>
      <c r="BD979" s="102">
        <f t="shared" si="230"/>
        <v>0.61469415171859698</v>
      </c>
      <c r="BE979" s="102">
        <v>0.43983299770203599</v>
      </c>
      <c r="BF979" s="102">
        <f t="shared" si="230"/>
        <v>0.56016700229796401</v>
      </c>
      <c r="BG979" s="102">
        <v>0.35830957598664598</v>
      </c>
      <c r="BH979" s="102">
        <f t="shared" si="220"/>
        <v>0.64169042401335408</v>
      </c>
      <c r="BI979" s="102">
        <v>0.38542880739256036</v>
      </c>
      <c r="BJ979" s="102">
        <v>0.61457119260743975</v>
      </c>
      <c r="BK979" s="103">
        <v>0.37694489195372299</v>
      </c>
      <c r="BL979" s="103">
        <f t="shared" si="221"/>
        <v>0.62305510804627695</v>
      </c>
      <c r="BM979" s="103">
        <v>0.43175417511534198</v>
      </c>
      <c r="BN979" s="103">
        <f t="shared" si="222"/>
        <v>0.56824582488465802</v>
      </c>
      <c r="BO979" s="103">
        <v>0.346680461195367</v>
      </c>
      <c r="BP979" s="103">
        <f t="shared" si="223"/>
        <v>0.653319538804633</v>
      </c>
      <c r="BQ979" s="103">
        <v>0.37562938893205167</v>
      </c>
      <c r="BR979" s="103">
        <f t="shared" si="228"/>
        <v>0.62437061106794844</v>
      </c>
      <c r="BS979" s="108">
        <v>0.92923915526205314</v>
      </c>
      <c r="BT979" s="102">
        <v>7.0760844737946901E-2</v>
      </c>
      <c r="BU979" s="91"/>
      <c r="BV979" s="86">
        <v>959</v>
      </c>
      <c r="BW979" s="124">
        <v>0.98</v>
      </c>
      <c r="BX979" s="124">
        <v>0.02</v>
      </c>
      <c r="BY979" s="124">
        <v>0.98199999999999998</v>
      </c>
      <c r="BZ979" s="124">
        <v>1.7999999999999999E-2</v>
      </c>
      <c r="CA979" s="124">
        <v>0.98099999999999998</v>
      </c>
      <c r="CB979" s="124">
        <v>1.9E-2</v>
      </c>
      <c r="CC979" s="123">
        <v>0.97699999999999998</v>
      </c>
      <c r="CD979" s="123">
        <v>2.3E-2</v>
      </c>
      <c r="CE979" s="123">
        <v>0.97399999999999998</v>
      </c>
      <c r="CF979" s="123">
        <v>2.5999999999999999E-2</v>
      </c>
      <c r="CG979" s="123">
        <v>0.97599999999999998</v>
      </c>
      <c r="CH979" s="123">
        <v>2.4E-2</v>
      </c>
      <c r="CI979" s="1"/>
      <c r="CJ979" s="1"/>
      <c r="CK979" s="1"/>
      <c r="CL979" s="1"/>
      <c r="CM979" s="1"/>
      <c r="CN979" s="1"/>
      <c r="CP979" s="39"/>
      <c r="CR979" s="39"/>
      <c r="CS979" s="92"/>
      <c r="CT979" s="92"/>
    </row>
    <row r="980" spans="38:98" x14ac:dyDescent="0.25">
      <c r="AL980" s="104">
        <v>960</v>
      </c>
      <c r="AM980" s="102">
        <v>0.39073360874107899</v>
      </c>
      <c r="AN980" s="102">
        <f t="shared" si="217"/>
        <v>0.60926639125892101</v>
      </c>
      <c r="AO980" s="102">
        <v>0.43470013187142498</v>
      </c>
      <c r="AP980" s="102">
        <f t="shared" si="218"/>
        <v>0.56529986812857502</v>
      </c>
      <c r="AQ980" s="102">
        <v>0.32500728457324601</v>
      </c>
      <c r="AR980" s="102">
        <f t="shared" si="219"/>
        <v>0.67499271542675399</v>
      </c>
      <c r="AS980" s="102">
        <f t="shared" si="224"/>
        <v>0.3706117999438554</v>
      </c>
      <c r="AT980" s="107">
        <f t="shared" si="224"/>
        <v>0.6293882000561446</v>
      </c>
      <c r="AU980" s="103">
        <v>0.40747706515676402</v>
      </c>
      <c r="AV980" s="103">
        <f t="shared" si="225"/>
        <v>0.59252293484323593</v>
      </c>
      <c r="AW980" s="103">
        <v>0.45631348462342702</v>
      </c>
      <c r="AX980" s="103">
        <f t="shared" si="226"/>
        <v>0.54368651537657298</v>
      </c>
      <c r="AY980" s="103">
        <v>0.35736860377090801</v>
      </c>
      <c r="AZ980" s="103">
        <f t="shared" si="229"/>
        <v>0.64263139622909193</v>
      </c>
      <c r="BA980" s="103">
        <f t="shared" si="227"/>
        <v>0.39565954939660275</v>
      </c>
      <c r="BB980" s="103">
        <f t="shared" si="227"/>
        <v>0.60434045060339725</v>
      </c>
      <c r="BC980" s="102">
        <v>0.38554311264507901</v>
      </c>
      <c r="BD980" s="102">
        <f t="shared" si="230"/>
        <v>0.61445688735492099</v>
      </c>
      <c r="BE980" s="102">
        <v>0.44005710174229301</v>
      </c>
      <c r="BF980" s="102">
        <f t="shared" si="230"/>
        <v>0.55994289825770704</v>
      </c>
      <c r="BG980" s="102">
        <v>0.358646548724814</v>
      </c>
      <c r="BH980" s="102">
        <f t="shared" si="220"/>
        <v>0.64135345127518595</v>
      </c>
      <c r="BI980" s="102">
        <v>0.38570891073411628</v>
      </c>
      <c r="BJ980" s="102">
        <v>0.61429108926588372</v>
      </c>
      <c r="BK980" s="103">
        <v>0.37718786379574598</v>
      </c>
      <c r="BL980" s="103">
        <f t="shared" si="221"/>
        <v>0.62281213620425402</v>
      </c>
      <c r="BM980" s="103">
        <v>0.431979712637514</v>
      </c>
      <c r="BN980" s="103">
        <f t="shared" si="222"/>
        <v>0.568020287362486</v>
      </c>
      <c r="BO980" s="103">
        <v>0.34700576864301302</v>
      </c>
      <c r="BP980" s="103">
        <f t="shared" si="223"/>
        <v>0.65299423135698698</v>
      </c>
      <c r="BQ980" s="103">
        <v>0.37590622525909545</v>
      </c>
      <c r="BR980" s="103">
        <f t="shared" si="228"/>
        <v>0.62409377474090455</v>
      </c>
      <c r="BS980" s="108">
        <v>0.9293090248738477</v>
      </c>
      <c r="BT980" s="102">
        <v>7.06909751261523E-2</v>
      </c>
      <c r="BU980" s="91"/>
      <c r="BV980" s="86">
        <v>960</v>
      </c>
      <c r="BW980" s="124">
        <v>0.98</v>
      </c>
      <c r="BX980" s="124">
        <v>0.02</v>
      </c>
      <c r="BY980" s="124">
        <v>0.98199999999999998</v>
      </c>
      <c r="BZ980" s="124">
        <v>1.7999999999999999E-2</v>
      </c>
      <c r="CA980" s="124">
        <v>0.98099999999999998</v>
      </c>
      <c r="CB980" s="124">
        <v>1.9E-2</v>
      </c>
      <c r="CC980" s="123">
        <v>0.97699999999999998</v>
      </c>
      <c r="CD980" s="123">
        <v>2.3E-2</v>
      </c>
      <c r="CE980" s="123">
        <v>0.97399999999999998</v>
      </c>
      <c r="CF980" s="123">
        <v>2.5999999999999999E-2</v>
      </c>
      <c r="CG980" s="123">
        <v>0.97599999999999998</v>
      </c>
      <c r="CH980" s="123">
        <v>2.4E-2</v>
      </c>
      <c r="CI980" s="1"/>
      <c r="CJ980" s="1"/>
      <c r="CK980" s="1"/>
      <c r="CL980" s="1"/>
      <c r="CM980" s="1"/>
      <c r="CN980" s="1"/>
      <c r="CP980" s="39"/>
      <c r="CR980" s="39"/>
      <c r="CS980" s="92"/>
      <c r="CT980" s="92"/>
    </row>
    <row r="981" spans="38:98" x14ac:dyDescent="0.25">
      <c r="AL981" s="104">
        <v>961</v>
      </c>
      <c r="AM981" s="102">
        <v>0.39096906252288199</v>
      </c>
      <c r="AN981" s="102">
        <f t="shared" ref="AN981:AN1020" si="231">1-AM981</f>
        <v>0.60903093747711801</v>
      </c>
      <c r="AO981" s="102">
        <v>0.43491022243020799</v>
      </c>
      <c r="AP981" s="102">
        <f t="shared" ref="AP981:AP1020" si="232">1-AO981</f>
        <v>0.56508977756979206</v>
      </c>
      <c r="AQ981" s="102">
        <v>0.32530990466679299</v>
      </c>
      <c r="AR981" s="102">
        <f t="shared" ref="AR981:AR1020" si="233">1-AQ981</f>
        <v>0.67469009533320701</v>
      </c>
      <c r="AS981" s="102">
        <f t="shared" si="224"/>
        <v>0.37087231668776605</v>
      </c>
      <c r="AT981" s="107">
        <f t="shared" si="224"/>
        <v>0.62912768331223401</v>
      </c>
      <c r="AU981" s="103">
        <v>0.40772080654451798</v>
      </c>
      <c r="AV981" s="103">
        <f t="shared" si="225"/>
        <v>0.59227919345548208</v>
      </c>
      <c r="AW981" s="103">
        <v>0.45654596715159002</v>
      </c>
      <c r="AX981" s="103">
        <f t="shared" si="226"/>
        <v>0.54345403284840998</v>
      </c>
      <c r="AY981" s="103">
        <v>0.35769755767553102</v>
      </c>
      <c r="AZ981" s="103">
        <f t="shared" si="229"/>
        <v>0.64230244232446898</v>
      </c>
      <c r="BA981" s="103">
        <f t="shared" si="227"/>
        <v>0.39593989900441057</v>
      </c>
      <c r="BB981" s="103">
        <f t="shared" si="227"/>
        <v>0.60406010099558949</v>
      </c>
      <c r="BC981" s="102">
        <v>0.38578031970360699</v>
      </c>
      <c r="BD981" s="102">
        <f t="shared" si="230"/>
        <v>0.61421968029639307</v>
      </c>
      <c r="BE981" s="102">
        <v>0.44028116650495402</v>
      </c>
      <c r="BF981" s="102">
        <f t="shared" si="230"/>
        <v>0.55971883349504603</v>
      </c>
      <c r="BG981" s="102">
        <v>0.35898349239490202</v>
      </c>
      <c r="BH981" s="102">
        <f t="shared" ref="BH981:BH1020" si="234">1-BG981</f>
        <v>0.64101650760509798</v>
      </c>
      <c r="BI981" s="102">
        <v>0.38598897390591252</v>
      </c>
      <c r="BJ981" s="102">
        <v>0.61401102609408742</v>
      </c>
      <c r="BK981" s="103">
        <v>0.377430922405594</v>
      </c>
      <c r="BL981" s="103">
        <f t="shared" ref="BL981:BL1020" si="235">1-BK981</f>
        <v>0.62256907759440594</v>
      </c>
      <c r="BM981" s="103">
        <v>0.43220523526763099</v>
      </c>
      <c r="BN981" s="103">
        <f t="shared" ref="BN981:BN1020" si="236">1-BM981</f>
        <v>0.56779476473236901</v>
      </c>
      <c r="BO981" s="103">
        <v>0.34733104369008999</v>
      </c>
      <c r="BP981" s="103">
        <f t="shared" ref="BP981:BP1020" si="237">1-BO981</f>
        <v>0.65266895630990995</v>
      </c>
      <c r="BQ981" s="103">
        <v>0.37618307015473068</v>
      </c>
      <c r="BR981" s="103">
        <f t="shared" si="228"/>
        <v>0.62381692984526937</v>
      </c>
      <c r="BS981" s="108">
        <v>0.9293787599236788</v>
      </c>
      <c r="BT981" s="102">
        <v>7.0621240076321201E-2</v>
      </c>
      <c r="BU981" s="91"/>
      <c r="BV981" s="86">
        <v>961</v>
      </c>
      <c r="BW981" s="124">
        <v>0.98</v>
      </c>
      <c r="BX981" s="124">
        <v>0.02</v>
      </c>
      <c r="BY981" s="124">
        <v>0.98199999999999998</v>
      </c>
      <c r="BZ981" s="124">
        <v>1.7999999999999999E-2</v>
      </c>
      <c r="CA981" s="124">
        <v>0.98099999999999998</v>
      </c>
      <c r="CB981" s="124">
        <v>1.9E-2</v>
      </c>
      <c r="CC981" s="123">
        <v>0.97699999999999998</v>
      </c>
      <c r="CD981" s="123">
        <v>2.3E-2</v>
      </c>
      <c r="CE981" s="123">
        <v>0.97399999999999998</v>
      </c>
      <c r="CF981" s="123">
        <v>2.5999999999999999E-2</v>
      </c>
      <c r="CG981" s="123">
        <v>0.97599999999999998</v>
      </c>
      <c r="CH981" s="123">
        <v>2.4E-2</v>
      </c>
      <c r="CI981" s="1"/>
      <c r="CJ981" s="1"/>
      <c r="CK981" s="1"/>
      <c r="CL981" s="1"/>
      <c r="CM981" s="1"/>
      <c r="CN981" s="1"/>
      <c r="CP981" s="39"/>
      <c r="CR981" s="39"/>
      <c r="CS981" s="92"/>
      <c r="CT981" s="92"/>
    </row>
    <row r="982" spans="38:98" x14ac:dyDescent="0.25">
      <c r="AL982" s="104">
        <v>962</v>
      </c>
      <c r="AM982" s="102">
        <v>0.391204328304743</v>
      </c>
      <c r="AN982" s="102">
        <f t="shared" si="231"/>
        <v>0.60879567169525695</v>
      </c>
      <c r="AO982" s="102">
        <v>0.43512017447775603</v>
      </c>
      <c r="AP982" s="102">
        <f t="shared" si="232"/>
        <v>0.56487982552224403</v>
      </c>
      <c r="AQ982" s="102">
        <v>0.325612384934443</v>
      </c>
      <c r="AR982" s="102">
        <f t="shared" si="233"/>
        <v>0.674387615065557</v>
      </c>
      <c r="AS982" s="102">
        <f t="shared" ref="AS982:AT1020" si="238">(AO982*0.23)+(AM982*0.31)+(AQ982*0.46)</f>
        <v>0.37113267897419799</v>
      </c>
      <c r="AT982" s="107">
        <f t="shared" si="238"/>
        <v>0.62886732102580201</v>
      </c>
      <c r="AU982" s="103">
        <v>0.40796438272716001</v>
      </c>
      <c r="AV982" s="103">
        <f t="shared" ref="AV982:AV1020" si="239">1-AU982</f>
        <v>0.59203561727284004</v>
      </c>
      <c r="AW982" s="103">
        <v>0.456778301337672</v>
      </c>
      <c r="AX982" s="103">
        <f t="shared" ref="AX982:AX1019" si="240">1-AW982</f>
        <v>0.54322169866232795</v>
      </c>
      <c r="AY982" s="103">
        <v>0.35802635082603701</v>
      </c>
      <c r="AZ982" s="103">
        <f t="shared" si="229"/>
        <v>0.64197364917396293</v>
      </c>
      <c r="BA982" s="103">
        <f t="shared" ref="BA982:BB1020" si="241">(AW982*0.23)+(AU982*0.31)+(AY982*0.46)</f>
        <v>0.39622008933306119</v>
      </c>
      <c r="BB982" s="103">
        <f t="shared" si="241"/>
        <v>0.60377991066693881</v>
      </c>
      <c r="BC982" s="102">
        <v>0.38601747070492798</v>
      </c>
      <c r="BD982" s="102">
        <f t="shared" si="230"/>
        <v>0.61398252929507202</v>
      </c>
      <c r="BE982" s="102">
        <v>0.440505193016688</v>
      </c>
      <c r="BF982" s="102">
        <f t="shared" si="230"/>
        <v>0.559494806983312</v>
      </c>
      <c r="BG982" s="102">
        <v>0.359320407729327</v>
      </c>
      <c r="BH982" s="102">
        <f t="shared" si="234"/>
        <v>0.64067959227067295</v>
      </c>
      <c r="BI982" s="102">
        <v>0.38626899786785629</v>
      </c>
      <c r="BJ982" s="102">
        <v>0.6137310021321436</v>
      </c>
      <c r="BK982" s="103">
        <v>0.37767406985764901</v>
      </c>
      <c r="BL982" s="103">
        <f t="shared" si="235"/>
        <v>0.62232593014235094</v>
      </c>
      <c r="BM982" s="103">
        <v>0.43243074403739601</v>
      </c>
      <c r="BN982" s="103">
        <f t="shared" si="236"/>
        <v>0.56756925596260399</v>
      </c>
      <c r="BO982" s="103">
        <v>0.34765628713414998</v>
      </c>
      <c r="BP982" s="103">
        <f t="shared" si="237"/>
        <v>0.65234371286585002</v>
      </c>
      <c r="BQ982" s="103">
        <v>0.37645992486618124</v>
      </c>
      <c r="BR982" s="103">
        <f t="shared" ref="BR982:BR1020" si="242">(BN982*0.23)+(BL982*0.31)+(BP982*0.46)</f>
        <v>0.62354007513381871</v>
      </c>
      <c r="BS982" s="108">
        <v>0.92944836102425399</v>
      </c>
      <c r="BT982" s="102">
        <v>7.0551638975745998E-2</v>
      </c>
      <c r="BU982" s="91"/>
      <c r="BV982" s="86">
        <v>962</v>
      </c>
      <c r="BW982" s="124">
        <v>0.98</v>
      </c>
      <c r="BX982" s="124">
        <v>0.02</v>
      </c>
      <c r="BY982" s="124">
        <v>0.98199999999999998</v>
      </c>
      <c r="BZ982" s="124">
        <v>1.7999999999999999E-2</v>
      </c>
      <c r="CA982" s="124">
        <v>0.98099999999999998</v>
      </c>
      <c r="CB982" s="124">
        <v>1.9E-2</v>
      </c>
      <c r="CC982" s="123">
        <v>0.97699999999999998</v>
      </c>
      <c r="CD982" s="123">
        <v>2.3E-2</v>
      </c>
      <c r="CE982" s="123">
        <v>0.97399999999999998</v>
      </c>
      <c r="CF982" s="123">
        <v>2.5999999999999999E-2</v>
      </c>
      <c r="CG982" s="123">
        <v>0.97599999999999998</v>
      </c>
      <c r="CH982" s="123">
        <v>2.4E-2</v>
      </c>
      <c r="CI982" s="1"/>
      <c r="CJ982" s="1"/>
      <c r="CK982" s="1"/>
      <c r="CL982" s="1"/>
      <c r="CM982" s="1"/>
      <c r="CN982" s="1"/>
      <c r="CP982" s="39"/>
      <c r="CR982" s="39"/>
      <c r="CS982" s="92"/>
      <c r="CT982" s="92"/>
    </row>
    <row r="983" spans="38:98" x14ac:dyDescent="0.25">
      <c r="AL983" s="104">
        <v>963</v>
      </c>
      <c r="AM983" s="102">
        <v>0.39143940556843998</v>
      </c>
      <c r="AN983" s="102">
        <f t="shared" si="231"/>
        <v>0.60856059443155996</v>
      </c>
      <c r="AO983" s="102">
        <v>0.43532998844772702</v>
      </c>
      <c r="AP983" s="102">
        <f t="shared" si="232"/>
        <v>0.56467001155227292</v>
      </c>
      <c r="AQ983" s="102">
        <v>0.32591472507011199</v>
      </c>
      <c r="AR983" s="102">
        <f t="shared" si="233"/>
        <v>0.67408527492988801</v>
      </c>
      <c r="AS983" s="102">
        <f t="shared" si="238"/>
        <v>0.37139288660144515</v>
      </c>
      <c r="AT983" s="107">
        <f t="shared" si="238"/>
        <v>0.62860711339855491</v>
      </c>
      <c r="AU983" s="103">
        <v>0.40820779392121898</v>
      </c>
      <c r="AV983" s="103">
        <f t="shared" si="239"/>
        <v>0.59179220607878102</v>
      </c>
      <c r="AW983" s="103">
        <v>0.45701048747732897</v>
      </c>
      <c r="AX983" s="103">
        <f t="shared" si="240"/>
        <v>0.54298951252267103</v>
      </c>
      <c r="AY983" s="103">
        <v>0.35835498302894397</v>
      </c>
      <c r="AZ983" s="103">
        <f t="shared" si="229"/>
        <v>0.64164501697105603</v>
      </c>
      <c r="BA983" s="103">
        <f t="shared" si="241"/>
        <v>0.39650012042867777</v>
      </c>
      <c r="BB983" s="103">
        <f t="shared" si="241"/>
        <v>0.60349987957132223</v>
      </c>
      <c r="BC983" s="102">
        <v>0.38625456689697901</v>
      </c>
      <c r="BD983" s="102">
        <f t="shared" si="230"/>
        <v>0.61374543310302099</v>
      </c>
      <c r="BE983" s="102">
        <v>0.44072918230416203</v>
      </c>
      <c r="BF983" s="102">
        <f t="shared" si="230"/>
        <v>0.55927081769583797</v>
      </c>
      <c r="BG983" s="102">
        <v>0.35965729546051001</v>
      </c>
      <c r="BH983" s="102">
        <f t="shared" si="234"/>
        <v>0.64034270453949005</v>
      </c>
      <c r="BI983" s="102">
        <v>0.38654898357985534</v>
      </c>
      <c r="BJ983" s="102">
        <v>0.61345101642014466</v>
      </c>
      <c r="BK983" s="103">
        <v>0.37791730822629099</v>
      </c>
      <c r="BL983" s="103">
        <f t="shared" si="235"/>
        <v>0.62208269177370901</v>
      </c>
      <c r="BM983" s="103">
        <v>0.43265623997851499</v>
      </c>
      <c r="BN983" s="103">
        <f t="shared" si="236"/>
        <v>0.56734376002148501</v>
      </c>
      <c r="BO983" s="103">
        <v>0.347981499772748</v>
      </c>
      <c r="BP983" s="103">
        <f t="shared" si="237"/>
        <v>0.65201850022725205</v>
      </c>
      <c r="BQ983" s="103">
        <v>0.37673679064067278</v>
      </c>
      <c r="BR983" s="103">
        <f t="shared" si="242"/>
        <v>0.62326320935932733</v>
      </c>
      <c r="BS983" s="108">
        <v>0.92951782878828115</v>
      </c>
      <c r="BT983" s="102">
        <v>7.0482171211718805E-2</v>
      </c>
      <c r="BU983" s="91"/>
      <c r="BV983" s="86">
        <v>963</v>
      </c>
      <c r="BW983" s="124">
        <v>0.98</v>
      </c>
      <c r="BX983" s="124">
        <v>0.02</v>
      </c>
      <c r="BY983" s="124">
        <v>0.98199999999999998</v>
      </c>
      <c r="BZ983" s="124">
        <v>1.7999999999999999E-2</v>
      </c>
      <c r="CA983" s="124">
        <v>0.98099999999999998</v>
      </c>
      <c r="CB983" s="124">
        <v>1.9E-2</v>
      </c>
      <c r="CC983" s="123">
        <v>0.97699999999999998</v>
      </c>
      <c r="CD983" s="123">
        <v>2.3E-2</v>
      </c>
      <c r="CE983" s="123">
        <v>0.97399999999999998</v>
      </c>
      <c r="CF983" s="123">
        <v>2.5999999999999999E-2</v>
      </c>
      <c r="CG983" s="123">
        <v>0.97599999999999998</v>
      </c>
      <c r="CH983" s="123">
        <v>2.4E-2</v>
      </c>
      <c r="CI983" s="1"/>
      <c r="CJ983" s="1"/>
      <c r="CK983" s="1"/>
      <c r="CL983" s="1"/>
      <c r="CM983" s="1"/>
      <c r="CN983" s="1"/>
      <c r="CP983" s="39"/>
      <c r="CR983" s="39"/>
      <c r="CS983" s="92"/>
      <c r="CT983" s="92"/>
    </row>
    <row r="984" spans="38:98" x14ac:dyDescent="0.25">
      <c r="AL984" s="104">
        <v>964</v>
      </c>
      <c r="AM984" s="102">
        <v>0.39167429379574598</v>
      </c>
      <c r="AN984" s="102">
        <f t="shared" si="231"/>
        <v>0.60832570620425397</v>
      </c>
      <c r="AO984" s="102">
        <v>0.43553966477377998</v>
      </c>
      <c r="AP984" s="102">
        <f t="shared" si="232"/>
        <v>0.56446033522622008</v>
      </c>
      <c r="AQ984" s="102">
        <v>0.32621692476771602</v>
      </c>
      <c r="AR984" s="102">
        <f t="shared" si="233"/>
        <v>0.67378307523228398</v>
      </c>
      <c r="AS984" s="102">
        <f t="shared" si="238"/>
        <v>0.37165293936780003</v>
      </c>
      <c r="AT984" s="107">
        <f t="shared" si="238"/>
        <v>0.62834706063219992</v>
      </c>
      <c r="AU984" s="103">
        <v>0.40845104034322699</v>
      </c>
      <c r="AV984" s="103">
        <f t="shared" si="239"/>
        <v>0.59154895965677301</v>
      </c>
      <c r="AW984" s="103">
        <v>0.457242525866214</v>
      </c>
      <c r="AX984" s="103">
        <f t="shared" si="240"/>
        <v>0.54275747413378594</v>
      </c>
      <c r="AY984" s="103">
        <v>0.35868345409076702</v>
      </c>
      <c r="AZ984" s="103">
        <f t="shared" ref="AZ984:AZ1020" si="243">1-AY984</f>
        <v>0.64131654590923293</v>
      </c>
      <c r="BA984" s="103">
        <f t="shared" si="241"/>
        <v>0.39677999233738243</v>
      </c>
      <c r="BB984" s="103">
        <f t="shared" si="241"/>
        <v>0.60322000766261752</v>
      </c>
      <c r="BC984" s="102">
        <v>0.38649160952770001</v>
      </c>
      <c r="BD984" s="102">
        <f t="shared" si="230"/>
        <v>0.61350839047229999</v>
      </c>
      <c r="BE984" s="102">
        <v>0.44095313539404302</v>
      </c>
      <c r="BF984" s="102">
        <f t="shared" si="230"/>
        <v>0.55904686460595698</v>
      </c>
      <c r="BG984" s="102">
        <v>0.35999415632086901</v>
      </c>
      <c r="BH984" s="102">
        <f t="shared" si="234"/>
        <v>0.64000584367913094</v>
      </c>
      <c r="BI984" s="102">
        <v>0.38682893200181667</v>
      </c>
      <c r="BJ984" s="102">
        <v>0.61317106799818333</v>
      </c>
      <c r="BK984" s="103">
        <v>0.37816063958590201</v>
      </c>
      <c r="BL984" s="103">
        <f t="shared" si="235"/>
        <v>0.62183936041409793</v>
      </c>
      <c r="BM984" s="103">
        <v>0.43288172412268899</v>
      </c>
      <c r="BN984" s="103">
        <f t="shared" si="236"/>
        <v>0.56711827587731101</v>
      </c>
      <c r="BO984" s="103">
        <v>0.34830668240343599</v>
      </c>
      <c r="BP984" s="103">
        <f t="shared" si="237"/>
        <v>0.65169331759656401</v>
      </c>
      <c r="BQ984" s="103">
        <v>0.37701366872542863</v>
      </c>
      <c r="BR984" s="103">
        <f t="shared" si="242"/>
        <v>0.62298633127457137</v>
      </c>
      <c r="BS984" s="108">
        <v>0.92958716382846796</v>
      </c>
      <c r="BT984" s="102">
        <v>7.0412836171532003E-2</v>
      </c>
      <c r="BU984" s="91"/>
      <c r="BV984" s="86">
        <v>964</v>
      </c>
      <c r="BW984" s="124">
        <v>0.98</v>
      </c>
      <c r="BX984" s="124">
        <v>0.02</v>
      </c>
      <c r="BY984" s="124">
        <v>0.98199999999999998</v>
      </c>
      <c r="BZ984" s="124">
        <v>1.7999999999999999E-2</v>
      </c>
      <c r="CA984" s="124">
        <v>0.98099999999999998</v>
      </c>
      <c r="CB984" s="124">
        <v>1.9E-2</v>
      </c>
      <c r="CC984" s="123">
        <v>0.97699999999999998</v>
      </c>
      <c r="CD984" s="123">
        <v>2.3E-2</v>
      </c>
      <c r="CE984" s="123">
        <v>0.97399999999999998</v>
      </c>
      <c r="CF984" s="123">
        <v>2.5999999999999999E-2</v>
      </c>
      <c r="CG984" s="123">
        <v>0.97599999999999998</v>
      </c>
      <c r="CH984" s="123">
        <v>2.4E-2</v>
      </c>
      <c r="CI984" s="1"/>
      <c r="CJ984" s="1"/>
      <c r="CK984" s="1"/>
      <c r="CL984" s="1"/>
      <c r="CM984" s="1"/>
      <c r="CN984" s="1"/>
      <c r="CP984" s="39"/>
      <c r="CR984" s="39"/>
      <c r="CS984" s="92"/>
      <c r="CT984" s="92"/>
    </row>
    <row r="985" spans="38:98" x14ac:dyDescent="0.25">
      <c r="AL985" s="104">
        <v>965</v>
      </c>
      <c r="AM985" s="102">
        <v>0.39190899246843702</v>
      </c>
      <c r="AN985" s="102">
        <f t="shared" si="231"/>
        <v>0.60809100753156298</v>
      </c>
      <c r="AO985" s="102">
        <v>0.435749203889571</v>
      </c>
      <c r="AP985" s="102">
        <f t="shared" si="232"/>
        <v>0.56425079611042905</v>
      </c>
      <c r="AQ985" s="102">
        <v>0.326518983721168</v>
      </c>
      <c r="AR985" s="102">
        <f t="shared" si="233"/>
        <v>0.67348101627883206</v>
      </c>
      <c r="AS985" s="102">
        <f t="shared" si="238"/>
        <v>0.37191283707155409</v>
      </c>
      <c r="AT985" s="107">
        <f t="shared" si="238"/>
        <v>0.62808716292844591</v>
      </c>
      <c r="AU985" s="103">
        <v>0.40869412220971402</v>
      </c>
      <c r="AV985" s="103">
        <f t="shared" si="239"/>
        <v>0.59130587779028598</v>
      </c>
      <c r="AW985" s="103">
        <v>0.45747441679998302</v>
      </c>
      <c r="AX985" s="103">
        <f t="shared" si="240"/>
        <v>0.54252558320001698</v>
      </c>
      <c r="AY985" s="103">
        <v>0.35901176381802202</v>
      </c>
      <c r="AZ985" s="103">
        <f t="shared" si="243"/>
        <v>0.64098823618197798</v>
      </c>
      <c r="BA985" s="103">
        <f t="shared" si="241"/>
        <v>0.39705970510529753</v>
      </c>
      <c r="BB985" s="103">
        <f t="shared" si="241"/>
        <v>0.60294029489470247</v>
      </c>
      <c r="BC985" s="102">
        <v>0.38672859984503</v>
      </c>
      <c r="BD985" s="102">
        <f t="shared" si="230"/>
        <v>0.61327140015496995</v>
      </c>
      <c r="BE985" s="102">
        <v>0.441177053313</v>
      </c>
      <c r="BF985" s="102">
        <f t="shared" si="230"/>
        <v>0.55882294668700006</v>
      </c>
      <c r="BG985" s="102">
        <v>0.36033099104282201</v>
      </c>
      <c r="BH985" s="102">
        <f t="shared" si="234"/>
        <v>0.63966900895717793</v>
      </c>
      <c r="BI985" s="102">
        <v>0.38710884409364743</v>
      </c>
      <c r="BJ985" s="102">
        <v>0.61289115590635257</v>
      </c>
      <c r="BK985" s="103">
        <v>0.37840406601086501</v>
      </c>
      <c r="BL985" s="103">
        <f t="shared" si="235"/>
        <v>0.62159593398913504</v>
      </c>
      <c r="BM985" s="103">
        <v>0.43310719750162302</v>
      </c>
      <c r="BN985" s="103">
        <f t="shared" si="236"/>
        <v>0.56689280249837704</v>
      </c>
      <c r="BO985" s="103">
        <v>0.348631835823768</v>
      </c>
      <c r="BP985" s="103">
        <f t="shared" si="237"/>
        <v>0.651368164176232</v>
      </c>
      <c r="BQ985" s="103">
        <v>0.37729056036767472</v>
      </c>
      <c r="BR985" s="103">
        <f t="shared" si="242"/>
        <v>0.62270943963232528</v>
      </c>
      <c r="BS985" s="108">
        <v>0.92965636675752217</v>
      </c>
      <c r="BT985" s="102">
        <v>7.0343633242477804E-2</v>
      </c>
      <c r="BU985" s="91"/>
      <c r="BV985" s="86">
        <v>965</v>
      </c>
      <c r="BW985" s="124">
        <v>0.98</v>
      </c>
      <c r="BX985" s="124">
        <v>0.02</v>
      </c>
      <c r="BY985" s="124">
        <v>0.98199999999999998</v>
      </c>
      <c r="BZ985" s="124">
        <v>1.7999999999999999E-2</v>
      </c>
      <c r="CA985" s="124">
        <v>0.98099999999999998</v>
      </c>
      <c r="CB985" s="124">
        <v>1.9E-2</v>
      </c>
      <c r="CC985" s="123">
        <v>0.97699999999999998</v>
      </c>
      <c r="CD985" s="123">
        <v>2.3E-2</v>
      </c>
      <c r="CE985" s="123">
        <v>0.97399999999999998</v>
      </c>
      <c r="CF985" s="123">
        <v>2.5999999999999999E-2</v>
      </c>
      <c r="CG985" s="123">
        <v>0.97599999999999998</v>
      </c>
      <c r="CH985" s="123">
        <v>2.4E-2</v>
      </c>
      <c r="CI985" s="1"/>
      <c r="CJ985" s="1"/>
      <c r="CK985" s="1"/>
      <c r="CL985" s="1"/>
      <c r="CM985" s="1"/>
      <c r="CN985" s="1"/>
      <c r="CP985" s="39"/>
      <c r="CR985" s="39"/>
      <c r="CS985" s="92"/>
      <c r="CT985" s="92"/>
    </row>
    <row r="986" spans="38:98" x14ac:dyDescent="0.25">
      <c r="AL986" s="104">
        <v>966</v>
      </c>
      <c r="AM986" s="102">
        <v>0.39214350106828799</v>
      </c>
      <c r="AN986" s="102">
        <f t="shared" si="231"/>
        <v>0.60785649893171201</v>
      </c>
      <c r="AO986" s="102">
        <v>0.43595860622875998</v>
      </c>
      <c r="AP986" s="102">
        <f t="shared" si="232"/>
        <v>0.56404139377124007</v>
      </c>
      <c r="AQ986" s="102">
        <v>0.32682090162438499</v>
      </c>
      <c r="AR986" s="102">
        <f t="shared" si="233"/>
        <v>0.67317909837561496</v>
      </c>
      <c r="AS986" s="102">
        <f t="shared" si="238"/>
        <v>0.37217257951100113</v>
      </c>
      <c r="AT986" s="107">
        <f t="shared" si="238"/>
        <v>0.62782742048899887</v>
      </c>
      <c r="AU986" s="103">
        <v>0.40893703973720902</v>
      </c>
      <c r="AV986" s="103">
        <f t="shared" si="239"/>
        <v>0.59106296026279104</v>
      </c>
      <c r="AW986" s="103">
        <v>0.45770616057429198</v>
      </c>
      <c r="AX986" s="103">
        <f t="shared" si="240"/>
        <v>0.54229383942570797</v>
      </c>
      <c r="AY986" s="103">
        <v>0.35933991201722598</v>
      </c>
      <c r="AZ986" s="103">
        <f t="shared" si="243"/>
        <v>0.64066008798277396</v>
      </c>
      <c r="BA986" s="103">
        <f t="shared" si="241"/>
        <v>0.39733925877854592</v>
      </c>
      <c r="BB986" s="103">
        <f t="shared" si="241"/>
        <v>0.60266074122145419</v>
      </c>
      <c r="BC986" s="102">
        <v>0.38696553909690701</v>
      </c>
      <c r="BD986" s="102">
        <f t="shared" si="230"/>
        <v>0.61303446090309299</v>
      </c>
      <c r="BE986" s="102">
        <v>0.44140093708769801</v>
      </c>
      <c r="BF986" s="102">
        <f t="shared" si="230"/>
        <v>0.55859906291230199</v>
      </c>
      <c r="BG986" s="102">
        <v>0.36066780035878998</v>
      </c>
      <c r="BH986" s="102">
        <f t="shared" si="234"/>
        <v>0.63933219964121002</v>
      </c>
      <c r="BI986" s="102">
        <v>0.38738872081525511</v>
      </c>
      <c r="BJ986" s="102">
        <v>0.61261127918474489</v>
      </c>
      <c r="BK986" s="103">
        <v>0.378647589575559</v>
      </c>
      <c r="BL986" s="103">
        <f t="shared" si="235"/>
        <v>0.621352410424441</v>
      </c>
      <c r="BM986" s="103">
        <v>0.43333266114702002</v>
      </c>
      <c r="BN986" s="103">
        <f t="shared" si="236"/>
        <v>0.56666733885297993</v>
      </c>
      <c r="BO986" s="103">
        <v>0.34895696083129701</v>
      </c>
      <c r="BP986" s="103">
        <f t="shared" si="237"/>
        <v>0.65104303916870299</v>
      </c>
      <c r="BQ986" s="103">
        <v>0.37756746681463454</v>
      </c>
      <c r="BR986" s="103">
        <f t="shared" si="242"/>
        <v>0.62243253318536551</v>
      </c>
      <c r="BS986" s="108">
        <v>0.92972543818815145</v>
      </c>
      <c r="BT986" s="109">
        <v>7.0274561811848504E-2</v>
      </c>
      <c r="BU986" s="91"/>
      <c r="BV986" s="86">
        <v>966</v>
      </c>
      <c r="BW986" s="124">
        <v>0.98</v>
      </c>
      <c r="BX986" s="124">
        <v>0.02</v>
      </c>
      <c r="BY986" s="124">
        <v>0.98199999999999998</v>
      </c>
      <c r="BZ986" s="124">
        <v>1.7999999999999999E-2</v>
      </c>
      <c r="CA986" s="124">
        <v>0.98099999999999998</v>
      </c>
      <c r="CB986" s="124">
        <v>1.9E-2</v>
      </c>
      <c r="CC986" s="123">
        <v>0.97699999999999998</v>
      </c>
      <c r="CD986" s="123">
        <v>2.3E-2</v>
      </c>
      <c r="CE986" s="123">
        <v>0.97399999999999998</v>
      </c>
      <c r="CF986" s="123">
        <v>2.5999999999999999E-2</v>
      </c>
      <c r="CG986" s="123">
        <v>0.97599999999999998</v>
      </c>
      <c r="CH986" s="123">
        <v>2.4E-2</v>
      </c>
      <c r="CI986" s="1"/>
      <c r="CJ986" s="1"/>
      <c r="CK986" s="1"/>
      <c r="CL986" s="1"/>
      <c r="CM986" s="1"/>
      <c r="CN986" s="1"/>
      <c r="CP986" s="39"/>
      <c r="CR986" s="39"/>
      <c r="CS986" s="92"/>
      <c r="CT986" s="92"/>
    </row>
    <row r="987" spans="38:98" x14ac:dyDescent="0.25">
      <c r="AL987" s="104">
        <v>967</v>
      </c>
      <c r="AM987" s="102">
        <v>0.39237781907707597</v>
      </c>
      <c r="AN987" s="102">
        <f t="shared" si="231"/>
        <v>0.60762218092292408</v>
      </c>
      <c r="AO987" s="102">
        <v>0.43616787222500297</v>
      </c>
      <c r="AP987" s="102">
        <f t="shared" si="232"/>
        <v>0.56383212777499703</v>
      </c>
      <c r="AQ987" s="102">
        <v>0.32712267817128299</v>
      </c>
      <c r="AR987" s="102">
        <f t="shared" si="233"/>
        <v>0.67287732182871696</v>
      </c>
      <c r="AS987" s="102">
        <f t="shared" si="238"/>
        <v>0.37243216648443445</v>
      </c>
      <c r="AT987" s="107">
        <f t="shared" si="238"/>
        <v>0.62756783351556567</v>
      </c>
      <c r="AU987" s="103">
        <v>0.40917979314224401</v>
      </c>
      <c r="AV987" s="103">
        <f t="shared" si="239"/>
        <v>0.59082020685775594</v>
      </c>
      <c r="AW987" s="103">
        <v>0.45793775748479598</v>
      </c>
      <c r="AX987" s="103">
        <f t="shared" si="240"/>
        <v>0.54206224251520396</v>
      </c>
      <c r="AY987" s="103">
        <v>0.359667898494894</v>
      </c>
      <c r="AZ987" s="103">
        <f t="shared" si="243"/>
        <v>0.640332101505106</v>
      </c>
      <c r="BA987" s="103">
        <f t="shared" si="241"/>
        <v>0.39761865340324998</v>
      </c>
      <c r="BB987" s="103">
        <f t="shared" si="241"/>
        <v>0.60238134659675002</v>
      </c>
      <c r="BC987" s="102">
        <v>0.38720242853127101</v>
      </c>
      <c r="BD987" s="102">
        <f t="shared" si="230"/>
        <v>0.61279757146872904</v>
      </c>
      <c r="BE987" s="102">
        <v>0.44162478774480601</v>
      </c>
      <c r="BF987" s="102">
        <f t="shared" si="230"/>
        <v>0.55837521225519393</v>
      </c>
      <c r="BG987" s="102">
        <v>0.36100458500119198</v>
      </c>
      <c r="BH987" s="102">
        <f t="shared" si="234"/>
        <v>0.63899541499880796</v>
      </c>
      <c r="BI987" s="102">
        <v>0.38766856312654774</v>
      </c>
      <c r="BJ987" s="102">
        <v>0.61233143687345226</v>
      </c>
      <c r="BK987" s="103">
        <v>0.37889121235436801</v>
      </c>
      <c r="BL987" s="103">
        <f t="shared" si="235"/>
        <v>0.62110878764563204</v>
      </c>
      <c r="BM987" s="103">
        <v>0.43355811609058498</v>
      </c>
      <c r="BN987" s="103">
        <f t="shared" si="236"/>
        <v>0.56644188390941497</v>
      </c>
      <c r="BO987" s="103">
        <v>0.349282058223576</v>
      </c>
      <c r="BP987" s="103">
        <f t="shared" si="237"/>
        <v>0.65071794177642395</v>
      </c>
      <c r="BQ987" s="103">
        <v>0.37784438931353359</v>
      </c>
      <c r="BR987" s="103">
        <f t="shared" si="242"/>
        <v>0.62215561068646641</v>
      </c>
      <c r="BS987" s="108">
        <v>0.9297943787330637</v>
      </c>
      <c r="BT987" s="102">
        <v>7.0205621266936302E-2</v>
      </c>
      <c r="BU987" s="91"/>
      <c r="BV987" s="86">
        <v>967</v>
      </c>
      <c r="BW987" s="124">
        <v>0.98</v>
      </c>
      <c r="BX987" s="124">
        <v>0.02</v>
      </c>
      <c r="BY987" s="124">
        <v>0.98199999999999998</v>
      </c>
      <c r="BZ987" s="124">
        <v>1.7999999999999999E-2</v>
      </c>
      <c r="CA987" s="124">
        <v>0.98099999999999998</v>
      </c>
      <c r="CB987" s="124">
        <v>1.9E-2</v>
      </c>
      <c r="CC987" s="123">
        <v>0.97699999999999998</v>
      </c>
      <c r="CD987" s="123">
        <v>2.3E-2</v>
      </c>
      <c r="CE987" s="123">
        <v>0.97399999999999998</v>
      </c>
      <c r="CF987" s="123">
        <v>2.5999999999999999E-2</v>
      </c>
      <c r="CG987" s="123">
        <v>0.97599999999999998</v>
      </c>
      <c r="CH987" s="123">
        <v>2.4E-2</v>
      </c>
      <c r="CI987" s="1"/>
      <c r="CJ987" s="1"/>
      <c r="CK987" s="1"/>
      <c r="CL987" s="1"/>
      <c r="CM987" s="1"/>
      <c r="CN987" s="1"/>
      <c r="CP987" s="39"/>
      <c r="CR987" s="39"/>
      <c r="CS987" s="92"/>
      <c r="CT987" s="92"/>
    </row>
    <row r="988" spans="38:98" x14ac:dyDescent="0.25">
      <c r="AL988" s="104">
        <v>968</v>
      </c>
      <c r="AM988" s="102">
        <v>0.39261194597657501</v>
      </c>
      <c r="AN988" s="102">
        <f t="shared" si="231"/>
        <v>0.60738805402342499</v>
      </c>
      <c r="AO988" s="102">
        <v>0.43637700231196003</v>
      </c>
      <c r="AP988" s="102">
        <f t="shared" si="232"/>
        <v>0.56362299768804003</v>
      </c>
      <c r="AQ988" s="102">
        <v>0.32742431305577702</v>
      </c>
      <c r="AR988" s="102">
        <f t="shared" si="233"/>
        <v>0.67257568694422298</v>
      </c>
      <c r="AS988" s="102">
        <f t="shared" si="238"/>
        <v>0.37269159779014649</v>
      </c>
      <c r="AT988" s="107">
        <f t="shared" si="238"/>
        <v>0.62730840220985362</v>
      </c>
      <c r="AU988" s="103">
        <v>0.40942238264135</v>
      </c>
      <c r="AV988" s="103">
        <f t="shared" si="239"/>
        <v>0.59057761735865</v>
      </c>
      <c r="AW988" s="103">
        <v>0.45816920782714998</v>
      </c>
      <c r="AX988" s="103">
        <f t="shared" si="240"/>
        <v>0.54183079217285002</v>
      </c>
      <c r="AY988" s="103">
        <v>0.35999572305754401</v>
      </c>
      <c r="AZ988" s="103">
        <f t="shared" si="243"/>
        <v>0.64000427694245599</v>
      </c>
      <c r="BA988" s="103">
        <f t="shared" si="241"/>
        <v>0.39789788902553325</v>
      </c>
      <c r="BB988" s="103">
        <f t="shared" si="241"/>
        <v>0.60210211097446675</v>
      </c>
      <c r="BC988" s="102">
        <v>0.38743926939605899</v>
      </c>
      <c r="BD988" s="102">
        <f t="shared" si="230"/>
        <v>0.61256073060394101</v>
      </c>
      <c r="BE988" s="102">
        <v>0.44184860631099199</v>
      </c>
      <c r="BF988" s="102">
        <f t="shared" si="230"/>
        <v>0.55815139368900801</v>
      </c>
      <c r="BG988" s="102">
        <v>0.36134134570244503</v>
      </c>
      <c r="BH988" s="102">
        <f t="shared" si="234"/>
        <v>0.63865865429755497</v>
      </c>
      <c r="BI988" s="102">
        <v>0.38794837198743115</v>
      </c>
      <c r="BJ988" s="102">
        <v>0.61205162801256885</v>
      </c>
      <c r="BK988" s="103">
        <v>0.37913493642167201</v>
      </c>
      <c r="BL988" s="103">
        <f t="shared" si="235"/>
        <v>0.62086506357832794</v>
      </c>
      <c r="BM988" s="103">
        <v>0.43378356336401902</v>
      </c>
      <c r="BN988" s="103">
        <f t="shared" si="236"/>
        <v>0.56621643663598098</v>
      </c>
      <c r="BO988" s="103">
        <v>0.34960712879815897</v>
      </c>
      <c r="BP988" s="103">
        <f t="shared" si="237"/>
        <v>0.65039287120184097</v>
      </c>
      <c r="BQ988" s="103">
        <v>0.37812132911159585</v>
      </c>
      <c r="BR988" s="103">
        <f t="shared" si="242"/>
        <v>0.62187867088840409</v>
      </c>
      <c r="BS988" s="108">
        <v>0.92986318900496645</v>
      </c>
      <c r="BT988" s="102">
        <v>7.0136810995033494E-2</v>
      </c>
      <c r="BU988" s="91"/>
      <c r="BV988" s="86">
        <v>968</v>
      </c>
      <c r="BW988" s="124">
        <v>0.98</v>
      </c>
      <c r="BX988" s="124">
        <v>0.02</v>
      </c>
      <c r="BY988" s="124">
        <v>0.98199999999999998</v>
      </c>
      <c r="BZ988" s="124">
        <v>1.7999999999999999E-2</v>
      </c>
      <c r="CA988" s="124">
        <v>0.98099999999999998</v>
      </c>
      <c r="CB988" s="124">
        <v>1.9E-2</v>
      </c>
      <c r="CC988" s="123">
        <v>0.97699999999999998</v>
      </c>
      <c r="CD988" s="123">
        <v>2.3E-2</v>
      </c>
      <c r="CE988" s="123">
        <v>0.97399999999999998</v>
      </c>
      <c r="CF988" s="123">
        <v>2.5999999999999999E-2</v>
      </c>
      <c r="CG988" s="123">
        <v>0.97599999999999998</v>
      </c>
      <c r="CH988" s="123">
        <v>2.4E-2</v>
      </c>
      <c r="CI988" s="1"/>
      <c r="CJ988" s="1"/>
      <c r="CK988" s="1"/>
      <c r="CL988" s="1"/>
      <c r="CM988" s="1"/>
      <c r="CN988" s="1"/>
      <c r="CP988" s="39"/>
      <c r="CR988" s="39"/>
      <c r="CS988" s="92"/>
      <c r="CT988" s="92"/>
    </row>
    <row r="989" spans="38:98" x14ac:dyDescent="0.25">
      <c r="AL989" s="104">
        <v>969</v>
      </c>
      <c r="AM989" s="102">
        <v>0.39284588124856001</v>
      </c>
      <c r="AN989" s="102">
        <f t="shared" si="231"/>
        <v>0.60715411875143999</v>
      </c>
      <c r="AO989" s="102">
        <v>0.43658599692328698</v>
      </c>
      <c r="AP989" s="102">
        <f t="shared" si="232"/>
        <v>0.56341400307671297</v>
      </c>
      <c r="AQ989" s="102">
        <v>0.32772580597178103</v>
      </c>
      <c r="AR989" s="102">
        <f t="shared" si="233"/>
        <v>0.67227419402821897</v>
      </c>
      <c r="AS989" s="102">
        <f t="shared" si="238"/>
        <v>0.37295087322642889</v>
      </c>
      <c r="AT989" s="107">
        <f t="shared" si="238"/>
        <v>0.62704912677357116</v>
      </c>
      <c r="AU989" s="103">
        <v>0.40966480845105602</v>
      </c>
      <c r="AV989" s="103">
        <f t="shared" si="239"/>
        <v>0.59033519154894398</v>
      </c>
      <c r="AW989" s="103">
        <v>0.45840051189700898</v>
      </c>
      <c r="AX989" s="103">
        <f t="shared" si="240"/>
        <v>0.54159948810299108</v>
      </c>
      <c r="AY989" s="103">
        <v>0.36032338551169002</v>
      </c>
      <c r="AZ989" s="103">
        <f t="shared" si="243"/>
        <v>0.63967661448830992</v>
      </c>
      <c r="BA989" s="103">
        <f t="shared" si="241"/>
        <v>0.39817696569151684</v>
      </c>
      <c r="BB989" s="103">
        <f t="shared" si="241"/>
        <v>0.60182303430848316</v>
      </c>
      <c r="BC989" s="102">
        <v>0.38767606293921197</v>
      </c>
      <c r="BD989" s="102">
        <f t="shared" si="230"/>
        <v>0.61232393706078803</v>
      </c>
      <c r="BE989" s="102">
        <v>0.44207239381292301</v>
      </c>
      <c r="BF989" s="102">
        <f t="shared" si="230"/>
        <v>0.55792760618707704</v>
      </c>
      <c r="BG989" s="102">
        <v>0.36167808319497002</v>
      </c>
      <c r="BH989" s="102">
        <f t="shared" si="234"/>
        <v>0.63832191680503003</v>
      </c>
      <c r="BI989" s="102">
        <v>0.38822814835781422</v>
      </c>
      <c r="BJ989" s="102">
        <v>0.61177185164218584</v>
      </c>
      <c r="BK989" s="103">
        <v>0.37937876385185199</v>
      </c>
      <c r="BL989" s="103">
        <f t="shared" si="235"/>
        <v>0.62062123614814801</v>
      </c>
      <c r="BM989" s="103">
        <v>0.43400900399902798</v>
      </c>
      <c r="BN989" s="103">
        <f t="shared" si="236"/>
        <v>0.56599099600097202</v>
      </c>
      <c r="BO989" s="103">
        <v>0.34993217335259902</v>
      </c>
      <c r="BP989" s="103">
        <f t="shared" si="237"/>
        <v>0.65006782664740093</v>
      </c>
      <c r="BQ989" s="103">
        <v>0.37839828745604609</v>
      </c>
      <c r="BR989" s="103">
        <f t="shared" si="242"/>
        <v>0.62160171254395391</v>
      </c>
      <c r="BS989" s="108">
        <v>0.92993186961656771</v>
      </c>
      <c r="BT989" s="102">
        <v>7.0068130383432306E-2</v>
      </c>
      <c r="BU989" s="91"/>
      <c r="BV989" s="86">
        <v>969</v>
      </c>
      <c r="BW989" s="124">
        <v>0.98</v>
      </c>
      <c r="BX989" s="124">
        <v>0.02</v>
      </c>
      <c r="BY989" s="124">
        <v>0.98199999999999998</v>
      </c>
      <c r="BZ989" s="124">
        <v>1.7999999999999999E-2</v>
      </c>
      <c r="CA989" s="124">
        <v>0.98099999999999998</v>
      </c>
      <c r="CB989" s="124">
        <v>1.9E-2</v>
      </c>
      <c r="CC989" s="123">
        <v>0.97699999999999998</v>
      </c>
      <c r="CD989" s="123">
        <v>2.3E-2</v>
      </c>
      <c r="CE989" s="123">
        <v>0.97399999999999998</v>
      </c>
      <c r="CF989" s="123">
        <v>2.5999999999999999E-2</v>
      </c>
      <c r="CG989" s="123">
        <v>0.97599999999999998</v>
      </c>
      <c r="CH989" s="123">
        <v>2.4E-2</v>
      </c>
      <c r="CI989" s="1"/>
      <c r="CJ989" s="1"/>
      <c r="CK989" s="1"/>
      <c r="CL989" s="1"/>
      <c r="CM989" s="1"/>
      <c r="CN989" s="1"/>
      <c r="CP989" s="39"/>
      <c r="CR989" s="39"/>
      <c r="CS989" s="92"/>
      <c r="CT989" s="92"/>
    </row>
    <row r="990" spans="38:98" x14ac:dyDescent="0.25">
      <c r="AL990" s="104">
        <v>970</v>
      </c>
      <c r="AM990" s="102">
        <v>0.39307962437480798</v>
      </c>
      <c r="AN990" s="102">
        <f t="shared" si="231"/>
        <v>0.60692037562519197</v>
      </c>
      <c r="AO990" s="102">
        <v>0.43679485649264299</v>
      </c>
      <c r="AP990" s="102">
        <f t="shared" si="232"/>
        <v>0.56320514350735706</v>
      </c>
      <c r="AQ990" s="102">
        <v>0.32802715661321202</v>
      </c>
      <c r="AR990" s="102">
        <f t="shared" si="233"/>
        <v>0.67197284338678798</v>
      </c>
      <c r="AS990" s="102">
        <f t="shared" si="238"/>
        <v>0.37320999259157589</v>
      </c>
      <c r="AT990" s="107">
        <f t="shared" si="238"/>
        <v>0.62679000740842405</v>
      </c>
      <c r="AU990" s="103">
        <v>0.40990707078789301</v>
      </c>
      <c r="AV990" s="103">
        <f t="shared" si="239"/>
        <v>0.59009292921210699</v>
      </c>
      <c r="AW990" s="103">
        <v>0.45863166999002802</v>
      </c>
      <c r="AX990" s="103">
        <f t="shared" si="240"/>
        <v>0.54136833000997198</v>
      </c>
      <c r="AY990" s="103">
        <v>0.36065088566385001</v>
      </c>
      <c r="AZ990" s="103">
        <f t="shared" si="243"/>
        <v>0.63934911433615005</v>
      </c>
      <c r="BA990" s="103">
        <f t="shared" si="241"/>
        <v>0.3984558834473243</v>
      </c>
      <c r="BB990" s="103">
        <f t="shared" si="241"/>
        <v>0.60154411655267581</v>
      </c>
      <c r="BC990" s="102">
        <v>0.38791281040866799</v>
      </c>
      <c r="BD990" s="102">
        <f t="shared" si="230"/>
        <v>0.61208718959133201</v>
      </c>
      <c r="BE990" s="102">
        <v>0.44229615127726502</v>
      </c>
      <c r="BF990" s="102">
        <f t="shared" si="230"/>
        <v>0.55770384872273504</v>
      </c>
      <c r="BG990" s="102">
        <v>0.36201479821118498</v>
      </c>
      <c r="BH990" s="102">
        <f t="shared" si="234"/>
        <v>0.63798520178881502</v>
      </c>
      <c r="BI990" s="102">
        <v>0.38850789319760315</v>
      </c>
      <c r="BJ990" s="102">
        <v>0.61149210680239685</v>
      </c>
      <c r="BK990" s="103">
        <v>0.379622696719292</v>
      </c>
      <c r="BL990" s="103">
        <f t="shared" si="235"/>
        <v>0.62037730328070806</v>
      </c>
      <c r="BM990" s="103">
        <v>0.43423443902731501</v>
      </c>
      <c r="BN990" s="103">
        <f t="shared" si="236"/>
        <v>0.56576556097268504</v>
      </c>
      <c r="BO990" s="103">
        <v>0.35025719268444899</v>
      </c>
      <c r="BP990" s="103">
        <f t="shared" si="237"/>
        <v>0.64974280731555101</v>
      </c>
      <c r="BQ990" s="103">
        <v>0.37867526559410952</v>
      </c>
      <c r="BR990" s="103">
        <f t="shared" si="242"/>
        <v>0.62132473440589053</v>
      </c>
      <c r="BS990" s="108">
        <v>0.93000042118057491</v>
      </c>
      <c r="BT990" s="102">
        <v>6.9999578819425104E-2</v>
      </c>
      <c r="BU990" s="91"/>
      <c r="BV990" s="86">
        <v>970</v>
      </c>
      <c r="BW990" s="124">
        <v>0.98</v>
      </c>
      <c r="BX990" s="124">
        <v>0.02</v>
      </c>
      <c r="BY990" s="124">
        <v>0.98199999999999998</v>
      </c>
      <c r="BZ990" s="124">
        <v>1.7999999999999999E-2</v>
      </c>
      <c r="CA990" s="124">
        <v>0.98099999999999998</v>
      </c>
      <c r="CB990" s="124">
        <v>1.9E-2</v>
      </c>
      <c r="CC990" s="123">
        <v>0.97699999999999998</v>
      </c>
      <c r="CD990" s="123">
        <v>2.3E-2</v>
      </c>
      <c r="CE990" s="123">
        <v>0.97399999999999998</v>
      </c>
      <c r="CF990" s="123">
        <v>2.5999999999999999E-2</v>
      </c>
      <c r="CG990" s="123">
        <v>0.97599999999999998</v>
      </c>
      <c r="CH990" s="123">
        <v>2.4E-2</v>
      </c>
      <c r="CI990" s="1"/>
      <c r="CJ990" s="1"/>
      <c r="CK990" s="1"/>
      <c r="CL990" s="1"/>
      <c r="CM990" s="1"/>
      <c r="CN990" s="1"/>
      <c r="CP990" s="39"/>
      <c r="CR990" s="39"/>
      <c r="CS990" s="92"/>
      <c r="CT990" s="92"/>
    </row>
    <row r="991" spans="38:98" x14ac:dyDescent="0.25">
      <c r="AL991" s="104">
        <v>971</v>
      </c>
      <c r="AM991" s="102">
        <v>0.39331317483709299</v>
      </c>
      <c r="AN991" s="102">
        <f t="shared" si="231"/>
        <v>0.60668682516290695</v>
      </c>
      <c r="AO991" s="102">
        <v>0.43700358145368501</v>
      </c>
      <c r="AP991" s="102">
        <f t="shared" si="232"/>
        <v>0.56299641854631499</v>
      </c>
      <c r="AQ991" s="102">
        <v>0.32832836467398502</v>
      </c>
      <c r="AR991" s="102">
        <f t="shared" si="233"/>
        <v>0.67167163532601504</v>
      </c>
      <c r="AS991" s="102">
        <f t="shared" si="238"/>
        <v>0.3734689556838795</v>
      </c>
      <c r="AT991" s="107">
        <f t="shared" si="238"/>
        <v>0.6265310443161205</v>
      </c>
      <c r="AU991" s="103">
        <v>0.41014916986839101</v>
      </c>
      <c r="AV991" s="103">
        <f t="shared" si="239"/>
        <v>0.58985083013160899</v>
      </c>
      <c r="AW991" s="103">
        <v>0.45886268240186301</v>
      </c>
      <c r="AX991" s="103">
        <f t="shared" si="240"/>
        <v>0.54113731759813699</v>
      </c>
      <c r="AY991" s="103">
        <v>0.36097822332053903</v>
      </c>
      <c r="AZ991" s="103">
        <f t="shared" si="243"/>
        <v>0.63902177667946103</v>
      </c>
      <c r="BA991" s="103">
        <f t="shared" si="241"/>
        <v>0.39873464233907763</v>
      </c>
      <c r="BB991" s="103">
        <f t="shared" si="241"/>
        <v>0.60126535766092237</v>
      </c>
      <c r="BC991" s="102">
        <v>0.388149513052366</v>
      </c>
      <c r="BD991" s="102">
        <f t="shared" si="230"/>
        <v>0.611850486947634</v>
      </c>
      <c r="BE991" s="102">
        <v>0.44251987973068801</v>
      </c>
      <c r="BF991" s="102">
        <f t="shared" si="230"/>
        <v>0.55748012026931204</v>
      </c>
      <c r="BG991" s="102">
        <v>0.36235149148350998</v>
      </c>
      <c r="BH991" s="102">
        <f t="shared" si="234"/>
        <v>0.63764850851649002</v>
      </c>
      <c r="BI991" s="102">
        <v>0.38878760746670626</v>
      </c>
      <c r="BJ991" s="102">
        <v>0.61121239253329374</v>
      </c>
      <c r="BK991" s="103">
        <v>0.37986673709837099</v>
      </c>
      <c r="BL991" s="103">
        <f t="shared" si="235"/>
        <v>0.62013326290162896</v>
      </c>
      <c r="BM991" s="103">
        <v>0.43445986948058302</v>
      </c>
      <c r="BN991" s="103">
        <f t="shared" si="236"/>
        <v>0.56554013051941698</v>
      </c>
      <c r="BO991" s="103">
        <v>0.35058218759126197</v>
      </c>
      <c r="BP991" s="103">
        <f t="shared" si="237"/>
        <v>0.64941781240873797</v>
      </c>
      <c r="BQ991" s="103">
        <v>0.37895226477300958</v>
      </c>
      <c r="BR991" s="103">
        <f t="shared" si="242"/>
        <v>0.62104773522699031</v>
      </c>
      <c r="BS991" s="108">
        <v>0.93006884430969594</v>
      </c>
      <c r="BT991" s="102">
        <v>6.99311556903041E-2</v>
      </c>
      <c r="BU991" s="91"/>
      <c r="BV991" s="86">
        <v>971</v>
      </c>
      <c r="BW991" s="124">
        <v>0.98</v>
      </c>
      <c r="BX991" s="124">
        <v>0.02</v>
      </c>
      <c r="BY991" s="124">
        <v>0.98199999999999998</v>
      </c>
      <c r="BZ991" s="124">
        <v>1.7999999999999999E-2</v>
      </c>
      <c r="CA991" s="124">
        <v>0.98099999999999998</v>
      </c>
      <c r="CB991" s="124">
        <v>1.9E-2</v>
      </c>
      <c r="CC991" s="123">
        <v>0.97699999999999998</v>
      </c>
      <c r="CD991" s="123">
        <v>2.3E-2</v>
      </c>
      <c r="CE991" s="123">
        <v>0.97399999999999998</v>
      </c>
      <c r="CF991" s="123">
        <v>2.5999999999999999E-2</v>
      </c>
      <c r="CG991" s="123">
        <v>0.97599999999999998</v>
      </c>
      <c r="CH991" s="123">
        <v>2.4E-2</v>
      </c>
      <c r="CI991" s="1"/>
      <c r="CJ991" s="1"/>
      <c r="CK991" s="1"/>
      <c r="CL991" s="1"/>
      <c r="CM991" s="1"/>
      <c r="CN991" s="1"/>
      <c r="CP991" s="39"/>
      <c r="CR991" s="39"/>
      <c r="CS991" s="92"/>
      <c r="CT991" s="92"/>
    </row>
    <row r="992" spans="38:98" x14ac:dyDescent="0.25">
      <c r="AL992" s="104">
        <v>972</v>
      </c>
      <c r="AM992" s="102">
        <v>0.39354653211719098</v>
      </c>
      <c r="AN992" s="102">
        <f t="shared" si="231"/>
        <v>0.60645346788280907</v>
      </c>
      <c r="AO992" s="102">
        <v>0.43721217224007197</v>
      </c>
      <c r="AP992" s="102">
        <f t="shared" si="232"/>
        <v>0.56278782775992808</v>
      </c>
      <c r="AQ992" s="102">
        <v>0.32862942984801602</v>
      </c>
      <c r="AR992" s="102">
        <f t="shared" si="233"/>
        <v>0.67137057015198398</v>
      </c>
      <c r="AS992" s="102">
        <f t="shared" si="238"/>
        <v>0.37372776230163318</v>
      </c>
      <c r="AT992" s="107">
        <f t="shared" si="238"/>
        <v>0.62627223769836693</v>
      </c>
      <c r="AU992" s="103">
        <v>0.41039110590908101</v>
      </c>
      <c r="AV992" s="103">
        <f t="shared" si="239"/>
        <v>0.58960889409091899</v>
      </c>
      <c r="AW992" s="103">
        <v>0.45909354942816899</v>
      </c>
      <c r="AX992" s="103">
        <f t="shared" si="240"/>
        <v>0.54090645057183107</v>
      </c>
      <c r="AY992" s="103">
        <v>0.36130539828827302</v>
      </c>
      <c r="AZ992" s="103">
        <f t="shared" si="243"/>
        <v>0.63869460171172698</v>
      </c>
      <c r="BA992" s="103">
        <f t="shared" si="241"/>
        <v>0.39901324241289959</v>
      </c>
      <c r="BB992" s="103">
        <f t="shared" si="241"/>
        <v>0.60098675758710041</v>
      </c>
      <c r="BC992" s="102">
        <v>0.388386172118244</v>
      </c>
      <c r="BD992" s="102">
        <f t="shared" si="230"/>
        <v>0.611613827881756</v>
      </c>
      <c r="BE992" s="102">
        <v>0.44274358019985799</v>
      </c>
      <c r="BF992" s="102">
        <f t="shared" si="230"/>
        <v>0.55725641980014196</v>
      </c>
      <c r="BG992" s="102">
        <v>0.36268816374436402</v>
      </c>
      <c r="BH992" s="102">
        <f t="shared" si="234"/>
        <v>0.63731183625563603</v>
      </c>
      <c r="BI992" s="102">
        <v>0.38906729212503044</v>
      </c>
      <c r="BJ992" s="102">
        <v>0.61093270787496956</v>
      </c>
      <c r="BK992" s="103">
        <v>0.38011088706347201</v>
      </c>
      <c r="BL992" s="103">
        <f t="shared" si="235"/>
        <v>0.61988911293652804</v>
      </c>
      <c r="BM992" s="103">
        <v>0.43468529639053599</v>
      </c>
      <c r="BN992" s="103">
        <f t="shared" si="236"/>
        <v>0.56531470360946401</v>
      </c>
      <c r="BO992" s="103">
        <v>0.35090715887059198</v>
      </c>
      <c r="BP992" s="103">
        <f t="shared" si="237"/>
        <v>0.64909284112940802</v>
      </c>
      <c r="BQ992" s="103">
        <v>0.37922928623997193</v>
      </c>
      <c r="BR992" s="103">
        <f t="shared" si="242"/>
        <v>0.62077071376002813</v>
      </c>
      <c r="BS992" s="108">
        <v>0.93013713961663846</v>
      </c>
      <c r="BT992" s="102">
        <v>6.9862860383361494E-2</v>
      </c>
      <c r="BU992" s="91"/>
      <c r="BV992" s="86">
        <v>972</v>
      </c>
      <c r="BW992" s="124">
        <v>0.98</v>
      </c>
      <c r="BX992" s="124">
        <v>0.02</v>
      </c>
      <c r="BY992" s="124">
        <v>0.98199999999999998</v>
      </c>
      <c r="BZ992" s="124">
        <v>1.7999999999999999E-2</v>
      </c>
      <c r="CA992" s="124">
        <v>0.98099999999999998</v>
      </c>
      <c r="CB992" s="124">
        <v>1.9E-2</v>
      </c>
      <c r="CC992" s="123">
        <v>0.97699999999999998</v>
      </c>
      <c r="CD992" s="123">
        <v>2.3E-2</v>
      </c>
      <c r="CE992" s="123">
        <v>0.97399999999999998</v>
      </c>
      <c r="CF992" s="123">
        <v>2.5999999999999999E-2</v>
      </c>
      <c r="CG992" s="123">
        <v>0.97599999999999998</v>
      </c>
      <c r="CH992" s="123">
        <v>2.4E-2</v>
      </c>
      <c r="CI992" s="1"/>
      <c r="CJ992" s="1"/>
      <c r="CK992" s="1"/>
      <c r="CL992" s="1"/>
      <c r="CM992" s="1"/>
      <c r="CN992" s="1"/>
      <c r="CP992" s="39"/>
      <c r="CR992" s="39"/>
      <c r="CS992" s="92"/>
      <c r="CT992" s="92"/>
    </row>
    <row r="993" spans="38:98" x14ac:dyDescent="0.25">
      <c r="AL993" s="104">
        <v>973</v>
      </c>
      <c r="AM993" s="102">
        <v>0.39377969569687798</v>
      </c>
      <c r="AN993" s="102">
        <f t="shared" si="231"/>
        <v>0.60622030430312202</v>
      </c>
      <c r="AO993" s="102">
        <v>0.43742062928546199</v>
      </c>
      <c r="AP993" s="102">
        <f t="shared" si="232"/>
        <v>0.56257937071453801</v>
      </c>
      <c r="AQ993" s="102">
        <v>0.32893035182921998</v>
      </c>
      <c r="AR993" s="102">
        <f t="shared" si="233"/>
        <v>0.67106964817078008</v>
      </c>
      <c r="AS993" s="102">
        <f t="shared" si="238"/>
        <v>0.37398641224312962</v>
      </c>
      <c r="AT993" s="107">
        <f t="shared" si="238"/>
        <v>0.62601358775687044</v>
      </c>
      <c r="AU993" s="103">
        <v>0.41063287912649399</v>
      </c>
      <c r="AV993" s="103">
        <f t="shared" si="239"/>
        <v>0.58936712087350607</v>
      </c>
      <c r="AW993" s="103">
        <v>0.45932427136460002</v>
      </c>
      <c r="AX993" s="103">
        <f t="shared" si="240"/>
        <v>0.54067572863540003</v>
      </c>
      <c r="AY993" s="103">
        <v>0.36163241037356902</v>
      </c>
      <c r="AZ993" s="103">
        <f t="shared" si="243"/>
        <v>0.63836758962643092</v>
      </c>
      <c r="BA993" s="103">
        <f t="shared" si="241"/>
        <v>0.39929168371491286</v>
      </c>
      <c r="BB993" s="103">
        <f t="shared" si="241"/>
        <v>0.60070831628508714</v>
      </c>
      <c r="BC993" s="102">
        <v>0.38862278885424201</v>
      </c>
      <c r="BD993" s="102">
        <f t="shared" si="230"/>
        <v>0.61137721114575805</v>
      </c>
      <c r="BE993" s="102">
        <v>0.44296725371144302</v>
      </c>
      <c r="BF993" s="102">
        <f t="shared" si="230"/>
        <v>0.55703274628855692</v>
      </c>
      <c r="BG993" s="102">
        <v>0.36302481572616402</v>
      </c>
      <c r="BH993" s="102">
        <f t="shared" si="234"/>
        <v>0.63697518427383604</v>
      </c>
      <c r="BI993" s="102">
        <v>0.38934694813248238</v>
      </c>
      <c r="BJ993" s="102">
        <v>0.61065305186751773</v>
      </c>
      <c r="BK993" s="103">
        <v>0.38035514868897502</v>
      </c>
      <c r="BL993" s="103">
        <f t="shared" si="235"/>
        <v>0.61964485131102498</v>
      </c>
      <c r="BM993" s="103">
        <v>0.43491072078887799</v>
      </c>
      <c r="BN993" s="103">
        <f t="shared" si="236"/>
        <v>0.56508927921112195</v>
      </c>
      <c r="BO993" s="103">
        <v>0.35123210731999299</v>
      </c>
      <c r="BP993" s="103">
        <f t="shared" si="237"/>
        <v>0.64876789268000701</v>
      </c>
      <c r="BQ993" s="103">
        <v>0.379506331242221</v>
      </c>
      <c r="BR993" s="103">
        <f t="shared" si="242"/>
        <v>0.62049366875777912</v>
      </c>
      <c r="BS993" s="108">
        <v>0.93020530771411036</v>
      </c>
      <c r="BT993" s="102">
        <v>6.9794692285889595E-2</v>
      </c>
      <c r="BU993" s="91"/>
      <c r="BV993" s="86">
        <v>973</v>
      </c>
      <c r="BW993" s="124">
        <v>0.98</v>
      </c>
      <c r="BX993" s="124">
        <v>0.02</v>
      </c>
      <c r="BY993" s="124">
        <v>0.98199999999999998</v>
      </c>
      <c r="BZ993" s="124">
        <v>1.7999999999999999E-2</v>
      </c>
      <c r="CA993" s="124">
        <v>0.98099999999999998</v>
      </c>
      <c r="CB993" s="124">
        <v>1.9E-2</v>
      </c>
      <c r="CC993" s="123">
        <v>0.97699999999999998</v>
      </c>
      <c r="CD993" s="123">
        <v>2.3E-2</v>
      </c>
      <c r="CE993" s="123">
        <v>0.97399999999999998</v>
      </c>
      <c r="CF993" s="123">
        <v>2.5999999999999999E-2</v>
      </c>
      <c r="CG993" s="123">
        <v>0.97599999999999998</v>
      </c>
      <c r="CH993" s="123">
        <v>2.4E-2</v>
      </c>
      <c r="CI993" s="1"/>
      <c r="CJ993" s="1"/>
      <c r="CK993" s="1"/>
      <c r="CL993" s="1"/>
      <c r="CM993" s="1"/>
      <c r="CN993" s="1"/>
      <c r="CP993" s="39"/>
      <c r="CR993" s="39"/>
      <c r="CS993" s="92"/>
      <c r="CT993" s="92"/>
    </row>
    <row r="994" spans="38:98" x14ac:dyDescent="0.25">
      <c r="AL994" s="104">
        <v>974</v>
      </c>
      <c r="AM994" s="102">
        <v>0.39401266505792798</v>
      </c>
      <c r="AN994" s="102">
        <f t="shared" si="231"/>
        <v>0.60598733494207202</v>
      </c>
      <c r="AO994" s="102">
        <v>0.43762895302351201</v>
      </c>
      <c r="AP994" s="102">
        <f t="shared" si="232"/>
        <v>0.56237104697648799</v>
      </c>
      <c r="AQ994" s="102">
        <v>0.32923113031151102</v>
      </c>
      <c r="AR994" s="102">
        <f t="shared" si="233"/>
        <v>0.67076886968848903</v>
      </c>
      <c r="AS994" s="102">
        <f t="shared" si="238"/>
        <v>0.37424490530666055</v>
      </c>
      <c r="AT994" s="107">
        <f t="shared" si="238"/>
        <v>0.62575509469333945</v>
      </c>
      <c r="AU994" s="103">
        <v>0.41087448973716001</v>
      </c>
      <c r="AV994" s="103">
        <f t="shared" si="239"/>
        <v>0.58912551026283999</v>
      </c>
      <c r="AW994" s="103">
        <v>0.459554848506813</v>
      </c>
      <c r="AX994" s="103">
        <f t="shared" si="240"/>
        <v>0.54044515149318695</v>
      </c>
      <c r="AY994" s="103">
        <v>0.36195925938294299</v>
      </c>
      <c r="AZ994" s="103">
        <f t="shared" si="243"/>
        <v>0.63804074061705696</v>
      </c>
      <c r="BA994" s="103">
        <f t="shared" si="241"/>
        <v>0.39956996629124036</v>
      </c>
      <c r="BB994" s="103">
        <f t="shared" si="241"/>
        <v>0.60043003370875958</v>
      </c>
      <c r="BC994" s="102">
        <v>0.388859364508298</v>
      </c>
      <c r="BD994" s="102">
        <f t="shared" si="230"/>
        <v>0.61114063549170194</v>
      </c>
      <c r="BE994" s="102">
        <v>0.44319090129210997</v>
      </c>
      <c r="BF994" s="102">
        <f t="shared" si="230"/>
        <v>0.55680909870788997</v>
      </c>
      <c r="BG994" s="102">
        <v>0.36336144816133098</v>
      </c>
      <c r="BH994" s="102">
        <f t="shared" si="234"/>
        <v>0.63663855183866902</v>
      </c>
      <c r="BI994" s="102">
        <v>0.38962657644896992</v>
      </c>
      <c r="BJ994" s="102">
        <v>0.61037342355103008</v>
      </c>
      <c r="BK994" s="103">
        <v>0.380599524049264</v>
      </c>
      <c r="BL994" s="103">
        <f t="shared" si="235"/>
        <v>0.619400475950736</v>
      </c>
      <c r="BM994" s="103">
        <v>0.43513614370731202</v>
      </c>
      <c r="BN994" s="103">
        <f t="shared" si="236"/>
        <v>0.56486385629268798</v>
      </c>
      <c r="BO994" s="103">
        <v>0.35155703373701602</v>
      </c>
      <c r="BP994" s="103">
        <f t="shared" si="237"/>
        <v>0.64844296626298403</v>
      </c>
      <c r="BQ994" s="103">
        <v>0.37978340102698099</v>
      </c>
      <c r="BR994" s="103">
        <f t="shared" si="242"/>
        <v>0.62021659897301906</v>
      </c>
      <c r="BS994" s="108">
        <v>0.93027334921481941</v>
      </c>
      <c r="BT994" s="102">
        <v>6.9726650785180602E-2</v>
      </c>
      <c r="BU994" s="91"/>
      <c r="BV994" s="86">
        <v>974</v>
      </c>
      <c r="BW994" s="124">
        <v>0.98</v>
      </c>
      <c r="BX994" s="124">
        <v>0.02</v>
      </c>
      <c r="BY994" s="124">
        <v>0.98199999999999998</v>
      </c>
      <c r="BZ994" s="124">
        <v>1.7999999999999999E-2</v>
      </c>
      <c r="CA994" s="124">
        <v>0.98099999999999998</v>
      </c>
      <c r="CB994" s="124">
        <v>1.9E-2</v>
      </c>
      <c r="CC994" s="123">
        <v>0.97699999999999998</v>
      </c>
      <c r="CD994" s="123">
        <v>2.3E-2</v>
      </c>
      <c r="CE994" s="123">
        <v>0.97399999999999998</v>
      </c>
      <c r="CF994" s="123">
        <v>2.5999999999999999E-2</v>
      </c>
      <c r="CG994" s="123">
        <v>0.97599999999999998</v>
      </c>
      <c r="CH994" s="123">
        <v>2.4E-2</v>
      </c>
      <c r="CI994" s="1"/>
      <c r="CJ994" s="1"/>
      <c r="CK994" s="1"/>
      <c r="CL994" s="1"/>
      <c r="CM994" s="1"/>
      <c r="CN994" s="1"/>
      <c r="CP994" s="39"/>
      <c r="CR994" s="39"/>
      <c r="CS994" s="92"/>
      <c r="CT994" s="92"/>
    </row>
    <row r="995" spans="38:98" x14ac:dyDescent="0.25">
      <c r="AL995" s="104">
        <v>975</v>
      </c>
      <c r="AM995" s="102">
        <v>0.394245439682117</v>
      </c>
      <c r="AN995" s="102">
        <f t="shared" si="231"/>
        <v>0.605754560317883</v>
      </c>
      <c r="AO995" s="102">
        <v>0.43783714388787998</v>
      </c>
      <c r="AP995" s="102">
        <f t="shared" si="232"/>
        <v>0.56216285611212002</v>
      </c>
      <c r="AQ995" s="102">
        <v>0.32953176498880599</v>
      </c>
      <c r="AR995" s="102">
        <f t="shared" si="233"/>
        <v>0.67046823501119401</v>
      </c>
      <c r="AS995" s="102">
        <f t="shared" si="238"/>
        <v>0.37450324129051937</v>
      </c>
      <c r="AT995" s="107">
        <f t="shared" si="238"/>
        <v>0.62549675870948063</v>
      </c>
      <c r="AU995" s="103">
        <v>0.41111593795760898</v>
      </c>
      <c r="AV995" s="103">
        <f t="shared" si="239"/>
        <v>0.58888406204239097</v>
      </c>
      <c r="AW995" s="103">
        <v>0.45978528115046202</v>
      </c>
      <c r="AX995" s="103">
        <f t="shared" si="240"/>
        <v>0.54021471884953798</v>
      </c>
      <c r="AY995" s="103">
        <v>0.36228594512291101</v>
      </c>
      <c r="AZ995" s="103">
        <f t="shared" si="243"/>
        <v>0.63771405487708899</v>
      </c>
      <c r="BA995" s="103">
        <f t="shared" si="241"/>
        <v>0.39984809018800416</v>
      </c>
      <c r="BB995" s="103">
        <f t="shared" si="241"/>
        <v>0.60015190981199584</v>
      </c>
      <c r="BC995" s="102">
        <v>0.38909590032835201</v>
      </c>
      <c r="BD995" s="102">
        <f t="shared" si="230"/>
        <v>0.61090409967164794</v>
      </c>
      <c r="BE995" s="102">
        <v>0.44341452396852599</v>
      </c>
      <c r="BF995" s="102">
        <f t="shared" si="230"/>
        <v>0.55658547603147401</v>
      </c>
      <c r="BG995" s="102">
        <v>0.36369806178228398</v>
      </c>
      <c r="BH995" s="102">
        <f t="shared" si="234"/>
        <v>0.63630193821771597</v>
      </c>
      <c r="BI995" s="102">
        <v>0.38990617803440075</v>
      </c>
      <c r="BJ995" s="102">
        <v>0.61009382196559914</v>
      </c>
      <c r="BK995" s="103">
        <v>0.38084401521871802</v>
      </c>
      <c r="BL995" s="103">
        <f t="shared" si="235"/>
        <v>0.61915598478128198</v>
      </c>
      <c r="BM995" s="103">
        <v>0.43536156617754201</v>
      </c>
      <c r="BN995" s="103">
        <f t="shared" si="236"/>
        <v>0.56463843382245793</v>
      </c>
      <c r="BO995" s="103">
        <v>0.35188193891921599</v>
      </c>
      <c r="BP995" s="103">
        <f t="shared" si="237"/>
        <v>0.64811806108078396</v>
      </c>
      <c r="BQ995" s="103">
        <v>0.38006049684147658</v>
      </c>
      <c r="BR995" s="103">
        <f t="shared" si="242"/>
        <v>0.61993950315852331</v>
      </c>
      <c r="BS995" s="108">
        <v>0.93034126473147305</v>
      </c>
      <c r="BT995" s="102">
        <v>6.9658735268526895E-2</v>
      </c>
      <c r="BU995" s="91"/>
      <c r="BV995" s="86">
        <v>975</v>
      </c>
      <c r="BW995" s="124">
        <v>0.98</v>
      </c>
      <c r="BX995" s="124">
        <v>0.02</v>
      </c>
      <c r="BY995" s="124">
        <v>0.98199999999999998</v>
      </c>
      <c r="BZ995" s="124">
        <v>1.7999999999999999E-2</v>
      </c>
      <c r="CA995" s="124">
        <v>0.98099999999999998</v>
      </c>
      <c r="CB995" s="124">
        <v>1.9E-2</v>
      </c>
      <c r="CC995" s="123">
        <v>0.97799999999999998</v>
      </c>
      <c r="CD995" s="123">
        <v>2.1999999999999999E-2</v>
      </c>
      <c r="CE995" s="123">
        <v>0.97399999999999998</v>
      </c>
      <c r="CF995" s="123">
        <v>2.5999999999999999E-2</v>
      </c>
      <c r="CG995" s="123">
        <v>0.97599999999999998</v>
      </c>
      <c r="CH995" s="123">
        <v>2.4E-2</v>
      </c>
      <c r="CI995" s="1"/>
      <c r="CJ995" s="1"/>
      <c r="CK995" s="1"/>
      <c r="CL995" s="1"/>
      <c r="CM995" s="1"/>
      <c r="CN995" s="1"/>
      <c r="CP995" s="39"/>
      <c r="CR995" s="39"/>
      <c r="CS995" s="92"/>
      <c r="CT995" s="92"/>
    </row>
    <row r="996" spans="38:98" x14ac:dyDescent="0.25">
      <c r="AL996" s="104">
        <v>976</v>
      </c>
      <c r="AM996" s="102">
        <v>0.39447801905121999</v>
      </c>
      <c r="AN996" s="102">
        <f t="shared" si="231"/>
        <v>0.60552198094877996</v>
      </c>
      <c r="AO996" s="102">
        <v>0.43804520231222499</v>
      </c>
      <c r="AP996" s="102">
        <f t="shared" si="232"/>
        <v>0.56195479768777501</v>
      </c>
      <c r="AQ996" s="102">
        <v>0.32983225555502099</v>
      </c>
      <c r="AR996" s="102">
        <f t="shared" si="233"/>
        <v>0.67016774444497895</v>
      </c>
      <c r="AS996" s="102">
        <f t="shared" si="238"/>
        <v>0.37476141999299961</v>
      </c>
      <c r="AT996" s="107">
        <f t="shared" si="238"/>
        <v>0.62523858000700039</v>
      </c>
      <c r="AU996" s="103">
        <v>0.41135722400437102</v>
      </c>
      <c r="AV996" s="103">
        <f t="shared" si="239"/>
        <v>0.58864277599562898</v>
      </c>
      <c r="AW996" s="103">
        <v>0.46001556959120299</v>
      </c>
      <c r="AX996" s="103">
        <f t="shared" si="240"/>
        <v>0.53998443040879707</v>
      </c>
      <c r="AY996" s="103">
        <v>0.36261246739998798</v>
      </c>
      <c r="AZ996" s="103">
        <f t="shared" si="243"/>
        <v>0.63738753260001202</v>
      </c>
      <c r="BA996" s="103">
        <f t="shared" si="241"/>
        <v>0.40012605545132618</v>
      </c>
      <c r="BB996" s="103">
        <f t="shared" si="241"/>
        <v>0.59987394454867382</v>
      </c>
      <c r="BC996" s="102">
        <v>0.389332397562342</v>
      </c>
      <c r="BD996" s="102">
        <f t="shared" si="230"/>
        <v>0.61066760243765805</v>
      </c>
      <c r="BE996" s="102">
        <v>0.44363812276735998</v>
      </c>
      <c r="BF996" s="102">
        <f t="shared" si="230"/>
        <v>0.55636187723263997</v>
      </c>
      <c r="BG996" s="102">
        <v>0.36403465732144202</v>
      </c>
      <c r="BH996" s="102">
        <f t="shared" si="234"/>
        <v>0.63596534267855798</v>
      </c>
      <c r="BI996" s="102">
        <v>0.39018575384868215</v>
      </c>
      <c r="BJ996" s="102">
        <v>0.60981424615131785</v>
      </c>
      <c r="BK996" s="103">
        <v>0.38108862427172002</v>
      </c>
      <c r="BL996" s="103">
        <f t="shared" si="235"/>
        <v>0.61891137572828003</v>
      </c>
      <c r="BM996" s="103">
        <v>0.43558698923127098</v>
      </c>
      <c r="BN996" s="103">
        <f t="shared" si="236"/>
        <v>0.56441301076872907</v>
      </c>
      <c r="BO996" s="103">
        <v>0.35220682366414702</v>
      </c>
      <c r="BP996" s="103">
        <f t="shared" si="237"/>
        <v>0.64779317633585298</v>
      </c>
      <c r="BQ996" s="103">
        <v>0.38033761993293314</v>
      </c>
      <c r="BR996" s="103">
        <f t="shared" si="242"/>
        <v>0.61966238006706686</v>
      </c>
      <c r="BS996" s="108">
        <v>0.93040905487677927</v>
      </c>
      <c r="BT996" s="102">
        <v>6.9590945123220699E-2</v>
      </c>
      <c r="BU996" s="91"/>
      <c r="BV996" s="86">
        <v>976</v>
      </c>
      <c r="BW996" s="124">
        <v>0.98</v>
      </c>
      <c r="BX996" s="124">
        <v>0.02</v>
      </c>
      <c r="BY996" s="124">
        <v>0.98199999999999998</v>
      </c>
      <c r="BZ996" s="124">
        <v>1.7999999999999999E-2</v>
      </c>
      <c r="CA996" s="124">
        <v>0.98099999999999998</v>
      </c>
      <c r="CB996" s="124">
        <v>1.9E-2</v>
      </c>
      <c r="CC996" s="123">
        <v>0.97799999999999998</v>
      </c>
      <c r="CD996" s="123">
        <v>2.1999999999999999E-2</v>
      </c>
      <c r="CE996" s="123">
        <v>0.97399999999999998</v>
      </c>
      <c r="CF996" s="123">
        <v>2.5999999999999999E-2</v>
      </c>
      <c r="CG996" s="123">
        <v>0.97599999999999998</v>
      </c>
      <c r="CH996" s="123">
        <v>2.4E-2</v>
      </c>
      <c r="CI996" s="1"/>
      <c r="CJ996" s="1"/>
      <c r="CK996" s="1"/>
      <c r="CL996" s="1"/>
      <c r="CM996" s="1"/>
      <c r="CN996" s="1"/>
      <c r="CP996" s="39"/>
      <c r="CR996" s="39"/>
      <c r="CS996" s="92"/>
      <c r="CT996" s="92"/>
    </row>
    <row r="997" spans="38:98" x14ac:dyDescent="0.25">
      <c r="AL997" s="104">
        <v>977</v>
      </c>
      <c r="AM997" s="102">
        <v>0.39471040264701301</v>
      </c>
      <c r="AN997" s="102">
        <f t="shared" si="231"/>
        <v>0.60528959735298704</v>
      </c>
      <c r="AO997" s="102">
        <v>0.438253128730204</v>
      </c>
      <c r="AP997" s="102">
        <f t="shared" si="232"/>
        <v>0.56174687126979594</v>
      </c>
      <c r="AQ997" s="102">
        <v>0.33013260170406999</v>
      </c>
      <c r="AR997" s="102">
        <f t="shared" si="233"/>
        <v>0.66986739829593001</v>
      </c>
      <c r="AS997" s="102">
        <f t="shared" si="238"/>
        <v>0.37501944121239317</v>
      </c>
      <c r="AT997" s="107">
        <f t="shared" si="238"/>
        <v>0.62498055878760694</v>
      </c>
      <c r="AU997" s="103">
        <v>0.41159834809397799</v>
      </c>
      <c r="AV997" s="103">
        <f t="shared" si="239"/>
        <v>0.58840165190602201</v>
      </c>
      <c r="AW997" s="103">
        <v>0.46024571412469001</v>
      </c>
      <c r="AX997" s="103">
        <f t="shared" si="240"/>
        <v>0.53975428587530994</v>
      </c>
      <c r="AY997" s="103">
        <v>0.362938826020692</v>
      </c>
      <c r="AZ997" s="103">
        <f t="shared" si="243"/>
        <v>0.63706117397930795</v>
      </c>
      <c r="BA997" s="103">
        <f t="shared" si="241"/>
        <v>0.4004038621273302</v>
      </c>
      <c r="BB997" s="103">
        <f t="shared" si="241"/>
        <v>0.59959613787266974</v>
      </c>
      <c r="BC997" s="102">
        <v>0.38956885745820602</v>
      </c>
      <c r="BD997" s="102">
        <f t="shared" ref="BD997:BF1020" si="244">1-BC997</f>
        <v>0.61043114254179398</v>
      </c>
      <c r="BE997" s="102">
        <v>0.44386169871527897</v>
      </c>
      <c r="BF997" s="102">
        <f t="shared" si="244"/>
        <v>0.55613830128472097</v>
      </c>
      <c r="BG997" s="102">
        <v>0.36437123551122302</v>
      </c>
      <c r="BH997" s="102">
        <f t="shared" si="234"/>
        <v>0.63562876448877703</v>
      </c>
      <c r="BI997" s="102">
        <v>0.3904653048517206</v>
      </c>
      <c r="BJ997" s="102">
        <v>0.6095346951482794</v>
      </c>
      <c r="BK997" s="103">
        <v>0.381333353282651</v>
      </c>
      <c r="BL997" s="103">
        <f t="shared" si="235"/>
        <v>0.61866664671734894</v>
      </c>
      <c r="BM997" s="103">
        <v>0.43581241390020398</v>
      </c>
      <c r="BN997" s="103">
        <f t="shared" si="236"/>
        <v>0.56418758609979602</v>
      </c>
      <c r="BO997" s="103">
        <v>0.35253168876935997</v>
      </c>
      <c r="BP997" s="103">
        <f t="shared" si="237"/>
        <v>0.64746831123064008</v>
      </c>
      <c r="BQ997" s="103">
        <v>0.38061477154857432</v>
      </c>
      <c r="BR997" s="103">
        <f t="shared" si="242"/>
        <v>0.61938522845142574</v>
      </c>
      <c r="BS997" s="108">
        <v>0.93047672026344586</v>
      </c>
      <c r="BT997" s="102">
        <v>6.95232797365542E-2</v>
      </c>
      <c r="BU997" s="91"/>
      <c r="BV997" s="86">
        <v>977</v>
      </c>
      <c r="BW997" s="124">
        <v>0.98</v>
      </c>
      <c r="BX997" s="124">
        <v>0.02</v>
      </c>
      <c r="BY997" s="124">
        <v>0.98199999999999998</v>
      </c>
      <c r="BZ997" s="124">
        <v>1.7999999999999999E-2</v>
      </c>
      <c r="CA997" s="124">
        <v>0.98099999999999998</v>
      </c>
      <c r="CB997" s="124">
        <v>1.9E-2</v>
      </c>
      <c r="CC997" s="123">
        <v>0.97799999999999998</v>
      </c>
      <c r="CD997" s="123">
        <v>2.1999999999999999E-2</v>
      </c>
      <c r="CE997" s="123">
        <v>0.97499999999999998</v>
      </c>
      <c r="CF997" s="123">
        <v>2.5000000000000001E-2</v>
      </c>
      <c r="CG997" s="123">
        <v>0.97599999999999998</v>
      </c>
      <c r="CH997" s="123">
        <v>2.4E-2</v>
      </c>
      <c r="CI997" s="1"/>
      <c r="CJ997" s="1"/>
      <c r="CK997" s="1"/>
      <c r="CL997" s="1"/>
      <c r="CM997" s="1"/>
      <c r="CN997" s="1"/>
      <c r="CP997" s="39"/>
      <c r="CR997" s="39"/>
      <c r="CS997" s="92"/>
      <c r="CT997" s="92"/>
    </row>
    <row r="998" spans="38:98" x14ac:dyDescent="0.25">
      <c r="AL998" s="104">
        <v>978</v>
      </c>
      <c r="AM998" s="102">
        <v>0.39494258995127102</v>
      </c>
      <c r="AN998" s="102">
        <f t="shared" si="231"/>
        <v>0.60505741004872893</v>
      </c>
      <c r="AO998" s="102">
        <v>0.438460923575475</v>
      </c>
      <c r="AP998" s="102">
        <f t="shared" si="232"/>
        <v>0.56153907642452494</v>
      </c>
      <c r="AQ998" s="102">
        <v>0.330432803129869</v>
      </c>
      <c r="AR998" s="102">
        <f t="shared" si="233"/>
        <v>0.669567196870131</v>
      </c>
      <c r="AS998" s="102">
        <f t="shared" si="238"/>
        <v>0.37527730474699306</v>
      </c>
      <c r="AT998" s="107">
        <f t="shared" si="238"/>
        <v>0.62472269525300694</v>
      </c>
      <c r="AU998" s="103">
        <v>0.41183931044296002</v>
      </c>
      <c r="AV998" s="103">
        <f t="shared" si="239"/>
        <v>0.58816068955703993</v>
      </c>
      <c r="AW998" s="103">
        <v>0.46047571504658003</v>
      </c>
      <c r="AX998" s="103">
        <f t="shared" si="240"/>
        <v>0.53952428495341997</v>
      </c>
      <c r="AY998" s="103">
        <v>0.363265020791539</v>
      </c>
      <c r="AZ998" s="103">
        <f t="shared" si="243"/>
        <v>0.636734979208461</v>
      </c>
      <c r="BA998" s="103">
        <f t="shared" si="241"/>
        <v>0.40068151026213894</v>
      </c>
      <c r="BB998" s="103">
        <f t="shared" si="241"/>
        <v>0.59931848973786106</v>
      </c>
      <c r="BC998" s="102">
        <v>0.38980528126388497</v>
      </c>
      <c r="BD998" s="102">
        <f t="shared" si="244"/>
        <v>0.61019471873611497</v>
      </c>
      <c r="BE998" s="102">
        <v>0.44408525283894901</v>
      </c>
      <c r="BF998" s="102">
        <f t="shared" si="244"/>
        <v>0.55591474716105105</v>
      </c>
      <c r="BG998" s="102">
        <v>0.36470779708404699</v>
      </c>
      <c r="BH998" s="102">
        <f t="shared" si="234"/>
        <v>0.63529220291595301</v>
      </c>
      <c r="BI998" s="102">
        <v>0.39074483200342425</v>
      </c>
      <c r="BJ998" s="102">
        <v>0.60925516799657575</v>
      </c>
      <c r="BK998" s="103">
        <v>0.38157820432589301</v>
      </c>
      <c r="BL998" s="103">
        <f t="shared" si="235"/>
        <v>0.61842179567410693</v>
      </c>
      <c r="BM998" s="103">
        <v>0.436037841216043</v>
      </c>
      <c r="BN998" s="103">
        <f t="shared" si="236"/>
        <v>0.56396215878395695</v>
      </c>
      <c r="BO998" s="103">
        <v>0.35285653503240999</v>
      </c>
      <c r="BP998" s="103">
        <f t="shared" si="237"/>
        <v>0.64714346496759001</v>
      </c>
      <c r="BQ998" s="103">
        <v>0.38089195293562533</v>
      </c>
      <c r="BR998" s="103">
        <f t="shared" si="242"/>
        <v>0.61910804706437461</v>
      </c>
      <c r="BS998" s="108">
        <v>0.93054426150418024</v>
      </c>
      <c r="BT998" s="102">
        <v>6.9455738495819805E-2</v>
      </c>
      <c r="BU998" s="91"/>
      <c r="BV998" s="86">
        <v>978</v>
      </c>
      <c r="BW998" s="124">
        <v>0.98</v>
      </c>
      <c r="BX998" s="124">
        <v>0.02</v>
      </c>
      <c r="BY998" s="124">
        <v>0.98199999999999998</v>
      </c>
      <c r="BZ998" s="124">
        <v>1.7999999999999999E-2</v>
      </c>
      <c r="CA998" s="124">
        <v>0.98099999999999998</v>
      </c>
      <c r="CB998" s="124">
        <v>1.9E-2</v>
      </c>
      <c r="CC998" s="123">
        <v>0.97799999999999998</v>
      </c>
      <c r="CD998" s="123">
        <v>2.1999999999999999E-2</v>
      </c>
      <c r="CE998" s="123">
        <v>0.97499999999999998</v>
      </c>
      <c r="CF998" s="123">
        <v>2.5000000000000001E-2</v>
      </c>
      <c r="CG998" s="123">
        <v>0.97599999999999998</v>
      </c>
      <c r="CH998" s="123">
        <v>2.4E-2</v>
      </c>
      <c r="CI998" s="1"/>
      <c r="CJ998" s="1"/>
      <c r="CK998" s="1"/>
      <c r="CL998" s="1"/>
      <c r="CM998" s="1"/>
      <c r="CN998" s="1"/>
      <c r="CP998" s="39"/>
      <c r="CR998" s="39"/>
      <c r="CS998" s="92"/>
      <c r="CT998" s="92"/>
    </row>
    <row r="999" spans="38:98" x14ac:dyDescent="0.25">
      <c r="AL999" s="104">
        <v>979</v>
      </c>
      <c r="AM999" s="102">
        <v>0.39517458044576897</v>
      </c>
      <c r="AN999" s="102">
        <f t="shared" si="231"/>
        <v>0.60482541955423108</v>
      </c>
      <c r="AO999" s="102">
        <v>0.438668587281696</v>
      </c>
      <c r="AP999" s="102">
        <f t="shared" si="232"/>
        <v>0.561331412718304</v>
      </c>
      <c r="AQ999" s="102">
        <v>0.33073285952633302</v>
      </c>
      <c r="AR999" s="102">
        <f t="shared" si="233"/>
        <v>0.66926714047366698</v>
      </c>
      <c r="AS999" s="102">
        <f t="shared" si="238"/>
        <v>0.37553501039509163</v>
      </c>
      <c r="AT999" s="107">
        <f t="shared" si="238"/>
        <v>0.62446498960490837</v>
      </c>
      <c r="AU999" s="103">
        <v>0.41208011126784599</v>
      </c>
      <c r="AV999" s="103">
        <f t="shared" si="239"/>
        <v>0.58791988873215395</v>
      </c>
      <c r="AW999" s="103">
        <v>0.46070557265252698</v>
      </c>
      <c r="AX999" s="103">
        <f t="shared" si="240"/>
        <v>0.53929442734747302</v>
      </c>
      <c r="AY999" s="103">
        <v>0.36359105151904397</v>
      </c>
      <c r="AZ999" s="103">
        <f t="shared" si="243"/>
        <v>0.63640894848095608</v>
      </c>
      <c r="BA999" s="103">
        <f t="shared" si="241"/>
        <v>0.40095899990187367</v>
      </c>
      <c r="BB999" s="103">
        <f t="shared" si="241"/>
        <v>0.59904100009812633</v>
      </c>
      <c r="BC999" s="102">
        <v>0.39004167022731701</v>
      </c>
      <c r="BD999" s="102">
        <f t="shared" si="244"/>
        <v>0.60995832977268294</v>
      </c>
      <c r="BE999" s="102">
        <v>0.44430878616503999</v>
      </c>
      <c r="BF999" s="102">
        <f t="shared" si="244"/>
        <v>0.55569121383496001</v>
      </c>
      <c r="BG999" s="102">
        <v>0.365044342772332</v>
      </c>
      <c r="BH999" s="102">
        <f t="shared" si="234"/>
        <v>0.634955657227668</v>
      </c>
      <c r="BI999" s="102">
        <v>0.3910243362637002</v>
      </c>
      <c r="BJ999" s="102">
        <v>0.60897566373629985</v>
      </c>
      <c r="BK999" s="103">
        <v>0.381823179475826</v>
      </c>
      <c r="BL999" s="103">
        <f t="shared" si="235"/>
        <v>0.618176820524174</v>
      </c>
      <c r="BM999" s="103">
        <v>0.43626327221049199</v>
      </c>
      <c r="BN999" s="103">
        <f t="shared" si="236"/>
        <v>0.56373672778950801</v>
      </c>
      <c r="BO999" s="103">
        <v>0.35318136325084998</v>
      </c>
      <c r="BP999" s="103">
        <f t="shared" si="237"/>
        <v>0.64681863674914997</v>
      </c>
      <c r="BQ999" s="103">
        <v>0.38116916534131018</v>
      </c>
      <c r="BR999" s="103">
        <f t="shared" si="242"/>
        <v>0.61883083465868982</v>
      </c>
      <c r="BS999" s="108">
        <v>0.93061167921169041</v>
      </c>
      <c r="BT999" s="102">
        <v>6.9388320788309601E-2</v>
      </c>
      <c r="BU999" s="91"/>
      <c r="BV999" s="86">
        <v>979</v>
      </c>
      <c r="BW999" s="124">
        <v>0.98</v>
      </c>
      <c r="BX999" s="124">
        <v>0.02</v>
      </c>
      <c r="BY999" s="124">
        <v>0.98199999999999998</v>
      </c>
      <c r="BZ999" s="124">
        <v>1.7999999999999999E-2</v>
      </c>
      <c r="CA999" s="124">
        <v>0.98099999999999998</v>
      </c>
      <c r="CB999" s="124">
        <v>1.9E-2</v>
      </c>
      <c r="CC999" s="123">
        <v>0.97799999999999998</v>
      </c>
      <c r="CD999" s="123">
        <v>2.1999999999999999E-2</v>
      </c>
      <c r="CE999" s="123">
        <v>0.97499999999999998</v>
      </c>
      <c r="CF999" s="123">
        <v>2.5000000000000001E-2</v>
      </c>
      <c r="CG999" s="123">
        <v>0.97599999999999998</v>
      </c>
      <c r="CH999" s="123">
        <v>2.4E-2</v>
      </c>
      <c r="CI999" s="1"/>
      <c r="CJ999" s="1"/>
      <c r="CK999" s="1"/>
      <c r="CL999" s="1"/>
      <c r="CM999" s="1"/>
      <c r="CN999" s="1"/>
      <c r="CP999" s="39"/>
      <c r="CR999" s="39"/>
      <c r="CS999" s="92"/>
      <c r="CT999" s="92"/>
    </row>
    <row r="1000" spans="38:98" x14ac:dyDescent="0.25">
      <c r="AL1000" s="104">
        <v>980</v>
      </c>
      <c r="AM1000" s="102">
        <v>0.39540637361228398</v>
      </c>
      <c r="AN1000" s="102">
        <f t="shared" si="231"/>
        <v>0.60459362638771608</v>
      </c>
      <c r="AO1000" s="102">
        <v>0.43887612028252498</v>
      </c>
      <c r="AP1000" s="102">
        <f t="shared" si="232"/>
        <v>0.56112387971747502</v>
      </c>
      <c r="AQ1000" s="102">
        <v>0.33103277058737801</v>
      </c>
      <c r="AR1000" s="102">
        <f t="shared" si="233"/>
        <v>0.66896722941262199</v>
      </c>
      <c r="AS1000" s="102">
        <f t="shared" si="238"/>
        <v>0.37579255795498268</v>
      </c>
      <c r="AT1000" s="107">
        <f t="shared" si="238"/>
        <v>0.62420744204501744</v>
      </c>
      <c r="AU1000" s="103">
        <v>0.412320750785169</v>
      </c>
      <c r="AV1000" s="103">
        <f t="shared" si="239"/>
        <v>0.58767924921483106</v>
      </c>
      <c r="AW1000" s="103">
        <v>0.460935287238186</v>
      </c>
      <c r="AX1000" s="103">
        <f t="shared" si="240"/>
        <v>0.539064712761814</v>
      </c>
      <c r="AY1000" s="103">
        <v>0.36391691800972398</v>
      </c>
      <c r="AZ1000" s="103">
        <f t="shared" si="243"/>
        <v>0.63608308199027608</v>
      </c>
      <c r="BA1000" s="103">
        <f t="shared" si="241"/>
        <v>0.40123633109265822</v>
      </c>
      <c r="BB1000" s="103">
        <f t="shared" si="241"/>
        <v>0.59876366890734189</v>
      </c>
      <c r="BC1000" s="102">
        <v>0.39027802559643998</v>
      </c>
      <c r="BD1000" s="102">
        <f t="shared" si="244"/>
        <v>0.60972197440356002</v>
      </c>
      <c r="BE1000" s="102">
        <v>0.44453229972021702</v>
      </c>
      <c r="BF1000" s="102">
        <f t="shared" si="244"/>
        <v>0.55546770027978298</v>
      </c>
      <c r="BG1000" s="102">
        <v>0.365380873308499</v>
      </c>
      <c r="BH1000" s="102">
        <f t="shared" si="234"/>
        <v>0.634619126691501</v>
      </c>
      <c r="BI1000" s="102">
        <v>0.39130381859245583</v>
      </c>
      <c r="BJ1000" s="102">
        <v>0.60869618140754422</v>
      </c>
      <c r="BK1000" s="103">
        <v>0.38206828080683403</v>
      </c>
      <c r="BL1000" s="103">
        <f t="shared" si="235"/>
        <v>0.61793171919316592</v>
      </c>
      <c r="BM1000" s="103">
        <v>0.43648870791525501</v>
      </c>
      <c r="BN1000" s="103">
        <f t="shared" si="236"/>
        <v>0.56351129208474493</v>
      </c>
      <c r="BO1000" s="103">
        <v>0.35350617422223302</v>
      </c>
      <c r="BP1000" s="103">
        <f t="shared" si="237"/>
        <v>0.64649382577776704</v>
      </c>
      <c r="BQ1000" s="103">
        <v>0.3814464100128544</v>
      </c>
      <c r="BR1000" s="103">
        <f t="shared" si="242"/>
        <v>0.6185535899871456</v>
      </c>
      <c r="BS1000" s="108">
        <v>0.93067897399868404</v>
      </c>
      <c r="BT1000" s="102">
        <v>6.9321026001315997E-2</v>
      </c>
      <c r="BU1000" s="91"/>
      <c r="BV1000" s="86">
        <v>980</v>
      </c>
      <c r="BW1000" s="124">
        <v>0.98</v>
      </c>
      <c r="BX1000" s="124">
        <v>0.02</v>
      </c>
      <c r="BY1000" s="124">
        <v>0.98199999999999998</v>
      </c>
      <c r="BZ1000" s="124">
        <v>1.7999999999999999E-2</v>
      </c>
      <c r="CA1000" s="124">
        <v>0.98099999999999998</v>
      </c>
      <c r="CB1000" s="124">
        <v>1.9E-2</v>
      </c>
      <c r="CC1000" s="123">
        <v>0.97799999999999998</v>
      </c>
      <c r="CD1000" s="123">
        <v>2.1999999999999999E-2</v>
      </c>
      <c r="CE1000" s="123">
        <v>0.97499999999999998</v>
      </c>
      <c r="CF1000" s="123">
        <v>2.5000000000000001E-2</v>
      </c>
      <c r="CG1000" s="123">
        <v>0.97599999999999998</v>
      </c>
      <c r="CH1000" s="123">
        <v>2.4E-2</v>
      </c>
      <c r="CI1000" s="1"/>
      <c r="CJ1000" s="1"/>
      <c r="CK1000" s="1"/>
      <c r="CL1000" s="1"/>
      <c r="CM1000" s="1"/>
      <c r="CN1000" s="1"/>
      <c r="CP1000" s="39"/>
      <c r="CR1000" s="39"/>
      <c r="CS1000" s="92"/>
      <c r="CT1000" s="92"/>
    </row>
    <row r="1001" spans="38:98" x14ac:dyDescent="0.25">
      <c r="AL1001" s="104">
        <v>981</v>
      </c>
      <c r="AM1001" s="102">
        <v>0.39563796893259001</v>
      </c>
      <c r="AN1001" s="102">
        <f t="shared" si="231"/>
        <v>0.60436203106741004</v>
      </c>
      <c r="AO1001" s="102">
        <v>0.43908352301162001</v>
      </c>
      <c r="AP1001" s="102">
        <f t="shared" si="232"/>
        <v>0.56091647698837999</v>
      </c>
      <c r="AQ1001" s="102">
        <v>0.33133253600691998</v>
      </c>
      <c r="AR1001" s="102">
        <f t="shared" si="233"/>
        <v>0.66866746399308008</v>
      </c>
      <c r="AS1001" s="102">
        <f t="shared" si="238"/>
        <v>0.37604994722495871</v>
      </c>
      <c r="AT1001" s="107">
        <f t="shared" si="238"/>
        <v>0.62395005277504145</v>
      </c>
      <c r="AU1001" s="103">
        <v>0.41256122921145699</v>
      </c>
      <c r="AV1001" s="103">
        <f t="shared" si="239"/>
        <v>0.58743877078854301</v>
      </c>
      <c r="AW1001" s="103">
        <v>0.46116485909921301</v>
      </c>
      <c r="AX1001" s="103">
        <f t="shared" si="240"/>
        <v>0.53883514090078699</v>
      </c>
      <c r="AY1001" s="103">
        <v>0.364242620070094</v>
      </c>
      <c r="AZ1001" s="103">
        <f t="shared" si="243"/>
        <v>0.635757379929906</v>
      </c>
      <c r="BA1001" s="103">
        <f t="shared" si="241"/>
        <v>0.40151350388061391</v>
      </c>
      <c r="BB1001" s="103">
        <f t="shared" si="241"/>
        <v>0.59848649611938609</v>
      </c>
      <c r="BC1001" s="102">
        <v>0.39051434861919299</v>
      </c>
      <c r="BD1001" s="102">
        <f t="shared" si="244"/>
        <v>0.60948565138080701</v>
      </c>
      <c r="BE1001" s="102">
        <v>0.44475579453114999</v>
      </c>
      <c r="BF1001" s="102">
        <f t="shared" si="244"/>
        <v>0.55524420546885001</v>
      </c>
      <c r="BG1001" s="102">
        <v>0.36571738942496501</v>
      </c>
      <c r="BH1001" s="102">
        <f t="shared" si="234"/>
        <v>0.63428261057503499</v>
      </c>
      <c r="BI1001" s="102">
        <v>0.39158327994959824</v>
      </c>
      <c r="BJ1001" s="102">
        <v>0.60841672005040182</v>
      </c>
      <c r="BK1001" s="103">
        <v>0.38231351039329697</v>
      </c>
      <c r="BL1001" s="103">
        <f t="shared" si="235"/>
        <v>0.61768648960670303</v>
      </c>
      <c r="BM1001" s="103">
        <v>0.43671414936203601</v>
      </c>
      <c r="BN1001" s="103">
        <f t="shared" si="236"/>
        <v>0.56328585063796399</v>
      </c>
      <c r="BO1001" s="103">
        <v>0.35383096874411202</v>
      </c>
      <c r="BP1001" s="103">
        <f t="shared" si="237"/>
        <v>0.64616903125588798</v>
      </c>
      <c r="BQ1001" s="103">
        <v>0.38172368819748187</v>
      </c>
      <c r="BR1001" s="103">
        <f t="shared" si="242"/>
        <v>0.61827631180251819</v>
      </c>
      <c r="BS1001" s="108">
        <v>0.93074614647786891</v>
      </c>
      <c r="BT1001" s="102">
        <v>6.9253853522131106E-2</v>
      </c>
      <c r="BU1001" s="91"/>
      <c r="BV1001" s="86">
        <v>981</v>
      </c>
      <c r="BW1001" s="124">
        <v>0.98</v>
      </c>
      <c r="BX1001" s="124">
        <v>0.02</v>
      </c>
      <c r="BY1001" s="124">
        <v>0.98199999999999998</v>
      </c>
      <c r="BZ1001" s="124">
        <v>1.7999999999999999E-2</v>
      </c>
      <c r="CA1001" s="124">
        <v>0.98099999999999998</v>
      </c>
      <c r="CB1001" s="124">
        <v>1.9E-2</v>
      </c>
      <c r="CC1001" s="123">
        <v>0.97799999999999998</v>
      </c>
      <c r="CD1001" s="123">
        <v>2.1999999999999999E-2</v>
      </c>
      <c r="CE1001" s="123">
        <v>0.97499999999999998</v>
      </c>
      <c r="CF1001" s="123">
        <v>2.5000000000000001E-2</v>
      </c>
      <c r="CG1001" s="123">
        <v>0.97599999999999998</v>
      </c>
      <c r="CH1001" s="123">
        <v>2.4E-2</v>
      </c>
      <c r="CI1001" s="1"/>
      <c r="CJ1001" s="1"/>
      <c r="CK1001" s="1"/>
      <c r="CL1001" s="1"/>
      <c r="CM1001" s="1"/>
      <c r="CN1001" s="1"/>
      <c r="CP1001" s="39"/>
      <c r="CR1001" s="39"/>
      <c r="CS1001" s="92"/>
      <c r="CT1001" s="92"/>
    </row>
    <row r="1002" spans="38:98" x14ac:dyDescent="0.25">
      <c r="AL1002" s="104">
        <v>982</v>
      </c>
      <c r="AM1002" s="102">
        <v>0.395869365888462</v>
      </c>
      <c r="AN1002" s="102">
        <f t="shared" si="231"/>
        <v>0.604130634111538</v>
      </c>
      <c r="AO1002" s="102">
        <v>0.43929079590263898</v>
      </c>
      <c r="AP1002" s="102">
        <f t="shared" si="232"/>
        <v>0.56070920409736102</v>
      </c>
      <c r="AQ1002" s="102">
        <v>0.33163215547887298</v>
      </c>
      <c r="AR1002" s="102">
        <f t="shared" si="233"/>
        <v>0.66836784452112696</v>
      </c>
      <c r="AS1002" s="102">
        <f t="shared" si="238"/>
        <v>0.37630717800331182</v>
      </c>
      <c r="AT1002" s="107">
        <f t="shared" si="238"/>
        <v>0.62369282199668818</v>
      </c>
      <c r="AU1002" s="103">
        <v>0.41280154676324199</v>
      </c>
      <c r="AV1002" s="103">
        <f t="shared" si="239"/>
        <v>0.58719845323675801</v>
      </c>
      <c r="AW1002" s="103">
        <v>0.46139428853126202</v>
      </c>
      <c r="AX1002" s="103">
        <f t="shared" si="240"/>
        <v>0.53860571146873792</v>
      </c>
      <c r="AY1002" s="103">
        <v>0.36456815750667199</v>
      </c>
      <c r="AZ1002" s="103">
        <f t="shared" si="243"/>
        <v>0.63543184249332807</v>
      </c>
      <c r="BA1002" s="103">
        <f t="shared" si="241"/>
        <v>0.40179051831186441</v>
      </c>
      <c r="BB1002" s="103">
        <f t="shared" si="241"/>
        <v>0.59820948168813559</v>
      </c>
      <c r="BC1002" s="102">
        <v>0.39075064054351599</v>
      </c>
      <c r="BD1002" s="102">
        <f t="shared" si="244"/>
        <v>0.60924935945648406</v>
      </c>
      <c r="BE1002" s="102">
        <v>0.44497927162450401</v>
      </c>
      <c r="BF1002" s="102">
        <f t="shared" si="244"/>
        <v>0.55502072837549599</v>
      </c>
      <c r="BG1002" s="102">
        <v>0.36605389185414999</v>
      </c>
      <c r="BH1002" s="102">
        <f t="shared" si="234"/>
        <v>0.63394610814584995</v>
      </c>
      <c r="BI1002" s="102">
        <v>0.39186272129503485</v>
      </c>
      <c r="BJ1002" s="102">
        <v>0.60813727870496515</v>
      </c>
      <c r="BK1002" s="103">
        <v>0.38255887030959601</v>
      </c>
      <c r="BL1002" s="103">
        <f t="shared" si="235"/>
        <v>0.61744112969040399</v>
      </c>
      <c r="BM1002" s="103">
        <v>0.43693959758253798</v>
      </c>
      <c r="BN1002" s="103">
        <f t="shared" si="236"/>
        <v>0.56306040241746202</v>
      </c>
      <c r="BO1002" s="103">
        <v>0.35415574761404101</v>
      </c>
      <c r="BP1002" s="103">
        <f t="shared" si="237"/>
        <v>0.64584425238595899</v>
      </c>
      <c r="BQ1002" s="103">
        <v>0.38200100114241736</v>
      </c>
      <c r="BR1002" s="103">
        <f t="shared" si="242"/>
        <v>0.61799899885758269</v>
      </c>
      <c r="BS1002" s="108">
        <v>0.93081319726195255</v>
      </c>
      <c r="BT1002" s="102">
        <v>6.9186802738047407E-2</v>
      </c>
      <c r="BU1002" s="91"/>
      <c r="BV1002" s="86">
        <v>982</v>
      </c>
      <c r="BW1002" s="124">
        <v>0.98</v>
      </c>
      <c r="BX1002" s="124">
        <v>0.02</v>
      </c>
      <c r="BY1002" s="124">
        <v>0.98199999999999998</v>
      </c>
      <c r="BZ1002" s="124">
        <v>1.7999999999999999E-2</v>
      </c>
      <c r="CA1002" s="124">
        <v>0.98099999999999998</v>
      </c>
      <c r="CB1002" s="124">
        <v>1.9E-2</v>
      </c>
      <c r="CC1002" s="123">
        <v>0.97799999999999998</v>
      </c>
      <c r="CD1002" s="123">
        <v>2.1999999999999999E-2</v>
      </c>
      <c r="CE1002" s="123">
        <v>0.97499999999999998</v>
      </c>
      <c r="CF1002" s="123">
        <v>2.5000000000000001E-2</v>
      </c>
      <c r="CG1002" s="123">
        <v>0.97599999999999998</v>
      </c>
      <c r="CH1002" s="123">
        <v>2.4E-2</v>
      </c>
      <c r="CI1002" s="1"/>
      <c r="CJ1002" s="1"/>
      <c r="CK1002" s="1"/>
      <c r="CL1002" s="1"/>
      <c r="CM1002" s="1"/>
      <c r="CN1002" s="1"/>
      <c r="CP1002" s="39"/>
      <c r="CR1002" s="39"/>
      <c r="CS1002" s="92"/>
      <c r="CT1002" s="92"/>
    </row>
    <row r="1003" spans="38:98" x14ac:dyDescent="0.25">
      <c r="AL1003" s="104">
        <v>983</v>
      </c>
      <c r="AM1003" s="102">
        <v>0.39610056396167698</v>
      </c>
      <c r="AN1003" s="102">
        <f t="shared" si="231"/>
        <v>0.60389943603832297</v>
      </c>
      <c r="AO1003" s="102">
        <v>0.43949793938923998</v>
      </c>
      <c r="AP1003" s="102">
        <f t="shared" si="232"/>
        <v>0.56050206061076002</v>
      </c>
      <c r="AQ1003" s="102">
        <v>0.33193162869715298</v>
      </c>
      <c r="AR1003" s="102">
        <f t="shared" si="233"/>
        <v>0.66806837130284702</v>
      </c>
      <c r="AS1003" s="102">
        <f t="shared" si="238"/>
        <v>0.37656425008833549</v>
      </c>
      <c r="AT1003" s="107">
        <f t="shared" si="238"/>
        <v>0.62343574991166462</v>
      </c>
      <c r="AU1003" s="103">
        <v>0.413041703657054</v>
      </c>
      <c r="AV1003" s="103">
        <f t="shared" si="239"/>
        <v>0.58695829634294605</v>
      </c>
      <c r="AW1003" s="103">
        <v>0.46162357582998997</v>
      </c>
      <c r="AX1003" s="103">
        <f t="shared" si="240"/>
        <v>0.53837642417000997</v>
      </c>
      <c r="AY1003" s="103">
        <v>0.36489353012597198</v>
      </c>
      <c r="AZ1003" s="103">
        <f t="shared" si="243"/>
        <v>0.63510646987402808</v>
      </c>
      <c r="BA1003" s="103">
        <f t="shared" si="241"/>
        <v>0.40206737443253154</v>
      </c>
      <c r="BB1003" s="103">
        <f t="shared" si="241"/>
        <v>0.59793262556746851</v>
      </c>
      <c r="BC1003" s="102">
        <v>0.39098690261734698</v>
      </c>
      <c r="BD1003" s="102">
        <f t="shared" si="244"/>
        <v>0.60901309738265308</v>
      </c>
      <c r="BE1003" s="102">
        <v>0.44520273202694799</v>
      </c>
      <c r="BF1003" s="102">
        <f t="shared" si="244"/>
        <v>0.55479726797305196</v>
      </c>
      <c r="BG1003" s="102">
        <v>0.36639038132847401</v>
      </c>
      <c r="BH1003" s="102">
        <f t="shared" si="234"/>
        <v>0.63360961867152599</v>
      </c>
      <c r="BI1003" s="102">
        <v>0.39214214358867366</v>
      </c>
      <c r="BJ1003" s="102">
        <v>0.60785785641132639</v>
      </c>
      <c r="BK1003" s="103">
        <v>0.38280436263011403</v>
      </c>
      <c r="BL1003" s="103">
        <f t="shared" si="235"/>
        <v>0.61719563736988592</v>
      </c>
      <c r="BM1003" s="103">
        <v>0.43716505360846403</v>
      </c>
      <c r="BN1003" s="103">
        <f t="shared" si="236"/>
        <v>0.56283494639153597</v>
      </c>
      <c r="BO1003" s="103">
        <v>0.354480511629572</v>
      </c>
      <c r="BP1003" s="103">
        <f t="shared" si="237"/>
        <v>0.64551948837042805</v>
      </c>
      <c r="BQ1003" s="103">
        <v>0.3822783500948852</v>
      </c>
      <c r="BR1003" s="103">
        <f t="shared" si="242"/>
        <v>0.6177216499051148</v>
      </c>
      <c r="BS1003" s="108">
        <v>0.93088012696364308</v>
      </c>
      <c r="BT1003" s="102">
        <v>6.9119873036356902E-2</v>
      </c>
      <c r="BU1003" s="91"/>
      <c r="BV1003" s="86">
        <v>983</v>
      </c>
      <c r="BW1003" s="124">
        <v>0.98</v>
      </c>
      <c r="BX1003" s="124">
        <v>0.02</v>
      </c>
      <c r="BY1003" s="124">
        <v>0.98199999999999998</v>
      </c>
      <c r="BZ1003" s="124">
        <v>1.7999999999999999E-2</v>
      </c>
      <c r="CA1003" s="124">
        <v>0.98099999999999998</v>
      </c>
      <c r="CB1003" s="124">
        <v>1.9E-2</v>
      </c>
      <c r="CC1003" s="123">
        <v>0.97799999999999998</v>
      </c>
      <c r="CD1003" s="123">
        <v>2.1999999999999999E-2</v>
      </c>
      <c r="CE1003" s="123">
        <v>0.97499999999999998</v>
      </c>
      <c r="CF1003" s="123">
        <v>2.5000000000000001E-2</v>
      </c>
      <c r="CG1003" s="123">
        <v>0.97599999999999998</v>
      </c>
      <c r="CH1003" s="123">
        <v>2.4E-2</v>
      </c>
      <c r="CI1003" s="1"/>
      <c r="CJ1003" s="1"/>
      <c r="CK1003" s="1"/>
      <c r="CL1003" s="1"/>
      <c r="CM1003" s="1"/>
      <c r="CN1003" s="1"/>
      <c r="CP1003" s="39"/>
      <c r="CR1003" s="39"/>
      <c r="CS1003" s="92"/>
      <c r="CT1003" s="92"/>
    </row>
    <row r="1004" spans="38:98" x14ac:dyDescent="0.25">
      <c r="AL1004" s="104">
        <v>984</v>
      </c>
      <c r="AM1004" s="102">
        <v>0.39633156263400898</v>
      </c>
      <c r="AN1004" s="102">
        <f t="shared" si="231"/>
        <v>0.60366843736599107</v>
      </c>
      <c r="AO1004" s="102">
        <v>0.43970495390508002</v>
      </c>
      <c r="AP1004" s="102">
        <f t="shared" si="232"/>
        <v>0.56029504609491998</v>
      </c>
      <c r="AQ1004" s="102">
        <v>0.33223095535567498</v>
      </c>
      <c r="AR1004" s="102">
        <f t="shared" si="233"/>
        <v>0.66776904464432496</v>
      </c>
      <c r="AS1004" s="102">
        <f t="shared" si="238"/>
        <v>0.37682116327832171</v>
      </c>
      <c r="AT1004" s="107">
        <f t="shared" si="238"/>
        <v>0.6231788367216784</v>
      </c>
      <c r="AU1004" s="103">
        <v>0.413281700109423</v>
      </c>
      <c r="AV1004" s="103">
        <f t="shared" si="239"/>
        <v>0.586718299890577</v>
      </c>
      <c r="AW1004" s="103">
        <v>0.46185272129105098</v>
      </c>
      <c r="AX1004" s="103">
        <f t="shared" si="240"/>
        <v>0.53814727870894896</v>
      </c>
      <c r="AY1004" s="103">
        <v>0.36521873773451202</v>
      </c>
      <c r="AZ1004" s="103">
        <f t="shared" si="243"/>
        <v>0.63478126226548803</v>
      </c>
      <c r="BA1004" s="103">
        <f t="shared" si="241"/>
        <v>0.40234407228873836</v>
      </c>
      <c r="BB1004" s="103">
        <f t="shared" si="241"/>
        <v>0.59765592771126164</v>
      </c>
      <c r="BC1004" s="102">
        <v>0.39122313608862502</v>
      </c>
      <c r="BD1004" s="102">
        <f t="shared" si="244"/>
        <v>0.60877686391137498</v>
      </c>
      <c r="BE1004" s="102">
        <v>0.44542617676514901</v>
      </c>
      <c r="BF1004" s="102">
        <f t="shared" si="244"/>
        <v>0.55457382323485094</v>
      </c>
      <c r="BG1004" s="102">
        <v>0.36672685858035398</v>
      </c>
      <c r="BH1004" s="102">
        <f t="shared" si="234"/>
        <v>0.63327314141964597</v>
      </c>
      <c r="BI1004" s="102">
        <v>0.39242154779042088</v>
      </c>
      <c r="BJ1004" s="102">
        <v>0.60757845220957907</v>
      </c>
      <c r="BK1004" s="103">
        <v>0.38304998942923102</v>
      </c>
      <c r="BL1004" s="103">
        <f t="shared" si="235"/>
        <v>0.61695001057076904</v>
      </c>
      <c r="BM1004" s="103">
        <v>0.437390518471519</v>
      </c>
      <c r="BN1004" s="103">
        <f t="shared" si="236"/>
        <v>0.562609481528481</v>
      </c>
      <c r="BO1004" s="103">
        <v>0.35480526158825998</v>
      </c>
      <c r="BP1004" s="103">
        <f t="shared" si="237"/>
        <v>0.64519473841174002</v>
      </c>
      <c r="BQ1004" s="103">
        <v>0.38255573630211059</v>
      </c>
      <c r="BR1004" s="103">
        <f t="shared" si="242"/>
        <v>0.61744426369788952</v>
      </c>
      <c r="BS1004" s="108">
        <v>0.93094693619564794</v>
      </c>
      <c r="BT1004" s="102">
        <v>6.9053063804352097E-2</v>
      </c>
      <c r="BU1004" s="91"/>
      <c r="BV1004" s="86">
        <v>984</v>
      </c>
      <c r="BW1004" s="124">
        <v>0.98</v>
      </c>
      <c r="BX1004" s="124">
        <v>0.02</v>
      </c>
      <c r="BY1004" s="124">
        <v>0.98199999999999998</v>
      </c>
      <c r="BZ1004" s="124">
        <v>1.7999999999999999E-2</v>
      </c>
      <c r="CA1004" s="124">
        <v>0.98099999999999998</v>
      </c>
      <c r="CB1004" s="124">
        <v>1.9E-2</v>
      </c>
      <c r="CC1004" s="123">
        <v>0.97799999999999998</v>
      </c>
      <c r="CD1004" s="123">
        <v>2.1999999999999999E-2</v>
      </c>
      <c r="CE1004" s="123">
        <v>0.97499999999999998</v>
      </c>
      <c r="CF1004" s="123">
        <v>2.5000000000000001E-2</v>
      </c>
      <c r="CG1004" s="123">
        <v>0.97599999999999998</v>
      </c>
      <c r="CH1004" s="123">
        <v>2.4E-2</v>
      </c>
      <c r="CI1004" s="1"/>
      <c r="CJ1004" s="1"/>
      <c r="CK1004" s="1"/>
      <c r="CL1004" s="1"/>
      <c r="CM1004" s="1"/>
      <c r="CN1004" s="1"/>
      <c r="CP1004" s="39"/>
      <c r="CR1004" s="39"/>
      <c r="CS1004" s="92"/>
      <c r="CT1004" s="92"/>
    </row>
    <row r="1005" spans="38:98" x14ac:dyDescent="0.25">
      <c r="AL1005" s="104">
        <v>985</v>
      </c>
      <c r="AM1005" s="102">
        <v>0.396562361387233</v>
      </c>
      <c r="AN1005" s="102">
        <f t="shared" si="231"/>
        <v>0.603437638612767</v>
      </c>
      <c r="AO1005" s="102">
        <v>0.43991183988381799</v>
      </c>
      <c r="AP1005" s="102">
        <f t="shared" si="232"/>
        <v>0.56008816011618201</v>
      </c>
      <c r="AQ1005" s="102">
        <v>0.332530135148356</v>
      </c>
      <c r="AR1005" s="102">
        <f t="shared" si="233"/>
        <v>0.66746986485164395</v>
      </c>
      <c r="AS1005" s="102">
        <f t="shared" si="238"/>
        <v>0.37707791737156415</v>
      </c>
      <c r="AT1005" s="107">
        <f t="shared" si="238"/>
        <v>0.62292208262843585</v>
      </c>
      <c r="AU1005" s="103">
        <v>0.41352153633688099</v>
      </c>
      <c r="AV1005" s="103">
        <f t="shared" si="239"/>
        <v>0.58647846366311907</v>
      </c>
      <c r="AW1005" s="103">
        <v>0.46208172521010099</v>
      </c>
      <c r="AX1005" s="103">
        <f t="shared" si="240"/>
        <v>0.53791827478989895</v>
      </c>
      <c r="AY1005" s="103">
        <v>0.36554378013880801</v>
      </c>
      <c r="AZ1005" s="103">
        <f t="shared" si="243"/>
        <v>0.63445621986119205</v>
      </c>
      <c r="BA1005" s="103">
        <f t="shared" si="241"/>
        <v>0.40262061192660803</v>
      </c>
      <c r="BB1005" s="103">
        <f t="shared" si="241"/>
        <v>0.59737938807339197</v>
      </c>
      <c r="BC1005" s="102">
        <v>0.39145934220529</v>
      </c>
      <c r="BD1005" s="102">
        <f t="shared" si="244"/>
        <v>0.60854065779471</v>
      </c>
      <c r="BE1005" s="102">
        <v>0.44564960686577498</v>
      </c>
      <c r="BF1005" s="102">
        <f t="shared" si="244"/>
        <v>0.55435039313422507</v>
      </c>
      <c r="BG1005" s="102">
        <v>0.36706332434221001</v>
      </c>
      <c r="BH1005" s="102">
        <f t="shared" si="234"/>
        <v>0.63293667565778999</v>
      </c>
      <c r="BI1005" s="102">
        <v>0.39270093486018476</v>
      </c>
      <c r="BJ1005" s="102">
        <v>0.60729906513981524</v>
      </c>
      <c r="BK1005" s="103">
        <v>0.38329575278132999</v>
      </c>
      <c r="BL1005" s="103">
        <f t="shared" si="235"/>
        <v>0.61670424721867001</v>
      </c>
      <c r="BM1005" s="103">
        <v>0.437615993203406</v>
      </c>
      <c r="BN1005" s="103">
        <f t="shared" si="236"/>
        <v>0.56238400679659395</v>
      </c>
      <c r="BO1005" s="103">
        <v>0.35512999828765801</v>
      </c>
      <c r="BP1005" s="103">
        <f t="shared" si="237"/>
        <v>0.64487000171234199</v>
      </c>
      <c r="BQ1005" s="103">
        <v>0.38283316101131837</v>
      </c>
      <c r="BR1005" s="103">
        <f t="shared" si="242"/>
        <v>0.61716683898868163</v>
      </c>
      <c r="BS1005" s="108">
        <v>0.93101362557067491</v>
      </c>
      <c r="BT1005" s="102">
        <v>6.8986374429325106E-2</v>
      </c>
      <c r="BU1005" s="91"/>
      <c r="BV1005" s="86">
        <v>985</v>
      </c>
      <c r="BW1005" s="124">
        <v>0.98</v>
      </c>
      <c r="BX1005" s="124">
        <v>0.02</v>
      </c>
      <c r="BY1005" s="124">
        <v>0.98199999999999998</v>
      </c>
      <c r="BZ1005" s="124">
        <v>1.7999999999999999E-2</v>
      </c>
      <c r="CA1005" s="124">
        <v>0.98099999999999998</v>
      </c>
      <c r="CB1005" s="124">
        <v>1.9E-2</v>
      </c>
      <c r="CC1005" s="123">
        <v>0.97799999999999998</v>
      </c>
      <c r="CD1005" s="123">
        <v>2.1999999999999999E-2</v>
      </c>
      <c r="CE1005" s="123">
        <v>0.97499999999999998</v>
      </c>
      <c r="CF1005" s="123">
        <v>2.5000000000000001E-2</v>
      </c>
      <c r="CG1005" s="123">
        <v>0.97599999999999998</v>
      </c>
      <c r="CH1005" s="123">
        <v>2.4E-2</v>
      </c>
      <c r="CI1005" s="1"/>
      <c r="CJ1005" s="1"/>
      <c r="CK1005" s="1"/>
      <c r="CL1005" s="1"/>
      <c r="CM1005" s="1"/>
      <c r="CN1005" s="1"/>
      <c r="CP1005" s="39"/>
      <c r="CR1005" s="39"/>
      <c r="CS1005" s="92"/>
      <c r="CT1005" s="92"/>
    </row>
    <row r="1006" spans="38:98" x14ac:dyDescent="0.25">
      <c r="AL1006" s="104">
        <v>986</v>
      </c>
      <c r="AM1006" s="102">
        <v>0.396792959703126</v>
      </c>
      <c r="AN1006" s="102">
        <f t="shared" si="231"/>
        <v>0.603207040296874</v>
      </c>
      <c r="AO1006" s="102">
        <v>0.440118597759112</v>
      </c>
      <c r="AP1006" s="102">
        <f t="shared" si="232"/>
        <v>0.559881402240888</v>
      </c>
      <c r="AQ1006" s="102">
        <v>0.33282916776910998</v>
      </c>
      <c r="AR1006" s="102">
        <f t="shared" si="233"/>
        <v>0.66717083223089002</v>
      </c>
      <c r="AS1006" s="102">
        <f t="shared" si="238"/>
        <v>0.37733451216635544</v>
      </c>
      <c r="AT1006" s="107">
        <f t="shared" si="238"/>
        <v>0.62266548783364462</v>
      </c>
      <c r="AU1006" s="103">
        <v>0.41376121255595599</v>
      </c>
      <c r="AV1006" s="103">
        <f t="shared" si="239"/>
        <v>0.58623878744404401</v>
      </c>
      <c r="AW1006" s="103">
        <v>0.462310587882794</v>
      </c>
      <c r="AX1006" s="103">
        <f t="shared" si="240"/>
        <v>0.537689412117206</v>
      </c>
      <c r="AY1006" s="103">
        <v>0.36586865714537498</v>
      </c>
      <c r="AZ1006" s="103">
        <f t="shared" si="243"/>
        <v>0.63413134285462502</v>
      </c>
      <c r="BA1006" s="103">
        <f t="shared" si="241"/>
        <v>0.40289699339226148</v>
      </c>
      <c r="BB1006" s="103">
        <f t="shared" si="241"/>
        <v>0.59710300660773852</v>
      </c>
      <c r="BC1006" s="102">
        <v>0.39169552221527898</v>
      </c>
      <c r="BD1006" s="102">
        <f t="shared" si="244"/>
        <v>0.60830447778472108</v>
      </c>
      <c r="BE1006" s="102">
        <v>0.445873023355492</v>
      </c>
      <c r="BF1006" s="102">
        <f t="shared" si="244"/>
        <v>0.55412697664450805</v>
      </c>
      <c r="BG1006" s="102">
        <v>0.36739977934646101</v>
      </c>
      <c r="BH1006" s="102">
        <f t="shared" si="234"/>
        <v>0.63260022065353905</v>
      </c>
      <c r="BI1006" s="102">
        <v>0.39298030575787174</v>
      </c>
      <c r="BJ1006" s="102">
        <v>0.60701969424212843</v>
      </c>
      <c r="BK1006" s="103">
        <v>0.383541654760791</v>
      </c>
      <c r="BL1006" s="103">
        <f t="shared" si="235"/>
        <v>0.61645834523920895</v>
      </c>
      <c r="BM1006" s="103">
        <v>0.43784147883582902</v>
      </c>
      <c r="BN1006" s="103">
        <f t="shared" si="236"/>
        <v>0.56215852116417098</v>
      </c>
      <c r="BO1006" s="103">
        <v>0.35545472252531801</v>
      </c>
      <c r="BP1006" s="103">
        <f t="shared" si="237"/>
        <v>0.64454527747468204</v>
      </c>
      <c r="BQ1006" s="103">
        <v>0.38311062546973218</v>
      </c>
      <c r="BR1006" s="103">
        <f t="shared" si="242"/>
        <v>0.61688937453026793</v>
      </c>
      <c r="BS1006" s="108">
        <v>0.93108019570143186</v>
      </c>
      <c r="BT1006" s="102">
        <v>6.8919804298568199E-2</v>
      </c>
      <c r="BU1006" s="91"/>
      <c r="BV1006" s="86">
        <v>986</v>
      </c>
      <c r="BW1006" s="124">
        <v>0.98</v>
      </c>
      <c r="BX1006" s="124">
        <v>0.02</v>
      </c>
      <c r="BY1006" s="124">
        <v>0.98199999999999998</v>
      </c>
      <c r="BZ1006" s="124">
        <v>1.7999999999999999E-2</v>
      </c>
      <c r="CA1006" s="124">
        <v>0.98099999999999998</v>
      </c>
      <c r="CB1006" s="124">
        <v>1.9E-2</v>
      </c>
      <c r="CC1006" s="123">
        <v>0.97799999999999998</v>
      </c>
      <c r="CD1006" s="123">
        <v>2.1999999999999999E-2</v>
      </c>
      <c r="CE1006" s="123">
        <v>0.97499999999999998</v>
      </c>
      <c r="CF1006" s="123">
        <v>2.5000000000000001E-2</v>
      </c>
      <c r="CG1006" s="123">
        <v>0.97599999999999998</v>
      </c>
      <c r="CH1006" s="123">
        <v>2.4E-2</v>
      </c>
      <c r="CI1006" s="1"/>
      <c r="CJ1006" s="1"/>
      <c r="CK1006" s="1"/>
      <c r="CL1006" s="1"/>
      <c r="CM1006" s="1"/>
      <c r="CN1006" s="1"/>
      <c r="CP1006" s="39"/>
      <c r="CR1006" s="39"/>
      <c r="CS1006" s="92"/>
      <c r="CT1006" s="92"/>
    </row>
    <row r="1007" spans="38:98" x14ac:dyDescent="0.25">
      <c r="AL1007" s="104">
        <v>987</v>
      </c>
      <c r="AM1007" s="102">
        <v>0.39702335706346298</v>
      </c>
      <c r="AN1007" s="102">
        <f t="shared" si="231"/>
        <v>0.60297664293653708</v>
      </c>
      <c r="AO1007" s="102">
        <v>0.44032522796461898</v>
      </c>
      <c r="AP1007" s="102">
        <f t="shared" si="232"/>
        <v>0.55967477203538096</v>
      </c>
      <c r="AQ1007" s="102">
        <v>0.33312805291185199</v>
      </c>
      <c r="AR1007" s="102">
        <f t="shared" si="233"/>
        <v>0.66687194708814801</v>
      </c>
      <c r="AS1007" s="102">
        <f t="shared" si="238"/>
        <v>0.37759094746098781</v>
      </c>
      <c r="AT1007" s="107">
        <f t="shared" si="238"/>
        <v>0.62240905253901224</v>
      </c>
      <c r="AU1007" s="103">
        <v>0.41400072898318102</v>
      </c>
      <c r="AV1007" s="103">
        <f t="shared" si="239"/>
        <v>0.58599927101681892</v>
      </c>
      <c r="AW1007" s="103">
        <v>0.46253930960478601</v>
      </c>
      <c r="AX1007" s="103">
        <f t="shared" si="240"/>
        <v>0.53746069039521394</v>
      </c>
      <c r="AY1007" s="103">
        <v>0.36619336856072998</v>
      </c>
      <c r="AZ1007" s="103">
        <f t="shared" si="243"/>
        <v>0.63380663143927007</v>
      </c>
      <c r="BA1007" s="103">
        <f t="shared" si="241"/>
        <v>0.40317321673182271</v>
      </c>
      <c r="BB1007" s="103">
        <f t="shared" si="241"/>
        <v>0.59682678326817729</v>
      </c>
      <c r="BC1007" s="102">
        <v>0.39193167736653201</v>
      </c>
      <c r="BD1007" s="102">
        <f t="shared" si="244"/>
        <v>0.60806832263346799</v>
      </c>
      <c r="BE1007" s="102">
        <v>0.44609642726096999</v>
      </c>
      <c r="BF1007" s="102">
        <f t="shared" si="244"/>
        <v>0.55390357273903001</v>
      </c>
      <c r="BG1007" s="102">
        <v>0.367736224325526</v>
      </c>
      <c r="BH1007" s="102">
        <f t="shared" si="234"/>
        <v>0.632263775674474</v>
      </c>
      <c r="BI1007" s="102">
        <v>0.39325966144338997</v>
      </c>
      <c r="BJ1007" s="102">
        <v>0.60674033855661003</v>
      </c>
      <c r="BK1007" s="103">
        <v>0.38378769744199698</v>
      </c>
      <c r="BL1007" s="103">
        <f t="shared" si="235"/>
        <v>0.61621230255800308</v>
      </c>
      <c r="BM1007" s="103">
        <v>0.43806697640049003</v>
      </c>
      <c r="BN1007" s="103">
        <f t="shared" si="236"/>
        <v>0.56193302359950992</v>
      </c>
      <c r="BO1007" s="103">
        <v>0.355779435098795</v>
      </c>
      <c r="BP1007" s="103">
        <f t="shared" si="237"/>
        <v>0.64422056490120494</v>
      </c>
      <c r="BQ1007" s="103">
        <v>0.38338813092457746</v>
      </c>
      <c r="BR1007" s="103">
        <f t="shared" si="242"/>
        <v>0.61661186907542254</v>
      </c>
      <c r="BS1007" s="108">
        <v>0.93114664720062645</v>
      </c>
      <c r="BT1007" s="102">
        <v>6.8853352799373602E-2</v>
      </c>
      <c r="BU1007" s="91"/>
      <c r="BV1007" s="86">
        <v>987</v>
      </c>
      <c r="BW1007" s="124">
        <v>0.98</v>
      </c>
      <c r="BX1007" s="124">
        <v>0.02</v>
      </c>
      <c r="BY1007" s="124">
        <v>0.98199999999999998</v>
      </c>
      <c r="BZ1007" s="124">
        <v>1.7999999999999999E-2</v>
      </c>
      <c r="CA1007" s="124">
        <v>0.98099999999999998</v>
      </c>
      <c r="CB1007" s="124">
        <v>1.9E-2</v>
      </c>
      <c r="CC1007" s="123">
        <v>0.97799999999999998</v>
      </c>
      <c r="CD1007" s="123">
        <v>2.1999999999999999E-2</v>
      </c>
      <c r="CE1007" s="123">
        <v>0.97499999999999998</v>
      </c>
      <c r="CF1007" s="123">
        <v>2.5000000000000001E-2</v>
      </c>
      <c r="CG1007" s="123">
        <v>0.97599999999999998</v>
      </c>
      <c r="CH1007" s="123">
        <v>2.4E-2</v>
      </c>
      <c r="CI1007" s="1"/>
      <c r="CJ1007" s="1"/>
      <c r="CK1007" s="1"/>
      <c r="CL1007" s="1"/>
      <c r="CM1007" s="1"/>
      <c r="CN1007" s="1"/>
      <c r="CP1007" s="39"/>
      <c r="CR1007" s="39"/>
      <c r="CS1007" s="92"/>
      <c r="CT1007" s="92"/>
    </row>
    <row r="1008" spans="38:98" x14ac:dyDescent="0.25">
      <c r="AL1008" s="104">
        <v>988</v>
      </c>
      <c r="AM1008" s="102">
        <v>0.39725355295001802</v>
      </c>
      <c r="AN1008" s="102">
        <f t="shared" si="231"/>
        <v>0.60274644704998193</v>
      </c>
      <c r="AO1008" s="102">
        <v>0.440531730933998</v>
      </c>
      <c r="AP1008" s="102">
        <f t="shared" si="232"/>
        <v>0.559468269066002</v>
      </c>
      <c r="AQ1008" s="102">
        <v>0.33342679027049898</v>
      </c>
      <c r="AR1008" s="102">
        <f t="shared" si="233"/>
        <v>0.66657320972950096</v>
      </c>
      <c r="AS1008" s="102">
        <f t="shared" si="238"/>
        <v>0.37784722305375468</v>
      </c>
      <c r="AT1008" s="107">
        <f t="shared" si="238"/>
        <v>0.62215277694624527</v>
      </c>
      <c r="AU1008" s="103">
        <v>0.41424008583508398</v>
      </c>
      <c r="AV1008" s="103">
        <f t="shared" si="239"/>
        <v>0.58575991416491602</v>
      </c>
      <c r="AW1008" s="103">
        <v>0.46276789067173202</v>
      </c>
      <c r="AX1008" s="103">
        <f t="shared" si="240"/>
        <v>0.53723210932826793</v>
      </c>
      <c r="AY1008" s="103">
        <v>0.36651791419138902</v>
      </c>
      <c r="AZ1008" s="103">
        <f t="shared" si="243"/>
        <v>0.63348208580861098</v>
      </c>
      <c r="BA1008" s="103">
        <f t="shared" si="241"/>
        <v>0.40344928199141339</v>
      </c>
      <c r="BB1008" s="103">
        <f t="shared" si="241"/>
        <v>0.59655071800858672</v>
      </c>
      <c r="BC1008" s="102">
        <v>0.39216780890698699</v>
      </c>
      <c r="BD1008" s="102">
        <f t="shared" si="244"/>
        <v>0.60783219109301301</v>
      </c>
      <c r="BE1008" s="102">
        <v>0.44631981960887401</v>
      </c>
      <c r="BF1008" s="102">
        <f t="shared" si="244"/>
        <v>0.55368018039112599</v>
      </c>
      <c r="BG1008" s="102">
        <v>0.36807266001182498</v>
      </c>
      <c r="BH1008" s="102">
        <f t="shared" si="234"/>
        <v>0.63192733998817507</v>
      </c>
      <c r="BI1008" s="102">
        <v>0.3935390028766465</v>
      </c>
      <c r="BJ1008" s="102">
        <v>0.60646099712335355</v>
      </c>
      <c r="BK1008" s="103">
        <v>0.38403388289932899</v>
      </c>
      <c r="BL1008" s="103">
        <f t="shared" si="235"/>
        <v>0.61596611710067095</v>
      </c>
      <c r="BM1008" s="103">
        <v>0.438292486929095</v>
      </c>
      <c r="BN1008" s="103">
        <f t="shared" si="236"/>
        <v>0.56170751307090505</v>
      </c>
      <c r="BO1008" s="103">
        <v>0.35610413680564101</v>
      </c>
      <c r="BP1008" s="103">
        <f t="shared" si="237"/>
        <v>0.64389586319435899</v>
      </c>
      <c r="BQ1008" s="103">
        <v>0.38366567862307871</v>
      </c>
      <c r="BR1008" s="103">
        <f t="shared" si="242"/>
        <v>0.61633432137692123</v>
      </c>
      <c r="BS1008" s="108">
        <v>0.93121298068096636</v>
      </c>
      <c r="BT1008" s="102">
        <v>6.8787019319033693E-2</v>
      </c>
      <c r="BU1008" s="91"/>
      <c r="BV1008" s="86">
        <v>988</v>
      </c>
      <c r="BW1008" s="124">
        <v>0.98</v>
      </c>
      <c r="BX1008" s="124">
        <v>0.02</v>
      </c>
      <c r="BY1008" s="124">
        <v>0.98199999999999998</v>
      </c>
      <c r="BZ1008" s="124">
        <v>1.7999999999999999E-2</v>
      </c>
      <c r="CA1008" s="124">
        <v>0.98099999999999998</v>
      </c>
      <c r="CB1008" s="124">
        <v>1.9E-2</v>
      </c>
      <c r="CC1008" s="123">
        <v>0.97799999999999998</v>
      </c>
      <c r="CD1008" s="123">
        <v>2.1999999999999999E-2</v>
      </c>
      <c r="CE1008" s="123">
        <v>0.97499999999999998</v>
      </c>
      <c r="CF1008" s="123">
        <v>2.5000000000000001E-2</v>
      </c>
      <c r="CG1008" s="123">
        <v>0.97599999999999998</v>
      </c>
      <c r="CH1008" s="123">
        <v>2.4E-2</v>
      </c>
      <c r="CI1008" s="1"/>
      <c r="CJ1008" s="1"/>
      <c r="CK1008" s="1"/>
      <c r="CL1008" s="1"/>
      <c r="CM1008" s="1"/>
      <c r="CN1008" s="1"/>
      <c r="CP1008" s="39"/>
      <c r="CR1008" s="39"/>
      <c r="CS1008" s="92"/>
      <c r="CT1008" s="92"/>
    </row>
    <row r="1009" spans="38:98" x14ac:dyDescent="0.25">
      <c r="AL1009" s="104">
        <v>989</v>
      </c>
      <c r="AM1009" s="102">
        <v>0.39748354684456799</v>
      </c>
      <c r="AN1009" s="102">
        <f t="shared" si="231"/>
        <v>0.60251645315543201</v>
      </c>
      <c r="AO1009" s="102">
        <v>0.440738107100906</v>
      </c>
      <c r="AP1009" s="102">
        <f t="shared" si="232"/>
        <v>0.559261892899094</v>
      </c>
      <c r="AQ1009" s="102">
        <v>0.33372537953896497</v>
      </c>
      <c r="AR1009" s="102">
        <f t="shared" si="233"/>
        <v>0.66627462046103503</v>
      </c>
      <c r="AS1009" s="102">
        <f t="shared" si="238"/>
        <v>0.37810333874294833</v>
      </c>
      <c r="AT1009" s="107">
        <f t="shared" si="238"/>
        <v>0.62189666125705167</v>
      </c>
      <c r="AU1009" s="103">
        <v>0.414479283328198</v>
      </c>
      <c r="AV1009" s="103">
        <f t="shared" si="239"/>
        <v>0.58552071667180194</v>
      </c>
      <c r="AW1009" s="103">
        <v>0.46299633137928697</v>
      </c>
      <c r="AX1009" s="103">
        <f t="shared" si="240"/>
        <v>0.53700366862071303</v>
      </c>
      <c r="AY1009" s="103">
        <v>0.36684229384386802</v>
      </c>
      <c r="AZ1009" s="103">
        <f t="shared" si="243"/>
        <v>0.63315770615613198</v>
      </c>
      <c r="BA1009" s="103">
        <f t="shared" si="241"/>
        <v>0.40372518921715672</v>
      </c>
      <c r="BB1009" s="103">
        <f t="shared" si="241"/>
        <v>0.59627481078284328</v>
      </c>
      <c r="BC1009" s="102">
        <v>0.39240391808458402</v>
      </c>
      <c r="BD1009" s="102">
        <f t="shared" si="244"/>
        <v>0.60759608191541603</v>
      </c>
      <c r="BE1009" s="102">
        <v>0.446543201425873</v>
      </c>
      <c r="BF1009" s="102">
        <f t="shared" si="244"/>
        <v>0.553456798574127</v>
      </c>
      <c r="BG1009" s="102">
        <v>0.36840908713777498</v>
      </c>
      <c r="BH1009" s="102">
        <f t="shared" si="234"/>
        <v>0.63159091286222502</v>
      </c>
      <c r="BI1009" s="102">
        <v>0.39381833101754837</v>
      </c>
      <c r="BJ1009" s="102">
        <v>0.60618166898245174</v>
      </c>
      <c r="BK1009" s="103">
        <v>0.38428021320716799</v>
      </c>
      <c r="BL1009" s="103">
        <f t="shared" si="235"/>
        <v>0.61571978679283201</v>
      </c>
      <c r="BM1009" s="103">
        <v>0.43851801145334501</v>
      </c>
      <c r="BN1009" s="103">
        <f t="shared" si="236"/>
        <v>0.56148198854665499</v>
      </c>
      <c r="BO1009" s="103">
        <v>0.35642882844340901</v>
      </c>
      <c r="BP1009" s="103">
        <f t="shared" si="237"/>
        <v>0.64357117155659105</v>
      </c>
      <c r="BQ1009" s="103">
        <v>0.38394326981245963</v>
      </c>
      <c r="BR1009" s="103">
        <f t="shared" si="242"/>
        <v>0.61605673018754048</v>
      </c>
      <c r="BS1009" s="108">
        <v>0.93127919675515924</v>
      </c>
      <c r="BT1009" s="109">
        <v>6.87208032448407E-2</v>
      </c>
      <c r="BU1009" s="91"/>
      <c r="BV1009" s="86">
        <v>989</v>
      </c>
      <c r="BW1009" s="124">
        <v>0.98</v>
      </c>
      <c r="BX1009" s="124">
        <v>0.02</v>
      </c>
      <c r="BY1009" s="124">
        <v>0.98199999999999998</v>
      </c>
      <c r="BZ1009" s="124">
        <v>1.7999999999999999E-2</v>
      </c>
      <c r="CA1009" s="124">
        <v>0.98099999999999998</v>
      </c>
      <c r="CB1009" s="124">
        <v>1.9E-2</v>
      </c>
      <c r="CC1009" s="123">
        <v>0.97799999999999998</v>
      </c>
      <c r="CD1009" s="123">
        <v>2.1999999999999999E-2</v>
      </c>
      <c r="CE1009" s="123">
        <v>0.97499999999999998</v>
      </c>
      <c r="CF1009" s="123">
        <v>2.5000000000000001E-2</v>
      </c>
      <c r="CG1009" s="123">
        <v>0.97599999999999998</v>
      </c>
      <c r="CH1009" s="123">
        <v>2.4E-2</v>
      </c>
      <c r="CI1009" s="1"/>
      <c r="CJ1009" s="1"/>
      <c r="CK1009" s="1"/>
      <c r="CL1009" s="1"/>
      <c r="CM1009" s="1"/>
      <c r="CN1009" s="1"/>
      <c r="CP1009" s="39"/>
      <c r="CR1009" s="39"/>
      <c r="CS1009" s="92"/>
      <c r="CT1009" s="92"/>
    </row>
    <row r="1010" spans="38:98" x14ac:dyDescent="0.25">
      <c r="AL1010" s="104">
        <v>990</v>
      </c>
      <c r="AM1010" s="102">
        <v>0.39771333822888799</v>
      </c>
      <c r="AN1010" s="102">
        <f t="shared" si="231"/>
        <v>0.60228666177111201</v>
      </c>
      <c r="AO1010" s="102">
        <v>0.44094435689900102</v>
      </c>
      <c r="AP1010" s="102">
        <f t="shared" si="232"/>
        <v>0.55905564310099898</v>
      </c>
      <c r="AQ1010" s="102">
        <v>0.33402382041116702</v>
      </c>
      <c r="AR1010" s="102">
        <f t="shared" si="233"/>
        <v>0.66597617958883304</v>
      </c>
      <c r="AS1010" s="102">
        <f t="shared" si="238"/>
        <v>0.37835929432686233</v>
      </c>
      <c r="AT1010" s="107">
        <f t="shared" si="238"/>
        <v>0.62164070567313767</v>
      </c>
      <c r="AU1010" s="103">
        <v>0.41471832167905198</v>
      </c>
      <c r="AV1010" s="103">
        <f t="shared" si="239"/>
        <v>0.58528167832094802</v>
      </c>
      <c r="AW1010" s="103">
        <v>0.46322463202310699</v>
      </c>
      <c r="AX1010" s="103">
        <f t="shared" si="240"/>
        <v>0.53677536797689296</v>
      </c>
      <c r="AY1010" s="103">
        <v>0.36716650732468298</v>
      </c>
      <c r="AZ1010" s="103">
        <f t="shared" si="243"/>
        <v>0.63283349267531697</v>
      </c>
      <c r="BA1010" s="103">
        <f t="shared" si="241"/>
        <v>0.40400093845517493</v>
      </c>
      <c r="BB1010" s="103">
        <f t="shared" si="241"/>
        <v>0.59599906154482507</v>
      </c>
      <c r="BC1010" s="102">
        <v>0.39264000614726102</v>
      </c>
      <c r="BD1010" s="102">
        <f t="shared" si="244"/>
        <v>0.60735999385273898</v>
      </c>
      <c r="BE1010" s="102">
        <v>0.44676657373863399</v>
      </c>
      <c r="BF1010" s="102">
        <f t="shared" si="244"/>
        <v>0.55323342626136607</v>
      </c>
      <c r="BG1010" s="102">
        <v>0.36874550643579701</v>
      </c>
      <c r="BH1010" s="102">
        <f t="shared" si="234"/>
        <v>0.63125449356420305</v>
      </c>
      <c r="BI1010" s="102">
        <v>0.39409764682600334</v>
      </c>
      <c r="BJ1010" s="102">
        <v>0.60590235317399666</v>
      </c>
      <c r="BK1010" s="103">
        <v>0.38452669043989601</v>
      </c>
      <c r="BL1010" s="103">
        <f t="shared" si="235"/>
        <v>0.61547330956010393</v>
      </c>
      <c r="BM1010" s="103">
        <v>0.438743551004946</v>
      </c>
      <c r="BN1010" s="103">
        <f t="shared" si="236"/>
        <v>0.561256448995054</v>
      </c>
      <c r="BO1010" s="103">
        <v>0.35675351080965401</v>
      </c>
      <c r="BP1010" s="103">
        <f t="shared" si="237"/>
        <v>0.64324648919034599</v>
      </c>
      <c r="BQ1010" s="103">
        <v>0.38422090573994622</v>
      </c>
      <c r="BR1010" s="103">
        <f t="shared" si="242"/>
        <v>0.61577909426005384</v>
      </c>
      <c r="BS1010" s="108">
        <v>0.93134529603591309</v>
      </c>
      <c r="BT1010" s="102">
        <v>6.8654703964086905E-2</v>
      </c>
      <c r="BU1010" s="91"/>
      <c r="BV1010" s="86">
        <v>990</v>
      </c>
      <c r="BW1010" s="124">
        <v>0.98</v>
      </c>
      <c r="BX1010" s="124">
        <v>0.02</v>
      </c>
      <c r="BY1010" s="124">
        <v>0.98199999999999998</v>
      </c>
      <c r="BZ1010" s="124">
        <v>1.7999999999999999E-2</v>
      </c>
      <c r="CA1010" s="124">
        <v>0.98099999999999998</v>
      </c>
      <c r="CB1010" s="124">
        <v>1.9E-2</v>
      </c>
      <c r="CC1010" s="123">
        <v>0.97799999999999998</v>
      </c>
      <c r="CD1010" s="123">
        <v>2.1999999999999999E-2</v>
      </c>
      <c r="CE1010" s="123">
        <v>0.97499999999999998</v>
      </c>
      <c r="CF1010" s="123">
        <v>2.5000000000000001E-2</v>
      </c>
      <c r="CG1010" s="123">
        <v>0.97599999999999998</v>
      </c>
      <c r="CH1010" s="123">
        <v>2.4E-2</v>
      </c>
      <c r="CI1010" s="1"/>
      <c r="CJ1010" s="1"/>
      <c r="CK1010" s="1"/>
      <c r="CL1010" s="1"/>
      <c r="CM1010" s="1"/>
      <c r="CN1010" s="1"/>
      <c r="CP1010" s="39"/>
      <c r="CR1010" s="39"/>
      <c r="CS1010" s="92"/>
      <c r="CT1010" s="92"/>
    </row>
    <row r="1011" spans="38:98" x14ac:dyDescent="0.25">
      <c r="AL1011" s="104">
        <v>991</v>
      </c>
      <c r="AM1011" s="102">
        <v>0.397942926584752</v>
      </c>
      <c r="AN1011" s="102">
        <f t="shared" si="231"/>
        <v>0.60205707341524795</v>
      </c>
      <c r="AO1011" s="102">
        <v>0.44115048076194202</v>
      </c>
      <c r="AP1011" s="102">
        <f t="shared" si="232"/>
        <v>0.55884951923805803</v>
      </c>
      <c r="AQ1011" s="102">
        <v>0.33432211258101902</v>
      </c>
      <c r="AR1011" s="102">
        <f t="shared" si="233"/>
        <v>0.66567788741898104</v>
      </c>
      <c r="AS1011" s="102">
        <f t="shared" si="238"/>
        <v>0.37861508960378853</v>
      </c>
      <c r="AT1011" s="107">
        <f t="shared" si="238"/>
        <v>0.62138491039621147</v>
      </c>
      <c r="AU1011" s="103">
        <v>0.414957201104176</v>
      </c>
      <c r="AV1011" s="103">
        <f t="shared" si="239"/>
        <v>0.585042798895824</v>
      </c>
      <c r="AW1011" s="103">
        <v>0.463452792898847</v>
      </c>
      <c r="AX1011" s="103">
        <f t="shared" si="240"/>
        <v>0.536547207101153</v>
      </c>
      <c r="AY1011" s="103">
        <v>0.367490554440351</v>
      </c>
      <c r="AZ1011" s="103">
        <f t="shared" si="243"/>
        <v>0.63250944555964894</v>
      </c>
      <c r="BA1011" s="103">
        <f t="shared" si="241"/>
        <v>0.40427652975159084</v>
      </c>
      <c r="BB1011" s="103">
        <f t="shared" si="241"/>
        <v>0.59572347024840921</v>
      </c>
      <c r="BC1011" s="102">
        <v>0.39287607434295702</v>
      </c>
      <c r="BD1011" s="102">
        <f t="shared" si="244"/>
        <v>0.60712392565704298</v>
      </c>
      <c r="BE1011" s="102">
        <v>0.44698993757382399</v>
      </c>
      <c r="BF1011" s="102">
        <f t="shared" si="244"/>
        <v>0.55301006242617601</v>
      </c>
      <c r="BG1011" s="102">
        <v>0.36908191863831002</v>
      </c>
      <c r="BH1011" s="102">
        <f t="shared" si="234"/>
        <v>0.63091808136168992</v>
      </c>
      <c r="BI1011" s="102">
        <v>0.3943769512619188</v>
      </c>
      <c r="BJ1011" s="102">
        <v>0.60562304873808115</v>
      </c>
      <c r="BK1011" s="103">
        <v>0.38477331667189402</v>
      </c>
      <c r="BL1011" s="103">
        <f t="shared" si="235"/>
        <v>0.61522668332810593</v>
      </c>
      <c r="BM1011" s="103">
        <v>0.43896910661560101</v>
      </c>
      <c r="BN1011" s="103">
        <f t="shared" si="236"/>
        <v>0.56103089338439904</v>
      </c>
      <c r="BO1011" s="103">
        <v>0.35707818470192698</v>
      </c>
      <c r="BP1011" s="103">
        <f t="shared" si="237"/>
        <v>0.64292181529807302</v>
      </c>
      <c r="BQ1011" s="103">
        <v>0.38449858765276179</v>
      </c>
      <c r="BR1011" s="103">
        <f t="shared" si="242"/>
        <v>0.61550141234723821</v>
      </c>
      <c r="BS1011" s="108">
        <v>0.93141127913593547</v>
      </c>
      <c r="BT1011" s="102">
        <v>6.8588720864064506E-2</v>
      </c>
      <c r="BU1011" s="91"/>
      <c r="BV1011" s="86">
        <v>991</v>
      </c>
      <c r="BW1011" s="124">
        <v>0.98</v>
      </c>
      <c r="BX1011" s="124">
        <v>0.02</v>
      </c>
      <c r="BY1011" s="124">
        <v>0.98199999999999998</v>
      </c>
      <c r="BZ1011" s="124">
        <v>1.7999999999999999E-2</v>
      </c>
      <c r="CA1011" s="124">
        <v>0.98099999999999998</v>
      </c>
      <c r="CB1011" s="124">
        <v>1.9E-2</v>
      </c>
      <c r="CC1011" s="123">
        <v>0.97799999999999998</v>
      </c>
      <c r="CD1011" s="123">
        <v>2.1999999999999999E-2</v>
      </c>
      <c r="CE1011" s="123">
        <v>0.97499999999999998</v>
      </c>
      <c r="CF1011" s="123">
        <v>2.5000000000000001E-2</v>
      </c>
      <c r="CG1011" s="123">
        <v>0.97599999999999998</v>
      </c>
      <c r="CH1011" s="123">
        <v>2.4E-2</v>
      </c>
      <c r="CI1011" s="1"/>
      <c r="CJ1011" s="1"/>
      <c r="CK1011" s="1"/>
      <c r="CL1011" s="1"/>
      <c r="CM1011" s="1"/>
      <c r="CN1011" s="1"/>
      <c r="CP1011" s="39"/>
      <c r="CR1011" s="39"/>
      <c r="CS1011" s="92"/>
      <c r="CT1011" s="92"/>
    </row>
    <row r="1012" spans="38:98" x14ac:dyDescent="0.25">
      <c r="AL1012" s="104">
        <v>992</v>
      </c>
      <c r="AM1012" s="102">
        <v>0.398172311393937</v>
      </c>
      <c r="AN1012" s="102">
        <f t="shared" si="231"/>
        <v>0.60182768860606295</v>
      </c>
      <c r="AO1012" s="102">
        <v>0.44135647912338499</v>
      </c>
      <c r="AP1012" s="102">
        <f t="shared" si="232"/>
        <v>0.55864352087661495</v>
      </c>
      <c r="AQ1012" s="102">
        <v>0.33462025574243598</v>
      </c>
      <c r="AR1012" s="102">
        <f t="shared" si="233"/>
        <v>0.66537974425756397</v>
      </c>
      <c r="AS1012" s="102">
        <f t="shared" si="238"/>
        <v>0.37887072437201957</v>
      </c>
      <c r="AT1012" s="107">
        <f t="shared" si="238"/>
        <v>0.62112927562798048</v>
      </c>
      <c r="AU1012" s="103">
        <v>0.41519592182010101</v>
      </c>
      <c r="AV1012" s="103">
        <f t="shared" si="239"/>
        <v>0.58480407817989899</v>
      </c>
      <c r="AW1012" s="103">
        <v>0.46368081430216201</v>
      </c>
      <c r="AX1012" s="103">
        <f t="shared" si="240"/>
        <v>0.53631918569783799</v>
      </c>
      <c r="AY1012" s="103">
        <v>0.36781443499738697</v>
      </c>
      <c r="AZ1012" s="103">
        <f t="shared" si="243"/>
        <v>0.63218556500261303</v>
      </c>
      <c r="BA1012" s="103">
        <f t="shared" si="241"/>
        <v>0.40455196315252662</v>
      </c>
      <c r="BB1012" s="103">
        <f t="shared" si="241"/>
        <v>0.59544803684747349</v>
      </c>
      <c r="BC1012" s="102">
        <v>0.39311212391961198</v>
      </c>
      <c r="BD1012" s="102">
        <f t="shared" si="244"/>
        <v>0.60688787608038797</v>
      </c>
      <c r="BE1012" s="102">
        <v>0.44721329395811199</v>
      </c>
      <c r="BF1012" s="102">
        <f t="shared" si="244"/>
        <v>0.55278670604188807</v>
      </c>
      <c r="BG1012" s="102">
        <v>0.36941832447773099</v>
      </c>
      <c r="BH1012" s="102">
        <f t="shared" si="234"/>
        <v>0.63058167552226907</v>
      </c>
      <c r="BI1012" s="102">
        <v>0.39465624528520171</v>
      </c>
      <c r="BJ1012" s="102">
        <v>0.60534375471479829</v>
      </c>
      <c r="BK1012" s="103">
        <v>0.385020093977545</v>
      </c>
      <c r="BL1012" s="103">
        <f t="shared" si="235"/>
        <v>0.614979906022455</v>
      </c>
      <c r="BM1012" s="103">
        <v>0.439194679317012</v>
      </c>
      <c r="BN1012" s="103">
        <f t="shared" si="236"/>
        <v>0.56080532068298794</v>
      </c>
      <c r="BO1012" s="103">
        <v>0.35740285091778401</v>
      </c>
      <c r="BP1012" s="103">
        <f t="shared" si="237"/>
        <v>0.64259714908221599</v>
      </c>
      <c r="BQ1012" s="103">
        <v>0.3847763167981324</v>
      </c>
      <c r="BR1012" s="103">
        <f t="shared" si="242"/>
        <v>0.6152236832018676</v>
      </c>
      <c r="BS1012" s="108">
        <v>0.93147714666793424</v>
      </c>
      <c r="BT1012" s="102">
        <v>6.85228533320658E-2</v>
      </c>
      <c r="BU1012" s="91"/>
      <c r="BV1012" s="86">
        <v>992</v>
      </c>
      <c r="BW1012" s="124">
        <v>0.98</v>
      </c>
      <c r="BX1012" s="124">
        <v>0.02</v>
      </c>
      <c r="BY1012" s="124">
        <v>0.98199999999999998</v>
      </c>
      <c r="BZ1012" s="124">
        <v>1.7999999999999999E-2</v>
      </c>
      <c r="CA1012" s="124">
        <v>0.98099999999999998</v>
      </c>
      <c r="CB1012" s="124">
        <v>1.9E-2</v>
      </c>
      <c r="CC1012" s="123">
        <v>0.97799999999999998</v>
      </c>
      <c r="CD1012" s="123">
        <v>2.1999999999999999E-2</v>
      </c>
      <c r="CE1012" s="123">
        <v>0.97499999999999998</v>
      </c>
      <c r="CF1012" s="123">
        <v>2.5000000000000001E-2</v>
      </c>
      <c r="CG1012" s="123">
        <v>0.97599999999999998</v>
      </c>
      <c r="CH1012" s="123">
        <v>2.4E-2</v>
      </c>
      <c r="CI1012" s="1"/>
      <c r="CJ1012" s="1"/>
      <c r="CK1012" s="1"/>
      <c r="CL1012" s="1"/>
      <c r="CM1012" s="1"/>
      <c r="CN1012" s="1"/>
      <c r="CP1012" s="39"/>
      <c r="CR1012" s="39"/>
      <c r="CS1012" s="92"/>
      <c r="CT1012" s="92"/>
    </row>
    <row r="1013" spans="38:98" x14ac:dyDescent="0.25">
      <c r="AL1013" s="104">
        <v>993</v>
      </c>
      <c r="AM1013" s="102">
        <v>0.39840149213821802</v>
      </c>
      <c r="AN1013" s="102">
        <f t="shared" si="231"/>
        <v>0.60159850786178204</v>
      </c>
      <c r="AO1013" s="102">
        <v>0.44156235241698999</v>
      </c>
      <c r="AP1013" s="102">
        <f t="shared" si="232"/>
        <v>0.55843764758300996</v>
      </c>
      <c r="AQ1013" s="102">
        <v>0.33491824958933503</v>
      </c>
      <c r="AR1013" s="102">
        <f t="shared" si="233"/>
        <v>0.66508175041066497</v>
      </c>
      <c r="AS1013" s="102">
        <f t="shared" si="238"/>
        <v>0.3791261984298494</v>
      </c>
      <c r="AT1013" s="107">
        <f t="shared" si="238"/>
        <v>0.6208738015701506</v>
      </c>
      <c r="AU1013" s="103">
        <v>0.41543448404335798</v>
      </c>
      <c r="AV1013" s="103">
        <f t="shared" si="239"/>
        <v>0.58456551595664208</v>
      </c>
      <c r="AW1013" s="103">
        <v>0.46390869652870598</v>
      </c>
      <c r="AX1013" s="103">
        <f t="shared" si="240"/>
        <v>0.53609130347129397</v>
      </c>
      <c r="AY1013" s="103">
        <v>0.368138148802308</v>
      </c>
      <c r="AZ1013" s="103">
        <f t="shared" si="243"/>
        <v>0.631861851197692</v>
      </c>
      <c r="BA1013" s="103">
        <f t="shared" si="241"/>
        <v>0.40482723870410503</v>
      </c>
      <c r="BB1013" s="103">
        <f t="shared" si="241"/>
        <v>0.59517276129589503</v>
      </c>
      <c r="BC1013" s="102">
        <v>0.393348156125163</v>
      </c>
      <c r="BD1013" s="102">
        <f t="shared" si="244"/>
        <v>0.60665184387483695</v>
      </c>
      <c r="BE1013" s="102">
        <v>0.44743664391816301</v>
      </c>
      <c r="BF1013" s="102">
        <f t="shared" si="244"/>
        <v>0.55256335608183704</v>
      </c>
      <c r="BG1013" s="102">
        <v>0.36975472468648102</v>
      </c>
      <c r="BH1013" s="102">
        <f t="shared" si="234"/>
        <v>0.63024527531351904</v>
      </c>
      <c r="BI1013" s="102">
        <v>0.3949355298557593</v>
      </c>
      <c r="BJ1013" s="102">
        <v>0.6050644701442407</v>
      </c>
      <c r="BK1013" s="103">
        <v>0.38526702443122801</v>
      </c>
      <c r="BL1013" s="103">
        <f t="shared" si="235"/>
        <v>0.61473297556877204</v>
      </c>
      <c r="BM1013" s="103">
        <v>0.43942027014088503</v>
      </c>
      <c r="BN1013" s="103">
        <f t="shared" si="236"/>
        <v>0.56057972985911497</v>
      </c>
      <c r="BO1013" s="103">
        <v>0.357727510254776</v>
      </c>
      <c r="BP1013" s="103">
        <f t="shared" si="237"/>
        <v>0.642272489745224</v>
      </c>
      <c r="BQ1013" s="103">
        <v>0.3850540944232812</v>
      </c>
      <c r="BR1013" s="103">
        <f t="shared" si="242"/>
        <v>0.6149459055767188</v>
      </c>
      <c r="BS1013" s="108">
        <v>0.93154289924461697</v>
      </c>
      <c r="BT1013" s="102">
        <v>6.8457100755382999E-2</v>
      </c>
      <c r="BU1013" s="91"/>
      <c r="BV1013" s="86">
        <v>993</v>
      </c>
      <c r="BW1013" s="124">
        <v>0.98</v>
      </c>
      <c r="BX1013" s="124">
        <v>0.02</v>
      </c>
      <c r="BY1013" s="124">
        <v>0.98199999999999998</v>
      </c>
      <c r="BZ1013" s="124">
        <v>1.7999999999999999E-2</v>
      </c>
      <c r="CA1013" s="124">
        <v>0.98099999999999998</v>
      </c>
      <c r="CB1013" s="124">
        <v>1.9E-2</v>
      </c>
      <c r="CC1013" s="123">
        <v>0.97799999999999998</v>
      </c>
      <c r="CD1013" s="123">
        <v>2.1999999999999999E-2</v>
      </c>
      <c r="CE1013" s="123">
        <v>0.97499999999999998</v>
      </c>
      <c r="CF1013" s="123">
        <v>2.5000000000000001E-2</v>
      </c>
      <c r="CG1013" s="123">
        <v>0.97599999999999998</v>
      </c>
      <c r="CH1013" s="123">
        <v>2.4E-2</v>
      </c>
      <c r="CI1013" s="1"/>
      <c r="CJ1013" s="1"/>
      <c r="CK1013" s="1"/>
      <c r="CL1013" s="1"/>
      <c r="CM1013" s="1"/>
      <c r="CN1013" s="1"/>
      <c r="CP1013" s="39"/>
      <c r="CR1013" s="39"/>
      <c r="CS1013" s="92"/>
      <c r="CT1013" s="92"/>
    </row>
    <row r="1014" spans="38:98" x14ac:dyDescent="0.25">
      <c r="AL1014" s="104">
        <v>994</v>
      </c>
      <c r="AM1014" s="102">
        <v>0.39863046829936999</v>
      </c>
      <c r="AN1014" s="102">
        <f t="shared" si="231"/>
        <v>0.60136953170063001</v>
      </c>
      <c r="AO1014" s="102">
        <v>0.44176810107641401</v>
      </c>
      <c r="AP1014" s="102">
        <f t="shared" si="232"/>
        <v>0.55823189892358593</v>
      </c>
      <c r="AQ1014" s="102">
        <v>0.335216093815631</v>
      </c>
      <c r="AR1014" s="102">
        <f t="shared" si="233"/>
        <v>0.664783906184369</v>
      </c>
      <c r="AS1014" s="102">
        <f t="shared" si="238"/>
        <v>0.37938151157557021</v>
      </c>
      <c r="AT1014" s="107">
        <f t="shared" si="238"/>
        <v>0.62061848842442979</v>
      </c>
      <c r="AU1014" s="103">
        <v>0.41567288799047702</v>
      </c>
      <c r="AV1014" s="103">
        <f t="shared" si="239"/>
        <v>0.58432711200952303</v>
      </c>
      <c r="AW1014" s="103">
        <v>0.464136439874136</v>
      </c>
      <c r="AX1014" s="103">
        <f t="shared" si="240"/>
        <v>0.535863560125864</v>
      </c>
      <c r="AY1014" s="103">
        <v>0.36846169566162901</v>
      </c>
      <c r="AZ1014" s="103">
        <f t="shared" si="243"/>
        <v>0.63153830433837099</v>
      </c>
      <c r="BA1014" s="103">
        <f t="shared" si="241"/>
        <v>0.40510235645244852</v>
      </c>
      <c r="BB1014" s="103">
        <f t="shared" si="241"/>
        <v>0.59489764354755148</v>
      </c>
      <c r="BC1014" s="102">
        <v>0.39358417220754999</v>
      </c>
      <c r="BD1014" s="102">
        <f t="shared" si="244"/>
        <v>0.60641582779245007</v>
      </c>
      <c r="BE1014" s="102">
        <v>0.44765998848064698</v>
      </c>
      <c r="BF1014" s="102">
        <f t="shared" si="244"/>
        <v>0.55234001151935308</v>
      </c>
      <c r="BG1014" s="102">
        <v>0.37009111999697802</v>
      </c>
      <c r="BH1014" s="102">
        <f t="shared" si="234"/>
        <v>0.62990888000302192</v>
      </c>
      <c r="BI1014" s="102">
        <v>0.39521480593349922</v>
      </c>
      <c r="BJ1014" s="102">
        <v>0.60478519406650078</v>
      </c>
      <c r="BK1014" s="103">
        <v>0.385514110107327</v>
      </c>
      <c r="BL1014" s="103">
        <f t="shared" si="235"/>
        <v>0.61448588989267305</v>
      </c>
      <c r="BM1014" s="103">
        <v>0.43964588011892197</v>
      </c>
      <c r="BN1014" s="103">
        <f t="shared" si="236"/>
        <v>0.56035411988107797</v>
      </c>
      <c r="BO1014" s="103">
        <v>0.35805216351045699</v>
      </c>
      <c r="BP1014" s="103">
        <f t="shared" si="237"/>
        <v>0.64194783648954301</v>
      </c>
      <c r="BQ1014" s="103">
        <v>0.38533192177543363</v>
      </c>
      <c r="BR1014" s="103">
        <f t="shared" si="242"/>
        <v>0.61466807822456637</v>
      </c>
      <c r="BS1014" s="108">
        <v>0.93160853747869155</v>
      </c>
      <c r="BT1014" s="102">
        <v>6.8391462521308399E-2</v>
      </c>
      <c r="BU1014" s="91"/>
      <c r="BV1014" s="86">
        <v>994</v>
      </c>
      <c r="BW1014" s="124">
        <v>0.98</v>
      </c>
      <c r="BX1014" s="124">
        <v>0.02</v>
      </c>
      <c r="BY1014" s="124">
        <v>0.98199999999999998</v>
      </c>
      <c r="BZ1014" s="124">
        <v>1.7999999999999999E-2</v>
      </c>
      <c r="CA1014" s="124">
        <v>0.98099999999999998</v>
      </c>
      <c r="CB1014" s="124">
        <v>1.9E-2</v>
      </c>
      <c r="CC1014" s="123">
        <v>0.97799999999999998</v>
      </c>
      <c r="CD1014" s="123">
        <v>2.1999999999999999E-2</v>
      </c>
      <c r="CE1014" s="123">
        <v>0.97499999999999998</v>
      </c>
      <c r="CF1014" s="123">
        <v>2.5000000000000001E-2</v>
      </c>
      <c r="CG1014" s="123">
        <v>0.97599999999999998</v>
      </c>
      <c r="CH1014" s="123">
        <v>2.4E-2</v>
      </c>
      <c r="CI1014" s="1"/>
      <c r="CJ1014" s="1"/>
      <c r="CK1014" s="1"/>
      <c r="CL1014" s="1"/>
      <c r="CM1014" s="1"/>
      <c r="CN1014" s="1"/>
      <c r="CP1014" s="39"/>
      <c r="CR1014" s="39"/>
      <c r="CS1014" s="92"/>
      <c r="CT1014" s="92"/>
    </row>
    <row r="1015" spans="38:98" x14ac:dyDescent="0.25">
      <c r="AL1015" s="104">
        <v>995</v>
      </c>
      <c r="AM1015" s="102">
        <v>0.398859239359169</v>
      </c>
      <c r="AN1015" s="102">
        <f t="shared" si="231"/>
        <v>0.601140760640831</v>
      </c>
      <c r="AO1015" s="102">
        <v>0.441973725535315</v>
      </c>
      <c r="AP1015" s="102">
        <f t="shared" si="232"/>
        <v>0.558026274464685</v>
      </c>
      <c r="AQ1015" s="102">
        <v>0.33551378811523902</v>
      </c>
      <c r="AR1015" s="102">
        <f t="shared" si="233"/>
        <v>0.66448621188476098</v>
      </c>
      <c r="AS1015" s="102">
        <f t="shared" si="238"/>
        <v>0.37963666360747483</v>
      </c>
      <c r="AT1015" s="107">
        <f t="shared" si="238"/>
        <v>0.62036333639252528</v>
      </c>
      <c r="AU1015" s="103">
        <v>0.415911133877989</v>
      </c>
      <c r="AV1015" s="103">
        <f t="shared" si="239"/>
        <v>0.58408886612201094</v>
      </c>
      <c r="AW1015" s="103">
        <v>0.46436404463410702</v>
      </c>
      <c r="AX1015" s="103">
        <f t="shared" si="240"/>
        <v>0.53563595536589292</v>
      </c>
      <c r="AY1015" s="103">
        <v>0.368785075381868</v>
      </c>
      <c r="AZ1015" s="103">
        <f t="shared" si="243"/>
        <v>0.631214924618132</v>
      </c>
      <c r="BA1015" s="103">
        <f t="shared" si="241"/>
        <v>0.40537731644368047</v>
      </c>
      <c r="BB1015" s="103">
        <f t="shared" si="241"/>
        <v>0.59462268355631953</v>
      </c>
      <c r="BC1015" s="102">
        <v>0.39382017341471198</v>
      </c>
      <c r="BD1015" s="102">
        <f t="shared" si="244"/>
        <v>0.60617982658528802</v>
      </c>
      <c r="BE1015" s="102">
        <v>0.44788332867223002</v>
      </c>
      <c r="BF1015" s="102">
        <f t="shared" si="244"/>
        <v>0.55211667132776998</v>
      </c>
      <c r="BG1015" s="102">
        <v>0.37042751114164202</v>
      </c>
      <c r="BH1015" s="102">
        <f t="shared" si="234"/>
        <v>0.62957248885835804</v>
      </c>
      <c r="BI1015" s="102">
        <v>0.39549407447832896</v>
      </c>
      <c r="BJ1015" s="102">
        <v>0.60450592552167115</v>
      </c>
      <c r="BK1015" s="103">
        <v>0.38576135308022202</v>
      </c>
      <c r="BL1015" s="103">
        <f t="shared" si="235"/>
        <v>0.61423864691977803</v>
      </c>
      <c r="BM1015" s="103">
        <v>0.43987151028282701</v>
      </c>
      <c r="BN1015" s="103">
        <f t="shared" si="236"/>
        <v>0.56012848971717299</v>
      </c>
      <c r="BO1015" s="103">
        <v>0.35837681148238099</v>
      </c>
      <c r="BP1015" s="103">
        <f t="shared" si="237"/>
        <v>0.64162318851761901</v>
      </c>
      <c r="BQ1015" s="103">
        <v>0.38560980010181428</v>
      </c>
      <c r="BR1015" s="103">
        <f t="shared" si="242"/>
        <v>0.61439019989818577</v>
      </c>
      <c r="BS1015" s="108">
        <v>0.93167406198286573</v>
      </c>
      <c r="BT1015" s="102">
        <v>6.8325938017134297E-2</v>
      </c>
      <c r="BU1015" s="91"/>
      <c r="BV1015" s="86">
        <v>995</v>
      </c>
      <c r="BW1015" s="124">
        <v>0.98</v>
      </c>
      <c r="BX1015" s="124">
        <v>0.02</v>
      </c>
      <c r="BY1015" s="124">
        <v>0.98199999999999998</v>
      </c>
      <c r="BZ1015" s="124">
        <v>1.7999999999999999E-2</v>
      </c>
      <c r="CA1015" s="124">
        <v>0.98099999999999998</v>
      </c>
      <c r="CB1015" s="124">
        <v>1.9E-2</v>
      </c>
      <c r="CC1015" s="123">
        <v>0.97799999999999998</v>
      </c>
      <c r="CD1015" s="123">
        <v>2.1999999999999999E-2</v>
      </c>
      <c r="CE1015" s="123">
        <v>0.97499999999999998</v>
      </c>
      <c r="CF1015" s="123">
        <v>2.5000000000000001E-2</v>
      </c>
      <c r="CG1015" s="123">
        <v>0.97599999999999998</v>
      </c>
      <c r="CH1015" s="123">
        <v>2.4E-2</v>
      </c>
      <c r="CI1015" s="1"/>
      <c r="CJ1015" s="1"/>
      <c r="CK1015" s="1"/>
      <c r="CL1015" s="1"/>
      <c r="CM1015" s="1"/>
      <c r="CN1015" s="1"/>
      <c r="CP1015" s="39"/>
      <c r="CR1015" s="39"/>
      <c r="CS1015" s="92"/>
      <c r="CT1015" s="92"/>
    </row>
    <row r="1016" spans="38:98" x14ac:dyDescent="0.25">
      <c r="AL1016" s="104">
        <v>996</v>
      </c>
      <c r="AM1016" s="102">
        <v>0.39908780479938999</v>
      </c>
      <c r="AN1016" s="102">
        <f t="shared" si="231"/>
        <v>0.60091219520061001</v>
      </c>
      <c r="AO1016" s="102">
        <v>0.44217922622735001</v>
      </c>
      <c r="AP1016" s="102">
        <f t="shared" si="232"/>
        <v>0.55782077377264994</v>
      </c>
      <c r="AQ1016" s="102">
        <v>0.33581133218207398</v>
      </c>
      <c r="AR1016" s="102">
        <f t="shared" si="233"/>
        <v>0.66418866781792607</v>
      </c>
      <c r="AS1016" s="102">
        <f t="shared" si="238"/>
        <v>0.37989165432385541</v>
      </c>
      <c r="AT1016" s="107">
        <f t="shared" si="238"/>
        <v>0.62010834567614459</v>
      </c>
      <c r="AU1016" s="103">
        <v>0.41614922192242298</v>
      </c>
      <c r="AV1016" s="103">
        <f t="shared" si="239"/>
        <v>0.58385077807757702</v>
      </c>
      <c r="AW1016" s="103">
        <v>0.46459151110427299</v>
      </c>
      <c r="AX1016" s="103">
        <f t="shared" si="240"/>
        <v>0.53540848889572701</v>
      </c>
      <c r="AY1016" s="103">
        <v>0.36910828776954002</v>
      </c>
      <c r="AZ1016" s="103">
        <f t="shared" si="243"/>
        <v>0.63089171223046003</v>
      </c>
      <c r="BA1016" s="103">
        <f t="shared" si="241"/>
        <v>0.40565211872392232</v>
      </c>
      <c r="BB1016" s="103">
        <f t="shared" si="241"/>
        <v>0.59434788127607774</v>
      </c>
      <c r="BC1016" s="102">
        <v>0.39405616099458701</v>
      </c>
      <c r="BD1016" s="102">
        <f t="shared" si="244"/>
        <v>0.60594383900541304</v>
      </c>
      <c r="BE1016" s="102">
        <v>0.448106665519581</v>
      </c>
      <c r="BF1016" s="102">
        <f t="shared" si="244"/>
        <v>0.551893334480419</v>
      </c>
      <c r="BG1016" s="102">
        <v>0.37076389885289102</v>
      </c>
      <c r="BH1016" s="102">
        <f t="shared" si="234"/>
        <v>0.62923610114710904</v>
      </c>
      <c r="BI1016" s="102">
        <v>0.39577333645015544</v>
      </c>
      <c r="BJ1016" s="102">
        <v>0.60422666354984456</v>
      </c>
      <c r="BK1016" s="103">
        <v>0.38600875542429602</v>
      </c>
      <c r="BL1016" s="103">
        <f t="shared" si="235"/>
        <v>0.61399124457570398</v>
      </c>
      <c r="BM1016" s="103">
        <v>0.44009716166430402</v>
      </c>
      <c r="BN1016" s="103">
        <f t="shared" si="236"/>
        <v>0.55990283833569598</v>
      </c>
      <c r="BO1016" s="103">
        <v>0.35870145496810002</v>
      </c>
      <c r="BP1016" s="103">
        <f t="shared" si="237"/>
        <v>0.64129854503189998</v>
      </c>
      <c r="BQ1016" s="103">
        <v>0.38588773064964765</v>
      </c>
      <c r="BR1016" s="103">
        <f t="shared" si="242"/>
        <v>0.61411226935035224</v>
      </c>
      <c r="BS1016" s="108">
        <v>0.93173947336984708</v>
      </c>
      <c r="BT1016" s="102">
        <v>6.8260526630152904E-2</v>
      </c>
      <c r="BU1016" s="91"/>
      <c r="BV1016" s="86">
        <v>996</v>
      </c>
      <c r="BW1016" s="124">
        <v>0.98</v>
      </c>
      <c r="BX1016" s="124">
        <v>0.02</v>
      </c>
      <c r="BY1016" s="124">
        <v>0.98199999999999998</v>
      </c>
      <c r="BZ1016" s="124">
        <v>1.7999999999999999E-2</v>
      </c>
      <c r="CA1016" s="124">
        <v>0.98099999999999998</v>
      </c>
      <c r="CB1016" s="124">
        <v>1.9E-2</v>
      </c>
      <c r="CC1016" s="123">
        <v>0.97799999999999998</v>
      </c>
      <c r="CD1016" s="123">
        <v>2.1999999999999999E-2</v>
      </c>
      <c r="CE1016" s="123">
        <v>0.97499999999999998</v>
      </c>
      <c r="CF1016" s="123">
        <v>2.5000000000000001E-2</v>
      </c>
      <c r="CG1016" s="123">
        <v>0.97599999999999998</v>
      </c>
      <c r="CH1016" s="123">
        <v>2.4E-2</v>
      </c>
      <c r="CI1016" s="1"/>
      <c r="CJ1016" s="1"/>
      <c r="CK1016" s="1"/>
      <c r="CL1016" s="1"/>
      <c r="CM1016" s="1"/>
      <c r="CN1016" s="1"/>
      <c r="CP1016" s="39"/>
      <c r="CR1016" s="39"/>
      <c r="CS1016" s="92"/>
      <c r="CT1016" s="92"/>
    </row>
    <row r="1017" spans="38:98" x14ac:dyDescent="0.25">
      <c r="AL1017" s="104">
        <v>997</v>
      </c>
      <c r="AM1017" s="102">
        <v>0.39931616410180798</v>
      </c>
      <c r="AN1017" s="102">
        <f t="shared" si="231"/>
        <v>0.60068383589819208</v>
      </c>
      <c r="AO1017" s="102">
        <v>0.44238460358617898</v>
      </c>
      <c r="AP1017" s="102">
        <f t="shared" si="232"/>
        <v>0.55761539641382107</v>
      </c>
      <c r="AQ1017" s="102">
        <v>0.33610872571005301</v>
      </c>
      <c r="AR1017" s="102">
        <f t="shared" si="233"/>
        <v>0.66389127428994699</v>
      </c>
      <c r="AS1017" s="102">
        <f t="shared" si="238"/>
        <v>0.38014648352300606</v>
      </c>
      <c r="AT1017" s="107">
        <f t="shared" si="238"/>
        <v>0.61985351647699405</v>
      </c>
      <c r="AU1017" s="103">
        <v>0.41638715234031098</v>
      </c>
      <c r="AV1017" s="103">
        <f t="shared" si="239"/>
        <v>0.58361284765968902</v>
      </c>
      <c r="AW1017" s="103">
        <v>0.46481883958029002</v>
      </c>
      <c r="AX1017" s="103">
        <f t="shared" si="240"/>
        <v>0.53518116041970998</v>
      </c>
      <c r="AY1017" s="103">
        <v>0.36943133263116101</v>
      </c>
      <c r="AZ1017" s="103">
        <f t="shared" si="243"/>
        <v>0.63056866736883899</v>
      </c>
      <c r="BA1017" s="103">
        <f t="shared" si="241"/>
        <v>0.40592676333929717</v>
      </c>
      <c r="BB1017" s="103">
        <f t="shared" si="241"/>
        <v>0.59407323666070289</v>
      </c>
      <c r="BC1017" s="102">
        <v>0.394292136195114</v>
      </c>
      <c r="BD1017" s="102">
        <f t="shared" si="244"/>
        <v>0.60570786380488606</v>
      </c>
      <c r="BE1017" s="102">
        <v>0.44833000004936502</v>
      </c>
      <c r="BF1017" s="102">
        <f t="shared" si="244"/>
        <v>0.55166999995063493</v>
      </c>
      <c r="BG1017" s="102">
        <v>0.37110028386314498</v>
      </c>
      <c r="BH1017" s="102">
        <f t="shared" si="234"/>
        <v>0.62889971613685502</v>
      </c>
      <c r="BI1017" s="102">
        <v>0.39605259280888599</v>
      </c>
      <c r="BJ1017" s="102">
        <v>0.60394740719111406</v>
      </c>
      <c r="BK1017" s="103">
        <v>0.386256319213929</v>
      </c>
      <c r="BL1017" s="103">
        <f t="shared" si="235"/>
        <v>0.613743680786071</v>
      </c>
      <c r="BM1017" s="103">
        <v>0.440322835295056</v>
      </c>
      <c r="BN1017" s="103">
        <f t="shared" si="236"/>
        <v>0.559677164704944</v>
      </c>
      <c r="BO1017" s="103">
        <v>0.359026094765168</v>
      </c>
      <c r="BP1017" s="103">
        <f t="shared" si="237"/>
        <v>0.640973905234832</v>
      </c>
      <c r="BQ1017" s="103">
        <v>0.38616571466615818</v>
      </c>
      <c r="BR1017" s="103">
        <f t="shared" si="242"/>
        <v>0.61383428533384188</v>
      </c>
      <c r="BS1017" s="108">
        <v>0.93180477225234348</v>
      </c>
      <c r="BT1017" s="102">
        <v>6.8195227747656503E-2</v>
      </c>
      <c r="BU1017" s="91"/>
      <c r="BV1017" s="86">
        <v>997</v>
      </c>
      <c r="BW1017" s="124">
        <v>0.98</v>
      </c>
      <c r="BX1017" s="124">
        <v>0.02</v>
      </c>
      <c r="BY1017" s="124">
        <v>0.98199999999999998</v>
      </c>
      <c r="BZ1017" s="124">
        <v>1.7999999999999999E-2</v>
      </c>
      <c r="CA1017" s="124">
        <v>0.98099999999999998</v>
      </c>
      <c r="CB1017" s="124">
        <v>1.9E-2</v>
      </c>
      <c r="CC1017" s="123">
        <v>0.97799999999999998</v>
      </c>
      <c r="CD1017" s="123">
        <v>2.1999999999999999E-2</v>
      </c>
      <c r="CE1017" s="123">
        <v>0.97499999999999998</v>
      </c>
      <c r="CF1017" s="123">
        <v>2.5000000000000001E-2</v>
      </c>
      <c r="CG1017" s="123">
        <v>0.97599999999999998</v>
      </c>
      <c r="CH1017" s="123">
        <v>2.4E-2</v>
      </c>
      <c r="CI1017" s="1"/>
      <c r="CJ1017" s="1"/>
      <c r="CK1017" s="1"/>
      <c r="CL1017" s="1"/>
      <c r="CM1017" s="1"/>
      <c r="CN1017" s="1"/>
      <c r="CP1017" s="39"/>
      <c r="CR1017" s="39"/>
      <c r="CS1017" s="92"/>
      <c r="CT1017" s="92"/>
    </row>
    <row r="1018" spans="38:98" x14ac:dyDescent="0.25">
      <c r="AL1018" s="104">
        <v>998</v>
      </c>
      <c r="AM1018" s="102">
        <v>0.39954431674819801</v>
      </c>
      <c r="AN1018" s="102">
        <f t="shared" si="231"/>
        <v>0.60045568325180199</v>
      </c>
      <c r="AO1018" s="102">
        <v>0.44258985804545797</v>
      </c>
      <c r="AP1018" s="102">
        <f t="shared" si="232"/>
        <v>0.55741014195454208</v>
      </c>
      <c r="AQ1018" s="102">
        <v>0.33640596839309</v>
      </c>
      <c r="AR1018" s="102">
        <f t="shared" si="233"/>
        <v>0.66359403160691</v>
      </c>
      <c r="AS1018" s="102">
        <f t="shared" si="238"/>
        <v>0.38040115100321814</v>
      </c>
      <c r="AT1018" s="107">
        <f t="shared" si="238"/>
        <v>0.61959884899678186</v>
      </c>
      <c r="AU1018" s="103">
        <v>0.41662492534818302</v>
      </c>
      <c r="AV1018" s="103">
        <f t="shared" si="239"/>
        <v>0.58337507465181693</v>
      </c>
      <c r="AW1018" s="103">
        <v>0.465046030357814</v>
      </c>
      <c r="AX1018" s="103">
        <f t="shared" si="240"/>
        <v>0.534953969642186</v>
      </c>
      <c r="AY1018" s="103">
        <v>0.36975420977324702</v>
      </c>
      <c r="AZ1018" s="103">
        <f t="shared" si="243"/>
        <v>0.63024579022675298</v>
      </c>
      <c r="BA1018" s="103">
        <f t="shared" si="241"/>
        <v>0.40620125033592758</v>
      </c>
      <c r="BB1018" s="103">
        <f t="shared" si="241"/>
        <v>0.59379874966407242</v>
      </c>
      <c r="BC1018" s="102">
        <v>0.39452810026423302</v>
      </c>
      <c r="BD1018" s="102">
        <f t="shared" si="244"/>
        <v>0.60547189973576698</v>
      </c>
      <c r="BE1018" s="102">
        <v>0.44855333328825198</v>
      </c>
      <c r="BF1018" s="102">
        <f t="shared" si="244"/>
        <v>0.55144666671174802</v>
      </c>
      <c r="BG1018" s="102">
        <v>0.37143666690482302</v>
      </c>
      <c r="BH1018" s="102">
        <f t="shared" si="234"/>
        <v>0.62856333309517698</v>
      </c>
      <c r="BI1018" s="102">
        <v>0.39633184451442877</v>
      </c>
      <c r="BJ1018" s="102">
        <v>0.60366815548557118</v>
      </c>
      <c r="BK1018" s="103">
        <v>0.38650404652350301</v>
      </c>
      <c r="BL1018" s="103">
        <f t="shared" si="235"/>
        <v>0.61349595347649699</v>
      </c>
      <c r="BM1018" s="103">
        <v>0.44054853220678702</v>
      </c>
      <c r="BN1018" s="103">
        <f t="shared" si="236"/>
        <v>0.55945146779321298</v>
      </c>
      <c r="BO1018" s="103">
        <v>0.35935073167113901</v>
      </c>
      <c r="BP1018" s="103">
        <f t="shared" si="237"/>
        <v>0.64064926832886093</v>
      </c>
      <c r="BQ1018" s="103">
        <v>0.3864437533985709</v>
      </c>
      <c r="BR1018" s="103">
        <f t="shared" si="242"/>
        <v>0.61355624660142905</v>
      </c>
      <c r="BS1018" s="108">
        <v>0.9318699592430626</v>
      </c>
      <c r="BT1018" s="102">
        <v>6.8130040756937404E-2</v>
      </c>
      <c r="BU1018" s="91"/>
      <c r="BV1018" s="86">
        <v>998</v>
      </c>
      <c r="BW1018" s="124">
        <v>0.98</v>
      </c>
      <c r="BX1018" s="124">
        <v>0.02</v>
      </c>
      <c r="BY1018" s="124">
        <v>0.98199999999999998</v>
      </c>
      <c r="BZ1018" s="124">
        <v>1.7999999999999999E-2</v>
      </c>
      <c r="CA1018" s="124">
        <v>0.98099999999999998</v>
      </c>
      <c r="CB1018" s="124">
        <v>1.9E-2</v>
      </c>
      <c r="CC1018" s="123">
        <v>0.97799999999999998</v>
      </c>
      <c r="CD1018" s="123">
        <v>2.1999999999999999E-2</v>
      </c>
      <c r="CE1018" s="123">
        <v>0.97499999999999998</v>
      </c>
      <c r="CF1018" s="123">
        <v>2.5000000000000001E-2</v>
      </c>
      <c r="CG1018" s="123">
        <v>0.97599999999999998</v>
      </c>
      <c r="CH1018" s="123">
        <v>2.4E-2</v>
      </c>
      <c r="CI1018" s="1"/>
      <c r="CJ1018" s="1"/>
      <c r="CK1018" s="1"/>
      <c r="CL1018" s="1"/>
      <c r="CM1018" s="1"/>
      <c r="CN1018" s="1"/>
      <c r="CP1018" s="39"/>
      <c r="CR1018" s="39"/>
      <c r="CS1018" s="92"/>
      <c r="CT1018" s="92"/>
    </row>
    <row r="1019" spans="38:98" x14ac:dyDescent="0.25">
      <c r="AL1019" s="104">
        <v>999</v>
      </c>
      <c r="AM1019" s="102">
        <v>0.39977226222033702</v>
      </c>
      <c r="AN1019" s="102">
        <f t="shared" si="231"/>
        <v>0.60022773777966298</v>
      </c>
      <c r="AO1019" s="102">
        <v>0.44279499003884598</v>
      </c>
      <c r="AP1019" s="102">
        <f t="shared" si="232"/>
        <v>0.55720500996115407</v>
      </c>
      <c r="AQ1019" s="102">
        <v>0.33670305992510002</v>
      </c>
      <c r="AR1019" s="102">
        <f t="shared" si="233"/>
        <v>0.66329694007490003</v>
      </c>
      <c r="AS1019" s="102">
        <f t="shared" si="238"/>
        <v>0.38065565656278511</v>
      </c>
      <c r="AT1019" s="107">
        <f t="shared" si="238"/>
        <v>0.61934434343721501</v>
      </c>
      <c r="AU1019" s="103">
        <v>0.41686254116256899</v>
      </c>
      <c r="AV1019" s="103">
        <f t="shared" si="239"/>
        <v>0.58313745883743096</v>
      </c>
      <c r="AW1019" s="103">
        <v>0.46527308373249898</v>
      </c>
      <c r="AX1019" s="103">
        <f t="shared" si="240"/>
        <v>0.53472691626750102</v>
      </c>
      <c r="AY1019" s="103">
        <v>0.37007691900231598</v>
      </c>
      <c r="AZ1019" s="103">
        <f t="shared" si="243"/>
        <v>0.62992308099768402</v>
      </c>
      <c r="BA1019" s="103">
        <f t="shared" si="241"/>
        <v>0.40647557975993653</v>
      </c>
      <c r="BB1019" s="103">
        <f t="shared" si="241"/>
        <v>0.59352442024006347</v>
      </c>
      <c r="BC1019" s="102">
        <v>0.394764054449882</v>
      </c>
      <c r="BD1019" s="102">
        <f t="shared" si="244"/>
        <v>0.60523594555011795</v>
      </c>
      <c r="BE1019" s="102">
        <v>0.44877666626290702</v>
      </c>
      <c r="BF1019" s="102">
        <f t="shared" si="244"/>
        <v>0.55122333373709298</v>
      </c>
      <c r="BG1019" s="102">
        <v>0.371773048710343</v>
      </c>
      <c r="BH1019" s="102">
        <f t="shared" si="234"/>
        <v>0.628226951289657</v>
      </c>
      <c r="BI1019" s="102">
        <v>0.3966110925266898</v>
      </c>
      <c r="BJ1019" s="102">
        <v>0.6033889074733102</v>
      </c>
      <c r="BK1019" s="103">
        <v>0.38675193942739899</v>
      </c>
      <c r="BL1019" s="103">
        <f t="shared" si="235"/>
        <v>0.61324806057260095</v>
      </c>
      <c r="BM1019" s="103">
        <v>0.44077425343120002</v>
      </c>
      <c r="BN1019" s="103">
        <f t="shared" si="236"/>
        <v>0.55922574656879998</v>
      </c>
      <c r="BO1019" s="103">
        <v>0.35967536648356502</v>
      </c>
      <c r="BP1019" s="103">
        <f t="shared" si="237"/>
        <v>0.64032463351643498</v>
      </c>
      <c r="BQ1019" s="103">
        <v>0.38672184809410959</v>
      </c>
      <c r="BR1019" s="103">
        <f t="shared" si="242"/>
        <v>0.61327815190589041</v>
      </c>
      <c r="BS1019" s="108">
        <v>0.93193503495471219</v>
      </c>
      <c r="BT1019" s="102">
        <v>6.8064965045287806E-2</v>
      </c>
      <c r="BU1019" s="91"/>
      <c r="BV1019" s="86">
        <v>999</v>
      </c>
      <c r="BW1019" s="124">
        <v>0.98</v>
      </c>
      <c r="BX1019" s="124">
        <v>0.02</v>
      </c>
      <c r="BY1019" s="124">
        <v>0.98199999999999998</v>
      </c>
      <c r="BZ1019" s="124">
        <v>1.7999999999999999E-2</v>
      </c>
      <c r="CA1019" s="124">
        <v>0.98099999999999998</v>
      </c>
      <c r="CB1019" s="124">
        <v>1.9E-2</v>
      </c>
      <c r="CC1019" s="123">
        <v>0.97799999999999998</v>
      </c>
      <c r="CD1019" s="123">
        <v>2.1999999999999999E-2</v>
      </c>
      <c r="CE1019" s="123">
        <v>0.97499999999999998</v>
      </c>
      <c r="CF1019" s="123">
        <v>2.5000000000000001E-2</v>
      </c>
      <c r="CG1019" s="123">
        <v>0.97599999999999998</v>
      </c>
      <c r="CH1019" s="123">
        <v>2.4E-2</v>
      </c>
      <c r="CI1019" s="1"/>
      <c r="CJ1019" s="1"/>
      <c r="CK1019" s="1"/>
      <c r="CL1019" s="1"/>
      <c r="CM1019" s="1"/>
      <c r="CN1019" s="1"/>
      <c r="CP1019" s="39"/>
      <c r="CR1019" s="39"/>
      <c r="CS1019" s="92"/>
    </row>
    <row r="1020" spans="38:98" x14ac:dyDescent="0.25">
      <c r="AL1020" s="104">
        <v>1000</v>
      </c>
      <c r="AM1020" s="102">
        <v>0.4</v>
      </c>
      <c r="AN1020" s="102">
        <f t="shared" si="231"/>
        <v>0.6</v>
      </c>
      <c r="AO1020" s="102">
        <v>0.443</v>
      </c>
      <c r="AP1020" s="102">
        <f t="shared" si="232"/>
        <v>0.55699999999999994</v>
      </c>
      <c r="AQ1020" s="102">
        <v>0.33700000000000002</v>
      </c>
      <c r="AR1020" s="102">
        <f t="shared" si="233"/>
        <v>0.66300000000000003</v>
      </c>
      <c r="AS1020" s="102">
        <f t="shared" si="238"/>
        <v>0.38091000000000003</v>
      </c>
      <c r="AT1020" s="107">
        <f t="shared" si="238"/>
        <v>0.61909000000000003</v>
      </c>
      <c r="AU1020" s="103">
        <v>0.41710000000000003</v>
      </c>
      <c r="AV1020" s="103">
        <f t="shared" si="239"/>
        <v>0.58289999999999997</v>
      </c>
      <c r="AW1020" s="103">
        <v>0.46550000000000002</v>
      </c>
      <c r="AX1020" s="103">
        <f>1-AW1020</f>
        <v>0.53449999999999998</v>
      </c>
      <c r="AY1020" s="103">
        <v>0.37039946012488201</v>
      </c>
      <c r="AZ1020" s="103">
        <f t="shared" si="243"/>
        <v>0.62960053987511799</v>
      </c>
      <c r="BA1020" s="103">
        <f t="shared" si="241"/>
        <v>0.40674975165744576</v>
      </c>
      <c r="BB1020" s="103">
        <f t="shared" si="241"/>
        <v>0.59325024834255435</v>
      </c>
      <c r="BC1020" s="102">
        <v>0.39500000000000002</v>
      </c>
      <c r="BD1020" s="102">
        <f t="shared" si="244"/>
        <v>0.60499999999999998</v>
      </c>
      <c r="BE1020" s="102">
        <v>0.44900000000000001</v>
      </c>
      <c r="BF1020" s="102">
        <f t="shared" si="244"/>
        <v>0.55099999999999993</v>
      </c>
      <c r="BG1020" s="102">
        <v>0.37210943001212399</v>
      </c>
      <c r="BH1020" s="102">
        <f t="shared" si="234"/>
        <v>0.62789056998787607</v>
      </c>
      <c r="BI1020" s="102">
        <v>0.39689033780557703</v>
      </c>
      <c r="BJ1020" s="102">
        <v>0.60310966219442297</v>
      </c>
      <c r="BK1020" s="103">
        <v>0.38700000000000001</v>
      </c>
      <c r="BL1020" s="103">
        <f t="shared" si="235"/>
        <v>0.61299999999999999</v>
      </c>
      <c r="BM1020" s="103">
        <v>0.441</v>
      </c>
      <c r="BN1020" s="103">
        <f t="shared" si="236"/>
        <v>0.55899999999999994</v>
      </c>
      <c r="BO1020" s="103">
        <v>0.36</v>
      </c>
      <c r="BP1020" s="103">
        <f t="shared" si="237"/>
        <v>0.64</v>
      </c>
      <c r="BQ1020" s="103">
        <v>0.38700000000000001</v>
      </c>
      <c r="BR1020" s="103">
        <f t="shared" si="242"/>
        <v>0.61299999999999999</v>
      </c>
      <c r="BS1020" s="108">
        <v>0.93199999999999994</v>
      </c>
      <c r="BT1020" s="102">
        <v>6.8000000000000005E-2</v>
      </c>
      <c r="BU1020" s="91"/>
      <c r="BV1020" s="86">
        <v>1000</v>
      </c>
      <c r="BW1020" s="124">
        <v>0.98</v>
      </c>
      <c r="BX1020" s="124">
        <v>0.02</v>
      </c>
      <c r="BY1020" s="124">
        <v>0.98199999999999998</v>
      </c>
      <c r="BZ1020" s="124">
        <v>1.7999999999999999E-2</v>
      </c>
      <c r="CA1020" s="124">
        <v>0.98099999999999998</v>
      </c>
      <c r="CB1020" s="124">
        <v>1.9E-2</v>
      </c>
      <c r="CC1020" s="123">
        <v>0.97799999999999998</v>
      </c>
      <c r="CD1020" s="123">
        <v>2.1999999999999999E-2</v>
      </c>
      <c r="CE1020" s="123">
        <v>0.97499999999999998</v>
      </c>
      <c r="CF1020" s="123">
        <v>2.5000000000000001E-2</v>
      </c>
      <c r="CG1020" s="123">
        <v>0.97599999999999998</v>
      </c>
      <c r="CH1020" s="123">
        <v>2.4E-2</v>
      </c>
      <c r="CI1020" s="1"/>
      <c r="CJ1020" s="1"/>
      <c r="CK1020" s="1"/>
      <c r="CL1020" s="1"/>
      <c r="CM1020" s="1"/>
      <c r="CN1020" s="1"/>
      <c r="CP1020" s="93"/>
      <c r="CR1020" s="93"/>
      <c r="CS1020" s="92"/>
    </row>
    <row r="1022" spans="38:98" ht="12.75" customHeight="1" x14ac:dyDescent="0.25">
      <c r="BE1022" s="94"/>
      <c r="BF1022" s="91"/>
      <c r="BG1022" s="91"/>
    </row>
    <row r="1023" spans="38:98" ht="12.75" customHeight="1" x14ac:dyDescent="0.25">
      <c r="BE1023" s="94"/>
      <c r="BF1023" s="91"/>
      <c r="BG1023" s="94"/>
    </row>
    <row r="1024" spans="38:98" ht="12.75" customHeight="1" x14ac:dyDescent="0.25">
      <c r="BE1024" s="94"/>
      <c r="BF1024" s="91"/>
      <c r="BG1024" s="94"/>
    </row>
    <row r="1025" spans="57:59" ht="12.75" customHeight="1" x14ac:dyDescent="0.25">
      <c r="BE1025" s="94"/>
      <c r="BF1025" s="91"/>
      <c r="BG1025" s="94"/>
    </row>
    <row r="1026" spans="57:59" ht="12.75" customHeight="1" x14ac:dyDescent="0.25">
      <c r="BE1026" s="94"/>
      <c r="BF1026" s="91"/>
      <c r="BG1026" s="94"/>
    </row>
    <row r="1027" spans="57:59" ht="12.75" customHeight="1" x14ac:dyDescent="0.25">
      <c r="BE1027" s="94"/>
      <c r="BF1027" s="91"/>
      <c r="BG1027" s="94"/>
    </row>
    <row r="1028" spans="57:59" ht="12.75" customHeight="1" x14ac:dyDescent="0.25">
      <c r="BE1028" s="94"/>
      <c r="BF1028" s="91"/>
      <c r="BG1028" s="94"/>
    </row>
    <row r="1029" spans="57:59" ht="12.75" customHeight="1" x14ac:dyDescent="0.25">
      <c r="BE1029" s="94"/>
      <c r="BF1029" s="91"/>
      <c r="BG1029" s="94"/>
    </row>
    <row r="1030" spans="57:59" ht="12.75" customHeight="1" x14ac:dyDescent="0.25">
      <c r="BE1030" s="94"/>
      <c r="BF1030" s="91"/>
      <c r="BG1030" s="94"/>
    </row>
    <row r="1031" spans="57:59" ht="12.75" customHeight="1" x14ac:dyDescent="0.25">
      <c r="BE1031" s="94"/>
      <c r="BF1031" s="91"/>
      <c r="BG1031" s="94"/>
    </row>
    <row r="1032" spans="57:59" ht="12.75" customHeight="1" x14ac:dyDescent="0.25">
      <c r="BE1032" s="94"/>
      <c r="BF1032" s="91"/>
      <c r="BG1032" s="94"/>
    </row>
    <row r="1033" spans="57:59" ht="12.75" customHeight="1" x14ac:dyDescent="0.25">
      <c r="BE1033" s="94"/>
      <c r="BF1033" s="91"/>
      <c r="BG1033" s="94"/>
    </row>
    <row r="1034" spans="57:59" ht="12.75" customHeight="1" x14ac:dyDescent="0.25">
      <c r="BE1034" s="94"/>
      <c r="BF1034" s="91"/>
      <c r="BG1034" s="94"/>
    </row>
    <row r="1035" spans="57:59" ht="12.75" customHeight="1" x14ac:dyDescent="0.25">
      <c r="BE1035" s="94"/>
      <c r="BF1035" s="91"/>
      <c r="BG1035" s="94"/>
    </row>
    <row r="1036" spans="57:59" ht="12.75" customHeight="1" x14ac:dyDescent="0.25">
      <c r="BE1036" s="94"/>
      <c r="BF1036" s="91"/>
      <c r="BG1036" s="94"/>
    </row>
    <row r="1037" spans="57:59" ht="12.75" customHeight="1" x14ac:dyDescent="0.25">
      <c r="BE1037" s="94"/>
      <c r="BF1037" s="91"/>
      <c r="BG1037" s="94"/>
    </row>
    <row r="1038" spans="57:59" ht="12.75" customHeight="1" x14ac:dyDescent="0.25">
      <c r="BE1038" s="94"/>
      <c r="BF1038" s="91"/>
      <c r="BG1038" s="94"/>
    </row>
    <row r="1039" spans="57:59" ht="12.75" customHeight="1" x14ac:dyDescent="0.25">
      <c r="BE1039" s="94"/>
      <c r="BF1039" s="91"/>
      <c r="BG1039" s="94"/>
    </row>
    <row r="1040" spans="57:59" ht="12.75" customHeight="1" x14ac:dyDescent="0.25">
      <c r="BE1040" s="94"/>
      <c r="BF1040" s="91"/>
      <c r="BG1040" s="94"/>
    </row>
    <row r="1041" spans="57:59" ht="12.75" customHeight="1" x14ac:dyDescent="0.25">
      <c r="BE1041" s="94"/>
      <c r="BF1041" s="91"/>
      <c r="BG1041" s="94"/>
    </row>
    <row r="1042" spans="57:59" ht="12.75" customHeight="1" x14ac:dyDescent="0.25">
      <c r="BE1042" s="94"/>
      <c r="BF1042" s="91"/>
      <c r="BG1042" s="94"/>
    </row>
    <row r="1043" spans="57:59" ht="12.75" customHeight="1" x14ac:dyDescent="0.25">
      <c r="BE1043" s="94"/>
      <c r="BF1043" s="91"/>
      <c r="BG1043" s="94"/>
    </row>
    <row r="1044" spans="57:59" ht="12.75" customHeight="1" x14ac:dyDescent="0.25">
      <c r="BE1044" s="94"/>
      <c r="BF1044" s="91"/>
      <c r="BG1044" s="94"/>
    </row>
    <row r="1045" spans="57:59" ht="12.75" customHeight="1" x14ac:dyDescent="0.25">
      <c r="BE1045" s="94"/>
      <c r="BF1045" s="91"/>
      <c r="BG1045" s="94"/>
    </row>
    <row r="1046" spans="57:59" ht="12.75" customHeight="1" x14ac:dyDescent="0.25">
      <c r="BE1046" s="94"/>
      <c r="BF1046" s="91"/>
      <c r="BG1046" s="94"/>
    </row>
    <row r="1047" spans="57:59" ht="12.75" customHeight="1" x14ac:dyDescent="0.25">
      <c r="BE1047" s="94"/>
      <c r="BF1047" s="91"/>
      <c r="BG1047" s="94"/>
    </row>
    <row r="1048" spans="57:59" ht="12.75" customHeight="1" x14ac:dyDescent="0.25">
      <c r="BE1048" s="94"/>
      <c r="BF1048" s="91"/>
      <c r="BG1048" s="94"/>
    </row>
    <row r="1049" spans="57:59" ht="12.75" customHeight="1" x14ac:dyDescent="0.25">
      <c r="BE1049" s="94"/>
      <c r="BF1049" s="91"/>
      <c r="BG1049" s="94"/>
    </row>
    <row r="1050" spans="57:59" ht="12.75" customHeight="1" x14ac:dyDescent="0.25">
      <c r="BE1050" s="94"/>
      <c r="BF1050" s="91"/>
      <c r="BG1050" s="94"/>
    </row>
    <row r="1051" spans="57:59" ht="12.75" customHeight="1" x14ac:dyDescent="0.25">
      <c r="BE1051" s="94"/>
      <c r="BF1051" s="91"/>
      <c r="BG1051" s="94"/>
    </row>
    <row r="1052" spans="57:59" ht="12.75" customHeight="1" x14ac:dyDescent="0.25">
      <c r="BE1052" s="94"/>
      <c r="BF1052" s="91"/>
      <c r="BG1052" s="94"/>
    </row>
    <row r="1053" spans="57:59" ht="12.75" customHeight="1" x14ac:dyDescent="0.25">
      <c r="BE1053" s="94"/>
      <c r="BF1053" s="91"/>
      <c r="BG1053" s="94"/>
    </row>
    <row r="1054" spans="57:59" ht="12.75" customHeight="1" x14ac:dyDescent="0.25">
      <c r="BE1054" s="94"/>
      <c r="BF1054" s="91"/>
      <c r="BG1054" s="94"/>
    </row>
    <row r="1055" spans="57:59" ht="12.75" customHeight="1" x14ac:dyDescent="0.25">
      <c r="BE1055" s="94"/>
      <c r="BF1055" s="91"/>
      <c r="BG1055" s="94"/>
    </row>
    <row r="1056" spans="57:59" ht="12.75" customHeight="1" x14ac:dyDescent="0.25">
      <c r="BE1056" s="94"/>
      <c r="BF1056" s="91"/>
      <c r="BG1056" s="94"/>
    </row>
    <row r="1057" spans="57:59" ht="12.75" customHeight="1" x14ac:dyDescent="0.25">
      <c r="BE1057" s="94"/>
      <c r="BF1057" s="91"/>
      <c r="BG1057" s="94"/>
    </row>
    <row r="1058" spans="57:59" ht="12.75" customHeight="1" x14ac:dyDescent="0.25">
      <c r="BE1058" s="94"/>
      <c r="BF1058" s="91"/>
      <c r="BG1058" s="94"/>
    </row>
    <row r="1059" spans="57:59" ht="12.75" customHeight="1" x14ac:dyDescent="0.25">
      <c r="BE1059" s="94"/>
      <c r="BF1059" s="91"/>
      <c r="BG1059" s="94"/>
    </row>
    <row r="1060" spans="57:59" ht="12.75" customHeight="1" x14ac:dyDescent="0.25">
      <c r="BE1060" s="94"/>
      <c r="BF1060" s="91"/>
      <c r="BG1060" s="94"/>
    </row>
    <row r="1061" spans="57:59" ht="12.75" customHeight="1" x14ac:dyDescent="0.25">
      <c r="BE1061" s="94"/>
      <c r="BF1061" s="91"/>
      <c r="BG1061" s="94"/>
    </row>
    <row r="1062" spans="57:59" ht="12.75" customHeight="1" x14ac:dyDescent="0.25">
      <c r="BE1062" s="94"/>
      <c r="BF1062" s="91"/>
      <c r="BG1062" s="94"/>
    </row>
    <row r="1063" spans="57:59" ht="12.75" customHeight="1" x14ac:dyDescent="0.25">
      <c r="BE1063" s="94"/>
      <c r="BF1063" s="91"/>
      <c r="BG1063" s="94"/>
    </row>
    <row r="1064" spans="57:59" ht="12.75" customHeight="1" x14ac:dyDescent="0.25">
      <c r="BE1064" s="94"/>
      <c r="BF1064" s="91"/>
      <c r="BG1064" s="94"/>
    </row>
    <row r="1065" spans="57:59" ht="12.75" customHeight="1" x14ac:dyDescent="0.25">
      <c r="BE1065" s="94"/>
      <c r="BF1065" s="91"/>
      <c r="BG1065" s="94"/>
    </row>
    <row r="1066" spans="57:59" ht="12.75" customHeight="1" x14ac:dyDescent="0.25">
      <c r="BE1066" s="94"/>
      <c r="BF1066" s="91"/>
      <c r="BG1066" s="94"/>
    </row>
    <row r="1067" spans="57:59" ht="12.75" customHeight="1" x14ac:dyDescent="0.25">
      <c r="BE1067" s="94"/>
      <c r="BF1067" s="91"/>
      <c r="BG1067" s="94"/>
    </row>
    <row r="1068" spans="57:59" ht="12.75" customHeight="1" x14ac:dyDescent="0.25">
      <c r="BE1068" s="94"/>
      <c r="BF1068" s="91"/>
      <c r="BG1068" s="94"/>
    </row>
    <row r="1069" spans="57:59" ht="12.75" customHeight="1" x14ac:dyDescent="0.25">
      <c r="BE1069" s="94"/>
      <c r="BF1069" s="91"/>
      <c r="BG1069" s="94"/>
    </row>
    <row r="1070" spans="57:59" ht="12.75" customHeight="1" x14ac:dyDescent="0.25">
      <c r="BE1070" s="94"/>
      <c r="BF1070" s="91"/>
      <c r="BG1070" s="94"/>
    </row>
    <row r="1071" spans="57:59" ht="12.75" customHeight="1" x14ac:dyDescent="0.25">
      <c r="BE1071" s="94"/>
      <c r="BF1071" s="91"/>
      <c r="BG1071" s="94"/>
    </row>
    <row r="1072" spans="57:59" ht="12.75" customHeight="1" x14ac:dyDescent="0.25">
      <c r="BE1072" s="94"/>
      <c r="BF1072" s="91"/>
      <c r="BG1072" s="94"/>
    </row>
    <row r="1073" spans="57:59" ht="12.75" customHeight="1" x14ac:dyDescent="0.25">
      <c r="BE1073" s="94"/>
      <c r="BF1073" s="91"/>
      <c r="BG1073" s="94"/>
    </row>
    <row r="1074" spans="57:59" ht="12.75" customHeight="1" x14ac:dyDescent="0.25">
      <c r="BE1074" s="94"/>
      <c r="BF1074" s="91"/>
      <c r="BG1074" s="94"/>
    </row>
    <row r="1075" spans="57:59" ht="12.75" customHeight="1" x14ac:dyDescent="0.25">
      <c r="BE1075" s="94"/>
      <c r="BF1075" s="91"/>
      <c r="BG1075" s="94"/>
    </row>
    <row r="1076" spans="57:59" ht="12.75" customHeight="1" x14ac:dyDescent="0.25">
      <c r="BE1076" s="94"/>
      <c r="BF1076" s="91"/>
      <c r="BG1076" s="94"/>
    </row>
    <row r="1077" spans="57:59" ht="12.75" customHeight="1" x14ac:dyDescent="0.25">
      <c r="BE1077" s="94"/>
      <c r="BF1077" s="91"/>
      <c r="BG1077" s="94"/>
    </row>
    <row r="1078" spans="57:59" ht="12.75" customHeight="1" x14ac:dyDescent="0.25">
      <c r="BE1078" s="94"/>
      <c r="BF1078" s="91"/>
      <c r="BG1078" s="94"/>
    </row>
    <row r="1079" spans="57:59" ht="12.75" customHeight="1" x14ac:dyDescent="0.25">
      <c r="BE1079" s="94"/>
      <c r="BF1079" s="91"/>
      <c r="BG1079" s="94"/>
    </row>
    <row r="1080" spans="57:59" ht="12.75" customHeight="1" x14ac:dyDescent="0.25">
      <c r="BE1080" s="94"/>
      <c r="BF1080" s="91"/>
      <c r="BG1080" s="94"/>
    </row>
    <row r="1081" spans="57:59" ht="12.75" customHeight="1" x14ac:dyDescent="0.25">
      <c r="BE1081" s="94"/>
      <c r="BF1081" s="91"/>
      <c r="BG1081" s="94"/>
    </row>
    <row r="1082" spans="57:59" ht="12.75" customHeight="1" x14ac:dyDescent="0.25">
      <c r="BE1082" s="94"/>
      <c r="BF1082" s="91"/>
      <c r="BG1082" s="94"/>
    </row>
    <row r="1083" spans="57:59" ht="12.75" customHeight="1" x14ac:dyDescent="0.25">
      <c r="BE1083" s="94"/>
      <c r="BF1083" s="91"/>
      <c r="BG1083" s="94"/>
    </row>
    <row r="1084" spans="57:59" ht="12.75" customHeight="1" x14ac:dyDescent="0.25">
      <c r="BE1084" s="94"/>
      <c r="BF1084" s="91"/>
      <c r="BG1084" s="94"/>
    </row>
    <row r="1085" spans="57:59" ht="12.75" customHeight="1" x14ac:dyDescent="0.25">
      <c r="BE1085" s="94"/>
      <c r="BF1085" s="91"/>
      <c r="BG1085" s="94"/>
    </row>
    <row r="1086" spans="57:59" ht="12.75" customHeight="1" x14ac:dyDescent="0.25">
      <c r="BE1086" s="94"/>
      <c r="BF1086" s="91"/>
      <c r="BG1086" s="94"/>
    </row>
    <row r="1087" spans="57:59" ht="12.75" customHeight="1" x14ac:dyDescent="0.25">
      <c r="BE1087" s="94"/>
      <c r="BF1087" s="91"/>
      <c r="BG1087" s="94"/>
    </row>
    <row r="1088" spans="57:59" ht="12.75" customHeight="1" x14ac:dyDescent="0.25">
      <c r="BE1088" s="94"/>
      <c r="BF1088" s="91"/>
      <c r="BG1088" s="94"/>
    </row>
    <row r="1089" spans="57:59" ht="12.75" customHeight="1" x14ac:dyDescent="0.25">
      <c r="BE1089" s="94"/>
      <c r="BF1089" s="91"/>
      <c r="BG1089" s="94"/>
    </row>
    <row r="1090" spans="57:59" ht="12.75" customHeight="1" x14ac:dyDescent="0.25">
      <c r="BE1090" s="94"/>
      <c r="BF1090" s="91"/>
      <c r="BG1090" s="94"/>
    </row>
    <row r="1091" spans="57:59" ht="12.75" customHeight="1" x14ac:dyDescent="0.25">
      <c r="BE1091" s="94"/>
      <c r="BF1091" s="91"/>
      <c r="BG1091" s="94"/>
    </row>
    <row r="1092" spans="57:59" ht="12.75" customHeight="1" x14ac:dyDescent="0.25">
      <c r="BE1092" s="94"/>
      <c r="BF1092" s="91"/>
      <c r="BG1092" s="94"/>
    </row>
    <row r="1093" spans="57:59" ht="12.75" customHeight="1" x14ac:dyDescent="0.25">
      <c r="BE1093" s="94"/>
      <c r="BF1093" s="91"/>
      <c r="BG1093" s="94"/>
    </row>
    <row r="1094" spans="57:59" ht="12.75" customHeight="1" x14ac:dyDescent="0.25">
      <c r="BE1094" s="94"/>
      <c r="BF1094" s="91"/>
      <c r="BG1094" s="94"/>
    </row>
    <row r="1095" spans="57:59" ht="12.75" customHeight="1" x14ac:dyDescent="0.25">
      <c r="BE1095" s="94"/>
      <c r="BF1095" s="91"/>
      <c r="BG1095" s="94"/>
    </row>
    <row r="1096" spans="57:59" ht="12.75" customHeight="1" x14ac:dyDescent="0.25">
      <c r="BE1096" s="94"/>
      <c r="BF1096" s="91"/>
      <c r="BG1096" s="94"/>
    </row>
    <row r="1097" spans="57:59" ht="12.75" customHeight="1" x14ac:dyDescent="0.25">
      <c r="BE1097" s="94"/>
      <c r="BF1097" s="91"/>
      <c r="BG1097" s="94"/>
    </row>
    <row r="1098" spans="57:59" ht="12.75" customHeight="1" x14ac:dyDescent="0.25">
      <c r="BE1098" s="94"/>
      <c r="BF1098" s="91"/>
      <c r="BG1098" s="94"/>
    </row>
    <row r="1099" spans="57:59" ht="12.75" customHeight="1" x14ac:dyDescent="0.25">
      <c r="BE1099" s="94"/>
      <c r="BF1099" s="91"/>
      <c r="BG1099" s="94"/>
    </row>
    <row r="1100" spans="57:59" ht="12.75" customHeight="1" x14ac:dyDescent="0.25">
      <c r="BE1100" s="94"/>
      <c r="BF1100" s="91"/>
      <c r="BG1100" s="94"/>
    </row>
    <row r="1101" spans="57:59" ht="12.75" customHeight="1" x14ac:dyDescent="0.25">
      <c r="BE1101" s="94"/>
      <c r="BF1101" s="91"/>
      <c r="BG1101" s="94"/>
    </row>
    <row r="1102" spans="57:59" ht="12.75" customHeight="1" x14ac:dyDescent="0.25">
      <c r="BE1102" s="94"/>
      <c r="BF1102" s="91"/>
      <c r="BG1102" s="94"/>
    </row>
    <row r="1103" spans="57:59" ht="12.75" customHeight="1" x14ac:dyDescent="0.25">
      <c r="BE1103" s="94"/>
      <c r="BF1103" s="91"/>
      <c r="BG1103" s="94"/>
    </row>
    <row r="1104" spans="57:59" ht="12.75" customHeight="1" x14ac:dyDescent="0.25">
      <c r="BE1104" s="94"/>
      <c r="BF1104" s="91"/>
      <c r="BG1104" s="94"/>
    </row>
    <row r="1105" spans="57:59" ht="12.75" customHeight="1" x14ac:dyDescent="0.25">
      <c r="BE1105" s="94"/>
      <c r="BF1105" s="91"/>
      <c r="BG1105" s="94"/>
    </row>
    <row r="1106" spans="57:59" ht="12.75" customHeight="1" x14ac:dyDescent="0.25">
      <c r="BE1106" s="94"/>
      <c r="BF1106" s="91"/>
      <c r="BG1106" s="94"/>
    </row>
    <row r="1107" spans="57:59" ht="12.75" customHeight="1" x14ac:dyDescent="0.25">
      <c r="BE1107" s="94"/>
      <c r="BF1107" s="91"/>
      <c r="BG1107" s="94"/>
    </row>
    <row r="1108" spans="57:59" ht="12.75" customHeight="1" x14ac:dyDescent="0.25">
      <c r="BE1108" s="94"/>
      <c r="BF1108" s="91"/>
      <c r="BG1108" s="94"/>
    </row>
    <row r="1109" spans="57:59" ht="12.75" customHeight="1" x14ac:dyDescent="0.25">
      <c r="BE1109" s="94"/>
      <c r="BF1109" s="91"/>
      <c r="BG1109" s="94"/>
    </row>
    <row r="1110" spans="57:59" ht="12.75" customHeight="1" x14ac:dyDescent="0.25">
      <c r="BE1110" s="94"/>
      <c r="BF1110" s="91"/>
      <c r="BG1110" s="94"/>
    </row>
    <row r="1111" spans="57:59" ht="12.75" customHeight="1" x14ac:dyDescent="0.25">
      <c r="BE1111" s="94"/>
      <c r="BF1111" s="91"/>
      <c r="BG1111" s="94"/>
    </row>
    <row r="1112" spans="57:59" ht="12.75" customHeight="1" x14ac:dyDescent="0.25">
      <c r="BE1112" s="94"/>
      <c r="BF1112" s="91"/>
      <c r="BG1112" s="94"/>
    </row>
    <row r="1113" spans="57:59" ht="12.75" customHeight="1" x14ac:dyDescent="0.25">
      <c r="BE1113" s="94"/>
      <c r="BF1113" s="91"/>
      <c r="BG1113" s="94"/>
    </row>
    <row r="1114" spans="57:59" ht="12.75" customHeight="1" x14ac:dyDescent="0.25">
      <c r="BE1114" s="94"/>
      <c r="BF1114" s="91"/>
      <c r="BG1114" s="94"/>
    </row>
    <row r="1115" spans="57:59" ht="12.75" customHeight="1" x14ac:dyDescent="0.25">
      <c r="BE1115" s="94"/>
      <c r="BF1115" s="91"/>
      <c r="BG1115" s="94"/>
    </row>
    <row r="1116" spans="57:59" ht="12.75" customHeight="1" x14ac:dyDescent="0.25">
      <c r="BE1116" s="94"/>
      <c r="BF1116" s="91"/>
      <c r="BG1116" s="94"/>
    </row>
    <row r="1117" spans="57:59" ht="12.75" customHeight="1" x14ac:dyDescent="0.25">
      <c r="BE1117" s="94"/>
      <c r="BF1117" s="91"/>
      <c r="BG1117" s="94"/>
    </row>
    <row r="1118" spans="57:59" ht="12.75" customHeight="1" x14ac:dyDescent="0.25">
      <c r="BE1118" s="94"/>
      <c r="BF1118" s="91"/>
      <c r="BG1118" s="94"/>
    </row>
    <row r="1119" spans="57:59" ht="12.75" customHeight="1" x14ac:dyDescent="0.25">
      <c r="BE1119" s="94"/>
      <c r="BF1119" s="91"/>
      <c r="BG1119" s="94"/>
    </row>
    <row r="1120" spans="57:59" ht="12.75" customHeight="1" x14ac:dyDescent="0.25">
      <c r="BE1120" s="94"/>
      <c r="BF1120" s="91"/>
      <c r="BG1120" s="94"/>
    </row>
    <row r="1121" spans="57:59" ht="12.75" customHeight="1" x14ac:dyDescent="0.25">
      <c r="BE1121" s="94"/>
      <c r="BF1121" s="91"/>
      <c r="BG1121" s="94"/>
    </row>
    <row r="1122" spans="57:59" ht="12.75" customHeight="1" x14ac:dyDescent="0.25">
      <c r="BE1122" s="94"/>
      <c r="BF1122" s="91"/>
      <c r="BG1122" s="94"/>
    </row>
    <row r="1123" spans="57:59" ht="12.75" customHeight="1" x14ac:dyDescent="0.25">
      <c r="BE1123" s="94"/>
      <c r="BF1123" s="91"/>
      <c r="BG1123" s="94"/>
    </row>
    <row r="1124" spans="57:59" ht="12.75" customHeight="1" x14ac:dyDescent="0.25">
      <c r="BE1124" s="94"/>
      <c r="BF1124" s="91"/>
      <c r="BG1124" s="94"/>
    </row>
    <row r="1125" spans="57:59" ht="12.75" customHeight="1" x14ac:dyDescent="0.25">
      <c r="BE1125" s="94"/>
      <c r="BF1125" s="91"/>
      <c r="BG1125" s="94"/>
    </row>
    <row r="1126" spans="57:59" ht="12.75" customHeight="1" x14ac:dyDescent="0.25">
      <c r="BE1126" s="94"/>
      <c r="BF1126" s="91"/>
      <c r="BG1126" s="94"/>
    </row>
    <row r="1127" spans="57:59" ht="12.75" customHeight="1" x14ac:dyDescent="0.25">
      <c r="BE1127" s="94"/>
      <c r="BF1127" s="91"/>
      <c r="BG1127" s="94"/>
    </row>
    <row r="1128" spans="57:59" ht="12.75" customHeight="1" x14ac:dyDescent="0.25">
      <c r="BE1128" s="94"/>
      <c r="BF1128" s="91"/>
      <c r="BG1128" s="94"/>
    </row>
    <row r="1129" spans="57:59" ht="12.75" customHeight="1" x14ac:dyDescent="0.25">
      <c r="BE1129" s="94"/>
      <c r="BF1129" s="91"/>
      <c r="BG1129" s="94"/>
    </row>
    <row r="1130" spans="57:59" ht="12.75" customHeight="1" x14ac:dyDescent="0.25">
      <c r="BE1130" s="94"/>
      <c r="BF1130" s="91"/>
      <c r="BG1130" s="94"/>
    </row>
    <row r="1131" spans="57:59" ht="12.75" customHeight="1" x14ac:dyDescent="0.25">
      <c r="BE1131" s="94"/>
      <c r="BF1131" s="91"/>
      <c r="BG1131" s="94"/>
    </row>
    <row r="1132" spans="57:59" ht="12.75" customHeight="1" x14ac:dyDescent="0.25">
      <c r="BE1132" s="94"/>
      <c r="BF1132" s="91"/>
      <c r="BG1132" s="94"/>
    </row>
    <row r="1133" spans="57:59" ht="12.75" customHeight="1" x14ac:dyDescent="0.25">
      <c r="BE1133" s="94"/>
      <c r="BF1133" s="91"/>
      <c r="BG1133" s="94"/>
    </row>
    <row r="1134" spans="57:59" ht="12.75" customHeight="1" x14ac:dyDescent="0.25">
      <c r="BE1134" s="94"/>
      <c r="BF1134" s="91"/>
      <c r="BG1134" s="94"/>
    </row>
    <row r="1135" spans="57:59" ht="12.75" customHeight="1" x14ac:dyDescent="0.25">
      <c r="BE1135" s="94"/>
      <c r="BF1135" s="91"/>
      <c r="BG1135" s="94"/>
    </row>
    <row r="1136" spans="57:59" ht="12.75" customHeight="1" x14ac:dyDescent="0.25">
      <c r="BE1136" s="94"/>
      <c r="BF1136" s="91"/>
      <c r="BG1136" s="94"/>
    </row>
    <row r="1137" spans="57:59" ht="12.75" customHeight="1" x14ac:dyDescent="0.25">
      <c r="BE1137" s="94"/>
      <c r="BF1137" s="91"/>
      <c r="BG1137" s="94"/>
    </row>
    <row r="1138" spans="57:59" ht="12.75" customHeight="1" x14ac:dyDescent="0.25">
      <c r="BE1138" s="94"/>
      <c r="BF1138" s="91"/>
      <c r="BG1138" s="94"/>
    </row>
    <row r="1139" spans="57:59" ht="12.75" customHeight="1" x14ac:dyDescent="0.25">
      <c r="BE1139" s="94"/>
      <c r="BF1139" s="91"/>
      <c r="BG1139" s="94"/>
    </row>
    <row r="1140" spans="57:59" ht="12.75" customHeight="1" x14ac:dyDescent="0.25">
      <c r="BE1140" s="94"/>
      <c r="BF1140" s="91"/>
      <c r="BG1140" s="94"/>
    </row>
    <row r="1141" spans="57:59" ht="12.75" customHeight="1" x14ac:dyDescent="0.25">
      <c r="BE1141" s="94"/>
      <c r="BF1141" s="91"/>
      <c r="BG1141" s="94"/>
    </row>
    <row r="1142" spans="57:59" ht="12.75" customHeight="1" x14ac:dyDescent="0.25">
      <c r="BE1142" s="94"/>
      <c r="BF1142" s="91"/>
      <c r="BG1142" s="94"/>
    </row>
    <row r="1143" spans="57:59" ht="12.75" customHeight="1" x14ac:dyDescent="0.25">
      <c r="BE1143" s="94"/>
      <c r="BF1143" s="91"/>
      <c r="BG1143" s="94"/>
    </row>
    <row r="1144" spans="57:59" ht="12.75" customHeight="1" x14ac:dyDescent="0.25">
      <c r="BE1144" s="94"/>
      <c r="BF1144" s="91"/>
      <c r="BG1144" s="94"/>
    </row>
    <row r="1145" spans="57:59" ht="12.75" customHeight="1" x14ac:dyDescent="0.25">
      <c r="BE1145" s="94"/>
      <c r="BF1145" s="91"/>
      <c r="BG1145" s="94"/>
    </row>
    <row r="1146" spans="57:59" ht="12.75" customHeight="1" x14ac:dyDescent="0.25">
      <c r="BE1146" s="94"/>
      <c r="BF1146" s="91"/>
      <c r="BG1146" s="94"/>
    </row>
    <row r="1147" spans="57:59" ht="12.75" customHeight="1" x14ac:dyDescent="0.25">
      <c r="BE1147" s="94"/>
      <c r="BF1147" s="91"/>
      <c r="BG1147" s="94"/>
    </row>
    <row r="1148" spans="57:59" ht="12.75" customHeight="1" x14ac:dyDescent="0.25">
      <c r="BE1148" s="94"/>
      <c r="BF1148" s="91"/>
      <c r="BG1148" s="94"/>
    </row>
    <row r="1149" spans="57:59" ht="12.75" customHeight="1" x14ac:dyDescent="0.25">
      <c r="BE1149" s="94"/>
      <c r="BF1149" s="91"/>
      <c r="BG1149" s="94"/>
    </row>
    <row r="1150" spans="57:59" ht="12.75" customHeight="1" x14ac:dyDescent="0.25">
      <c r="BE1150" s="94"/>
      <c r="BF1150" s="91"/>
      <c r="BG1150" s="94"/>
    </row>
    <row r="1151" spans="57:59" ht="12.75" customHeight="1" x14ac:dyDescent="0.25">
      <c r="BE1151" s="94"/>
      <c r="BF1151" s="91"/>
      <c r="BG1151" s="94"/>
    </row>
    <row r="1152" spans="57:59" ht="12.75" customHeight="1" x14ac:dyDescent="0.25">
      <c r="BE1152" s="94"/>
      <c r="BF1152" s="91"/>
      <c r="BG1152" s="94"/>
    </row>
    <row r="1153" spans="57:59" ht="12.75" customHeight="1" x14ac:dyDescent="0.25">
      <c r="BE1153" s="94"/>
      <c r="BF1153" s="91"/>
      <c r="BG1153" s="94"/>
    </row>
    <row r="1154" spans="57:59" ht="12.75" customHeight="1" x14ac:dyDescent="0.25">
      <c r="BE1154" s="94"/>
      <c r="BF1154" s="91"/>
      <c r="BG1154" s="94"/>
    </row>
    <row r="1155" spans="57:59" ht="12.75" customHeight="1" x14ac:dyDescent="0.25">
      <c r="BE1155" s="94"/>
      <c r="BF1155" s="91"/>
      <c r="BG1155" s="94"/>
    </row>
    <row r="1156" spans="57:59" ht="12.75" customHeight="1" x14ac:dyDescent="0.25">
      <c r="BE1156" s="94"/>
      <c r="BF1156" s="91"/>
      <c r="BG1156" s="94"/>
    </row>
    <row r="1157" spans="57:59" ht="12.75" customHeight="1" x14ac:dyDescent="0.25">
      <c r="BE1157" s="94"/>
      <c r="BF1157" s="91"/>
      <c r="BG1157" s="94"/>
    </row>
    <row r="1158" spans="57:59" ht="12.75" customHeight="1" x14ac:dyDescent="0.25">
      <c r="BE1158" s="94"/>
      <c r="BF1158" s="91"/>
      <c r="BG1158" s="94"/>
    </row>
    <row r="1159" spans="57:59" ht="12.75" customHeight="1" x14ac:dyDescent="0.25">
      <c r="BE1159" s="94"/>
      <c r="BF1159" s="91"/>
      <c r="BG1159" s="94"/>
    </row>
    <row r="1160" spans="57:59" ht="12.75" customHeight="1" x14ac:dyDescent="0.25">
      <c r="BE1160" s="94"/>
      <c r="BF1160" s="91"/>
      <c r="BG1160" s="94"/>
    </row>
    <row r="1161" spans="57:59" ht="12.75" customHeight="1" x14ac:dyDescent="0.25">
      <c r="BE1161" s="94"/>
      <c r="BF1161" s="91"/>
      <c r="BG1161" s="94"/>
    </row>
    <row r="1162" spans="57:59" ht="12.75" customHeight="1" x14ac:dyDescent="0.25">
      <c r="BE1162" s="94"/>
      <c r="BF1162" s="91"/>
      <c r="BG1162" s="94"/>
    </row>
    <row r="1163" spans="57:59" ht="12.75" customHeight="1" x14ac:dyDescent="0.25">
      <c r="BE1163" s="94"/>
      <c r="BF1163" s="91"/>
      <c r="BG1163" s="94"/>
    </row>
    <row r="1164" spans="57:59" ht="12.75" customHeight="1" x14ac:dyDescent="0.25">
      <c r="BE1164" s="94"/>
      <c r="BF1164" s="91"/>
      <c r="BG1164" s="94"/>
    </row>
    <row r="1165" spans="57:59" ht="12.75" customHeight="1" x14ac:dyDescent="0.25">
      <c r="BE1165" s="94"/>
      <c r="BF1165" s="91"/>
      <c r="BG1165" s="94"/>
    </row>
    <row r="1166" spans="57:59" ht="12.75" customHeight="1" x14ac:dyDescent="0.25">
      <c r="BE1166" s="94"/>
      <c r="BF1166" s="91"/>
      <c r="BG1166" s="94"/>
    </row>
    <row r="1167" spans="57:59" ht="12.75" customHeight="1" x14ac:dyDescent="0.25">
      <c r="BE1167" s="94"/>
      <c r="BF1167" s="91"/>
      <c r="BG1167" s="94"/>
    </row>
    <row r="1168" spans="57:59" ht="12.75" customHeight="1" x14ac:dyDescent="0.25">
      <c r="BE1168" s="94"/>
      <c r="BF1168" s="91"/>
      <c r="BG1168" s="94"/>
    </row>
    <row r="1169" spans="57:59" ht="12.75" customHeight="1" x14ac:dyDescent="0.25">
      <c r="BE1169" s="94"/>
      <c r="BF1169" s="91"/>
      <c r="BG1169" s="94"/>
    </row>
    <row r="1170" spans="57:59" ht="12.75" customHeight="1" x14ac:dyDescent="0.25">
      <c r="BE1170" s="94"/>
      <c r="BF1170" s="91"/>
      <c r="BG1170" s="94"/>
    </row>
    <row r="1171" spans="57:59" ht="12.75" customHeight="1" x14ac:dyDescent="0.25">
      <c r="BE1171" s="94"/>
      <c r="BF1171" s="91"/>
      <c r="BG1171" s="94"/>
    </row>
    <row r="1172" spans="57:59" ht="12.75" customHeight="1" x14ac:dyDescent="0.25">
      <c r="BE1172" s="94"/>
      <c r="BF1172" s="91"/>
      <c r="BG1172" s="94"/>
    </row>
    <row r="1173" spans="57:59" ht="12.75" customHeight="1" x14ac:dyDescent="0.25">
      <c r="BE1173" s="94"/>
      <c r="BF1173" s="91"/>
      <c r="BG1173" s="94"/>
    </row>
    <row r="1174" spans="57:59" ht="12.75" customHeight="1" x14ac:dyDescent="0.25">
      <c r="BE1174" s="94"/>
      <c r="BF1174" s="91"/>
      <c r="BG1174" s="94"/>
    </row>
    <row r="1175" spans="57:59" ht="12.75" customHeight="1" x14ac:dyDescent="0.25">
      <c r="BE1175" s="94"/>
      <c r="BF1175" s="91"/>
      <c r="BG1175" s="94"/>
    </row>
    <row r="1176" spans="57:59" ht="12.75" customHeight="1" x14ac:dyDescent="0.25">
      <c r="BE1176" s="94"/>
      <c r="BF1176" s="91"/>
      <c r="BG1176" s="94"/>
    </row>
    <row r="1177" spans="57:59" ht="12.75" customHeight="1" x14ac:dyDescent="0.25">
      <c r="BE1177" s="94"/>
      <c r="BF1177" s="91"/>
      <c r="BG1177" s="94"/>
    </row>
    <row r="1178" spans="57:59" ht="12.75" customHeight="1" x14ac:dyDescent="0.25">
      <c r="BE1178" s="94"/>
      <c r="BF1178" s="91"/>
      <c r="BG1178" s="94"/>
    </row>
    <row r="1179" spans="57:59" ht="12.75" customHeight="1" x14ac:dyDescent="0.25">
      <c r="BE1179" s="94"/>
      <c r="BF1179" s="91"/>
      <c r="BG1179" s="94"/>
    </row>
    <row r="1180" spans="57:59" ht="12.75" customHeight="1" x14ac:dyDescent="0.25">
      <c r="BE1180" s="94"/>
      <c r="BF1180" s="91"/>
      <c r="BG1180" s="94"/>
    </row>
    <row r="1181" spans="57:59" ht="12.75" customHeight="1" x14ac:dyDescent="0.25">
      <c r="BE1181" s="94"/>
      <c r="BF1181" s="91"/>
      <c r="BG1181" s="94"/>
    </row>
    <row r="1182" spans="57:59" ht="12.75" customHeight="1" x14ac:dyDescent="0.25">
      <c r="BE1182" s="94"/>
      <c r="BF1182" s="91"/>
      <c r="BG1182" s="94"/>
    </row>
    <row r="1183" spans="57:59" ht="12.75" customHeight="1" x14ac:dyDescent="0.25">
      <c r="BE1183" s="94"/>
      <c r="BF1183" s="91"/>
      <c r="BG1183" s="94"/>
    </row>
    <row r="1184" spans="57:59" ht="12.75" customHeight="1" x14ac:dyDescent="0.25">
      <c r="BE1184" s="94"/>
      <c r="BF1184" s="91"/>
      <c r="BG1184" s="94"/>
    </row>
    <row r="1185" spans="57:59" ht="12.75" customHeight="1" x14ac:dyDescent="0.25">
      <c r="BE1185" s="94"/>
      <c r="BF1185" s="91"/>
      <c r="BG1185" s="94"/>
    </row>
    <row r="1186" spans="57:59" ht="12.75" customHeight="1" x14ac:dyDescent="0.25">
      <c r="BE1186" s="94"/>
      <c r="BF1186" s="91"/>
      <c r="BG1186" s="94"/>
    </row>
    <row r="1187" spans="57:59" ht="12.75" customHeight="1" x14ac:dyDescent="0.25">
      <c r="BE1187" s="94"/>
      <c r="BF1187" s="91"/>
      <c r="BG1187" s="94"/>
    </row>
    <row r="1188" spans="57:59" ht="12.75" customHeight="1" x14ac:dyDescent="0.25">
      <c r="BE1188" s="94"/>
      <c r="BF1188" s="91"/>
      <c r="BG1188" s="94"/>
    </row>
    <row r="1189" spans="57:59" ht="12.75" customHeight="1" x14ac:dyDescent="0.25">
      <c r="BE1189" s="94"/>
      <c r="BF1189" s="91"/>
      <c r="BG1189" s="94"/>
    </row>
    <row r="1190" spans="57:59" ht="12.75" customHeight="1" x14ac:dyDescent="0.25">
      <c r="BE1190" s="94"/>
      <c r="BF1190" s="91"/>
      <c r="BG1190" s="94"/>
    </row>
    <row r="1191" spans="57:59" ht="12.75" customHeight="1" x14ac:dyDescent="0.25">
      <c r="BE1191" s="94"/>
      <c r="BF1191" s="91"/>
      <c r="BG1191" s="94"/>
    </row>
    <row r="1192" spans="57:59" ht="12.75" customHeight="1" x14ac:dyDescent="0.25">
      <c r="BE1192" s="94"/>
      <c r="BF1192" s="91"/>
      <c r="BG1192" s="94"/>
    </row>
    <row r="1193" spans="57:59" ht="12.75" customHeight="1" x14ac:dyDescent="0.25">
      <c r="BE1193" s="94"/>
      <c r="BF1193" s="91"/>
      <c r="BG1193" s="94"/>
    </row>
    <row r="1194" spans="57:59" ht="12.75" customHeight="1" x14ac:dyDescent="0.25">
      <c r="BE1194" s="94"/>
      <c r="BF1194" s="91"/>
      <c r="BG1194" s="94"/>
    </row>
    <row r="1195" spans="57:59" ht="12.75" customHeight="1" x14ac:dyDescent="0.25">
      <c r="BE1195" s="94"/>
      <c r="BF1195" s="91"/>
      <c r="BG1195" s="94"/>
    </row>
    <row r="1196" spans="57:59" ht="12.75" customHeight="1" x14ac:dyDescent="0.25">
      <c r="BE1196" s="94"/>
      <c r="BF1196" s="91"/>
      <c r="BG1196" s="94"/>
    </row>
    <row r="1197" spans="57:59" ht="12.75" customHeight="1" x14ac:dyDescent="0.25">
      <c r="BE1197" s="94"/>
      <c r="BF1197" s="91"/>
      <c r="BG1197" s="94"/>
    </row>
    <row r="1198" spans="57:59" ht="12.75" customHeight="1" x14ac:dyDescent="0.25">
      <c r="BE1198" s="94"/>
      <c r="BF1198" s="91"/>
      <c r="BG1198" s="94"/>
    </row>
    <row r="1199" spans="57:59" ht="12.75" customHeight="1" x14ac:dyDescent="0.25">
      <c r="BE1199" s="94"/>
      <c r="BF1199" s="91"/>
      <c r="BG1199" s="94"/>
    </row>
    <row r="1200" spans="57:59" ht="12.75" customHeight="1" x14ac:dyDescent="0.25">
      <c r="BE1200" s="94"/>
      <c r="BF1200" s="91"/>
      <c r="BG1200" s="94"/>
    </row>
    <row r="1201" spans="57:59" ht="12.75" customHeight="1" x14ac:dyDescent="0.25">
      <c r="BE1201" s="94"/>
      <c r="BF1201" s="91"/>
      <c r="BG1201" s="94"/>
    </row>
    <row r="1202" spans="57:59" ht="12.75" customHeight="1" x14ac:dyDescent="0.25">
      <c r="BE1202" s="94"/>
      <c r="BF1202" s="91"/>
      <c r="BG1202" s="94"/>
    </row>
    <row r="1203" spans="57:59" ht="12.75" customHeight="1" x14ac:dyDescent="0.25">
      <c r="BE1203" s="94"/>
      <c r="BF1203" s="91"/>
      <c r="BG1203" s="94"/>
    </row>
    <row r="1204" spans="57:59" ht="12.75" customHeight="1" x14ac:dyDescent="0.25">
      <c r="BE1204" s="94"/>
      <c r="BF1204" s="91"/>
      <c r="BG1204" s="94"/>
    </row>
    <row r="1205" spans="57:59" ht="12.75" customHeight="1" x14ac:dyDescent="0.25">
      <c r="BE1205" s="94"/>
      <c r="BF1205" s="91"/>
      <c r="BG1205" s="94"/>
    </row>
    <row r="1206" spans="57:59" ht="12.75" customHeight="1" x14ac:dyDescent="0.25">
      <c r="BE1206" s="94"/>
      <c r="BF1206" s="91"/>
      <c r="BG1206" s="94"/>
    </row>
    <row r="1207" spans="57:59" ht="12.75" customHeight="1" x14ac:dyDescent="0.25">
      <c r="BE1207" s="94"/>
      <c r="BF1207" s="91"/>
      <c r="BG1207" s="94"/>
    </row>
    <row r="1208" spans="57:59" ht="12.75" customHeight="1" x14ac:dyDescent="0.25">
      <c r="BE1208" s="94"/>
      <c r="BF1208" s="91"/>
      <c r="BG1208" s="94"/>
    </row>
    <row r="1209" spans="57:59" ht="12.75" customHeight="1" x14ac:dyDescent="0.25">
      <c r="BE1209" s="94"/>
      <c r="BF1209" s="91"/>
      <c r="BG1209" s="94"/>
    </row>
    <row r="1210" spans="57:59" ht="12.75" customHeight="1" x14ac:dyDescent="0.25">
      <c r="BE1210" s="94"/>
      <c r="BF1210" s="91"/>
      <c r="BG1210" s="94"/>
    </row>
    <row r="1211" spans="57:59" ht="12.75" customHeight="1" x14ac:dyDescent="0.25">
      <c r="BE1211" s="94"/>
      <c r="BF1211" s="91"/>
      <c r="BG1211" s="94"/>
    </row>
    <row r="1212" spans="57:59" ht="12.75" customHeight="1" x14ac:dyDescent="0.25">
      <c r="BE1212" s="94"/>
      <c r="BF1212" s="91"/>
      <c r="BG1212" s="94"/>
    </row>
    <row r="1213" spans="57:59" ht="12.75" customHeight="1" x14ac:dyDescent="0.25">
      <c r="BE1213" s="94"/>
      <c r="BF1213" s="91"/>
      <c r="BG1213" s="94"/>
    </row>
    <row r="1214" spans="57:59" ht="12.75" customHeight="1" x14ac:dyDescent="0.25">
      <c r="BE1214" s="94"/>
      <c r="BF1214" s="91"/>
      <c r="BG1214" s="94"/>
    </row>
    <row r="1215" spans="57:59" ht="12.75" customHeight="1" x14ac:dyDescent="0.25">
      <c r="BE1215" s="94"/>
      <c r="BF1215" s="91"/>
      <c r="BG1215" s="94"/>
    </row>
    <row r="1216" spans="57:59" ht="12.75" customHeight="1" x14ac:dyDescent="0.25">
      <c r="BE1216" s="94"/>
      <c r="BF1216" s="91"/>
      <c r="BG1216" s="94"/>
    </row>
    <row r="1217" spans="57:59" ht="12.75" customHeight="1" x14ac:dyDescent="0.25">
      <c r="BE1217" s="94"/>
      <c r="BF1217" s="91"/>
      <c r="BG1217" s="94"/>
    </row>
    <row r="1218" spans="57:59" ht="12.75" customHeight="1" x14ac:dyDescent="0.25">
      <c r="BE1218" s="94"/>
      <c r="BF1218" s="91"/>
      <c r="BG1218" s="94"/>
    </row>
    <row r="1219" spans="57:59" ht="12.75" customHeight="1" x14ac:dyDescent="0.25">
      <c r="BE1219" s="94"/>
      <c r="BF1219" s="91"/>
      <c r="BG1219" s="94"/>
    </row>
    <row r="1220" spans="57:59" ht="12.75" customHeight="1" x14ac:dyDescent="0.25">
      <c r="BE1220" s="94"/>
      <c r="BF1220" s="91"/>
      <c r="BG1220" s="94"/>
    </row>
    <row r="1221" spans="57:59" ht="12.75" customHeight="1" x14ac:dyDescent="0.25">
      <c r="BE1221" s="94"/>
      <c r="BF1221" s="91"/>
      <c r="BG1221" s="94"/>
    </row>
    <row r="1222" spans="57:59" ht="12.75" customHeight="1" x14ac:dyDescent="0.25">
      <c r="BE1222" s="94"/>
      <c r="BF1222" s="91"/>
      <c r="BG1222" s="94"/>
    </row>
    <row r="1223" spans="57:59" ht="12.75" customHeight="1" x14ac:dyDescent="0.25">
      <c r="BE1223" s="94"/>
      <c r="BF1223" s="91"/>
      <c r="BG1223" s="94"/>
    </row>
    <row r="1224" spans="57:59" ht="12.75" customHeight="1" x14ac:dyDescent="0.25">
      <c r="BE1224" s="94"/>
      <c r="BF1224" s="91"/>
      <c r="BG1224" s="94"/>
    </row>
    <row r="1225" spans="57:59" ht="12.75" customHeight="1" x14ac:dyDescent="0.25">
      <c r="BE1225" s="94"/>
      <c r="BF1225" s="91"/>
      <c r="BG1225" s="94"/>
    </row>
    <row r="1226" spans="57:59" ht="12.75" customHeight="1" x14ac:dyDescent="0.25">
      <c r="BE1226" s="94"/>
      <c r="BF1226" s="91"/>
      <c r="BG1226" s="94"/>
    </row>
    <row r="1227" spans="57:59" ht="12.75" customHeight="1" x14ac:dyDescent="0.25">
      <c r="BE1227" s="94"/>
      <c r="BF1227" s="91"/>
      <c r="BG1227" s="94"/>
    </row>
    <row r="1228" spans="57:59" ht="12.75" customHeight="1" x14ac:dyDescent="0.25">
      <c r="BE1228" s="94"/>
      <c r="BF1228" s="91"/>
      <c r="BG1228" s="94"/>
    </row>
    <row r="1229" spans="57:59" ht="12.75" customHeight="1" x14ac:dyDescent="0.25">
      <c r="BE1229" s="94"/>
      <c r="BF1229" s="91"/>
      <c r="BG1229" s="94"/>
    </row>
    <row r="1230" spans="57:59" ht="12.75" customHeight="1" x14ac:dyDescent="0.25">
      <c r="BE1230" s="94"/>
      <c r="BF1230" s="91"/>
      <c r="BG1230" s="94"/>
    </row>
    <row r="1231" spans="57:59" ht="12.75" customHeight="1" x14ac:dyDescent="0.25">
      <c r="BE1231" s="94"/>
      <c r="BF1231" s="91"/>
      <c r="BG1231" s="94"/>
    </row>
    <row r="1232" spans="57:59" ht="12.75" customHeight="1" x14ac:dyDescent="0.25">
      <c r="BE1232" s="94"/>
      <c r="BF1232" s="91"/>
      <c r="BG1232" s="94"/>
    </row>
    <row r="1233" spans="57:59" ht="12.75" customHeight="1" x14ac:dyDescent="0.25">
      <c r="BE1233" s="94"/>
      <c r="BF1233" s="91"/>
      <c r="BG1233" s="94"/>
    </row>
    <row r="1234" spans="57:59" ht="12.75" customHeight="1" x14ac:dyDescent="0.25">
      <c r="BE1234" s="94"/>
      <c r="BF1234" s="91"/>
      <c r="BG1234" s="94"/>
    </row>
    <row r="1235" spans="57:59" ht="12.75" customHeight="1" x14ac:dyDescent="0.25">
      <c r="BE1235" s="94"/>
      <c r="BF1235" s="91"/>
      <c r="BG1235" s="94"/>
    </row>
    <row r="1236" spans="57:59" ht="12.75" customHeight="1" x14ac:dyDescent="0.25">
      <c r="BE1236" s="94"/>
      <c r="BF1236" s="91"/>
      <c r="BG1236" s="94"/>
    </row>
    <row r="1237" spans="57:59" ht="12.75" customHeight="1" x14ac:dyDescent="0.25">
      <c r="BE1237" s="94"/>
      <c r="BF1237" s="91"/>
      <c r="BG1237" s="94"/>
    </row>
    <row r="1238" spans="57:59" ht="12.75" customHeight="1" x14ac:dyDescent="0.25">
      <c r="BE1238" s="94"/>
      <c r="BF1238" s="91"/>
      <c r="BG1238" s="94"/>
    </row>
    <row r="1239" spans="57:59" ht="12.75" customHeight="1" x14ac:dyDescent="0.25">
      <c r="BE1239" s="94"/>
      <c r="BF1239" s="91"/>
      <c r="BG1239" s="94"/>
    </row>
    <row r="1240" spans="57:59" ht="12.75" customHeight="1" x14ac:dyDescent="0.25">
      <c r="BE1240" s="94"/>
      <c r="BF1240" s="91"/>
      <c r="BG1240" s="94"/>
    </row>
    <row r="1241" spans="57:59" ht="12.75" customHeight="1" x14ac:dyDescent="0.25">
      <c r="BE1241" s="94"/>
      <c r="BF1241" s="91"/>
      <c r="BG1241" s="94"/>
    </row>
    <row r="1242" spans="57:59" ht="12.75" customHeight="1" x14ac:dyDescent="0.25">
      <c r="BE1242" s="94"/>
      <c r="BF1242" s="91"/>
      <c r="BG1242" s="94"/>
    </row>
    <row r="1243" spans="57:59" ht="12.75" customHeight="1" x14ac:dyDescent="0.25">
      <c r="BE1243" s="94"/>
      <c r="BF1243" s="91"/>
      <c r="BG1243" s="94"/>
    </row>
    <row r="1244" spans="57:59" ht="12.75" customHeight="1" x14ac:dyDescent="0.25">
      <c r="BE1244" s="94"/>
      <c r="BF1244" s="91"/>
      <c r="BG1244" s="94"/>
    </row>
    <row r="1245" spans="57:59" ht="12.75" customHeight="1" x14ac:dyDescent="0.25">
      <c r="BE1245" s="94"/>
      <c r="BF1245" s="91"/>
      <c r="BG1245" s="94"/>
    </row>
    <row r="1246" spans="57:59" ht="12.75" customHeight="1" x14ac:dyDescent="0.25">
      <c r="BE1246" s="94"/>
      <c r="BF1246" s="91"/>
      <c r="BG1246" s="94"/>
    </row>
    <row r="1247" spans="57:59" ht="12.75" customHeight="1" x14ac:dyDescent="0.25">
      <c r="BE1247" s="94"/>
      <c r="BF1247" s="91"/>
      <c r="BG1247" s="94"/>
    </row>
    <row r="1248" spans="57:59" ht="12.75" customHeight="1" x14ac:dyDescent="0.25">
      <c r="BE1248" s="94"/>
      <c r="BF1248" s="91"/>
      <c r="BG1248" s="94"/>
    </row>
    <row r="1249" spans="57:59" ht="12.75" customHeight="1" x14ac:dyDescent="0.25">
      <c r="BE1249" s="94"/>
      <c r="BF1249" s="91"/>
      <c r="BG1249" s="94"/>
    </row>
    <row r="1250" spans="57:59" ht="12.75" customHeight="1" x14ac:dyDescent="0.25">
      <c r="BE1250" s="94"/>
      <c r="BF1250" s="91"/>
      <c r="BG1250" s="94"/>
    </row>
    <row r="1251" spans="57:59" ht="12.75" customHeight="1" x14ac:dyDescent="0.25">
      <c r="BE1251" s="94"/>
      <c r="BF1251" s="91"/>
      <c r="BG1251" s="94"/>
    </row>
    <row r="1252" spans="57:59" ht="12.75" customHeight="1" x14ac:dyDescent="0.25">
      <c r="BE1252" s="94"/>
      <c r="BF1252" s="91"/>
      <c r="BG1252" s="94"/>
    </row>
    <row r="1253" spans="57:59" ht="12.75" customHeight="1" x14ac:dyDescent="0.25">
      <c r="BE1253" s="94"/>
      <c r="BF1253" s="91"/>
      <c r="BG1253" s="94"/>
    </row>
    <row r="1254" spans="57:59" ht="12.75" customHeight="1" x14ac:dyDescent="0.25">
      <c r="BE1254" s="94"/>
      <c r="BF1254" s="91"/>
      <c r="BG1254" s="94"/>
    </row>
    <row r="1255" spans="57:59" ht="12.75" customHeight="1" x14ac:dyDescent="0.25">
      <c r="BE1255" s="94"/>
      <c r="BF1255" s="91"/>
      <c r="BG1255" s="94"/>
    </row>
    <row r="1256" spans="57:59" ht="12.75" customHeight="1" x14ac:dyDescent="0.25">
      <c r="BE1256" s="94"/>
      <c r="BF1256" s="91"/>
      <c r="BG1256" s="94"/>
    </row>
    <row r="1257" spans="57:59" ht="12.75" customHeight="1" x14ac:dyDescent="0.25">
      <c r="BE1257" s="94"/>
      <c r="BF1257" s="91"/>
      <c r="BG1257" s="94"/>
    </row>
    <row r="1258" spans="57:59" ht="12.75" customHeight="1" x14ac:dyDescent="0.25">
      <c r="BE1258" s="94"/>
      <c r="BF1258" s="91"/>
      <c r="BG1258" s="94"/>
    </row>
    <row r="1259" spans="57:59" ht="12.75" customHeight="1" x14ac:dyDescent="0.25">
      <c r="BE1259" s="94"/>
      <c r="BF1259" s="91"/>
      <c r="BG1259" s="94"/>
    </row>
    <row r="1260" spans="57:59" ht="12.75" customHeight="1" x14ac:dyDescent="0.25">
      <c r="BE1260" s="94"/>
      <c r="BF1260" s="91"/>
      <c r="BG1260" s="94"/>
    </row>
    <row r="1261" spans="57:59" ht="12.75" customHeight="1" x14ac:dyDescent="0.25">
      <c r="BE1261" s="94"/>
      <c r="BF1261" s="91"/>
      <c r="BG1261" s="94"/>
    </row>
    <row r="1262" spans="57:59" ht="12.75" customHeight="1" x14ac:dyDescent="0.25">
      <c r="BE1262" s="94"/>
      <c r="BF1262" s="91"/>
      <c r="BG1262" s="94"/>
    </row>
    <row r="1263" spans="57:59" ht="12.75" customHeight="1" x14ac:dyDescent="0.25">
      <c r="BE1263" s="94"/>
      <c r="BF1263" s="91"/>
      <c r="BG1263" s="94"/>
    </row>
    <row r="1264" spans="57:59" ht="12.75" customHeight="1" x14ac:dyDescent="0.25">
      <c r="BE1264" s="94"/>
      <c r="BF1264" s="91"/>
      <c r="BG1264" s="94"/>
    </row>
    <row r="1265" spans="57:59" ht="12.75" customHeight="1" x14ac:dyDescent="0.25">
      <c r="BE1265" s="94"/>
      <c r="BF1265" s="91"/>
      <c r="BG1265" s="94"/>
    </row>
    <row r="1266" spans="57:59" ht="12.75" customHeight="1" x14ac:dyDescent="0.25">
      <c r="BE1266" s="94"/>
      <c r="BF1266" s="91"/>
      <c r="BG1266" s="94"/>
    </row>
    <row r="1267" spans="57:59" ht="12.75" customHeight="1" x14ac:dyDescent="0.25">
      <c r="BE1267" s="94"/>
      <c r="BF1267" s="91"/>
      <c r="BG1267" s="94"/>
    </row>
    <row r="1268" spans="57:59" ht="12.75" customHeight="1" x14ac:dyDescent="0.25">
      <c r="BE1268" s="94"/>
      <c r="BF1268" s="91"/>
      <c r="BG1268" s="94"/>
    </row>
    <row r="1269" spans="57:59" ht="12.75" customHeight="1" x14ac:dyDescent="0.25">
      <c r="BE1269" s="94"/>
      <c r="BF1269" s="91"/>
      <c r="BG1269" s="94"/>
    </row>
    <row r="1270" spans="57:59" ht="12.75" customHeight="1" x14ac:dyDescent="0.25">
      <c r="BE1270" s="94"/>
      <c r="BF1270" s="91"/>
      <c r="BG1270" s="94"/>
    </row>
    <row r="1271" spans="57:59" ht="12.75" customHeight="1" x14ac:dyDescent="0.25">
      <c r="BE1271" s="94"/>
      <c r="BF1271" s="91"/>
      <c r="BG1271" s="94"/>
    </row>
    <row r="1272" spans="57:59" ht="12.75" customHeight="1" x14ac:dyDescent="0.25">
      <c r="BE1272" s="94"/>
      <c r="BF1272" s="91"/>
      <c r="BG1272" s="94"/>
    </row>
    <row r="1273" spans="57:59" ht="12.75" customHeight="1" x14ac:dyDescent="0.25">
      <c r="BE1273" s="94"/>
      <c r="BF1273" s="91"/>
      <c r="BG1273" s="94"/>
    </row>
    <row r="1274" spans="57:59" ht="12.75" customHeight="1" x14ac:dyDescent="0.25">
      <c r="BE1274" s="94"/>
      <c r="BF1274" s="91"/>
      <c r="BG1274" s="94"/>
    </row>
    <row r="1275" spans="57:59" ht="12.75" customHeight="1" x14ac:dyDescent="0.25">
      <c r="BE1275" s="94"/>
      <c r="BF1275" s="91"/>
      <c r="BG1275" s="94"/>
    </row>
    <row r="1276" spans="57:59" ht="12.75" customHeight="1" x14ac:dyDescent="0.25">
      <c r="BE1276" s="94"/>
      <c r="BF1276" s="91"/>
      <c r="BG1276" s="94"/>
    </row>
    <row r="1277" spans="57:59" ht="12.75" customHeight="1" x14ac:dyDescent="0.25">
      <c r="BE1277" s="94"/>
      <c r="BF1277" s="91"/>
      <c r="BG1277" s="94"/>
    </row>
    <row r="1278" spans="57:59" ht="12.75" customHeight="1" x14ac:dyDescent="0.25">
      <c r="BE1278" s="94"/>
      <c r="BF1278" s="91"/>
      <c r="BG1278" s="94"/>
    </row>
    <row r="1279" spans="57:59" ht="12.75" customHeight="1" x14ac:dyDescent="0.25">
      <c r="BE1279" s="94"/>
      <c r="BF1279" s="91"/>
      <c r="BG1279" s="94"/>
    </row>
    <row r="1280" spans="57:59" ht="12.75" customHeight="1" x14ac:dyDescent="0.25">
      <c r="BE1280" s="94"/>
      <c r="BF1280" s="91"/>
      <c r="BG1280" s="94"/>
    </row>
    <row r="1281" spans="57:59" ht="12.75" customHeight="1" x14ac:dyDescent="0.25">
      <c r="BE1281" s="94"/>
      <c r="BF1281" s="91"/>
      <c r="BG1281" s="94"/>
    </row>
    <row r="1282" spans="57:59" ht="12.75" customHeight="1" x14ac:dyDescent="0.25">
      <c r="BE1282" s="94"/>
      <c r="BF1282" s="91"/>
      <c r="BG1282" s="94"/>
    </row>
    <row r="1283" spans="57:59" ht="12.75" customHeight="1" x14ac:dyDescent="0.25">
      <c r="BE1283" s="94"/>
      <c r="BF1283" s="91"/>
      <c r="BG1283" s="94"/>
    </row>
    <row r="1284" spans="57:59" ht="12.75" customHeight="1" x14ac:dyDescent="0.25">
      <c r="BE1284" s="94"/>
      <c r="BF1284" s="91"/>
      <c r="BG1284" s="94"/>
    </row>
    <row r="1285" spans="57:59" ht="12.75" customHeight="1" x14ac:dyDescent="0.25">
      <c r="BE1285" s="94"/>
      <c r="BF1285" s="91"/>
      <c r="BG1285" s="94"/>
    </row>
    <row r="1286" spans="57:59" ht="12.75" customHeight="1" x14ac:dyDescent="0.25">
      <c r="BE1286" s="94"/>
      <c r="BF1286" s="91"/>
      <c r="BG1286" s="94"/>
    </row>
    <row r="1287" spans="57:59" ht="12.75" customHeight="1" x14ac:dyDescent="0.25">
      <c r="BE1287" s="94"/>
      <c r="BF1287" s="91"/>
      <c r="BG1287" s="94"/>
    </row>
    <row r="1288" spans="57:59" ht="12.75" customHeight="1" x14ac:dyDescent="0.25">
      <c r="BE1288" s="94"/>
      <c r="BF1288" s="91"/>
      <c r="BG1288" s="94"/>
    </row>
    <row r="1289" spans="57:59" ht="12.75" customHeight="1" x14ac:dyDescent="0.25">
      <c r="BE1289" s="94"/>
      <c r="BF1289" s="91"/>
      <c r="BG1289" s="94"/>
    </row>
    <row r="1290" spans="57:59" ht="12.75" customHeight="1" x14ac:dyDescent="0.25">
      <c r="BE1290" s="94"/>
      <c r="BF1290" s="91"/>
      <c r="BG1290" s="94"/>
    </row>
    <row r="1291" spans="57:59" ht="12.75" customHeight="1" x14ac:dyDescent="0.25">
      <c r="BE1291" s="94"/>
      <c r="BF1291" s="91"/>
      <c r="BG1291" s="94"/>
    </row>
    <row r="1292" spans="57:59" ht="12.75" customHeight="1" x14ac:dyDescent="0.25">
      <c r="BE1292" s="94"/>
      <c r="BF1292" s="91"/>
      <c r="BG1292" s="94"/>
    </row>
    <row r="1293" spans="57:59" ht="12.75" customHeight="1" x14ac:dyDescent="0.25">
      <c r="BE1293" s="94"/>
      <c r="BF1293" s="91"/>
      <c r="BG1293" s="94"/>
    </row>
    <row r="1294" spans="57:59" ht="12.75" customHeight="1" x14ac:dyDescent="0.25">
      <c r="BE1294" s="94"/>
      <c r="BF1294" s="91"/>
      <c r="BG1294" s="94"/>
    </row>
    <row r="1295" spans="57:59" ht="12.75" customHeight="1" x14ac:dyDescent="0.25">
      <c r="BE1295" s="94"/>
      <c r="BF1295" s="91"/>
      <c r="BG1295" s="94"/>
    </row>
    <row r="1296" spans="57:59" ht="12.75" customHeight="1" x14ac:dyDescent="0.25">
      <c r="BE1296" s="94"/>
      <c r="BF1296" s="91"/>
      <c r="BG1296" s="94"/>
    </row>
    <row r="1297" spans="57:59" ht="12.75" customHeight="1" x14ac:dyDescent="0.25">
      <c r="BE1297" s="94"/>
      <c r="BF1297" s="91"/>
      <c r="BG1297" s="94"/>
    </row>
    <row r="1298" spans="57:59" ht="12.75" customHeight="1" x14ac:dyDescent="0.25">
      <c r="BE1298" s="94"/>
      <c r="BF1298" s="91"/>
      <c r="BG1298" s="94"/>
    </row>
    <row r="1299" spans="57:59" ht="12.75" customHeight="1" x14ac:dyDescent="0.25">
      <c r="BE1299" s="94"/>
      <c r="BF1299" s="91"/>
      <c r="BG1299" s="94"/>
    </row>
    <row r="1300" spans="57:59" ht="12.75" customHeight="1" x14ac:dyDescent="0.25">
      <c r="BE1300" s="94"/>
      <c r="BF1300" s="91"/>
      <c r="BG1300" s="94"/>
    </row>
    <row r="1301" spans="57:59" ht="12.75" customHeight="1" x14ac:dyDescent="0.25">
      <c r="BE1301" s="94"/>
      <c r="BF1301" s="91"/>
      <c r="BG1301" s="94"/>
    </row>
    <row r="1302" spans="57:59" ht="12.75" customHeight="1" x14ac:dyDescent="0.25">
      <c r="BE1302" s="94"/>
      <c r="BF1302" s="91"/>
      <c r="BG1302" s="94"/>
    </row>
    <row r="1303" spans="57:59" ht="12.75" customHeight="1" x14ac:dyDescent="0.25">
      <c r="BE1303" s="94"/>
      <c r="BF1303" s="91"/>
      <c r="BG1303" s="94"/>
    </row>
    <row r="1304" spans="57:59" ht="12.75" customHeight="1" x14ac:dyDescent="0.25">
      <c r="BE1304" s="94"/>
      <c r="BF1304" s="91"/>
      <c r="BG1304" s="94"/>
    </row>
    <row r="1305" spans="57:59" ht="12.75" customHeight="1" x14ac:dyDescent="0.25">
      <c r="BE1305" s="94"/>
      <c r="BF1305" s="91"/>
      <c r="BG1305" s="94"/>
    </row>
    <row r="1306" spans="57:59" ht="12.75" customHeight="1" x14ac:dyDescent="0.25">
      <c r="BE1306" s="94"/>
      <c r="BF1306" s="91"/>
      <c r="BG1306" s="94"/>
    </row>
    <row r="1307" spans="57:59" ht="12.75" customHeight="1" x14ac:dyDescent="0.25">
      <c r="BE1307" s="94"/>
      <c r="BF1307" s="91"/>
      <c r="BG1307" s="94"/>
    </row>
    <row r="1308" spans="57:59" ht="12.75" customHeight="1" x14ac:dyDescent="0.25">
      <c r="BE1308" s="94"/>
      <c r="BF1308" s="91"/>
      <c r="BG1308" s="94"/>
    </row>
    <row r="1309" spans="57:59" ht="12.75" customHeight="1" x14ac:dyDescent="0.25">
      <c r="BE1309" s="94"/>
      <c r="BF1309" s="91"/>
      <c r="BG1309" s="94"/>
    </row>
    <row r="1310" spans="57:59" ht="12.75" customHeight="1" x14ac:dyDescent="0.25">
      <c r="BE1310" s="94"/>
      <c r="BF1310" s="91"/>
      <c r="BG1310" s="94"/>
    </row>
    <row r="1311" spans="57:59" ht="12.75" customHeight="1" x14ac:dyDescent="0.25">
      <c r="BE1311" s="94"/>
      <c r="BF1311" s="91"/>
      <c r="BG1311" s="94"/>
    </row>
    <row r="1312" spans="57:59" ht="12.75" customHeight="1" x14ac:dyDescent="0.25">
      <c r="BE1312" s="94"/>
      <c r="BF1312" s="91"/>
      <c r="BG1312" s="94"/>
    </row>
    <row r="1313" spans="57:59" ht="12.75" customHeight="1" x14ac:dyDescent="0.25">
      <c r="BE1313" s="94"/>
      <c r="BF1313" s="91"/>
      <c r="BG1313" s="94"/>
    </row>
    <row r="1314" spans="57:59" ht="12.75" customHeight="1" x14ac:dyDescent="0.25">
      <c r="BE1314" s="94"/>
      <c r="BF1314" s="91"/>
      <c r="BG1314" s="94"/>
    </row>
    <row r="1315" spans="57:59" ht="12.75" customHeight="1" x14ac:dyDescent="0.25">
      <c r="BE1315" s="94"/>
      <c r="BF1315" s="91"/>
      <c r="BG1315" s="94"/>
    </row>
    <row r="1316" spans="57:59" ht="12.75" customHeight="1" x14ac:dyDescent="0.25">
      <c r="BE1316" s="94"/>
      <c r="BF1316" s="91"/>
      <c r="BG1316" s="94"/>
    </row>
    <row r="1317" spans="57:59" ht="12.75" customHeight="1" x14ac:dyDescent="0.25">
      <c r="BE1317" s="94"/>
      <c r="BF1317" s="91"/>
      <c r="BG1317" s="94"/>
    </row>
    <row r="1318" spans="57:59" ht="12.75" customHeight="1" x14ac:dyDescent="0.25">
      <c r="BE1318" s="94"/>
      <c r="BF1318" s="91"/>
      <c r="BG1318" s="94"/>
    </row>
    <row r="1319" spans="57:59" ht="12.75" customHeight="1" x14ac:dyDescent="0.25">
      <c r="BE1319" s="94"/>
      <c r="BF1319" s="91"/>
      <c r="BG1319" s="94"/>
    </row>
    <row r="1320" spans="57:59" ht="12.75" customHeight="1" x14ac:dyDescent="0.25">
      <c r="BE1320" s="94"/>
      <c r="BF1320" s="91"/>
      <c r="BG1320" s="94"/>
    </row>
    <row r="1321" spans="57:59" ht="12.75" customHeight="1" x14ac:dyDescent="0.25">
      <c r="BE1321" s="94"/>
      <c r="BF1321" s="91"/>
      <c r="BG1321" s="94"/>
    </row>
    <row r="1322" spans="57:59" ht="12.75" customHeight="1" x14ac:dyDescent="0.25">
      <c r="BE1322" s="94"/>
      <c r="BF1322" s="91"/>
      <c r="BG1322" s="94"/>
    </row>
    <row r="1323" spans="57:59" ht="12.75" customHeight="1" x14ac:dyDescent="0.25">
      <c r="BE1323" s="94"/>
      <c r="BF1323" s="91"/>
      <c r="BG1323" s="94"/>
    </row>
    <row r="1324" spans="57:59" ht="12.75" customHeight="1" x14ac:dyDescent="0.25">
      <c r="BE1324" s="94"/>
      <c r="BF1324" s="91"/>
      <c r="BG1324" s="94"/>
    </row>
    <row r="1325" spans="57:59" ht="12.75" customHeight="1" x14ac:dyDescent="0.25">
      <c r="BE1325" s="94"/>
      <c r="BF1325" s="91"/>
      <c r="BG1325" s="94"/>
    </row>
    <row r="1326" spans="57:59" ht="12.75" customHeight="1" x14ac:dyDescent="0.25">
      <c r="BE1326" s="94"/>
      <c r="BF1326" s="91"/>
      <c r="BG1326" s="94"/>
    </row>
    <row r="1327" spans="57:59" ht="12.75" customHeight="1" x14ac:dyDescent="0.25">
      <c r="BE1327" s="94"/>
      <c r="BF1327" s="91"/>
      <c r="BG1327" s="94"/>
    </row>
    <row r="1328" spans="57:59" ht="12.75" customHeight="1" x14ac:dyDescent="0.25">
      <c r="BE1328" s="94"/>
      <c r="BF1328" s="91"/>
      <c r="BG1328" s="94"/>
    </row>
    <row r="1329" spans="57:59" ht="12.75" customHeight="1" x14ac:dyDescent="0.25">
      <c r="BE1329" s="94"/>
      <c r="BF1329" s="91"/>
      <c r="BG1329" s="94"/>
    </row>
    <row r="1330" spans="57:59" ht="12.75" customHeight="1" x14ac:dyDescent="0.25">
      <c r="BE1330" s="94"/>
      <c r="BF1330" s="91"/>
      <c r="BG1330" s="94"/>
    </row>
    <row r="1331" spans="57:59" ht="12.75" customHeight="1" x14ac:dyDescent="0.25">
      <c r="BE1331" s="94"/>
      <c r="BF1331" s="91"/>
      <c r="BG1331" s="94"/>
    </row>
    <row r="1332" spans="57:59" ht="12.75" customHeight="1" x14ac:dyDescent="0.25">
      <c r="BE1332" s="94"/>
      <c r="BF1332" s="91"/>
      <c r="BG1332" s="94"/>
    </row>
    <row r="1333" spans="57:59" ht="12.75" customHeight="1" x14ac:dyDescent="0.25">
      <c r="BE1333" s="94"/>
      <c r="BF1333" s="91"/>
      <c r="BG1333" s="94"/>
    </row>
    <row r="1334" spans="57:59" ht="12.75" customHeight="1" x14ac:dyDescent="0.25">
      <c r="BE1334" s="94"/>
      <c r="BF1334" s="91"/>
      <c r="BG1334" s="94"/>
    </row>
    <row r="1335" spans="57:59" ht="12.75" customHeight="1" x14ac:dyDescent="0.25">
      <c r="BE1335" s="94"/>
      <c r="BF1335" s="91"/>
      <c r="BG1335" s="94"/>
    </row>
    <row r="1336" spans="57:59" ht="12.75" customHeight="1" x14ac:dyDescent="0.25">
      <c r="BE1336" s="94"/>
      <c r="BF1336" s="91"/>
      <c r="BG1336" s="94"/>
    </row>
    <row r="1337" spans="57:59" ht="12.75" customHeight="1" x14ac:dyDescent="0.25">
      <c r="BE1337" s="94"/>
      <c r="BF1337" s="91"/>
      <c r="BG1337" s="94"/>
    </row>
    <row r="1338" spans="57:59" ht="12.75" customHeight="1" x14ac:dyDescent="0.25">
      <c r="BE1338" s="94"/>
      <c r="BF1338" s="91"/>
      <c r="BG1338" s="94"/>
    </row>
    <row r="1339" spans="57:59" ht="12.75" customHeight="1" x14ac:dyDescent="0.25">
      <c r="BE1339" s="94"/>
      <c r="BF1339" s="91"/>
      <c r="BG1339" s="94"/>
    </row>
    <row r="1340" spans="57:59" ht="12.75" customHeight="1" x14ac:dyDescent="0.25">
      <c r="BE1340" s="94"/>
      <c r="BF1340" s="91"/>
      <c r="BG1340" s="94"/>
    </row>
    <row r="1341" spans="57:59" ht="12.75" customHeight="1" x14ac:dyDescent="0.25">
      <c r="BE1341" s="94"/>
      <c r="BF1341" s="91"/>
      <c r="BG1341" s="94"/>
    </row>
    <row r="1342" spans="57:59" ht="12.75" customHeight="1" x14ac:dyDescent="0.25">
      <c r="BE1342" s="94"/>
      <c r="BF1342" s="91"/>
      <c r="BG1342" s="94"/>
    </row>
    <row r="1343" spans="57:59" ht="12.75" customHeight="1" x14ac:dyDescent="0.25">
      <c r="BE1343" s="94"/>
      <c r="BF1343" s="91"/>
      <c r="BG1343" s="94"/>
    </row>
    <row r="1344" spans="57:59" ht="12.75" customHeight="1" x14ac:dyDescent="0.25">
      <c r="BE1344" s="94"/>
      <c r="BF1344" s="91"/>
      <c r="BG1344" s="94"/>
    </row>
    <row r="1345" spans="57:59" ht="12.75" customHeight="1" x14ac:dyDescent="0.25">
      <c r="BE1345" s="94"/>
      <c r="BF1345" s="91"/>
      <c r="BG1345" s="94"/>
    </row>
    <row r="1346" spans="57:59" ht="12.75" customHeight="1" x14ac:dyDescent="0.25">
      <c r="BE1346" s="94"/>
      <c r="BF1346" s="91"/>
      <c r="BG1346" s="94"/>
    </row>
    <row r="1347" spans="57:59" ht="12.75" customHeight="1" x14ac:dyDescent="0.25">
      <c r="BE1347" s="94"/>
      <c r="BF1347" s="91"/>
      <c r="BG1347" s="94"/>
    </row>
    <row r="1348" spans="57:59" ht="12.75" customHeight="1" x14ac:dyDescent="0.25">
      <c r="BE1348" s="94"/>
      <c r="BF1348" s="91"/>
      <c r="BG1348" s="94"/>
    </row>
    <row r="1349" spans="57:59" ht="12.75" customHeight="1" x14ac:dyDescent="0.25">
      <c r="BE1349" s="94"/>
      <c r="BF1349" s="91"/>
      <c r="BG1349" s="94"/>
    </row>
    <row r="1350" spans="57:59" ht="12.75" customHeight="1" x14ac:dyDescent="0.25">
      <c r="BE1350" s="94"/>
      <c r="BF1350" s="91"/>
      <c r="BG1350" s="94"/>
    </row>
    <row r="1351" spans="57:59" ht="12.75" customHeight="1" x14ac:dyDescent="0.25">
      <c r="BE1351" s="94"/>
      <c r="BF1351" s="91"/>
      <c r="BG1351" s="94"/>
    </row>
    <row r="1352" spans="57:59" ht="12.75" customHeight="1" x14ac:dyDescent="0.25">
      <c r="BE1352" s="94"/>
      <c r="BF1352" s="91"/>
      <c r="BG1352" s="94"/>
    </row>
    <row r="1353" spans="57:59" ht="12.75" customHeight="1" x14ac:dyDescent="0.25">
      <c r="BE1353" s="94"/>
      <c r="BF1353" s="91"/>
      <c r="BG1353" s="94"/>
    </row>
    <row r="1354" spans="57:59" ht="12.75" customHeight="1" x14ac:dyDescent="0.25">
      <c r="BE1354" s="94"/>
      <c r="BF1354" s="91"/>
      <c r="BG1354" s="94"/>
    </row>
    <row r="1355" spans="57:59" ht="12.75" customHeight="1" x14ac:dyDescent="0.25">
      <c r="BE1355" s="94"/>
      <c r="BF1355" s="91"/>
      <c r="BG1355" s="94"/>
    </row>
    <row r="1356" spans="57:59" ht="12.75" customHeight="1" x14ac:dyDescent="0.25">
      <c r="BE1356" s="94"/>
      <c r="BF1356" s="91"/>
      <c r="BG1356" s="94"/>
    </row>
    <row r="1357" spans="57:59" ht="12.75" customHeight="1" x14ac:dyDescent="0.25">
      <c r="BE1357" s="94"/>
      <c r="BF1357" s="91"/>
      <c r="BG1357" s="94"/>
    </row>
    <row r="1358" spans="57:59" ht="12.75" customHeight="1" x14ac:dyDescent="0.25">
      <c r="BE1358" s="94"/>
      <c r="BF1358" s="91"/>
      <c r="BG1358" s="94"/>
    </row>
    <row r="1359" spans="57:59" ht="12.75" customHeight="1" x14ac:dyDescent="0.25">
      <c r="BE1359" s="94"/>
      <c r="BF1359" s="91"/>
      <c r="BG1359" s="94"/>
    </row>
    <row r="1360" spans="57:59" ht="12.75" customHeight="1" x14ac:dyDescent="0.25">
      <c r="BE1360" s="94"/>
      <c r="BF1360" s="91"/>
      <c r="BG1360" s="94"/>
    </row>
    <row r="1361" spans="57:59" ht="12.75" customHeight="1" x14ac:dyDescent="0.25">
      <c r="BE1361" s="94"/>
      <c r="BF1361" s="91"/>
      <c r="BG1361" s="94"/>
    </row>
    <row r="1362" spans="57:59" ht="12.75" customHeight="1" x14ac:dyDescent="0.25">
      <c r="BE1362" s="94"/>
      <c r="BF1362" s="91"/>
      <c r="BG1362" s="94"/>
    </row>
    <row r="1363" spans="57:59" ht="12.75" customHeight="1" x14ac:dyDescent="0.25">
      <c r="BE1363" s="94"/>
      <c r="BF1363" s="91"/>
      <c r="BG1363" s="94"/>
    </row>
    <row r="1364" spans="57:59" ht="12.75" customHeight="1" x14ac:dyDescent="0.25">
      <c r="BE1364" s="94"/>
      <c r="BF1364" s="91"/>
      <c r="BG1364" s="94"/>
    </row>
    <row r="1365" spans="57:59" ht="12.75" customHeight="1" x14ac:dyDescent="0.25">
      <c r="BE1365" s="94"/>
      <c r="BF1365" s="91"/>
      <c r="BG1365" s="94"/>
    </row>
    <row r="1366" spans="57:59" ht="12.75" customHeight="1" x14ac:dyDescent="0.25">
      <c r="BE1366" s="94"/>
      <c r="BF1366" s="91"/>
      <c r="BG1366" s="94"/>
    </row>
    <row r="1367" spans="57:59" ht="12.75" customHeight="1" x14ac:dyDescent="0.25">
      <c r="BE1367" s="94"/>
      <c r="BF1367" s="91"/>
      <c r="BG1367" s="94"/>
    </row>
    <row r="1368" spans="57:59" ht="12.75" customHeight="1" x14ac:dyDescent="0.25">
      <c r="BE1368" s="94"/>
      <c r="BF1368" s="91"/>
      <c r="BG1368" s="94"/>
    </row>
    <row r="1369" spans="57:59" ht="12.75" customHeight="1" x14ac:dyDescent="0.25">
      <c r="BE1369" s="94"/>
      <c r="BF1369" s="91"/>
      <c r="BG1369" s="94"/>
    </row>
    <row r="1370" spans="57:59" ht="12.75" customHeight="1" x14ac:dyDescent="0.25">
      <c r="BE1370" s="94"/>
      <c r="BF1370" s="91"/>
      <c r="BG1370" s="94"/>
    </row>
    <row r="1371" spans="57:59" ht="12.75" customHeight="1" x14ac:dyDescent="0.25">
      <c r="BE1371" s="94"/>
      <c r="BF1371" s="91"/>
      <c r="BG1371" s="94"/>
    </row>
    <row r="1372" spans="57:59" ht="12.75" customHeight="1" x14ac:dyDescent="0.25">
      <c r="BE1372" s="94"/>
      <c r="BF1372" s="91"/>
      <c r="BG1372" s="94"/>
    </row>
    <row r="1373" spans="57:59" ht="12.75" customHeight="1" x14ac:dyDescent="0.25">
      <c r="BE1373" s="94"/>
      <c r="BF1373" s="91"/>
      <c r="BG1373" s="94"/>
    </row>
    <row r="1374" spans="57:59" ht="12.75" customHeight="1" x14ac:dyDescent="0.25">
      <c r="BE1374" s="94"/>
      <c r="BF1374" s="91"/>
      <c r="BG1374" s="94"/>
    </row>
    <row r="1375" spans="57:59" ht="12.75" customHeight="1" x14ac:dyDescent="0.25">
      <c r="BE1375" s="94"/>
      <c r="BF1375" s="91"/>
      <c r="BG1375" s="94"/>
    </row>
    <row r="1376" spans="57:59" ht="12.75" customHeight="1" x14ac:dyDescent="0.25">
      <c r="BE1376" s="94"/>
      <c r="BF1376" s="91"/>
      <c r="BG1376" s="94"/>
    </row>
    <row r="1377" spans="57:59" ht="12.75" customHeight="1" x14ac:dyDescent="0.25">
      <c r="BE1377" s="94"/>
      <c r="BF1377" s="91"/>
      <c r="BG1377" s="94"/>
    </row>
    <row r="1378" spans="57:59" ht="12.75" customHeight="1" x14ac:dyDescent="0.25">
      <c r="BE1378" s="94"/>
      <c r="BF1378" s="91"/>
      <c r="BG1378" s="94"/>
    </row>
    <row r="1379" spans="57:59" ht="12.75" customHeight="1" x14ac:dyDescent="0.25">
      <c r="BE1379" s="94"/>
      <c r="BF1379" s="91"/>
      <c r="BG1379" s="94"/>
    </row>
    <row r="1380" spans="57:59" ht="12.75" customHeight="1" x14ac:dyDescent="0.25">
      <c r="BE1380" s="94"/>
      <c r="BF1380" s="91"/>
      <c r="BG1380" s="94"/>
    </row>
    <row r="1381" spans="57:59" ht="12.75" customHeight="1" x14ac:dyDescent="0.25">
      <c r="BE1381" s="94"/>
      <c r="BF1381" s="91"/>
      <c r="BG1381" s="94"/>
    </row>
    <row r="1382" spans="57:59" ht="12.75" customHeight="1" x14ac:dyDescent="0.25">
      <c r="BE1382" s="94"/>
      <c r="BF1382" s="91"/>
      <c r="BG1382" s="94"/>
    </row>
    <row r="1383" spans="57:59" ht="12.75" customHeight="1" x14ac:dyDescent="0.25">
      <c r="BE1383" s="94"/>
      <c r="BF1383" s="91"/>
      <c r="BG1383" s="94"/>
    </row>
    <row r="1384" spans="57:59" ht="12.75" customHeight="1" x14ac:dyDescent="0.25">
      <c r="BE1384" s="94"/>
      <c r="BF1384" s="91"/>
      <c r="BG1384" s="94"/>
    </row>
    <row r="1385" spans="57:59" ht="12.75" customHeight="1" x14ac:dyDescent="0.25">
      <c r="BE1385" s="94"/>
      <c r="BF1385" s="91"/>
      <c r="BG1385" s="94"/>
    </row>
    <row r="1386" spans="57:59" ht="12.75" customHeight="1" x14ac:dyDescent="0.25">
      <c r="BE1386" s="94"/>
      <c r="BF1386" s="91"/>
      <c r="BG1386" s="94"/>
    </row>
    <row r="1387" spans="57:59" ht="12.75" customHeight="1" x14ac:dyDescent="0.25">
      <c r="BE1387" s="94"/>
      <c r="BF1387" s="91"/>
      <c r="BG1387" s="94"/>
    </row>
    <row r="1388" spans="57:59" ht="12.75" customHeight="1" x14ac:dyDescent="0.25">
      <c r="BE1388" s="94"/>
      <c r="BF1388" s="91"/>
      <c r="BG1388" s="94"/>
    </row>
    <row r="1389" spans="57:59" ht="12.75" customHeight="1" x14ac:dyDescent="0.25">
      <c r="BE1389" s="94"/>
      <c r="BF1389" s="91"/>
      <c r="BG1389" s="94"/>
    </row>
    <row r="1390" spans="57:59" ht="12.75" customHeight="1" x14ac:dyDescent="0.25">
      <c r="BE1390" s="94"/>
      <c r="BF1390" s="91"/>
      <c r="BG1390" s="94"/>
    </row>
    <row r="1391" spans="57:59" ht="12.75" customHeight="1" x14ac:dyDescent="0.25">
      <c r="BE1391" s="94"/>
      <c r="BF1391" s="91"/>
      <c r="BG1391" s="94"/>
    </row>
    <row r="1392" spans="57:59" ht="12.75" customHeight="1" x14ac:dyDescent="0.25">
      <c r="BE1392" s="94"/>
      <c r="BF1392" s="91"/>
      <c r="BG1392" s="94"/>
    </row>
    <row r="1393" spans="57:59" ht="12.75" customHeight="1" x14ac:dyDescent="0.25">
      <c r="BE1393" s="94"/>
      <c r="BF1393" s="91"/>
      <c r="BG1393" s="94"/>
    </row>
    <row r="1394" spans="57:59" ht="12.75" customHeight="1" x14ac:dyDescent="0.25">
      <c r="BE1394" s="94"/>
      <c r="BF1394" s="91"/>
      <c r="BG1394" s="94"/>
    </row>
    <row r="1395" spans="57:59" ht="12.75" customHeight="1" x14ac:dyDescent="0.25">
      <c r="BE1395" s="94"/>
      <c r="BF1395" s="91"/>
      <c r="BG1395" s="94"/>
    </row>
    <row r="1396" spans="57:59" ht="12.75" customHeight="1" x14ac:dyDescent="0.25">
      <c r="BE1396" s="94"/>
      <c r="BF1396" s="91"/>
      <c r="BG1396" s="94"/>
    </row>
    <row r="1397" spans="57:59" ht="12.75" customHeight="1" x14ac:dyDescent="0.25">
      <c r="BE1397" s="94"/>
      <c r="BF1397" s="91"/>
      <c r="BG1397" s="94"/>
    </row>
    <row r="1398" spans="57:59" ht="12.75" customHeight="1" x14ac:dyDescent="0.25">
      <c r="BE1398" s="94"/>
      <c r="BF1398" s="91"/>
      <c r="BG1398" s="94"/>
    </row>
    <row r="1399" spans="57:59" ht="12.75" customHeight="1" x14ac:dyDescent="0.25">
      <c r="BE1399" s="94"/>
      <c r="BF1399" s="91"/>
      <c r="BG1399" s="94"/>
    </row>
    <row r="1400" spans="57:59" ht="12.75" customHeight="1" x14ac:dyDescent="0.25">
      <c r="BE1400" s="94"/>
      <c r="BF1400" s="91"/>
      <c r="BG1400" s="94"/>
    </row>
    <row r="1401" spans="57:59" ht="12.75" customHeight="1" x14ac:dyDescent="0.25">
      <c r="BE1401" s="94"/>
      <c r="BF1401" s="91"/>
      <c r="BG1401" s="94"/>
    </row>
    <row r="1402" spans="57:59" ht="12.75" customHeight="1" x14ac:dyDescent="0.25">
      <c r="BE1402" s="94"/>
      <c r="BF1402" s="91"/>
      <c r="BG1402" s="94"/>
    </row>
    <row r="1403" spans="57:59" ht="12.75" customHeight="1" x14ac:dyDescent="0.25">
      <c r="BE1403" s="94"/>
      <c r="BF1403" s="91"/>
      <c r="BG1403" s="94"/>
    </row>
    <row r="1404" spans="57:59" ht="12.75" customHeight="1" x14ac:dyDescent="0.25">
      <c r="BE1404" s="94"/>
      <c r="BF1404" s="91"/>
      <c r="BG1404" s="94"/>
    </row>
    <row r="1405" spans="57:59" ht="12.75" customHeight="1" x14ac:dyDescent="0.25">
      <c r="BE1405" s="94"/>
      <c r="BF1405" s="91"/>
      <c r="BG1405" s="94"/>
    </row>
    <row r="1406" spans="57:59" ht="12.75" customHeight="1" x14ac:dyDescent="0.25">
      <c r="BE1406" s="94"/>
      <c r="BF1406" s="91"/>
      <c r="BG1406" s="94"/>
    </row>
    <row r="1407" spans="57:59" ht="12.75" customHeight="1" x14ac:dyDescent="0.25">
      <c r="BE1407" s="94"/>
      <c r="BF1407" s="91"/>
      <c r="BG1407" s="94"/>
    </row>
    <row r="1408" spans="57:59" ht="12.75" customHeight="1" x14ac:dyDescent="0.25">
      <c r="BE1408" s="94"/>
      <c r="BF1408" s="91"/>
      <c r="BG1408" s="94"/>
    </row>
    <row r="1409" spans="57:59" ht="12.75" customHeight="1" x14ac:dyDescent="0.25">
      <c r="BE1409" s="94"/>
      <c r="BF1409" s="91"/>
      <c r="BG1409" s="94"/>
    </row>
    <row r="1410" spans="57:59" ht="12.75" customHeight="1" x14ac:dyDescent="0.25">
      <c r="BE1410" s="94"/>
      <c r="BF1410" s="91"/>
      <c r="BG1410" s="94"/>
    </row>
    <row r="1411" spans="57:59" ht="12.75" customHeight="1" x14ac:dyDescent="0.25">
      <c r="BE1411" s="94"/>
      <c r="BF1411" s="91"/>
      <c r="BG1411" s="94"/>
    </row>
    <row r="1412" spans="57:59" ht="12.75" customHeight="1" x14ac:dyDescent="0.25">
      <c r="BE1412" s="94"/>
      <c r="BF1412" s="91"/>
      <c r="BG1412" s="94"/>
    </row>
    <row r="1413" spans="57:59" ht="12.75" customHeight="1" x14ac:dyDescent="0.25">
      <c r="BE1413" s="94"/>
      <c r="BF1413" s="91"/>
      <c r="BG1413" s="94"/>
    </row>
    <row r="1414" spans="57:59" ht="12.75" customHeight="1" x14ac:dyDescent="0.25">
      <c r="BE1414" s="94"/>
      <c r="BF1414" s="91"/>
      <c r="BG1414" s="94"/>
    </row>
    <row r="1415" spans="57:59" ht="12.75" customHeight="1" x14ac:dyDescent="0.25">
      <c r="BE1415" s="94"/>
      <c r="BF1415" s="91"/>
      <c r="BG1415" s="94"/>
    </row>
    <row r="1416" spans="57:59" ht="12.75" customHeight="1" x14ac:dyDescent="0.25">
      <c r="BE1416" s="94"/>
      <c r="BF1416" s="91"/>
      <c r="BG1416" s="94"/>
    </row>
    <row r="1417" spans="57:59" ht="12.75" customHeight="1" x14ac:dyDescent="0.25">
      <c r="BE1417" s="94"/>
      <c r="BF1417" s="91"/>
      <c r="BG1417" s="94"/>
    </row>
    <row r="1418" spans="57:59" ht="12.75" customHeight="1" x14ac:dyDescent="0.25">
      <c r="BE1418" s="94"/>
      <c r="BF1418" s="91"/>
      <c r="BG1418" s="94"/>
    </row>
    <row r="1419" spans="57:59" ht="12.75" customHeight="1" x14ac:dyDescent="0.25">
      <c r="BE1419" s="94"/>
      <c r="BF1419" s="91"/>
      <c r="BG1419" s="94"/>
    </row>
    <row r="1420" spans="57:59" ht="12.75" customHeight="1" x14ac:dyDescent="0.25">
      <c r="BE1420" s="94"/>
      <c r="BF1420" s="91"/>
      <c r="BG1420" s="94"/>
    </row>
    <row r="1421" spans="57:59" ht="12.75" customHeight="1" x14ac:dyDescent="0.25">
      <c r="BE1421" s="94"/>
      <c r="BF1421" s="91"/>
      <c r="BG1421" s="94"/>
    </row>
    <row r="1422" spans="57:59" ht="12.75" customHeight="1" x14ac:dyDescent="0.25">
      <c r="BE1422" s="94"/>
      <c r="BF1422" s="91"/>
      <c r="BG1422" s="94"/>
    </row>
    <row r="1423" spans="57:59" ht="12.75" customHeight="1" x14ac:dyDescent="0.25">
      <c r="BE1423" s="94"/>
      <c r="BF1423" s="91"/>
      <c r="BG1423" s="94"/>
    </row>
    <row r="1424" spans="57:59" ht="12.75" customHeight="1" x14ac:dyDescent="0.25">
      <c r="BE1424" s="94"/>
      <c r="BF1424" s="91"/>
      <c r="BG1424" s="94"/>
    </row>
    <row r="1425" spans="57:59" ht="12.75" customHeight="1" x14ac:dyDescent="0.25">
      <c r="BE1425" s="94"/>
      <c r="BF1425" s="91"/>
      <c r="BG1425" s="94"/>
    </row>
    <row r="1426" spans="57:59" ht="12.75" customHeight="1" x14ac:dyDescent="0.25">
      <c r="BE1426" s="94"/>
      <c r="BF1426" s="91"/>
      <c r="BG1426" s="94"/>
    </row>
    <row r="1427" spans="57:59" ht="12.75" customHeight="1" x14ac:dyDescent="0.25">
      <c r="BE1427" s="94"/>
      <c r="BF1427" s="91"/>
      <c r="BG1427" s="94"/>
    </row>
    <row r="1428" spans="57:59" ht="12.75" customHeight="1" x14ac:dyDescent="0.25">
      <c r="BE1428" s="94"/>
      <c r="BF1428" s="91"/>
      <c r="BG1428" s="94"/>
    </row>
    <row r="1429" spans="57:59" ht="12.75" customHeight="1" x14ac:dyDescent="0.25">
      <c r="BE1429" s="94"/>
      <c r="BF1429" s="91"/>
      <c r="BG1429" s="94"/>
    </row>
    <row r="1430" spans="57:59" ht="12.75" customHeight="1" x14ac:dyDescent="0.25">
      <c r="BE1430" s="94"/>
      <c r="BF1430" s="91"/>
      <c r="BG1430" s="94"/>
    </row>
    <row r="1431" spans="57:59" ht="12.75" customHeight="1" x14ac:dyDescent="0.25">
      <c r="BE1431" s="94"/>
      <c r="BF1431" s="91"/>
      <c r="BG1431" s="94"/>
    </row>
    <row r="1432" spans="57:59" ht="12.75" customHeight="1" x14ac:dyDescent="0.25">
      <c r="BE1432" s="94"/>
      <c r="BF1432" s="91"/>
      <c r="BG1432" s="94"/>
    </row>
    <row r="1433" spans="57:59" ht="12.75" customHeight="1" x14ac:dyDescent="0.25">
      <c r="BE1433" s="94"/>
      <c r="BF1433" s="91"/>
      <c r="BG1433" s="94"/>
    </row>
    <row r="1434" spans="57:59" ht="12.75" customHeight="1" x14ac:dyDescent="0.25">
      <c r="BE1434" s="94"/>
      <c r="BF1434" s="91"/>
      <c r="BG1434" s="94"/>
    </row>
    <row r="1435" spans="57:59" ht="12.75" customHeight="1" x14ac:dyDescent="0.25">
      <c r="BE1435" s="94"/>
      <c r="BF1435" s="91"/>
      <c r="BG1435" s="94"/>
    </row>
    <row r="1436" spans="57:59" ht="12.75" customHeight="1" x14ac:dyDescent="0.25">
      <c r="BE1436" s="94"/>
      <c r="BF1436" s="91"/>
      <c r="BG1436" s="94"/>
    </row>
    <row r="1437" spans="57:59" ht="12.75" customHeight="1" x14ac:dyDescent="0.25">
      <c r="BE1437" s="94"/>
      <c r="BF1437" s="91"/>
      <c r="BG1437" s="94"/>
    </row>
    <row r="1438" spans="57:59" ht="12.75" customHeight="1" x14ac:dyDescent="0.25">
      <c r="BE1438" s="94"/>
      <c r="BF1438" s="91"/>
      <c r="BG1438" s="94"/>
    </row>
    <row r="1439" spans="57:59" ht="12.75" customHeight="1" x14ac:dyDescent="0.25">
      <c r="BE1439" s="94"/>
      <c r="BF1439" s="91"/>
      <c r="BG1439" s="94"/>
    </row>
    <row r="1440" spans="57:59" ht="12.75" customHeight="1" x14ac:dyDescent="0.25">
      <c r="BE1440" s="94"/>
      <c r="BF1440" s="91"/>
      <c r="BG1440" s="94"/>
    </row>
    <row r="1441" spans="57:59" ht="12.75" customHeight="1" x14ac:dyDescent="0.25">
      <c r="BE1441" s="94"/>
      <c r="BF1441" s="91"/>
      <c r="BG1441" s="94"/>
    </row>
    <row r="1442" spans="57:59" ht="12.75" customHeight="1" x14ac:dyDescent="0.25">
      <c r="BE1442" s="94"/>
      <c r="BF1442" s="91"/>
      <c r="BG1442" s="94"/>
    </row>
    <row r="1443" spans="57:59" ht="12.75" customHeight="1" x14ac:dyDescent="0.25">
      <c r="BE1443" s="94"/>
      <c r="BF1443" s="91"/>
      <c r="BG1443" s="94"/>
    </row>
    <row r="1444" spans="57:59" ht="12.75" customHeight="1" x14ac:dyDescent="0.25">
      <c r="BE1444" s="94"/>
      <c r="BF1444" s="91"/>
      <c r="BG1444" s="94"/>
    </row>
    <row r="1445" spans="57:59" ht="12.75" customHeight="1" x14ac:dyDescent="0.25">
      <c r="BE1445" s="94"/>
      <c r="BF1445" s="91"/>
      <c r="BG1445" s="94"/>
    </row>
    <row r="1446" spans="57:59" ht="12.75" customHeight="1" x14ac:dyDescent="0.25">
      <c r="BE1446" s="94"/>
      <c r="BF1446" s="91"/>
      <c r="BG1446" s="94"/>
    </row>
    <row r="1447" spans="57:59" ht="12.75" customHeight="1" x14ac:dyDescent="0.25">
      <c r="BE1447" s="94"/>
      <c r="BF1447" s="91"/>
      <c r="BG1447" s="94"/>
    </row>
    <row r="1448" spans="57:59" ht="12.75" customHeight="1" x14ac:dyDescent="0.25">
      <c r="BE1448" s="94"/>
      <c r="BF1448" s="91"/>
      <c r="BG1448" s="94"/>
    </row>
    <row r="1449" spans="57:59" ht="12.75" customHeight="1" x14ac:dyDescent="0.25">
      <c r="BE1449" s="94"/>
      <c r="BF1449" s="91"/>
      <c r="BG1449" s="94"/>
    </row>
    <row r="1450" spans="57:59" ht="12.75" customHeight="1" x14ac:dyDescent="0.25">
      <c r="BE1450" s="94"/>
      <c r="BF1450" s="91"/>
      <c r="BG1450" s="94"/>
    </row>
    <row r="1451" spans="57:59" ht="12.75" customHeight="1" x14ac:dyDescent="0.25">
      <c r="BE1451" s="94"/>
      <c r="BF1451" s="91"/>
      <c r="BG1451" s="94"/>
    </row>
    <row r="1452" spans="57:59" ht="12.75" customHeight="1" x14ac:dyDescent="0.25">
      <c r="BE1452" s="94"/>
      <c r="BF1452" s="91"/>
      <c r="BG1452" s="94"/>
    </row>
    <row r="1453" spans="57:59" ht="12.75" customHeight="1" x14ac:dyDescent="0.25">
      <c r="BE1453" s="94"/>
      <c r="BF1453" s="91"/>
      <c r="BG1453" s="94"/>
    </row>
    <row r="1454" spans="57:59" ht="12.75" customHeight="1" x14ac:dyDescent="0.25">
      <c r="BE1454" s="94"/>
      <c r="BF1454" s="91"/>
      <c r="BG1454" s="94"/>
    </row>
    <row r="1455" spans="57:59" ht="12.75" customHeight="1" x14ac:dyDescent="0.25">
      <c r="BE1455" s="94"/>
      <c r="BF1455" s="91"/>
      <c r="BG1455" s="94"/>
    </row>
    <row r="1456" spans="57:59" ht="12.75" customHeight="1" x14ac:dyDescent="0.25">
      <c r="BE1456" s="94"/>
      <c r="BF1456" s="91"/>
      <c r="BG1456" s="94"/>
    </row>
    <row r="1457" spans="57:59" ht="12.75" customHeight="1" x14ac:dyDescent="0.25">
      <c r="BE1457" s="94"/>
      <c r="BF1457" s="91"/>
      <c r="BG1457" s="94"/>
    </row>
    <row r="1458" spans="57:59" ht="12.75" customHeight="1" x14ac:dyDescent="0.25">
      <c r="BE1458" s="94"/>
      <c r="BF1458" s="91"/>
      <c r="BG1458" s="94"/>
    </row>
    <row r="1459" spans="57:59" ht="12.75" customHeight="1" x14ac:dyDescent="0.25">
      <c r="BE1459" s="94"/>
      <c r="BF1459" s="91"/>
      <c r="BG1459" s="94"/>
    </row>
    <row r="1460" spans="57:59" ht="12.75" customHeight="1" x14ac:dyDescent="0.25">
      <c r="BE1460" s="94"/>
      <c r="BF1460" s="91"/>
      <c r="BG1460" s="94"/>
    </row>
    <row r="1461" spans="57:59" ht="12.75" customHeight="1" x14ac:dyDescent="0.25">
      <c r="BE1461" s="94"/>
      <c r="BF1461" s="91"/>
      <c r="BG1461" s="94"/>
    </row>
    <row r="1462" spans="57:59" ht="12.75" customHeight="1" x14ac:dyDescent="0.25">
      <c r="BE1462" s="94"/>
      <c r="BF1462" s="91"/>
      <c r="BG1462" s="94"/>
    </row>
    <row r="1463" spans="57:59" ht="12.75" customHeight="1" x14ac:dyDescent="0.25">
      <c r="BE1463" s="94"/>
      <c r="BF1463" s="91"/>
      <c r="BG1463" s="94"/>
    </row>
    <row r="1464" spans="57:59" ht="12.75" customHeight="1" x14ac:dyDescent="0.25">
      <c r="BE1464" s="94"/>
      <c r="BF1464" s="91"/>
      <c r="BG1464" s="94"/>
    </row>
    <row r="1465" spans="57:59" ht="12.75" customHeight="1" x14ac:dyDescent="0.25">
      <c r="BE1465" s="94"/>
      <c r="BF1465" s="91"/>
      <c r="BG1465" s="94"/>
    </row>
    <row r="1466" spans="57:59" ht="12.75" customHeight="1" x14ac:dyDescent="0.25">
      <c r="BE1466" s="94"/>
      <c r="BF1466" s="91"/>
      <c r="BG1466" s="94"/>
    </row>
    <row r="1467" spans="57:59" ht="12.75" customHeight="1" x14ac:dyDescent="0.25">
      <c r="BE1467" s="94"/>
      <c r="BF1467" s="91"/>
      <c r="BG1467" s="94"/>
    </row>
    <row r="1468" spans="57:59" ht="12.75" customHeight="1" x14ac:dyDescent="0.25">
      <c r="BE1468" s="94"/>
      <c r="BF1468" s="91"/>
      <c r="BG1468" s="94"/>
    </row>
    <row r="1469" spans="57:59" ht="12.75" customHeight="1" x14ac:dyDescent="0.25">
      <c r="BE1469" s="94"/>
      <c r="BF1469" s="91"/>
      <c r="BG1469" s="94"/>
    </row>
    <row r="1470" spans="57:59" ht="12.75" customHeight="1" x14ac:dyDescent="0.25">
      <c r="BE1470" s="94"/>
      <c r="BF1470" s="91"/>
      <c r="BG1470" s="94"/>
    </row>
    <row r="1471" spans="57:59" ht="12.75" customHeight="1" x14ac:dyDescent="0.25">
      <c r="BE1471" s="94"/>
      <c r="BF1471" s="91"/>
      <c r="BG1471" s="94"/>
    </row>
    <row r="1472" spans="57:59" ht="12.75" customHeight="1" x14ac:dyDescent="0.25">
      <c r="BE1472" s="94"/>
      <c r="BF1472" s="91"/>
      <c r="BG1472" s="94"/>
    </row>
    <row r="1473" spans="57:59" ht="12.75" customHeight="1" x14ac:dyDescent="0.25">
      <c r="BE1473" s="94"/>
      <c r="BF1473" s="91"/>
      <c r="BG1473" s="94"/>
    </row>
    <row r="1474" spans="57:59" ht="12.75" customHeight="1" x14ac:dyDescent="0.25">
      <c r="BE1474" s="94"/>
      <c r="BF1474" s="91"/>
      <c r="BG1474" s="94"/>
    </row>
    <row r="1475" spans="57:59" ht="12.75" customHeight="1" x14ac:dyDescent="0.25">
      <c r="BE1475" s="94"/>
      <c r="BF1475" s="91"/>
      <c r="BG1475" s="94"/>
    </row>
    <row r="1476" spans="57:59" ht="12.75" customHeight="1" x14ac:dyDescent="0.25">
      <c r="BE1476" s="94"/>
      <c r="BF1476" s="91"/>
      <c r="BG1476" s="94"/>
    </row>
    <row r="1477" spans="57:59" ht="12.75" customHeight="1" x14ac:dyDescent="0.25">
      <c r="BE1477" s="94"/>
      <c r="BF1477" s="91"/>
      <c r="BG1477" s="94"/>
    </row>
    <row r="1478" spans="57:59" ht="12.75" customHeight="1" x14ac:dyDescent="0.25">
      <c r="BE1478" s="94"/>
      <c r="BF1478" s="91"/>
      <c r="BG1478" s="94"/>
    </row>
    <row r="1479" spans="57:59" ht="12.75" customHeight="1" x14ac:dyDescent="0.25">
      <c r="BE1479" s="94"/>
      <c r="BF1479" s="91"/>
      <c r="BG1479" s="94"/>
    </row>
    <row r="1480" spans="57:59" ht="12.75" customHeight="1" x14ac:dyDescent="0.25">
      <c r="BE1480" s="94"/>
      <c r="BF1480" s="91"/>
      <c r="BG1480" s="94"/>
    </row>
    <row r="1481" spans="57:59" ht="12.75" customHeight="1" x14ac:dyDescent="0.25">
      <c r="BE1481" s="94"/>
      <c r="BF1481" s="91"/>
      <c r="BG1481" s="94"/>
    </row>
    <row r="1482" spans="57:59" ht="12.75" customHeight="1" x14ac:dyDescent="0.25">
      <c r="BE1482" s="94"/>
      <c r="BF1482" s="91"/>
      <c r="BG1482" s="94"/>
    </row>
    <row r="1483" spans="57:59" ht="12.75" customHeight="1" x14ac:dyDescent="0.25">
      <c r="BE1483" s="94"/>
      <c r="BF1483" s="91"/>
      <c r="BG1483" s="94"/>
    </row>
    <row r="1484" spans="57:59" ht="12.75" customHeight="1" x14ac:dyDescent="0.25">
      <c r="BE1484" s="94"/>
      <c r="BF1484" s="91"/>
      <c r="BG1484" s="94"/>
    </row>
    <row r="1485" spans="57:59" ht="12.75" customHeight="1" x14ac:dyDescent="0.25">
      <c r="BE1485" s="94"/>
      <c r="BF1485" s="91"/>
      <c r="BG1485" s="94"/>
    </row>
    <row r="1486" spans="57:59" ht="12.75" customHeight="1" x14ac:dyDescent="0.25">
      <c r="BE1486" s="94"/>
      <c r="BF1486" s="91"/>
      <c r="BG1486" s="94"/>
    </row>
    <row r="1487" spans="57:59" ht="12.75" customHeight="1" x14ac:dyDescent="0.25">
      <c r="BE1487" s="94"/>
      <c r="BF1487" s="91"/>
      <c r="BG1487" s="94"/>
    </row>
    <row r="1488" spans="57:59" ht="12.75" customHeight="1" x14ac:dyDescent="0.25">
      <c r="BE1488" s="94"/>
      <c r="BF1488" s="91"/>
      <c r="BG1488" s="94"/>
    </row>
    <row r="1489" spans="57:59" ht="12.75" customHeight="1" x14ac:dyDescent="0.25">
      <c r="BE1489" s="94"/>
      <c r="BF1489" s="91"/>
      <c r="BG1489" s="94"/>
    </row>
    <row r="1490" spans="57:59" ht="12.75" customHeight="1" x14ac:dyDescent="0.25">
      <c r="BE1490" s="94"/>
      <c r="BF1490" s="91"/>
      <c r="BG1490" s="94"/>
    </row>
    <row r="1491" spans="57:59" ht="12.75" customHeight="1" x14ac:dyDescent="0.25">
      <c r="BE1491" s="94"/>
      <c r="BF1491" s="91"/>
      <c r="BG1491" s="94"/>
    </row>
    <row r="1492" spans="57:59" ht="12.75" customHeight="1" x14ac:dyDescent="0.25">
      <c r="BE1492" s="94"/>
      <c r="BF1492" s="91"/>
      <c r="BG1492" s="94"/>
    </row>
    <row r="1493" spans="57:59" ht="12.75" customHeight="1" x14ac:dyDescent="0.25">
      <c r="BE1493" s="94"/>
      <c r="BF1493" s="91"/>
      <c r="BG1493" s="94"/>
    </row>
    <row r="1494" spans="57:59" ht="12.75" customHeight="1" x14ac:dyDescent="0.25">
      <c r="BE1494" s="94"/>
      <c r="BF1494" s="91"/>
      <c r="BG1494" s="94"/>
    </row>
    <row r="1495" spans="57:59" ht="12.75" customHeight="1" x14ac:dyDescent="0.25">
      <c r="BE1495" s="94"/>
      <c r="BF1495" s="91"/>
      <c r="BG1495" s="94"/>
    </row>
    <row r="1496" spans="57:59" ht="12.75" customHeight="1" x14ac:dyDescent="0.25">
      <c r="BE1496" s="94"/>
      <c r="BF1496" s="91"/>
      <c r="BG1496" s="94"/>
    </row>
    <row r="1497" spans="57:59" ht="12.75" customHeight="1" x14ac:dyDescent="0.25">
      <c r="BE1497" s="94"/>
      <c r="BF1497" s="91"/>
      <c r="BG1497" s="94"/>
    </row>
    <row r="1498" spans="57:59" ht="12.75" customHeight="1" x14ac:dyDescent="0.25">
      <c r="BE1498" s="94"/>
      <c r="BF1498" s="91"/>
      <c r="BG1498" s="94"/>
    </row>
    <row r="1499" spans="57:59" ht="12.75" customHeight="1" x14ac:dyDescent="0.25">
      <c r="BE1499" s="94"/>
      <c r="BF1499" s="91"/>
      <c r="BG1499" s="94"/>
    </row>
    <row r="1500" spans="57:59" ht="12.75" customHeight="1" x14ac:dyDescent="0.25">
      <c r="BE1500" s="94"/>
      <c r="BF1500" s="91"/>
      <c r="BG1500" s="94"/>
    </row>
    <row r="1501" spans="57:59" ht="12.75" customHeight="1" x14ac:dyDescent="0.25">
      <c r="BE1501" s="94"/>
      <c r="BF1501" s="91"/>
      <c r="BG1501" s="94"/>
    </row>
    <row r="1502" spans="57:59" ht="12.75" customHeight="1" x14ac:dyDescent="0.25">
      <c r="BE1502" s="94"/>
      <c r="BF1502" s="91"/>
      <c r="BG1502" s="94"/>
    </row>
    <row r="1503" spans="57:59" ht="12.75" customHeight="1" x14ac:dyDescent="0.25">
      <c r="BE1503" s="94"/>
      <c r="BF1503" s="91"/>
      <c r="BG1503" s="94"/>
    </row>
    <row r="1504" spans="57:59" ht="12.75" customHeight="1" x14ac:dyDescent="0.25">
      <c r="BE1504" s="94"/>
      <c r="BF1504" s="91"/>
      <c r="BG1504" s="94"/>
    </row>
    <row r="1505" spans="57:59" ht="12.75" customHeight="1" x14ac:dyDescent="0.25">
      <c r="BE1505" s="94"/>
      <c r="BF1505" s="91"/>
      <c r="BG1505" s="94"/>
    </row>
    <row r="1506" spans="57:59" ht="12.75" customHeight="1" x14ac:dyDescent="0.25">
      <c r="BE1506" s="94"/>
      <c r="BF1506" s="91"/>
      <c r="BG1506" s="94"/>
    </row>
    <row r="1507" spans="57:59" ht="12.75" customHeight="1" x14ac:dyDescent="0.25">
      <c r="BE1507" s="94"/>
      <c r="BF1507" s="91"/>
      <c r="BG1507" s="94"/>
    </row>
    <row r="1508" spans="57:59" ht="12.75" customHeight="1" x14ac:dyDescent="0.25">
      <c r="BE1508" s="94"/>
      <c r="BF1508" s="91"/>
      <c r="BG1508" s="94"/>
    </row>
    <row r="1509" spans="57:59" ht="12.75" customHeight="1" x14ac:dyDescent="0.25">
      <c r="BE1509" s="94"/>
      <c r="BF1509" s="91"/>
      <c r="BG1509" s="94"/>
    </row>
    <row r="1510" spans="57:59" ht="12.75" customHeight="1" x14ac:dyDescent="0.25">
      <c r="BE1510" s="94"/>
      <c r="BF1510" s="91"/>
      <c r="BG1510" s="94"/>
    </row>
    <row r="1511" spans="57:59" ht="12.75" customHeight="1" x14ac:dyDescent="0.25">
      <c r="BE1511" s="94"/>
      <c r="BF1511" s="91"/>
      <c r="BG1511" s="94"/>
    </row>
    <row r="1512" spans="57:59" ht="12.75" customHeight="1" x14ac:dyDescent="0.25">
      <c r="BE1512" s="94"/>
      <c r="BF1512" s="91"/>
      <c r="BG1512" s="94"/>
    </row>
    <row r="1513" spans="57:59" ht="12.75" customHeight="1" x14ac:dyDescent="0.25">
      <c r="BE1513" s="94"/>
      <c r="BF1513" s="91"/>
      <c r="BG1513" s="94"/>
    </row>
    <row r="1514" spans="57:59" ht="12.75" customHeight="1" x14ac:dyDescent="0.25">
      <c r="BE1514" s="94"/>
      <c r="BF1514" s="91"/>
      <c r="BG1514" s="94"/>
    </row>
    <row r="1515" spans="57:59" ht="12.75" customHeight="1" x14ac:dyDescent="0.25">
      <c r="BE1515" s="94"/>
      <c r="BF1515" s="91"/>
      <c r="BG1515" s="94"/>
    </row>
    <row r="1516" spans="57:59" ht="12.75" customHeight="1" x14ac:dyDescent="0.25">
      <c r="BE1516" s="94"/>
      <c r="BF1516" s="91"/>
      <c r="BG1516" s="94"/>
    </row>
    <row r="1517" spans="57:59" ht="12.75" customHeight="1" x14ac:dyDescent="0.25">
      <c r="BE1517" s="94"/>
      <c r="BF1517" s="91"/>
      <c r="BG1517" s="94"/>
    </row>
    <row r="1518" spans="57:59" ht="12.75" customHeight="1" x14ac:dyDescent="0.25">
      <c r="BE1518" s="94"/>
      <c r="BF1518" s="91"/>
      <c r="BG1518" s="94"/>
    </row>
    <row r="1519" spans="57:59" ht="12.75" customHeight="1" x14ac:dyDescent="0.25">
      <c r="BE1519" s="94"/>
      <c r="BF1519" s="91"/>
      <c r="BG1519" s="94"/>
    </row>
    <row r="1520" spans="57:59" ht="12.75" customHeight="1" x14ac:dyDescent="0.25">
      <c r="BE1520" s="94"/>
      <c r="BF1520" s="91"/>
      <c r="BG1520" s="94"/>
    </row>
    <row r="1521" spans="57:59" ht="12.75" customHeight="1" x14ac:dyDescent="0.25">
      <c r="BE1521" s="94"/>
      <c r="BF1521" s="91"/>
      <c r="BG1521" s="94"/>
    </row>
    <row r="1522" spans="57:59" ht="12.75" customHeight="1" x14ac:dyDescent="0.25">
      <c r="BE1522" s="94"/>
      <c r="BF1522" s="91"/>
      <c r="BG1522" s="94"/>
    </row>
    <row r="1523" spans="57:59" ht="12.75" customHeight="1" x14ac:dyDescent="0.25">
      <c r="BE1523" s="94"/>
      <c r="BF1523" s="91"/>
      <c r="BG1523" s="94"/>
    </row>
    <row r="1524" spans="57:59" ht="12.75" customHeight="1" x14ac:dyDescent="0.25">
      <c r="BE1524" s="94"/>
      <c r="BF1524" s="91"/>
      <c r="BG1524" s="94"/>
    </row>
    <row r="1525" spans="57:59" ht="12.75" customHeight="1" x14ac:dyDescent="0.25">
      <c r="BE1525" s="94"/>
      <c r="BF1525" s="91"/>
      <c r="BG1525" s="94"/>
    </row>
    <row r="1526" spans="57:59" ht="12.75" customHeight="1" x14ac:dyDescent="0.25">
      <c r="BE1526" s="94"/>
      <c r="BF1526" s="91"/>
      <c r="BG1526" s="94"/>
    </row>
    <row r="1527" spans="57:59" ht="12.75" customHeight="1" x14ac:dyDescent="0.25">
      <c r="BE1527" s="94"/>
      <c r="BF1527" s="91"/>
      <c r="BG1527" s="94"/>
    </row>
    <row r="1528" spans="57:59" ht="12.75" customHeight="1" x14ac:dyDescent="0.25">
      <c r="BE1528" s="94"/>
      <c r="BF1528" s="91"/>
      <c r="BG1528" s="94"/>
    </row>
    <row r="1529" spans="57:59" ht="12.75" customHeight="1" x14ac:dyDescent="0.25">
      <c r="BE1529" s="94"/>
      <c r="BF1529" s="91"/>
      <c r="BG1529" s="94"/>
    </row>
    <row r="1530" spans="57:59" ht="12.75" customHeight="1" x14ac:dyDescent="0.25">
      <c r="BE1530" s="94"/>
      <c r="BF1530" s="91"/>
      <c r="BG1530" s="94"/>
    </row>
    <row r="1531" spans="57:59" ht="12.75" customHeight="1" x14ac:dyDescent="0.25">
      <c r="BE1531" s="94"/>
      <c r="BF1531" s="91"/>
      <c r="BG1531" s="94"/>
    </row>
    <row r="1532" spans="57:59" ht="12.75" customHeight="1" x14ac:dyDescent="0.25">
      <c r="BE1532" s="94"/>
      <c r="BF1532" s="91"/>
      <c r="BG1532" s="94"/>
    </row>
    <row r="1533" spans="57:59" ht="12.75" customHeight="1" x14ac:dyDescent="0.25">
      <c r="BE1533" s="94"/>
      <c r="BF1533" s="91"/>
      <c r="BG1533" s="94"/>
    </row>
    <row r="1534" spans="57:59" ht="12.75" customHeight="1" x14ac:dyDescent="0.25">
      <c r="BE1534" s="94"/>
      <c r="BF1534" s="91"/>
      <c r="BG1534" s="94"/>
    </row>
    <row r="1535" spans="57:59" ht="12.75" customHeight="1" x14ac:dyDescent="0.25">
      <c r="BE1535" s="94"/>
      <c r="BF1535" s="91"/>
      <c r="BG1535" s="94"/>
    </row>
    <row r="1536" spans="57:59" ht="12.75" customHeight="1" x14ac:dyDescent="0.25">
      <c r="BE1536" s="94"/>
      <c r="BF1536" s="91"/>
      <c r="BG1536" s="94"/>
    </row>
    <row r="1537" spans="57:59" ht="12.75" customHeight="1" x14ac:dyDescent="0.25">
      <c r="BE1537" s="94"/>
      <c r="BF1537" s="91"/>
      <c r="BG1537" s="94"/>
    </row>
    <row r="1538" spans="57:59" ht="12.75" customHeight="1" x14ac:dyDescent="0.25">
      <c r="BE1538" s="94"/>
      <c r="BF1538" s="91"/>
      <c r="BG1538" s="94"/>
    </row>
    <row r="1539" spans="57:59" ht="12.75" customHeight="1" x14ac:dyDescent="0.25">
      <c r="BE1539" s="94"/>
      <c r="BF1539" s="91"/>
      <c r="BG1539" s="94"/>
    </row>
    <row r="1540" spans="57:59" ht="12.75" customHeight="1" x14ac:dyDescent="0.25">
      <c r="BE1540" s="94"/>
      <c r="BF1540" s="91"/>
      <c r="BG1540" s="94"/>
    </row>
    <row r="1541" spans="57:59" ht="12.75" customHeight="1" x14ac:dyDescent="0.25">
      <c r="BE1541" s="94"/>
      <c r="BF1541" s="91"/>
      <c r="BG1541" s="94"/>
    </row>
    <row r="1542" spans="57:59" ht="12.75" customHeight="1" x14ac:dyDescent="0.25">
      <c r="BE1542" s="94"/>
      <c r="BF1542" s="91"/>
      <c r="BG1542" s="94"/>
    </row>
    <row r="1543" spans="57:59" ht="12.75" customHeight="1" x14ac:dyDescent="0.25">
      <c r="BE1543" s="94"/>
      <c r="BF1543" s="91"/>
      <c r="BG1543" s="94"/>
    </row>
    <row r="1544" spans="57:59" ht="12.75" customHeight="1" x14ac:dyDescent="0.25">
      <c r="BE1544" s="94"/>
      <c r="BF1544" s="91"/>
      <c r="BG1544" s="94"/>
    </row>
    <row r="1545" spans="57:59" ht="12.75" customHeight="1" x14ac:dyDescent="0.25">
      <c r="BE1545" s="94"/>
      <c r="BF1545" s="91"/>
      <c r="BG1545" s="94"/>
    </row>
    <row r="1546" spans="57:59" ht="12.75" customHeight="1" x14ac:dyDescent="0.25">
      <c r="BE1546" s="94"/>
      <c r="BF1546" s="91"/>
      <c r="BG1546" s="94"/>
    </row>
    <row r="1547" spans="57:59" ht="12.75" customHeight="1" x14ac:dyDescent="0.25">
      <c r="BE1547" s="94"/>
      <c r="BF1547" s="91"/>
      <c r="BG1547" s="94"/>
    </row>
    <row r="1548" spans="57:59" ht="12.75" customHeight="1" x14ac:dyDescent="0.25">
      <c r="BE1548" s="94"/>
      <c r="BF1548" s="91"/>
      <c r="BG1548" s="94"/>
    </row>
    <row r="1549" spans="57:59" ht="12.75" customHeight="1" x14ac:dyDescent="0.25">
      <c r="BE1549" s="94"/>
      <c r="BF1549" s="91"/>
      <c r="BG1549" s="94"/>
    </row>
    <row r="1550" spans="57:59" ht="12.75" customHeight="1" x14ac:dyDescent="0.25">
      <c r="BE1550" s="94"/>
      <c r="BF1550" s="91"/>
      <c r="BG1550" s="94"/>
    </row>
    <row r="1551" spans="57:59" ht="12.75" customHeight="1" x14ac:dyDescent="0.25">
      <c r="BE1551" s="94"/>
      <c r="BF1551" s="91"/>
      <c r="BG1551" s="94"/>
    </row>
    <row r="1552" spans="57:59" ht="12.75" customHeight="1" x14ac:dyDescent="0.25">
      <c r="BE1552" s="94"/>
      <c r="BF1552" s="91"/>
      <c r="BG1552" s="94"/>
    </row>
    <row r="1553" spans="57:59" ht="12.75" customHeight="1" x14ac:dyDescent="0.25">
      <c r="BE1553" s="94"/>
      <c r="BF1553" s="91"/>
      <c r="BG1553" s="94"/>
    </row>
    <row r="1554" spans="57:59" ht="12.75" customHeight="1" x14ac:dyDescent="0.25">
      <c r="BE1554" s="94"/>
      <c r="BF1554" s="91"/>
      <c r="BG1554" s="94"/>
    </row>
    <row r="1555" spans="57:59" ht="12.75" customHeight="1" x14ac:dyDescent="0.25">
      <c r="BE1555" s="94"/>
      <c r="BF1555" s="91"/>
      <c r="BG1555" s="94"/>
    </row>
    <row r="1556" spans="57:59" ht="12.75" customHeight="1" x14ac:dyDescent="0.25">
      <c r="BE1556" s="94"/>
      <c r="BF1556" s="91"/>
      <c r="BG1556" s="94"/>
    </row>
    <row r="1557" spans="57:59" ht="12.75" customHeight="1" x14ac:dyDescent="0.25">
      <c r="BE1557" s="94"/>
      <c r="BF1557" s="91"/>
      <c r="BG1557" s="94"/>
    </row>
    <row r="1558" spans="57:59" ht="12.75" customHeight="1" x14ac:dyDescent="0.25">
      <c r="BE1558" s="94"/>
      <c r="BF1558" s="91"/>
      <c r="BG1558" s="94"/>
    </row>
    <row r="1559" spans="57:59" ht="12.75" customHeight="1" x14ac:dyDescent="0.25">
      <c r="BE1559" s="94"/>
      <c r="BF1559" s="91"/>
      <c r="BG1559" s="94"/>
    </row>
    <row r="1560" spans="57:59" ht="12.75" customHeight="1" x14ac:dyDescent="0.25">
      <c r="BE1560" s="94"/>
      <c r="BF1560" s="91"/>
      <c r="BG1560" s="94"/>
    </row>
    <row r="1561" spans="57:59" ht="12.75" customHeight="1" x14ac:dyDescent="0.25">
      <c r="BE1561" s="94"/>
      <c r="BF1561" s="91"/>
      <c r="BG1561" s="94"/>
    </row>
    <row r="1562" spans="57:59" ht="12.75" customHeight="1" x14ac:dyDescent="0.25">
      <c r="BE1562" s="94"/>
      <c r="BF1562" s="91"/>
      <c r="BG1562" s="94"/>
    </row>
    <row r="1563" spans="57:59" ht="12.75" customHeight="1" x14ac:dyDescent="0.25">
      <c r="BE1563" s="94"/>
      <c r="BF1563" s="91"/>
      <c r="BG1563" s="94"/>
    </row>
    <row r="1564" spans="57:59" ht="12.75" customHeight="1" x14ac:dyDescent="0.25">
      <c r="BE1564" s="94"/>
      <c r="BF1564" s="91"/>
      <c r="BG1564" s="94"/>
    </row>
    <row r="1565" spans="57:59" ht="12.75" customHeight="1" x14ac:dyDescent="0.25">
      <c r="BE1565" s="94"/>
      <c r="BF1565" s="91"/>
      <c r="BG1565" s="94"/>
    </row>
    <row r="1566" spans="57:59" ht="12.75" customHeight="1" x14ac:dyDescent="0.25">
      <c r="BE1566" s="94"/>
      <c r="BF1566" s="91"/>
      <c r="BG1566" s="94"/>
    </row>
    <row r="1567" spans="57:59" ht="12.75" customHeight="1" x14ac:dyDescent="0.25">
      <c r="BE1567" s="94"/>
      <c r="BF1567" s="91"/>
      <c r="BG1567" s="94"/>
    </row>
    <row r="1568" spans="57:59" ht="12.75" customHeight="1" x14ac:dyDescent="0.25">
      <c r="BE1568" s="94"/>
      <c r="BF1568" s="91"/>
      <c r="BG1568" s="94"/>
    </row>
    <row r="1569" spans="57:59" ht="12.75" customHeight="1" x14ac:dyDescent="0.25">
      <c r="BE1569" s="94"/>
      <c r="BF1569" s="91"/>
      <c r="BG1569" s="94"/>
    </row>
    <row r="1570" spans="57:59" ht="12.75" customHeight="1" x14ac:dyDescent="0.25">
      <c r="BE1570" s="94"/>
      <c r="BF1570" s="91"/>
      <c r="BG1570" s="94"/>
    </row>
    <row r="1571" spans="57:59" ht="12.75" customHeight="1" x14ac:dyDescent="0.25">
      <c r="BE1571" s="94"/>
      <c r="BF1571" s="91"/>
      <c r="BG1571" s="94"/>
    </row>
    <row r="1572" spans="57:59" ht="12.75" customHeight="1" x14ac:dyDescent="0.25">
      <c r="BE1572" s="94"/>
      <c r="BF1572" s="91"/>
      <c r="BG1572" s="94"/>
    </row>
    <row r="1573" spans="57:59" ht="12.75" customHeight="1" x14ac:dyDescent="0.25">
      <c r="BE1573" s="94"/>
      <c r="BF1573" s="91"/>
      <c r="BG1573" s="94"/>
    </row>
    <row r="1574" spans="57:59" ht="12.75" customHeight="1" x14ac:dyDescent="0.25">
      <c r="BE1574" s="94"/>
      <c r="BF1574" s="91"/>
      <c r="BG1574" s="94"/>
    </row>
    <row r="1575" spans="57:59" ht="12.75" customHeight="1" x14ac:dyDescent="0.25">
      <c r="BE1575" s="94"/>
      <c r="BF1575" s="91"/>
      <c r="BG1575" s="94"/>
    </row>
    <row r="1576" spans="57:59" ht="12.75" customHeight="1" x14ac:dyDescent="0.25">
      <c r="BE1576" s="94"/>
      <c r="BF1576" s="91"/>
      <c r="BG1576" s="94"/>
    </row>
    <row r="1577" spans="57:59" ht="12.75" customHeight="1" x14ac:dyDescent="0.25">
      <c r="BE1577" s="94"/>
      <c r="BF1577" s="91"/>
      <c r="BG1577" s="94"/>
    </row>
    <row r="1578" spans="57:59" ht="12.75" customHeight="1" x14ac:dyDescent="0.25">
      <c r="BE1578" s="94"/>
      <c r="BF1578" s="91"/>
      <c r="BG1578" s="94"/>
    </row>
    <row r="1579" spans="57:59" ht="12.75" customHeight="1" x14ac:dyDescent="0.25">
      <c r="BE1579" s="94"/>
      <c r="BF1579" s="91"/>
      <c r="BG1579" s="94"/>
    </row>
    <row r="1580" spans="57:59" ht="12.75" customHeight="1" x14ac:dyDescent="0.25">
      <c r="BE1580" s="94"/>
      <c r="BF1580" s="91"/>
      <c r="BG1580" s="94"/>
    </row>
    <row r="1581" spans="57:59" ht="12.75" customHeight="1" x14ac:dyDescent="0.25">
      <c r="BE1581" s="94"/>
      <c r="BF1581" s="91"/>
      <c r="BG1581" s="94"/>
    </row>
    <row r="1582" spans="57:59" ht="12.75" customHeight="1" x14ac:dyDescent="0.25">
      <c r="BE1582" s="94"/>
      <c r="BF1582" s="91"/>
      <c r="BG1582" s="94"/>
    </row>
    <row r="1583" spans="57:59" ht="12.75" customHeight="1" x14ac:dyDescent="0.25">
      <c r="BE1583" s="94"/>
      <c r="BF1583" s="91"/>
      <c r="BG1583" s="94"/>
    </row>
    <row r="1584" spans="57:59" ht="12.75" customHeight="1" x14ac:dyDescent="0.25">
      <c r="BE1584" s="94"/>
      <c r="BF1584" s="91"/>
      <c r="BG1584" s="94"/>
    </row>
    <row r="1585" spans="57:59" ht="12.75" customHeight="1" x14ac:dyDescent="0.25">
      <c r="BE1585" s="94"/>
      <c r="BF1585" s="91"/>
      <c r="BG1585" s="94"/>
    </row>
    <row r="1586" spans="57:59" ht="12.75" customHeight="1" x14ac:dyDescent="0.25">
      <c r="BE1586" s="94"/>
      <c r="BF1586" s="91"/>
      <c r="BG1586" s="94"/>
    </row>
    <row r="1587" spans="57:59" ht="12.75" customHeight="1" x14ac:dyDescent="0.25">
      <c r="BE1587" s="94"/>
      <c r="BF1587" s="91"/>
      <c r="BG1587" s="94"/>
    </row>
    <row r="1588" spans="57:59" ht="12.75" customHeight="1" x14ac:dyDescent="0.25">
      <c r="BE1588" s="94"/>
      <c r="BF1588" s="91"/>
      <c r="BG1588" s="94"/>
    </row>
    <row r="1589" spans="57:59" ht="12.75" customHeight="1" x14ac:dyDescent="0.25">
      <c r="BE1589" s="94"/>
      <c r="BF1589" s="91"/>
      <c r="BG1589" s="94"/>
    </row>
    <row r="1590" spans="57:59" ht="12.75" customHeight="1" x14ac:dyDescent="0.25">
      <c r="BE1590" s="94"/>
      <c r="BF1590" s="91"/>
      <c r="BG1590" s="94"/>
    </row>
    <row r="1591" spans="57:59" ht="12.75" customHeight="1" x14ac:dyDescent="0.25">
      <c r="BE1591" s="94"/>
      <c r="BF1591" s="91"/>
      <c r="BG1591" s="94"/>
    </row>
    <row r="1592" spans="57:59" ht="12.75" customHeight="1" x14ac:dyDescent="0.25">
      <c r="BE1592" s="94"/>
      <c r="BF1592" s="91"/>
      <c r="BG1592" s="94"/>
    </row>
    <row r="1593" spans="57:59" ht="12.75" customHeight="1" x14ac:dyDescent="0.25">
      <c r="BE1593" s="94"/>
      <c r="BF1593" s="91"/>
      <c r="BG1593" s="94"/>
    </row>
    <row r="1594" spans="57:59" ht="12.75" customHeight="1" x14ac:dyDescent="0.25">
      <c r="BE1594" s="94"/>
      <c r="BF1594" s="91"/>
      <c r="BG1594" s="94"/>
    </row>
    <row r="1595" spans="57:59" ht="12.75" customHeight="1" x14ac:dyDescent="0.25">
      <c r="BE1595" s="94"/>
      <c r="BF1595" s="91"/>
      <c r="BG1595" s="94"/>
    </row>
    <row r="1596" spans="57:59" ht="12.75" customHeight="1" x14ac:dyDescent="0.25">
      <c r="BE1596" s="94"/>
      <c r="BF1596" s="91"/>
      <c r="BG1596" s="94"/>
    </row>
    <row r="1597" spans="57:59" ht="12.75" customHeight="1" x14ac:dyDescent="0.25">
      <c r="BE1597" s="94"/>
      <c r="BF1597" s="91"/>
      <c r="BG1597" s="94"/>
    </row>
    <row r="1598" spans="57:59" ht="12.75" customHeight="1" x14ac:dyDescent="0.25">
      <c r="BE1598" s="94"/>
      <c r="BF1598" s="91"/>
      <c r="BG1598" s="94"/>
    </row>
    <row r="1599" spans="57:59" ht="12.75" customHeight="1" x14ac:dyDescent="0.25">
      <c r="BE1599" s="94"/>
      <c r="BF1599" s="91"/>
      <c r="BG1599" s="94"/>
    </row>
    <row r="1600" spans="57:59" ht="12.75" customHeight="1" x14ac:dyDescent="0.25">
      <c r="BE1600" s="94"/>
      <c r="BF1600" s="91"/>
      <c r="BG1600" s="94"/>
    </row>
    <row r="1601" spans="57:59" ht="12.75" customHeight="1" x14ac:dyDescent="0.25">
      <c r="BE1601" s="94"/>
      <c r="BF1601" s="91"/>
      <c r="BG1601" s="94"/>
    </row>
    <row r="1602" spans="57:59" ht="12.75" customHeight="1" x14ac:dyDescent="0.25">
      <c r="BE1602" s="94"/>
      <c r="BF1602" s="91"/>
      <c r="BG1602" s="94"/>
    </row>
    <row r="1603" spans="57:59" ht="12.75" customHeight="1" x14ac:dyDescent="0.25">
      <c r="BE1603" s="94"/>
      <c r="BF1603" s="91"/>
      <c r="BG1603" s="94"/>
    </row>
    <row r="1604" spans="57:59" ht="12.75" customHeight="1" x14ac:dyDescent="0.25">
      <c r="BE1604" s="94"/>
      <c r="BF1604" s="91"/>
      <c r="BG1604" s="94"/>
    </row>
    <row r="1605" spans="57:59" ht="12.75" customHeight="1" x14ac:dyDescent="0.25">
      <c r="BE1605" s="94"/>
      <c r="BF1605" s="91"/>
      <c r="BG1605" s="94"/>
    </row>
    <row r="1606" spans="57:59" ht="12.75" customHeight="1" x14ac:dyDescent="0.25">
      <c r="BE1606" s="94"/>
      <c r="BF1606" s="91"/>
      <c r="BG1606" s="94"/>
    </row>
    <row r="1607" spans="57:59" ht="12.75" customHeight="1" x14ac:dyDescent="0.25">
      <c r="BE1607" s="94"/>
      <c r="BF1607" s="91"/>
      <c r="BG1607" s="94"/>
    </row>
    <row r="1608" spans="57:59" ht="12.75" customHeight="1" x14ac:dyDescent="0.25">
      <c r="BE1608" s="94"/>
      <c r="BF1608" s="91"/>
      <c r="BG1608" s="94"/>
    </row>
    <row r="1609" spans="57:59" ht="12.75" customHeight="1" x14ac:dyDescent="0.25">
      <c r="BE1609" s="94"/>
      <c r="BF1609" s="91"/>
      <c r="BG1609" s="94"/>
    </row>
    <row r="1610" spans="57:59" ht="12.75" customHeight="1" x14ac:dyDescent="0.25">
      <c r="BE1610" s="94"/>
      <c r="BF1610" s="91"/>
      <c r="BG1610" s="94"/>
    </row>
    <row r="1611" spans="57:59" ht="12.75" customHeight="1" x14ac:dyDescent="0.25">
      <c r="BE1611" s="94"/>
      <c r="BF1611" s="91"/>
      <c r="BG1611" s="94"/>
    </row>
    <row r="1612" spans="57:59" ht="12.75" customHeight="1" x14ac:dyDescent="0.25">
      <c r="BE1612" s="94"/>
      <c r="BF1612" s="91"/>
      <c r="BG1612" s="94"/>
    </row>
    <row r="1613" spans="57:59" ht="12.75" customHeight="1" x14ac:dyDescent="0.25">
      <c r="BE1613" s="94"/>
      <c r="BF1613" s="91"/>
      <c r="BG1613" s="94"/>
    </row>
    <row r="1614" spans="57:59" ht="12.75" customHeight="1" x14ac:dyDescent="0.25">
      <c r="BE1614" s="94"/>
      <c r="BF1614" s="91"/>
      <c r="BG1614" s="94"/>
    </row>
    <row r="1615" spans="57:59" ht="12.75" customHeight="1" x14ac:dyDescent="0.25">
      <c r="BE1615" s="94"/>
      <c r="BF1615" s="91"/>
      <c r="BG1615" s="94"/>
    </row>
    <row r="1616" spans="57:59" ht="12.75" customHeight="1" x14ac:dyDescent="0.25">
      <c r="BE1616" s="94"/>
      <c r="BF1616" s="91"/>
      <c r="BG1616" s="94"/>
    </row>
    <row r="1617" spans="57:59" ht="12.75" customHeight="1" x14ac:dyDescent="0.25">
      <c r="BE1617" s="94"/>
      <c r="BF1617" s="91"/>
      <c r="BG1617" s="94"/>
    </row>
    <row r="1618" spans="57:59" ht="12.75" customHeight="1" x14ac:dyDescent="0.25">
      <c r="BE1618" s="94"/>
      <c r="BF1618" s="91"/>
      <c r="BG1618" s="94"/>
    </row>
    <row r="1619" spans="57:59" ht="12.75" customHeight="1" x14ac:dyDescent="0.25">
      <c r="BE1619" s="94"/>
      <c r="BF1619" s="91"/>
      <c r="BG1619" s="94"/>
    </row>
    <row r="1620" spans="57:59" ht="12.75" customHeight="1" x14ac:dyDescent="0.25">
      <c r="BE1620" s="94"/>
      <c r="BF1620" s="91"/>
      <c r="BG1620" s="94"/>
    </row>
    <row r="1621" spans="57:59" ht="12.75" customHeight="1" x14ac:dyDescent="0.25">
      <c r="BE1621" s="94"/>
      <c r="BF1621" s="91"/>
      <c r="BG1621" s="94"/>
    </row>
    <row r="1622" spans="57:59" ht="12.75" customHeight="1" x14ac:dyDescent="0.25">
      <c r="BE1622" s="94"/>
      <c r="BF1622" s="91"/>
      <c r="BG1622" s="94"/>
    </row>
    <row r="1623" spans="57:59" ht="12.75" customHeight="1" x14ac:dyDescent="0.25">
      <c r="BE1623" s="94"/>
      <c r="BF1623" s="91"/>
      <c r="BG1623" s="94"/>
    </row>
    <row r="1624" spans="57:59" ht="12.75" customHeight="1" x14ac:dyDescent="0.25">
      <c r="BE1624" s="94"/>
      <c r="BF1624" s="91"/>
      <c r="BG1624" s="94"/>
    </row>
    <row r="1625" spans="57:59" ht="12.75" customHeight="1" x14ac:dyDescent="0.25">
      <c r="BE1625" s="94"/>
      <c r="BF1625" s="91"/>
      <c r="BG1625" s="94"/>
    </row>
    <row r="1626" spans="57:59" ht="12.75" customHeight="1" x14ac:dyDescent="0.25">
      <c r="BE1626" s="94"/>
      <c r="BF1626" s="91"/>
      <c r="BG1626" s="94"/>
    </row>
    <row r="1627" spans="57:59" ht="12.75" customHeight="1" x14ac:dyDescent="0.25">
      <c r="BE1627" s="94"/>
      <c r="BF1627" s="91"/>
      <c r="BG1627" s="94"/>
    </row>
    <row r="1628" spans="57:59" ht="12.75" customHeight="1" x14ac:dyDescent="0.25">
      <c r="BE1628" s="94"/>
      <c r="BF1628" s="91"/>
      <c r="BG1628" s="94"/>
    </row>
    <row r="1629" spans="57:59" ht="12.75" customHeight="1" x14ac:dyDescent="0.25">
      <c r="BE1629" s="94"/>
      <c r="BF1629" s="91"/>
      <c r="BG1629" s="94"/>
    </row>
    <row r="1630" spans="57:59" ht="12.75" customHeight="1" x14ac:dyDescent="0.25">
      <c r="BE1630" s="94"/>
      <c r="BF1630" s="91"/>
      <c r="BG1630" s="94"/>
    </row>
    <row r="1631" spans="57:59" ht="12.75" customHeight="1" x14ac:dyDescent="0.25">
      <c r="BE1631" s="94"/>
      <c r="BF1631" s="91"/>
      <c r="BG1631" s="94"/>
    </row>
    <row r="1632" spans="57:59" ht="12.75" customHeight="1" x14ac:dyDescent="0.25">
      <c r="BE1632" s="94"/>
      <c r="BF1632" s="91"/>
      <c r="BG1632" s="94"/>
    </row>
    <row r="1633" spans="57:59" ht="12.75" customHeight="1" x14ac:dyDescent="0.25">
      <c r="BE1633" s="94"/>
      <c r="BF1633" s="91"/>
      <c r="BG1633" s="94"/>
    </row>
    <row r="1634" spans="57:59" ht="12.75" customHeight="1" x14ac:dyDescent="0.25">
      <c r="BE1634" s="94"/>
      <c r="BF1634" s="91"/>
      <c r="BG1634" s="94"/>
    </row>
    <row r="1635" spans="57:59" ht="12.75" customHeight="1" x14ac:dyDescent="0.25">
      <c r="BE1635" s="94"/>
      <c r="BF1635" s="91"/>
      <c r="BG1635" s="94"/>
    </row>
    <row r="1636" spans="57:59" ht="12.75" customHeight="1" x14ac:dyDescent="0.25">
      <c r="BE1636" s="94"/>
      <c r="BF1636" s="91"/>
      <c r="BG1636" s="94"/>
    </row>
    <row r="1637" spans="57:59" ht="12.75" customHeight="1" x14ac:dyDescent="0.25">
      <c r="BE1637" s="94"/>
      <c r="BF1637" s="91"/>
      <c r="BG1637" s="94"/>
    </row>
    <row r="1638" spans="57:59" ht="12.75" customHeight="1" x14ac:dyDescent="0.25">
      <c r="BE1638" s="94"/>
      <c r="BF1638" s="91"/>
      <c r="BG1638" s="94"/>
    </row>
    <row r="1639" spans="57:59" ht="12.75" customHeight="1" x14ac:dyDescent="0.25">
      <c r="BE1639" s="94"/>
      <c r="BF1639" s="91"/>
      <c r="BG1639" s="94"/>
    </row>
    <row r="1640" spans="57:59" ht="12.75" customHeight="1" x14ac:dyDescent="0.25">
      <c r="BE1640" s="94"/>
      <c r="BF1640" s="91"/>
      <c r="BG1640" s="94"/>
    </row>
    <row r="1641" spans="57:59" ht="12.75" customHeight="1" x14ac:dyDescent="0.25">
      <c r="BE1641" s="94"/>
      <c r="BF1641" s="91"/>
      <c r="BG1641" s="94"/>
    </row>
    <row r="1642" spans="57:59" ht="12.75" customHeight="1" x14ac:dyDescent="0.25">
      <c r="BE1642" s="94"/>
      <c r="BF1642" s="91"/>
      <c r="BG1642" s="94"/>
    </row>
    <row r="1643" spans="57:59" ht="12.75" customHeight="1" x14ac:dyDescent="0.25">
      <c r="BE1643" s="94"/>
      <c r="BF1643" s="91"/>
      <c r="BG1643" s="94"/>
    </row>
    <row r="1644" spans="57:59" ht="12.75" customHeight="1" x14ac:dyDescent="0.25">
      <c r="BE1644" s="94"/>
      <c r="BF1644" s="91"/>
      <c r="BG1644" s="94"/>
    </row>
    <row r="1645" spans="57:59" ht="12.75" customHeight="1" x14ac:dyDescent="0.25">
      <c r="BE1645" s="94"/>
      <c r="BF1645" s="91"/>
      <c r="BG1645" s="94"/>
    </row>
    <row r="1646" spans="57:59" ht="12.75" customHeight="1" x14ac:dyDescent="0.25">
      <c r="BE1646" s="94"/>
      <c r="BF1646" s="91"/>
      <c r="BG1646" s="94"/>
    </row>
    <row r="1647" spans="57:59" ht="12.75" customHeight="1" x14ac:dyDescent="0.25">
      <c r="BE1647" s="94"/>
      <c r="BF1647" s="91"/>
      <c r="BG1647" s="94"/>
    </row>
    <row r="1648" spans="57:59" ht="12.75" customHeight="1" x14ac:dyDescent="0.25">
      <c r="BE1648" s="94"/>
      <c r="BF1648" s="91"/>
      <c r="BG1648" s="94"/>
    </row>
    <row r="1649" spans="57:59" ht="12.75" customHeight="1" x14ac:dyDescent="0.25">
      <c r="BE1649" s="94"/>
      <c r="BF1649" s="91"/>
      <c r="BG1649" s="94"/>
    </row>
    <row r="1650" spans="57:59" ht="12.75" customHeight="1" x14ac:dyDescent="0.25">
      <c r="BE1650" s="94"/>
      <c r="BF1650" s="91"/>
      <c r="BG1650" s="94"/>
    </row>
    <row r="1651" spans="57:59" ht="12.75" customHeight="1" x14ac:dyDescent="0.25">
      <c r="BE1651" s="94"/>
      <c r="BF1651" s="91"/>
      <c r="BG1651" s="94"/>
    </row>
    <row r="1652" spans="57:59" ht="12.75" customHeight="1" x14ac:dyDescent="0.25">
      <c r="BE1652" s="94"/>
      <c r="BF1652" s="91"/>
      <c r="BG1652" s="94"/>
    </row>
    <row r="1653" spans="57:59" ht="12.75" customHeight="1" x14ac:dyDescent="0.25">
      <c r="BE1653" s="94"/>
      <c r="BF1653" s="91"/>
      <c r="BG1653" s="94"/>
    </row>
    <row r="1654" spans="57:59" ht="12.75" customHeight="1" x14ac:dyDescent="0.25">
      <c r="BE1654" s="94"/>
      <c r="BF1654" s="91"/>
      <c r="BG1654" s="94"/>
    </row>
    <row r="1655" spans="57:59" ht="12.75" customHeight="1" x14ac:dyDescent="0.25">
      <c r="BE1655" s="94"/>
      <c r="BF1655" s="91"/>
      <c r="BG1655" s="94"/>
    </row>
    <row r="1656" spans="57:59" ht="12.75" customHeight="1" x14ac:dyDescent="0.25">
      <c r="BE1656" s="94"/>
      <c r="BF1656" s="91"/>
      <c r="BG1656" s="94"/>
    </row>
    <row r="1657" spans="57:59" ht="12.75" customHeight="1" x14ac:dyDescent="0.25">
      <c r="BE1657" s="94"/>
      <c r="BF1657" s="91"/>
      <c r="BG1657" s="94"/>
    </row>
    <row r="1658" spans="57:59" ht="12.75" customHeight="1" x14ac:dyDescent="0.25">
      <c r="BE1658" s="94"/>
      <c r="BF1658" s="91"/>
      <c r="BG1658" s="94"/>
    </row>
    <row r="1659" spans="57:59" ht="12.75" customHeight="1" x14ac:dyDescent="0.25">
      <c r="BE1659" s="94"/>
      <c r="BF1659" s="91"/>
      <c r="BG1659" s="94"/>
    </row>
    <row r="1660" spans="57:59" ht="12.75" customHeight="1" x14ac:dyDescent="0.25">
      <c r="BE1660" s="94"/>
      <c r="BF1660" s="91"/>
      <c r="BG1660" s="94"/>
    </row>
    <row r="1661" spans="57:59" ht="12.75" customHeight="1" x14ac:dyDescent="0.25">
      <c r="BE1661" s="94"/>
      <c r="BF1661" s="91"/>
      <c r="BG1661" s="94"/>
    </row>
    <row r="1662" spans="57:59" ht="12.75" customHeight="1" x14ac:dyDescent="0.25">
      <c r="BE1662" s="94"/>
      <c r="BF1662" s="91"/>
      <c r="BG1662" s="94"/>
    </row>
    <row r="1663" spans="57:59" ht="12.75" customHeight="1" x14ac:dyDescent="0.25">
      <c r="BE1663" s="94"/>
      <c r="BF1663" s="91"/>
      <c r="BG1663" s="94"/>
    </row>
    <row r="1664" spans="57:59" ht="12.75" customHeight="1" x14ac:dyDescent="0.25">
      <c r="BE1664" s="94"/>
      <c r="BF1664" s="91"/>
      <c r="BG1664" s="94"/>
    </row>
    <row r="1665" spans="57:59" ht="12.75" customHeight="1" x14ac:dyDescent="0.25">
      <c r="BE1665" s="94"/>
      <c r="BF1665" s="91"/>
      <c r="BG1665" s="94"/>
    </row>
    <row r="1666" spans="57:59" ht="12.75" customHeight="1" x14ac:dyDescent="0.25">
      <c r="BE1666" s="94"/>
      <c r="BF1666" s="91"/>
      <c r="BG1666" s="94"/>
    </row>
    <row r="1667" spans="57:59" ht="12.75" customHeight="1" x14ac:dyDescent="0.25">
      <c r="BE1667" s="94"/>
      <c r="BF1667" s="91"/>
      <c r="BG1667" s="94"/>
    </row>
    <row r="1668" spans="57:59" ht="12.75" customHeight="1" x14ac:dyDescent="0.25">
      <c r="BE1668" s="94"/>
      <c r="BF1668" s="91"/>
      <c r="BG1668" s="94"/>
    </row>
    <row r="1669" spans="57:59" ht="12.75" customHeight="1" x14ac:dyDescent="0.25">
      <c r="BE1669" s="94"/>
      <c r="BF1669" s="91"/>
      <c r="BG1669" s="94"/>
    </row>
    <row r="1670" spans="57:59" ht="12.75" customHeight="1" x14ac:dyDescent="0.25">
      <c r="BE1670" s="94"/>
      <c r="BF1670" s="91"/>
      <c r="BG1670" s="94"/>
    </row>
    <row r="1671" spans="57:59" ht="12.75" customHeight="1" x14ac:dyDescent="0.25">
      <c r="BE1671" s="94"/>
      <c r="BF1671" s="91"/>
      <c r="BG1671" s="94"/>
    </row>
    <row r="1672" spans="57:59" ht="12.75" customHeight="1" x14ac:dyDescent="0.25">
      <c r="BE1672" s="94"/>
      <c r="BF1672" s="91"/>
      <c r="BG1672" s="94"/>
    </row>
    <row r="1673" spans="57:59" ht="12.75" customHeight="1" x14ac:dyDescent="0.25">
      <c r="BE1673" s="94"/>
      <c r="BF1673" s="91"/>
      <c r="BG1673" s="94"/>
    </row>
    <row r="1674" spans="57:59" ht="12.75" customHeight="1" x14ac:dyDescent="0.25">
      <c r="BE1674" s="94"/>
      <c r="BF1674" s="91"/>
      <c r="BG1674" s="94"/>
    </row>
    <row r="1675" spans="57:59" ht="12.75" customHeight="1" x14ac:dyDescent="0.25">
      <c r="BE1675" s="94"/>
      <c r="BF1675" s="91"/>
      <c r="BG1675" s="94"/>
    </row>
    <row r="1676" spans="57:59" ht="12.75" customHeight="1" x14ac:dyDescent="0.25">
      <c r="BE1676" s="94"/>
      <c r="BF1676" s="91"/>
      <c r="BG1676" s="94"/>
    </row>
    <row r="1677" spans="57:59" ht="12.75" customHeight="1" x14ac:dyDescent="0.25">
      <c r="BE1677" s="94"/>
      <c r="BF1677" s="91"/>
      <c r="BG1677" s="94"/>
    </row>
    <row r="1678" spans="57:59" ht="12.75" customHeight="1" x14ac:dyDescent="0.25">
      <c r="BE1678" s="94"/>
      <c r="BF1678" s="91"/>
      <c r="BG1678" s="94"/>
    </row>
    <row r="1679" spans="57:59" ht="12.75" customHeight="1" x14ac:dyDescent="0.25">
      <c r="BE1679" s="94"/>
      <c r="BF1679" s="91"/>
      <c r="BG1679" s="94"/>
    </row>
    <row r="1680" spans="57:59" ht="12.75" customHeight="1" x14ac:dyDescent="0.25">
      <c r="BE1680" s="94"/>
      <c r="BF1680" s="91"/>
      <c r="BG1680" s="94"/>
    </row>
    <row r="1681" spans="57:59" ht="12.75" customHeight="1" x14ac:dyDescent="0.25">
      <c r="BE1681" s="94"/>
      <c r="BF1681" s="91"/>
      <c r="BG1681" s="94"/>
    </row>
    <row r="1682" spans="57:59" ht="12.75" customHeight="1" x14ac:dyDescent="0.25">
      <c r="BE1682" s="94"/>
      <c r="BF1682" s="91"/>
      <c r="BG1682" s="94"/>
    </row>
    <row r="1683" spans="57:59" ht="12.75" customHeight="1" x14ac:dyDescent="0.25">
      <c r="BE1683" s="94"/>
      <c r="BF1683" s="91"/>
      <c r="BG1683" s="94"/>
    </row>
    <row r="1684" spans="57:59" ht="12.75" customHeight="1" x14ac:dyDescent="0.25">
      <c r="BE1684" s="94"/>
      <c r="BF1684" s="91"/>
      <c r="BG1684" s="94"/>
    </row>
    <row r="1685" spans="57:59" ht="12.75" customHeight="1" x14ac:dyDescent="0.25">
      <c r="BE1685" s="94"/>
      <c r="BF1685" s="91"/>
      <c r="BG1685" s="94"/>
    </row>
    <row r="1686" spans="57:59" ht="12.75" customHeight="1" x14ac:dyDescent="0.25">
      <c r="BE1686" s="94"/>
      <c r="BF1686" s="91"/>
      <c r="BG1686" s="94"/>
    </row>
    <row r="1687" spans="57:59" ht="12.75" customHeight="1" x14ac:dyDescent="0.25">
      <c r="BE1687" s="94"/>
      <c r="BF1687" s="91"/>
      <c r="BG1687" s="94"/>
    </row>
    <row r="1688" spans="57:59" ht="12.75" customHeight="1" x14ac:dyDescent="0.25">
      <c r="BE1688" s="94"/>
      <c r="BF1688" s="91"/>
      <c r="BG1688" s="94"/>
    </row>
    <row r="1689" spans="57:59" ht="12.75" customHeight="1" x14ac:dyDescent="0.25">
      <c r="BE1689" s="94"/>
      <c r="BF1689" s="91"/>
      <c r="BG1689" s="94"/>
    </row>
    <row r="1690" spans="57:59" ht="12.75" customHeight="1" x14ac:dyDescent="0.25">
      <c r="BE1690" s="94"/>
      <c r="BF1690" s="91"/>
      <c r="BG1690" s="94"/>
    </row>
    <row r="1691" spans="57:59" ht="12.75" customHeight="1" x14ac:dyDescent="0.25">
      <c r="BE1691" s="94"/>
      <c r="BF1691" s="91"/>
      <c r="BG1691" s="94"/>
    </row>
    <row r="1692" spans="57:59" ht="12.75" customHeight="1" x14ac:dyDescent="0.25">
      <c r="BE1692" s="94"/>
      <c r="BF1692" s="91"/>
      <c r="BG1692" s="94"/>
    </row>
    <row r="1693" spans="57:59" ht="12.75" customHeight="1" x14ac:dyDescent="0.25">
      <c r="BE1693" s="94"/>
      <c r="BF1693" s="91"/>
      <c r="BG1693" s="94"/>
    </row>
    <row r="1694" spans="57:59" ht="12.75" customHeight="1" x14ac:dyDescent="0.25">
      <c r="BE1694" s="94"/>
      <c r="BF1694" s="91"/>
      <c r="BG1694" s="94"/>
    </row>
    <row r="1695" spans="57:59" ht="12.75" customHeight="1" x14ac:dyDescent="0.25">
      <c r="BE1695" s="94"/>
      <c r="BF1695" s="91"/>
      <c r="BG1695" s="94"/>
    </row>
    <row r="1696" spans="57:59" ht="12.75" customHeight="1" x14ac:dyDescent="0.25">
      <c r="BE1696" s="94"/>
      <c r="BF1696" s="91"/>
      <c r="BG1696" s="94"/>
    </row>
    <row r="1697" spans="57:59" ht="12.75" customHeight="1" x14ac:dyDescent="0.25">
      <c r="BE1697" s="94"/>
      <c r="BF1697" s="91"/>
      <c r="BG1697" s="94"/>
    </row>
    <row r="1698" spans="57:59" ht="12.75" customHeight="1" x14ac:dyDescent="0.25">
      <c r="BE1698" s="94"/>
      <c r="BF1698" s="91"/>
      <c r="BG1698" s="94"/>
    </row>
    <row r="1699" spans="57:59" ht="12.75" customHeight="1" x14ac:dyDescent="0.25">
      <c r="BE1699" s="94"/>
      <c r="BF1699" s="91"/>
      <c r="BG1699" s="94"/>
    </row>
    <row r="1700" spans="57:59" ht="12.75" customHeight="1" x14ac:dyDescent="0.25">
      <c r="BE1700" s="94"/>
      <c r="BF1700" s="91"/>
      <c r="BG1700" s="94"/>
    </row>
    <row r="1701" spans="57:59" ht="12.75" customHeight="1" x14ac:dyDescent="0.25">
      <c r="BE1701" s="94"/>
      <c r="BF1701" s="91"/>
      <c r="BG1701" s="94"/>
    </row>
    <row r="1702" spans="57:59" ht="12.75" customHeight="1" x14ac:dyDescent="0.25">
      <c r="BE1702" s="94"/>
      <c r="BF1702" s="91"/>
      <c r="BG1702" s="94"/>
    </row>
    <row r="1703" spans="57:59" ht="12.75" customHeight="1" x14ac:dyDescent="0.25">
      <c r="BE1703" s="94"/>
      <c r="BF1703" s="91"/>
      <c r="BG1703" s="94"/>
    </row>
    <row r="1704" spans="57:59" ht="12.75" customHeight="1" x14ac:dyDescent="0.25">
      <c r="BE1704" s="94"/>
      <c r="BF1704" s="91"/>
      <c r="BG1704" s="94"/>
    </row>
    <row r="1705" spans="57:59" ht="12.75" customHeight="1" x14ac:dyDescent="0.25">
      <c r="BE1705" s="94"/>
      <c r="BF1705" s="91"/>
      <c r="BG1705" s="94"/>
    </row>
    <row r="1706" spans="57:59" ht="12.75" customHeight="1" x14ac:dyDescent="0.25">
      <c r="BE1706" s="94"/>
      <c r="BF1706" s="91"/>
      <c r="BG1706" s="94"/>
    </row>
    <row r="1707" spans="57:59" ht="12.75" customHeight="1" x14ac:dyDescent="0.25">
      <c r="BE1707" s="94"/>
      <c r="BF1707" s="91"/>
      <c r="BG1707" s="94"/>
    </row>
    <row r="1708" spans="57:59" ht="12.75" customHeight="1" x14ac:dyDescent="0.25">
      <c r="BE1708" s="94"/>
      <c r="BF1708" s="91"/>
      <c r="BG1708" s="94"/>
    </row>
    <row r="1709" spans="57:59" ht="12.75" customHeight="1" x14ac:dyDescent="0.25">
      <c r="BE1709" s="94"/>
      <c r="BF1709" s="91"/>
      <c r="BG1709" s="94"/>
    </row>
    <row r="1710" spans="57:59" ht="12.75" customHeight="1" x14ac:dyDescent="0.25">
      <c r="BE1710" s="94"/>
      <c r="BF1710" s="91"/>
      <c r="BG1710" s="94"/>
    </row>
    <row r="1711" spans="57:59" ht="12.75" customHeight="1" x14ac:dyDescent="0.25">
      <c r="BE1711" s="94"/>
      <c r="BF1711" s="91"/>
      <c r="BG1711" s="94"/>
    </row>
    <row r="1712" spans="57:59" ht="12.75" customHeight="1" x14ac:dyDescent="0.25">
      <c r="BE1712" s="94"/>
      <c r="BF1712" s="91"/>
      <c r="BG1712" s="94"/>
    </row>
    <row r="1713" spans="57:59" ht="12.75" customHeight="1" x14ac:dyDescent="0.25">
      <c r="BE1713" s="94"/>
      <c r="BF1713" s="91"/>
      <c r="BG1713" s="94"/>
    </row>
    <row r="1714" spans="57:59" ht="12.75" customHeight="1" x14ac:dyDescent="0.25">
      <c r="BE1714" s="94"/>
      <c r="BF1714" s="91"/>
      <c r="BG1714" s="94"/>
    </row>
    <row r="1715" spans="57:59" ht="12.75" customHeight="1" x14ac:dyDescent="0.25">
      <c r="BE1715" s="94"/>
      <c r="BF1715" s="91"/>
      <c r="BG1715" s="94"/>
    </row>
    <row r="1716" spans="57:59" ht="12.75" customHeight="1" x14ac:dyDescent="0.25">
      <c r="BE1716" s="94"/>
      <c r="BF1716" s="91"/>
      <c r="BG1716" s="94"/>
    </row>
    <row r="1717" spans="57:59" ht="12.75" customHeight="1" x14ac:dyDescent="0.25">
      <c r="BE1717" s="94"/>
      <c r="BF1717" s="91"/>
      <c r="BG1717" s="94"/>
    </row>
    <row r="1718" spans="57:59" ht="12.75" customHeight="1" x14ac:dyDescent="0.25">
      <c r="BE1718" s="94"/>
      <c r="BF1718" s="91"/>
      <c r="BG1718" s="94"/>
    </row>
    <row r="1719" spans="57:59" ht="12.75" customHeight="1" x14ac:dyDescent="0.25">
      <c r="BE1719" s="94"/>
      <c r="BF1719" s="91"/>
      <c r="BG1719" s="94"/>
    </row>
    <row r="1720" spans="57:59" ht="12.75" customHeight="1" x14ac:dyDescent="0.25">
      <c r="BE1720" s="94"/>
      <c r="BF1720" s="91"/>
      <c r="BG1720" s="94"/>
    </row>
    <row r="1721" spans="57:59" ht="12.75" customHeight="1" x14ac:dyDescent="0.25">
      <c r="BE1721" s="94"/>
      <c r="BF1721" s="91"/>
      <c r="BG1721" s="94"/>
    </row>
    <row r="1722" spans="57:59" ht="12.75" customHeight="1" x14ac:dyDescent="0.25">
      <c r="BE1722" s="94"/>
      <c r="BF1722" s="91"/>
      <c r="BG1722" s="94"/>
    </row>
    <row r="1723" spans="57:59" ht="12.75" customHeight="1" x14ac:dyDescent="0.25">
      <c r="BE1723" s="94"/>
      <c r="BF1723" s="91"/>
      <c r="BG1723" s="94"/>
    </row>
    <row r="1724" spans="57:59" ht="12.75" customHeight="1" x14ac:dyDescent="0.25">
      <c r="BE1724" s="94"/>
      <c r="BF1724" s="91"/>
      <c r="BG1724" s="94"/>
    </row>
    <row r="1725" spans="57:59" ht="12.75" customHeight="1" x14ac:dyDescent="0.25">
      <c r="BE1725" s="94"/>
      <c r="BF1725" s="91"/>
      <c r="BG1725" s="94"/>
    </row>
    <row r="1726" spans="57:59" ht="12.75" customHeight="1" x14ac:dyDescent="0.25">
      <c r="BE1726" s="94"/>
      <c r="BF1726" s="91"/>
      <c r="BG1726" s="94"/>
    </row>
    <row r="1727" spans="57:59" ht="12.75" customHeight="1" x14ac:dyDescent="0.25">
      <c r="BE1727" s="94"/>
      <c r="BF1727" s="91"/>
      <c r="BG1727" s="94"/>
    </row>
    <row r="1728" spans="57:59" ht="12.75" customHeight="1" x14ac:dyDescent="0.25">
      <c r="BE1728" s="94"/>
      <c r="BF1728" s="91"/>
      <c r="BG1728" s="94"/>
    </row>
    <row r="1729" spans="57:59" ht="12.75" customHeight="1" x14ac:dyDescent="0.25">
      <c r="BE1729" s="94"/>
      <c r="BF1729" s="91"/>
      <c r="BG1729" s="94"/>
    </row>
    <row r="1730" spans="57:59" ht="12.75" customHeight="1" x14ac:dyDescent="0.25">
      <c r="BE1730" s="94"/>
      <c r="BF1730" s="91"/>
      <c r="BG1730" s="94"/>
    </row>
    <row r="1731" spans="57:59" ht="12.75" customHeight="1" x14ac:dyDescent="0.25">
      <c r="BE1731" s="94"/>
      <c r="BF1731" s="91"/>
      <c r="BG1731" s="94"/>
    </row>
    <row r="1732" spans="57:59" ht="12.75" customHeight="1" x14ac:dyDescent="0.25">
      <c r="BE1732" s="94"/>
      <c r="BF1732" s="91"/>
      <c r="BG1732" s="94"/>
    </row>
    <row r="1733" spans="57:59" ht="12.75" customHeight="1" x14ac:dyDescent="0.25">
      <c r="BE1733" s="94"/>
      <c r="BF1733" s="91"/>
      <c r="BG1733" s="94"/>
    </row>
    <row r="1734" spans="57:59" ht="12.75" customHeight="1" x14ac:dyDescent="0.25">
      <c r="BE1734" s="94"/>
      <c r="BF1734" s="91"/>
      <c r="BG1734" s="94"/>
    </row>
    <row r="1735" spans="57:59" ht="12.75" customHeight="1" x14ac:dyDescent="0.25">
      <c r="BE1735" s="94"/>
      <c r="BF1735" s="91"/>
      <c r="BG1735" s="94"/>
    </row>
    <row r="1736" spans="57:59" ht="12.75" customHeight="1" x14ac:dyDescent="0.25">
      <c r="BE1736" s="94"/>
      <c r="BF1736" s="91"/>
      <c r="BG1736" s="94"/>
    </row>
    <row r="1737" spans="57:59" ht="12.75" customHeight="1" x14ac:dyDescent="0.25">
      <c r="BE1737" s="94"/>
      <c r="BF1737" s="91"/>
      <c r="BG1737" s="94"/>
    </row>
    <row r="1738" spans="57:59" ht="12.75" customHeight="1" x14ac:dyDescent="0.25">
      <c r="BE1738" s="94"/>
      <c r="BF1738" s="91"/>
      <c r="BG1738" s="94"/>
    </row>
    <row r="1739" spans="57:59" ht="12.75" customHeight="1" x14ac:dyDescent="0.25">
      <c r="BE1739" s="94"/>
      <c r="BF1739" s="91"/>
      <c r="BG1739" s="94"/>
    </row>
    <row r="1740" spans="57:59" ht="12.75" customHeight="1" x14ac:dyDescent="0.25">
      <c r="BE1740" s="94"/>
      <c r="BF1740" s="91"/>
      <c r="BG1740" s="94"/>
    </row>
    <row r="1741" spans="57:59" ht="12.75" customHeight="1" x14ac:dyDescent="0.25">
      <c r="BE1741" s="94"/>
      <c r="BF1741" s="91"/>
      <c r="BG1741" s="94"/>
    </row>
    <row r="1742" spans="57:59" ht="12.75" customHeight="1" x14ac:dyDescent="0.25">
      <c r="BE1742" s="94"/>
      <c r="BF1742" s="91"/>
      <c r="BG1742" s="94"/>
    </row>
    <row r="1743" spans="57:59" ht="12.75" customHeight="1" x14ac:dyDescent="0.25">
      <c r="BE1743" s="94"/>
      <c r="BF1743" s="91"/>
      <c r="BG1743" s="94"/>
    </row>
    <row r="1744" spans="57:59" ht="12.75" customHeight="1" x14ac:dyDescent="0.25">
      <c r="BE1744" s="94"/>
      <c r="BF1744" s="91"/>
      <c r="BG1744" s="94"/>
    </row>
    <row r="1745" spans="57:59" ht="12.75" customHeight="1" x14ac:dyDescent="0.25">
      <c r="BE1745" s="94"/>
      <c r="BF1745" s="91"/>
      <c r="BG1745" s="94"/>
    </row>
    <row r="1746" spans="57:59" ht="12.75" customHeight="1" x14ac:dyDescent="0.25">
      <c r="BE1746" s="94"/>
      <c r="BF1746" s="91"/>
      <c r="BG1746" s="94"/>
    </row>
    <row r="1747" spans="57:59" ht="12.75" customHeight="1" x14ac:dyDescent="0.25">
      <c r="BE1747" s="94"/>
      <c r="BF1747" s="91"/>
      <c r="BG1747" s="94"/>
    </row>
    <row r="1748" spans="57:59" ht="12.75" customHeight="1" x14ac:dyDescent="0.25">
      <c r="BE1748" s="94"/>
      <c r="BF1748" s="91"/>
      <c r="BG1748" s="94"/>
    </row>
    <row r="1749" spans="57:59" ht="12.75" customHeight="1" x14ac:dyDescent="0.25">
      <c r="BE1749" s="94"/>
      <c r="BF1749" s="91"/>
      <c r="BG1749" s="94"/>
    </row>
    <row r="1750" spans="57:59" ht="12.75" customHeight="1" x14ac:dyDescent="0.25">
      <c r="BE1750" s="94"/>
      <c r="BF1750" s="91"/>
      <c r="BG1750" s="94"/>
    </row>
    <row r="1751" spans="57:59" ht="12.75" customHeight="1" x14ac:dyDescent="0.25">
      <c r="BE1751" s="94"/>
      <c r="BF1751" s="91"/>
      <c r="BG1751" s="94"/>
    </row>
    <row r="1752" spans="57:59" ht="12.75" customHeight="1" x14ac:dyDescent="0.25">
      <c r="BE1752" s="94"/>
      <c r="BF1752" s="91"/>
      <c r="BG1752" s="94"/>
    </row>
    <row r="1753" spans="57:59" ht="12.75" customHeight="1" x14ac:dyDescent="0.25">
      <c r="BE1753" s="94"/>
      <c r="BF1753" s="91"/>
      <c r="BG1753" s="94"/>
    </row>
    <row r="1754" spans="57:59" ht="12.75" customHeight="1" x14ac:dyDescent="0.25">
      <c r="BE1754" s="94"/>
      <c r="BF1754" s="91"/>
      <c r="BG1754" s="94"/>
    </row>
    <row r="1755" spans="57:59" ht="12.75" customHeight="1" x14ac:dyDescent="0.25">
      <c r="BE1755" s="94"/>
      <c r="BF1755" s="91"/>
      <c r="BG1755" s="94"/>
    </row>
    <row r="1756" spans="57:59" ht="12.75" customHeight="1" x14ac:dyDescent="0.25">
      <c r="BE1756" s="94"/>
      <c r="BF1756" s="91"/>
      <c r="BG1756" s="94"/>
    </row>
    <row r="1757" spans="57:59" ht="12.75" customHeight="1" x14ac:dyDescent="0.25">
      <c r="BE1757" s="94"/>
      <c r="BF1757" s="91"/>
      <c r="BG1757" s="94"/>
    </row>
    <row r="1758" spans="57:59" ht="12.75" customHeight="1" x14ac:dyDescent="0.25">
      <c r="BE1758" s="94"/>
      <c r="BF1758" s="91"/>
      <c r="BG1758" s="94"/>
    </row>
    <row r="1759" spans="57:59" ht="12.75" customHeight="1" x14ac:dyDescent="0.25">
      <c r="BE1759" s="94"/>
      <c r="BF1759" s="91"/>
      <c r="BG1759" s="94"/>
    </row>
    <row r="1760" spans="57:59" ht="12.75" customHeight="1" x14ac:dyDescent="0.25">
      <c r="BE1760" s="94"/>
      <c r="BF1760" s="91"/>
      <c r="BG1760" s="94"/>
    </row>
    <row r="1761" spans="57:59" ht="12.75" customHeight="1" x14ac:dyDescent="0.25">
      <c r="BE1761" s="94"/>
      <c r="BF1761" s="91"/>
      <c r="BG1761" s="94"/>
    </row>
    <row r="1762" spans="57:59" ht="12.75" customHeight="1" x14ac:dyDescent="0.25">
      <c r="BE1762" s="94"/>
      <c r="BF1762" s="91"/>
      <c r="BG1762" s="94"/>
    </row>
    <row r="1763" spans="57:59" ht="12.75" customHeight="1" x14ac:dyDescent="0.25">
      <c r="BE1763" s="94"/>
      <c r="BF1763" s="91"/>
      <c r="BG1763" s="94"/>
    </row>
    <row r="1764" spans="57:59" ht="12.75" customHeight="1" x14ac:dyDescent="0.25">
      <c r="BE1764" s="94"/>
      <c r="BF1764" s="91"/>
      <c r="BG1764" s="94"/>
    </row>
    <row r="1765" spans="57:59" ht="12.75" customHeight="1" x14ac:dyDescent="0.25">
      <c r="BE1765" s="94"/>
      <c r="BF1765" s="91"/>
      <c r="BG1765" s="94"/>
    </row>
    <row r="1766" spans="57:59" ht="12.75" customHeight="1" x14ac:dyDescent="0.25">
      <c r="BE1766" s="94"/>
      <c r="BF1766" s="91"/>
      <c r="BG1766" s="94"/>
    </row>
    <row r="1767" spans="57:59" ht="12.75" customHeight="1" x14ac:dyDescent="0.25">
      <c r="BE1767" s="94"/>
      <c r="BF1767" s="91"/>
      <c r="BG1767" s="94"/>
    </row>
    <row r="1768" spans="57:59" ht="12.75" customHeight="1" x14ac:dyDescent="0.25">
      <c r="BE1768" s="94"/>
      <c r="BF1768" s="91"/>
      <c r="BG1768" s="94"/>
    </row>
    <row r="1769" spans="57:59" ht="12.75" customHeight="1" x14ac:dyDescent="0.25">
      <c r="BE1769" s="94"/>
      <c r="BF1769" s="91"/>
      <c r="BG1769" s="94"/>
    </row>
    <row r="1770" spans="57:59" ht="12.75" customHeight="1" x14ac:dyDescent="0.25">
      <c r="BE1770" s="94"/>
      <c r="BF1770" s="91"/>
      <c r="BG1770" s="94"/>
    </row>
    <row r="1771" spans="57:59" ht="12.75" customHeight="1" x14ac:dyDescent="0.25">
      <c r="BE1771" s="94"/>
      <c r="BF1771" s="91"/>
      <c r="BG1771" s="94"/>
    </row>
    <row r="1772" spans="57:59" ht="12.75" customHeight="1" x14ac:dyDescent="0.25">
      <c r="BE1772" s="94"/>
      <c r="BF1772" s="91"/>
      <c r="BG1772" s="94"/>
    </row>
    <row r="1773" spans="57:59" ht="12.75" customHeight="1" x14ac:dyDescent="0.25">
      <c r="BE1773" s="94"/>
      <c r="BF1773" s="91"/>
      <c r="BG1773" s="94"/>
    </row>
    <row r="1774" spans="57:59" ht="12.75" customHeight="1" x14ac:dyDescent="0.25">
      <c r="BE1774" s="94"/>
      <c r="BF1774" s="91"/>
      <c r="BG1774" s="94"/>
    </row>
    <row r="1775" spans="57:59" ht="12.75" customHeight="1" x14ac:dyDescent="0.25">
      <c r="BE1775" s="94"/>
      <c r="BF1775" s="91"/>
      <c r="BG1775" s="94"/>
    </row>
    <row r="1776" spans="57:59" ht="12.75" customHeight="1" x14ac:dyDescent="0.25">
      <c r="BE1776" s="94"/>
      <c r="BF1776" s="91"/>
      <c r="BG1776" s="94"/>
    </row>
    <row r="1777" spans="57:59" ht="12.75" customHeight="1" x14ac:dyDescent="0.25">
      <c r="BE1777" s="94"/>
      <c r="BF1777" s="91"/>
      <c r="BG1777" s="94"/>
    </row>
    <row r="1778" spans="57:59" ht="12.75" customHeight="1" x14ac:dyDescent="0.25">
      <c r="BE1778" s="94"/>
      <c r="BF1778" s="91"/>
      <c r="BG1778" s="94"/>
    </row>
    <row r="1779" spans="57:59" ht="12.75" customHeight="1" x14ac:dyDescent="0.25">
      <c r="BE1779" s="94"/>
      <c r="BF1779" s="91"/>
      <c r="BG1779" s="94"/>
    </row>
    <row r="1780" spans="57:59" ht="12.75" customHeight="1" x14ac:dyDescent="0.25">
      <c r="BE1780" s="94"/>
      <c r="BF1780" s="91"/>
      <c r="BG1780" s="94"/>
    </row>
    <row r="1781" spans="57:59" ht="12.75" customHeight="1" x14ac:dyDescent="0.25">
      <c r="BE1781" s="94"/>
      <c r="BF1781" s="91"/>
      <c r="BG1781" s="94"/>
    </row>
    <row r="1782" spans="57:59" ht="12.75" customHeight="1" x14ac:dyDescent="0.25">
      <c r="BE1782" s="94"/>
      <c r="BF1782" s="91"/>
      <c r="BG1782" s="94"/>
    </row>
    <row r="1783" spans="57:59" ht="12.75" customHeight="1" x14ac:dyDescent="0.25">
      <c r="BE1783" s="94"/>
      <c r="BF1783" s="91"/>
      <c r="BG1783" s="94"/>
    </row>
    <row r="1784" spans="57:59" ht="12.75" customHeight="1" x14ac:dyDescent="0.25">
      <c r="BE1784" s="94"/>
      <c r="BF1784" s="91"/>
      <c r="BG1784" s="94"/>
    </row>
    <row r="1785" spans="57:59" ht="12.75" customHeight="1" x14ac:dyDescent="0.25">
      <c r="BE1785" s="94"/>
      <c r="BF1785" s="91"/>
      <c r="BG1785" s="94"/>
    </row>
    <row r="1786" spans="57:59" ht="12.75" customHeight="1" x14ac:dyDescent="0.25">
      <c r="BE1786" s="94"/>
      <c r="BF1786" s="91"/>
      <c r="BG1786" s="94"/>
    </row>
    <row r="1787" spans="57:59" ht="12.75" customHeight="1" x14ac:dyDescent="0.25">
      <c r="BE1787" s="94"/>
      <c r="BF1787" s="91"/>
      <c r="BG1787" s="94"/>
    </row>
    <row r="1788" spans="57:59" ht="12.75" customHeight="1" x14ac:dyDescent="0.25">
      <c r="BE1788" s="94"/>
      <c r="BF1788" s="91"/>
      <c r="BG1788" s="94"/>
    </row>
    <row r="1789" spans="57:59" ht="12.75" customHeight="1" x14ac:dyDescent="0.25">
      <c r="BE1789" s="94"/>
      <c r="BF1789" s="91"/>
      <c r="BG1789" s="94"/>
    </row>
    <row r="1790" spans="57:59" ht="12.75" customHeight="1" x14ac:dyDescent="0.25">
      <c r="BE1790" s="94"/>
      <c r="BF1790" s="91"/>
      <c r="BG1790" s="94"/>
    </row>
    <row r="1791" spans="57:59" ht="12.75" customHeight="1" x14ac:dyDescent="0.25">
      <c r="BE1791" s="94"/>
      <c r="BF1791" s="91"/>
      <c r="BG1791" s="94"/>
    </row>
    <row r="1792" spans="57:59" ht="12.75" customHeight="1" x14ac:dyDescent="0.25">
      <c r="BE1792" s="94"/>
      <c r="BF1792" s="91"/>
      <c r="BG1792" s="94"/>
    </row>
    <row r="1793" spans="57:59" ht="12.75" customHeight="1" x14ac:dyDescent="0.25">
      <c r="BE1793" s="94"/>
      <c r="BF1793" s="91"/>
      <c r="BG1793" s="94"/>
    </row>
    <row r="1794" spans="57:59" ht="12.75" customHeight="1" x14ac:dyDescent="0.25">
      <c r="BE1794" s="94"/>
      <c r="BF1794" s="91"/>
      <c r="BG1794" s="94"/>
    </row>
    <row r="1795" spans="57:59" ht="12.75" customHeight="1" x14ac:dyDescent="0.25">
      <c r="BE1795" s="94"/>
      <c r="BF1795" s="91"/>
      <c r="BG1795" s="94"/>
    </row>
    <row r="1796" spans="57:59" ht="12.75" customHeight="1" x14ac:dyDescent="0.25">
      <c r="BE1796" s="94"/>
      <c r="BF1796" s="91"/>
      <c r="BG1796" s="94"/>
    </row>
    <row r="1797" spans="57:59" ht="12.75" customHeight="1" x14ac:dyDescent="0.25">
      <c r="BE1797" s="94"/>
      <c r="BF1797" s="91"/>
      <c r="BG1797" s="94"/>
    </row>
    <row r="1798" spans="57:59" ht="12.75" customHeight="1" x14ac:dyDescent="0.25">
      <c r="BE1798" s="94"/>
      <c r="BF1798" s="91"/>
      <c r="BG1798" s="94"/>
    </row>
    <row r="1799" spans="57:59" ht="12.75" customHeight="1" x14ac:dyDescent="0.25">
      <c r="BE1799" s="94"/>
      <c r="BF1799" s="91"/>
      <c r="BG1799" s="94"/>
    </row>
    <row r="1800" spans="57:59" ht="12.75" customHeight="1" x14ac:dyDescent="0.25">
      <c r="BE1800" s="94"/>
      <c r="BF1800" s="91"/>
      <c r="BG1800" s="94"/>
    </row>
    <row r="1801" spans="57:59" ht="12.75" customHeight="1" x14ac:dyDescent="0.25">
      <c r="BE1801" s="94"/>
      <c r="BF1801" s="91"/>
      <c r="BG1801" s="94"/>
    </row>
    <row r="1802" spans="57:59" ht="12.75" customHeight="1" x14ac:dyDescent="0.25">
      <c r="BE1802" s="94"/>
      <c r="BF1802" s="91"/>
      <c r="BG1802" s="94"/>
    </row>
    <row r="1803" spans="57:59" ht="12.75" customHeight="1" x14ac:dyDescent="0.25">
      <c r="BE1803" s="94"/>
      <c r="BF1803" s="91"/>
      <c r="BG1803" s="94"/>
    </row>
    <row r="1804" spans="57:59" ht="12.75" customHeight="1" x14ac:dyDescent="0.25">
      <c r="BE1804" s="94"/>
      <c r="BF1804" s="91"/>
      <c r="BG1804" s="94"/>
    </row>
    <row r="1805" spans="57:59" ht="12.75" customHeight="1" x14ac:dyDescent="0.25">
      <c r="BE1805" s="94"/>
      <c r="BF1805" s="91"/>
      <c r="BG1805" s="94"/>
    </row>
    <row r="1806" spans="57:59" ht="12.75" customHeight="1" x14ac:dyDescent="0.25">
      <c r="BE1806" s="94"/>
      <c r="BF1806" s="91"/>
      <c r="BG1806" s="94"/>
    </row>
    <row r="1807" spans="57:59" ht="12.75" customHeight="1" x14ac:dyDescent="0.25">
      <c r="BE1807" s="94"/>
      <c r="BF1807" s="91"/>
      <c r="BG1807" s="94"/>
    </row>
    <row r="1808" spans="57:59" ht="12.75" customHeight="1" x14ac:dyDescent="0.25">
      <c r="BE1808" s="94"/>
      <c r="BF1808" s="91"/>
      <c r="BG1808" s="94"/>
    </row>
    <row r="1809" spans="57:59" ht="12.75" customHeight="1" x14ac:dyDescent="0.25">
      <c r="BE1809" s="94"/>
      <c r="BF1809" s="91"/>
      <c r="BG1809" s="94"/>
    </row>
    <row r="1810" spans="57:59" ht="12.75" customHeight="1" x14ac:dyDescent="0.25">
      <c r="BE1810" s="94"/>
      <c r="BF1810" s="91"/>
      <c r="BG1810" s="94"/>
    </row>
    <row r="1811" spans="57:59" ht="12.75" customHeight="1" x14ac:dyDescent="0.25">
      <c r="BE1811" s="94"/>
      <c r="BF1811" s="91"/>
      <c r="BG1811" s="94"/>
    </row>
    <row r="1812" spans="57:59" ht="12.75" customHeight="1" x14ac:dyDescent="0.25">
      <c r="BE1812" s="94"/>
      <c r="BF1812" s="91"/>
      <c r="BG1812" s="94"/>
    </row>
    <row r="1813" spans="57:59" ht="12.75" customHeight="1" x14ac:dyDescent="0.25">
      <c r="BE1813" s="94"/>
      <c r="BF1813" s="91"/>
      <c r="BG1813" s="94"/>
    </row>
    <row r="1814" spans="57:59" ht="12.75" customHeight="1" x14ac:dyDescent="0.25">
      <c r="BE1814" s="94"/>
      <c r="BF1814" s="91"/>
      <c r="BG1814" s="94"/>
    </row>
    <row r="1815" spans="57:59" ht="12.75" customHeight="1" x14ac:dyDescent="0.25">
      <c r="BE1815" s="94"/>
      <c r="BF1815" s="91"/>
      <c r="BG1815" s="94"/>
    </row>
    <row r="1816" spans="57:59" ht="12.75" customHeight="1" x14ac:dyDescent="0.25">
      <c r="BE1816" s="94"/>
      <c r="BF1816" s="91"/>
      <c r="BG1816" s="94"/>
    </row>
    <row r="1817" spans="57:59" ht="12.75" customHeight="1" x14ac:dyDescent="0.25">
      <c r="BE1817" s="94"/>
      <c r="BF1817" s="91"/>
      <c r="BG1817" s="94"/>
    </row>
    <row r="1818" spans="57:59" ht="12.75" customHeight="1" x14ac:dyDescent="0.25">
      <c r="BE1818" s="94"/>
      <c r="BF1818" s="91"/>
      <c r="BG1818" s="94"/>
    </row>
    <row r="1819" spans="57:59" ht="12.75" customHeight="1" x14ac:dyDescent="0.25">
      <c r="BE1819" s="94"/>
      <c r="BF1819" s="91"/>
      <c r="BG1819" s="94"/>
    </row>
    <row r="1820" spans="57:59" ht="12.75" customHeight="1" x14ac:dyDescent="0.25">
      <c r="BE1820" s="94"/>
      <c r="BF1820" s="91"/>
      <c r="BG1820" s="94"/>
    </row>
    <row r="1821" spans="57:59" ht="12.75" customHeight="1" x14ac:dyDescent="0.25">
      <c r="BE1821" s="94"/>
      <c r="BF1821" s="91"/>
      <c r="BG1821" s="94"/>
    </row>
    <row r="1822" spans="57:59" ht="12.75" customHeight="1" x14ac:dyDescent="0.25">
      <c r="BE1822" s="94"/>
      <c r="BF1822" s="91"/>
      <c r="BG1822" s="94"/>
    </row>
    <row r="1823" spans="57:59" ht="12.75" customHeight="1" x14ac:dyDescent="0.25">
      <c r="BE1823" s="94"/>
      <c r="BF1823" s="91"/>
      <c r="BG1823" s="94"/>
    </row>
    <row r="1824" spans="57:59" ht="12.75" customHeight="1" x14ac:dyDescent="0.25">
      <c r="BE1824" s="94"/>
      <c r="BF1824" s="91"/>
      <c r="BG1824" s="94"/>
    </row>
    <row r="1825" spans="57:59" ht="12.75" customHeight="1" x14ac:dyDescent="0.25">
      <c r="BE1825" s="94"/>
      <c r="BF1825" s="91"/>
      <c r="BG1825" s="94"/>
    </row>
    <row r="1826" spans="57:59" ht="12.75" customHeight="1" x14ac:dyDescent="0.25">
      <c r="BE1826" s="94"/>
      <c r="BF1826" s="91"/>
      <c r="BG1826" s="94"/>
    </row>
    <row r="1827" spans="57:59" ht="12.75" customHeight="1" x14ac:dyDescent="0.25">
      <c r="BE1827" s="94"/>
      <c r="BF1827" s="91"/>
      <c r="BG1827" s="94"/>
    </row>
    <row r="1828" spans="57:59" ht="12.75" customHeight="1" x14ac:dyDescent="0.25">
      <c r="BE1828" s="94"/>
      <c r="BF1828" s="91"/>
      <c r="BG1828" s="94"/>
    </row>
    <row r="1829" spans="57:59" ht="12.75" customHeight="1" x14ac:dyDescent="0.25">
      <c r="BE1829" s="94"/>
      <c r="BF1829" s="91"/>
      <c r="BG1829" s="94"/>
    </row>
    <row r="1830" spans="57:59" ht="12.75" customHeight="1" x14ac:dyDescent="0.25">
      <c r="BE1830" s="94"/>
      <c r="BF1830" s="91"/>
      <c r="BG1830" s="94"/>
    </row>
    <row r="1831" spans="57:59" ht="12.75" customHeight="1" x14ac:dyDescent="0.25">
      <c r="BE1831" s="94"/>
      <c r="BF1831" s="91"/>
      <c r="BG1831" s="94"/>
    </row>
    <row r="1832" spans="57:59" ht="12.75" customHeight="1" x14ac:dyDescent="0.25">
      <c r="BE1832" s="94"/>
      <c r="BF1832" s="91"/>
      <c r="BG1832" s="94"/>
    </row>
    <row r="1833" spans="57:59" ht="12.75" customHeight="1" x14ac:dyDescent="0.25">
      <c r="BE1833" s="94"/>
      <c r="BF1833" s="91"/>
      <c r="BG1833" s="94"/>
    </row>
    <row r="1834" spans="57:59" ht="12.75" customHeight="1" x14ac:dyDescent="0.25">
      <c r="BE1834" s="94"/>
      <c r="BF1834" s="91"/>
      <c r="BG1834" s="94"/>
    </row>
    <row r="1835" spans="57:59" ht="12.75" customHeight="1" x14ac:dyDescent="0.25">
      <c r="BE1835" s="94"/>
      <c r="BF1835" s="91"/>
      <c r="BG1835" s="94"/>
    </row>
    <row r="1836" spans="57:59" ht="12.75" customHeight="1" x14ac:dyDescent="0.25">
      <c r="BE1836" s="94"/>
      <c r="BF1836" s="91"/>
      <c r="BG1836" s="94"/>
    </row>
    <row r="1837" spans="57:59" ht="12.75" customHeight="1" x14ac:dyDescent="0.25">
      <c r="BE1837" s="94"/>
      <c r="BF1837" s="91"/>
      <c r="BG1837" s="94"/>
    </row>
    <row r="1838" spans="57:59" ht="12.75" customHeight="1" x14ac:dyDescent="0.25">
      <c r="BE1838" s="94"/>
      <c r="BF1838" s="91"/>
      <c r="BG1838" s="94"/>
    </row>
    <row r="1839" spans="57:59" ht="12.75" customHeight="1" x14ac:dyDescent="0.25">
      <c r="BE1839" s="94"/>
      <c r="BF1839" s="91"/>
      <c r="BG1839" s="94"/>
    </row>
    <row r="1840" spans="57:59" ht="12.75" customHeight="1" x14ac:dyDescent="0.25">
      <c r="BE1840" s="94"/>
      <c r="BF1840" s="91"/>
      <c r="BG1840" s="94"/>
    </row>
    <row r="1841" spans="57:59" ht="12.75" customHeight="1" x14ac:dyDescent="0.25">
      <c r="BE1841" s="94"/>
      <c r="BF1841" s="91"/>
      <c r="BG1841" s="94"/>
    </row>
    <row r="1842" spans="57:59" ht="12.75" customHeight="1" x14ac:dyDescent="0.25">
      <c r="BE1842" s="94"/>
      <c r="BF1842" s="91"/>
      <c r="BG1842" s="94"/>
    </row>
    <row r="1843" spans="57:59" ht="12.75" customHeight="1" x14ac:dyDescent="0.25">
      <c r="BE1843" s="94"/>
      <c r="BF1843" s="91"/>
      <c r="BG1843" s="94"/>
    </row>
    <row r="1844" spans="57:59" ht="12.75" customHeight="1" x14ac:dyDescent="0.25">
      <c r="BE1844" s="94"/>
      <c r="BF1844" s="91"/>
      <c r="BG1844" s="94"/>
    </row>
    <row r="1845" spans="57:59" ht="12.75" customHeight="1" x14ac:dyDescent="0.25">
      <c r="BE1845" s="94"/>
      <c r="BF1845" s="91"/>
      <c r="BG1845" s="94"/>
    </row>
    <row r="1846" spans="57:59" ht="12.75" customHeight="1" x14ac:dyDescent="0.25">
      <c r="BE1846" s="94"/>
      <c r="BF1846" s="91"/>
      <c r="BG1846" s="94"/>
    </row>
    <row r="1847" spans="57:59" ht="12.75" customHeight="1" x14ac:dyDescent="0.25">
      <c r="BE1847" s="94"/>
      <c r="BF1847" s="91"/>
      <c r="BG1847" s="94"/>
    </row>
    <row r="1848" spans="57:59" ht="12.75" customHeight="1" x14ac:dyDescent="0.25">
      <c r="BE1848" s="94"/>
      <c r="BF1848" s="91"/>
      <c r="BG1848" s="94"/>
    </row>
    <row r="1849" spans="57:59" ht="12.75" customHeight="1" x14ac:dyDescent="0.25">
      <c r="BE1849" s="94"/>
      <c r="BF1849" s="91"/>
      <c r="BG1849" s="94"/>
    </row>
    <row r="1850" spans="57:59" ht="12.75" customHeight="1" x14ac:dyDescent="0.25">
      <c r="BE1850" s="94"/>
      <c r="BF1850" s="91"/>
      <c r="BG1850" s="94"/>
    </row>
    <row r="1851" spans="57:59" ht="12.75" customHeight="1" x14ac:dyDescent="0.25">
      <c r="BE1851" s="94"/>
      <c r="BF1851" s="91"/>
      <c r="BG1851" s="94"/>
    </row>
    <row r="1852" spans="57:59" ht="12.75" customHeight="1" x14ac:dyDescent="0.25">
      <c r="BE1852" s="94"/>
      <c r="BF1852" s="91"/>
      <c r="BG1852" s="94"/>
    </row>
    <row r="1853" spans="57:59" ht="12.75" customHeight="1" x14ac:dyDescent="0.25">
      <c r="BE1853" s="94"/>
      <c r="BF1853" s="91"/>
      <c r="BG1853" s="94"/>
    </row>
    <row r="1854" spans="57:59" ht="12.75" customHeight="1" x14ac:dyDescent="0.25">
      <c r="BE1854" s="94"/>
      <c r="BF1854" s="91"/>
      <c r="BG1854" s="94"/>
    </row>
    <row r="1855" spans="57:59" ht="12.75" customHeight="1" x14ac:dyDescent="0.25">
      <c r="BE1855" s="94"/>
      <c r="BF1855" s="91"/>
      <c r="BG1855" s="94"/>
    </row>
    <row r="1856" spans="57:59" ht="12.75" customHeight="1" x14ac:dyDescent="0.25">
      <c r="BE1856" s="94"/>
      <c r="BF1856" s="91"/>
      <c r="BG1856" s="94"/>
    </row>
    <row r="1857" spans="57:59" ht="12.75" customHeight="1" x14ac:dyDescent="0.25">
      <c r="BE1857" s="94"/>
      <c r="BF1857" s="91"/>
      <c r="BG1857" s="94"/>
    </row>
    <row r="1858" spans="57:59" ht="12.75" customHeight="1" x14ac:dyDescent="0.25">
      <c r="BE1858" s="94"/>
      <c r="BF1858" s="91"/>
      <c r="BG1858" s="94"/>
    </row>
    <row r="1859" spans="57:59" ht="12.75" customHeight="1" x14ac:dyDescent="0.25">
      <c r="BE1859" s="94"/>
      <c r="BF1859" s="91"/>
      <c r="BG1859" s="94"/>
    </row>
    <row r="1860" spans="57:59" ht="12.75" customHeight="1" x14ac:dyDescent="0.25">
      <c r="BE1860" s="94"/>
      <c r="BF1860" s="91"/>
      <c r="BG1860" s="94"/>
    </row>
    <row r="1861" spans="57:59" ht="12.75" customHeight="1" x14ac:dyDescent="0.25">
      <c r="BE1861" s="94"/>
      <c r="BF1861" s="91"/>
      <c r="BG1861" s="94"/>
    </row>
    <row r="1862" spans="57:59" ht="12.75" customHeight="1" x14ac:dyDescent="0.25">
      <c r="BE1862" s="94"/>
      <c r="BF1862" s="91"/>
      <c r="BG1862" s="94"/>
    </row>
    <row r="1863" spans="57:59" ht="12.75" customHeight="1" x14ac:dyDescent="0.25">
      <c r="BE1863" s="94"/>
      <c r="BF1863" s="91"/>
      <c r="BG1863" s="94"/>
    </row>
    <row r="1864" spans="57:59" ht="12.75" customHeight="1" x14ac:dyDescent="0.25">
      <c r="BE1864" s="94"/>
      <c r="BF1864" s="91"/>
      <c r="BG1864" s="94"/>
    </row>
    <row r="1865" spans="57:59" ht="12.75" customHeight="1" x14ac:dyDescent="0.25">
      <c r="BE1865" s="94"/>
      <c r="BF1865" s="91"/>
      <c r="BG1865" s="94"/>
    </row>
    <row r="1866" spans="57:59" ht="12.75" customHeight="1" x14ac:dyDescent="0.25">
      <c r="BE1866" s="94"/>
      <c r="BF1866" s="91"/>
      <c r="BG1866" s="94"/>
    </row>
    <row r="1867" spans="57:59" ht="12.75" customHeight="1" x14ac:dyDescent="0.25">
      <c r="BE1867" s="94"/>
      <c r="BF1867" s="91"/>
      <c r="BG1867" s="94"/>
    </row>
    <row r="1868" spans="57:59" ht="12.75" customHeight="1" x14ac:dyDescent="0.25">
      <c r="BE1868" s="94"/>
      <c r="BF1868" s="91"/>
      <c r="BG1868" s="94"/>
    </row>
    <row r="1869" spans="57:59" ht="12.75" customHeight="1" x14ac:dyDescent="0.25">
      <c r="BE1869" s="94"/>
      <c r="BF1869" s="91"/>
      <c r="BG1869" s="94"/>
    </row>
    <row r="1870" spans="57:59" ht="12.75" customHeight="1" x14ac:dyDescent="0.25">
      <c r="BE1870" s="94"/>
      <c r="BF1870" s="91"/>
      <c r="BG1870" s="94"/>
    </row>
    <row r="1871" spans="57:59" ht="12.75" customHeight="1" x14ac:dyDescent="0.25">
      <c r="BE1871" s="94"/>
      <c r="BF1871" s="91"/>
      <c r="BG1871" s="94"/>
    </row>
    <row r="1872" spans="57:59" ht="12.75" customHeight="1" x14ac:dyDescent="0.25">
      <c r="BE1872" s="94"/>
      <c r="BF1872" s="91"/>
      <c r="BG1872" s="94"/>
    </row>
    <row r="1873" spans="57:59" ht="12.75" customHeight="1" x14ac:dyDescent="0.25">
      <c r="BE1873" s="94"/>
      <c r="BF1873" s="91"/>
      <c r="BG1873" s="94"/>
    </row>
    <row r="1874" spans="57:59" ht="12.75" customHeight="1" x14ac:dyDescent="0.25">
      <c r="BE1874" s="94"/>
      <c r="BF1874" s="91"/>
      <c r="BG1874" s="94"/>
    </row>
    <row r="1875" spans="57:59" ht="12.75" customHeight="1" x14ac:dyDescent="0.25">
      <c r="BE1875" s="94"/>
      <c r="BF1875" s="91"/>
      <c r="BG1875" s="94"/>
    </row>
    <row r="1876" spans="57:59" ht="12.75" customHeight="1" x14ac:dyDescent="0.25">
      <c r="BE1876" s="94"/>
      <c r="BF1876" s="91"/>
      <c r="BG1876" s="94"/>
    </row>
    <row r="1877" spans="57:59" ht="12.75" customHeight="1" x14ac:dyDescent="0.25">
      <c r="BE1877" s="94"/>
      <c r="BF1877" s="91"/>
      <c r="BG1877" s="94"/>
    </row>
    <row r="1878" spans="57:59" ht="12.75" customHeight="1" x14ac:dyDescent="0.25">
      <c r="BE1878" s="94"/>
      <c r="BF1878" s="91"/>
      <c r="BG1878" s="94"/>
    </row>
    <row r="1879" spans="57:59" ht="12.75" customHeight="1" x14ac:dyDescent="0.25">
      <c r="BE1879" s="94"/>
      <c r="BF1879" s="91"/>
      <c r="BG1879" s="94"/>
    </row>
    <row r="1880" spans="57:59" ht="12.75" customHeight="1" x14ac:dyDescent="0.25">
      <c r="BE1880" s="94"/>
      <c r="BF1880" s="91"/>
      <c r="BG1880" s="94"/>
    </row>
    <row r="1881" spans="57:59" ht="12.75" customHeight="1" x14ac:dyDescent="0.25">
      <c r="BE1881" s="94"/>
      <c r="BF1881" s="91"/>
      <c r="BG1881" s="94"/>
    </row>
    <row r="1882" spans="57:59" ht="12.75" customHeight="1" x14ac:dyDescent="0.25">
      <c r="BE1882" s="94"/>
      <c r="BF1882" s="91"/>
      <c r="BG1882" s="94"/>
    </row>
    <row r="1883" spans="57:59" ht="12.75" customHeight="1" x14ac:dyDescent="0.25">
      <c r="BE1883" s="94"/>
      <c r="BF1883" s="91"/>
      <c r="BG1883" s="94"/>
    </row>
    <row r="1884" spans="57:59" ht="12.75" customHeight="1" x14ac:dyDescent="0.25">
      <c r="BE1884" s="94"/>
      <c r="BF1884" s="91"/>
      <c r="BG1884" s="94"/>
    </row>
    <row r="1885" spans="57:59" ht="12.75" customHeight="1" x14ac:dyDescent="0.25">
      <c r="BE1885" s="94"/>
      <c r="BF1885" s="91"/>
      <c r="BG1885" s="94"/>
    </row>
    <row r="1886" spans="57:59" ht="12.75" customHeight="1" x14ac:dyDescent="0.25">
      <c r="BE1886" s="94"/>
      <c r="BF1886" s="91"/>
      <c r="BG1886" s="94"/>
    </row>
    <row r="1887" spans="57:59" ht="12.75" customHeight="1" x14ac:dyDescent="0.25">
      <c r="BE1887" s="94"/>
      <c r="BF1887" s="91"/>
      <c r="BG1887" s="94"/>
    </row>
    <row r="1888" spans="57:59" ht="12.75" customHeight="1" x14ac:dyDescent="0.25">
      <c r="BE1888" s="94"/>
      <c r="BF1888" s="91"/>
      <c r="BG1888" s="94"/>
    </row>
    <row r="1889" spans="57:59" ht="12.75" customHeight="1" x14ac:dyDescent="0.25">
      <c r="BE1889" s="94"/>
      <c r="BF1889" s="91"/>
      <c r="BG1889" s="94"/>
    </row>
    <row r="1890" spans="57:59" ht="12.75" customHeight="1" x14ac:dyDescent="0.25">
      <c r="BE1890" s="94"/>
      <c r="BF1890" s="91"/>
      <c r="BG1890" s="94"/>
    </row>
    <row r="1891" spans="57:59" ht="12.75" customHeight="1" x14ac:dyDescent="0.25">
      <c r="BE1891" s="94"/>
      <c r="BF1891" s="91"/>
      <c r="BG1891" s="94"/>
    </row>
    <row r="1892" spans="57:59" ht="12.75" customHeight="1" x14ac:dyDescent="0.25">
      <c r="BE1892" s="94"/>
      <c r="BF1892" s="91"/>
      <c r="BG1892" s="94"/>
    </row>
    <row r="1893" spans="57:59" ht="12.75" customHeight="1" x14ac:dyDescent="0.25">
      <c r="BE1893" s="94"/>
      <c r="BF1893" s="91"/>
      <c r="BG1893" s="94"/>
    </row>
    <row r="1894" spans="57:59" ht="12.75" customHeight="1" x14ac:dyDescent="0.25">
      <c r="BE1894" s="94"/>
      <c r="BF1894" s="91"/>
      <c r="BG1894" s="94"/>
    </row>
    <row r="1895" spans="57:59" ht="12.75" customHeight="1" x14ac:dyDescent="0.25">
      <c r="BE1895" s="94"/>
      <c r="BF1895" s="91"/>
      <c r="BG1895" s="94"/>
    </row>
    <row r="1896" spans="57:59" ht="12.75" customHeight="1" x14ac:dyDescent="0.25">
      <c r="BE1896" s="94"/>
      <c r="BF1896" s="91"/>
      <c r="BG1896" s="94"/>
    </row>
    <row r="1897" spans="57:59" ht="12.75" customHeight="1" x14ac:dyDescent="0.25">
      <c r="BE1897" s="94"/>
      <c r="BF1897" s="91"/>
      <c r="BG1897" s="94"/>
    </row>
    <row r="1898" spans="57:59" ht="12.75" customHeight="1" x14ac:dyDescent="0.25">
      <c r="BE1898" s="94"/>
      <c r="BF1898" s="91"/>
      <c r="BG1898" s="94"/>
    </row>
    <row r="1899" spans="57:59" ht="12.75" customHeight="1" x14ac:dyDescent="0.25">
      <c r="BE1899" s="94"/>
      <c r="BF1899" s="91"/>
      <c r="BG1899" s="94"/>
    </row>
    <row r="1900" spans="57:59" ht="12.75" customHeight="1" x14ac:dyDescent="0.25">
      <c r="BE1900" s="94"/>
      <c r="BF1900" s="91"/>
      <c r="BG1900" s="94"/>
    </row>
    <row r="1901" spans="57:59" ht="12.75" customHeight="1" x14ac:dyDescent="0.25">
      <c r="BE1901" s="94"/>
      <c r="BF1901" s="91"/>
      <c r="BG1901" s="94"/>
    </row>
    <row r="1902" spans="57:59" ht="12.75" customHeight="1" x14ac:dyDescent="0.25">
      <c r="BE1902" s="94"/>
      <c r="BF1902" s="91"/>
      <c r="BG1902" s="94"/>
    </row>
    <row r="1903" spans="57:59" ht="12.75" customHeight="1" x14ac:dyDescent="0.25">
      <c r="BE1903" s="94"/>
      <c r="BF1903" s="91"/>
      <c r="BG1903" s="94"/>
    </row>
    <row r="1904" spans="57:59" ht="12.75" customHeight="1" x14ac:dyDescent="0.25">
      <c r="BE1904" s="94"/>
      <c r="BF1904" s="91"/>
      <c r="BG1904" s="94"/>
    </row>
    <row r="1905" spans="57:59" ht="12.75" customHeight="1" x14ac:dyDescent="0.25">
      <c r="BE1905" s="94"/>
      <c r="BF1905" s="91"/>
      <c r="BG1905" s="94"/>
    </row>
    <row r="1906" spans="57:59" ht="12.75" customHeight="1" x14ac:dyDescent="0.25">
      <c r="BE1906" s="94"/>
      <c r="BF1906" s="91"/>
      <c r="BG1906" s="94"/>
    </row>
    <row r="1907" spans="57:59" ht="12.75" customHeight="1" x14ac:dyDescent="0.25">
      <c r="BE1907" s="94"/>
      <c r="BF1907" s="91"/>
      <c r="BG1907" s="94"/>
    </row>
    <row r="1908" spans="57:59" ht="12.75" customHeight="1" x14ac:dyDescent="0.25">
      <c r="BE1908" s="94"/>
      <c r="BF1908" s="91"/>
      <c r="BG1908" s="94"/>
    </row>
    <row r="1909" spans="57:59" ht="12.75" customHeight="1" x14ac:dyDescent="0.25">
      <c r="BE1909" s="94"/>
      <c r="BF1909" s="91"/>
      <c r="BG1909" s="94"/>
    </row>
    <row r="1910" spans="57:59" ht="12.75" customHeight="1" x14ac:dyDescent="0.25">
      <c r="BE1910" s="94"/>
      <c r="BF1910" s="91"/>
      <c r="BG1910" s="94"/>
    </row>
    <row r="1911" spans="57:59" ht="12.75" customHeight="1" x14ac:dyDescent="0.25">
      <c r="BE1911" s="94"/>
      <c r="BF1911" s="91"/>
      <c r="BG1911" s="94"/>
    </row>
    <row r="1912" spans="57:59" ht="12.75" customHeight="1" x14ac:dyDescent="0.25">
      <c r="BE1912" s="94"/>
      <c r="BF1912" s="91"/>
      <c r="BG1912" s="94"/>
    </row>
    <row r="1913" spans="57:59" ht="12.75" customHeight="1" x14ac:dyDescent="0.25">
      <c r="BE1913" s="94"/>
      <c r="BF1913" s="91"/>
      <c r="BG1913" s="94"/>
    </row>
    <row r="1914" spans="57:59" ht="12.75" customHeight="1" x14ac:dyDescent="0.25">
      <c r="BE1914" s="94"/>
      <c r="BF1914" s="91"/>
      <c r="BG1914" s="94"/>
    </row>
    <row r="1915" spans="57:59" ht="12.75" customHeight="1" x14ac:dyDescent="0.25">
      <c r="BE1915" s="94"/>
      <c r="BF1915" s="91"/>
      <c r="BG1915" s="94"/>
    </row>
    <row r="1916" spans="57:59" ht="12.75" customHeight="1" x14ac:dyDescent="0.25">
      <c r="BE1916" s="94"/>
      <c r="BF1916" s="91"/>
      <c r="BG1916" s="94"/>
    </row>
    <row r="1917" spans="57:59" ht="12.75" customHeight="1" x14ac:dyDescent="0.25">
      <c r="BE1917" s="94"/>
      <c r="BF1917" s="91"/>
      <c r="BG1917" s="94"/>
    </row>
    <row r="1918" spans="57:59" ht="12.75" customHeight="1" x14ac:dyDescent="0.25">
      <c r="BE1918" s="94"/>
      <c r="BF1918" s="91"/>
      <c r="BG1918" s="94"/>
    </row>
    <row r="1919" spans="57:59" ht="12.75" customHeight="1" x14ac:dyDescent="0.25">
      <c r="BE1919" s="94"/>
      <c r="BF1919" s="91"/>
      <c r="BG1919" s="94"/>
    </row>
    <row r="1920" spans="57:59" ht="12.75" customHeight="1" x14ac:dyDescent="0.25">
      <c r="BE1920" s="94"/>
      <c r="BF1920" s="91"/>
      <c r="BG1920" s="94"/>
    </row>
    <row r="1921" spans="57:59" ht="12.75" customHeight="1" x14ac:dyDescent="0.25">
      <c r="BE1921" s="94"/>
      <c r="BF1921" s="91"/>
      <c r="BG1921" s="94"/>
    </row>
    <row r="1922" spans="57:59" ht="12.75" customHeight="1" x14ac:dyDescent="0.25">
      <c r="BE1922" s="94"/>
      <c r="BF1922" s="91"/>
      <c r="BG1922" s="94"/>
    </row>
    <row r="1923" spans="57:59" ht="12.75" customHeight="1" x14ac:dyDescent="0.25">
      <c r="BE1923" s="94"/>
      <c r="BF1923" s="91"/>
      <c r="BG1923" s="94"/>
    </row>
    <row r="1924" spans="57:59" ht="12.75" customHeight="1" x14ac:dyDescent="0.25">
      <c r="BE1924" s="94"/>
      <c r="BF1924" s="91"/>
      <c r="BG1924" s="94"/>
    </row>
    <row r="1925" spans="57:59" ht="12.75" customHeight="1" x14ac:dyDescent="0.25">
      <c r="BE1925" s="94"/>
      <c r="BF1925" s="91"/>
      <c r="BG1925" s="94"/>
    </row>
    <row r="1926" spans="57:59" ht="12.75" customHeight="1" x14ac:dyDescent="0.25">
      <c r="BE1926" s="94"/>
      <c r="BF1926" s="91"/>
      <c r="BG1926" s="94"/>
    </row>
    <row r="1927" spans="57:59" ht="12.75" customHeight="1" x14ac:dyDescent="0.25">
      <c r="BE1927" s="94"/>
      <c r="BF1927" s="91"/>
      <c r="BG1927" s="94"/>
    </row>
    <row r="1928" spans="57:59" ht="12.75" customHeight="1" x14ac:dyDescent="0.25">
      <c r="BE1928" s="94"/>
      <c r="BF1928" s="91"/>
      <c r="BG1928" s="94"/>
    </row>
    <row r="1929" spans="57:59" ht="12.75" customHeight="1" x14ac:dyDescent="0.25">
      <c r="BE1929" s="94"/>
      <c r="BF1929" s="91"/>
      <c r="BG1929" s="94"/>
    </row>
    <row r="1930" spans="57:59" ht="12.75" customHeight="1" x14ac:dyDescent="0.25">
      <c r="BE1930" s="94"/>
      <c r="BF1930" s="91"/>
      <c r="BG1930" s="94"/>
    </row>
    <row r="1931" spans="57:59" ht="12.75" customHeight="1" x14ac:dyDescent="0.25">
      <c r="BE1931" s="94"/>
      <c r="BF1931" s="91"/>
      <c r="BG1931" s="94"/>
    </row>
    <row r="1932" spans="57:59" ht="12.75" customHeight="1" x14ac:dyDescent="0.25">
      <c r="BE1932" s="94"/>
      <c r="BF1932" s="91"/>
      <c r="BG1932" s="94"/>
    </row>
    <row r="1933" spans="57:59" ht="12.75" customHeight="1" x14ac:dyDescent="0.25">
      <c r="BE1933" s="94"/>
      <c r="BF1933" s="91"/>
      <c r="BG1933" s="94"/>
    </row>
    <row r="1934" spans="57:59" ht="12.75" customHeight="1" x14ac:dyDescent="0.25">
      <c r="BE1934" s="94"/>
      <c r="BF1934" s="91"/>
      <c r="BG1934" s="94"/>
    </row>
    <row r="1935" spans="57:59" ht="12.75" customHeight="1" x14ac:dyDescent="0.25">
      <c r="BE1935" s="94"/>
      <c r="BF1935" s="91"/>
      <c r="BG1935" s="94"/>
    </row>
    <row r="1936" spans="57:59" ht="12.75" customHeight="1" x14ac:dyDescent="0.25">
      <c r="BE1936" s="94"/>
      <c r="BF1936" s="91"/>
      <c r="BG1936" s="94"/>
    </row>
    <row r="1937" spans="57:59" ht="12.75" customHeight="1" x14ac:dyDescent="0.25">
      <c r="BE1937" s="94"/>
      <c r="BF1937" s="91"/>
      <c r="BG1937" s="94"/>
    </row>
    <row r="1938" spans="57:59" ht="12.75" customHeight="1" x14ac:dyDescent="0.25">
      <c r="BE1938" s="94"/>
      <c r="BF1938" s="91"/>
      <c r="BG1938" s="94"/>
    </row>
    <row r="1939" spans="57:59" ht="12.75" customHeight="1" x14ac:dyDescent="0.25">
      <c r="BE1939" s="94"/>
      <c r="BF1939" s="91"/>
      <c r="BG1939" s="94"/>
    </row>
    <row r="1940" spans="57:59" ht="12.75" customHeight="1" x14ac:dyDescent="0.25">
      <c r="BE1940" s="94"/>
      <c r="BF1940" s="91"/>
      <c r="BG1940" s="94"/>
    </row>
    <row r="1941" spans="57:59" ht="12.75" customHeight="1" x14ac:dyDescent="0.25">
      <c r="BE1941" s="94"/>
      <c r="BF1941" s="91"/>
      <c r="BG1941" s="94"/>
    </row>
    <row r="1942" spans="57:59" ht="12.75" customHeight="1" x14ac:dyDescent="0.25">
      <c r="BE1942" s="94"/>
      <c r="BF1942" s="91"/>
      <c r="BG1942" s="94"/>
    </row>
    <row r="1943" spans="57:59" ht="12.75" customHeight="1" x14ac:dyDescent="0.25">
      <c r="BE1943" s="94"/>
      <c r="BF1943" s="91"/>
      <c r="BG1943" s="94"/>
    </row>
    <row r="1944" spans="57:59" ht="12.75" customHeight="1" x14ac:dyDescent="0.25">
      <c r="BE1944" s="94"/>
      <c r="BF1944" s="91"/>
      <c r="BG1944" s="94"/>
    </row>
    <row r="1945" spans="57:59" ht="12.75" customHeight="1" x14ac:dyDescent="0.25">
      <c r="BE1945" s="94"/>
      <c r="BF1945" s="91"/>
      <c r="BG1945" s="94"/>
    </row>
    <row r="1946" spans="57:59" ht="12.75" customHeight="1" x14ac:dyDescent="0.25">
      <c r="BE1946" s="94"/>
      <c r="BF1946" s="91"/>
      <c r="BG1946" s="94"/>
    </row>
    <row r="1947" spans="57:59" ht="12.75" customHeight="1" x14ac:dyDescent="0.25">
      <c r="BE1947" s="94"/>
      <c r="BF1947" s="91"/>
      <c r="BG1947" s="94"/>
    </row>
    <row r="1948" spans="57:59" ht="12.75" customHeight="1" x14ac:dyDescent="0.25">
      <c r="BE1948" s="94"/>
      <c r="BF1948" s="91"/>
      <c r="BG1948" s="94"/>
    </row>
    <row r="1949" spans="57:59" ht="12.75" customHeight="1" x14ac:dyDescent="0.25">
      <c r="BE1949" s="94"/>
      <c r="BF1949" s="91"/>
      <c r="BG1949" s="94"/>
    </row>
    <row r="1950" spans="57:59" ht="12.75" customHeight="1" x14ac:dyDescent="0.25">
      <c r="BE1950" s="94"/>
      <c r="BF1950" s="91"/>
      <c r="BG1950" s="94"/>
    </row>
    <row r="1951" spans="57:59" ht="12.75" customHeight="1" x14ac:dyDescent="0.25">
      <c r="BE1951" s="94"/>
      <c r="BF1951" s="91"/>
      <c r="BG1951" s="94"/>
    </row>
    <row r="1952" spans="57:59" ht="12.75" customHeight="1" x14ac:dyDescent="0.25">
      <c r="BE1952" s="94"/>
      <c r="BF1952" s="91"/>
      <c r="BG1952" s="94"/>
    </row>
    <row r="1953" spans="57:59" ht="12.75" customHeight="1" x14ac:dyDescent="0.25">
      <c r="BE1953" s="94"/>
      <c r="BF1953" s="91"/>
      <c r="BG1953" s="94"/>
    </row>
    <row r="1954" spans="57:59" ht="12.75" customHeight="1" x14ac:dyDescent="0.25">
      <c r="BE1954" s="94"/>
      <c r="BF1954" s="91"/>
      <c r="BG1954" s="94"/>
    </row>
    <row r="1955" spans="57:59" ht="12.75" customHeight="1" x14ac:dyDescent="0.25">
      <c r="BE1955" s="94"/>
      <c r="BF1955" s="91"/>
      <c r="BG1955" s="94"/>
    </row>
    <row r="1956" spans="57:59" ht="12.75" customHeight="1" x14ac:dyDescent="0.25">
      <c r="BE1956" s="94"/>
      <c r="BF1956" s="91"/>
      <c r="BG1956" s="94"/>
    </row>
    <row r="1957" spans="57:59" ht="12.75" customHeight="1" x14ac:dyDescent="0.25">
      <c r="BE1957" s="94"/>
      <c r="BF1957" s="91"/>
      <c r="BG1957" s="94"/>
    </row>
    <row r="1958" spans="57:59" ht="12.75" customHeight="1" x14ac:dyDescent="0.25">
      <c r="BE1958" s="94"/>
      <c r="BF1958" s="91"/>
      <c r="BG1958" s="94"/>
    </row>
    <row r="1959" spans="57:59" ht="12.75" customHeight="1" x14ac:dyDescent="0.25">
      <c r="BE1959" s="94"/>
      <c r="BF1959" s="91"/>
      <c r="BG1959" s="94"/>
    </row>
    <row r="1960" spans="57:59" ht="12.75" customHeight="1" x14ac:dyDescent="0.25">
      <c r="BE1960" s="94"/>
      <c r="BF1960" s="91"/>
      <c r="BG1960" s="94"/>
    </row>
    <row r="1961" spans="57:59" ht="12.75" customHeight="1" x14ac:dyDescent="0.25">
      <c r="BE1961" s="94"/>
      <c r="BF1961" s="91"/>
      <c r="BG1961" s="94"/>
    </row>
    <row r="1962" spans="57:59" ht="12.75" customHeight="1" x14ac:dyDescent="0.25">
      <c r="BE1962" s="94"/>
      <c r="BF1962" s="91"/>
      <c r="BG1962" s="94"/>
    </row>
    <row r="1963" spans="57:59" ht="12.75" customHeight="1" x14ac:dyDescent="0.25">
      <c r="BE1963" s="94"/>
      <c r="BF1963" s="91"/>
      <c r="BG1963" s="94"/>
    </row>
    <row r="1964" spans="57:59" ht="12.75" customHeight="1" x14ac:dyDescent="0.25">
      <c r="BE1964" s="94"/>
      <c r="BF1964" s="91"/>
      <c r="BG1964" s="94"/>
    </row>
    <row r="1965" spans="57:59" ht="12.75" customHeight="1" x14ac:dyDescent="0.25">
      <c r="BE1965" s="94"/>
      <c r="BF1965" s="91"/>
      <c r="BG1965" s="94"/>
    </row>
    <row r="1966" spans="57:59" ht="12.75" customHeight="1" x14ac:dyDescent="0.25">
      <c r="BE1966" s="94"/>
      <c r="BF1966" s="91"/>
      <c r="BG1966" s="94"/>
    </row>
    <row r="1967" spans="57:59" ht="12.75" customHeight="1" x14ac:dyDescent="0.25">
      <c r="BE1967" s="94"/>
      <c r="BF1967" s="91"/>
      <c r="BG1967" s="94"/>
    </row>
    <row r="1968" spans="57:59" ht="12.75" customHeight="1" x14ac:dyDescent="0.25">
      <c r="BE1968" s="94"/>
      <c r="BF1968" s="91"/>
      <c r="BG1968" s="94"/>
    </row>
    <row r="1969" spans="57:59" ht="12.75" customHeight="1" x14ac:dyDescent="0.25">
      <c r="BE1969" s="94"/>
      <c r="BF1969" s="91"/>
      <c r="BG1969" s="94"/>
    </row>
    <row r="1970" spans="57:59" ht="12.75" customHeight="1" x14ac:dyDescent="0.25">
      <c r="BE1970" s="94"/>
      <c r="BF1970" s="91"/>
      <c r="BG1970" s="94"/>
    </row>
    <row r="1971" spans="57:59" ht="12.75" customHeight="1" x14ac:dyDescent="0.25">
      <c r="BE1971" s="94"/>
      <c r="BF1971" s="91"/>
      <c r="BG1971" s="94"/>
    </row>
    <row r="1972" spans="57:59" ht="12.75" customHeight="1" x14ac:dyDescent="0.25">
      <c r="BE1972" s="94"/>
      <c r="BF1972" s="91"/>
      <c r="BG1972" s="94"/>
    </row>
    <row r="1973" spans="57:59" ht="12.75" customHeight="1" x14ac:dyDescent="0.25">
      <c r="BE1973" s="94"/>
      <c r="BF1973" s="91"/>
      <c r="BG1973" s="94"/>
    </row>
    <row r="1974" spans="57:59" ht="12.75" customHeight="1" x14ac:dyDescent="0.25">
      <c r="BE1974" s="94"/>
      <c r="BF1974" s="91"/>
      <c r="BG1974" s="94"/>
    </row>
    <row r="1975" spans="57:59" ht="12.75" customHeight="1" x14ac:dyDescent="0.25">
      <c r="BE1975" s="94"/>
      <c r="BF1975" s="91"/>
      <c r="BG1975" s="94"/>
    </row>
    <row r="1976" spans="57:59" ht="12.75" customHeight="1" x14ac:dyDescent="0.25">
      <c r="BE1976" s="94"/>
      <c r="BF1976" s="91"/>
      <c r="BG1976" s="94"/>
    </row>
    <row r="1977" spans="57:59" ht="12.75" customHeight="1" x14ac:dyDescent="0.25">
      <c r="BE1977" s="94"/>
      <c r="BF1977" s="91"/>
      <c r="BG1977" s="94"/>
    </row>
    <row r="1978" spans="57:59" ht="12.75" customHeight="1" x14ac:dyDescent="0.25">
      <c r="BE1978" s="94"/>
      <c r="BF1978" s="91"/>
      <c r="BG1978" s="94"/>
    </row>
    <row r="1979" spans="57:59" ht="12.75" customHeight="1" x14ac:dyDescent="0.25">
      <c r="BE1979" s="94"/>
      <c r="BF1979" s="91"/>
      <c r="BG1979" s="94"/>
    </row>
    <row r="1980" spans="57:59" ht="12.75" customHeight="1" x14ac:dyDescent="0.25">
      <c r="BE1980" s="94"/>
      <c r="BF1980" s="91"/>
      <c r="BG1980" s="94"/>
    </row>
    <row r="1981" spans="57:59" ht="12.75" customHeight="1" x14ac:dyDescent="0.25">
      <c r="BE1981" s="94"/>
      <c r="BF1981" s="91"/>
      <c r="BG1981" s="94"/>
    </row>
    <row r="1982" spans="57:59" ht="12.75" customHeight="1" x14ac:dyDescent="0.25">
      <c r="BE1982" s="94"/>
      <c r="BF1982" s="91"/>
      <c r="BG1982" s="94"/>
    </row>
    <row r="1983" spans="57:59" ht="12.75" customHeight="1" x14ac:dyDescent="0.25">
      <c r="BE1983" s="94"/>
      <c r="BF1983" s="91"/>
      <c r="BG1983" s="94"/>
    </row>
    <row r="1984" spans="57:59" ht="12.75" customHeight="1" x14ac:dyDescent="0.25">
      <c r="BE1984" s="94"/>
      <c r="BF1984" s="91"/>
      <c r="BG1984" s="94"/>
    </row>
    <row r="1985" spans="57:59" ht="12.75" customHeight="1" x14ac:dyDescent="0.25">
      <c r="BE1985" s="94"/>
      <c r="BF1985" s="91"/>
      <c r="BG1985" s="94"/>
    </row>
    <row r="1986" spans="57:59" ht="12.75" customHeight="1" x14ac:dyDescent="0.25">
      <c r="BE1986" s="94"/>
      <c r="BF1986" s="91"/>
      <c r="BG1986" s="94"/>
    </row>
    <row r="1987" spans="57:59" ht="12.75" customHeight="1" x14ac:dyDescent="0.25">
      <c r="BE1987" s="94"/>
      <c r="BF1987" s="91"/>
      <c r="BG1987" s="94"/>
    </row>
    <row r="1988" spans="57:59" ht="12.75" customHeight="1" x14ac:dyDescent="0.25">
      <c r="BE1988" s="94"/>
      <c r="BF1988" s="91"/>
      <c r="BG1988" s="94"/>
    </row>
    <row r="1989" spans="57:59" ht="12.75" customHeight="1" x14ac:dyDescent="0.25">
      <c r="BE1989" s="94"/>
      <c r="BF1989" s="91"/>
      <c r="BG1989" s="94"/>
    </row>
    <row r="1990" spans="57:59" ht="12.75" customHeight="1" x14ac:dyDescent="0.25">
      <c r="BE1990" s="94"/>
      <c r="BF1990" s="91"/>
      <c r="BG1990" s="94"/>
    </row>
    <row r="1991" spans="57:59" ht="12.75" customHeight="1" x14ac:dyDescent="0.25">
      <c r="BE1991" s="94"/>
      <c r="BF1991" s="91"/>
      <c r="BG1991" s="94"/>
    </row>
    <row r="1992" spans="57:59" ht="12.75" customHeight="1" x14ac:dyDescent="0.25">
      <c r="BE1992" s="94"/>
      <c r="BF1992" s="91"/>
      <c r="BG1992" s="94"/>
    </row>
    <row r="1993" spans="57:59" ht="12.75" customHeight="1" x14ac:dyDescent="0.25">
      <c r="BE1993" s="94"/>
      <c r="BF1993" s="91"/>
      <c r="BG1993" s="94"/>
    </row>
    <row r="1994" spans="57:59" ht="12.75" customHeight="1" x14ac:dyDescent="0.25">
      <c r="BE1994" s="94"/>
      <c r="BF1994" s="91"/>
      <c r="BG1994" s="94"/>
    </row>
    <row r="1995" spans="57:59" ht="12.75" customHeight="1" x14ac:dyDescent="0.25">
      <c r="BE1995" s="94"/>
      <c r="BF1995" s="91"/>
      <c r="BG1995" s="94"/>
    </row>
    <row r="1996" spans="57:59" ht="12.75" customHeight="1" x14ac:dyDescent="0.25">
      <c r="BE1996" s="94"/>
      <c r="BF1996" s="91"/>
      <c r="BG1996" s="94"/>
    </row>
    <row r="1997" spans="57:59" ht="12.75" customHeight="1" x14ac:dyDescent="0.25">
      <c r="BE1997" s="94"/>
      <c r="BF1997" s="91"/>
      <c r="BG1997" s="94"/>
    </row>
    <row r="1998" spans="57:59" ht="12.75" customHeight="1" x14ac:dyDescent="0.25">
      <c r="BE1998" s="94"/>
      <c r="BF1998" s="91"/>
      <c r="BG1998" s="94"/>
    </row>
    <row r="1999" spans="57:59" ht="12.75" customHeight="1" x14ac:dyDescent="0.25">
      <c r="BE1999" s="94"/>
      <c r="BF1999" s="91"/>
      <c r="BG1999" s="94"/>
    </row>
    <row r="2000" spans="57:59" ht="12.75" customHeight="1" x14ac:dyDescent="0.25">
      <c r="BE2000" s="94"/>
      <c r="BF2000" s="91"/>
      <c r="BG2000" s="94"/>
    </row>
    <row r="2001" spans="57:59" ht="12.75" customHeight="1" x14ac:dyDescent="0.25">
      <c r="BE2001" s="94"/>
      <c r="BF2001" s="91"/>
      <c r="BG2001" s="94"/>
    </row>
    <row r="2002" spans="57:59" ht="12.75" customHeight="1" x14ac:dyDescent="0.25">
      <c r="BE2002" s="94"/>
      <c r="BF2002" s="91"/>
      <c r="BG2002" s="94"/>
    </row>
    <row r="2003" spans="57:59" ht="12.75" customHeight="1" x14ac:dyDescent="0.25">
      <c r="BE2003" s="94"/>
      <c r="BF2003" s="91"/>
      <c r="BG2003" s="94"/>
    </row>
    <row r="2004" spans="57:59" ht="12.75" customHeight="1" x14ac:dyDescent="0.25">
      <c r="BE2004" s="94"/>
      <c r="BF2004" s="91"/>
      <c r="BG2004" s="94"/>
    </row>
    <row r="2005" spans="57:59" ht="12.75" customHeight="1" x14ac:dyDescent="0.25">
      <c r="BE2005" s="94"/>
      <c r="BF2005" s="91"/>
      <c r="BG2005" s="94"/>
    </row>
    <row r="2006" spans="57:59" ht="12.75" customHeight="1" x14ac:dyDescent="0.25">
      <c r="BE2006" s="94"/>
      <c r="BF2006" s="91"/>
      <c r="BG2006" s="94"/>
    </row>
    <row r="2007" spans="57:59" ht="12.75" customHeight="1" x14ac:dyDescent="0.25">
      <c r="BE2007" s="94"/>
      <c r="BF2007" s="91"/>
      <c r="BG2007" s="94"/>
    </row>
    <row r="2008" spans="57:59" ht="12.75" customHeight="1" x14ac:dyDescent="0.25">
      <c r="BE2008" s="94"/>
      <c r="BF2008" s="91"/>
      <c r="BG2008" s="94"/>
    </row>
    <row r="2009" spans="57:59" ht="12.75" customHeight="1" x14ac:dyDescent="0.25">
      <c r="BE2009" s="94"/>
      <c r="BF2009" s="91"/>
      <c r="BG2009" s="94"/>
    </row>
    <row r="2010" spans="57:59" ht="12.75" customHeight="1" x14ac:dyDescent="0.25">
      <c r="BE2010" s="94"/>
      <c r="BF2010" s="91"/>
      <c r="BG2010" s="94"/>
    </row>
    <row r="2011" spans="57:59" ht="12.75" customHeight="1" x14ac:dyDescent="0.25">
      <c r="BE2011" s="94"/>
      <c r="BF2011" s="91"/>
      <c r="BG2011" s="94"/>
    </row>
    <row r="2012" spans="57:59" ht="12.75" customHeight="1" x14ac:dyDescent="0.25">
      <c r="BE2012" s="94"/>
      <c r="BF2012" s="91"/>
      <c r="BG2012" s="94"/>
    </row>
    <row r="2013" spans="57:59" ht="12.75" customHeight="1" x14ac:dyDescent="0.25">
      <c r="BE2013" s="94"/>
      <c r="BF2013" s="91"/>
      <c r="BG2013" s="94"/>
    </row>
    <row r="2014" spans="57:59" ht="12.75" customHeight="1" x14ac:dyDescent="0.25">
      <c r="BE2014" s="94"/>
      <c r="BF2014" s="91"/>
      <c r="BG2014" s="94"/>
    </row>
    <row r="2015" spans="57:59" ht="12.75" customHeight="1" x14ac:dyDescent="0.25">
      <c r="BE2015" s="94"/>
      <c r="BF2015" s="91"/>
      <c r="BG2015" s="94"/>
    </row>
    <row r="2016" spans="57:59" ht="12.75" customHeight="1" x14ac:dyDescent="0.25">
      <c r="BE2016" s="94"/>
      <c r="BF2016" s="91"/>
      <c r="BG2016" s="94"/>
    </row>
    <row r="2017" spans="57:59" ht="12.75" customHeight="1" x14ac:dyDescent="0.25">
      <c r="BE2017" s="94"/>
      <c r="BF2017" s="91"/>
      <c r="BG2017" s="94"/>
    </row>
    <row r="2018" spans="57:59" ht="12.75" customHeight="1" x14ac:dyDescent="0.25">
      <c r="BE2018" s="94"/>
      <c r="BF2018" s="91"/>
      <c r="BG2018" s="94"/>
    </row>
    <row r="2019" spans="57:59" ht="12.75" customHeight="1" x14ac:dyDescent="0.25">
      <c r="BE2019" s="94"/>
      <c r="BF2019" s="91"/>
      <c r="BG2019" s="94"/>
    </row>
    <row r="2020" spans="57:59" ht="12.75" customHeight="1" x14ac:dyDescent="0.25">
      <c r="BE2020" s="94"/>
      <c r="BF2020" s="91"/>
      <c r="BG2020" s="94"/>
    </row>
    <row r="2021" spans="57:59" ht="12.75" customHeight="1" x14ac:dyDescent="0.25">
      <c r="BE2021" s="94"/>
      <c r="BF2021" s="91"/>
      <c r="BG2021" s="94"/>
    </row>
  </sheetData>
  <mergeCells count="54">
    <mergeCell ref="CG19:CH19"/>
    <mergeCell ref="BW18:CB18"/>
    <mergeCell ref="CC18:CH18"/>
    <mergeCell ref="BW19:BX19"/>
    <mergeCell ref="BY19:BZ19"/>
    <mergeCell ref="CA19:CB19"/>
    <mergeCell ref="CC19:CD19"/>
    <mergeCell ref="CE19:CF19"/>
    <mergeCell ref="AA19:AB19"/>
    <mergeCell ref="AM18:AT18"/>
    <mergeCell ref="AU18:BB18"/>
    <mergeCell ref="BC18:BJ18"/>
    <mergeCell ref="C18:J18"/>
    <mergeCell ref="K18:R18"/>
    <mergeCell ref="S18:Z18"/>
    <mergeCell ref="AA18:AH18"/>
    <mergeCell ref="AI18:AJ18"/>
    <mergeCell ref="BA19:BB19"/>
    <mergeCell ref="AC19:AD19"/>
    <mergeCell ref="AU19:AV19"/>
    <mergeCell ref="AW19:AX19"/>
    <mergeCell ref="AY19:AZ19"/>
    <mergeCell ref="BK18:BR18"/>
    <mergeCell ref="BS18:BT18"/>
    <mergeCell ref="C19:D19"/>
    <mergeCell ref="E19:F19"/>
    <mergeCell ref="G19:H19"/>
    <mergeCell ref="I19:J19"/>
    <mergeCell ref="K19:L19"/>
    <mergeCell ref="M19:N19"/>
    <mergeCell ref="O19:P19"/>
    <mergeCell ref="Q19:R19"/>
    <mergeCell ref="S19:T19"/>
    <mergeCell ref="U19:V19"/>
    <mergeCell ref="W19:X19"/>
    <mergeCell ref="Y19:Z19"/>
    <mergeCell ref="AQ19:AR19"/>
    <mergeCell ref="AS19:AT19"/>
    <mergeCell ref="B7:D7"/>
    <mergeCell ref="B6:D6"/>
    <mergeCell ref="BQ19:BR19"/>
    <mergeCell ref="BS19:BT19"/>
    <mergeCell ref="BE19:BF19"/>
    <mergeCell ref="BG19:BH19"/>
    <mergeCell ref="BI19:BJ19"/>
    <mergeCell ref="BK19:BL19"/>
    <mergeCell ref="BM19:BN19"/>
    <mergeCell ref="BO19:BP19"/>
    <mergeCell ref="BC19:BD19"/>
    <mergeCell ref="AE19:AF19"/>
    <mergeCell ref="AG19:AH19"/>
    <mergeCell ref="AI19:AJ19"/>
    <mergeCell ref="AM19:AN19"/>
    <mergeCell ref="AO19:AP19"/>
  </mergeCells>
  <pageMargins left="0.5" right="0.5" top="0.5" bottom="0.5" header="0" footer="0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">
    <tabColor rgb="FFC00000"/>
  </sheetPr>
  <dimension ref="A3:BU60"/>
  <sheetViews>
    <sheetView zoomScaleNormal="100" workbookViewId="0"/>
  </sheetViews>
  <sheetFormatPr baseColWidth="10" defaultColWidth="7.81640625" defaultRowHeight="14.1" customHeight="1" x14ac:dyDescent="0.25"/>
  <cols>
    <col min="1" max="1" width="2.81640625" style="1" customWidth="1"/>
    <col min="2" max="12" width="7.81640625" style="1"/>
    <col min="13" max="19" width="7.81640625" style="17"/>
    <col min="20" max="16384" width="7.81640625" style="1"/>
  </cols>
  <sheetData>
    <row r="3" spans="1:73" ht="14.1" customHeight="1" x14ac:dyDescent="0.3">
      <c r="B3" s="147" t="s">
        <v>194</v>
      </c>
    </row>
    <row r="4" spans="1:73" ht="14.1" customHeight="1" x14ac:dyDescent="0.25">
      <c r="B4" s="77"/>
      <c r="Q4" s="127" t="s">
        <v>113</v>
      </c>
    </row>
    <row r="5" spans="1:73" s="76" customFormat="1" ht="14.1" customHeight="1" x14ac:dyDescent="0.25">
      <c r="C5" s="82"/>
      <c r="D5" s="82"/>
      <c r="E5" s="270" t="s">
        <v>114</v>
      </c>
      <c r="F5" s="270" t="s">
        <v>115</v>
      </c>
      <c r="G5" s="1"/>
      <c r="H5" s="270" t="s">
        <v>7</v>
      </c>
      <c r="I5" s="270" t="s">
        <v>8</v>
      </c>
      <c r="J5" s="270" t="s">
        <v>9</v>
      </c>
      <c r="K5" s="270" t="s">
        <v>108</v>
      </c>
      <c r="L5" s="270" t="s">
        <v>7</v>
      </c>
      <c r="M5" s="270" t="s">
        <v>8</v>
      </c>
      <c r="N5" s="270" t="s">
        <v>9</v>
      </c>
      <c r="O5" s="270" t="s">
        <v>108</v>
      </c>
      <c r="P5" s="126"/>
      <c r="R5" s="1"/>
      <c r="S5" s="1"/>
      <c r="T5" s="1"/>
      <c r="AU5" s="82"/>
      <c r="AV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7"/>
    </row>
    <row r="6" spans="1:73" s="76" customFormat="1" ht="14.1" customHeight="1" x14ac:dyDescent="0.25">
      <c r="B6" s="466" t="s">
        <v>118</v>
      </c>
      <c r="C6" s="467"/>
      <c r="D6" s="468"/>
      <c r="E6" s="171">
        <f>+'Age calculation'!E7</f>
        <v>10</v>
      </c>
      <c r="F6" s="171">
        <f>+'Age calculation'!D7</f>
        <v>15</v>
      </c>
      <c r="G6" s="110" t="s">
        <v>111</v>
      </c>
      <c r="H6" s="111">
        <f>+(VLOOKUP($E$6,$B$17:$R$47,3)+VLOOKUP($F$6,$B$17:$R$47,3))/2</f>
        <v>0.92702471827038802</v>
      </c>
      <c r="I6" s="111">
        <f>+(VLOOKUP($E$6,$B$17:$R$47,5)+VLOOKUP($F$6,$B$17:$R$47,5))/2</f>
        <v>0.9005093561590245</v>
      </c>
      <c r="J6" s="111">
        <f>+(VLOOKUP($E$6,$B$17:$R$47,7)+VLOOKUP($F$6,$B$17:$R$47,7))/2</f>
        <v>1</v>
      </c>
      <c r="K6" s="111">
        <f>+(VLOOKUP($E$6,$B$17:$R$47,9)+VLOOKUP($F$6,$B$17:$R$47,9))/2</f>
        <v>0.95436620225363433</v>
      </c>
      <c r="L6" s="252">
        <f>+ABS(VLOOKUP($E$6,$B$17:$R$47,3)-VLOOKUP($F$6,$B$17:$R$47,3))/2</f>
        <v>7.4428627399160119E-3</v>
      </c>
      <c r="M6" s="252">
        <f>+ABS(VLOOKUP($E$6,$B$17:$R$47,5)-VLOOKUP($F$6,$B$17:$R$47,5))/2</f>
        <v>1.4437304518868488E-2</v>
      </c>
      <c r="N6" s="252">
        <f>+ABS(VLOOKUP($E$6,$B$17:$R$47,7)-VLOOKUP($F$6,$B$17:$R$47,7))/2</f>
        <v>0</v>
      </c>
      <c r="O6" s="252">
        <f>+ABS(VLOOKUP($E$6,$B$17:$R$47,9)-VLOOKUP($F$6,$B$17:$R$47,9))/2</f>
        <v>5.6477421009037965E-3</v>
      </c>
      <c r="P6" s="126"/>
      <c r="Q6" s="1"/>
      <c r="R6" s="1"/>
      <c r="S6" s="1"/>
      <c r="T6" s="126"/>
      <c r="U6" s="76" t="s">
        <v>17</v>
      </c>
      <c r="AU6" s="82"/>
      <c r="AV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7"/>
    </row>
    <row r="7" spans="1:73" s="76" customFormat="1" ht="14.1" customHeight="1" x14ac:dyDescent="0.25">
      <c r="B7" s="1"/>
      <c r="C7" s="1"/>
      <c r="D7" s="1"/>
      <c r="E7" s="1"/>
      <c r="F7" s="1"/>
      <c r="G7" s="110" t="s">
        <v>143</v>
      </c>
      <c r="H7" s="111">
        <f>+(VLOOKUP($E$6,$B$17:$R$47,2)+VLOOKUP($F$6,$B$17:$R$47,2))/2</f>
        <v>1.5967451117681599</v>
      </c>
      <c r="I7" s="111">
        <f>+(VLOOKUP($E$6,$B$17:$R$47,4)+VLOOKUP($F$6,$B$17:$R$47,4))/2</f>
        <v>1.43299217481237</v>
      </c>
      <c r="J7" s="111">
        <f>+(VLOOKUP($E$6,$B$17:$R$47,6)+VLOOKUP($F$6,$B$17:$R$47,6))/2</f>
        <v>1</v>
      </c>
      <c r="K7" s="111">
        <f>+(VLOOKUP($E$6,$B$17:$R$47,8)+VLOOKUP($F$6,$B$17:$R$47,8))/2</f>
        <v>0.84182109865479082</v>
      </c>
      <c r="L7" s="252">
        <f>+ABS(VLOOKUP($E$6,$B$17:$R$47,2)-VLOOKUP($F$6,$B$17:$R$47,2))/2</f>
        <v>6.3821834121830068E-2</v>
      </c>
      <c r="M7" s="252">
        <f>+ABS(VLOOKUP($E$6,$B$17:$R$47,4)-VLOOKUP($F$6,$B$17:$R$47,4))/2</f>
        <v>7.7008899249329965E-2</v>
      </c>
      <c r="N7" s="252">
        <f>+ABS(VLOOKUP($E$6,$B$17:$R$47,6)-VLOOKUP($F$6,$B$17:$R$47,6))/2</f>
        <v>0</v>
      </c>
      <c r="O7" s="252">
        <f>+ABS(VLOOKUP($E$6,$B$17:$R$47,8)-VLOOKUP($F$6,$B$17:$R$47,8))/2</f>
        <v>3.7593541020062848E-2</v>
      </c>
      <c r="P7" s="126"/>
      <c r="Q7" s="268" t="s">
        <v>7</v>
      </c>
      <c r="R7" s="128" t="s">
        <v>8</v>
      </c>
      <c r="S7" s="128" t="s">
        <v>9</v>
      </c>
      <c r="T7" s="126"/>
      <c r="U7" s="270" t="s">
        <v>7</v>
      </c>
      <c r="V7" s="270" t="s">
        <v>8</v>
      </c>
      <c r="W7" s="270" t="s">
        <v>181</v>
      </c>
      <c r="X7" s="270" t="s">
        <v>7</v>
      </c>
      <c r="Y7" s="270" t="s">
        <v>8</v>
      </c>
      <c r="Z7" s="270" t="s">
        <v>181</v>
      </c>
      <c r="AU7" s="82"/>
      <c r="AV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7"/>
    </row>
    <row r="8" spans="1:73" s="76" customFormat="1" ht="14.1" customHeight="1" x14ac:dyDescent="0.25">
      <c r="B8" s="1"/>
      <c r="C8" s="1"/>
      <c r="D8" s="1"/>
      <c r="E8" s="1"/>
      <c r="F8" s="82"/>
      <c r="G8" s="110" t="s">
        <v>91</v>
      </c>
      <c r="H8" s="111">
        <f>+(VLOOKUP($E$6,$B$17:$R$47,11)+VLOOKUP($F$6,$B$17:$R$47,11))/2</f>
        <v>0.98967673583980198</v>
      </c>
      <c r="I8" s="111">
        <f>+(VLOOKUP($E$6,$B$17:$R$47,13)+VLOOKUP($F$6,$B$17:$R$47,13))/2</f>
        <v>0.98493806581628351</v>
      </c>
      <c r="J8" s="111">
        <f>+(VLOOKUP($E$6,$B$17:$R$47,15)+VLOOKUP($F$6,$B$17:$R$47,15))/2</f>
        <v>0.99650012171758395</v>
      </c>
      <c r="K8" s="111">
        <f>+(VLOOKUP($E$6,$B$17:$R$47,17)+VLOOKUP($F$6,$B$17:$R$47,17))/2</f>
        <v>0.99171001488786181</v>
      </c>
      <c r="L8" s="252">
        <f>+ABS(VLOOKUP($E$6,$B$17:$R$47,11)-VLOOKUP($F$6,$B$17:$R$47,11))/2</f>
        <v>1.4490011065250163E-3</v>
      </c>
      <c r="M8" s="252">
        <f>+ABS(VLOOKUP($E$6,$B$17:$R$47,13)-VLOOKUP($F$6,$B$17:$R$47,13))/2</f>
        <v>2.2837022170685284E-3</v>
      </c>
      <c r="N8" s="252">
        <f>+ABS(VLOOKUP($E$6,$B$17:$R$47,15)-VLOOKUP($F$6,$B$17:$R$47,15))/2</f>
        <v>5.9560975105299452E-4</v>
      </c>
      <c r="O8" s="252">
        <f>+ABS(VLOOKUP($E$6,$B$17:$R$47,17)-VLOOKUP($F$6,$B$17:$R$47,17))/2</f>
        <v>1.2507526868562602E-3</v>
      </c>
      <c r="P8" s="126" t="s">
        <v>4</v>
      </c>
      <c r="Q8" s="123">
        <v>0.30961503117356814</v>
      </c>
      <c r="R8" s="123">
        <v>0.23157507811064143</v>
      </c>
      <c r="S8" s="123">
        <v>0.45880989071579031</v>
      </c>
      <c r="T8" s="126"/>
      <c r="U8" s="111">
        <f>+(VLOOKUP($E$6,$T$17:$Z$47,3)+VLOOKUP($F$6,$T$17:$Z$47,3))/2</f>
        <v>0.20549999999999999</v>
      </c>
      <c r="V8" s="111">
        <f>+(VLOOKUP($E$6,$T$17:$Z$47,5)+VLOOKUP($F$6,$T$17:$Z$47,5))/2</f>
        <v>0.29249999999999998</v>
      </c>
      <c r="W8" s="111">
        <f>+(VLOOKUP($E$6,$T$17:$Z$47,7)+VLOOKUP($F$6,$T$17:$Z$47,7))/2</f>
        <v>0.24813000000000002</v>
      </c>
      <c r="X8" s="252">
        <f>+ABS(VLOOKUP($E$6,$T$17:$Z$47,3)-VLOOKUP($F$6,$T$17:$Z$47,3))/2</f>
        <v>9.4500000000000001E-2</v>
      </c>
      <c r="Y8" s="252">
        <f>+ABS(VLOOKUP($E$6,$T$17:$Z$47,5)-VLOOKUP($F$6,$T$17:$Z$47,5))/2</f>
        <v>9.4500000000000001E-2</v>
      </c>
      <c r="Z8" s="252">
        <f>+ABS(VLOOKUP($E$6,$T$17:$Z$47,7)-VLOOKUP($F$6,$T$17:$Z$47,7))/2</f>
        <v>9.4499999999999987E-2</v>
      </c>
      <c r="AB8" s="110" t="s">
        <v>183</v>
      </c>
      <c r="AU8" s="82"/>
      <c r="AV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7"/>
    </row>
    <row r="9" spans="1:73" s="76" customFormat="1" ht="14.1" customHeight="1" x14ac:dyDescent="0.25">
      <c r="B9" s="1"/>
      <c r="C9" s="1"/>
      <c r="D9" s="1"/>
      <c r="E9" s="1"/>
      <c r="F9" s="82"/>
      <c r="G9" s="110" t="s">
        <v>142</v>
      </c>
      <c r="H9" s="111">
        <f>+(VLOOKUP($E$6,$B$17:$R$47,10)+VLOOKUP($F$6,$B$17:$R$47,10))/2</f>
        <v>1.0946663712888349</v>
      </c>
      <c r="I9" s="111">
        <f>+(VLOOKUP($E$6,$B$17:$R$47,12)+VLOOKUP($F$6,$B$17:$R$47,12))/2</f>
        <v>1.0974710006681501</v>
      </c>
      <c r="J9" s="111">
        <f>+(VLOOKUP($E$6,$B$17:$R$47,14)+VLOOKUP($F$6,$B$17:$R$47,14))/2</f>
        <v>1.096989464220105</v>
      </c>
      <c r="K9" s="111">
        <f>+(VLOOKUP($E$6,$B$17:$R$47,16)+VLOOKUP($F$6,$B$17:$R$47,16))/2</f>
        <v>1.0963817115703398</v>
      </c>
      <c r="L9" s="252">
        <f>+ABS(VLOOKUP($E$6,$B$17:$R$47,10)-VLOOKUP($F$6,$B$17:$R$47,10))/2</f>
        <v>1.3581992040745061E-2</v>
      </c>
      <c r="M9" s="252">
        <f>+ABS(VLOOKUP($E$6,$B$17:$R$47,12)-VLOOKUP($F$6,$B$17:$R$47,12))/2</f>
        <v>1.4412001392720031E-2</v>
      </c>
      <c r="N9" s="252">
        <f>+ABS(VLOOKUP($E$6,$B$17:$R$47,14)-VLOOKUP($F$6,$B$17:$R$47,14))/2</f>
        <v>1.6350370455495034E-2</v>
      </c>
      <c r="O9" s="252">
        <f>+ABS(VLOOKUP($E$6,$B$17:$R$47,16)-VLOOKUP($F$6,$B$17:$R$47,16))/2</f>
        <v>1.504436091919259E-2</v>
      </c>
      <c r="P9" s="126" t="s">
        <v>17</v>
      </c>
      <c r="Q9" s="123">
        <v>0.51</v>
      </c>
      <c r="R9" s="123">
        <v>0.49</v>
      </c>
      <c r="S9" s="1"/>
      <c r="T9" s="126"/>
      <c r="U9" s="111">
        <f>+(VLOOKUP($E$6,$T$17:$Z$47,2)+VLOOKUP($F$6,$T$17:$Z$47,2))/2</f>
        <v>1.218</v>
      </c>
      <c r="V9" s="111">
        <f>+(VLOOKUP($E$6,$T$17:$Z$47,4)+VLOOKUP($F$6,$T$17:$Z$47,4))/2</f>
        <v>1.2334999999999998</v>
      </c>
      <c r="W9" s="111">
        <f>+(VLOOKUP($E$6,$T$17:$Z$47,6)+VLOOKUP($F$6,$T$17:$Z$47,6))/2</f>
        <v>1.2255949999999998</v>
      </c>
      <c r="X9" s="252">
        <f>+ABS(VLOOKUP($E$6,$T$17:$Z$47,2)-VLOOKUP($F$6,$T$17:$Z$47,2))/2</f>
        <v>2.6000000000000023E-2</v>
      </c>
      <c r="Y9" s="252">
        <f>+ABS(VLOOKUP($E$6,$T$17:$Z$47,4)-VLOOKUP($F$6,$T$17:$Z$47,4))/2</f>
        <v>3.1499999999999972E-2</v>
      </c>
      <c r="Z9" s="252">
        <f>+ABS(VLOOKUP($E$6,$T$17:$Z$47,6)-VLOOKUP($F$6,$T$17:$Z$47,6))/2</f>
        <v>2.8695000000000026E-2</v>
      </c>
      <c r="AB9" s="110" t="s">
        <v>186</v>
      </c>
      <c r="AU9" s="82"/>
      <c r="AV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7"/>
    </row>
    <row r="10" spans="1:73" ht="14.1" customHeight="1" x14ac:dyDescent="0.25">
      <c r="A10" s="112"/>
      <c r="B10" s="112"/>
      <c r="S10" s="113"/>
    </row>
    <row r="11" spans="1:73" ht="14.1" customHeight="1" x14ac:dyDescent="0.25">
      <c r="A11" s="112"/>
      <c r="B11" s="112"/>
      <c r="C11" s="99" t="s">
        <v>373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113"/>
      <c r="T11" s="1" t="s">
        <v>192</v>
      </c>
    </row>
    <row r="12" spans="1:73" ht="14.1" customHeight="1" x14ac:dyDescent="0.25">
      <c r="A12" s="112"/>
      <c r="B12" s="112"/>
      <c r="C12" s="99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113"/>
    </row>
    <row r="13" spans="1:73" ht="14.1" customHeight="1" x14ac:dyDescent="0.25">
      <c r="A13" s="114"/>
      <c r="B13" s="114"/>
      <c r="C13" s="129"/>
      <c r="D13" s="129"/>
      <c r="E13" s="129"/>
      <c r="F13" s="129"/>
      <c r="G13" s="129"/>
      <c r="H13" s="129"/>
      <c r="I13" s="129"/>
      <c r="J13" s="129"/>
      <c r="L13" s="130"/>
      <c r="M13" s="130" t="s">
        <v>110</v>
      </c>
      <c r="N13" s="1"/>
      <c r="O13" s="130"/>
      <c r="P13" s="130"/>
      <c r="Q13" s="130"/>
      <c r="R13" s="130"/>
      <c r="S13" s="115"/>
    </row>
    <row r="14" spans="1:73" ht="14.1" customHeight="1" x14ac:dyDescent="0.25">
      <c r="A14" s="82"/>
      <c r="C14" s="459" t="s">
        <v>111</v>
      </c>
      <c r="D14" s="462"/>
      <c r="E14" s="462"/>
      <c r="F14" s="462"/>
      <c r="G14" s="462"/>
      <c r="H14" s="460"/>
      <c r="I14" s="457" t="s">
        <v>111</v>
      </c>
      <c r="J14" s="457"/>
      <c r="K14" s="458" t="s">
        <v>91</v>
      </c>
      <c r="L14" s="458"/>
      <c r="M14" s="458"/>
      <c r="N14" s="458"/>
      <c r="O14" s="458"/>
      <c r="P14" s="458"/>
      <c r="Q14" s="469" t="s">
        <v>91</v>
      </c>
      <c r="R14" s="469"/>
      <c r="S14" s="116"/>
      <c r="U14" s="458" t="s">
        <v>183</v>
      </c>
      <c r="V14" s="458"/>
      <c r="W14" s="458"/>
      <c r="X14" s="458"/>
      <c r="Y14" s="458"/>
      <c r="Z14" s="458"/>
    </row>
    <row r="15" spans="1:73" ht="14.1" customHeight="1" x14ac:dyDescent="0.25">
      <c r="A15" s="117"/>
      <c r="C15" s="429" t="s">
        <v>7</v>
      </c>
      <c r="D15" s="430"/>
      <c r="E15" s="429" t="s">
        <v>8</v>
      </c>
      <c r="F15" s="430"/>
      <c r="G15" s="429" t="s">
        <v>9</v>
      </c>
      <c r="H15" s="430"/>
      <c r="I15" s="428" t="s">
        <v>96</v>
      </c>
      <c r="J15" s="428"/>
      <c r="K15" s="464" t="s">
        <v>7</v>
      </c>
      <c r="L15" s="464"/>
      <c r="M15" s="464" t="s">
        <v>8</v>
      </c>
      <c r="N15" s="464"/>
      <c r="O15" s="464" t="s">
        <v>9</v>
      </c>
      <c r="P15" s="464"/>
      <c r="Q15" s="469" t="s">
        <v>96</v>
      </c>
      <c r="R15" s="469"/>
      <c r="S15" s="118"/>
      <c r="U15" s="464" t="s">
        <v>191</v>
      </c>
      <c r="V15" s="464" t="s">
        <v>188</v>
      </c>
      <c r="W15" s="464" t="s">
        <v>8</v>
      </c>
      <c r="X15" s="464" t="s">
        <v>189</v>
      </c>
      <c r="Y15" s="464" t="s">
        <v>96</v>
      </c>
      <c r="Z15" s="464" t="s">
        <v>190</v>
      </c>
    </row>
    <row r="16" spans="1:73" ht="39.6" x14ac:dyDescent="0.25">
      <c r="A16" s="96"/>
      <c r="B16" s="119" t="s">
        <v>112</v>
      </c>
      <c r="C16" s="270" t="s">
        <v>116</v>
      </c>
      <c r="D16" s="270" t="s">
        <v>117</v>
      </c>
      <c r="E16" s="270" t="s">
        <v>116</v>
      </c>
      <c r="F16" s="270" t="s">
        <v>117</v>
      </c>
      <c r="G16" s="270" t="s">
        <v>116</v>
      </c>
      <c r="H16" s="270" t="s">
        <v>117</v>
      </c>
      <c r="I16" s="270" t="s">
        <v>116</v>
      </c>
      <c r="J16" s="270" t="s">
        <v>117</v>
      </c>
      <c r="K16" s="271" t="s">
        <v>116</v>
      </c>
      <c r="L16" s="271" t="s">
        <v>117</v>
      </c>
      <c r="M16" s="271" t="s">
        <v>116</v>
      </c>
      <c r="N16" s="271" t="s">
        <v>117</v>
      </c>
      <c r="O16" s="271" t="s">
        <v>116</v>
      </c>
      <c r="P16" s="271" t="s">
        <v>117</v>
      </c>
      <c r="Q16" s="271" t="s">
        <v>116</v>
      </c>
      <c r="R16" s="271" t="s">
        <v>117</v>
      </c>
      <c r="S16" s="1"/>
      <c r="T16" s="119" t="s">
        <v>112</v>
      </c>
      <c r="U16" s="271" t="s">
        <v>116</v>
      </c>
      <c r="V16" s="271" t="s">
        <v>117</v>
      </c>
      <c r="W16" s="271" t="s">
        <v>116</v>
      </c>
      <c r="X16" s="271" t="s">
        <v>117</v>
      </c>
      <c r="Y16" s="271" t="s">
        <v>116</v>
      </c>
      <c r="Z16" s="271" t="s">
        <v>117</v>
      </c>
    </row>
    <row r="17" spans="1:26" ht="14.1" customHeight="1" x14ac:dyDescent="0.25">
      <c r="A17" s="120"/>
      <c r="B17" s="131">
        <v>0</v>
      </c>
      <c r="C17" s="121">
        <v>1</v>
      </c>
      <c r="D17" s="121">
        <v>1</v>
      </c>
      <c r="E17" s="121">
        <v>1</v>
      </c>
      <c r="F17" s="121">
        <v>1</v>
      </c>
      <c r="G17" s="102">
        <v>1</v>
      </c>
      <c r="H17" s="121">
        <v>1</v>
      </c>
      <c r="I17" s="121">
        <v>1</v>
      </c>
      <c r="J17" s="121">
        <v>1</v>
      </c>
      <c r="K17" s="103">
        <v>1</v>
      </c>
      <c r="L17" s="122">
        <v>1</v>
      </c>
      <c r="M17" s="103">
        <v>1</v>
      </c>
      <c r="N17" s="122">
        <v>1</v>
      </c>
      <c r="O17" s="103">
        <v>1</v>
      </c>
      <c r="P17" s="122">
        <v>1</v>
      </c>
      <c r="Q17" s="122">
        <v>1</v>
      </c>
      <c r="R17" s="122">
        <v>1</v>
      </c>
      <c r="S17" s="1"/>
      <c r="T17" s="131">
        <v>0</v>
      </c>
      <c r="U17" s="121">
        <v>1</v>
      </c>
      <c r="V17" s="121">
        <v>1</v>
      </c>
      <c r="W17" s="121">
        <v>1</v>
      </c>
      <c r="X17" s="121">
        <v>1</v>
      </c>
      <c r="Y17" s="102">
        <v>1</v>
      </c>
      <c r="Z17" s="121">
        <v>1</v>
      </c>
    </row>
    <row r="18" spans="1:26" ht="14.1" customHeight="1" x14ac:dyDescent="0.25">
      <c r="A18" s="120"/>
      <c r="B18" s="132">
        <v>1</v>
      </c>
      <c r="C18" s="121">
        <v>1.0721958833474301</v>
      </c>
      <c r="D18" s="123">
        <v>0.99050812562937296</v>
      </c>
      <c r="E18" s="123">
        <v>1.02457429969804</v>
      </c>
      <c r="F18" s="123">
        <v>0.98964987209681499</v>
      </c>
      <c r="G18" s="102">
        <v>1</v>
      </c>
      <c r="H18" s="121">
        <v>1</v>
      </c>
      <c r="I18" s="123">
        <f t="shared" ref="I18:I47" si="0">(C18*$Q$8)+(E18*$R$8)+((1-0.966)*$S$8)</f>
        <v>0.58483337161385229</v>
      </c>
      <c r="J18" s="123">
        <f t="shared" ref="J18:J47" si="1">(D18*$Q$8)+(F18*$R$8)+(1*$S$8)</f>
        <v>0.99466434134320747</v>
      </c>
      <c r="K18" s="124">
        <v>1.0108669456638599</v>
      </c>
      <c r="L18" s="124">
        <v>0.99887732988167999</v>
      </c>
      <c r="M18" s="124">
        <v>1.01042845191195</v>
      </c>
      <c r="N18" s="124">
        <v>0.99844509244373603</v>
      </c>
      <c r="O18" s="124">
        <v>1.00976157561757</v>
      </c>
      <c r="P18" s="124">
        <v>0.99945609306126304</v>
      </c>
      <c r="Q18" s="124">
        <f t="shared" ref="Q18:Q47" si="2">(K18*$Q$8)+(M18*$R$8)+(O18*$S$8)</f>
        <v>1.0102582467288714</v>
      </c>
      <c r="R18" s="124">
        <f t="shared" ref="R18:R47" si="3">(L18*$Q$8)+(N18*$R$8)+(P18*$S$8)</f>
        <v>0.99904277673440045</v>
      </c>
      <c r="S18" s="1"/>
      <c r="T18" s="132">
        <v>1</v>
      </c>
      <c r="U18" s="121">
        <v>1.0269999999999999</v>
      </c>
      <c r="V18" s="123">
        <v>0.90200000000000002</v>
      </c>
      <c r="W18" s="123">
        <v>1.0249999999999999</v>
      </c>
      <c r="X18" s="123">
        <v>0.92400000000000004</v>
      </c>
      <c r="Y18" s="102">
        <f>+(U18*$Q$9)+(W18*$R$9)</f>
        <v>1.0260199999999999</v>
      </c>
      <c r="Z18" s="102">
        <f>+(V18*$Q$9)+(X18*$R$9)</f>
        <v>0.91278000000000004</v>
      </c>
    </row>
    <row r="19" spans="1:26" ht="14.1" customHeight="1" x14ac:dyDescent="0.25">
      <c r="A19" s="120"/>
      <c r="B19" s="132">
        <v>2</v>
      </c>
      <c r="C19" s="121">
        <v>1.14178085963341</v>
      </c>
      <c r="D19" s="123">
        <v>0.98191743743345505</v>
      </c>
      <c r="E19" s="123">
        <v>1.0649827654309201</v>
      </c>
      <c r="F19" s="123">
        <v>0.97969124249923401</v>
      </c>
      <c r="G19" s="102">
        <v>1</v>
      </c>
      <c r="H19" s="121">
        <v>1</v>
      </c>
      <c r="I19" s="123">
        <f t="shared" si="0"/>
        <v>0.61573551982427077</v>
      </c>
      <c r="J19" s="123">
        <f t="shared" si="1"/>
        <v>0.98969836472269113</v>
      </c>
      <c r="K19" s="124">
        <v>1.0208812423807601</v>
      </c>
      <c r="L19" s="124">
        <v>0.99780763358204505</v>
      </c>
      <c r="M19" s="124">
        <v>1.0202933592966099</v>
      </c>
      <c r="N19" s="124">
        <v>0.99696429085518801</v>
      </c>
      <c r="O19" s="124">
        <v>1.0185292918395299</v>
      </c>
      <c r="P19" s="124">
        <v>0.99917986865250397</v>
      </c>
      <c r="Q19" s="124">
        <f t="shared" si="2"/>
        <v>1.0196660051388371</v>
      </c>
      <c r="R19" s="124">
        <f t="shared" si="3"/>
        <v>0.99824193144691264</v>
      </c>
      <c r="S19" s="1"/>
      <c r="T19" s="132">
        <v>2</v>
      </c>
      <c r="U19" s="121">
        <v>1.052</v>
      </c>
      <c r="V19" s="123">
        <v>0.81</v>
      </c>
      <c r="W19" s="123">
        <v>1.0489999999999999</v>
      </c>
      <c r="X19" s="123">
        <v>0.85</v>
      </c>
      <c r="Y19" s="102">
        <f t="shared" ref="Y19:Y47" si="4">+(U19*$Q$9)+(W19*$R$9)</f>
        <v>1.05053</v>
      </c>
      <c r="Z19" s="102">
        <f t="shared" ref="Z19:Z47" si="5">+(V19*$Q$9)+(X19*$R$9)</f>
        <v>0.8296</v>
      </c>
    </row>
    <row r="20" spans="1:26" ht="14.1" customHeight="1" x14ac:dyDescent="0.25">
      <c r="A20" s="120"/>
      <c r="B20" s="132">
        <v>3</v>
      </c>
      <c r="C20" s="121">
        <v>1.2062763346335601</v>
      </c>
      <c r="D20" s="123">
        <v>0.97398602145883395</v>
      </c>
      <c r="E20" s="123">
        <v>1.10447534107759</v>
      </c>
      <c r="F20" s="123">
        <v>0.97017618263480099</v>
      </c>
      <c r="G20" s="102">
        <v>1</v>
      </c>
      <c r="H20" s="121">
        <v>1</v>
      </c>
      <c r="I20" s="123">
        <f t="shared" si="0"/>
        <v>0.64484978461716436</v>
      </c>
      <c r="J20" s="123">
        <f t="shared" si="1"/>
        <v>0.98503922838712477</v>
      </c>
      <c r="K20" s="124">
        <v>1.0301698642402599</v>
      </c>
      <c r="L20" s="124">
        <v>0.99679482345524695</v>
      </c>
      <c r="M20" s="124">
        <v>1.02964622692358</v>
      </c>
      <c r="N20" s="124">
        <v>0.995547493681322</v>
      </c>
      <c r="O20" s="124">
        <v>1.0270565555560101</v>
      </c>
      <c r="P20" s="124">
        <v>0.99890716667059998</v>
      </c>
      <c r="Q20" s="124">
        <f t="shared" si="2"/>
        <v>1.0286201860705628</v>
      </c>
      <c r="R20" s="124">
        <f t="shared" si="3"/>
        <v>0.99747513692521084</v>
      </c>
      <c r="S20" s="1"/>
      <c r="T20" s="132">
        <v>3</v>
      </c>
      <c r="U20" s="121">
        <v>1.0740000000000001</v>
      </c>
      <c r="V20" s="123">
        <v>0.73</v>
      </c>
      <c r="W20" s="123">
        <v>1.073</v>
      </c>
      <c r="X20" s="123">
        <v>0.77900000000000003</v>
      </c>
      <c r="Y20" s="102">
        <f t="shared" si="4"/>
        <v>1.07351</v>
      </c>
      <c r="Z20" s="102">
        <f t="shared" si="5"/>
        <v>0.75401000000000007</v>
      </c>
    </row>
    <row r="21" spans="1:26" ht="14.1" customHeight="1" x14ac:dyDescent="0.25">
      <c r="A21" s="125"/>
      <c r="B21" s="132">
        <v>4</v>
      </c>
      <c r="C21" s="121">
        <v>1.2658909521403201</v>
      </c>
      <c r="D21" s="123">
        <v>0.96668541754011295</v>
      </c>
      <c r="E21" s="123">
        <v>1.1430604174401</v>
      </c>
      <c r="F21" s="123">
        <v>0.96109224357212497</v>
      </c>
      <c r="G21" s="102">
        <v>1</v>
      </c>
      <c r="H21" s="121">
        <v>1</v>
      </c>
      <c r="I21" s="123">
        <f t="shared" si="0"/>
        <v>0.67224270834747357</v>
      </c>
      <c r="J21" s="123">
        <f t="shared" si="1"/>
        <v>0.98067523777925247</v>
      </c>
      <c r="K21" s="124">
        <v>1.0388223380269599</v>
      </c>
      <c r="L21" s="124">
        <v>0.99583747001800305</v>
      </c>
      <c r="M21" s="124">
        <v>1.0385120031711399</v>
      </c>
      <c r="N21" s="124">
        <v>0.99419241418382798</v>
      </c>
      <c r="O21" s="124">
        <v>1.0353506208251799</v>
      </c>
      <c r="P21" s="124">
        <v>0.99863797343364102</v>
      </c>
      <c r="Q21" s="124">
        <f t="shared" si="2"/>
        <v>1.0371576140185381</v>
      </c>
      <c r="R21" s="124">
        <f t="shared" si="3"/>
        <v>0.99674141475078559</v>
      </c>
      <c r="S21" s="1"/>
      <c r="T21" s="132">
        <v>4</v>
      </c>
      <c r="U21" s="121">
        <v>1.093</v>
      </c>
      <c r="V21" s="123">
        <v>0.66</v>
      </c>
      <c r="W21" s="123">
        <v>1.095</v>
      </c>
      <c r="X21" s="123">
        <v>0.71199999999999997</v>
      </c>
      <c r="Y21" s="102">
        <f t="shared" si="4"/>
        <v>1.09398</v>
      </c>
      <c r="Z21" s="102">
        <f t="shared" si="5"/>
        <v>0.68547999999999998</v>
      </c>
    </row>
    <row r="22" spans="1:26" ht="14.1" customHeight="1" x14ac:dyDescent="0.25">
      <c r="A22" s="120"/>
      <c r="B22" s="132">
        <v>5</v>
      </c>
      <c r="C22" s="121">
        <v>1.3208350086765801</v>
      </c>
      <c r="D22" s="123">
        <v>0.959986179654153</v>
      </c>
      <c r="E22" s="123">
        <v>1.1807463853205</v>
      </c>
      <c r="F22" s="123">
        <v>0.95242699835850797</v>
      </c>
      <c r="G22" s="102">
        <v>1</v>
      </c>
      <c r="H22" s="121">
        <v>1</v>
      </c>
      <c r="I22" s="123">
        <f t="shared" si="0"/>
        <v>0.69798134508032872</v>
      </c>
      <c r="J22" s="123">
        <f t="shared" si="1"/>
        <v>0.97659439819516081</v>
      </c>
      <c r="K22" s="124">
        <v>1.0469166656809801</v>
      </c>
      <c r="L22" s="124">
        <v>0.994933630509239</v>
      </c>
      <c r="M22" s="124">
        <v>1.04691785637323</v>
      </c>
      <c r="N22" s="124">
        <v>0.99289668801961695</v>
      </c>
      <c r="O22" s="124">
        <v>1.04341891581336</v>
      </c>
      <c r="P22" s="124">
        <v>0.99837227525971395</v>
      </c>
      <c r="Q22" s="124">
        <f t="shared" si="2"/>
        <v>1.0453121391811169</v>
      </c>
      <c r="R22" s="124">
        <f t="shared" si="3"/>
        <v>0.9960396096152736</v>
      </c>
      <c r="S22" s="1"/>
      <c r="T22" s="132">
        <v>5</v>
      </c>
      <c r="U22" s="121">
        <v>1.111</v>
      </c>
      <c r="V22" s="123">
        <v>0.59499999999999997</v>
      </c>
      <c r="W22" s="123">
        <v>1.1160000000000001</v>
      </c>
      <c r="X22" s="123">
        <v>0.64900000000000002</v>
      </c>
      <c r="Y22" s="102">
        <f t="shared" si="4"/>
        <v>1.1134500000000001</v>
      </c>
      <c r="Z22" s="102">
        <f t="shared" si="5"/>
        <v>0.62146000000000001</v>
      </c>
    </row>
    <row r="23" spans="1:26" ht="14.1" customHeight="1" x14ac:dyDescent="0.25">
      <c r="A23" s="120"/>
      <c r="B23" s="132">
        <v>6</v>
      </c>
      <c r="C23" s="121">
        <v>1.37131976786415</v>
      </c>
      <c r="D23" s="123">
        <v>0.953858427306565</v>
      </c>
      <c r="E23" s="123">
        <v>1.2175416355208699</v>
      </c>
      <c r="F23" s="123">
        <v>0.94416803070638</v>
      </c>
      <c r="G23" s="102">
        <v>1</v>
      </c>
      <c r="H23" s="121">
        <v>1</v>
      </c>
      <c r="I23" s="123">
        <f t="shared" si="0"/>
        <v>0.72213304830922942</v>
      </c>
      <c r="J23" s="123">
        <f t="shared" si="1"/>
        <v>0.97278458288188352</v>
      </c>
      <c r="K23" s="124">
        <v>1.0545205319873101</v>
      </c>
      <c r="L23" s="124">
        <v>0.99408095473161195</v>
      </c>
      <c r="M23" s="124">
        <v>1.0548923491682001</v>
      </c>
      <c r="N23" s="124">
        <v>0.99165788546959799</v>
      </c>
      <c r="O23" s="124">
        <v>1.0512689852050201</v>
      </c>
      <c r="P23" s="124">
        <v>0.99811005846690704</v>
      </c>
      <c r="Q23" s="124">
        <f t="shared" si="2"/>
        <v>1.0531147937561776</v>
      </c>
      <c r="R23" s="124">
        <f t="shared" si="3"/>
        <v>0.9953684249224668</v>
      </c>
      <c r="S23" s="1"/>
      <c r="T23" s="132">
        <v>6</v>
      </c>
      <c r="U23" s="121">
        <v>1.129</v>
      </c>
      <c r="V23" s="123">
        <v>0.53</v>
      </c>
      <c r="W23" s="123">
        <v>1.135</v>
      </c>
      <c r="X23" s="123">
        <v>0.58899999999999997</v>
      </c>
      <c r="Y23" s="102">
        <f t="shared" si="4"/>
        <v>1.1319400000000002</v>
      </c>
      <c r="Z23" s="102">
        <f t="shared" si="5"/>
        <v>0.55891000000000002</v>
      </c>
    </row>
    <row r="24" spans="1:26" ht="14.1" customHeight="1" x14ac:dyDescent="0.25">
      <c r="A24" s="120"/>
      <c r="B24" s="132">
        <v>7</v>
      </c>
      <c r="C24" s="121">
        <v>1.4175572548745099</v>
      </c>
      <c r="D24" s="123">
        <v>0.94827223549978801</v>
      </c>
      <c r="E24" s="123">
        <v>1.25345455884325</v>
      </c>
      <c r="F24" s="123">
        <v>0.93630292756386102</v>
      </c>
      <c r="G24" s="102">
        <v>1</v>
      </c>
      <c r="H24" s="121">
        <v>1</v>
      </c>
      <c r="I24" s="123">
        <f t="shared" si="0"/>
        <v>0.74476540731489116</v>
      </c>
      <c r="J24" s="123">
        <f t="shared" si="1"/>
        <v>0.96923365205690959</v>
      </c>
      <c r="K24" s="124">
        <v>1.0616924247934301</v>
      </c>
      <c r="L24" s="124">
        <v>0.99327678101766104</v>
      </c>
      <c r="M24" s="124">
        <v>1.0624647159571501</v>
      </c>
      <c r="N24" s="124">
        <v>0.99047352437011305</v>
      </c>
      <c r="O24" s="124">
        <v>1.05890843670545</v>
      </c>
      <c r="P24" s="124">
        <v>0.99785130937330901</v>
      </c>
      <c r="Q24" s="124">
        <f t="shared" si="2"/>
        <v>1.0605939469095924</v>
      </c>
      <c r="R24" s="124">
        <f t="shared" si="3"/>
        <v>0.99472645549547201</v>
      </c>
      <c r="S24" s="1"/>
      <c r="T24" s="132">
        <v>7</v>
      </c>
      <c r="U24" s="121">
        <v>1.147</v>
      </c>
      <c r="V24" s="123">
        <v>0.46300000000000002</v>
      </c>
      <c r="W24" s="123">
        <v>1.1539999999999999</v>
      </c>
      <c r="X24" s="123">
        <v>0.53400000000000003</v>
      </c>
      <c r="Y24" s="102">
        <f t="shared" si="4"/>
        <v>1.1504300000000001</v>
      </c>
      <c r="Z24" s="102">
        <f t="shared" si="5"/>
        <v>0.49779000000000001</v>
      </c>
    </row>
    <row r="25" spans="1:26" ht="14.1" customHeight="1" x14ac:dyDescent="0.25">
      <c r="A25" s="120"/>
      <c r="B25" s="132">
        <v>8</v>
      </c>
      <c r="C25" s="121">
        <v>1.4597604307972101</v>
      </c>
      <c r="D25" s="123">
        <v>0.94319788566039997</v>
      </c>
      <c r="E25" s="123">
        <v>1.2884935460897</v>
      </c>
      <c r="F25" s="123">
        <v>0.92881927514527995</v>
      </c>
      <c r="G25" s="102">
        <v>1</v>
      </c>
      <c r="H25" s="121">
        <v>1</v>
      </c>
      <c r="I25" s="123">
        <f t="shared" si="0"/>
        <v>0.76594630115233597</v>
      </c>
      <c r="J25" s="123">
        <f t="shared" si="1"/>
        <v>0.96592952967981605</v>
      </c>
      <c r="K25" s="124">
        <v>1.0684826710126301</v>
      </c>
      <c r="L25" s="124">
        <v>0.99251822272714196</v>
      </c>
      <c r="M25" s="124">
        <v>1.06966423805071</v>
      </c>
      <c r="N25" s="124">
        <v>0.98934108361728401</v>
      </c>
      <c r="O25" s="124">
        <v>1.0663448915359199</v>
      </c>
      <c r="P25" s="124">
        <v>0.99759601429700495</v>
      </c>
      <c r="Q25" s="124">
        <f t="shared" si="2"/>
        <v>1.0677754581236825</v>
      </c>
      <c r="R25" s="124">
        <f t="shared" si="3"/>
        <v>0.99411221748485445</v>
      </c>
      <c r="S25" s="1"/>
      <c r="T25" s="132">
        <v>8</v>
      </c>
      <c r="U25" s="121">
        <v>1.1639999999999999</v>
      </c>
      <c r="V25" s="123">
        <v>0.4</v>
      </c>
      <c r="W25" s="123">
        <v>1.171</v>
      </c>
      <c r="X25" s="123">
        <v>0.48199999999999998</v>
      </c>
      <c r="Y25" s="102">
        <f t="shared" si="4"/>
        <v>1.16743</v>
      </c>
      <c r="Z25" s="102">
        <f t="shared" si="5"/>
        <v>0.44018000000000002</v>
      </c>
    </row>
    <row r="26" spans="1:26" ht="14.1" customHeight="1" x14ac:dyDescent="0.25">
      <c r="A26" s="120"/>
      <c r="B26" s="132">
        <v>9</v>
      </c>
      <c r="C26" s="121">
        <v>1.4981436467614899</v>
      </c>
      <c r="D26" s="123">
        <v>0.93860599990328897</v>
      </c>
      <c r="E26" s="123">
        <v>1.3226669880622799</v>
      </c>
      <c r="F26" s="123">
        <v>0.92170465799750201</v>
      </c>
      <c r="G26" s="102">
        <v>1</v>
      </c>
      <c r="H26" s="121">
        <v>1</v>
      </c>
      <c r="I26" s="123">
        <f t="shared" si="0"/>
        <v>0.78574403925376801</v>
      </c>
      <c r="J26" s="123">
        <f t="shared" si="1"/>
        <v>0.96286024480625887</v>
      </c>
      <c r="K26" s="124">
        <v>1.0749343916699401</v>
      </c>
      <c r="L26" s="124">
        <v>0.99180224568211295</v>
      </c>
      <c r="M26" s="124">
        <v>1.0765197110835401</v>
      </c>
      <c r="N26" s="124">
        <v>0.988258017114506</v>
      </c>
      <c r="O26" s="124">
        <v>1.07358593882057</v>
      </c>
      <c r="P26" s="124">
        <v>0.99734415955608502</v>
      </c>
      <c r="Q26" s="124">
        <f t="shared" si="2"/>
        <v>1.0746828286325198</v>
      </c>
      <c r="R26" s="124">
        <f t="shared" si="3"/>
        <v>0.99352417557360084</v>
      </c>
      <c r="S26" s="1"/>
      <c r="T26" s="132">
        <v>9</v>
      </c>
      <c r="U26" s="121">
        <v>1.179</v>
      </c>
      <c r="V26" s="123">
        <v>0.34699999999999998</v>
      </c>
      <c r="W26" s="123">
        <v>1.1870000000000001</v>
      </c>
      <c r="X26" s="123">
        <v>0.433</v>
      </c>
      <c r="Y26" s="102">
        <f t="shared" si="4"/>
        <v>1.18292</v>
      </c>
      <c r="Z26" s="102">
        <f t="shared" si="5"/>
        <v>0.38913999999999999</v>
      </c>
    </row>
    <row r="27" spans="1:26" ht="14.1" customHeight="1" x14ac:dyDescent="0.25">
      <c r="A27" s="120"/>
      <c r="B27" s="132">
        <v>10</v>
      </c>
      <c r="C27" s="121">
        <v>1.53292327764633</v>
      </c>
      <c r="D27" s="123">
        <v>0.93446758101030403</v>
      </c>
      <c r="E27" s="123">
        <v>1.3559832755630401</v>
      </c>
      <c r="F27" s="123">
        <v>0.91494666067789299</v>
      </c>
      <c r="G27" s="102">
        <v>1</v>
      </c>
      <c r="H27" s="121">
        <v>1</v>
      </c>
      <c r="I27" s="123">
        <f t="shared" si="0"/>
        <v>0.80422755763472797</v>
      </c>
      <c r="J27" s="123">
        <f t="shared" si="1"/>
        <v>0.96001394435453813</v>
      </c>
      <c r="K27" s="124">
        <v>1.08108437924809</v>
      </c>
      <c r="L27" s="124">
        <v>0.991125736946327</v>
      </c>
      <c r="M27" s="124">
        <v>1.08305899927543</v>
      </c>
      <c r="N27" s="124">
        <v>0.98722176803335204</v>
      </c>
      <c r="O27" s="124">
        <v>1.08063909376461</v>
      </c>
      <c r="P27" s="124">
        <v>0.99709573146863695</v>
      </c>
      <c r="Q27" s="124">
        <f t="shared" si="2"/>
        <v>1.0813373506511472</v>
      </c>
      <c r="R27" s="124">
        <f t="shared" si="3"/>
        <v>0.99296076757471807</v>
      </c>
      <c r="S27" s="1"/>
      <c r="T27" s="132">
        <v>10</v>
      </c>
      <c r="U27" s="121">
        <v>1.1919999999999999</v>
      </c>
      <c r="V27" s="123">
        <v>0.3</v>
      </c>
      <c r="W27" s="123">
        <v>1.202</v>
      </c>
      <c r="X27" s="123">
        <v>0.38700000000000001</v>
      </c>
      <c r="Y27" s="102">
        <f t="shared" si="4"/>
        <v>1.1968999999999999</v>
      </c>
      <c r="Z27" s="102">
        <f t="shared" si="5"/>
        <v>0.34262999999999999</v>
      </c>
    </row>
    <row r="28" spans="1:26" ht="14.1" customHeight="1" x14ac:dyDescent="0.25">
      <c r="A28" s="120"/>
      <c r="B28" s="132">
        <v>11</v>
      </c>
      <c r="C28" s="121">
        <v>1.56431843521461</v>
      </c>
      <c r="D28" s="123">
        <v>0.93075398050103297</v>
      </c>
      <c r="E28" s="123">
        <v>1.38845079939406</v>
      </c>
      <c r="F28" s="123">
        <v>0.90853287161976704</v>
      </c>
      <c r="G28" s="102">
        <v>1</v>
      </c>
      <c r="H28" s="121">
        <v>1</v>
      </c>
      <c r="I28" s="123">
        <f t="shared" si="0"/>
        <v>0.82146663969115763</v>
      </c>
      <c r="J28" s="123">
        <f t="shared" si="1"/>
        <v>0.95737888411497329</v>
      </c>
      <c r="K28" s="124">
        <v>1.08696390059054</v>
      </c>
      <c r="L28" s="124">
        <v>0.99048556535551502</v>
      </c>
      <c r="M28" s="124">
        <v>1.0893086711181399</v>
      </c>
      <c r="N28" s="124">
        <v>0.98622978325812105</v>
      </c>
      <c r="O28" s="124">
        <v>1.08751175952322</v>
      </c>
      <c r="P28" s="124">
        <v>0.99685071635274702</v>
      </c>
      <c r="Q28" s="124">
        <f t="shared" si="2"/>
        <v>1.087758254105651</v>
      </c>
      <c r="R28" s="124">
        <f t="shared" si="3"/>
        <v>0.99242042651731854</v>
      </c>
      <c r="S28" s="1"/>
      <c r="T28" s="132">
        <v>11</v>
      </c>
      <c r="U28" s="121">
        <v>1.204</v>
      </c>
      <c r="V28" s="123">
        <v>0.254</v>
      </c>
      <c r="W28" s="123">
        <v>1.216</v>
      </c>
      <c r="X28" s="123">
        <v>0.34300000000000003</v>
      </c>
      <c r="Y28" s="102">
        <f t="shared" si="4"/>
        <v>1.2098800000000001</v>
      </c>
      <c r="Z28" s="102">
        <f t="shared" si="5"/>
        <v>0.29761000000000004</v>
      </c>
    </row>
    <row r="29" spans="1:26" ht="14.1" customHeight="1" x14ac:dyDescent="0.25">
      <c r="A29" s="120"/>
      <c r="B29" s="132">
        <v>12</v>
      </c>
      <c r="C29" s="121">
        <v>1.5925516605065899</v>
      </c>
      <c r="D29" s="123">
        <v>0.92743681717332105</v>
      </c>
      <c r="E29" s="123">
        <v>1.4200779503573699</v>
      </c>
      <c r="F29" s="123">
        <v>0.90245088876114399</v>
      </c>
      <c r="G29" s="102">
        <v>1</v>
      </c>
      <c r="H29" s="121">
        <v>1</v>
      </c>
      <c r="I29" s="123">
        <f t="shared" si="0"/>
        <v>0.83753213057481002</v>
      </c>
      <c r="J29" s="123">
        <f t="shared" si="1"/>
        <v>0.95494340483230267</v>
      </c>
      <c r="K29" s="124">
        <v>1.0925994286188401</v>
      </c>
      <c r="L29" s="124">
        <v>0.98987863420511202</v>
      </c>
      <c r="M29" s="124">
        <v>1.09529371106702</v>
      </c>
      <c r="N29" s="124">
        <v>0.98527952788429196</v>
      </c>
      <c r="O29" s="124">
        <v>1.0942111926607301</v>
      </c>
      <c r="P29" s="124">
        <v>0.99660910052650398</v>
      </c>
      <c r="Q29" s="124">
        <f t="shared" si="2"/>
        <v>1.0939628505711485</v>
      </c>
      <c r="R29" s="124">
        <f t="shared" si="3"/>
        <v>0.99190160031701313</v>
      </c>
      <c r="S29" s="1"/>
      <c r="T29" s="132">
        <v>12</v>
      </c>
      <c r="U29" s="121">
        <v>1.216</v>
      </c>
      <c r="V29" s="123">
        <v>0.21</v>
      </c>
      <c r="W29" s="123">
        <v>1.23</v>
      </c>
      <c r="X29" s="123">
        <v>0.30199999999999999</v>
      </c>
      <c r="Y29" s="102">
        <f t="shared" si="4"/>
        <v>1.2228600000000001</v>
      </c>
      <c r="Z29" s="102">
        <f t="shared" si="5"/>
        <v>0.25507999999999997</v>
      </c>
    </row>
    <row r="30" spans="1:26" ht="14.1" customHeight="1" x14ac:dyDescent="0.25">
      <c r="A30" s="120"/>
      <c r="B30" s="132">
        <v>13</v>
      </c>
      <c r="C30" s="121">
        <v>1.6178494953282301</v>
      </c>
      <c r="D30" s="123">
        <v>0.92448786849117204</v>
      </c>
      <c r="E30" s="123">
        <v>1.4508731192550399</v>
      </c>
      <c r="F30" s="123">
        <v>0.89668832651266905</v>
      </c>
      <c r="G30" s="102">
        <v>1</v>
      </c>
      <c r="H30" s="121">
        <v>1</v>
      </c>
      <c r="I30" s="123">
        <f t="shared" si="0"/>
        <v>0.8524961141346441</v>
      </c>
      <c r="J30" s="123">
        <f t="shared" si="1"/>
        <v>0.95269590019134176</v>
      </c>
      <c r="K30" s="124">
        <v>1.0980133061214801</v>
      </c>
      <c r="L30" s="124">
        <v>0.98930192650199</v>
      </c>
      <c r="M30" s="124">
        <v>1.1010373018163999</v>
      </c>
      <c r="N30" s="124">
        <v>0.98436849964111905</v>
      </c>
      <c r="O30" s="124">
        <v>1.10074447209941</v>
      </c>
      <c r="P30" s="124">
        <v>0.99637087030799398</v>
      </c>
      <c r="Q30" s="124">
        <f t="shared" si="2"/>
        <v>1.0999666741245979</v>
      </c>
      <c r="R30" s="124">
        <f t="shared" si="3"/>
        <v>0.99140276912643932</v>
      </c>
      <c r="S30" s="1"/>
      <c r="T30" s="132">
        <v>13</v>
      </c>
      <c r="U30" s="121">
        <v>1.2270000000000001</v>
      </c>
      <c r="V30" s="123">
        <v>0.17299999999999999</v>
      </c>
      <c r="W30" s="123">
        <v>1.2430000000000001</v>
      </c>
      <c r="X30" s="123">
        <v>0.26500000000000001</v>
      </c>
      <c r="Y30" s="102">
        <f t="shared" si="4"/>
        <v>1.2348400000000002</v>
      </c>
      <c r="Z30" s="102">
        <f t="shared" si="5"/>
        <v>0.21808</v>
      </c>
    </row>
    <row r="31" spans="1:26" ht="14.1" customHeight="1" x14ac:dyDescent="0.25">
      <c r="A31" s="120"/>
      <c r="B31" s="132">
        <v>14</v>
      </c>
      <c r="C31" s="121">
        <v>1.64044283266977</v>
      </c>
      <c r="D31" s="123">
        <v>0.92187895719766</v>
      </c>
      <c r="E31" s="123">
        <v>1.48084469688913</v>
      </c>
      <c r="F31" s="123">
        <v>0.89123282364052103</v>
      </c>
      <c r="G31" s="102">
        <v>1</v>
      </c>
      <c r="H31" s="121">
        <v>1</v>
      </c>
      <c r="I31" s="123">
        <f t="shared" si="0"/>
        <v>0.86643202141167353</v>
      </c>
      <c r="J31" s="123">
        <f t="shared" si="1"/>
        <v>0.95062478353612145</v>
      </c>
      <c r="K31" s="124">
        <v>1.1032243448714301</v>
      </c>
      <c r="L31" s="124">
        <v>0.98875254318676897</v>
      </c>
      <c r="M31" s="124">
        <v>1.1065606717379499</v>
      </c>
      <c r="N31" s="124">
        <v>0.98349424310861999</v>
      </c>
      <c r="O31" s="124">
        <v>1.10711847145747</v>
      </c>
      <c r="P31" s="124">
        <v>0.99613601201530699</v>
      </c>
      <c r="Q31" s="124">
        <f t="shared" si="2"/>
        <v>1.1057836188195214</v>
      </c>
      <c r="R31" s="124">
        <f t="shared" si="3"/>
        <v>0.99092246046176724</v>
      </c>
      <c r="S31" s="1"/>
      <c r="T31" s="132">
        <v>14</v>
      </c>
      <c r="U31" s="121">
        <v>1.236</v>
      </c>
      <c r="V31" s="123">
        <v>0.14000000000000001</v>
      </c>
      <c r="W31" s="123">
        <v>1.254</v>
      </c>
      <c r="X31" s="123">
        <v>0.23</v>
      </c>
      <c r="Y31" s="102">
        <f t="shared" si="4"/>
        <v>1.24482</v>
      </c>
      <c r="Z31" s="102">
        <f t="shared" si="5"/>
        <v>0.18410000000000001</v>
      </c>
    </row>
    <row r="32" spans="1:26" ht="14.1" customHeight="1" x14ac:dyDescent="0.25">
      <c r="A32" s="120"/>
      <c r="B32" s="132">
        <v>15</v>
      </c>
      <c r="C32" s="121">
        <v>1.6605669458899901</v>
      </c>
      <c r="D32" s="123">
        <v>0.919581855530472</v>
      </c>
      <c r="E32" s="123">
        <v>1.5100010740617</v>
      </c>
      <c r="F32" s="123">
        <v>0.88607205164015601</v>
      </c>
      <c r="G32" s="102">
        <v>1</v>
      </c>
      <c r="H32" s="121">
        <v>1</v>
      </c>
      <c r="I32" s="123">
        <f t="shared" si="0"/>
        <v>0.87941463967485367</v>
      </c>
      <c r="J32" s="123">
        <f t="shared" si="1"/>
        <v>0.94871846015273054</v>
      </c>
      <c r="K32" s="124">
        <v>1.1082483633295801</v>
      </c>
      <c r="L32" s="124">
        <v>0.98822773473327696</v>
      </c>
      <c r="M32" s="124">
        <v>1.1118830020608701</v>
      </c>
      <c r="N32" s="124">
        <v>0.98265436359921499</v>
      </c>
      <c r="O32" s="124">
        <v>1.1133398346756</v>
      </c>
      <c r="P32" s="124">
        <v>0.99590451196653096</v>
      </c>
      <c r="Q32" s="124">
        <f t="shared" si="2"/>
        <v>1.1114260724895324</v>
      </c>
      <c r="R32" s="124">
        <f t="shared" si="3"/>
        <v>0.99045926220100555</v>
      </c>
      <c r="S32" s="1"/>
      <c r="T32" s="132">
        <v>15</v>
      </c>
      <c r="U32" s="121">
        <v>1.244</v>
      </c>
      <c r="V32" s="123">
        <v>0.111</v>
      </c>
      <c r="W32" s="123">
        <v>1.2649999999999999</v>
      </c>
      <c r="X32" s="123">
        <v>0.19800000000000001</v>
      </c>
      <c r="Y32" s="102">
        <f t="shared" si="4"/>
        <v>1.2542899999999999</v>
      </c>
      <c r="Z32" s="102">
        <f t="shared" si="5"/>
        <v>0.15363000000000002</v>
      </c>
    </row>
    <row r="33" spans="1:26" ht="14.1" customHeight="1" x14ac:dyDescent="0.25">
      <c r="A33" s="120"/>
      <c r="B33" s="132">
        <v>16</v>
      </c>
      <c r="C33" s="121">
        <v>1.67846109653946</v>
      </c>
      <c r="D33" s="123">
        <v>0.91756822941079497</v>
      </c>
      <c r="E33" s="123">
        <v>1.5383506415747901</v>
      </c>
      <c r="F33" s="123">
        <v>0.88119372317677702</v>
      </c>
      <c r="G33" s="102">
        <v>1</v>
      </c>
      <c r="H33" s="121">
        <v>1</v>
      </c>
      <c r="I33" s="123">
        <f t="shared" si="0"/>
        <v>0.89151999099726043</v>
      </c>
      <c r="J33" s="123">
        <f t="shared" si="1"/>
        <v>0.94696531194395839</v>
      </c>
      <c r="K33" s="124">
        <v>1.1130986661912201</v>
      </c>
      <c r="L33" s="124">
        <v>0.98772492653169797</v>
      </c>
      <c r="M33" s="124">
        <v>1.1170213883731099</v>
      </c>
      <c r="N33" s="124">
        <v>0.98184654057424503</v>
      </c>
      <c r="O33" s="124">
        <v>1.1194149548316901</v>
      </c>
      <c r="P33" s="124">
        <v>0.99567635647975095</v>
      </c>
      <c r="Q33" s="124">
        <f t="shared" si="2"/>
        <v>1.1169050465877608</v>
      </c>
      <c r="R33" s="124">
        <f t="shared" si="3"/>
        <v>0.9900118335499366</v>
      </c>
      <c r="S33" s="1"/>
      <c r="T33" s="132">
        <v>16</v>
      </c>
      <c r="U33" s="121">
        <v>1.2509999999999999</v>
      </c>
      <c r="V33" s="123">
        <v>8.5000000000000006E-2</v>
      </c>
      <c r="W33" s="123">
        <v>1.2749999999999999</v>
      </c>
      <c r="X33" s="123">
        <v>0.16700000000000001</v>
      </c>
      <c r="Y33" s="102">
        <f t="shared" si="4"/>
        <v>1.2627599999999999</v>
      </c>
      <c r="Z33" s="102">
        <f t="shared" si="5"/>
        <v>0.12518000000000001</v>
      </c>
    </row>
    <row r="34" spans="1:26" ht="14.1" customHeight="1" x14ac:dyDescent="0.25">
      <c r="A34" s="120"/>
      <c r="B34" s="132">
        <v>17</v>
      </c>
      <c r="C34" s="121">
        <v>1.6943676252380799</v>
      </c>
      <c r="D34" s="123">
        <v>0.91580964414340704</v>
      </c>
      <c r="E34" s="123">
        <v>1.5659017902304799</v>
      </c>
      <c r="F34" s="123">
        <v>0.87658560017513099</v>
      </c>
      <c r="G34" s="102">
        <v>1</v>
      </c>
      <c r="H34" s="121">
        <v>1</v>
      </c>
      <c r="I34" s="123">
        <f t="shared" si="0"/>
        <v>0.90282505077812625</v>
      </c>
      <c r="J34" s="123">
        <f t="shared" si="1"/>
        <v>0.94535370106752503</v>
      </c>
      <c r="K34" s="124">
        <v>1.1177864690327599</v>
      </c>
      <c r="L34" s="124">
        <v>0.98724173846201202</v>
      </c>
      <c r="M34" s="124">
        <v>1.12199085102264</v>
      </c>
      <c r="N34" s="124">
        <v>0.98106854046563596</v>
      </c>
      <c r="O34" s="124">
        <v>1.12534995604303</v>
      </c>
      <c r="P34" s="124">
        <v>0.99545153187305702</v>
      </c>
      <c r="Q34" s="124">
        <f t="shared" si="2"/>
        <v>1.1222303017690853</v>
      </c>
      <c r="R34" s="124">
        <f t="shared" si="3"/>
        <v>0.98957891407152943</v>
      </c>
      <c r="S34" s="120"/>
      <c r="T34" s="132">
        <v>17</v>
      </c>
      <c r="U34" s="121">
        <v>1.2569999999999999</v>
      </c>
      <c r="V34" s="123">
        <v>6.3E-2</v>
      </c>
      <c r="W34" s="123">
        <v>1.284</v>
      </c>
      <c r="X34" s="123">
        <v>0.13900000000000001</v>
      </c>
      <c r="Y34" s="102">
        <f t="shared" si="4"/>
        <v>1.27023</v>
      </c>
      <c r="Z34" s="102">
        <f t="shared" si="5"/>
        <v>0.10024</v>
      </c>
    </row>
    <row r="35" spans="1:26" ht="14.1" customHeight="1" x14ac:dyDescent="0.25">
      <c r="B35" s="132">
        <v>18</v>
      </c>
      <c r="C35" s="121">
        <v>1.70853047510296</v>
      </c>
      <c r="D35" s="123">
        <v>0.91427764490036201</v>
      </c>
      <c r="E35" s="123">
        <v>1.5926629108308099</v>
      </c>
      <c r="F35" s="123">
        <v>0.87223550120785298</v>
      </c>
      <c r="G35" s="102">
        <v>1</v>
      </c>
      <c r="H35" s="121">
        <v>1</v>
      </c>
      <c r="I35" s="123">
        <f t="shared" si="0"/>
        <v>0.91340729057389736</v>
      </c>
      <c r="J35" s="123">
        <f t="shared" si="1"/>
        <v>0.94387199656599541</v>
      </c>
      <c r="K35" s="124">
        <v>1.12232127131598</v>
      </c>
      <c r="L35" s="124">
        <v>0.98677599906426205</v>
      </c>
      <c r="M35" s="124">
        <v>1.1268043889977499</v>
      </c>
      <c r="N35" s="124">
        <v>0.98031822877294506</v>
      </c>
      <c r="O35" s="124">
        <v>1.1311506783555201</v>
      </c>
      <c r="P35" s="124">
        <v>0.99523002446453501</v>
      </c>
      <c r="Q35" s="124">
        <f t="shared" si="2"/>
        <v>1.1274104689222115</v>
      </c>
      <c r="R35" s="124">
        <f t="shared" si="3"/>
        <v>0.98915933087463737</v>
      </c>
      <c r="S35" s="120"/>
      <c r="T35" s="132">
        <v>18</v>
      </c>
      <c r="U35" s="121">
        <v>1.262</v>
      </c>
      <c r="V35" s="123">
        <v>4.4999999999999998E-2</v>
      </c>
      <c r="W35" s="123">
        <v>1.2929999999999999</v>
      </c>
      <c r="X35" s="123">
        <v>0.112</v>
      </c>
      <c r="Y35" s="102">
        <f t="shared" si="4"/>
        <v>1.27719</v>
      </c>
      <c r="Z35" s="102">
        <f t="shared" si="5"/>
        <v>7.7829999999999996E-2</v>
      </c>
    </row>
    <row r="36" spans="1:26" ht="14.1" customHeight="1" x14ac:dyDescent="0.25">
      <c r="B36" s="132">
        <v>19</v>
      </c>
      <c r="C36" s="121">
        <v>1.7211931886706</v>
      </c>
      <c r="D36" s="123">
        <v>0.91294390849358298</v>
      </c>
      <c r="E36" s="123">
        <v>1.6186423941778401</v>
      </c>
      <c r="F36" s="123">
        <v>0.86813130796668403</v>
      </c>
      <c r="G36" s="102">
        <v>1</v>
      </c>
      <c r="H36" s="121">
        <v>1</v>
      </c>
      <c r="I36" s="123">
        <f t="shared" si="0"/>
        <v>0.92334405791524676</v>
      </c>
      <c r="J36" s="123">
        <f t="shared" si="1"/>
        <v>0.94250862285642834</v>
      </c>
      <c r="K36" s="124">
        <v>1.12671118100679</v>
      </c>
      <c r="L36" s="124">
        <v>0.98632575471221895</v>
      </c>
      <c r="M36" s="124">
        <v>1.1314730718655299</v>
      </c>
      <c r="N36" s="124">
        <v>0.97959358130604002</v>
      </c>
      <c r="O36" s="124">
        <v>1.13682266551944</v>
      </c>
      <c r="P36" s="124">
        <v>0.995011820572275</v>
      </c>
      <c r="Q36" s="124">
        <f t="shared" si="2"/>
        <v>1.1324531653585801</v>
      </c>
      <c r="R36" s="124">
        <f t="shared" si="3"/>
        <v>0.98875200405783104</v>
      </c>
      <c r="S36" s="120"/>
      <c r="T36" s="132">
        <v>19</v>
      </c>
      <c r="U36" s="121">
        <v>1.266</v>
      </c>
      <c r="V36" s="123">
        <v>0.03</v>
      </c>
      <c r="W36" s="123">
        <v>1.3009999999999999</v>
      </c>
      <c r="X36" s="123">
        <v>8.8999999999999996E-2</v>
      </c>
      <c r="Y36" s="102">
        <f t="shared" si="4"/>
        <v>1.28315</v>
      </c>
      <c r="Z36" s="102">
        <f t="shared" si="5"/>
        <v>5.8909999999999997E-2</v>
      </c>
    </row>
    <row r="37" spans="1:26" ht="14.1" customHeight="1" x14ac:dyDescent="0.25">
      <c r="B37" s="132">
        <v>20</v>
      </c>
      <c r="C37" s="121">
        <v>1.7325964643379199</v>
      </c>
      <c r="D37" s="123">
        <v>0.91178045467618496</v>
      </c>
      <c r="E37" s="123">
        <v>1.64384863107364</v>
      </c>
      <c r="F37" s="123">
        <v>0.86426097066749397</v>
      </c>
      <c r="G37" s="102">
        <v>1</v>
      </c>
      <c r="H37" s="121">
        <v>1</v>
      </c>
      <c r="I37" s="123">
        <f t="shared" si="0"/>
        <v>0.93271181974448503</v>
      </c>
      <c r="J37" s="123">
        <f t="shared" si="1"/>
        <v>0.94125212640411116</v>
      </c>
      <c r="K37" s="124">
        <v>1.1309631940659199</v>
      </c>
      <c r="L37" s="124">
        <v>0.98588927419702399</v>
      </c>
      <c r="M37" s="124">
        <v>1.1360061643475401</v>
      </c>
      <c r="N37" s="124">
        <v>0.978892694443663</v>
      </c>
      <c r="O37" s="124">
        <v>1.14237115555111</v>
      </c>
      <c r="P37" s="124">
        <v>0.99479690651436303</v>
      </c>
      <c r="Q37" s="124">
        <f t="shared" si="2"/>
        <v>1.1373651058651055</v>
      </c>
      <c r="R37" s="124">
        <f t="shared" si="3"/>
        <v>0.98835595050418679</v>
      </c>
      <c r="S37" s="120"/>
      <c r="T37" s="132">
        <v>20</v>
      </c>
      <c r="U37" s="121">
        <v>1.268</v>
      </c>
      <c r="V37" s="123">
        <v>0.02</v>
      </c>
      <c r="W37" s="123">
        <v>1.3069999999999999</v>
      </c>
      <c r="X37" s="123">
        <v>7.0000000000000007E-2</v>
      </c>
      <c r="Y37" s="102">
        <f t="shared" si="4"/>
        <v>1.28711</v>
      </c>
      <c r="Z37" s="102">
        <f t="shared" si="5"/>
        <v>4.4500000000000005E-2</v>
      </c>
    </row>
    <row r="38" spans="1:26" ht="14.1" customHeight="1" x14ac:dyDescent="0.25">
      <c r="B38" s="132">
        <v>21</v>
      </c>
      <c r="C38" s="121">
        <v>1.7429753629022</v>
      </c>
      <c r="D38" s="123">
        <v>0.910759904378733</v>
      </c>
      <c r="E38" s="123">
        <v>1.66829001232026</v>
      </c>
      <c r="F38" s="123">
        <v>0.86061251224680901</v>
      </c>
      <c r="G38" s="102">
        <v>1</v>
      </c>
      <c r="H38" s="121">
        <v>1</v>
      </c>
      <c r="I38" s="123">
        <f t="shared" si="0"/>
        <v>0.94158529751832998</v>
      </c>
      <c r="J38" s="123">
        <f t="shared" si="1"/>
        <v>0.94009125664819781</v>
      </c>
      <c r="K38" s="124">
        <v>1.1350834320685601</v>
      </c>
      <c r="L38" s="124">
        <v>0.985465049127356</v>
      </c>
      <c r="M38" s="124">
        <v>1.1404112781117199</v>
      </c>
      <c r="N38" s="124">
        <v>0.97821379427812505</v>
      </c>
      <c r="O38" s="124">
        <v>1.14780107397999</v>
      </c>
      <c r="P38" s="124">
        <v>0.99458526860888796</v>
      </c>
      <c r="Q38" s="124">
        <f t="shared" si="2"/>
        <v>1.1421522083277118</v>
      </c>
      <c r="R38" s="124">
        <f t="shared" si="3"/>
        <v>0.98797028612287074</v>
      </c>
      <c r="S38" s="120"/>
      <c r="T38" s="132">
        <v>21</v>
      </c>
      <c r="U38" s="121">
        <v>1.27</v>
      </c>
      <c r="V38" s="123">
        <v>1.4E-2</v>
      </c>
      <c r="W38" s="123">
        <v>1.3120000000000001</v>
      </c>
      <c r="X38" s="123">
        <v>5.3999999999999999E-2</v>
      </c>
      <c r="Y38" s="102">
        <f t="shared" si="4"/>
        <v>1.2905800000000001</v>
      </c>
      <c r="Z38" s="102">
        <f t="shared" si="5"/>
        <v>3.3600000000000005E-2</v>
      </c>
    </row>
    <row r="39" spans="1:26" ht="14.1" customHeight="1" x14ac:dyDescent="0.25">
      <c r="A39" s="120"/>
      <c r="B39" s="132">
        <v>22</v>
      </c>
      <c r="C39" s="121">
        <v>1.75255625642798</v>
      </c>
      <c r="D39" s="123">
        <v>0.90985577218423197</v>
      </c>
      <c r="E39" s="123">
        <v>1.6919749287197501</v>
      </c>
      <c r="F39" s="123">
        <v>0.85717403121412805</v>
      </c>
      <c r="G39" s="102">
        <v>1</v>
      </c>
      <c r="H39" s="121">
        <v>1</v>
      </c>
      <c r="I39" s="123">
        <f t="shared" si="0"/>
        <v>0.95003652253124082</v>
      </c>
      <c r="J39" s="123">
        <f t="shared" si="1"/>
        <v>0.93901505721688738</v>
      </c>
      <c r="K39" s="124">
        <v>1.13907734121022</v>
      </c>
      <c r="L39" s="124">
        <v>0.98505179055270098</v>
      </c>
      <c r="M39" s="124">
        <v>1.1446945453595501</v>
      </c>
      <c r="N39" s="124">
        <v>0.97755524451636699</v>
      </c>
      <c r="O39" s="124">
        <v>1.1531170296806701</v>
      </c>
      <c r="P39" s="124">
        <v>0.99437689317393596</v>
      </c>
      <c r="Q39" s="124">
        <f t="shared" si="2"/>
        <v>1.1468196936326753</v>
      </c>
      <c r="R39" s="124">
        <f t="shared" si="3"/>
        <v>0.98759422663333918</v>
      </c>
      <c r="S39" s="120"/>
      <c r="T39" s="132">
        <v>22</v>
      </c>
      <c r="U39" s="121">
        <v>1.2709999999999999</v>
      </c>
      <c r="V39" s="123">
        <v>0.01</v>
      </c>
      <c r="W39" s="123">
        <v>1.3169999999999999</v>
      </c>
      <c r="X39" s="123">
        <v>0.04</v>
      </c>
      <c r="Y39" s="102">
        <f t="shared" si="4"/>
        <v>1.2935399999999999</v>
      </c>
      <c r="Z39" s="102">
        <f t="shared" si="5"/>
        <v>2.47E-2</v>
      </c>
    </row>
    <row r="40" spans="1:26" ht="14.1" customHeight="1" x14ac:dyDescent="0.25">
      <c r="B40" s="132">
        <v>23</v>
      </c>
      <c r="C40" s="121">
        <v>1.7615536276488299</v>
      </c>
      <c r="D40" s="123">
        <v>0.90904277939816402</v>
      </c>
      <c r="E40" s="123">
        <v>1.7149117710741799</v>
      </c>
      <c r="F40" s="123">
        <v>0.85393370308897298</v>
      </c>
      <c r="G40" s="102">
        <v>1</v>
      </c>
      <c r="H40" s="121">
        <v>1</v>
      </c>
      <c r="I40" s="123">
        <f t="shared" si="0"/>
        <v>0.95813384496210308</v>
      </c>
      <c r="J40" s="123">
        <f t="shared" si="1"/>
        <v>0.93801296319139804</v>
      </c>
      <c r="K40" s="124">
        <v>1.1429498559559801</v>
      </c>
      <c r="L40" s="124">
        <v>0.98464842221628102</v>
      </c>
      <c r="M40" s="124">
        <v>1.1488608087876599</v>
      </c>
      <c r="N40" s="124">
        <v>0.97691555300766197</v>
      </c>
      <c r="O40" s="124">
        <v>1.1583233131892601</v>
      </c>
      <c r="P40" s="124">
        <v>0.99417176652759698</v>
      </c>
      <c r="Q40" s="124">
        <f t="shared" si="2"/>
        <v>1.1513721795528098</v>
      </c>
      <c r="R40" s="124">
        <f t="shared" si="3"/>
        <v>0.98722708698799932</v>
      </c>
      <c r="S40" s="120"/>
      <c r="T40" s="132">
        <v>23</v>
      </c>
      <c r="U40" s="121">
        <v>1.2729999999999999</v>
      </c>
      <c r="V40" s="123">
        <v>4.0000000000000001E-3</v>
      </c>
      <c r="W40" s="123">
        <v>1.32</v>
      </c>
      <c r="X40" s="123">
        <v>2.9000000000000001E-2</v>
      </c>
      <c r="Y40" s="102">
        <f t="shared" si="4"/>
        <v>1.29603</v>
      </c>
      <c r="Z40" s="102">
        <f t="shared" si="5"/>
        <v>1.6250000000000001E-2</v>
      </c>
    </row>
    <row r="41" spans="1:26" ht="14.1" customHeight="1" x14ac:dyDescent="0.25">
      <c r="B41" s="132">
        <v>24</v>
      </c>
      <c r="C41" s="121">
        <v>1.77016686052817</v>
      </c>
      <c r="D41" s="123">
        <v>0.90829717214781702</v>
      </c>
      <c r="E41" s="123">
        <v>1.73710893018559</v>
      </c>
      <c r="F41" s="123">
        <v>0.85087978048286805</v>
      </c>
      <c r="G41" s="102">
        <v>1</v>
      </c>
      <c r="H41" s="121">
        <v>1</v>
      </c>
      <c r="I41" s="123">
        <f t="shared" si="0"/>
        <v>0.96594094018360421</v>
      </c>
      <c r="J41" s="123">
        <f t="shared" si="1"/>
        <v>0.93707489961328605</v>
      </c>
      <c r="K41" s="124">
        <v>1.14670553059031</v>
      </c>
      <c r="L41" s="124">
        <v>0.98425407084421201</v>
      </c>
      <c r="M41" s="124">
        <v>1.15291382250275</v>
      </c>
      <c r="N41" s="124">
        <v>0.97629337676817796</v>
      </c>
      <c r="O41" s="124">
        <v>1.16342389740352</v>
      </c>
      <c r="P41" s="124">
        <v>0.99396987498795697</v>
      </c>
      <c r="Q41" s="124">
        <f t="shared" si="2"/>
        <v>1.1558137683253822</v>
      </c>
      <c r="R41" s="124">
        <f t="shared" si="3"/>
        <v>0.98686827952914702</v>
      </c>
      <c r="S41" s="120"/>
      <c r="T41" s="132">
        <v>24</v>
      </c>
      <c r="U41" s="121">
        <v>1.274</v>
      </c>
      <c r="V41" s="123">
        <v>0</v>
      </c>
      <c r="W41" s="123">
        <v>1.323</v>
      </c>
      <c r="X41" s="123">
        <v>0.02</v>
      </c>
      <c r="Y41" s="102">
        <f t="shared" si="4"/>
        <v>1.2980100000000001</v>
      </c>
      <c r="Z41" s="102">
        <f t="shared" si="5"/>
        <v>9.7999999999999997E-3</v>
      </c>
    </row>
    <row r="42" spans="1:26" ht="14.1" customHeight="1" x14ac:dyDescent="0.25">
      <c r="B42" s="132">
        <v>25</v>
      </c>
      <c r="C42" s="121">
        <v>1.77857717858301</v>
      </c>
      <c r="D42" s="123">
        <v>0.90759702799762698</v>
      </c>
      <c r="E42" s="123">
        <v>1.7585747968560601</v>
      </c>
      <c r="F42" s="123">
        <v>0.848000591951097</v>
      </c>
      <c r="G42" s="102">
        <v>1</v>
      </c>
      <c r="H42" s="121">
        <v>1</v>
      </c>
      <c r="I42" s="123">
        <f t="shared" si="0"/>
        <v>0.97351586082125996</v>
      </c>
      <c r="J42" s="123">
        <f t="shared" si="1"/>
        <v>0.9361913761512588</v>
      </c>
      <c r="K42" s="124">
        <v>1.15034864192468</v>
      </c>
      <c r="L42" s="124">
        <v>0.98386805387745802</v>
      </c>
      <c r="M42" s="124">
        <v>1.15685645846897</v>
      </c>
      <c r="N42" s="124">
        <v>0.97568752537266801</v>
      </c>
      <c r="O42" s="124">
        <v>1.1684224405663499</v>
      </c>
      <c r="P42" s="124">
        <v>0.993771204873104</v>
      </c>
      <c r="Q42" s="124">
        <f t="shared" si="2"/>
        <v>1.1601481276288572</v>
      </c>
      <c r="R42" s="124">
        <f t="shared" si="3"/>
        <v>0.98651731097602924</v>
      </c>
      <c r="S42" s="120"/>
      <c r="T42" s="132">
        <v>25</v>
      </c>
      <c r="U42" s="121">
        <v>1.274</v>
      </c>
      <c r="V42" s="123">
        <v>0</v>
      </c>
      <c r="W42" s="123">
        <v>1.325</v>
      </c>
      <c r="X42" s="123">
        <v>1.4E-2</v>
      </c>
      <c r="Y42" s="102">
        <f t="shared" si="4"/>
        <v>1.2989899999999999</v>
      </c>
      <c r="Z42" s="102">
        <f t="shared" si="5"/>
        <v>6.8599999999999998E-3</v>
      </c>
    </row>
    <row r="43" spans="1:26" ht="14.1" customHeight="1" x14ac:dyDescent="0.25">
      <c r="B43" s="132">
        <v>26</v>
      </c>
      <c r="C43" s="121">
        <v>1.78694488915524</v>
      </c>
      <c r="D43" s="123">
        <v>0.90692253447515203</v>
      </c>
      <c r="E43" s="123">
        <v>1.7793177618876299</v>
      </c>
      <c r="F43" s="123">
        <v>0.845284539745639</v>
      </c>
      <c r="G43" s="102">
        <v>1</v>
      </c>
      <c r="H43" s="121">
        <v>1</v>
      </c>
      <c r="I43" s="123">
        <f t="shared" si="0"/>
        <v>0.98091018353836434</v>
      </c>
      <c r="J43" s="123">
        <f t="shared" si="1"/>
        <v>0.93535357281663978</v>
      </c>
      <c r="K43" s="124">
        <v>1.15388326642012</v>
      </c>
      <c r="L43" s="124">
        <v>0.98348986505313696</v>
      </c>
      <c r="M43" s="124">
        <v>1.1606909130668901</v>
      </c>
      <c r="N43" s="124">
        <v>0.97509696258352196</v>
      </c>
      <c r="O43" s="124">
        <v>1.17332229143207</v>
      </c>
      <c r="P43" s="124">
        <v>0.99357574250112701</v>
      </c>
      <c r="Q43" s="124">
        <f t="shared" si="2"/>
        <v>1.1643785646654496</v>
      </c>
      <c r="R43" s="124">
        <f t="shared" si="3"/>
        <v>0.98617377833784592</v>
      </c>
      <c r="S43" s="120"/>
      <c r="T43" s="132">
        <v>26</v>
      </c>
      <c r="U43" s="121">
        <v>1.274</v>
      </c>
      <c r="V43" s="123">
        <v>0</v>
      </c>
      <c r="W43" s="123">
        <v>1.327</v>
      </c>
      <c r="X43" s="123">
        <v>8.9999999999999993E-3</v>
      </c>
      <c r="Y43" s="102">
        <f t="shared" si="4"/>
        <v>1.2999700000000001</v>
      </c>
      <c r="Z43" s="102">
        <f t="shared" si="5"/>
        <v>4.4099999999999999E-3</v>
      </c>
    </row>
    <row r="44" spans="1:26" ht="14.1" customHeight="1" x14ac:dyDescent="0.25">
      <c r="B44" s="132">
        <v>27</v>
      </c>
      <c r="C44" s="121">
        <v>1.7954070882834601</v>
      </c>
      <c r="D44" s="123">
        <v>0.90625622329861599</v>
      </c>
      <c r="E44" s="123">
        <v>1.7993462160823701</v>
      </c>
      <c r="F44" s="123">
        <v>0.84272009660184399</v>
      </c>
      <c r="G44" s="102">
        <v>1</v>
      </c>
      <c r="H44" s="121">
        <v>1</v>
      </c>
      <c r="I44" s="123">
        <f t="shared" si="0"/>
        <v>0.98816829842982745</v>
      </c>
      <c r="J44" s="123">
        <f t="shared" si="1"/>
        <v>0.93455341173961082</v>
      </c>
      <c r="K44" s="124">
        <v>1.1573133349818701</v>
      </c>
      <c r="L44" s="124">
        <v>0.98311915824176199</v>
      </c>
      <c r="M44" s="124">
        <v>1.1644189083429499</v>
      </c>
      <c r="N44" s="124">
        <v>0.97452080608744895</v>
      </c>
      <c r="O44" s="124">
        <v>1.1781264965147999</v>
      </c>
      <c r="P44" s="124">
        <v>0.99338347419011197</v>
      </c>
      <c r="Q44" s="124">
        <f t="shared" si="2"/>
        <v>1.1685080930563565</v>
      </c>
      <c r="R44" s="124">
        <f t="shared" si="3"/>
        <v>0.98583736384853893</v>
      </c>
      <c r="S44" s="120"/>
      <c r="T44" s="132">
        <v>27</v>
      </c>
      <c r="U44" s="121">
        <v>1.274</v>
      </c>
      <c r="V44" s="123">
        <v>0</v>
      </c>
      <c r="W44" s="123">
        <v>1.3280000000000001</v>
      </c>
      <c r="X44" s="123">
        <v>5.0000000000000001E-3</v>
      </c>
      <c r="Y44" s="102">
        <f t="shared" si="4"/>
        <v>1.3004600000000002</v>
      </c>
      <c r="Z44" s="102">
        <f t="shared" si="5"/>
        <v>2.4499999999999999E-3</v>
      </c>
    </row>
    <row r="45" spans="1:26" ht="14.1" customHeight="1" x14ac:dyDescent="0.25">
      <c r="B45" s="132">
        <v>28</v>
      </c>
      <c r="C45" s="121">
        <v>1.8040759456436</v>
      </c>
      <c r="D45" s="123">
        <v>0.90558314803898499</v>
      </c>
      <c r="E45" s="123">
        <v>1.8186685502423201</v>
      </c>
      <c r="F45" s="123">
        <v>0.84029580170251705</v>
      </c>
      <c r="G45" s="102">
        <v>1</v>
      </c>
      <c r="H45" s="121">
        <v>1</v>
      </c>
      <c r="I45" s="123">
        <f t="shared" si="0"/>
        <v>0.99532687801399677</v>
      </c>
      <c r="J45" s="123">
        <f t="shared" si="1"/>
        <v>0.93378361124144305</v>
      </c>
      <c r="K45" s="124">
        <v>1.1606426686834701</v>
      </c>
      <c r="L45" s="124">
        <v>0.98275572994695604</v>
      </c>
      <c r="M45" s="124">
        <v>1.1680418825285099</v>
      </c>
      <c r="N45" s="124">
        <v>0.97395832521000603</v>
      </c>
      <c r="O45" s="124">
        <v>1.1828378093187299</v>
      </c>
      <c r="P45" s="124">
        <v>0.99319438625814704</v>
      </c>
      <c r="Q45" s="124">
        <f t="shared" si="2"/>
        <v>1.1725394922568775</v>
      </c>
      <c r="R45" s="124">
        <f t="shared" si="3"/>
        <v>0.98550782901918299</v>
      </c>
      <c r="S45" s="120"/>
      <c r="T45" s="132">
        <v>28</v>
      </c>
      <c r="U45" s="121">
        <v>1.274</v>
      </c>
      <c r="V45" s="123">
        <v>0</v>
      </c>
      <c r="W45" s="123">
        <v>1.329</v>
      </c>
      <c r="X45" s="123">
        <v>1E-3</v>
      </c>
      <c r="Y45" s="102">
        <f t="shared" si="4"/>
        <v>1.3009499999999998</v>
      </c>
      <c r="Z45" s="102">
        <f t="shared" si="5"/>
        <v>4.8999999999999998E-4</v>
      </c>
    </row>
    <row r="46" spans="1:26" ht="14.1" customHeight="1" x14ac:dyDescent="0.25">
      <c r="B46" s="132">
        <v>29</v>
      </c>
      <c r="C46" s="121">
        <v>1.8130376176530301</v>
      </c>
      <c r="D46" s="123">
        <v>0.90489100094598296</v>
      </c>
      <c r="E46" s="123">
        <v>1.8372931551695599</v>
      </c>
      <c r="F46" s="123">
        <v>0.83800025598558903</v>
      </c>
      <c r="G46" s="102">
        <v>1</v>
      </c>
      <c r="H46" s="121">
        <v>1</v>
      </c>
      <c r="I46" s="123">
        <f t="shared" si="0"/>
        <v>1.0024145407133691</v>
      </c>
      <c r="J46" s="123">
        <f t="shared" si="1"/>
        <v>0.93303772091896242</v>
      </c>
      <c r="K46" s="124">
        <v>1.1638749986772601</v>
      </c>
      <c r="L46" s="124">
        <v>0.982399500874238</v>
      </c>
      <c r="M46" s="124">
        <v>1.17156116440766</v>
      </c>
      <c r="N46" s="124">
        <v>0.973408936478252</v>
      </c>
      <c r="O46" s="124">
        <v>1.1874587014493501</v>
      </c>
      <c r="P46" s="124">
        <v>0.99300846502332096</v>
      </c>
      <c r="Q46" s="124">
        <f t="shared" si="2"/>
        <v>1.1764753591981849</v>
      </c>
      <c r="R46" s="124">
        <f t="shared" si="3"/>
        <v>0.98518500790382713</v>
      </c>
      <c r="S46" s="120"/>
      <c r="T46" s="132">
        <v>29</v>
      </c>
      <c r="U46" s="121">
        <v>1.274</v>
      </c>
      <c r="V46" s="123">
        <v>0</v>
      </c>
      <c r="W46" s="123">
        <v>1.33</v>
      </c>
      <c r="X46" s="123">
        <v>0</v>
      </c>
      <c r="Y46" s="102">
        <f t="shared" si="4"/>
        <v>1.3014399999999999</v>
      </c>
      <c r="Z46" s="102">
        <f t="shared" si="5"/>
        <v>0</v>
      </c>
    </row>
    <row r="47" spans="1:26" ht="14.1" customHeight="1" x14ac:dyDescent="0.25">
      <c r="B47" s="132">
        <v>30</v>
      </c>
      <c r="C47" s="121">
        <v>1.8223518016485001</v>
      </c>
      <c r="D47" s="123">
        <v>0.90417016860946897</v>
      </c>
      <c r="E47" s="123">
        <v>1.8552284216661299</v>
      </c>
      <c r="F47" s="123">
        <v>0.83582211697265596</v>
      </c>
      <c r="G47" s="102">
        <v>1</v>
      </c>
      <c r="H47" s="121">
        <v>1</v>
      </c>
      <c r="I47" s="123">
        <f t="shared" si="0"/>
        <v>1.0094517128213614</v>
      </c>
      <c r="J47" s="123">
        <f t="shared" si="1"/>
        <v>0.93231013768056592</v>
      </c>
      <c r="K47" s="124">
        <v>1.16701397354869</v>
      </c>
      <c r="L47" s="124">
        <v>0.98205049697540903</v>
      </c>
      <c r="M47" s="124">
        <v>1.1749781261126599</v>
      </c>
      <c r="N47" s="124">
        <v>0.97287219690175997</v>
      </c>
      <c r="O47" s="124">
        <v>1.1919913755054901</v>
      </c>
      <c r="P47" s="124">
        <v>0.99282569680372101</v>
      </c>
      <c r="Q47" s="124">
        <f t="shared" si="2"/>
        <v>1.1803181518629402</v>
      </c>
      <c r="R47" s="124">
        <f t="shared" si="3"/>
        <v>0.98486879967459928</v>
      </c>
      <c r="T47" s="132">
        <v>30</v>
      </c>
      <c r="U47" s="121">
        <v>1.274</v>
      </c>
      <c r="V47" s="123">
        <v>0</v>
      </c>
      <c r="W47" s="123">
        <v>1.33</v>
      </c>
      <c r="X47" s="123">
        <v>0</v>
      </c>
      <c r="Y47" s="102">
        <f t="shared" si="4"/>
        <v>1.3014399999999999</v>
      </c>
      <c r="Z47" s="102">
        <f t="shared" si="5"/>
        <v>0</v>
      </c>
    </row>
    <row r="48" spans="1:26" ht="14.1" customHeight="1" x14ac:dyDescent="0.25">
      <c r="K48" s="465"/>
      <c r="L48" s="465"/>
      <c r="M48" s="465"/>
      <c r="N48" s="465"/>
      <c r="O48" s="465"/>
      <c r="P48" s="465"/>
    </row>
    <row r="49" spans="3:37" ht="14.1" customHeight="1" x14ac:dyDescent="0.25">
      <c r="M49" s="1"/>
      <c r="N49" s="1"/>
      <c r="O49" s="1"/>
      <c r="P49" s="1"/>
      <c r="Q49" s="1"/>
      <c r="R49" s="1"/>
      <c r="S49" s="1"/>
    </row>
    <row r="50" spans="3:37" ht="14.1" customHeight="1" x14ac:dyDescent="0.25">
      <c r="H50" s="126"/>
      <c r="M50" s="1"/>
      <c r="N50" s="1"/>
      <c r="O50" s="1"/>
      <c r="P50" s="1"/>
      <c r="Q50" s="1"/>
      <c r="R50" s="1"/>
      <c r="S50" s="1"/>
    </row>
    <row r="51" spans="3:37" ht="14.1" customHeight="1" x14ac:dyDescent="0.25">
      <c r="H51" s="126"/>
      <c r="M51" s="1"/>
      <c r="N51" s="1"/>
      <c r="O51" s="1"/>
      <c r="P51" s="1"/>
      <c r="Q51" s="1"/>
      <c r="R51" s="1"/>
      <c r="S51" s="1"/>
    </row>
    <row r="52" spans="3:37" ht="14.1" customHeight="1" x14ac:dyDescent="0.25">
      <c r="M52" s="1"/>
      <c r="N52" s="1"/>
      <c r="O52" s="1"/>
      <c r="P52" s="1"/>
      <c r="Q52" s="1"/>
      <c r="R52" s="1"/>
      <c r="S52" s="1"/>
    </row>
    <row r="53" spans="3:37" ht="14.1" customHeight="1" x14ac:dyDescent="0.25">
      <c r="M53" s="1"/>
      <c r="N53" s="1"/>
      <c r="O53" s="1"/>
      <c r="P53" s="1"/>
      <c r="Q53" s="1"/>
      <c r="R53" s="1"/>
      <c r="S53" s="1"/>
    </row>
    <row r="54" spans="3:37" ht="14.1" customHeight="1" x14ac:dyDescent="0.25">
      <c r="M54" s="1"/>
      <c r="N54" s="1"/>
      <c r="O54" s="1"/>
      <c r="P54" s="1"/>
      <c r="Q54" s="1"/>
      <c r="R54" s="1"/>
      <c r="S54" s="1"/>
    </row>
    <row r="55" spans="3:37" ht="14.1" customHeight="1" x14ac:dyDescent="0.25">
      <c r="C55" s="126"/>
      <c r="J55" s="118"/>
    </row>
    <row r="56" spans="3:37" ht="14.1" customHeight="1" x14ac:dyDescent="0.25">
      <c r="J56" s="126"/>
    </row>
    <row r="57" spans="3:37" ht="14.1" customHeight="1" x14ac:dyDescent="0.25">
      <c r="I57" s="126"/>
      <c r="J57" s="126"/>
      <c r="T57" s="76"/>
    </row>
    <row r="58" spans="3:37" ht="14.1" customHeight="1" x14ac:dyDescent="0.25">
      <c r="I58" s="126"/>
      <c r="J58" s="126"/>
    </row>
    <row r="59" spans="3:37" ht="14.1" customHeight="1" x14ac:dyDescent="0.25"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6"/>
      <c r="AG59" s="76"/>
      <c r="AH59" s="76"/>
      <c r="AI59" s="76"/>
      <c r="AJ59" s="76"/>
      <c r="AK59" s="76"/>
    </row>
    <row r="60" spans="3:37" ht="14.1" customHeight="1" x14ac:dyDescent="0.25"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</row>
  </sheetData>
  <mergeCells count="18">
    <mergeCell ref="U15:V15"/>
    <mergeCell ref="W15:X15"/>
    <mergeCell ref="Y15:Z15"/>
    <mergeCell ref="U14:Z14"/>
    <mergeCell ref="B6:D6"/>
    <mergeCell ref="Q15:R15"/>
    <mergeCell ref="C14:H14"/>
    <mergeCell ref="I14:J14"/>
    <mergeCell ref="K14:P14"/>
    <mergeCell ref="Q14:R14"/>
    <mergeCell ref="C15:D15"/>
    <mergeCell ref="K48:P48"/>
    <mergeCell ref="E15:F15"/>
    <mergeCell ref="G15:H15"/>
    <mergeCell ref="I15:J15"/>
    <mergeCell ref="K15:L15"/>
    <mergeCell ref="M15:N15"/>
    <mergeCell ref="O15:P15"/>
  </mergeCells>
  <pageMargins left="0.5" right="0.5" top="0.5" bottom="0.5" header="0" footer="0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4">
    <tabColor rgb="FFC00000"/>
  </sheetPr>
  <dimension ref="A2:AD308"/>
  <sheetViews>
    <sheetView workbookViewId="0"/>
  </sheetViews>
  <sheetFormatPr baseColWidth="10" defaultColWidth="10.81640625" defaultRowHeight="13.2" x14ac:dyDescent="0.25"/>
  <cols>
    <col min="1" max="1" width="2.81640625" style="1" customWidth="1"/>
    <col min="2" max="2" width="10.81640625" style="1"/>
    <col min="3" max="5" width="5.81640625" style="1" customWidth="1"/>
    <col min="6" max="6" width="10.81640625" style="1"/>
    <col min="7" max="7" width="17.90625" style="1" bestFit="1" customWidth="1"/>
    <col min="8" max="11" width="5.81640625" style="1" customWidth="1"/>
    <col min="12" max="16384" width="10.81640625" style="1"/>
  </cols>
  <sheetData>
    <row r="2" spans="1:12" ht="12.75" customHeight="1" x14ac:dyDescent="0.25"/>
    <row r="3" spans="1:12" ht="12.75" customHeight="1" x14ac:dyDescent="0.3">
      <c r="A3" s="77"/>
      <c r="B3" s="147" t="s">
        <v>106</v>
      </c>
    </row>
    <row r="4" spans="1:12" ht="12.75" customHeight="1" x14ac:dyDescent="0.25">
      <c r="B4" s="83" t="s">
        <v>107</v>
      </c>
      <c r="C4" s="74"/>
      <c r="D4" s="74"/>
      <c r="E4" s="74"/>
    </row>
    <row r="5" spans="1:12" ht="12.75" customHeight="1" x14ac:dyDescent="0.25">
      <c r="B5" s="75"/>
      <c r="C5" s="75"/>
      <c r="D5" s="75"/>
      <c r="E5" s="75"/>
    </row>
    <row r="6" spans="1:12" s="76" customFormat="1" ht="30" customHeight="1" x14ac:dyDescent="0.25">
      <c r="B6" s="80" t="s">
        <v>105</v>
      </c>
      <c r="C6" s="80" t="s">
        <v>36</v>
      </c>
      <c r="D6" s="80" t="s">
        <v>38</v>
      </c>
      <c r="E6" s="80" t="s">
        <v>37</v>
      </c>
      <c r="I6" s="81"/>
      <c r="J6" s="81"/>
    </row>
    <row r="7" spans="1:12" ht="12.75" customHeight="1" x14ac:dyDescent="0.25">
      <c r="B7" s="84">
        <v>-90</v>
      </c>
      <c r="C7" s="85">
        <v>0.23</v>
      </c>
      <c r="D7" s="85">
        <v>4.0999999999999996</v>
      </c>
      <c r="E7" s="85">
        <v>0.76</v>
      </c>
      <c r="J7" s="50"/>
    </row>
    <row r="8" spans="1:12" ht="12.75" customHeight="1" x14ac:dyDescent="0.25">
      <c r="B8" s="84">
        <v>-89</v>
      </c>
      <c r="C8" s="85">
        <v>0.23</v>
      </c>
      <c r="D8" s="85">
        <v>4.0999999999999996</v>
      </c>
      <c r="E8" s="85">
        <v>0.76</v>
      </c>
    </row>
    <row r="9" spans="1:12" ht="12.75" customHeight="1" x14ac:dyDescent="0.25">
      <c r="B9" s="84">
        <v>-88</v>
      </c>
      <c r="C9" s="85">
        <v>0.23</v>
      </c>
      <c r="D9" s="85">
        <v>4.0999999999999996</v>
      </c>
      <c r="E9" s="85">
        <v>0.76</v>
      </c>
    </row>
    <row r="10" spans="1:12" ht="12.75" customHeight="1" x14ac:dyDescent="0.25">
      <c r="B10" s="84">
        <v>-87</v>
      </c>
      <c r="C10" s="85">
        <v>0.23</v>
      </c>
      <c r="D10" s="85">
        <v>4.0999999999999996</v>
      </c>
      <c r="E10" s="85">
        <v>0.76</v>
      </c>
      <c r="L10" s="3"/>
    </row>
    <row r="11" spans="1:12" ht="12.75" customHeight="1" x14ac:dyDescent="0.25">
      <c r="B11" s="84">
        <v>-86</v>
      </c>
      <c r="C11" s="85">
        <v>0.23</v>
      </c>
      <c r="D11" s="85">
        <v>4.0999999999999996</v>
      </c>
      <c r="E11" s="85">
        <v>0.76</v>
      </c>
      <c r="L11" s="3"/>
    </row>
    <row r="12" spans="1:12" ht="12.75" customHeight="1" x14ac:dyDescent="0.25">
      <c r="B12" s="84">
        <v>-85</v>
      </c>
      <c r="C12" s="85">
        <v>0.23</v>
      </c>
      <c r="D12" s="85">
        <v>4.0999999999999996</v>
      </c>
      <c r="E12" s="85">
        <v>0.76</v>
      </c>
    </row>
    <row r="13" spans="1:12" ht="12.75" customHeight="1" x14ac:dyDescent="0.25">
      <c r="B13" s="84">
        <v>-84</v>
      </c>
      <c r="C13" s="85">
        <v>0.23</v>
      </c>
      <c r="D13" s="85">
        <v>4.0999999999999996</v>
      </c>
      <c r="E13" s="85">
        <v>0.76</v>
      </c>
    </row>
    <row r="14" spans="1:12" ht="12.75" customHeight="1" x14ac:dyDescent="0.25">
      <c r="B14" s="84">
        <v>-83</v>
      </c>
      <c r="C14" s="85">
        <v>0.23</v>
      </c>
      <c r="D14" s="85">
        <v>4.0999999999999996</v>
      </c>
      <c r="E14" s="85">
        <v>0.76</v>
      </c>
      <c r="G14" s="6" t="s">
        <v>105</v>
      </c>
      <c r="I14" s="268" t="s">
        <v>36</v>
      </c>
      <c r="J14" s="268" t="s">
        <v>38</v>
      </c>
      <c r="K14" s="268" t="s">
        <v>37</v>
      </c>
    </row>
    <row r="15" spans="1:12" ht="12.75" customHeight="1" x14ac:dyDescent="0.25">
      <c r="B15" s="84">
        <v>-82</v>
      </c>
      <c r="C15" s="85">
        <v>0.23</v>
      </c>
      <c r="D15" s="85">
        <v>4.0999999999999996</v>
      </c>
      <c r="E15" s="85">
        <v>0.76</v>
      </c>
      <c r="G15" s="86">
        <f>+ROUND(Cosmic!C22,0)</f>
        <v>48</v>
      </c>
      <c r="I15" s="84">
        <f>+VLOOKUP($G$15,$B$7:$E$187,2)</f>
        <v>0.23</v>
      </c>
      <c r="J15" s="84">
        <f>+VLOOKUP($G$15,$B$7:$E$187,3)</f>
        <v>4.0999999999999996</v>
      </c>
      <c r="K15" s="84">
        <f>+VLOOKUP($G$15,$B$7:$E$187,4)</f>
        <v>0.76</v>
      </c>
    </row>
    <row r="16" spans="1:12" ht="12.75" customHeight="1" x14ac:dyDescent="0.25">
      <c r="B16" s="84">
        <v>-81</v>
      </c>
      <c r="C16" s="85">
        <v>0.23</v>
      </c>
      <c r="D16" s="85">
        <v>4.0999999999999996</v>
      </c>
      <c r="E16" s="85">
        <v>0.76</v>
      </c>
      <c r="G16" s="86">
        <f>+ROUND(Cosmic!C22+Cosmic!E22,0)</f>
        <v>48</v>
      </c>
      <c r="I16" s="84">
        <f>+VLOOKUP($G$16,$B$7:$E$187,2)</f>
        <v>0.23</v>
      </c>
      <c r="J16" s="84">
        <f>+VLOOKUP($G$16,$B$7:$E$187,3)</f>
        <v>4.0999999999999996</v>
      </c>
      <c r="K16" s="84">
        <f>+VLOOKUP($G$16,$B$7:$E$187,4)</f>
        <v>0.76</v>
      </c>
    </row>
    <row r="17" spans="2:30" ht="12.75" customHeight="1" x14ac:dyDescent="0.25">
      <c r="B17" s="84">
        <v>-80</v>
      </c>
      <c r="C17" s="85">
        <v>0.23</v>
      </c>
      <c r="D17" s="85">
        <v>4.0999999999999996</v>
      </c>
      <c r="E17" s="85">
        <v>0.76</v>
      </c>
      <c r="G17" s="86">
        <f>+ROUND(Cosmic!C22-Cosmic!E22,0)</f>
        <v>48</v>
      </c>
      <c r="I17" s="84">
        <f>+VLOOKUP($G$17,$B$7:$E$187,2)</f>
        <v>0.23</v>
      </c>
      <c r="J17" s="84">
        <f>+VLOOKUP($G$17,$B$7:$E$187,3)</f>
        <v>4.0999999999999996</v>
      </c>
      <c r="K17" s="84">
        <f>+VLOOKUP($G$17,$B$7:$E$187,4)</f>
        <v>0.76</v>
      </c>
    </row>
    <row r="18" spans="2:30" x14ac:dyDescent="0.25">
      <c r="B18" s="84">
        <v>-79</v>
      </c>
      <c r="C18" s="85">
        <v>0.23</v>
      </c>
      <c r="D18" s="85">
        <v>4.0999999999999996</v>
      </c>
      <c r="E18" s="85">
        <v>0.76</v>
      </c>
      <c r="I18" s="1">
        <f>+I16-I17</f>
        <v>0</v>
      </c>
      <c r="J18" s="1">
        <f t="shared" ref="J18:K18" si="0">+J16-J17</f>
        <v>0</v>
      </c>
      <c r="K18" s="1">
        <f t="shared" si="0"/>
        <v>0</v>
      </c>
      <c r="L18" s="1" t="s">
        <v>314</v>
      </c>
    </row>
    <row r="19" spans="2:30" x14ac:dyDescent="0.25">
      <c r="B19" s="84">
        <v>-78</v>
      </c>
      <c r="C19" s="85">
        <v>0.23</v>
      </c>
      <c r="D19" s="85">
        <v>4.0999999999999996</v>
      </c>
      <c r="E19" s="85">
        <v>0.76</v>
      </c>
    </row>
    <row r="20" spans="2:30" x14ac:dyDescent="0.25">
      <c r="B20" s="84">
        <v>-77</v>
      </c>
      <c r="C20" s="85">
        <v>0.23</v>
      </c>
      <c r="D20" s="85">
        <v>4.0999999999999996</v>
      </c>
      <c r="E20" s="85">
        <v>0.76</v>
      </c>
    </row>
    <row r="21" spans="2:30" x14ac:dyDescent="0.25">
      <c r="B21" s="84">
        <v>-76</v>
      </c>
      <c r="C21" s="85">
        <v>0.23</v>
      </c>
      <c r="D21" s="85">
        <v>4.0999999999999996</v>
      </c>
      <c r="E21" s="85">
        <v>0.76</v>
      </c>
    </row>
    <row r="22" spans="2:30" x14ac:dyDescent="0.25">
      <c r="B22" s="84">
        <v>-75</v>
      </c>
      <c r="C22" s="85">
        <v>0.23</v>
      </c>
      <c r="D22" s="85">
        <v>4.0999999999999996</v>
      </c>
      <c r="E22" s="85">
        <v>0.76</v>
      </c>
    </row>
    <row r="23" spans="2:30" x14ac:dyDescent="0.25">
      <c r="B23" s="84">
        <v>-74</v>
      </c>
      <c r="C23" s="85">
        <v>0.23</v>
      </c>
      <c r="D23" s="85">
        <v>4.0999999999999996</v>
      </c>
      <c r="E23" s="85">
        <v>0.76</v>
      </c>
    </row>
    <row r="24" spans="2:30" x14ac:dyDescent="0.25">
      <c r="B24" s="84">
        <v>-73</v>
      </c>
      <c r="C24" s="85">
        <v>0.23</v>
      </c>
      <c r="D24" s="85">
        <v>4.0999999999999996</v>
      </c>
      <c r="E24" s="85">
        <v>0.76</v>
      </c>
    </row>
    <row r="25" spans="2:30" ht="15" customHeight="1" x14ac:dyDescent="0.25">
      <c r="B25" s="84">
        <v>-72</v>
      </c>
      <c r="C25" s="85">
        <v>0.23</v>
      </c>
      <c r="D25" s="85">
        <v>4.0999999999999996</v>
      </c>
      <c r="E25" s="85">
        <v>0.76</v>
      </c>
      <c r="J25" s="74"/>
      <c r="K25" s="74"/>
      <c r="L25" s="74"/>
      <c r="M25" s="74"/>
      <c r="N25" s="74"/>
      <c r="O25" s="74"/>
      <c r="P25" s="74"/>
      <c r="Q25" s="74"/>
    </row>
    <row r="26" spans="2:30" x14ac:dyDescent="0.25">
      <c r="B26" s="84">
        <v>-71</v>
      </c>
      <c r="C26" s="85">
        <v>0.23</v>
      </c>
      <c r="D26" s="85">
        <v>4.0999999999999996</v>
      </c>
      <c r="E26" s="85">
        <v>0.76</v>
      </c>
      <c r="I26" s="74"/>
      <c r="J26" s="74"/>
      <c r="K26" s="74"/>
      <c r="L26" s="74"/>
      <c r="M26" s="74"/>
      <c r="N26" s="74"/>
      <c r="O26" s="74"/>
      <c r="P26" s="74"/>
      <c r="Q26" s="74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</row>
    <row r="27" spans="2:30" x14ac:dyDescent="0.25">
      <c r="B27" s="84">
        <v>-70</v>
      </c>
      <c r="C27" s="85">
        <v>0.23</v>
      </c>
      <c r="D27" s="85">
        <v>4.0999999999999996</v>
      </c>
      <c r="E27" s="85">
        <v>0.76</v>
      </c>
    </row>
    <row r="28" spans="2:30" x14ac:dyDescent="0.25">
      <c r="B28" s="84">
        <v>-69</v>
      </c>
      <c r="C28" s="85">
        <v>0.23</v>
      </c>
      <c r="D28" s="85">
        <v>4.0999999999999996</v>
      </c>
      <c r="E28" s="85">
        <v>0.76</v>
      </c>
    </row>
    <row r="29" spans="2:30" x14ac:dyDescent="0.25">
      <c r="B29" s="84">
        <v>-68</v>
      </c>
      <c r="C29" s="85">
        <v>0.23</v>
      </c>
      <c r="D29" s="85">
        <v>4.0999999999999996</v>
      </c>
      <c r="E29" s="85">
        <v>0.76</v>
      </c>
    </row>
    <row r="30" spans="2:30" x14ac:dyDescent="0.25">
      <c r="B30" s="84">
        <v>-67</v>
      </c>
      <c r="C30" s="85">
        <v>0.23</v>
      </c>
      <c r="D30" s="85">
        <v>4.0999999999999996</v>
      </c>
      <c r="E30" s="85">
        <v>0.76</v>
      </c>
    </row>
    <row r="31" spans="2:30" x14ac:dyDescent="0.25">
      <c r="B31" s="84">
        <v>-66</v>
      </c>
      <c r="C31" s="85">
        <v>0.23</v>
      </c>
      <c r="D31" s="85">
        <v>4.0999999999999996</v>
      </c>
      <c r="E31" s="85">
        <v>0.76</v>
      </c>
    </row>
    <row r="32" spans="2:30" x14ac:dyDescent="0.25">
      <c r="B32" s="84">
        <v>-65</v>
      </c>
      <c r="C32" s="85">
        <v>0.23</v>
      </c>
      <c r="D32" s="85">
        <v>4.0999999999999996</v>
      </c>
      <c r="E32" s="85">
        <v>0.76</v>
      </c>
    </row>
    <row r="33" spans="2:17" x14ac:dyDescent="0.25">
      <c r="B33" s="84">
        <v>-64</v>
      </c>
      <c r="C33" s="85">
        <v>0.23</v>
      </c>
      <c r="D33" s="85">
        <v>4.0999999999999996</v>
      </c>
      <c r="E33" s="85">
        <v>0.76</v>
      </c>
    </row>
    <row r="34" spans="2:17" ht="12.75" customHeight="1" x14ac:dyDescent="0.25">
      <c r="B34" s="84">
        <v>-63</v>
      </c>
      <c r="C34" s="85">
        <v>0.23</v>
      </c>
      <c r="D34" s="85">
        <v>4.0999999999999996</v>
      </c>
      <c r="E34" s="85">
        <v>0.76</v>
      </c>
    </row>
    <row r="35" spans="2:17" ht="12.75" customHeight="1" x14ac:dyDescent="0.25">
      <c r="B35" s="84">
        <v>-62</v>
      </c>
      <c r="C35" s="85">
        <v>0.23</v>
      </c>
      <c r="D35" s="85">
        <v>4.0999999999999996</v>
      </c>
      <c r="E35" s="85">
        <v>0.76</v>
      </c>
    </row>
    <row r="36" spans="2:17" ht="12.75" customHeight="1" x14ac:dyDescent="0.25">
      <c r="B36" s="84">
        <v>-61</v>
      </c>
      <c r="C36" s="85">
        <v>0.23</v>
      </c>
      <c r="D36" s="85">
        <v>4.0999999999999996</v>
      </c>
      <c r="E36" s="85">
        <v>0.76</v>
      </c>
    </row>
    <row r="37" spans="2:17" ht="12.75" customHeight="1" x14ac:dyDescent="0.25">
      <c r="B37" s="84">
        <v>-60</v>
      </c>
      <c r="C37" s="85">
        <v>0.23</v>
      </c>
      <c r="D37" s="85">
        <v>4.0999999999999996</v>
      </c>
      <c r="E37" s="85">
        <v>0.76</v>
      </c>
    </row>
    <row r="38" spans="2:17" ht="12.75" customHeight="1" x14ac:dyDescent="0.25">
      <c r="B38" s="84">
        <v>-59</v>
      </c>
      <c r="C38" s="85">
        <v>0.23</v>
      </c>
      <c r="D38" s="85">
        <v>4.0999999999999996</v>
      </c>
      <c r="E38" s="85">
        <v>0.76</v>
      </c>
    </row>
    <row r="39" spans="2:17" ht="12.75" customHeight="1" x14ac:dyDescent="0.25">
      <c r="B39" s="84">
        <v>-58</v>
      </c>
      <c r="C39" s="85">
        <v>0.23</v>
      </c>
      <c r="D39" s="85">
        <v>4.0999999999999996</v>
      </c>
      <c r="E39" s="85">
        <v>0.76</v>
      </c>
    </row>
    <row r="40" spans="2:17" ht="12.75" customHeight="1" x14ac:dyDescent="0.25">
      <c r="B40" s="84">
        <v>-57</v>
      </c>
      <c r="C40" s="85">
        <v>0.23</v>
      </c>
      <c r="D40" s="85">
        <v>4.0999999999999996</v>
      </c>
      <c r="E40" s="85">
        <v>0.76</v>
      </c>
    </row>
    <row r="41" spans="2:17" ht="12.75" customHeight="1" x14ac:dyDescent="0.25">
      <c r="B41" s="84">
        <v>-56</v>
      </c>
      <c r="C41" s="85">
        <v>0.23</v>
      </c>
      <c r="D41" s="85">
        <v>4.0999999999999996</v>
      </c>
      <c r="E41" s="85">
        <v>0.76</v>
      </c>
    </row>
    <row r="42" spans="2:17" ht="12.75" customHeight="1" x14ac:dyDescent="0.25">
      <c r="B42" s="84">
        <v>-55</v>
      </c>
      <c r="C42" s="85">
        <v>0.23</v>
      </c>
      <c r="D42" s="85">
        <v>4.0999999999999996</v>
      </c>
      <c r="E42" s="85">
        <v>0.76</v>
      </c>
    </row>
    <row r="43" spans="2:17" ht="12.75" customHeight="1" x14ac:dyDescent="0.25">
      <c r="B43" s="84">
        <v>-54</v>
      </c>
      <c r="C43" s="85">
        <v>0.23</v>
      </c>
      <c r="D43" s="85">
        <v>4.0999999999999996</v>
      </c>
      <c r="E43" s="85">
        <v>0.76</v>
      </c>
      <c r="G43" s="74" t="s">
        <v>109</v>
      </c>
    </row>
    <row r="44" spans="2:17" ht="12.75" customHeight="1" x14ac:dyDescent="0.25">
      <c r="B44" s="84">
        <v>-53</v>
      </c>
      <c r="C44" s="85">
        <v>0.23</v>
      </c>
      <c r="D44" s="85">
        <v>4.0999999999999996</v>
      </c>
      <c r="E44" s="85">
        <v>0.76</v>
      </c>
      <c r="I44" s="74"/>
      <c r="J44" s="74"/>
      <c r="K44" s="74"/>
      <c r="L44" s="74"/>
      <c r="M44" s="74"/>
      <c r="N44" s="74"/>
      <c r="O44" s="74"/>
      <c r="P44" s="74"/>
      <c r="Q44" s="74"/>
    </row>
    <row r="45" spans="2:17" ht="12.75" customHeight="1" x14ac:dyDescent="0.25">
      <c r="B45" s="84">
        <v>-52</v>
      </c>
      <c r="C45" s="85">
        <v>0.23</v>
      </c>
      <c r="D45" s="85">
        <v>4.0999999999999996</v>
      </c>
      <c r="E45" s="85">
        <v>0.76</v>
      </c>
      <c r="I45" s="74"/>
      <c r="J45" s="74"/>
      <c r="K45" s="74"/>
      <c r="L45" s="74"/>
      <c r="M45" s="74"/>
      <c r="N45" s="74"/>
      <c r="O45" s="74"/>
      <c r="P45" s="74"/>
      <c r="Q45" s="74"/>
    </row>
    <row r="46" spans="2:17" ht="12.75" customHeight="1" x14ac:dyDescent="0.25">
      <c r="B46" s="84">
        <v>-51</v>
      </c>
      <c r="C46" s="85">
        <v>0.23</v>
      </c>
      <c r="D46" s="85">
        <v>4.0999999999999996</v>
      </c>
      <c r="E46" s="85">
        <v>0.76</v>
      </c>
    </row>
    <row r="47" spans="2:17" ht="12.75" customHeight="1" x14ac:dyDescent="0.25">
      <c r="B47" s="84">
        <v>-50</v>
      </c>
      <c r="C47" s="85">
        <v>0.23</v>
      </c>
      <c r="D47" s="85">
        <v>4.0999999999999996</v>
      </c>
      <c r="E47" s="85">
        <v>0.76</v>
      </c>
    </row>
    <row r="48" spans="2:17" ht="12.75" customHeight="1" x14ac:dyDescent="0.25">
      <c r="B48" s="84">
        <v>-49</v>
      </c>
      <c r="C48" s="85">
        <v>0.23</v>
      </c>
      <c r="D48" s="85">
        <v>4.0999999999999996</v>
      </c>
      <c r="E48" s="85">
        <v>0.76</v>
      </c>
    </row>
    <row r="49" spans="2:5" ht="12.75" customHeight="1" x14ac:dyDescent="0.25">
      <c r="B49" s="84">
        <v>-48</v>
      </c>
      <c r="C49" s="85">
        <v>0.23</v>
      </c>
      <c r="D49" s="85">
        <v>4.0999999999999996</v>
      </c>
      <c r="E49" s="85">
        <v>0.76</v>
      </c>
    </row>
    <row r="50" spans="2:5" ht="12.75" customHeight="1" x14ac:dyDescent="0.25">
      <c r="B50" s="84">
        <v>-47</v>
      </c>
      <c r="C50" s="85">
        <v>0.23</v>
      </c>
      <c r="D50" s="85">
        <v>4.0999999999999996</v>
      </c>
      <c r="E50" s="85">
        <v>0.76</v>
      </c>
    </row>
    <row r="51" spans="2:5" ht="12.75" customHeight="1" x14ac:dyDescent="0.25">
      <c r="B51" s="84">
        <v>-46</v>
      </c>
      <c r="C51" s="85">
        <v>0.23</v>
      </c>
      <c r="D51" s="85">
        <v>4.0999999999999996</v>
      </c>
      <c r="E51" s="85">
        <v>0.76</v>
      </c>
    </row>
    <row r="52" spans="2:5" ht="12.75" customHeight="1" x14ac:dyDescent="0.25">
      <c r="B52" s="84">
        <v>-45</v>
      </c>
      <c r="C52" s="85">
        <v>0.23</v>
      </c>
      <c r="D52" s="85">
        <v>4.0999999999999996</v>
      </c>
      <c r="E52" s="85">
        <v>0.76</v>
      </c>
    </row>
    <row r="53" spans="2:5" ht="12.75" customHeight="1" x14ac:dyDescent="0.25">
      <c r="B53" s="84">
        <v>-44</v>
      </c>
      <c r="C53" s="85">
        <v>0.23</v>
      </c>
      <c r="D53" s="85">
        <v>4.0999999999999996</v>
      </c>
      <c r="E53" s="85">
        <v>0.76</v>
      </c>
    </row>
    <row r="54" spans="2:5" ht="12.75" customHeight="1" x14ac:dyDescent="0.25">
      <c r="B54" s="84">
        <v>-43</v>
      </c>
      <c r="C54" s="85">
        <v>0.23</v>
      </c>
      <c r="D54" s="85">
        <v>4.0999999999999996</v>
      </c>
      <c r="E54" s="85">
        <v>0.76</v>
      </c>
    </row>
    <row r="55" spans="2:5" ht="12.75" customHeight="1" x14ac:dyDescent="0.25">
      <c r="B55" s="84">
        <v>-42</v>
      </c>
      <c r="C55" s="85">
        <v>0.23</v>
      </c>
      <c r="D55" s="85">
        <v>4.0999999999999996</v>
      </c>
      <c r="E55" s="85">
        <v>0.76</v>
      </c>
    </row>
    <row r="56" spans="2:5" ht="12.75" customHeight="1" x14ac:dyDescent="0.25">
      <c r="B56" s="84">
        <v>-41</v>
      </c>
      <c r="C56" s="85">
        <v>0.23</v>
      </c>
      <c r="D56" s="85">
        <v>4.0999999999999996</v>
      </c>
      <c r="E56" s="85">
        <v>0.76</v>
      </c>
    </row>
    <row r="57" spans="2:5" ht="12.75" customHeight="1" x14ac:dyDescent="0.25">
      <c r="B57" s="84">
        <v>-40</v>
      </c>
      <c r="C57" s="85">
        <v>0.23</v>
      </c>
      <c r="D57" s="85">
        <v>4.0999999999999996</v>
      </c>
      <c r="E57" s="85">
        <v>0.76</v>
      </c>
    </row>
    <row r="58" spans="2:5" ht="12.75" customHeight="1" x14ac:dyDescent="0.25">
      <c r="B58" s="84">
        <v>-39</v>
      </c>
      <c r="C58" s="85">
        <v>0.23</v>
      </c>
      <c r="D58" s="85">
        <v>4.0999999999999996</v>
      </c>
      <c r="E58" s="85">
        <v>0.76</v>
      </c>
    </row>
    <row r="59" spans="2:5" ht="12.75" customHeight="1" x14ac:dyDescent="0.25">
      <c r="B59" s="84">
        <v>-38</v>
      </c>
      <c r="C59" s="85">
        <v>0.23</v>
      </c>
      <c r="D59" s="85">
        <v>4.0999999999999996</v>
      </c>
      <c r="E59" s="85">
        <v>0.76</v>
      </c>
    </row>
    <row r="60" spans="2:5" ht="12.75" customHeight="1" x14ac:dyDescent="0.25">
      <c r="B60" s="84">
        <v>-37</v>
      </c>
      <c r="C60" s="85">
        <v>0.23</v>
      </c>
      <c r="D60" s="85">
        <v>4.0999999999999996</v>
      </c>
      <c r="E60" s="85">
        <v>0.76</v>
      </c>
    </row>
    <row r="61" spans="2:5" ht="12.75" customHeight="1" x14ac:dyDescent="0.25">
      <c r="B61" s="84">
        <v>-36</v>
      </c>
      <c r="C61" s="85">
        <v>0.23499999999999999</v>
      </c>
      <c r="D61" s="85">
        <v>4.0999999999999996</v>
      </c>
      <c r="E61" s="85">
        <v>0.76</v>
      </c>
    </row>
    <row r="62" spans="2:5" ht="12.75" customHeight="1" x14ac:dyDescent="0.25">
      <c r="B62" s="84">
        <v>-35</v>
      </c>
      <c r="C62" s="85">
        <v>0.24</v>
      </c>
      <c r="D62" s="85">
        <v>4.1025</v>
      </c>
      <c r="E62" s="85">
        <v>0.755</v>
      </c>
    </row>
    <row r="63" spans="2:5" ht="12.75" customHeight="1" x14ac:dyDescent="0.25">
      <c r="B63" s="84">
        <v>-34</v>
      </c>
      <c r="C63" s="85">
        <v>0.25</v>
      </c>
      <c r="D63" s="85">
        <v>4.1100000000000003</v>
      </c>
      <c r="E63" s="85">
        <v>0.745</v>
      </c>
    </row>
    <row r="64" spans="2:5" ht="12.75" customHeight="1" x14ac:dyDescent="0.25">
      <c r="B64" s="84">
        <v>-33</v>
      </c>
      <c r="C64" s="85">
        <v>0.255</v>
      </c>
      <c r="D64" s="85">
        <v>4.125</v>
      </c>
      <c r="E64" s="85">
        <v>0.73</v>
      </c>
    </row>
    <row r="65" spans="2:5" ht="12.75" customHeight="1" x14ac:dyDescent="0.25">
      <c r="B65" s="84">
        <v>-32</v>
      </c>
      <c r="C65" s="85">
        <v>0.26</v>
      </c>
      <c r="D65" s="85">
        <v>4.1399999999999997</v>
      </c>
      <c r="E65" s="85">
        <v>0.71499999999999997</v>
      </c>
    </row>
    <row r="66" spans="2:5" ht="12.75" customHeight="1" x14ac:dyDescent="0.25">
      <c r="B66" s="84">
        <v>-31</v>
      </c>
      <c r="C66" s="85">
        <v>0.27</v>
      </c>
      <c r="D66" s="85">
        <v>4.16</v>
      </c>
      <c r="E66" s="85">
        <v>0.7</v>
      </c>
    </row>
    <row r="67" spans="2:5" ht="12.75" customHeight="1" x14ac:dyDescent="0.25">
      <c r="B67" s="84">
        <v>-30</v>
      </c>
      <c r="C67" s="85">
        <v>0.28000000000000003</v>
      </c>
      <c r="D67" s="85">
        <v>4.1825000000000001</v>
      </c>
      <c r="E67" s="85">
        <v>0.69</v>
      </c>
    </row>
    <row r="68" spans="2:5" ht="12.75" customHeight="1" x14ac:dyDescent="0.25">
      <c r="B68" s="84">
        <v>-29</v>
      </c>
      <c r="C68" s="85">
        <v>0.28999999999999998</v>
      </c>
      <c r="D68" s="85">
        <v>4.2</v>
      </c>
      <c r="E68" s="85">
        <v>0.68</v>
      </c>
    </row>
    <row r="69" spans="2:5" ht="12.75" customHeight="1" x14ac:dyDescent="0.25">
      <c r="B69" s="84">
        <v>-28</v>
      </c>
      <c r="C69" s="85">
        <v>0.3</v>
      </c>
      <c r="D69" s="85">
        <v>4.21</v>
      </c>
      <c r="E69" s="85">
        <v>0.67</v>
      </c>
    </row>
    <row r="70" spans="2:5" ht="12.75" customHeight="1" x14ac:dyDescent="0.25">
      <c r="B70" s="84">
        <v>-27</v>
      </c>
      <c r="C70" s="85">
        <v>0.30499999999999999</v>
      </c>
      <c r="D70" s="85">
        <v>4.2300000000000004</v>
      </c>
      <c r="E70" s="85">
        <v>0.66</v>
      </c>
    </row>
    <row r="71" spans="2:5" ht="12.75" customHeight="1" x14ac:dyDescent="0.25">
      <c r="B71" s="84">
        <v>-26</v>
      </c>
      <c r="C71" s="85">
        <v>0.31</v>
      </c>
      <c r="D71" s="85">
        <v>4.24</v>
      </c>
      <c r="E71" s="85">
        <v>0.64500000000000002</v>
      </c>
    </row>
    <row r="72" spans="2:5" ht="12.75" customHeight="1" x14ac:dyDescent="0.25">
      <c r="B72" s="84">
        <v>-25</v>
      </c>
      <c r="C72" s="85">
        <v>0.315</v>
      </c>
      <c r="D72" s="85">
        <v>4.25</v>
      </c>
      <c r="E72" s="85">
        <v>0.63500000000000001</v>
      </c>
    </row>
    <row r="73" spans="2:5" ht="12.75" customHeight="1" x14ac:dyDescent="0.25">
      <c r="B73" s="84">
        <v>-24</v>
      </c>
      <c r="C73" s="85">
        <v>0.32</v>
      </c>
      <c r="D73" s="85">
        <v>4.26</v>
      </c>
      <c r="E73" s="85">
        <v>0.63</v>
      </c>
    </row>
    <row r="74" spans="2:5" ht="12.75" customHeight="1" x14ac:dyDescent="0.25">
      <c r="B74" s="84">
        <v>-23</v>
      </c>
      <c r="C74" s="85">
        <v>0.33</v>
      </c>
      <c r="D74" s="85">
        <v>4.2699999999999996</v>
      </c>
      <c r="E74" s="85">
        <v>0.62</v>
      </c>
    </row>
    <row r="75" spans="2:5" ht="12.75" customHeight="1" x14ac:dyDescent="0.25">
      <c r="B75" s="84">
        <v>-22</v>
      </c>
      <c r="C75" s="85">
        <v>0.34</v>
      </c>
      <c r="D75" s="85">
        <v>4.28</v>
      </c>
      <c r="E75" s="85">
        <v>0.61</v>
      </c>
    </row>
    <row r="76" spans="2:5" ht="12.75" customHeight="1" x14ac:dyDescent="0.25">
      <c r="B76" s="84">
        <v>-21</v>
      </c>
      <c r="C76" s="85">
        <v>0.34499999999999997</v>
      </c>
      <c r="D76" s="85">
        <v>4.29</v>
      </c>
      <c r="E76" s="85">
        <v>0.6</v>
      </c>
    </row>
    <row r="77" spans="2:5" ht="12.75" customHeight="1" x14ac:dyDescent="0.25">
      <c r="B77" s="84">
        <v>-20</v>
      </c>
      <c r="C77" s="85">
        <v>0.35</v>
      </c>
      <c r="D77" s="85">
        <v>4.3</v>
      </c>
      <c r="E77" s="85">
        <v>0.59499999999999997</v>
      </c>
    </row>
    <row r="78" spans="2:5" ht="12.75" customHeight="1" x14ac:dyDescent="0.25">
      <c r="B78" s="84">
        <v>-19</v>
      </c>
      <c r="C78" s="85">
        <v>0.36</v>
      </c>
      <c r="D78" s="85">
        <v>4.3075000000000001</v>
      </c>
      <c r="E78" s="85">
        <v>0.59</v>
      </c>
    </row>
    <row r="79" spans="2:5" ht="12.75" customHeight="1" x14ac:dyDescent="0.25">
      <c r="B79" s="84">
        <v>-18</v>
      </c>
      <c r="C79" s="85">
        <v>0.36499999999999999</v>
      </c>
      <c r="D79" s="85">
        <v>4.3125</v>
      </c>
      <c r="E79" s="85">
        <v>0.57999999999999996</v>
      </c>
    </row>
    <row r="80" spans="2:5" ht="12.75" customHeight="1" x14ac:dyDescent="0.25">
      <c r="B80" s="84">
        <v>-17</v>
      </c>
      <c r="C80" s="85">
        <v>0.37</v>
      </c>
      <c r="D80" s="85">
        <v>4.32</v>
      </c>
      <c r="E80" s="85">
        <v>0.57499999999999996</v>
      </c>
    </row>
    <row r="81" spans="2:5" ht="12.75" customHeight="1" x14ac:dyDescent="0.25">
      <c r="B81" s="84">
        <v>-16</v>
      </c>
      <c r="C81" s="85">
        <v>0.375</v>
      </c>
      <c r="D81" s="85">
        <v>4.3274999999999997</v>
      </c>
      <c r="E81" s="85">
        <v>0.56999999999999995</v>
      </c>
    </row>
    <row r="82" spans="2:5" ht="12.75" customHeight="1" x14ac:dyDescent="0.25">
      <c r="B82" s="84">
        <v>-15</v>
      </c>
      <c r="C82" s="85">
        <v>0.38</v>
      </c>
      <c r="D82" s="85">
        <v>4.335</v>
      </c>
      <c r="E82" s="85">
        <v>0.56999999999999995</v>
      </c>
    </row>
    <row r="83" spans="2:5" ht="12.75" customHeight="1" x14ac:dyDescent="0.25">
      <c r="B83" s="84">
        <v>-14</v>
      </c>
      <c r="C83" s="85">
        <v>0.38</v>
      </c>
      <c r="D83" s="85">
        <v>4.34</v>
      </c>
      <c r="E83" s="85">
        <v>0.56000000000000005</v>
      </c>
    </row>
    <row r="84" spans="2:5" ht="12.75" customHeight="1" x14ac:dyDescent="0.25">
      <c r="B84" s="84">
        <v>-13</v>
      </c>
      <c r="C84" s="85">
        <v>0.38500000000000001</v>
      </c>
      <c r="D84" s="85">
        <v>4.3449999999999998</v>
      </c>
      <c r="E84" s="85">
        <v>0.55500000000000005</v>
      </c>
    </row>
    <row r="85" spans="2:5" ht="12.75" customHeight="1" x14ac:dyDescent="0.25">
      <c r="B85" s="84">
        <v>-12</v>
      </c>
      <c r="C85" s="85">
        <v>0.39</v>
      </c>
      <c r="D85" s="85">
        <v>4.3499999999999996</v>
      </c>
      <c r="E85" s="85">
        <v>0.55000000000000004</v>
      </c>
    </row>
    <row r="86" spans="2:5" ht="12.75" customHeight="1" x14ac:dyDescent="0.25">
      <c r="B86" s="84">
        <v>-11</v>
      </c>
      <c r="C86" s="85">
        <v>0.39</v>
      </c>
      <c r="D86" s="85">
        <v>4.3550000000000004</v>
      </c>
      <c r="E86" s="85">
        <v>0.55000000000000004</v>
      </c>
    </row>
    <row r="87" spans="2:5" ht="12.75" customHeight="1" x14ac:dyDescent="0.25">
      <c r="B87" s="84">
        <v>-10</v>
      </c>
      <c r="C87" s="85">
        <v>0.39</v>
      </c>
      <c r="D87" s="85">
        <v>4.3600000000000003</v>
      </c>
      <c r="E87" s="85">
        <v>0.54749999999999999</v>
      </c>
    </row>
    <row r="88" spans="2:5" ht="12.75" customHeight="1" x14ac:dyDescent="0.25">
      <c r="B88" s="84">
        <v>-9</v>
      </c>
      <c r="C88" s="85">
        <v>0.39250000000000002</v>
      </c>
      <c r="D88" s="85">
        <v>4.3650000000000002</v>
      </c>
      <c r="E88" s="85">
        <v>0.54500000000000004</v>
      </c>
    </row>
    <row r="89" spans="2:5" ht="12.75" customHeight="1" x14ac:dyDescent="0.25">
      <c r="B89" s="84">
        <v>-8</v>
      </c>
      <c r="C89" s="85">
        <v>0.39500000000000002</v>
      </c>
      <c r="D89" s="85">
        <v>4.37</v>
      </c>
      <c r="E89" s="85">
        <v>0.54</v>
      </c>
    </row>
    <row r="90" spans="2:5" ht="12.75" customHeight="1" x14ac:dyDescent="0.25">
      <c r="B90" s="84">
        <v>-7</v>
      </c>
      <c r="C90" s="85">
        <v>0.39750000000000002</v>
      </c>
      <c r="D90" s="85">
        <v>4.375</v>
      </c>
      <c r="E90" s="85">
        <v>0.54</v>
      </c>
    </row>
    <row r="91" spans="2:5" ht="12.75" customHeight="1" x14ac:dyDescent="0.25">
      <c r="B91" s="84">
        <v>-6</v>
      </c>
      <c r="C91" s="85">
        <v>0.4</v>
      </c>
      <c r="D91" s="85">
        <v>4.38</v>
      </c>
      <c r="E91" s="85">
        <v>0.53500000000000003</v>
      </c>
    </row>
    <row r="92" spans="2:5" ht="12.75" customHeight="1" x14ac:dyDescent="0.25">
      <c r="B92" s="84">
        <v>-5</v>
      </c>
      <c r="C92" s="85">
        <v>0.4</v>
      </c>
      <c r="D92" s="85">
        <v>4.3849999999999998</v>
      </c>
      <c r="E92" s="85">
        <v>0.53</v>
      </c>
    </row>
    <row r="93" spans="2:5" ht="12.75" customHeight="1" x14ac:dyDescent="0.25">
      <c r="B93" s="84">
        <v>-4</v>
      </c>
      <c r="C93" s="85">
        <v>0.4</v>
      </c>
      <c r="D93" s="85">
        <v>4.3875000000000002</v>
      </c>
      <c r="E93" s="85">
        <v>0.53</v>
      </c>
    </row>
    <row r="94" spans="2:5" ht="12.75" customHeight="1" x14ac:dyDescent="0.25">
      <c r="B94" s="84">
        <v>-3</v>
      </c>
      <c r="C94" s="85">
        <v>0.4</v>
      </c>
      <c r="D94" s="85">
        <v>4.3899999999999997</v>
      </c>
      <c r="E94" s="85">
        <v>0.52500000000000002</v>
      </c>
    </row>
    <row r="95" spans="2:5" ht="12.75" customHeight="1" x14ac:dyDescent="0.25">
      <c r="B95" s="84">
        <v>-2</v>
      </c>
      <c r="C95" s="85">
        <v>0.4</v>
      </c>
      <c r="D95" s="85">
        <v>4.3925000000000001</v>
      </c>
      <c r="E95" s="85">
        <v>0.52</v>
      </c>
    </row>
    <row r="96" spans="2:5" ht="12.75" customHeight="1" x14ac:dyDescent="0.25">
      <c r="B96" s="84">
        <v>-1</v>
      </c>
      <c r="C96" s="85">
        <v>0.4</v>
      </c>
      <c r="D96" s="85">
        <v>4.3949999999999996</v>
      </c>
      <c r="E96" s="85">
        <v>0.52</v>
      </c>
    </row>
    <row r="97" spans="2:14" ht="12.75" customHeight="1" x14ac:dyDescent="0.25">
      <c r="B97" s="84">
        <v>0</v>
      </c>
      <c r="C97" s="85">
        <v>0.4</v>
      </c>
      <c r="D97" s="85">
        <v>4.4000000000000004</v>
      </c>
      <c r="E97" s="85">
        <v>0.52</v>
      </c>
      <c r="J97" s="78"/>
      <c r="L97" s="78"/>
      <c r="M97" s="78"/>
      <c r="N97" s="78"/>
    </row>
    <row r="98" spans="2:14" ht="12.75" customHeight="1" x14ac:dyDescent="0.25">
      <c r="B98" s="84">
        <v>1</v>
      </c>
      <c r="C98" s="85">
        <v>0.4</v>
      </c>
      <c r="D98" s="85">
        <v>4.3949999999999996</v>
      </c>
      <c r="E98" s="85">
        <v>0.52</v>
      </c>
      <c r="J98" s="78"/>
      <c r="L98" s="79"/>
      <c r="M98" s="79"/>
      <c r="N98" s="79"/>
    </row>
    <row r="99" spans="2:14" ht="12.75" customHeight="1" x14ac:dyDescent="0.25">
      <c r="B99" s="84">
        <v>2</v>
      </c>
      <c r="C99" s="85">
        <v>0.4</v>
      </c>
      <c r="D99" s="85">
        <v>4.3925000000000001</v>
      </c>
      <c r="E99" s="85">
        <v>0.52</v>
      </c>
      <c r="J99" s="78"/>
      <c r="L99" s="79"/>
      <c r="M99" s="79"/>
      <c r="N99" s="79"/>
    </row>
    <row r="100" spans="2:14" ht="12.75" customHeight="1" x14ac:dyDescent="0.25">
      <c r="B100" s="84">
        <v>3</v>
      </c>
      <c r="C100" s="85">
        <v>0.4</v>
      </c>
      <c r="D100" s="85">
        <v>4.3899999999999997</v>
      </c>
      <c r="E100" s="85">
        <v>0.52500000000000002</v>
      </c>
      <c r="J100" s="78"/>
      <c r="L100" s="79"/>
      <c r="M100" s="79"/>
      <c r="N100" s="79"/>
    </row>
    <row r="101" spans="2:14" ht="12.75" customHeight="1" x14ac:dyDescent="0.25">
      <c r="B101" s="84">
        <v>4</v>
      </c>
      <c r="C101" s="85">
        <v>0.4</v>
      </c>
      <c r="D101" s="85">
        <v>4.3875000000000002</v>
      </c>
      <c r="E101" s="85">
        <v>0.53</v>
      </c>
      <c r="J101" s="78"/>
      <c r="L101" s="79"/>
      <c r="M101" s="79"/>
      <c r="N101" s="79"/>
    </row>
    <row r="102" spans="2:14" ht="12.75" customHeight="1" x14ac:dyDescent="0.25">
      <c r="B102" s="84">
        <v>5</v>
      </c>
      <c r="C102" s="85">
        <v>0.4</v>
      </c>
      <c r="D102" s="85">
        <v>4.3849999999999998</v>
      </c>
      <c r="E102" s="85">
        <v>0.53</v>
      </c>
      <c r="J102" s="78"/>
      <c r="L102" s="79"/>
      <c r="M102" s="79"/>
      <c r="N102" s="79"/>
    </row>
    <row r="103" spans="2:14" ht="12.75" customHeight="1" x14ac:dyDescent="0.25">
      <c r="B103" s="84">
        <v>6</v>
      </c>
      <c r="C103" s="85">
        <v>0.4</v>
      </c>
      <c r="D103" s="85">
        <v>4.38</v>
      </c>
      <c r="E103" s="85">
        <v>0.53500000000000003</v>
      </c>
      <c r="J103" s="78"/>
      <c r="L103" s="79"/>
      <c r="M103" s="79"/>
      <c r="N103" s="79"/>
    </row>
    <row r="104" spans="2:14" ht="12.75" customHeight="1" x14ac:dyDescent="0.25">
      <c r="B104" s="84">
        <v>7</v>
      </c>
      <c r="C104" s="85">
        <v>0.39750000000000002</v>
      </c>
      <c r="D104" s="85">
        <v>4.375</v>
      </c>
      <c r="E104" s="85">
        <v>0.54</v>
      </c>
      <c r="J104" s="78"/>
      <c r="L104" s="79"/>
      <c r="M104" s="79"/>
      <c r="N104" s="79"/>
    </row>
    <row r="105" spans="2:14" ht="12.75" customHeight="1" x14ac:dyDescent="0.25">
      <c r="B105" s="84">
        <v>8</v>
      </c>
      <c r="C105" s="85">
        <v>0.39500000000000002</v>
      </c>
      <c r="D105" s="85">
        <v>4.37</v>
      </c>
      <c r="E105" s="85">
        <v>0.54</v>
      </c>
      <c r="J105" s="78"/>
      <c r="L105" s="79"/>
      <c r="M105" s="79"/>
      <c r="N105" s="79"/>
    </row>
    <row r="106" spans="2:14" ht="12.75" customHeight="1" x14ac:dyDescent="0.25">
      <c r="B106" s="84">
        <v>9</v>
      </c>
      <c r="C106" s="85">
        <v>0.39250000000000002</v>
      </c>
      <c r="D106" s="85">
        <v>4.3650000000000002</v>
      </c>
      <c r="E106" s="85">
        <v>0.54500000000000004</v>
      </c>
      <c r="J106" s="78"/>
      <c r="L106" s="79"/>
      <c r="M106" s="79"/>
      <c r="N106" s="79"/>
    </row>
    <row r="107" spans="2:14" ht="12.75" customHeight="1" x14ac:dyDescent="0.25">
      <c r="B107" s="84">
        <v>10</v>
      </c>
      <c r="C107" s="85">
        <v>0.39</v>
      </c>
      <c r="D107" s="85">
        <v>4.3600000000000003</v>
      </c>
      <c r="E107" s="85">
        <v>0.54749999999999999</v>
      </c>
      <c r="J107" s="78"/>
      <c r="L107" s="79"/>
      <c r="M107" s="79"/>
      <c r="N107" s="79"/>
    </row>
    <row r="108" spans="2:14" ht="12.75" customHeight="1" x14ac:dyDescent="0.25">
      <c r="B108" s="84">
        <v>11</v>
      </c>
      <c r="C108" s="85">
        <v>0.39</v>
      </c>
      <c r="D108" s="85">
        <v>4.3550000000000004</v>
      </c>
      <c r="E108" s="85">
        <v>0.55000000000000004</v>
      </c>
      <c r="J108" s="78"/>
      <c r="L108" s="79"/>
      <c r="M108" s="79"/>
      <c r="N108" s="79"/>
    </row>
    <row r="109" spans="2:14" ht="12.75" customHeight="1" x14ac:dyDescent="0.25">
      <c r="B109" s="84">
        <v>12</v>
      </c>
      <c r="C109" s="85">
        <v>0.39</v>
      </c>
      <c r="D109" s="85">
        <v>4.3499999999999996</v>
      </c>
      <c r="E109" s="85">
        <v>0.55000000000000004</v>
      </c>
      <c r="J109" s="78"/>
      <c r="L109" s="79"/>
      <c r="M109" s="79"/>
      <c r="N109" s="79"/>
    </row>
    <row r="110" spans="2:14" ht="12.75" customHeight="1" x14ac:dyDescent="0.25">
      <c r="B110" s="84">
        <v>13</v>
      </c>
      <c r="C110" s="85">
        <v>0.38500000000000001</v>
      </c>
      <c r="D110" s="85">
        <v>4.3449999999999998</v>
      </c>
      <c r="E110" s="85">
        <v>0.55500000000000005</v>
      </c>
      <c r="J110" s="78"/>
      <c r="L110" s="79"/>
      <c r="M110" s="79"/>
      <c r="N110" s="79"/>
    </row>
    <row r="111" spans="2:14" ht="12.75" customHeight="1" x14ac:dyDescent="0.25">
      <c r="B111" s="84">
        <v>14</v>
      </c>
      <c r="C111" s="85">
        <v>0.38</v>
      </c>
      <c r="D111" s="85">
        <v>4.34</v>
      </c>
      <c r="E111" s="85">
        <v>0.56000000000000005</v>
      </c>
      <c r="J111" s="78"/>
      <c r="L111" s="79"/>
      <c r="M111" s="79"/>
      <c r="N111" s="79"/>
    </row>
    <row r="112" spans="2:14" ht="12.75" customHeight="1" x14ac:dyDescent="0.25">
      <c r="B112" s="84">
        <v>15</v>
      </c>
      <c r="C112" s="85">
        <v>0.38</v>
      </c>
      <c r="D112" s="85">
        <v>4.335</v>
      </c>
      <c r="E112" s="85">
        <v>0.56999999999999995</v>
      </c>
      <c r="J112" s="78"/>
      <c r="L112" s="79"/>
      <c r="M112" s="79"/>
      <c r="N112" s="79"/>
    </row>
    <row r="113" spans="2:14" ht="12.75" customHeight="1" x14ac:dyDescent="0.25">
      <c r="B113" s="84">
        <v>16</v>
      </c>
      <c r="C113" s="85">
        <v>0.375</v>
      </c>
      <c r="D113" s="85">
        <v>4.3274999999999997</v>
      </c>
      <c r="E113" s="85">
        <v>0.56999999999999995</v>
      </c>
      <c r="J113" s="78"/>
      <c r="L113" s="79"/>
      <c r="M113" s="79"/>
      <c r="N113" s="79"/>
    </row>
    <row r="114" spans="2:14" ht="12.75" customHeight="1" x14ac:dyDescent="0.25">
      <c r="B114" s="84">
        <v>17</v>
      </c>
      <c r="C114" s="85">
        <v>0.37</v>
      </c>
      <c r="D114" s="85">
        <v>4.32</v>
      </c>
      <c r="E114" s="85">
        <v>0.57499999999999996</v>
      </c>
      <c r="J114" s="78"/>
      <c r="L114" s="79"/>
      <c r="M114" s="79"/>
      <c r="N114" s="79"/>
    </row>
    <row r="115" spans="2:14" ht="12.75" customHeight="1" x14ac:dyDescent="0.25">
      <c r="B115" s="84">
        <v>18</v>
      </c>
      <c r="C115" s="85">
        <v>0.36499999999999999</v>
      </c>
      <c r="D115" s="85">
        <v>4.3125</v>
      </c>
      <c r="E115" s="85">
        <v>0.57999999999999996</v>
      </c>
      <c r="J115" s="78"/>
      <c r="L115" s="79"/>
      <c r="M115" s="79"/>
      <c r="N115" s="79"/>
    </row>
    <row r="116" spans="2:14" ht="12.75" customHeight="1" x14ac:dyDescent="0.25">
      <c r="B116" s="84">
        <v>19</v>
      </c>
      <c r="C116" s="85">
        <v>0.36</v>
      </c>
      <c r="D116" s="85">
        <v>4.3075000000000001</v>
      </c>
      <c r="E116" s="85">
        <v>0.59</v>
      </c>
      <c r="J116" s="78"/>
      <c r="L116" s="79"/>
      <c r="M116" s="79"/>
      <c r="N116" s="79"/>
    </row>
    <row r="117" spans="2:14" ht="12.75" customHeight="1" x14ac:dyDescent="0.25">
      <c r="B117" s="84">
        <v>20</v>
      </c>
      <c r="C117" s="85">
        <v>0.35</v>
      </c>
      <c r="D117" s="85">
        <v>4.3</v>
      </c>
      <c r="E117" s="85">
        <v>0.59499999999999997</v>
      </c>
      <c r="J117" s="78"/>
      <c r="L117" s="79"/>
      <c r="M117" s="79"/>
      <c r="N117" s="79"/>
    </row>
    <row r="118" spans="2:14" ht="12.75" customHeight="1" x14ac:dyDescent="0.25">
      <c r="B118" s="84">
        <v>21</v>
      </c>
      <c r="C118" s="85">
        <v>0.34499999999999997</v>
      </c>
      <c r="D118" s="85">
        <v>4.29</v>
      </c>
      <c r="E118" s="85">
        <v>0.6</v>
      </c>
      <c r="J118" s="78"/>
      <c r="L118" s="79"/>
      <c r="M118" s="79"/>
      <c r="N118" s="79"/>
    </row>
    <row r="119" spans="2:14" ht="12.75" customHeight="1" x14ac:dyDescent="0.25">
      <c r="B119" s="84">
        <v>22</v>
      </c>
      <c r="C119" s="85">
        <v>0.34</v>
      </c>
      <c r="D119" s="85">
        <v>4.28</v>
      </c>
      <c r="E119" s="85">
        <v>0.61</v>
      </c>
      <c r="J119" s="78"/>
      <c r="L119" s="79"/>
      <c r="M119" s="79"/>
      <c r="N119" s="79"/>
    </row>
    <row r="120" spans="2:14" ht="12.75" customHeight="1" x14ac:dyDescent="0.25">
      <c r="B120" s="84">
        <v>23</v>
      </c>
      <c r="C120" s="85">
        <v>0.33</v>
      </c>
      <c r="D120" s="85">
        <v>4.2699999999999996</v>
      </c>
      <c r="E120" s="85">
        <v>0.62</v>
      </c>
      <c r="J120" s="78"/>
      <c r="L120" s="79"/>
      <c r="M120" s="79"/>
      <c r="N120" s="79"/>
    </row>
    <row r="121" spans="2:14" ht="12.75" customHeight="1" x14ac:dyDescent="0.25">
      <c r="B121" s="84">
        <v>24</v>
      </c>
      <c r="C121" s="85">
        <v>0.32</v>
      </c>
      <c r="D121" s="85">
        <v>4.26</v>
      </c>
      <c r="E121" s="85">
        <v>0.63</v>
      </c>
      <c r="J121" s="78"/>
      <c r="L121" s="79"/>
      <c r="M121" s="79"/>
      <c r="N121" s="79"/>
    </row>
    <row r="122" spans="2:14" ht="12.75" customHeight="1" x14ac:dyDescent="0.25">
      <c r="B122" s="84">
        <v>25</v>
      </c>
      <c r="C122" s="85">
        <v>0.315</v>
      </c>
      <c r="D122" s="85">
        <v>4.25</v>
      </c>
      <c r="E122" s="85">
        <v>0.63500000000000001</v>
      </c>
      <c r="J122" s="78"/>
      <c r="L122" s="79"/>
      <c r="M122" s="79"/>
      <c r="N122" s="79"/>
    </row>
    <row r="123" spans="2:14" ht="12.75" customHeight="1" x14ac:dyDescent="0.25">
      <c r="B123" s="84">
        <v>26</v>
      </c>
      <c r="C123" s="85">
        <v>0.31</v>
      </c>
      <c r="D123" s="85">
        <v>4.24</v>
      </c>
      <c r="E123" s="85">
        <v>0.64500000000000002</v>
      </c>
      <c r="J123" s="78"/>
      <c r="L123" s="79"/>
      <c r="M123" s="79"/>
      <c r="N123" s="79"/>
    </row>
    <row r="124" spans="2:14" ht="12.75" customHeight="1" x14ac:dyDescent="0.25">
      <c r="B124" s="84">
        <v>27</v>
      </c>
      <c r="C124" s="85">
        <v>0.30499999999999999</v>
      </c>
      <c r="D124" s="85">
        <v>4.2300000000000004</v>
      </c>
      <c r="E124" s="85">
        <v>0.66</v>
      </c>
      <c r="J124" s="78"/>
      <c r="L124" s="79"/>
      <c r="M124" s="79"/>
      <c r="N124" s="79"/>
    </row>
    <row r="125" spans="2:14" ht="12.75" customHeight="1" x14ac:dyDescent="0.25">
      <c r="B125" s="84">
        <v>28</v>
      </c>
      <c r="C125" s="85">
        <v>0.3</v>
      </c>
      <c r="D125" s="85">
        <v>4.21</v>
      </c>
      <c r="E125" s="85">
        <v>0.67</v>
      </c>
      <c r="J125" s="78"/>
      <c r="L125" s="79"/>
      <c r="M125" s="79"/>
      <c r="N125" s="79"/>
    </row>
    <row r="126" spans="2:14" ht="12.75" customHeight="1" x14ac:dyDescent="0.25">
      <c r="B126" s="84">
        <v>29</v>
      </c>
      <c r="C126" s="85">
        <v>0.28999999999999998</v>
      </c>
      <c r="D126" s="85">
        <v>4.2</v>
      </c>
      <c r="E126" s="85">
        <v>0.68</v>
      </c>
      <c r="J126" s="78"/>
      <c r="L126" s="79"/>
      <c r="M126" s="79"/>
      <c r="N126" s="79"/>
    </row>
    <row r="127" spans="2:14" ht="12.75" customHeight="1" x14ac:dyDescent="0.25">
      <c r="B127" s="84">
        <v>30</v>
      </c>
      <c r="C127" s="85">
        <v>0.28000000000000003</v>
      </c>
      <c r="D127" s="85">
        <v>4.1825000000000001</v>
      </c>
      <c r="E127" s="85">
        <v>0.69</v>
      </c>
      <c r="J127" s="78"/>
      <c r="L127" s="79"/>
      <c r="M127" s="79"/>
      <c r="N127" s="79"/>
    </row>
    <row r="128" spans="2:14" ht="12.75" customHeight="1" x14ac:dyDescent="0.25">
      <c r="B128" s="84">
        <v>31</v>
      </c>
      <c r="C128" s="85">
        <v>0.27</v>
      </c>
      <c r="D128" s="85">
        <v>4.16</v>
      </c>
      <c r="E128" s="85">
        <v>0.7</v>
      </c>
      <c r="J128" s="78"/>
      <c r="L128" s="79"/>
      <c r="M128" s="79"/>
      <c r="N128" s="79"/>
    </row>
    <row r="129" spans="2:14" ht="12.75" customHeight="1" x14ac:dyDescent="0.25">
      <c r="B129" s="84">
        <v>32</v>
      </c>
      <c r="C129" s="85">
        <v>0.26</v>
      </c>
      <c r="D129" s="85">
        <v>4.1399999999999997</v>
      </c>
      <c r="E129" s="85">
        <v>0.71499999999999997</v>
      </c>
      <c r="J129" s="78"/>
      <c r="L129" s="79"/>
      <c r="M129" s="79"/>
      <c r="N129" s="79"/>
    </row>
    <row r="130" spans="2:14" ht="12.75" customHeight="1" x14ac:dyDescent="0.25">
      <c r="B130" s="84">
        <v>33</v>
      </c>
      <c r="C130" s="85">
        <v>0.255</v>
      </c>
      <c r="D130" s="85">
        <v>4.125</v>
      </c>
      <c r="E130" s="85">
        <v>0.73</v>
      </c>
      <c r="J130" s="78"/>
      <c r="L130" s="79"/>
      <c r="M130" s="79"/>
      <c r="N130" s="79"/>
    </row>
    <row r="131" spans="2:14" ht="12.75" customHeight="1" x14ac:dyDescent="0.25">
      <c r="B131" s="84">
        <v>34</v>
      </c>
      <c r="C131" s="85">
        <v>0.25</v>
      </c>
      <c r="D131" s="85">
        <v>4.1100000000000003</v>
      </c>
      <c r="E131" s="85">
        <v>0.745</v>
      </c>
      <c r="J131" s="78"/>
      <c r="L131" s="79"/>
      <c r="M131" s="79"/>
      <c r="N131" s="79"/>
    </row>
    <row r="132" spans="2:14" ht="12.75" customHeight="1" x14ac:dyDescent="0.25">
      <c r="B132" s="84">
        <v>35</v>
      </c>
      <c r="C132" s="85">
        <v>0.24</v>
      </c>
      <c r="D132" s="85">
        <v>4.1025</v>
      </c>
      <c r="E132" s="85">
        <v>0.755</v>
      </c>
      <c r="J132" s="78"/>
      <c r="L132" s="79"/>
      <c r="M132" s="79"/>
      <c r="N132" s="79"/>
    </row>
    <row r="133" spans="2:14" ht="12.75" customHeight="1" x14ac:dyDescent="0.25">
      <c r="B133" s="84">
        <v>36</v>
      </c>
      <c r="C133" s="85">
        <v>0.23499999999999999</v>
      </c>
      <c r="D133" s="85">
        <v>4.0999999999999996</v>
      </c>
      <c r="E133" s="85">
        <v>0.76</v>
      </c>
      <c r="J133" s="78"/>
      <c r="L133" s="79"/>
      <c r="M133" s="79"/>
      <c r="N133" s="79"/>
    </row>
    <row r="134" spans="2:14" ht="12.75" customHeight="1" x14ac:dyDescent="0.25">
      <c r="B134" s="84">
        <v>37</v>
      </c>
      <c r="C134" s="85">
        <v>0.23</v>
      </c>
      <c r="D134" s="85">
        <v>4.0999999999999996</v>
      </c>
      <c r="E134" s="85">
        <v>0.76</v>
      </c>
      <c r="J134" s="78"/>
      <c r="L134" s="79"/>
      <c r="M134" s="79"/>
      <c r="N134" s="79"/>
    </row>
    <row r="135" spans="2:14" ht="12.75" customHeight="1" x14ac:dyDescent="0.25">
      <c r="B135" s="84">
        <v>38</v>
      </c>
      <c r="C135" s="85">
        <v>0.23</v>
      </c>
      <c r="D135" s="85">
        <v>4.0999999999999996</v>
      </c>
      <c r="E135" s="85">
        <v>0.76</v>
      </c>
      <c r="J135" s="78"/>
      <c r="L135" s="79"/>
      <c r="M135" s="79"/>
      <c r="N135" s="79"/>
    </row>
    <row r="136" spans="2:14" ht="12.75" customHeight="1" x14ac:dyDescent="0.25">
      <c r="B136" s="84">
        <v>39</v>
      </c>
      <c r="C136" s="85">
        <v>0.23</v>
      </c>
      <c r="D136" s="85">
        <v>4.0999999999999996</v>
      </c>
      <c r="E136" s="85">
        <v>0.76</v>
      </c>
      <c r="J136" s="78"/>
      <c r="L136" s="79"/>
      <c r="M136" s="79"/>
      <c r="N136" s="79"/>
    </row>
    <row r="137" spans="2:14" ht="12.75" customHeight="1" x14ac:dyDescent="0.25">
      <c r="B137" s="84">
        <v>40</v>
      </c>
      <c r="C137" s="85">
        <v>0.23</v>
      </c>
      <c r="D137" s="85">
        <v>4.0999999999999996</v>
      </c>
      <c r="E137" s="85">
        <v>0.76</v>
      </c>
      <c r="J137" s="78"/>
      <c r="L137" s="79"/>
      <c r="M137" s="79"/>
      <c r="N137" s="79"/>
    </row>
    <row r="138" spans="2:14" ht="12.75" customHeight="1" x14ac:dyDescent="0.25">
      <c r="B138" s="84">
        <v>41</v>
      </c>
      <c r="C138" s="85">
        <v>0.23</v>
      </c>
      <c r="D138" s="85">
        <v>4.0999999999999996</v>
      </c>
      <c r="E138" s="85">
        <v>0.76</v>
      </c>
      <c r="J138" s="78"/>
      <c r="L138" s="79"/>
      <c r="M138" s="79"/>
      <c r="N138" s="79"/>
    </row>
    <row r="139" spans="2:14" ht="12.75" customHeight="1" x14ac:dyDescent="0.25">
      <c r="B139" s="84">
        <v>42</v>
      </c>
      <c r="C139" s="85">
        <v>0.23</v>
      </c>
      <c r="D139" s="85">
        <v>4.0999999999999996</v>
      </c>
      <c r="E139" s="85">
        <v>0.76</v>
      </c>
      <c r="J139" s="78"/>
      <c r="L139" s="79"/>
      <c r="M139" s="79"/>
      <c r="N139" s="79"/>
    </row>
    <row r="140" spans="2:14" ht="12.75" customHeight="1" x14ac:dyDescent="0.25">
      <c r="B140" s="84">
        <v>43</v>
      </c>
      <c r="C140" s="85">
        <v>0.23</v>
      </c>
      <c r="D140" s="85">
        <v>4.0999999999999996</v>
      </c>
      <c r="E140" s="85">
        <v>0.76</v>
      </c>
      <c r="J140" s="78"/>
      <c r="L140" s="79"/>
      <c r="M140" s="79"/>
      <c r="N140" s="79"/>
    </row>
    <row r="141" spans="2:14" ht="12.75" customHeight="1" x14ac:dyDescent="0.25">
      <c r="B141" s="84">
        <v>44</v>
      </c>
      <c r="C141" s="85">
        <v>0.23</v>
      </c>
      <c r="D141" s="85">
        <v>4.0999999999999996</v>
      </c>
      <c r="E141" s="85">
        <v>0.76</v>
      </c>
      <c r="J141" s="78"/>
      <c r="L141" s="79"/>
      <c r="M141" s="79"/>
      <c r="N141" s="79"/>
    </row>
    <row r="142" spans="2:14" ht="12.75" customHeight="1" x14ac:dyDescent="0.25">
      <c r="B142" s="84">
        <v>45</v>
      </c>
      <c r="C142" s="85">
        <v>0.23</v>
      </c>
      <c r="D142" s="85">
        <v>4.0999999999999996</v>
      </c>
      <c r="E142" s="85">
        <v>0.76</v>
      </c>
      <c r="J142" s="78"/>
      <c r="L142" s="79"/>
      <c r="M142" s="79"/>
      <c r="N142" s="79"/>
    </row>
    <row r="143" spans="2:14" ht="12.75" customHeight="1" x14ac:dyDescent="0.25">
      <c r="B143" s="84">
        <v>46</v>
      </c>
      <c r="C143" s="85">
        <v>0.23</v>
      </c>
      <c r="D143" s="85">
        <v>4.0999999999999996</v>
      </c>
      <c r="E143" s="85">
        <v>0.76</v>
      </c>
      <c r="J143" s="78"/>
      <c r="L143" s="79"/>
      <c r="M143" s="79"/>
      <c r="N143" s="79"/>
    </row>
    <row r="144" spans="2:14" ht="12.75" customHeight="1" x14ac:dyDescent="0.25">
      <c r="B144" s="84">
        <v>47</v>
      </c>
      <c r="C144" s="85">
        <v>0.23</v>
      </c>
      <c r="D144" s="85">
        <v>4.0999999999999996</v>
      </c>
      <c r="E144" s="85">
        <v>0.76</v>
      </c>
      <c r="J144" s="78"/>
      <c r="L144" s="79"/>
      <c r="M144" s="79"/>
      <c r="N144" s="79"/>
    </row>
    <row r="145" spans="2:14" ht="12.75" customHeight="1" x14ac:dyDescent="0.25">
      <c r="B145" s="84">
        <v>48</v>
      </c>
      <c r="C145" s="85">
        <v>0.23</v>
      </c>
      <c r="D145" s="85">
        <v>4.0999999999999996</v>
      </c>
      <c r="E145" s="85">
        <v>0.76</v>
      </c>
      <c r="J145" s="78"/>
      <c r="L145" s="79"/>
      <c r="M145" s="79"/>
      <c r="N145" s="79"/>
    </row>
    <row r="146" spans="2:14" ht="12.75" customHeight="1" x14ac:dyDescent="0.25">
      <c r="B146" s="84">
        <v>49</v>
      </c>
      <c r="C146" s="85">
        <v>0.23</v>
      </c>
      <c r="D146" s="85">
        <v>4.0999999999999996</v>
      </c>
      <c r="E146" s="85">
        <v>0.76</v>
      </c>
      <c r="J146" s="78"/>
      <c r="L146" s="79"/>
      <c r="M146" s="79"/>
      <c r="N146" s="79"/>
    </row>
    <row r="147" spans="2:14" ht="12.75" customHeight="1" x14ac:dyDescent="0.25">
      <c r="B147" s="84">
        <v>50</v>
      </c>
      <c r="C147" s="85">
        <v>0.23</v>
      </c>
      <c r="D147" s="85">
        <v>4.0999999999999996</v>
      </c>
      <c r="E147" s="85">
        <v>0.76</v>
      </c>
      <c r="J147" s="78"/>
      <c r="L147" s="79"/>
      <c r="M147" s="79"/>
      <c r="N147" s="79"/>
    </row>
    <row r="148" spans="2:14" ht="12.75" customHeight="1" x14ac:dyDescent="0.25">
      <c r="B148" s="84">
        <v>51</v>
      </c>
      <c r="C148" s="85">
        <v>0.23</v>
      </c>
      <c r="D148" s="85">
        <v>4.0999999999999996</v>
      </c>
      <c r="E148" s="85">
        <v>0.76</v>
      </c>
      <c r="J148" s="78"/>
      <c r="L148" s="79"/>
      <c r="M148" s="79"/>
      <c r="N148" s="79"/>
    </row>
    <row r="149" spans="2:14" ht="12.75" customHeight="1" x14ac:dyDescent="0.25">
      <c r="B149" s="84">
        <v>52</v>
      </c>
      <c r="C149" s="85">
        <v>0.23</v>
      </c>
      <c r="D149" s="85">
        <v>4.0999999999999996</v>
      </c>
      <c r="E149" s="85">
        <v>0.76</v>
      </c>
      <c r="J149" s="78"/>
      <c r="L149" s="79"/>
      <c r="M149" s="79"/>
      <c r="N149" s="79"/>
    </row>
    <row r="150" spans="2:14" ht="12.75" customHeight="1" x14ac:dyDescent="0.25">
      <c r="B150" s="84">
        <v>53</v>
      </c>
      <c r="C150" s="85">
        <v>0.23</v>
      </c>
      <c r="D150" s="85">
        <v>4.0999999999999996</v>
      </c>
      <c r="E150" s="85">
        <v>0.76</v>
      </c>
      <c r="J150" s="78"/>
      <c r="L150" s="79"/>
      <c r="M150" s="79"/>
      <c r="N150" s="79"/>
    </row>
    <row r="151" spans="2:14" ht="12.75" customHeight="1" x14ac:dyDescent="0.25">
      <c r="B151" s="84">
        <v>54</v>
      </c>
      <c r="C151" s="85">
        <v>0.23</v>
      </c>
      <c r="D151" s="85">
        <v>4.0999999999999996</v>
      </c>
      <c r="E151" s="85">
        <v>0.76</v>
      </c>
      <c r="J151" s="78"/>
      <c r="L151" s="79"/>
      <c r="M151" s="79"/>
      <c r="N151" s="79"/>
    </row>
    <row r="152" spans="2:14" ht="12.75" customHeight="1" x14ac:dyDescent="0.25">
      <c r="B152" s="84">
        <v>55</v>
      </c>
      <c r="C152" s="85">
        <v>0.23</v>
      </c>
      <c r="D152" s="85">
        <v>4.0999999999999996</v>
      </c>
      <c r="E152" s="85">
        <v>0.76</v>
      </c>
      <c r="J152" s="78"/>
      <c r="L152" s="79"/>
      <c r="M152" s="79"/>
      <c r="N152" s="79"/>
    </row>
    <row r="153" spans="2:14" ht="12.75" customHeight="1" x14ac:dyDescent="0.25">
      <c r="B153" s="84">
        <v>56</v>
      </c>
      <c r="C153" s="85">
        <v>0.23</v>
      </c>
      <c r="D153" s="85">
        <v>4.0999999999999996</v>
      </c>
      <c r="E153" s="85">
        <v>0.76</v>
      </c>
      <c r="J153" s="78"/>
      <c r="L153" s="79"/>
      <c r="M153" s="79"/>
      <c r="N153" s="79"/>
    </row>
    <row r="154" spans="2:14" ht="12.75" customHeight="1" x14ac:dyDescent="0.25">
      <c r="B154" s="84">
        <v>57</v>
      </c>
      <c r="C154" s="85">
        <v>0.23</v>
      </c>
      <c r="D154" s="85">
        <v>4.0999999999999996</v>
      </c>
      <c r="E154" s="85">
        <v>0.76</v>
      </c>
      <c r="J154" s="78"/>
      <c r="L154" s="79"/>
      <c r="M154" s="79"/>
      <c r="N154" s="79"/>
    </row>
    <row r="155" spans="2:14" ht="12.75" customHeight="1" x14ac:dyDescent="0.25">
      <c r="B155" s="84">
        <v>58</v>
      </c>
      <c r="C155" s="85">
        <v>0.23</v>
      </c>
      <c r="D155" s="85">
        <v>4.0999999999999996</v>
      </c>
      <c r="E155" s="85">
        <v>0.76</v>
      </c>
      <c r="J155" s="78"/>
      <c r="L155" s="79"/>
      <c r="M155" s="79"/>
      <c r="N155" s="79"/>
    </row>
    <row r="156" spans="2:14" ht="12.75" customHeight="1" x14ac:dyDescent="0.25">
      <c r="B156" s="84">
        <v>59</v>
      </c>
      <c r="C156" s="85">
        <v>0.23</v>
      </c>
      <c r="D156" s="85">
        <v>4.0999999999999996</v>
      </c>
      <c r="E156" s="85">
        <v>0.76</v>
      </c>
      <c r="J156" s="78"/>
      <c r="L156" s="79"/>
      <c r="M156" s="79"/>
      <c r="N156" s="79"/>
    </row>
    <row r="157" spans="2:14" ht="12.75" customHeight="1" x14ac:dyDescent="0.25">
      <c r="B157" s="84">
        <v>60</v>
      </c>
      <c r="C157" s="85">
        <v>0.23</v>
      </c>
      <c r="D157" s="85">
        <v>4.0999999999999996</v>
      </c>
      <c r="E157" s="85">
        <v>0.76</v>
      </c>
      <c r="J157" s="78"/>
      <c r="L157" s="79"/>
      <c r="M157" s="79"/>
      <c r="N157" s="79"/>
    </row>
    <row r="158" spans="2:14" ht="12.75" customHeight="1" x14ac:dyDescent="0.25">
      <c r="B158" s="84">
        <v>61</v>
      </c>
      <c r="C158" s="85">
        <v>0.23</v>
      </c>
      <c r="D158" s="85">
        <v>4.0999999999999996</v>
      </c>
      <c r="E158" s="85">
        <v>0.76</v>
      </c>
      <c r="J158" s="78"/>
      <c r="L158" s="79"/>
      <c r="M158" s="79"/>
      <c r="N158" s="79"/>
    </row>
    <row r="159" spans="2:14" ht="12.75" customHeight="1" x14ac:dyDescent="0.25">
      <c r="B159" s="84">
        <v>62</v>
      </c>
      <c r="C159" s="85">
        <v>0.23</v>
      </c>
      <c r="D159" s="85">
        <v>4.0999999999999996</v>
      </c>
      <c r="E159" s="85">
        <v>0.76</v>
      </c>
      <c r="J159" s="78"/>
      <c r="L159" s="79"/>
      <c r="M159" s="79"/>
      <c r="N159" s="79"/>
    </row>
    <row r="160" spans="2:14" ht="12.75" customHeight="1" x14ac:dyDescent="0.25">
      <c r="B160" s="84">
        <v>63</v>
      </c>
      <c r="C160" s="85">
        <v>0.23</v>
      </c>
      <c r="D160" s="85">
        <v>4.0999999999999996</v>
      </c>
      <c r="E160" s="85">
        <v>0.76</v>
      </c>
      <c r="J160" s="78"/>
      <c r="L160" s="79"/>
      <c r="M160" s="79"/>
      <c r="N160" s="79"/>
    </row>
    <row r="161" spans="2:14" ht="12.75" customHeight="1" x14ac:dyDescent="0.25">
      <c r="B161" s="84">
        <v>64</v>
      </c>
      <c r="C161" s="85">
        <v>0.23</v>
      </c>
      <c r="D161" s="85">
        <v>4.0999999999999996</v>
      </c>
      <c r="E161" s="85">
        <v>0.76</v>
      </c>
      <c r="J161" s="78"/>
      <c r="L161" s="79"/>
      <c r="M161" s="79"/>
      <c r="N161" s="79"/>
    </row>
    <row r="162" spans="2:14" ht="12.75" customHeight="1" x14ac:dyDescent="0.25">
      <c r="B162" s="84">
        <v>65</v>
      </c>
      <c r="C162" s="85">
        <v>0.23</v>
      </c>
      <c r="D162" s="85">
        <v>4.0999999999999996</v>
      </c>
      <c r="E162" s="85">
        <v>0.76</v>
      </c>
      <c r="J162" s="78"/>
      <c r="L162" s="79"/>
      <c r="M162" s="79"/>
      <c r="N162" s="79"/>
    </row>
    <row r="163" spans="2:14" ht="12.75" customHeight="1" x14ac:dyDescent="0.25">
      <c r="B163" s="84">
        <v>66</v>
      </c>
      <c r="C163" s="85">
        <v>0.23</v>
      </c>
      <c r="D163" s="85">
        <v>4.0999999999999996</v>
      </c>
      <c r="E163" s="85">
        <v>0.76</v>
      </c>
      <c r="J163" s="78"/>
      <c r="L163" s="79"/>
      <c r="M163" s="79"/>
      <c r="N163" s="79"/>
    </row>
    <row r="164" spans="2:14" ht="12.75" customHeight="1" x14ac:dyDescent="0.25">
      <c r="B164" s="84">
        <v>67</v>
      </c>
      <c r="C164" s="85">
        <v>0.23</v>
      </c>
      <c r="D164" s="85">
        <v>4.0999999999999996</v>
      </c>
      <c r="E164" s="85">
        <v>0.76</v>
      </c>
      <c r="J164" s="78"/>
      <c r="L164" s="79"/>
      <c r="M164" s="79"/>
      <c r="N164" s="79"/>
    </row>
    <row r="165" spans="2:14" ht="12.75" customHeight="1" x14ac:dyDescent="0.25">
      <c r="B165" s="84">
        <v>68</v>
      </c>
      <c r="C165" s="85">
        <v>0.23</v>
      </c>
      <c r="D165" s="85">
        <v>4.0999999999999996</v>
      </c>
      <c r="E165" s="85">
        <v>0.76</v>
      </c>
      <c r="J165" s="78"/>
      <c r="L165" s="79"/>
      <c r="M165" s="79"/>
      <c r="N165" s="79"/>
    </row>
    <row r="166" spans="2:14" ht="12.75" customHeight="1" x14ac:dyDescent="0.25">
      <c r="B166" s="84">
        <v>69</v>
      </c>
      <c r="C166" s="85">
        <v>0.23</v>
      </c>
      <c r="D166" s="85">
        <v>4.0999999999999996</v>
      </c>
      <c r="E166" s="85">
        <v>0.76</v>
      </c>
      <c r="J166" s="78"/>
      <c r="L166" s="79"/>
      <c r="M166" s="79"/>
      <c r="N166" s="79"/>
    </row>
    <row r="167" spans="2:14" ht="12.75" customHeight="1" x14ac:dyDescent="0.25">
      <c r="B167" s="84">
        <v>70</v>
      </c>
      <c r="C167" s="85">
        <v>0.23</v>
      </c>
      <c r="D167" s="85">
        <v>4.0999999999999996</v>
      </c>
      <c r="E167" s="85">
        <v>0.76</v>
      </c>
      <c r="J167" s="78"/>
      <c r="L167" s="79"/>
      <c r="M167" s="79"/>
      <c r="N167" s="79"/>
    </row>
    <row r="168" spans="2:14" ht="12.75" customHeight="1" x14ac:dyDescent="0.25">
      <c r="B168" s="84">
        <v>71</v>
      </c>
      <c r="C168" s="85">
        <v>0.23</v>
      </c>
      <c r="D168" s="85">
        <v>4.0999999999999996</v>
      </c>
      <c r="E168" s="85">
        <v>0.76</v>
      </c>
      <c r="J168" s="78"/>
      <c r="L168" s="79"/>
      <c r="M168" s="79"/>
      <c r="N168" s="79"/>
    </row>
    <row r="169" spans="2:14" ht="12.75" customHeight="1" x14ac:dyDescent="0.25">
      <c r="B169" s="84">
        <v>72</v>
      </c>
      <c r="C169" s="85">
        <v>0.23</v>
      </c>
      <c r="D169" s="85">
        <v>4.0999999999999996</v>
      </c>
      <c r="E169" s="85">
        <v>0.76</v>
      </c>
      <c r="J169" s="78"/>
      <c r="L169" s="79"/>
      <c r="M169" s="79"/>
      <c r="N169" s="79"/>
    </row>
    <row r="170" spans="2:14" ht="12.75" customHeight="1" x14ac:dyDescent="0.25">
      <c r="B170" s="84">
        <v>73</v>
      </c>
      <c r="C170" s="85">
        <v>0.23</v>
      </c>
      <c r="D170" s="85">
        <v>4.0999999999999996</v>
      </c>
      <c r="E170" s="85">
        <v>0.76</v>
      </c>
      <c r="J170" s="78"/>
      <c r="L170" s="79"/>
      <c r="M170" s="79"/>
      <c r="N170" s="79"/>
    </row>
    <row r="171" spans="2:14" ht="12.75" customHeight="1" x14ac:dyDescent="0.25">
      <c r="B171" s="84">
        <v>74</v>
      </c>
      <c r="C171" s="85">
        <v>0.23</v>
      </c>
      <c r="D171" s="85">
        <v>4.0999999999999996</v>
      </c>
      <c r="E171" s="85">
        <v>0.76</v>
      </c>
      <c r="J171" s="78"/>
      <c r="L171" s="79"/>
      <c r="M171" s="79"/>
      <c r="N171" s="79"/>
    </row>
    <row r="172" spans="2:14" ht="12.75" customHeight="1" x14ac:dyDescent="0.25">
      <c r="B172" s="84">
        <v>75</v>
      </c>
      <c r="C172" s="85">
        <v>0.23</v>
      </c>
      <c r="D172" s="85">
        <v>4.0999999999999996</v>
      </c>
      <c r="E172" s="85">
        <v>0.76</v>
      </c>
      <c r="J172" s="78"/>
      <c r="L172" s="79"/>
      <c r="M172" s="79"/>
      <c r="N172" s="79"/>
    </row>
    <row r="173" spans="2:14" ht="12.75" customHeight="1" x14ac:dyDescent="0.25">
      <c r="B173" s="84">
        <v>76</v>
      </c>
      <c r="C173" s="85">
        <v>0.23</v>
      </c>
      <c r="D173" s="85">
        <v>4.0999999999999996</v>
      </c>
      <c r="E173" s="85">
        <v>0.76</v>
      </c>
      <c r="J173" s="78"/>
      <c r="L173" s="79"/>
      <c r="M173" s="79"/>
      <c r="N173" s="79"/>
    </row>
    <row r="174" spans="2:14" ht="12.75" customHeight="1" x14ac:dyDescent="0.25">
      <c r="B174" s="84">
        <v>77</v>
      </c>
      <c r="C174" s="85">
        <v>0.23</v>
      </c>
      <c r="D174" s="85">
        <v>4.0999999999999996</v>
      </c>
      <c r="E174" s="85">
        <v>0.76</v>
      </c>
      <c r="J174" s="78"/>
      <c r="L174" s="79"/>
      <c r="M174" s="79"/>
      <c r="N174" s="79"/>
    </row>
    <row r="175" spans="2:14" ht="12.75" customHeight="1" x14ac:dyDescent="0.25">
      <c r="B175" s="84">
        <v>78</v>
      </c>
      <c r="C175" s="85">
        <v>0.23</v>
      </c>
      <c r="D175" s="85">
        <v>4.0999999999999996</v>
      </c>
      <c r="E175" s="85">
        <v>0.76</v>
      </c>
      <c r="J175" s="78"/>
      <c r="L175" s="79"/>
      <c r="M175" s="79"/>
      <c r="N175" s="79"/>
    </row>
    <row r="176" spans="2:14" ht="12.75" customHeight="1" x14ac:dyDescent="0.25">
      <c r="B176" s="84">
        <v>79</v>
      </c>
      <c r="C176" s="85">
        <v>0.23</v>
      </c>
      <c r="D176" s="85">
        <v>4.0999999999999996</v>
      </c>
      <c r="E176" s="85">
        <v>0.76</v>
      </c>
      <c r="J176" s="78"/>
      <c r="L176" s="79"/>
      <c r="M176" s="79"/>
      <c r="N176" s="79"/>
    </row>
    <row r="177" spans="2:14" ht="12.75" customHeight="1" x14ac:dyDescent="0.25">
      <c r="B177" s="84">
        <v>80</v>
      </c>
      <c r="C177" s="85">
        <v>0.23</v>
      </c>
      <c r="D177" s="85">
        <v>4.0999999999999996</v>
      </c>
      <c r="E177" s="85">
        <v>0.76</v>
      </c>
      <c r="J177" s="78"/>
      <c r="L177" s="79"/>
      <c r="M177" s="79"/>
      <c r="N177" s="79"/>
    </row>
    <row r="178" spans="2:14" ht="12.75" customHeight="1" x14ac:dyDescent="0.25">
      <c r="B178" s="84">
        <v>81</v>
      </c>
      <c r="C178" s="85">
        <v>0.23</v>
      </c>
      <c r="D178" s="85">
        <v>4.0999999999999996</v>
      </c>
      <c r="E178" s="85">
        <v>0.76</v>
      </c>
      <c r="J178" s="78"/>
      <c r="L178" s="79"/>
      <c r="M178" s="79"/>
      <c r="N178" s="79"/>
    </row>
    <row r="179" spans="2:14" ht="12.75" customHeight="1" x14ac:dyDescent="0.25">
      <c r="B179" s="84">
        <v>82</v>
      </c>
      <c r="C179" s="85">
        <v>0.23</v>
      </c>
      <c r="D179" s="85">
        <v>4.0999999999999996</v>
      </c>
      <c r="E179" s="85">
        <v>0.76</v>
      </c>
      <c r="J179" s="78"/>
      <c r="L179" s="79"/>
      <c r="M179" s="79"/>
      <c r="N179" s="79"/>
    </row>
    <row r="180" spans="2:14" ht="12.75" customHeight="1" x14ac:dyDescent="0.25">
      <c r="B180" s="84">
        <v>83</v>
      </c>
      <c r="C180" s="85">
        <v>0.23</v>
      </c>
      <c r="D180" s="85">
        <v>4.0999999999999996</v>
      </c>
      <c r="E180" s="85">
        <v>0.76</v>
      </c>
      <c r="J180" s="78"/>
      <c r="L180" s="79"/>
      <c r="M180" s="79"/>
      <c r="N180" s="79"/>
    </row>
    <row r="181" spans="2:14" ht="12.75" customHeight="1" x14ac:dyDescent="0.25">
      <c r="B181" s="84">
        <v>84</v>
      </c>
      <c r="C181" s="85">
        <v>0.23</v>
      </c>
      <c r="D181" s="85">
        <v>4.0999999999999996</v>
      </c>
      <c r="E181" s="85">
        <v>0.76</v>
      </c>
      <c r="J181" s="78"/>
      <c r="L181" s="79"/>
      <c r="M181" s="79"/>
      <c r="N181" s="79"/>
    </row>
    <row r="182" spans="2:14" ht="12.75" customHeight="1" x14ac:dyDescent="0.25">
      <c r="B182" s="84">
        <v>85</v>
      </c>
      <c r="C182" s="85">
        <v>0.23</v>
      </c>
      <c r="D182" s="85">
        <v>4.0999999999999996</v>
      </c>
      <c r="E182" s="85">
        <v>0.76</v>
      </c>
      <c r="J182" s="78"/>
      <c r="L182" s="79"/>
      <c r="M182" s="79"/>
      <c r="N182" s="79"/>
    </row>
    <row r="183" spans="2:14" ht="12.75" customHeight="1" x14ac:dyDescent="0.25">
      <c r="B183" s="84">
        <v>86</v>
      </c>
      <c r="C183" s="85">
        <v>0.23</v>
      </c>
      <c r="D183" s="85">
        <v>4.0999999999999996</v>
      </c>
      <c r="E183" s="85">
        <v>0.76</v>
      </c>
      <c r="J183" s="78"/>
      <c r="L183" s="79"/>
      <c r="M183" s="79"/>
      <c r="N183" s="79"/>
    </row>
    <row r="184" spans="2:14" ht="12.75" customHeight="1" x14ac:dyDescent="0.25">
      <c r="B184" s="84">
        <v>87</v>
      </c>
      <c r="C184" s="85">
        <v>0.23</v>
      </c>
      <c r="D184" s="85">
        <v>4.0999999999999996</v>
      </c>
      <c r="E184" s="85">
        <v>0.76</v>
      </c>
      <c r="J184" s="78"/>
      <c r="L184" s="79"/>
      <c r="M184" s="79"/>
      <c r="N184" s="79"/>
    </row>
    <row r="185" spans="2:14" ht="12.75" customHeight="1" x14ac:dyDescent="0.25">
      <c r="B185" s="84">
        <v>88</v>
      </c>
      <c r="C185" s="85">
        <v>0.23</v>
      </c>
      <c r="D185" s="85">
        <v>4.0999999999999996</v>
      </c>
      <c r="E185" s="85">
        <v>0.76</v>
      </c>
      <c r="J185" s="78"/>
      <c r="L185" s="79"/>
      <c r="M185" s="79"/>
      <c r="N185" s="79"/>
    </row>
    <row r="186" spans="2:14" ht="12.75" customHeight="1" x14ac:dyDescent="0.25">
      <c r="B186" s="84">
        <v>89</v>
      </c>
      <c r="C186" s="85">
        <v>0.23</v>
      </c>
      <c r="D186" s="85">
        <v>4.0999999999999996</v>
      </c>
      <c r="E186" s="85">
        <v>0.76</v>
      </c>
      <c r="J186" s="78"/>
      <c r="L186" s="79"/>
      <c r="M186" s="79"/>
      <c r="N186" s="79"/>
    </row>
    <row r="187" spans="2:14" ht="12.75" customHeight="1" x14ac:dyDescent="0.25">
      <c r="B187" s="84">
        <v>90</v>
      </c>
      <c r="C187" s="85">
        <v>0.23</v>
      </c>
      <c r="D187" s="85">
        <v>4.0999999999999996</v>
      </c>
      <c r="E187" s="85">
        <v>0.76</v>
      </c>
      <c r="J187" s="78"/>
      <c r="L187" s="79"/>
      <c r="M187" s="79"/>
      <c r="N187" s="79"/>
    </row>
    <row r="188" spans="2:14" ht="12.75" customHeight="1" x14ac:dyDescent="0.25"/>
    <row r="189" spans="2:14" ht="12.75" customHeight="1" x14ac:dyDescent="0.25"/>
    <row r="190" spans="2:14" ht="12.75" customHeight="1" x14ac:dyDescent="0.25"/>
    <row r="191" spans="2:14" ht="12.75" customHeight="1" x14ac:dyDescent="0.25"/>
    <row r="192" spans="2:14" ht="12.75" customHeight="1" x14ac:dyDescent="0.25"/>
    <row r="193" ht="12.75" customHeight="1" x14ac:dyDescent="0.25"/>
    <row r="194" ht="12.75" customHeight="1" x14ac:dyDescent="0.25"/>
    <row r="195" ht="12.75" customHeight="1" x14ac:dyDescent="0.25"/>
    <row r="196" ht="12.75" customHeight="1" x14ac:dyDescent="0.25"/>
    <row r="197" ht="12.75" customHeight="1" x14ac:dyDescent="0.25"/>
    <row r="198" ht="12.75" customHeight="1" x14ac:dyDescent="0.25"/>
    <row r="199" ht="12.75" customHeight="1" x14ac:dyDescent="0.25"/>
    <row r="200" ht="12.75" customHeight="1" x14ac:dyDescent="0.25"/>
    <row r="201" ht="12.75" customHeight="1" x14ac:dyDescent="0.25"/>
    <row r="202" ht="12.75" customHeight="1" x14ac:dyDescent="0.25"/>
    <row r="203" ht="12.75" customHeight="1" x14ac:dyDescent="0.25"/>
    <row r="204" ht="12.75" customHeight="1" x14ac:dyDescent="0.25"/>
    <row r="205" ht="12.75" customHeight="1" x14ac:dyDescent="0.25"/>
    <row r="206" ht="12.75" customHeight="1" x14ac:dyDescent="0.25"/>
    <row r="207" ht="12.75" customHeight="1" x14ac:dyDescent="0.25"/>
    <row r="208" ht="12.75" customHeight="1" x14ac:dyDescent="0.25"/>
    <row r="209" ht="12.75" customHeight="1" x14ac:dyDescent="0.25"/>
    <row r="210" ht="12.75" customHeight="1" x14ac:dyDescent="0.25"/>
    <row r="211" ht="12.75" customHeight="1" x14ac:dyDescent="0.25"/>
    <row r="212" ht="12.75" customHeight="1" x14ac:dyDescent="0.25"/>
    <row r="213" ht="12.75" customHeight="1" x14ac:dyDescent="0.25"/>
    <row r="214" ht="12.75" customHeight="1" x14ac:dyDescent="0.25"/>
    <row r="215" ht="12.75" customHeight="1" x14ac:dyDescent="0.25"/>
    <row r="216" ht="12.75" customHeight="1" x14ac:dyDescent="0.25"/>
    <row r="217" ht="12.75" customHeight="1" x14ac:dyDescent="0.25"/>
    <row r="218" ht="12.75" customHeight="1" x14ac:dyDescent="0.25"/>
    <row r="219" ht="12.75" customHeight="1" x14ac:dyDescent="0.25"/>
    <row r="220" ht="12.75" customHeight="1" x14ac:dyDescent="0.25"/>
    <row r="221" ht="12.75" customHeight="1" x14ac:dyDescent="0.25"/>
    <row r="222" ht="12.75" customHeight="1" x14ac:dyDescent="0.25"/>
    <row r="223" ht="12.75" customHeight="1" x14ac:dyDescent="0.25"/>
    <row r="224" ht="12.75" customHeight="1" x14ac:dyDescent="0.25"/>
    <row r="225" ht="12.75" customHeight="1" x14ac:dyDescent="0.25"/>
    <row r="226" ht="12.75" customHeight="1" x14ac:dyDescent="0.25"/>
    <row r="227" ht="12.75" customHeight="1" x14ac:dyDescent="0.25"/>
    <row r="228" ht="12.75" customHeight="1" x14ac:dyDescent="0.25"/>
    <row r="229" ht="12.75" customHeight="1" x14ac:dyDescent="0.25"/>
    <row r="230" ht="12.75" customHeight="1" x14ac:dyDescent="0.25"/>
    <row r="231" ht="12.75" customHeight="1" x14ac:dyDescent="0.25"/>
    <row r="232" ht="12.75" customHeight="1" x14ac:dyDescent="0.25"/>
    <row r="233" ht="12.75" customHeight="1" x14ac:dyDescent="0.25"/>
    <row r="234" ht="12.75" customHeight="1" x14ac:dyDescent="0.25"/>
    <row r="235" ht="12.75" customHeight="1" x14ac:dyDescent="0.25"/>
    <row r="236" ht="12.75" customHeight="1" x14ac:dyDescent="0.25"/>
    <row r="237" ht="12.75" customHeight="1" x14ac:dyDescent="0.25"/>
    <row r="238" ht="12.75" customHeight="1" x14ac:dyDescent="0.25"/>
    <row r="239" ht="12.75" customHeight="1" x14ac:dyDescent="0.25"/>
    <row r="240" ht="12.75" customHeight="1" x14ac:dyDescent="0.25"/>
    <row r="241" ht="12.75" customHeight="1" x14ac:dyDescent="0.25"/>
    <row r="242" ht="12.75" customHeight="1" x14ac:dyDescent="0.25"/>
    <row r="243" ht="12.75" customHeight="1" x14ac:dyDescent="0.25"/>
    <row r="244" ht="12.75" customHeight="1" x14ac:dyDescent="0.25"/>
    <row r="245" ht="12.75" customHeight="1" x14ac:dyDescent="0.25"/>
    <row r="246" ht="12.75" customHeight="1" x14ac:dyDescent="0.25"/>
    <row r="247" ht="12.75" customHeight="1" x14ac:dyDescent="0.25"/>
    <row r="248" ht="12.75" customHeight="1" x14ac:dyDescent="0.25"/>
    <row r="249" ht="12.75" customHeight="1" x14ac:dyDescent="0.25"/>
    <row r="250" ht="12.75" customHeight="1" x14ac:dyDescent="0.25"/>
    <row r="251" ht="12.75" customHeight="1" x14ac:dyDescent="0.25"/>
    <row r="252" ht="12.75" customHeight="1" x14ac:dyDescent="0.25"/>
    <row r="253" ht="12.75" customHeight="1" x14ac:dyDescent="0.25"/>
    <row r="254" ht="12.75" customHeight="1" x14ac:dyDescent="0.25"/>
    <row r="255" ht="12.75" customHeight="1" x14ac:dyDescent="0.25"/>
    <row r="256" ht="12.75" customHeight="1" x14ac:dyDescent="0.25"/>
    <row r="257" ht="12.75" customHeight="1" x14ac:dyDescent="0.25"/>
    <row r="258" ht="12.75" customHeight="1" x14ac:dyDescent="0.25"/>
    <row r="259" ht="12.75" customHeight="1" x14ac:dyDescent="0.25"/>
    <row r="260" ht="12.75" customHeight="1" x14ac:dyDescent="0.25"/>
    <row r="261" ht="12.75" customHeight="1" x14ac:dyDescent="0.25"/>
    <row r="262" ht="12.75" customHeight="1" x14ac:dyDescent="0.25"/>
    <row r="263" ht="12.75" customHeight="1" x14ac:dyDescent="0.25"/>
    <row r="264" ht="12.75" customHeight="1" x14ac:dyDescent="0.25"/>
    <row r="265" ht="12.75" customHeight="1" x14ac:dyDescent="0.25"/>
    <row r="266" ht="12.75" customHeight="1" x14ac:dyDescent="0.25"/>
    <row r="267" ht="12.75" customHeight="1" x14ac:dyDescent="0.25"/>
    <row r="268" ht="12.75" customHeight="1" x14ac:dyDescent="0.25"/>
    <row r="269" ht="12.75" customHeight="1" x14ac:dyDescent="0.25"/>
    <row r="270" ht="12.75" customHeight="1" x14ac:dyDescent="0.25"/>
    <row r="271" ht="12.75" customHeight="1" x14ac:dyDescent="0.25"/>
    <row r="272" ht="12.75" customHeight="1" x14ac:dyDescent="0.25"/>
    <row r="273" ht="12.75" customHeight="1" x14ac:dyDescent="0.25"/>
    <row r="274" ht="12.75" customHeight="1" x14ac:dyDescent="0.25"/>
    <row r="275" ht="12.75" customHeight="1" x14ac:dyDescent="0.25"/>
    <row r="276" ht="12.75" customHeight="1" x14ac:dyDescent="0.25"/>
    <row r="277" ht="12.75" customHeight="1" x14ac:dyDescent="0.25"/>
    <row r="278" ht="12.75" customHeight="1" x14ac:dyDescent="0.25"/>
    <row r="279" ht="12.75" customHeight="1" x14ac:dyDescent="0.25"/>
    <row r="280" ht="12.75" customHeight="1" x14ac:dyDescent="0.25"/>
    <row r="281" ht="12.75" customHeight="1" x14ac:dyDescent="0.25"/>
    <row r="282" ht="12.75" customHeight="1" x14ac:dyDescent="0.25"/>
    <row r="283" ht="12.75" customHeight="1" x14ac:dyDescent="0.25"/>
    <row r="284" ht="12.75" customHeight="1" x14ac:dyDescent="0.25"/>
    <row r="285" ht="12.75" customHeight="1" x14ac:dyDescent="0.25"/>
    <row r="286" ht="12.75" customHeight="1" x14ac:dyDescent="0.25"/>
    <row r="287" ht="12.75" customHeight="1" x14ac:dyDescent="0.25"/>
    <row r="288" ht="12.75" customHeight="1" x14ac:dyDescent="0.25"/>
    <row r="289" ht="12.75" customHeight="1" x14ac:dyDescent="0.25"/>
    <row r="290" ht="12.75" customHeight="1" x14ac:dyDescent="0.25"/>
    <row r="291" ht="12.75" customHeight="1" x14ac:dyDescent="0.25"/>
    <row r="292" ht="12.75" customHeight="1" x14ac:dyDescent="0.25"/>
    <row r="293" ht="12.75" customHeight="1" x14ac:dyDescent="0.25"/>
    <row r="294" ht="12.75" customHeight="1" x14ac:dyDescent="0.25"/>
    <row r="295" ht="12.75" customHeight="1" x14ac:dyDescent="0.25"/>
    <row r="296" ht="12.75" customHeight="1" x14ac:dyDescent="0.25"/>
    <row r="297" ht="12.75" customHeight="1" x14ac:dyDescent="0.25"/>
    <row r="298" ht="12.75" customHeight="1" x14ac:dyDescent="0.25"/>
    <row r="299" ht="12.75" customHeight="1" x14ac:dyDescent="0.25"/>
    <row r="300" ht="12.75" customHeight="1" x14ac:dyDescent="0.25"/>
    <row r="301" ht="12.75" customHeight="1" x14ac:dyDescent="0.25"/>
    <row r="302" ht="12.75" customHeight="1" x14ac:dyDescent="0.25"/>
    <row r="303" ht="12.75" customHeight="1" x14ac:dyDescent="0.25"/>
    <row r="304" ht="12.75" customHeight="1" x14ac:dyDescent="0.25"/>
    <row r="305" ht="12.75" customHeight="1" x14ac:dyDescent="0.25"/>
    <row r="306" ht="12.75" customHeight="1" x14ac:dyDescent="0.25"/>
    <row r="307" ht="12.75" customHeight="1" x14ac:dyDescent="0.25"/>
    <row r="308" ht="12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C00000"/>
  </sheetPr>
  <dimension ref="B1:AF70"/>
  <sheetViews>
    <sheetView workbookViewId="0"/>
  </sheetViews>
  <sheetFormatPr baseColWidth="10" defaultColWidth="7.08984375" defaultRowHeight="13.2" x14ac:dyDescent="0.25"/>
  <cols>
    <col min="1" max="1" width="2.81640625" style="1" customWidth="1"/>
    <col min="2" max="5" width="7.81640625" style="1" customWidth="1"/>
    <col min="6" max="6" width="15.81640625" style="1" customWidth="1"/>
    <col min="7" max="7" width="5.81640625" style="1" customWidth="1"/>
    <col min="8" max="11" width="7.81640625" style="1" customWidth="1"/>
    <col min="12" max="12" width="15.81640625" style="1" customWidth="1"/>
    <col min="13" max="16384" width="7.08984375" style="1"/>
  </cols>
  <sheetData>
    <row r="1" spans="2:23" ht="15.6" x14ac:dyDescent="0.3">
      <c r="B1" s="147" t="s">
        <v>383</v>
      </c>
    </row>
    <row r="2" spans="2:23" x14ac:dyDescent="0.25">
      <c r="B2" s="77"/>
    </row>
    <row r="3" spans="2:23" x14ac:dyDescent="0.25">
      <c r="B3" s="77"/>
      <c r="E3" s="80" t="s">
        <v>65</v>
      </c>
      <c r="I3" s="80" t="s">
        <v>7</v>
      </c>
      <c r="J3" s="80" t="s">
        <v>8</v>
      </c>
      <c r="K3" s="80" t="s">
        <v>9</v>
      </c>
      <c r="L3" s="258" t="s">
        <v>288</v>
      </c>
    </row>
    <row r="4" spans="2:23" x14ac:dyDescent="0.25">
      <c r="B4" s="77"/>
      <c r="D4" s="80" t="s">
        <v>289</v>
      </c>
      <c r="E4" s="121">
        <f>+Cosmic!C8/100</f>
        <v>0.15</v>
      </c>
      <c r="H4" s="80" t="s">
        <v>35</v>
      </c>
      <c r="I4" s="121">
        <f>IF('Age calculation'!M1="NO",1,IF(E4&gt;0.3,1,VLOOKUP(E4,'Shallow Param.'!$H$10:$L$70,2)))</f>
        <v>1</v>
      </c>
      <c r="J4" s="123">
        <f>IF('Age calculation'!M1="NO",1,IF(E4&gt;0.3,1,VLOOKUP(E4,'Shallow Param.'!$H$10:$L$70,3)))</f>
        <v>1</v>
      </c>
      <c r="K4" s="123">
        <f>IF('Age calculation'!M1="NO",1,IF(E4&gt;0.3,1,VLOOKUP(E4,'Shallow Param.'!$H$10:$L$70,4)))</f>
        <v>1</v>
      </c>
      <c r="L4" s="123">
        <f>IF('Age calculation'!M1="NO",1,IF(E4&gt;0.3,1,VLOOKUP(E4,'Shallow Param.'!$H$10:$L$70,5)))</f>
        <v>1</v>
      </c>
    </row>
    <row r="5" spans="2:23" x14ac:dyDescent="0.25">
      <c r="B5" s="77"/>
    </row>
    <row r="7" spans="2:23" x14ac:dyDescent="0.25">
      <c r="B7" s="470" t="s">
        <v>374</v>
      </c>
      <c r="C7" s="470"/>
      <c r="D7" s="470"/>
      <c r="E7" s="470"/>
      <c r="F7" s="470"/>
      <c r="H7" s="471" t="s">
        <v>375</v>
      </c>
      <c r="I7" s="471"/>
      <c r="J7" s="471"/>
      <c r="K7" s="471"/>
      <c r="L7" s="471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</row>
    <row r="8" spans="2:23" ht="38.25" customHeight="1" x14ac:dyDescent="0.25">
      <c r="C8" s="472" t="s">
        <v>286</v>
      </c>
      <c r="D8" s="473"/>
      <c r="E8" s="474"/>
      <c r="H8" s="112"/>
      <c r="I8" s="472" t="s">
        <v>286</v>
      </c>
      <c r="J8" s="473"/>
      <c r="K8" s="474"/>
    </row>
    <row r="9" spans="2:23" ht="26.4" x14ac:dyDescent="0.25">
      <c r="B9" s="80" t="s">
        <v>287</v>
      </c>
      <c r="C9" s="80" t="s">
        <v>7</v>
      </c>
      <c r="D9" s="80" t="s">
        <v>8</v>
      </c>
      <c r="E9" s="80" t="s">
        <v>9</v>
      </c>
      <c r="F9" s="80" t="s">
        <v>288</v>
      </c>
      <c r="H9" s="80" t="s">
        <v>287</v>
      </c>
      <c r="I9" s="80" t="s">
        <v>7</v>
      </c>
      <c r="J9" s="80" t="s">
        <v>8</v>
      </c>
      <c r="K9" s="80" t="s">
        <v>9</v>
      </c>
      <c r="L9" s="80" t="s">
        <v>288</v>
      </c>
    </row>
    <row r="10" spans="2:23" x14ac:dyDescent="0.25">
      <c r="B10" s="135">
        <v>0</v>
      </c>
      <c r="C10" s="123">
        <v>0.5</v>
      </c>
      <c r="D10" s="123">
        <v>0.5</v>
      </c>
      <c r="E10" s="123">
        <v>0.5</v>
      </c>
      <c r="F10" s="123">
        <v>0.5</v>
      </c>
      <c r="H10" s="135">
        <v>0</v>
      </c>
      <c r="I10" s="121">
        <v>0.50000000016304402</v>
      </c>
      <c r="J10" s="123">
        <v>0.500000002466092</v>
      </c>
      <c r="K10" s="123">
        <v>0.50000000224937602</v>
      </c>
      <c r="L10" s="123">
        <v>0.50000000054184102</v>
      </c>
    </row>
    <row r="11" spans="2:23" x14ac:dyDescent="0.25">
      <c r="B11" s="135">
        <v>5.0000000000000001E-3</v>
      </c>
      <c r="C11" s="123">
        <v>0.56069999999999998</v>
      </c>
      <c r="D11" s="123">
        <v>0.55769999999999997</v>
      </c>
      <c r="E11" s="123">
        <v>0.55549999999999999</v>
      </c>
      <c r="F11" s="123">
        <v>0.55820000000000003</v>
      </c>
      <c r="H11" s="135">
        <v>5.0000000000000001E-3</v>
      </c>
      <c r="I11" s="121">
        <v>0.56099999967026803</v>
      </c>
      <c r="J11" s="123">
        <v>0.55799999488687702</v>
      </c>
      <c r="K11" s="123">
        <v>0.555999995602806</v>
      </c>
      <c r="L11" s="123">
        <v>0.55799999897033203</v>
      </c>
    </row>
    <row r="12" spans="2:23" x14ac:dyDescent="0.25">
      <c r="B12" s="135">
        <v>0.01</v>
      </c>
      <c r="C12" s="123">
        <v>0.60219999999999996</v>
      </c>
      <c r="D12" s="123">
        <v>0.59740000000000004</v>
      </c>
      <c r="E12" s="123">
        <v>0.59379999999999999</v>
      </c>
      <c r="F12" s="123">
        <v>0.59809999999999997</v>
      </c>
      <c r="H12" s="135">
        <v>0.01</v>
      </c>
      <c r="I12" s="121">
        <v>0.60200000021705502</v>
      </c>
      <c r="J12" s="123">
        <v>0.59700000364393302</v>
      </c>
      <c r="K12" s="123">
        <v>0.59400000243150497</v>
      </c>
      <c r="L12" s="123">
        <v>0.59800000054167102</v>
      </c>
    </row>
    <row r="13" spans="2:23" x14ac:dyDescent="0.25">
      <c r="B13" s="135">
        <v>1.4999999999999999E-2</v>
      </c>
      <c r="C13" s="123">
        <v>0.63660000000000005</v>
      </c>
      <c r="D13" s="123">
        <v>0.63060000000000005</v>
      </c>
      <c r="E13" s="123">
        <v>0.62580000000000002</v>
      </c>
      <c r="F13" s="123">
        <v>0.63139999999999996</v>
      </c>
      <c r="H13" s="135">
        <v>1.4999999999999999E-2</v>
      </c>
      <c r="I13" s="121">
        <v>0.63699999991424305</v>
      </c>
      <c r="J13" s="123">
        <v>0.63099999816169705</v>
      </c>
      <c r="K13" s="123">
        <v>0.62599999971192199</v>
      </c>
      <c r="L13" s="123">
        <v>0.63099999984663102</v>
      </c>
    </row>
    <row r="14" spans="2:23" x14ac:dyDescent="0.25">
      <c r="B14" s="135">
        <v>0.02</v>
      </c>
      <c r="C14" s="123">
        <v>0.6663</v>
      </c>
      <c r="D14" s="123">
        <v>0.65939999999999999</v>
      </c>
      <c r="E14" s="123">
        <v>0.65359999999999996</v>
      </c>
      <c r="F14" s="123">
        <v>0.6603</v>
      </c>
      <c r="H14" s="135">
        <v>0.02</v>
      </c>
      <c r="I14" s="121">
        <v>0.66600000002943305</v>
      </c>
      <c r="J14" s="123">
        <v>0.65900000117538904</v>
      </c>
      <c r="K14" s="123">
        <v>0.65399999973832801</v>
      </c>
      <c r="L14" s="123">
        <v>0.66000000032121198</v>
      </c>
    </row>
    <row r="15" spans="2:23" x14ac:dyDescent="0.25">
      <c r="B15" s="135">
        <v>2.5000000000000001E-2</v>
      </c>
      <c r="C15" s="123">
        <v>0.69240000000000002</v>
      </c>
      <c r="D15" s="123">
        <v>0.68489999999999995</v>
      </c>
      <c r="E15" s="123">
        <v>0.67820000000000003</v>
      </c>
      <c r="F15" s="123">
        <v>0.68579999999999997</v>
      </c>
      <c r="H15" s="135">
        <v>2.5000000000000001E-2</v>
      </c>
      <c r="I15" s="121">
        <v>0.69200000003272</v>
      </c>
      <c r="J15" s="123">
        <v>0.684999999678647</v>
      </c>
      <c r="K15" s="123">
        <v>0.67800000032388796</v>
      </c>
      <c r="L15" s="123">
        <v>0.68599999935973599</v>
      </c>
    </row>
    <row r="16" spans="2:23" x14ac:dyDescent="0.25">
      <c r="B16" s="135">
        <v>0.03</v>
      </c>
      <c r="C16" s="123">
        <v>0.71560000000000001</v>
      </c>
      <c r="D16" s="123">
        <v>0.70760000000000001</v>
      </c>
      <c r="E16" s="123">
        <v>0.70030000000000003</v>
      </c>
      <c r="F16" s="123">
        <v>0.70579999999999998</v>
      </c>
      <c r="H16" s="135">
        <v>0.03</v>
      </c>
      <c r="I16" s="121">
        <v>0.71599999993686902</v>
      </c>
      <c r="J16" s="123">
        <v>0.707999999602687</v>
      </c>
      <c r="K16" s="123">
        <v>0.69999999997624096</v>
      </c>
      <c r="L16" s="123">
        <v>0.70600000076229297</v>
      </c>
    </row>
    <row r="17" spans="2:12" x14ac:dyDescent="0.25">
      <c r="B17" s="135">
        <v>3.5000000000000003E-2</v>
      </c>
      <c r="C17" s="123">
        <v>0.73640000000000005</v>
      </c>
      <c r="D17" s="123">
        <v>0.72809999999999997</v>
      </c>
      <c r="E17" s="123">
        <v>0.72019999999999995</v>
      </c>
      <c r="F17" s="123">
        <v>0.72899999999999998</v>
      </c>
      <c r="H17" s="135">
        <v>3.5000000000000003E-2</v>
      </c>
      <c r="I17" s="121">
        <v>0.73600000005793897</v>
      </c>
      <c r="J17" s="123">
        <v>0.72800000089295602</v>
      </c>
      <c r="K17" s="123">
        <v>0.71999999977143303</v>
      </c>
      <c r="L17" s="123">
        <v>0.72899999956227002</v>
      </c>
    </row>
    <row r="18" spans="2:12" x14ac:dyDescent="0.25">
      <c r="B18" s="135">
        <v>0.04</v>
      </c>
      <c r="C18" s="123">
        <v>0.75519999999999998</v>
      </c>
      <c r="D18" s="123">
        <v>0.74660000000000004</v>
      </c>
      <c r="E18" s="123">
        <v>0.73819999999999997</v>
      </c>
      <c r="F18" s="123">
        <v>0.74750000000000005</v>
      </c>
      <c r="H18" s="135">
        <v>0.04</v>
      </c>
      <c r="I18" s="121">
        <v>0.75499999996077505</v>
      </c>
      <c r="J18" s="123">
        <v>0.74699999885959201</v>
      </c>
      <c r="K18" s="123">
        <v>0.73800000043377501</v>
      </c>
      <c r="L18" s="123">
        <v>0.74800000000372402</v>
      </c>
    </row>
    <row r="19" spans="2:12" x14ac:dyDescent="0.25">
      <c r="B19" s="135">
        <v>4.4999999999999998E-2</v>
      </c>
      <c r="C19" s="123">
        <v>0.77210000000000001</v>
      </c>
      <c r="D19" s="123">
        <v>0.76339999999999997</v>
      </c>
      <c r="E19" s="123">
        <v>0.75470000000000004</v>
      </c>
      <c r="F19" s="123">
        <v>0.76429999999999998</v>
      </c>
      <c r="H19" s="135">
        <v>4.4999999999999998E-2</v>
      </c>
      <c r="I19" s="121">
        <v>0.77200000003438496</v>
      </c>
      <c r="J19" s="123">
        <v>0.76300000112634103</v>
      </c>
      <c r="K19" s="123">
        <v>0.75499999950225205</v>
      </c>
      <c r="L19" s="123">
        <v>0.76400000017524095</v>
      </c>
    </row>
    <row r="20" spans="2:12" x14ac:dyDescent="0.25">
      <c r="B20" s="135">
        <v>0.05</v>
      </c>
      <c r="C20" s="123">
        <v>0.78759999999999997</v>
      </c>
      <c r="D20" s="123">
        <v>0.77869999999999995</v>
      </c>
      <c r="E20" s="123">
        <v>0.76970000000000005</v>
      </c>
      <c r="F20" s="123">
        <v>0.77959999999999996</v>
      </c>
      <c r="H20" s="135">
        <v>0.05</v>
      </c>
      <c r="I20" s="121">
        <v>0.78799999996631998</v>
      </c>
      <c r="J20" s="123">
        <v>0.77899999917754703</v>
      </c>
      <c r="K20" s="123">
        <v>0.77000000054920703</v>
      </c>
      <c r="L20" s="123">
        <v>0.77999999991207003</v>
      </c>
    </row>
    <row r="21" spans="2:12" x14ac:dyDescent="0.25">
      <c r="B21" s="135">
        <v>5.5E-2</v>
      </c>
      <c r="C21" s="123">
        <v>0.80159999999999998</v>
      </c>
      <c r="D21" s="123">
        <v>0.79269999999999996</v>
      </c>
      <c r="E21" s="123">
        <v>0.78359999999999996</v>
      </c>
      <c r="F21" s="123">
        <v>0.79359999999999997</v>
      </c>
      <c r="H21" s="135">
        <v>5.5E-2</v>
      </c>
      <c r="I21" s="121">
        <v>0.80200000003569305</v>
      </c>
      <c r="J21" s="123">
        <v>0.79300000063974296</v>
      </c>
      <c r="K21" s="123">
        <v>0.78399999930831199</v>
      </c>
      <c r="L21" s="123">
        <v>0.79399999992999504</v>
      </c>
    </row>
    <row r="22" spans="2:12" x14ac:dyDescent="0.25">
      <c r="B22" s="135">
        <v>0.06</v>
      </c>
      <c r="C22" s="123">
        <v>0.8145</v>
      </c>
      <c r="D22" s="123">
        <v>0.80549999999999999</v>
      </c>
      <c r="E22" s="123">
        <v>0.7964</v>
      </c>
      <c r="F22" s="123">
        <v>0.80640000000000001</v>
      </c>
      <c r="H22" s="135">
        <v>0.06</v>
      </c>
      <c r="I22" s="121">
        <v>0.81499999995552797</v>
      </c>
      <c r="J22" s="123">
        <v>0.80599999927819099</v>
      </c>
      <c r="K22" s="123">
        <v>0.79600000070486499</v>
      </c>
      <c r="L22" s="123">
        <v>0.80600000012124695</v>
      </c>
    </row>
    <row r="23" spans="2:12" x14ac:dyDescent="0.25">
      <c r="B23" s="135">
        <v>6.5000000000000002E-2</v>
      </c>
      <c r="C23" s="123">
        <v>0.82630000000000003</v>
      </c>
      <c r="D23" s="123">
        <v>0.81740000000000002</v>
      </c>
      <c r="E23" s="123">
        <v>0.80830000000000002</v>
      </c>
      <c r="F23" s="123">
        <v>0.81830000000000003</v>
      </c>
      <c r="H23" s="135">
        <v>6.5000000000000002E-2</v>
      </c>
      <c r="I23" s="121">
        <v>0.82600000004515695</v>
      </c>
      <c r="J23" s="123">
        <v>0.81700000072254897</v>
      </c>
      <c r="K23" s="123">
        <v>0.80799999938474798</v>
      </c>
      <c r="L23" s="123">
        <v>0.81799999995487604</v>
      </c>
    </row>
    <row r="24" spans="2:12" x14ac:dyDescent="0.25">
      <c r="B24" s="135">
        <v>7.0000000000000007E-2</v>
      </c>
      <c r="C24" s="123">
        <v>0.83730000000000004</v>
      </c>
      <c r="D24" s="123">
        <v>0.82830000000000004</v>
      </c>
      <c r="E24" s="123">
        <v>0.81930000000000003</v>
      </c>
      <c r="F24" s="123">
        <v>0.82920000000000005</v>
      </c>
      <c r="H24" s="135">
        <v>7.0000000000000007E-2</v>
      </c>
      <c r="I24" s="121">
        <v>0.83699999996087404</v>
      </c>
      <c r="J24" s="123">
        <v>0.827999999356545</v>
      </c>
      <c r="K24" s="123">
        <v>0.81900000074955204</v>
      </c>
      <c r="L24" s="123">
        <v>0.82899999993602103</v>
      </c>
    </row>
    <row r="25" spans="2:12" x14ac:dyDescent="0.25">
      <c r="B25" s="135">
        <v>7.4999999999999997E-2</v>
      </c>
      <c r="C25" s="123">
        <v>0.84730000000000005</v>
      </c>
      <c r="D25" s="123">
        <v>0.83840000000000003</v>
      </c>
      <c r="E25" s="123">
        <v>0.82950000000000002</v>
      </c>
      <c r="F25" s="123">
        <v>0.83930000000000005</v>
      </c>
      <c r="H25" s="135">
        <v>7.4999999999999997E-2</v>
      </c>
      <c r="I25" s="121">
        <v>0.84700000004676901</v>
      </c>
      <c r="J25" s="123">
        <v>0.83800000083660198</v>
      </c>
      <c r="K25" s="123">
        <v>0.829999999129025</v>
      </c>
      <c r="L25" s="123">
        <v>0.83900000017804</v>
      </c>
    </row>
    <row r="26" spans="2:12" x14ac:dyDescent="0.25">
      <c r="B26" s="135">
        <v>0.08</v>
      </c>
      <c r="C26" s="123">
        <v>0.85670000000000002</v>
      </c>
      <c r="D26" s="123">
        <v>0.8478</v>
      </c>
      <c r="E26" s="123">
        <v>0.83909999999999996</v>
      </c>
      <c r="F26" s="123">
        <v>0.84870000000000001</v>
      </c>
      <c r="H26" s="135">
        <v>0.08</v>
      </c>
      <c r="I26" s="121">
        <v>0.85699999994906095</v>
      </c>
      <c r="J26" s="123">
        <v>0.84799999882059995</v>
      </c>
      <c r="K26" s="123">
        <v>0.83900000071681702</v>
      </c>
      <c r="L26" s="123">
        <v>0.84899999972098805</v>
      </c>
    </row>
    <row r="27" spans="2:12" x14ac:dyDescent="0.25">
      <c r="B27" s="135">
        <v>8.5000000000000006E-2</v>
      </c>
      <c r="C27" s="123">
        <v>0.86529999999999996</v>
      </c>
      <c r="D27" s="123">
        <v>0.85640000000000005</v>
      </c>
      <c r="E27" s="123">
        <v>0.84799999999999998</v>
      </c>
      <c r="F27" s="123">
        <v>0.85740000000000005</v>
      </c>
      <c r="H27" s="135">
        <v>8.5000000000000006E-2</v>
      </c>
      <c r="I27" s="121">
        <v>0.86500000002749799</v>
      </c>
      <c r="J27" s="123">
        <v>0.85600000133913701</v>
      </c>
      <c r="K27" s="123">
        <v>0.84799999951608196</v>
      </c>
      <c r="L27" s="123">
        <v>0.85700000032250601</v>
      </c>
    </row>
    <row r="28" spans="2:12" x14ac:dyDescent="0.25">
      <c r="B28" s="135">
        <v>0.09</v>
      </c>
      <c r="C28" s="123">
        <v>0.87339999999999995</v>
      </c>
      <c r="D28" s="123">
        <v>0.86460000000000004</v>
      </c>
      <c r="E28" s="123">
        <v>0.85640000000000005</v>
      </c>
      <c r="F28" s="123">
        <v>0.86560000000000004</v>
      </c>
      <c r="H28" s="135">
        <v>0.09</v>
      </c>
      <c r="I28" s="121">
        <v>0.87300000000566302</v>
      </c>
      <c r="J28" s="123">
        <v>0.86499999887400802</v>
      </c>
      <c r="K28" s="123">
        <v>0.85600000021067302</v>
      </c>
      <c r="L28" s="123">
        <v>0.865999999727734</v>
      </c>
    </row>
    <row r="29" spans="2:12" x14ac:dyDescent="0.25">
      <c r="B29" s="135">
        <v>9.5000000000000001E-2</v>
      </c>
      <c r="C29" s="123">
        <v>0.88090000000000002</v>
      </c>
      <c r="D29" s="123">
        <v>0.87219999999999998</v>
      </c>
      <c r="E29" s="123">
        <v>0.86429999999999996</v>
      </c>
      <c r="F29" s="123">
        <v>0.87319999999999998</v>
      </c>
      <c r="H29" s="135">
        <v>9.5000000000000001E-2</v>
      </c>
      <c r="I29" s="121">
        <v>0.88099999998230605</v>
      </c>
      <c r="J29" s="123">
        <v>0.87200000062232197</v>
      </c>
      <c r="K29" s="123">
        <v>0.86400000014569001</v>
      </c>
      <c r="L29" s="123">
        <v>0.87300000015097701</v>
      </c>
    </row>
    <row r="30" spans="2:12" x14ac:dyDescent="0.25">
      <c r="B30" s="135">
        <v>0.1</v>
      </c>
      <c r="C30" s="123">
        <v>0.88790000000000002</v>
      </c>
      <c r="D30" s="123">
        <v>0.87929999999999997</v>
      </c>
      <c r="E30" s="123">
        <v>0.87160000000000004</v>
      </c>
      <c r="F30" s="123">
        <v>0.88029999999999997</v>
      </c>
      <c r="H30" s="135">
        <v>0.1</v>
      </c>
      <c r="I30" s="121">
        <v>0.88800000001046897</v>
      </c>
      <c r="J30" s="123">
        <v>0.87899999981217003</v>
      </c>
      <c r="K30" s="123">
        <v>0.871999999774558</v>
      </c>
      <c r="L30" s="123">
        <v>0.87999999995369904</v>
      </c>
    </row>
    <row r="31" spans="2:12" x14ac:dyDescent="0.25">
      <c r="B31" s="135">
        <v>0.11</v>
      </c>
      <c r="C31" s="123">
        <v>0.90059999999999996</v>
      </c>
      <c r="D31" s="123">
        <v>0.8921</v>
      </c>
      <c r="E31" s="123">
        <v>0.8851</v>
      </c>
      <c r="F31" s="123">
        <v>0.89329999999999998</v>
      </c>
      <c r="H31" s="135">
        <v>0.105</v>
      </c>
      <c r="I31" s="121">
        <v>0.89468696844292905</v>
      </c>
      <c r="J31" s="123">
        <v>0.88568599047008501</v>
      </c>
      <c r="K31" s="123">
        <v>0.87887564580597599</v>
      </c>
      <c r="L31" s="123">
        <v>0.88667986300908697</v>
      </c>
    </row>
    <row r="32" spans="2:12" x14ac:dyDescent="0.25">
      <c r="B32" s="135">
        <v>0.12</v>
      </c>
      <c r="C32" s="123">
        <v>0.91180000000000005</v>
      </c>
      <c r="D32" s="123">
        <v>0.90349999999999997</v>
      </c>
      <c r="E32" s="123">
        <v>0.89710000000000001</v>
      </c>
      <c r="F32" s="123">
        <v>0.90469999999999995</v>
      </c>
      <c r="H32" s="135">
        <v>0.11</v>
      </c>
      <c r="I32" s="121">
        <v>0.90099999999582603</v>
      </c>
      <c r="J32" s="123">
        <v>0.89200000004827196</v>
      </c>
      <c r="K32" s="123">
        <v>0.88500000008026802</v>
      </c>
      <c r="L32" s="123">
        <v>0.89300000001398006</v>
      </c>
    </row>
    <row r="33" spans="2:12" x14ac:dyDescent="0.25">
      <c r="B33" s="135">
        <v>0.13</v>
      </c>
      <c r="C33" s="123">
        <v>0.92159999999999997</v>
      </c>
      <c r="D33" s="123">
        <v>0.91349999999999998</v>
      </c>
      <c r="E33" s="123">
        <v>0.90780000000000005</v>
      </c>
      <c r="F33" s="123">
        <v>0.91479999999999995</v>
      </c>
      <c r="H33" s="135">
        <v>0.115</v>
      </c>
      <c r="I33" s="121">
        <v>0.90668386069955498</v>
      </c>
      <c r="J33" s="123">
        <v>0.89815912343458704</v>
      </c>
      <c r="K33" s="123">
        <v>0.89103344218804803</v>
      </c>
      <c r="L33" s="123">
        <v>0.89918394627700504</v>
      </c>
    </row>
    <row r="34" spans="2:12" x14ac:dyDescent="0.25">
      <c r="B34" s="135">
        <v>0.14000000000000001</v>
      </c>
      <c r="C34" s="123">
        <v>0.93030000000000002</v>
      </c>
      <c r="D34" s="123">
        <v>0.9224</v>
      </c>
      <c r="E34" s="123">
        <v>0.91739999999999999</v>
      </c>
      <c r="F34" s="123">
        <v>0.92379999999999995</v>
      </c>
      <c r="H34" s="135">
        <v>0.12</v>
      </c>
      <c r="I34" s="121">
        <v>0.91200000000440995</v>
      </c>
      <c r="J34" s="123">
        <v>0.90399999998051594</v>
      </c>
      <c r="K34" s="123">
        <v>0.89700000001218005</v>
      </c>
      <c r="L34" s="123">
        <v>0.90499999998687097</v>
      </c>
    </row>
    <row r="35" spans="2:12" x14ac:dyDescent="0.25">
      <c r="B35" s="135">
        <v>0.15</v>
      </c>
      <c r="C35" s="123">
        <v>0.93799999999999994</v>
      </c>
      <c r="D35" s="123">
        <v>0.9304</v>
      </c>
      <c r="E35" s="123">
        <v>0.92589999999999995</v>
      </c>
      <c r="F35" s="123">
        <v>0.93179999999999996</v>
      </c>
      <c r="H35" s="135">
        <v>0.125</v>
      </c>
      <c r="I35" s="121">
        <v>0.91720258876016503</v>
      </c>
      <c r="J35" s="123">
        <v>0.90930251584660304</v>
      </c>
      <c r="K35" s="123">
        <v>0.90274058567121696</v>
      </c>
      <c r="L35" s="123">
        <v>0.91020935188052199</v>
      </c>
    </row>
    <row r="36" spans="2:12" x14ac:dyDescent="0.25">
      <c r="B36" s="135">
        <v>0.16</v>
      </c>
      <c r="C36" s="123">
        <v>0.94489999999999996</v>
      </c>
      <c r="D36" s="123">
        <v>0.9375</v>
      </c>
      <c r="E36" s="123">
        <v>0.9335</v>
      </c>
      <c r="F36" s="123">
        <v>0.93889999999999996</v>
      </c>
      <c r="H36" s="135">
        <v>0.13</v>
      </c>
      <c r="I36" s="121">
        <v>0.92199999999461002</v>
      </c>
      <c r="J36" s="123">
        <v>0.91399999996599701</v>
      </c>
      <c r="K36" s="123">
        <v>0.90799999993424296</v>
      </c>
      <c r="L36" s="123">
        <v>0.91500000000774795</v>
      </c>
    </row>
    <row r="37" spans="2:12" x14ac:dyDescent="0.25">
      <c r="B37" s="135">
        <v>0.17</v>
      </c>
      <c r="C37" s="123">
        <v>0.95099999999999996</v>
      </c>
      <c r="D37" s="123">
        <v>0.94379999999999997</v>
      </c>
      <c r="E37" s="123">
        <v>0.94040000000000001</v>
      </c>
      <c r="F37" s="123">
        <v>0.94530000000000003</v>
      </c>
      <c r="H37" s="135">
        <v>0.13500000000000001</v>
      </c>
      <c r="I37" s="121">
        <v>0.92613078425707596</v>
      </c>
      <c r="J37" s="123">
        <v>0.91813081303477495</v>
      </c>
      <c r="K37" s="123">
        <v>0.91262921499077199</v>
      </c>
      <c r="L37" s="123">
        <v>0.91960364618687596</v>
      </c>
    </row>
    <row r="38" spans="2:12" x14ac:dyDescent="0.25">
      <c r="B38" s="135">
        <v>0.18</v>
      </c>
      <c r="C38" s="123">
        <v>0.95640000000000003</v>
      </c>
      <c r="D38" s="123">
        <v>0.94950000000000001</v>
      </c>
      <c r="E38" s="123">
        <v>0.94650000000000001</v>
      </c>
      <c r="F38" s="123">
        <v>0.95099999999999996</v>
      </c>
      <c r="H38" s="135">
        <v>0.14000000000000001</v>
      </c>
      <c r="I38" s="121">
        <v>0.93000000000501704</v>
      </c>
      <c r="J38" s="123">
        <v>0.92200000002809901</v>
      </c>
      <c r="K38" s="123">
        <v>0.91700000006151206</v>
      </c>
      <c r="L38" s="123">
        <v>0.92399999999751403</v>
      </c>
    </row>
    <row r="39" spans="2:12" x14ac:dyDescent="0.25">
      <c r="B39" s="135">
        <v>0.2</v>
      </c>
      <c r="C39" s="123">
        <v>0.96550000000000002</v>
      </c>
      <c r="D39" s="123">
        <v>0.95920000000000005</v>
      </c>
      <c r="E39" s="123">
        <v>0.95699999999999996</v>
      </c>
      <c r="F39" s="123">
        <v>0.9607</v>
      </c>
      <c r="H39" s="135">
        <v>0.14499999999999999</v>
      </c>
      <c r="I39" s="121">
        <v>0.93402427421069301</v>
      </c>
      <c r="J39" s="123">
        <v>0.92592423200102403</v>
      </c>
      <c r="K39" s="123">
        <v>0.92149255435614996</v>
      </c>
      <c r="L39" s="123">
        <v>0.928126063385741</v>
      </c>
    </row>
    <row r="40" spans="2:12" x14ac:dyDescent="0.25">
      <c r="B40" s="135">
        <v>0.22</v>
      </c>
      <c r="C40" s="123">
        <v>0.97270000000000001</v>
      </c>
      <c r="D40" s="123">
        <v>0.96689999999999998</v>
      </c>
      <c r="E40" s="123">
        <v>0.96550000000000002</v>
      </c>
      <c r="F40" s="123">
        <v>0.96840000000000004</v>
      </c>
      <c r="H40" s="135">
        <v>0.15</v>
      </c>
      <c r="I40" s="121">
        <v>0.93799999999745998</v>
      </c>
      <c r="J40" s="123">
        <v>0.93000000004907302</v>
      </c>
      <c r="K40" s="123">
        <v>0.92600000000909799</v>
      </c>
      <c r="L40" s="123">
        <v>0.93200000000222705</v>
      </c>
    </row>
    <row r="41" spans="2:12" x14ac:dyDescent="0.25">
      <c r="B41" s="135">
        <v>0.24</v>
      </c>
      <c r="C41" s="123">
        <v>0.97840000000000005</v>
      </c>
      <c r="D41" s="123">
        <v>0.97319999999999995</v>
      </c>
      <c r="E41" s="123">
        <v>0.97219999999999995</v>
      </c>
      <c r="F41" s="123">
        <v>0.97460000000000002</v>
      </c>
      <c r="H41" s="135">
        <v>0.155</v>
      </c>
      <c r="I41" s="121">
        <v>0.94164711890673902</v>
      </c>
      <c r="J41" s="123">
        <v>0.93417225916660196</v>
      </c>
      <c r="K41" s="123">
        <v>0.93027556776716103</v>
      </c>
      <c r="L41" s="123">
        <v>0.93564210026957695</v>
      </c>
    </row>
    <row r="42" spans="2:12" x14ac:dyDescent="0.25">
      <c r="B42" s="135">
        <v>0.25</v>
      </c>
      <c r="C42" s="123">
        <v>0.98080000000000001</v>
      </c>
      <c r="D42" s="123">
        <v>0.97589999999999999</v>
      </c>
      <c r="E42" s="123">
        <v>0.97519999999999996</v>
      </c>
      <c r="F42" s="123">
        <v>0.97719999999999996</v>
      </c>
      <c r="H42" s="135">
        <v>0.16</v>
      </c>
      <c r="I42" s="121">
        <v>0.94500000000110695</v>
      </c>
      <c r="J42" s="123">
        <v>0.93799999990282201</v>
      </c>
      <c r="K42" s="123">
        <v>0.93399999990198601</v>
      </c>
      <c r="L42" s="123">
        <v>0.93899999999355099</v>
      </c>
    </row>
    <row r="43" spans="2:12" x14ac:dyDescent="0.25">
      <c r="B43" s="135">
        <v>0.26</v>
      </c>
      <c r="C43" s="123">
        <v>0.9829</v>
      </c>
      <c r="D43" s="123">
        <v>0.97829999999999995</v>
      </c>
      <c r="E43" s="123">
        <v>0.9778</v>
      </c>
      <c r="F43" s="123">
        <v>0.97960000000000003</v>
      </c>
      <c r="H43" s="135">
        <v>0.16500000000000001</v>
      </c>
      <c r="I43" s="121">
        <v>0.94813725015862205</v>
      </c>
      <c r="J43" s="123">
        <v>0.941136731208429</v>
      </c>
      <c r="K43" s="123">
        <v>0.93703017434359404</v>
      </c>
      <c r="L43" s="123">
        <v>0.94205553552452503</v>
      </c>
    </row>
    <row r="44" spans="2:12" x14ac:dyDescent="0.25">
      <c r="B44" s="135">
        <v>0.28000000000000003</v>
      </c>
      <c r="C44" s="123">
        <v>0.98650000000000004</v>
      </c>
      <c r="D44" s="123">
        <v>0.98240000000000005</v>
      </c>
      <c r="E44" s="123">
        <v>0.98219999999999996</v>
      </c>
      <c r="F44" s="123">
        <v>0.98360000000000003</v>
      </c>
      <c r="H44" s="135">
        <v>0.17</v>
      </c>
      <c r="I44" s="121">
        <v>0.95099999999809604</v>
      </c>
      <c r="J44" s="123">
        <v>0.94400000008520002</v>
      </c>
      <c r="K44" s="123">
        <v>0.94000000013063401</v>
      </c>
      <c r="L44" s="123">
        <v>0.94500000000817397</v>
      </c>
    </row>
    <row r="45" spans="2:12" x14ac:dyDescent="0.25">
      <c r="B45" s="135">
        <v>0.3</v>
      </c>
      <c r="C45" s="123">
        <v>0.98929999999999996</v>
      </c>
      <c r="D45" s="123">
        <v>0.98570000000000002</v>
      </c>
      <c r="E45" s="123">
        <v>0.98580000000000001</v>
      </c>
      <c r="F45" s="123">
        <v>0.98680000000000001</v>
      </c>
      <c r="H45" s="135">
        <v>0.17499999999999999</v>
      </c>
      <c r="I45" s="121">
        <v>0.95355388045641198</v>
      </c>
      <c r="J45" s="123">
        <v>0.94703081596574701</v>
      </c>
      <c r="K45" s="123">
        <v>0.94347873494353796</v>
      </c>
      <c r="L45" s="123">
        <v>0.94801075763723697</v>
      </c>
    </row>
    <row r="46" spans="2:12" x14ac:dyDescent="0.25">
      <c r="H46" s="135">
        <v>0.18</v>
      </c>
      <c r="I46" s="123">
        <v>0.95600000000197605</v>
      </c>
      <c r="J46" s="123">
        <v>0.949999999954942</v>
      </c>
      <c r="K46" s="123">
        <v>0.94699999992123296</v>
      </c>
      <c r="L46" s="123">
        <v>0.95099999999741403</v>
      </c>
    </row>
    <row r="47" spans="2:12" x14ac:dyDescent="0.25">
      <c r="H47" s="135">
        <v>0.185</v>
      </c>
      <c r="I47" s="123">
        <v>0.95853729857852799</v>
      </c>
      <c r="J47" s="123">
        <v>0.95259948392824301</v>
      </c>
      <c r="K47" s="123">
        <v>0.94999468516848096</v>
      </c>
      <c r="L47" s="123">
        <v>0.95383456637528397</v>
      </c>
    </row>
    <row r="48" spans="2:12" x14ac:dyDescent="0.25">
      <c r="H48" s="135">
        <v>0.19</v>
      </c>
      <c r="I48" s="123">
        <v>0.96112056449960803</v>
      </c>
      <c r="J48" s="123">
        <v>0.954875831171205</v>
      </c>
      <c r="K48" s="123">
        <v>0.95251839319489995</v>
      </c>
      <c r="L48" s="123">
        <v>0.956465059467974</v>
      </c>
    </row>
    <row r="49" spans="8:32" x14ac:dyDescent="0.25">
      <c r="H49" s="135">
        <v>0.19500000000000001</v>
      </c>
      <c r="I49" s="123">
        <v>0.96364354817120501</v>
      </c>
      <c r="J49" s="123">
        <v>0.95696426282190294</v>
      </c>
      <c r="K49" s="123">
        <v>0.95478290461132198</v>
      </c>
      <c r="L49" s="123">
        <v>0.95886302282524605</v>
      </c>
    </row>
    <row r="50" spans="8:32" x14ac:dyDescent="0.25">
      <c r="H50" s="135">
        <v>0.2</v>
      </c>
      <c r="I50" s="123">
        <v>0.96599999999930897</v>
      </c>
      <c r="J50" s="123">
        <v>0.95900000001841401</v>
      </c>
      <c r="K50" s="123">
        <v>0.95700000002857599</v>
      </c>
      <c r="L50" s="123">
        <v>0.96099999999686403</v>
      </c>
    </row>
    <row r="51" spans="8:32" x14ac:dyDescent="0.25">
      <c r="H51" s="135">
        <v>0.20499999999999999</v>
      </c>
      <c r="I51" s="123">
        <v>0.96810499074932999</v>
      </c>
      <c r="J51" s="123">
        <v>0.96108200722632098</v>
      </c>
      <c r="K51" s="123">
        <v>0.95932474390213596</v>
      </c>
      <c r="L51" s="123">
        <v>0.96287302019172305</v>
      </c>
      <c r="N51" s="475"/>
      <c r="O51" s="475"/>
      <c r="P51" s="475"/>
      <c r="Q51" s="475"/>
      <c r="R51" s="475"/>
      <c r="S51" s="475"/>
      <c r="T51" s="475"/>
      <c r="U51" s="475"/>
      <c r="V51" s="475"/>
      <c r="W51" s="475"/>
      <c r="X51" s="475"/>
      <c r="Y51" s="475"/>
      <c r="Z51" s="475"/>
      <c r="AA51" s="475"/>
      <c r="AB51" s="475"/>
      <c r="AC51" s="475"/>
      <c r="AD51" s="475"/>
      <c r="AE51" s="475"/>
      <c r="AF51" s="475"/>
    </row>
    <row r="52" spans="8:32" x14ac:dyDescent="0.25">
      <c r="H52" s="135">
        <v>0.21</v>
      </c>
      <c r="I52" s="123">
        <v>0.96995887262436098</v>
      </c>
      <c r="J52" s="123">
        <v>0.96316422222123499</v>
      </c>
      <c r="K52" s="123">
        <v>0.96168533606603701</v>
      </c>
      <c r="L52" s="123">
        <v>0.96458105525523596</v>
      </c>
    </row>
    <row r="53" spans="8:32" x14ac:dyDescent="0.25">
      <c r="H53" s="135">
        <v>0.215</v>
      </c>
      <c r="I53" s="123">
        <v>0.97158331818691601</v>
      </c>
      <c r="J53" s="123">
        <v>0.96516432610627001</v>
      </c>
      <c r="K53" s="123">
        <v>0.963953260198956</v>
      </c>
      <c r="L53" s="123">
        <v>0.96624856269195103</v>
      </c>
    </row>
    <row r="54" spans="8:32" x14ac:dyDescent="0.25">
      <c r="H54" s="135">
        <v>0.22</v>
      </c>
      <c r="I54" s="123">
        <v>0.97299999999950604</v>
      </c>
      <c r="J54" s="123">
        <v>0.966999999984545</v>
      </c>
      <c r="K54" s="123">
        <v>0.96599999997956798</v>
      </c>
      <c r="L54" s="123">
        <v>0.96800000000641195</v>
      </c>
    </row>
    <row r="55" spans="8:32" x14ac:dyDescent="0.25">
      <c r="H55" s="135">
        <v>0.22500000000000001</v>
      </c>
      <c r="I55" s="123">
        <v>0.97424586342155395</v>
      </c>
      <c r="J55" s="123">
        <v>0.96861936218637801</v>
      </c>
      <c r="K55" s="123">
        <v>0.96773758925623599</v>
      </c>
      <c r="L55" s="123">
        <v>0.9699077278571</v>
      </c>
    </row>
    <row r="56" spans="8:32" x14ac:dyDescent="0.25">
      <c r="H56" s="135">
        <v>0.23</v>
      </c>
      <c r="I56" s="123">
        <v>0.97541894500011495</v>
      </c>
      <c r="J56" s="123">
        <v>0.97009227995090597</v>
      </c>
      <c r="K56" s="123">
        <v>0.96924026255607199</v>
      </c>
      <c r="L56" s="123">
        <v>0.971835719518231</v>
      </c>
    </row>
    <row r="57" spans="8:32" x14ac:dyDescent="0.25">
      <c r="H57" s="135">
        <v>0.23499999999999999</v>
      </c>
      <c r="I57" s="123">
        <v>0.97663255407915195</v>
      </c>
      <c r="J57" s="123">
        <v>0.97151905774446901</v>
      </c>
      <c r="K57" s="123">
        <v>0.97062280457587202</v>
      </c>
      <c r="L57" s="123">
        <v>0.97359585141795402</v>
      </c>
    </row>
    <row r="58" spans="8:32" x14ac:dyDescent="0.25">
      <c r="H58" s="135">
        <v>0.24</v>
      </c>
      <c r="I58" s="123">
        <v>0.97800000000262899</v>
      </c>
      <c r="J58" s="123">
        <v>0.97300000003340803</v>
      </c>
      <c r="K58" s="123">
        <v>0.97200000001243303</v>
      </c>
      <c r="L58" s="123">
        <v>0.974999999984419</v>
      </c>
    </row>
    <row r="59" spans="8:32" x14ac:dyDescent="0.25">
      <c r="H59" s="135">
        <v>0.245</v>
      </c>
      <c r="I59" s="123">
        <v>0.97955338714419704</v>
      </c>
      <c r="J59" s="123">
        <v>0.97456971178288698</v>
      </c>
      <c r="K59" s="123">
        <v>0.97346194732352698</v>
      </c>
      <c r="L59" s="123">
        <v>0.97598656004468298</v>
      </c>
    </row>
    <row r="60" spans="8:32" x14ac:dyDescent="0.25">
      <c r="H60" s="135">
        <v>0.25</v>
      </c>
      <c r="I60" s="123">
        <v>0.98099999999626697</v>
      </c>
      <c r="J60" s="123">
        <v>0.97599999995336895</v>
      </c>
      <c r="K60" s="123">
        <v>0.97500000001081999</v>
      </c>
      <c r="L60" s="123">
        <v>0.97700000002142495</v>
      </c>
    </row>
    <row r="61" spans="8:32" x14ac:dyDescent="0.25">
      <c r="H61" s="135">
        <v>0.255</v>
      </c>
      <c r="I61" s="123">
        <v>0.98208126546617802</v>
      </c>
      <c r="J61" s="123">
        <v>0.977088630082804</v>
      </c>
      <c r="K61" s="123">
        <v>0.97655943901376097</v>
      </c>
      <c r="L61" s="123">
        <v>0.97843737335846404</v>
      </c>
    </row>
    <row r="62" spans="8:32" x14ac:dyDescent="0.25">
      <c r="H62" s="135">
        <v>0.26</v>
      </c>
      <c r="I62" s="123">
        <v>0.98300000000223098</v>
      </c>
      <c r="J62" s="123">
        <v>0.97800000002379694</v>
      </c>
      <c r="K62" s="123">
        <v>0.97799999997901599</v>
      </c>
      <c r="L62" s="123">
        <v>0.97999999998855203</v>
      </c>
    </row>
    <row r="63" spans="8:32" x14ac:dyDescent="0.25">
      <c r="H63" s="135">
        <v>0.26500000000000001</v>
      </c>
      <c r="I63" s="123">
        <v>0.98400541578984901</v>
      </c>
      <c r="J63" s="123">
        <v>0.97894338451181295</v>
      </c>
      <c r="K63" s="123">
        <v>0.97920158770000199</v>
      </c>
      <c r="L63" s="123">
        <v>0.98130822317702504</v>
      </c>
    </row>
    <row r="64" spans="8:32" x14ac:dyDescent="0.25">
      <c r="H64" s="135">
        <v>0.27</v>
      </c>
      <c r="I64" s="123">
        <v>0.98507091842198802</v>
      </c>
      <c r="J64" s="123">
        <v>0.97994093349912204</v>
      </c>
      <c r="K64" s="123">
        <v>0.98021032884989201</v>
      </c>
      <c r="L64" s="123">
        <v>0.98235421303063697</v>
      </c>
    </row>
    <row r="65" spans="8:12" x14ac:dyDescent="0.25">
      <c r="H65" s="135">
        <v>0.27500000000000002</v>
      </c>
      <c r="I65" s="123">
        <v>0.98610096184348595</v>
      </c>
      <c r="J65" s="123">
        <v>0.98096801574219505</v>
      </c>
      <c r="K65" s="123">
        <v>0.981113905571802</v>
      </c>
      <c r="L65" s="123">
        <v>0.98322309636649496</v>
      </c>
    </row>
    <row r="66" spans="8:12" x14ac:dyDescent="0.25">
      <c r="H66" s="135">
        <v>0.28000000000000003</v>
      </c>
      <c r="I66" s="123">
        <v>0.98699999999917998</v>
      </c>
      <c r="J66" s="123">
        <v>0.98199999999750398</v>
      </c>
      <c r="K66" s="123">
        <v>0.98200000000884702</v>
      </c>
      <c r="L66" s="123">
        <v>0.98400000000170695</v>
      </c>
    </row>
    <row r="67" spans="8:12" x14ac:dyDescent="0.25">
      <c r="H67" s="135">
        <v>0.28499999999999998</v>
      </c>
      <c r="I67" s="123">
        <v>0.98769787466421499</v>
      </c>
      <c r="J67" s="123">
        <v>0.98301718732979904</v>
      </c>
      <c r="K67" s="123">
        <v>0.98293874433895201</v>
      </c>
      <c r="L67" s="123">
        <v>0.98475613897403502</v>
      </c>
    </row>
    <row r="68" spans="8:12" x14ac:dyDescent="0.25">
      <c r="H68" s="135">
        <v>0.28999999999999998</v>
      </c>
      <c r="I68" s="123">
        <v>0.988225978934962</v>
      </c>
      <c r="J68" s="123">
        <v>0.98401960803694999</v>
      </c>
      <c r="K68" s="123">
        <v>0.98393007087928397</v>
      </c>
      <c r="L68" s="123">
        <v>0.985507081203849</v>
      </c>
    </row>
    <row r="69" spans="8:12" x14ac:dyDescent="0.25">
      <c r="H69" s="135">
        <v>0.29499999999999998</v>
      </c>
      <c r="I69" s="123">
        <v>0.98864109373810005</v>
      </c>
      <c r="J69" s="123">
        <v>0.98501222472510497</v>
      </c>
      <c r="K69" s="123">
        <v>0.98495636198181702</v>
      </c>
      <c r="L69" s="123">
        <v>0.98625448283217498</v>
      </c>
    </row>
    <row r="70" spans="8:12" x14ac:dyDescent="0.25">
      <c r="H70" s="135">
        <v>0.3</v>
      </c>
      <c r="I70" s="123">
        <v>0.98900000000030597</v>
      </c>
      <c r="J70" s="123">
        <v>0.98600000000041499</v>
      </c>
      <c r="K70" s="123">
        <v>0.98599999999852805</v>
      </c>
      <c r="L70" s="123">
        <v>0.98700000000003796</v>
      </c>
    </row>
  </sheetData>
  <mergeCells count="5">
    <mergeCell ref="B7:F7"/>
    <mergeCell ref="H7:L7"/>
    <mergeCell ref="C8:E8"/>
    <mergeCell ref="I8:K8"/>
    <mergeCell ref="N51:AF5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1">
    <tabColor rgb="FFC00000"/>
  </sheetPr>
  <dimension ref="B2:IQ1028"/>
  <sheetViews>
    <sheetView workbookViewId="0"/>
  </sheetViews>
  <sheetFormatPr baseColWidth="10" defaultColWidth="8.81640625" defaultRowHeight="12.75" customHeight="1" x14ac:dyDescent="0.25"/>
  <cols>
    <col min="1" max="1" width="2.81640625" style="1" customWidth="1"/>
    <col min="2" max="4" width="8.81640625" style="1"/>
    <col min="5" max="5" width="9.54296875" style="1" bestFit="1" customWidth="1"/>
    <col min="6" max="6" width="8.81640625" style="1"/>
    <col min="7" max="7" width="8.81640625" style="175"/>
    <col min="8" max="16384" width="8.81640625" style="1"/>
  </cols>
  <sheetData>
    <row r="2" spans="2:251" ht="12.75" customHeight="1" x14ac:dyDescent="0.3">
      <c r="B2" s="134" t="s">
        <v>153</v>
      </c>
      <c r="C2" s="134"/>
      <c r="D2" s="174">
        <f>+'De Selected'!C4</f>
        <v>16</v>
      </c>
      <c r="H2" s="286" t="s">
        <v>546</v>
      </c>
    </row>
    <row r="3" spans="2:251" ht="12.75" customHeight="1" x14ac:dyDescent="0.25">
      <c r="B3" s="395" t="s">
        <v>175</v>
      </c>
      <c r="C3" s="395"/>
      <c r="D3" s="174">
        <f>+D9/D2</f>
        <v>0.64604935646056871</v>
      </c>
      <c r="E3" s="394" t="s">
        <v>548</v>
      </c>
    </row>
    <row r="4" spans="2:251" ht="12.75" customHeight="1" x14ac:dyDescent="0.25">
      <c r="B4" s="453" t="s">
        <v>177</v>
      </c>
      <c r="C4" s="453"/>
      <c r="D4" s="174">
        <f>+E9/D3</f>
        <v>26.595774467941048</v>
      </c>
      <c r="E4" s="174">
        <f>+ROUND(D4,0)</f>
        <v>27</v>
      </c>
      <c r="F4" s="174">
        <f>+E4+14</f>
        <v>41</v>
      </c>
    </row>
    <row r="5" spans="2:251" ht="12.75" customHeight="1" x14ac:dyDescent="0.3">
      <c r="B5" s="476" t="s">
        <v>378</v>
      </c>
      <c r="C5" s="476"/>
      <c r="D5" s="174">
        <f>+SUM(B14:B514)</f>
        <v>137.45746383666992</v>
      </c>
    </row>
    <row r="7" spans="2:251" ht="12.75" customHeight="1" x14ac:dyDescent="0.25">
      <c r="B7" s="477" t="s">
        <v>547</v>
      </c>
      <c r="C7" s="478"/>
      <c r="D7" s="180">
        <f>+(D9+(D9*0.5))/100</f>
        <v>0.1550518455505365</v>
      </c>
    </row>
    <row r="8" spans="2:251" ht="12.75" customHeight="1" x14ac:dyDescent="0.25">
      <c r="B8" s="477" t="s">
        <v>549</v>
      </c>
      <c r="C8" s="478"/>
      <c r="D8" s="180">
        <f>+D9*1.25</f>
        <v>12.920987129211374</v>
      </c>
      <c r="G8" s="1"/>
      <c r="II8"/>
      <c r="IJ8"/>
      <c r="IK8"/>
      <c r="IL8"/>
      <c r="IM8"/>
      <c r="IN8"/>
      <c r="IO8"/>
    </row>
    <row r="9" spans="2:251" ht="12.75" customHeight="1" x14ac:dyDescent="0.25">
      <c r="B9" s="477" t="s">
        <v>377</v>
      </c>
      <c r="C9" s="478"/>
      <c r="D9" s="180">
        <f>+MAX(B14:B513)</f>
        <v>10.336789703369099</v>
      </c>
      <c r="E9" s="180">
        <f>+IF(D9&lt;AVERAGE(B14:B514)*2,AVERAGE(B14:B514)*2,D9+STDEV(B14:B514))</f>
        <v>17.18218297958374</v>
      </c>
      <c r="F9" s="180">
        <f>+ROUND(E9,0)</f>
        <v>17</v>
      </c>
      <c r="G9" s="1"/>
      <c r="L9"/>
      <c r="II9"/>
      <c r="IJ9"/>
      <c r="IK9"/>
      <c r="IL9"/>
      <c r="IM9"/>
      <c r="IN9"/>
      <c r="IO9"/>
    </row>
    <row r="10" spans="2:251" ht="12.75" customHeight="1" x14ac:dyDescent="0.25">
      <c r="B10" s="477" t="s">
        <v>545</v>
      </c>
      <c r="C10" s="478"/>
      <c r="D10" s="174">
        <f>+MAX(D14:D513)</f>
        <v>16</v>
      </c>
      <c r="G10"/>
      <c r="II10"/>
      <c r="IJ10"/>
      <c r="IK10"/>
      <c r="IL10"/>
      <c r="IM10"/>
      <c r="IN10"/>
      <c r="IO10"/>
      <c r="IQ10" s="178"/>
    </row>
    <row r="11" spans="2:251" ht="12.75" customHeight="1" x14ac:dyDescent="0.25">
      <c r="B11" s="477" t="s">
        <v>167</v>
      </c>
      <c r="C11" s="478"/>
      <c r="D11" s="174">
        <f>+COUNTIF(B14:B514,0)</f>
        <v>0</v>
      </c>
      <c r="II11"/>
      <c r="IJ11"/>
      <c r="IK11"/>
      <c r="IL11"/>
      <c r="IM11"/>
      <c r="IN11"/>
      <c r="IO11"/>
    </row>
    <row r="12" spans="2:251" ht="12.75" customHeight="1" x14ac:dyDescent="0.25">
      <c r="K12" s="392">
        <f>+IF($B14&lt;&gt;0,$B14,0.0001)</f>
        <v>9.3960441589355508</v>
      </c>
      <c r="L12" s="392">
        <f>+IF($B15&lt;&gt;0,$B15,0.0001)</f>
        <v>10.336789703369099</v>
      </c>
      <c r="M12" s="392">
        <f>+IF($B16&lt;&gt;0,$B16,0.0001)</f>
        <v>8.3208076477050792</v>
      </c>
      <c r="N12" s="392">
        <f>+IF($B17&lt;&gt;0,$B17,0.0001)</f>
        <v>8.7404792785644503</v>
      </c>
      <c r="O12" s="392">
        <f>+IF($B18&lt;&gt;0,$B18,0.0001)</f>
        <v>8.3258605957031318</v>
      </c>
      <c r="P12" s="392">
        <f>+IF($B19&lt;&gt;0,$B19,0.0001)</f>
        <v>9.0872795104980497</v>
      </c>
      <c r="Q12" s="392">
        <f>+IF($B20&lt;&gt;0,$B20,0.0001)</f>
        <v>8.3082695007324201</v>
      </c>
      <c r="R12" s="392">
        <f>+IF($B21&lt;&gt;0,$B21,0.0001)</f>
        <v>7.8345481872558596</v>
      </c>
      <c r="S12" s="392">
        <f>+IF($B22&lt;&gt;0,$B22,0.0001)</f>
        <v>8.4378540039062511</v>
      </c>
      <c r="T12" s="392">
        <f>+IF($B23&lt;&gt;0,$B23,0.0001)</f>
        <v>9.2132530212402308</v>
      </c>
      <c r="U12" s="392">
        <f>+IF($B24&lt;&gt;0,$B24,0.0001)</f>
        <v>8.6875312805175806</v>
      </c>
      <c r="V12" s="392">
        <f>+IF($B25&lt;&gt;0,$B25,0.0001)</f>
        <v>8.0231544494628917</v>
      </c>
      <c r="W12" s="392">
        <f>+IF($B26&lt;&gt;0,$B26,0.0001)</f>
        <v>7.0936355590820304</v>
      </c>
      <c r="X12" s="392">
        <f>+IF($B27&lt;&gt;0,$B27,0.0001)</f>
        <v>8.70306396484375</v>
      </c>
      <c r="Y12" s="392">
        <f>+IF($B28&lt;&gt;0,$B28,0.0001)</f>
        <v>9.6388755798339805</v>
      </c>
      <c r="Z12" s="392">
        <f>+IF($B29&lt;&gt;0,$B29,0.0001)</f>
        <v>7.3100173950195302</v>
      </c>
      <c r="AA12" s="392">
        <f>+IF($B30&lt;&gt;0,$B30,0.0001)</f>
        <v>1E-4</v>
      </c>
      <c r="AB12" s="392">
        <f>+IF($B31&lt;&gt;0,$B31,0.0001)</f>
        <v>1E-4</v>
      </c>
      <c r="AC12" s="392">
        <f>+IF($B32&lt;&gt;0,$B32,0.0001)</f>
        <v>1E-4</v>
      </c>
      <c r="AD12" s="392">
        <f>+IF($B33&lt;&gt;0,$B33,0.0001)</f>
        <v>1E-4</v>
      </c>
      <c r="AE12" s="392">
        <f>+IF($B34&lt;&gt;0,$B34,0.0001)</f>
        <v>1E-4</v>
      </c>
      <c r="AF12" s="392">
        <f>+IF($B35&lt;&gt;0,$B35,0.0001)</f>
        <v>1E-4</v>
      </c>
      <c r="AG12" s="392">
        <f>+IF($B36&lt;&gt;0,$B36,0.0001)</f>
        <v>1E-4</v>
      </c>
      <c r="AH12" s="392">
        <f>+IF($B37&lt;&gt;0,$B37,0.0001)</f>
        <v>1E-4</v>
      </c>
      <c r="AI12" s="392">
        <f>+IF($B38&lt;&gt;0,$B38,0.0001)</f>
        <v>1E-4</v>
      </c>
      <c r="AJ12" s="392">
        <f>+IF($B39&lt;&gt;0,$B39,0.0001)</f>
        <v>1E-4</v>
      </c>
      <c r="AK12" s="392">
        <f>+IF($B40&lt;&gt;0,$B40,0.0001)</f>
        <v>1E-4</v>
      </c>
      <c r="AL12" s="392">
        <f>+IF($B41&lt;&gt;0,$B41,0.0001)</f>
        <v>1E-4</v>
      </c>
      <c r="AM12" s="392">
        <f>+IF($B42&lt;&gt;0,$B42,0.0001)</f>
        <v>1E-4</v>
      </c>
      <c r="AN12" s="392">
        <f>+IF($B43&lt;&gt;0,$B43,0.0001)</f>
        <v>1E-4</v>
      </c>
      <c r="AO12" s="392">
        <f>+IF($B44&lt;&gt;0,$B44,0.0001)</f>
        <v>1E-4</v>
      </c>
      <c r="AP12" s="392">
        <f>+IF($B45&lt;&gt;0,$B45,0.0001)</f>
        <v>1E-4</v>
      </c>
      <c r="AQ12" s="392">
        <f>+IF($B46&lt;&gt;0,$B46,0.0001)</f>
        <v>1E-4</v>
      </c>
      <c r="AR12" s="392">
        <f>+IF($B47&lt;&gt;0,$B47,0.0001)</f>
        <v>1E-4</v>
      </c>
      <c r="AS12" s="392">
        <f>+IF($B48&lt;&gt;0,$B48,0.0001)</f>
        <v>1E-4</v>
      </c>
      <c r="AT12" s="392">
        <f>+IF($B49&lt;&gt;0,$B49,0.0001)</f>
        <v>1E-4</v>
      </c>
      <c r="AU12" s="392">
        <f>+IF($B50&lt;&gt;0,$B50,0.0001)</f>
        <v>1E-4</v>
      </c>
      <c r="AV12" s="392">
        <f>+IF($B51&lt;&gt;0,$B51,0.0001)</f>
        <v>1E-4</v>
      </c>
      <c r="AW12" s="392">
        <f>+IF($B52&lt;&gt;0,$B52,0.0001)</f>
        <v>1E-4</v>
      </c>
      <c r="AX12" s="392">
        <f>+IF($B53&lt;&gt;0,$B53,0.0001)</f>
        <v>1E-4</v>
      </c>
      <c r="AY12" s="392">
        <f>+IF($B54&lt;&gt;0,$B54,0.0001)</f>
        <v>1E-4</v>
      </c>
      <c r="AZ12" s="392">
        <f>+IF($B55&lt;&gt;0,$B55,0.0001)</f>
        <v>1E-4</v>
      </c>
      <c r="BA12" s="392">
        <f>+IF($B56&lt;&gt;0,$B56,0.0001)</f>
        <v>1E-4</v>
      </c>
      <c r="BB12" s="392">
        <f>+IF($B57&lt;&gt;0,$B57,0.0001)</f>
        <v>1E-4</v>
      </c>
      <c r="BC12" s="392">
        <f>+IF($B58&lt;&gt;0,$B58,0.0001)</f>
        <v>1E-4</v>
      </c>
      <c r="BD12" s="392">
        <f>+IF($B59&lt;&gt;0,$B59,0.0001)</f>
        <v>1E-4</v>
      </c>
      <c r="BE12" s="392">
        <f>+IF($B60&lt;&gt;0,$B60,0.0001)</f>
        <v>1E-4</v>
      </c>
      <c r="BF12" s="392">
        <f>+IF($B61&lt;&gt;0,$B61,0.0001)</f>
        <v>1E-4</v>
      </c>
      <c r="BG12" s="392">
        <f>+IF($B62&lt;&gt;0,$B62,0.0001)</f>
        <v>1E-4</v>
      </c>
      <c r="BH12" s="392">
        <f>+IF($B63&lt;&gt;0,$B63,0.0001)</f>
        <v>1E-4</v>
      </c>
      <c r="BI12" s="392">
        <f>+IF($B64&lt;&gt;0,$B64,0.0001)</f>
        <v>1E-4</v>
      </c>
      <c r="BJ12" s="392">
        <f>+IF($B65&lt;&gt;0,$B65,0.0001)</f>
        <v>1E-4</v>
      </c>
      <c r="BK12" s="392">
        <f>+IF($B66&lt;&gt;0,$B66,0.0001)</f>
        <v>1E-4</v>
      </c>
      <c r="BL12" s="392">
        <f>+IF($B67&lt;&gt;0,$B67,0.0001)</f>
        <v>1E-4</v>
      </c>
      <c r="BM12" s="392">
        <f>+IF($B68&lt;&gt;0,$B68,0.0001)</f>
        <v>1E-4</v>
      </c>
      <c r="BN12" s="392">
        <f>+IF($B69&lt;&gt;0,$B69,0.0001)</f>
        <v>1E-4</v>
      </c>
      <c r="BO12" s="392">
        <f>+IF($B70&lt;&gt;0,$B70,0.0001)</f>
        <v>1E-4</v>
      </c>
      <c r="BP12" s="392">
        <f>+IF($B71&lt;&gt;0,$B71,0.0001)</f>
        <v>1E-4</v>
      </c>
      <c r="BQ12" s="392">
        <f>+IF($B72&lt;&gt;0,$B72,0.0001)</f>
        <v>1E-4</v>
      </c>
      <c r="BR12" s="392">
        <f>+IF($B73&lt;&gt;0,$B73,0.0001)</f>
        <v>1E-4</v>
      </c>
      <c r="BS12" s="392">
        <f>+IF($B74&lt;&gt;0,$B74,0.0001)</f>
        <v>1E-4</v>
      </c>
      <c r="BT12" s="392">
        <f>+IF($B75&lt;&gt;0,$B75,0.0001)</f>
        <v>1E-4</v>
      </c>
      <c r="BU12" s="392">
        <f>+IF($B76&lt;&gt;0,$B76,0.0001)</f>
        <v>1E-4</v>
      </c>
      <c r="BV12" s="392">
        <f>+IF($B77&lt;&gt;0,$B77,0.0001)</f>
        <v>1E-4</v>
      </c>
      <c r="BW12" s="392">
        <f>+IF($B78&lt;&gt;0,$B78,0.0001)</f>
        <v>1E-4</v>
      </c>
      <c r="BX12" s="392">
        <f>+IF($B79&lt;&gt;0,$B79,0.0001)</f>
        <v>1E-4</v>
      </c>
      <c r="BY12" s="392">
        <f>+IF($B80&lt;&gt;0,$B80,0.0001)</f>
        <v>1E-4</v>
      </c>
      <c r="BZ12" s="392">
        <f>+IF($B81&lt;&gt;0,$B81,0.0001)</f>
        <v>1E-4</v>
      </c>
      <c r="CA12" s="392">
        <f>+IF($B82&lt;&gt;0,$B82,0.0001)</f>
        <v>1E-4</v>
      </c>
      <c r="CB12" s="392">
        <f>+IF($B83&lt;&gt;0,$B83,0.0001)</f>
        <v>1E-4</v>
      </c>
      <c r="CC12" s="392">
        <f>+IF($B84&lt;&gt;0,$B84,0.0001)</f>
        <v>1E-4</v>
      </c>
      <c r="CD12" s="392">
        <f>+IF($B85&lt;&gt;0,$B85,0.0001)</f>
        <v>1E-4</v>
      </c>
      <c r="CE12" s="392">
        <f>+IF($B86&lt;&gt;0,$B86,0.0001)</f>
        <v>1E-4</v>
      </c>
      <c r="CF12" s="392">
        <f>+IF($B87&lt;&gt;0,$B87,0.0001)</f>
        <v>1E-4</v>
      </c>
      <c r="CG12" s="392">
        <f>+IF($B88&lt;&gt;0,$B88,0.0001)</f>
        <v>1E-4</v>
      </c>
      <c r="CH12" s="392">
        <f>+IF($B89&lt;&gt;0,$B89,0.0001)</f>
        <v>1E-4</v>
      </c>
      <c r="CI12" s="392">
        <f>+IF($B90&lt;&gt;0,$B90,0.0001)</f>
        <v>1E-4</v>
      </c>
      <c r="CJ12" s="392">
        <f>+IF($B91&lt;&gt;0,$B91,0.0001)</f>
        <v>1E-4</v>
      </c>
      <c r="CK12" s="392">
        <f>+IF($B92&lt;&gt;0,$B92,0.0001)</f>
        <v>1E-4</v>
      </c>
      <c r="CL12" s="392">
        <f>+IF($B93&lt;&gt;0,$B93,0.0001)</f>
        <v>1E-4</v>
      </c>
      <c r="CM12" s="392">
        <f>+IF($B94&lt;&gt;0,$B94,0.0001)</f>
        <v>1E-4</v>
      </c>
      <c r="CN12" s="392">
        <f>+IF($B95&lt;&gt;0,$B95,0.0001)</f>
        <v>1E-4</v>
      </c>
      <c r="CO12" s="392">
        <f>+IF($B96&lt;&gt;0,$B96,0.0001)</f>
        <v>1E-4</v>
      </c>
      <c r="CP12" s="392">
        <f>+IF($B97&lt;&gt;0,$B97,0.0001)</f>
        <v>1E-4</v>
      </c>
      <c r="CQ12" s="392">
        <f>+IF($B98&lt;&gt;0,$B98,0.0001)</f>
        <v>1E-4</v>
      </c>
      <c r="CR12" s="392">
        <f>+IF($B99&lt;&gt;0,$B99,0.0001)</f>
        <v>1E-4</v>
      </c>
      <c r="CS12" s="392">
        <f>+IF($B100&lt;&gt;0,$B100,0.0001)</f>
        <v>1E-4</v>
      </c>
      <c r="CT12" s="392">
        <f>+IF($B101&lt;&gt;0,$B101,0.0001)</f>
        <v>1E-4</v>
      </c>
      <c r="CU12" s="392">
        <f>+IF($B102&lt;&gt;0,$B102,0.0001)</f>
        <v>1E-4</v>
      </c>
      <c r="CV12" s="392">
        <f>+IF($B103&lt;&gt;0,$B103,0.0001)</f>
        <v>1E-4</v>
      </c>
      <c r="CW12" s="392">
        <f>+IF($B104&lt;&gt;0,$B104,0.0001)</f>
        <v>1E-4</v>
      </c>
      <c r="CX12" s="392">
        <f>+IF($B105&lt;&gt;0,$B105,0.0001)</f>
        <v>1E-4</v>
      </c>
      <c r="CY12" s="392">
        <f>+IF($B106&lt;&gt;0,$B106,0.0001)</f>
        <v>1E-4</v>
      </c>
      <c r="CZ12" s="392">
        <f>+IF($B107&lt;&gt;0,$B107,0.0001)</f>
        <v>1E-4</v>
      </c>
      <c r="DA12" s="392">
        <f>+IF($B108&lt;&gt;0,$B108,0.0001)</f>
        <v>1E-4</v>
      </c>
      <c r="DB12" s="392">
        <f>+IF($B109&lt;&gt;0,$B109,0.0001)</f>
        <v>1E-4</v>
      </c>
      <c r="DC12" s="392">
        <f>+IF($B110&lt;&gt;0,$B110,0.0001)</f>
        <v>1E-4</v>
      </c>
      <c r="DD12" s="392">
        <f>+IF($B111&lt;&gt;0,$B111,0.0001)</f>
        <v>1E-4</v>
      </c>
      <c r="DE12" s="392">
        <f>+IF($B112&lt;&gt;0,$B112,0.0001)</f>
        <v>1E-4</v>
      </c>
      <c r="DF12" s="392">
        <f>+IF($B113&lt;&gt;0,$B113,0.0001)</f>
        <v>1E-4</v>
      </c>
      <c r="DG12" s="392">
        <f>+IF($B114&lt;&gt;0,$B114,0.0001)</f>
        <v>1E-4</v>
      </c>
      <c r="DH12" s="392">
        <f>+IF($B115&lt;&gt;0,$B115,0.0001)</f>
        <v>1E-4</v>
      </c>
      <c r="DI12" s="392">
        <f>+IF($B116&lt;&gt;0,$B116,0.0001)</f>
        <v>1E-4</v>
      </c>
      <c r="DJ12" s="392">
        <f>+IF($B117&lt;&gt;0,$B117,0.0001)</f>
        <v>1E-4</v>
      </c>
      <c r="DK12" s="392">
        <f>+IF($B118&lt;&gt;0,$B118,0.0001)</f>
        <v>1E-4</v>
      </c>
      <c r="DL12" s="392">
        <f>+IF($B119&lt;&gt;0,$B119,0.0001)</f>
        <v>1E-4</v>
      </c>
      <c r="DM12" s="392">
        <f>+IF($B120&lt;&gt;0,$B120,0.0001)</f>
        <v>1E-4</v>
      </c>
      <c r="DN12" s="392">
        <f>+IF($B121&lt;&gt;0,$B121,0.0001)</f>
        <v>1E-4</v>
      </c>
      <c r="DO12" s="392">
        <f>+IF($B122&lt;&gt;0,$B122,0.0001)</f>
        <v>1E-4</v>
      </c>
      <c r="DP12" s="392">
        <f>+IF($B123&lt;&gt;0,$B123,0.0001)</f>
        <v>1E-4</v>
      </c>
      <c r="DQ12" s="392">
        <f>+IF($B124&lt;&gt;0,$B124,0.0001)</f>
        <v>1E-4</v>
      </c>
      <c r="DR12" s="392">
        <f>+IF($B125&lt;&gt;0,$B125,0.0001)</f>
        <v>1E-4</v>
      </c>
      <c r="DS12" s="392">
        <f>+IF($B126&lt;&gt;0,$B126,0.0001)</f>
        <v>1E-4</v>
      </c>
      <c r="DT12" s="392">
        <f>+IF($B127&lt;&gt;0,$B127,0.0001)</f>
        <v>1E-4</v>
      </c>
      <c r="DU12" s="392">
        <f>+IF($B128&lt;&gt;0,$B128,0.0001)</f>
        <v>1E-4</v>
      </c>
      <c r="DV12" s="392">
        <f>+IF($B129&lt;&gt;0,$B129,0.0001)</f>
        <v>1E-4</v>
      </c>
      <c r="DW12" s="392">
        <f>+IF($B130&lt;&gt;0,$B130,0.0001)</f>
        <v>1E-4</v>
      </c>
      <c r="DX12" s="392">
        <f>+IF($B131&lt;&gt;0,$B131,0.0001)</f>
        <v>1E-4</v>
      </c>
      <c r="DY12" s="392">
        <f>+IF($B132&lt;&gt;0,$B132,0.0001)</f>
        <v>1E-4</v>
      </c>
      <c r="DZ12" s="392">
        <f>+IF($B133&lt;&gt;0,$B133,0.0001)</f>
        <v>1E-4</v>
      </c>
      <c r="EA12" s="392">
        <f>+IF($B134&lt;&gt;0,$B134,0.0001)</f>
        <v>1E-4</v>
      </c>
      <c r="EB12" s="392">
        <f>+IF($B135&lt;&gt;0,$B135,0.0001)</f>
        <v>1E-4</v>
      </c>
      <c r="EC12" s="392">
        <f>+IF($B136&lt;&gt;0,$B136,0.0001)</f>
        <v>1E-4</v>
      </c>
      <c r="ED12" s="392">
        <f>+IF($B137&lt;&gt;0,$B137,0.0001)</f>
        <v>1E-4</v>
      </c>
      <c r="EE12" s="392">
        <f>+IF($B138&lt;&gt;0,$B138,0.0001)</f>
        <v>1E-4</v>
      </c>
      <c r="EF12" s="392">
        <f>+IF($B139&lt;&gt;0,$B139,0.0001)</f>
        <v>1E-4</v>
      </c>
      <c r="EG12" s="392">
        <f>+IF($B140&lt;&gt;0,$B140,0.0001)</f>
        <v>1E-4</v>
      </c>
      <c r="EH12" s="392">
        <f>+IF($B141&lt;&gt;0,$B141,0.0001)</f>
        <v>1E-4</v>
      </c>
      <c r="EI12" s="392">
        <f>+IF($B142&lt;&gt;0,$B142,0.0001)</f>
        <v>1E-4</v>
      </c>
      <c r="EJ12" s="392">
        <f>+IF($B143&lt;&gt;0,$B143,0.0001)</f>
        <v>1E-4</v>
      </c>
      <c r="EK12" s="392">
        <f>+IF($B144&lt;&gt;0,$B144,0.0001)</f>
        <v>1E-4</v>
      </c>
      <c r="EL12" s="392">
        <f>+IF($B145&lt;&gt;0,$B145,0.0001)</f>
        <v>1E-4</v>
      </c>
      <c r="EM12" s="392">
        <f>+IF($B146&lt;&gt;0,$B146,0.0001)</f>
        <v>1E-4</v>
      </c>
      <c r="EN12" s="392">
        <f>+IF($B147&lt;&gt;0,$B147,0.0001)</f>
        <v>1E-4</v>
      </c>
      <c r="EO12" s="392">
        <f>+IF($B148&lt;&gt;0,$B148,0.0001)</f>
        <v>1E-4</v>
      </c>
      <c r="EP12" s="392">
        <f>+IF($B149&lt;&gt;0,$B149,0.0001)</f>
        <v>1E-4</v>
      </c>
      <c r="EQ12" s="392">
        <f>+IF($B150&lt;&gt;0,$B150,0.0001)</f>
        <v>1E-4</v>
      </c>
      <c r="ER12" s="392">
        <f>+IF($B151&lt;&gt;0,$B151,0.0001)</f>
        <v>1E-4</v>
      </c>
      <c r="ES12" s="392">
        <f>+IF($B152&lt;&gt;0,$B152,0.0001)</f>
        <v>1E-4</v>
      </c>
      <c r="ET12" s="392">
        <f>+IF($B153&lt;&gt;0,$B153,0.0001)</f>
        <v>1E-4</v>
      </c>
      <c r="EU12" s="392">
        <f>+IF($B154&lt;&gt;0,$B154,0.0001)</f>
        <v>1E-4</v>
      </c>
      <c r="EV12" s="392">
        <f>+IF($B155&lt;&gt;0,$B155,0.0001)</f>
        <v>1E-4</v>
      </c>
      <c r="EW12" s="392">
        <f>+IF($B156&lt;&gt;0,$B156,0.0001)</f>
        <v>1E-4</v>
      </c>
      <c r="EX12" s="392">
        <f>+IF($B157&lt;&gt;0,$B157,0.0001)</f>
        <v>1E-4</v>
      </c>
      <c r="EY12" s="392">
        <f>+IF($B158&lt;&gt;0,$B158,0.0001)</f>
        <v>1E-4</v>
      </c>
      <c r="EZ12" s="392">
        <f>+IF($B159&lt;&gt;0,$B159,0.0001)</f>
        <v>1E-4</v>
      </c>
      <c r="FA12" s="392">
        <f>+IF($B160&lt;&gt;0,$B160,0.0001)</f>
        <v>1E-4</v>
      </c>
      <c r="FB12" s="392">
        <f>+IF($B161&lt;&gt;0,$B161,0.0001)</f>
        <v>1E-4</v>
      </c>
      <c r="FC12" s="392">
        <f>+IF($B162&lt;&gt;0,$B162,0.0001)</f>
        <v>1E-4</v>
      </c>
      <c r="FD12" s="392">
        <f>+IF($B163&lt;&gt;0,$B163,0.0001)</f>
        <v>1E-4</v>
      </c>
      <c r="FE12" s="392">
        <f>+IF($B164&lt;&gt;0,$B164,0.0001)</f>
        <v>1E-4</v>
      </c>
      <c r="FF12" s="392">
        <f>+IF($B165&lt;&gt;0,$B165,0.0001)</f>
        <v>1E-4</v>
      </c>
      <c r="FG12" s="392">
        <f>+IF($B166&lt;&gt;0,$B166,0.0001)</f>
        <v>1E-4</v>
      </c>
      <c r="FH12" s="392">
        <f>+IF($B167&lt;&gt;0,$B167,0.0001)</f>
        <v>1E-4</v>
      </c>
      <c r="FI12" s="392">
        <f>+IF($B168&lt;&gt;0,$B168,0.0001)</f>
        <v>1E-4</v>
      </c>
      <c r="FJ12" s="392">
        <f>+IF($B169&lt;&gt;0,$B169,0.0001)</f>
        <v>1E-4</v>
      </c>
      <c r="FK12" s="392">
        <f>+IF($B170&lt;&gt;0,$B170,0.0001)</f>
        <v>1E-4</v>
      </c>
      <c r="FL12" s="392">
        <f>+IF($B171&lt;&gt;0,$B171,0.0001)</f>
        <v>1E-4</v>
      </c>
      <c r="FM12" s="392">
        <f>+IF($B172&lt;&gt;0,$B172,0.0001)</f>
        <v>1E-4</v>
      </c>
      <c r="FN12" s="392">
        <f>+IF($B173&lt;&gt;0,$B173,0.0001)</f>
        <v>1E-4</v>
      </c>
      <c r="FO12" s="392">
        <f>+IF($B174&lt;&gt;0,$B174,0.0001)</f>
        <v>1E-4</v>
      </c>
      <c r="FP12" s="392">
        <f>+IF($B175&lt;&gt;0,$B175,0.0001)</f>
        <v>1E-4</v>
      </c>
      <c r="FQ12" s="392">
        <f>+IF($B176&lt;&gt;0,$B176,0.0001)</f>
        <v>1E-4</v>
      </c>
      <c r="FR12" s="392">
        <f>+IF($B177&lt;&gt;0,$B177,0.0001)</f>
        <v>1E-4</v>
      </c>
      <c r="FS12" s="392">
        <f>+IF($B178&lt;&gt;0,$B178,0.0001)</f>
        <v>1E-4</v>
      </c>
      <c r="FT12" s="392">
        <f>+IF($B179&lt;&gt;0,$B179,0.0001)</f>
        <v>1E-4</v>
      </c>
      <c r="FU12" s="392">
        <f>+IF($B180&lt;&gt;0,$B180,0.0001)</f>
        <v>1E-4</v>
      </c>
      <c r="FV12" s="392">
        <f>+IF($B181&lt;&gt;0,$B181,0.0001)</f>
        <v>1E-4</v>
      </c>
      <c r="FW12" s="392">
        <f>+IF($B182&lt;&gt;0,$B182,0.0001)</f>
        <v>1E-4</v>
      </c>
      <c r="FX12" s="392">
        <f>+IF($B183&lt;&gt;0,$B183,0.0001)</f>
        <v>1E-4</v>
      </c>
      <c r="FY12" s="392">
        <f>+IF($B184&lt;&gt;0,$B184,0.0001)</f>
        <v>1E-4</v>
      </c>
      <c r="FZ12" s="392">
        <f>+IF($B185&lt;&gt;0,$B185,0.0001)</f>
        <v>1E-4</v>
      </c>
      <c r="GA12" s="392">
        <f>+IF($B186&lt;&gt;0,$B186,0.0001)</f>
        <v>1E-4</v>
      </c>
      <c r="GB12" s="392">
        <f>+IF($B187&lt;&gt;0,$B187,0.0001)</f>
        <v>1E-4</v>
      </c>
      <c r="GC12" s="392">
        <f>+IF($B188&lt;&gt;0,$B188,0.0001)</f>
        <v>1E-4</v>
      </c>
      <c r="GD12" s="392">
        <f>+IF($B189&lt;&gt;0,$B189,0.0001)</f>
        <v>1E-4</v>
      </c>
      <c r="GE12" s="392">
        <f>+IF($B190&lt;&gt;0,$B190,0.0001)</f>
        <v>1E-4</v>
      </c>
      <c r="GF12" s="392">
        <f>+IF($B191&lt;&gt;0,$B191,0.0001)</f>
        <v>1E-4</v>
      </c>
      <c r="GG12" s="392">
        <f>+IF($B192&lt;&gt;0,$B192,0.0001)</f>
        <v>1E-4</v>
      </c>
      <c r="GH12" s="392">
        <f>+IF($B193&lt;&gt;0,$B193,0.0001)</f>
        <v>1E-4</v>
      </c>
      <c r="GI12" s="392">
        <f>+IF($B194&lt;&gt;0,$B194,0.0001)</f>
        <v>1E-4</v>
      </c>
      <c r="GJ12" s="392">
        <f>+IF($B195&lt;&gt;0,$B195,0.0001)</f>
        <v>1E-4</v>
      </c>
      <c r="GK12" s="392">
        <f>+IF($B196&lt;&gt;0,$B196,0.0001)</f>
        <v>1E-4</v>
      </c>
      <c r="GL12" s="392">
        <f>+IF($B197&lt;&gt;0,$B197,0.0001)</f>
        <v>1E-4</v>
      </c>
      <c r="GM12" s="392">
        <f>+IF($B198&lt;&gt;0,$B198,0.0001)</f>
        <v>1E-4</v>
      </c>
      <c r="GN12" s="392">
        <f>+IF($B199&lt;&gt;0,$B199,0.0001)</f>
        <v>1E-4</v>
      </c>
      <c r="GO12" s="392">
        <f>+IF($B200&lt;&gt;0,$B200,0.0001)</f>
        <v>1E-4</v>
      </c>
      <c r="GP12" s="392">
        <f>+IF($B201&lt;&gt;0,$B201,0.0001)</f>
        <v>1E-4</v>
      </c>
      <c r="GQ12" s="392">
        <f>+IF($B202&lt;&gt;0,$B202,0.0001)</f>
        <v>1E-4</v>
      </c>
      <c r="GR12" s="392">
        <f>+IF($B203&lt;&gt;0,$B203,0.0001)</f>
        <v>1E-4</v>
      </c>
      <c r="GS12" s="392">
        <f>+IF($B204&lt;&gt;0,$B204,0.0001)</f>
        <v>1E-4</v>
      </c>
      <c r="GT12" s="392">
        <f>+IF($B205&lt;&gt;0,$B205,0.0001)</f>
        <v>1E-4</v>
      </c>
      <c r="GU12" s="392">
        <f>+IF($B206&lt;&gt;0,$B206,0.0001)</f>
        <v>1E-4</v>
      </c>
      <c r="GV12" s="392">
        <f>+IF($B207&lt;&gt;0,$B207,0.0001)</f>
        <v>1E-4</v>
      </c>
      <c r="GW12" s="392">
        <f>+IF($B208&lt;&gt;0,$B208,0.0001)</f>
        <v>1E-4</v>
      </c>
      <c r="GX12" s="392">
        <f>+IF($B209&lt;&gt;0,$B209,0.0001)</f>
        <v>1E-4</v>
      </c>
      <c r="GY12" s="392">
        <f>+IF($B210&lt;&gt;0,$B210,0.0001)</f>
        <v>1E-4</v>
      </c>
      <c r="GZ12" s="392">
        <f>+IF($B211&lt;&gt;0,$B211,0.0001)</f>
        <v>1E-4</v>
      </c>
      <c r="HA12" s="392">
        <f>+IF($B212&lt;&gt;0,$B212,0.0001)</f>
        <v>1E-4</v>
      </c>
      <c r="HB12" s="392">
        <f>+IF($B213&lt;&gt;0,$B213,0.0001)</f>
        <v>1E-4</v>
      </c>
      <c r="HC12" s="392">
        <f>+IF($B214&lt;&gt;0,$B214,0.0001)</f>
        <v>1E-4</v>
      </c>
      <c r="HD12" s="392">
        <f>+IF($B215&lt;&gt;0,$B215,0.0001)</f>
        <v>1E-4</v>
      </c>
      <c r="HE12" s="392">
        <f>+IF($B216&lt;&gt;0,$B216,0.0001)</f>
        <v>1E-4</v>
      </c>
      <c r="HF12" s="392">
        <f>+IF($B217&lt;&gt;0,$B217,0.0001)</f>
        <v>1E-4</v>
      </c>
      <c r="HG12" s="392">
        <f>+IF($B218&lt;&gt;0,$B218,0.0001)</f>
        <v>1E-4</v>
      </c>
      <c r="HH12" s="392">
        <f>+IF($B219&lt;&gt;0,$B219,0.0001)</f>
        <v>1E-4</v>
      </c>
      <c r="HI12" s="392">
        <f>+IF($B220&lt;&gt;0,$B220,0.0001)</f>
        <v>1E-4</v>
      </c>
      <c r="HJ12" s="392">
        <f>+IF($B221&lt;&gt;0,$B221,0.0001)</f>
        <v>1E-4</v>
      </c>
      <c r="HK12" s="392">
        <f>+IF($B222&lt;&gt;0,$B222,0.0001)</f>
        <v>1E-4</v>
      </c>
      <c r="HL12" s="392">
        <f>+IF($B223&lt;&gt;0,$B223,0.0001)</f>
        <v>1E-4</v>
      </c>
      <c r="HM12" s="392">
        <f>+IF($B224&lt;&gt;0,$B224,0.0001)</f>
        <v>1E-4</v>
      </c>
      <c r="HN12" s="392">
        <f>+IF($B225&lt;&gt;0,$B225,0.0001)</f>
        <v>1E-4</v>
      </c>
      <c r="HO12" s="392">
        <f>+IF($B226&lt;&gt;0,$B226,0.0001)</f>
        <v>1E-4</v>
      </c>
      <c r="HP12" s="392">
        <f>+IF($B227&lt;&gt;0,$B227,0.0001)</f>
        <v>1E-4</v>
      </c>
      <c r="HQ12" s="392">
        <f>+IF($B228&lt;&gt;0,$B228,0.0001)</f>
        <v>1E-4</v>
      </c>
      <c r="HR12" s="392">
        <f>+IF($B229&lt;&gt;0,$B229,0.0001)</f>
        <v>1E-4</v>
      </c>
      <c r="HS12" s="392">
        <f>+IF($B230&lt;&gt;0,$B230,0.0001)</f>
        <v>1E-4</v>
      </c>
      <c r="HT12" s="392">
        <f>+IF($B231&lt;&gt;0,$B231,0.0001)</f>
        <v>1E-4</v>
      </c>
      <c r="HU12" s="392">
        <f>+IF($B232&lt;&gt;0,$B232,0.0001)</f>
        <v>1E-4</v>
      </c>
      <c r="HV12" s="392">
        <f>+IF($B233&lt;&gt;0,$B233,0.0001)</f>
        <v>1E-4</v>
      </c>
      <c r="HW12" s="392">
        <f>+IF($B234&lt;&gt;0,$B234,0.0001)</f>
        <v>1E-4</v>
      </c>
      <c r="HX12" s="392">
        <f>+IF($B235&lt;&gt;0,$B235,0.0001)</f>
        <v>1E-4</v>
      </c>
      <c r="HY12" s="392">
        <f>+IF($B236&lt;&gt;0,$B236,0.0001)</f>
        <v>1E-4</v>
      </c>
      <c r="HZ12" s="392">
        <f>+IF($B237&lt;&gt;0,$B237,0.0001)</f>
        <v>1E-4</v>
      </c>
      <c r="IA12" s="392">
        <f>+IF($B238&lt;&gt;0,$B238,0.0001)</f>
        <v>1E-4</v>
      </c>
      <c r="IB12" s="392">
        <f>+IF($B239&lt;&gt;0,$B239,0.0001)</f>
        <v>1E-4</v>
      </c>
      <c r="IC12" s="392">
        <f>+IF($B240&lt;&gt;0,$B240,0.0001)</f>
        <v>1E-4</v>
      </c>
      <c r="ID12" s="392">
        <f>+IF($B241&lt;&gt;0,$B241,0.0001)</f>
        <v>1E-4</v>
      </c>
      <c r="IE12" s="392">
        <f>+IF($B242&lt;&gt;0,$B242,0.0001)</f>
        <v>1E-4</v>
      </c>
      <c r="IF12" s="392">
        <f>+IF($B243&lt;&gt;0,$B243,0.0001)</f>
        <v>1E-4</v>
      </c>
      <c r="IG12" s="392">
        <f>+IF($B244&lt;&gt;0,$B244,0.0001)</f>
        <v>1E-4</v>
      </c>
      <c r="II12"/>
      <c r="IO12" s="414" t="s">
        <v>173</v>
      </c>
      <c r="IP12" s="414"/>
    </row>
    <row r="13" spans="2:251" ht="12.75" customHeight="1" x14ac:dyDescent="0.3">
      <c r="B13" s="393" t="s">
        <v>162</v>
      </c>
      <c r="C13" s="393" t="s">
        <v>327</v>
      </c>
      <c r="D13" s="393" t="s">
        <v>376</v>
      </c>
      <c r="E13"/>
      <c r="F13"/>
      <c r="H13" s="393" t="s">
        <v>168</v>
      </c>
      <c r="I13" s="393" t="s">
        <v>169</v>
      </c>
      <c r="K13" s="392">
        <f>+IF($C14&lt;&gt;0,$C14,0.0001)</f>
        <v>0.25819892883300799</v>
      </c>
      <c r="L13" s="392">
        <f>+IF($C15&lt;&gt;0,$C15,0.0001)</f>
        <v>0.26498565673828101</v>
      </c>
      <c r="M13" s="392">
        <f>+IF($C16&lt;&gt;0,$C16,0.0001)</f>
        <v>0.22798194885253903</v>
      </c>
      <c r="N13" s="392">
        <f>+IF($C17&lt;&gt;0,$C17,0.0001)</f>
        <v>0.22173919677734402</v>
      </c>
      <c r="O13" s="392">
        <f>+IF($C18&lt;&gt;0,$C18,0.0001)</f>
        <v>0.26245384216308598</v>
      </c>
      <c r="P13" s="392">
        <f>+IF($C19&lt;&gt;0,$C19,0.0001)</f>
        <v>0.26561203002929701</v>
      </c>
      <c r="Q13" s="392">
        <f>+IF($C20&lt;&gt;0,$C20,0.0001)</f>
        <v>0.21156845092773402</v>
      </c>
      <c r="R13" s="392">
        <f>+IF($C21&lt;&gt;0,$C21,0.0001)</f>
        <v>0.23405647277832001</v>
      </c>
      <c r="S13" s="392">
        <f>+IF($C22&lt;&gt;0,$C22,0.0001)</f>
        <v>0.260055541992188</v>
      </c>
      <c r="T13" s="392">
        <f>+IF($C23&lt;&gt;0,$C23,0.0001)</f>
        <v>0.30000038146972702</v>
      </c>
      <c r="U13" s="392">
        <f>+IF($C24&lt;&gt;0,$C24,0.0001)</f>
        <v>0.33325042724609405</v>
      </c>
      <c r="V13" s="392">
        <f>+IF($C25&lt;&gt;0,$C25,0.0001)</f>
        <v>0.25664253234863299</v>
      </c>
      <c r="W13" s="392">
        <f>+IF($C26&lt;&gt;0,$C26,0.0001)</f>
        <v>0.20602073669433599</v>
      </c>
      <c r="X13" s="392">
        <f>+IF($C27&lt;&gt;0,$C27,0.0001)</f>
        <v>0.243347930908203</v>
      </c>
      <c r="Y13" s="392">
        <f>+IF($C28&lt;&gt;0,$C28,0.0001)</f>
        <v>0.23845176696777301</v>
      </c>
      <c r="Z13" s="392">
        <f>+IF($C29&lt;&gt;0,$C29,0.0001)</f>
        <v>0.24054145812988301</v>
      </c>
      <c r="AA13" s="392">
        <f>+IF($C30&lt;&gt;0,$C30,0.0001)</f>
        <v>1E-4</v>
      </c>
      <c r="AB13" s="392">
        <f>+IF($C31&lt;&gt;0,$C31,0.0001)</f>
        <v>1E-4</v>
      </c>
      <c r="AC13" s="392">
        <f>+IF($C32&lt;&gt;0,$C32,0.0001)</f>
        <v>1E-4</v>
      </c>
      <c r="AD13" s="392">
        <f>+IF($C33&lt;&gt;0,$C33,0.0001)</f>
        <v>1E-4</v>
      </c>
      <c r="AE13" s="392">
        <f>+IF($C34&lt;&gt;0,$C34,0.0001)</f>
        <v>1E-4</v>
      </c>
      <c r="AF13" s="392">
        <f>+IF($C35&lt;&gt;0,$C35,0.0001)</f>
        <v>1E-4</v>
      </c>
      <c r="AG13" s="392">
        <f>+IF($C36&lt;&gt;0,$C36,0.0001)</f>
        <v>1E-4</v>
      </c>
      <c r="AH13" s="392">
        <f>+IF($C37&lt;&gt;0,$C37,0.0001)</f>
        <v>1E-4</v>
      </c>
      <c r="AI13" s="392">
        <f>+IF($C38&lt;&gt;0,$C38,0.0001)</f>
        <v>1E-4</v>
      </c>
      <c r="AJ13" s="392">
        <f>+IF($C39&lt;&gt;0,$C39,0.0001)</f>
        <v>1E-4</v>
      </c>
      <c r="AK13" s="392">
        <f>+IF($C40&lt;&gt;0,$C40,0.0001)</f>
        <v>1E-4</v>
      </c>
      <c r="AL13" s="392">
        <f>+IF($C41&lt;&gt;0,$C41,0.0001)</f>
        <v>1E-4</v>
      </c>
      <c r="AM13" s="392">
        <f>+IF($C42&lt;&gt;0,$C42,0.0001)</f>
        <v>1E-4</v>
      </c>
      <c r="AN13" s="392">
        <f>+IF($C43&lt;&gt;0,$C43,0.0001)</f>
        <v>1E-4</v>
      </c>
      <c r="AO13" s="392">
        <f>+IF($C44&lt;&gt;0,$C44,0.0001)</f>
        <v>1E-4</v>
      </c>
      <c r="AP13" s="392">
        <f>+IF($C45&lt;&gt;0,$C45,0.0001)</f>
        <v>1E-4</v>
      </c>
      <c r="AQ13" s="392">
        <f>+IF($C46&lt;&gt;0,$C46,0.0001)</f>
        <v>1E-4</v>
      </c>
      <c r="AR13" s="392">
        <f>+IF($C47&lt;&gt;0,$C47,0.0001)</f>
        <v>1E-4</v>
      </c>
      <c r="AS13" s="392">
        <f>+IF($C48&lt;&gt;0,$C48,0.0001)</f>
        <v>1E-4</v>
      </c>
      <c r="AT13" s="392">
        <f>+IF($C49&lt;&gt;0,$C49,0.0001)</f>
        <v>1E-4</v>
      </c>
      <c r="AU13" s="392">
        <f>+IF($C50&lt;&gt;0,$C50,0.0001)</f>
        <v>1E-4</v>
      </c>
      <c r="AV13" s="392">
        <f>+IF($C51&lt;&gt;0,$C51,0.0001)</f>
        <v>1E-4</v>
      </c>
      <c r="AW13" s="392">
        <f>+IF($C52&lt;&gt;0,$C52,0.0001)</f>
        <v>1E-4</v>
      </c>
      <c r="AX13" s="392">
        <f>+IF($C53&lt;&gt;0,$C53,0.0001)</f>
        <v>1E-4</v>
      </c>
      <c r="AY13" s="392">
        <f>+IF($C54&lt;&gt;0,$C54,0.0001)</f>
        <v>1E-4</v>
      </c>
      <c r="AZ13" s="392">
        <f>+IF($C55&lt;&gt;0,$C55,0.0001)</f>
        <v>1E-4</v>
      </c>
      <c r="BA13" s="392">
        <f>+IF($C56&lt;&gt;0,$C56,0.0001)</f>
        <v>1E-4</v>
      </c>
      <c r="BB13" s="392">
        <f>+IF($C57&lt;&gt;0,$C57,0.0001)</f>
        <v>1E-4</v>
      </c>
      <c r="BC13" s="392">
        <f>+IF($C58&lt;&gt;0,$C58,0.0001)</f>
        <v>1E-4</v>
      </c>
      <c r="BD13" s="392">
        <f>+IF($C59&lt;&gt;0,$C59,0.0001)</f>
        <v>1E-4</v>
      </c>
      <c r="BE13" s="392">
        <f>+IF($C60&lt;&gt;0,$C60,0.0001)</f>
        <v>1E-4</v>
      </c>
      <c r="BF13" s="392">
        <f>+IF($C61&lt;&gt;0,$C61,0.0001)</f>
        <v>1E-4</v>
      </c>
      <c r="BG13" s="392">
        <f>+IF($C62&lt;&gt;0,$C62,0.0001)</f>
        <v>1E-4</v>
      </c>
      <c r="BH13" s="392">
        <f>+IF($C63&lt;&gt;0,$C63,0.0001)</f>
        <v>1E-4</v>
      </c>
      <c r="BI13" s="392">
        <f>+IF($C64&lt;&gt;0,$C64,0.0001)</f>
        <v>1E-4</v>
      </c>
      <c r="BJ13" s="392">
        <f>+IF($C65&lt;&gt;0,$C65,0.0001)</f>
        <v>1E-4</v>
      </c>
      <c r="BK13" s="392">
        <f>+IF($C66&lt;&gt;0,$C66,0.0001)</f>
        <v>1E-4</v>
      </c>
      <c r="BL13" s="392">
        <f>+IF($C67&lt;&gt;0,$C67,0.0001)</f>
        <v>1E-4</v>
      </c>
      <c r="BM13" s="392">
        <f>+IF($C68&lt;&gt;0,$C68,0.0001)</f>
        <v>1E-4</v>
      </c>
      <c r="BN13" s="392">
        <f>+IF($C69&lt;&gt;0,$C69,0.0001)</f>
        <v>1E-4</v>
      </c>
      <c r="BO13" s="392">
        <f>+IF($C70&lt;&gt;0,$C70,0.0001)</f>
        <v>1E-4</v>
      </c>
      <c r="BP13" s="392">
        <f>+IF($C71&lt;&gt;0,$C71,0.0001)</f>
        <v>1E-4</v>
      </c>
      <c r="BQ13" s="392">
        <f>+IF($C72&lt;&gt;0,$C72,0.0001)</f>
        <v>1E-4</v>
      </c>
      <c r="BR13" s="392">
        <f>+IF($C73&lt;&gt;0,$C73,0.0001)</f>
        <v>1E-4</v>
      </c>
      <c r="BS13" s="392">
        <f>+IF($C74&lt;&gt;0,$C74,0.0001)</f>
        <v>1E-4</v>
      </c>
      <c r="BT13" s="392">
        <f>+IF($C75&lt;&gt;0,$C75,0.0001)</f>
        <v>1E-4</v>
      </c>
      <c r="BU13" s="392">
        <f>+IF($C76&lt;&gt;0,$C76,0.0001)</f>
        <v>1E-4</v>
      </c>
      <c r="BV13" s="392">
        <f>+IF($C77&lt;&gt;0,$C77,0.0001)</f>
        <v>1E-4</v>
      </c>
      <c r="BW13" s="392">
        <f>+IF($C78&lt;&gt;0,$C78,0.0001)</f>
        <v>1E-4</v>
      </c>
      <c r="BX13" s="392">
        <f>+IF($C79&lt;&gt;0,$C79,0.0001)</f>
        <v>1E-4</v>
      </c>
      <c r="BY13" s="392">
        <f>+IF($C80&lt;&gt;0,$C80,0.0001)</f>
        <v>1E-4</v>
      </c>
      <c r="BZ13" s="392">
        <f>+IF($C81&lt;&gt;0,$C81,0.0001)</f>
        <v>1E-4</v>
      </c>
      <c r="CA13" s="392">
        <f>+IF($C82&lt;&gt;0,$C82,0.0001)</f>
        <v>1E-4</v>
      </c>
      <c r="CB13" s="392">
        <f>+IF($C83&lt;&gt;0,$C83,0.0001)</f>
        <v>1E-4</v>
      </c>
      <c r="CC13" s="392">
        <f>+IF($C84&lt;&gt;0,$C84,0.0001)</f>
        <v>1E-4</v>
      </c>
      <c r="CD13" s="392">
        <f>+IF($C85&lt;&gt;0,$C85,0.0001)</f>
        <v>1E-4</v>
      </c>
      <c r="CE13" s="392">
        <f>+IF($C86&lt;&gt;0,$C86,0.0001)</f>
        <v>1E-4</v>
      </c>
      <c r="CF13" s="392">
        <f>+IF($C87&lt;&gt;0,$C87,0.0001)</f>
        <v>1E-4</v>
      </c>
      <c r="CG13" s="392">
        <f>+IF($C88&lt;&gt;0,$C88,0.0001)</f>
        <v>1E-4</v>
      </c>
      <c r="CH13" s="392">
        <f>+IF($C89&lt;&gt;0,$C89,0.0001)</f>
        <v>1E-4</v>
      </c>
      <c r="CI13" s="392">
        <f>+IF($C90&lt;&gt;0,$C90,0.0001)</f>
        <v>1E-4</v>
      </c>
      <c r="CJ13" s="392">
        <f>+IF($C91&lt;&gt;0,$C91,0.0001)</f>
        <v>1E-4</v>
      </c>
      <c r="CK13" s="392">
        <f>+IF($C92&lt;&gt;0,$C92,0.0001)</f>
        <v>1E-4</v>
      </c>
      <c r="CL13" s="392">
        <f>+IF($C93&lt;&gt;0,$C93,0.0001)</f>
        <v>1E-4</v>
      </c>
      <c r="CM13" s="392">
        <f>+IF($C94&lt;&gt;0,$C94,0.0001)</f>
        <v>1E-4</v>
      </c>
      <c r="CN13" s="392">
        <f>+IF($C95&lt;&gt;0,$C95,0.0001)</f>
        <v>1E-4</v>
      </c>
      <c r="CO13" s="392">
        <f>+IF($C96&lt;&gt;0,$C96,0.0001)</f>
        <v>1E-4</v>
      </c>
      <c r="CP13" s="392">
        <f>+IF($C97&lt;&gt;0,$C97,0.0001)</f>
        <v>1E-4</v>
      </c>
      <c r="CQ13" s="392">
        <f>+IF($C98&lt;&gt;0,$C98,0.0001)</f>
        <v>1E-4</v>
      </c>
      <c r="CR13" s="392">
        <f>+IF($C99&lt;&gt;0,$C99,0.0001)</f>
        <v>1E-4</v>
      </c>
      <c r="CS13" s="392">
        <f>+IF($C100&lt;&gt;0,$C100,0.0001)</f>
        <v>1E-4</v>
      </c>
      <c r="CT13" s="392">
        <f>+IF($C101&lt;&gt;0,$C101,0.0001)</f>
        <v>1E-4</v>
      </c>
      <c r="CU13" s="392">
        <f>+IF($C102&lt;&gt;0,$C102,0.0001)</f>
        <v>1E-4</v>
      </c>
      <c r="CV13" s="392">
        <f>+IF($C103&lt;&gt;0,$C103,0.0001)</f>
        <v>1E-4</v>
      </c>
      <c r="CW13" s="392">
        <f>+IF($C104&lt;&gt;0,$C104,0.0001)</f>
        <v>1E-4</v>
      </c>
      <c r="CX13" s="392">
        <f>+IF($C105&lt;&gt;0,$C105,0.0001)</f>
        <v>1E-4</v>
      </c>
      <c r="CY13" s="392">
        <f>+IF($C106&lt;&gt;0,$C106,0.0001)</f>
        <v>1E-4</v>
      </c>
      <c r="CZ13" s="392">
        <f>+IF($C107&lt;&gt;0,$C107,0.0001)</f>
        <v>1E-4</v>
      </c>
      <c r="DA13" s="392">
        <f>+IF($C108&lt;&gt;0,$C108,0.0001)</f>
        <v>1E-4</v>
      </c>
      <c r="DB13" s="392">
        <f>+IF($C109&lt;&gt;0,$C109,0.0001)</f>
        <v>1E-4</v>
      </c>
      <c r="DC13" s="392">
        <f>+IF($C110&lt;&gt;0,$C110,0.0001)</f>
        <v>1E-4</v>
      </c>
      <c r="DD13" s="392">
        <f>+IF($C111&lt;&gt;0,$C111,0.0001)</f>
        <v>1E-4</v>
      </c>
      <c r="DE13" s="392">
        <f>+IF($C112&lt;&gt;0,$C112,0.0001)</f>
        <v>1E-4</v>
      </c>
      <c r="DF13" s="392">
        <f>+IF($C113&lt;&gt;0,$C113,0.0001)</f>
        <v>1E-4</v>
      </c>
      <c r="DG13" s="392">
        <f>+IF($C114&lt;&gt;0,$C114,0.0001)</f>
        <v>1E-4</v>
      </c>
      <c r="DH13" s="392">
        <f>+IF($C115&lt;&gt;0,$C115,0.0001)</f>
        <v>1E-4</v>
      </c>
      <c r="DI13" s="392">
        <f>+IF($C116&lt;&gt;0,$C116,0.0001)</f>
        <v>1E-4</v>
      </c>
      <c r="DJ13" s="392">
        <f>+IF($C117&lt;&gt;0,$C117,0.0001)</f>
        <v>1E-4</v>
      </c>
      <c r="DK13" s="392">
        <f>+IF($C118&lt;&gt;0,$C118,0.0001)</f>
        <v>1E-4</v>
      </c>
      <c r="DL13" s="392">
        <f>+IF($C119&lt;&gt;0,$C119,0.0001)</f>
        <v>1E-4</v>
      </c>
      <c r="DM13" s="392">
        <f>+IF($C120&lt;&gt;0,$C120,0.0001)</f>
        <v>1E-4</v>
      </c>
      <c r="DN13" s="392">
        <f>+IF($C121&lt;&gt;0,$C121,0.0001)</f>
        <v>1E-4</v>
      </c>
      <c r="DO13" s="392">
        <f>+IF($C122&lt;&gt;0,$C122,0.0001)</f>
        <v>1E-4</v>
      </c>
      <c r="DP13" s="392">
        <f>+IF($C123&lt;&gt;0,$C123,0.0001)</f>
        <v>1E-4</v>
      </c>
      <c r="DQ13" s="392">
        <f>+IF($C124&lt;&gt;0,$C124,0.0001)</f>
        <v>1E-4</v>
      </c>
      <c r="DR13" s="392">
        <f>+IF($C125&lt;&gt;0,$C125,0.0001)</f>
        <v>1E-4</v>
      </c>
      <c r="DS13" s="392">
        <f>+IF($C126&lt;&gt;0,$C126,0.0001)</f>
        <v>1E-4</v>
      </c>
      <c r="DT13" s="392">
        <f>+IF($C127&lt;&gt;0,$C127,0.0001)</f>
        <v>1E-4</v>
      </c>
      <c r="DU13" s="392">
        <f>+IF($C128&lt;&gt;0,$C128,0.0001)</f>
        <v>1E-4</v>
      </c>
      <c r="DV13" s="392">
        <f>+IF($C129&lt;&gt;0,$C129,0.0001)</f>
        <v>1E-4</v>
      </c>
      <c r="DW13" s="392">
        <f>+IF($C130&lt;&gt;0,$C130,0.0001)</f>
        <v>1E-4</v>
      </c>
      <c r="DX13" s="392">
        <f>+IF($C131&lt;&gt;0,$C131,0.0001)</f>
        <v>1E-4</v>
      </c>
      <c r="DY13" s="392">
        <f>+IF($C132&lt;&gt;0,$C132,0.0001)</f>
        <v>1E-4</v>
      </c>
      <c r="DZ13" s="392">
        <f>+IF($C133&lt;&gt;0,$C133,0.0001)</f>
        <v>1E-4</v>
      </c>
      <c r="EA13" s="392">
        <f>+IF($C134&lt;&gt;0,$C134,0.0001)</f>
        <v>1E-4</v>
      </c>
      <c r="EB13" s="392">
        <f>+IF($C135&lt;&gt;0,$C135,0.0001)</f>
        <v>1E-4</v>
      </c>
      <c r="EC13" s="392">
        <f>+IF($C136&lt;&gt;0,$C136,0.0001)</f>
        <v>1E-4</v>
      </c>
      <c r="ED13" s="392">
        <f>+IF($C137&lt;&gt;0,$C137,0.0001)</f>
        <v>1E-4</v>
      </c>
      <c r="EE13" s="392">
        <f>+IF($C138&lt;&gt;0,$C138,0.0001)</f>
        <v>1E-4</v>
      </c>
      <c r="EF13" s="392">
        <f>+IF($C139&lt;&gt;0,$C139,0.0001)</f>
        <v>1E-4</v>
      </c>
      <c r="EG13" s="392">
        <f>+IF($C140&lt;&gt;0,$C140,0.0001)</f>
        <v>1E-4</v>
      </c>
      <c r="EH13" s="392">
        <f>+IF($C141&lt;&gt;0,$C141,0.0001)</f>
        <v>1E-4</v>
      </c>
      <c r="EI13" s="392">
        <f>+IF($C142&lt;&gt;0,$C142,0.0001)</f>
        <v>1E-4</v>
      </c>
      <c r="EJ13" s="392">
        <f>+IF($C143&lt;&gt;0,$C143,0.0001)</f>
        <v>1E-4</v>
      </c>
      <c r="EK13" s="392">
        <f>+IF($C144&lt;&gt;0,$C144,0.0001)</f>
        <v>1E-4</v>
      </c>
      <c r="EL13" s="392">
        <f>+IF($C145&lt;&gt;0,$C145,0.0001)</f>
        <v>1E-4</v>
      </c>
      <c r="EM13" s="392">
        <f>+IF($C146&lt;&gt;0,$C146,0.0001)</f>
        <v>1E-4</v>
      </c>
      <c r="EN13" s="392">
        <f>+IF($C147&lt;&gt;0,$C147,0.0001)</f>
        <v>1E-4</v>
      </c>
      <c r="EO13" s="392">
        <f>+IF($C148&lt;&gt;0,$C148,0.0001)</f>
        <v>1E-4</v>
      </c>
      <c r="EP13" s="392">
        <f>+IF($C149&lt;&gt;0,$C149,0.0001)</f>
        <v>1E-4</v>
      </c>
      <c r="EQ13" s="392">
        <f>+IF($C150&lt;&gt;0,$C150,0.0001)</f>
        <v>1E-4</v>
      </c>
      <c r="ER13" s="392">
        <f>+IF($C151&lt;&gt;0,$C151,0.0001)</f>
        <v>1E-4</v>
      </c>
      <c r="ES13" s="392">
        <f>+IF($C152&lt;&gt;0,$C152,0.0001)</f>
        <v>1E-4</v>
      </c>
      <c r="ET13" s="392">
        <f>+IF($C153&lt;&gt;0,$C153,0.0001)</f>
        <v>1E-4</v>
      </c>
      <c r="EU13" s="392">
        <f>+IF($C154&lt;&gt;0,$C154,0.0001)</f>
        <v>1E-4</v>
      </c>
      <c r="EV13" s="392">
        <f>+IF($C155&lt;&gt;0,$C155,0.0001)</f>
        <v>1E-4</v>
      </c>
      <c r="EW13" s="392">
        <f>+IF($C156&lt;&gt;0,$C156,0.0001)</f>
        <v>1E-4</v>
      </c>
      <c r="EX13" s="392">
        <f>+IF($C157&lt;&gt;0,$C157,0.0001)</f>
        <v>1E-4</v>
      </c>
      <c r="EY13" s="392">
        <f>+IF($C158&lt;&gt;0,$C158,0.0001)</f>
        <v>1E-4</v>
      </c>
      <c r="EZ13" s="392">
        <f>+IF($C159&lt;&gt;0,$C159,0.0001)</f>
        <v>1E-4</v>
      </c>
      <c r="FA13" s="392">
        <f>+IF($C160&lt;&gt;0,$C160,0.0001)</f>
        <v>1E-4</v>
      </c>
      <c r="FB13" s="392">
        <f>+IF($C161&lt;&gt;0,$C161,0.0001)</f>
        <v>1E-4</v>
      </c>
      <c r="FC13" s="392">
        <f>+IF($C162&lt;&gt;0,$C162,0.0001)</f>
        <v>1E-4</v>
      </c>
      <c r="FD13" s="392">
        <f>+IF($C163&lt;&gt;0,$C163,0.0001)</f>
        <v>1E-4</v>
      </c>
      <c r="FE13" s="392">
        <f>+IF($C164&lt;&gt;0,$C164,0.0001)</f>
        <v>1E-4</v>
      </c>
      <c r="FF13" s="392">
        <f>+IF($C165&lt;&gt;0,$C165,0.0001)</f>
        <v>1E-4</v>
      </c>
      <c r="FG13" s="392">
        <f>+IF($C166&lt;&gt;0,$C166,0.0001)</f>
        <v>1E-4</v>
      </c>
      <c r="FH13" s="392">
        <f>+IF($C167&lt;&gt;0,$C167,0.0001)</f>
        <v>1E-4</v>
      </c>
      <c r="FI13" s="392">
        <f>+IF($C168&lt;&gt;0,$C168,0.0001)</f>
        <v>1E-4</v>
      </c>
      <c r="FJ13" s="392">
        <f>+IF($C169&lt;&gt;0,$C169,0.0001)</f>
        <v>1E-4</v>
      </c>
      <c r="FK13" s="392">
        <f>+IF($C170&lt;&gt;0,$C170,0.0001)</f>
        <v>1E-4</v>
      </c>
      <c r="FL13" s="392">
        <f>+IF($C171&lt;&gt;0,$C171,0.0001)</f>
        <v>1E-4</v>
      </c>
      <c r="FM13" s="392">
        <f>+IF($C172&lt;&gt;0,$C172,0.0001)</f>
        <v>1E-4</v>
      </c>
      <c r="FN13" s="392">
        <f>+IF($C173&lt;&gt;0,$C173,0.0001)</f>
        <v>1E-4</v>
      </c>
      <c r="FO13" s="392">
        <f>+IF($C174&lt;&gt;0,$C174,0.0001)</f>
        <v>1E-4</v>
      </c>
      <c r="FP13" s="392">
        <f>+IF($C175&lt;&gt;0,$C175,0.0001)</f>
        <v>1E-4</v>
      </c>
      <c r="FQ13" s="392">
        <f>+IF($C176&lt;&gt;0,$C176,0.0001)</f>
        <v>1E-4</v>
      </c>
      <c r="FR13" s="392">
        <f>+IF($C177&lt;&gt;0,$C177,0.0001)</f>
        <v>1E-4</v>
      </c>
      <c r="FS13" s="392">
        <f>+IF($C178&lt;&gt;0,$C178,0.0001)</f>
        <v>1E-4</v>
      </c>
      <c r="FT13" s="392">
        <f>+IF($C179&lt;&gt;0,$C179,0.0001)</f>
        <v>1E-4</v>
      </c>
      <c r="FU13" s="392">
        <f>+IF($C180&lt;&gt;0,$C180,0.0001)</f>
        <v>1E-4</v>
      </c>
      <c r="FV13" s="392">
        <f>+IF($C181&lt;&gt;0,$C181,0.0001)</f>
        <v>1E-4</v>
      </c>
      <c r="FW13" s="392">
        <f>+IF($C182&lt;&gt;0,$C182,0.0001)</f>
        <v>1E-4</v>
      </c>
      <c r="FX13" s="392">
        <f>+IF($C183&lt;&gt;0,$C183,0.0001)</f>
        <v>1E-4</v>
      </c>
      <c r="FY13" s="392">
        <f>+IF($C184&lt;&gt;0,$C184,0.0001)</f>
        <v>1E-4</v>
      </c>
      <c r="FZ13" s="392">
        <f>+IF($C185&lt;&gt;0,$C185,0.0001)</f>
        <v>1E-4</v>
      </c>
      <c r="GA13" s="392">
        <f>+IF($C186&lt;&gt;0,$C186,0.0001)</f>
        <v>1E-4</v>
      </c>
      <c r="GB13" s="392">
        <f>+IF($C187&lt;&gt;0,$C187,0.0001)</f>
        <v>1E-4</v>
      </c>
      <c r="GC13" s="392">
        <f>+IF($C188&lt;&gt;0,$C188,0.0001)</f>
        <v>1E-4</v>
      </c>
      <c r="GD13" s="392">
        <f>+IF($C189&lt;&gt;0,$C189,0.0001)</f>
        <v>1E-4</v>
      </c>
      <c r="GE13" s="392">
        <f>+IF($C190&lt;&gt;0,$C190,0.0001)</f>
        <v>1E-4</v>
      </c>
      <c r="GF13" s="392">
        <f>+IF($C191&lt;&gt;0,$C191,0.0001)</f>
        <v>1E-4</v>
      </c>
      <c r="GG13" s="392">
        <f>+IF($C192&lt;&gt;0,$C192,0.0001)</f>
        <v>1E-4</v>
      </c>
      <c r="GH13" s="392">
        <f>+IF($C193&lt;&gt;0,$C193,0.0001)</f>
        <v>1E-4</v>
      </c>
      <c r="GI13" s="392">
        <f>+IF($C194&lt;&gt;0,$C194,0.0001)</f>
        <v>1E-4</v>
      </c>
      <c r="GJ13" s="392">
        <f>+IF($C195&lt;&gt;0,$C195,0.0001)</f>
        <v>1E-4</v>
      </c>
      <c r="GK13" s="392">
        <f>+IF($C196&lt;&gt;0,$C196,0.0001)</f>
        <v>1E-4</v>
      </c>
      <c r="GL13" s="392">
        <f>+IF($C197&lt;&gt;0,$C197,0.0001)</f>
        <v>1E-4</v>
      </c>
      <c r="GM13" s="392">
        <f>+IF($C198&lt;&gt;0,$C198,0.0001)</f>
        <v>1E-4</v>
      </c>
      <c r="GN13" s="392">
        <f>+IF($C199&lt;&gt;0,$C199,0.0001)</f>
        <v>1E-4</v>
      </c>
      <c r="GO13" s="392">
        <f>+IF($C200&lt;&gt;0,$C200,0.0001)</f>
        <v>1E-4</v>
      </c>
      <c r="GP13" s="392">
        <f>+IF($C201&lt;&gt;0,$C201,0.0001)</f>
        <v>1E-4</v>
      </c>
      <c r="GQ13" s="392">
        <f>+IF($C202&lt;&gt;0,$C202,0.0001)</f>
        <v>1E-4</v>
      </c>
      <c r="GR13" s="392">
        <f>+IF($C203&lt;&gt;0,$C203,0.0001)</f>
        <v>1E-4</v>
      </c>
      <c r="GS13" s="392">
        <f>+IF($C204&lt;&gt;0,$C204,0.0001)</f>
        <v>1E-4</v>
      </c>
      <c r="GT13" s="392">
        <f>+IF($C205&lt;&gt;0,$C205,0.0001)</f>
        <v>1E-4</v>
      </c>
      <c r="GU13" s="392">
        <f>+IF($C206&lt;&gt;0,$C206,0.0001)</f>
        <v>1E-4</v>
      </c>
      <c r="GV13" s="392">
        <f>+IF($C207&lt;&gt;0,$C207,0.0001)</f>
        <v>1E-4</v>
      </c>
      <c r="GW13" s="392">
        <f>+IF($C208&lt;&gt;0,$C208,0.0001)</f>
        <v>1E-4</v>
      </c>
      <c r="GX13" s="392">
        <f>+IF($C209&lt;&gt;0,$C209,0.0001)</f>
        <v>1E-4</v>
      </c>
      <c r="GY13" s="392">
        <f>+IF($C210&lt;&gt;0,$C210,0.0001)</f>
        <v>1E-4</v>
      </c>
      <c r="GZ13" s="392">
        <f>+IF($C211&lt;&gt;0,$C211,0.0001)</f>
        <v>1E-4</v>
      </c>
      <c r="HA13" s="392">
        <f>+IF($C212&lt;&gt;0,$C212,0.0001)</f>
        <v>1E-4</v>
      </c>
      <c r="HB13" s="392">
        <f>+IF($C213&lt;&gt;0,$C213,0.0001)</f>
        <v>1E-4</v>
      </c>
      <c r="HC13" s="392">
        <f>+IF($C214&lt;&gt;0,$C214,0.0001)</f>
        <v>1E-4</v>
      </c>
      <c r="HD13" s="392">
        <f>+IF($C215&lt;&gt;0,$C215,0.0001)</f>
        <v>1E-4</v>
      </c>
      <c r="HE13" s="392">
        <f>+IF($C216&lt;&gt;0,$C216,0.0001)</f>
        <v>1E-4</v>
      </c>
      <c r="HF13" s="392">
        <f>+IF($C217&lt;&gt;0,$C217,0.0001)</f>
        <v>1E-4</v>
      </c>
      <c r="HG13" s="392">
        <f>+IF($C218&lt;&gt;0,$C218,0.0001)</f>
        <v>1E-4</v>
      </c>
      <c r="HH13" s="392">
        <f>+IF($C219&lt;&gt;0,$C219,0.0001)</f>
        <v>1E-4</v>
      </c>
      <c r="HI13" s="392">
        <f>+IF($C220&lt;&gt;0,$C220,0.0001)</f>
        <v>1E-4</v>
      </c>
      <c r="HJ13" s="392">
        <f>+IF($C221&lt;&gt;0,$C221,0.0001)</f>
        <v>1E-4</v>
      </c>
      <c r="HK13" s="392">
        <f>+IF($C222&lt;&gt;0,$C222,0.0001)</f>
        <v>1E-4</v>
      </c>
      <c r="HL13" s="392">
        <f>+IF($C223&lt;&gt;0,$C223,0.0001)</f>
        <v>1E-4</v>
      </c>
      <c r="HM13" s="392">
        <f>+IF($C224&lt;&gt;0,$C224,0.0001)</f>
        <v>1E-4</v>
      </c>
      <c r="HN13" s="392">
        <f>+IF($C225&lt;&gt;0,$C225,0.0001)</f>
        <v>1E-4</v>
      </c>
      <c r="HO13" s="392">
        <f>+IF($C226&lt;&gt;0,$C226,0.0001)</f>
        <v>1E-4</v>
      </c>
      <c r="HP13" s="392">
        <f>+IF($C227&lt;&gt;0,$C227,0.0001)</f>
        <v>1E-4</v>
      </c>
      <c r="HQ13" s="392">
        <f>+IF($C228&lt;&gt;0,$C228,0.0001)</f>
        <v>1E-4</v>
      </c>
      <c r="HR13" s="392">
        <f>+IF($C229&lt;&gt;0,$C229,0.0001)</f>
        <v>1E-4</v>
      </c>
      <c r="HS13" s="392">
        <f>+IF($C230&lt;&gt;0,$C230,0.0001)</f>
        <v>1E-4</v>
      </c>
      <c r="HT13" s="392">
        <f>+IF($C231&lt;&gt;0,$C231,0.0001)</f>
        <v>1E-4</v>
      </c>
      <c r="HU13" s="392">
        <f>+IF($C232&lt;&gt;0,$C232,0.0001)</f>
        <v>1E-4</v>
      </c>
      <c r="HV13" s="392">
        <f>+IF($C233&lt;&gt;0,$C233,0.0001)</f>
        <v>1E-4</v>
      </c>
      <c r="HW13" s="392">
        <f>+IF($C234&lt;&gt;0,$C234,0.0001)</f>
        <v>1E-4</v>
      </c>
      <c r="HX13" s="392">
        <f>+IF($C235&lt;&gt;0,$C235,0.0001)</f>
        <v>1E-4</v>
      </c>
      <c r="HY13" s="392">
        <f>+IF($C236&lt;&gt;0,$C236,0.0001)</f>
        <v>1E-4</v>
      </c>
      <c r="HZ13" s="392">
        <f>+IF($C237&lt;&gt;0,$C237,0.0001)</f>
        <v>1E-4</v>
      </c>
      <c r="IA13" s="392">
        <f>+IF($C238&lt;&gt;0,$C238,0.0001)</f>
        <v>1E-4</v>
      </c>
      <c r="IB13" s="392">
        <f>+IF($C239&lt;&gt;0,$C239,0.0001)</f>
        <v>1E-4</v>
      </c>
      <c r="IC13" s="392">
        <f>+IF($C240&lt;&gt;0,$C240,0.0001)</f>
        <v>1E-4</v>
      </c>
      <c r="ID13" s="392">
        <f>+IF($C241&lt;&gt;0,$C241,0.0001)</f>
        <v>1E-4</v>
      </c>
      <c r="IE13" s="392">
        <f>+IF($C242&lt;&gt;0,$C242,0.0001)</f>
        <v>1E-4</v>
      </c>
      <c r="IF13" s="392">
        <f>+IF($C243&lt;&gt;0,$C243,0.0001)</f>
        <v>1E-4</v>
      </c>
      <c r="IG13" s="392">
        <f>+IF($C244&lt;&gt;0,$C244,0.0001)</f>
        <v>1E-4</v>
      </c>
      <c r="IJ13" s="394" t="s">
        <v>176</v>
      </c>
      <c r="IK13" s="394" t="s">
        <v>170</v>
      </c>
      <c r="IL13" s="394" t="s">
        <v>172</v>
      </c>
      <c r="IM13" s="394" t="s">
        <v>171</v>
      </c>
      <c r="IO13" s="394" t="s">
        <v>174</v>
      </c>
      <c r="IP13" s="394" t="s">
        <v>171</v>
      </c>
    </row>
    <row r="14" spans="2:251" ht="12.75" customHeight="1" x14ac:dyDescent="0.25">
      <c r="B14" s="174">
        <v>9.3960441589355508</v>
      </c>
      <c r="C14" s="174">
        <v>0.25819892883300799</v>
      </c>
      <c r="D14" s="174">
        <f t="shared" ref="D14:D77" si="0">+IF(B14&lt;&gt;0,RANK(B14,$B$14:$B$507,1)-$D$11,0)</f>
        <v>14</v>
      </c>
      <c r="E14"/>
      <c r="F14"/>
      <c r="G14" s="177">
        <v>1</v>
      </c>
      <c r="H14" s="176">
        <f t="shared" ref="H14:H77" si="1">+G14*$D$7</f>
        <v>0.1550518455505365</v>
      </c>
      <c r="I14" s="176">
        <f>+SUM(K14:DF14)</f>
        <v>5.3235411761924504E-143</v>
      </c>
      <c r="K14" s="176">
        <f t="shared" ref="K14:Z29" si="2">+NORMDIST($H14,K$12,K$13,FALSE)</f>
        <v>1.0880576727012661E-278</v>
      </c>
      <c r="L14" s="176">
        <f t="shared" si="2"/>
        <v>0</v>
      </c>
      <c r="M14" s="176">
        <f t="shared" si="2"/>
        <v>4.62833864260432E-279</v>
      </c>
      <c r="N14" s="176">
        <f t="shared" si="2"/>
        <v>0</v>
      </c>
      <c r="O14" s="176">
        <f t="shared" si="2"/>
        <v>5.2180719625950196E-211</v>
      </c>
      <c r="P14" s="176">
        <f t="shared" si="2"/>
        <v>4.0263781729215851E-246</v>
      </c>
      <c r="Q14" s="176">
        <f t="shared" si="2"/>
        <v>0</v>
      </c>
      <c r="R14" s="176">
        <f t="shared" si="2"/>
        <v>2.9317854277719824E-234</v>
      </c>
      <c r="S14" s="176">
        <f t="shared" si="2"/>
        <v>8.035888340857099E-221</v>
      </c>
      <c r="T14" s="176">
        <f t="shared" si="2"/>
        <v>1.4320462124387592E-198</v>
      </c>
      <c r="U14" s="176">
        <f t="shared" si="2"/>
        <v>5.3235411761924504E-143</v>
      </c>
      <c r="V14" s="176">
        <f t="shared" si="2"/>
        <v>1.242696876317089E-204</v>
      </c>
      <c r="W14" s="176">
        <f t="shared" si="2"/>
        <v>9.5829595072164294E-247</v>
      </c>
      <c r="X14" s="176">
        <f t="shared" si="2"/>
        <v>1.904583024421583E-268</v>
      </c>
      <c r="Y14" s="176">
        <f t="shared" si="2"/>
        <v>0</v>
      </c>
      <c r="Z14" s="176">
        <f t="shared" si="2"/>
        <v>1.2365747535800161E-192</v>
      </c>
      <c r="AA14" s="176">
        <f t="shared" ref="AA14:CL17" si="3">+NORMDIST($H14,AA$12,AA$13,FALSE)</f>
        <v>0</v>
      </c>
      <c r="AB14" s="176">
        <f t="shared" si="3"/>
        <v>0</v>
      </c>
      <c r="AC14" s="176">
        <f t="shared" si="3"/>
        <v>0</v>
      </c>
      <c r="AD14" s="176">
        <f t="shared" si="3"/>
        <v>0</v>
      </c>
      <c r="AE14" s="176">
        <f t="shared" si="3"/>
        <v>0</v>
      </c>
      <c r="AF14" s="176">
        <f t="shared" si="3"/>
        <v>0</v>
      </c>
      <c r="AG14" s="176">
        <f t="shared" si="3"/>
        <v>0</v>
      </c>
      <c r="AH14" s="176">
        <f t="shared" si="3"/>
        <v>0</v>
      </c>
      <c r="AI14" s="176">
        <f t="shared" si="3"/>
        <v>0</v>
      </c>
      <c r="AJ14" s="176">
        <f t="shared" si="3"/>
        <v>0</v>
      </c>
      <c r="AK14" s="176">
        <f t="shared" si="3"/>
        <v>0</v>
      </c>
      <c r="AL14" s="176">
        <f t="shared" si="3"/>
        <v>0</v>
      </c>
      <c r="AM14" s="176">
        <f t="shared" si="3"/>
        <v>0</v>
      </c>
      <c r="AN14" s="176">
        <f t="shared" si="3"/>
        <v>0</v>
      </c>
      <c r="AO14" s="176">
        <f t="shared" si="3"/>
        <v>0</v>
      </c>
      <c r="AP14" s="176">
        <f t="shared" si="3"/>
        <v>0</v>
      </c>
      <c r="AQ14" s="176">
        <f t="shared" si="3"/>
        <v>0</v>
      </c>
      <c r="AR14" s="176">
        <f t="shared" si="3"/>
        <v>0</v>
      </c>
      <c r="AS14" s="176">
        <f t="shared" si="3"/>
        <v>0</v>
      </c>
      <c r="AT14" s="176">
        <f t="shared" si="3"/>
        <v>0</v>
      </c>
      <c r="AU14" s="176">
        <f t="shared" si="3"/>
        <v>0</v>
      </c>
      <c r="AV14" s="176">
        <f t="shared" si="3"/>
        <v>0</v>
      </c>
      <c r="AW14" s="176">
        <f t="shared" si="3"/>
        <v>0</v>
      </c>
      <c r="AX14" s="176">
        <f t="shared" si="3"/>
        <v>0</v>
      </c>
      <c r="AY14" s="176">
        <f t="shared" si="3"/>
        <v>0</v>
      </c>
      <c r="AZ14" s="176">
        <f t="shared" si="3"/>
        <v>0</v>
      </c>
      <c r="BA14" s="176">
        <f t="shared" si="3"/>
        <v>0</v>
      </c>
      <c r="BB14" s="176">
        <f t="shared" si="3"/>
        <v>0</v>
      </c>
      <c r="BC14" s="176">
        <f t="shared" si="3"/>
        <v>0</v>
      </c>
      <c r="BD14" s="176">
        <f t="shared" si="3"/>
        <v>0</v>
      </c>
      <c r="BE14" s="176">
        <f t="shared" si="3"/>
        <v>0</v>
      </c>
      <c r="BF14" s="176">
        <f t="shared" si="3"/>
        <v>0</v>
      </c>
      <c r="BG14" s="176">
        <f t="shared" si="3"/>
        <v>0</v>
      </c>
      <c r="BH14" s="176">
        <f t="shared" si="3"/>
        <v>0</v>
      </c>
      <c r="BI14" s="176">
        <f t="shared" si="3"/>
        <v>0</v>
      </c>
      <c r="BJ14" s="176">
        <f t="shared" si="3"/>
        <v>0</v>
      </c>
      <c r="BK14" s="176">
        <f t="shared" si="3"/>
        <v>0</v>
      </c>
      <c r="BL14" s="176">
        <f t="shared" si="3"/>
        <v>0</v>
      </c>
      <c r="BM14" s="176">
        <f t="shared" si="3"/>
        <v>0</v>
      </c>
      <c r="BN14" s="176">
        <f t="shared" si="3"/>
        <v>0</v>
      </c>
      <c r="BO14" s="176">
        <f t="shared" si="3"/>
        <v>0</v>
      </c>
      <c r="BP14" s="176">
        <f t="shared" si="3"/>
        <v>0</v>
      </c>
      <c r="BQ14" s="176">
        <f t="shared" si="3"/>
        <v>0</v>
      </c>
      <c r="BR14" s="176">
        <f t="shared" si="3"/>
        <v>0</v>
      </c>
      <c r="BS14" s="176">
        <f t="shared" si="3"/>
        <v>0</v>
      </c>
      <c r="BT14" s="176">
        <f t="shared" si="3"/>
        <v>0</v>
      </c>
      <c r="BU14" s="176">
        <f t="shared" si="3"/>
        <v>0</v>
      </c>
      <c r="BV14" s="176">
        <f t="shared" si="3"/>
        <v>0</v>
      </c>
      <c r="BW14" s="176">
        <f t="shared" si="3"/>
        <v>0</v>
      </c>
      <c r="BX14" s="176">
        <f t="shared" si="3"/>
        <v>0</v>
      </c>
      <c r="BY14" s="176">
        <f t="shared" si="3"/>
        <v>0</v>
      </c>
      <c r="BZ14" s="176">
        <f t="shared" si="3"/>
        <v>0</v>
      </c>
      <c r="CA14" s="176">
        <f t="shared" si="3"/>
        <v>0</v>
      </c>
      <c r="CB14" s="176">
        <f t="shared" si="3"/>
        <v>0</v>
      </c>
      <c r="CC14" s="176">
        <f t="shared" si="3"/>
        <v>0</v>
      </c>
      <c r="CD14" s="176">
        <f t="shared" si="3"/>
        <v>0</v>
      </c>
      <c r="CE14" s="176">
        <f t="shared" si="3"/>
        <v>0</v>
      </c>
      <c r="CF14" s="176">
        <f t="shared" si="3"/>
        <v>0</v>
      </c>
      <c r="CG14" s="176">
        <f t="shared" si="3"/>
        <v>0</v>
      </c>
      <c r="CH14" s="176">
        <f t="shared" si="3"/>
        <v>0</v>
      </c>
      <c r="CI14" s="176">
        <f t="shared" si="3"/>
        <v>0</v>
      </c>
      <c r="CJ14" s="176">
        <f t="shared" si="3"/>
        <v>0</v>
      </c>
      <c r="CK14" s="176">
        <f t="shared" si="3"/>
        <v>0</v>
      </c>
      <c r="CL14" s="176">
        <f t="shared" si="3"/>
        <v>0</v>
      </c>
      <c r="CM14" s="176">
        <f t="shared" ref="CM14:DV26" si="4">+NORMDIST($H14,CM$12,CM$13,FALSE)</f>
        <v>0</v>
      </c>
      <c r="CN14" s="176">
        <f t="shared" si="4"/>
        <v>0</v>
      </c>
      <c r="CO14" s="176">
        <f t="shared" si="4"/>
        <v>0</v>
      </c>
      <c r="CP14" s="176">
        <f t="shared" si="4"/>
        <v>0</v>
      </c>
      <c r="CQ14" s="176">
        <f t="shared" si="4"/>
        <v>0</v>
      </c>
      <c r="CR14" s="176">
        <f t="shared" si="4"/>
        <v>0</v>
      </c>
      <c r="CS14" s="176">
        <f t="shared" si="4"/>
        <v>0</v>
      </c>
      <c r="CT14" s="176">
        <f t="shared" si="4"/>
        <v>0</v>
      </c>
      <c r="CU14" s="176">
        <f t="shared" si="4"/>
        <v>0</v>
      </c>
      <c r="CV14" s="176">
        <f t="shared" si="4"/>
        <v>0</v>
      </c>
      <c r="CW14" s="176">
        <f t="shared" si="4"/>
        <v>0</v>
      </c>
      <c r="CX14" s="176">
        <f t="shared" si="4"/>
        <v>0</v>
      </c>
      <c r="CY14" s="176">
        <f t="shared" si="4"/>
        <v>0</v>
      </c>
      <c r="CZ14" s="176">
        <f t="shared" si="4"/>
        <v>0</v>
      </c>
      <c r="DA14" s="176">
        <f t="shared" si="4"/>
        <v>0</v>
      </c>
      <c r="DB14" s="176">
        <f t="shared" si="4"/>
        <v>0</v>
      </c>
      <c r="DC14" s="176">
        <f t="shared" si="4"/>
        <v>0</v>
      </c>
      <c r="DD14" s="176">
        <f t="shared" si="4"/>
        <v>0</v>
      </c>
      <c r="DE14" s="176">
        <f t="shared" si="4"/>
        <v>0</v>
      </c>
      <c r="DF14" s="176">
        <f t="shared" si="4"/>
        <v>0</v>
      </c>
      <c r="DG14" s="176">
        <f t="shared" si="4"/>
        <v>0</v>
      </c>
      <c r="DH14" s="176">
        <f t="shared" si="4"/>
        <v>0</v>
      </c>
      <c r="DI14" s="176">
        <f t="shared" si="4"/>
        <v>0</v>
      </c>
      <c r="DJ14" s="176">
        <f t="shared" si="4"/>
        <v>0</v>
      </c>
      <c r="DK14" s="176">
        <f t="shared" si="4"/>
        <v>0</v>
      </c>
      <c r="DL14" s="176">
        <f t="shared" si="4"/>
        <v>0</v>
      </c>
      <c r="DM14" s="176">
        <f t="shared" si="4"/>
        <v>0</v>
      </c>
      <c r="DN14" s="176">
        <f t="shared" si="4"/>
        <v>0</v>
      </c>
      <c r="DO14" s="176">
        <f t="shared" si="4"/>
        <v>0</v>
      </c>
      <c r="DP14" s="176">
        <f t="shared" si="4"/>
        <v>0</v>
      </c>
      <c r="DQ14" s="176">
        <f t="shared" si="4"/>
        <v>0</v>
      </c>
      <c r="DR14" s="176">
        <f t="shared" si="4"/>
        <v>0</v>
      </c>
      <c r="DS14" s="176">
        <f t="shared" si="4"/>
        <v>0</v>
      </c>
      <c r="DT14" s="176">
        <f t="shared" si="4"/>
        <v>0</v>
      </c>
      <c r="DU14" s="176">
        <f t="shared" si="4"/>
        <v>0</v>
      </c>
      <c r="DV14" s="176">
        <f t="shared" si="4"/>
        <v>0</v>
      </c>
      <c r="DW14" s="176">
        <f t="shared" ref="DW14:GH17" si="5">+NORMDIST($H14,DW$12,DW$13,FALSE)</f>
        <v>0</v>
      </c>
      <c r="DX14" s="176">
        <f t="shared" si="5"/>
        <v>0</v>
      </c>
      <c r="DY14" s="176">
        <f t="shared" si="5"/>
        <v>0</v>
      </c>
      <c r="DZ14" s="176">
        <f t="shared" si="5"/>
        <v>0</v>
      </c>
      <c r="EA14" s="176">
        <f t="shared" si="5"/>
        <v>0</v>
      </c>
      <c r="EB14" s="176">
        <f t="shared" si="5"/>
        <v>0</v>
      </c>
      <c r="EC14" s="176">
        <f t="shared" si="5"/>
        <v>0</v>
      </c>
      <c r="ED14" s="176">
        <f t="shared" si="5"/>
        <v>0</v>
      </c>
      <c r="EE14" s="176">
        <f t="shared" si="5"/>
        <v>0</v>
      </c>
      <c r="EF14" s="176">
        <f t="shared" si="5"/>
        <v>0</v>
      </c>
      <c r="EG14" s="176">
        <f t="shared" si="5"/>
        <v>0</v>
      </c>
      <c r="EH14" s="176">
        <f t="shared" si="5"/>
        <v>0</v>
      </c>
      <c r="EI14" s="176">
        <f t="shared" si="5"/>
        <v>0</v>
      </c>
      <c r="EJ14" s="176">
        <f t="shared" si="5"/>
        <v>0</v>
      </c>
      <c r="EK14" s="176">
        <f t="shared" si="5"/>
        <v>0</v>
      </c>
      <c r="EL14" s="176">
        <f t="shared" si="5"/>
        <v>0</v>
      </c>
      <c r="EM14" s="176">
        <f t="shared" si="5"/>
        <v>0</v>
      </c>
      <c r="EN14" s="176">
        <f t="shared" si="5"/>
        <v>0</v>
      </c>
      <c r="EO14" s="176">
        <f t="shared" si="5"/>
        <v>0</v>
      </c>
      <c r="EP14" s="176">
        <f t="shared" si="5"/>
        <v>0</v>
      </c>
      <c r="EQ14" s="176">
        <f t="shared" si="5"/>
        <v>0</v>
      </c>
      <c r="ER14" s="176">
        <f t="shared" si="5"/>
        <v>0</v>
      </c>
      <c r="ES14" s="176">
        <f t="shared" si="5"/>
        <v>0</v>
      </c>
      <c r="ET14" s="176">
        <f t="shared" si="5"/>
        <v>0</v>
      </c>
      <c r="EU14" s="176">
        <f t="shared" si="5"/>
        <v>0</v>
      </c>
      <c r="EV14" s="176">
        <f t="shared" si="5"/>
        <v>0</v>
      </c>
      <c r="EW14" s="176">
        <f t="shared" si="5"/>
        <v>0</v>
      </c>
      <c r="EX14" s="176">
        <f t="shared" si="5"/>
        <v>0</v>
      </c>
      <c r="EY14" s="176">
        <f t="shared" si="5"/>
        <v>0</v>
      </c>
      <c r="EZ14" s="176">
        <f t="shared" si="5"/>
        <v>0</v>
      </c>
      <c r="FA14" s="176">
        <f t="shared" si="5"/>
        <v>0</v>
      </c>
      <c r="FB14" s="176">
        <f t="shared" si="5"/>
        <v>0</v>
      </c>
      <c r="FC14" s="176">
        <f t="shared" si="5"/>
        <v>0</v>
      </c>
      <c r="FD14" s="176">
        <f t="shared" si="5"/>
        <v>0</v>
      </c>
      <c r="FE14" s="176">
        <f t="shared" si="5"/>
        <v>0</v>
      </c>
      <c r="FF14" s="176">
        <f t="shared" si="5"/>
        <v>0</v>
      </c>
      <c r="FG14" s="176">
        <f t="shared" si="5"/>
        <v>0</v>
      </c>
      <c r="FH14" s="176">
        <f t="shared" si="5"/>
        <v>0</v>
      </c>
      <c r="FI14" s="176">
        <f t="shared" si="5"/>
        <v>0</v>
      </c>
      <c r="FJ14" s="176">
        <f t="shared" si="5"/>
        <v>0</v>
      </c>
      <c r="FK14" s="176">
        <f t="shared" si="5"/>
        <v>0</v>
      </c>
      <c r="FL14" s="176">
        <f t="shared" si="5"/>
        <v>0</v>
      </c>
      <c r="FM14" s="176">
        <f t="shared" si="5"/>
        <v>0</v>
      </c>
      <c r="FN14" s="176">
        <f t="shared" si="5"/>
        <v>0</v>
      </c>
      <c r="FO14" s="176">
        <f t="shared" si="5"/>
        <v>0</v>
      </c>
      <c r="FP14" s="176">
        <f t="shared" si="5"/>
        <v>0</v>
      </c>
      <c r="FQ14" s="176">
        <f t="shared" si="5"/>
        <v>0</v>
      </c>
      <c r="FR14" s="176">
        <f t="shared" si="5"/>
        <v>0</v>
      </c>
      <c r="FS14" s="176">
        <f t="shared" si="5"/>
        <v>0</v>
      </c>
      <c r="FT14" s="176">
        <f t="shared" si="5"/>
        <v>0</v>
      </c>
      <c r="FU14" s="176">
        <f t="shared" si="5"/>
        <v>0</v>
      </c>
      <c r="FV14" s="176">
        <f t="shared" si="5"/>
        <v>0</v>
      </c>
      <c r="FW14" s="176">
        <f t="shared" si="5"/>
        <v>0</v>
      </c>
      <c r="FX14" s="176">
        <f t="shared" si="5"/>
        <v>0</v>
      </c>
      <c r="FY14" s="176">
        <f t="shared" si="5"/>
        <v>0</v>
      </c>
      <c r="FZ14" s="176">
        <f t="shared" si="5"/>
        <v>0</v>
      </c>
      <c r="GA14" s="176">
        <f t="shared" si="5"/>
        <v>0</v>
      </c>
      <c r="GB14" s="176">
        <f t="shared" si="5"/>
        <v>0</v>
      </c>
      <c r="GC14" s="176">
        <f t="shared" si="5"/>
        <v>0</v>
      </c>
      <c r="GD14" s="176">
        <f t="shared" si="5"/>
        <v>0</v>
      </c>
      <c r="GE14" s="176">
        <f t="shared" si="5"/>
        <v>0</v>
      </c>
      <c r="GF14" s="176">
        <f t="shared" si="5"/>
        <v>0</v>
      </c>
      <c r="GG14" s="176">
        <f t="shared" si="5"/>
        <v>0</v>
      </c>
      <c r="GH14" s="176">
        <f t="shared" si="5"/>
        <v>0</v>
      </c>
      <c r="GI14" s="176">
        <f t="shared" ref="GI14:IG29" si="6">+NORMDIST($H14,GI$12,GI$13,FALSE)</f>
        <v>0</v>
      </c>
      <c r="GJ14" s="176">
        <f t="shared" si="6"/>
        <v>0</v>
      </c>
      <c r="GK14" s="176">
        <f t="shared" si="6"/>
        <v>0</v>
      </c>
      <c r="GL14" s="176">
        <f t="shared" si="6"/>
        <v>0</v>
      </c>
      <c r="GM14" s="176">
        <f t="shared" si="6"/>
        <v>0</v>
      </c>
      <c r="GN14" s="176">
        <f t="shared" si="6"/>
        <v>0</v>
      </c>
      <c r="GO14" s="176">
        <f t="shared" si="6"/>
        <v>0</v>
      </c>
      <c r="GP14" s="176">
        <f t="shared" si="6"/>
        <v>0</v>
      </c>
      <c r="GQ14" s="176">
        <f t="shared" si="6"/>
        <v>0</v>
      </c>
      <c r="GR14" s="176">
        <f t="shared" si="6"/>
        <v>0</v>
      </c>
      <c r="GS14" s="176">
        <f t="shared" si="6"/>
        <v>0</v>
      </c>
      <c r="GT14" s="176">
        <f t="shared" si="6"/>
        <v>0</v>
      </c>
      <c r="GU14" s="176">
        <f t="shared" si="6"/>
        <v>0</v>
      </c>
      <c r="GV14" s="176">
        <f t="shared" si="6"/>
        <v>0</v>
      </c>
      <c r="GW14" s="176">
        <f t="shared" si="6"/>
        <v>0</v>
      </c>
      <c r="GX14" s="176">
        <f t="shared" si="6"/>
        <v>0</v>
      </c>
      <c r="GY14" s="176">
        <f t="shared" si="6"/>
        <v>0</v>
      </c>
      <c r="GZ14" s="176">
        <f t="shared" si="6"/>
        <v>0</v>
      </c>
      <c r="HA14" s="176">
        <f t="shared" si="6"/>
        <v>0</v>
      </c>
      <c r="HB14" s="176">
        <f t="shared" si="6"/>
        <v>0</v>
      </c>
      <c r="HC14" s="176">
        <f t="shared" si="6"/>
        <v>0</v>
      </c>
      <c r="HD14" s="176">
        <f t="shared" si="6"/>
        <v>0</v>
      </c>
      <c r="HE14" s="176">
        <f t="shared" si="6"/>
        <v>0</v>
      </c>
      <c r="HF14" s="176">
        <f t="shared" si="6"/>
        <v>0</v>
      </c>
      <c r="HG14" s="176">
        <f t="shared" si="6"/>
        <v>0</v>
      </c>
      <c r="HH14" s="176">
        <f t="shared" si="6"/>
        <v>0</v>
      </c>
      <c r="HI14" s="176">
        <f t="shared" si="6"/>
        <v>0</v>
      </c>
      <c r="HJ14" s="176">
        <f t="shared" si="6"/>
        <v>0</v>
      </c>
      <c r="HK14" s="176">
        <f t="shared" si="6"/>
        <v>0</v>
      </c>
      <c r="HL14" s="176">
        <f t="shared" si="6"/>
        <v>0</v>
      </c>
      <c r="HM14" s="176">
        <f t="shared" si="6"/>
        <v>0</v>
      </c>
      <c r="HN14" s="176">
        <f t="shared" si="6"/>
        <v>0</v>
      </c>
      <c r="HO14" s="176">
        <f t="shared" si="6"/>
        <v>0</v>
      </c>
      <c r="HP14" s="176">
        <f t="shared" si="6"/>
        <v>0</v>
      </c>
      <c r="HQ14" s="176">
        <f t="shared" si="6"/>
        <v>0</v>
      </c>
      <c r="HR14" s="176">
        <f t="shared" si="6"/>
        <v>0</v>
      </c>
      <c r="HS14" s="176">
        <f t="shared" si="6"/>
        <v>0</v>
      </c>
      <c r="HT14" s="176">
        <f t="shared" si="6"/>
        <v>0</v>
      </c>
      <c r="HU14" s="176">
        <f t="shared" si="6"/>
        <v>0</v>
      </c>
      <c r="HV14" s="176">
        <f t="shared" si="6"/>
        <v>0</v>
      </c>
      <c r="HW14" s="176">
        <f t="shared" si="6"/>
        <v>0</v>
      </c>
      <c r="HX14" s="176">
        <f t="shared" si="6"/>
        <v>0</v>
      </c>
      <c r="HY14" s="176">
        <f t="shared" si="6"/>
        <v>0</v>
      </c>
      <c r="HZ14" s="176">
        <f t="shared" si="6"/>
        <v>0</v>
      </c>
      <c r="IA14" s="176">
        <f t="shared" si="6"/>
        <v>0</v>
      </c>
      <c r="IB14" s="176">
        <f t="shared" si="6"/>
        <v>0</v>
      </c>
      <c r="IC14" s="176">
        <f t="shared" si="6"/>
        <v>0</v>
      </c>
      <c r="ID14" s="176">
        <f t="shared" si="6"/>
        <v>0</v>
      </c>
      <c r="IE14" s="176">
        <f t="shared" si="6"/>
        <v>0</v>
      </c>
      <c r="IF14" s="176">
        <f t="shared" si="6"/>
        <v>0</v>
      </c>
      <c r="IG14" s="176">
        <f t="shared" si="6"/>
        <v>0</v>
      </c>
      <c r="IJ14" s="174">
        <v>0</v>
      </c>
      <c r="IK14" s="174">
        <f t="shared" ref="IK14:IK45" si="7">+IF(IJ14&lt;=$E$4,IJ14*$D$3)</f>
        <v>0</v>
      </c>
      <c r="IL14" s="174">
        <f>+FREQUENCY($B$14:$B$514,AVERAGE(IK14:IK15))-COUNTIF($B$14:$B$514,0)</f>
        <v>0</v>
      </c>
      <c r="IM14" s="174">
        <f>+IL14</f>
        <v>0</v>
      </c>
      <c r="IO14" s="180">
        <f>+IK14</f>
        <v>0</v>
      </c>
      <c r="IP14" s="174">
        <f>+IM14</f>
        <v>0</v>
      </c>
    </row>
    <row r="15" spans="2:251" ht="12.75" customHeight="1" x14ac:dyDescent="0.25">
      <c r="B15" s="174">
        <v>10.336789703369099</v>
      </c>
      <c r="C15" s="174">
        <v>0.26498565673828101</v>
      </c>
      <c r="D15" s="174">
        <f t="shared" si="0"/>
        <v>16</v>
      </c>
      <c r="E15"/>
      <c r="F15"/>
      <c r="G15" s="177">
        <v>2</v>
      </c>
      <c r="H15" s="176">
        <f t="shared" si="1"/>
        <v>0.310103691101073</v>
      </c>
      <c r="I15" s="176">
        <f t="shared" ref="I15:I78" si="8">+SUM(K15:DF15)</f>
        <v>7.1255706494723324E-138</v>
      </c>
      <c r="K15" s="176">
        <f t="shared" si="2"/>
        <v>1.9607116581216212E-269</v>
      </c>
      <c r="L15" s="176">
        <f t="shared" si="2"/>
        <v>0</v>
      </c>
      <c r="M15" s="176">
        <f t="shared" si="2"/>
        <v>1.3940543679830484E-268</v>
      </c>
      <c r="N15" s="176">
        <f t="shared" si="2"/>
        <v>0</v>
      </c>
      <c r="O15" s="176">
        <f t="shared" si="2"/>
        <v>4.2598811374113944E-203</v>
      </c>
      <c r="P15" s="176">
        <f t="shared" si="2"/>
        <v>1.1390153648050826E-237</v>
      </c>
      <c r="Q15" s="176">
        <f t="shared" si="2"/>
        <v>0</v>
      </c>
      <c r="R15" s="176">
        <f t="shared" si="2"/>
        <v>6.4776580085291244E-225</v>
      </c>
      <c r="S15" s="176">
        <f t="shared" si="2"/>
        <v>1.188603962531107E-212</v>
      </c>
      <c r="T15" s="176">
        <f t="shared" si="2"/>
        <v>7.5040760651522841E-192</v>
      </c>
      <c r="U15" s="176">
        <f t="shared" si="2"/>
        <v>7.1255706494723324E-138</v>
      </c>
      <c r="V15" s="176">
        <f t="shared" si="2"/>
        <v>1.1458867964213397E-196</v>
      </c>
      <c r="W15" s="176">
        <f t="shared" si="2"/>
        <v>7.3544529400427347E-236</v>
      </c>
      <c r="X15" s="176">
        <f t="shared" si="2"/>
        <v>8.1611456131640311E-259</v>
      </c>
      <c r="Y15" s="176">
        <f t="shared" si="2"/>
        <v>0</v>
      </c>
      <c r="Z15" s="176">
        <f t="shared" si="2"/>
        <v>2.1330541777567342E-184</v>
      </c>
      <c r="AA15" s="176">
        <f t="shared" si="3"/>
        <v>0</v>
      </c>
      <c r="AB15" s="176">
        <f t="shared" si="3"/>
        <v>0</v>
      </c>
      <c r="AC15" s="176">
        <f t="shared" si="3"/>
        <v>0</v>
      </c>
      <c r="AD15" s="176">
        <f t="shared" si="3"/>
        <v>0</v>
      </c>
      <c r="AE15" s="176">
        <f t="shared" si="3"/>
        <v>0</v>
      </c>
      <c r="AF15" s="176">
        <f t="shared" si="3"/>
        <v>0</v>
      </c>
      <c r="AG15" s="176">
        <f t="shared" si="3"/>
        <v>0</v>
      </c>
      <c r="AH15" s="176">
        <f t="shared" si="3"/>
        <v>0</v>
      </c>
      <c r="AI15" s="176">
        <f t="shared" si="3"/>
        <v>0</v>
      </c>
      <c r="AJ15" s="176">
        <f t="shared" si="3"/>
        <v>0</v>
      </c>
      <c r="AK15" s="176">
        <f t="shared" si="3"/>
        <v>0</v>
      </c>
      <c r="AL15" s="176">
        <f t="shared" si="3"/>
        <v>0</v>
      </c>
      <c r="AM15" s="176">
        <f t="shared" si="3"/>
        <v>0</v>
      </c>
      <c r="AN15" s="176">
        <f t="shared" si="3"/>
        <v>0</v>
      </c>
      <c r="AO15" s="176">
        <f t="shared" si="3"/>
        <v>0</v>
      </c>
      <c r="AP15" s="176">
        <f t="shared" si="3"/>
        <v>0</v>
      </c>
      <c r="AQ15" s="176">
        <f t="shared" si="3"/>
        <v>0</v>
      </c>
      <c r="AR15" s="176">
        <f t="shared" si="3"/>
        <v>0</v>
      </c>
      <c r="AS15" s="176">
        <f t="shared" si="3"/>
        <v>0</v>
      </c>
      <c r="AT15" s="176">
        <f t="shared" si="3"/>
        <v>0</v>
      </c>
      <c r="AU15" s="176">
        <f t="shared" si="3"/>
        <v>0</v>
      </c>
      <c r="AV15" s="176">
        <f t="shared" si="3"/>
        <v>0</v>
      </c>
      <c r="AW15" s="176">
        <f t="shared" si="3"/>
        <v>0</v>
      </c>
      <c r="AX15" s="176">
        <f t="shared" si="3"/>
        <v>0</v>
      </c>
      <c r="AY15" s="176">
        <f t="shared" si="3"/>
        <v>0</v>
      </c>
      <c r="AZ15" s="176">
        <f t="shared" si="3"/>
        <v>0</v>
      </c>
      <c r="BA15" s="176">
        <f t="shared" si="3"/>
        <v>0</v>
      </c>
      <c r="BB15" s="176">
        <f t="shared" si="3"/>
        <v>0</v>
      </c>
      <c r="BC15" s="176">
        <f t="shared" si="3"/>
        <v>0</v>
      </c>
      <c r="BD15" s="176">
        <f t="shared" si="3"/>
        <v>0</v>
      </c>
      <c r="BE15" s="176">
        <f t="shared" si="3"/>
        <v>0</v>
      </c>
      <c r="BF15" s="176">
        <f t="shared" si="3"/>
        <v>0</v>
      </c>
      <c r="BG15" s="176">
        <f t="shared" si="3"/>
        <v>0</v>
      </c>
      <c r="BH15" s="176">
        <f t="shared" si="3"/>
        <v>0</v>
      </c>
      <c r="BI15" s="176">
        <f t="shared" si="3"/>
        <v>0</v>
      </c>
      <c r="BJ15" s="176">
        <f t="shared" si="3"/>
        <v>0</v>
      </c>
      <c r="BK15" s="176">
        <f t="shared" si="3"/>
        <v>0</v>
      </c>
      <c r="BL15" s="176">
        <f t="shared" si="3"/>
        <v>0</v>
      </c>
      <c r="BM15" s="176">
        <f t="shared" si="3"/>
        <v>0</v>
      </c>
      <c r="BN15" s="176">
        <f t="shared" si="3"/>
        <v>0</v>
      </c>
      <c r="BO15" s="176">
        <f t="shared" si="3"/>
        <v>0</v>
      </c>
      <c r="BP15" s="176">
        <f t="shared" si="3"/>
        <v>0</v>
      </c>
      <c r="BQ15" s="176">
        <f t="shared" si="3"/>
        <v>0</v>
      </c>
      <c r="BR15" s="176">
        <f t="shared" si="3"/>
        <v>0</v>
      </c>
      <c r="BS15" s="176">
        <f t="shared" si="3"/>
        <v>0</v>
      </c>
      <c r="BT15" s="176">
        <f t="shared" si="3"/>
        <v>0</v>
      </c>
      <c r="BU15" s="176">
        <f t="shared" si="3"/>
        <v>0</v>
      </c>
      <c r="BV15" s="176">
        <f t="shared" si="3"/>
        <v>0</v>
      </c>
      <c r="BW15" s="176">
        <f t="shared" si="3"/>
        <v>0</v>
      </c>
      <c r="BX15" s="176">
        <f t="shared" si="3"/>
        <v>0</v>
      </c>
      <c r="BY15" s="176">
        <f t="shared" si="3"/>
        <v>0</v>
      </c>
      <c r="BZ15" s="176">
        <f t="shared" si="3"/>
        <v>0</v>
      </c>
      <c r="CA15" s="176">
        <f t="shared" si="3"/>
        <v>0</v>
      </c>
      <c r="CB15" s="176">
        <f t="shared" si="3"/>
        <v>0</v>
      </c>
      <c r="CC15" s="176">
        <f t="shared" si="3"/>
        <v>0</v>
      </c>
      <c r="CD15" s="176">
        <f t="shared" si="3"/>
        <v>0</v>
      </c>
      <c r="CE15" s="176">
        <f t="shared" si="3"/>
        <v>0</v>
      </c>
      <c r="CF15" s="176">
        <f t="shared" si="3"/>
        <v>0</v>
      </c>
      <c r="CG15" s="176">
        <f t="shared" si="3"/>
        <v>0</v>
      </c>
      <c r="CH15" s="176">
        <f t="shared" si="3"/>
        <v>0</v>
      </c>
      <c r="CI15" s="176">
        <f t="shared" si="3"/>
        <v>0</v>
      </c>
      <c r="CJ15" s="176">
        <f t="shared" si="3"/>
        <v>0</v>
      </c>
      <c r="CK15" s="176">
        <f t="shared" si="3"/>
        <v>0</v>
      </c>
      <c r="CL15" s="176">
        <f t="shared" si="3"/>
        <v>0</v>
      </c>
      <c r="CM15" s="176">
        <f t="shared" si="4"/>
        <v>0</v>
      </c>
      <c r="CN15" s="176">
        <f t="shared" si="4"/>
        <v>0</v>
      </c>
      <c r="CO15" s="176">
        <f t="shared" si="4"/>
        <v>0</v>
      </c>
      <c r="CP15" s="176">
        <f t="shared" si="4"/>
        <v>0</v>
      </c>
      <c r="CQ15" s="176">
        <f t="shared" si="4"/>
        <v>0</v>
      </c>
      <c r="CR15" s="176">
        <f t="shared" si="4"/>
        <v>0</v>
      </c>
      <c r="CS15" s="176">
        <f t="shared" si="4"/>
        <v>0</v>
      </c>
      <c r="CT15" s="176">
        <f t="shared" si="4"/>
        <v>0</v>
      </c>
      <c r="CU15" s="176">
        <f t="shared" si="4"/>
        <v>0</v>
      </c>
      <c r="CV15" s="176">
        <f t="shared" si="4"/>
        <v>0</v>
      </c>
      <c r="CW15" s="176">
        <f t="shared" si="4"/>
        <v>0</v>
      </c>
      <c r="CX15" s="176">
        <f t="shared" si="4"/>
        <v>0</v>
      </c>
      <c r="CY15" s="176">
        <f t="shared" si="4"/>
        <v>0</v>
      </c>
      <c r="CZ15" s="176">
        <f t="shared" si="4"/>
        <v>0</v>
      </c>
      <c r="DA15" s="176">
        <f t="shared" si="4"/>
        <v>0</v>
      </c>
      <c r="DB15" s="176">
        <f t="shared" si="4"/>
        <v>0</v>
      </c>
      <c r="DC15" s="176">
        <f t="shared" si="4"/>
        <v>0</v>
      </c>
      <c r="DD15" s="176">
        <f t="shared" si="4"/>
        <v>0</v>
      </c>
      <c r="DE15" s="176">
        <f t="shared" si="4"/>
        <v>0</v>
      </c>
      <c r="DF15" s="176">
        <f t="shared" si="4"/>
        <v>0</v>
      </c>
      <c r="DG15" s="176">
        <f t="shared" si="4"/>
        <v>0</v>
      </c>
      <c r="DH15" s="176">
        <f t="shared" si="4"/>
        <v>0</v>
      </c>
      <c r="DI15" s="176">
        <f t="shared" si="4"/>
        <v>0</v>
      </c>
      <c r="DJ15" s="176">
        <f t="shared" si="4"/>
        <v>0</v>
      </c>
      <c r="DK15" s="176">
        <f t="shared" si="4"/>
        <v>0</v>
      </c>
      <c r="DL15" s="176">
        <f t="shared" si="4"/>
        <v>0</v>
      </c>
      <c r="DM15" s="176">
        <f t="shared" si="4"/>
        <v>0</v>
      </c>
      <c r="DN15" s="176">
        <f t="shared" si="4"/>
        <v>0</v>
      </c>
      <c r="DO15" s="176">
        <f t="shared" si="4"/>
        <v>0</v>
      </c>
      <c r="DP15" s="176">
        <f t="shared" si="4"/>
        <v>0</v>
      </c>
      <c r="DQ15" s="176">
        <f t="shared" si="4"/>
        <v>0</v>
      </c>
      <c r="DR15" s="176">
        <f t="shared" si="4"/>
        <v>0</v>
      </c>
      <c r="DS15" s="176">
        <f t="shared" si="4"/>
        <v>0</v>
      </c>
      <c r="DT15" s="176">
        <f t="shared" si="4"/>
        <v>0</v>
      </c>
      <c r="DU15" s="176">
        <f t="shared" si="4"/>
        <v>0</v>
      </c>
      <c r="DV15" s="176">
        <f t="shared" si="4"/>
        <v>0</v>
      </c>
      <c r="DW15" s="176">
        <f t="shared" si="5"/>
        <v>0</v>
      </c>
      <c r="DX15" s="176">
        <f t="shared" si="5"/>
        <v>0</v>
      </c>
      <c r="DY15" s="176">
        <f t="shared" si="5"/>
        <v>0</v>
      </c>
      <c r="DZ15" s="176">
        <f t="shared" si="5"/>
        <v>0</v>
      </c>
      <c r="EA15" s="176">
        <f t="shared" si="5"/>
        <v>0</v>
      </c>
      <c r="EB15" s="176">
        <f t="shared" si="5"/>
        <v>0</v>
      </c>
      <c r="EC15" s="176">
        <f t="shared" si="5"/>
        <v>0</v>
      </c>
      <c r="ED15" s="176">
        <f t="shared" si="5"/>
        <v>0</v>
      </c>
      <c r="EE15" s="176">
        <f t="shared" si="5"/>
        <v>0</v>
      </c>
      <c r="EF15" s="176">
        <f t="shared" si="5"/>
        <v>0</v>
      </c>
      <c r="EG15" s="176">
        <f t="shared" si="5"/>
        <v>0</v>
      </c>
      <c r="EH15" s="176">
        <f t="shared" si="5"/>
        <v>0</v>
      </c>
      <c r="EI15" s="176">
        <f t="shared" si="5"/>
        <v>0</v>
      </c>
      <c r="EJ15" s="176">
        <f t="shared" si="5"/>
        <v>0</v>
      </c>
      <c r="EK15" s="176">
        <f t="shared" si="5"/>
        <v>0</v>
      </c>
      <c r="EL15" s="176">
        <f t="shared" si="5"/>
        <v>0</v>
      </c>
      <c r="EM15" s="176">
        <f t="shared" si="5"/>
        <v>0</v>
      </c>
      <c r="EN15" s="176">
        <f t="shared" si="5"/>
        <v>0</v>
      </c>
      <c r="EO15" s="176">
        <f t="shared" si="5"/>
        <v>0</v>
      </c>
      <c r="EP15" s="176">
        <f t="shared" si="5"/>
        <v>0</v>
      </c>
      <c r="EQ15" s="176">
        <f t="shared" si="5"/>
        <v>0</v>
      </c>
      <c r="ER15" s="176">
        <f t="shared" si="5"/>
        <v>0</v>
      </c>
      <c r="ES15" s="176">
        <f t="shared" si="5"/>
        <v>0</v>
      </c>
      <c r="ET15" s="176">
        <f t="shared" si="5"/>
        <v>0</v>
      </c>
      <c r="EU15" s="176">
        <f t="shared" si="5"/>
        <v>0</v>
      </c>
      <c r="EV15" s="176">
        <f t="shared" si="5"/>
        <v>0</v>
      </c>
      <c r="EW15" s="176">
        <f t="shared" si="5"/>
        <v>0</v>
      </c>
      <c r="EX15" s="176">
        <f t="shared" si="5"/>
        <v>0</v>
      </c>
      <c r="EY15" s="176">
        <f t="shared" si="5"/>
        <v>0</v>
      </c>
      <c r="EZ15" s="176">
        <f t="shared" si="5"/>
        <v>0</v>
      </c>
      <c r="FA15" s="176">
        <f t="shared" si="5"/>
        <v>0</v>
      </c>
      <c r="FB15" s="176">
        <f t="shared" si="5"/>
        <v>0</v>
      </c>
      <c r="FC15" s="176">
        <f t="shared" si="5"/>
        <v>0</v>
      </c>
      <c r="FD15" s="176">
        <f t="shared" si="5"/>
        <v>0</v>
      </c>
      <c r="FE15" s="176">
        <f t="shared" si="5"/>
        <v>0</v>
      </c>
      <c r="FF15" s="176">
        <f t="shared" si="5"/>
        <v>0</v>
      </c>
      <c r="FG15" s="176">
        <f t="shared" si="5"/>
        <v>0</v>
      </c>
      <c r="FH15" s="176">
        <f t="shared" si="5"/>
        <v>0</v>
      </c>
      <c r="FI15" s="176">
        <f t="shared" si="5"/>
        <v>0</v>
      </c>
      <c r="FJ15" s="176">
        <f t="shared" si="5"/>
        <v>0</v>
      </c>
      <c r="FK15" s="176">
        <f t="shared" si="5"/>
        <v>0</v>
      </c>
      <c r="FL15" s="176">
        <f t="shared" si="5"/>
        <v>0</v>
      </c>
      <c r="FM15" s="176">
        <f t="shared" si="5"/>
        <v>0</v>
      </c>
      <c r="FN15" s="176">
        <f t="shared" si="5"/>
        <v>0</v>
      </c>
      <c r="FO15" s="176">
        <f t="shared" si="5"/>
        <v>0</v>
      </c>
      <c r="FP15" s="176">
        <f t="shared" si="5"/>
        <v>0</v>
      </c>
      <c r="FQ15" s="176">
        <f t="shared" si="5"/>
        <v>0</v>
      </c>
      <c r="FR15" s="176">
        <f t="shared" si="5"/>
        <v>0</v>
      </c>
      <c r="FS15" s="176">
        <f t="shared" si="5"/>
        <v>0</v>
      </c>
      <c r="FT15" s="176">
        <f t="shared" si="5"/>
        <v>0</v>
      </c>
      <c r="FU15" s="176">
        <f t="shared" si="5"/>
        <v>0</v>
      </c>
      <c r="FV15" s="176">
        <f t="shared" si="5"/>
        <v>0</v>
      </c>
      <c r="FW15" s="176">
        <f t="shared" si="5"/>
        <v>0</v>
      </c>
      <c r="FX15" s="176">
        <f t="shared" si="5"/>
        <v>0</v>
      </c>
      <c r="FY15" s="176">
        <f t="shared" si="5"/>
        <v>0</v>
      </c>
      <c r="FZ15" s="176">
        <f t="shared" si="5"/>
        <v>0</v>
      </c>
      <c r="GA15" s="176">
        <f t="shared" si="5"/>
        <v>0</v>
      </c>
      <c r="GB15" s="176">
        <f t="shared" si="5"/>
        <v>0</v>
      </c>
      <c r="GC15" s="176">
        <f t="shared" si="5"/>
        <v>0</v>
      </c>
      <c r="GD15" s="176">
        <f t="shared" si="5"/>
        <v>0</v>
      </c>
      <c r="GE15" s="176">
        <f t="shared" si="5"/>
        <v>0</v>
      </c>
      <c r="GF15" s="176">
        <f t="shared" si="5"/>
        <v>0</v>
      </c>
      <c r="GG15" s="176">
        <f t="shared" si="5"/>
        <v>0</v>
      </c>
      <c r="GH15" s="176">
        <f t="shared" si="5"/>
        <v>0</v>
      </c>
      <c r="GI15" s="176">
        <f t="shared" si="6"/>
        <v>0</v>
      </c>
      <c r="GJ15" s="176">
        <f t="shared" si="6"/>
        <v>0</v>
      </c>
      <c r="GK15" s="176">
        <f t="shared" si="6"/>
        <v>0</v>
      </c>
      <c r="GL15" s="176">
        <f t="shared" si="6"/>
        <v>0</v>
      </c>
      <c r="GM15" s="176">
        <f t="shared" si="6"/>
        <v>0</v>
      </c>
      <c r="GN15" s="176">
        <f t="shared" si="6"/>
        <v>0</v>
      </c>
      <c r="GO15" s="176">
        <f t="shared" si="6"/>
        <v>0</v>
      </c>
      <c r="GP15" s="176">
        <f t="shared" si="6"/>
        <v>0</v>
      </c>
      <c r="GQ15" s="176">
        <f t="shared" si="6"/>
        <v>0</v>
      </c>
      <c r="GR15" s="176">
        <f t="shared" si="6"/>
        <v>0</v>
      </c>
      <c r="GS15" s="176">
        <f t="shared" si="6"/>
        <v>0</v>
      </c>
      <c r="GT15" s="176">
        <f t="shared" si="6"/>
        <v>0</v>
      </c>
      <c r="GU15" s="176">
        <f t="shared" si="6"/>
        <v>0</v>
      </c>
      <c r="GV15" s="176">
        <f t="shared" si="6"/>
        <v>0</v>
      </c>
      <c r="GW15" s="176">
        <f t="shared" si="6"/>
        <v>0</v>
      </c>
      <c r="GX15" s="176">
        <f t="shared" si="6"/>
        <v>0</v>
      </c>
      <c r="GY15" s="176">
        <f t="shared" si="6"/>
        <v>0</v>
      </c>
      <c r="GZ15" s="176">
        <f t="shared" si="6"/>
        <v>0</v>
      </c>
      <c r="HA15" s="176">
        <f t="shared" si="6"/>
        <v>0</v>
      </c>
      <c r="HB15" s="176">
        <f t="shared" si="6"/>
        <v>0</v>
      </c>
      <c r="HC15" s="176">
        <f t="shared" si="6"/>
        <v>0</v>
      </c>
      <c r="HD15" s="176">
        <f t="shared" si="6"/>
        <v>0</v>
      </c>
      <c r="HE15" s="176">
        <f t="shared" si="6"/>
        <v>0</v>
      </c>
      <c r="HF15" s="176">
        <f t="shared" si="6"/>
        <v>0</v>
      </c>
      <c r="HG15" s="176">
        <f t="shared" si="6"/>
        <v>0</v>
      </c>
      <c r="HH15" s="176">
        <f t="shared" si="6"/>
        <v>0</v>
      </c>
      <c r="HI15" s="176">
        <f t="shared" si="6"/>
        <v>0</v>
      </c>
      <c r="HJ15" s="176">
        <f t="shared" si="6"/>
        <v>0</v>
      </c>
      <c r="HK15" s="176">
        <f t="shared" si="6"/>
        <v>0</v>
      </c>
      <c r="HL15" s="176">
        <f t="shared" si="6"/>
        <v>0</v>
      </c>
      <c r="HM15" s="176">
        <f t="shared" si="6"/>
        <v>0</v>
      </c>
      <c r="HN15" s="176">
        <f t="shared" si="6"/>
        <v>0</v>
      </c>
      <c r="HO15" s="176">
        <f t="shared" si="6"/>
        <v>0</v>
      </c>
      <c r="HP15" s="176">
        <f t="shared" si="6"/>
        <v>0</v>
      </c>
      <c r="HQ15" s="176">
        <f t="shared" si="6"/>
        <v>0</v>
      </c>
      <c r="HR15" s="176">
        <f t="shared" si="6"/>
        <v>0</v>
      </c>
      <c r="HS15" s="176">
        <f t="shared" si="6"/>
        <v>0</v>
      </c>
      <c r="HT15" s="176">
        <f t="shared" si="6"/>
        <v>0</v>
      </c>
      <c r="HU15" s="176">
        <f t="shared" si="6"/>
        <v>0</v>
      </c>
      <c r="HV15" s="176">
        <f t="shared" si="6"/>
        <v>0</v>
      </c>
      <c r="HW15" s="176">
        <f t="shared" si="6"/>
        <v>0</v>
      </c>
      <c r="HX15" s="176">
        <f t="shared" si="6"/>
        <v>0</v>
      </c>
      <c r="HY15" s="176">
        <f t="shared" si="6"/>
        <v>0</v>
      </c>
      <c r="HZ15" s="176">
        <f t="shared" si="6"/>
        <v>0</v>
      </c>
      <c r="IA15" s="176">
        <f t="shared" si="6"/>
        <v>0</v>
      </c>
      <c r="IB15" s="176">
        <f t="shared" si="6"/>
        <v>0</v>
      </c>
      <c r="IC15" s="176">
        <f t="shared" si="6"/>
        <v>0</v>
      </c>
      <c r="ID15" s="176">
        <f t="shared" si="6"/>
        <v>0</v>
      </c>
      <c r="IE15" s="176">
        <f t="shared" si="6"/>
        <v>0</v>
      </c>
      <c r="IF15" s="176">
        <f t="shared" si="6"/>
        <v>0</v>
      </c>
      <c r="IG15" s="176">
        <f t="shared" si="6"/>
        <v>0</v>
      </c>
      <c r="II15"/>
      <c r="IJ15" s="174">
        <v>1</v>
      </c>
      <c r="IK15" s="174">
        <f t="shared" si="7"/>
        <v>0.64604935646056871</v>
      </c>
      <c r="IL15" s="174">
        <f t="shared" ref="IL15:IL78" si="9">+FREQUENCY($B$14:$B$514,AVERAGE(IK15:IK16))-COUNTIF($B$14:$B$514,0)</f>
        <v>0</v>
      </c>
      <c r="IM15" s="174">
        <f>+IL15-IL14</f>
        <v>0</v>
      </c>
      <c r="IO15" s="180">
        <f t="shared" ref="IO15:IO78" si="10">+IF(ISLOGICAL(IK15),"",IK15)</f>
        <v>0.64604935646056871</v>
      </c>
      <c r="IP15" s="174">
        <f t="shared" ref="IP15:IP78" si="11">+IFERROR(IM15,"")</f>
        <v>0</v>
      </c>
    </row>
    <row r="16" spans="2:251" ht="12.75" customHeight="1" x14ac:dyDescent="0.25">
      <c r="B16" s="174">
        <v>8.3208076477050792</v>
      </c>
      <c r="C16" s="174">
        <v>0.22798194885253903</v>
      </c>
      <c r="D16" s="174">
        <f t="shared" si="0"/>
        <v>6</v>
      </c>
      <c r="E16"/>
      <c r="F16"/>
      <c r="G16" s="177">
        <v>3</v>
      </c>
      <c r="H16" s="176">
        <f t="shared" si="1"/>
        <v>0.46515553665160947</v>
      </c>
      <c r="I16" s="176">
        <f t="shared" si="8"/>
        <v>7.6811061600152704E-133</v>
      </c>
      <c r="K16" s="176">
        <f t="shared" si="2"/>
        <v>2.4635535212516572E-260</v>
      </c>
      <c r="L16" s="176">
        <f t="shared" si="2"/>
        <v>6.5500508080531173E-302</v>
      </c>
      <c r="M16" s="176">
        <f t="shared" si="2"/>
        <v>2.6439548396719083E-258</v>
      </c>
      <c r="N16" s="176">
        <f t="shared" si="2"/>
        <v>6.5309380760207696E-303</v>
      </c>
      <c r="O16" s="176">
        <f t="shared" si="2"/>
        <v>2.4530604044780752E-195</v>
      </c>
      <c r="P16" s="176">
        <f t="shared" si="2"/>
        <v>2.2916647204531014E-229</v>
      </c>
      <c r="Q16" s="176">
        <f t="shared" si="2"/>
        <v>7.1505643944534674E-299</v>
      </c>
      <c r="R16" s="176">
        <f t="shared" si="2"/>
        <v>9.2281632099592981E-216</v>
      </c>
      <c r="S16" s="176">
        <f t="shared" si="2"/>
        <v>1.2321260720354001E-204</v>
      </c>
      <c r="T16" s="176">
        <f t="shared" si="2"/>
        <v>3.0104238721658321E-185</v>
      </c>
      <c r="U16" s="176">
        <f t="shared" si="2"/>
        <v>7.6811061600152704E-133</v>
      </c>
      <c r="V16" s="176">
        <f t="shared" si="2"/>
        <v>7.3349873402116707E-189</v>
      </c>
      <c r="W16" s="176">
        <f t="shared" si="2"/>
        <v>3.2034041608229715E-225</v>
      </c>
      <c r="X16" s="176">
        <f t="shared" si="2"/>
        <v>2.3301825034392488E-249</v>
      </c>
      <c r="Y16" s="176">
        <f t="shared" si="2"/>
        <v>0</v>
      </c>
      <c r="Z16" s="176">
        <f t="shared" si="2"/>
        <v>2.4284703449424757E-176</v>
      </c>
      <c r="AA16" s="176">
        <f t="shared" si="3"/>
        <v>0</v>
      </c>
      <c r="AB16" s="176">
        <f t="shared" si="3"/>
        <v>0</v>
      </c>
      <c r="AC16" s="176">
        <f t="shared" si="3"/>
        <v>0</v>
      </c>
      <c r="AD16" s="176">
        <f t="shared" si="3"/>
        <v>0</v>
      </c>
      <c r="AE16" s="176">
        <f t="shared" si="3"/>
        <v>0</v>
      </c>
      <c r="AF16" s="176">
        <f t="shared" si="3"/>
        <v>0</v>
      </c>
      <c r="AG16" s="176">
        <f t="shared" si="3"/>
        <v>0</v>
      </c>
      <c r="AH16" s="176">
        <f t="shared" si="3"/>
        <v>0</v>
      </c>
      <c r="AI16" s="176">
        <f t="shared" si="3"/>
        <v>0</v>
      </c>
      <c r="AJ16" s="176">
        <f t="shared" si="3"/>
        <v>0</v>
      </c>
      <c r="AK16" s="176">
        <f t="shared" si="3"/>
        <v>0</v>
      </c>
      <c r="AL16" s="176">
        <f t="shared" si="3"/>
        <v>0</v>
      </c>
      <c r="AM16" s="176">
        <f t="shared" si="3"/>
        <v>0</v>
      </c>
      <c r="AN16" s="176">
        <f t="shared" si="3"/>
        <v>0</v>
      </c>
      <c r="AO16" s="176">
        <f t="shared" si="3"/>
        <v>0</v>
      </c>
      <c r="AP16" s="176">
        <f t="shared" si="3"/>
        <v>0</v>
      </c>
      <c r="AQ16" s="176">
        <f t="shared" si="3"/>
        <v>0</v>
      </c>
      <c r="AR16" s="176">
        <f t="shared" si="3"/>
        <v>0</v>
      </c>
      <c r="AS16" s="176">
        <f t="shared" si="3"/>
        <v>0</v>
      </c>
      <c r="AT16" s="176">
        <f t="shared" si="3"/>
        <v>0</v>
      </c>
      <c r="AU16" s="176">
        <f t="shared" si="3"/>
        <v>0</v>
      </c>
      <c r="AV16" s="176">
        <f t="shared" si="3"/>
        <v>0</v>
      </c>
      <c r="AW16" s="176">
        <f t="shared" si="3"/>
        <v>0</v>
      </c>
      <c r="AX16" s="176">
        <f t="shared" si="3"/>
        <v>0</v>
      </c>
      <c r="AY16" s="176">
        <f t="shared" si="3"/>
        <v>0</v>
      </c>
      <c r="AZ16" s="176">
        <f t="shared" si="3"/>
        <v>0</v>
      </c>
      <c r="BA16" s="176">
        <f t="shared" si="3"/>
        <v>0</v>
      </c>
      <c r="BB16" s="176">
        <f t="shared" si="3"/>
        <v>0</v>
      </c>
      <c r="BC16" s="176">
        <f t="shared" si="3"/>
        <v>0</v>
      </c>
      <c r="BD16" s="176">
        <f t="shared" si="3"/>
        <v>0</v>
      </c>
      <c r="BE16" s="176">
        <f t="shared" si="3"/>
        <v>0</v>
      </c>
      <c r="BF16" s="176">
        <f t="shared" si="3"/>
        <v>0</v>
      </c>
      <c r="BG16" s="176">
        <f t="shared" si="3"/>
        <v>0</v>
      </c>
      <c r="BH16" s="176">
        <f t="shared" si="3"/>
        <v>0</v>
      </c>
      <c r="BI16" s="176">
        <f t="shared" si="3"/>
        <v>0</v>
      </c>
      <c r="BJ16" s="176">
        <f t="shared" si="3"/>
        <v>0</v>
      </c>
      <c r="BK16" s="176">
        <f t="shared" si="3"/>
        <v>0</v>
      </c>
      <c r="BL16" s="176">
        <f t="shared" si="3"/>
        <v>0</v>
      </c>
      <c r="BM16" s="176">
        <f t="shared" si="3"/>
        <v>0</v>
      </c>
      <c r="BN16" s="176">
        <f t="shared" si="3"/>
        <v>0</v>
      </c>
      <c r="BO16" s="176">
        <f t="shared" si="3"/>
        <v>0</v>
      </c>
      <c r="BP16" s="176">
        <f t="shared" si="3"/>
        <v>0</v>
      </c>
      <c r="BQ16" s="176">
        <f t="shared" si="3"/>
        <v>0</v>
      </c>
      <c r="BR16" s="176">
        <f t="shared" si="3"/>
        <v>0</v>
      </c>
      <c r="BS16" s="176">
        <f t="shared" si="3"/>
        <v>0</v>
      </c>
      <c r="BT16" s="176">
        <f t="shared" si="3"/>
        <v>0</v>
      </c>
      <c r="BU16" s="176">
        <f t="shared" si="3"/>
        <v>0</v>
      </c>
      <c r="BV16" s="176">
        <f t="shared" si="3"/>
        <v>0</v>
      </c>
      <c r="BW16" s="176">
        <f t="shared" si="3"/>
        <v>0</v>
      </c>
      <c r="BX16" s="176">
        <f t="shared" si="3"/>
        <v>0</v>
      </c>
      <c r="BY16" s="176">
        <f t="shared" si="3"/>
        <v>0</v>
      </c>
      <c r="BZ16" s="176">
        <f t="shared" si="3"/>
        <v>0</v>
      </c>
      <c r="CA16" s="176">
        <f t="shared" si="3"/>
        <v>0</v>
      </c>
      <c r="CB16" s="176">
        <f t="shared" si="3"/>
        <v>0</v>
      </c>
      <c r="CC16" s="176">
        <f t="shared" si="3"/>
        <v>0</v>
      </c>
      <c r="CD16" s="176">
        <f t="shared" si="3"/>
        <v>0</v>
      </c>
      <c r="CE16" s="176">
        <f t="shared" si="3"/>
        <v>0</v>
      </c>
      <c r="CF16" s="176">
        <f t="shared" si="3"/>
        <v>0</v>
      </c>
      <c r="CG16" s="176">
        <f t="shared" si="3"/>
        <v>0</v>
      </c>
      <c r="CH16" s="176">
        <f t="shared" si="3"/>
        <v>0</v>
      </c>
      <c r="CI16" s="176">
        <f t="shared" si="3"/>
        <v>0</v>
      </c>
      <c r="CJ16" s="176">
        <f t="shared" si="3"/>
        <v>0</v>
      </c>
      <c r="CK16" s="176">
        <f t="shared" si="3"/>
        <v>0</v>
      </c>
      <c r="CL16" s="176">
        <f t="shared" si="3"/>
        <v>0</v>
      </c>
      <c r="CM16" s="176">
        <f t="shared" si="4"/>
        <v>0</v>
      </c>
      <c r="CN16" s="176">
        <f t="shared" si="4"/>
        <v>0</v>
      </c>
      <c r="CO16" s="176">
        <f t="shared" si="4"/>
        <v>0</v>
      </c>
      <c r="CP16" s="176">
        <f t="shared" si="4"/>
        <v>0</v>
      </c>
      <c r="CQ16" s="176">
        <f t="shared" si="4"/>
        <v>0</v>
      </c>
      <c r="CR16" s="176">
        <f t="shared" si="4"/>
        <v>0</v>
      </c>
      <c r="CS16" s="176">
        <f t="shared" si="4"/>
        <v>0</v>
      </c>
      <c r="CT16" s="176">
        <f t="shared" si="4"/>
        <v>0</v>
      </c>
      <c r="CU16" s="176">
        <f t="shared" si="4"/>
        <v>0</v>
      </c>
      <c r="CV16" s="176">
        <f t="shared" si="4"/>
        <v>0</v>
      </c>
      <c r="CW16" s="176">
        <f t="shared" si="4"/>
        <v>0</v>
      </c>
      <c r="CX16" s="176">
        <f t="shared" si="4"/>
        <v>0</v>
      </c>
      <c r="CY16" s="176">
        <f t="shared" si="4"/>
        <v>0</v>
      </c>
      <c r="CZ16" s="176">
        <f t="shared" si="4"/>
        <v>0</v>
      </c>
      <c r="DA16" s="176">
        <f t="shared" si="4"/>
        <v>0</v>
      </c>
      <c r="DB16" s="176">
        <f t="shared" si="4"/>
        <v>0</v>
      </c>
      <c r="DC16" s="176">
        <f t="shared" si="4"/>
        <v>0</v>
      </c>
      <c r="DD16" s="176">
        <f t="shared" si="4"/>
        <v>0</v>
      </c>
      <c r="DE16" s="176">
        <f t="shared" si="4"/>
        <v>0</v>
      </c>
      <c r="DF16" s="176">
        <f t="shared" si="4"/>
        <v>0</v>
      </c>
      <c r="DG16" s="176">
        <f t="shared" si="4"/>
        <v>0</v>
      </c>
      <c r="DH16" s="176">
        <f t="shared" si="4"/>
        <v>0</v>
      </c>
      <c r="DI16" s="176">
        <f t="shared" si="4"/>
        <v>0</v>
      </c>
      <c r="DJ16" s="176">
        <f t="shared" si="4"/>
        <v>0</v>
      </c>
      <c r="DK16" s="176">
        <f t="shared" si="4"/>
        <v>0</v>
      </c>
      <c r="DL16" s="176">
        <f t="shared" si="4"/>
        <v>0</v>
      </c>
      <c r="DM16" s="176">
        <f t="shared" si="4"/>
        <v>0</v>
      </c>
      <c r="DN16" s="176">
        <f t="shared" si="4"/>
        <v>0</v>
      </c>
      <c r="DO16" s="176">
        <f t="shared" si="4"/>
        <v>0</v>
      </c>
      <c r="DP16" s="176">
        <f t="shared" si="4"/>
        <v>0</v>
      </c>
      <c r="DQ16" s="176">
        <f t="shared" si="4"/>
        <v>0</v>
      </c>
      <c r="DR16" s="176">
        <f t="shared" si="4"/>
        <v>0</v>
      </c>
      <c r="DS16" s="176">
        <f t="shared" si="4"/>
        <v>0</v>
      </c>
      <c r="DT16" s="176">
        <f t="shared" si="4"/>
        <v>0</v>
      </c>
      <c r="DU16" s="176">
        <f t="shared" si="4"/>
        <v>0</v>
      </c>
      <c r="DV16" s="176">
        <f t="shared" si="4"/>
        <v>0</v>
      </c>
      <c r="DW16" s="176">
        <f t="shared" si="5"/>
        <v>0</v>
      </c>
      <c r="DX16" s="176">
        <f t="shared" si="5"/>
        <v>0</v>
      </c>
      <c r="DY16" s="176">
        <f t="shared" si="5"/>
        <v>0</v>
      </c>
      <c r="DZ16" s="176">
        <f t="shared" si="5"/>
        <v>0</v>
      </c>
      <c r="EA16" s="176">
        <f t="shared" si="5"/>
        <v>0</v>
      </c>
      <c r="EB16" s="176">
        <f t="shared" si="5"/>
        <v>0</v>
      </c>
      <c r="EC16" s="176">
        <f t="shared" si="5"/>
        <v>0</v>
      </c>
      <c r="ED16" s="176">
        <f t="shared" si="5"/>
        <v>0</v>
      </c>
      <c r="EE16" s="176">
        <f t="shared" si="5"/>
        <v>0</v>
      </c>
      <c r="EF16" s="176">
        <f t="shared" si="5"/>
        <v>0</v>
      </c>
      <c r="EG16" s="176">
        <f t="shared" si="5"/>
        <v>0</v>
      </c>
      <c r="EH16" s="176">
        <f t="shared" si="5"/>
        <v>0</v>
      </c>
      <c r="EI16" s="176">
        <f t="shared" si="5"/>
        <v>0</v>
      </c>
      <c r="EJ16" s="176">
        <f t="shared" si="5"/>
        <v>0</v>
      </c>
      <c r="EK16" s="176">
        <f t="shared" si="5"/>
        <v>0</v>
      </c>
      <c r="EL16" s="176">
        <f t="shared" si="5"/>
        <v>0</v>
      </c>
      <c r="EM16" s="176">
        <f t="shared" si="5"/>
        <v>0</v>
      </c>
      <c r="EN16" s="176">
        <f t="shared" si="5"/>
        <v>0</v>
      </c>
      <c r="EO16" s="176">
        <f t="shared" si="5"/>
        <v>0</v>
      </c>
      <c r="EP16" s="176">
        <f t="shared" si="5"/>
        <v>0</v>
      </c>
      <c r="EQ16" s="176">
        <f t="shared" si="5"/>
        <v>0</v>
      </c>
      <c r="ER16" s="176">
        <f t="shared" si="5"/>
        <v>0</v>
      </c>
      <c r="ES16" s="176">
        <f t="shared" si="5"/>
        <v>0</v>
      </c>
      <c r="ET16" s="176">
        <f t="shared" si="5"/>
        <v>0</v>
      </c>
      <c r="EU16" s="176">
        <f t="shared" si="5"/>
        <v>0</v>
      </c>
      <c r="EV16" s="176">
        <f t="shared" si="5"/>
        <v>0</v>
      </c>
      <c r="EW16" s="176">
        <f t="shared" si="5"/>
        <v>0</v>
      </c>
      <c r="EX16" s="176">
        <f t="shared" si="5"/>
        <v>0</v>
      </c>
      <c r="EY16" s="176">
        <f t="shared" si="5"/>
        <v>0</v>
      </c>
      <c r="EZ16" s="176">
        <f t="shared" si="5"/>
        <v>0</v>
      </c>
      <c r="FA16" s="176">
        <f t="shared" si="5"/>
        <v>0</v>
      </c>
      <c r="FB16" s="176">
        <f t="shared" si="5"/>
        <v>0</v>
      </c>
      <c r="FC16" s="176">
        <f t="shared" si="5"/>
        <v>0</v>
      </c>
      <c r="FD16" s="176">
        <f t="shared" si="5"/>
        <v>0</v>
      </c>
      <c r="FE16" s="176">
        <f t="shared" si="5"/>
        <v>0</v>
      </c>
      <c r="FF16" s="176">
        <f t="shared" si="5"/>
        <v>0</v>
      </c>
      <c r="FG16" s="176">
        <f t="shared" si="5"/>
        <v>0</v>
      </c>
      <c r="FH16" s="176">
        <f t="shared" si="5"/>
        <v>0</v>
      </c>
      <c r="FI16" s="176">
        <f t="shared" si="5"/>
        <v>0</v>
      </c>
      <c r="FJ16" s="176">
        <f t="shared" si="5"/>
        <v>0</v>
      </c>
      <c r="FK16" s="176">
        <f t="shared" si="5"/>
        <v>0</v>
      </c>
      <c r="FL16" s="176">
        <f t="shared" si="5"/>
        <v>0</v>
      </c>
      <c r="FM16" s="176">
        <f t="shared" si="5"/>
        <v>0</v>
      </c>
      <c r="FN16" s="176">
        <f t="shared" si="5"/>
        <v>0</v>
      </c>
      <c r="FO16" s="176">
        <f t="shared" si="5"/>
        <v>0</v>
      </c>
      <c r="FP16" s="176">
        <f t="shared" si="5"/>
        <v>0</v>
      </c>
      <c r="FQ16" s="176">
        <f t="shared" si="5"/>
        <v>0</v>
      </c>
      <c r="FR16" s="176">
        <f t="shared" si="5"/>
        <v>0</v>
      </c>
      <c r="FS16" s="176">
        <f t="shared" si="5"/>
        <v>0</v>
      </c>
      <c r="FT16" s="176">
        <f t="shared" si="5"/>
        <v>0</v>
      </c>
      <c r="FU16" s="176">
        <f t="shared" si="5"/>
        <v>0</v>
      </c>
      <c r="FV16" s="176">
        <f t="shared" si="5"/>
        <v>0</v>
      </c>
      <c r="FW16" s="176">
        <f t="shared" si="5"/>
        <v>0</v>
      </c>
      <c r="FX16" s="176">
        <f t="shared" si="5"/>
        <v>0</v>
      </c>
      <c r="FY16" s="176">
        <f t="shared" si="5"/>
        <v>0</v>
      </c>
      <c r="FZ16" s="176">
        <f t="shared" si="5"/>
        <v>0</v>
      </c>
      <c r="GA16" s="176">
        <f t="shared" si="5"/>
        <v>0</v>
      </c>
      <c r="GB16" s="176">
        <f t="shared" si="5"/>
        <v>0</v>
      </c>
      <c r="GC16" s="176">
        <f t="shared" si="5"/>
        <v>0</v>
      </c>
      <c r="GD16" s="176">
        <f t="shared" si="5"/>
        <v>0</v>
      </c>
      <c r="GE16" s="176">
        <f t="shared" si="5"/>
        <v>0</v>
      </c>
      <c r="GF16" s="176">
        <f t="shared" si="5"/>
        <v>0</v>
      </c>
      <c r="GG16" s="176">
        <f t="shared" si="5"/>
        <v>0</v>
      </c>
      <c r="GH16" s="176">
        <f t="shared" si="5"/>
        <v>0</v>
      </c>
      <c r="GI16" s="176">
        <f t="shared" si="6"/>
        <v>0</v>
      </c>
      <c r="GJ16" s="176">
        <f t="shared" si="6"/>
        <v>0</v>
      </c>
      <c r="GK16" s="176">
        <f t="shared" si="6"/>
        <v>0</v>
      </c>
      <c r="GL16" s="176">
        <f t="shared" si="6"/>
        <v>0</v>
      </c>
      <c r="GM16" s="176">
        <f t="shared" si="6"/>
        <v>0</v>
      </c>
      <c r="GN16" s="176">
        <f t="shared" si="6"/>
        <v>0</v>
      </c>
      <c r="GO16" s="176">
        <f t="shared" si="6"/>
        <v>0</v>
      </c>
      <c r="GP16" s="176">
        <f t="shared" si="6"/>
        <v>0</v>
      </c>
      <c r="GQ16" s="176">
        <f t="shared" si="6"/>
        <v>0</v>
      </c>
      <c r="GR16" s="176">
        <f t="shared" si="6"/>
        <v>0</v>
      </c>
      <c r="GS16" s="176">
        <f t="shared" si="6"/>
        <v>0</v>
      </c>
      <c r="GT16" s="176">
        <f t="shared" si="6"/>
        <v>0</v>
      </c>
      <c r="GU16" s="176">
        <f t="shared" si="6"/>
        <v>0</v>
      </c>
      <c r="GV16" s="176">
        <f t="shared" si="6"/>
        <v>0</v>
      </c>
      <c r="GW16" s="176">
        <f t="shared" si="6"/>
        <v>0</v>
      </c>
      <c r="GX16" s="176">
        <f t="shared" si="6"/>
        <v>0</v>
      </c>
      <c r="GY16" s="176">
        <f t="shared" si="6"/>
        <v>0</v>
      </c>
      <c r="GZ16" s="176">
        <f t="shared" si="6"/>
        <v>0</v>
      </c>
      <c r="HA16" s="176">
        <f t="shared" si="6"/>
        <v>0</v>
      </c>
      <c r="HB16" s="176">
        <f t="shared" si="6"/>
        <v>0</v>
      </c>
      <c r="HC16" s="176">
        <f t="shared" si="6"/>
        <v>0</v>
      </c>
      <c r="HD16" s="176">
        <f t="shared" si="6"/>
        <v>0</v>
      </c>
      <c r="HE16" s="176">
        <f t="shared" si="6"/>
        <v>0</v>
      </c>
      <c r="HF16" s="176">
        <f t="shared" si="6"/>
        <v>0</v>
      </c>
      <c r="HG16" s="176">
        <f t="shared" si="6"/>
        <v>0</v>
      </c>
      <c r="HH16" s="176">
        <f t="shared" si="6"/>
        <v>0</v>
      </c>
      <c r="HI16" s="176">
        <f t="shared" si="6"/>
        <v>0</v>
      </c>
      <c r="HJ16" s="176">
        <f t="shared" si="6"/>
        <v>0</v>
      </c>
      <c r="HK16" s="176">
        <f t="shared" si="6"/>
        <v>0</v>
      </c>
      <c r="HL16" s="176">
        <f t="shared" si="6"/>
        <v>0</v>
      </c>
      <c r="HM16" s="176">
        <f t="shared" si="6"/>
        <v>0</v>
      </c>
      <c r="HN16" s="176">
        <f t="shared" si="6"/>
        <v>0</v>
      </c>
      <c r="HO16" s="176">
        <f t="shared" si="6"/>
        <v>0</v>
      </c>
      <c r="HP16" s="176">
        <f t="shared" si="6"/>
        <v>0</v>
      </c>
      <c r="HQ16" s="176">
        <f t="shared" si="6"/>
        <v>0</v>
      </c>
      <c r="HR16" s="176">
        <f t="shared" si="6"/>
        <v>0</v>
      </c>
      <c r="HS16" s="176">
        <f t="shared" si="6"/>
        <v>0</v>
      </c>
      <c r="HT16" s="176">
        <f t="shared" si="6"/>
        <v>0</v>
      </c>
      <c r="HU16" s="176">
        <f t="shared" si="6"/>
        <v>0</v>
      </c>
      <c r="HV16" s="176">
        <f t="shared" si="6"/>
        <v>0</v>
      </c>
      <c r="HW16" s="176">
        <f t="shared" si="6"/>
        <v>0</v>
      </c>
      <c r="HX16" s="176">
        <f t="shared" si="6"/>
        <v>0</v>
      </c>
      <c r="HY16" s="176">
        <f t="shared" si="6"/>
        <v>0</v>
      </c>
      <c r="HZ16" s="176">
        <f t="shared" si="6"/>
        <v>0</v>
      </c>
      <c r="IA16" s="176">
        <f t="shared" si="6"/>
        <v>0</v>
      </c>
      <c r="IB16" s="176">
        <f t="shared" si="6"/>
        <v>0</v>
      </c>
      <c r="IC16" s="176">
        <f t="shared" si="6"/>
        <v>0</v>
      </c>
      <c r="ID16" s="176">
        <f t="shared" si="6"/>
        <v>0</v>
      </c>
      <c r="IE16" s="176">
        <f t="shared" si="6"/>
        <v>0</v>
      </c>
      <c r="IF16" s="176">
        <f t="shared" si="6"/>
        <v>0</v>
      </c>
      <c r="IG16" s="176">
        <f t="shared" si="6"/>
        <v>0</v>
      </c>
      <c r="II16"/>
      <c r="IJ16" s="174">
        <v>2</v>
      </c>
      <c r="IK16" s="174">
        <f t="shared" si="7"/>
        <v>1.2920987129211374</v>
      </c>
      <c r="IL16" s="174">
        <f t="shared" si="9"/>
        <v>0</v>
      </c>
      <c r="IM16" s="174">
        <f t="shared" ref="IM16:IM79" si="12">+IL16-IL15</f>
        <v>0</v>
      </c>
      <c r="IO16" s="180">
        <f t="shared" si="10"/>
        <v>1.2920987129211374</v>
      </c>
      <c r="IP16" s="174">
        <f t="shared" si="11"/>
        <v>0</v>
      </c>
    </row>
    <row r="17" spans="2:250" ht="12.75" customHeight="1" x14ac:dyDescent="0.25">
      <c r="B17" s="174">
        <v>8.7404792785644503</v>
      </c>
      <c r="C17" s="174">
        <v>0.22173919677734402</v>
      </c>
      <c r="D17" s="174">
        <f t="shared" si="0"/>
        <v>11</v>
      </c>
      <c r="E17"/>
      <c r="F17"/>
      <c r="G17" s="177">
        <v>4</v>
      </c>
      <c r="H17" s="176">
        <f t="shared" si="1"/>
        <v>0.620207382202146</v>
      </c>
      <c r="I17" s="176">
        <f t="shared" si="8"/>
        <v>6.6682668151331523E-128</v>
      </c>
      <c r="K17" s="176">
        <f t="shared" si="2"/>
        <v>2.1582250456392672E-251</v>
      </c>
      <c r="L17" s="176">
        <f t="shared" si="2"/>
        <v>1.6171461832811788E-292</v>
      </c>
      <c r="M17" s="176">
        <f t="shared" si="2"/>
        <v>3.1575344061722535E-248</v>
      </c>
      <c r="N17" s="176">
        <f t="shared" si="2"/>
        <v>1.1021195238502396E-291</v>
      </c>
      <c r="O17" s="176">
        <f t="shared" si="2"/>
        <v>9.9641979760456911E-188</v>
      </c>
      <c r="P17" s="176">
        <f t="shared" si="2"/>
        <v>3.2792841677660412E-221</v>
      </c>
      <c r="Q17" s="176">
        <f t="shared" si="2"/>
        <v>3.4418064060541019E-287</v>
      </c>
      <c r="R17" s="176">
        <f t="shared" si="2"/>
        <v>8.4766438433773103E-207</v>
      </c>
      <c r="S17" s="176">
        <f t="shared" si="2"/>
        <v>8.9513350793177218E-197</v>
      </c>
      <c r="T17" s="176">
        <f t="shared" si="2"/>
        <v>9.2458809621022544E-179</v>
      </c>
      <c r="U17" s="176">
        <f t="shared" si="2"/>
        <v>6.6682668151331523E-128</v>
      </c>
      <c r="V17" s="176">
        <f t="shared" si="2"/>
        <v>3.2594037939856048E-181</v>
      </c>
      <c r="W17" s="176">
        <f t="shared" si="2"/>
        <v>7.9192442704315619E-215</v>
      </c>
      <c r="X17" s="176">
        <f t="shared" si="2"/>
        <v>4.4331899485947237E-240</v>
      </c>
      <c r="Y17" s="176">
        <f t="shared" si="2"/>
        <v>0</v>
      </c>
      <c r="Z17" s="176">
        <f t="shared" si="2"/>
        <v>1.8247909991336397E-168</v>
      </c>
      <c r="AA17" s="176">
        <f t="shared" si="3"/>
        <v>0</v>
      </c>
      <c r="AB17" s="176">
        <f t="shared" si="3"/>
        <v>0</v>
      </c>
      <c r="AC17" s="176">
        <f t="shared" si="3"/>
        <v>0</v>
      </c>
      <c r="AD17" s="176">
        <f t="shared" si="3"/>
        <v>0</v>
      </c>
      <c r="AE17" s="176">
        <f t="shared" si="3"/>
        <v>0</v>
      </c>
      <c r="AF17" s="176">
        <f t="shared" si="3"/>
        <v>0</v>
      </c>
      <c r="AG17" s="176">
        <f t="shared" si="3"/>
        <v>0</v>
      </c>
      <c r="AH17" s="176">
        <f t="shared" si="3"/>
        <v>0</v>
      </c>
      <c r="AI17" s="176">
        <f t="shared" si="3"/>
        <v>0</v>
      </c>
      <c r="AJ17" s="176">
        <f t="shared" si="3"/>
        <v>0</v>
      </c>
      <c r="AK17" s="176">
        <f t="shared" si="3"/>
        <v>0</v>
      </c>
      <c r="AL17" s="176">
        <f t="shared" si="3"/>
        <v>0</v>
      </c>
      <c r="AM17" s="176">
        <f t="shared" si="3"/>
        <v>0</v>
      </c>
      <c r="AN17" s="176">
        <f t="shared" si="3"/>
        <v>0</v>
      </c>
      <c r="AO17" s="176">
        <f t="shared" si="3"/>
        <v>0</v>
      </c>
      <c r="AP17" s="176">
        <f t="shared" si="3"/>
        <v>0</v>
      </c>
      <c r="AQ17" s="176">
        <f t="shared" si="3"/>
        <v>0</v>
      </c>
      <c r="AR17" s="176">
        <f t="shared" si="3"/>
        <v>0</v>
      </c>
      <c r="AS17" s="176">
        <f t="shared" si="3"/>
        <v>0</v>
      </c>
      <c r="AT17" s="176">
        <f t="shared" si="3"/>
        <v>0</v>
      </c>
      <c r="AU17" s="176">
        <f t="shared" si="3"/>
        <v>0</v>
      </c>
      <c r="AV17" s="176">
        <f t="shared" si="3"/>
        <v>0</v>
      </c>
      <c r="AW17" s="176">
        <f t="shared" si="3"/>
        <v>0</v>
      </c>
      <c r="AX17" s="176">
        <f t="shared" si="3"/>
        <v>0</v>
      </c>
      <c r="AY17" s="176">
        <f t="shared" si="3"/>
        <v>0</v>
      </c>
      <c r="AZ17" s="176">
        <f t="shared" si="3"/>
        <v>0</v>
      </c>
      <c r="BA17" s="176">
        <f t="shared" si="3"/>
        <v>0</v>
      </c>
      <c r="BB17" s="176">
        <f t="shared" si="3"/>
        <v>0</v>
      </c>
      <c r="BC17" s="176">
        <f t="shared" si="3"/>
        <v>0</v>
      </c>
      <c r="BD17" s="176">
        <f t="shared" si="3"/>
        <v>0</v>
      </c>
      <c r="BE17" s="176">
        <f t="shared" si="3"/>
        <v>0</v>
      </c>
      <c r="BF17" s="176">
        <f t="shared" si="3"/>
        <v>0</v>
      </c>
      <c r="BG17" s="176">
        <f t="shared" si="3"/>
        <v>0</v>
      </c>
      <c r="BH17" s="176">
        <f t="shared" si="3"/>
        <v>0</v>
      </c>
      <c r="BI17" s="176">
        <f t="shared" si="3"/>
        <v>0</v>
      </c>
      <c r="BJ17" s="176">
        <f t="shared" si="3"/>
        <v>0</v>
      </c>
      <c r="BK17" s="176">
        <f t="shared" si="3"/>
        <v>0</v>
      </c>
      <c r="BL17" s="176">
        <f t="shared" si="3"/>
        <v>0</v>
      </c>
      <c r="BM17" s="176">
        <f t="shared" si="3"/>
        <v>0</v>
      </c>
      <c r="BN17" s="176">
        <f t="shared" si="3"/>
        <v>0</v>
      </c>
      <c r="BO17" s="176">
        <f t="shared" si="3"/>
        <v>0</v>
      </c>
      <c r="BP17" s="176">
        <f t="shared" si="3"/>
        <v>0</v>
      </c>
      <c r="BQ17" s="176">
        <f t="shared" si="3"/>
        <v>0</v>
      </c>
      <c r="BR17" s="176">
        <f t="shared" si="3"/>
        <v>0</v>
      </c>
      <c r="BS17" s="176">
        <f t="shared" si="3"/>
        <v>0</v>
      </c>
      <c r="BT17" s="176">
        <f t="shared" si="3"/>
        <v>0</v>
      </c>
      <c r="BU17" s="176">
        <f t="shared" si="3"/>
        <v>0</v>
      </c>
      <c r="BV17" s="176">
        <f t="shared" si="3"/>
        <v>0</v>
      </c>
      <c r="BW17" s="176">
        <f t="shared" si="3"/>
        <v>0</v>
      </c>
      <c r="BX17" s="176">
        <f t="shared" si="3"/>
        <v>0</v>
      </c>
      <c r="BY17" s="176">
        <f t="shared" si="3"/>
        <v>0</v>
      </c>
      <c r="BZ17" s="176">
        <f t="shared" si="3"/>
        <v>0</v>
      </c>
      <c r="CA17" s="176">
        <f t="shared" si="3"/>
        <v>0</v>
      </c>
      <c r="CB17" s="176">
        <f t="shared" si="3"/>
        <v>0</v>
      </c>
      <c r="CC17" s="176">
        <f t="shared" si="3"/>
        <v>0</v>
      </c>
      <c r="CD17" s="176">
        <f t="shared" si="3"/>
        <v>0</v>
      </c>
      <c r="CE17" s="176">
        <f t="shared" si="3"/>
        <v>0</v>
      </c>
      <c r="CF17" s="176">
        <f t="shared" si="3"/>
        <v>0</v>
      </c>
      <c r="CG17" s="176">
        <f t="shared" si="3"/>
        <v>0</v>
      </c>
      <c r="CH17" s="176">
        <f t="shared" si="3"/>
        <v>0</v>
      </c>
      <c r="CI17" s="176">
        <f t="shared" si="3"/>
        <v>0</v>
      </c>
      <c r="CJ17" s="176">
        <f t="shared" si="3"/>
        <v>0</v>
      </c>
      <c r="CK17" s="176">
        <f t="shared" si="3"/>
        <v>0</v>
      </c>
      <c r="CL17" s="176">
        <f t="shared" ref="CL17:DU32" si="13">+NORMDIST($H17,CL$12,CL$13,FALSE)</f>
        <v>0</v>
      </c>
      <c r="CM17" s="176">
        <f t="shared" si="13"/>
        <v>0</v>
      </c>
      <c r="CN17" s="176">
        <f t="shared" si="13"/>
        <v>0</v>
      </c>
      <c r="CO17" s="176">
        <f t="shared" si="13"/>
        <v>0</v>
      </c>
      <c r="CP17" s="176">
        <f t="shared" si="13"/>
        <v>0</v>
      </c>
      <c r="CQ17" s="176">
        <f t="shared" si="13"/>
        <v>0</v>
      </c>
      <c r="CR17" s="176">
        <f t="shared" si="13"/>
        <v>0</v>
      </c>
      <c r="CS17" s="176">
        <f t="shared" si="13"/>
        <v>0</v>
      </c>
      <c r="CT17" s="176">
        <f t="shared" si="13"/>
        <v>0</v>
      </c>
      <c r="CU17" s="176">
        <f t="shared" si="13"/>
        <v>0</v>
      </c>
      <c r="CV17" s="176">
        <f t="shared" si="13"/>
        <v>0</v>
      </c>
      <c r="CW17" s="176">
        <f t="shared" si="13"/>
        <v>0</v>
      </c>
      <c r="CX17" s="176">
        <f t="shared" si="13"/>
        <v>0</v>
      </c>
      <c r="CY17" s="176">
        <f t="shared" si="13"/>
        <v>0</v>
      </c>
      <c r="CZ17" s="176">
        <f t="shared" si="13"/>
        <v>0</v>
      </c>
      <c r="DA17" s="176">
        <f t="shared" si="13"/>
        <v>0</v>
      </c>
      <c r="DB17" s="176">
        <f t="shared" si="13"/>
        <v>0</v>
      </c>
      <c r="DC17" s="176">
        <f t="shared" si="13"/>
        <v>0</v>
      </c>
      <c r="DD17" s="176">
        <f t="shared" si="13"/>
        <v>0</v>
      </c>
      <c r="DE17" s="176">
        <f t="shared" si="13"/>
        <v>0</v>
      </c>
      <c r="DF17" s="176">
        <f t="shared" si="13"/>
        <v>0</v>
      </c>
      <c r="DG17" s="176">
        <f t="shared" si="13"/>
        <v>0</v>
      </c>
      <c r="DH17" s="176">
        <f t="shared" si="4"/>
        <v>0</v>
      </c>
      <c r="DI17" s="176">
        <f t="shared" si="4"/>
        <v>0</v>
      </c>
      <c r="DJ17" s="176">
        <f t="shared" si="4"/>
        <v>0</v>
      </c>
      <c r="DK17" s="176">
        <f t="shared" si="4"/>
        <v>0</v>
      </c>
      <c r="DL17" s="176">
        <f t="shared" si="4"/>
        <v>0</v>
      </c>
      <c r="DM17" s="176">
        <f t="shared" si="4"/>
        <v>0</v>
      </c>
      <c r="DN17" s="176">
        <f t="shared" si="4"/>
        <v>0</v>
      </c>
      <c r="DO17" s="176">
        <f t="shared" si="4"/>
        <v>0</v>
      </c>
      <c r="DP17" s="176">
        <f t="shared" si="4"/>
        <v>0</v>
      </c>
      <c r="DQ17" s="176">
        <f t="shared" si="4"/>
        <v>0</v>
      </c>
      <c r="DR17" s="176">
        <f t="shared" si="4"/>
        <v>0</v>
      </c>
      <c r="DS17" s="176">
        <f t="shared" si="4"/>
        <v>0</v>
      </c>
      <c r="DT17" s="176">
        <f t="shared" si="4"/>
        <v>0</v>
      </c>
      <c r="DU17" s="176">
        <f t="shared" si="4"/>
        <v>0</v>
      </c>
      <c r="DV17" s="176">
        <f t="shared" si="4"/>
        <v>0</v>
      </c>
      <c r="DW17" s="176">
        <f t="shared" si="5"/>
        <v>0</v>
      </c>
      <c r="DX17" s="176">
        <f t="shared" si="5"/>
        <v>0</v>
      </c>
      <c r="DY17" s="176">
        <f t="shared" si="5"/>
        <v>0</v>
      </c>
      <c r="DZ17" s="176">
        <f t="shared" si="5"/>
        <v>0</v>
      </c>
      <c r="EA17" s="176">
        <f t="shared" si="5"/>
        <v>0</v>
      </c>
      <c r="EB17" s="176">
        <f t="shared" si="5"/>
        <v>0</v>
      </c>
      <c r="EC17" s="176">
        <f t="shared" si="5"/>
        <v>0</v>
      </c>
      <c r="ED17" s="176">
        <f t="shared" si="5"/>
        <v>0</v>
      </c>
      <c r="EE17" s="176">
        <f t="shared" si="5"/>
        <v>0</v>
      </c>
      <c r="EF17" s="176">
        <f t="shared" si="5"/>
        <v>0</v>
      </c>
      <c r="EG17" s="176">
        <f t="shared" si="5"/>
        <v>0</v>
      </c>
      <c r="EH17" s="176">
        <f t="shared" si="5"/>
        <v>0</v>
      </c>
      <c r="EI17" s="176">
        <f t="shared" si="5"/>
        <v>0</v>
      </c>
      <c r="EJ17" s="176">
        <f t="shared" si="5"/>
        <v>0</v>
      </c>
      <c r="EK17" s="176">
        <f t="shared" si="5"/>
        <v>0</v>
      </c>
      <c r="EL17" s="176">
        <f t="shared" si="5"/>
        <v>0</v>
      </c>
      <c r="EM17" s="176">
        <f t="shared" si="5"/>
        <v>0</v>
      </c>
      <c r="EN17" s="176">
        <f t="shared" si="5"/>
        <v>0</v>
      </c>
      <c r="EO17" s="176">
        <f t="shared" si="5"/>
        <v>0</v>
      </c>
      <c r="EP17" s="176">
        <f t="shared" si="5"/>
        <v>0</v>
      </c>
      <c r="EQ17" s="176">
        <f t="shared" si="5"/>
        <v>0</v>
      </c>
      <c r="ER17" s="176">
        <f t="shared" si="5"/>
        <v>0</v>
      </c>
      <c r="ES17" s="176">
        <f t="shared" si="5"/>
        <v>0</v>
      </c>
      <c r="ET17" s="176">
        <f t="shared" si="5"/>
        <v>0</v>
      </c>
      <c r="EU17" s="176">
        <f t="shared" si="5"/>
        <v>0</v>
      </c>
      <c r="EV17" s="176">
        <f t="shared" si="5"/>
        <v>0</v>
      </c>
      <c r="EW17" s="176">
        <f t="shared" si="5"/>
        <v>0</v>
      </c>
      <c r="EX17" s="176">
        <f t="shared" si="5"/>
        <v>0</v>
      </c>
      <c r="EY17" s="176">
        <f t="shared" si="5"/>
        <v>0</v>
      </c>
      <c r="EZ17" s="176">
        <f t="shared" si="5"/>
        <v>0</v>
      </c>
      <c r="FA17" s="176">
        <f t="shared" si="5"/>
        <v>0</v>
      </c>
      <c r="FB17" s="176">
        <f t="shared" si="5"/>
        <v>0</v>
      </c>
      <c r="FC17" s="176">
        <f t="shared" si="5"/>
        <v>0</v>
      </c>
      <c r="FD17" s="176">
        <f t="shared" si="5"/>
        <v>0</v>
      </c>
      <c r="FE17" s="176">
        <f t="shared" si="5"/>
        <v>0</v>
      </c>
      <c r="FF17" s="176">
        <f t="shared" si="5"/>
        <v>0</v>
      </c>
      <c r="FG17" s="176">
        <f t="shared" si="5"/>
        <v>0</v>
      </c>
      <c r="FH17" s="176">
        <f t="shared" si="5"/>
        <v>0</v>
      </c>
      <c r="FI17" s="176">
        <f t="shared" si="5"/>
        <v>0</v>
      </c>
      <c r="FJ17" s="176">
        <f t="shared" si="5"/>
        <v>0</v>
      </c>
      <c r="FK17" s="176">
        <f t="shared" si="5"/>
        <v>0</v>
      </c>
      <c r="FL17" s="176">
        <f t="shared" si="5"/>
        <v>0</v>
      </c>
      <c r="FM17" s="176">
        <f t="shared" si="5"/>
        <v>0</v>
      </c>
      <c r="FN17" s="176">
        <f t="shared" si="5"/>
        <v>0</v>
      </c>
      <c r="FO17" s="176">
        <f t="shared" si="5"/>
        <v>0</v>
      </c>
      <c r="FP17" s="176">
        <f t="shared" si="5"/>
        <v>0</v>
      </c>
      <c r="FQ17" s="176">
        <f t="shared" si="5"/>
        <v>0</v>
      </c>
      <c r="FR17" s="176">
        <f t="shared" si="5"/>
        <v>0</v>
      </c>
      <c r="FS17" s="176">
        <f t="shared" si="5"/>
        <v>0</v>
      </c>
      <c r="FT17" s="176">
        <f t="shared" si="5"/>
        <v>0</v>
      </c>
      <c r="FU17" s="176">
        <f t="shared" si="5"/>
        <v>0</v>
      </c>
      <c r="FV17" s="176">
        <f t="shared" si="5"/>
        <v>0</v>
      </c>
      <c r="FW17" s="176">
        <f t="shared" si="5"/>
        <v>0</v>
      </c>
      <c r="FX17" s="176">
        <f t="shared" si="5"/>
        <v>0</v>
      </c>
      <c r="FY17" s="176">
        <f t="shared" si="5"/>
        <v>0</v>
      </c>
      <c r="FZ17" s="176">
        <f t="shared" si="5"/>
        <v>0</v>
      </c>
      <c r="GA17" s="176">
        <f t="shared" si="5"/>
        <v>0</v>
      </c>
      <c r="GB17" s="176">
        <f t="shared" si="5"/>
        <v>0</v>
      </c>
      <c r="GC17" s="176">
        <f t="shared" si="5"/>
        <v>0</v>
      </c>
      <c r="GD17" s="176">
        <f t="shared" si="5"/>
        <v>0</v>
      </c>
      <c r="GE17" s="176">
        <f t="shared" si="5"/>
        <v>0</v>
      </c>
      <c r="GF17" s="176">
        <f t="shared" si="5"/>
        <v>0</v>
      </c>
      <c r="GG17" s="176">
        <f t="shared" si="5"/>
        <v>0</v>
      </c>
      <c r="GH17" s="176">
        <f t="shared" ref="GH17:IE21" si="14">+NORMDIST($H17,GH$12,GH$13,FALSE)</f>
        <v>0</v>
      </c>
      <c r="GI17" s="176">
        <f t="shared" si="14"/>
        <v>0</v>
      </c>
      <c r="GJ17" s="176">
        <f t="shared" si="14"/>
        <v>0</v>
      </c>
      <c r="GK17" s="176">
        <f t="shared" si="14"/>
        <v>0</v>
      </c>
      <c r="GL17" s="176">
        <f t="shared" si="14"/>
        <v>0</v>
      </c>
      <c r="GM17" s="176">
        <f t="shared" si="14"/>
        <v>0</v>
      </c>
      <c r="GN17" s="176">
        <f t="shared" si="14"/>
        <v>0</v>
      </c>
      <c r="GO17" s="176">
        <f t="shared" si="14"/>
        <v>0</v>
      </c>
      <c r="GP17" s="176">
        <f t="shared" si="14"/>
        <v>0</v>
      </c>
      <c r="GQ17" s="176">
        <f t="shared" si="14"/>
        <v>0</v>
      </c>
      <c r="GR17" s="176">
        <f t="shared" si="14"/>
        <v>0</v>
      </c>
      <c r="GS17" s="176">
        <f t="shared" si="14"/>
        <v>0</v>
      </c>
      <c r="GT17" s="176">
        <f t="shared" si="14"/>
        <v>0</v>
      </c>
      <c r="GU17" s="176">
        <f t="shared" si="14"/>
        <v>0</v>
      </c>
      <c r="GV17" s="176">
        <f t="shared" si="14"/>
        <v>0</v>
      </c>
      <c r="GW17" s="176">
        <f t="shared" si="14"/>
        <v>0</v>
      </c>
      <c r="GX17" s="176">
        <f t="shared" si="14"/>
        <v>0</v>
      </c>
      <c r="GY17" s="176">
        <f t="shared" si="14"/>
        <v>0</v>
      </c>
      <c r="GZ17" s="176">
        <f t="shared" si="14"/>
        <v>0</v>
      </c>
      <c r="HA17" s="176">
        <f t="shared" si="14"/>
        <v>0</v>
      </c>
      <c r="HB17" s="176">
        <f t="shared" si="14"/>
        <v>0</v>
      </c>
      <c r="HC17" s="176">
        <f t="shared" si="14"/>
        <v>0</v>
      </c>
      <c r="HD17" s="176">
        <f t="shared" si="14"/>
        <v>0</v>
      </c>
      <c r="HE17" s="176">
        <f t="shared" si="14"/>
        <v>0</v>
      </c>
      <c r="HF17" s="176">
        <f t="shared" si="14"/>
        <v>0</v>
      </c>
      <c r="HG17" s="176">
        <f t="shared" si="14"/>
        <v>0</v>
      </c>
      <c r="HH17" s="176">
        <f t="shared" si="14"/>
        <v>0</v>
      </c>
      <c r="HI17" s="176">
        <f t="shared" si="14"/>
        <v>0</v>
      </c>
      <c r="HJ17" s="176">
        <f t="shared" si="14"/>
        <v>0</v>
      </c>
      <c r="HK17" s="176">
        <f t="shared" si="14"/>
        <v>0</v>
      </c>
      <c r="HL17" s="176">
        <f t="shared" si="14"/>
        <v>0</v>
      </c>
      <c r="HM17" s="176">
        <f t="shared" si="14"/>
        <v>0</v>
      </c>
      <c r="HN17" s="176">
        <f t="shared" si="14"/>
        <v>0</v>
      </c>
      <c r="HO17" s="176">
        <f t="shared" si="14"/>
        <v>0</v>
      </c>
      <c r="HP17" s="176">
        <f t="shared" si="14"/>
        <v>0</v>
      </c>
      <c r="HQ17" s="176">
        <f t="shared" si="14"/>
        <v>0</v>
      </c>
      <c r="HR17" s="176">
        <f t="shared" si="14"/>
        <v>0</v>
      </c>
      <c r="HS17" s="176">
        <f t="shared" si="14"/>
        <v>0</v>
      </c>
      <c r="HT17" s="176">
        <f t="shared" si="14"/>
        <v>0</v>
      </c>
      <c r="HU17" s="176">
        <f t="shared" si="14"/>
        <v>0</v>
      </c>
      <c r="HV17" s="176">
        <f t="shared" si="14"/>
        <v>0</v>
      </c>
      <c r="HW17" s="176">
        <f t="shared" si="14"/>
        <v>0</v>
      </c>
      <c r="HX17" s="176">
        <f t="shared" si="14"/>
        <v>0</v>
      </c>
      <c r="HY17" s="176">
        <f t="shared" si="14"/>
        <v>0</v>
      </c>
      <c r="HZ17" s="176">
        <f t="shared" si="14"/>
        <v>0</v>
      </c>
      <c r="IA17" s="176">
        <f t="shared" si="14"/>
        <v>0</v>
      </c>
      <c r="IB17" s="176">
        <f t="shared" si="14"/>
        <v>0</v>
      </c>
      <c r="IC17" s="176">
        <f t="shared" si="14"/>
        <v>0</v>
      </c>
      <c r="ID17" s="176">
        <f t="shared" si="14"/>
        <v>0</v>
      </c>
      <c r="IE17" s="176">
        <f t="shared" si="6"/>
        <v>0</v>
      </c>
      <c r="IF17" s="176">
        <f t="shared" si="6"/>
        <v>0</v>
      </c>
      <c r="IG17" s="176">
        <f t="shared" si="6"/>
        <v>0</v>
      </c>
      <c r="II17"/>
      <c r="IJ17" s="174">
        <v>3</v>
      </c>
      <c r="IK17" s="174">
        <f t="shared" si="7"/>
        <v>1.9381480693817061</v>
      </c>
      <c r="IL17" s="174">
        <f t="shared" si="9"/>
        <v>0</v>
      </c>
      <c r="IM17" s="174">
        <f t="shared" si="12"/>
        <v>0</v>
      </c>
      <c r="IO17" s="180">
        <f t="shared" si="10"/>
        <v>1.9381480693817061</v>
      </c>
      <c r="IP17" s="174">
        <f t="shared" si="11"/>
        <v>0</v>
      </c>
    </row>
    <row r="18" spans="2:250" ht="12.75" customHeight="1" x14ac:dyDescent="0.25">
      <c r="B18" s="174">
        <v>8.3258605957031318</v>
      </c>
      <c r="C18" s="174">
        <v>0.26245384216308598</v>
      </c>
      <c r="D18" s="174">
        <f t="shared" si="0"/>
        <v>7</v>
      </c>
      <c r="E18"/>
      <c r="F18"/>
      <c r="G18" s="177">
        <v>5</v>
      </c>
      <c r="H18" s="176">
        <f t="shared" si="1"/>
        <v>0.77525922775268252</v>
      </c>
      <c r="I18" s="176">
        <f t="shared" si="8"/>
        <v>4.6621608624433071E-123</v>
      </c>
      <c r="K18" s="176">
        <f t="shared" si="2"/>
        <v>1.3183111031841874E-242</v>
      </c>
      <c r="L18" s="176">
        <f t="shared" si="2"/>
        <v>2.8350445447926024E-283</v>
      </c>
      <c r="M18" s="176">
        <f t="shared" si="2"/>
        <v>2.3744437603444162E-238</v>
      </c>
      <c r="N18" s="176">
        <f t="shared" si="2"/>
        <v>1.1405946859115095E-280</v>
      </c>
      <c r="O18" s="176">
        <f t="shared" si="2"/>
        <v>2.8549584847745673E-180</v>
      </c>
      <c r="P18" s="176">
        <f t="shared" si="2"/>
        <v>3.3374402747274E-213</v>
      </c>
      <c r="Q18" s="176">
        <f t="shared" si="2"/>
        <v>9.6822132972261491E-276</v>
      </c>
      <c r="R18" s="176">
        <f t="shared" si="2"/>
        <v>5.0204659183397265E-198</v>
      </c>
      <c r="S18" s="176">
        <f t="shared" si="2"/>
        <v>4.5575891777132643E-189</v>
      </c>
      <c r="T18" s="176">
        <f t="shared" si="2"/>
        <v>2.1739981650347492E-172</v>
      </c>
      <c r="U18" s="176">
        <f t="shared" si="2"/>
        <v>4.6621608624433071E-123</v>
      </c>
      <c r="V18" s="176">
        <f t="shared" si="2"/>
        <v>1.0054445158883336E-173</v>
      </c>
      <c r="W18" s="176">
        <f t="shared" si="2"/>
        <v>1.1111338658426238E-204</v>
      </c>
      <c r="X18" s="176">
        <f t="shared" si="2"/>
        <v>5.6199226150181843E-231</v>
      </c>
      <c r="Y18" s="176">
        <f t="shared" si="2"/>
        <v>1.5356577414929707E-300</v>
      </c>
      <c r="Z18" s="176">
        <f t="shared" si="2"/>
        <v>9.0498808865901966E-161</v>
      </c>
      <c r="AA18" s="176">
        <f t="shared" ref="AA18:CL21" si="15">+NORMDIST($H18,AA$12,AA$13,FALSE)</f>
        <v>0</v>
      </c>
      <c r="AB18" s="176">
        <f t="shared" si="15"/>
        <v>0</v>
      </c>
      <c r="AC18" s="176">
        <f t="shared" si="15"/>
        <v>0</v>
      </c>
      <c r="AD18" s="176">
        <f t="shared" si="15"/>
        <v>0</v>
      </c>
      <c r="AE18" s="176">
        <f t="shared" si="15"/>
        <v>0</v>
      </c>
      <c r="AF18" s="176">
        <f t="shared" si="15"/>
        <v>0</v>
      </c>
      <c r="AG18" s="176">
        <f t="shared" si="15"/>
        <v>0</v>
      </c>
      <c r="AH18" s="176">
        <f t="shared" si="15"/>
        <v>0</v>
      </c>
      <c r="AI18" s="176">
        <f t="shared" si="15"/>
        <v>0</v>
      </c>
      <c r="AJ18" s="176">
        <f t="shared" si="15"/>
        <v>0</v>
      </c>
      <c r="AK18" s="176">
        <f t="shared" si="15"/>
        <v>0</v>
      </c>
      <c r="AL18" s="176">
        <f t="shared" si="15"/>
        <v>0</v>
      </c>
      <c r="AM18" s="176">
        <f t="shared" si="15"/>
        <v>0</v>
      </c>
      <c r="AN18" s="176">
        <f t="shared" si="15"/>
        <v>0</v>
      </c>
      <c r="AO18" s="176">
        <f t="shared" si="15"/>
        <v>0</v>
      </c>
      <c r="AP18" s="176">
        <f t="shared" si="15"/>
        <v>0</v>
      </c>
      <c r="AQ18" s="176">
        <f t="shared" si="15"/>
        <v>0</v>
      </c>
      <c r="AR18" s="176">
        <f t="shared" si="15"/>
        <v>0</v>
      </c>
      <c r="AS18" s="176">
        <f t="shared" si="15"/>
        <v>0</v>
      </c>
      <c r="AT18" s="176">
        <f t="shared" si="15"/>
        <v>0</v>
      </c>
      <c r="AU18" s="176">
        <f t="shared" si="15"/>
        <v>0</v>
      </c>
      <c r="AV18" s="176">
        <f t="shared" si="15"/>
        <v>0</v>
      </c>
      <c r="AW18" s="176">
        <f t="shared" si="15"/>
        <v>0</v>
      </c>
      <c r="AX18" s="176">
        <f t="shared" si="15"/>
        <v>0</v>
      </c>
      <c r="AY18" s="176">
        <f t="shared" si="15"/>
        <v>0</v>
      </c>
      <c r="AZ18" s="176">
        <f t="shared" si="15"/>
        <v>0</v>
      </c>
      <c r="BA18" s="176">
        <f t="shared" si="15"/>
        <v>0</v>
      </c>
      <c r="BB18" s="176">
        <f t="shared" si="15"/>
        <v>0</v>
      </c>
      <c r="BC18" s="176">
        <f t="shared" si="15"/>
        <v>0</v>
      </c>
      <c r="BD18" s="176">
        <f t="shared" si="15"/>
        <v>0</v>
      </c>
      <c r="BE18" s="176">
        <f t="shared" si="15"/>
        <v>0</v>
      </c>
      <c r="BF18" s="176">
        <f t="shared" si="15"/>
        <v>0</v>
      </c>
      <c r="BG18" s="176">
        <f t="shared" si="15"/>
        <v>0</v>
      </c>
      <c r="BH18" s="176">
        <f t="shared" si="15"/>
        <v>0</v>
      </c>
      <c r="BI18" s="176">
        <f t="shared" si="15"/>
        <v>0</v>
      </c>
      <c r="BJ18" s="176">
        <f t="shared" si="15"/>
        <v>0</v>
      </c>
      <c r="BK18" s="176">
        <f t="shared" si="15"/>
        <v>0</v>
      </c>
      <c r="BL18" s="176">
        <f t="shared" si="15"/>
        <v>0</v>
      </c>
      <c r="BM18" s="176">
        <f t="shared" si="15"/>
        <v>0</v>
      </c>
      <c r="BN18" s="176">
        <f t="shared" si="15"/>
        <v>0</v>
      </c>
      <c r="BO18" s="176">
        <f t="shared" si="15"/>
        <v>0</v>
      </c>
      <c r="BP18" s="176">
        <f t="shared" si="15"/>
        <v>0</v>
      </c>
      <c r="BQ18" s="176">
        <f t="shared" si="15"/>
        <v>0</v>
      </c>
      <c r="BR18" s="176">
        <f t="shared" si="15"/>
        <v>0</v>
      </c>
      <c r="BS18" s="176">
        <f t="shared" si="15"/>
        <v>0</v>
      </c>
      <c r="BT18" s="176">
        <f t="shared" si="15"/>
        <v>0</v>
      </c>
      <c r="BU18" s="176">
        <f t="shared" si="15"/>
        <v>0</v>
      </c>
      <c r="BV18" s="176">
        <f t="shared" si="15"/>
        <v>0</v>
      </c>
      <c r="BW18" s="176">
        <f t="shared" si="15"/>
        <v>0</v>
      </c>
      <c r="BX18" s="176">
        <f t="shared" si="15"/>
        <v>0</v>
      </c>
      <c r="BY18" s="176">
        <f t="shared" si="15"/>
        <v>0</v>
      </c>
      <c r="BZ18" s="176">
        <f t="shared" si="15"/>
        <v>0</v>
      </c>
      <c r="CA18" s="176">
        <f t="shared" si="15"/>
        <v>0</v>
      </c>
      <c r="CB18" s="176">
        <f t="shared" si="15"/>
        <v>0</v>
      </c>
      <c r="CC18" s="176">
        <f t="shared" si="15"/>
        <v>0</v>
      </c>
      <c r="CD18" s="176">
        <f t="shared" si="15"/>
        <v>0</v>
      </c>
      <c r="CE18" s="176">
        <f t="shared" si="15"/>
        <v>0</v>
      </c>
      <c r="CF18" s="176">
        <f t="shared" si="15"/>
        <v>0</v>
      </c>
      <c r="CG18" s="176">
        <f t="shared" si="15"/>
        <v>0</v>
      </c>
      <c r="CH18" s="176">
        <f t="shared" si="15"/>
        <v>0</v>
      </c>
      <c r="CI18" s="176">
        <f t="shared" si="15"/>
        <v>0</v>
      </c>
      <c r="CJ18" s="176">
        <f t="shared" si="15"/>
        <v>0</v>
      </c>
      <c r="CK18" s="176">
        <f t="shared" si="15"/>
        <v>0</v>
      </c>
      <c r="CL18" s="176">
        <f t="shared" si="15"/>
        <v>0</v>
      </c>
      <c r="CM18" s="176">
        <f t="shared" si="13"/>
        <v>0</v>
      </c>
      <c r="CN18" s="176">
        <f t="shared" si="13"/>
        <v>0</v>
      </c>
      <c r="CO18" s="176">
        <f t="shared" si="13"/>
        <v>0</v>
      </c>
      <c r="CP18" s="176">
        <f t="shared" si="13"/>
        <v>0</v>
      </c>
      <c r="CQ18" s="176">
        <f t="shared" si="13"/>
        <v>0</v>
      </c>
      <c r="CR18" s="176">
        <f t="shared" si="13"/>
        <v>0</v>
      </c>
      <c r="CS18" s="176">
        <f t="shared" si="13"/>
        <v>0</v>
      </c>
      <c r="CT18" s="176">
        <f t="shared" si="13"/>
        <v>0</v>
      </c>
      <c r="CU18" s="176">
        <f t="shared" si="13"/>
        <v>0</v>
      </c>
      <c r="CV18" s="176">
        <f t="shared" si="13"/>
        <v>0</v>
      </c>
      <c r="CW18" s="176">
        <f t="shared" si="13"/>
        <v>0</v>
      </c>
      <c r="CX18" s="176">
        <f t="shared" si="13"/>
        <v>0</v>
      </c>
      <c r="CY18" s="176">
        <f t="shared" si="13"/>
        <v>0</v>
      </c>
      <c r="CZ18" s="176">
        <f t="shared" si="13"/>
        <v>0</v>
      </c>
      <c r="DA18" s="176">
        <f t="shared" si="13"/>
        <v>0</v>
      </c>
      <c r="DB18" s="176">
        <f t="shared" si="13"/>
        <v>0</v>
      </c>
      <c r="DC18" s="176">
        <f t="shared" si="13"/>
        <v>0</v>
      </c>
      <c r="DD18" s="176">
        <f t="shared" si="13"/>
        <v>0</v>
      </c>
      <c r="DE18" s="176">
        <f t="shared" si="13"/>
        <v>0</v>
      </c>
      <c r="DF18" s="176">
        <f t="shared" si="13"/>
        <v>0</v>
      </c>
      <c r="DG18" s="176">
        <f t="shared" si="13"/>
        <v>0</v>
      </c>
      <c r="DH18" s="176">
        <f t="shared" si="4"/>
        <v>0</v>
      </c>
      <c r="DI18" s="176">
        <f t="shared" si="4"/>
        <v>0</v>
      </c>
      <c r="DJ18" s="176">
        <f t="shared" si="4"/>
        <v>0</v>
      </c>
      <c r="DK18" s="176">
        <f t="shared" si="4"/>
        <v>0</v>
      </c>
      <c r="DL18" s="176">
        <f t="shared" si="4"/>
        <v>0</v>
      </c>
      <c r="DM18" s="176">
        <f t="shared" si="4"/>
        <v>0</v>
      </c>
      <c r="DN18" s="176">
        <f t="shared" si="4"/>
        <v>0</v>
      </c>
      <c r="DO18" s="176">
        <f t="shared" si="4"/>
        <v>0</v>
      </c>
      <c r="DP18" s="176">
        <f t="shared" si="4"/>
        <v>0</v>
      </c>
      <c r="DQ18" s="176">
        <f t="shared" si="4"/>
        <v>0</v>
      </c>
      <c r="DR18" s="176">
        <f t="shared" si="4"/>
        <v>0</v>
      </c>
      <c r="DS18" s="176">
        <f t="shared" si="4"/>
        <v>0</v>
      </c>
      <c r="DT18" s="176">
        <f t="shared" si="4"/>
        <v>0</v>
      </c>
      <c r="DU18" s="176">
        <f t="shared" si="4"/>
        <v>0</v>
      </c>
      <c r="DV18" s="176">
        <f t="shared" si="4"/>
        <v>0</v>
      </c>
      <c r="DW18" s="176">
        <f t="shared" ref="DW18:GH21" si="16">+NORMDIST($H18,DW$12,DW$13,FALSE)</f>
        <v>0</v>
      </c>
      <c r="DX18" s="176">
        <f t="shared" si="16"/>
        <v>0</v>
      </c>
      <c r="DY18" s="176">
        <f t="shared" si="16"/>
        <v>0</v>
      </c>
      <c r="DZ18" s="176">
        <f t="shared" si="16"/>
        <v>0</v>
      </c>
      <c r="EA18" s="176">
        <f t="shared" si="16"/>
        <v>0</v>
      </c>
      <c r="EB18" s="176">
        <f t="shared" si="16"/>
        <v>0</v>
      </c>
      <c r="EC18" s="176">
        <f t="shared" si="16"/>
        <v>0</v>
      </c>
      <c r="ED18" s="176">
        <f t="shared" si="16"/>
        <v>0</v>
      </c>
      <c r="EE18" s="176">
        <f t="shared" si="16"/>
        <v>0</v>
      </c>
      <c r="EF18" s="176">
        <f t="shared" si="16"/>
        <v>0</v>
      </c>
      <c r="EG18" s="176">
        <f t="shared" si="16"/>
        <v>0</v>
      </c>
      <c r="EH18" s="176">
        <f t="shared" si="16"/>
        <v>0</v>
      </c>
      <c r="EI18" s="176">
        <f t="shared" si="16"/>
        <v>0</v>
      </c>
      <c r="EJ18" s="176">
        <f t="shared" si="16"/>
        <v>0</v>
      </c>
      <c r="EK18" s="176">
        <f t="shared" si="16"/>
        <v>0</v>
      </c>
      <c r="EL18" s="176">
        <f t="shared" si="16"/>
        <v>0</v>
      </c>
      <c r="EM18" s="176">
        <f t="shared" si="16"/>
        <v>0</v>
      </c>
      <c r="EN18" s="176">
        <f t="shared" si="16"/>
        <v>0</v>
      </c>
      <c r="EO18" s="176">
        <f t="shared" si="16"/>
        <v>0</v>
      </c>
      <c r="EP18" s="176">
        <f t="shared" si="16"/>
        <v>0</v>
      </c>
      <c r="EQ18" s="176">
        <f t="shared" si="16"/>
        <v>0</v>
      </c>
      <c r="ER18" s="176">
        <f t="shared" si="16"/>
        <v>0</v>
      </c>
      <c r="ES18" s="176">
        <f t="shared" si="16"/>
        <v>0</v>
      </c>
      <c r="ET18" s="176">
        <f t="shared" si="16"/>
        <v>0</v>
      </c>
      <c r="EU18" s="176">
        <f t="shared" si="16"/>
        <v>0</v>
      </c>
      <c r="EV18" s="176">
        <f t="shared" si="16"/>
        <v>0</v>
      </c>
      <c r="EW18" s="176">
        <f t="shared" si="16"/>
        <v>0</v>
      </c>
      <c r="EX18" s="176">
        <f t="shared" si="16"/>
        <v>0</v>
      </c>
      <c r="EY18" s="176">
        <f t="shared" si="16"/>
        <v>0</v>
      </c>
      <c r="EZ18" s="176">
        <f t="shared" si="16"/>
        <v>0</v>
      </c>
      <c r="FA18" s="176">
        <f t="shared" si="16"/>
        <v>0</v>
      </c>
      <c r="FB18" s="176">
        <f t="shared" si="16"/>
        <v>0</v>
      </c>
      <c r="FC18" s="176">
        <f t="shared" si="16"/>
        <v>0</v>
      </c>
      <c r="FD18" s="176">
        <f t="shared" si="16"/>
        <v>0</v>
      </c>
      <c r="FE18" s="176">
        <f t="shared" si="16"/>
        <v>0</v>
      </c>
      <c r="FF18" s="176">
        <f t="shared" si="16"/>
        <v>0</v>
      </c>
      <c r="FG18" s="176">
        <f t="shared" si="16"/>
        <v>0</v>
      </c>
      <c r="FH18" s="176">
        <f t="shared" si="16"/>
        <v>0</v>
      </c>
      <c r="FI18" s="176">
        <f t="shared" si="16"/>
        <v>0</v>
      </c>
      <c r="FJ18" s="176">
        <f t="shared" si="16"/>
        <v>0</v>
      </c>
      <c r="FK18" s="176">
        <f t="shared" si="16"/>
        <v>0</v>
      </c>
      <c r="FL18" s="176">
        <f t="shared" si="16"/>
        <v>0</v>
      </c>
      <c r="FM18" s="176">
        <f t="shared" si="16"/>
        <v>0</v>
      </c>
      <c r="FN18" s="176">
        <f t="shared" si="16"/>
        <v>0</v>
      </c>
      <c r="FO18" s="176">
        <f t="shared" si="16"/>
        <v>0</v>
      </c>
      <c r="FP18" s="176">
        <f t="shared" si="16"/>
        <v>0</v>
      </c>
      <c r="FQ18" s="176">
        <f t="shared" si="16"/>
        <v>0</v>
      </c>
      <c r="FR18" s="176">
        <f t="shared" si="16"/>
        <v>0</v>
      </c>
      <c r="FS18" s="176">
        <f t="shared" si="16"/>
        <v>0</v>
      </c>
      <c r="FT18" s="176">
        <f t="shared" si="16"/>
        <v>0</v>
      </c>
      <c r="FU18" s="176">
        <f t="shared" si="16"/>
        <v>0</v>
      </c>
      <c r="FV18" s="176">
        <f t="shared" si="16"/>
        <v>0</v>
      </c>
      <c r="FW18" s="176">
        <f t="shared" si="16"/>
        <v>0</v>
      </c>
      <c r="FX18" s="176">
        <f t="shared" si="16"/>
        <v>0</v>
      </c>
      <c r="FY18" s="176">
        <f t="shared" si="16"/>
        <v>0</v>
      </c>
      <c r="FZ18" s="176">
        <f t="shared" si="16"/>
        <v>0</v>
      </c>
      <c r="GA18" s="176">
        <f t="shared" si="16"/>
        <v>0</v>
      </c>
      <c r="GB18" s="176">
        <f t="shared" si="16"/>
        <v>0</v>
      </c>
      <c r="GC18" s="176">
        <f t="shared" si="16"/>
        <v>0</v>
      </c>
      <c r="GD18" s="176">
        <f t="shared" si="16"/>
        <v>0</v>
      </c>
      <c r="GE18" s="176">
        <f t="shared" si="16"/>
        <v>0</v>
      </c>
      <c r="GF18" s="176">
        <f t="shared" si="16"/>
        <v>0</v>
      </c>
      <c r="GG18" s="176">
        <f t="shared" si="16"/>
        <v>0</v>
      </c>
      <c r="GH18" s="176">
        <f t="shared" si="16"/>
        <v>0</v>
      </c>
      <c r="GI18" s="176">
        <f t="shared" si="14"/>
        <v>0</v>
      </c>
      <c r="GJ18" s="176">
        <f t="shared" si="14"/>
        <v>0</v>
      </c>
      <c r="GK18" s="176">
        <f t="shared" si="14"/>
        <v>0</v>
      </c>
      <c r="GL18" s="176">
        <f t="shared" si="14"/>
        <v>0</v>
      </c>
      <c r="GM18" s="176">
        <f t="shared" si="14"/>
        <v>0</v>
      </c>
      <c r="GN18" s="176">
        <f t="shared" si="14"/>
        <v>0</v>
      </c>
      <c r="GO18" s="176">
        <f t="shared" si="14"/>
        <v>0</v>
      </c>
      <c r="GP18" s="176">
        <f t="shared" si="14"/>
        <v>0</v>
      </c>
      <c r="GQ18" s="176">
        <f t="shared" si="14"/>
        <v>0</v>
      </c>
      <c r="GR18" s="176">
        <f t="shared" si="14"/>
        <v>0</v>
      </c>
      <c r="GS18" s="176">
        <f t="shared" si="14"/>
        <v>0</v>
      </c>
      <c r="GT18" s="176">
        <f t="shared" si="14"/>
        <v>0</v>
      </c>
      <c r="GU18" s="176">
        <f t="shared" si="14"/>
        <v>0</v>
      </c>
      <c r="GV18" s="176">
        <f t="shared" si="14"/>
        <v>0</v>
      </c>
      <c r="GW18" s="176">
        <f t="shared" si="14"/>
        <v>0</v>
      </c>
      <c r="GX18" s="176">
        <f t="shared" si="14"/>
        <v>0</v>
      </c>
      <c r="GY18" s="176">
        <f t="shared" si="14"/>
        <v>0</v>
      </c>
      <c r="GZ18" s="176">
        <f t="shared" si="14"/>
        <v>0</v>
      </c>
      <c r="HA18" s="176">
        <f t="shared" si="14"/>
        <v>0</v>
      </c>
      <c r="HB18" s="176">
        <f t="shared" si="14"/>
        <v>0</v>
      </c>
      <c r="HC18" s="176">
        <f t="shared" si="14"/>
        <v>0</v>
      </c>
      <c r="HD18" s="176">
        <f t="shared" si="14"/>
        <v>0</v>
      </c>
      <c r="HE18" s="176">
        <f t="shared" si="14"/>
        <v>0</v>
      </c>
      <c r="HF18" s="176">
        <f t="shared" si="14"/>
        <v>0</v>
      </c>
      <c r="HG18" s="176">
        <f t="shared" si="14"/>
        <v>0</v>
      </c>
      <c r="HH18" s="176">
        <f t="shared" si="14"/>
        <v>0</v>
      </c>
      <c r="HI18" s="176">
        <f t="shared" si="14"/>
        <v>0</v>
      </c>
      <c r="HJ18" s="176">
        <f t="shared" si="14"/>
        <v>0</v>
      </c>
      <c r="HK18" s="176">
        <f t="shared" si="14"/>
        <v>0</v>
      </c>
      <c r="HL18" s="176">
        <f t="shared" si="14"/>
        <v>0</v>
      </c>
      <c r="HM18" s="176">
        <f t="shared" si="14"/>
        <v>0</v>
      </c>
      <c r="HN18" s="176">
        <f t="shared" si="14"/>
        <v>0</v>
      </c>
      <c r="HO18" s="176">
        <f t="shared" si="14"/>
        <v>0</v>
      </c>
      <c r="HP18" s="176">
        <f t="shared" si="14"/>
        <v>0</v>
      </c>
      <c r="HQ18" s="176">
        <f t="shared" si="14"/>
        <v>0</v>
      </c>
      <c r="HR18" s="176">
        <f t="shared" si="14"/>
        <v>0</v>
      </c>
      <c r="HS18" s="176">
        <f t="shared" si="14"/>
        <v>0</v>
      </c>
      <c r="HT18" s="176">
        <f t="shared" si="14"/>
        <v>0</v>
      </c>
      <c r="HU18" s="176">
        <f t="shared" si="14"/>
        <v>0</v>
      </c>
      <c r="HV18" s="176">
        <f t="shared" si="14"/>
        <v>0</v>
      </c>
      <c r="HW18" s="176">
        <f t="shared" si="14"/>
        <v>0</v>
      </c>
      <c r="HX18" s="176">
        <f t="shared" si="14"/>
        <v>0</v>
      </c>
      <c r="HY18" s="176">
        <f t="shared" si="14"/>
        <v>0</v>
      </c>
      <c r="HZ18" s="176">
        <f t="shared" si="14"/>
        <v>0</v>
      </c>
      <c r="IA18" s="176">
        <f t="shared" si="14"/>
        <v>0</v>
      </c>
      <c r="IB18" s="176">
        <f t="shared" si="14"/>
        <v>0</v>
      </c>
      <c r="IC18" s="176">
        <f t="shared" si="14"/>
        <v>0</v>
      </c>
      <c r="ID18" s="176">
        <f t="shared" si="14"/>
        <v>0</v>
      </c>
      <c r="IE18" s="176">
        <f t="shared" si="14"/>
        <v>0</v>
      </c>
      <c r="IF18" s="176">
        <f t="shared" si="6"/>
        <v>0</v>
      </c>
      <c r="IG18" s="176">
        <f t="shared" si="6"/>
        <v>0</v>
      </c>
      <c r="II18"/>
      <c r="IJ18" s="174">
        <v>4</v>
      </c>
      <c r="IK18" s="174">
        <f t="shared" si="7"/>
        <v>2.5841974258422749</v>
      </c>
      <c r="IL18" s="174">
        <f t="shared" si="9"/>
        <v>0</v>
      </c>
      <c r="IM18" s="174">
        <f t="shared" si="12"/>
        <v>0</v>
      </c>
      <c r="IO18" s="180">
        <f t="shared" si="10"/>
        <v>2.5841974258422749</v>
      </c>
      <c r="IP18" s="174">
        <f t="shared" si="11"/>
        <v>0</v>
      </c>
    </row>
    <row r="19" spans="2:250" ht="12.75" customHeight="1" x14ac:dyDescent="0.25">
      <c r="B19" s="174">
        <v>9.0872795104980497</v>
      </c>
      <c r="C19" s="174">
        <v>0.26561203002929701</v>
      </c>
      <c r="D19" s="174">
        <f t="shared" si="0"/>
        <v>12</v>
      </c>
      <c r="E19"/>
      <c r="F19"/>
      <c r="G19" s="177">
        <v>6</v>
      </c>
      <c r="H19" s="176">
        <f t="shared" si="1"/>
        <v>0.93031107330321894</v>
      </c>
      <c r="I19" s="176">
        <f t="shared" si="8"/>
        <v>2.6251046662743606E-118</v>
      </c>
      <c r="K19" s="176">
        <f t="shared" si="2"/>
        <v>5.6146869516587748E-234</v>
      </c>
      <c r="L19" s="176">
        <f t="shared" si="2"/>
        <v>3.5292017793417696E-274</v>
      </c>
      <c r="M19" s="176">
        <f t="shared" si="2"/>
        <v>1.1243341993891186E-228</v>
      </c>
      <c r="N19" s="176">
        <f t="shared" si="2"/>
        <v>7.2390822285475547E-270</v>
      </c>
      <c r="O19" s="176">
        <f t="shared" si="2"/>
        <v>5.7700634788421371E-173</v>
      </c>
      <c r="P19" s="176">
        <f t="shared" si="2"/>
        <v>2.4157635805664798E-205</v>
      </c>
      <c r="Q19" s="176">
        <f t="shared" si="2"/>
        <v>1.5918602704896582E-264</v>
      </c>
      <c r="R19" s="176">
        <f t="shared" si="2"/>
        <v>1.9172357922475151E-189</v>
      </c>
      <c r="S19" s="176">
        <f t="shared" si="2"/>
        <v>1.6262871455767329E-181</v>
      </c>
      <c r="T19" s="176">
        <f t="shared" si="2"/>
        <v>3.9134543804893894E-166</v>
      </c>
      <c r="U19" s="176">
        <f t="shared" si="2"/>
        <v>2.6251046662743606E-118</v>
      </c>
      <c r="V19" s="176">
        <f t="shared" si="2"/>
        <v>2.1530751935770632E-166</v>
      </c>
      <c r="W19" s="176">
        <f t="shared" si="2"/>
        <v>8.8482965928475156E-195</v>
      </c>
      <c r="X19" s="176">
        <f t="shared" si="2"/>
        <v>4.7471387306237682E-222</v>
      </c>
      <c r="Y19" s="176">
        <f t="shared" si="2"/>
        <v>3.9050244785680158E-290</v>
      </c>
      <c r="Z19" s="176">
        <f t="shared" si="2"/>
        <v>2.9622520148263356E-153</v>
      </c>
      <c r="AA19" s="176">
        <f t="shared" si="15"/>
        <v>0</v>
      </c>
      <c r="AB19" s="176">
        <f t="shared" si="15"/>
        <v>0</v>
      </c>
      <c r="AC19" s="176">
        <f t="shared" si="15"/>
        <v>0</v>
      </c>
      <c r="AD19" s="176">
        <f t="shared" si="15"/>
        <v>0</v>
      </c>
      <c r="AE19" s="176">
        <f t="shared" si="15"/>
        <v>0</v>
      </c>
      <c r="AF19" s="176">
        <f t="shared" si="15"/>
        <v>0</v>
      </c>
      <c r="AG19" s="176">
        <f t="shared" si="15"/>
        <v>0</v>
      </c>
      <c r="AH19" s="176">
        <f t="shared" si="15"/>
        <v>0</v>
      </c>
      <c r="AI19" s="176">
        <f t="shared" si="15"/>
        <v>0</v>
      </c>
      <c r="AJ19" s="176">
        <f t="shared" si="15"/>
        <v>0</v>
      </c>
      <c r="AK19" s="176">
        <f t="shared" si="15"/>
        <v>0</v>
      </c>
      <c r="AL19" s="176">
        <f t="shared" si="15"/>
        <v>0</v>
      </c>
      <c r="AM19" s="176">
        <f t="shared" si="15"/>
        <v>0</v>
      </c>
      <c r="AN19" s="176">
        <f t="shared" si="15"/>
        <v>0</v>
      </c>
      <c r="AO19" s="176">
        <f t="shared" si="15"/>
        <v>0</v>
      </c>
      <c r="AP19" s="176">
        <f t="shared" si="15"/>
        <v>0</v>
      </c>
      <c r="AQ19" s="176">
        <f t="shared" si="15"/>
        <v>0</v>
      </c>
      <c r="AR19" s="176">
        <f t="shared" si="15"/>
        <v>0</v>
      </c>
      <c r="AS19" s="176">
        <f t="shared" si="15"/>
        <v>0</v>
      </c>
      <c r="AT19" s="176">
        <f t="shared" si="15"/>
        <v>0</v>
      </c>
      <c r="AU19" s="176">
        <f t="shared" si="15"/>
        <v>0</v>
      </c>
      <c r="AV19" s="176">
        <f t="shared" si="15"/>
        <v>0</v>
      </c>
      <c r="AW19" s="176">
        <f t="shared" si="15"/>
        <v>0</v>
      </c>
      <c r="AX19" s="176">
        <f t="shared" si="15"/>
        <v>0</v>
      </c>
      <c r="AY19" s="176">
        <f t="shared" si="15"/>
        <v>0</v>
      </c>
      <c r="AZ19" s="176">
        <f t="shared" si="15"/>
        <v>0</v>
      </c>
      <c r="BA19" s="176">
        <f t="shared" si="15"/>
        <v>0</v>
      </c>
      <c r="BB19" s="176">
        <f t="shared" si="15"/>
        <v>0</v>
      </c>
      <c r="BC19" s="176">
        <f t="shared" si="15"/>
        <v>0</v>
      </c>
      <c r="BD19" s="176">
        <f t="shared" si="15"/>
        <v>0</v>
      </c>
      <c r="BE19" s="176">
        <f t="shared" si="15"/>
        <v>0</v>
      </c>
      <c r="BF19" s="176">
        <f t="shared" si="15"/>
        <v>0</v>
      </c>
      <c r="BG19" s="176">
        <f t="shared" si="15"/>
        <v>0</v>
      </c>
      <c r="BH19" s="176">
        <f t="shared" si="15"/>
        <v>0</v>
      </c>
      <c r="BI19" s="176">
        <f t="shared" si="15"/>
        <v>0</v>
      </c>
      <c r="BJ19" s="176">
        <f t="shared" si="15"/>
        <v>0</v>
      </c>
      <c r="BK19" s="176">
        <f t="shared" si="15"/>
        <v>0</v>
      </c>
      <c r="BL19" s="176">
        <f t="shared" si="15"/>
        <v>0</v>
      </c>
      <c r="BM19" s="176">
        <f t="shared" si="15"/>
        <v>0</v>
      </c>
      <c r="BN19" s="176">
        <f t="shared" si="15"/>
        <v>0</v>
      </c>
      <c r="BO19" s="176">
        <f t="shared" si="15"/>
        <v>0</v>
      </c>
      <c r="BP19" s="176">
        <f t="shared" si="15"/>
        <v>0</v>
      </c>
      <c r="BQ19" s="176">
        <f t="shared" si="15"/>
        <v>0</v>
      </c>
      <c r="BR19" s="176">
        <f t="shared" si="15"/>
        <v>0</v>
      </c>
      <c r="BS19" s="176">
        <f t="shared" si="15"/>
        <v>0</v>
      </c>
      <c r="BT19" s="176">
        <f t="shared" si="15"/>
        <v>0</v>
      </c>
      <c r="BU19" s="176">
        <f t="shared" si="15"/>
        <v>0</v>
      </c>
      <c r="BV19" s="176">
        <f t="shared" si="15"/>
        <v>0</v>
      </c>
      <c r="BW19" s="176">
        <f t="shared" si="15"/>
        <v>0</v>
      </c>
      <c r="BX19" s="176">
        <f t="shared" si="15"/>
        <v>0</v>
      </c>
      <c r="BY19" s="176">
        <f t="shared" si="15"/>
        <v>0</v>
      </c>
      <c r="BZ19" s="176">
        <f t="shared" si="15"/>
        <v>0</v>
      </c>
      <c r="CA19" s="176">
        <f t="shared" si="15"/>
        <v>0</v>
      </c>
      <c r="CB19" s="176">
        <f t="shared" si="15"/>
        <v>0</v>
      </c>
      <c r="CC19" s="176">
        <f t="shared" si="15"/>
        <v>0</v>
      </c>
      <c r="CD19" s="176">
        <f t="shared" si="15"/>
        <v>0</v>
      </c>
      <c r="CE19" s="176">
        <f t="shared" si="15"/>
        <v>0</v>
      </c>
      <c r="CF19" s="176">
        <f t="shared" si="15"/>
        <v>0</v>
      </c>
      <c r="CG19" s="176">
        <f t="shared" si="15"/>
        <v>0</v>
      </c>
      <c r="CH19" s="176">
        <f t="shared" si="15"/>
        <v>0</v>
      </c>
      <c r="CI19" s="176">
        <f t="shared" si="15"/>
        <v>0</v>
      </c>
      <c r="CJ19" s="176">
        <f t="shared" si="15"/>
        <v>0</v>
      </c>
      <c r="CK19" s="176">
        <f t="shared" si="15"/>
        <v>0</v>
      </c>
      <c r="CL19" s="176">
        <f t="shared" si="15"/>
        <v>0</v>
      </c>
      <c r="CM19" s="176">
        <f t="shared" si="13"/>
        <v>0</v>
      </c>
      <c r="CN19" s="176">
        <f t="shared" si="13"/>
        <v>0</v>
      </c>
      <c r="CO19" s="176">
        <f t="shared" si="13"/>
        <v>0</v>
      </c>
      <c r="CP19" s="176">
        <f t="shared" si="13"/>
        <v>0</v>
      </c>
      <c r="CQ19" s="176">
        <f t="shared" si="13"/>
        <v>0</v>
      </c>
      <c r="CR19" s="176">
        <f t="shared" si="13"/>
        <v>0</v>
      </c>
      <c r="CS19" s="176">
        <f t="shared" si="13"/>
        <v>0</v>
      </c>
      <c r="CT19" s="176">
        <f t="shared" si="13"/>
        <v>0</v>
      </c>
      <c r="CU19" s="176">
        <f t="shared" si="13"/>
        <v>0</v>
      </c>
      <c r="CV19" s="176">
        <f t="shared" si="13"/>
        <v>0</v>
      </c>
      <c r="CW19" s="176">
        <f t="shared" si="13"/>
        <v>0</v>
      </c>
      <c r="CX19" s="176">
        <f t="shared" si="13"/>
        <v>0</v>
      </c>
      <c r="CY19" s="176">
        <f t="shared" si="13"/>
        <v>0</v>
      </c>
      <c r="CZ19" s="176">
        <f t="shared" si="13"/>
        <v>0</v>
      </c>
      <c r="DA19" s="176">
        <f t="shared" si="13"/>
        <v>0</v>
      </c>
      <c r="DB19" s="176">
        <f t="shared" si="13"/>
        <v>0</v>
      </c>
      <c r="DC19" s="176">
        <f t="shared" si="13"/>
        <v>0</v>
      </c>
      <c r="DD19" s="176">
        <f t="shared" si="13"/>
        <v>0</v>
      </c>
      <c r="DE19" s="176">
        <f t="shared" si="13"/>
        <v>0</v>
      </c>
      <c r="DF19" s="176">
        <f t="shared" si="13"/>
        <v>0</v>
      </c>
      <c r="DG19" s="176">
        <f t="shared" si="13"/>
        <v>0</v>
      </c>
      <c r="DH19" s="176">
        <f t="shared" si="4"/>
        <v>0</v>
      </c>
      <c r="DI19" s="176">
        <f t="shared" si="4"/>
        <v>0</v>
      </c>
      <c r="DJ19" s="176">
        <f t="shared" si="4"/>
        <v>0</v>
      </c>
      <c r="DK19" s="176">
        <f t="shared" si="4"/>
        <v>0</v>
      </c>
      <c r="DL19" s="176">
        <f t="shared" si="4"/>
        <v>0</v>
      </c>
      <c r="DM19" s="176">
        <f t="shared" si="4"/>
        <v>0</v>
      </c>
      <c r="DN19" s="176">
        <f t="shared" si="4"/>
        <v>0</v>
      </c>
      <c r="DO19" s="176">
        <f t="shared" si="4"/>
        <v>0</v>
      </c>
      <c r="DP19" s="176">
        <f t="shared" si="4"/>
        <v>0</v>
      </c>
      <c r="DQ19" s="176">
        <f t="shared" si="4"/>
        <v>0</v>
      </c>
      <c r="DR19" s="176">
        <f t="shared" si="4"/>
        <v>0</v>
      </c>
      <c r="DS19" s="176">
        <f t="shared" si="4"/>
        <v>0</v>
      </c>
      <c r="DT19" s="176">
        <f t="shared" si="4"/>
        <v>0</v>
      </c>
      <c r="DU19" s="176">
        <f t="shared" si="4"/>
        <v>0</v>
      </c>
      <c r="DV19" s="176">
        <f t="shared" si="4"/>
        <v>0</v>
      </c>
      <c r="DW19" s="176">
        <f t="shared" si="16"/>
        <v>0</v>
      </c>
      <c r="DX19" s="176">
        <f t="shared" si="16"/>
        <v>0</v>
      </c>
      <c r="DY19" s="176">
        <f t="shared" si="16"/>
        <v>0</v>
      </c>
      <c r="DZ19" s="176">
        <f t="shared" si="16"/>
        <v>0</v>
      </c>
      <c r="EA19" s="176">
        <f t="shared" si="16"/>
        <v>0</v>
      </c>
      <c r="EB19" s="176">
        <f t="shared" si="16"/>
        <v>0</v>
      </c>
      <c r="EC19" s="176">
        <f t="shared" si="16"/>
        <v>0</v>
      </c>
      <c r="ED19" s="176">
        <f t="shared" si="16"/>
        <v>0</v>
      </c>
      <c r="EE19" s="176">
        <f t="shared" si="16"/>
        <v>0</v>
      </c>
      <c r="EF19" s="176">
        <f t="shared" si="16"/>
        <v>0</v>
      </c>
      <c r="EG19" s="176">
        <f t="shared" si="16"/>
        <v>0</v>
      </c>
      <c r="EH19" s="176">
        <f t="shared" si="16"/>
        <v>0</v>
      </c>
      <c r="EI19" s="176">
        <f t="shared" si="16"/>
        <v>0</v>
      </c>
      <c r="EJ19" s="176">
        <f t="shared" si="16"/>
        <v>0</v>
      </c>
      <c r="EK19" s="176">
        <f t="shared" si="16"/>
        <v>0</v>
      </c>
      <c r="EL19" s="176">
        <f t="shared" si="16"/>
        <v>0</v>
      </c>
      <c r="EM19" s="176">
        <f t="shared" si="16"/>
        <v>0</v>
      </c>
      <c r="EN19" s="176">
        <f t="shared" si="16"/>
        <v>0</v>
      </c>
      <c r="EO19" s="176">
        <f t="shared" si="16"/>
        <v>0</v>
      </c>
      <c r="EP19" s="176">
        <f t="shared" si="16"/>
        <v>0</v>
      </c>
      <c r="EQ19" s="176">
        <f t="shared" si="16"/>
        <v>0</v>
      </c>
      <c r="ER19" s="176">
        <f t="shared" si="16"/>
        <v>0</v>
      </c>
      <c r="ES19" s="176">
        <f t="shared" si="16"/>
        <v>0</v>
      </c>
      <c r="ET19" s="176">
        <f t="shared" si="16"/>
        <v>0</v>
      </c>
      <c r="EU19" s="176">
        <f t="shared" si="16"/>
        <v>0</v>
      </c>
      <c r="EV19" s="176">
        <f t="shared" si="16"/>
        <v>0</v>
      </c>
      <c r="EW19" s="176">
        <f t="shared" si="16"/>
        <v>0</v>
      </c>
      <c r="EX19" s="176">
        <f t="shared" si="16"/>
        <v>0</v>
      </c>
      <c r="EY19" s="176">
        <f t="shared" si="16"/>
        <v>0</v>
      </c>
      <c r="EZ19" s="176">
        <f t="shared" si="16"/>
        <v>0</v>
      </c>
      <c r="FA19" s="176">
        <f t="shared" si="16"/>
        <v>0</v>
      </c>
      <c r="FB19" s="176">
        <f t="shared" si="16"/>
        <v>0</v>
      </c>
      <c r="FC19" s="176">
        <f t="shared" si="16"/>
        <v>0</v>
      </c>
      <c r="FD19" s="176">
        <f t="shared" si="16"/>
        <v>0</v>
      </c>
      <c r="FE19" s="176">
        <f t="shared" si="16"/>
        <v>0</v>
      </c>
      <c r="FF19" s="176">
        <f t="shared" si="16"/>
        <v>0</v>
      </c>
      <c r="FG19" s="176">
        <f t="shared" si="16"/>
        <v>0</v>
      </c>
      <c r="FH19" s="176">
        <f t="shared" si="16"/>
        <v>0</v>
      </c>
      <c r="FI19" s="176">
        <f t="shared" si="16"/>
        <v>0</v>
      </c>
      <c r="FJ19" s="176">
        <f t="shared" si="16"/>
        <v>0</v>
      </c>
      <c r="FK19" s="176">
        <f t="shared" si="16"/>
        <v>0</v>
      </c>
      <c r="FL19" s="176">
        <f t="shared" si="16"/>
        <v>0</v>
      </c>
      <c r="FM19" s="176">
        <f t="shared" si="16"/>
        <v>0</v>
      </c>
      <c r="FN19" s="176">
        <f t="shared" si="16"/>
        <v>0</v>
      </c>
      <c r="FO19" s="176">
        <f t="shared" si="16"/>
        <v>0</v>
      </c>
      <c r="FP19" s="176">
        <f t="shared" si="16"/>
        <v>0</v>
      </c>
      <c r="FQ19" s="176">
        <f t="shared" si="16"/>
        <v>0</v>
      </c>
      <c r="FR19" s="176">
        <f t="shared" si="16"/>
        <v>0</v>
      </c>
      <c r="FS19" s="176">
        <f t="shared" si="16"/>
        <v>0</v>
      </c>
      <c r="FT19" s="176">
        <f t="shared" si="16"/>
        <v>0</v>
      </c>
      <c r="FU19" s="176">
        <f t="shared" si="16"/>
        <v>0</v>
      </c>
      <c r="FV19" s="176">
        <f t="shared" si="16"/>
        <v>0</v>
      </c>
      <c r="FW19" s="176">
        <f t="shared" si="16"/>
        <v>0</v>
      </c>
      <c r="FX19" s="176">
        <f t="shared" si="16"/>
        <v>0</v>
      </c>
      <c r="FY19" s="176">
        <f t="shared" si="16"/>
        <v>0</v>
      </c>
      <c r="FZ19" s="176">
        <f t="shared" si="16"/>
        <v>0</v>
      </c>
      <c r="GA19" s="176">
        <f t="shared" si="16"/>
        <v>0</v>
      </c>
      <c r="GB19" s="176">
        <f t="shared" si="16"/>
        <v>0</v>
      </c>
      <c r="GC19" s="176">
        <f t="shared" si="16"/>
        <v>0</v>
      </c>
      <c r="GD19" s="176">
        <f t="shared" si="16"/>
        <v>0</v>
      </c>
      <c r="GE19" s="176">
        <f t="shared" si="16"/>
        <v>0</v>
      </c>
      <c r="GF19" s="176">
        <f t="shared" si="16"/>
        <v>0</v>
      </c>
      <c r="GG19" s="176">
        <f t="shared" si="16"/>
        <v>0</v>
      </c>
      <c r="GH19" s="176">
        <f t="shared" si="16"/>
        <v>0</v>
      </c>
      <c r="GI19" s="176">
        <f t="shared" si="14"/>
        <v>0</v>
      </c>
      <c r="GJ19" s="176">
        <f t="shared" si="14"/>
        <v>0</v>
      </c>
      <c r="GK19" s="176">
        <f t="shared" si="14"/>
        <v>0</v>
      </c>
      <c r="GL19" s="176">
        <f t="shared" si="14"/>
        <v>0</v>
      </c>
      <c r="GM19" s="176">
        <f t="shared" si="14"/>
        <v>0</v>
      </c>
      <c r="GN19" s="176">
        <f t="shared" si="14"/>
        <v>0</v>
      </c>
      <c r="GO19" s="176">
        <f t="shared" si="14"/>
        <v>0</v>
      </c>
      <c r="GP19" s="176">
        <f t="shared" si="14"/>
        <v>0</v>
      </c>
      <c r="GQ19" s="176">
        <f t="shared" si="14"/>
        <v>0</v>
      </c>
      <c r="GR19" s="176">
        <f t="shared" si="14"/>
        <v>0</v>
      </c>
      <c r="GS19" s="176">
        <f t="shared" si="14"/>
        <v>0</v>
      </c>
      <c r="GT19" s="176">
        <f t="shared" si="14"/>
        <v>0</v>
      </c>
      <c r="GU19" s="176">
        <f t="shared" si="14"/>
        <v>0</v>
      </c>
      <c r="GV19" s="176">
        <f t="shared" si="14"/>
        <v>0</v>
      </c>
      <c r="GW19" s="176">
        <f t="shared" si="14"/>
        <v>0</v>
      </c>
      <c r="GX19" s="176">
        <f t="shared" si="14"/>
        <v>0</v>
      </c>
      <c r="GY19" s="176">
        <f t="shared" si="14"/>
        <v>0</v>
      </c>
      <c r="GZ19" s="176">
        <f t="shared" si="14"/>
        <v>0</v>
      </c>
      <c r="HA19" s="176">
        <f t="shared" si="14"/>
        <v>0</v>
      </c>
      <c r="HB19" s="176">
        <f t="shared" si="14"/>
        <v>0</v>
      </c>
      <c r="HC19" s="176">
        <f t="shared" si="14"/>
        <v>0</v>
      </c>
      <c r="HD19" s="176">
        <f t="shared" si="14"/>
        <v>0</v>
      </c>
      <c r="HE19" s="176">
        <f t="shared" si="14"/>
        <v>0</v>
      </c>
      <c r="HF19" s="176">
        <f t="shared" si="14"/>
        <v>0</v>
      </c>
      <c r="HG19" s="176">
        <f t="shared" si="14"/>
        <v>0</v>
      </c>
      <c r="HH19" s="176">
        <f t="shared" si="14"/>
        <v>0</v>
      </c>
      <c r="HI19" s="176">
        <f t="shared" si="14"/>
        <v>0</v>
      </c>
      <c r="HJ19" s="176">
        <f t="shared" si="14"/>
        <v>0</v>
      </c>
      <c r="HK19" s="176">
        <f t="shared" si="14"/>
        <v>0</v>
      </c>
      <c r="HL19" s="176">
        <f t="shared" si="14"/>
        <v>0</v>
      </c>
      <c r="HM19" s="176">
        <f t="shared" si="14"/>
        <v>0</v>
      </c>
      <c r="HN19" s="176">
        <f t="shared" si="14"/>
        <v>0</v>
      </c>
      <c r="HO19" s="176">
        <f t="shared" si="14"/>
        <v>0</v>
      </c>
      <c r="HP19" s="176">
        <f t="shared" si="14"/>
        <v>0</v>
      </c>
      <c r="HQ19" s="176">
        <f t="shared" si="14"/>
        <v>0</v>
      </c>
      <c r="HR19" s="176">
        <f t="shared" si="14"/>
        <v>0</v>
      </c>
      <c r="HS19" s="176">
        <f t="shared" si="14"/>
        <v>0</v>
      </c>
      <c r="HT19" s="176">
        <f t="shared" si="14"/>
        <v>0</v>
      </c>
      <c r="HU19" s="176">
        <f t="shared" si="14"/>
        <v>0</v>
      </c>
      <c r="HV19" s="176">
        <f t="shared" si="14"/>
        <v>0</v>
      </c>
      <c r="HW19" s="176">
        <f t="shared" si="14"/>
        <v>0</v>
      </c>
      <c r="HX19" s="176">
        <f t="shared" si="14"/>
        <v>0</v>
      </c>
      <c r="HY19" s="176">
        <f t="shared" si="14"/>
        <v>0</v>
      </c>
      <c r="HZ19" s="176">
        <f t="shared" si="14"/>
        <v>0</v>
      </c>
      <c r="IA19" s="176">
        <f t="shared" si="14"/>
        <v>0</v>
      </c>
      <c r="IB19" s="176">
        <f t="shared" si="14"/>
        <v>0</v>
      </c>
      <c r="IC19" s="176">
        <f t="shared" si="14"/>
        <v>0</v>
      </c>
      <c r="ID19" s="176">
        <f t="shared" si="14"/>
        <v>0</v>
      </c>
      <c r="IE19" s="176">
        <f t="shared" si="14"/>
        <v>0</v>
      </c>
      <c r="IF19" s="176">
        <f t="shared" si="6"/>
        <v>0</v>
      </c>
      <c r="IG19" s="176">
        <f t="shared" si="6"/>
        <v>0</v>
      </c>
      <c r="II19"/>
      <c r="IJ19" s="174">
        <v>5</v>
      </c>
      <c r="IK19" s="174">
        <f t="shared" si="7"/>
        <v>3.2302467823028436</v>
      </c>
      <c r="IL19" s="174">
        <f t="shared" si="9"/>
        <v>0</v>
      </c>
      <c r="IM19" s="174">
        <f t="shared" si="12"/>
        <v>0</v>
      </c>
      <c r="IO19" s="180">
        <f t="shared" si="10"/>
        <v>3.2302467823028436</v>
      </c>
      <c r="IP19" s="174">
        <f t="shared" si="11"/>
        <v>0</v>
      </c>
    </row>
    <row r="20" spans="2:250" ht="12.75" customHeight="1" x14ac:dyDescent="0.25">
      <c r="B20" s="174">
        <v>8.3082695007324201</v>
      </c>
      <c r="C20" s="174">
        <v>0.21156845092773402</v>
      </c>
      <c r="D20" s="174">
        <f t="shared" si="0"/>
        <v>5</v>
      </c>
      <c r="E20"/>
      <c r="F20"/>
      <c r="G20" s="177">
        <v>7</v>
      </c>
      <c r="H20" s="176">
        <f t="shared" si="1"/>
        <v>1.0853629188537555</v>
      </c>
      <c r="I20" s="176">
        <f t="shared" si="8"/>
        <v>1.1903949556469987E-113</v>
      </c>
      <c r="K20" s="176">
        <f t="shared" si="2"/>
        <v>1.6673226109765413E-225</v>
      </c>
      <c r="L20" s="176">
        <f t="shared" si="2"/>
        <v>3.1196012639238112E-265</v>
      </c>
      <c r="M20" s="176">
        <f t="shared" si="2"/>
        <v>3.352344883689528E-219</v>
      </c>
      <c r="N20" s="176">
        <f t="shared" si="2"/>
        <v>2.8176379868392394E-259</v>
      </c>
      <c r="O20" s="176">
        <f t="shared" si="2"/>
        <v>8.2259246847920269E-166</v>
      </c>
      <c r="P20" s="176">
        <f t="shared" si="2"/>
        <v>1.2436604795490851E-197</v>
      </c>
      <c r="Q20" s="176">
        <f t="shared" si="2"/>
        <v>1.5295980894109988E-253</v>
      </c>
      <c r="R20" s="176">
        <f t="shared" si="2"/>
        <v>4.7208309709903859E-181</v>
      </c>
      <c r="S20" s="176">
        <f t="shared" si="2"/>
        <v>4.0669981687342538E-174</v>
      </c>
      <c r="T20" s="176">
        <f t="shared" si="2"/>
        <v>5.3932630735369616E-160</v>
      </c>
      <c r="U20" s="176">
        <f t="shared" si="2"/>
        <v>1.1903949556469987E-113</v>
      </c>
      <c r="V20" s="176">
        <f t="shared" si="2"/>
        <v>3.2006739099704858E-159</v>
      </c>
      <c r="W20" s="176">
        <f t="shared" si="2"/>
        <v>3.9991123064377643E-185</v>
      </c>
      <c r="X20" s="176">
        <f t="shared" si="2"/>
        <v>2.6719055661286036E-213</v>
      </c>
      <c r="Y20" s="176">
        <f t="shared" si="2"/>
        <v>6.5061766401882121E-280</v>
      </c>
      <c r="Z20" s="176">
        <f t="shared" si="2"/>
        <v>6.3995664271972451E-146</v>
      </c>
      <c r="AA20" s="176">
        <f t="shared" si="15"/>
        <v>0</v>
      </c>
      <c r="AB20" s="176">
        <f t="shared" si="15"/>
        <v>0</v>
      </c>
      <c r="AC20" s="176">
        <f t="shared" si="15"/>
        <v>0</v>
      </c>
      <c r="AD20" s="176">
        <f t="shared" si="15"/>
        <v>0</v>
      </c>
      <c r="AE20" s="176">
        <f t="shared" si="15"/>
        <v>0</v>
      </c>
      <c r="AF20" s="176">
        <f t="shared" si="15"/>
        <v>0</v>
      </c>
      <c r="AG20" s="176">
        <f t="shared" si="15"/>
        <v>0</v>
      </c>
      <c r="AH20" s="176">
        <f t="shared" si="15"/>
        <v>0</v>
      </c>
      <c r="AI20" s="176">
        <f t="shared" si="15"/>
        <v>0</v>
      </c>
      <c r="AJ20" s="176">
        <f t="shared" si="15"/>
        <v>0</v>
      </c>
      <c r="AK20" s="176">
        <f t="shared" si="15"/>
        <v>0</v>
      </c>
      <c r="AL20" s="176">
        <f t="shared" si="15"/>
        <v>0</v>
      </c>
      <c r="AM20" s="176">
        <f t="shared" si="15"/>
        <v>0</v>
      </c>
      <c r="AN20" s="176">
        <f t="shared" si="15"/>
        <v>0</v>
      </c>
      <c r="AO20" s="176">
        <f t="shared" si="15"/>
        <v>0</v>
      </c>
      <c r="AP20" s="176">
        <f t="shared" si="15"/>
        <v>0</v>
      </c>
      <c r="AQ20" s="176">
        <f t="shared" si="15"/>
        <v>0</v>
      </c>
      <c r="AR20" s="176">
        <f t="shared" si="15"/>
        <v>0</v>
      </c>
      <c r="AS20" s="176">
        <f t="shared" si="15"/>
        <v>0</v>
      </c>
      <c r="AT20" s="176">
        <f t="shared" si="15"/>
        <v>0</v>
      </c>
      <c r="AU20" s="176">
        <f t="shared" si="15"/>
        <v>0</v>
      </c>
      <c r="AV20" s="176">
        <f t="shared" si="15"/>
        <v>0</v>
      </c>
      <c r="AW20" s="176">
        <f t="shared" si="15"/>
        <v>0</v>
      </c>
      <c r="AX20" s="176">
        <f t="shared" si="15"/>
        <v>0</v>
      </c>
      <c r="AY20" s="176">
        <f t="shared" si="15"/>
        <v>0</v>
      </c>
      <c r="AZ20" s="176">
        <f t="shared" si="15"/>
        <v>0</v>
      </c>
      <c r="BA20" s="176">
        <f t="shared" si="15"/>
        <v>0</v>
      </c>
      <c r="BB20" s="176">
        <f t="shared" si="15"/>
        <v>0</v>
      </c>
      <c r="BC20" s="176">
        <f t="shared" si="15"/>
        <v>0</v>
      </c>
      <c r="BD20" s="176">
        <f t="shared" si="15"/>
        <v>0</v>
      </c>
      <c r="BE20" s="176">
        <f t="shared" si="15"/>
        <v>0</v>
      </c>
      <c r="BF20" s="176">
        <f t="shared" si="15"/>
        <v>0</v>
      </c>
      <c r="BG20" s="176">
        <f t="shared" si="15"/>
        <v>0</v>
      </c>
      <c r="BH20" s="176">
        <f t="shared" si="15"/>
        <v>0</v>
      </c>
      <c r="BI20" s="176">
        <f t="shared" si="15"/>
        <v>0</v>
      </c>
      <c r="BJ20" s="176">
        <f t="shared" si="15"/>
        <v>0</v>
      </c>
      <c r="BK20" s="176">
        <f t="shared" si="15"/>
        <v>0</v>
      </c>
      <c r="BL20" s="176">
        <f t="shared" si="15"/>
        <v>0</v>
      </c>
      <c r="BM20" s="176">
        <f t="shared" si="15"/>
        <v>0</v>
      </c>
      <c r="BN20" s="176">
        <f t="shared" si="15"/>
        <v>0</v>
      </c>
      <c r="BO20" s="176">
        <f t="shared" si="15"/>
        <v>0</v>
      </c>
      <c r="BP20" s="176">
        <f t="shared" si="15"/>
        <v>0</v>
      </c>
      <c r="BQ20" s="176">
        <f t="shared" si="15"/>
        <v>0</v>
      </c>
      <c r="BR20" s="176">
        <f t="shared" si="15"/>
        <v>0</v>
      </c>
      <c r="BS20" s="176">
        <f t="shared" si="15"/>
        <v>0</v>
      </c>
      <c r="BT20" s="176">
        <f t="shared" si="15"/>
        <v>0</v>
      </c>
      <c r="BU20" s="176">
        <f t="shared" si="15"/>
        <v>0</v>
      </c>
      <c r="BV20" s="176">
        <f t="shared" si="15"/>
        <v>0</v>
      </c>
      <c r="BW20" s="176">
        <f t="shared" si="15"/>
        <v>0</v>
      </c>
      <c r="BX20" s="176">
        <f t="shared" si="15"/>
        <v>0</v>
      </c>
      <c r="BY20" s="176">
        <f t="shared" si="15"/>
        <v>0</v>
      </c>
      <c r="BZ20" s="176">
        <f t="shared" si="15"/>
        <v>0</v>
      </c>
      <c r="CA20" s="176">
        <f t="shared" si="15"/>
        <v>0</v>
      </c>
      <c r="CB20" s="176">
        <f t="shared" si="15"/>
        <v>0</v>
      </c>
      <c r="CC20" s="176">
        <f t="shared" si="15"/>
        <v>0</v>
      </c>
      <c r="CD20" s="176">
        <f t="shared" si="15"/>
        <v>0</v>
      </c>
      <c r="CE20" s="176">
        <f t="shared" si="15"/>
        <v>0</v>
      </c>
      <c r="CF20" s="176">
        <f t="shared" si="15"/>
        <v>0</v>
      </c>
      <c r="CG20" s="176">
        <f t="shared" si="15"/>
        <v>0</v>
      </c>
      <c r="CH20" s="176">
        <f t="shared" si="15"/>
        <v>0</v>
      </c>
      <c r="CI20" s="176">
        <f t="shared" si="15"/>
        <v>0</v>
      </c>
      <c r="CJ20" s="176">
        <f t="shared" si="15"/>
        <v>0</v>
      </c>
      <c r="CK20" s="176">
        <f t="shared" si="15"/>
        <v>0</v>
      </c>
      <c r="CL20" s="176">
        <f t="shared" si="15"/>
        <v>0</v>
      </c>
      <c r="CM20" s="176">
        <f t="shared" si="13"/>
        <v>0</v>
      </c>
      <c r="CN20" s="176">
        <f t="shared" si="13"/>
        <v>0</v>
      </c>
      <c r="CO20" s="176">
        <f t="shared" si="13"/>
        <v>0</v>
      </c>
      <c r="CP20" s="176">
        <f t="shared" si="13"/>
        <v>0</v>
      </c>
      <c r="CQ20" s="176">
        <f t="shared" si="13"/>
        <v>0</v>
      </c>
      <c r="CR20" s="176">
        <f t="shared" si="13"/>
        <v>0</v>
      </c>
      <c r="CS20" s="176">
        <f t="shared" si="13"/>
        <v>0</v>
      </c>
      <c r="CT20" s="176">
        <f t="shared" si="13"/>
        <v>0</v>
      </c>
      <c r="CU20" s="176">
        <f t="shared" si="13"/>
        <v>0</v>
      </c>
      <c r="CV20" s="176">
        <f t="shared" si="13"/>
        <v>0</v>
      </c>
      <c r="CW20" s="176">
        <f t="shared" si="13"/>
        <v>0</v>
      </c>
      <c r="CX20" s="176">
        <f t="shared" si="13"/>
        <v>0</v>
      </c>
      <c r="CY20" s="176">
        <f t="shared" si="13"/>
        <v>0</v>
      </c>
      <c r="CZ20" s="176">
        <f t="shared" si="13"/>
        <v>0</v>
      </c>
      <c r="DA20" s="176">
        <f t="shared" si="13"/>
        <v>0</v>
      </c>
      <c r="DB20" s="176">
        <f t="shared" si="13"/>
        <v>0</v>
      </c>
      <c r="DC20" s="176">
        <f t="shared" si="13"/>
        <v>0</v>
      </c>
      <c r="DD20" s="176">
        <f t="shared" si="13"/>
        <v>0</v>
      </c>
      <c r="DE20" s="176">
        <f t="shared" si="13"/>
        <v>0</v>
      </c>
      <c r="DF20" s="176">
        <f t="shared" si="13"/>
        <v>0</v>
      </c>
      <c r="DG20" s="176">
        <f t="shared" si="13"/>
        <v>0</v>
      </c>
      <c r="DH20" s="176">
        <f t="shared" si="4"/>
        <v>0</v>
      </c>
      <c r="DI20" s="176">
        <f t="shared" si="4"/>
        <v>0</v>
      </c>
      <c r="DJ20" s="176">
        <f t="shared" si="4"/>
        <v>0</v>
      </c>
      <c r="DK20" s="176">
        <f t="shared" si="4"/>
        <v>0</v>
      </c>
      <c r="DL20" s="176">
        <f t="shared" si="4"/>
        <v>0</v>
      </c>
      <c r="DM20" s="176">
        <f t="shared" si="4"/>
        <v>0</v>
      </c>
      <c r="DN20" s="176">
        <f t="shared" si="4"/>
        <v>0</v>
      </c>
      <c r="DO20" s="176">
        <f t="shared" si="4"/>
        <v>0</v>
      </c>
      <c r="DP20" s="176">
        <f t="shared" si="4"/>
        <v>0</v>
      </c>
      <c r="DQ20" s="176">
        <f t="shared" si="4"/>
        <v>0</v>
      </c>
      <c r="DR20" s="176">
        <f t="shared" si="4"/>
        <v>0</v>
      </c>
      <c r="DS20" s="176">
        <f t="shared" si="4"/>
        <v>0</v>
      </c>
      <c r="DT20" s="176">
        <f t="shared" si="4"/>
        <v>0</v>
      </c>
      <c r="DU20" s="176">
        <f t="shared" si="4"/>
        <v>0</v>
      </c>
      <c r="DV20" s="176">
        <f t="shared" si="4"/>
        <v>0</v>
      </c>
      <c r="DW20" s="176">
        <f t="shared" si="16"/>
        <v>0</v>
      </c>
      <c r="DX20" s="176">
        <f t="shared" si="16"/>
        <v>0</v>
      </c>
      <c r="DY20" s="176">
        <f t="shared" si="16"/>
        <v>0</v>
      </c>
      <c r="DZ20" s="176">
        <f t="shared" si="16"/>
        <v>0</v>
      </c>
      <c r="EA20" s="176">
        <f t="shared" si="16"/>
        <v>0</v>
      </c>
      <c r="EB20" s="176">
        <f t="shared" si="16"/>
        <v>0</v>
      </c>
      <c r="EC20" s="176">
        <f t="shared" si="16"/>
        <v>0</v>
      </c>
      <c r="ED20" s="176">
        <f t="shared" si="16"/>
        <v>0</v>
      </c>
      <c r="EE20" s="176">
        <f t="shared" si="16"/>
        <v>0</v>
      </c>
      <c r="EF20" s="176">
        <f t="shared" si="16"/>
        <v>0</v>
      </c>
      <c r="EG20" s="176">
        <f t="shared" si="16"/>
        <v>0</v>
      </c>
      <c r="EH20" s="176">
        <f t="shared" si="16"/>
        <v>0</v>
      </c>
      <c r="EI20" s="176">
        <f t="shared" si="16"/>
        <v>0</v>
      </c>
      <c r="EJ20" s="176">
        <f t="shared" si="16"/>
        <v>0</v>
      </c>
      <c r="EK20" s="176">
        <f t="shared" si="16"/>
        <v>0</v>
      </c>
      <c r="EL20" s="176">
        <f t="shared" si="16"/>
        <v>0</v>
      </c>
      <c r="EM20" s="176">
        <f t="shared" si="16"/>
        <v>0</v>
      </c>
      <c r="EN20" s="176">
        <f t="shared" si="16"/>
        <v>0</v>
      </c>
      <c r="EO20" s="176">
        <f t="shared" si="16"/>
        <v>0</v>
      </c>
      <c r="EP20" s="176">
        <f t="shared" si="16"/>
        <v>0</v>
      </c>
      <c r="EQ20" s="176">
        <f t="shared" si="16"/>
        <v>0</v>
      </c>
      <c r="ER20" s="176">
        <f t="shared" si="16"/>
        <v>0</v>
      </c>
      <c r="ES20" s="176">
        <f t="shared" si="16"/>
        <v>0</v>
      </c>
      <c r="ET20" s="176">
        <f t="shared" si="16"/>
        <v>0</v>
      </c>
      <c r="EU20" s="176">
        <f t="shared" si="16"/>
        <v>0</v>
      </c>
      <c r="EV20" s="176">
        <f t="shared" si="16"/>
        <v>0</v>
      </c>
      <c r="EW20" s="176">
        <f t="shared" si="16"/>
        <v>0</v>
      </c>
      <c r="EX20" s="176">
        <f t="shared" si="16"/>
        <v>0</v>
      </c>
      <c r="EY20" s="176">
        <f t="shared" si="16"/>
        <v>0</v>
      </c>
      <c r="EZ20" s="176">
        <f t="shared" si="16"/>
        <v>0</v>
      </c>
      <c r="FA20" s="176">
        <f t="shared" si="16"/>
        <v>0</v>
      </c>
      <c r="FB20" s="176">
        <f t="shared" si="16"/>
        <v>0</v>
      </c>
      <c r="FC20" s="176">
        <f t="shared" si="16"/>
        <v>0</v>
      </c>
      <c r="FD20" s="176">
        <f t="shared" si="16"/>
        <v>0</v>
      </c>
      <c r="FE20" s="176">
        <f t="shared" si="16"/>
        <v>0</v>
      </c>
      <c r="FF20" s="176">
        <f t="shared" si="16"/>
        <v>0</v>
      </c>
      <c r="FG20" s="176">
        <f t="shared" si="16"/>
        <v>0</v>
      </c>
      <c r="FH20" s="176">
        <f t="shared" si="16"/>
        <v>0</v>
      </c>
      <c r="FI20" s="176">
        <f t="shared" si="16"/>
        <v>0</v>
      </c>
      <c r="FJ20" s="176">
        <f t="shared" si="16"/>
        <v>0</v>
      </c>
      <c r="FK20" s="176">
        <f t="shared" si="16"/>
        <v>0</v>
      </c>
      <c r="FL20" s="176">
        <f t="shared" si="16"/>
        <v>0</v>
      </c>
      <c r="FM20" s="176">
        <f t="shared" si="16"/>
        <v>0</v>
      </c>
      <c r="FN20" s="176">
        <f t="shared" si="16"/>
        <v>0</v>
      </c>
      <c r="FO20" s="176">
        <f t="shared" si="16"/>
        <v>0</v>
      </c>
      <c r="FP20" s="176">
        <f t="shared" si="16"/>
        <v>0</v>
      </c>
      <c r="FQ20" s="176">
        <f t="shared" si="16"/>
        <v>0</v>
      </c>
      <c r="FR20" s="176">
        <f t="shared" si="16"/>
        <v>0</v>
      </c>
      <c r="FS20" s="176">
        <f t="shared" si="16"/>
        <v>0</v>
      </c>
      <c r="FT20" s="176">
        <f t="shared" si="16"/>
        <v>0</v>
      </c>
      <c r="FU20" s="176">
        <f t="shared" si="16"/>
        <v>0</v>
      </c>
      <c r="FV20" s="176">
        <f t="shared" si="16"/>
        <v>0</v>
      </c>
      <c r="FW20" s="176">
        <f t="shared" si="16"/>
        <v>0</v>
      </c>
      <c r="FX20" s="176">
        <f t="shared" si="16"/>
        <v>0</v>
      </c>
      <c r="FY20" s="176">
        <f t="shared" si="16"/>
        <v>0</v>
      </c>
      <c r="FZ20" s="176">
        <f t="shared" si="16"/>
        <v>0</v>
      </c>
      <c r="GA20" s="176">
        <f t="shared" si="16"/>
        <v>0</v>
      </c>
      <c r="GB20" s="176">
        <f t="shared" si="16"/>
        <v>0</v>
      </c>
      <c r="GC20" s="176">
        <f t="shared" si="16"/>
        <v>0</v>
      </c>
      <c r="GD20" s="176">
        <f t="shared" si="16"/>
        <v>0</v>
      </c>
      <c r="GE20" s="176">
        <f t="shared" si="16"/>
        <v>0</v>
      </c>
      <c r="GF20" s="176">
        <f t="shared" si="16"/>
        <v>0</v>
      </c>
      <c r="GG20" s="176">
        <f t="shared" si="16"/>
        <v>0</v>
      </c>
      <c r="GH20" s="176">
        <f t="shared" si="16"/>
        <v>0</v>
      </c>
      <c r="GI20" s="176">
        <f t="shared" si="14"/>
        <v>0</v>
      </c>
      <c r="GJ20" s="176">
        <f t="shared" si="14"/>
        <v>0</v>
      </c>
      <c r="GK20" s="176">
        <f t="shared" si="14"/>
        <v>0</v>
      </c>
      <c r="GL20" s="176">
        <f t="shared" si="14"/>
        <v>0</v>
      </c>
      <c r="GM20" s="176">
        <f t="shared" si="14"/>
        <v>0</v>
      </c>
      <c r="GN20" s="176">
        <f t="shared" si="14"/>
        <v>0</v>
      </c>
      <c r="GO20" s="176">
        <f t="shared" si="14"/>
        <v>0</v>
      </c>
      <c r="GP20" s="176">
        <f t="shared" si="14"/>
        <v>0</v>
      </c>
      <c r="GQ20" s="176">
        <f t="shared" si="14"/>
        <v>0</v>
      </c>
      <c r="GR20" s="176">
        <f t="shared" si="14"/>
        <v>0</v>
      </c>
      <c r="GS20" s="176">
        <f t="shared" si="14"/>
        <v>0</v>
      </c>
      <c r="GT20" s="176">
        <f t="shared" si="14"/>
        <v>0</v>
      </c>
      <c r="GU20" s="176">
        <f t="shared" si="14"/>
        <v>0</v>
      </c>
      <c r="GV20" s="176">
        <f t="shared" si="14"/>
        <v>0</v>
      </c>
      <c r="GW20" s="176">
        <f t="shared" si="14"/>
        <v>0</v>
      </c>
      <c r="GX20" s="176">
        <f t="shared" si="14"/>
        <v>0</v>
      </c>
      <c r="GY20" s="176">
        <f t="shared" si="14"/>
        <v>0</v>
      </c>
      <c r="GZ20" s="176">
        <f t="shared" si="14"/>
        <v>0</v>
      </c>
      <c r="HA20" s="176">
        <f t="shared" si="14"/>
        <v>0</v>
      </c>
      <c r="HB20" s="176">
        <f t="shared" si="14"/>
        <v>0</v>
      </c>
      <c r="HC20" s="176">
        <f t="shared" si="14"/>
        <v>0</v>
      </c>
      <c r="HD20" s="176">
        <f t="shared" si="14"/>
        <v>0</v>
      </c>
      <c r="HE20" s="176">
        <f t="shared" si="14"/>
        <v>0</v>
      </c>
      <c r="HF20" s="176">
        <f t="shared" si="14"/>
        <v>0</v>
      </c>
      <c r="HG20" s="176">
        <f t="shared" si="14"/>
        <v>0</v>
      </c>
      <c r="HH20" s="176">
        <f t="shared" si="14"/>
        <v>0</v>
      </c>
      <c r="HI20" s="176">
        <f t="shared" si="14"/>
        <v>0</v>
      </c>
      <c r="HJ20" s="176">
        <f t="shared" si="14"/>
        <v>0</v>
      </c>
      <c r="HK20" s="176">
        <f t="shared" si="14"/>
        <v>0</v>
      </c>
      <c r="HL20" s="176">
        <f t="shared" si="14"/>
        <v>0</v>
      </c>
      <c r="HM20" s="176">
        <f t="shared" si="14"/>
        <v>0</v>
      </c>
      <c r="HN20" s="176">
        <f t="shared" si="14"/>
        <v>0</v>
      </c>
      <c r="HO20" s="176">
        <f t="shared" si="14"/>
        <v>0</v>
      </c>
      <c r="HP20" s="176">
        <f t="shared" si="14"/>
        <v>0</v>
      </c>
      <c r="HQ20" s="176">
        <f t="shared" si="14"/>
        <v>0</v>
      </c>
      <c r="HR20" s="176">
        <f t="shared" si="14"/>
        <v>0</v>
      </c>
      <c r="HS20" s="176">
        <f t="shared" si="14"/>
        <v>0</v>
      </c>
      <c r="HT20" s="176">
        <f t="shared" si="14"/>
        <v>0</v>
      </c>
      <c r="HU20" s="176">
        <f t="shared" si="14"/>
        <v>0</v>
      </c>
      <c r="HV20" s="176">
        <f t="shared" si="14"/>
        <v>0</v>
      </c>
      <c r="HW20" s="176">
        <f t="shared" si="14"/>
        <v>0</v>
      </c>
      <c r="HX20" s="176">
        <f t="shared" si="14"/>
        <v>0</v>
      </c>
      <c r="HY20" s="176">
        <f t="shared" si="14"/>
        <v>0</v>
      </c>
      <c r="HZ20" s="176">
        <f t="shared" si="14"/>
        <v>0</v>
      </c>
      <c r="IA20" s="176">
        <f t="shared" si="14"/>
        <v>0</v>
      </c>
      <c r="IB20" s="176">
        <f t="shared" si="14"/>
        <v>0</v>
      </c>
      <c r="IC20" s="176">
        <f t="shared" si="14"/>
        <v>0</v>
      </c>
      <c r="ID20" s="176">
        <f t="shared" si="14"/>
        <v>0</v>
      </c>
      <c r="IE20" s="176">
        <f t="shared" si="14"/>
        <v>0</v>
      </c>
      <c r="IF20" s="176">
        <f t="shared" si="6"/>
        <v>0</v>
      </c>
      <c r="IG20" s="176">
        <f t="shared" si="6"/>
        <v>0</v>
      </c>
      <c r="II20"/>
      <c r="IJ20" s="174">
        <v>6</v>
      </c>
      <c r="IK20" s="174">
        <f t="shared" si="7"/>
        <v>3.8762961387634123</v>
      </c>
      <c r="IL20" s="174">
        <f t="shared" si="9"/>
        <v>0</v>
      </c>
      <c r="IM20" s="174">
        <f t="shared" si="12"/>
        <v>0</v>
      </c>
      <c r="IO20" s="180">
        <f t="shared" si="10"/>
        <v>3.8762961387634123</v>
      </c>
      <c r="IP20" s="174">
        <f t="shared" si="11"/>
        <v>0</v>
      </c>
    </row>
    <row r="21" spans="2:250" ht="12.75" customHeight="1" x14ac:dyDescent="0.25">
      <c r="B21" s="174">
        <v>7.8345481872558596</v>
      </c>
      <c r="C21" s="174">
        <v>0.23405647277832001</v>
      </c>
      <c r="D21" s="174">
        <f t="shared" si="0"/>
        <v>3</v>
      </c>
      <c r="E21"/>
      <c r="F21"/>
      <c r="G21" s="177">
        <v>8</v>
      </c>
      <c r="H21" s="176">
        <f t="shared" si="1"/>
        <v>1.240414764404292</v>
      </c>
      <c r="I21" s="176">
        <f t="shared" si="8"/>
        <v>4.3473100580884863E-109</v>
      </c>
      <c r="K21" s="176">
        <f t="shared" si="2"/>
        <v>3.4522337020608763E-217</v>
      </c>
      <c r="L21" s="176">
        <f t="shared" si="2"/>
        <v>1.9580676004468113E-256</v>
      </c>
      <c r="M21" s="176">
        <f t="shared" si="2"/>
        <v>6.2939269770070039E-210</v>
      </c>
      <c r="N21" s="176">
        <f t="shared" si="2"/>
        <v>6.7256830264356798E-249</v>
      </c>
      <c r="O21" s="176">
        <f t="shared" si="2"/>
        <v>8.2720320960136836E-159</v>
      </c>
      <c r="P21" s="176">
        <f t="shared" si="2"/>
        <v>4.5536087690283429E-190</v>
      </c>
      <c r="Q21" s="176">
        <f t="shared" si="2"/>
        <v>8.5899732588737926E-243</v>
      </c>
      <c r="R21" s="176">
        <f t="shared" si="2"/>
        <v>7.4950199191078728E-173</v>
      </c>
      <c r="S21" s="176">
        <f t="shared" si="2"/>
        <v>7.1279626915925099E-167</v>
      </c>
      <c r="T21" s="176">
        <f t="shared" si="2"/>
        <v>5.6902737636776613E-154</v>
      </c>
      <c r="U21" s="176">
        <f t="shared" si="2"/>
        <v>4.3473100580884863E-109</v>
      </c>
      <c r="V21" s="176">
        <f t="shared" si="2"/>
        <v>3.3029713525068248E-152</v>
      </c>
      <c r="W21" s="176">
        <f t="shared" si="2"/>
        <v>1.025836555752931E-175</v>
      </c>
      <c r="X21" s="176">
        <f t="shared" si="2"/>
        <v>1.0020695798261881E-204</v>
      </c>
      <c r="Y21" s="176">
        <f t="shared" si="2"/>
        <v>7.1023276196583045E-270</v>
      </c>
      <c r="Z21" s="176">
        <f t="shared" si="2"/>
        <v>9.1249082556569585E-139</v>
      </c>
      <c r="AA21" s="176">
        <f t="shared" si="15"/>
        <v>0</v>
      </c>
      <c r="AB21" s="176">
        <f t="shared" si="15"/>
        <v>0</v>
      </c>
      <c r="AC21" s="176">
        <f t="shared" si="15"/>
        <v>0</v>
      </c>
      <c r="AD21" s="176">
        <f t="shared" si="15"/>
        <v>0</v>
      </c>
      <c r="AE21" s="176">
        <f t="shared" si="15"/>
        <v>0</v>
      </c>
      <c r="AF21" s="176">
        <f t="shared" si="15"/>
        <v>0</v>
      </c>
      <c r="AG21" s="176">
        <f t="shared" si="15"/>
        <v>0</v>
      </c>
      <c r="AH21" s="176">
        <f t="shared" si="15"/>
        <v>0</v>
      </c>
      <c r="AI21" s="176">
        <f t="shared" si="15"/>
        <v>0</v>
      </c>
      <c r="AJ21" s="176">
        <f t="shared" si="15"/>
        <v>0</v>
      </c>
      <c r="AK21" s="176">
        <f t="shared" si="15"/>
        <v>0</v>
      </c>
      <c r="AL21" s="176">
        <f t="shared" si="15"/>
        <v>0</v>
      </c>
      <c r="AM21" s="176">
        <f t="shared" si="15"/>
        <v>0</v>
      </c>
      <c r="AN21" s="176">
        <f t="shared" si="15"/>
        <v>0</v>
      </c>
      <c r="AO21" s="176">
        <f t="shared" si="15"/>
        <v>0</v>
      </c>
      <c r="AP21" s="176">
        <f t="shared" si="15"/>
        <v>0</v>
      </c>
      <c r="AQ21" s="176">
        <f t="shared" si="15"/>
        <v>0</v>
      </c>
      <c r="AR21" s="176">
        <f t="shared" si="15"/>
        <v>0</v>
      </c>
      <c r="AS21" s="176">
        <f t="shared" si="15"/>
        <v>0</v>
      </c>
      <c r="AT21" s="176">
        <f t="shared" si="15"/>
        <v>0</v>
      </c>
      <c r="AU21" s="176">
        <f t="shared" si="15"/>
        <v>0</v>
      </c>
      <c r="AV21" s="176">
        <f t="shared" si="15"/>
        <v>0</v>
      </c>
      <c r="AW21" s="176">
        <f t="shared" si="15"/>
        <v>0</v>
      </c>
      <c r="AX21" s="176">
        <f t="shared" si="15"/>
        <v>0</v>
      </c>
      <c r="AY21" s="176">
        <f t="shared" si="15"/>
        <v>0</v>
      </c>
      <c r="AZ21" s="176">
        <f t="shared" si="15"/>
        <v>0</v>
      </c>
      <c r="BA21" s="176">
        <f t="shared" si="15"/>
        <v>0</v>
      </c>
      <c r="BB21" s="176">
        <f t="shared" si="15"/>
        <v>0</v>
      </c>
      <c r="BC21" s="176">
        <f t="shared" si="15"/>
        <v>0</v>
      </c>
      <c r="BD21" s="176">
        <f t="shared" si="15"/>
        <v>0</v>
      </c>
      <c r="BE21" s="176">
        <f t="shared" si="15"/>
        <v>0</v>
      </c>
      <c r="BF21" s="176">
        <f t="shared" si="15"/>
        <v>0</v>
      </c>
      <c r="BG21" s="176">
        <f t="shared" si="15"/>
        <v>0</v>
      </c>
      <c r="BH21" s="176">
        <f t="shared" si="15"/>
        <v>0</v>
      </c>
      <c r="BI21" s="176">
        <f t="shared" si="15"/>
        <v>0</v>
      </c>
      <c r="BJ21" s="176">
        <f t="shared" si="15"/>
        <v>0</v>
      </c>
      <c r="BK21" s="176">
        <f t="shared" si="15"/>
        <v>0</v>
      </c>
      <c r="BL21" s="176">
        <f t="shared" si="15"/>
        <v>0</v>
      </c>
      <c r="BM21" s="176">
        <f t="shared" si="15"/>
        <v>0</v>
      </c>
      <c r="BN21" s="176">
        <f t="shared" si="15"/>
        <v>0</v>
      </c>
      <c r="BO21" s="176">
        <f t="shared" si="15"/>
        <v>0</v>
      </c>
      <c r="BP21" s="176">
        <f t="shared" si="15"/>
        <v>0</v>
      </c>
      <c r="BQ21" s="176">
        <f t="shared" si="15"/>
        <v>0</v>
      </c>
      <c r="BR21" s="176">
        <f t="shared" si="15"/>
        <v>0</v>
      </c>
      <c r="BS21" s="176">
        <f t="shared" si="15"/>
        <v>0</v>
      </c>
      <c r="BT21" s="176">
        <f t="shared" si="15"/>
        <v>0</v>
      </c>
      <c r="BU21" s="176">
        <f t="shared" si="15"/>
        <v>0</v>
      </c>
      <c r="BV21" s="176">
        <f t="shared" si="15"/>
        <v>0</v>
      </c>
      <c r="BW21" s="176">
        <f t="shared" si="15"/>
        <v>0</v>
      </c>
      <c r="BX21" s="176">
        <f t="shared" si="15"/>
        <v>0</v>
      </c>
      <c r="BY21" s="176">
        <f t="shared" si="15"/>
        <v>0</v>
      </c>
      <c r="BZ21" s="176">
        <f t="shared" si="15"/>
        <v>0</v>
      </c>
      <c r="CA21" s="176">
        <f t="shared" si="15"/>
        <v>0</v>
      </c>
      <c r="CB21" s="176">
        <f t="shared" si="15"/>
        <v>0</v>
      </c>
      <c r="CC21" s="176">
        <f t="shared" si="15"/>
        <v>0</v>
      </c>
      <c r="CD21" s="176">
        <f t="shared" si="15"/>
        <v>0</v>
      </c>
      <c r="CE21" s="176">
        <f t="shared" si="15"/>
        <v>0</v>
      </c>
      <c r="CF21" s="176">
        <f t="shared" si="15"/>
        <v>0</v>
      </c>
      <c r="CG21" s="176">
        <f t="shared" si="15"/>
        <v>0</v>
      </c>
      <c r="CH21" s="176">
        <f t="shared" si="15"/>
        <v>0</v>
      </c>
      <c r="CI21" s="176">
        <f t="shared" si="15"/>
        <v>0</v>
      </c>
      <c r="CJ21" s="176">
        <f t="shared" si="15"/>
        <v>0</v>
      </c>
      <c r="CK21" s="176">
        <f t="shared" si="15"/>
        <v>0</v>
      </c>
      <c r="CL21" s="176">
        <f t="shared" ref="CL21:DF24" si="17">+NORMDIST($H21,CL$12,CL$13,FALSE)</f>
        <v>0</v>
      </c>
      <c r="CM21" s="176">
        <f t="shared" si="17"/>
        <v>0</v>
      </c>
      <c r="CN21" s="176">
        <f t="shared" si="17"/>
        <v>0</v>
      </c>
      <c r="CO21" s="176">
        <f t="shared" si="17"/>
        <v>0</v>
      </c>
      <c r="CP21" s="176">
        <f t="shared" si="17"/>
        <v>0</v>
      </c>
      <c r="CQ21" s="176">
        <f t="shared" si="17"/>
        <v>0</v>
      </c>
      <c r="CR21" s="176">
        <f t="shared" si="17"/>
        <v>0</v>
      </c>
      <c r="CS21" s="176">
        <f t="shared" si="17"/>
        <v>0</v>
      </c>
      <c r="CT21" s="176">
        <f t="shared" si="17"/>
        <v>0</v>
      </c>
      <c r="CU21" s="176">
        <f t="shared" si="17"/>
        <v>0</v>
      </c>
      <c r="CV21" s="176">
        <f t="shared" si="17"/>
        <v>0</v>
      </c>
      <c r="CW21" s="176">
        <f t="shared" si="17"/>
        <v>0</v>
      </c>
      <c r="CX21" s="176">
        <f t="shared" si="17"/>
        <v>0</v>
      </c>
      <c r="CY21" s="176">
        <f t="shared" si="17"/>
        <v>0</v>
      </c>
      <c r="CZ21" s="176">
        <f t="shared" si="17"/>
        <v>0</v>
      </c>
      <c r="DA21" s="176">
        <f t="shared" si="17"/>
        <v>0</v>
      </c>
      <c r="DB21" s="176">
        <f t="shared" si="17"/>
        <v>0</v>
      </c>
      <c r="DC21" s="176">
        <f t="shared" si="17"/>
        <v>0</v>
      </c>
      <c r="DD21" s="176">
        <f t="shared" si="17"/>
        <v>0</v>
      </c>
      <c r="DE21" s="176">
        <f t="shared" si="17"/>
        <v>0</v>
      </c>
      <c r="DF21" s="176">
        <f t="shared" si="17"/>
        <v>0</v>
      </c>
      <c r="DG21" s="176">
        <f t="shared" si="13"/>
        <v>0</v>
      </c>
      <c r="DH21" s="176">
        <f t="shared" si="4"/>
        <v>0</v>
      </c>
      <c r="DI21" s="176">
        <f t="shared" si="4"/>
        <v>0</v>
      </c>
      <c r="DJ21" s="176">
        <f t="shared" si="4"/>
        <v>0</v>
      </c>
      <c r="DK21" s="176">
        <f t="shared" si="4"/>
        <v>0</v>
      </c>
      <c r="DL21" s="176">
        <f t="shared" si="4"/>
        <v>0</v>
      </c>
      <c r="DM21" s="176">
        <f t="shared" si="4"/>
        <v>0</v>
      </c>
      <c r="DN21" s="176">
        <f t="shared" si="4"/>
        <v>0</v>
      </c>
      <c r="DO21" s="176">
        <f t="shared" si="4"/>
        <v>0</v>
      </c>
      <c r="DP21" s="176">
        <f t="shared" si="4"/>
        <v>0</v>
      </c>
      <c r="DQ21" s="176">
        <f t="shared" si="4"/>
        <v>0</v>
      </c>
      <c r="DR21" s="176">
        <f t="shared" si="4"/>
        <v>0</v>
      </c>
      <c r="DS21" s="176">
        <f t="shared" si="4"/>
        <v>0</v>
      </c>
      <c r="DT21" s="176">
        <f t="shared" si="4"/>
        <v>0</v>
      </c>
      <c r="DU21" s="176">
        <f t="shared" si="4"/>
        <v>0</v>
      </c>
      <c r="DV21" s="176">
        <f t="shared" si="4"/>
        <v>0</v>
      </c>
      <c r="DW21" s="176">
        <f t="shared" si="16"/>
        <v>0</v>
      </c>
      <c r="DX21" s="176">
        <f t="shared" si="16"/>
        <v>0</v>
      </c>
      <c r="DY21" s="176">
        <f t="shared" si="16"/>
        <v>0</v>
      </c>
      <c r="DZ21" s="176">
        <f t="shared" si="16"/>
        <v>0</v>
      </c>
      <c r="EA21" s="176">
        <f t="shared" si="16"/>
        <v>0</v>
      </c>
      <c r="EB21" s="176">
        <f t="shared" si="16"/>
        <v>0</v>
      </c>
      <c r="EC21" s="176">
        <f t="shared" si="16"/>
        <v>0</v>
      </c>
      <c r="ED21" s="176">
        <f t="shared" si="16"/>
        <v>0</v>
      </c>
      <c r="EE21" s="176">
        <f t="shared" si="16"/>
        <v>0</v>
      </c>
      <c r="EF21" s="176">
        <f t="shared" si="16"/>
        <v>0</v>
      </c>
      <c r="EG21" s="176">
        <f t="shared" si="16"/>
        <v>0</v>
      </c>
      <c r="EH21" s="176">
        <f t="shared" si="16"/>
        <v>0</v>
      </c>
      <c r="EI21" s="176">
        <f t="shared" si="16"/>
        <v>0</v>
      </c>
      <c r="EJ21" s="176">
        <f t="shared" si="16"/>
        <v>0</v>
      </c>
      <c r="EK21" s="176">
        <f t="shared" si="16"/>
        <v>0</v>
      </c>
      <c r="EL21" s="176">
        <f t="shared" si="16"/>
        <v>0</v>
      </c>
      <c r="EM21" s="176">
        <f t="shared" si="16"/>
        <v>0</v>
      </c>
      <c r="EN21" s="176">
        <f t="shared" si="16"/>
        <v>0</v>
      </c>
      <c r="EO21" s="176">
        <f t="shared" si="16"/>
        <v>0</v>
      </c>
      <c r="EP21" s="176">
        <f t="shared" si="16"/>
        <v>0</v>
      </c>
      <c r="EQ21" s="176">
        <f t="shared" si="16"/>
        <v>0</v>
      </c>
      <c r="ER21" s="176">
        <f t="shared" si="16"/>
        <v>0</v>
      </c>
      <c r="ES21" s="176">
        <f t="shared" si="16"/>
        <v>0</v>
      </c>
      <c r="ET21" s="176">
        <f t="shared" si="16"/>
        <v>0</v>
      </c>
      <c r="EU21" s="176">
        <f t="shared" si="16"/>
        <v>0</v>
      </c>
      <c r="EV21" s="176">
        <f t="shared" si="16"/>
        <v>0</v>
      </c>
      <c r="EW21" s="176">
        <f t="shared" si="16"/>
        <v>0</v>
      </c>
      <c r="EX21" s="176">
        <f t="shared" si="16"/>
        <v>0</v>
      </c>
      <c r="EY21" s="176">
        <f t="shared" si="16"/>
        <v>0</v>
      </c>
      <c r="EZ21" s="176">
        <f t="shared" si="16"/>
        <v>0</v>
      </c>
      <c r="FA21" s="176">
        <f t="shared" si="16"/>
        <v>0</v>
      </c>
      <c r="FB21" s="176">
        <f t="shared" si="16"/>
        <v>0</v>
      </c>
      <c r="FC21" s="176">
        <f t="shared" si="16"/>
        <v>0</v>
      </c>
      <c r="FD21" s="176">
        <f t="shared" si="16"/>
        <v>0</v>
      </c>
      <c r="FE21" s="176">
        <f t="shared" si="16"/>
        <v>0</v>
      </c>
      <c r="FF21" s="176">
        <f t="shared" si="16"/>
        <v>0</v>
      </c>
      <c r="FG21" s="176">
        <f t="shared" si="16"/>
        <v>0</v>
      </c>
      <c r="FH21" s="176">
        <f t="shared" si="16"/>
        <v>0</v>
      </c>
      <c r="FI21" s="176">
        <f t="shared" si="16"/>
        <v>0</v>
      </c>
      <c r="FJ21" s="176">
        <f t="shared" si="16"/>
        <v>0</v>
      </c>
      <c r="FK21" s="176">
        <f t="shared" si="16"/>
        <v>0</v>
      </c>
      <c r="FL21" s="176">
        <f t="shared" si="16"/>
        <v>0</v>
      </c>
      <c r="FM21" s="176">
        <f t="shared" si="16"/>
        <v>0</v>
      </c>
      <c r="FN21" s="176">
        <f t="shared" si="16"/>
        <v>0</v>
      </c>
      <c r="FO21" s="176">
        <f t="shared" si="16"/>
        <v>0</v>
      </c>
      <c r="FP21" s="176">
        <f t="shared" si="16"/>
        <v>0</v>
      </c>
      <c r="FQ21" s="176">
        <f t="shared" si="16"/>
        <v>0</v>
      </c>
      <c r="FR21" s="176">
        <f t="shared" si="16"/>
        <v>0</v>
      </c>
      <c r="FS21" s="176">
        <f t="shared" si="16"/>
        <v>0</v>
      </c>
      <c r="FT21" s="176">
        <f t="shared" si="16"/>
        <v>0</v>
      </c>
      <c r="FU21" s="176">
        <f t="shared" si="16"/>
        <v>0</v>
      </c>
      <c r="FV21" s="176">
        <f t="shared" si="16"/>
        <v>0</v>
      </c>
      <c r="FW21" s="176">
        <f t="shared" si="16"/>
        <v>0</v>
      </c>
      <c r="FX21" s="176">
        <f t="shared" si="16"/>
        <v>0</v>
      </c>
      <c r="FY21" s="176">
        <f t="shared" si="16"/>
        <v>0</v>
      </c>
      <c r="FZ21" s="176">
        <f t="shared" si="16"/>
        <v>0</v>
      </c>
      <c r="GA21" s="176">
        <f t="shared" si="16"/>
        <v>0</v>
      </c>
      <c r="GB21" s="176">
        <f t="shared" si="16"/>
        <v>0</v>
      </c>
      <c r="GC21" s="176">
        <f t="shared" si="16"/>
        <v>0</v>
      </c>
      <c r="GD21" s="176">
        <f t="shared" si="16"/>
        <v>0</v>
      </c>
      <c r="GE21" s="176">
        <f t="shared" si="16"/>
        <v>0</v>
      </c>
      <c r="GF21" s="176">
        <f t="shared" si="16"/>
        <v>0</v>
      </c>
      <c r="GG21" s="176">
        <f t="shared" si="16"/>
        <v>0</v>
      </c>
      <c r="GH21" s="176">
        <f t="shared" ref="GH21:IE26" si="18">+NORMDIST($H21,GH$12,GH$13,FALSE)</f>
        <v>0</v>
      </c>
      <c r="GI21" s="176">
        <f t="shared" si="18"/>
        <v>0</v>
      </c>
      <c r="GJ21" s="176">
        <f t="shared" si="18"/>
        <v>0</v>
      </c>
      <c r="GK21" s="176">
        <f t="shared" si="18"/>
        <v>0</v>
      </c>
      <c r="GL21" s="176">
        <f t="shared" si="18"/>
        <v>0</v>
      </c>
      <c r="GM21" s="176">
        <f t="shared" si="18"/>
        <v>0</v>
      </c>
      <c r="GN21" s="176">
        <f t="shared" si="18"/>
        <v>0</v>
      </c>
      <c r="GO21" s="176">
        <f t="shared" si="18"/>
        <v>0</v>
      </c>
      <c r="GP21" s="176">
        <f t="shared" si="18"/>
        <v>0</v>
      </c>
      <c r="GQ21" s="176">
        <f t="shared" si="18"/>
        <v>0</v>
      </c>
      <c r="GR21" s="176">
        <f t="shared" si="18"/>
        <v>0</v>
      </c>
      <c r="GS21" s="176">
        <f t="shared" si="18"/>
        <v>0</v>
      </c>
      <c r="GT21" s="176">
        <f t="shared" si="18"/>
        <v>0</v>
      </c>
      <c r="GU21" s="176">
        <f t="shared" si="18"/>
        <v>0</v>
      </c>
      <c r="GV21" s="176">
        <f t="shared" si="18"/>
        <v>0</v>
      </c>
      <c r="GW21" s="176">
        <f t="shared" si="18"/>
        <v>0</v>
      </c>
      <c r="GX21" s="176">
        <f t="shared" si="18"/>
        <v>0</v>
      </c>
      <c r="GY21" s="176">
        <f t="shared" si="18"/>
        <v>0</v>
      </c>
      <c r="GZ21" s="176">
        <f t="shared" si="18"/>
        <v>0</v>
      </c>
      <c r="HA21" s="176">
        <f t="shared" si="18"/>
        <v>0</v>
      </c>
      <c r="HB21" s="176">
        <f t="shared" si="18"/>
        <v>0</v>
      </c>
      <c r="HC21" s="176">
        <f t="shared" si="18"/>
        <v>0</v>
      </c>
      <c r="HD21" s="176">
        <f t="shared" si="18"/>
        <v>0</v>
      </c>
      <c r="HE21" s="176">
        <f t="shared" si="18"/>
        <v>0</v>
      </c>
      <c r="HF21" s="176">
        <f t="shared" si="18"/>
        <v>0</v>
      </c>
      <c r="HG21" s="176">
        <f t="shared" si="18"/>
        <v>0</v>
      </c>
      <c r="HH21" s="176">
        <f t="shared" si="18"/>
        <v>0</v>
      </c>
      <c r="HI21" s="176">
        <f t="shared" si="18"/>
        <v>0</v>
      </c>
      <c r="HJ21" s="176">
        <f t="shared" si="18"/>
        <v>0</v>
      </c>
      <c r="HK21" s="176">
        <f t="shared" si="18"/>
        <v>0</v>
      </c>
      <c r="HL21" s="176">
        <f t="shared" si="18"/>
        <v>0</v>
      </c>
      <c r="HM21" s="176">
        <f t="shared" si="18"/>
        <v>0</v>
      </c>
      <c r="HN21" s="176">
        <f t="shared" si="18"/>
        <v>0</v>
      </c>
      <c r="HO21" s="176">
        <f t="shared" si="18"/>
        <v>0</v>
      </c>
      <c r="HP21" s="176">
        <f t="shared" si="18"/>
        <v>0</v>
      </c>
      <c r="HQ21" s="176">
        <f t="shared" si="18"/>
        <v>0</v>
      </c>
      <c r="HR21" s="176">
        <f t="shared" si="18"/>
        <v>0</v>
      </c>
      <c r="HS21" s="176">
        <f t="shared" si="18"/>
        <v>0</v>
      </c>
      <c r="HT21" s="176">
        <f t="shared" si="18"/>
        <v>0</v>
      </c>
      <c r="HU21" s="176">
        <f t="shared" si="18"/>
        <v>0</v>
      </c>
      <c r="HV21" s="176">
        <f t="shared" si="18"/>
        <v>0</v>
      </c>
      <c r="HW21" s="176">
        <f t="shared" si="18"/>
        <v>0</v>
      </c>
      <c r="HX21" s="176">
        <f t="shared" si="18"/>
        <v>0</v>
      </c>
      <c r="HY21" s="176">
        <f t="shared" si="18"/>
        <v>0</v>
      </c>
      <c r="HZ21" s="176">
        <f t="shared" si="18"/>
        <v>0</v>
      </c>
      <c r="IA21" s="176">
        <f t="shared" si="18"/>
        <v>0</v>
      </c>
      <c r="IB21" s="176">
        <f t="shared" si="18"/>
        <v>0</v>
      </c>
      <c r="IC21" s="176">
        <f t="shared" si="18"/>
        <v>0</v>
      </c>
      <c r="ID21" s="176">
        <f t="shared" si="14"/>
        <v>0</v>
      </c>
      <c r="IE21" s="176">
        <f t="shared" si="14"/>
        <v>0</v>
      </c>
      <c r="IF21" s="176">
        <f t="shared" si="6"/>
        <v>0</v>
      </c>
      <c r="IG21" s="176">
        <f t="shared" si="6"/>
        <v>0</v>
      </c>
      <c r="II21"/>
      <c r="IJ21" s="174">
        <v>7</v>
      </c>
      <c r="IK21" s="174">
        <f t="shared" si="7"/>
        <v>4.5223454952239805</v>
      </c>
      <c r="IL21" s="174">
        <f t="shared" si="9"/>
        <v>0</v>
      </c>
      <c r="IM21" s="174">
        <f t="shared" si="12"/>
        <v>0</v>
      </c>
      <c r="IO21" s="180">
        <f t="shared" si="10"/>
        <v>4.5223454952239805</v>
      </c>
      <c r="IP21" s="174">
        <f t="shared" si="11"/>
        <v>0</v>
      </c>
    </row>
    <row r="22" spans="2:250" ht="12.75" customHeight="1" x14ac:dyDescent="0.25">
      <c r="B22" s="174">
        <v>8.4378540039062511</v>
      </c>
      <c r="C22" s="174">
        <v>0.260055541992188</v>
      </c>
      <c r="D22" s="174">
        <f t="shared" si="0"/>
        <v>8</v>
      </c>
      <c r="E22"/>
      <c r="F22"/>
      <c r="G22" s="177">
        <v>9</v>
      </c>
      <c r="H22" s="176">
        <f t="shared" si="1"/>
        <v>1.3954666099548285</v>
      </c>
      <c r="I22" s="176">
        <f t="shared" si="8"/>
        <v>1.2786015844715348E-104</v>
      </c>
      <c r="K22" s="176">
        <f t="shared" si="2"/>
        <v>4.9838755782931041E-209</v>
      </c>
      <c r="L22" s="176">
        <f t="shared" si="2"/>
        <v>8.7269456376313002E-248</v>
      </c>
      <c r="M22" s="176">
        <f t="shared" si="2"/>
        <v>7.4407111477305265E-201</v>
      </c>
      <c r="N22" s="176">
        <f t="shared" si="2"/>
        <v>9.8454850170439038E-239</v>
      </c>
      <c r="O22" s="176">
        <f t="shared" si="2"/>
        <v>5.8676342776066393E-152</v>
      </c>
      <c r="P22" s="176">
        <f t="shared" si="2"/>
        <v>1.1858126326850961E-182</v>
      </c>
      <c r="Q22" s="176">
        <f t="shared" si="2"/>
        <v>2.8193460302628592E-232</v>
      </c>
      <c r="R22" s="176">
        <f t="shared" si="2"/>
        <v>7.6725291971135701E-165</v>
      </c>
      <c r="S22" s="176">
        <f t="shared" si="2"/>
        <v>8.7553104964402244E-160</v>
      </c>
      <c r="T22" s="176">
        <f t="shared" si="2"/>
        <v>4.5962637738542265E-148</v>
      </c>
      <c r="U22" s="176">
        <f t="shared" si="2"/>
        <v>1.2786015844715348E-104</v>
      </c>
      <c r="V22" s="176">
        <f t="shared" si="2"/>
        <v>2.3661884436340765E-145</v>
      </c>
      <c r="W22" s="176">
        <f t="shared" si="2"/>
        <v>1.4934936603277976E-166</v>
      </c>
      <c r="X22" s="176">
        <f t="shared" si="2"/>
        <v>2.5041609830661378E-196</v>
      </c>
      <c r="Y22" s="176">
        <f t="shared" si="2"/>
        <v>5.0798199086941828E-260</v>
      </c>
      <c r="Z22" s="176">
        <f t="shared" si="2"/>
        <v>8.5872848523540636E-132</v>
      </c>
      <c r="AA22" s="176">
        <f t="shared" ref="AA22:CL25" si="19">+NORMDIST($H22,AA$12,AA$13,FALSE)</f>
        <v>0</v>
      </c>
      <c r="AB22" s="176">
        <f t="shared" si="19"/>
        <v>0</v>
      </c>
      <c r="AC22" s="176">
        <f t="shared" si="19"/>
        <v>0</v>
      </c>
      <c r="AD22" s="176">
        <f t="shared" si="19"/>
        <v>0</v>
      </c>
      <c r="AE22" s="176">
        <f t="shared" si="19"/>
        <v>0</v>
      </c>
      <c r="AF22" s="176">
        <f t="shared" si="19"/>
        <v>0</v>
      </c>
      <c r="AG22" s="176">
        <f t="shared" si="19"/>
        <v>0</v>
      </c>
      <c r="AH22" s="176">
        <f t="shared" si="19"/>
        <v>0</v>
      </c>
      <c r="AI22" s="176">
        <f t="shared" si="19"/>
        <v>0</v>
      </c>
      <c r="AJ22" s="176">
        <f t="shared" si="19"/>
        <v>0</v>
      </c>
      <c r="AK22" s="176">
        <f t="shared" si="19"/>
        <v>0</v>
      </c>
      <c r="AL22" s="176">
        <f t="shared" si="19"/>
        <v>0</v>
      </c>
      <c r="AM22" s="176">
        <f t="shared" si="19"/>
        <v>0</v>
      </c>
      <c r="AN22" s="176">
        <f t="shared" si="19"/>
        <v>0</v>
      </c>
      <c r="AO22" s="176">
        <f t="shared" si="19"/>
        <v>0</v>
      </c>
      <c r="AP22" s="176">
        <f t="shared" si="19"/>
        <v>0</v>
      </c>
      <c r="AQ22" s="176">
        <f t="shared" si="19"/>
        <v>0</v>
      </c>
      <c r="AR22" s="176">
        <f t="shared" si="19"/>
        <v>0</v>
      </c>
      <c r="AS22" s="176">
        <f t="shared" si="19"/>
        <v>0</v>
      </c>
      <c r="AT22" s="176">
        <f t="shared" si="19"/>
        <v>0</v>
      </c>
      <c r="AU22" s="176">
        <f t="shared" si="19"/>
        <v>0</v>
      </c>
      <c r="AV22" s="176">
        <f t="shared" si="19"/>
        <v>0</v>
      </c>
      <c r="AW22" s="176">
        <f t="shared" si="19"/>
        <v>0</v>
      </c>
      <c r="AX22" s="176">
        <f t="shared" si="19"/>
        <v>0</v>
      </c>
      <c r="AY22" s="176">
        <f t="shared" si="19"/>
        <v>0</v>
      </c>
      <c r="AZ22" s="176">
        <f t="shared" si="19"/>
        <v>0</v>
      </c>
      <c r="BA22" s="176">
        <f t="shared" si="19"/>
        <v>0</v>
      </c>
      <c r="BB22" s="176">
        <f t="shared" si="19"/>
        <v>0</v>
      </c>
      <c r="BC22" s="176">
        <f t="shared" si="19"/>
        <v>0</v>
      </c>
      <c r="BD22" s="176">
        <f t="shared" si="19"/>
        <v>0</v>
      </c>
      <c r="BE22" s="176">
        <f t="shared" si="19"/>
        <v>0</v>
      </c>
      <c r="BF22" s="176">
        <f t="shared" si="19"/>
        <v>0</v>
      </c>
      <c r="BG22" s="176">
        <f t="shared" si="19"/>
        <v>0</v>
      </c>
      <c r="BH22" s="176">
        <f t="shared" si="19"/>
        <v>0</v>
      </c>
      <c r="BI22" s="176">
        <f t="shared" si="19"/>
        <v>0</v>
      </c>
      <c r="BJ22" s="176">
        <f t="shared" si="19"/>
        <v>0</v>
      </c>
      <c r="BK22" s="176">
        <f t="shared" si="19"/>
        <v>0</v>
      </c>
      <c r="BL22" s="176">
        <f t="shared" si="19"/>
        <v>0</v>
      </c>
      <c r="BM22" s="176">
        <f t="shared" si="19"/>
        <v>0</v>
      </c>
      <c r="BN22" s="176">
        <f t="shared" si="19"/>
        <v>0</v>
      </c>
      <c r="BO22" s="176">
        <f t="shared" si="19"/>
        <v>0</v>
      </c>
      <c r="BP22" s="176">
        <f t="shared" si="19"/>
        <v>0</v>
      </c>
      <c r="BQ22" s="176">
        <f t="shared" si="19"/>
        <v>0</v>
      </c>
      <c r="BR22" s="176">
        <f t="shared" si="19"/>
        <v>0</v>
      </c>
      <c r="BS22" s="176">
        <f t="shared" si="19"/>
        <v>0</v>
      </c>
      <c r="BT22" s="176">
        <f t="shared" si="19"/>
        <v>0</v>
      </c>
      <c r="BU22" s="176">
        <f t="shared" si="19"/>
        <v>0</v>
      </c>
      <c r="BV22" s="176">
        <f t="shared" si="19"/>
        <v>0</v>
      </c>
      <c r="BW22" s="176">
        <f t="shared" si="19"/>
        <v>0</v>
      </c>
      <c r="BX22" s="176">
        <f t="shared" si="19"/>
        <v>0</v>
      </c>
      <c r="BY22" s="176">
        <f t="shared" si="19"/>
        <v>0</v>
      </c>
      <c r="BZ22" s="176">
        <f t="shared" si="19"/>
        <v>0</v>
      </c>
      <c r="CA22" s="176">
        <f t="shared" si="19"/>
        <v>0</v>
      </c>
      <c r="CB22" s="176">
        <f t="shared" si="19"/>
        <v>0</v>
      </c>
      <c r="CC22" s="176">
        <f t="shared" si="19"/>
        <v>0</v>
      </c>
      <c r="CD22" s="176">
        <f t="shared" si="19"/>
        <v>0</v>
      </c>
      <c r="CE22" s="176">
        <f t="shared" si="19"/>
        <v>0</v>
      </c>
      <c r="CF22" s="176">
        <f t="shared" si="19"/>
        <v>0</v>
      </c>
      <c r="CG22" s="176">
        <f t="shared" si="19"/>
        <v>0</v>
      </c>
      <c r="CH22" s="176">
        <f t="shared" si="19"/>
        <v>0</v>
      </c>
      <c r="CI22" s="176">
        <f t="shared" si="19"/>
        <v>0</v>
      </c>
      <c r="CJ22" s="176">
        <f t="shared" si="19"/>
        <v>0</v>
      </c>
      <c r="CK22" s="176">
        <f t="shared" si="19"/>
        <v>0</v>
      </c>
      <c r="CL22" s="176">
        <f t="shared" si="19"/>
        <v>0</v>
      </c>
      <c r="CM22" s="176">
        <f t="shared" si="17"/>
        <v>0</v>
      </c>
      <c r="CN22" s="176">
        <f t="shared" si="17"/>
        <v>0</v>
      </c>
      <c r="CO22" s="176">
        <f t="shared" si="17"/>
        <v>0</v>
      </c>
      <c r="CP22" s="176">
        <f t="shared" si="17"/>
        <v>0</v>
      </c>
      <c r="CQ22" s="176">
        <f t="shared" si="17"/>
        <v>0</v>
      </c>
      <c r="CR22" s="176">
        <f t="shared" si="17"/>
        <v>0</v>
      </c>
      <c r="CS22" s="176">
        <f t="shared" si="17"/>
        <v>0</v>
      </c>
      <c r="CT22" s="176">
        <f t="shared" si="17"/>
        <v>0</v>
      </c>
      <c r="CU22" s="176">
        <f t="shared" si="17"/>
        <v>0</v>
      </c>
      <c r="CV22" s="176">
        <f t="shared" si="17"/>
        <v>0</v>
      </c>
      <c r="CW22" s="176">
        <f t="shared" si="17"/>
        <v>0</v>
      </c>
      <c r="CX22" s="176">
        <f t="shared" si="17"/>
        <v>0</v>
      </c>
      <c r="CY22" s="176">
        <f t="shared" si="17"/>
        <v>0</v>
      </c>
      <c r="CZ22" s="176">
        <f t="shared" si="17"/>
        <v>0</v>
      </c>
      <c r="DA22" s="176">
        <f t="shared" si="17"/>
        <v>0</v>
      </c>
      <c r="DB22" s="176">
        <f t="shared" si="17"/>
        <v>0</v>
      </c>
      <c r="DC22" s="176">
        <f t="shared" si="17"/>
        <v>0</v>
      </c>
      <c r="DD22" s="176">
        <f t="shared" si="17"/>
        <v>0</v>
      </c>
      <c r="DE22" s="176">
        <f t="shared" si="17"/>
        <v>0</v>
      </c>
      <c r="DF22" s="176">
        <f t="shared" si="17"/>
        <v>0</v>
      </c>
      <c r="DG22" s="176">
        <f t="shared" si="13"/>
        <v>0</v>
      </c>
      <c r="DH22" s="176">
        <f t="shared" si="4"/>
        <v>0</v>
      </c>
      <c r="DI22" s="176">
        <f t="shared" si="4"/>
        <v>0</v>
      </c>
      <c r="DJ22" s="176">
        <f t="shared" si="4"/>
        <v>0</v>
      </c>
      <c r="DK22" s="176">
        <f t="shared" si="4"/>
        <v>0</v>
      </c>
      <c r="DL22" s="176">
        <f t="shared" si="4"/>
        <v>0</v>
      </c>
      <c r="DM22" s="176">
        <f t="shared" si="4"/>
        <v>0</v>
      </c>
      <c r="DN22" s="176">
        <f t="shared" si="4"/>
        <v>0</v>
      </c>
      <c r="DO22" s="176">
        <f t="shared" si="4"/>
        <v>0</v>
      </c>
      <c r="DP22" s="176">
        <f t="shared" si="4"/>
        <v>0</v>
      </c>
      <c r="DQ22" s="176">
        <f t="shared" si="4"/>
        <v>0</v>
      </c>
      <c r="DR22" s="176">
        <f t="shared" si="4"/>
        <v>0</v>
      </c>
      <c r="DS22" s="176">
        <f t="shared" si="4"/>
        <v>0</v>
      </c>
      <c r="DT22" s="176">
        <f t="shared" si="4"/>
        <v>0</v>
      </c>
      <c r="DU22" s="176">
        <f t="shared" si="4"/>
        <v>0</v>
      </c>
      <c r="DV22" s="176">
        <f t="shared" si="4"/>
        <v>0</v>
      </c>
      <c r="DW22" s="176">
        <f t="shared" ref="DW22:EL39" si="20">+NORMDIST($H22,DW$12,DW$13,FALSE)</f>
        <v>0</v>
      </c>
      <c r="DX22" s="176">
        <f t="shared" si="20"/>
        <v>0</v>
      </c>
      <c r="DY22" s="176">
        <f t="shared" si="20"/>
        <v>0</v>
      </c>
      <c r="DZ22" s="176">
        <f t="shared" si="20"/>
        <v>0</v>
      </c>
      <c r="EA22" s="176">
        <f t="shared" si="20"/>
        <v>0</v>
      </c>
      <c r="EB22" s="176">
        <f t="shared" si="20"/>
        <v>0</v>
      </c>
      <c r="EC22" s="176">
        <f t="shared" si="20"/>
        <v>0</v>
      </c>
      <c r="ED22" s="176">
        <f t="shared" si="20"/>
        <v>0</v>
      </c>
      <c r="EE22" s="176">
        <f t="shared" si="20"/>
        <v>0</v>
      </c>
      <c r="EF22" s="176">
        <f t="shared" si="20"/>
        <v>0</v>
      </c>
      <c r="EG22" s="176">
        <f t="shared" si="20"/>
        <v>0</v>
      </c>
      <c r="EH22" s="176">
        <f t="shared" si="20"/>
        <v>0</v>
      </c>
      <c r="EI22" s="176">
        <f t="shared" si="20"/>
        <v>0</v>
      </c>
      <c r="EJ22" s="176">
        <f t="shared" si="20"/>
        <v>0</v>
      </c>
      <c r="EK22" s="176">
        <f t="shared" si="20"/>
        <v>0</v>
      </c>
      <c r="EL22" s="176">
        <f t="shared" si="20"/>
        <v>0</v>
      </c>
      <c r="EM22" s="176">
        <f t="shared" ref="EM22:FB37" si="21">+NORMDIST($H22,EM$12,EM$13,FALSE)</f>
        <v>0</v>
      </c>
      <c r="EN22" s="176">
        <f t="shared" si="21"/>
        <v>0</v>
      </c>
      <c r="EO22" s="176">
        <f t="shared" si="21"/>
        <v>0</v>
      </c>
      <c r="EP22" s="176">
        <f t="shared" si="21"/>
        <v>0</v>
      </c>
      <c r="EQ22" s="176">
        <f t="shared" si="21"/>
        <v>0</v>
      </c>
      <c r="ER22" s="176">
        <f t="shared" si="21"/>
        <v>0</v>
      </c>
      <c r="ES22" s="176">
        <f t="shared" si="21"/>
        <v>0</v>
      </c>
      <c r="ET22" s="176">
        <f t="shared" si="21"/>
        <v>0</v>
      </c>
      <c r="EU22" s="176">
        <f t="shared" si="21"/>
        <v>0</v>
      </c>
      <c r="EV22" s="176">
        <f t="shared" si="21"/>
        <v>0</v>
      </c>
      <c r="EW22" s="176">
        <f t="shared" si="21"/>
        <v>0</v>
      </c>
      <c r="EX22" s="176">
        <f t="shared" si="21"/>
        <v>0</v>
      </c>
      <c r="EY22" s="176">
        <f t="shared" si="21"/>
        <v>0</v>
      </c>
      <c r="EZ22" s="176">
        <f t="shared" si="21"/>
        <v>0</v>
      </c>
      <c r="FA22" s="176">
        <f t="shared" si="21"/>
        <v>0</v>
      </c>
      <c r="FB22" s="176">
        <f t="shared" si="21"/>
        <v>0</v>
      </c>
      <c r="FC22" s="176">
        <f t="shared" ref="FC22:FR37" si="22">+NORMDIST($H22,FC$12,FC$13,FALSE)</f>
        <v>0</v>
      </c>
      <c r="FD22" s="176">
        <f t="shared" si="22"/>
        <v>0</v>
      </c>
      <c r="FE22" s="176">
        <f t="shared" si="22"/>
        <v>0</v>
      </c>
      <c r="FF22" s="176">
        <f t="shared" si="22"/>
        <v>0</v>
      </c>
      <c r="FG22" s="176">
        <f t="shared" si="22"/>
        <v>0</v>
      </c>
      <c r="FH22" s="176">
        <f t="shared" si="22"/>
        <v>0</v>
      </c>
      <c r="FI22" s="176">
        <f t="shared" si="22"/>
        <v>0</v>
      </c>
      <c r="FJ22" s="176">
        <f t="shared" si="22"/>
        <v>0</v>
      </c>
      <c r="FK22" s="176">
        <f t="shared" si="22"/>
        <v>0</v>
      </c>
      <c r="FL22" s="176">
        <f t="shared" si="22"/>
        <v>0</v>
      </c>
      <c r="FM22" s="176">
        <f t="shared" si="22"/>
        <v>0</v>
      </c>
      <c r="FN22" s="176">
        <f t="shared" si="22"/>
        <v>0</v>
      </c>
      <c r="FO22" s="176">
        <f t="shared" si="22"/>
        <v>0</v>
      </c>
      <c r="FP22" s="176">
        <f t="shared" si="22"/>
        <v>0</v>
      </c>
      <c r="FQ22" s="176">
        <f t="shared" si="22"/>
        <v>0</v>
      </c>
      <c r="FR22" s="176">
        <f t="shared" si="22"/>
        <v>0</v>
      </c>
      <c r="FS22" s="176">
        <f t="shared" ref="FS22:GH37" si="23">+NORMDIST($H22,FS$12,FS$13,FALSE)</f>
        <v>0</v>
      </c>
      <c r="FT22" s="176">
        <f t="shared" si="23"/>
        <v>0</v>
      </c>
      <c r="FU22" s="176">
        <f t="shared" si="23"/>
        <v>0</v>
      </c>
      <c r="FV22" s="176">
        <f t="shared" si="23"/>
        <v>0</v>
      </c>
      <c r="FW22" s="176">
        <f t="shared" si="23"/>
        <v>0</v>
      </c>
      <c r="FX22" s="176">
        <f t="shared" si="23"/>
        <v>0</v>
      </c>
      <c r="FY22" s="176">
        <f t="shared" si="23"/>
        <v>0</v>
      </c>
      <c r="FZ22" s="176">
        <f t="shared" si="23"/>
        <v>0</v>
      </c>
      <c r="GA22" s="176">
        <f t="shared" si="23"/>
        <v>0</v>
      </c>
      <c r="GB22" s="176">
        <f t="shared" si="23"/>
        <v>0</v>
      </c>
      <c r="GC22" s="176">
        <f t="shared" si="23"/>
        <v>0</v>
      </c>
      <c r="GD22" s="176">
        <f t="shared" si="23"/>
        <v>0</v>
      </c>
      <c r="GE22" s="176">
        <f t="shared" si="23"/>
        <v>0</v>
      </c>
      <c r="GF22" s="176">
        <f t="shared" si="23"/>
        <v>0</v>
      </c>
      <c r="GG22" s="176">
        <f t="shared" si="23"/>
        <v>0</v>
      </c>
      <c r="GH22" s="176">
        <f t="shared" si="23"/>
        <v>0</v>
      </c>
      <c r="GI22" s="176">
        <f t="shared" si="18"/>
        <v>0</v>
      </c>
      <c r="GJ22" s="176">
        <f t="shared" si="18"/>
        <v>0</v>
      </c>
      <c r="GK22" s="176">
        <f t="shared" si="18"/>
        <v>0</v>
      </c>
      <c r="GL22" s="176">
        <f t="shared" si="18"/>
        <v>0</v>
      </c>
      <c r="GM22" s="176">
        <f t="shared" si="18"/>
        <v>0</v>
      </c>
      <c r="GN22" s="176">
        <f t="shared" si="18"/>
        <v>0</v>
      </c>
      <c r="GO22" s="176">
        <f t="shared" si="18"/>
        <v>0</v>
      </c>
      <c r="GP22" s="176">
        <f t="shared" si="18"/>
        <v>0</v>
      </c>
      <c r="GQ22" s="176">
        <f t="shared" si="18"/>
        <v>0</v>
      </c>
      <c r="GR22" s="176">
        <f t="shared" si="18"/>
        <v>0</v>
      </c>
      <c r="GS22" s="176">
        <f t="shared" si="18"/>
        <v>0</v>
      </c>
      <c r="GT22" s="176">
        <f t="shared" si="18"/>
        <v>0</v>
      </c>
      <c r="GU22" s="176">
        <f t="shared" si="18"/>
        <v>0</v>
      </c>
      <c r="GV22" s="176">
        <f t="shared" si="18"/>
        <v>0</v>
      </c>
      <c r="GW22" s="176">
        <f t="shared" si="18"/>
        <v>0</v>
      </c>
      <c r="GX22" s="176">
        <f t="shared" si="18"/>
        <v>0</v>
      </c>
      <c r="GY22" s="176">
        <f t="shared" si="18"/>
        <v>0</v>
      </c>
      <c r="GZ22" s="176">
        <f t="shared" si="18"/>
        <v>0</v>
      </c>
      <c r="HA22" s="176">
        <f t="shared" si="18"/>
        <v>0</v>
      </c>
      <c r="HB22" s="176">
        <f t="shared" si="18"/>
        <v>0</v>
      </c>
      <c r="HC22" s="176">
        <f t="shared" si="18"/>
        <v>0</v>
      </c>
      <c r="HD22" s="176">
        <f t="shared" si="18"/>
        <v>0</v>
      </c>
      <c r="HE22" s="176">
        <f t="shared" si="18"/>
        <v>0</v>
      </c>
      <c r="HF22" s="176">
        <f t="shared" si="18"/>
        <v>0</v>
      </c>
      <c r="HG22" s="176">
        <f t="shared" si="18"/>
        <v>0</v>
      </c>
      <c r="HH22" s="176">
        <f t="shared" si="18"/>
        <v>0</v>
      </c>
      <c r="HI22" s="176">
        <f t="shared" si="18"/>
        <v>0</v>
      </c>
      <c r="HJ22" s="176">
        <f t="shared" si="18"/>
        <v>0</v>
      </c>
      <c r="HK22" s="176">
        <f t="shared" si="18"/>
        <v>0</v>
      </c>
      <c r="HL22" s="176">
        <f t="shared" si="18"/>
        <v>0</v>
      </c>
      <c r="HM22" s="176">
        <f t="shared" si="18"/>
        <v>0</v>
      </c>
      <c r="HN22" s="176">
        <f t="shared" si="18"/>
        <v>0</v>
      </c>
      <c r="HO22" s="176">
        <f t="shared" si="18"/>
        <v>0</v>
      </c>
      <c r="HP22" s="176">
        <f t="shared" si="18"/>
        <v>0</v>
      </c>
      <c r="HQ22" s="176">
        <f t="shared" si="18"/>
        <v>0</v>
      </c>
      <c r="HR22" s="176">
        <f t="shared" si="18"/>
        <v>0</v>
      </c>
      <c r="HS22" s="176">
        <f t="shared" si="18"/>
        <v>0</v>
      </c>
      <c r="HT22" s="176">
        <f t="shared" si="18"/>
        <v>0</v>
      </c>
      <c r="HU22" s="176">
        <f t="shared" si="18"/>
        <v>0</v>
      </c>
      <c r="HV22" s="176">
        <f t="shared" si="18"/>
        <v>0</v>
      </c>
      <c r="HW22" s="176">
        <f t="shared" si="18"/>
        <v>0</v>
      </c>
      <c r="HX22" s="176">
        <f t="shared" si="18"/>
        <v>0</v>
      </c>
      <c r="HY22" s="176">
        <f t="shared" si="18"/>
        <v>0</v>
      </c>
      <c r="HZ22" s="176">
        <f t="shared" si="18"/>
        <v>0</v>
      </c>
      <c r="IA22" s="176">
        <f t="shared" si="18"/>
        <v>0</v>
      </c>
      <c r="IB22" s="176">
        <f t="shared" si="18"/>
        <v>0</v>
      </c>
      <c r="IC22" s="176">
        <f t="shared" si="18"/>
        <v>0</v>
      </c>
      <c r="ID22" s="176">
        <f t="shared" si="18"/>
        <v>0</v>
      </c>
      <c r="IE22" s="176">
        <f t="shared" si="18"/>
        <v>0</v>
      </c>
      <c r="IF22" s="176">
        <f t="shared" si="6"/>
        <v>0</v>
      </c>
      <c r="IG22" s="176">
        <f t="shared" si="6"/>
        <v>0</v>
      </c>
      <c r="II22"/>
      <c r="IJ22" s="174">
        <v>8</v>
      </c>
      <c r="IK22" s="174">
        <f t="shared" si="7"/>
        <v>5.1683948516845497</v>
      </c>
      <c r="IL22" s="174">
        <f t="shared" si="9"/>
        <v>0</v>
      </c>
      <c r="IM22" s="174">
        <f t="shared" si="12"/>
        <v>0</v>
      </c>
      <c r="IO22" s="180">
        <f t="shared" si="10"/>
        <v>5.1683948516845497</v>
      </c>
      <c r="IP22" s="174">
        <f t="shared" si="11"/>
        <v>0</v>
      </c>
    </row>
    <row r="23" spans="2:250" ht="12.75" customHeight="1" x14ac:dyDescent="0.25">
      <c r="B23" s="174">
        <v>9.2132530212402308</v>
      </c>
      <c r="C23" s="174">
        <v>0.30000038146972702</v>
      </c>
      <c r="D23" s="174">
        <f t="shared" si="0"/>
        <v>13</v>
      </c>
      <c r="E23"/>
      <c r="F23"/>
      <c r="G23" s="177">
        <v>10</v>
      </c>
      <c r="H23" s="176">
        <f t="shared" si="1"/>
        <v>1.550518455505365</v>
      </c>
      <c r="I23" s="176">
        <f t="shared" si="8"/>
        <v>3.0285513719829414E-100</v>
      </c>
      <c r="K23" s="176">
        <f t="shared" si="2"/>
        <v>5.0167291095329824E-201</v>
      </c>
      <c r="L23" s="176">
        <f t="shared" si="2"/>
        <v>2.7618676017136425E-239</v>
      </c>
      <c r="M23" s="176">
        <f t="shared" si="2"/>
        <v>5.5389434107150752E-192</v>
      </c>
      <c r="N23" s="176">
        <f t="shared" si="2"/>
        <v>8.8386788351032918E-229</v>
      </c>
      <c r="O23" s="176">
        <f t="shared" si="2"/>
        <v>2.9358726100959773E-145</v>
      </c>
      <c r="P23" s="176">
        <f t="shared" si="2"/>
        <v>2.196255729572827E-175</v>
      </c>
      <c r="Q23" s="176">
        <f t="shared" si="2"/>
        <v>5.4081290058731241E-222</v>
      </c>
      <c r="R23" s="176">
        <f t="shared" si="2"/>
        <v>5.0642568708717508E-157</v>
      </c>
      <c r="S23" s="176">
        <f t="shared" si="2"/>
        <v>7.5368935328535158E-153</v>
      </c>
      <c r="T23" s="176">
        <f t="shared" si="2"/>
        <v>2.8422806241075335E-142</v>
      </c>
      <c r="U23" s="176">
        <f t="shared" si="2"/>
        <v>3.0285513719829414E-100</v>
      </c>
      <c r="V23" s="176">
        <f t="shared" si="2"/>
        <v>1.1767250417279866E-138</v>
      </c>
      <c r="W23" s="176">
        <f t="shared" si="2"/>
        <v>1.2340684161772381E-157</v>
      </c>
      <c r="X23" s="176">
        <f t="shared" si="2"/>
        <v>4.1697901927231264E-188</v>
      </c>
      <c r="Y23" s="176">
        <f t="shared" si="2"/>
        <v>2.380502775440157E-250</v>
      </c>
      <c r="Z23" s="176">
        <f t="shared" si="2"/>
        <v>5.3337497974458309E-125</v>
      </c>
      <c r="AA23" s="176">
        <f t="shared" si="19"/>
        <v>0</v>
      </c>
      <c r="AB23" s="176">
        <f t="shared" si="19"/>
        <v>0</v>
      </c>
      <c r="AC23" s="176">
        <f t="shared" si="19"/>
        <v>0</v>
      </c>
      <c r="AD23" s="176">
        <f t="shared" si="19"/>
        <v>0</v>
      </c>
      <c r="AE23" s="176">
        <f t="shared" si="19"/>
        <v>0</v>
      </c>
      <c r="AF23" s="176">
        <f t="shared" si="19"/>
        <v>0</v>
      </c>
      <c r="AG23" s="176">
        <f t="shared" si="19"/>
        <v>0</v>
      </c>
      <c r="AH23" s="176">
        <f t="shared" si="19"/>
        <v>0</v>
      </c>
      <c r="AI23" s="176">
        <f t="shared" si="19"/>
        <v>0</v>
      </c>
      <c r="AJ23" s="176">
        <f t="shared" si="19"/>
        <v>0</v>
      </c>
      <c r="AK23" s="176">
        <f t="shared" si="19"/>
        <v>0</v>
      </c>
      <c r="AL23" s="176">
        <f t="shared" si="19"/>
        <v>0</v>
      </c>
      <c r="AM23" s="176">
        <f t="shared" si="19"/>
        <v>0</v>
      </c>
      <c r="AN23" s="176">
        <f t="shared" si="19"/>
        <v>0</v>
      </c>
      <c r="AO23" s="176">
        <f t="shared" si="19"/>
        <v>0</v>
      </c>
      <c r="AP23" s="176">
        <f t="shared" si="19"/>
        <v>0</v>
      </c>
      <c r="AQ23" s="176">
        <f t="shared" si="19"/>
        <v>0</v>
      </c>
      <c r="AR23" s="176">
        <f t="shared" si="19"/>
        <v>0</v>
      </c>
      <c r="AS23" s="176">
        <f t="shared" si="19"/>
        <v>0</v>
      </c>
      <c r="AT23" s="176">
        <f t="shared" si="19"/>
        <v>0</v>
      </c>
      <c r="AU23" s="176">
        <f t="shared" si="19"/>
        <v>0</v>
      </c>
      <c r="AV23" s="176">
        <f t="shared" si="19"/>
        <v>0</v>
      </c>
      <c r="AW23" s="176">
        <f t="shared" si="19"/>
        <v>0</v>
      </c>
      <c r="AX23" s="176">
        <f t="shared" si="19"/>
        <v>0</v>
      </c>
      <c r="AY23" s="176">
        <f t="shared" si="19"/>
        <v>0</v>
      </c>
      <c r="AZ23" s="176">
        <f t="shared" si="19"/>
        <v>0</v>
      </c>
      <c r="BA23" s="176">
        <f t="shared" si="19"/>
        <v>0</v>
      </c>
      <c r="BB23" s="176">
        <f t="shared" si="19"/>
        <v>0</v>
      </c>
      <c r="BC23" s="176">
        <f t="shared" si="19"/>
        <v>0</v>
      </c>
      <c r="BD23" s="176">
        <f t="shared" si="19"/>
        <v>0</v>
      </c>
      <c r="BE23" s="176">
        <f t="shared" si="19"/>
        <v>0</v>
      </c>
      <c r="BF23" s="176">
        <f t="shared" si="19"/>
        <v>0</v>
      </c>
      <c r="BG23" s="176">
        <f t="shared" si="19"/>
        <v>0</v>
      </c>
      <c r="BH23" s="176">
        <f t="shared" si="19"/>
        <v>0</v>
      </c>
      <c r="BI23" s="176">
        <f t="shared" si="19"/>
        <v>0</v>
      </c>
      <c r="BJ23" s="176">
        <f t="shared" si="19"/>
        <v>0</v>
      </c>
      <c r="BK23" s="176">
        <f t="shared" si="19"/>
        <v>0</v>
      </c>
      <c r="BL23" s="176">
        <f t="shared" si="19"/>
        <v>0</v>
      </c>
      <c r="BM23" s="176">
        <f t="shared" si="19"/>
        <v>0</v>
      </c>
      <c r="BN23" s="176">
        <f t="shared" si="19"/>
        <v>0</v>
      </c>
      <c r="BO23" s="176">
        <f t="shared" si="19"/>
        <v>0</v>
      </c>
      <c r="BP23" s="176">
        <f t="shared" si="19"/>
        <v>0</v>
      </c>
      <c r="BQ23" s="176">
        <f t="shared" si="19"/>
        <v>0</v>
      </c>
      <c r="BR23" s="176">
        <f t="shared" si="19"/>
        <v>0</v>
      </c>
      <c r="BS23" s="176">
        <f t="shared" si="19"/>
        <v>0</v>
      </c>
      <c r="BT23" s="176">
        <f t="shared" si="19"/>
        <v>0</v>
      </c>
      <c r="BU23" s="176">
        <f t="shared" si="19"/>
        <v>0</v>
      </c>
      <c r="BV23" s="176">
        <f t="shared" si="19"/>
        <v>0</v>
      </c>
      <c r="BW23" s="176">
        <f t="shared" si="19"/>
        <v>0</v>
      </c>
      <c r="BX23" s="176">
        <f t="shared" si="19"/>
        <v>0</v>
      </c>
      <c r="BY23" s="176">
        <f t="shared" si="19"/>
        <v>0</v>
      </c>
      <c r="BZ23" s="176">
        <f t="shared" si="19"/>
        <v>0</v>
      </c>
      <c r="CA23" s="176">
        <f t="shared" si="19"/>
        <v>0</v>
      </c>
      <c r="CB23" s="176">
        <f t="shared" si="19"/>
        <v>0</v>
      </c>
      <c r="CC23" s="176">
        <f t="shared" si="19"/>
        <v>0</v>
      </c>
      <c r="CD23" s="176">
        <f t="shared" si="19"/>
        <v>0</v>
      </c>
      <c r="CE23" s="176">
        <f t="shared" si="19"/>
        <v>0</v>
      </c>
      <c r="CF23" s="176">
        <f t="shared" si="19"/>
        <v>0</v>
      </c>
      <c r="CG23" s="176">
        <f t="shared" si="19"/>
        <v>0</v>
      </c>
      <c r="CH23" s="176">
        <f t="shared" si="19"/>
        <v>0</v>
      </c>
      <c r="CI23" s="176">
        <f t="shared" si="19"/>
        <v>0</v>
      </c>
      <c r="CJ23" s="176">
        <f t="shared" si="19"/>
        <v>0</v>
      </c>
      <c r="CK23" s="176">
        <f t="shared" si="19"/>
        <v>0</v>
      </c>
      <c r="CL23" s="176">
        <f t="shared" si="19"/>
        <v>0</v>
      </c>
      <c r="CM23" s="176">
        <f t="shared" si="17"/>
        <v>0</v>
      </c>
      <c r="CN23" s="176">
        <f t="shared" si="17"/>
        <v>0</v>
      </c>
      <c r="CO23" s="176">
        <f t="shared" si="17"/>
        <v>0</v>
      </c>
      <c r="CP23" s="176">
        <f t="shared" si="17"/>
        <v>0</v>
      </c>
      <c r="CQ23" s="176">
        <f t="shared" si="17"/>
        <v>0</v>
      </c>
      <c r="CR23" s="176">
        <f t="shared" si="17"/>
        <v>0</v>
      </c>
      <c r="CS23" s="176">
        <f t="shared" si="17"/>
        <v>0</v>
      </c>
      <c r="CT23" s="176">
        <f t="shared" si="17"/>
        <v>0</v>
      </c>
      <c r="CU23" s="176">
        <f t="shared" si="17"/>
        <v>0</v>
      </c>
      <c r="CV23" s="176">
        <f t="shared" si="17"/>
        <v>0</v>
      </c>
      <c r="CW23" s="176">
        <f t="shared" si="17"/>
        <v>0</v>
      </c>
      <c r="CX23" s="176">
        <f t="shared" si="17"/>
        <v>0</v>
      </c>
      <c r="CY23" s="176">
        <f t="shared" si="17"/>
        <v>0</v>
      </c>
      <c r="CZ23" s="176">
        <f t="shared" si="17"/>
        <v>0</v>
      </c>
      <c r="DA23" s="176">
        <f t="shared" si="17"/>
        <v>0</v>
      </c>
      <c r="DB23" s="176">
        <f t="shared" si="17"/>
        <v>0</v>
      </c>
      <c r="DC23" s="176">
        <f t="shared" si="17"/>
        <v>0</v>
      </c>
      <c r="DD23" s="176">
        <f t="shared" si="17"/>
        <v>0</v>
      </c>
      <c r="DE23" s="176">
        <f t="shared" si="17"/>
        <v>0</v>
      </c>
      <c r="DF23" s="176">
        <f t="shared" si="17"/>
        <v>0</v>
      </c>
      <c r="DG23" s="176">
        <f t="shared" si="13"/>
        <v>0</v>
      </c>
      <c r="DH23" s="176">
        <f t="shared" si="4"/>
        <v>0</v>
      </c>
      <c r="DI23" s="176">
        <f t="shared" si="4"/>
        <v>0</v>
      </c>
      <c r="DJ23" s="176">
        <f t="shared" si="4"/>
        <v>0</v>
      </c>
      <c r="DK23" s="176">
        <f t="shared" si="4"/>
        <v>0</v>
      </c>
      <c r="DL23" s="176">
        <f t="shared" si="4"/>
        <v>0</v>
      </c>
      <c r="DM23" s="176">
        <f t="shared" si="4"/>
        <v>0</v>
      </c>
      <c r="DN23" s="176">
        <f t="shared" si="4"/>
        <v>0</v>
      </c>
      <c r="DO23" s="176">
        <f t="shared" si="4"/>
        <v>0</v>
      </c>
      <c r="DP23" s="176">
        <f t="shared" si="4"/>
        <v>0</v>
      </c>
      <c r="DQ23" s="176">
        <f t="shared" si="4"/>
        <v>0</v>
      </c>
      <c r="DR23" s="176">
        <f t="shared" si="4"/>
        <v>0</v>
      </c>
      <c r="DS23" s="176">
        <f t="shared" si="4"/>
        <v>0</v>
      </c>
      <c r="DT23" s="176">
        <f t="shared" si="4"/>
        <v>0</v>
      </c>
      <c r="DU23" s="176">
        <f t="shared" si="4"/>
        <v>0</v>
      </c>
      <c r="DV23" s="176">
        <f t="shared" si="4"/>
        <v>0</v>
      </c>
      <c r="DW23" s="176">
        <f t="shared" si="20"/>
        <v>0</v>
      </c>
      <c r="DX23" s="176">
        <f t="shared" si="20"/>
        <v>0</v>
      </c>
      <c r="DY23" s="176">
        <f t="shared" si="20"/>
        <v>0</v>
      </c>
      <c r="DZ23" s="176">
        <f t="shared" si="20"/>
        <v>0</v>
      </c>
      <c r="EA23" s="176">
        <f t="shared" si="20"/>
        <v>0</v>
      </c>
      <c r="EB23" s="176">
        <f t="shared" si="20"/>
        <v>0</v>
      </c>
      <c r="EC23" s="176">
        <f t="shared" si="20"/>
        <v>0</v>
      </c>
      <c r="ED23" s="176">
        <f t="shared" si="20"/>
        <v>0</v>
      </c>
      <c r="EE23" s="176">
        <f t="shared" si="20"/>
        <v>0</v>
      </c>
      <c r="EF23" s="176">
        <f t="shared" si="20"/>
        <v>0</v>
      </c>
      <c r="EG23" s="176">
        <f t="shared" si="20"/>
        <v>0</v>
      </c>
      <c r="EH23" s="176">
        <f t="shared" si="20"/>
        <v>0</v>
      </c>
      <c r="EI23" s="176">
        <f t="shared" si="20"/>
        <v>0</v>
      </c>
      <c r="EJ23" s="176">
        <f t="shared" si="20"/>
        <v>0</v>
      </c>
      <c r="EK23" s="176">
        <f t="shared" si="20"/>
        <v>0</v>
      </c>
      <c r="EL23" s="176">
        <f t="shared" si="20"/>
        <v>0</v>
      </c>
      <c r="EM23" s="176">
        <f t="shared" si="21"/>
        <v>0</v>
      </c>
      <c r="EN23" s="176">
        <f t="shared" si="21"/>
        <v>0</v>
      </c>
      <c r="EO23" s="176">
        <f t="shared" si="21"/>
        <v>0</v>
      </c>
      <c r="EP23" s="176">
        <f t="shared" si="21"/>
        <v>0</v>
      </c>
      <c r="EQ23" s="176">
        <f t="shared" si="21"/>
        <v>0</v>
      </c>
      <c r="ER23" s="176">
        <f t="shared" si="21"/>
        <v>0</v>
      </c>
      <c r="ES23" s="176">
        <f t="shared" si="21"/>
        <v>0</v>
      </c>
      <c r="ET23" s="176">
        <f t="shared" si="21"/>
        <v>0</v>
      </c>
      <c r="EU23" s="176">
        <f t="shared" si="21"/>
        <v>0</v>
      </c>
      <c r="EV23" s="176">
        <f t="shared" si="21"/>
        <v>0</v>
      </c>
      <c r="EW23" s="176">
        <f t="shared" si="21"/>
        <v>0</v>
      </c>
      <c r="EX23" s="176">
        <f t="shared" si="21"/>
        <v>0</v>
      </c>
      <c r="EY23" s="176">
        <f t="shared" si="21"/>
        <v>0</v>
      </c>
      <c r="EZ23" s="176">
        <f t="shared" si="21"/>
        <v>0</v>
      </c>
      <c r="FA23" s="176">
        <f t="shared" si="21"/>
        <v>0</v>
      </c>
      <c r="FB23" s="176">
        <f t="shared" si="21"/>
        <v>0</v>
      </c>
      <c r="FC23" s="176">
        <f t="shared" si="22"/>
        <v>0</v>
      </c>
      <c r="FD23" s="176">
        <f t="shared" si="22"/>
        <v>0</v>
      </c>
      <c r="FE23" s="176">
        <f t="shared" si="22"/>
        <v>0</v>
      </c>
      <c r="FF23" s="176">
        <f t="shared" si="22"/>
        <v>0</v>
      </c>
      <c r="FG23" s="176">
        <f t="shared" si="22"/>
        <v>0</v>
      </c>
      <c r="FH23" s="176">
        <f t="shared" si="22"/>
        <v>0</v>
      </c>
      <c r="FI23" s="176">
        <f t="shared" si="22"/>
        <v>0</v>
      </c>
      <c r="FJ23" s="176">
        <f t="shared" si="22"/>
        <v>0</v>
      </c>
      <c r="FK23" s="176">
        <f t="shared" si="22"/>
        <v>0</v>
      </c>
      <c r="FL23" s="176">
        <f t="shared" si="22"/>
        <v>0</v>
      </c>
      <c r="FM23" s="176">
        <f t="shared" si="22"/>
        <v>0</v>
      </c>
      <c r="FN23" s="176">
        <f t="shared" si="22"/>
        <v>0</v>
      </c>
      <c r="FO23" s="176">
        <f t="shared" si="22"/>
        <v>0</v>
      </c>
      <c r="FP23" s="176">
        <f t="shared" si="22"/>
        <v>0</v>
      </c>
      <c r="FQ23" s="176">
        <f t="shared" si="22"/>
        <v>0</v>
      </c>
      <c r="FR23" s="176">
        <f t="shared" si="22"/>
        <v>0</v>
      </c>
      <c r="FS23" s="176">
        <f t="shared" si="23"/>
        <v>0</v>
      </c>
      <c r="FT23" s="176">
        <f t="shared" si="23"/>
        <v>0</v>
      </c>
      <c r="FU23" s="176">
        <f t="shared" si="23"/>
        <v>0</v>
      </c>
      <c r="FV23" s="176">
        <f t="shared" si="23"/>
        <v>0</v>
      </c>
      <c r="FW23" s="176">
        <f t="shared" si="23"/>
        <v>0</v>
      </c>
      <c r="FX23" s="176">
        <f t="shared" si="23"/>
        <v>0</v>
      </c>
      <c r="FY23" s="176">
        <f t="shared" si="23"/>
        <v>0</v>
      </c>
      <c r="FZ23" s="176">
        <f t="shared" si="23"/>
        <v>0</v>
      </c>
      <c r="GA23" s="176">
        <f t="shared" si="23"/>
        <v>0</v>
      </c>
      <c r="GB23" s="176">
        <f t="shared" si="23"/>
        <v>0</v>
      </c>
      <c r="GC23" s="176">
        <f t="shared" si="23"/>
        <v>0</v>
      </c>
      <c r="GD23" s="176">
        <f t="shared" si="23"/>
        <v>0</v>
      </c>
      <c r="GE23" s="176">
        <f t="shared" si="23"/>
        <v>0</v>
      </c>
      <c r="GF23" s="176">
        <f t="shared" si="23"/>
        <v>0</v>
      </c>
      <c r="GG23" s="176">
        <f t="shared" si="23"/>
        <v>0</v>
      </c>
      <c r="GH23" s="176">
        <f t="shared" si="23"/>
        <v>0</v>
      </c>
      <c r="GI23" s="176">
        <f t="shared" si="18"/>
        <v>0</v>
      </c>
      <c r="GJ23" s="176">
        <f t="shared" si="18"/>
        <v>0</v>
      </c>
      <c r="GK23" s="176">
        <f t="shared" si="18"/>
        <v>0</v>
      </c>
      <c r="GL23" s="176">
        <f t="shared" si="18"/>
        <v>0</v>
      </c>
      <c r="GM23" s="176">
        <f t="shared" si="18"/>
        <v>0</v>
      </c>
      <c r="GN23" s="176">
        <f t="shared" si="18"/>
        <v>0</v>
      </c>
      <c r="GO23" s="176">
        <f t="shared" si="18"/>
        <v>0</v>
      </c>
      <c r="GP23" s="176">
        <f t="shared" si="18"/>
        <v>0</v>
      </c>
      <c r="GQ23" s="176">
        <f t="shared" si="18"/>
        <v>0</v>
      </c>
      <c r="GR23" s="176">
        <f t="shared" si="18"/>
        <v>0</v>
      </c>
      <c r="GS23" s="176">
        <f t="shared" si="18"/>
        <v>0</v>
      </c>
      <c r="GT23" s="176">
        <f t="shared" si="18"/>
        <v>0</v>
      </c>
      <c r="GU23" s="176">
        <f t="shared" si="18"/>
        <v>0</v>
      </c>
      <c r="GV23" s="176">
        <f t="shared" si="18"/>
        <v>0</v>
      </c>
      <c r="GW23" s="176">
        <f t="shared" si="18"/>
        <v>0</v>
      </c>
      <c r="GX23" s="176">
        <f t="shared" si="18"/>
        <v>0</v>
      </c>
      <c r="GY23" s="176">
        <f t="shared" si="18"/>
        <v>0</v>
      </c>
      <c r="GZ23" s="176">
        <f t="shared" si="18"/>
        <v>0</v>
      </c>
      <c r="HA23" s="176">
        <f t="shared" si="18"/>
        <v>0</v>
      </c>
      <c r="HB23" s="176">
        <f t="shared" si="18"/>
        <v>0</v>
      </c>
      <c r="HC23" s="176">
        <f t="shared" si="18"/>
        <v>0</v>
      </c>
      <c r="HD23" s="176">
        <f t="shared" si="18"/>
        <v>0</v>
      </c>
      <c r="HE23" s="176">
        <f t="shared" si="18"/>
        <v>0</v>
      </c>
      <c r="HF23" s="176">
        <f t="shared" si="18"/>
        <v>0</v>
      </c>
      <c r="HG23" s="176">
        <f t="shared" si="18"/>
        <v>0</v>
      </c>
      <c r="HH23" s="176">
        <f t="shared" si="18"/>
        <v>0</v>
      </c>
      <c r="HI23" s="176">
        <f t="shared" si="18"/>
        <v>0</v>
      </c>
      <c r="HJ23" s="176">
        <f t="shared" si="18"/>
        <v>0</v>
      </c>
      <c r="HK23" s="176">
        <f t="shared" si="18"/>
        <v>0</v>
      </c>
      <c r="HL23" s="176">
        <f t="shared" si="18"/>
        <v>0</v>
      </c>
      <c r="HM23" s="176">
        <f t="shared" si="18"/>
        <v>0</v>
      </c>
      <c r="HN23" s="176">
        <f t="shared" si="18"/>
        <v>0</v>
      </c>
      <c r="HO23" s="176">
        <f t="shared" si="18"/>
        <v>0</v>
      </c>
      <c r="HP23" s="176">
        <f t="shared" si="18"/>
        <v>0</v>
      </c>
      <c r="HQ23" s="176">
        <f t="shared" si="18"/>
        <v>0</v>
      </c>
      <c r="HR23" s="176">
        <f t="shared" si="18"/>
        <v>0</v>
      </c>
      <c r="HS23" s="176">
        <f t="shared" si="18"/>
        <v>0</v>
      </c>
      <c r="HT23" s="176">
        <f t="shared" si="18"/>
        <v>0</v>
      </c>
      <c r="HU23" s="176">
        <f t="shared" si="18"/>
        <v>0</v>
      </c>
      <c r="HV23" s="176">
        <f t="shared" si="18"/>
        <v>0</v>
      </c>
      <c r="HW23" s="176">
        <f t="shared" si="18"/>
        <v>0</v>
      </c>
      <c r="HX23" s="176">
        <f t="shared" si="18"/>
        <v>0</v>
      </c>
      <c r="HY23" s="176">
        <f t="shared" si="18"/>
        <v>0</v>
      </c>
      <c r="HZ23" s="176">
        <f t="shared" si="18"/>
        <v>0</v>
      </c>
      <c r="IA23" s="176">
        <f t="shared" si="18"/>
        <v>0</v>
      </c>
      <c r="IB23" s="176">
        <f t="shared" si="18"/>
        <v>0</v>
      </c>
      <c r="IC23" s="176">
        <f t="shared" si="18"/>
        <v>0</v>
      </c>
      <c r="ID23" s="176">
        <f t="shared" si="18"/>
        <v>0</v>
      </c>
      <c r="IE23" s="176">
        <f t="shared" si="18"/>
        <v>0</v>
      </c>
      <c r="IF23" s="176">
        <f t="shared" si="6"/>
        <v>0</v>
      </c>
      <c r="IG23" s="176">
        <f t="shared" si="6"/>
        <v>0</v>
      </c>
      <c r="II23"/>
      <c r="IJ23" s="174">
        <v>9</v>
      </c>
      <c r="IK23" s="174">
        <f t="shared" si="7"/>
        <v>5.8144442081451189</v>
      </c>
      <c r="IL23" s="174">
        <f t="shared" si="9"/>
        <v>0</v>
      </c>
      <c r="IM23" s="174">
        <f t="shared" si="12"/>
        <v>0</v>
      </c>
      <c r="IO23" s="180">
        <f t="shared" si="10"/>
        <v>5.8144442081451189</v>
      </c>
      <c r="IP23" s="174">
        <f t="shared" si="11"/>
        <v>0</v>
      </c>
    </row>
    <row r="24" spans="2:250" ht="12.75" customHeight="1" x14ac:dyDescent="0.25">
      <c r="B24" s="174">
        <v>8.6875312805175806</v>
      </c>
      <c r="C24" s="174">
        <v>0.33325042724609405</v>
      </c>
      <c r="D24" s="174">
        <f t="shared" si="0"/>
        <v>9</v>
      </c>
      <c r="E24"/>
      <c r="F24"/>
      <c r="G24" s="177">
        <v>11</v>
      </c>
      <c r="H24" s="176">
        <f t="shared" si="1"/>
        <v>1.7055703010559016</v>
      </c>
      <c r="I24" s="176">
        <f t="shared" si="8"/>
        <v>5.7772310342926868E-96</v>
      </c>
      <c r="K24" s="176">
        <f t="shared" si="2"/>
        <v>3.5209557377691459E-193</v>
      </c>
      <c r="L24" s="176">
        <f t="shared" si="2"/>
        <v>6.2065382475810818E-231</v>
      </c>
      <c r="M24" s="176">
        <f t="shared" si="2"/>
        <v>2.5963255568138294E-183</v>
      </c>
      <c r="N24" s="176">
        <f t="shared" si="2"/>
        <v>4.8661681230482846E-219</v>
      </c>
      <c r="O24" s="176">
        <f t="shared" si="2"/>
        <v>1.036178845881595E-138</v>
      </c>
      <c r="P24" s="176">
        <f t="shared" si="2"/>
        <v>2.8930518632539713E-168</v>
      </c>
      <c r="Q24" s="176">
        <f t="shared" si="2"/>
        <v>6.0630031554857841E-212</v>
      </c>
      <c r="R24" s="176">
        <f t="shared" si="2"/>
        <v>2.1552830826180893E-149</v>
      </c>
      <c r="S24" s="176">
        <f t="shared" si="2"/>
        <v>4.5470308618946241E-146</v>
      </c>
      <c r="T24" s="176">
        <f t="shared" si="2"/>
        <v>1.3456099553408154E-136</v>
      </c>
      <c r="U24" s="176">
        <f t="shared" si="2"/>
        <v>5.7772310342926868E-96</v>
      </c>
      <c r="V24" s="176">
        <f t="shared" si="2"/>
        <v>4.062391803267409E-132</v>
      </c>
      <c r="W24" s="176">
        <f t="shared" si="2"/>
        <v>5.7874297601316585E-149</v>
      </c>
      <c r="X24" s="176">
        <f t="shared" si="2"/>
        <v>4.6265126629217006E-180</v>
      </c>
      <c r="Y24" s="176">
        <f t="shared" si="2"/>
        <v>7.309065112469817E-241</v>
      </c>
      <c r="Z24" s="176">
        <f t="shared" si="2"/>
        <v>2.1865469994335701E-118</v>
      </c>
      <c r="AA24" s="176">
        <f t="shared" si="19"/>
        <v>0</v>
      </c>
      <c r="AB24" s="176">
        <f t="shared" si="19"/>
        <v>0</v>
      </c>
      <c r="AC24" s="176">
        <f t="shared" si="19"/>
        <v>0</v>
      </c>
      <c r="AD24" s="176">
        <f t="shared" si="19"/>
        <v>0</v>
      </c>
      <c r="AE24" s="176">
        <f t="shared" si="19"/>
        <v>0</v>
      </c>
      <c r="AF24" s="176">
        <f t="shared" si="19"/>
        <v>0</v>
      </c>
      <c r="AG24" s="176">
        <f t="shared" si="19"/>
        <v>0</v>
      </c>
      <c r="AH24" s="176">
        <f t="shared" si="19"/>
        <v>0</v>
      </c>
      <c r="AI24" s="176">
        <f t="shared" si="19"/>
        <v>0</v>
      </c>
      <c r="AJ24" s="176">
        <f t="shared" si="19"/>
        <v>0</v>
      </c>
      <c r="AK24" s="176">
        <f t="shared" si="19"/>
        <v>0</v>
      </c>
      <c r="AL24" s="176">
        <f t="shared" si="19"/>
        <v>0</v>
      </c>
      <c r="AM24" s="176">
        <f t="shared" si="19"/>
        <v>0</v>
      </c>
      <c r="AN24" s="176">
        <f t="shared" si="19"/>
        <v>0</v>
      </c>
      <c r="AO24" s="176">
        <f t="shared" si="19"/>
        <v>0</v>
      </c>
      <c r="AP24" s="176">
        <f t="shared" si="19"/>
        <v>0</v>
      </c>
      <c r="AQ24" s="176">
        <f t="shared" si="19"/>
        <v>0</v>
      </c>
      <c r="AR24" s="176">
        <f t="shared" si="19"/>
        <v>0</v>
      </c>
      <c r="AS24" s="176">
        <f t="shared" si="19"/>
        <v>0</v>
      </c>
      <c r="AT24" s="176">
        <f t="shared" si="19"/>
        <v>0</v>
      </c>
      <c r="AU24" s="176">
        <f t="shared" si="19"/>
        <v>0</v>
      </c>
      <c r="AV24" s="176">
        <f t="shared" si="19"/>
        <v>0</v>
      </c>
      <c r="AW24" s="176">
        <f t="shared" si="19"/>
        <v>0</v>
      </c>
      <c r="AX24" s="176">
        <f t="shared" si="19"/>
        <v>0</v>
      </c>
      <c r="AY24" s="176">
        <f t="shared" si="19"/>
        <v>0</v>
      </c>
      <c r="AZ24" s="176">
        <f t="shared" si="19"/>
        <v>0</v>
      </c>
      <c r="BA24" s="176">
        <f t="shared" si="19"/>
        <v>0</v>
      </c>
      <c r="BB24" s="176">
        <f t="shared" si="19"/>
        <v>0</v>
      </c>
      <c r="BC24" s="176">
        <f t="shared" si="19"/>
        <v>0</v>
      </c>
      <c r="BD24" s="176">
        <f t="shared" si="19"/>
        <v>0</v>
      </c>
      <c r="BE24" s="176">
        <f t="shared" si="19"/>
        <v>0</v>
      </c>
      <c r="BF24" s="176">
        <f t="shared" si="19"/>
        <v>0</v>
      </c>
      <c r="BG24" s="176">
        <f t="shared" si="19"/>
        <v>0</v>
      </c>
      <c r="BH24" s="176">
        <f t="shared" si="19"/>
        <v>0</v>
      </c>
      <c r="BI24" s="176">
        <f t="shared" si="19"/>
        <v>0</v>
      </c>
      <c r="BJ24" s="176">
        <f t="shared" si="19"/>
        <v>0</v>
      </c>
      <c r="BK24" s="176">
        <f t="shared" si="19"/>
        <v>0</v>
      </c>
      <c r="BL24" s="176">
        <f t="shared" si="19"/>
        <v>0</v>
      </c>
      <c r="BM24" s="176">
        <f t="shared" si="19"/>
        <v>0</v>
      </c>
      <c r="BN24" s="176">
        <f t="shared" si="19"/>
        <v>0</v>
      </c>
      <c r="BO24" s="176">
        <f t="shared" si="19"/>
        <v>0</v>
      </c>
      <c r="BP24" s="176">
        <f t="shared" si="19"/>
        <v>0</v>
      </c>
      <c r="BQ24" s="176">
        <f t="shared" si="19"/>
        <v>0</v>
      </c>
      <c r="BR24" s="176">
        <f t="shared" si="19"/>
        <v>0</v>
      </c>
      <c r="BS24" s="176">
        <f t="shared" si="19"/>
        <v>0</v>
      </c>
      <c r="BT24" s="176">
        <f t="shared" si="19"/>
        <v>0</v>
      </c>
      <c r="BU24" s="176">
        <f t="shared" si="19"/>
        <v>0</v>
      </c>
      <c r="BV24" s="176">
        <f t="shared" si="19"/>
        <v>0</v>
      </c>
      <c r="BW24" s="176">
        <f t="shared" si="19"/>
        <v>0</v>
      </c>
      <c r="BX24" s="176">
        <f t="shared" si="19"/>
        <v>0</v>
      </c>
      <c r="BY24" s="176">
        <f t="shared" si="19"/>
        <v>0</v>
      </c>
      <c r="BZ24" s="176">
        <f t="shared" si="19"/>
        <v>0</v>
      </c>
      <c r="CA24" s="176">
        <f t="shared" si="19"/>
        <v>0</v>
      </c>
      <c r="CB24" s="176">
        <f t="shared" si="19"/>
        <v>0</v>
      </c>
      <c r="CC24" s="176">
        <f t="shared" si="19"/>
        <v>0</v>
      </c>
      <c r="CD24" s="176">
        <f t="shared" si="19"/>
        <v>0</v>
      </c>
      <c r="CE24" s="176">
        <f t="shared" si="19"/>
        <v>0</v>
      </c>
      <c r="CF24" s="176">
        <f t="shared" si="19"/>
        <v>0</v>
      </c>
      <c r="CG24" s="176">
        <f t="shared" si="19"/>
        <v>0</v>
      </c>
      <c r="CH24" s="176">
        <f t="shared" si="19"/>
        <v>0</v>
      </c>
      <c r="CI24" s="176">
        <f t="shared" si="19"/>
        <v>0</v>
      </c>
      <c r="CJ24" s="176">
        <f t="shared" si="19"/>
        <v>0</v>
      </c>
      <c r="CK24" s="176">
        <f t="shared" si="19"/>
        <v>0</v>
      </c>
      <c r="CL24" s="176">
        <f t="shared" si="19"/>
        <v>0</v>
      </c>
      <c r="CM24" s="176">
        <f t="shared" si="17"/>
        <v>0</v>
      </c>
      <c r="CN24" s="176">
        <f t="shared" si="17"/>
        <v>0</v>
      </c>
      <c r="CO24" s="176">
        <f t="shared" si="17"/>
        <v>0</v>
      </c>
      <c r="CP24" s="176">
        <f t="shared" si="17"/>
        <v>0</v>
      </c>
      <c r="CQ24" s="176">
        <f t="shared" si="17"/>
        <v>0</v>
      </c>
      <c r="CR24" s="176">
        <f t="shared" si="17"/>
        <v>0</v>
      </c>
      <c r="CS24" s="176">
        <f t="shared" si="17"/>
        <v>0</v>
      </c>
      <c r="CT24" s="176">
        <f t="shared" si="17"/>
        <v>0</v>
      </c>
      <c r="CU24" s="176">
        <f t="shared" si="17"/>
        <v>0</v>
      </c>
      <c r="CV24" s="176">
        <f t="shared" si="17"/>
        <v>0</v>
      </c>
      <c r="CW24" s="176">
        <f t="shared" si="17"/>
        <v>0</v>
      </c>
      <c r="CX24" s="176">
        <f t="shared" si="17"/>
        <v>0</v>
      </c>
      <c r="CY24" s="176">
        <f t="shared" si="17"/>
        <v>0</v>
      </c>
      <c r="CZ24" s="176">
        <f t="shared" si="17"/>
        <v>0</v>
      </c>
      <c r="DA24" s="176">
        <f t="shared" si="17"/>
        <v>0</v>
      </c>
      <c r="DB24" s="176">
        <f t="shared" si="17"/>
        <v>0</v>
      </c>
      <c r="DC24" s="176">
        <f t="shared" si="17"/>
        <v>0</v>
      </c>
      <c r="DD24" s="176">
        <f t="shared" si="17"/>
        <v>0</v>
      </c>
      <c r="DE24" s="176">
        <f t="shared" si="17"/>
        <v>0</v>
      </c>
      <c r="DF24" s="176">
        <f t="shared" si="17"/>
        <v>0</v>
      </c>
      <c r="DG24" s="176">
        <f t="shared" si="13"/>
        <v>0</v>
      </c>
      <c r="DH24" s="176">
        <f t="shared" si="4"/>
        <v>0</v>
      </c>
      <c r="DI24" s="176">
        <f t="shared" si="4"/>
        <v>0</v>
      </c>
      <c r="DJ24" s="176">
        <f t="shared" si="4"/>
        <v>0</v>
      </c>
      <c r="DK24" s="176">
        <f t="shared" si="4"/>
        <v>0</v>
      </c>
      <c r="DL24" s="176">
        <f t="shared" si="4"/>
        <v>0</v>
      </c>
      <c r="DM24" s="176">
        <f t="shared" si="4"/>
        <v>0</v>
      </c>
      <c r="DN24" s="176">
        <f t="shared" si="4"/>
        <v>0</v>
      </c>
      <c r="DO24" s="176">
        <f t="shared" si="4"/>
        <v>0</v>
      </c>
      <c r="DP24" s="176">
        <f t="shared" si="4"/>
        <v>0</v>
      </c>
      <c r="DQ24" s="176">
        <f t="shared" si="4"/>
        <v>0</v>
      </c>
      <c r="DR24" s="176">
        <f t="shared" si="4"/>
        <v>0</v>
      </c>
      <c r="DS24" s="176">
        <f t="shared" si="4"/>
        <v>0</v>
      </c>
      <c r="DT24" s="176">
        <f t="shared" si="4"/>
        <v>0</v>
      </c>
      <c r="DU24" s="176">
        <f t="shared" si="4"/>
        <v>0</v>
      </c>
      <c r="DV24" s="176">
        <f t="shared" si="4"/>
        <v>0</v>
      </c>
      <c r="DW24" s="176">
        <f t="shared" si="20"/>
        <v>0</v>
      </c>
      <c r="DX24" s="176">
        <f t="shared" si="20"/>
        <v>0</v>
      </c>
      <c r="DY24" s="176">
        <f t="shared" si="20"/>
        <v>0</v>
      </c>
      <c r="DZ24" s="176">
        <f t="shared" si="20"/>
        <v>0</v>
      </c>
      <c r="EA24" s="176">
        <f t="shared" si="20"/>
        <v>0</v>
      </c>
      <c r="EB24" s="176">
        <f t="shared" si="20"/>
        <v>0</v>
      </c>
      <c r="EC24" s="176">
        <f t="shared" si="20"/>
        <v>0</v>
      </c>
      <c r="ED24" s="176">
        <f t="shared" si="20"/>
        <v>0</v>
      </c>
      <c r="EE24" s="176">
        <f t="shared" si="20"/>
        <v>0</v>
      </c>
      <c r="EF24" s="176">
        <f t="shared" si="20"/>
        <v>0</v>
      </c>
      <c r="EG24" s="176">
        <f t="shared" si="20"/>
        <v>0</v>
      </c>
      <c r="EH24" s="176">
        <f t="shared" si="20"/>
        <v>0</v>
      </c>
      <c r="EI24" s="176">
        <f t="shared" si="20"/>
        <v>0</v>
      </c>
      <c r="EJ24" s="176">
        <f t="shared" si="20"/>
        <v>0</v>
      </c>
      <c r="EK24" s="176">
        <f t="shared" si="20"/>
        <v>0</v>
      </c>
      <c r="EL24" s="176">
        <f t="shared" si="20"/>
        <v>0</v>
      </c>
      <c r="EM24" s="176">
        <f t="shared" si="21"/>
        <v>0</v>
      </c>
      <c r="EN24" s="176">
        <f t="shared" si="21"/>
        <v>0</v>
      </c>
      <c r="EO24" s="176">
        <f t="shared" si="21"/>
        <v>0</v>
      </c>
      <c r="EP24" s="176">
        <f t="shared" si="21"/>
        <v>0</v>
      </c>
      <c r="EQ24" s="176">
        <f t="shared" si="21"/>
        <v>0</v>
      </c>
      <c r="ER24" s="176">
        <f t="shared" si="21"/>
        <v>0</v>
      </c>
      <c r="ES24" s="176">
        <f t="shared" si="21"/>
        <v>0</v>
      </c>
      <c r="ET24" s="176">
        <f t="shared" si="21"/>
        <v>0</v>
      </c>
      <c r="EU24" s="176">
        <f t="shared" si="21"/>
        <v>0</v>
      </c>
      <c r="EV24" s="176">
        <f t="shared" si="21"/>
        <v>0</v>
      </c>
      <c r="EW24" s="176">
        <f t="shared" si="21"/>
        <v>0</v>
      </c>
      <c r="EX24" s="176">
        <f t="shared" si="21"/>
        <v>0</v>
      </c>
      <c r="EY24" s="176">
        <f t="shared" si="21"/>
        <v>0</v>
      </c>
      <c r="EZ24" s="176">
        <f t="shared" si="21"/>
        <v>0</v>
      </c>
      <c r="FA24" s="176">
        <f t="shared" si="21"/>
        <v>0</v>
      </c>
      <c r="FB24" s="176">
        <f t="shared" si="21"/>
        <v>0</v>
      </c>
      <c r="FC24" s="176">
        <f t="shared" si="22"/>
        <v>0</v>
      </c>
      <c r="FD24" s="176">
        <f t="shared" si="22"/>
        <v>0</v>
      </c>
      <c r="FE24" s="176">
        <f t="shared" si="22"/>
        <v>0</v>
      </c>
      <c r="FF24" s="176">
        <f t="shared" si="22"/>
        <v>0</v>
      </c>
      <c r="FG24" s="176">
        <f t="shared" si="22"/>
        <v>0</v>
      </c>
      <c r="FH24" s="176">
        <f t="shared" si="22"/>
        <v>0</v>
      </c>
      <c r="FI24" s="176">
        <f t="shared" si="22"/>
        <v>0</v>
      </c>
      <c r="FJ24" s="176">
        <f t="shared" si="22"/>
        <v>0</v>
      </c>
      <c r="FK24" s="176">
        <f t="shared" si="22"/>
        <v>0</v>
      </c>
      <c r="FL24" s="176">
        <f t="shared" si="22"/>
        <v>0</v>
      </c>
      <c r="FM24" s="176">
        <f t="shared" si="22"/>
        <v>0</v>
      </c>
      <c r="FN24" s="176">
        <f t="shared" si="22"/>
        <v>0</v>
      </c>
      <c r="FO24" s="176">
        <f t="shared" si="22"/>
        <v>0</v>
      </c>
      <c r="FP24" s="176">
        <f t="shared" si="22"/>
        <v>0</v>
      </c>
      <c r="FQ24" s="176">
        <f t="shared" si="22"/>
        <v>0</v>
      </c>
      <c r="FR24" s="176">
        <f t="shared" si="22"/>
        <v>0</v>
      </c>
      <c r="FS24" s="176">
        <f t="shared" si="23"/>
        <v>0</v>
      </c>
      <c r="FT24" s="176">
        <f t="shared" si="23"/>
        <v>0</v>
      </c>
      <c r="FU24" s="176">
        <f t="shared" si="23"/>
        <v>0</v>
      </c>
      <c r="FV24" s="176">
        <f t="shared" si="23"/>
        <v>0</v>
      </c>
      <c r="FW24" s="176">
        <f t="shared" si="23"/>
        <v>0</v>
      </c>
      <c r="FX24" s="176">
        <f t="shared" si="23"/>
        <v>0</v>
      </c>
      <c r="FY24" s="176">
        <f t="shared" si="23"/>
        <v>0</v>
      </c>
      <c r="FZ24" s="176">
        <f t="shared" si="23"/>
        <v>0</v>
      </c>
      <c r="GA24" s="176">
        <f t="shared" si="23"/>
        <v>0</v>
      </c>
      <c r="GB24" s="176">
        <f t="shared" si="23"/>
        <v>0</v>
      </c>
      <c r="GC24" s="176">
        <f t="shared" si="23"/>
        <v>0</v>
      </c>
      <c r="GD24" s="176">
        <f t="shared" si="23"/>
        <v>0</v>
      </c>
      <c r="GE24" s="176">
        <f t="shared" si="23"/>
        <v>0</v>
      </c>
      <c r="GF24" s="176">
        <f t="shared" si="23"/>
        <v>0</v>
      </c>
      <c r="GG24" s="176">
        <f t="shared" si="23"/>
        <v>0</v>
      </c>
      <c r="GH24" s="176">
        <f t="shared" si="23"/>
        <v>0</v>
      </c>
      <c r="GI24" s="176">
        <f t="shared" si="18"/>
        <v>0</v>
      </c>
      <c r="GJ24" s="176">
        <f t="shared" si="18"/>
        <v>0</v>
      </c>
      <c r="GK24" s="176">
        <f t="shared" si="18"/>
        <v>0</v>
      </c>
      <c r="GL24" s="176">
        <f t="shared" si="18"/>
        <v>0</v>
      </c>
      <c r="GM24" s="176">
        <f t="shared" si="18"/>
        <v>0</v>
      </c>
      <c r="GN24" s="176">
        <f t="shared" si="18"/>
        <v>0</v>
      </c>
      <c r="GO24" s="176">
        <f t="shared" si="18"/>
        <v>0</v>
      </c>
      <c r="GP24" s="176">
        <f t="shared" si="18"/>
        <v>0</v>
      </c>
      <c r="GQ24" s="176">
        <f t="shared" si="18"/>
        <v>0</v>
      </c>
      <c r="GR24" s="176">
        <f t="shared" si="18"/>
        <v>0</v>
      </c>
      <c r="GS24" s="176">
        <f t="shared" si="18"/>
        <v>0</v>
      </c>
      <c r="GT24" s="176">
        <f t="shared" si="18"/>
        <v>0</v>
      </c>
      <c r="GU24" s="176">
        <f t="shared" si="18"/>
        <v>0</v>
      </c>
      <c r="GV24" s="176">
        <f t="shared" si="18"/>
        <v>0</v>
      </c>
      <c r="GW24" s="176">
        <f t="shared" si="18"/>
        <v>0</v>
      </c>
      <c r="GX24" s="176">
        <f t="shared" si="18"/>
        <v>0</v>
      </c>
      <c r="GY24" s="176">
        <f t="shared" si="18"/>
        <v>0</v>
      </c>
      <c r="GZ24" s="176">
        <f t="shared" si="18"/>
        <v>0</v>
      </c>
      <c r="HA24" s="176">
        <f t="shared" si="18"/>
        <v>0</v>
      </c>
      <c r="HB24" s="176">
        <f t="shared" si="18"/>
        <v>0</v>
      </c>
      <c r="HC24" s="176">
        <f t="shared" si="18"/>
        <v>0</v>
      </c>
      <c r="HD24" s="176">
        <f t="shared" si="18"/>
        <v>0</v>
      </c>
      <c r="HE24" s="176">
        <f t="shared" si="18"/>
        <v>0</v>
      </c>
      <c r="HF24" s="176">
        <f t="shared" si="18"/>
        <v>0</v>
      </c>
      <c r="HG24" s="176">
        <f t="shared" si="18"/>
        <v>0</v>
      </c>
      <c r="HH24" s="176">
        <f t="shared" si="18"/>
        <v>0</v>
      </c>
      <c r="HI24" s="176">
        <f t="shared" si="18"/>
        <v>0</v>
      </c>
      <c r="HJ24" s="176">
        <f t="shared" si="18"/>
        <v>0</v>
      </c>
      <c r="HK24" s="176">
        <f t="shared" si="18"/>
        <v>0</v>
      </c>
      <c r="HL24" s="176">
        <f t="shared" si="18"/>
        <v>0</v>
      </c>
      <c r="HM24" s="176">
        <f t="shared" si="18"/>
        <v>0</v>
      </c>
      <c r="HN24" s="176">
        <f t="shared" si="18"/>
        <v>0</v>
      </c>
      <c r="HO24" s="176">
        <f t="shared" si="18"/>
        <v>0</v>
      </c>
      <c r="HP24" s="176">
        <f t="shared" si="18"/>
        <v>0</v>
      </c>
      <c r="HQ24" s="176">
        <f t="shared" si="18"/>
        <v>0</v>
      </c>
      <c r="HR24" s="176">
        <f t="shared" si="18"/>
        <v>0</v>
      </c>
      <c r="HS24" s="176">
        <f t="shared" si="18"/>
        <v>0</v>
      </c>
      <c r="HT24" s="176">
        <f t="shared" si="18"/>
        <v>0</v>
      </c>
      <c r="HU24" s="176">
        <f t="shared" si="18"/>
        <v>0</v>
      </c>
      <c r="HV24" s="176">
        <f t="shared" si="18"/>
        <v>0</v>
      </c>
      <c r="HW24" s="176">
        <f t="shared" si="18"/>
        <v>0</v>
      </c>
      <c r="HX24" s="176">
        <f t="shared" si="18"/>
        <v>0</v>
      </c>
      <c r="HY24" s="176">
        <f t="shared" si="18"/>
        <v>0</v>
      </c>
      <c r="HZ24" s="176">
        <f t="shared" si="18"/>
        <v>0</v>
      </c>
      <c r="IA24" s="176">
        <f t="shared" si="18"/>
        <v>0</v>
      </c>
      <c r="IB24" s="176">
        <f t="shared" si="18"/>
        <v>0</v>
      </c>
      <c r="IC24" s="176">
        <f t="shared" si="18"/>
        <v>0</v>
      </c>
      <c r="ID24" s="176">
        <f t="shared" si="18"/>
        <v>0</v>
      </c>
      <c r="IE24" s="176">
        <f t="shared" si="18"/>
        <v>0</v>
      </c>
      <c r="IF24" s="176">
        <f t="shared" si="6"/>
        <v>0</v>
      </c>
      <c r="IG24" s="176">
        <f t="shared" si="6"/>
        <v>0</v>
      </c>
      <c r="II24"/>
      <c r="IJ24" s="174">
        <v>10</v>
      </c>
      <c r="IK24" s="174">
        <f t="shared" si="7"/>
        <v>6.4604935646056871</v>
      </c>
      <c r="IL24" s="174">
        <f t="shared" si="9"/>
        <v>0</v>
      </c>
      <c r="IM24" s="174">
        <f t="shared" si="12"/>
        <v>0</v>
      </c>
      <c r="IO24" s="180">
        <f t="shared" si="10"/>
        <v>6.4604935646056871</v>
      </c>
      <c r="IP24" s="174">
        <f t="shared" si="11"/>
        <v>0</v>
      </c>
    </row>
    <row r="25" spans="2:250" ht="12.75" customHeight="1" x14ac:dyDescent="0.25">
      <c r="B25" s="174">
        <v>8.0231544494628917</v>
      </c>
      <c r="C25" s="174">
        <v>0.25664253234863299</v>
      </c>
      <c r="D25" s="174">
        <f t="shared" si="0"/>
        <v>4</v>
      </c>
      <c r="E25"/>
      <c r="F25"/>
      <c r="G25" s="177">
        <v>12</v>
      </c>
      <c r="H25" s="176">
        <f t="shared" si="1"/>
        <v>1.8606221466064379</v>
      </c>
      <c r="I25" s="176">
        <f t="shared" si="8"/>
        <v>8.8754342381731724E-92</v>
      </c>
      <c r="K25" s="176">
        <f t="shared" si="2"/>
        <v>1.7230065789561449E-185</v>
      </c>
      <c r="L25" s="176">
        <f t="shared" si="2"/>
        <v>9.9038034357188517E-223</v>
      </c>
      <c r="M25" s="176">
        <f t="shared" si="2"/>
        <v>7.6632166853092341E-175</v>
      </c>
      <c r="N25" s="176">
        <f t="shared" si="2"/>
        <v>1.6429955356699689E-209</v>
      </c>
      <c r="O25" s="176">
        <f t="shared" si="2"/>
        <v>2.5796190786789418E-132</v>
      </c>
      <c r="P25" s="176">
        <f t="shared" si="2"/>
        <v>2.710416346683265E-161</v>
      </c>
      <c r="Q25" s="176">
        <f t="shared" si="2"/>
        <v>3.9725615655088338E-202</v>
      </c>
      <c r="R25" s="176">
        <f t="shared" si="2"/>
        <v>5.9143133702001405E-142</v>
      </c>
      <c r="S25" s="176">
        <f t="shared" si="2"/>
        <v>1.9225520959373793E-139</v>
      </c>
      <c r="T25" s="176">
        <f t="shared" si="2"/>
        <v>4.8770999448673813E-131</v>
      </c>
      <c r="U25" s="176">
        <f t="shared" si="2"/>
        <v>8.8754342381731724E-92</v>
      </c>
      <c r="V25" s="176">
        <f t="shared" si="2"/>
        <v>9.735757851641411E-126</v>
      </c>
      <c r="W25" s="176">
        <f t="shared" si="2"/>
        <v>1.5404332018259409E-140</v>
      </c>
      <c r="X25" s="176">
        <f t="shared" si="2"/>
        <v>3.4204315168019709E-172</v>
      </c>
      <c r="Y25" s="176">
        <f t="shared" si="2"/>
        <v>1.4703737192044773E-231</v>
      </c>
      <c r="Z25" s="176">
        <f t="shared" si="2"/>
        <v>5.9160849539522963E-112</v>
      </c>
      <c r="AA25" s="176">
        <f t="shared" si="19"/>
        <v>0</v>
      </c>
      <c r="AB25" s="176">
        <f t="shared" si="19"/>
        <v>0</v>
      </c>
      <c r="AC25" s="176">
        <f t="shared" si="19"/>
        <v>0</v>
      </c>
      <c r="AD25" s="176">
        <f t="shared" si="19"/>
        <v>0</v>
      </c>
      <c r="AE25" s="176">
        <f t="shared" si="19"/>
        <v>0</v>
      </c>
      <c r="AF25" s="176">
        <f t="shared" si="19"/>
        <v>0</v>
      </c>
      <c r="AG25" s="176">
        <f t="shared" si="19"/>
        <v>0</v>
      </c>
      <c r="AH25" s="176">
        <f t="shared" si="19"/>
        <v>0</v>
      </c>
      <c r="AI25" s="176">
        <f t="shared" si="19"/>
        <v>0</v>
      </c>
      <c r="AJ25" s="176">
        <f t="shared" si="19"/>
        <v>0</v>
      </c>
      <c r="AK25" s="176">
        <f t="shared" si="19"/>
        <v>0</v>
      </c>
      <c r="AL25" s="176">
        <f t="shared" si="19"/>
        <v>0</v>
      </c>
      <c r="AM25" s="176">
        <f t="shared" si="19"/>
        <v>0</v>
      </c>
      <c r="AN25" s="176">
        <f t="shared" si="19"/>
        <v>0</v>
      </c>
      <c r="AO25" s="176">
        <f t="shared" si="19"/>
        <v>0</v>
      </c>
      <c r="AP25" s="176">
        <f t="shared" si="19"/>
        <v>0</v>
      </c>
      <c r="AQ25" s="176">
        <f t="shared" si="19"/>
        <v>0</v>
      </c>
      <c r="AR25" s="176">
        <f t="shared" si="19"/>
        <v>0</v>
      </c>
      <c r="AS25" s="176">
        <f t="shared" si="19"/>
        <v>0</v>
      </c>
      <c r="AT25" s="176">
        <f t="shared" si="19"/>
        <v>0</v>
      </c>
      <c r="AU25" s="176">
        <f t="shared" si="19"/>
        <v>0</v>
      </c>
      <c r="AV25" s="176">
        <f t="shared" si="19"/>
        <v>0</v>
      </c>
      <c r="AW25" s="176">
        <f t="shared" si="19"/>
        <v>0</v>
      </c>
      <c r="AX25" s="176">
        <f t="shared" si="19"/>
        <v>0</v>
      </c>
      <c r="AY25" s="176">
        <f t="shared" si="19"/>
        <v>0</v>
      </c>
      <c r="AZ25" s="176">
        <f t="shared" si="19"/>
        <v>0</v>
      </c>
      <c r="BA25" s="176">
        <f t="shared" si="19"/>
        <v>0</v>
      </c>
      <c r="BB25" s="176">
        <f t="shared" si="19"/>
        <v>0</v>
      </c>
      <c r="BC25" s="176">
        <f t="shared" si="19"/>
        <v>0</v>
      </c>
      <c r="BD25" s="176">
        <f t="shared" si="19"/>
        <v>0</v>
      </c>
      <c r="BE25" s="176">
        <f t="shared" si="19"/>
        <v>0</v>
      </c>
      <c r="BF25" s="176">
        <f t="shared" si="19"/>
        <v>0</v>
      </c>
      <c r="BG25" s="176">
        <f t="shared" si="19"/>
        <v>0</v>
      </c>
      <c r="BH25" s="176">
        <f t="shared" si="19"/>
        <v>0</v>
      </c>
      <c r="BI25" s="176">
        <f t="shared" si="19"/>
        <v>0</v>
      </c>
      <c r="BJ25" s="176">
        <f t="shared" si="19"/>
        <v>0</v>
      </c>
      <c r="BK25" s="176">
        <f t="shared" si="19"/>
        <v>0</v>
      </c>
      <c r="BL25" s="176">
        <f t="shared" si="19"/>
        <v>0</v>
      </c>
      <c r="BM25" s="176">
        <f t="shared" si="19"/>
        <v>0</v>
      </c>
      <c r="BN25" s="176">
        <f t="shared" si="19"/>
        <v>0</v>
      </c>
      <c r="BO25" s="176">
        <f t="shared" si="19"/>
        <v>0</v>
      </c>
      <c r="BP25" s="176">
        <f t="shared" si="19"/>
        <v>0</v>
      </c>
      <c r="BQ25" s="176">
        <f t="shared" si="19"/>
        <v>0</v>
      </c>
      <c r="BR25" s="176">
        <f t="shared" si="19"/>
        <v>0</v>
      </c>
      <c r="BS25" s="176">
        <f t="shared" si="19"/>
        <v>0</v>
      </c>
      <c r="BT25" s="176">
        <f t="shared" si="19"/>
        <v>0</v>
      </c>
      <c r="BU25" s="176">
        <f t="shared" si="19"/>
        <v>0</v>
      </c>
      <c r="BV25" s="176">
        <f t="shared" si="19"/>
        <v>0</v>
      </c>
      <c r="BW25" s="176">
        <f t="shared" si="19"/>
        <v>0</v>
      </c>
      <c r="BX25" s="176">
        <f t="shared" si="19"/>
        <v>0</v>
      </c>
      <c r="BY25" s="176">
        <f t="shared" si="19"/>
        <v>0</v>
      </c>
      <c r="BZ25" s="176">
        <f t="shared" si="19"/>
        <v>0</v>
      </c>
      <c r="CA25" s="176">
        <f t="shared" si="19"/>
        <v>0</v>
      </c>
      <c r="CB25" s="176">
        <f t="shared" si="19"/>
        <v>0</v>
      </c>
      <c r="CC25" s="176">
        <f t="shared" si="19"/>
        <v>0</v>
      </c>
      <c r="CD25" s="176">
        <f t="shared" si="19"/>
        <v>0</v>
      </c>
      <c r="CE25" s="176">
        <f t="shared" si="19"/>
        <v>0</v>
      </c>
      <c r="CF25" s="176">
        <f t="shared" si="19"/>
        <v>0</v>
      </c>
      <c r="CG25" s="176">
        <f t="shared" si="19"/>
        <v>0</v>
      </c>
      <c r="CH25" s="176">
        <f t="shared" si="19"/>
        <v>0</v>
      </c>
      <c r="CI25" s="176">
        <f t="shared" si="19"/>
        <v>0</v>
      </c>
      <c r="CJ25" s="176">
        <f t="shared" si="19"/>
        <v>0</v>
      </c>
      <c r="CK25" s="176">
        <f t="shared" si="19"/>
        <v>0</v>
      </c>
      <c r="CL25" s="176">
        <f t="shared" ref="CL25:DF32" si="24">+NORMDIST($H25,CL$12,CL$13,FALSE)</f>
        <v>0</v>
      </c>
      <c r="CM25" s="176">
        <f t="shared" si="24"/>
        <v>0</v>
      </c>
      <c r="CN25" s="176">
        <f t="shared" si="24"/>
        <v>0</v>
      </c>
      <c r="CO25" s="176">
        <f t="shared" si="24"/>
        <v>0</v>
      </c>
      <c r="CP25" s="176">
        <f t="shared" si="24"/>
        <v>0</v>
      </c>
      <c r="CQ25" s="176">
        <f t="shared" si="24"/>
        <v>0</v>
      </c>
      <c r="CR25" s="176">
        <f t="shared" si="24"/>
        <v>0</v>
      </c>
      <c r="CS25" s="176">
        <f t="shared" si="24"/>
        <v>0</v>
      </c>
      <c r="CT25" s="176">
        <f t="shared" si="24"/>
        <v>0</v>
      </c>
      <c r="CU25" s="176">
        <f t="shared" si="24"/>
        <v>0</v>
      </c>
      <c r="CV25" s="176">
        <f t="shared" si="24"/>
        <v>0</v>
      </c>
      <c r="CW25" s="176">
        <f t="shared" si="24"/>
        <v>0</v>
      </c>
      <c r="CX25" s="176">
        <f t="shared" si="24"/>
        <v>0</v>
      </c>
      <c r="CY25" s="176">
        <f t="shared" si="24"/>
        <v>0</v>
      </c>
      <c r="CZ25" s="176">
        <f t="shared" si="24"/>
        <v>0</v>
      </c>
      <c r="DA25" s="176">
        <f t="shared" si="24"/>
        <v>0</v>
      </c>
      <c r="DB25" s="176">
        <f t="shared" si="24"/>
        <v>0</v>
      </c>
      <c r="DC25" s="176">
        <f t="shared" si="24"/>
        <v>0</v>
      </c>
      <c r="DD25" s="176">
        <f t="shared" si="24"/>
        <v>0</v>
      </c>
      <c r="DE25" s="176">
        <f t="shared" si="24"/>
        <v>0</v>
      </c>
      <c r="DF25" s="176">
        <f t="shared" si="24"/>
        <v>0</v>
      </c>
      <c r="DG25" s="176">
        <f t="shared" si="13"/>
        <v>0</v>
      </c>
      <c r="DH25" s="176">
        <f t="shared" si="4"/>
        <v>0</v>
      </c>
      <c r="DI25" s="176">
        <f t="shared" si="4"/>
        <v>0</v>
      </c>
      <c r="DJ25" s="176">
        <f t="shared" si="4"/>
        <v>0</v>
      </c>
      <c r="DK25" s="176">
        <f t="shared" si="4"/>
        <v>0</v>
      </c>
      <c r="DL25" s="176">
        <f t="shared" si="4"/>
        <v>0</v>
      </c>
      <c r="DM25" s="176">
        <f t="shared" si="4"/>
        <v>0</v>
      </c>
      <c r="DN25" s="176">
        <f t="shared" si="4"/>
        <v>0</v>
      </c>
      <c r="DO25" s="176">
        <f t="shared" si="4"/>
        <v>0</v>
      </c>
      <c r="DP25" s="176">
        <f t="shared" si="4"/>
        <v>0</v>
      </c>
      <c r="DQ25" s="176">
        <f t="shared" si="4"/>
        <v>0</v>
      </c>
      <c r="DR25" s="176">
        <f t="shared" si="4"/>
        <v>0</v>
      </c>
      <c r="DS25" s="176">
        <f t="shared" si="4"/>
        <v>0</v>
      </c>
      <c r="DT25" s="176">
        <f t="shared" si="4"/>
        <v>0</v>
      </c>
      <c r="DU25" s="176">
        <f t="shared" si="4"/>
        <v>0</v>
      </c>
      <c r="DV25" s="176">
        <f t="shared" si="4"/>
        <v>0</v>
      </c>
      <c r="DW25" s="176">
        <f t="shared" si="20"/>
        <v>0</v>
      </c>
      <c r="DX25" s="176">
        <f t="shared" si="20"/>
        <v>0</v>
      </c>
      <c r="DY25" s="176">
        <f t="shared" si="20"/>
        <v>0</v>
      </c>
      <c r="DZ25" s="176">
        <f t="shared" si="20"/>
        <v>0</v>
      </c>
      <c r="EA25" s="176">
        <f t="shared" si="20"/>
        <v>0</v>
      </c>
      <c r="EB25" s="176">
        <f t="shared" si="20"/>
        <v>0</v>
      </c>
      <c r="EC25" s="176">
        <f t="shared" si="20"/>
        <v>0</v>
      </c>
      <c r="ED25" s="176">
        <f t="shared" si="20"/>
        <v>0</v>
      </c>
      <c r="EE25" s="176">
        <f t="shared" si="20"/>
        <v>0</v>
      </c>
      <c r="EF25" s="176">
        <f t="shared" si="20"/>
        <v>0</v>
      </c>
      <c r="EG25" s="176">
        <f t="shared" si="20"/>
        <v>0</v>
      </c>
      <c r="EH25" s="176">
        <f t="shared" si="20"/>
        <v>0</v>
      </c>
      <c r="EI25" s="176">
        <f t="shared" si="20"/>
        <v>0</v>
      </c>
      <c r="EJ25" s="176">
        <f t="shared" si="20"/>
        <v>0</v>
      </c>
      <c r="EK25" s="176">
        <f t="shared" si="20"/>
        <v>0</v>
      </c>
      <c r="EL25" s="176">
        <f t="shared" si="20"/>
        <v>0</v>
      </c>
      <c r="EM25" s="176">
        <f t="shared" si="21"/>
        <v>0</v>
      </c>
      <c r="EN25" s="176">
        <f t="shared" si="21"/>
        <v>0</v>
      </c>
      <c r="EO25" s="176">
        <f t="shared" si="21"/>
        <v>0</v>
      </c>
      <c r="EP25" s="176">
        <f t="shared" si="21"/>
        <v>0</v>
      </c>
      <c r="EQ25" s="176">
        <f t="shared" si="21"/>
        <v>0</v>
      </c>
      <c r="ER25" s="176">
        <f t="shared" si="21"/>
        <v>0</v>
      </c>
      <c r="ES25" s="176">
        <f t="shared" si="21"/>
        <v>0</v>
      </c>
      <c r="ET25" s="176">
        <f t="shared" si="21"/>
        <v>0</v>
      </c>
      <c r="EU25" s="176">
        <f t="shared" si="21"/>
        <v>0</v>
      </c>
      <c r="EV25" s="176">
        <f t="shared" si="21"/>
        <v>0</v>
      </c>
      <c r="EW25" s="176">
        <f t="shared" si="21"/>
        <v>0</v>
      </c>
      <c r="EX25" s="176">
        <f t="shared" si="21"/>
        <v>0</v>
      </c>
      <c r="EY25" s="176">
        <f t="shared" si="21"/>
        <v>0</v>
      </c>
      <c r="EZ25" s="176">
        <f t="shared" si="21"/>
        <v>0</v>
      </c>
      <c r="FA25" s="176">
        <f t="shared" si="21"/>
        <v>0</v>
      </c>
      <c r="FB25" s="176">
        <f t="shared" si="21"/>
        <v>0</v>
      </c>
      <c r="FC25" s="176">
        <f t="shared" si="22"/>
        <v>0</v>
      </c>
      <c r="FD25" s="176">
        <f t="shared" si="22"/>
        <v>0</v>
      </c>
      <c r="FE25" s="176">
        <f t="shared" si="22"/>
        <v>0</v>
      </c>
      <c r="FF25" s="176">
        <f t="shared" si="22"/>
        <v>0</v>
      </c>
      <c r="FG25" s="176">
        <f t="shared" si="22"/>
        <v>0</v>
      </c>
      <c r="FH25" s="176">
        <f t="shared" si="22"/>
        <v>0</v>
      </c>
      <c r="FI25" s="176">
        <f t="shared" si="22"/>
        <v>0</v>
      </c>
      <c r="FJ25" s="176">
        <f t="shared" si="22"/>
        <v>0</v>
      </c>
      <c r="FK25" s="176">
        <f t="shared" si="22"/>
        <v>0</v>
      </c>
      <c r="FL25" s="176">
        <f t="shared" si="22"/>
        <v>0</v>
      </c>
      <c r="FM25" s="176">
        <f t="shared" si="22"/>
        <v>0</v>
      </c>
      <c r="FN25" s="176">
        <f t="shared" si="22"/>
        <v>0</v>
      </c>
      <c r="FO25" s="176">
        <f t="shared" si="22"/>
        <v>0</v>
      </c>
      <c r="FP25" s="176">
        <f t="shared" si="22"/>
        <v>0</v>
      </c>
      <c r="FQ25" s="176">
        <f t="shared" si="22"/>
        <v>0</v>
      </c>
      <c r="FR25" s="176">
        <f t="shared" si="22"/>
        <v>0</v>
      </c>
      <c r="FS25" s="176">
        <f t="shared" si="23"/>
        <v>0</v>
      </c>
      <c r="FT25" s="176">
        <f t="shared" si="23"/>
        <v>0</v>
      </c>
      <c r="FU25" s="176">
        <f t="shared" si="23"/>
        <v>0</v>
      </c>
      <c r="FV25" s="176">
        <f t="shared" si="23"/>
        <v>0</v>
      </c>
      <c r="FW25" s="176">
        <f t="shared" si="23"/>
        <v>0</v>
      </c>
      <c r="FX25" s="176">
        <f t="shared" si="23"/>
        <v>0</v>
      </c>
      <c r="FY25" s="176">
        <f t="shared" si="23"/>
        <v>0</v>
      </c>
      <c r="FZ25" s="176">
        <f t="shared" si="23"/>
        <v>0</v>
      </c>
      <c r="GA25" s="176">
        <f t="shared" si="23"/>
        <v>0</v>
      </c>
      <c r="GB25" s="176">
        <f t="shared" si="23"/>
        <v>0</v>
      </c>
      <c r="GC25" s="176">
        <f t="shared" si="23"/>
        <v>0</v>
      </c>
      <c r="GD25" s="176">
        <f t="shared" si="23"/>
        <v>0</v>
      </c>
      <c r="GE25" s="176">
        <f t="shared" si="23"/>
        <v>0</v>
      </c>
      <c r="GF25" s="176">
        <f t="shared" si="23"/>
        <v>0</v>
      </c>
      <c r="GG25" s="176">
        <f t="shared" si="23"/>
        <v>0</v>
      </c>
      <c r="GH25" s="176">
        <f t="shared" si="23"/>
        <v>0</v>
      </c>
      <c r="GI25" s="176">
        <f t="shared" si="18"/>
        <v>0</v>
      </c>
      <c r="GJ25" s="176">
        <f t="shared" si="18"/>
        <v>0</v>
      </c>
      <c r="GK25" s="176">
        <f t="shared" si="18"/>
        <v>0</v>
      </c>
      <c r="GL25" s="176">
        <f t="shared" si="18"/>
        <v>0</v>
      </c>
      <c r="GM25" s="176">
        <f t="shared" si="18"/>
        <v>0</v>
      </c>
      <c r="GN25" s="176">
        <f t="shared" si="18"/>
        <v>0</v>
      </c>
      <c r="GO25" s="176">
        <f t="shared" si="18"/>
        <v>0</v>
      </c>
      <c r="GP25" s="176">
        <f t="shared" si="18"/>
        <v>0</v>
      </c>
      <c r="GQ25" s="176">
        <f t="shared" si="18"/>
        <v>0</v>
      </c>
      <c r="GR25" s="176">
        <f t="shared" si="18"/>
        <v>0</v>
      </c>
      <c r="GS25" s="176">
        <f t="shared" si="18"/>
        <v>0</v>
      </c>
      <c r="GT25" s="176">
        <f t="shared" si="18"/>
        <v>0</v>
      </c>
      <c r="GU25" s="176">
        <f t="shared" si="18"/>
        <v>0</v>
      </c>
      <c r="GV25" s="176">
        <f t="shared" si="18"/>
        <v>0</v>
      </c>
      <c r="GW25" s="176">
        <f t="shared" si="18"/>
        <v>0</v>
      </c>
      <c r="GX25" s="176">
        <f t="shared" si="18"/>
        <v>0</v>
      </c>
      <c r="GY25" s="176">
        <f t="shared" si="18"/>
        <v>0</v>
      </c>
      <c r="GZ25" s="176">
        <f t="shared" si="18"/>
        <v>0</v>
      </c>
      <c r="HA25" s="176">
        <f t="shared" si="18"/>
        <v>0</v>
      </c>
      <c r="HB25" s="176">
        <f t="shared" si="18"/>
        <v>0</v>
      </c>
      <c r="HC25" s="176">
        <f t="shared" si="18"/>
        <v>0</v>
      </c>
      <c r="HD25" s="176">
        <f t="shared" si="18"/>
        <v>0</v>
      </c>
      <c r="HE25" s="176">
        <f t="shared" si="18"/>
        <v>0</v>
      </c>
      <c r="HF25" s="176">
        <f t="shared" si="18"/>
        <v>0</v>
      </c>
      <c r="HG25" s="176">
        <f t="shared" si="18"/>
        <v>0</v>
      </c>
      <c r="HH25" s="176">
        <f t="shared" si="18"/>
        <v>0</v>
      </c>
      <c r="HI25" s="176">
        <f t="shared" si="18"/>
        <v>0</v>
      </c>
      <c r="HJ25" s="176">
        <f t="shared" si="18"/>
        <v>0</v>
      </c>
      <c r="HK25" s="176">
        <f t="shared" si="18"/>
        <v>0</v>
      </c>
      <c r="HL25" s="176">
        <f t="shared" si="18"/>
        <v>0</v>
      </c>
      <c r="HM25" s="176">
        <f t="shared" si="18"/>
        <v>0</v>
      </c>
      <c r="HN25" s="176">
        <f t="shared" si="18"/>
        <v>0</v>
      </c>
      <c r="HO25" s="176">
        <f t="shared" si="18"/>
        <v>0</v>
      </c>
      <c r="HP25" s="176">
        <f t="shared" si="18"/>
        <v>0</v>
      </c>
      <c r="HQ25" s="176">
        <f t="shared" si="18"/>
        <v>0</v>
      </c>
      <c r="HR25" s="176">
        <f t="shared" si="18"/>
        <v>0</v>
      </c>
      <c r="HS25" s="176">
        <f t="shared" si="18"/>
        <v>0</v>
      </c>
      <c r="HT25" s="176">
        <f t="shared" si="18"/>
        <v>0</v>
      </c>
      <c r="HU25" s="176">
        <f t="shared" si="18"/>
        <v>0</v>
      </c>
      <c r="HV25" s="176">
        <f t="shared" si="18"/>
        <v>0</v>
      </c>
      <c r="HW25" s="176">
        <f t="shared" si="18"/>
        <v>0</v>
      </c>
      <c r="HX25" s="176">
        <f t="shared" si="18"/>
        <v>0</v>
      </c>
      <c r="HY25" s="176">
        <f t="shared" si="18"/>
        <v>0</v>
      </c>
      <c r="HZ25" s="176">
        <f t="shared" si="18"/>
        <v>0</v>
      </c>
      <c r="IA25" s="176">
        <f t="shared" si="18"/>
        <v>0</v>
      </c>
      <c r="IB25" s="176">
        <f t="shared" si="18"/>
        <v>0</v>
      </c>
      <c r="IC25" s="176">
        <f t="shared" si="18"/>
        <v>0</v>
      </c>
      <c r="ID25" s="176">
        <f t="shared" si="18"/>
        <v>0</v>
      </c>
      <c r="IE25" s="176">
        <f t="shared" si="18"/>
        <v>0</v>
      </c>
      <c r="IF25" s="176">
        <f t="shared" si="6"/>
        <v>0</v>
      </c>
      <c r="IG25" s="176">
        <f t="shared" si="6"/>
        <v>0</v>
      </c>
      <c r="II25"/>
      <c r="IJ25" s="174">
        <v>11</v>
      </c>
      <c r="IK25" s="174">
        <f t="shared" si="7"/>
        <v>7.1065429210662554</v>
      </c>
      <c r="IL25" s="174">
        <f t="shared" si="9"/>
        <v>2</v>
      </c>
      <c r="IM25" s="174">
        <f t="shared" si="12"/>
        <v>2</v>
      </c>
      <c r="IO25" s="180">
        <f t="shared" si="10"/>
        <v>7.1065429210662554</v>
      </c>
      <c r="IP25" s="174">
        <f t="shared" si="11"/>
        <v>2</v>
      </c>
    </row>
    <row r="26" spans="2:250" ht="12.75" customHeight="1" x14ac:dyDescent="0.25">
      <c r="B26" s="174">
        <v>7.0936355590820304</v>
      </c>
      <c r="C26" s="174">
        <v>0.20602073669433599</v>
      </c>
      <c r="D26" s="174">
        <f t="shared" si="0"/>
        <v>1</v>
      </c>
      <c r="E26"/>
      <c r="F26"/>
      <c r="G26" s="177">
        <v>13</v>
      </c>
      <c r="H26" s="176">
        <f t="shared" si="1"/>
        <v>2.0156739921569744</v>
      </c>
      <c r="I26" s="176">
        <f t="shared" si="8"/>
        <v>1.0981067714460577E-87</v>
      </c>
      <c r="K26" s="176">
        <f t="shared" si="2"/>
        <v>5.8789499297245846E-178</v>
      </c>
      <c r="L26" s="176">
        <f t="shared" si="2"/>
        <v>1.1221749862549229E-214</v>
      </c>
      <c r="M26" s="176">
        <f t="shared" si="2"/>
        <v>1.4242387600621654E-166</v>
      </c>
      <c r="N26" s="176">
        <f t="shared" si="2"/>
        <v>3.4020067838615872E-200</v>
      </c>
      <c r="O26" s="176">
        <f t="shared" si="2"/>
        <v>4.5300164911613379E-126</v>
      </c>
      <c r="P26" s="176">
        <f t="shared" si="2"/>
        <v>1.8060188276857416E-154</v>
      </c>
      <c r="Q26" s="176">
        <f t="shared" si="2"/>
        <v>1.5212324096717728E-192</v>
      </c>
      <c r="R26" s="176">
        <f t="shared" si="2"/>
        <v>1.0464434443774451E-134</v>
      </c>
      <c r="S26" s="176">
        <f t="shared" si="2"/>
        <v>5.6969580991813217E-133</v>
      </c>
      <c r="T26" s="176">
        <f t="shared" si="2"/>
        <v>1.3533008246991665E-125</v>
      </c>
      <c r="U26" s="176">
        <f t="shared" si="2"/>
        <v>1.0981067714460577E-87</v>
      </c>
      <c r="V26" s="176">
        <f t="shared" si="2"/>
        <v>1.6197159714544612E-119</v>
      </c>
      <c r="W26" s="176">
        <f t="shared" si="2"/>
        <v>2.3270764429861269E-132</v>
      </c>
      <c r="X26" s="176">
        <f t="shared" si="2"/>
        <v>1.6849834379934763E-164</v>
      </c>
      <c r="Y26" s="176">
        <f t="shared" si="2"/>
        <v>1.938056326451825E-222</v>
      </c>
      <c r="Z26" s="176">
        <f t="shared" si="2"/>
        <v>1.0564754124156069E-105</v>
      </c>
      <c r="AA26" s="176">
        <f t="shared" ref="AA26:CL32" si="25">+NORMDIST($H26,AA$12,AA$13,FALSE)</f>
        <v>0</v>
      </c>
      <c r="AB26" s="176">
        <f t="shared" si="25"/>
        <v>0</v>
      </c>
      <c r="AC26" s="176">
        <f t="shared" si="25"/>
        <v>0</v>
      </c>
      <c r="AD26" s="176">
        <f t="shared" si="25"/>
        <v>0</v>
      </c>
      <c r="AE26" s="176">
        <f t="shared" si="25"/>
        <v>0</v>
      </c>
      <c r="AF26" s="176">
        <f t="shared" si="25"/>
        <v>0</v>
      </c>
      <c r="AG26" s="176">
        <f t="shared" si="25"/>
        <v>0</v>
      </c>
      <c r="AH26" s="176">
        <f t="shared" si="25"/>
        <v>0</v>
      </c>
      <c r="AI26" s="176">
        <f t="shared" si="25"/>
        <v>0</v>
      </c>
      <c r="AJ26" s="176">
        <f t="shared" si="25"/>
        <v>0</v>
      </c>
      <c r="AK26" s="176">
        <f t="shared" si="25"/>
        <v>0</v>
      </c>
      <c r="AL26" s="176">
        <f t="shared" si="25"/>
        <v>0</v>
      </c>
      <c r="AM26" s="176">
        <f t="shared" si="25"/>
        <v>0</v>
      </c>
      <c r="AN26" s="176">
        <f t="shared" si="25"/>
        <v>0</v>
      </c>
      <c r="AO26" s="176">
        <f t="shared" si="25"/>
        <v>0</v>
      </c>
      <c r="AP26" s="176">
        <f t="shared" si="25"/>
        <v>0</v>
      </c>
      <c r="AQ26" s="176">
        <f t="shared" si="25"/>
        <v>0</v>
      </c>
      <c r="AR26" s="176">
        <f t="shared" si="25"/>
        <v>0</v>
      </c>
      <c r="AS26" s="176">
        <f t="shared" si="25"/>
        <v>0</v>
      </c>
      <c r="AT26" s="176">
        <f t="shared" si="25"/>
        <v>0</v>
      </c>
      <c r="AU26" s="176">
        <f t="shared" si="25"/>
        <v>0</v>
      </c>
      <c r="AV26" s="176">
        <f t="shared" si="25"/>
        <v>0</v>
      </c>
      <c r="AW26" s="176">
        <f t="shared" si="25"/>
        <v>0</v>
      </c>
      <c r="AX26" s="176">
        <f t="shared" si="25"/>
        <v>0</v>
      </c>
      <c r="AY26" s="176">
        <f t="shared" si="25"/>
        <v>0</v>
      </c>
      <c r="AZ26" s="176">
        <f t="shared" si="25"/>
        <v>0</v>
      </c>
      <c r="BA26" s="176">
        <f t="shared" si="25"/>
        <v>0</v>
      </c>
      <c r="BB26" s="176">
        <f t="shared" si="25"/>
        <v>0</v>
      </c>
      <c r="BC26" s="176">
        <f t="shared" si="25"/>
        <v>0</v>
      </c>
      <c r="BD26" s="176">
        <f t="shared" si="25"/>
        <v>0</v>
      </c>
      <c r="BE26" s="176">
        <f t="shared" si="25"/>
        <v>0</v>
      </c>
      <c r="BF26" s="176">
        <f t="shared" si="25"/>
        <v>0</v>
      </c>
      <c r="BG26" s="176">
        <f t="shared" si="25"/>
        <v>0</v>
      </c>
      <c r="BH26" s="176">
        <f t="shared" si="25"/>
        <v>0</v>
      </c>
      <c r="BI26" s="176">
        <f t="shared" si="25"/>
        <v>0</v>
      </c>
      <c r="BJ26" s="176">
        <f t="shared" si="25"/>
        <v>0</v>
      </c>
      <c r="BK26" s="176">
        <f t="shared" si="25"/>
        <v>0</v>
      </c>
      <c r="BL26" s="176">
        <f t="shared" si="25"/>
        <v>0</v>
      </c>
      <c r="BM26" s="176">
        <f t="shared" si="25"/>
        <v>0</v>
      </c>
      <c r="BN26" s="176">
        <f t="shared" si="25"/>
        <v>0</v>
      </c>
      <c r="BO26" s="176">
        <f t="shared" si="25"/>
        <v>0</v>
      </c>
      <c r="BP26" s="176">
        <f t="shared" si="25"/>
        <v>0</v>
      </c>
      <c r="BQ26" s="176">
        <f t="shared" si="25"/>
        <v>0</v>
      </c>
      <c r="BR26" s="176">
        <f t="shared" si="25"/>
        <v>0</v>
      </c>
      <c r="BS26" s="176">
        <f t="shared" si="25"/>
        <v>0</v>
      </c>
      <c r="BT26" s="176">
        <f t="shared" si="25"/>
        <v>0</v>
      </c>
      <c r="BU26" s="176">
        <f t="shared" si="25"/>
        <v>0</v>
      </c>
      <c r="BV26" s="176">
        <f t="shared" si="25"/>
        <v>0</v>
      </c>
      <c r="BW26" s="176">
        <f t="shared" si="25"/>
        <v>0</v>
      </c>
      <c r="BX26" s="176">
        <f t="shared" si="25"/>
        <v>0</v>
      </c>
      <c r="BY26" s="176">
        <f t="shared" si="25"/>
        <v>0</v>
      </c>
      <c r="BZ26" s="176">
        <f t="shared" si="25"/>
        <v>0</v>
      </c>
      <c r="CA26" s="176">
        <f t="shared" si="25"/>
        <v>0</v>
      </c>
      <c r="CB26" s="176">
        <f t="shared" si="25"/>
        <v>0</v>
      </c>
      <c r="CC26" s="176">
        <f t="shared" si="25"/>
        <v>0</v>
      </c>
      <c r="CD26" s="176">
        <f t="shared" si="25"/>
        <v>0</v>
      </c>
      <c r="CE26" s="176">
        <f t="shared" si="25"/>
        <v>0</v>
      </c>
      <c r="CF26" s="176">
        <f t="shared" si="25"/>
        <v>0</v>
      </c>
      <c r="CG26" s="176">
        <f t="shared" si="25"/>
        <v>0</v>
      </c>
      <c r="CH26" s="176">
        <f t="shared" si="25"/>
        <v>0</v>
      </c>
      <c r="CI26" s="176">
        <f t="shared" si="25"/>
        <v>0</v>
      </c>
      <c r="CJ26" s="176">
        <f t="shared" si="25"/>
        <v>0</v>
      </c>
      <c r="CK26" s="176">
        <f t="shared" si="25"/>
        <v>0</v>
      </c>
      <c r="CL26" s="176">
        <f t="shared" si="25"/>
        <v>0</v>
      </c>
      <c r="CM26" s="176">
        <f t="shared" si="24"/>
        <v>0</v>
      </c>
      <c r="CN26" s="176">
        <f t="shared" si="24"/>
        <v>0</v>
      </c>
      <c r="CO26" s="176">
        <f t="shared" si="24"/>
        <v>0</v>
      </c>
      <c r="CP26" s="176">
        <f t="shared" si="24"/>
        <v>0</v>
      </c>
      <c r="CQ26" s="176">
        <f t="shared" si="24"/>
        <v>0</v>
      </c>
      <c r="CR26" s="176">
        <f t="shared" si="24"/>
        <v>0</v>
      </c>
      <c r="CS26" s="176">
        <f t="shared" si="24"/>
        <v>0</v>
      </c>
      <c r="CT26" s="176">
        <f t="shared" si="24"/>
        <v>0</v>
      </c>
      <c r="CU26" s="176">
        <f t="shared" si="24"/>
        <v>0</v>
      </c>
      <c r="CV26" s="176">
        <f t="shared" si="24"/>
        <v>0</v>
      </c>
      <c r="CW26" s="176">
        <f t="shared" si="24"/>
        <v>0</v>
      </c>
      <c r="CX26" s="176">
        <f t="shared" si="24"/>
        <v>0</v>
      </c>
      <c r="CY26" s="176">
        <f t="shared" si="24"/>
        <v>0</v>
      </c>
      <c r="CZ26" s="176">
        <f t="shared" si="24"/>
        <v>0</v>
      </c>
      <c r="DA26" s="176">
        <f t="shared" si="24"/>
        <v>0</v>
      </c>
      <c r="DB26" s="176">
        <f t="shared" si="24"/>
        <v>0</v>
      </c>
      <c r="DC26" s="176">
        <f t="shared" si="24"/>
        <v>0</v>
      </c>
      <c r="DD26" s="176">
        <f t="shared" si="24"/>
        <v>0</v>
      </c>
      <c r="DE26" s="176">
        <f t="shared" si="24"/>
        <v>0</v>
      </c>
      <c r="DF26" s="176">
        <f t="shared" si="24"/>
        <v>0</v>
      </c>
      <c r="DG26" s="176">
        <f t="shared" si="13"/>
        <v>0</v>
      </c>
      <c r="DH26" s="176">
        <f t="shared" si="4"/>
        <v>0</v>
      </c>
      <c r="DI26" s="176">
        <f t="shared" si="4"/>
        <v>0</v>
      </c>
      <c r="DJ26" s="176">
        <f t="shared" si="4"/>
        <v>0</v>
      </c>
      <c r="DK26" s="176">
        <f t="shared" si="4"/>
        <v>0</v>
      </c>
      <c r="DL26" s="176">
        <f t="shared" si="4"/>
        <v>0</v>
      </c>
      <c r="DM26" s="176">
        <f t="shared" si="4"/>
        <v>0</v>
      </c>
      <c r="DN26" s="176">
        <f t="shared" si="4"/>
        <v>0</v>
      </c>
      <c r="DO26" s="176">
        <f t="shared" si="4"/>
        <v>0</v>
      </c>
      <c r="DP26" s="176">
        <f t="shared" si="4"/>
        <v>0</v>
      </c>
      <c r="DQ26" s="176">
        <f t="shared" si="4"/>
        <v>0</v>
      </c>
      <c r="DR26" s="176">
        <f t="shared" si="4"/>
        <v>0</v>
      </c>
      <c r="DS26" s="176">
        <f t="shared" si="4"/>
        <v>0</v>
      </c>
      <c r="DT26" s="176">
        <f t="shared" ref="DT26:DW32" si="26">+NORMDIST($H26,DT$12,DT$13,FALSE)</f>
        <v>0</v>
      </c>
      <c r="DU26" s="176">
        <f t="shared" si="26"/>
        <v>0</v>
      </c>
      <c r="DV26" s="176">
        <f t="shared" si="26"/>
        <v>0</v>
      </c>
      <c r="DW26" s="176">
        <f t="shared" si="26"/>
        <v>0</v>
      </c>
      <c r="DX26" s="176">
        <f t="shared" si="20"/>
        <v>0</v>
      </c>
      <c r="DY26" s="176">
        <f t="shared" si="20"/>
        <v>0</v>
      </c>
      <c r="DZ26" s="176">
        <f t="shared" si="20"/>
        <v>0</v>
      </c>
      <c r="EA26" s="176">
        <f t="shared" si="20"/>
        <v>0</v>
      </c>
      <c r="EB26" s="176">
        <f t="shared" si="20"/>
        <v>0</v>
      </c>
      <c r="EC26" s="176">
        <f t="shared" si="20"/>
        <v>0</v>
      </c>
      <c r="ED26" s="176">
        <f t="shared" si="20"/>
        <v>0</v>
      </c>
      <c r="EE26" s="176">
        <f t="shared" si="20"/>
        <v>0</v>
      </c>
      <c r="EF26" s="176">
        <f t="shared" si="20"/>
        <v>0</v>
      </c>
      <c r="EG26" s="176">
        <f t="shared" si="20"/>
        <v>0</v>
      </c>
      <c r="EH26" s="176">
        <f t="shared" si="20"/>
        <v>0</v>
      </c>
      <c r="EI26" s="176">
        <f t="shared" si="20"/>
        <v>0</v>
      </c>
      <c r="EJ26" s="176">
        <f t="shared" si="20"/>
        <v>0</v>
      </c>
      <c r="EK26" s="176">
        <f t="shared" si="20"/>
        <v>0</v>
      </c>
      <c r="EL26" s="176">
        <f t="shared" si="20"/>
        <v>0</v>
      </c>
      <c r="EM26" s="176">
        <f t="shared" si="21"/>
        <v>0</v>
      </c>
      <c r="EN26" s="176">
        <f t="shared" si="21"/>
        <v>0</v>
      </c>
      <c r="EO26" s="176">
        <f t="shared" si="21"/>
        <v>0</v>
      </c>
      <c r="EP26" s="176">
        <f t="shared" si="21"/>
        <v>0</v>
      </c>
      <c r="EQ26" s="176">
        <f t="shared" si="21"/>
        <v>0</v>
      </c>
      <c r="ER26" s="176">
        <f t="shared" si="21"/>
        <v>0</v>
      </c>
      <c r="ES26" s="176">
        <f t="shared" si="21"/>
        <v>0</v>
      </c>
      <c r="ET26" s="176">
        <f t="shared" si="21"/>
        <v>0</v>
      </c>
      <c r="EU26" s="176">
        <f t="shared" si="21"/>
        <v>0</v>
      </c>
      <c r="EV26" s="176">
        <f t="shared" si="21"/>
        <v>0</v>
      </c>
      <c r="EW26" s="176">
        <f t="shared" si="21"/>
        <v>0</v>
      </c>
      <c r="EX26" s="176">
        <f t="shared" si="21"/>
        <v>0</v>
      </c>
      <c r="EY26" s="176">
        <f t="shared" si="21"/>
        <v>0</v>
      </c>
      <c r="EZ26" s="176">
        <f t="shared" si="21"/>
        <v>0</v>
      </c>
      <c r="FA26" s="176">
        <f t="shared" si="21"/>
        <v>0</v>
      </c>
      <c r="FB26" s="176">
        <f t="shared" si="21"/>
        <v>0</v>
      </c>
      <c r="FC26" s="176">
        <f t="shared" si="22"/>
        <v>0</v>
      </c>
      <c r="FD26" s="176">
        <f t="shared" si="22"/>
        <v>0</v>
      </c>
      <c r="FE26" s="176">
        <f t="shared" si="22"/>
        <v>0</v>
      </c>
      <c r="FF26" s="176">
        <f t="shared" si="22"/>
        <v>0</v>
      </c>
      <c r="FG26" s="176">
        <f t="shared" si="22"/>
        <v>0</v>
      </c>
      <c r="FH26" s="176">
        <f t="shared" si="22"/>
        <v>0</v>
      </c>
      <c r="FI26" s="176">
        <f t="shared" si="22"/>
        <v>0</v>
      </c>
      <c r="FJ26" s="176">
        <f t="shared" si="22"/>
        <v>0</v>
      </c>
      <c r="FK26" s="176">
        <f t="shared" si="22"/>
        <v>0</v>
      </c>
      <c r="FL26" s="176">
        <f t="shared" si="22"/>
        <v>0</v>
      </c>
      <c r="FM26" s="176">
        <f t="shared" si="22"/>
        <v>0</v>
      </c>
      <c r="FN26" s="176">
        <f t="shared" si="22"/>
        <v>0</v>
      </c>
      <c r="FO26" s="176">
        <f t="shared" si="22"/>
        <v>0</v>
      </c>
      <c r="FP26" s="176">
        <f t="shared" si="22"/>
        <v>0</v>
      </c>
      <c r="FQ26" s="176">
        <f t="shared" si="22"/>
        <v>0</v>
      </c>
      <c r="FR26" s="176">
        <f t="shared" si="22"/>
        <v>0</v>
      </c>
      <c r="FS26" s="176">
        <f t="shared" si="23"/>
        <v>0</v>
      </c>
      <c r="FT26" s="176">
        <f t="shared" si="23"/>
        <v>0</v>
      </c>
      <c r="FU26" s="176">
        <f t="shared" si="23"/>
        <v>0</v>
      </c>
      <c r="FV26" s="176">
        <f t="shared" si="23"/>
        <v>0</v>
      </c>
      <c r="FW26" s="176">
        <f t="shared" si="23"/>
        <v>0</v>
      </c>
      <c r="FX26" s="176">
        <f t="shared" si="23"/>
        <v>0</v>
      </c>
      <c r="FY26" s="176">
        <f t="shared" si="23"/>
        <v>0</v>
      </c>
      <c r="FZ26" s="176">
        <f t="shared" si="23"/>
        <v>0</v>
      </c>
      <c r="GA26" s="176">
        <f t="shared" si="23"/>
        <v>0</v>
      </c>
      <c r="GB26" s="176">
        <f t="shared" si="23"/>
        <v>0</v>
      </c>
      <c r="GC26" s="176">
        <f t="shared" si="23"/>
        <v>0</v>
      </c>
      <c r="GD26" s="176">
        <f t="shared" si="23"/>
        <v>0</v>
      </c>
      <c r="GE26" s="176">
        <f t="shared" si="23"/>
        <v>0</v>
      </c>
      <c r="GF26" s="176">
        <f t="shared" si="23"/>
        <v>0</v>
      </c>
      <c r="GG26" s="176">
        <f t="shared" si="23"/>
        <v>0</v>
      </c>
      <c r="GH26" s="176">
        <f t="shared" si="23"/>
        <v>0</v>
      </c>
      <c r="GI26" s="176">
        <f t="shared" si="18"/>
        <v>0</v>
      </c>
      <c r="GJ26" s="176">
        <f t="shared" si="18"/>
        <v>0</v>
      </c>
      <c r="GK26" s="176">
        <f t="shared" si="18"/>
        <v>0</v>
      </c>
      <c r="GL26" s="176">
        <f t="shared" si="18"/>
        <v>0</v>
      </c>
      <c r="GM26" s="176">
        <f t="shared" si="18"/>
        <v>0</v>
      </c>
      <c r="GN26" s="176">
        <f t="shared" si="18"/>
        <v>0</v>
      </c>
      <c r="GO26" s="176">
        <f t="shared" si="18"/>
        <v>0</v>
      </c>
      <c r="GP26" s="176">
        <f t="shared" si="18"/>
        <v>0</v>
      </c>
      <c r="GQ26" s="176">
        <f t="shared" si="18"/>
        <v>0</v>
      </c>
      <c r="GR26" s="176">
        <f t="shared" si="18"/>
        <v>0</v>
      </c>
      <c r="GS26" s="176">
        <f t="shared" si="18"/>
        <v>0</v>
      </c>
      <c r="GT26" s="176">
        <f t="shared" ref="GT26:HI48" si="27">+NORMDIST($H26,GT$12,GT$13,FALSE)</f>
        <v>0</v>
      </c>
      <c r="GU26" s="176">
        <f t="shared" si="27"/>
        <v>0</v>
      </c>
      <c r="GV26" s="176">
        <f t="shared" si="27"/>
        <v>0</v>
      </c>
      <c r="GW26" s="176">
        <f t="shared" si="27"/>
        <v>0</v>
      </c>
      <c r="GX26" s="176">
        <f t="shared" si="27"/>
        <v>0</v>
      </c>
      <c r="GY26" s="176">
        <f t="shared" si="27"/>
        <v>0</v>
      </c>
      <c r="GZ26" s="176">
        <f t="shared" si="27"/>
        <v>0</v>
      </c>
      <c r="HA26" s="176">
        <f t="shared" si="27"/>
        <v>0</v>
      </c>
      <c r="HB26" s="176">
        <f t="shared" si="27"/>
        <v>0</v>
      </c>
      <c r="HC26" s="176">
        <f t="shared" si="27"/>
        <v>0</v>
      </c>
      <c r="HD26" s="176">
        <f t="shared" si="27"/>
        <v>0</v>
      </c>
      <c r="HE26" s="176">
        <f t="shared" si="27"/>
        <v>0</v>
      </c>
      <c r="HF26" s="176">
        <f t="shared" si="27"/>
        <v>0</v>
      </c>
      <c r="HG26" s="176">
        <f t="shared" si="27"/>
        <v>0</v>
      </c>
      <c r="HH26" s="176">
        <f t="shared" si="27"/>
        <v>0</v>
      </c>
      <c r="HI26" s="176">
        <f t="shared" si="27"/>
        <v>0</v>
      </c>
      <c r="HJ26" s="176">
        <f t="shared" ref="HJ26:HY41" si="28">+NORMDIST($H26,HJ$12,HJ$13,FALSE)</f>
        <v>0</v>
      </c>
      <c r="HK26" s="176">
        <f t="shared" si="28"/>
        <v>0</v>
      </c>
      <c r="HL26" s="176">
        <f t="shared" si="28"/>
        <v>0</v>
      </c>
      <c r="HM26" s="176">
        <f t="shared" si="28"/>
        <v>0</v>
      </c>
      <c r="HN26" s="176">
        <f t="shared" si="28"/>
        <v>0</v>
      </c>
      <c r="HO26" s="176">
        <f t="shared" si="28"/>
        <v>0</v>
      </c>
      <c r="HP26" s="176">
        <f t="shared" si="28"/>
        <v>0</v>
      </c>
      <c r="HQ26" s="176">
        <f t="shared" si="28"/>
        <v>0</v>
      </c>
      <c r="HR26" s="176">
        <f t="shared" si="28"/>
        <v>0</v>
      </c>
      <c r="HS26" s="176">
        <f t="shared" si="28"/>
        <v>0</v>
      </c>
      <c r="HT26" s="176">
        <f t="shared" si="28"/>
        <v>0</v>
      </c>
      <c r="HU26" s="176">
        <f t="shared" si="28"/>
        <v>0</v>
      </c>
      <c r="HV26" s="176">
        <f t="shared" si="28"/>
        <v>0</v>
      </c>
      <c r="HW26" s="176">
        <f t="shared" si="28"/>
        <v>0</v>
      </c>
      <c r="HX26" s="176">
        <f t="shared" si="28"/>
        <v>0</v>
      </c>
      <c r="HY26" s="176">
        <f t="shared" si="28"/>
        <v>0</v>
      </c>
      <c r="HZ26" s="176">
        <f t="shared" ref="HZ26:IG56" si="29">+NORMDIST($H26,HZ$12,HZ$13,FALSE)</f>
        <v>0</v>
      </c>
      <c r="IA26" s="176">
        <f t="shared" si="29"/>
        <v>0</v>
      </c>
      <c r="IB26" s="176">
        <f t="shared" si="29"/>
        <v>0</v>
      </c>
      <c r="IC26" s="176">
        <f t="shared" si="29"/>
        <v>0</v>
      </c>
      <c r="ID26" s="176">
        <f t="shared" si="29"/>
        <v>0</v>
      </c>
      <c r="IE26" s="176">
        <f t="shared" si="29"/>
        <v>0</v>
      </c>
      <c r="IF26" s="176">
        <f t="shared" si="6"/>
        <v>0</v>
      </c>
      <c r="IG26" s="176">
        <f t="shared" si="6"/>
        <v>0</v>
      </c>
      <c r="II26"/>
      <c r="IJ26" s="174">
        <v>12</v>
      </c>
      <c r="IK26" s="174">
        <f t="shared" si="7"/>
        <v>7.7525922775268246</v>
      </c>
      <c r="IL26" s="174">
        <f t="shared" si="9"/>
        <v>4</v>
      </c>
      <c r="IM26" s="174">
        <f t="shared" si="12"/>
        <v>2</v>
      </c>
      <c r="IO26" s="180">
        <f t="shared" si="10"/>
        <v>7.7525922775268246</v>
      </c>
      <c r="IP26" s="174">
        <f t="shared" si="11"/>
        <v>2</v>
      </c>
    </row>
    <row r="27" spans="2:250" ht="12.75" customHeight="1" x14ac:dyDescent="0.25">
      <c r="B27" s="174">
        <v>8.70306396484375</v>
      </c>
      <c r="C27" s="174">
        <v>0.243347930908203</v>
      </c>
      <c r="D27" s="174">
        <f t="shared" si="0"/>
        <v>10</v>
      </c>
      <c r="E27"/>
      <c r="F27"/>
      <c r="G27" s="177">
        <v>14</v>
      </c>
      <c r="H27" s="176">
        <f t="shared" si="1"/>
        <v>2.1707258377075109</v>
      </c>
      <c r="I27" s="176">
        <f t="shared" si="8"/>
        <v>1.0941695209816417E-83</v>
      </c>
      <c r="K27" s="176">
        <f t="shared" si="2"/>
        <v>1.3986177722350241E-170</v>
      </c>
      <c r="L27" s="176">
        <f t="shared" si="2"/>
        <v>9.0286985110490861E-207</v>
      </c>
      <c r="M27" s="176">
        <f t="shared" si="2"/>
        <v>1.6667644655487989E-158</v>
      </c>
      <c r="N27" s="176">
        <f t="shared" si="2"/>
        <v>4.3199973977497862E-191</v>
      </c>
      <c r="O27" s="176">
        <f t="shared" si="2"/>
        <v>5.6113496365804154E-120</v>
      </c>
      <c r="P27" s="176">
        <f t="shared" si="2"/>
        <v>8.5588421346958602E-148</v>
      </c>
      <c r="Q27" s="176">
        <f t="shared" si="2"/>
        <v>3.4045725487012109E-183</v>
      </c>
      <c r="R27" s="176">
        <f t="shared" si="2"/>
        <v>1.1938193370446273E-127</v>
      </c>
      <c r="S27" s="176">
        <f t="shared" si="2"/>
        <v>1.1831031949180225E-126</v>
      </c>
      <c r="T27" s="176">
        <f t="shared" si="2"/>
        <v>2.8748637340341328E-120</v>
      </c>
      <c r="U27" s="176">
        <f t="shared" si="2"/>
        <v>1.0941695209816415E-83</v>
      </c>
      <c r="V27" s="176">
        <f t="shared" si="2"/>
        <v>1.8706352354356417E-113</v>
      </c>
      <c r="W27" s="176">
        <f t="shared" si="2"/>
        <v>1.995212103588333E-124</v>
      </c>
      <c r="X27" s="176">
        <f t="shared" si="2"/>
        <v>5.5309275050270583E-157</v>
      </c>
      <c r="Y27" s="176">
        <f t="shared" si="2"/>
        <v>1.6737007875710287E-213</v>
      </c>
      <c r="Z27" s="176">
        <f t="shared" si="2"/>
        <v>1.2451847518295024E-99</v>
      </c>
      <c r="AA27" s="176">
        <f t="shared" si="25"/>
        <v>0</v>
      </c>
      <c r="AB27" s="176">
        <f t="shared" si="25"/>
        <v>0</v>
      </c>
      <c r="AC27" s="176">
        <f t="shared" si="25"/>
        <v>0</v>
      </c>
      <c r="AD27" s="176">
        <f t="shared" si="25"/>
        <v>0</v>
      </c>
      <c r="AE27" s="176">
        <f t="shared" si="25"/>
        <v>0</v>
      </c>
      <c r="AF27" s="176">
        <f t="shared" si="25"/>
        <v>0</v>
      </c>
      <c r="AG27" s="176">
        <f t="shared" si="25"/>
        <v>0</v>
      </c>
      <c r="AH27" s="176">
        <f t="shared" si="25"/>
        <v>0</v>
      </c>
      <c r="AI27" s="176">
        <f t="shared" si="25"/>
        <v>0</v>
      </c>
      <c r="AJ27" s="176">
        <f t="shared" si="25"/>
        <v>0</v>
      </c>
      <c r="AK27" s="176">
        <f t="shared" si="25"/>
        <v>0</v>
      </c>
      <c r="AL27" s="176">
        <f t="shared" si="25"/>
        <v>0</v>
      </c>
      <c r="AM27" s="176">
        <f t="shared" si="25"/>
        <v>0</v>
      </c>
      <c r="AN27" s="176">
        <f t="shared" si="25"/>
        <v>0</v>
      </c>
      <c r="AO27" s="176">
        <f t="shared" si="25"/>
        <v>0</v>
      </c>
      <c r="AP27" s="176">
        <f t="shared" si="25"/>
        <v>0</v>
      </c>
      <c r="AQ27" s="176">
        <f t="shared" si="25"/>
        <v>0</v>
      </c>
      <c r="AR27" s="176">
        <f t="shared" si="25"/>
        <v>0</v>
      </c>
      <c r="AS27" s="176">
        <f t="shared" si="25"/>
        <v>0</v>
      </c>
      <c r="AT27" s="176">
        <f t="shared" si="25"/>
        <v>0</v>
      </c>
      <c r="AU27" s="176">
        <f t="shared" si="25"/>
        <v>0</v>
      </c>
      <c r="AV27" s="176">
        <f t="shared" si="25"/>
        <v>0</v>
      </c>
      <c r="AW27" s="176">
        <f t="shared" si="25"/>
        <v>0</v>
      </c>
      <c r="AX27" s="176">
        <f t="shared" si="25"/>
        <v>0</v>
      </c>
      <c r="AY27" s="176">
        <f t="shared" si="25"/>
        <v>0</v>
      </c>
      <c r="AZ27" s="176">
        <f t="shared" si="25"/>
        <v>0</v>
      </c>
      <c r="BA27" s="176">
        <f t="shared" si="25"/>
        <v>0</v>
      </c>
      <c r="BB27" s="176">
        <f t="shared" si="25"/>
        <v>0</v>
      </c>
      <c r="BC27" s="176">
        <f t="shared" si="25"/>
        <v>0</v>
      </c>
      <c r="BD27" s="176">
        <f t="shared" si="25"/>
        <v>0</v>
      </c>
      <c r="BE27" s="176">
        <f t="shared" si="25"/>
        <v>0</v>
      </c>
      <c r="BF27" s="176">
        <f t="shared" si="25"/>
        <v>0</v>
      </c>
      <c r="BG27" s="176">
        <f t="shared" si="25"/>
        <v>0</v>
      </c>
      <c r="BH27" s="176">
        <f t="shared" si="25"/>
        <v>0</v>
      </c>
      <c r="BI27" s="176">
        <f t="shared" si="25"/>
        <v>0</v>
      </c>
      <c r="BJ27" s="176">
        <f t="shared" si="25"/>
        <v>0</v>
      </c>
      <c r="BK27" s="176">
        <f t="shared" si="25"/>
        <v>0</v>
      </c>
      <c r="BL27" s="176">
        <f t="shared" si="25"/>
        <v>0</v>
      </c>
      <c r="BM27" s="176">
        <f t="shared" si="25"/>
        <v>0</v>
      </c>
      <c r="BN27" s="176">
        <f t="shared" si="25"/>
        <v>0</v>
      </c>
      <c r="BO27" s="176">
        <f t="shared" si="25"/>
        <v>0</v>
      </c>
      <c r="BP27" s="176">
        <f t="shared" si="25"/>
        <v>0</v>
      </c>
      <c r="BQ27" s="176">
        <f t="shared" si="25"/>
        <v>0</v>
      </c>
      <c r="BR27" s="176">
        <f t="shared" si="25"/>
        <v>0</v>
      </c>
      <c r="BS27" s="176">
        <f t="shared" si="25"/>
        <v>0</v>
      </c>
      <c r="BT27" s="176">
        <f t="shared" si="25"/>
        <v>0</v>
      </c>
      <c r="BU27" s="176">
        <f t="shared" si="25"/>
        <v>0</v>
      </c>
      <c r="BV27" s="176">
        <f t="shared" si="25"/>
        <v>0</v>
      </c>
      <c r="BW27" s="176">
        <f t="shared" si="25"/>
        <v>0</v>
      </c>
      <c r="BX27" s="176">
        <f t="shared" si="25"/>
        <v>0</v>
      </c>
      <c r="BY27" s="176">
        <f t="shared" si="25"/>
        <v>0</v>
      </c>
      <c r="BZ27" s="176">
        <f t="shared" si="25"/>
        <v>0</v>
      </c>
      <c r="CA27" s="176">
        <f t="shared" si="25"/>
        <v>0</v>
      </c>
      <c r="CB27" s="176">
        <f t="shared" si="25"/>
        <v>0</v>
      </c>
      <c r="CC27" s="176">
        <f t="shared" si="25"/>
        <v>0</v>
      </c>
      <c r="CD27" s="176">
        <f t="shared" si="25"/>
        <v>0</v>
      </c>
      <c r="CE27" s="176">
        <f t="shared" si="25"/>
        <v>0</v>
      </c>
      <c r="CF27" s="176">
        <f t="shared" si="25"/>
        <v>0</v>
      </c>
      <c r="CG27" s="176">
        <f t="shared" si="25"/>
        <v>0</v>
      </c>
      <c r="CH27" s="176">
        <f t="shared" si="25"/>
        <v>0</v>
      </c>
      <c r="CI27" s="176">
        <f t="shared" si="25"/>
        <v>0</v>
      </c>
      <c r="CJ27" s="176">
        <f t="shared" si="25"/>
        <v>0</v>
      </c>
      <c r="CK27" s="176">
        <f t="shared" si="25"/>
        <v>0</v>
      </c>
      <c r="CL27" s="176">
        <f t="shared" si="25"/>
        <v>0</v>
      </c>
      <c r="CM27" s="176">
        <f t="shared" si="24"/>
        <v>0</v>
      </c>
      <c r="CN27" s="176">
        <f t="shared" si="24"/>
        <v>0</v>
      </c>
      <c r="CO27" s="176">
        <f t="shared" si="24"/>
        <v>0</v>
      </c>
      <c r="CP27" s="176">
        <f t="shared" si="24"/>
        <v>0</v>
      </c>
      <c r="CQ27" s="176">
        <f t="shared" si="24"/>
        <v>0</v>
      </c>
      <c r="CR27" s="176">
        <f t="shared" si="24"/>
        <v>0</v>
      </c>
      <c r="CS27" s="176">
        <f t="shared" si="24"/>
        <v>0</v>
      </c>
      <c r="CT27" s="176">
        <f t="shared" si="24"/>
        <v>0</v>
      </c>
      <c r="CU27" s="176">
        <f t="shared" si="24"/>
        <v>0</v>
      </c>
      <c r="CV27" s="176">
        <f t="shared" si="24"/>
        <v>0</v>
      </c>
      <c r="CW27" s="176">
        <f t="shared" si="24"/>
        <v>0</v>
      </c>
      <c r="CX27" s="176">
        <f t="shared" si="24"/>
        <v>0</v>
      </c>
      <c r="CY27" s="176">
        <f t="shared" si="24"/>
        <v>0</v>
      </c>
      <c r="CZ27" s="176">
        <f t="shared" si="24"/>
        <v>0</v>
      </c>
      <c r="DA27" s="176">
        <f t="shared" si="24"/>
        <v>0</v>
      </c>
      <c r="DB27" s="176">
        <f t="shared" si="24"/>
        <v>0</v>
      </c>
      <c r="DC27" s="176">
        <f t="shared" si="24"/>
        <v>0</v>
      </c>
      <c r="DD27" s="176">
        <f t="shared" si="24"/>
        <v>0</v>
      </c>
      <c r="DE27" s="176">
        <f t="shared" si="24"/>
        <v>0</v>
      </c>
      <c r="DF27" s="176">
        <f t="shared" si="24"/>
        <v>0</v>
      </c>
      <c r="DG27" s="176">
        <f t="shared" si="13"/>
        <v>0</v>
      </c>
      <c r="DH27" s="176">
        <f t="shared" si="13"/>
        <v>0</v>
      </c>
      <c r="DI27" s="176">
        <f t="shared" si="13"/>
        <v>0</v>
      </c>
      <c r="DJ27" s="176">
        <f t="shared" si="13"/>
        <v>0</v>
      </c>
      <c r="DK27" s="176">
        <f t="shared" si="13"/>
        <v>0</v>
      </c>
      <c r="DL27" s="176">
        <f t="shared" si="13"/>
        <v>0</v>
      </c>
      <c r="DM27" s="176">
        <f t="shared" si="13"/>
        <v>0</v>
      </c>
      <c r="DN27" s="176">
        <f t="shared" si="13"/>
        <v>0</v>
      </c>
      <c r="DO27" s="176">
        <f t="shared" si="13"/>
        <v>0</v>
      </c>
      <c r="DP27" s="176">
        <f t="shared" si="13"/>
        <v>0</v>
      </c>
      <c r="DQ27" s="176">
        <f t="shared" si="13"/>
        <v>0</v>
      </c>
      <c r="DR27" s="176">
        <f t="shared" si="13"/>
        <v>0</v>
      </c>
      <c r="DS27" s="176">
        <f t="shared" si="13"/>
        <v>0</v>
      </c>
      <c r="DT27" s="176">
        <f t="shared" si="13"/>
        <v>0</v>
      </c>
      <c r="DU27" s="176">
        <f t="shared" si="13"/>
        <v>0</v>
      </c>
      <c r="DV27" s="176">
        <f t="shared" si="26"/>
        <v>0</v>
      </c>
      <c r="DW27" s="176">
        <f t="shared" si="26"/>
        <v>0</v>
      </c>
      <c r="DX27" s="176">
        <f t="shared" si="20"/>
        <v>0</v>
      </c>
      <c r="DY27" s="176">
        <f t="shared" si="20"/>
        <v>0</v>
      </c>
      <c r="DZ27" s="176">
        <f t="shared" si="20"/>
        <v>0</v>
      </c>
      <c r="EA27" s="176">
        <f t="shared" si="20"/>
        <v>0</v>
      </c>
      <c r="EB27" s="176">
        <f t="shared" si="20"/>
        <v>0</v>
      </c>
      <c r="EC27" s="176">
        <f t="shared" si="20"/>
        <v>0</v>
      </c>
      <c r="ED27" s="176">
        <f t="shared" si="20"/>
        <v>0</v>
      </c>
      <c r="EE27" s="176">
        <f t="shared" si="20"/>
        <v>0</v>
      </c>
      <c r="EF27" s="176">
        <f t="shared" si="20"/>
        <v>0</v>
      </c>
      <c r="EG27" s="176">
        <f t="shared" si="20"/>
        <v>0</v>
      </c>
      <c r="EH27" s="176">
        <f t="shared" si="20"/>
        <v>0</v>
      </c>
      <c r="EI27" s="176">
        <f t="shared" si="20"/>
        <v>0</v>
      </c>
      <c r="EJ27" s="176">
        <f t="shared" si="20"/>
        <v>0</v>
      </c>
      <c r="EK27" s="176">
        <f t="shared" si="20"/>
        <v>0</v>
      </c>
      <c r="EL27" s="176">
        <f t="shared" si="20"/>
        <v>0</v>
      </c>
      <c r="EM27" s="176">
        <f t="shared" si="21"/>
        <v>0</v>
      </c>
      <c r="EN27" s="176">
        <f t="shared" si="21"/>
        <v>0</v>
      </c>
      <c r="EO27" s="176">
        <f t="shared" si="21"/>
        <v>0</v>
      </c>
      <c r="EP27" s="176">
        <f t="shared" si="21"/>
        <v>0</v>
      </c>
      <c r="EQ27" s="176">
        <f t="shared" si="21"/>
        <v>0</v>
      </c>
      <c r="ER27" s="176">
        <f t="shared" si="21"/>
        <v>0</v>
      </c>
      <c r="ES27" s="176">
        <f t="shared" si="21"/>
        <v>0</v>
      </c>
      <c r="ET27" s="176">
        <f t="shared" si="21"/>
        <v>0</v>
      </c>
      <c r="EU27" s="176">
        <f t="shared" si="21"/>
        <v>0</v>
      </c>
      <c r="EV27" s="176">
        <f t="shared" si="21"/>
        <v>0</v>
      </c>
      <c r="EW27" s="176">
        <f t="shared" si="21"/>
        <v>0</v>
      </c>
      <c r="EX27" s="176">
        <f t="shared" si="21"/>
        <v>0</v>
      </c>
      <c r="EY27" s="176">
        <f t="shared" si="21"/>
        <v>0</v>
      </c>
      <c r="EZ27" s="176">
        <f t="shared" si="21"/>
        <v>0</v>
      </c>
      <c r="FA27" s="176">
        <f t="shared" si="21"/>
        <v>0</v>
      </c>
      <c r="FB27" s="176">
        <f t="shared" si="21"/>
        <v>0</v>
      </c>
      <c r="FC27" s="176">
        <f t="shared" si="22"/>
        <v>0</v>
      </c>
      <c r="FD27" s="176">
        <f t="shared" si="22"/>
        <v>0</v>
      </c>
      <c r="FE27" s="176">
        <f t="shared" si="22"/>
        <v>0</v>
      </c>
      <c r="FF27" s="176">
        <f t="shared" si="22"/>
        <v>0</v>
      </c>
      <c r="FG27" s="176">
        <f t="shared" si="22"/>
        <v>0</v>
      </c>
      <c r="FH27" s="176">
        <f t="shared" si="22"/>
        <v>0</v>
      </c>
      <c r="FI27" s="176">
        <f t="shared" si="22"/>
        <v>0</v>
      </c>
      <c r="FJ27" s="176">
        <f t="shared" si="22"/>
        <v>0</v>
      </c>
      <c r="FK27" s="176">
        <f t="shared" si="22"/>
        <v>0</v>
      </c>
      <c r="FL27" s="176">
        <f t="shared" si="22"/>
        <v>0</v>
      </c>
      <c r="FM27" s="176">
        <f t="shared" si="22"/>
        <v>0</v>
      </c>
      <c r="FN27" s="176">
        <f t="shared" si="22"/>
        <v>0</v>
      </c>
      <c r="FO27" s="176">
        <f t="shared" si="22"/>
        <v>0</v>
      </c>
      <c r="FP27" s="176">
        <f t="shared" si="22"/>
        <v>0</v>
      </c>
      <c r="FQ27" s="176">
        <f t="shared" si="22"/>
        <v>0</v>
      </c>
      <c r="FR27" s="176">
        <f t="shared" si="22"/>
        <v>0</v>
      </c>
      <c r="FS27" s="176">
        <f t="shared" si="23"/>
        <v>0</v>
      </c>
      <c r="FT27" s="176">
        <f t="shared" si="23"/>
        <v>0</v>
      </c>
      <c r="FU27" s="176">
        <f t="shared" si="23"/>
        <v>0</v>
      </c>
      <c r="FV27" s="176">
        <f t="shared" si="23"/>
        <v>0</v>
      </c>
      <c r="FW27" s="176">
        <f t="shared" si="23"/>
        <v>0</v>
      </c>
      <c r="FX27" s="176">
        <f t="shared" si="23"/>
        <v>0</v>
      </c>
      <c r="FY27" s="176">
        <f t="shared" si="23"/>
        <v>0</v>
      </c>
      <c r="FZ27" s="176">
        <f t="shared" si="23"/>
        <v>0</v>
      </c>
      <c r="GA27" s="176">
        <f t="shared" si="23"/>
        <v>0</v>
      </c>
      <c r="GB27" s="176">
        <f t="shared" si="23"/>
        <v>0</v>
      </c>
      <c r="GC27" s="176">
        <f t="shared" si="23"/>
        <v>0</v>
      </c>
      <c r="GD27" s="176">
        <f t="shared" si="23"/>
        <v>0</v>
      </c>
      <c r="GE27" s="176">
        <f t="shared" si="23"/>
        <v>0</v>
      </c>
      <c r="GF27" s="176">
        <f t="shared" si="23"/>
        <v>0</v>
      </c>
      <c r="GG27" s="176">
        <f t="shared" si="23"/>
        <v>0</v>
      </c>
      <c r="GH27" s="176">
        <f t="shared" si="23"/>
        <v>0</v>
      </c>
      <c r="GI27" s="176">
        <f t="shared" ref="GI27:GX42" si="30">+NORMDIST($H27,GI$12,GI$13,FALSE)</f>
        <v>0</v>
      </c>
      <c r="GJ27" s="176">
        <f t="shared" si="30"/>
        <v>0</v>
      </c>
      <c r="GK27" s="176">
        <f t="shared" si="30"/>
        <v>0</v>
      </c>
      <c r="GL27" s="176">
        <f t="shared" si="30"/>
        <v>0</v>
      </c>
      <c r="GM27" s="176">
        <f t="shared" si="30"/>
        <v>0</v>
      </c>
      <c r="GN27" s="176">
        <f t="shared" si="30"/>
        <v>0</v>
      </c>
      <c r="GO27" s="176">
        <f t="shared" si="30"/>
        <v>0</v>
      </c>
      <c r="GP27" s="176">
        <f t="shared" si="30"/>
        <v>0</v>
      </c>
      <c r="GQ27" s="176">
        <f t="shared" si="30"/>
        <v>0</v>
      </c>
      <c r="GR27" s="176">
        <f t="shared" si="30"/>
        <v>0</v>
      </c>
      <c r="GS27" s="176">
        <f t="shared" si="30"/>
        <v>0</v>
      </c>
      <c r="GT27" s="176">
        <f t="shared" si="30"/>
        <v>0</v>
      </c>
      <c r="GU27" s="176">
        <f t="shared" si="30"/>
        <v>0</v>
      </c>
      <c r="GV27" s="176">
        <f t="shared" si="30"/>
        <v>0</v>
      </c>
      <c r="GW27" s="176">
        <f t="shared" si="30"/>
        <v>0</v>
      </c>
      <c r="GX27" s="176">
        <f t="shared" si="30"/>
        <v>0</v>
      </c>
      <c r="GY27" s="176">
        <f t="shared" si="27"/>
        <v>0</v>
      </c>
      <c r="GZ27" s="176">
        <f t="shared" si="27"/>
        <v>0</v>
      </c>
      <c r="HA27" s="176">
        <f t="shared" si="27"/>
        <v>0</v>
      </c>
      <c r="HB27" s="176">
        <f t="shared" si="27"/>
        <v>0</v>
      </c>
      <c r="HC27" s="176">
        <f t="shared" si="27"/>
        <v>0</v>
      </c>
      <c r="HD27" s="176">
        <f t="shared" si="27"/>
        <v>0</v>
      </c>
      <c r="HE27" s="176">
        <f t="shared" si="27"/>
        <v>0</v>
      </c>
      <c r="HF27" s="176">
        <f t="shared" si="27"/>
        <v>0</v>
      </c>
      <c r="HG27" s="176">
        <f t="shared" si="27"/>
        <v>0</v>
      </c>
      <c r="HH27" s="176">
        <f t="shared" si="27"/>
        <v>0</v>
      </c>
      <c r="HI27" s="176">
        <f t="shared" si="27"/>
        <v>0</v>
      </c>
      <c r="HJ27" s="176">
        <f t="shared" si="28"/>
        <v>0</v>
      </c>
      <c r="HK27" s="176">
        <f t="shared" si="28"/>
        <v>0</v>
      </c>
      <c r="HL27" s="176">
        <f t="shared" si="28"/>
        <v>0</v>
      </c>
      <c r="HM27" s="176">
        <f t="shared" si="28"/>
        <v>0</v>
      </c>
      <c r="HN27" s="176">
        <f t="shared" si="28"/>
        <v>0</v>
      </c>
      <c r="HO27" s="176">
        <f t="shared" si="28"/>
        <v>0</v>
      </c>
      <c r="HP27" s="176">
        <f t="shared" si="28"/>
        <v>0</v>
      </c>
      <c r="HQ27" s="176">
        <f t="shared" si="28"/>
        <v>0</v>
      </c>
      <c r="HR27" s="176">
        <f t="shared" si="28"/>
        <v>0</v>
      </c>
      <c r="HS27" s="176">
        <f t="shared" si="28"/>
        <v>0</v>
      </c>
      <c r="HT27" s="176">
        <f t="shared" si="28"/>
        <v>0</v>
      </c>
      <c r="HU27" s="176">
        <f t="shared" si="28"/>
        <v>0</v>
      </c>
      <c r="HV27" s="176">
        <f t="shared" si="28"/>
        <v>0</v>
      </c>
      <c r="HW27" s="176">
        <f t="shared" si="28"/>
        <v>0</v>
      </c>
      <c r="HX27" s="176">
        <f t="shared" si="28"/>
        <v>0</v>
      </c>
      <c r="HY27" s="176">
        <f t="shared" si="28"/>
        <v>0</v>
      </c>
      <c r="HZ27" s="176">
        <f t="shared" si="29"/>
        <v>0</v>
      </c>
      <c r="IA27" s="176">
        <f t="shared" si="29"/>
        <v>0</v>
      </c>
      <c r="IB27" s="176">
        <f t="shared" si="29"/>
        <v>0</v>
      </c>
      <c r="IC27" s="176">
        <f t="shared" si="29"/>
        <v>0</v>
      </c>
      <c r="ID27" s="176">
        <f t="shared" si="29"/>
        <v>0</v>
      </c>
      <c r="IE27" s="176">
        <f t="shared" si="29"/>
        <v>0</v>
      </c>
      <c r="IF27" s="176">
        <f t="shared" si="6"/>
        <v>0</v>
      </c>
      <c r="IG27" s="176">
        <f t="shared" si="6"/>
        <v>0</v>
      </c>
      <c r="II27"/>
      <c r="IJ27" s="174">
        <v>13</v>
      </c>
      <c r="IK27" s="174">
        <f t="shared" si="7"/>
        <v>8.3986416339873937</v>
      </c>
      <c r="IL27" s="174">
        <f t="shared" si="9"/>
        <v>10</v>
      </c>
      <c r="IM27" s="174">
        <f t="shared" si="12"/>
        <v>6</v>
      </c>
      <c r="IO27" s="180">
        <f t="shared" si="10"/>
        <v>8.3986416339873937</v>
      </c>
      <c r="IP27" s="174">
        <f t="shared" si="11"/>
        <v>6</v>
      </c>
    </row>
    <row r="28" spans="2:250" ht="12.75" customHeight="1" x14ac:dyDescent="0.25">
      <c r="B28" s="174">
        <v>9.6388755798339805</v>
      </c>
      <c r="C28" s="174">
        <v>0.23845176696777301</v>
      </c>
      <c r="D28" s="174">
        <f t="shared" si="0"/>
        <v>15</v>
      </c>
      <c r="E28"/>
      <c r="F28"/>
      <c r="G28" s="177">
        <v>15</v>
      </c>
      <c r="H28" s="176">
        <f t="shared" si="1"/>
        <v>2.3257776832580475</v>
      </c>
      <c r="I28" s="176">
        <f t="shared" si="8"/>
        <v>8.7803077969664794E-80</v>
      </c>
      <c r="K28" s="176">
        <f t="shared" si="2"/>
        <v>2.319982875025963E-163</v>
      </c>
      <c r="L28" s="176">
        <f t="shared" si="2"/>
        <v>5.1581707460661801E-199</v>
      </c>
      <c r="M28" s="176">
        <f t="shared" si="2"/>
        <v>1.2282461247792643E-150</v>
      </c>
      <c r="N28" s="176">
        <f t="shared" si="2"/>
        <v>3.3641961782276518E-182</v>
      </c>
      <c r="O28" s="176">
        <f t="shared" si="2"/>
        <v>4.9029585417359648E-114</v>
      </c>
      <c r="P28" s="176">
        <f t="shared" si="2"/>
        <v>2.8847902094400636E-141</v>
      </c>
      <c r="Q28" s="176">
        <f t="shared" si="2"/>
        <v>4.4531949452865657E-174</v>
      </c>
      <c r="R28" s="176">
        <f t="shared" si="2"/>
        <v>8.7815842952294248E-121</v>
      </c>
      <c r="S28" s="176">
        <f t="shared" si="2"/>
        <v>1.721935669869173E-120</v>
      </c>
      <c r="T28" s="176">
        <f t="shared" si="2"/>
        <v>4.6755252760231714E-115</v>
      </c>
      <c r="U28" s="176">
        <f t="shared" si="2"/>
        <v>8.7803077969663821E-80</v>
      </c>
      <c r="V28" s="176">
        <f t="shared" si="2"/>
        <v>1.4997556306518549E-107</v>
      </c>
      <c r="W28" s="176">
        <f t="shared" si="2"/>
        <v>9.7090812017497105E-117</v>
      </c>
      <c r="X28" s="176">
        <f t="shared" si="2"/>
        <v>1.209728433517401E-149</v>
      </c>
      <c r="Y28" s="176">
        <f t="shared" si="2"/>
        <v>9.4702623086237945E-205</v>
      </c>
      <c r="Z28" s="176">
        <f t="shared" si="2"/>
        <v>9.6862929795340196E-94</v>
      </c>
      <c r="AA28" s="176">
        <f t="shared" si="25"/>
        <v>0</v>
      </c>
      <c r="AB28" s="176">
        <f t="shared" si="25"/>
        <v>0</v>
      </c>
      <c r="AC28" s="176">
        <f t="shared" si="25"/>
        <v>0</v>
      </c>
      <c r="AD28" s="176">
        <f t="shared" si="25"/>
        <v>0</v>
      </c>
      <c r="AE28" s="176">
        <f t="shared" si="25"/>
        <v>0</v>
      </c>
      <c r="AF28" s="176">
        <f t="shared" si="25"/>
        <v>0</v>
      </c>
      <c r="AG28" s="176">
        <f t="shared" si="25"/>
        <v>0</v>
      </c>
      <c r="AH28" s="176">
        <f t="shared" si="25"/>
        <v>0</v>
      </c>
      <c r="AI28" s="176">
        <f t="shared" si="25"/>
        <v>0</v>
      </c>
      <c r="AJ28" s="176">
        <f t="shared" si="25"/>
        <v>0</v>
      </c>
      <c r="AK28" s="176">
        <f t="shared" si="25"/>
        <v>0</v>
      </c>
      <c r="AL28" s="176">
        <f t="shared" si="25"/>
        <v>0</v>
      </c>
      <c r="AM28" s="176">
        <f t="shared" si="25"/>
        <v>0</v>
      </c>
      <c r="AN28" s="176">
        <f t="shared" si="25"/>
        <v>0</v>
      </c>
      <c r="AO28" s="176">
        <f t="shared" si="25"/>
        <v>0</v>
      </c>
      <c r="AP28" s="176">
        <f t="shared" si="25"/>
        <v>0</v>
      </c>
      <c r="AQ28" s="176">
        <f t="shared" si="25"/>
        <v>0</v>
      </c>
      <c r="AR28" s="176">
        <f t="shared" si="25"/>
        <v>0</v>
      </c>
      <c r="AS28" s="176">
        <f t="shared" si="25"/>
        <v>0</v>
      </c>
      <c r="AT28" s="176">
        <f t="shared" si="25"/>
        <v>0</v>
      </c>
      <c r="AU28" s="176">
        <f t="shared" si="25"/>
        <v>0</v>
      </c>
      <c r="AV28" s="176">
        <f t="shared" si="25"/>
        <v>0</v>
      </c>
      <c r="AW28" s="176">
        <f t="shared" si="25"/>
        <v>0</v>
      </c>
      <c r="AX28" s="176">
        <f t="shared" si="25"/>
        <v>0</v>
      </c>
      <c r="AY28" s="176">
        <f t="shared" si="25"/>
        <v>0</v>
      </c>
      <c r="AZ28" s="176">
        <f t="shared" si="25"/>
        <v>0</v>
      </c>
      <c r="BA28" s="176">
        <f t="shared" si="25"/>
        <v>0</v>
      </c>
      <c r="BB28" s="176">
        <f t="shared" si="25"/>
        <v>0</v>
      </c>
      <c r="BC28" s="176">
        <f t="shared" si="25"/>
        <v>0</v>
      </c>
      <c r="BD28" s="176">
        <f t="shared" si="25"/>
        <v>0</v>
      </c>
      <c r="BE28" s="176">
        <f t="shared" si="25"/>
        <v>0</v>
      </c>
      <c r="BF28" s="176">
        <f t="shared" si="25"/>
        <v>0</v>
      </c>
      <c r="BG28" s="176">
        <f t="shared" si="25"/>
        <v>0</v>
      </c>
      <c r="BH28" s="176">
        <f t="shared" si="25"/>
        <v>0</v>
      </c>
      <c r="BI28" s="176">
        <f t="shared" si="25"/>
        <v>0</v>
      </c>
      <c r="BJ28" s="176">
        <f t="shared" si="25"/>
        <v>0</v>
      </c>
      <c r="BK28" s="176">
        <f t="shared" si="25"/>
        <v>0</v>
      </c>
      <c r="BL28" s="176">
        <f t="shared" si="25"/>
        <v>0</v>
      </c>
      <c r="BM28" s="176">
        <f t="shared" si="25"/>
        <v>0</v>
      </c>
      <c r="BN28" s="176">
        <f t="shared" si="25"/>
        <v>0</v>
      </c>
      <c r="BO28" s="176">
        <f t="shared" si="25"/>
        <v>0</v>
      </c>
      <c r="BP28" s="176">
        <f t="shared" si="25"/>
        <v>0</v>
      </c>
      <c r="BQ28" s="176">
        <f t="shared" si="25"/>
        <v>0</v>
      </c>
      <c r="BR28" s="176">
        <f t="shared" si="25"/>
        <v>0</v>
      </c>
      <c r="BS28" s="176">
        <f t="shared" si="25"/>
        <v>0</v>
      </c>
      <c r="BT28" s="176">
        <f t="shared" si="25"/>
        <v>0</v>
      </c>
      <c r="BU28" s="176">
        <f t="shared" si="25"/>
        <v>0</v>
      </c>
      <c r="BV28" s="176">
        <f t="shared" si="25"/>
        <v>0</v>
      </c>
      <c r="BW28" s="176">
        <f t="shared" si="25"/>
        <v>0</v>
      </c>
      <c r="BX28" s="176">
        <f t="shared" si="25"/>
        <v>0</v>
      </c>
      <c r="BY28" s="176">
        <f t="shared" si="25"/>
        <v>0</v>
      </c>
      <c r="BZ28" s="176">
        <f t="shared" si="25"/>
        <v>0</v>
      </c>
      <c r="CA28" s="176">
        <f t="shared" si="25"/>
        <v>0</v>
      </c>
      <c r="CB28" s="176">
        <f t="shared" si="25"/>
        <v>0</v>
      </c>
      <c r="CC28" s="176">
        <f t="shared" si="25"/>
        <v>0</v>
      </c>
      <c r="CD28" s="176">
        <f t="shared" si="25"/>
        <v>0</v>
      </c>
      <c r="CE28" s="176">
        <f t="shared" si="25"/>
        <v>0</v>
      </c>
      <c r="CF28" s="176">
        <f t="shared" si="25"/>
        <v>0</v>
      </c>
      <c r="CG28" s="176">
        <f t="shared" si="25"/>
        <v>0</v>
      </c>
      <c r="CH28" s="176">
        <f t="shared" si="25"/>
        <v>0</v>
      </c>
      <c r="CI28" s="176">
        <f t="shared" si="25"/>
        <v>0</v>
      </c>
      <c r="CJ28" s="176">
        <f t="shared" si="25"/>
        <v>0</v>
      </c>
      <c r="CK28" s="176">
        <f t="shared" si="25"/>
        <v>0</v>
      </c>
      <c r="CL28" s="176">
        <f t="shared" si="25"/>
        <v>0</v>
      </c>
      <c r="CM28" s="176">
        <f t="shared" si="24"/>
        <v>0</v>
      </c>
      <c r="CN28" s="176">
        <f t="shared" si="24"/>
        <v>0</v>
      </c>
      <c r="CO28" s="176">
        <f t="shared" si="24"/>
        <v>0</v>
      </c>
      <c r="CP28" s="176">
        <f t="shared" si="24"/>
        <v>0</v>
      </c>
      <c r="CQ28" s="176">
        <f t="shared" si="24"/>
        <v>0</v>
      </c>
      <c r="CR28" s="176">
        <f t="shared" si="24"/>
        <v>0</v>
      </c>
      <c r="CS28" s="176">
        <f t="shared" si="24"/>
        <v>0</v>
      </c>
      <c r="CT28" s="176">
        <f t="shared" si="24"/>
        <v>0</v>
      </c>
      <c r="CU28" s="176">
        <f t="shared" si="24"/>
        <v>0</v>
      </c>
      <c r="CV28" s="176">
        <f t="shared" si="24"/>
        <v>0</v>
      </c>
      <c r="CW28" s="176">
        <f t="shared" si="24"/>
        <v>0</v>
      </c>
      <c r="CX28" s="176">
        <f t="shared" si="24"/>
        <v>0</v>
      </c>
      <c r="CY28" s="176">
        <f t="shared" si="24"/>
        <v>0</v>
      </c>
      <c r="CZ28" s="176">
        <f t="shared" si="24"/>
        <v>0</v>
      </c>
      <c r="DA28" s="176">
        <f t="shared" si="24"/>
        <v>0</v>
      </c>
      <c r="DB28" s="176">
        <f t="shared" si="24"/>
        <v>0</v>
      </c>
      <c r="DC28" s="176">
        <f t="shared" si="24"/>
        <v>0</v>
      </c>
      <c r="DD28" s="176">
        <f t="shared" si="24"/>
        <v>0</v>
      </c>
      <c r="DE28" s="176">
        <f t="shared" si="24"/>
        <v>0</v>
      </c>
      <c r="DF28" s="176">
        <f t="shared" si="24"/>
        <v>0</v>
      </c>
      <c r="DG28" s="176">
        <f t="shared" si="13"/>
        <v>0</v>
      </c>
      <c r="DH28" s="176">
        <f t="shared" si="13"/>
        <v>0</v>
      </c>
      <c r="DI28" s="176">
        <f t="shared" si="13"/>
        <v>0</v>
      </c>
      <c r="DJ28" s="176">
        <f t="shared" si="13"/>
        <v>0</v>
      </c>
      <c r="DK28" s="176">
        <f t="shared" si="13"/>
        <v>0</v>
      </c>
      <c r="DL28" s="176">
        <f t="shared" si="13"/>
        <v>0</v>
      </c>
      <c r="DM28" s="176">
        <f t="shared" si="13"/>
        <v>0</v>
      </c>
      <c r="DN28" s="176">
        <f t="shared" si="13"/>
        <v>0</v>
      </c>
      <c r="DO28" s="176">
        <f t="shared" si="13"/>
        <v>0</v>
      </c>
      <c r="DP28" s="176">
        <f t="shared" si="13"/>
        <v>0</v>
      </c>
      <c r="DQ28" s="176">
        <f t="shared" si="13"/>
        <v>0</v>
      </c>
      <c r="DR28" s="176">
        <f t="shared" si="13"/>
        <v>0</v>
      </c>
      <c r="DS28" s="176">
        <f t="shared" si="13"/>
        <v>0</v>
      </c>
      <c r="DT28" s="176">
        <f t="shared" si="13"/>
        <v>0</v>
      </c>
      <c r="DU28" s="176">
        <f t="shared" si="13"/>
        <v>0</v>
      </c>
      <c r="DV28" s="176">
        <f t="shared" si="26"/>
        <v>0</v>
      </c>
      <c r="DW28" s="176">
        <f t="shared" si="26"/>
        <v>0</v>
      </c>
      <c r="DX28" s="176">
        <f t="shared" si="20"/>
        <v>0</v>
      </c>
      <c r="DY28" s="176">
        <f t="shared" si="20"/>
        <v>0</v>
      </c>
      <c r="DZ28" s="176">
        <f t="shared" si="20"/>
        <v>0</v>
      </c>
      <c r="EA28" s="176">
        <f t="shared" si="20"/>
        <v>0</v>
      </c>
      <c r="EB28" s="176">
        <f t="shared" si="20"/>
        <v>0</v>
      </c>
      <c r="EC28" s="176">
        <f t="shared" si="20"/>
        <v>0</v>
      </c>
      <c r="ED28" s="176">
        <f t="shared" si="20"/>
        <v>0</v>
      </c>
      <c r="EE28" s="176">
        <f t="shared" si="20"/>
        <v>0</v>
      </c>
      <c r="EF28" s="176">
        <f t="shared" si="20"/>
        <v>0</v>
      </c>
      <c r="EG28" s="176">
        <f t="shared" si="20"/>
        <v>0</v>
      </c>
      <c r="EH28" s="176">
        <f t="shared" si="20"/>
        <v>0</v>
      </c>
      <c r="EI28" s="176">
        <f t="shared" si="20"/>
        <v>0</v>
      </c>
      <c r="EJ28" s="176">
        <f t="shared" si="20"/>
        <v>0</v>
      </c>
      <c r="EK28" s="176">
        <f t="shared" si="20"/>
        <v>0</v>
      </c>
      <c r="EL28" s="176">
        <f t="shared" si="20"/>
        <v>0</v>
      </c>
      <c r="EM28" s="176">
        <f t="shared" si="21"/>
        <v>0</v>
      </c>
      <c r="EN28" s="176">
        <f t="shared" si="21"/>
        <v>0</v>
      </c>
      <c r="EO28" s="176">
        <f t="shared" si="21"/>
        <v>0</v>
      </c>
      <c r="EP28" s="176">
        <f t="shared" si="21"/>
        <v>0</v>
      </c>
      <c r="EQ28" s="176">
        <f t="shared" si="21"/>
        <v>0</v>
      </c>
      <c r="ER28" s="176">
        <f t="shared" si="21"/>
        <v>0</v>
      </c>
      <c r="ES28" s="176">
        <f t="shared" si="21"/>
        <v>0</v>
      </c>
      <c r="ET28" s="176">
        <f t="shared" si="21"/>
        <v>0</v>
      </c>
      <c r="EU28" s="176">
        <f t="shared" si="21"/>
        <v>0</v>
      </c>
      <c r="EV28" s="176">
        <f t="shared" si="21"/>
        <v>0</v>
      </c>
      <c r="EW28" s="176">
        <f t="shared" si="21"/>
        <v>0</v>
      </c>
      <c r="EX28" s="176">
        <f t="shared" si="21"/>
        <v>0</v>
      </c>
      <c r="EY28" s="176">
        <f t="shared" si="21"/>
        <v>0</v>
      </c>
      <c r="EZ28" s="176">
        <f t="shared" si="21"/>
        <v>0</v>
      </c>
      <c r="FA28" s="176">
        <f t="shared" si="21"/>
        <v>0</v>
      </c>
      <c r="FB28" s="176">
        <f t="shared" si="21"/>
        <v>0</v>
      </c>
      <c r="FC28" s="176">
        <f t="shared" si="22"/>
        <v>0</v>
      </c>
      <c r="FD28" s="176">
        <f t="shared" si="22"/>
        <v>0</v>
      </c>
      <c r="FE28" s="176">
        <f t="shared" si="22"/>
        <v>0</v>
      </c>
      <c r="FF28" s="176">
        <f t="shared" si="22"/>
        <v>0</v>
      </c>
      <c r="FG28" s="176">
        <f t="shared" si="22"/>
        <v>0</v>
      </c>
      <c r="FH28" s="176">
        <f t="shared" si="22"/>
        <v>0</v>
      </c>
      <c r="FI28" s="176">
        <f t="shared" si="22"/>
        <v>0</v>
      </c>
      <c r="FJ28" s="176">
        <f t="shared" si="22"/>
        <v>0</v>
      </c>
      <c r="FK28" s="176">
        <f t="shared" si="22"/>
        <v>0</v>
      </c>
      <c r="FL28" s="176">
        <f t="shared" si="22"/>
        <v>0</v>
      </c>
      <c r="FM28" s="176">
        <f t="shared" si="22"/>
        <v>0</v>
      </c>
      <c r="FN28" s="176">
        <f t="shared" si="22"/>
        <v>0</v>
      </c>
      <c r="FO28" s="176">
        <f t="shared" si="22"/>
        <v>0</v>
      </c>
      <c r="FP28" s="176">
        <f t="shared" si="22"/>
        <v>0</v>
      </c>
      <c r="FQ28" s="176">
        <f t="shared" si="22"/>
        <v>0</v>
      </c>
      <c r="FR28" s="176">
        <f t="shared" si="22"/>
        <v>0</v>
      </c>
      <c r="FS28" s="176">
        <f t="shared" si="23"/>
        <v>0</v>
      </c>
      <c r="FT28" s="176">
        <f t="shared" si="23"/>
        <v>0</v>
      </c>
      <c r="FU28" s="176">
        <f t="shared" si="23"/>
        <v>0</v>
      </c>
      <c r="FV28" s="176">
        <f t="shared" si="23"/>
        <v>0</v>
      </c>
      <c r="FW28" s="176">
        <f t="shared" si="23"/>
        <v>0</v>
      </c>
      <c r="FX28" s="176">
        <f t="shared" si="23"/>
        <v>0</v>
      </c>
      <c r="FY28" s="176">
        <f t="shared" si="23"/>
        <v>0</v>
      </c>
      <c r="FZ28" s="176">
        <f t="shared" si="23"/>
        <v>0</v>
      </c>
      <c r="GA28" s="176">
        <f t="shared" si="23"/>
        <v>0</v>
      </c>
      <c r="GB28" s="176">
        <f t="shared" si="23"/>
        <v>0</v>
      </c>
      <c r="GC28" s="176">
        <f t="shared" si="23"/>
        <v>0</v>
      </c>
      <c r="GD28" s="176">
        <f t="shared" si="23"/>
        <v>0</v>
      </c>
      <c r="GE28" s="176">
        <f t="shared" si="23"/>
        <v>0</v>
      </c>
      <c r="GF28" s="176">
        <f t="shared" si="23"/>
        <v>0</v>
      </c>
      <c r="GG28" s="176">
        <f t="shared" si="23"/>
        <v>0</v>
      </c>
      <c r="GH28" s="176">
        <f t="shared" si="23"/>
        <v>0</v>
      </c>
      <c r="GI28" s="176">
        <f t="shared" si="30"/>
        <v>0</v>
      </c>
      <c r="GJ28" s="176">
        <f t="shared" si="30"/>
        <v>0</v>
      </c>
      <c r="GK28" s="176">
        <f t="shared" si="30"/>
        <v>0</v>
      </c>
      <c r="GL28" s="176">
        <f t="shared" si="30"/>
        <v>0</v>
      </c>
      <c r="GM28" s="176">
        <f t="shared" si="30"/>
        <v>0</v>
      </c>
      <c r="GN28" s="176">
        <f t="shared" si="30"/>
        <v>0</v>
      </c>
      <c r="GO28" s="176">
        <f t="shared" si="30"/>
        <v>0</v>
      </c>
      <c r="GP28" s="176">
        <f t="shared" si="30"/>
        <v>0</v>
      </c>
      <c r="GQ28" s="176">
        <f t="shared" si="30"/>
        <v>0</v>
      </c>
      <c r="GR28" s="176">
        <f t="shared" si="30"/>
        <v>0</v>
      </c>
      <c r="GS28" s="176">
        <f t="shared" si="30"/>
        <v>0</v>
      </c>
      <c r="GT28" s="176">
        <f t="shared" si="30"/>
        <v>0</v>
      </c>
      <c r="GU28" s="176">
        <f t="shared" si="30"/>
        <v>0</v>
      </c>
      <c r="GV28" s="176">
        <f t="shared" si="30"/>
        <v>0</v>
      </c>
      <c r="GW28" s="176">
        <f t="shared" si="30"/>
        <v>0</v>
      </c>
      <c r="GX28" s="176">
        <f t="shared" si="30"/>
        <v>0</v>
      </c>
      <c r="GY28" s="176">
        <f t="shared" si="27"/>
        <v>0</v>
      </c>
      <c r="GZ28" s="176">
        <f t="shared" si="27"/>
        <v>0</v>
      </c>
      <c r="HA28" s="176">
        <f t="shared" si="27"/>
        <v>0</v>
      </c>
      <c r="HB28" s="176">
        <f t="shared" si="27"/>
        <v>0</v>
      </c>
      <c r="HC28" s="176">
        <f t="shared" si="27"/>
        <v>0</v>
      </c>
      <c r="HD28" s="176">
        <f t="shared" si="27"/>
        <v>0</v>
      </c>
      <c r="HE28" s="176">
        <f t="shared" si="27"/>
        <v>0</v>
      </c>
      <c r="HF28" s="176">
        <f t="shared" si="27"/>
        <v>0</v>
      </c>
      <c r="HG28" s="176">
        <f t="shared" si="27"/>
        <v>0</v>
      </c>
      <c r="HH28" s="176">
        <f t="shared" si="27"/>
        <v>0</v>
      </c>
      <c r="HI28" s="176">
        <f t="shared" si="27"/>
        <v>0</v>
      </c>
      <c r="HJ28" s="176">
        <f t="shared" si="28"/>
        <v>0</v>
      </c>
      <c r="HK28" s="176">
        <f t="shared" si="28"/>
        <v>0</v>
      </c>
      <c r="HL28" s="176">
        <f t="shared" si="28"/>
        <v>0</v>
      </c>
      <c r="HM28" s="176">
        <f t="shared" si="28"/>
        <v>0</v>
      </c>
      <c r="HN28" s="176">
        <f t="shared" si="28"/>
        <v>0</v>
      </c>
      <c r="HO28" s="176">
        <f t="shared" si="28"/>
        <v>0</v>
      </c>
      <c r="HP28" s="176">
        <f t="shared" si="28"/>
        <v>0</v>
      </c>
      <c r="HQ28" s="176">
        <f t="shared" si="28"/>
        <v>0</v>
      </c>
      <c r="HR28" s="176">
        <f t="shared" si="28"/>
        <v>0</v>
      </c>
      <c r="HS28" s="176">
        <f t="shared" si="28"/>
        <v>0</v>
      </c>
      <c r="HT28" s="176">
        <f t="shared" si="28"/>
        <v>0</v>
      </c>
      <c r="HU28" s="176">
        <f t="shared" si="28"/>
        <v>0</v>
      </c>
      <c r="HV28" s="176">
        <f t="shared" si="28"/>
        <v>0</v>
      </c>
      <c r="HW28" s="176">
        <f t="shared" si="28"/>
        <v>0</v>
      </c>
      <c r="HX28" s="176">
        <f t="shared" si="28"/>
        <v>0</v>
      </c>
      <c r="HY28" s="176">
        <f t="shared" si="28"/>
        <v>0</v>
      </c>
      <c r="HZ28" s="176">
        <f t="shared" si="29"/>
        <v>0</v>
      </c>
      <c r="IA28" s="176">
        <f t="shared" si="29"/>
        <v>0</v>
      </c>
      <c r="IB28" s="176">
        <f t="shared" si="29"/>
        <v>0</v>
      </c>
      <c r="IC28" s="176">
        <f t="shared" si="29"/>
        <v>0</v>
      </c>
      <c r="ID28" s="176">
        <f t="shared" si="29"/>
        <v>0</v>
      </c>
      <c r="IE28" s="176">
        <f t="shared" si="29"/>
        <v>0</v>
      </c>
      <c r="IF28" s="176">
        <f t="shared" si="6"/>
        <v>0</v>
      </c>
      <c r="IG28" s="176">
        <f t="shared" si="6"/>
        <v>0</v>
      </c>
      <c r="II28"/>
      <c r="IJ28" s="174">
        <v>14</v>
      </c>
      <c r="IK28" s="174">
        <f t="shared" si="7"/>
        <v>9.0446909904479611</v>
      </c>
      <c r="IL28" s="174">
        <f t="shared" si="9"/>
        <v>13</v>
      </c>
      <c r="IM28" s="174">
        <f t="shared" si="12"/>
        <v>3</v>
      </c>
      <c r="IO28" s="180">
        <f t="shared" si="10"/>
        <v>9.0446909904479611</v>
      </c>
      <c r="IP28" s="174">
        <f t="shared" si="11"/>
        <v>3</v>
      </c>
    </row>
    <row r="29" spans="2:250" ht="12.75" customHeight="1" x14ac:dyDescent="0.25">
      <c r="B29" s="174">
        <v>7.3100173950195302</v>
      </c>
      <c r="C29" s="174">
        <v>0.24054145812988301</v>
      </c>
      <c r="D29" s="174">
        <f t="shared" si="0"/>
        <v>2</v>
      </c>
      <c r="E29"/>
      <c r="F29"/>
      <c r="G29" s="177">
        <v>16</v>
      </c>
      <c r="H29" s="176">
        <f t="shared" si="1"/>
        <v>2.480829528808584</v>
      </c>
      <c r="I29" s="176">
        <f t="shared" si="8"/>
        <v>5.6744000712592482E-76</v>
      </c>
      <c r="K29" s="176">
        <f t="shared" si="2"/>
        <v>2.6832242562073972E-156</v>
      </c>
      <c r="L29" s="176">
        <f t="shared" si="2"/>
        <v>2.0925327922598085E-191</v>
      </c>
      <c r="M29" s="176">
        <f t="shared" si="2"/>
        <v>5.6992316491012087E-143</v>
      </c>
      <c r="N29" s="176">
        <f t="shared" si="2"/>
        <v>1.6066773045965818E-173</v>
      </c>
      <c r="O29" s="176">
        <f t="shared" si="2"/>
        <v>3.0218468921252005E-108</v>
      </c>
      <c r="P29" s="176">
        <f t="shared" si="2"/>
        <v>6.9154418178959182E-135</v>
      </c>
      <c r="Q29" s="176">
        <f t="shared" si="2"/>
        <v>3.4042614943240063E-165</v>
      </c>
      <c r="R29" s="176">
        <f t="shared" si="2"/>
        <v>4.1650340644475447E-114</v>
      </c>
      <c r="S29" s="176">
        <f t="shared" si="2"/>
        <v>1.7564100417073155E-114</v>
      </c>
      <c r="T29" s="176">
        <f t="shared" si="2"/>
        <v>5.8214849747766742E-110</v>
      </c>
      <c r="U29" s="176">
        <f t="shared" si="2"/>
        <v>5.6744000712542753E-76</v>
      </c>
      <c r="V29" s="176">
        <f t="shared" si="2"/>
        <v>8.347050413697462E-102</v>
      </c>
      <c r="W29" s="176">
        <f t="shared" si="2"/>
        <v>2.681500224396583E-109</v>
      </c>
      <c r="X29" s="176">
        <f t="shared" si="2"/>
        <v>1.7630531437535153E-142</v>
      </c>
      <c r="Y29" s="176">
        <f t="shared" si="2"/>
        <v>3.5109040315047866E-196</v>
      </c>
      <c r="Z29" s="176">
        <f t="shared" ref="Z29:CK33" si="31">+NORMDIST($H29,Z$12,Z$13,FALSE)</f>
        <v>4.9731414904208745E-88</v>
      </c>
      <c r="AA29" s="176">
        <f t="shared" si="31"/>
        <v>0</v>
      </c>
      <c r="AB29" s="176">
        <f t="shared" si="31"/>
        <v>0</v>
      </c>
      <c r="AC29" s="176">
        <f t="shared" si="31"/>
        <v>0</v>
      </c>
      <c r="AD29" s="176">
        <f t="shared" si="31"/>
        <v>0</v>
      </c>
      <c r="AE29" s="176">
        <f t="shared" si="31"/>
        <v>0</v>
      </c>
      <c r="AF29" s="176">
        <f t="shared" si="31"/>
        <v>0</v>
      </c>
      <c r="AG29" s="176">
        <f t="shared" si="31"/>
        <v>0</v>
      </c>
      <c r="AH29" s="176">
        <f t="shared" si="31"/>
        <v>0</v>
      </c>
      <c r="AI29" s="176">
        <f t="shared" si="31"/>
        <v>0</v>
      </c>
      <c r="AJ29" s="176">
        <f t="shared" si="31"/>
        <v>0</v>
      </c>
      <c r="AK29" s="176">
        <f t="shared" si="31"/>
        <v>0</v>
      </c>
      <c r="AL29" s="176">
        <f t="shared" si="31"/>
        <v>0</v>
      </c>
      <c r="AM29" s="176">
        <f t="shared" si="31"/>
        <v>0</v>
      </c>
      <c r="AN29" s="176">
        <f t="shared" si="31"/>
        <v>0</v>
      </c>
      <c r="AO29" s="176">
        <f t="shared" si="31"/>
        <v>0</v>
      </c>
      <c r="AP29" s="176">
        <f t="shared" si="31"/>
        <v>0</v>
      </c>
      <c r="AQ29" s="176">
        <f t="shared" si="31"/>
        <v>0</v>
      </c>
      <c r="AR29" s="176">
        <f t="shared" si="31"/>
        <v>0</v>
      </c>
      <c r="AS29" s="176">
        <f t="shared" si="31"/>
        <v>0</v>
      </c>
      <c r="AT29" s="176">
        <f t="shared" si="31"/>
        <v>0</v>
      </c>
      <c r="AU29" s="176">
        <f t="shared" si="31"/>
        <v>0</v>
      </c>
      <c r="AV29" s="176">
        <f t="shared" si="31"/>
        <v>0</v>
      </c>
      <c r="AW29" s="176">
        <f t="shared" si="31"/>
        <v>0</v>
      </c>
      <c r="AX29" s="176">
        <f t="shared" si="31"/>
        <v>0</v>
      </c>
      <c r="AY29" s="176">
        <f t="shared" si="31"/>
        <v>0</v>
      </c>
      <c r="AZ29" s="176">
        <f t="shared" si="31"/>
        <v>0</v>
      </c>
      <c r="BA29" s="176">
        <f t="shared" si="31"/>
        <v>0</v>
      </c>
      <c r="BB29" s="176">
        <f t="shared" si="31"/>
        <v>0</v>
      </c>
      <c r="BC29" s="176">
        <f t="shared" si="31"/>
        <v>0</v>
      </c>
      <c r="BD29" s="176">
        <f t="shared" si="31"/>
        <v>0</v>
      </c>
      <c r="BE29" s="176">
        <f t="shared" si="31"/>
        <v>0</v>
      </c>
      <c r="BF29" s="176">
        <f t="shared" si="31"/>
        <v>0</v>
      </c>
      <c r="BG29" s="176">
        <f t="shared" si="31"/>
        <v>0</v>
      </c>
      <c r="BH29" s="176">
        <f t="shared" si="31"/>
        <v>0</v>
      </c>
      <c r="BI29" s="176">
        <f t="shared" si="31"/>
        <v>0</v>
      </c>
      <c r="BJ29" s="176">
        <f t="shared" si="31"/>
        <v>0</v>
      </c>
      <c r="BK29" s="176">
        <f t="shared" si="31"/>
        <v>0</v>
      </c>
      <c r="BL29" s="176">
        <f t="shared" si="31"/>
        <v>0</v>
      </c>
      <c r="BM29" s="176">
        <f t="shared" si="31"/>
        <v>0</v>
      </c>
      <c r="BN29" s="176">
        <f t="shared" si="31"/>
        <v>0</v>
      </c>
      <c r="BO29" s="176">
        <f t="shared" si="31"/>
        <v>0</v>
      </c>
      <c r="BP29" s="176">
        <f t="shared" si="31"/>
        <v>0</v>
      </c>
      <c r="BQ29" s="176">
        <f t="shared" si="31"/>
        <v>0</v>
      </c>
      <c r="BR29" s="176">
        <f t="shared" si="31"/>
        <v>0</v>
      </c>
      <c r="BS29" s="176">
        <f t="shared" si="31"/>
        <v>0</v>
      </c>
      <c r="BT29" s="176">
        <f t="shared" si="31"/>
        <v>0</v>
      </c>
      <c r="BU29" s="176">
        <f t="shared" si="31"/>
        <v>0</v>
      </c>
      <c r="BV29" s="176">
        <f t="shared" si="31"/>
        <v>0</v>
      </c>
      <c r="BW29" s="176">
        <f t="shared" si="31"/>
        <v>0</v>
      </c>
      <c r="BX29" s="176">
        <f t="shared" si="25"/>
        <v>0</v>
      </c>
      <c r="BY29" s="176">
        <f t="shared" si="25"/>
        <v>0</v>
      </c>
      <c r="BZ29" s="176">
        <f t="shared" si="25"/>
        <v>0</v>
      </c>
      <c r="CA29" s="176">
        <f t="shared" si="25"/>
        <v>0</v>
      </c>
      <c r="CB29" s="176">
        <f t="shared" si="25"/>
        <v>0</v>
      </c>
      <c r="CC29" s="176">
        <f t="shared" si="25"/>
        <v>0</v>
      </c>
      <c r="CD29" s="176">
        <f t="shared" si="25"/>
        <v>0</v>
      </c>
      <c r="CE29" s="176">
        <f t="shared" si="25"/>
        <v>0</v>
      </c>
      <c r="CF29" s="176">
        <f t="shared" si="25"/>
        <v>0</v>
      </c>
      <c r="CG29" s="176">
        <f t="shared" si="25"/>
        <v>0</v>
      </c>
      <c r="CH29" s="176">
        <f t="shared" si="25"/>
        <v>0</v>
      </c>
      <c r="CI29" s="176">
        <f t="shared" si="25"/>
        <v>0</v>
      </c>
      <c r="CJ29" s="176">
        <f t="shared" si="25"/>
        <v>0</v>
      </c>
      <c r="CK29" s="176">
        <f t="shared" si="25"/>
        <v>0</v>
      </c>
      <c r="CL29" s="176">
        <f t="shared" si="25"/>
        <v>0</v>
      </c>
      <c r="CM29" s="176">
        <f t="shared" si="24"/>
        <v>0</v>
      </c>
      <c r="CN29" s="176">
        <f t="shared" si="24"/>
        <v>0</v>
      </c>
      <c r="CO29" s="176">
        <f t="shared" si="24"/>
        <v>0</v>
      </c>
      <c r="CP29" s="176">
        <f t="shared" si="24"/>
        <v>0</v>
      </c>
      <c r="CQ29" s="176">
        <f t="shared" si="24"/>
        <v>0</v>
      </c>
      <c r="CR29" s="176">
        <f t="shared" si="24"/>
        <v>0</v>
      </c>
      <c r="CS29" s="176">
        <f t="shared" si="24"/>
        <v>0</v>
      </c>
      <c r="CT29" s="176">
        <f t="shared" si="24"/>
        <v>0</v>
      </c>
      <c r="CU29" s="176">
        <f t="shared" si="24"/>
        <v>0</v>
      </c>
      <c r="CV29" s="176">
        <f t="shared" si="24"/>
        <v>0</v>
      </c>
      <c r="CW29" s="176">
        <f t="shared" si="24"/>
        <v>0</v>
      </c>
      <c r="CX29" s="176">
        <f t="shared" si="24"/>
        <v>0</v>
      </c>
      <c r="CY29" s="176">
        <f t="shared" si="24"/>
        <v>0</v>
      </c>
      <c r="CZ29" s="176">
        <f t="shared" si="24"/>
        <v>0</v>
      </c>
      <c r="DA29" s="176">
        <f t="shared" si="24"/>
        <v>0</v>
      </c>
      <c r="DB29" s="176">
        <f t="shared" si="24"/>
        <v>0</v>
      </c>
      <c r="DC29" s="176">
        <f t="shared" si="24"/>
        <v>0</v>
      </c>
      <c r="DD29" s="176">
        <f t="shared" si="24"/>
        <v>0</v>
      </c>
      <c r="DE29" s="176">
        <f t="shared" si="24"/>
        <v>0</v>
      </c>
      <c r="DF29" s="176">
        <f t="shared" si="24"/>
        <v>0</v>
      </c>
      <c r="DG29" s="176">
        <f t="shared" si="13"/>
        <v>0</v>
      </c>
      <c r="DH29" s="176">
        <f t="shared" si="13"/>
        <v>0</v>
      </c>
      <c r="DI29" s="176">
        <f t="shared" si="13"/>
        <v>0</v>
      </c>
      <c r="DJ29" s="176">
        <f t="shared" si="13"/>
        <v>0</v>
      </c>
      <c r="DK29" s="176">
        <f t="shared" si="13"/>
        <v>0</v>
      </c>
      <c r="DL29" s="176">
        <f t="shared" si="13"/>
        <v>0</v>
      </c>
      <c r="DM29" s="176">
        <f t="shared" si="13"/>
        <v>0</v>
      </c>
      <c r="DN29" s="176">
        <f t="shared" si="13"/>
        <v>0</v>
      </c>
      <c r="DO29" s="176">
        <f t="shared" si="13"/>
        <v>0</v>
      </c>
      <c r="DP29" s="176">
        <f t="shared" si="13"/>
        <v>0</v>
      </c>
      <c r="DQ29" s="176">
        <f t="shared" si="13"/>
        <v>0</v>
      </c>
      <c r="DR29" s="176">
        <f t="shared" si="13"/>
        <v>0</v>
      </c>
      <c r="DS29" s="176">
        <f t="shared" si="13"/>
        <v>0</v>
      </c>
      <c r="DT29" s="176">
        <f t="shared" si="13"/>
        <v>0</v>
      </c>
      <c r="DU29" s="176">
        <f t="shared" si="13"/>
        <v>0</v>
      </c>
      <c r="DV29" s="176">
        <f t="shared" si="26"/>
        <v>0</v>
      </c>
      <c r="DW29" s="176">
        <f t="shared" si="26"/>
        <v>0</v>
      </c>
      <c r="DX29" s="176">
        <f t="shared" si="20"/>
        <v>0</v>
      </c>
      <c r="DY29" s="176">
        <f t="shared" si="20"/>
        <v>0</v>
      </c>
      <c r="DZ29" s="176">
        <f t="shared" si="20"/>
        <v>0</v>
      </c>
      <c r="EA29" s="176">
        <f t="shared" si="20"/>
        <v>0</v>
      </c>
      <c r="EB29" s="176">
        <f t="shared" si="20"/>
        <v>0</v>
      </c>
      <c r="EC29" s="176">
        <f t="shared" si="20"/>
        <v>0</v>
      </c>
      <c r="ED29" s="176">
        <f t="shared" si="20"/>
        <v>0</v>
      </c>
      <c r="EE29" s="176">
        <f t="shared" si="20"/>
        <v>0</v>
      </c>
      <c r="EF29" s="176">
        <f t="shared" si="20"/>
        <v>0</v>
      </c>
      <c r="EG29" s="176">
        <f t="shared" si="20"/>
        <v>0</v>
      </c>
      <c r="EH29" s="176">
        <f t="shared" si="20"/>
        <v>0</v>
      </c>
      <c r="EI29" s="176">
        <f t="shared" si="20"/>
        <v>0</v>
      </c>
      <c r="EJ29" s="176">
        <f t="shared" si="20"/>
        <v>0</v>
      </c>
      <c r="EK29" s="176">
        <f t="shared" si="20"/>
        <v>0</v>
      </c>
      <c r="EL29" s="176">
        <f t="shared" si="20"/>
        <v>0</v>
      </c>
      <c r="EM29" s="176">
        <f t="shared" si="21"/>
        <v>0</v>
      </c>
      <c r="EN29" s="176">
        <f t="shared" si="21"/>
        <v>0</v>
      </c>
      <c r="EO29" s="176">
        <f t="shared" si="21"/>
        <v>0</v>
      </c>
      <c r="EP29" s="176">
        <f t="shared" si="21"/>
        <v>0</v>
      </c>
      <c r="EQ29" s="176">
        <f t="shared" si="21"/>
        <v>0</v>
      </c>
      <c r="ER29" s="176">
        <f t="shared" si="21"/>
        <v>0</v>
      </c>
      <c r="ES29" s="176">
        <f t="shared" si="21"/>
        <v>0</v>
      </c>
      <c r="ET29" s="176">
        <f t="shared" si="21"/>
        <v>0</v>
      </c>
      <c r="EU29" s="176">
        <f t="shared" si="21"/>
        <v>0</v>
      </c>
      <c r="EV29" s="176">
        <f t="shared" si="21"/>
        <v>0</v>
      </c>
      <c r="EW29" s="176">
        <f t="shared" si="21"/>
        <v>0</v>
      </c>
      <c r="EX29" s="176">
        <f t="shared" si="21"/>
        <v>0</v>
      </c>
      <c r="EY29" s="176">
        <f t="shared" si="21"/>
        <v>0</v>
      </c>
      <c r="EZ29" s="176">
        <f t="shared" si="21"/>
        <v>0</v>
      </c>
      <c r="FA29" s="176">
        <f t="shared" si="21"/>
        <v>0</v>
      </c>
      <c r="FB29" s="176">
        <f t="shared" si="21"/>
        <v>0</v>
      </c>
      <c r="FC29" s="176">
        <f t="shared" si="22"/>
        <v>0</v>
      </c>
      <c r="FD29" s="176">
        <f t="shared" si="22"/>
        <v>0</v>
      </c>
      <c r="FE29" s="176">
        <f t="shared" si="22"/>
        <v>0</v>
      </c>
      <c r="FF29" s="176">
        <f t="shared" si="22"/>
        <v>0</v>
      </c>
      <c r="FG29" s="176">
        <f t="shared" si="22"/>
        <v>0</v>
      </c>
      <c r="FH29" s="176">
        <f t="shared" si="22"/>
        <v>0</v>
      </c>
      <c r="FI29" s="176">
        <f t="shared" si="22"/>
        <v>0</v>
      </c>
      <c r="FJ29" s="176">
        <f t="shared" si="22"/>
        <v>0</v>
      </c>
      <c r="FK29" s="176">
        <f t="shared" si="22"/>
        <v>0</v>
      </c>
      <c r="FL29" s="176">
        <f t="shared" si="22"/>
        <v>0</v>
      </c>
      <c r="FM29" s="176">
        <f t="shared" si="22"/>
        <v>0</v>
      </c>
      <c r="FN29" s="176">
        <f t="shared" si="22"/>
        <v>0</v>
      </c>
      <c r="FO29" s="176">
        <f t="shared" si="22"/>
        <v>0</v>
      </c>
      <c r="FP29" s="176">
        <f t="shared" si="22"/>
        <v>0</v>
      </c>
      <c r="FQ29" s="176">
        <f t="shared" si="22"/>
        <v>0</v>
      </c>
      <c r="FR29" s="176">
        <f t="shared" si="22"/>
        <v>0</v>
      </c>
      <c r="FS29" s="176">
        <f t="shared" si="23"/>
        <v>0</v>
      </c>
      <c r="FT29" s="176">
        <f t="shared" si="23"/>
        <v>0</v>
      </c>
      <c r="FU29" s="176">
        <f t="shared" si="23"/>
        <v>0</v>
      </c>
      <c r="FV29" s="176">
        <f t="shared" si="23"/>
        <v>0</v>
      </c>
      <c r="FW29" s="176">
        <f t="shared" si="23"/>
        <v>0</v>
      </c>
      <c r="FX29" s="176">
        <f t="shared" si="23"/>
        <v>0</v>
      </c>
      <c r="FY29" s="176">
        <f t="shared" si="23"/>
        <v>0</v>
      </c>
      <c r="FZ29" s="176">
        <f t="shared" si="23"/>
        <v>0</v>
      </c>
      <c r="GA29" s="176">
        <f t="shared" si="23"/>
        <v>0</v>
      </c>
      <c r="GB29" s="176">
        <f t="shared" si="23"/>
        <v>0</v>
      </c>
      <c r="GC29" s="176">
        <f t="shared" si="23"/>
        <v>0</v>
      </c>
      <c r="GD29" s="176">
        <f t="shared" si="23"/>
        <v>0</v>
      </c>
      <c r="GE29" s="176">
        <f t="shared" si="23"/>
        <v>0</v>
      </c>
      <c r="GF29" s="176">
        <f t="shared" si="23"/>
        <v>0</v>
      </c>
      <c r="GG29" s="176">
        <f t="shared" si="23"/>
        <v>0</v>
      </c>
      <c r="GH29" s="176">
        <f t="shared" si="23"/>
        <v>0</v>
      </c>
      <c r="GI29" s="176">
        <f t="shared" si="30"/>
        <v>0</v>
      </c>
      <c r="GJ29" s="176">
        <f t="shared" si="30"/>
        <v>0</v>
      </c>
      <c r="GK29" s="176">
        <f t="shared" si="30"/>
        <v>0</v>
      </c>
      <c r="GL29" s="176">
        <f t="shared" si="30"/>
        <v>0</v>
      </c>
      <c r="GM29" s="176">
        <f t="shared" si="30"/>
        <v>0</v>
      </c>
      <c r="GN29" s="176">
        <f t="shared" si="30"/>
        <v>0</v>
      </c>
      <c r="GO29" s="176">
        <f t="shared" si="30"/>
        <v>0</v>
      </c>
      <c r="GP29" s="176">
        <f t="shared" si="30"/>
        <v>0</v>
      </c>
      <c r="GQ29" s="176">
        <f t="shared" si="30"/>
        <v>0</v>
      </c>
      <c r="GR29" s="176">
        <f t="shared" si="30"/>
        <v>0</v>
      </c>
      <c r="GS29" s="176">
        <f t="shared" si="30"/>
        <v>0</v>
      </c>
      <c r="GT29" s="176">
        <f t="shared" si="30"/>
        <v>0</v>
      </c>
      <c r="GU29" s="176">
        <f t="shared" si="30"/>
        <v>0</v>
      </c>
      <c r="GV29" s="176">
        <f t="shared" si="30"/>
        <v>0</v>
      </c>
      <c r="GW29" s="176">
        <f t="shared" si="30"/>
        <v>0</v>
      </c>
      <c r="GX29" s="176">
        <f t="shared" si="30"/>
        <v>0</v>
      </c>
      <c r="GY29" s="176">
        <f t="shared" si="27"/>
        <v>0</v>
      </c>
      <c r="GZ29" s="176">
        <f t="shared" si="27"/>
        <v>0</v>
      </c>
      <c r="HA29" s="176">
        <f t="shared" si="27"/>
        <v>0</v>
      </c>
      <c r="HB29" s="176">
        <f t="shared" si="27"/>
        <v>0</v>
      </c>
      <c r="HC29" s="176">
        <f t="shared" si="27"/>
        <v>0</v>
      </c>
      <c r="HD29" s="176">
        <f t="shared" si="27"/>
        <v>0</v>
      </c>
      <c r="HE29" s="176">
        <f t="shared" si="27"/>
        <v>0</v>
      </c>
      <c r="HF29" s="176">
        <f t="shared" si="27"/>
        <v>0</v>
      </c>
      <c r="HG29" s="176">
        <f t="shared" si="27"/>
        <v>0</v>
      </c>
      <c r="HH29" s="176">
        <f t="shared" si="27"/>
        <v>0</v>
      </c>
      <c r="HI29" s="176">
        <f t="shared" si="27"/>
        <v>0</v>
      </c>
      <c r="HJ29" s="176">
        <f t="shared" si="28"/>
        <v>0</v>
      </c>
      <c r="HK29" s="176">
        <f t="shared" si="28"/>
        <v>0</v>
      </c>
      <c r="HL29" s="176">
        <f t="shared" si="28"/>
        <v>0</v>
      </c>
      <c r="HM29" s="176">
        <f t="shared" si="28"/>
        <v>0</v>
      </c>
      <c r="HN29" s="176">
        <f t="shared" si="28"/>
        <v>0</v>
      </c>
      <c r="HO29" s="176">
        <f t="shared" si="28"/>
        <v>0</v>
      </c>
      <c r="HP29" s="176">
        <f t="shared" si="28"/>
        <v>0</v>
      </c>
      <c r="HQ29" s="176">
        <f t="shared" si="28"/>
        <v>0</v>
      </c>
      <c r="HR29" s="176">
        <f t="shared" si="28"/>
        <v>0</v>
      </c>
      <c r="HS29" s="176">
        <f t="shared" si="28"/>
        <v>0</v>
      </c>
      <c r="HT29" s="176">
        <f t="shared" si="28"/>
        <v>0</v>
      </c>
      <c r="HU29" s="176">
        <f t="shared" si="28"/>
        <v>0</v>
      </c>
      <c r="HV29" s="176">
        <f t="shared" si="28"/>
        <v>0</v>
      </c>
      <c r="HW29" s="176">
        <f t="shared" si="28"/>
        <v>0</v>
      </c>
      <c r="HX29" s="176">
        <f t="shared" si="28"/>
        <v>0</v>
      </c>
      <c r="HY29" s="176">
        <f t="shared" si="28"/>
        <v>0</v>
      </c>
      <c r="HZ29" s="176">
        <f t="shared" si="29"/>
        <v>0</v>
      </c>
      <c r="IA29" s="176">
        <f t="shared" si="29"/>
        <v>0</v>
      </c>
      <c r="IB29" s="176">
        <f t="shared" si="29"/>
        <v>0</v>
      </c>
      <c r="IC29" s="176">
        <f t="shared" si="29"/>
        <v>0</v>
      </c>
      <c r="ID29" s="176">
        <f t="shared" si="29"/>
        <v>0</v>
      </c>
      <c r="IE29" s="176">
        <f t="shared" si="29"/>
        <v>0</v>
      </c>
      <c r="IF29" s="176">
        <f t="shared" si="6"/>
        <v>0</v>
      </c>
      <c r="IG29" s="176">
        <f t="shared" si="6"/>
        <v>0</v>
      </c>
      <c r="II29"/>
      <c r="IJ29" s="174">
        <v>15</v>
      </c>
      <c r="IK29" s="174">
        <f t="shared" si="7"/>
        <v>9.6907403469085303</v>
      </c>
      <c r="IL29" s="174">
        <f t="shared" si="9"/>
        <v>15</v>
      </c>
      <c r="IM29" s="174">
        <f t="shared" si="12"/>
        <v>2</v>
      </c>
      <c r="IO29" s="180">
        <f t="shared" si="10"/>
        <v>9.6907403469085303</v>
      </c>
      <c r="IP29" s="174">
        <f t="shared" si="11"/>
        <v>2</v>
      </c>
    </row>
    <row r="30" spans="2:250" ht="12.75" customHeight="1" x14ac:dyDescent="0.25">
      <c r="B30" s="174"/>
      <c r="C30" s="174"/>
      <c r="D30" s="174">
        <f t="shared" si="0"/>
        <v>0</v>
      </c>
      <c r="E30"/>
      <c r="F30"/>
      <c r="G30" s="177">
        <v>17</v>
      </c>
      <c r="H30" s="176">
        <f t="shared" si="1"/>
        <v>2.6358813743591205</v>
      </c>
      <c r="I30" s="176">
        <f t="shared" si="8"/>
        <v>2.9533522458786974E-72</v>
      </c>
      <c r="K30" s="176">
        <f t="shared" ref="K30:Z45" si="32">+NORMDIST($H30,K$12,K$13,FALSE)</f>
        <v>2.1637925386525448E-149</v>
      </c>
      <c r="L30" s="176">
        <f t="shared" si="32"/>
        <v>6.0277443783959654E-184</v>
      </c>
      <c r="M30" s="176">
        <f t="shared" si="32"/>
        <v>1.6652021150385533E-135</v>
      </c>
      <c r="N30" s="176">
        <f t="shared" si="32"/>
        <v>4.7057139401599197E-165</v>
      </c>
      <c r="O30" s="176">
        <f t="shared" si="32"/>
        <v>1.3137418520763748E-102</v>
      </c>
      <c r="P30" s="176">
        <f t="shared" si="32"/>
        <v>1.1790496808562662E-128</v>
      </c>
      <c r="Q30" s="176">
        <f t="shared" si="32"/>
        <v>1.5209544514979144E-156</v>
      </c>
      <c r="R30" s="176">
        <f t="shared" si="32"/>
        <v>1.2737249581620474E-107</v>
      </c>
      <c r="S30" s="176">
        <f t="shared" si="32"/>
        <v>1.2555950465717958E-108</v>
      </c>
      <c r="T30" s="176">
        <f t="shared" si="32"/>
        <v>5.5491616925851156E-105</v>
      </c>
      <c r="U30" s="176">
        <f t="shared" si="32"/>
        <v>2.9533522457101767E-72</v>
      </c>
      <c r="V30" s="176">
        <f t="shared" si="32"/>
        <v>3.224977705632288E-96</v>
      </c>
      <c r="W30" s="176">
        <f t="shared" si="32"/>
        <v>4.2032786676912376E-102</v>
      </c>
      <c r="X30" s="176">
        <f t="shared" si="32"/>
        <v>1.7121054554938071E-135</v>
      </c>
      <c r="Y30" s="176">
        <f t="shared" si="32"/>
        <v>8.5280290459733291E-188</v>
      </c>
      <c r="Z30" s="176">
        <f t="shared" si="32"/>
        <v>1.6852077101597589E-82</v>
      </c>
      <c r="AA30" s="176">
        <f t="shared" si="31"/>
        <v>0</v>
      </c>
      <c r="AB30" s="176">
        <f t="shared" si="31"/>
        <v>0</v>
      </c>
      <c r="AC30" s="176">
        <f t="shared" si="31"/>
        <v>0</v>
      </c>
      <c r="AD30" s="176">
        <f t="shared" si="31"/>
        <v>0</v>
      </c>
      <c r="AE30" s="176">
        <f t="shared" si="31"/>
        <v>0</v>
      </c>
      <c r="AF30" s="176">
        <f t="shared" si="31"/>
        <v>0</v>
      </c>
      <c r="AG30" s="176">
        <f t="shared" si="31"/>
        <v>0</v>
      </c>
      <c r="AH30" s="176">
        <f t="shared" si="31"/>
        <v>0</v>
      </c>
      <c r="AI30" s="176">
        <f t="shared" si="31"/>
        <v>0</v>
      </c>
      <c r="AJ30" s="176">
        <f t="shared" si="31"/>
        <v>0</v>
      </c>
      <c r="AK30" s="176">
        <f t="shared" si="31"/>
        <v>0</v>
      </c>
      <c r="AL30" s="176">
        <f t="shared" si="31"/>
        <v>0</v>
      </c>
      <c r="AM30" s="176">
        <f t="shared" si="31"/>
        <v>0</v>
      </c>
      <c r="AN30" s="176">
        <f t="shared" si="31"/>
        <v>0</v>
      </c>
      <c r="AO30" s="176">
        <f t="shared" si="31"/>
        <v>0</v>
      </c>
      <c r="AP30" s="176">
        <f t="shared" si="31"/>
        <v>0</v>
      </c>
      <c r="AQ30" s="176">
        <f t="shared" si="31"/>
        <v>0</v>
      </c>
      <c r="AR30" s="176">
        <f t="shared" si="31"/>
        <v>0</v>
      </c>
      <c r="AS30" s="176">
        <f t="shared" si="31"/>
        <v>0</v>
      </c>
      <c r="AT30" s="176">
        <f t="shared" si="31"/>
        <v>0</v>
      </c>
      <c r="AU30" s="176">
        <f t="shared" si="31"/>
        <v>0</v>
      </c>
      <c r="AV30" s="176">
        <f t="shared" si="31"/>
        <v>0</v>
      </c>
      <c r="AW30" s="176">
        <f t="shared" si="31"/>
        <v>0</v>
      </c>
      <c r="AX30" s="176">
        <f t="shared" si="31"/>
        <v>0</v>
      </c>
      <c r="AY30" s="176">
        <f t="shared" si="31"/>
        <v>0</v>
      </c>
      <c r="AZ30" s="176">
        <f t="shared" si="31"/>
        <v>0</v>
      </c>
      <c r="BA30" s="176">
        <f t="shared" si="31"/>
        <v>0</v>
      </c>
      <c r="BB30" s="176">
        <f t="shared" si="31"/>
        <v>0</v>
      </c>
      <c r="BC30" s="176">
        <f t="shared" si="31"/>
        <v>0</v>
      </c>
      <c r="BD30" s="176">
        <f t="shared" si="31"/>
        <v>0</v>
      </c>
      <c r="BE30" s="176">
        <f t="shared" si="31"/>
        <v>0</v>
      </c>
      <c r="BF30" s="176">
        <f t="shared" si="31"/>
        <v>0</v>
      </c>
      <c r="BG30" s="176">
        <f t="shared" si="31"/>
        <v>0</v>
      </c>
      <c r="BH30" s="176">
        <f t="shared" si="31"/>
        <v>0</v>
      </c>
      <c r="BI30" s="176">
        <f t="shared" si="31"/>
        <v>0</v>
      </c>
      <c r="BJ30" s="176">
        <f t="shared" si="31"/>
        <v>0</v>
      </c>
      <c r="BK30" s="176">
        <f t="shared" si="31"/>
        <v>0</v>
      </c>
      <c r="BL30" s="176">
        <f t="shared" si="31"/>
        <v>0</v>
      </c>
      <c r="BM30" s="176">
        <f t="shared" si="31"/>
        <v>0</v>
      </c>
      <c r="BN30" s="176">
        <f t="shared" si="31"/>
        <v>0</v>
      </c>
      <c r="BO30" s="176">
        <f t="shared" si="31"/>
        <v>0</v>
      </c>
      <c r="BP30" s="176">
        <f t="shared" si="31"/>
        <v>0</v>
      </c>
      <c r="BQ30" s="176">
        <f t="shared" si="31"/>
        <v>0</v>
      </c>
      <c r="BR30" s="176">
        <f t="shared" si="31"/>
        <v>0</v>
      </c>
      <c r="BS30" s="176">
        <f t="shared" si="31"/>
        <v>0</v>
      </c>
      <c r="BT30" s="176">
        <f t="shared" si="31"/>
        <v>0</v>
      </c>
      <c r="BU30" s="176">
        <f t="shared" si="31"/>
        <v>0</v>
      </c>
      <c r="BV30" s="176">
        <f t="shared" si="31"/>
        <v>0</v>
      </c>
      <c r="BW30" s="176">
        <f t="shared" si="31"/>
        <v>0</v>
      </c>
      <c r="BX30" s="176">
        <f t="shared" si="25"/>
        <v>0</v>
      </c>
      <c r="BY30" s="176">
        <f t="shared" si="25"/>
        <v>0</v>
      </c>
      <c r="BZ30" s="176">
        <f t="shared" si="25"/>
        <v>0</v>
      </c>
      <c r="CA30" s="176">
        <f t="shared" si="25"/>
        <v>0</v>
      </c>
      <c r="CB30" s="176">
        <f t="shared" si="25"/>
        <v>0</v>
      </c>
      <c r="CC30" s="176">
        <f t="shared" si="25"/>
        <v>0</v>
      </c>
      <c r="CD30" s="176">
        <f t="shared" si="25"/>
        <v>0</v>
      </c>
      <c r="CE30" s="176">
        <f t="shared" si="25"/>
        <v>0</v>
      </c>
      <c r="CF30" s="176">
        <f t="shared" si="25"/>
        <v>0</v>
      </c>
      <c r="CG30" s="176">
        <f t="shared" si="25"/>
        <v>0</v>
      </c>
      <c r="CH30" s="176">
        <f t="shared" si="25"/>
        <v>0</v>
      </c>
      <c r="CI30" s="176">
        <f t="shared" si="25"/>
        <v>0</v>
      </c>
      <c r="CJ30" s="176">
        <f t="shared" si="25"/>
        <v>0</v>
      </c>
      <c r="CK30" s="176">
        <f t="shared" si="25"/>
        <v>0</v>
      </c>
      <c r="CL30" s="176">
        <f t="shared" si="25"/>
        <v>0</v>
      </c>
      <c r="CM30" s="176">
        <f t="shared" si="24"/>
        <v>0</v>
      </c>
      <c r="CN30" s="176">
        <f t="shared" si="24"/>
        <v>0</v>
      </c>
      <c r="CO30" s="176">
        <f t="shared" si="24"/>
        <v>0</v>
      </c>
      <c r="CP30" s="176">
        <f t="shared" si="24"/>
        <v>0</v>
      </c>
      <c r="CQ30" s="176">
        <f t="shared" si="24"/>
        <v>0</v>
      </c>
      <c r="CR30" s="176">
        <f t="shared" si="24"/>
        <v>0</v>
      </c>
      <c r="CS30" s="176">
        <f t="shared" si="24"/>
        <v>0</v>
      </c>
      <c r="CT30" s="176">
        <f t="shared" si="24"/>
        <v>0</v>
      </c>
      <c r="CU30" s="176">
        <f t="shared" si="24"/>
        <v>0</v>
      </c>
      <c r="CV30" s="176">
        <f t="shared" si="24"/>
        <v>0</v>
      </c>
      <c r="CW30" s="176">
        <f t="shared" si="24"/>
        <v>0</v>
      </c>
      <c r="CX30" s="176">
        <f t="shared" si="24"/>
        <v>0</v>
      </c>
      <c r="CY30" s="176">
        <f t="shared" si="24"/>
        <v>0</v>
      </c>
      <c r="CZ30" s="176">
        <f t="shared" si="24"/>
        <v>0</v>
      </c>
      <c r="DA30" s="176">
        <f t="shared" si="24"/>
        <v>0</v>
      </c>
      <c r="DB30" s="176">
        <f t="shared" si="24"/>
        <v>0</v>
      </c>
      <c r="DC30" s="176">
        <f t="shared" si="24"/>
        <v>0</v>
      </c>
      <c r="DD30" s="176">
        <f t="shared" si="24"/>
        <v>0</v>
      </c>
      <c r="DE30" s="176">
        <f t="shared" si="24"/>
        <v>0</v>
      </c>
      <c r="DF30" s="176">
        <f t="shared" si="24"/>
        <v>0</v>
      </c>
      <c r="DG30" s="176">
        <f t="shared" si="13"/>
        <v>0</v>
      </c>
      <c r="DH30" s="176">
        <f t="shared" si="13"/>
        <v>0</v>
      </c>
      <c r="DI30" s="176">
        <f t="shared" si="13"/>
        <v>0</v>
      </c>
      <c r="DJ30" s="176">
        <f t="shared" si="13"/>
        <v>0</v>
      </c>
      <c r="DK30" s="176">
        <f t="shared" si="13"/>
        <v>0</v>
      </c>
      <c r="DL30" s="176">
        <f t="shared" si="13"/>
        <v>0</v>
      </c>
      <c r="DM30" s="176">
        <f t="shared" si="13"/>
        <v>0</v>
      </c>
      <c r="DN30" s="176">
        <f t="shared" si="13"/>
        <v>0</v>
      </c>
      <c r="DO30" s="176">
        <f t="shared" si="13"/>
        <v>0</v>
      </c>
      <c r="DP30" s="176">
        <f t="shared" si="13"/>
        <v>0</v>
      </c>
      <c r="DQ30" s="176">
        <f t="shared" si="13"/>
        <v>0</v>
      </c>
      <c r="DR30" s="176">
        <f t="shared" si="13"/>
        <v>0</v>
      </c>
      <c r="DS30" s="176">
        <f t="shared" si="13"/>
        <v>0</v>
      </c>
      <c r="DT30" s="176">
        <f t="shared" si="13"/>
        <v>0</v>
      </c>
      <c r="DU30" s="176">
        <f t="shared" si="13"/>
        <v>0</v>
      </c>
      <c r="DV30" s="176">
        <f t="shared" si="26"/>
        <v>0</v>
      </c>
      <c r="DW30" s="176">
        <f t="shared" si="26"/>
        <v>0</v>
      </c>
      <c r="DX30" s="176">
        <f t="shared" si="20"/>
        <v>0</v>
      </c>
      <c r="DY30" s="176">
        <f t="shared" si="20"/>
        <v>0</v>
      </c>
      <c r="DZ30" s="176">
        <f t="shared" si="20"/>
        <v>0</v>
      </c>
      <c r="EA30" s="176">
        <f t="shared" si="20"/>
        <v>0</v>
      </c>
      <c r="EB30" s="176">
        <f t="shared" si="20"/>
        <v>0</v>
      </c>
      <c r="EC30" s="176">
        <f t="shared" si="20"/>
        <v>0</v>
      </c>
      <c r="ED30" s="176">
        <f t="shared" si="20"/>
        <v>0</v>
      </c>
      <c r="EE30" s="176">
        <f t="shared" si="20"/>
        <v>0</v>
      </c>
      <c r="EF30" s="176">
        <f t="shared" si="20"/>
        <v>0</v>
      </c>
      <c r="EG30" s="176">
        <f t="shared" si="20"/>
        <v>0</v>
      </c>
      <c r="EH30" s="176">
        <f t="shared" si="20"/>
        <v>0</v>
      </c>
      <c r="EI30" s="176">
        <f t="shared" si="20"/>
        <v>0</v>
      </c>
      <c r="EJ30" s="176">
        <f t="shared" si="20"/>
        <v>0</v>
      </c>
      <c r="EK30" s="176">
        <f t="shared" si="20"/>
        <v>0</v>
      </c>
      <c r="EL30" s="176">
        <f t="shared" si="20"/>
        <v>0</v>
      </c>
      <c r="EM30" s="176">
        <f t="shared" si="21"/>
        <v>0</v>
      </c>
      <c r="EN30" s="176">
        <f t="shared" si="21"/>
        <v>0</v>
      </c>
      <c r="EO30" s="176">
        <f t="shared" si="21"/>
        <v>0</v>
      </c>
      <c r="EP30" s="176">
        <f t="shared" si="21"/>
        <v>0</v>
      </c>
      <c r="EQ30" s="176">
        <f t="shared" si="21"/>
        <v>0</v>
      </c>
      <c r="ER30" s="176">
        <f t="shared" si="21"/>
        <v>0</v>
      </c>
      <c r="ES30" s="176">
        <f t="shared" si="21"/>
        <v>0</v>
      </c>
      <c r="ET30" s="176">
        <f t="shared" si="21"/>
        <v>0</v>
      </c>
      <c r="EU30" s="176">
        <f t="shared" si="21"/>
        <v>0</v>
      </c>
      <c r="EV30" s="176">
        <f t="shared" si="21"/>
        <v>0</v>
      </c>
      <c r="EW30" s="176">
        <f t="shared" si="21"/>
        <v>0</v>
      </c>
      <c r="EX30" s="176">
        <f t="shared" si="21"/>
        <v>0</v>
      </c>
      <c r="EY30" s="176">
        <f t="shared" si="21"/>
        <v>0</v>
      </c>
      <c r="EZ30" s="176">
        <f t="shared" si="21"/>
        <v>0</v>
      </c>
      <c r="FA30" s="176">
        <f t="shared" si="21"/>
        <v>0</v>
      </c>
      <c r="FB30" s="176">
        <f t="shared" si="21"/>
        <v>0</v>
      </c>
      <c r="FC30" s="176">
        <f t="shared" si="22"/>
        <v>0</v>
      </c>
      <c r="FD30" s="176">
        <f t="shared" si="22"/>
        <v>0</v>
      </c>
      <c r="FE30" s="176">
        <f t="shared" si="22"/>
        <v>0</v>
      </c>
      <c r="FF30" s="176">
        <f t="shared" si="22"/>
        <v>0</v>
      </c>
      <c r="FG30" s="176">
        <f t="shared" si="22"/>
        <v>0</v>
      </c>
      <c r="FH30" s="176">
        <f t="shared" si="22"/>
        <v>0</v>
      </c>
      <c r="FI30" s="176">
        <f t="shared" si="22"/>
        <v>0</v>
      </c>
      <c r="FJ30" s="176">
        <f t="shared" si="22"/>
        <v>0</v>
      </c>
      <c r="FK30" s="176">
        <f t="shared" si="22"/>
        <v>0</v>
      </c>
      <c r="FL30" s="176">
        <f t="shared" si="22"/>
        <v>0</v>
      </c>
      <c r="FM30" s="176">
        <f t="shared" si="22"/>
        <v>0</v>
      </c>
      <c r="FN30" s="176">
        <f t="shared" si="22"/>
        <v>0</v>
      </c>
      <c r="FO30" s="176">
        <f t="shared" si="22"/>
        <v>0</v>
      </c>
      <c r="FP30" s="176">
        <f t="shared" si="22"/>
        <v>0</v>
      </c>
      <c r="FQ30" s="176">
        <f t="shared" si="22"/>
        <v>0</v>
      </c>
      <c r="FR30" s="176">
        <f t="shared" si="22"/>
        <v>0</v>
      </c>
      <c r="FS30" s="176">
        <f t="shared" si="23"/>
        <v>0</v>
      </c>
      <c r="FT30" s="176">
        <f t="shared" si="23"/>
        <v>0</v>
      </c>
      <c r="FU30" s="176">
        <f t="shared" si="23"/>
        <v>0</v>
      </c>
      <c r="FV30" s="176">
        <f t="shared" si="23"/>
        <v>0</v>
      </c>
      <c r="FW30" s="176">
        <f t="shared" si="23"/>
        <v>0</v>
      </c>
      <c r="FX30" s="176">
        <f t="shared" si="23"/>
        <v>0</v>
      </c>
      <c r="FY30" s="176">
        <f t="shared" si="23"/>
        <v>0</v>
      </c>
      <c r="FZ30" s="176">
        <f t="shared" si="23"/>
        <v>0</v>
      </c>
      <c r="GA30" s="176">
        <f t="shared" si="23"/>
        <v>0</v>
      </c>
      <c r="GB30" s="176">
        <f t="shared" si="23"/>
        <v>0</v>
      </c>
      <c r="GC30" s="176">
        <f t="shared" si="23"/>
        <v>0</v>
      </c>
      <c r="GD30" s="176">
        <f t="shared" si="23"/>
        <v>0</v>
      </c>
      <c r="GE30" s="176">
        <f t="shared" si="23"/>
        <v>0</v>
      </c>
      <c r="GF30" s="176">
        <f t="shared" si="23"/>
        <v>0</v>
      </c>
      <c r="GG30" s="176">
        <f t="shared" si="23"/>
        <v>0</v>
      </c>
      <c r="GH30" s="176">
        <f t="shared" si="23"/>
        <v>0</v>
      </c>
      <c r="GI30" s="176">
        <f t="shared" si="30"/>
        <v>0</v>
      </c>
      <c r="GJ30" s="176">
        <f t="shared" si="30"/>
        <v>0</v>
      </c>
      <c r="GK30" s="176">
        <f t="shared" si="30"/>
        <v>0</v>
      </c>
      <c r="GL30" s="176">
        <f t="shared" si="30"/>
        <v>0</v>
      </c>
      <c r="GM30" s="176">
        <f t="shared" si="30"/>
        <v>0</v>
      </c>
      <c r="GN30" s="176">
        <f t="shared" si="30"/>
        <v>0</v>
      </c>
      <c r="GO30" s="176">
        <f t="shared" si="30"/>
        <v>0</v>
      </c>
      <c r="GP30" s="176">
        <f t="shared" si="30"/>
        <v>0</v>
      </c>
      <c r="GQ30" s="176">
        <f t="shared" si="30"/>
        <v>0</v>
      </c>
      <c r="GR30" s="176">
        <f t="shared" si="30"/>
        <v>0</v>
      </c>
      <c r="GS30" s="176">
        <f t="shared" si="30"/>
        <v>0</v>
      </c>
      <c r="GT30" s="176">
        <f t="shared" si="30"/>
        <v>0</v>
      </c>
      <c r="GU30" s="176">
        <f t="shared" si="30"/>
        <v>0</v>
      </c>
      <c r="GV30" s="176">
        <f t="shared" si="30"/>
        <v>0</v>
      </c>
      <c r="GW30" s="176">
        <f t="shared" si="30"/>
        <v>0</v>
      </c>
      <c r="GX30" s="176">
        <f t="shared" si="30"/>
        <v>0</v>
      </c>
      <c r="GY30" s="176">
        <f t="shared" si="27"/>
        <v>0</v>
      </c>
      <c r="GZ30" s="176">
        <f t="shared" si="27"/>
        <v>0</v>
      </c>
      <c r="HA30" s="176">
        <f t="shared" si="27"/>
        <v>0</v>
      </c>
      <c r="HB30" s="176">
        <f t="shared" si="27"/>
        <v>0</v>
      </c>
      <c r="HC30" s="176">
        <f t="shared" si="27"/>
        <v>0</v>
      </c>
      <c r="HD30" s="176">
        <f t="shared" si="27"/>
        <v>0</v>
      </c>
      <c r="HE30" s="176">
        <f t="shared" si="27"/>
        <v>0</v>
      </c>
      <c r="HF30" s="176">
        <f t="shared" si="27"/>
        <v>0</v>
      </c>
      <c r="HG30" s="176">
        <f t="shared" si="27"/>
        <v>0</v>
      </c>
      <c r="HH30" s="176">
        <f t="shared" si="27"/>
        <v>0</v>
      </c>
      <c r="HI30" s="176">
        <f t="shared" si="27"/>
        <v>0</v>
      </c>
      <c r="HJ30" s="176">
        <f t="shared" si="28"/>
        <v>0</v>
      </c>
      <c r="HK30" s="176">
        <f t="shared" si="28"/>
        <v>0</v>
      </c>
      <c r="HL30" s="176">
        <f t="shared" si="28"/>
        <v>0</v>
      </c>
      <c r="HM30" s="176">
        <f t="shared" si="28"/>
        <v>0</v>
      </c>
      <c r="HN30" s="176">
        <f t="shared" si="28"/>
        <v>0</v>
      </c>
      <c r="HO30" s="176">
        <f t="shared" si="28"/>
        <v>0</v>
      </c>
      <c r="HP30" s="176">
        <f t="shared" si="28"/>
        <v>0</v>
      </c>
      <c r="HQ30" s="176">
        <f t="shared" si="28"/>
        <v>0</v>
      </c>
      <c r="HR30" s="176">
        <f t="shared" si="28"/>
        <v>0</v>
      </c>
      <c r="HS30" s="176">
        <f t="shared" si="28"/>
        <v>0</v>
      </c>
      <c r="HT30" s="176">
        <f t="shared" si="28"/>
        <v>0</v>
      </c>
      <c r="HU30" s="176">
        <f t="shared" si="28"/>
        <v>0</v>
      </c>
      <c r="HV30" s="176">
        <f t="shared" si="28"/>
        <v>0</v>
      </c>
      <c r="HW30" s="176">
        <f t="shared" si="28"/>
        <v>0</v>
      </c>
      <c r="HX30" s="176">
        <f t="shared" si="28"/>
        <v>0</v>
      </c>
      <c r="HY30" s="176">
        <f t="shared" si="28"/>
        <v>0</v>
      </c>
      <c r="HZ30" s="176">
        <f t="shared" si="29"/>
        <v>0</v>
      </c>
      <c r="IA30" s="176">
        <f t="shared" si="29"/>
        <v>0</v>
      </c>
      <c r="IB30" s="176">
        <f t="shared" si="29"/>
        <v>0</v>
      </c>
      <c r="IC30" s="176">
        <f t="shared" si="29"/>
        <v>0</v>
      </c>
      <c r="ID30" s="176">
        <f t="shared" si="29"/>
        <v>0</v>
      </c>
      <c r="IE30" s="176">
        <f t="shared" si="29"/>
        <v>0</v>
      </c>
      <c r="IF30" s="176">
        <f t="shared" si="29"/>
        <v>0</v>
      </c>
      <c r="IG30" s="176">
        <f t="shared" si="29"/>
        <v>0</v>
      </c>
      <c r="II30"/>
      <c r="IJ30" s="174">
        <v>16</v>
      </c>
      <c r="IK30" s="174">
        <f t="shared" si="7"/>
        <v>10.336789703369099</v>
      </c>
      <c r="IL30" s="174">
        <f t="shared" si="9"/>
        <v>16</v>
      </c>
      <c r="IM30" s="174">
        <f t="shared" si="12"/>
        <v>1</v>
      </c>
      <c r="IO30" s="180">
        <f t="shared" si="10"/>
        <v>10.336789703369099</v>
      </c>
      <c r="IP30" s="174">
        <f t="shared" si="11"/>
        <v>1</v>
      </c>
    </row>
    <row r="31" spans="2:250" ht="12.75" customHeight="1" x14ac:dyDescent="0.25">
      <c r="B31" s="174"/>
      <c r="C31" s="174"/>
      <c r="D31" s="174">
        <f t="shared" si="0"/>
        <v>0</v>
      </c>
      <c r="E31"/>
      <c r="F31"/>
      <c r="G31" s="177">
        <v>18</v>
      </c>
      <c r="H31" s="176">
        <f t="shared" si="1"/>
        <v>2.790933219909657</v>
      </c>
      <c r="I31" s="176">
        <f t="shared" si="8"/>
        <v>1.237928694530393E-68</v>
      </c>
      <c r="K31" s="176">
        <f t="shared" si="32"/>
        <v>1.2166361652844782E-142</v>
      </c>
      <c r="L31" s="176">
        <f t="shared" si="32"/>
        <v>1.2329440706609063E-176</v>
      </c>
      <c r="M31" s="176">
        <f t="shared" si="32"/>
        <v>3.0636372085800622E-128</v>
      </c>
      <c r="N31" s="176">
        <f t="shared" si="32"/>
        <v>8.4522416455117878E-157</v>
      </c>
      <c r="O31" s="176">
        <f t="shared" si="32"/>
        <v>4.028755941632633E-97</v>
      </c>
      <c r="P31" s="176">
        <f t="shared" si="32"/>
        <v>1.4297192191213086E-122</v>
      </c>
      <c r="Q31" s="176">
        <f t="shared" si="32"/>
        <v>3.971472821103788E-148</v>
      </c>
      <c r="R31" s="176">
        <f t="shared" si="32"/>
        <v>2.5115635847516984E-101</v>
      </c>
      <c r="S31" s="176">
        <f t="shared" si="32"/>
        <v>6.2905405972820628E-103</v>
      </c>
      <c r="T31" s="176">
        <f t="shared" si="32"/>
        <v>4.0495913967306235E-100</v>
      </c>
      <c r="U31" s="176">
        <f t="shared" si="32"/>
        <v>1.2379286907613989E-68</v>
      </c>
      <c r="V31" s="176">
        <f t="shared" si="32"/>
        <v>8.6497098919984866E-91</v>
      </c>
      <c r="W31" s="176">
        <f t="shared" si="32"/>
        <v>3.7394624056557484E-95</v>
      </c>
      <c r="X31" s="176">
        <f t="shared" si="32"/>
        <v>1.1078557381251351E-128</v>
      </c>
      <c r="Y31" s="176">
        <f t="shared" si="32"/>
        <v>1.357222796362555E-179</v>
      </c>
      <c r="Z31" s="176">
        <f t="shared" si="32"/>
        <v>3.7689941799366395E-77</v>
      </c>
      <c r="AA31" s="176">
        <f t="shared" si="31"/>
        <v>0</v>
      </c>
      <c r="AB31" s="176">
        <f t="shared" si="31"/>
        <v>0</v>
      </c>
      <c r="AC31" s="176">
        <f t="shared" si="31"/>
        <v>0</v>
      </c>
      <c r="AD31" s="176">
        <f t="shared" si="31"/>
        <v>0</v>
      </c>
      <c r="AE31" s="176">
        <f t="shared" si="31"/>
        <v>0</v>
      </c>
      <c r="AF31" s="176">
        <f t="shared" si="31"/>
        <v>0</v>
      </c>
      <c r="AG31" s="176">
        <f t="shared" si="31"/>
        <v>0</v>
      </c>
      <c r="AH31" s="176">
        <f t="shared" si="31"/>
        <v>0</v>
      </c>
      <c r="AI31" s="176">
        <f t="shared" si="31"/>
        <v>0</v>
      </c>
      <c r="AJ31" s="176">
        <f t="shared" si="31"/>
        <v>0</v>
      </c>
      <c r="AK31" s="176">
        <f t="shared" si="31"/>
        <v>0</v>
      </c>
      <c r="AL31" s="176">
        <f t="shared" si="31"/>
        <v>0</v>
      </c>
      <c r="AM31" s="176">
        <f t="shared" si="31"/>
        <v>0</v>
      </c>
      <c r="AN31" s="176">
        <f t="shared" si="31"/>
        <v>0</v>
      </c>
      <c r="AO31" s="176">
        <f t="shared" si="31"/>
        <v>0</v>
      </c>
      <c r="AP31" s="176">
        <f t="shared" si="31"/>
        <v>0</v>
      </c>
      <c r="AQ31" s="176">
        <f t="shared" si="31"/>
        <v>0</v>
      </c>
      <c r="AR31" s="176">
        <f t="shared" si="31"/>
        <v>0</v>
      </c>
      <c r="AS31" s="176">
        <f t="shared" si="31"/>
        <v>0</v>
      </c>
      <c r="AT31" s="176">
        <f t="shared" si="31"/>
        <v>0</v>
      </c>
      <c r="AU31" s="176">
        <f t="shared" si="31"/>
        <v>0</v>
      </c>
      <c r="AV31" s="176">
        <f t="shared" si="31"/>
        <v>0</v>
      </c>
      <c r="AW31" s="176">
        <f t="shared" si="31"/>
        <v>0</v>
      </c>
      <c r="AX31" s="176">
        <f t="shared" si="31"/>
        <v>0</v>
      </c>
      <c r="AY31" s="176">
        <f t="shared" si="31"/>
        <v>0</v>
      </c>
      <c r="AZ31" s="176">
        <f t="shared" si="31"/>
        <v>0</v>
      </c>
      <c r="BA31" s="176">
        <f t="shared" si="31"/>
        <v>0</v>
      </c>
      <c r="BB31" s="176">
        <f t="shared" si="31"/>
        <v>0</v>
      </c>
      <c r="BC31" s="176">
        <f t="shared" si="31"/>
        <v>0</v>
      </c>
      <c r="BD31" s="176">
        <f t="shared" si="31"/>
        <v>0</v>
      </c>
      <c r="BE31" s="176">
        <f t="shared" si="31"/>
        <v>0</v>
      </c>
      <c r="BF31" s="176">
        <f t="shared" si="31"/>
        <v>0</v>
      </c>
      <c r="BG31" s="176">
        <f t="shared" si="31"/>
        <v>0</v>
      </c>
      <c r="BH31" s="176">
        <f t="shared" si="31"/>
        <v>0</v>
      </c>
      <c r="BI31" s="176">
        <f t="shared" si="31"/>
        <v>0</v>
      </c>
      <c r="BJ31" s="176">
        <f t="shared" si="31"/>
        <v>0</v>
      </c>
      <c r="BK31" s="176">
        <f t="shared" si="31"/>
        <v>0</v>
      </c>
      <c r="BL31" s="176">
        <f t="shared" si="31"/>
        <v>0</v>
      </c>
      <c r="BM31" s="176">
        <f t="shared" si="31"/>
        <v>0</v>
      </c>
      <c r="BN31" s="176">
        <f t="shared" si="31"/>
        <v>0</v>
      </c>
      <c r="BO31" s="176">
        <f t="shared" si="31"/>
        <v>0</v>
      </c>
      <c r="BP31" s="176">
        <f t="shared" si="31"/>
        <v>0</v>
      </c>
      <c r="BQ31" s="176">
        <f t="shared" si="31"/>
        <v>0</v>
      </c>
      <c r="BR31" s="176">
        <f t="shared" si="31"/>
        <v>0</v>
      </c>
      <c r="BS31" s="176">
        <f t="shared" si="31"/>
        <v>0</v>
      </c>
      <c r="BT31" s="176">
        <f t="shared" si="31"/>
        <v>0</v>
      </c>
      <c r="BU31" s="176">
        <f t="shared" si="31"/>
        <v>0</v>
      </c>
      <c r="BV31" s="176">
        <f t="shared" si="31"/>
        <v>0</v>
      </c>
      <c r="BW31" s="176">
        <f t="shared" si="31"/>
        <v>0</v>
      </c>
      <c r="BX31" s="176">
        <f t="shared" si="31"/>
        <v>0</v>
      </c>
      <c r="BY31" s="176">
        <f t="shared" si="31"/>
        <v>0</v>
      </c>
      <c r="BZ31" s="176">
        <f t="shared" si="31"/>
        <v>0</v>
      </c>
      <c r="CA31" s="176">
        <f t="shared" si="31"/>
        <v>0</v>
      </c>
      <c r="CB31" s="176">
        <f t="shared" si="31"/>
        <v>0</v>
      </c>
      <c r="CC31" s="176">
        <f t="shared" si="31"/>
        <v>0</v>
      </c>
      <c r="CD31" s="176">
        <f t="shared" si="31"/>
        <v>0</v>
      </c>
      <c r="CE31" s="176">
        <f t="shared" si="31"/>
        <v>0</v>
      </c>
      <c r="CF31" s="176">
        <f t="shared" si="31"/>
        <v>0</v>
      </c>
      <c r="CG31" s="176">
        <f t="shared" si="31"/>
        <v>0</v>
      </c>
      <c r="CH31" s="176">
        <f t="shared" si="31"/>
        <v>0</v>
      </c>
      <c r="CI31" s="176">
        <f t="shared" si="31"/>
        <v>0</v>
      </c>
      <c r="CJ31" s="176">
        <f t="shared" si="31"/>
        <v>0</v>
      </c>
      <c r="CK31" s="176">
        <f t="shared" si="31"/>
        <v>0</v>
      </c>
      <c r="CL31" s="176">
        <f t="shared" si="25"/>
        <v>0</v>
      </c>
      <c r="CM31" s="176">
        <f t="shared" si="24"/>
        <v>0</v>
      </c>
      <c r="CN31" s="176">
        <f t="shared" si="24"/>
        <v>0</v>
      </c>
      <c r="CO31" s="176">
        <f t="shared" si="24"/>
        <v>0</v>
      </c>
      <c r="CP31" s="176">
        <f t="shared" si="24"/>
        <v>0</v>
      </c>
      <c r="CQ31" s="176">
        <f t="shared" si="24"/>
        <v>0</v>
      </c>
      <c r="CR31" s="176">
        <f t="shared" si="24"/>
        <v>0</v>
      </c>
      <c r="CS31" s="176">
        <f t="shared" si="24"/>
        <v>0</v>
      </c>
      <c r="CT31" s="176">
        <f t="shared" si="24"/>
        <v>0</v>
      </c>
      <c r="CU31" s="176">
        <f t="shared" si="24"/>
        <v>0</v>
      </c>
      <c r="CV31" s="176">
        <f t="shared" si="24"/>
        <v>0</v>
      </c>
      <c r="CW31" s="176">
        <f t="shared" si="24"/>
        <v>0</v>
      </c>
      <c r="CX31" s="176">
        <f t="shared" si="24"/>
        <v>0</v>
      </c>
      <c r="CY31" s="176">
        <f t="shared" si="24"/>
        <v>0</v>
      </c>
      <c r="CZ31" s="176">
        <f t="shared" si="24"/>
        <v>0</v>
      </c>
      <c r="DA31" s="176">
        <f t="shared" si="24"/>
        <v>0</v>
      </c>
      <c r="DB31" s="176">
        <f t="shared" si="24"/>
        <v>0</v>
      </c>
      <c r="DC31" s="176">
        <f t="shared" si="24"/>
        <v>0</v>
      </c>
      <c r="DD31" s="176">
        <f t="shared" si="24"/>
        <v>0</v>
      </c>
      <c r="DE31" s="176">
        <f t="shared" si="24"/>
        <v>0</v>
      </c>
      <c r="DF31" s="176">
        <f t="shared" si="24"/>
        <v>0</v>
      </c>
      <c r="DG31" s="176">
        <f t="shared" si="13"/>
        <v>0</v>
      </c>
      <c r="DH31" s="176">
        <f t="shared" si="13"/>
        <v>0</v>
      </c>
      <c r="DI31" s="176">
        <f t="shared" si="13"/>
        <v>0</v>
      </c>
      <c r="DJ31" s="176">
        <f t="shared" si="13"/>
        <v>0</v>
      </c>
      <c r="DK31" s="176">
        <f t="shared" si="13"/>
        <v>0</v>
      </c>
      <c r="DL31" s="176">
        <f t="shared" si="13"/>
        <v>0</v>
      </c>
      <c r="DM31" s="176">
        <f t="shared" si="13"/>
        <v>0</v>
      </c>
      <c r="DN31" s="176">
        <f t="shared" si="13"/>
        <v>0</v>
      </c>
      <c r="DO31" s="176">
        <f t="shared" si="13"/>
        <v>0</v>
      </c>
      <c r="DP31" s="176">
        <f t="shared" si="13"/>
        <v>0</v>
      </c>
      <c r="DQ31" s="176">
        <f t="shared" si="13"/>
        <v>0</v>
      </c>
      <c r="DR31" s="176">
        <f t="shared" si="13"/>
        <v>0</v>
      </c>
      <c r="DS31" s="176">
        <f t="shared" si="13"/>
        <v>0</v>
      </c>
      <c r="DT31" s="176">
        <f t="shared" si="13"/>
        <v>0</v>
      </c>
      <c r="DU31" s="176">
        <f t="shared" si="13"/>
        <v>0</v>
      </c>
      <c r="DV31" s="176">
        <f t="shared" si="26"/>
        <v>0</v>
      </c>
      <c r="DW31" s="176">
        <f t="shared" si="26"/>
        <v>0</v>
      </c>
      <c r="DX31" s="176">
        <f t="shared" si="20"/>
        <v>0</v>
      </c>
      <c r="DY31" s="176">
        <f t="shared" si="20"/>
        <v>0</v>
      </c>
      <c r="DZ31" s="176">
        <f t="shared" si="20"/>
        <v>0</v>
      </c>
      <c r="EA31" s="176">
        <f t="shared" si="20"/>
        <v>0</v>
      </c>
      <c r="EB31" s="176">
        <f t="shared" si="20"/>
        <v>0</v>
      </c>
      <c r="EC31" s="176">
        <f t="shared" si="20"/>
        <v>0</v>
      </c>
      <c r="ED31" s="176">
        <f t="shared" si="20"/>
        <v>0</v>
      </c>
      <c r="EE31" s="176">
        <f t="shared" si="20"/>
        <v>0</v>
      </c>
      <c r="EF31" s="176">
        <f t="shared" si="20"/>
        <v>0</v>
      </c>
      <c r="EG31" s="176">
        <f t="shared" si="20"/>
        <v>0</v>
      </c>
      <c r="EH31" s="176">
        <f t="shared" si="20"/>
        <v>0</v>
      </c>
      <c r="EI31" s="176">
        <f t="shared" si="20"/>
        <v>0</v>
      </c>
      <c r="EJ31" s="176">
        <f t="shared" si="20"/>
        <v>0</v>
      </c>
      <c r="EK31" s="176">
        <f t="shared" si="20"/>
        <v>0</v>
      </c>
      <c r="EL31" s="176">
        <f t="shared" si="20"/>
        <v>0</v>
      </c>
      <c r="EM31" s="176">
        <f t="shared" si="21"/>
        <v>0</v>
      </c>
      <c r="EN31" s="176">
        <f t="shared" si="21"/>
        <v>0</v>
      </c>
      <c r="EO31" s="176">
        <f t="shared" si="21"/>
        <v>0</v>
      </c>
      <c r="EP31" s="176">
        <f t="shared" si="21"/>
        <v>0</v>
      </c>
      <c r="EQ31" s="176">
        <f t="shared" si="21"/>
        <v>0</v>
      </c>
      <c r="ER31" s="176">
        <f t="shared" si="21"/>
        <v>0</v>
      </c>
      <c r="ES31" s="176">
        <f t="shared" si="21"/>
        <v>0</v>
      </c>
      <c r="ET31" s="176">
        <f t="shared" si="21"/>
        <v>0</v>
      </c>
      <c r="EU31" s="176">
        <f t="shared" si="21"/>
        <v>0</v>
      </c>
      <c r="EV31" s="176">
        <f t="shared" si="21"/>
        <v>0</v>
      </c>
      <c r="EW31" s="176">
        <f t="shared" si="21"/>
        <v>0</v>
      </c>
      <c r="EX31" s="176">
        <f t="shared" si="21"/>
        <v>0</v>
      </c>
      <c r="EY31" s="176">
        <f t="shared" si="21"/>
        <v>0</v>
      </c>
      <c r="EZ31" s="176">
        <f t="shared" si="21"/>
        <v>0</v>
      </c>
      <c r="FA31" s="176">
        <f t="shared" si="21"/>
        <v>0</v>
      </c>
      <c r="FB31" s="176">
        <f t="shared" si="21"/>
        <v>0</v>
      </c>
      <c r="FC31" s="176">
        <f t="shared" si="22"/>
        <v>0</v>
      </c>
      <c r="FD31" s="176">
        <f t="shared" si="22"/>
        <v>0</v>
      </c>
      <c r="FE31" s="176">
        <f t="shared" si="22"/>
        <v>0</v>
      </c>
      <c r="FF31" s="176">
        <f t="shared" si="22"/>
        <v>0</v>
      </c>
      <c r="FG31" s="176">
        <f t="shared" si="22"/>
        <v>0</v>
      </c>
      <c r="FH31" s="176">
        <f t="shared" si="22"/>
        <v>0</v>
      </c>
      <c r="FI31" s="176">
        <f t="shared" si="22"/>
        <v>0</v>
      </c>
      <c r="FJ31" s="176">
        <f t="shared" si="22"/>
        <v>0</v>
      </c>
      <c r="FK31" s="176">
        <f t="shared" si="22"/>
        <v>0</v>
      </c>
      <c r="FL31" s="176">
        <f t="shared" si="22"/>
        <v>0</v>
      </c>
      <c r="FM31" s="176">
        <f t="shared" si="22"/>
        <v>0</v>
      </c>
      <c r="FN31" s="176">
        <f t="shared" si="22"/>
        <v>0</v>
      </c>
      <c r="FO31" s="176">
        <f t="shared" si="22"/>
        <v>0</v>
      </c>
      <c r="FP31" s="176">
        <f t="shared" si="22"/>
        <v>0</v>
      </c>
      <c r="FQ31" s="176">
        <f t="shared" si="22"/>
        <v>0</v>
      </c>
      <c r="FR31" s="176">
        <f t="shared" si="22"/>
        <v>0</v>
      </c>
      <c r="FS31" s="176">
        <f t="shared" si="23"/>
        <v>0</v>
      </c>
      <c r="FT31" s="176">
        <f t="shared" si="23"/>
        <v>0</v>
      </c>
      <c r="FU31" s="176">
        <f t="shared" si="23"/>
        <v>0</v>
      </c>
      <c r="FV31" s="176">
        <f t="shared" si="23"/>
        <v>0</v>
      </c>
      <c r="FW31" s="176">
        <f t="shared" si="23"/>
        <v>0</v>
      </c>
      <c r="FX31" s="176">
        <f t="shared" si="23"/>
        <v>0</v>
      </c>
      <c r="FY31" s="176">
        <f t="shared" si="23"/>
        <v>0</v>
      </c>
      <c r="FZ31" s="176">
        <f t="shared" si="23"/>
        <v>0</v>
      </c>
      <c r="GA31" s="176">
        <f t="shared" si="23"/>
        <v>0</v>
      </c>
      <c r="GB31" s="176">
        <f t="shared" si="23"/>
        <v>0</v>
      </c>
      <c r="GC31" s="176">
        <f t="shared" si="23"/>
        <v>0</v>
      </c>
      <c r="GD31" s="176">
        <f t="shared" si="23"/>
        <v>0</v>
      </c>
      <c r="GE31" s="176">
        <f t="shared" si="23"/>
        <v>0</v>
      </c>
      <c r="GF31" s="176">
        <f t="shared" si="23"/>
        <v>0</v>
      </c>
      <c r="GG31" s="176">
        <f t="shared" si="23"/>
        <v>0</v>
      </c>
      <c r="GH31" s="176">
        <f t="shared" si="23"/>
        <v>0</v>
      </c>
      <c r="GI31" s="176">
        <f t="shared" si="30"/>
        <v>0</v>
      </c>
      <c r="GJ31" s="176">
        <f t="shared" si="30"/>
        <v>0</v>
      </c>
      <c r="GK31" s="176">
        <f t="shared" si="30"/>
        <v>0</v>
      </c>
      <c r="GL31" s="176">
        <f t="shared" si="30"/>
        <v>0</v>
      </c>
      <c r="GM31" s="176">
        <f t="shared" si="30"/>
        <v>0</v>
      </c>
      <c r="GN31" s="176">
        <f t="shared" si="30"/>
        <v>0</v>
      </c>
      <c r="GO31" s="176">
        <f t="shared" si="30"/>
        <v>0</v>
      </c>
      <c r="GP31" s="176">
        <f t="shared" si="30"/>
        <v>0</v>
      </c>
      <c r="GQ31" s="176">
        <f t="shared" si="30"/>
        <v>0</v>
      </c>
      <c r="GR31" s="176">
        <f t="shared" si="30"/>
        <v>0</v>
      </c>
      <c r="GS31" s="176">
        <f t="shared" si="30"/>
        <v>0</v>
      </c>
      <c r="GT31" s="176">
        <f t="shared" si="30"/>
        <v>0</v>
      </c>
      <c r="GU31" s="176">
        <f t="shared" si="30"/>
        <v>0</v>
      </c>
      <c r="GV31" s="176">
        <f t="shared" si="30"/>
        <v>0</v>
      </c>
      <c r="GW31" s="176">
        <f t="shared" si="30"/>
        <v>0</v>
      </c>
      <c r="GX31" s="176">
        <f t="shared" si="30"/>
        <v>0</v>
      </c>
      <c r="GY31" s="176">
        <f t="shared" si="27"/>
        <v>0</v>
      </c>
      <c r="GZ31" s="176">
        <f t="shared" si="27"/>
        <v>0</v>
      </c>
      <c r="HA31" s="176">
        <f t="shared" si="27"/>
        <v>0</v>
      </c>
      <c r="HB31" s="176">
        <f t="shared" si="27"/>
        <v>0</v>
      </c>
      <c r="HC31" s="176">
        <f t="shared" si="27"/>
        <v>0</v>
      </c>
      <c r="HD31" s="176">
        <f t="shared" si="27"/>
        <v>0</v>
      </c>
      <c r="HE31" s="176">
        <f t="shared" si="27"/>
        <v>0</v>
      </c>
      <c r="HF31" s="176">
        <f t="shared" si="27"/>
        <v>0</v>
      </c>
      <c r="HG31" s="176">
        <f t="shared" si="27"/>
        <v>0</v>
      </c>
      <c r="HH31" s="176">
        <f t="shared" si="27"/>
        <v>0</v>
      </c>
      <c r="HI31" s="176">
        <f t="shared" si="27"/>
        <v>0</v>
      </c>
      <c r="HJ31" s="176">
        <f t="shared" si="28"/>
        <v>0</v>
      </c>
      <c r="HK31" s="176">
        <f t="shared" si="28"/>
        <v>0</v>
      </c>
      <c r="HL31" s="176">
        <f t="shared" si="28"/>
        <v>0</v>
      </c>
      <c r="HM31" s="176">
        <f t="shared" si="28"/>
        <v>0</v>
      </c>
      <c r="HN31" s="176">
        <f t="shared" si="28"/>
        <v>0</v>
      </c>
      <c r="HO31" s="176">
        <f t="shared" si="28"/>
        <v>0</v>
      </c>
      <c r="HP31" s="176">
        <f t="shared" si="28"/>
        <v>0</v>
      </c>
      <c r="HQ31" s="176">
        <f t="shared" si="28"/>
        <v>0</v>
      </c>
      <c r="HR31" s="176">
        <f t="shared" si="28"/>
        <v>0</v>
      </c>
      <c r="HS31" s="176">
        <f t="shared" si="28"/>
        <v>0</v>
      </c>
      <c r="HT31" s="176">
        <f t="shared" si="28"/>
        <v>0</v>
      </c>
      <c r="HU31" s="176">
        <f t="shared" si="28"/>
        <v>0</v>
      </c>
      <c r="HV31" s="176">
        <f t="shared" si="28"/>
        <v>0</v>
      </c>
      <c r="HW31" s="176">
        <f t="shared" si="28"/>
        <v>0</v>
      </c>
      <c r="HX31" s="176">
        <f t="shared" si="28"/>
        <v>0</v>
      </c>
      <c r="HY31" s="176">
        <f t="shared" si="28"/>
        <v>0</v>
      </c>
      <c r="HZ31" s="176">
        <f t="shared" si="29"/>
        <v>0</v>
      </c>
      <c r="IA31" s="176">
        <f t="shared" si="29"/>
        <v>0</v>
      </c>
      <c r="IB31" s="176">
        <f t="shared" si="29"/>
        <v>0</v>
      </c>
      <c r="IC31" s="176">
        <f t="shared" si="29"/>
        <v>0</v>
      </c>
      <c r="ID31" s="176">
        <f t="shared" si="29"/>
        <v>0</v>
      </c>
      <c r="IE31" s="176">
        <f t="shared" si="29"/>
        <v>0</v>
      </c>
      <c r="IF31" s="176">
        <f t="shared" si="29"/>
        <v>0</v>
      </c>
      <c r="IG31" s="176">
        <f t="shared" si="29"/>
        <v>0</v>
      </c>
      <c r="II31"/>
      <c r="IJ31" s="174">
        <v>17</v>
      </c>
      <c r="IK31" s="174">
        <f t="shared" si="7"/>
        <v>10.982839059829669</v>
      </c>
      <c r="IL31" s="174">
        <f t="shared" si="9"/>
        <v>16</v>
      </c>
      <c r="IM31" s="174">
        <f t="shared" si="12"/>
        <v>0</v>
      </c>
      <c r="IO31" s="180">
        <f t="shared" si="10"/>
        <v>10.982839059829669</v>
      </c>
      <c r="IP31" s="174">
        <f t="shared" si="11"/>
        <v>0</v>
      </c>
    </row>
    <row r="32" spans="2:250" ht="12.75" customHeight="1" x14ac:dyDescent="0.25">
      <c r="B32" s="174"/>
      <c r="C32" s="174"/>
      <c r="D32" s="174">
        <f t="shared" si="0"/>
        <v>0</v>
      </c>
      <c r="E32"/>
      <c r="F32"/>
      <c r="G32" s="177">
        <v>19</v>
      </c>
      <c r="H32" s="176">
        <f t="shared" si="1"/>
        <v>2.9459850654601936</v>
      </c>
      <c r="I32" s="176">
        <f t="shared" si="8"/>
        <v>4.178892032201356E-65</v>
      </c>
      <c r="K32" s="176">
        <f t="shared" si="32"/>
        <v>4.7697133607344145E-136</v>
      </c>
      <c r="L32" s="176">
        <f t="shared" si="32"/>
        <v>1.7907622128410046E-169</v>
      </c>
      <c r="M32" s="176">
        <f t="shared" si="32"/>
        <v>3.5491753331976421E-121</v>
      </c>
      <c r="N32" s="176">
        <f t="shared" si="32"/>
        <v>9.3103885279869077E-149</v>
      </c>
      <c r="O32" s="176">
        <f t="shared" si="32"/>
        <v>8.7147558926178855E-92</v>
      </c>
      <c r="P32" s="176">
        <f t="shared" si="32"/>
        <v>1.233036357229706E-116</v>
      </c>
      <c r="Q32" s="176">
        <f t="shared" si="32"/>
        <v>6.0607877052906072E-140</v>
      </c>
      <c r="R32" s="176">
        <f t="shared" si="32"/>
        <v>3.1931852481998355E-95</v>
      </c>
      <c r="S32" s="176">
        <f t="shared" si="32"/>
        <v>2.2087219073761051E-97</v>
      </c>
      <c r="T32" s="176">
        <f t="shared" si="32"/>
        <v>2.2624826512235368E-95</v>
      </c>
      <c r="U32" s="176">
        <f t="shared" si="32"/>
        <v>4.1788914758528787E-65</v>
      </c>
      <c r="V32" s="176">
        <f t="shared" si="32"/>
        <v>1.6104880674293706E-85</v>
      </c>
      <c r="W32" s="176">
        <f t="shared" si="32"/>
        <v>1.8881687296496679E-88</v>
      </c>
      <c r="X32" s="176">
        <f t="shared" si="32"/>
        <v>4.7766509253968193E-122</v>
      </c>
      <c r="Y32" s="176">
        <f t="shared" si="32"/>
        <v>1.4152279028640668E-171</v>
      </c>
      <c r="Z32" s="176">
        <f t="shared" si="32"/>
        <v>5.5634847711588209E-72</v>
      </c>
      <c r="AA32" s="176">
        <f t="shared" si="31"/>
        <v>0</v>
      </c>
      <c r="AB32" s="176">
        <f t="shared" si="31"/>
        <v>0</v>
      </c>
      <c r="AC32" s="176">
        <f t="shared" si="31"/>
        <v>0</v>
      </c>
      <c r="AD32" s="176">
        <f t="shared" si="31"/>
        <v>0</v>
      </c>
      <c r="AE32" s="176">
        <f t="shared" si="31"/>
        <v>0</v>
      </c>
      <c r="AF32" s="176">
        <f t="shared" si="31"/>
        <v>0</v>
      </c>
      <c r="AG32" s="176">
        <f t="shared" si="31"/>
        <v>0</v>
      </c>
      <c r="AH32" s="176">
        <f t="shared" si="31"/>
        <v>0</v>
      </c>
      <c r="AI32" s="176">
        <f t="shared" si="31"/>
        <v>0</v>
      </c>
      <c r="AJ32" s="176">
        <f t="shared" si="31"/>
        <v>0</v>
      </c>
      <c r="AK32" s="176">
        <f t="shared" si="31"/>
        <v>0</v>
      </c>
      <c r="AL32" s="176">
        <f t="shared" si="31"/>
        <v>0</v>
      </c>
      <c r="AM32" s="176">
        <f t="shared" si="31"/>
        <v>0</v>
      </c>
      <c r="AN32" s="176">
        <f t="shared" si="31"/>
        <v>0</v>
      </c>
      <c r="AO32" s="176">
        <f t="shared" si="31"/>
        <v>0</v>
      </c>
      <c r="AP32" s="176">
        <f t="shared" si="31"/>
        <v>0</v>
      </c>
      <c r="AQ32" s="176">
        <f t="shared" si="31"/>
        <v>0</v>
      </c>
      <c r="AR32" s="176">
        <f t="shared" si="31"/>
        <v>0</v>
      </c>
      <c r="AS32" s="176">
        <f t="shared" si="31"/>
        <v>0</v>
      </c>
      <c r="AT32" s="176">
        <f t="shared" si="31"/>
        <v>0</v>
      </c>
      <c r="AU32" s="176">
        <f t="shared" si="31"/>
        <v>0</v>
      </c>
      <c r="AV32" s="176">
        <f t="shared" si="31"/>
        <v>0</v>
      </c>
      <c r="AW32" s="176">
        <f t="shared" si="31"/>
        <v>0</v>
      </c>
      <c r="AX32" s="176">
        <f t="shared" si="31"/>
        <v>0</v>
      </c>
      <c r="AY32" s="176">
        <f t="shared" si="31"/>
        <v>0</v>
      </c>
      <c r="AZ32" s="176">
        <f t="shared" si="31"/>
        <v>0</v>
      </c>
      <c r="BA32" s="176">
        <f t="shared" si="31"/>
        <v>0</v>
      </c>
      <c r="BB32" s="176">
        <f t="shared" si="31"/>
        <v>0</v>
      </c>
      <c r="BC32" s="176">
        <f t="shared" si="31"/>
        <v>0</v>
      </c>
      <c r="BD32" s="176">
        <f t="shared" si="31"/>
        <v>0</v>
      </c>
      <c r="BE32" s="176">
        <f t="shared" si="31"/>
        <v>0</v>
      </c>
      <c r="BF32" s="176">
        <f t="shared" si="31"/>
        <v>0</v>
      </c>
      <c r="BG32" s="176">
        <f t="shared" si="31"/>
        <v>0</v>
      </c>
      <c r="BH32" s="176">
        <f t="shared" si="31"/>
        <v>0</v>
      </c>
      <c r="BI32" s="176">
        <f t="shared" si="31"/>
        <v>0</v>
      </c>
      <c r="BJ32" s="176">
        <f t="shared" si="31"/>
        <v>0</v>
      </c>
      <c r="BK32" s="176">
        <f t="shared" si="31"/>
        <v>0</v>
      </c>
      <c r="BL32" s="176">
        <f t="shared" si="31"/>
        <v>0</v>
      </c>
      <c r="BM32" s="176">
        <f t="shared" si="31"/>
        <v>0</v>
      </c>
      <c r="BN32" s="176">
        <f t="shared" si="31"/>
        <v>0</v>
      </c>
      <c r="BO32" s="176">
        <f t="shared" si="31"/>
        <v>0</v>
      </c>
      <c r="BP32" s="176">
        <f t="shared" si="31"/>
        <v>0</v>
      </c>
      <c r="BQ32" s="176">
        <f t="shared" si="31"/>
        <v>0</v>
      </c>
      <c r="BR32" s="176">
        <f t="shared" si="31"/>
        <v>0</v>
      </c>
      <c r="BS32" s="176">
        <f t="shared" si="31"/>
        <v>0</v>
      </c>
      <c r="BT32" s="176">
        <f t="shared" si="31"/>
        <v>0</v>
      </c>
      <c r="BU32" s="176">
        <f t="shared" si="31"/>
        <v>0</v>
      </c>
      <c r="BV32" s="176">
        <f t="shared" si="31"/>
        <v>0</v>
      </c>
      <c r="BW32" s="176">
        <f t="shared" si="31"/>
        <v>0</v>
      </c>
      <c r="BX32" s="176">
        <f t="shared" si="31"/>
        <v>0</v>
      </c>
      <c r="BY32" s="176">
        <f t="shared" si="31"/>
        <v>0</v>
      </c>
      <c r="BZ32" s="176">
        <f t="shared" si="31"/>
        <v>0</v>
      </c>
      <c r="CA32" s="176">
        <f t="shared" si="31"/>
        <v>0</v>
      </c>
      <c r="CB32" s="176">
        <f t="shared" si="31"/>
        <v>0</v>
      </c>
      <c r="CC32" s="176">
        <f t="shared" si="31"/>
        <v>0</v>
      </c>
      <c r="CD32" s="176">
        <f t="shared" si="31"/>
        <v>0</v>
      </c>
      <c r="CE32" s="176">
        <f t="shared" si="31"/>
        <v>0</v>
      </c>
      <c r="CF32" s="176">
        <f t="shared" si="31"/>
        <v>0</v>
      </c>
      <c r="CG32" s="176">
        <f t="shared" si="31"/>
        <v>0</v>
      </c>
      <c r="CH32" s="176">
        <f t="shared" si="31"/>
        <v>0</v>
      </c>
      <c r="CI32" s="176">
        <f t="shared" si="31"/>
        <v>0</v>
      </c>
      <c r="CJ32" s="176">
        <f t="shared" si="31"/>
        <v>0</v>
      </c>
      <c r="CK32" s="176">
        <f t="shared" si="31"/>
        <v>0</v>
      </c>
      <c r="CL32" s="176">
        <f t="shared" si="25"/>
        <v>0</v>
      </c>
      <c r="CM32" s="176">
        <f t="shared" si="24"/>
        <v>0</v>
      </c>
      <c r="CN32" s="176">
        <f t="shared" si="24"/>
        <v>0</v>
      </c>
      <c r="CO32" s="176">
        <f t="shared" si="24"/>
        <v>0</v>
      </c>
      <c r="CP32" s="176">
        <f t="shared" si="24"/>
        <v>0</v>
      </c>
      <c r="CQ32" s="176">
        <f t="shared" si="24"/>
        <v>0</v>
      </c>
      <c r="CR32" s="176">
        <f t="shared" si="24"/>
        <v>0</v>
      </c>
      <c r="CS32" s="176">
        <f t="shared" si="24"/>
        <v>0</v>
      </c>
      <c r="CT32" s="176">
        <f t="shared" si="24"/>
        <v>0</v>
      </c>
      <c r="CU32" s="176">
        <f t="shared" si="24"/>
        <v>0</v>
      </c>
      <c r="CV32" s="176">
        <f t="shared" si="24"/>
        <v>0</v>
      </c>
      <c r="CW32" s="176">
        <f t="shared" si="24"/>
        <v>0</v>
      </c>
      <c r="CX32" s="176">
        <f t="shared" si="24"/>
        <v>0</v>
      </c>
      <c r="CY32" s="176">
        <f t="shared" si="24"/>
        <v>0</v>
      </c>
      <c r="CZ32" s="176">
        <f t="shared" si="24"/>
        <v>0</v>
      </c>
      <c r="DA32" s="176">
        <f t="shared" si="24"/>
        <v>0</v>
      </c>
      <c r="DB32" s="176">
        <f t="shared" si="24"/>
        <v>0</v>
      </c>
      <c r="DC32" s="176">
        <f t="shared" si="24"/>
        <v>0</v>
      </c>
      <c r="DD32" s="176">
        <f t="shared" si="24"/>
        <v>0</v>
      </c>
      <c r="DE32" s="176">
        <f t="shared" si="24"/>
        <v>0</v>
      </c>
      <c r="DF32" s="176">
        <f t="shared" si="24"/>
        <v>0</v>
      </c>
      <c r="DG32" s="176">
        <f t="shared" si="13"/>
        <v>0</v>
      </c>
      <c r="DH32" s="176">
        <f t="shared" si="13"/>
        <v>0</v>
      </c>
      <c r="DI32" s="176">
        <f t="shared" si="13"/>
        <v>0</v>
      </c>
      <c r="DJ32" s="176">
        <f t="shared" si="13"/>
        <v>0</v>
      </c>
      <c r="DK32" s="176">
        <f t="shared" si="13"/>
        <v>0</v>
      </c>
      <c r="DL32" s="176">
        <f t="shared" si="13"/>
        <v>0</v>
      </c>
      <c r="DM32" s="176">
        <f t="shared" si="13"/>
        <v>0</v>
      </c>
      <c r="DN32" s="176">
        <f t="shared" si="13"/>
        <v>0</v>
      </c>
      <c r="DO32" s="176">
        <f t="shared" si="13"/>
        <v>0</v>
      </c>
      <c r="DP32" s="176">
        <f t="shared" si="13"/>
        <v>0</v>
      </c>
      <c r="DQ32" s="176">
        <f t="shared" si="13"/>
        <v>0</v>
      </c>
      <c r="DR32" s="176">
        <f t="shared" si="13"/>
        <v>0</v>
      </c>
      <c r="DS32" s="176">
        <f t="shared" si="13"/>
        <v>0</v>
      </c>
      <c r="DT32" s="176">
        <f t="shared" si="13"/>
        <v>0</v>
      </c>
      <c r="DU32" s="176">
        <f t="shared" si="13"/>
        <v>0</v>
      </c>
      <c r="DV32" s="176">
        <f t="shared" si="26"/>
        <v>0</v>
      </c>
      <c r="DW32" s="176">
        <f t="shared" si="26"/>
        <v>0</v>
      </c>
      <c r="DX32" s="176">
        <f t="shared" si="20"/>
        <v>0</v>
      </c>
      <c r="DY32" s="176">
        <f t="shared" si="20"/>
        <v>0</v>
      </c>
      <c r="DZ32" s="176">
        <f t="shared" si="20"/>
        <v>0</v>
      </c>
      <c r="EA32" s="176">
        <f t="shared" si="20"/>
        <v>0</v>
      </c>
      <c r="EB32" s="176">
        <f t="shared" si="20"/>
        <v>0</v>
      </c>
      <c r="EC32" s="176">
        <f t="shared" si="20"/>
        <v>0</v>
      </c>
      <c r="ED32" s="176">
        <f t="shared" si="20"/>
        <v>0</v>
      </c>
      <c r="EE32" s="176">
        <f t="shared" si="20"/>
        <v>0</v>
      </c>
      <c r="EF32" s="176">
        <f t="shared" si="20"/>
        <v>0</v>
      </c>
      <c r="EG32" s="176">
        <f t="shared" si="20"/>
        <v>0</v>
      </c>
      <c r="EH32" s="176">
        <f t="shared" si="20"/>
        <v>0</v>
      </c>
      <c r="EI32" s="176">
        <f t="shared" si="20"/>
        <v>0</v>
      </c>
      <c r="EJ32" s="176">
        <f t="shared" si="20"/>
        <v>0</v>
      </c>
      <c r="EK32" s="176">
        <f t="shared" si="20"/>
        <v>0</v>
      </c>
      <c r="EL32" s="176">
        <f t="shared" si="20"/>
        <v>0</v>
      </c>
      <c r="EM32" s="176">
        <f t="shared" si="21"/>
        <v>0</v>
      </c>
      <c r="EN32" s="176">
        <f t="shared" si="21"/>
        <v>0</v>
      </c>
      <c r="EO32" s="176">
        <f t="shared" si="21"/>
        <v>0</v>
      </c>
      <c r="EP32" s="176">
        <f t="shared" si="21"/>
        <v>0</v>
      </c>
      <c r="EQ32" s="176">
        <f t="shared" si="21"/>
        <v>0</v>
      </c>
      <c r="ER32" s="176">
        <f t="shared" si="21"/>
        <v>0</v>
      </c>
      <c r="ES32" s="176">
        <f t="shared" si="21"/>
        <v>0</v>
      </c>
      <c r="ET32" s="176">
        <f t="shared" si="21"/>
        <v>0</v>
      </c>
      <c r="EU32" s="176">
        <f t="shared" si="21"/>
        <v>0</v>
      </c>
      <c r="EV32" s="176">
        <f t="shared" si="21"/>
        <v>0</v>
      </c>
      <c r="EW32" s="176">
        <f t="shared" si="21"/>
        <v>0</v>
      </c>
      <c r="EX32" s="176">
        <f t="shared" si="21"/>
        <v>0</v>
      </c>
      <c r="EY32" s="176">
        <f t="shared" si="21"/>
        <v>0</v>
      </c>
      <c r="EZ32" s="176">
        <f t="shared" si="21"/>
        <v>0</v>
      </c>
      <c r="FA32" s="176">
        <f t="shared" si="21"/>
        <v>0</v>
      </c>
      <c r="FB32" s="176">
        <f t="shared" si="21"/>
        <v>0</v>
      </c>
      <c r="FC32" s="176">
        <f t="shared" si="22"/>
        <v>0</v>
      </c>
      <c r="FD32" s="176">
        <f t="shared" si="22"/>
        <v>0</v>
      </c>
      <c r="FE32" s="176">
        <f t="shared" si="22"/>
        <v>0</v>
      </c>
      <c r="FF32" s="176">
        <f t="shared" si="22"/>
        <v>0</v>
      </c>
      <c r="FG32" s="176">
        <f t="shared" si="22"/>
        <v>0</v>
      </c>
      <c r="FH32" s="176">
        <f t="shared" si="22"/>
        <v>0</v>
      </c>
      <c r="FI32" s="176">
        <f t="shared" si="22"/>
        <v>0</v>
      </c>
      <c r="FJ32" s="176">
        <f t="shared" si="22"/>
        <v>0</v>
      </c>
      <c r="FK32" s="176">
        <f t="shared" si="22"/>
        <v>0</v>
      </c>
      <c r="FL32" s="176">
        <f t="shared" si="22"/>
        <v>0</v>
      </c>
      <c r="FM32" s="176">
        <f t="shared" si="22"/>
        <v>0</v>
      </c>
      <c r="FN32" s="176">
        <f t="shared" si="22"/>
        <v>0</v>
      </c>
      <c r="FO32" s="176">
        <f t="shared" si="22"/>
        <v>0</v>
      </c>
      <c r="FP32" s="176">
        <f t="shared" si="22"/>
        <v>0</v>
      </c>
      <c r="FQ32" s="176">
        <f t="shared" si="22"/>
        <v>0</v>
      </c>
      <c r="FR32" s="176">
        <f t="shared" si="22"/>
        <v>0</v>
      </c>
      <c r="FS32" s="176">
        <f t="shared" si="23"/>
        <v>0</v>
      </c>
      <c r="FT32" s="176">
        <f t="shared" si="23"/>
        <v>0</v>
      </c>
      <c r="FU32" s="176">
        <f t="shared" si="23"/>
        <v>0</v>
      </c>
      <c r="FV32" s="176">
        <f t="shared" si="23"/>
        <v>0</v>
      </c>
      <c r="FW32" s="176">
        <f t="shared" si="23"/>
        <v>0</v>
      </c>
      <c r="FX32" s="176">
        <f t="shared" si="23"/>
        <v>0</v>
      </c>
      <c r="FY32" s="176">
        <f t="shared" si="23"/>
        <v>0</v>
      </c>
      <c r="FZ32" s="176">
        <f t="shared" si="23"/>
        <v>0</v>
      </c>
      <c r="GA32" s="176">
        <f t="shared" si="23"/>
        <v>0</v>
      </c>
      <c r="GB32" s="176">
        <f t="shared" si="23"/>
        <v>0</v>
      </c>
      <c r="GC32" s="176">
        <f t="shared" si="23"/>
        <v>0</v>
      </c>
      <c r="GD32" s="176">
        <f t="shared" si="23"/>
        <v>0</v>
      </c>
      <c r="GE32" s="176">
        <f t="shared" si="23"/>
        <v>0</v>
      </c>
      <c r="GF32" s="176">
        <f t="shared" si="23"/>
        <v>0</v>
      </c>
      <c r="GG32" s="176">
        <f t="shared" si="23"/>
        <v>0</v>
      </c>
      <c r="GH32" s="176">
        <f t="shared" si="23"/>
        <v>0</v>
      </c>
      <c r="GI32" s="176">
        <f t="shared" si="30"/>
        <v>0</v>
      </c>
      <c r="GJ32" s="176">
        <f t="shared" si="30"/>
        <v>0</v>
      </c>
      <c r="GK32" s="176">
        <f t="shared" si="30"/>
        <v>0</v>
      </c>
      <c r="GL32" s="176">
        <f t="shared" si="30"/>
        <v>0</v>
      </c>
      <c r="GM32" s="176">
        <f t="shared" si="30"/>
        <v>0</v>
      </c>
      <c r="GN32" s="176">
        <f t="shared" si="30"/>
        <v>0</v>
      </c>
      <c r="GO32" s="176">
        <f t="shared" si="30"/>
        <v>0</v>
      </c>
      <c r="GP32" s="176">
        <f t="shared" si="30"/>
        <v>0</v>
      </c>
      <c r="GQ32" s="176">
        <f t="shared" si="30"/>
        <v>0</v>
      </c>
      <c r="GR32" s="176">
        <f t="shared" si="30"/>
        <v>0</v>
      </c>
      <c r="GS32" s="176">
        <f t="shared" si="30"/>
        <v>0</v>
      </c>
      <c r="GT32" s="176">
        <f t="shared" si="30"/>
        <v>0</v>
      </c>
      <c r="GU32" s="176">
        <f t="shared" si="30"/>
        <v>0</v>
      </c>
      <c r="GV32" s="176">
        <f t="shared" si="30"/>
        <v>0</v>
      </c>
      <c r="GW32" s="176">
        <f t="shared" si="30"/>
        <v>0</v>
      </c>
      <c r="GX32" s="176">
        <f t="shared" si="30"/>
        <v>0</v>
      </c>
      <c r="GY32" s="176">
        <f t="shared" si="27"/>
        <v>0</v>
      </c>
      <c r="GZ32" s="176">
        <f t="shared" si="27"/>
        <v>0</v>
      </c>
      <c r="HA32" s="176">
        <f t="shared" si="27"/>
        <v>0</v>
      </c>
      <c r="HB32" s="176">
        <f t="shared" si="27"/>
        <v>0</v>
      </c>
      <c r="HC32" s="176">
        <f t="shared" si="27"/>
        <v>0</v>
      </c>
      <c r="HD32" s="176">
        <f t="shared" si="27"/>
        <v>0</v>
      </c>
      <c r="HE32" s="176">
        <f t="shared" si="27"/>
        <v>0</v>
      </c>
      <c r="HF32" s="176">
        <f t="shared" si="27"/>
        <v>0</v>
      </c>
      <c r="HG32" s="176">
        <f t="shared" si="27"/>
        <v>0</v>
      </c>
      <c r="HH32" s="176">
        <f t="shared" si="27"/>
        <v>0</v>
      </c>
      <c r="HI32" s="176">
        <f t="shared" si="27"/>
        <v>0</v>
      </c>
      <c r="HJ32" s="176">
        <f t="shared" si="28"/>
        <v>0</v>
      </c>
      <c r="HK32" s="176">
        <f t="shared" si="28"/>
        <v>0</v>
      </c>
      <c r="HL32" s="176">
        <f t="shared" si="28"/>
        <v>0</v>
      </c>
      <c r="HM32" s="176">
        <f t="shared" si="28"/>
        <v>0</v>
      </c>
      <c r="HN32" s="176">
        <f t="shared" si="28"/>
        <v>0</v>
      </c>
      <c r="HO32" s="176">
        <f t="shared" si="28"/>
        <v>0</v>
      </c>
      <c r="HP32" s="176">
        <f t="shared" si="28"/>
        <v>0</v>
      </c>
      <c r="HQ32" s="176">
        <f t="shared" si="28"/>
        <v>0</v>
      </c>
      <c r="HR32" s="176">
        <f t="shared" si="28"/>
        <v>0</v>
      </c>
      <c r="HS32" s="176">
        <f t="shared" si="28"/>
        <v>0</v>
      </c>
      <c r="HT32" s="176">
        <f t="shared" si="28"/>
        <v>0</v>
      </c>
      <c r="HU32" s="176">
        <f t="shared" si="28"/>
        <v>0</v>
      </c>
      <c r="HV32" s="176">
        <f t="shared" si="28"/>
        <v>0</v>
      </c>
      <c r="HW32" s="176">
        <f t="shared" si="28"/>
        <v>0</v>
      </c>
      <c r="HX32" s="176">
        <f t="shared" si="28"/>
        <v>0</v>
      </c>
      <c r="HY32" s="176">
        <f t="shared" si="28"/>
        <v>0</v>
      </c>
      <c r="HZ32" s="176">
        <f t="shared" si="29"/>
        <v>0</v>
      </c>
      <c r="IA32" s="176">
        <f t="shared" si="29"/>
        <v>0</v>
      </c>
      <c r="IB32" s="176">
        <f t="shared" si="29"/>
        <v>0</v>
      </c>
      <c r="IC32" s="176">
        <f t="shared" si="29"/>
        <v>0</v>
      </c>
      <c r="ID32" s="176">
        <f t="shared" si="29"/>
        <v>0</v>
      </c>
      <c r="IE32" s="176">
        <f t="shared" si="29"/>
        <v>0</v>
      </c>
      <c r="IF32" s="176">
        <f t="shared" si="29"/>
        <v>0</v>
      </c>
      <c r="IG32" s="176">
        <f t="shared" si="29"/>
        <v>0</v>
      </c>
      <c r="II32"/>
      <c r="IJ32" s="174">
        <v>18</v>
      </c>
      <c r="IK32" s="174">
        <f t="shared" si="7"/>
        <v>11.628888416290238</v>
      </c>
      <c r="IL32" s="174">
        <f t="shared" si="9"/>
        <v>16</v>
      </c>
      <c r="IM32" s="174">
        <f t="shared" si="12"/>
        <v>0</v>
      </c>
      <c r="IO32" s="180">
        <f t="shared" si="10"/>
        <v>11.628888416290238</v>
      </c>
      <c r="IP32" s="174">
        <f t="shared" si="11"/>
        <v>0</v>
      </c>
    </row>
    <row r="33" spans="2:250" ht="12.75" customHeight="1" x14ac:dyDescent="0.25">
      <c r="B33" s="174"/>
      <c r="C33" s="174"/>
      <c r="D33" s="174">
        <f t="shared" si="0"/>
        <v>0</v>
      </c>
      <c r="E33"/>
      <c r="F33"/>
      <c r="G33" s="177">
        <v>20</v>
      </c>
      <c r="H33" s="176">
        <f t="shared" si="1"/>
        <v>3.1010369110107301</v>
      </c>
      <c r="I33" s="176">
        <f t="shared" si="8"/>
        <v>1.1360925539050896E-61</v>
      </c>
      <c r="K33" s="176">
        <f t="shared" si="32"/>
        <v>1.303797952482051E-129</v>
      </c>
      <c r="L33" s="176">
        <f t="shared" si="32"/>
        <v>1.8468790826168225E-162</v>
      </c>
      <c r="M33" s="176">
        <f t="shared" si="32"/>
        <v>2.5890313597572872E-114</v>
      </c>
      <c r="N33" s="176">
        <f t="shared" si="32"/>
        <v>6.2894580187767795E-141</v>
      </c>
      <c r="O33" s="176">
        <f t="shared" si="32"/>
        <v>1.3297280756834262E-86</v>
      </c>
      <c r="P33" s="176">
        <f t="shared" si="32"/>
        <v>7.5632331133339493E-111</v>
      </c>
      <c r="Q33" s="176">
        <f t="shared" si="32"/>
        <v>5.4056589236279593E-132</v>
      </c>
      <c r="R33" s="176">
        <f t="shared" si="32"/>
        <v>2.6176734537472167E-89</v>
      </c>
      <c r="S33" s="176">
        <f t="shared" si="32"/>
        <v>5.4351157997367947E-92</v>
      </c>
      <c r="T33" s="176">
        <f t="shared" si="32"/>
        <v>9.6771959985036557E-91</v>
      </c>
      <c r="U33" s="176">
        <f t="shared" si="32"/>
        <v>1.1360871336746881E-61</v>
      </c>
      <c r="V33" s="176">
        <f t="shared" si="32"/>
        <v>2.0815872822658355E-80</v>
      </c>
      <c r="W33" s="176">
        <f t="shared" si="32"/>
        <v>5.4110690021606964E-82</v>
      </c>
      <c r="X33" s="176">
        <f t="shared" si="32"/>
        <v>1.3723073524229054E-115</v>
      </c>
      <c r="Y33" s="176">
        <f t="shared" si="32"/>
        <v>9.6688401856493056E-164</v>
      </c>
      <c r="Z33" s="176">
        <f t="shared" si="32"/>
        <v>5.4202304015740851E-67</v>
      </c>
      <c r="AA33" s="176">
        <f t="shared" si="31"/>
        <v>0</v>
      </c>
      <c r="AB33" s="176">
        <f t="shared" si="31"/>
        <v>0</v>
      </c>
      <c r="AC33" s="176">
        <f t="shared" si="31"/>
        <v>0</v>
      </c>
      <c r="AD33" s="176">
        <f t="shared" si="31"/>
        <v>0</v>
      </c>
      <c r="AE33" s="176">
        <f t="shared" si="31"/>
        <v>0</v>
      </c>
      <c r="AF33" s="176">
        <f t="shared" si="31"/>
        <v>0</v>
      </c>
      <c r="AG33" s="176">
        <f t="shared" si="31"/>
        <v>0</v>
      </c>
      <c r="AH33" s="176">
        <f t="shared" si="31"/>
        <v>0</v>
      </c>
      <c r="AI33" s="176">
        <f t="shared" si="31"/>
        <v>0</v>
      </c>
      <c r="AJ33" s="176">
        <f t="shared" si="31"/>
        <v>0</v>
      </c>
      <c r="AK33" s="176">
        <f t="shared" si="31"/>
        <v>0</v>
      </c>
      <c r="AL33" s="176">
        <f t="shared" si="31"/>
        <v>0</v>
      </c>
      <c r="AM33" s="176">
        <f t="shared" si="31"/>
        <v>0</v>
      </c>
      <c r="AN33" s="176">
        <f t="shared" si="31"/>
        <v>0</v>
      </c>
      <c r="AO33" s="176">
        <f t="shared" si="31"/>
        <v>0</v>
      </c>
      <c r="AP33" s="176">
        <f t="shared" si="31"/>
        <v>0</v>
      </c>
      <c r="AQ33" s="176">
        <f t="shared" si="31"/>
        <v>0</v>
      </c>
      <c r="AR33" s="176">
        <f t="shared" si="31"/>
        <v>0</v>
      </c>
      <c r="AS33" s="176">
        <f t="shared" si="31"/>
        <v>0</v>
      </c>
      <c r="AT33" s="176">
        <f t="shared" si="31"/>
        <v>0</v>
      </c>
      <c r="AU33" s="176">
        <f t="shared" si="31"/>
        <v>0</v>
      </c>
      <c r="AV33" s="176">
        <f t="shared" si="31"/>
        <v>0</v>
      </c>
      <c r="AW33" s="176">
        <f t="shared" si="31"/>
        <v>0</v>
      </c>
      <c r="AX33" s="176">
        <f t="shared" si="31"/>
        <v>0</v>
      </c>
      <c r="AY33" s="176">
        <f t="shared" si="31"/>
        <v>0</v>
      </c>
      <c r="AZ33" s="176">
        <f t="shared" si="31"/>
        <v>0</v>
      </c>
      <c r="BA33" s="176">
        <f t="shared" si="31"/>
        <v>0</v>
      </c>
      <c r="BB33" s="176">
        <f t="shared" si="31"/>
        <v>0</v>
      </c>
      <c r="BC33" s="176">
        <f t="shared" si="31"/>
        <v>0</v>
      </c>
      <c r="BD33" s="176">
        <f t="shared" si="31"/>
        <v>0</v>
      </c>
      <c r="BE33" s="176">
        <f t="shared" ref="BE33:DP37" si="33">+NORMDIST($H33,BE$12,BE$13,FALSE)</f>
        <v>0</v>
      </c>
      <c r="BF33" s="176">
        <f t="shared" si="33"/>
        <v>0</v>
      </c>
      <c r="BG33" s="176">
        <f t="shared" si="33"/>
        <v>0</v>
      </c>
      <c r="BH33" s="176">
        <f t="shared" si="33"/>
        <v>0</v>
      </c>
      <c r="BI33" s="176">
        <f t="shared" si="33"/>
        <v>0</v>
      </c>
      <c r="BJ33" s="176">
        <f t="shared" si="33"/>
        <v>0</v>
      </c>
      <c r="BK33" s="176">
        <f t="shared" si="33"/>
        <v>0</v>
      </c>
      <c r="BL33" s="176">
        <f t="shared" si="33"/>
        <v>0</v>
      </c>
      <c r="BM33" s="176">
        <f t="shared" si="33"/>
        <v>0</v>
      </c>
      <c r="BN33" s="176">
        <f t="shared" si="33"/>
        <v>0</v>
      </c>
      <c r="BO33" s="176">
        <f t="shared" si="33"/>
        <v>0</v>
      </c>
      <c r="BP33" s="176">
        <f t="shared" si="33"/>
        <v>0</v>
      </c>
      <c r="BQ33" s="176">
        <f t="shared" si="33"/>
        <v>0</v>
      </c>
      <c r="BR33" s="176">
        <f t="shared" si="33"/>
        <v>0</v>
      </c>
      <c r="BS33" s="176">
        <f t="shared" si="33"/>
        <v>0</v>
      </c>
      <c r="BT33" s="176">
        <f t="shared" si="33"/>
        <v>0</v>
      </c>
      <c r="BU33" s="176">
        <f t="shared" si="33"/>
        <v>0</v>
      </c>
      <c r="BV33" s="176">
        <f t="shared" si="33"/>
        <v>0</v>
      </c>
      <c r="BW33" s="176">
        <f t="shared" si="33"/>
        <v>0</v>
      </c>
      <c r="BX33" s="176">
        <f t="shared" si="33"/>
        <v>0</v>
      </c>
      <c r="BY33" s="176">
        <f t="shared" si="33"/>
        <v>0</v>
      </c>
      <c r="BZ33" s="176">
        <f t="shared" si="33"/>
        <v>0</v>
      </c>
      <c r="CA33" s="176">
        <f t="shared" si="33"/>
        <v>0</v>
      </c>
      <c r="CB33" s="176">
        <f t="shared" si="33"/>
        <v>0</v>
      </c>
      <c r="CC33" s="176">
        <f t="shared" si="33"/>
        <v>0</v>
      </c>
      <c r="CD33" s="176">
        <f t="shared" si="33"/>
        <v>0</v>
      </c>
      <c r="CE33" s="176">
        <f t="shared" si="33"/>
        <v>0</v>
      </c>
      <c r="CF33" s="176">
        <f t="shared" si="33"/>
        <v>0</v>
      </c>
      <c r="CG33" s="176">
        <f t="shared" si="33"/>
        <v>0</v>
      </c>
      <c r="CH33" s="176">
        <f t="shared" si="33"/>
        <v>0</v>
      </c>
      <c r="CI33" s="176">
        <f t="shared" si="33"/>
        <v>0</v>
      </c>
      <c r="CJ33" s="176">
        <f t="shared" si="33"/>
        <v>0</v>
      </c>
      <c r="CK33" s="176">
        <f t="shared" si="33"/>
        <v>0</v>
      </c>
      <c r="CL33" s="176">
        <f t="shared" si="33"/>
        <v>0</v>
      </c>
      <c r="CM33" s="176">
        <f t="shared" si="33"/>
        <v>0</v>
      </c>
      <c r="CN33" s="176">
        <f t="shared" si="33"/>
        <v>0</v>
      </c>
      <c r="CO33" s="176">
        <f t="shared" si="33"/>
        <v>0</v>
      </c>
      <c r="CP33" s="176">
        <f t="shared" si="33"/>
        <v>0</v>
      </c>
      <c r="CQ33" s="176">
        <f t="shared" si="33"/>
        <v>0</v>
      </c>
      <c r="CR33" s="176">
        <f t="shared" si="33"/>
        <v>0</v>
      </c>
      <c r="CS33" s="176">
        <f t="shared" si="33"/>
        <v>0</v>
      </c>
      <c r="CT33" s="176">
        <f t="shared" si="33"/>
        <v>0</v>
      </c>
      <c r="CU33" s="176">
        <f t="shared" si="33"/>
        <v>0</v>
      </c>
      <c r="CV33" s="176">
        <f t="shared" si="33"/>
        <v>0</v>
      </c>
      <c r="CW33" s="176">
        <f t="shared" si="33"/>
        <v>0</v>
      </c>
      <c r="CX33" s="176">
        <f t="shared" si="33"/>
        <v>0</v>
      </c>
      <c r="CY33" s="176">
        <f t="shared" si="33"/>
        <v>0</v>
      </c>
      <c r="CZ33" s="176">
        <f t="shared" si="33"/>
        <v>0</v>
      </c>
      <c r="DA33" s="176">
        <f t="shared" si="33"/>
        <v>0</v>
      </c>
      <c r="DB33" s="176">
        <f t="shared" si="33"/>
        <v>0</v>
      </c>
      <c r="DC33" s="176">
        <f t="shared" si="33"/>
        <v>0</v>
      </c>
      <c r="DD33" s="176">
        <f t="shared" si="33"/>
        <v>0</v>
      </c>
      <c r="DE33" s="176">
        <f t="shared" si="33"/>
        <v>0</v>
      </c>
      <c r="DF33" s="176">
        <f t="shared" si="33"/>
        <v>0</v>
      </c>
      <c r="DG33" s="176">
        <f t="shared" si="33"/>
        <v>0</v>
      </c>
      <c r="DH33" s="176">
        <f t="shared" si="33"/>
        <v>0</v>
      </c>
      <c r="DI33" s="176">
        <f t="shared" si="33"/>
        <v>0</v>
      </c>
      <c r="DJ33" s="176">
        <f t="shared" si="33"/>
        <v>0</v>
      </c>
      <c r="DK33" s="176">
        <f t="shared" si="33"/>
        <v>0</v>
      </c>
      <c r="DL33" s="176">
        <f t="shared" si="33"/>
        <v>0</v>
      </c>
      <c r="DM33" s="176">
        <f t="shared" si="33"/>
        <v>0</v>
      </c>
      <c r="DN33" s="176">
        <f t="shared" si="33"/>
        <v>0</v>
      </c>
      <c r="DO33" s="176">
        <f t="shared" si="33"/>
        <v>0</v>
      </c>
      <c r="DP33" s="176">
        <f t="shared" si="33"/>
        <v>0</v>
      </c>
      <c r="DQ33" s="176">
        <f t="shared" ref="DQ33:EF37" si="34">+NORMDIST($H33,DQ$12,DQ$13,FALSE)</f>
        <v>0</v>
      </c>
      <c r="DR33" s="176">
        <f t="shared" si="34"/>
        <v>0</v>
      </c>
      <c r="DS33" s="176">
        <f t="shared" si="34"/>
        <v>0</v>
      </c>
      <c r="DT33" s="176">
        <f t="shared" si="34"/>
        <v>0</v>
      </c>
      <c r="DU33" s="176">
        <f t="shared" si="34"/>
        <v>0</v>
      </c>
      <c r="DV33" s="176">
        <f t="shared" si="34"/>
        <v>0</v>
      </c>
      <c r="DW33" s="176">
        <f t="shared" si="34"/>
        <v>0</v>
      </c>
      <c r="DX33" s="176">
        <f t="shared" si="20"/>
        <v>0</v>
      </c>
      <c r="DY33" s="176">
        <f t="shared" si="20"/>
        <v>0</v>
      </c>
      <c r="DZ33" s="176">
        <f t="shared" si="20"/>
        <v>0</v>
      </c>
      <c r="EA33" s="176">
        <f t="shared" si="20"/>
        <v>0</v>
      </c>
      <c r="EB33" s="176">
        <f t="shared" si="20"/>
        <v>0</v>
      </c>
      <c r="EC33" s="176">
        <f t="shared" si="20"/>
        <v>0</v>
      </c>
      <c r="ED33" s="176">
        <f t="shared" si="20"/>
        <v>0</v>
      </c>
      <c r="EE33" s="176">
        <f t="shared" si="20"/>
        <v>0</v>
      </c>
      <c r="EF33" s="176">
        <f t="shared" si="20"/>
        <v>0</v>
      </c>
      <c r="EG33" s="176">
        <f t="shared" si="20"/>
        <v>0</v>
      </c>
      <c r="EH33" s="176">
        <f t="shared" si="20"/>
        <v>0</v>
      </c>
      <c r="EI33" s="176">
        <f t="shared" si="20"/>
        <v>0</v>
      </c>
      <c r="EJ33" s="176">
        <f t="shared" si="20"/>
        <v>0</v>
      </c>
      <c r="EK33" s="176">
        <f t="shared" si="20"/>
        <v>0</v>
      </c>
      <c r="EL33" s="176">
        <f t="shared" si="20"/>
        <v>0</v>
      </c>
      <c r="EM33" s="176">
        <f t="shared" si="21"/>
        <v>0</v>
      </c>
      <c r="EN33" s="176">
        <f t="shared" si="21"/>
        <v>0</v>
      </c>
      <c r="EO33" s="176">
        <f t="shared" si="21"/>
        <v>0</v>
      </c>
      <c r="EP33" s="176">
        <f t="shared" si="21"/>
        <v>0</v>
      </c>
      <c r="EQ33" s="176">
        <f t="shared" si="21"/>
        <v>0</v>
      </c>
      <c r="ER33" s="176">
        <f t="shared" si="21"/>
        <v>0</v>
      </c>
      <c r="ES33" s="176">
        <f t="shared" si="21"/>
        <v>0</v>
      </c>
      <c r="ET33" s="176">
        <f t="shared" si="21"/>
        <v>0</v>
      </c>
      <c r="EU33" s="176">
        <f t="shared" si="21"/>
        <v>0</v>
      </c>
      <c r="EV33" s="176">
        <f t="shared" si="21"/>
        <v>0</v>
      </c>
      <c r="EW33" s="176">
        <f t="shared" si="21"/>
        <v>0</v>
      </c>
      <c r="EX33" s="176">
        <f t="shared" si="21"/>
        <v>0</v>
      </c>
      <c r="EY33" s="176">
        <f t="shared" si="21"/>
        <v>0</v>
      </c>
      <c r="EZ33" s="176">
        <f t="shared" si="21"/>
        <v>0</v>
      </c>
      <c r="FA33" s="176">
        <f t="shared" si="21"/>
        <v>0</v>
      </c>
      <c r="FB33" s="176">
        <f t="shared" si="21"/>
        <v>0</v>
      </c>
      <c r="FC33" s="176">
        <f t="shared" si="22"/>
        <v>0</v>
      </c>
      <c r="FD33" s="176">
        <f t="shared" si="22"/>
        <v>0</v>
      </c>
      <c r="FE33" s="176">
        <f t="shared" si="22"/>
        <v>0</v>
      </c>
      <c r="FF33" s="176">
        <f t="shared" si="22"/>
        <v>0</v>
      </c>
      <c r="FG33" s="176">
        <f t="shared" si="22"/>
        <v>0</v>
      </c>
      <c r="FH33" s="176">
        <f t="shared" si="22"/>
        <v>0</v>
      </c>
      <c r="FI33" s="176">
        <f t="shared" si="22"/>
        <v>0</v>
      </c>
      <c r="FJ33" s="176">
        <f t="shared" si="22"/>
        <v>0</v>
      </c>
      <c r="FK33" s="176">
        <f t="shared" si="22"/>
        <v>0</v>
      </c>
      <c r="FL33" s="176">
        <f t="shared" si="22"/>
        <v>0</v>
      </c>
      <c r="FM33" s="176">
        <f t="shared" si="22"/>
        <v>0</v>
      </c>
      <c r="FN33" s="176">
        <f t="shared" si="22"/>
        <v>0</v>
      </c>
      <c r="FO33" s="176">
        <f t="shared" si="22"/>
        <v>0</v>
      </c>
      <c r="FP33" s="176">
        <f t="shared" si="22"/>
        <v>0</v>
      </c>
      <c r="FQ33" s="176">
        <f t="shared" si="22"/>
        <v>0</v>
      </c>
      <c r="FR33" s="176">
        <f t="shared" si="22"/>
        <v>0</v>
      </c>
      <c r="FS33" s="176">
        <f t="shared" si="23"/>
        <v>0</v>
      </c>
      <c r="FT33" s="176">
        <f t="shared" si="23"/>
        <v>0</v>
      </c>
      <c r="FU33" s="176">
        <f t="shared" si="23"/>
        <v>0</v>
      </c>
      <c r="FV33" s="176">
        <f t="shared" si="23"/>
        <v>0</v>
      </c>
      <c r="FW33" s="176">
        <f t="shared" si="23"/>
        <v>0</v>
      </c>
      <c r="FX33" s="176">
        <f t="shared" si="23"/>
        <v>0</v>
      </c>
      <c r="FY33" s="176">
        <f t="shared" si="23"/>
        <v>0</v>
      </c>
      <c r="FZ33" s="176">
        <f t="shared" si="23"/>
        <v>0</v>
      </c>
      <c r="GA33" s="176">
        <f t="shared" si="23"/>
        <v>0</v>
      </c>
      <c r="GB33" s="176">
        <f t="shared" si="23"/>
        <v>0</v>
      </c>
      <c r="GC33" s="176">
        <f t="shared" si="23"/>
        <v>0</v>
      </c>
      <c r="GD33" s="176">
        <f t="shared" si="23"/>
        <v>0</v>
      </c>
      <c r="GE33" s="176">
        <f t="shared" si="23"/>
        <v>0</v>
      </c>
      <c r="GF33" s="176">
        <f t="shared" si="23"/>
        <v>0</v>
      </c>
      <c r="GG33" s="176">
        <f t="shared" si="23"/>
        <v>0</v>
      </c>
      <c r="GH33" s="176">
        <f t="shared" si="23"/>
        <v>0</v>
      </c>
      <c r="GI33" s="176">
        <f t="shared" si="30"/>
        <v>0</v>
      </c>
      <c r="GJ33" s="176">
        <f t="shared" si="30"/>
        <v>0</v>
      </c>
      <c r="GK33" s="176">
        <f t="shared" si="30"/>
        <v>0</v>
      </c>
      <c r="GL33" s="176">
        <f t="shared" si="30"/>
        <v>0</v>
      </c>
      <c r="GM33" s="176">
        <f t="shared" si="30"/>
        <v>0</v>
      </c>
      <c r="GN33" s="176">
        <f t="shared" si="30"/>
        <v>0</v>
      </c>
      <c r="GO33" s="176">
        <f t="shared" si="30"/>
        <v>0</v>
      </c>
      <c r="GP33" s="176">
        <f t="shared" si="30"/>
        <v>0</v>
      </c>
      <c r="GQ33" s="176">
        <f t="shared" si="30"/>
        <v>0</v>
      </c>
      <c r="GR33" s="176">
        <f t="shared" si="30"/>
        <v>0</v>
      </c>
      <c r="GS33" s="176">
        <f t="shared" si="30"/>
        <v>0</v>
      </c>
      <c r="GT33" s="176">
        <f t="shared" si="30"/>
        <v>0</v>
      </c>
      <c r="GU33" s="176">
        <f t="shared" si="30"/>
        <v>0</v>
      </c>
      <c r="GV33" s="176">
        <f t="shared" si="30"/>
        <v>0</v>
      </c>
      <c r="GW33" s="176">
        <f t="shared" si="30"/>
        <v>0</v>
      </c>
      <c r="GX33" s="176">
        <f t="shared" si="30"/>
        <v>0</v>
      </c>
      <c r="GY33" s="176">
        <f t="shared" si="27"/>
        <v>0</v>
      </c>
      <c r="GZ33" s="176">
        <f t="shared" si="27"/>
        <v>0</v>
      </c>
      <c r="HA33" s="176">
        <f t="shared" si="27"/>
        <v>0</v>
      </c>
      <c r="HB33" s="176">
        <f t="shared" si="27"/>
        <v>0</v>
      </c>
      <c r="HC33" s="176">
        <f t="shared" si="27"/>
        <v>0</v>
      </c>
      <c r="HD33" s="176">
        <f t="shared" si="27"/>
        <v>0</v>
      </c>
      <c r="HE33" s="176">
        <f t="shared" si="27"/>
        <v>0</v>
      </c>
      <c r="HF33" s="176">
        <f t="shared" si="27"/>
        <v>0</v>
      </c>
      <c r="HG33" s="176">
        <f t="shared" si="27"/>
        <v>0</v>
      </c>
      <c r="HH33" s="176">
        <f t="shared" si="27"/>
        <v>0</v>
      </c>
      <c r="HI33" s="176">
        <f t="shared" si="27"/>
        <v>0</v>
      </c>
      <c r="HJ33" s="176">
        <f t="shared" si="28"/>
        <v>0</v>
      </c>
      <c r="HK33" s="176">
        <f t="shared" si="28"/>
        <v>0</v>
      </c>
      <c r="HL33" s="176">
        <f t="shared" si="28"/>
        <v>0</v>
      </c>
      <c r="HM33" s="176">
        <f t="shared" si="28"/>
        <v>0</v>
      </c>
      <c r="HN33" s="176">
        <f t="shared" si="28"/>
        <v>0</v>
      </c>
      <c r="HO33" s="176">
        <f t="shared" si="28"/>
        <v>0</v>
      </c>
      <c r="HP33" s="176">
        <f t="shared" si="28"/>
        <v>0</v>
      </c>
      <c r="HQ33" s="176">
        <f t="shared" si="28"/>
        <v>0</v>
      </c>
      <c r="HR33" s="176">
        <f t="shared" si="28"/>
        <v>0</v>
      </c>
      <c r="HS33" s="176">
        <f t="shared" si="28"/>
        <v>0</v>
      </c>
      <c r="HT33" s="176">
        <f t="shared" si="28"/>
        <v>0</v>
      </c>
      <c r="HU33" s="176">
        <f t="shared" si="28"/>
        <v>0</v>
      </c>
      <c r="HV33" s="176">
        <f t="shared" si="28"/>
        <v>0</v>
      </c>
      <c r="HW33" s="176">
        <f t="shared" si="28"/>
        <v>0</v>
      </c>
      <c r="HX33" s="176">
        <f t="shared" si="28"/>
        <v>0</v>
      </c>
      <c r="HY33" s="176">
        <f t="shared" si="28"/>
        <v>0</v>
      </c>
      <c r="HZ33" s="176">
        <f t="shared" si="29"/>
        <v>0</v>
      </c>
      <c r="IA33" s="176">
        <f t="shared" si="29"/>
        <v>0</v>
      </c>
      <c r="IB33" s="176">
        <f t="shared" si="29"/>
        <v>0</v>
      </c>
      <c r="IC33" s="176">
        <f t="shared" si="29"/>
        <v>0</v>
      </c>
      <c r="ID33" s="176">
        <f t="shared" si="29"/>
        <v>0</v>
      </c>
      <c r="IE33" s="176">
        <f t="shared" si="29"/>
        <v>0</v>
      </c>
      <c r="IF33" s="176">
        <f t="shared" si="29"/>
        <v>0</v>
      </c>
      <c r="IG33" s="176">
        <f t="shared" si="29"/>
        <v>0</v>
      </c>
      <c r="II33"/>
      <c r="IJ33" s="174">
        <v>19</v>
      </c>
      <c r="IK33" s="174">
        <f t="shared" si="7"/>
        <v>12.274937772750805</v>
      </c>
      <c r="IL33" s="174">
        <f t="shared" si="9"/>
        <v>16</v>
      </c>
      <c r="IM33" s="174">
        <f t="shared" si="12"/>
        <v>0</v>
      </c>
      <c r="IO33" s="180">
        <f t="shared" si="10"/>
        <v>12.274937772750805</v>
      </c>
      <c r="IP33" s="174">
        <f t="shared" si="11"/>
        <v>0</v>
      </c>
    </row>
    <row r="34" spans="2:250" ht="12.75" customHeight="1" x14ac:dyDescent="0.25">
      <c r="B34" s="174"/>
      <c r="C34" s="174"/>
      <c r="D34" s="174">
        <f t="shared" si="0"/>
        <v>0</v>
      </c>
      <c r="E34"/>
      <c r="F34"/>
      <c r="G34" s="177">
        <v>21</v>
      </c>
      <c r="H34" s="176">
        <f t="shared" si="1"/>
        <v>3.2560887565612666</v>
      </c>
      <c r="I34" s="176">
        <f t="shared" si="8"/>
        <v>2.4877579455844077E-58</v>
      </c>
      <c r="K34" s="176">
        <f t="shared" si="32"/>
        <v>2.4849334616792519E-123</v>
      </c>
      <c r="L34" s="176">
        <f t="shared" si="32"/>
        <v>1.3525240587419487E-155</v>
      </c>
      <c r="M34" s="176">
        <f t="shared" si="32"/>
        <v>1.1892328704131787E-107</v>
      </c>
      <c r="N34" s="176">
        <f t="shared" si="32"/>
        <v>2.6056024775309511E-133</v>
      </c>
      <c r="O34" s="176">
        <f t="shared" si="32"/>
        <v>1.4311784705356198E-81</v>
      </c>
      <c r="P34" s="176">
        <f t="shared" si="32"/>
        <v>3.2994805100323079E-105</v>
      </c>
      <c r="Q34" s="176">
        <f t="shared" si="32"/>
        <v>2.8178008677598379E-124</v>
      </c>
      <c r="R34" s="176">
        <f t="shared" si="32"/>
        <v>1.38362449233246E-83</v>
      </c>
      <c r="S34" s="176">
        <f t="shared" si="32"/>
        <v>9.3732728179172413E-87</v>
      </c>
      <c r="T34" s="176">
        <f t="shared" si="32"/>
        <v>3.1688672315080075E-86</v>
      </c>
      <c r="U34" s="176">
        <f t="shared" si="32"/>
        <v>2.4874094173233742E-58</v>
      </c>
      <c r="V34" s="176">
        <f t="shared" si="32"/>
        <v>1.867724798464916E-75</v>
      </c>
      <c r="W34" s="176">
        <f t="shared" si="32"/>
        <v>8.8010803315236533E-76</v>
      </c>
      <c r="X34" s="176">
        <f t="shared" si="32"/>
        <v>2.6270411070572206E-109</v>
      </c>
      <c r="Y34" s="176">
        <f t="shared" si="32"/>
        <v>4.3280786435512549E-156</v>
      </c>
      <c r="Z34" s="176">
        <f t="shared" si="32"/>
        <v>3.4852826103334813E-62</v>
      </c>
      <c r="AA34" s="176">
        <f t="shared" ref="AA34:AP49" si="35">+NORMDIST($H34,AA$12,AA$13,FALSE)</f>
        <v>0</v>
      </c>
      <c r="AB34" s="176">
        <f t="shared" si="35"/>
        <v>0</v>
      </c>
      <c r="AC34" s="176">
        <f t="shared" si="35"/>
        <v>0</v>
      </c>
      <c r="AD34" s="176">
        <f t="shared" si="35"/>
        <v>0</v>
      </c>
      <c r="AE34" s="176">
        <f t="shared" si="35"/>
        <v>0</v>
      </c>
      <c r="AF34" s="176">
        <f t="shared" si="35"/>
        <v>0</v>
      </c>
      <c r="AG34" s="176">
        <f t="shared" si="35"/>
        <v>0</v>
      </c>
      <c r="AH34" s="176">
        <f t="shared" si="35"/>
        <v>0</v>
      </c>
      <c r="AI34" s="176">
        <f t="shared" si="35"/>
        <v>0</v>
      </c>
      <c r="AJ34" s="176">
        <f t="shared" si="35"/>
        <v>0</v>
      </c>
      <c r="AK34" s="176">
        <f t="shared" si="35"/>
        <v>0</v>
      </c>
      <c r="AL34" s="176">
        <f t="shared" si="35"/>
        <v>0</v>
      </c>
      <c r="AM34" s="176">
        <f t="shared" si="35"/>
        <v>0</v>
      </c>
      <c r="AN34" s="176">
        <f t="shared" si="35"/>
        <v>0</v>
      </c>
      <c r="AO34" s="176">
        <f t="shared" si="35"/>
        <v>0</v>
      </c>
      <c r="AP34" s="176">
        <f t="shared" si="35"/>
        <v>0</v>
      </c>
      <c r="AQ34" s="176">
        <f t="shared" ref="AQ34:BF49" si="36">+NORMDIST($H34,AQ$12,AQ$13,FALSE)</f>
        <v>0</v>
      </c>
      <c r="AR34" s="176">
        <f t="shared" si="36"/>
        <v>0</v>
      </c>
      <c r="AS34" s="176">
        <f t="shared" si="36"/>
        <v>0</v>
      </c>
      <c r="AT34" s="176">
        <f t="shared" si="36"/>
        <v>0</v>
      </c>
      <c r="AU34" s="176">
        <f t="shared" si="36"/>
        <v>0</v>
      </c>
      <c r="AV34" s="176">
        <f t="shared" si="36"/>
        <v>0</v>
      </c>
      <c r="AW34" s="176">
        <f t="shared" si="36"/>
        <v>0</v>
      </c>
      <c r="AX34" s="176">
        <f t="shared" si="36"/>
        <v>0</v>
      </c>
      <c r="AY34" s="176">
        <f t="shared" si="36"/>
        <v>0</v>
      </c>
      <c r="AZ34" s="176">
        <f t="shared" si="36"/>
        <v>0</v>
      </c>
      <c r="BA34" s="176">
        <f t="shared" si="36"/>
        <v>0</v>
      </c>
      <c r="BB34" s="176">
        <f t="shared" si="36"/>
        <v>0</v>
      </c>
      <c r="BC34" s="176">
        <f t="shared" si="36"/>
        <v>0</v>
      </c>
      <c r="BD34" s="176">
        <f t="shared" si="36"/>
        <v>0</v>
      </c>
      <c r="BE34" s="176">
        <f t="shared" si="36"/>
        <v>0</v>
      </c>
      <c r="BF34" s="176">
        <f t="shared" si="36"/>
        <v>0</v>
      </c>
      <c r="BG34" s="176">
        <f t="shared" si="33"/>
        <v>0</v>
      </c>
      <c r="BH34" s="176">
        <f t="shared" si="33"/>
        <v>0</v>
      </c>
      <c r="BI34" s="176">
        <f t="shared" si="33"/>
        <v>0</v>
      </c>
      <c r="BJ34" s="176">
        <f t="shared" si="33"/>
        <v>0</v>
      </c>
      <c r="BK34" s="176">
        <f t="shared" si="33"/>
        <v>0</v>
      </c>
      <c r="BL34" s="176">
        <f t="shared" si="33"/>
        <v>0</v>
      </c>
      <c r="BM34" s="176">
        <f t="shared" si="33"/>
        <v>0</v>
      </c>
      <c r="BN34" s="176">
        <f t="shared" si="33"/>
        <v>0</v>
      </c>
      <c r="BO34" s="176">
        <f t="shared" si="33"/>
        <v>0</v>
      </c>
      <c r="BP34" s="176">
        <f t="shared" si="33"/>
        <v>0</v>
      </c>
      <c r="BQ34" s="176">
        <f t="shared" si="33"/>
        <v>0</v>
      </c>
      <c r="BR34" s="176">
        <f t="shared" si="33"/>
        <v>0</v>
      </c>
      <c r="BS34" s="176">
        <f t="shared" si="33"/>
        <v>0</v>
      </c>
      <c r="BT34" s="176">
        <f t="shared" si="33"/>
        <v>0</v>
      </c>
      <c r="BU34" s="176">
        <f t="shared" si="33"/>
        <v>0</v>
      </c>
      <c r="BV34" s="176">
        <f t="shared" si="33"/>
        <v>0</v>
      </c>
      <c r="BW34" s="176">
        <f t="shared" si="33"/>
        <v>0</v>
      </c>
      <c r="BX34" s="176">
        <f t="shared" si="33"/>
        <v>0</v>
      </c>
      <c r="BY34" s="176">
        <f t="shared" si="33"/>
        <v>0</v>
      </c>
      <c r="BZ34" s="176">
        <f t="shared" si="33"/>
        <v>0</v>
      </c>
      <c r="CA34" s="176">
        <f t="shared" si="33"/>
        <v>0</v>
      </c>
      <c r="CB34" s="176">
        <f t="shared" si="33"/>
        <v>0</v>
      </c>
      <c r="CC34" s="176">
        <f t="shared" si="33"/>
        <v>0</v>
      </c>
      <c r="CD34" s="176">
        <f t="shared" si="33"/>
        <v>0</v>
      </c>
      <c r="CE34" s="176">
        <f t="shared" si="33"/>
        <v>0</v>
      </c>
      <c r="CF34" s="176">
        <f t="shared" si="33"/>
        <v>0</v>
      </c>
      <c r="CG34" s="176">
        <f t="shared" si="33"/>
        <v>0</v>
      </c>
      <c r="CH34" s="176">
        <f t="shared" si="33"/>
        <v>0</v>
      </c>
      <c r="CI34" s="176">
        <f t="shared" si="33"/>
        <v>0</v>
      </c>
      <c r="CJ34" s="176">
        <f t="shared" si="33"/>
        <v>0</v>
      </c>
      <c r="CK34" s="176">
        <f t="shared" si="33"/>
        <v>0</v>
      </c>
      <c r="CL34" s="176">
        <f t="shared" si="33"/>
        <v>0</v>
      </c>
      <c r="CM34" s="176">
        <f t="shared" si="33"/>
        <v>0</v>
      </c>
      <c r="CN34" s="176">
        <f t="shared" si="33"/>
        <v>0</v>
      </c>
      <c r="CO34" s="176">
        <f t="shared" si="33"/>
        <v>0</v>
      </c>
      <c r="CP34" s="176">
        <f t="shared" si="33"/>
        <v>0</v>
      </c>
      <c r="CQ34" s="176">
        <f t="shared" si="33"/>
        <v>0</v>
      </c>
      <c r="CR34" s="176">
        <f t="shared" si="33"/>
        <v>0</v>
      </c>
      <c r="CS34" s="176">
        <f t="shared" si="33"/>
        <v>0</v>
      </c>
      <c r="CT34" s="176">
        <f t="shared" si="33"/>
        <v>0</v>
      </c>
      <c r="CU34" s="176">
        <f t="shared" si="33"/>
        <v>0</v>
      </c>
      <c r="CV34" s="176">
        <f t="shared" si="33"/>
        <v>0</v>
      </c>
      <c r="CW34" s="176">
        <f t="shared" si="33"/>
        <v>0</v>
      </c>
      <c r="CX34" s="176">
        <f t="shared" si="33"/>
        <v>0</v>
      </c>
      <c r="CY34" s="176">
        <f t="shared" si="33"/>
        <v>0</v>
      </c>
      <c r="CZ34" s="176">
        <f t="shared" si="33"/>
        <v>0</v>
      </c>
      <c r="DA34" s="176">
        <f t="shared" si="33"/>
        <v>0</v>
      </c>
      <c r="DB34" s="176">
        <f t="shared" si="33"/>
        <v>0</v>
      </c>
      <c r="DC34" s="176">
        <f t="shared" si="33"/>
        <v>0</v>
      </c>
      <c r="DD34" s="176">
        <f t="shared" si="33"/>
        <v>0</v>
      </c>
      <c r="DE34" s="176">
        <f t="shared" si="33"/>
        <v>0</v>
      </c>
      <c r="DF34" s="176">
        <f t="shared" si="33"/>
        <v>0</v>
      </c>
      <c r="DG34" s="176">
        <f t="shared" si="33"/>
        <v>0</v>
      </c>
      <c r="DH34" s="176">
        <f t="shared" si="33"/>
        <v>0</v>
      </c>
      <c r="DI34" s="176">
        <f t="shared" si="33"/>
        <v>0</v>
      </c>
      <c r="DJ34" s="176">
        <f t="shared" si="33"/>
        <v>0</v>
      </c>
      <c r="DK34" s="176">
        <f t="shared" si="33"/>
        <v>0</v>
      </c>
      <c r="DL34" s="176">
        <f t="shared" si="33"/>
        <v>0</v>
      </c>
      <c r="DM34" s="176">
        <f t="shared" si="33"/>
        <v>0</v>
      </c>
      <c r="DN34" s="176">
        <f t="shared" si="33"/>
        <v>0</v>
      </c>
      <c r="DO34" s="176">
        <f t="shared" si="33"/>
        <v>0</v>
      </c>
      <c r="DP34" s="176">
        <f t="shared" si="33"/>
        <v>0</v>
      </c>
      <c r="DQ34" s="176">
        <f t="shared" si="34"/>
        <v>0</v>
      </c>
      <c r="DR34" s="176">
        <f t="shared" si="34"/>
        <v>0</v>
      </c>
      <c r="DS34" s="176">
        <f t="shared" si="34"/>
        <v>0</v>
      </c>
      <c r="DT34" s="176">
        <f t="shared" si="34"/>
        <v>0</v>
      </c>
      <c r="DU34" s="176">
        <f t="shared" si="34"/>
        <v>0</v>
      </c>
      <c r="DV34" s="176">
        <f t="shared" si="34"/>
        <v>0</v>
      </c>
      <c r="DW34" s="176">
        <f t="shared" si="34"/>
        <v>0</v>
      </c>
      <c r="DX34" s="176">
        <f t="shared" si="20"/>
        <v>0</v>
      </c>
      <c r="DY34" s="176">
        <f t="shared" si="20"/>
        <v>0</v>
      </c>
      <c r="DZ34" s="176">
        <f t="shared" si="20"/>
        <v>0</v>
      </c>
      <c r="EA34" s="176">
        <f t="shared" si="20"/>
        <v>0</v>
      </c>
      <c r="EB34" s="176">
        <f t="shared" si="20"/>
        <v>0</v>
      </c>
      <c r="EC34" s="176">
        <f t="shared" si="20"/>
        <v>0</v>
      </c>
      <c r="ED34" s="176">
        <f t="shared" si="20"/>
        <v>0</v>
      </c>
      <c r="EE34" s="176">
        <f t="shared" si="20"/>
        <v>0</v>
      </c>
      <c r="EF34" s="176">
        <f t="shared" si="20"/>
        <v>0</v>
      </c>
      <c r="EG34" s="176">
        <f t="shared" si="20"/>
        <v>0</v>
      </c>
      <c r="EH34" s="176">
        <f t="shared" si="20"/>
        <v>0</v>
      </c>
      <c r="EI34" s="176">
        <f t="shared" si="20"/>
        <v>0</v>
      </c>
      <c r="EJ34" s="176">
        <f t="shared" si="20"/>
        <v>0</v>
      </c>
      <c r="EK34" s="176">
        <f t="shared" si="20"/>
        <v>0</v>
      </c>
      <c r="EL34" s="176">
        <f t="shared" si="20"/>
        <v>0</v>
      </c>
      <c r="EM34" s="176">
        <f t="shared" si="21"/>
        <v>0</v>
      </c>
      <c r="EN34" s="176">
        <f t="shared" si="21"/>
        <v>0</v>
      </c>
      <c r="EO34" s="176">
        <f t="shared" si="21"/>
        <v>0</v>
      </c>
      <c r="EP34" s="176">
        <f t="shared" si="21"/>
        <v>0</v>
      </c>
      <c r="EQ34" s="176">
        <f t="shared" si="21"/>
        <v>0</v>
      </c>
      <c r="ER34" s="176">
        <f t="shared" si="21"/>
        <v>0</v>
      </c>
      <c r="ES34" s="176">
        <f t="shared" si="21"/>
        <v>0</v>
      </c>
      <c r="ET34" s="176">
        <f t="shared" si="21"/>
        <v>0</v>
      </c>
      <c r="EU34" s="176">
        <f t="shared" si="21"/>
        <v>0</v>
      </c>
      <c r="EV34" s="176">
        <f t="shared" si="21"/>
        <v>0</v>
      </c>
      <c r="EW34" s="176">
        <f t="shared" si="21"/>
        <v>0</v>
      </c>
      <c r="EX34" s="176">
        <f t="shared" si="21"/>
        <v>0</v>
      </c>
      <c r="EY34" s="176">
        <f t="shared" si="21"/>
        <v>0</v>
      </c>
      <c r="EZ34" s="176">
        <f t="shared" si="21"/>
        <v>0</v>
      </c>
      <c r="FA34" s="176">
        <f t="shared" si="21"/>
        <v>0</v>
      </c>
      <c r="FB34" s="176">
        <f t="shared" si="21"/>
        <v>0</v>
      </c>
      <c r="FC34" s="176">
        <f t="shared" si="22"/>
        <v>0</v>
      </c>
      <c r="FD34" s="176">
        <f t="shared" si="22"/>
        <v>0</v>
      </c>
      <c r="FE34" s="176">
        <f t="shared" si="22"/>
        <v>0</v>
      </c>
      <c r="FF34" s="176">
        <f t="shared" si="22"/>
        <v>0</v>
      </c>
      <c r="FG34" s="176">
        <f t="shared" si="22"/>
        <v>0</v>
      </c>
      <c r="FH34" s="176">
        <f t="shared" si="22"/>
        <v>0</v>
      </c>
      <c r="FI34" s="176">
        <f t="shared" si="22"/>
        <v>0</v>
      </c>
      <c r="FJ34" s="176">
        <f t="shared" si="22"/>
        <v>0</v>
      </c>
      <c r="FK34" s="176">
        <f t="shared" si="22"/>
        <v>0</v>
      </c>
      <c r="FL34" s="176">
        <f t="shared" si="22"/>
        <v>0</v>
      </c>
      <c r="FM34" s="176">
        <f t="shared" si="22"/>
        <v>0</v>
      </c>
      <c r="FN34" s="176">
        <f t="shared" si="22"/>
        <v>0</v>
      </c>
      <c r="FO34" s="176">
        <f t="shared" si="22"/>
        <v>0</v>
      </c>
      <c r="FP34" s="176">
        <f t="shared" si="22"/>
        <v>0</v>
      </c>
      <c r="FQ34" s="176">
        <f t="shared" si="22"/>
        <v>0</v>
      </c>
      <c r="FR34" s="176">
        <f t="shared" si="22"/>
        <v>0</v>
      </c>
      <c r="FS34" s="176">
        <f t="shared" si="23"/>
        <v>0</v>
      </c>
      <c r="FT34" s="176">
        <f t="shared" si="23"/>
        <v>0</v>
      </c>
      <c r="FU34" s="176">
        <f t="shared" si="23"/>
        <v>0</v>
      </c>
      <c r="FV34" s="176">
        <f t="shared" si="23"/>
        <v>0</v>
      </c>
      <c r="FW34" s="176">
        <f t="shared" si="23"/>
        <v>0</v>
      </c>
      <c r="FX34" s="176">
        <f t="shared" si="23"/>
        <v>0</v>
      </c>
      <c r="FY34" s="176">
        <f t="shared" si="23"/>
        <v>0</v>
      </c>
      <c r="FZ34" s="176">
        <f t="shared" si="23"/>
        <v>0</v>
      </c>
      <c r="GA34" s="176">
        <f t="shared" si="23"/>
        <v>0</v>
      </c>
      <c r="GB34" s="176">
        <f t="shared" si="23"/>
        <v>0</v>
      </c>
      <c r="GC34" s="176">
        <f t="shared" si="23"/>
        <v>0</v>
      </c>
      <c r="GD34" s="176">
        <f t="shared" si="23"/>
        <v>0</v>
      </c>
      <c r="GE34" s="176">
        <f t="shared" si="23"/>
        <v>0</v>
      </c>
      <c r="GF34" s="176">
        <f t="shared" si="23"/>
        <v>0</v>
      </c>
      <c r="GG34" s="176">
        <f t="shared" si="23"/>
        <v>0</v>
      </c>
      <c r="GH34" s="176">
        <f t="shared" si="23"/>
        <v>0</v>
      </c>
      <c r="GI34" s="176">
        <f t="shared" si="30"/>
        <v>0</v>
      </c>
      <c r="GJ34" s="176">
        <f t="shared" si="30"/>
        <v>0</v>
      </c>
      <c r="GK34" s="176">
        <f t="shared" si="30"/>
        <v>0</v>
      </c>
      <c r="GL34" s="176">
        <f t="shared" si="30"/>
        <v>0</v>
      </c>
      <c r="GM34" s="176">
        <f t="shared" si="30"/>
        <v>0</v>
      </c>
      <c r="GN34" s="176">
        <f t="shared" si="30"/>
        <v>0</v>
      </c>
      <c r="GO34" s="176">
        <f t="shared" si="30"/>
        <v>0</v>
      </c>
      <c r="GP34" s="176">
        <f t="shared" si="30"/>
        <v>0</v>
      </c>
      <c r="GQ34" s="176">
        <f t="shared" si="30"/>
        <v>0</v>
      </c>
      <c r="GR34" s="176">
        <f t="shared" si="30"/>
        <v>0</v>
      </c>
      <c r="GS34" s="176">
        <f t="shared" si="30"/>
        <v>0</v>
      </c>
      <c r="GT34" s="176">
        <f t="shared" si="30"/>
        <v>0</v>
      </c>
      <c r="GU34" s="176">
        <f t="shared" si="30"/>
        <v>0</v>
      </c>
      <c r="GV34" s="176">
        <f t="shared" si="30"/>
        <v>0</v>
      </c>
      <c r="GW34" s="176">
        <f t="shared" si="30"/>
        <v>0</v>
      </c>
      <c r="GX34" s="176">
        <f t="shared" si="30"/>
        <v>0</v>
      </c>
      <c r="GY34" s="176">
        <f t="shared" si="27"/>
        <v>0</v>
      </c>
      <c r="GZ34" s="176">
        <f t="shared" si="27"/>
        <v>0</v>
      </c>
      <c r="HA34" s="176">
        <f t="shared" si="27"/>
        <v>0</v>
      </c>
      <c r="HB34" s="176">
        <f t="shared" si="27"/>
        <v>0</v>
      </c>
      <c r="HC34" s="176">
        <f t="shared" si="27"/>
        <v>0</v>
      </c>
      <c r="HD34" s="176">
        <f t="shared" si="27"/>
        <v>0</v>
      </c>
      <c r="HE34" s="176">
        <f t="shared" si="27"/>
        <v>0</v>
      </c>
      <c r="HF34" s="176">
        <f t="shared" si="27"/>
        <v>0</v>
      </c>
      <c r="HG34" s="176">
        <f t="shared" si="27"/>
        <v>0</v>
      </c>
      <c r="HH34" s="176">
        <f t="shared" si="27"/>
        <v>0</v>
      </c>
      <c r="HI34" s="176">
        <f t="shared" si="27"/>
        <v>0</v>
      </c>
      <c r="HJ34" s="176">
        <f t="shared" si="28"/>
        <v>0</v>
      </c>
      <c r="HK34" s="176">
        <f t="shared" si="28"/>
        <v>0</v>
      </c>
      <c r="HL34" s="176">
        <f t="shared" si="28"/>
        <v>0</v>
      </c>
      <c r="HM34" s="176">
        <f t="shared" si="28"/>
        <v>0</v>
      </c>
      <c r="HN34" s="176">
        <f t="shared" si="28"/>
        <v>0</v>
      </c>
      <c r="HO34" s="176">
        <f t="shared" si="28"/>
        <v>0</v>
      </c>
      <c r="HP34" s="176">
        <f t="shared" si="28"/>
        <v>0</v>
      </c>
      <c r="HQ34" s="176">
        <f t="shared" si="28"/>
        <v>0</v>
      </c>
      <c r="HR34" s="176">
        <f t="shared" si="28"/>
        <v>0</v>
      </c>
      <c r="HS34" s="176">
        <f t="shared" si="28"/>
        <v>0</v>
      </c>
      <c r="HT34" s="176">
        <f t="shared" si="28"/>
        <v>0</v>
      </c>
      <c r="HU34" s="176">
        <f t="shared" si="28"/>
        <v>0</v>
      </c>
      <c r="HV34" s="176">
        <f t="shared" si="28"/>
        <v>0</v>
      </c>
      <c r="HW34" s="176">
        <f t="shared" si="28"/>
        <v>0</v>
      </c>
      <c r="HX34" s="176">
        <f t="shared" si="28"/>
        <v>0</v>
      </c>
      <c r="HY34" s="176">
        <f t="shared" si="28"/>
        <v>0</v>
      </c>
      <c r="HZ34" s="176">
        <f t="shared" si="29"/>
        <v>0</v>
      </c>
      <c r="IA34" s="176">
        <f t="shared" si="29"/>
        <v>0</v>
      </c>
      <c r="IB34" s="176">
        <f t="shared" si="29"/>
        <v>0</v>
      </c>
      <c r="IC34" s="176">
        <f t="shared" si="29"/>
        <v>0</v>
      </c>
      <c r="ID34" s="176">
        <f t="shared" si="29"/>
        <v>0</v>
      </c>
      <c r="IE34" s="176">
        <f t="shared" si="29"/>
        <v>0</v>
      </c>
      <c r="IF34" s="176">
        <f t="shared" si="29"/>
        <v>0</v>
      </c>
      <c r="IG34" s="176">
        <f t="shared" si="29"/>
        <v>0</v>
      </c>
      <c r="II34"/>
      <c r="IJ34" s="174">
        <v>20</v>
      </c>
      <c r="IK34" s="174">
        <f t="shared" si="7"/>
        <v>12.920987129211374</v>
      </c>
      <c r="IL34" s="174">
        <f t="shared" si="9"/>
        <v>16</v>
      </c>
      <c r="IM34" s="174">
        <f t="shared" si="12"/>
        <v>0</v>
      </c>
      <c r="IO34" s="180">
        <f t="shared" si="10"/>
        <v>12.920987129211374</v>
      </c>
      <c r="IP34" s="174">
        <f t="shared" si="11"/>
        <v>0</v>
      </c>
    </row>
    <row r="35" spans="2:250" ht="12.75" customHeight="1" x14ac:dyDescent="0.25">
      <c r="B35" s="174"/>
      <c r="C35" s="174"/>
      <c r="D35" s="174">
        <f t="shared" si="0"/>
        <v>0</v>
      </c>
      <c r="E35"/>
      <c r="F35"/>
      <c r="G35" s="177">
        <v>22</v>
      </c>
      <c r="H35" s="176">
        <f t="shared" si="1"/>
        <v>3.4111406021118031</v>
      </c>
      <c r="I35" s="176">
        <f t="shared" si="8"/>
        <v>4.4007849206630099E-55</v>
      </c>
      <c r="K35" s="176">
        <f t="shared" si="32"/>
        <v>3.3022176118763596E-117</v>
      </c>
      <c r="L35" s="176">
        <f t="shared" si="32"/>
        <v>7.033273908416264E-149</v>
      </c>
      <c r="M35" s="176">
        <f t="shared" si="32"/>
        <v>3.4396657000319888E-101</v>
      </c>
      <c r="N35" s="176">
        <f t="shared" si="32"/>
        <v>6.6199180375325704E-126</v>
      </c>
      <c r="O35" s="176">
        <f t="shared" si="32"/>
        <v>1.0865459430091724E-76</v>
      </c>
      <c r="P35" s="176">
        <f t="shared" si="32"/>
        <v>1.02374106700237E-99</v>
      </c>
      <c r="Q35" s="176">
        <f t="shared" si="32"/>
        <v>8.58448108166312E-117</v>
      </c>
      <c r="R35" s="176">
        <f t="shared" si="32"/>
        <v>4.7155508375902184E-78</v>
      </c>
      <c r="S35" s="176">
        <f t="shared" si="32"/>
        <v>1.1328917325097814E-81</v>
      </c>
      <c r="T35" s="176">
        <f t="shared" si="32"/>
        <v>7.9441745317480858E-82</v>
      </c>
      <c r="U35" s="176">
        <f t="shared" si="32"/>
        <v>4.3859935759505834E-55</v>
      </c>
      <c r="V35" s="176">
        <f t="shared" si="32"/>
        <v>1.1633550760851457E-70</v>
      </c>
      <c r="W35" s="176">
        <f t="shared" si="32"/>
        <v>8.1245541884087957E-70</v>
      </c>
      <c r="X35" s="176">
        <f t="shared" si="32"/>
        <v>3.3509653688931198E-103</v>
      </c>
      <c r="Y35" s="176">
        <f t="shared" si="32"/>
        <v>1.2693712783521961E-148</v>
      </c>
      <c r="Z35" s="176">
        <f t="shared" si="32"/>
        <v>1.4791344712417027E-57</v>
      </c>
      <c r="AA35" s="176">
        <f t="shared" si="35"/>
        <v>0</v>
      </c>
      <c r="AB35" s="176">
        <f t="shared" si="35"/>
        <v>0</v>
      </c>
      <c r="AC35" s="176">
        <f t="shared" si="35"/>
        <v>0</v>
      </c>
      <c r="AD35" s="176">
        <f t="shared" si="35"/>
        <v>0</v>
      </c>
      <c r="AE35" s="176">
        <f t="shared" si="35"/>
        <v>0</v>
      </c>
      <c r="AF35" s="176">
        <f t="shared" si="35"/>
        <v>0</v>
      </c>
      <c r="AG35" s="176">
        <f t="shared" si="35"/>
        <v>0</v>
      </c>
      <c r="AH35" s="176">
        <f t="shared" si="35"/>
        <v>0</v>
      </c>
      <c r="AI35" s="176">
        <f t="shared" si="35"/>
        <v>0</v>
      </c>
      <c r="AJ35" s="176">
        <f t="shared" si="35"/>
        <v>0</v>
      </c>
      <c r="AK35" s="176">
        <f t="shared" si="35"/>
        <v>0</v>
      </c>
      <c r="AL35" s="176">
        <f t="shared" si="35"/>
        <v>0</v>
      </c>
      <c r="AM35" s="176">
        <f t="shared" si="35"/>
        <v>0</v>
      </c>
      <c r="AN35" s="176">
        <f t="shared" si="35"/>
        <v>0</v>
      </c>
      <c r="AO35" s="176">
        <f t="shared" si="35"/>
        <v>0</v>
      </c>
      <c r="AP35" s="176">
        <f t="shared" si="35"/>
        <v>0</v>
      </c>
      <c r="AQ35" s="176">
        <f t="shared" si="36"/>
        <v>0</v>
      </c>
      <c r="AR35" s="176">
        <f t="shared" si="36"/>
        <v>0</v>
      </c>
      <c r="AS35" s="176">
        <f t="shared" si="36"/>
        <v>0</v>
      </c>
      <c r="AT35" s="176">
        <f t="shared" si="36"/>
        <v>0</v>
      </c>
      <c r="AU35" s="176">
        <f t="shared" si="36"/>
        <v>0</v>
      </c>
      <c r="AV35" s="176">
        <f t="shared" si="36"/>
        <v>0</v>
      </c>
      <c r="AW35" s="176">
        <f t="shared" si="36"/>
        <v>0</v>
      </c>
      <c r="AX35" s="176">
        <f t="shared" si="36"/>
        <v>0</v>
      </c>
      <c r="AY35" s="176">
        <f t="shared" si="36"/>
        <v>0</v>
      </c>
      <c r="AZ35" s="176">
        <f t="shared" si="36"/>
        <v>0</v>
      </c>
      <c r="BA35" s="176">
        <f t="shared" si="36"/>
        <v>0</v>
      </c>
      <c r="BB35" s="176">
        <f t="shared" si="36"/>
        <v>0</v>
      </c>
      <c r="BC35" s="176">
        <f t="shared" si="36"/>
        <v>0</v>
      </c>
      <c r="BD35" s="176">
        <f t="shared" si="36"/>
        <v>0</v>
      </c>
      <c r="BE35" s="176">
        <f t="shared" si="36"/>
        <v>0</v>
      </c>
      <c r="BF35" s="176">
        <f t="shared" si="36"/>
        <v>0</v>
      </c>
      <c r="BG35" s="176">
        <f t="shared" si="33"/>
        <v>0</v>
      </c>
      <c r="BH35" s="176">
        <f t="shared" si="33"/>
        <v>0</v>
      </c>
      <c r="BI35" s="176">
        <f t="shared" si="33"/>
        <v>0</v>
      </c>
      <c r="BJ35" s="176">
        <f t="shared" si="33"/>
        <v>0</v>
      </c>
      <c r="BK35" s="176">
        <f t="shared" si="33"/>
        <v>0</v>
      </c>
      <c r="BL35" s="176">
        <f t="shared" si="33"/>
        <v>0</v>
      </c>
      <c r="BM35" s="176">
        <f t="shared" si="33"/>
        <v>0</v>
      </c>
      <c r="BN35" s="176">
        <f t="shared" si="33"/>
        <v>0</v>
      </c>
      <c r="BO35" s="176">
        <f t="shared" si="33"/>
        <v>0</v>
      </c>
      <c r="BP35" s="176">
        <f t="shared" si="33"/>
        <v>0</v>
      </c>
      <c r="BQ35" s="176">
        <f t="shared" si="33"/>
        <v>0</v>
      </c>
      <c r="BR35" s="176">
        <f t="shared" si="33"/>
        <v>0</v>
      </c>
      <c r="BS35" s="176">
        <f t="shared" si="33"/>
        <v>0</v>
      </c>
      <c r="BT35" s="176">
        <f t="shared" si="33"/>
        <v>0</v>
      </c>
      <c r="BU35" s="176">
        <f t="shared" si="33"/>
        <v>0</v>
      </c>
      <c r="BV35" s="176">
        <f t="shared" si="33"/>
        <v>0</v>
      </c>
      <c r="BW35" s="176">
        <f t="shared" si="33"/>
        <v>0</v>
      </c>
      <c r="BX35" s="176">
        <f t="shared" si="33"/>
        <v>0</v>
      </c>
      <c r="BY35" s="176">
        <f t="shared" si="33"/>
        <v>0</v>
      </c>
      <c r="BZ35" s="176">
        <f t="shared" si="33"/>
        <v>0</v>
      </c>
      <c r="CA35" s="176">
        <f t="shared" si="33"/>
        <v>0</v>
      </c>
      <c r="CB35" s="176">
        <f t="shared" si="33"/>
        <v>0</v>
      </c>
      <c r="CC35" s="176">
        <f t="shared" si="33"/>
        <v>0</v>
      </c>
      <c r="CD35" s="176">
        <f t="shared" si="33"/>
        <v>0</v>
      </c>
      <c r="CE35" s="176">
        <f t="shared" si="33"/>
        <v>0</v>
      </c>
      <c r="CF35" s="176">
        <f t="shared" si="33"/>
        <v>0</v>
      </c>
      <c r="CG35" s="176">
        <f t="shared" si="33"/>
        <v>0</v>
      </c>
      <c r="CH35" s="176">
        <f t="shared" si="33"/>
        <v>0</v>
      </c>
      <c r="CI35" s="176">
        <f t="shared" si="33"/>
        <v>0</v>
      </c>
      <c r="CJ35" s="176">
        <f t="shared" si="33"/>
        <v>0</v>
      </c>
      <c r="CK35" s="176">
        <f t="shared" si="33"/>
        <v>0</v>
      </c>
      <c r="CL35" s="176">
        <f t="shared" si="33"/>
        <v>0</v>
      </c>
      <c r="CM35" s="176">
        <f t="shared" si="33"/>
        <v>0</v>
      </c>
      <c r="CN35" s="176">
        <f t="shared" si="33"/>
        <v>0</v>
      </c>
      <c r="CO35" s="176">
        <f t="shared" si="33"/>
        <v>0</v>
      </c>
      <c r="CP35" s="176">
        <f t="shared" si="33"/>
        <v>0</v>
      </c>
      <c r="CQ35" s="176">
        <f t="shared" si="33"/>
        <v>0</v>
      </c>
      <c r="CR35" s="176">
        <f t="shared" si="33"/>
        <v>0</v>
      </c>
      <c r="CS35" s="176">
        <f t="shared" si="33"/>
        <v>0</v>
      </c>
      <c r="CT35" s="176">
        <f t="shared" si="33"/>
        <v>0</v>
      </c>
      <c r="CU35" s="176">
        <f t="shared" si="33"/>
        <v>0</v>
      </c>
      <c r="CV35" s="176">
        <f t="shared" si="33"/>
        <v>0</v>
      </c>
      <c r="CW35" s="176">
        <f t="shared" si="33"/>
        <v>0</v>
      </c>
      <c r="CX35" s="176">
        <f t="shared" si="33"/>
        <v>0</v>
      </c>
      <c r="CY35" s="176">
        <f t="shared" si="33"/>
        <v>0</v>
      </c>
      <c r="CZ35" s="176">
        <f t="shared" si="33"/>
        <v>0</v>
      </c>
      <c r="DA35" s="176">
        <f t="shared" si="33"/>
        <v>0</v>
      </c>
      <c r="DB35" s="176">
        <f t="shared" si="33"/>
        <v>0</v>
      </c>
      <c r="DC35" s="176">
        <f t="shared" si="33"/>
        <v>0</v>
      </c>
      <c r="DD35" s="176">
        <f t="shared" si="33"/>
        <v>0</v>
      </c>
      <c r="DE35" s="176">
        <f t="shared" si="33"/>
        <v>0</v>
      </c>
      <c r="DF35" s="176">
        <f t="shared" si="33"/>
        <v>0</v>
      </c>
      <c r="DG35" s="176">
        <f t="shared" si="33"/>
        <v>0</v>
      </c>
      <c r="DH35" s="176">
        <f t="shared" si="33"/>
        <v>0</v>
      </c>
      <c r="DI35" s="176">
        <f t="shared" si="33"/>
        <v>0</v>
      </c>
      <c r="DJ35" s="176">
        <f t="shared" si="33"/>
        <v>0</v>
      </c>
      <c r="DK35" s="176">
        <f t="shared" si="33"/>
        <v>0</v>
      </c>
      <c r="DL35" s="176">
        <f t="shared" si="33"/>
        <v>0</v>
      </c>
      <c r="DM35" s="176">
        <f t="shared" si="33"/>
        <v>0</v>
      </c>
      <c r="DN35" s="176">
        <f t="shared" si="33"/>
        <v>0</v>
      </c>
      <c r="DO35" s="176">
        <f t="shared" si="33"/>
        <v>0</v>
      </c>
      <c r="DP35" s="176">
        <f t="shared" si="33"/>
        <v>0</v>
      </c>
      <c r="DQ35" s="176">
        <f t="shared" si="34"/>
        <v>0</v>
      </c>
      <c r="DR35" s="176">
        <f t="shared" si="34"/>
        <v>0</v>
      </c>
      <c r="DS35" s="176">
        <f t="shared" si="34"/>
        <v>0</v>
      </c>
      <c r="DT35" s="176">
        <f t="shared" si="34"/>
        <v>0</v>
      </c>
      <c r="DU35" s="176">
        <f t="shared" si="34"/>
        <v>0</v>
      </c>
      <c r="DV35" s="176">
        <f t="shared" si="34"/>
        <v>0</v>
      </c>
      <c r="DW35" s="176">
        <f t="shared" si="34"/>
        <v>0</v>
      </c>
      <c r="DX35" s="176">
        <f t="shared" si="20"/>
        <v>0</v>
      </c>
      <c r="DY35" s="176">
        <f t="shared" si="20"/>
        <v>0</v>
      </c>
      <c r="DZ35" s="176">
        <f t="shared" si="20"/>
        <v>0</v>
      </c>
      <c r="EA35" s="176">
        <f t="shared" si="20"/>
        <v>0</v>
      </c>
      <c r="EB35" s="176">
        <f t="shared" si="20"/>
        <v>0</v>
      </c>
      <c r="EC35" s="176">
        <f t="shared" si="20"/>
        <v>0</v>
      </c>
      <c r="ED35" s="176">
        <f t="shared" si="20"/>
        <v>0</v>
      </c>
      <c r="EE35" s="176">
        <f t="shared" si="20"/>
        <v>0</v>
      </c>
      <c r="EF35" s="176">
        <f t="shared" si="20"/>
        <v>0</v>
      </c>
      <c r="EG35" s="176">
        <f t="shared" si="20"/>
        <v>0</v>
      </c>
      <c r="EH35" s="176">
        <f t="shared" si="20"/>
        <v>0</v>
      </c>
      <c r="EI35" s="176">
        <f t="shared" si="20"/>
        <v>0</v>
      </c>
      <c r="EJ35" s="176">
        <f t="shared" si="20"/>
        <v>0</v>
      </c>
      <c r="EK35" s="176">
        <f t="shared" si="20"/>
        <v>0</v>
      </c>
      <c r="EL35" s="176">
        <f t="shared" si="20"/>
        <v>0</v>
      </c>
      <c r="EM35" s="176">
        <f t="shared" si="21"/>
        <v>0</v>
      </c>
      <c r="EN35" s="176">
        <f t="shared" si="21"/>
        <v>0</v>
      </c>
      <c r="EO35" s="176">
        <f t="shared" si="21"/>
        <v>0</v>
      </c>
      <c r="EP35" s="176">
        <f t="shared" si="21"/>
        <v>0</v>
      </c>
      <c r="EQ35" s="176">
        <f t="shared" si="21"/>
        <v>0</v>
      </c>
      <c r="ER35" s="176">
        <f t="shared" si="21"/>
        <v>0</v>
      </c>
      <c r="ES35" s="176">
        <f t="shared" si="21"/>
        <v>0</v>
      </c>
      <c r="ET35" s="176">
        <f t="shared" si="21"/>
        <v>0</v>
      </c>
      <c r="EU35" s="176">
        <f t="shared" si="21"/>
        <v>0</v>
      </c>
      <c r="EV35" s="176">
        <f t="shared" si="21"/>
        <v>0</v>
      </c>
      <c r="EW35" s="176">
        <f t="shared" si="21"/>
        <v>0</v>
      </c>
      <c r="EX35" s="176">
        <f t="shared" si="21"/>
        <v>0</v>
      </c>
      <c r="EY35" s="176">
        <f t="shared" si="21"/>
        <v>0</v>
      </c>
      <c r="EZ35" s="176">
        <f t="shared" si="21"/>
        <v>0</v>
      </c>
      <c r="FA35" s="176">
        <f t="shared" si="21"/>
        <v>0</v>
      </c>
      <c r="FB35" s="176">
        <f t="shared" si="21"/>
        <v>0</v>
      </c>
      <c r="FC35" s="176">
        <f t="shared" si="22"/>
        <v>0</v>
      </c>
      <c r="FD35" s="176">
        <f t="shared" si="22"/>
        <v>0</v>
      </c>
      <c r="FE35" s="176">
        <f t="shared" si="22"/>
        <v>0</v>
      </c>
      <c r="FF35" s="176">
        <f t="shared" si="22"/>
        <v>0</v>
      </c>
      <c r="FG35" s="176">
        <f t="shared" si="22"/>
        <v>0</v>
      </c>
      <c r="FH35" s="176">
        <f t="shared" si="22"/>
        <v>0</v>
      </c>
      <c r="FI35" s="176">
        <f t="shared" si="22"/>
        <v>0</v>
      </c>
      <c r="FJ35" s="176">
        <f t="shared" si="22"/>
        <v>0</v>
      </c>
      <c r="FK35" s="176">
        <f t="shared" si="22"/>
        <v>0</v>
      </c>
      <c r="FL35" s="176">
        <f t="shared" si="22"/>
        <v>0</v>
      </c>
      <c r="FM35" s="176">
        <f t="shared" si="22"/>
        <v>0</v>
      </c>
      <c r="FN35" s="176">
        <f t="shared" si="22"/>
        <v>0</v>
      </c>
      <c r="FO35" s="176">
        <f t="shared" si="22"/>
        <v>0</v>
      </c>
      <c r="FP35" s="176">
        <f t="shared" si="22"/>
        <v>0</v>
      </c>
      <c r="FQ35" s="176">
        <f t="shared" si="22"/>
        <v>0</v>
      </c>
      <c r="FR35" s="176">
        <f t="shared" si="22"/>
        <v>0</v>
      </c>
      <c r="FS35" s="176">
        <f t="shared" si="23"/>
        <v>0</v>
      </c>
      <c r="FT35" s="176">
        <f t="shared" si="23"/>
        <v>0</v>
      </c>
      <c r="FU35" s="176">
        <f t="shared" si="23"/>
        <v>0</v>
      </c>
      <c r="FV35" s="176">
        <f t="shared" si="23"/>
        <v>0</v>
      </c>
      <c r="FW35" s="176">
        <f t="shared" si="23"/>
        <v>0</v>
      </c>
      <c r="FX35" s="176">
        <f t="shared" si="23"/>
        <v>0</v>
      </c>
      <c r="FY35" s="176">
        <f t="shared" si="23"/>
        <v>0</v>
      </c>
      <c r="FZ35" s="176">
        <f t="shared" si="23"/>
        <v>0</v>
      </c>
      <c r="GA35" s="176">
        <f t="shared" si="23"/>
        <v>0</v>
      </c>
      <c r="GB35" s="176">
        <f t="shared" si="23"/>
        <v>0</v>
      </c>
      <c r="GC35" s="176">
        <f t="shared" si="23"/>
        <v>0</v>
      </c>
      <c r="GD35" s="176">
        <f t="shared" si="23"/>
        <v>0</v>
      </c>
      <c r="GE35" s="176">
        <f t="shared" si="23"/>
        <v>0</v>
      </c>
      <c r="GF35" s="176">
        <f t="shared" si="23"/>
        <v>0</v>
      </c>
      <c r="GG35" s="176">
        <f t="shared" si="23"/>
        <v>0</v>
      </c>
      <c r="GH35" s="176">
        <f t="shared" si="23"/>
        <v>0</v>
      </c>
      <c r="GI35" s="176">
        <f t="shared" si="30"/>
        <v>0</v>
      </c>
      <c r="GJ35" s="176">
        <f t="shared" si="30"/>
        <v>0</v>
      </c>
      <c r="GK35" s="176">
        <f t="shared" si="30"/>
        <v>0</v>
      </c>
      <c r="GL35" s="176">
        <f t="shared" si="30"/>
        <v>0</v>
      </c>
      <c r="GM35" s="176">
        <f t="shared" si="30"/>
        <v>0</v>
      </c>
      <c r="GN35" s="176">
        <f t="shared" si="30"/>
        <v>0</v>
      </c>
      <c r="GO35" s="176">
        <f t="shared" si="30"/>
        <v>0</v>
      </c>
      <c r="GP35" s="176">
        <f t="shared" si="30"/>
        <v>0</v>
      </c>
      <c r="GQ35" s="176">
        <f t="shared" si="30"/>
        <v>0</v>
      </c>
      <c r="GR35" s="176">
        <f t="shared" si="30"/>
        <v>0</v>
      </c>
      <c r="GS35" s="176">
        <f t="shared" si="30"/>
        <v>0</v>
      </c>
      <c r="GT35" s="176">
        <f t="shared" si="30"/>
        <v>0</v>
      </c>
      <c r="GU35" s="176">
        <f t="shared" si="30"/>
        <v>0</v>
      </c>
      <c r="GV35" s="176">
        <f t="shared" si="30"/>
        <v>0</v>
      </c>
      <c r="GW35" s="176">
        <f t="shared" si="30"/>
        <v>0</v>
      </c>
      <c r="GX35" s="176">
        <f t="shared" si="30"/>
        <v>0</v>
      </c>
      <c r="GY35" s="176">
        <f t="shared" si="27"/>
        <v>0</v>
      </c>
      <c r="GZ35" s="176">
        <f t="shared" si="27"/>
        <v>0</v>
      </c>
      <c r="HA35" s="176">
        <f t="shared" si="27"/>
        <v>0</v>
      </c>
      <c r="HB35" s="176">
        <f t="shared" si="27"/>
        <v>0</v>
      </c>
      <c r="HC35" s="176">
        <f t="shared" si="27"/>
        <v>0</v>
      </c>
      <c r="HD35" s="176">
        <f t="shared" si="27"/>
        <v>0</v>
      </c>
      <c r="HE35" s="176">
        <f t="shared" si="27"/>
        <v>0</v>
      </c>
      <c r="HF35" s="176">
        <f t="shared" si="27"/>
        <v>0</v>
      </c>
      <c r="HG35" s="176">
        <f t="shared" si="27"/>
        <v>0</v>
      </c>
      <c r="HH35" s="176">
        <f t="shared" si="27"/>
        <v>0</v>
      </c>
      <c r="HI35" s="176">
        <f t="shared" si="27"/>
        <v>0</v>
      </c>
      <c r="HJ35" s="176">
        <f t="shared" si="28"/>
        <v>0</v>
      </c>
      <c r="HK35" s="176">
        <f t="shared" si="28"/>
        <v>0</v>
      </c>
      <c r="HL35" s="176">
        <f t="shared" si="28"/>
        <v>0</v>
      </c>
      <c r="HM35" s="176">
        <f t="shared" si="28"/>
        <v>0</v>
      </c>
      <c r="HN35" s="176">
        <f t="shared" si="28"/>
        <v>0</v>
      </c>
      <c r="HO35" s="176">
        <f t="shared" si="28"/>
        <v>0</v>
      </c>
      <c r="HP35" s="176">
        <f t="shared" si="28"/>
        <v>0</v>
      </c>
      <c r="HQ35" s="176">
        <f t="shared" si="28"/>
        <v>0</v>
      </c>
      <c r="HR35" s="176">
        <f t="shared" si="28"/>
        <v>0</v>
      </c>
      <c r="HS35" s="176">
        <f t="shared" si="28"/>
        <v>0</v>
      </c>
      <c r="HT35" s="176">
        <f t="shared" si="28"/>
        <v>0</v>
      </c>
      <c r="HU35" s="176">
        <f t="shared" si="28"/>
        <v>0</v>
      </c>
      <c r="HV35" s="176">
        <f t="shared" si="28"/>
        <v>0</v>
      </c>
      <c r="HW35" s="176">
        <f t="shared" si="28"/>
        <v>0</v>
      </c>
      <c r="HX35" s="176">
        <f t="shared" si="28"/>
        <v>0</v>
      </c>
      <c r="HY35" s="176">
        <f t="shared" si="28"/>
        <v>0</v>
      </c>
      <c r="HZ35" s="176">
        <f t="shared" si="29"/>
        <v>0</v>
      </c>
      <c r="IA35" s="176">
        <f t="shared" si="29"/>
        <v>0</v>
      </c>
      <c r="IB35" s="176">
        <f t="shared" si="29"/>
        <v>0</v>
      </c>
      <c r="IC35" s="176">
        <f t="shared" si="29"/>
        <v>0</v>
      </c>
      <c r="ID35" s="176">
        <f t="shared" si="29"/>
        <v>0</v>
      </c>
      <c r="IE35" s="176">
        <f t="shared" si="29"/>
        <v>0</v>
      </c>
      <c r="IF35" s="176">
        <f t="shared" si="29"/>
        <v>0</v>
      </c>
      <c r="IG35" s="176">
        <f t="shared" si="29"/>
        <v>0</v>
      </c>
      <c r="II35"/>
      <c r="IJ35" s="174">
        <v>21</v>
      </c>
      <c r="IK35" s="174">
        <f t="shared" si="7"/>
        <v>13.567036485671943</v>
      </c>
      <c r="IL35" s="174">
        <f t="shared" si="9"/>
        <v>16</v>
      </c>
      <c r="IM35" s="174">
        <f t="shared" si="12"/>
        <v>0</v>
      </c>
      <c r="IO35" s="180">
        <f t="shared" si="10"/>
        <v>13.567036485671943</v>
      </c>
      <c r="IP35" s="174">
        <f t="shared" si="11"/>
        <v>0</v>
      </c>
    </row>
    <row r="36" spans="2:250" ht="12.75" customHeight="1" x14ac:dyDescent="0.25">
      <c r="B36" s="174"/>
      <c r="C36" s="174"/>
      <c r="D36" s="174">
        <f t="shared" si="0"/>
        <v>0</v>
      </c>
      <c r="E36"/>
      <c r="F36"/>
      <c r="G36" s="177">
        <v>23</v>
      </c>
      <c r="H36" s="176">
        <f t="shared" si="1"/>
        <v>3.5661924476623397</v>
      </c>
      <c r="I36" s="176">
        <f t="shared" si="8"/>
        <v>6.6426724759026404E-52</v>
      </c>
      <c r="K36" s="176">
        <f t="shared" si="32"/>
        <v>3.0597297546794421E-111</v>
      </c>
      <c r="L36" s="176">
        <f t="shared" si="32"/>
        <v>2.5970245727256713E-142</v>
      </c>
      <c r="M36" s="176">
        <f t="shared" si="32"/>
        <v>6.2644839967010788E-95</v>
      </c>
      <c r="N36" s="176">
        <f t="shared" si="32"/>
        <v>1.0314462096749667E-118</v>
      </c>
      <c r="O36" s="176">
        <f t="shared" si="32"/>
        <v>5.8186969500802456E-72</v>
      </c>
      <c r="P36" s="176">
        <f t="shared" si="32"/>
        <v>2.2591296732523074E-94</v>
      </c>
      <c r="Q36" s="176">
        <f t="shared" si="32"/>
        <v>1.5284804488068635E-109</v>
      </c>
      <c r="R36" s="176">
        <f t="shared" si="32"/>
        <v>1.0362344805322839E-72</v>
      </c>
      <c r="S36" s="176">
        <f t="shared" si="32"/>
        <v>9.5962212092962092E-77</v>
      </c>
      <c r="T36" s="176">
        <f t="shared" si="32"/>
        <v>1.5246976721246646E-77</v>
      </c>
      <c r="U36" s="176">
        <f t="shared" si="32"/>
        <v>6.2283612270625625E-52</v>
      </c>
      <c r="V36" s="176">
        <f t="shared" si="32"/>
        <v>5.0302878546093745E-66</v>
      </c>
      <c r="W36" s="176">
        <f t="shared" si="32"/>
        <v>4.2567067880399905E-64</v>
      </c>
      <c r="X36" s="176">
        <f t="shared" si="32"/>
        <v>2.8481352132196559E-97</v>
      </c>
      <c r="Y36" s="176">
        <f t="shared" si="32"/>
        <v>2.4392423614521759E-141</v>
      </c>
      <c r="Z36" s="176">
        <f t="shared" si="32"/>
        <v>4.1431124883577081E-53</v>
      </c>
      <c r="AA36" s="176">
        <f t="shared" si="35"/>
        <v>0</v>
      </c>
      <c r="AB36" s="176">
        <f t="shared" si="35"/>
        <v>0</v>
      </c>
      <c r="AC36" s="176">
        <f t="shared" si="35"/>
        <v>0</v>
      </c>
      <c r="AD36" s="176">
        <f t="shared" si="35"/>
        <v>0</v>
      </c>
      <c r="AE36" s="176">
        <f t="shared" si="35"/>
        <v>0</v>
      </c>
      <c r="AF36" s="176">
        <f t="shared" si="35"/>
        <v>0</v>
      </c>
      <c r="AG36" s="176">
        <f t="shared" si="35"/>
        <v>0</v>
      </c>
      <c r="AH36" s="176">
        <f t="shared" si="35"/>
        <v>0</v>
      </c>
      <c r="AI36" s="176">
        <f t="shared" si="35"/>
        <v>0</v>
      </c>
      <c r="AJ36" s="176">
        <f t="shared" si="35"/>
        <v>0</v>
      </c>
      <c r="AK36" s="176">
        <f t="shared" si="35"/>
        <v>0</v>
      </c>
      <c r="AL36" s="176">
        <f t="shared" si="35"/>
        <v>0</v>
      </c>
      <c r="AM36" s="176">
        <f t="shared" si="35"/>
        <v>0</v>
      </c>
      <c r="AN36" s="176">
        <f t="shared" si="35"/>
        <v>0</v>
      </c>
      <c r="AO36" s="176">
        <f t="shared" si="35"/>
        <v>0</v>
      </c>
      <c r="AP36" s="176">
        <f t="shared" si="35"/>
        <v>0</v>
      </c>
      <c r="AQ36" s="176">
        <f t="shared" si="36"/>
        <v>0</v>
      </c>
      <c r="AR36" s="176">
        <f t="shared" si="36"/>
        <v>0</v>
      </c>
      <c r="AS36" s="176">
        <f t="shared" si="36"/>
        <v>0</v>
      </c>
      <c r="AT36" s="176">
        <f t="shared" si="36"/>
        <v>0</v>
      </c>
      <c r="AU36" s="176">
        <f t="shared" si="36"/>
        <v>0</v>
      </c>
      <c r="AV36" s="176">
        <f t="shared" si="36"/>
        <v>0</v>
      </c>
      <c r="AW36" s="176">
        <f t="shared" si="36"/>
        <v>0</v>
      </c>
      <c r="AX36" s="176">
        <f t="shared" si="36"/>
        <v>0</v>
      </c>
      <c r="AY36" s="176">
        <f t="shared" si="36"/>
        <v>0</v>
      </c>
      <c r="AZ36" s="176">
        <f t="shared" si="36"/>
        <v>0</v>
      </c>
      <c r="BA36" s="176">
        <f t="shared" si="36"/>
        <v>0</v>
      </c>
      <c r="BB36" s="176">
        <f t="shared" si="36"/>
        <v>0</v>
      </c>
      <c r="BC36" s="176">
        <f t="shared" si="36"/>
        <v>0</v>
      </c>
      <c r="BD36" s="176">
        <f t="shared" si="36"/>
        <v>0</v>
      </c>
      <c r="BE36" s="176">
        <f t="shared" si="36"/>
        <v>0</v>
      </c>
      <c r="BF36" s="176">
        <f t="shared" si="36"/>
        <v>0</v>
      </c>
      <c r="BG36" s="176">
        <f t="shared" si="33"/>
        <v>0</v>
      </c>
      <c r="BH36" s="176">
        <f t="shared" si="33"/>
        <v>0</v>
      </c>
      <c r="BI36" s="176">
        <f t="shared" si="33"/>
        <v>0</v>
      </c>
      <c r="BJ36" s="176">
        <f t="shared" si="33"/>
        <v>0</v>
      </c>
      <c r="BK36" s="176">
        <f t="shared" si="33"/>
        <v>0</v>
      </c>
      <c r="BL36" s="176">
        <f t="shared" si="33"/>
        <v>0</v>
      </c>
      <c r="BM36" s="176">
        <f t="shared" si="33"/>
        <v>0</v>
      </c>
      <c r="BN36" s="176">
        <f t="shared" si="33"/>
        <v>0</v>
      </c>
      <c r="BO36" s="176">
        <f t="shared" si="33"/>
        <v>0</v>
      </c>
      <c r="BP36" s="176">
        <f t="shared" si="33"/>
        <v>0</v>
      </c>
      <c r="BQ36" s="176">
        <f t="shared" si="33"/>
        <v>0</v>
      </c>
      <c r="BR36" s="176">
        <f t="shared" si="33"/>
        <v>0</v>
      </c>
      <c r="BS36" s="176">
        <f t="shared" si="33"/>
        <v>0</v>
      </c>
      <c r="BT36" s="176">
        <f t="shared" si="33"/>
        <v>0</v>
      </c>
      <c r="BU36" s="176">
        <f t="shared" si="33"/>
        <v>0</v>
      </c>
      <c r="BV36" s="176">
        <f t="shared" si="33"/>
        <v>0</v>
      </c>
      <c r="BW36" s="176">
        <f t="shared" si="33"/>
        <v>0</v>
      </c>
      <c r="BX36" s="176">
        <f t="shared" si="33"/>
        <v>0</v>
      </c>
      <c r="BY36" s="176">
        <f t="shared" si="33"/>
        <v>0</v>
      </c>
      <c r="BZ36" s="176">
        <f t="shared" si="33"/>
        <v>0</v>
      </c>
      <c r="CA36" s="176">
        <f t="shared" si="33"/>
        <v>0</v>
      </c>
      <c r="CB36" s="176">
        <f t="shared" si="33"/>
        <v>0</v>
      </c>
      <c r="CC36" s="176">
        <f t="shared" si="33"/>
        <v>0</v>
      </c>
      <c r="CD36" s="176">
        <f t="shared" si="33"/>
        <v>0</v>
      </c>
      <c r="CE36" s="176">
        <f t="shared" si="33"/>
        <v>0</v>
      </c>
      <c r="CF36" s="176">
        <f t="shared" si="33"/>
        <v>0</v>
      </c>
      <c r="CG36" s="176">
        <f t="shared" si="33"/>
        <v>0</v>
      </c>
      <c r="CH36" s="176">
        <f t="shared" si="33"/>
        <v>0</v>
      </c>
      <c r="CI36" s="176">
        <f t="shared" si="33"/>
        <v>0</v>
      </c>
      <c r="CJ36" s="176">
        <f t="shared" si="33"/>
        <v>0</v>
      </c>
      <c r="CK36" s="176">
        <f t="shared" si="33"/>
        <v>0</v>
      </c>
      <c r="CL36" s="176">
        <f t="shared" si="33"/>
        <v>0</v>
      </c>
      <c r="CM36" s="176">
        <f t="shared" si="33"/>
        <v>0</v>
      </c>
      <c r="CN36" s="176">
        <f t="shared" si="33"/>
        <v>0</v>
      </c>
      <c r="CO36" s="176">
        <f t="shared" si="33"/>
        <v>0</v>
      </c>
      <c r="CP36" s="176">
        <f t="shared" si="33"/>
        <v>0</v>
      </c>
      <c r="CQ36" s="176">
        <f t="shared" si="33"/>
        <v>0</v>
      </c>
      <c r="CR36" s="176">
        <f t="shared" si="33"/>
        <v>0</v>
      </c>
      <c r="CS36" s="176">
        <f t="shared" si="33"/>
        <v>0</v>
      </c>
      <c r="CT36" s="176">
        <f t="shared" si="33"/>
        <v>0</v>
      </c>
      <c r="CU36" s="176">
        <f t="shared" si="33"/>
        <v>0</v>
      </c>
      <c r="CV36" s="176">
        <f t="shared" si="33"/>
        <v>0</v>
      </c>
      <c r="CW36" s="176">
        <f t="shared" si="33"/>
        <v>0</v>
      </c>
      <c r="CX36" s="176">
        <f t="shared" si="33"/>
        <v>0</v>
      </c>
      <c r="CY36" s="176">
        <f t="shared" si="33"/>
        <v>0</v>
      </c>
      <c r="CZ36" s="176">
        <f t="shared" si="33"/>
        <v>0</v>
      </c>
      <c r="DA36" s="176">
        <f t="shared" si="33"/>
        <v>0</v>
      </c>
      <c r="DB36" s="176">
        <f t="shared" si="33"/>
        <v>0</v>
      </c>
      <c r="DC36" s="176">
        <f t="shared" si="33"/>
        <v>0</v>
      </c>
      <c r="DD36" s="176">
        <f t="shared" si="33"/>
        <v>0</v>
      </c>
      <c r="DE36" s="176">
        <f t="shared" si="33"/>
        <v>0</v>
      </c>
      <c r="DF36" s="176">
        <f t="shared" si="33"/>
        <v>0</v>
      </c>
      <c r="DG36" s="176">
        <f t="shared" si="33"/>
        <v>0</v>
      </c>
      <c r="DH36" s="176">
        <f t="shared" si="33"/>
        <v>0</v>
      </c>
      <c r="DI36" s="176">
        <f t="shared" si="33"/>
        <v>0</v>
      </c>
      <c r="DJ36" s="176">
        <f t="shared" si="33"/>
        <v>0</v>
      </c>
      <c r="DK36" s="176">
        <f t="shared" si="33"/>
        <v>0</v>
      </c>
      <c r="DL36" s="176">
        <f t="shared" si="33"/>
        <v>0</v>
      </c>
      <c r="DM36" s="176">
        <f t="shared" si="33"/>
        <v>0</v>
      </c>
      <c r="DN36" s="176">
        <f t="shared" si="33"/>
        <v>0</v>
      </c>
      <c r="DO36" s="176">
        <f t="shared" si="33"/>
        <v>0</v>
      </c>
      <c r="DP36" s="176">
        <f t="shared" si="33"/>
        <v>0</v>
      </c>
      <c r="DQ36" s="176">
        <f t="shared" si="34"/>
        <v>0</v>
      </c>
      <c r="DR36" s="176">
        <f t="shared" si="34"/>
        <v>0</v>
      </c>
      <c r="DS36" s="176">
        <f t="shared" si="34"/>
        <v>0</v>
      </c>
      <c r="DT36" s="176">
        <f t="shared" si="34"/>
        <v>0</v>
      </c>
      <c r="DU36" s="176">
        <f t="shared" si="34"/>
        <v>0</v>
      </c>
      <c r="DV36" s="176">
        <f t="shared" si="34"/>
        <v>0</v>
      </c>
      <c r="DW36" s="176">
        <f t="shared" si="34"/>
        <v>0</v>
      </c>
      <c r="DX36" s="176">
        <f t="shared" si="20"/>
        <v>0</v>
      </c>
      <c r="DY36" s="176">
        <f t="shared" si="20"/>
        <v>0</v>
      </c>
      <c r="DZ36" s="176">
        <f t="shared" si="20"/>
        <v>0</v>
      </c>
      <c r="EA36" s="176">
        <f t="shared" si="20"/>
        <v>0</v>
      </c>
      <c r="EB36" s="176">
        <f t="shared" si="20"/>
        <v>0</v>
      </c>
      <c r="EC36" s="176">
        <f t="shared" si="20"/>
        <v>0</v>
      </c>
      <c r="ED36" s="176">
        <f t="shared" si="20"/>
        <v>0</v>
      </c>
      <c r="EE36" s="176">
        <f t="shared" si="20"/>
        <v>0</v>
      </c>
      <c r="EF36" s="176">
        <f t="shared" si="20"/>
        <v>0</v>
      </c>
      <c r="EG36" s="176">
        <f t="shared" si="20"/>
        <v>0</v>
      </c>
      <c r="EH36" s="176">
        <f t="shared" si="20"/>
        <v>0</v>
      </c>
      <c r="EI36" s="176">
        <f t="shared" si="20"/>
        <v>0</v>
      </c>
      <c r="EJ36" s="176">
        <f t="shared" si="20"/>
        <v>0</v>
      </c>
      <c r="EK36" s="176">
        <f t="shared" si="20"/>
        <v>0</v>
      </c>
      <c r="EL36" s="176">
        <f t="shared" si="20"/>
        <v>0</v>
      </c>
      <c r="EM36" s="176">
        <f t="shared" si="21"/>
        <v>0</v>
      </c>
      <c r="EN36" s="176">
        <f t="shared" si="21"/>
        <v>0</v>
      </c>
      <c r="EO36" s="176">
        <f t="shared" si="21"/>
        <v>0</v>
      </c>
      <c r="EP36" s="176">
        <f t="shared" si="21"/>
        <v>0</v>
      </c>
      <c r="EQ36" s="176">
        <f t="shared" si="21"/>
        <v>0</v>
      </c>
      <c r="ER36" s="176">
        <f t="shared" si="21"/>
        <v>0</v>
      </c>
      <c r="ES36" s="176">
        <f t="shared" si="21"/>
        <v>0</v>
      </c>
      <c r="ET36" s="176">
        <f t="shared" si="21"/>
        <v>0</v>
      </c>
      <c r="EU36" s="176">
        <f t="shared" si="21"/>
        <v>0</v>
      </c>
      <c r="EV36" s="176">
        <f t="shared" si="21"/>
        <v>0</v>
      </c>
      <c r="EW36" s="176">
        <f t="shared" si="21"/>
        <v>0</v>
      </c>
      <c r="EX36" s="176">
        <f t="shared" si="21"/>
        <v>0</v>
      </c>
      <c r="EY36" s="176">
        <f t="shared" si="21"/>
        <v>0</v>
      </c>
      <c r="EZ36" s="176">
        <f t="shared" si="21"/>
        <v>0</v>
      </c>
      <c r="FA36" s="176">
        <f t="shared" si="21"/>
        <v>0</v>
      </c>
      <c r="FB36" s="176">
        <f t="shared" si="21"/>
        <v>0</v>
      </c>
      <c r="FC36" s="176">
        <f t="shared" si="22"/>
        <v>0</v>
      </c>
      <c r="FD36" s="176">
        <f t="shared" si="22"/>
        <v>0</v>
      </c>
      <c r="FE36" s="176">
        <f t="shared" si="22"/>
        <v>0</v>
      </c>
      <c r="FF36" s="176">
        <f t="shared" si="22"/>
        <v>0</v>
      </c>
      <c r="FG36" s="176">
        <f t="shared" si="22"/>
        <v>0</v>
      </c>
      <c r="FH36" s="176">
        <f t="shared" si="22"/>
        <v>0</v>
      </c>
      <c r="FI36" s="176">
        <f t="shared" si="22"/>
        <v>0</v>
      </c>
      <c r="FJ36" s="176">
        <f t="shared" si="22"/>
        <v>0</v>
      </c>
      <c r="FK36" s="176">
        <f t="shared" si="22"/>
        <v>0</v>
      </c>
      <c r="FL36" s="176">
        <f t="shared" si="22"/>
        <v>0</v>
      </c>
      <c r="FM36" s="176">
        <f t="shared" si="22"/>
        <v>0</v>
      </c>
      <c r="FN36" s="176">
        <f t="shared" si="22"/>
        <v>0</v>
      </c>
      <c r="FO36" s="176">
        <f t="shared" si="22"/>
        <v>0</v>
      </c>
      <c r="FP36" s="176">
        <f t="shared" si="22"/>
        <v>0</v>
      </c>
      <c r="FQ36" s="176">
        <f t="shared" si="22"/>
        <v>0</v>
      </c>
      <c r="FR36" s="176">
        <f t="shared" si="22"/>
        <v>0</v>
      </c>
      <c r="FS36" s="176">
        <f t="shared" si="23"/>
        <v>0</v>
      </c>
      <c r="FT36" s="176">
        <f t="shared" si="23"/>
        <v>0</v>
      </c>
      <c r="FU36" s="176">
        <f t="shared" si="23"/>
        <v>0</v>
      </c>
      <c r="FV36" s="176">
        <f t="shared" si="23"/>
        <v>0</v>
      </c>
      <c r="FW36" s="176">
        <f t="shared" si="23"/>
        <v>0</v>
      </c>
      <c r="FX36" s="176">
        <f t="shared" si="23"/>
        <v>0</v>
      </c>
      <c r="FY36" s="176">
        <f t="shared" si="23"/>
        <v>0</v>
      </c>
      <c r="FZ36" s="176">
        <f t="shared" si="23"/>
        <v>0</v>
      </c>
      <c r="GA36" s="176">
        <f t="shared" si="23"/>
        <v>0</v>
      </c>
      <c r="GB36" s="176">
        <f t="shared" si="23"/>
        <v>0</v>
      </c>
      <c r="GC36" s="176">
        <f t="shared" si="23"/>
        <v>0</v>
      </c>
      <c r="GD36" s="176">
        <f t="shared" si="23"/>
        <v>0</v>
      </c>
      <c r="GE36" s="176">
        <f t="shared" si="23"/>
        <v>0</v>
      </c>
      <c r="GF36" s="176">
        <f t="shared" si="23"/>
        <v>0</v>
      </c>
      <c r="GG36" s="176">
        <f t="shared" si="23"/>
        <v>0</v>
      </c>
      <c r="GH36" s="176">
        <f t="shared" si="23"/>
        <v>0</v>
      </c>
      <c r="GI36" s="176">
        <f t="shared" si="30"/>
        <v>0</v>
      </c>
      <c r="GJ36" s="176">
        <f t="shared" si="30"/>
        <v>0</v>
      </c>
      <c r="GK36" s="176">
        <f t="shared" si="30"/>
        <v>0</v>
      </c>
      <c r="GL36" s="176">
        <f t="shared" si="30"/>
        <v>0</v>
      </c>
      <c r="GM36" s="176">
        <f t="shared" si="30"/>
        <v>0</v>
      </c>
      <c r="GN36" s="176">
        <f t="shared" si="30"/>
        <v>0</v>
      </c>
      <c r="GO36" s="176">
        <f t="shared" si="30"/>
        <v>0</v>
      </c>
      <c r="GP36" s="176">
        <f t="shared" si="30"/>
        <v>0</v>
      </c>
      <c r="GQ36" s="176">
        <f t="shared" si="30"/>
        <v>0</v>
      </c>
      <c r="GR36" s="176">
        <f t="shared" si="30"/>
        <v>0</v>
      </c>
      <c r="GS36" s="176">
        <f t="shared" si="30"/>
        <v>0</v>
      </c>
      <c r="GT36" s="176">
        <f t="shared" si="30"/>
        <v>0</v>
      </c>
      <c r="GU36" s="176">
        <f t="shared" si="30"/>
        <v>0</v>
      </c>
      <c r="GV36" s="176">
        <f t="shared" si="30"/>
        <v>0</v>
      </c>
      <c r="GW36" s="176">
        <f t="shared" si="30"/>
        <v>0</v>
      </c>
      <c r="GX36" s="176">
        <f t="shared" si="30"/>
        <v>0</v>
      </c>
      <c r="GY36" s="176">
        <f t="shared" si="27"/>
        <v>0</v>
      </c>
      <c r="GZ36" s="176">
        <f t="shared" si="27"/>
        <v>0</v>
      </c>
      <c r="HA36" s="176">
        <f t="shared" si="27"/>
        <v>0</v>
      </c>
      <c r="HB36" s="176">
        <f t="shared" si="27"/>
        <v>0</v>
      </c>
      <c r="HC36" s="176">
        <f t="shared" si="27"/>
        <v>0</v>
      </c>
      <c r="HD36" s="176">
        <f t="shared" si="27"/>
        <v>0</v>
      </c>
      <c r="HE36" s="176">
        <f t="shared" si="27"/>
        <v>0</v>
      </c>
      <c r="HF36" s="176">
        <f t="shared" si="27"/>
        <v>0</v>
      </c>
      <c r="HG36" s="176">
        <f t="shared" si="27"/>
        <v>0</v>
      </c>
      <c r="HH36" s="176">
        <f t="shared" si="27"/>
        <v>0</v>
      </c>
      <c r="HI36" s="176">
        <f t="shared" si="27"/>
        <v>0</v>
      </c>
      <c r="HJ36" s="176">
        <f t="shared" si="28"/>
        <v>0</v>
      </c>
      <c r="HK36" s="176">
        <f t="shared" si="28"/>
        <v>0</v>
      </c>
      <c r="HL36" s="176">
        <f t="shared" si="28"/>
        <v>0</v>
      </c>
      <c r="HM36" s="176">
        <f t="shared" si="28"/>
        <v>0</v>
      </c>
      <c r="HN36" s="176">
        <f t="shared" si="28"/>
        <v>0</v>
      </c>
      <c r="HO36" s="176">
        <f t="shared" si="28"/>
        <v>0</v>
      </c>
      <c r="HP36" s="176">
        <f t="shared" si="28"/>
        <v>0</v>
      </c>
      <c r="HQ36" s="176">
        <f t="shared" si="28"/>
        <v>0</v>
      </c>
      <c r="HR36" s="176">
        <f t="shared" si="28"/>
        <v>0</v>
      </c>
      <c r="HS36" s="176">
        <f t="shared" si="28"/>
        <v>0</v>
      </c>
      <c r="HT36" s="176">
        <f t="shared" si="28"/>
        <v>0</v>
      </c>
      <c r="HU36" s="176">
        <f t="shared" si="28"/>
        <v>0</v>
      </c>
      <c r="HV36" s="176">
        <f t="shared" si="28"/>
        <v>0</v>
      </c>
      <c r="HW36" s="176">
        <f t="shared" si="28"/>
        <v>0</v>
      </c>
      <c r="HX36" s="176">
        <f t="shared" si="28"/>
        <v>0</v>
      </c>
      <c r="HY36" s="176">
        <f t="shared" si="28"/>
        <v>0</v>
      </c>
      <c r="HZ36" s="176">
        <f t="shared" si="29"/>
        <v>0</v>
      </c>
      <c r="IA36" s="176">
        <f t="shared" si="29"/>
        <v>0</v>
      </c>
      <c r="IB36" s="176">
        <f t="shared" si="29"/>
        <v>0</v>
      </c>
      <c r="IC36" s="176">
        <f t="shared" si="29"/>
        <v>0</v>
      </c>
      <c r="ID36" s="176">
        <f t="shared" si="29"/>
        <v>0</v>
      </c>
      <c r="IE36" s="176">
        <f t="shared" si="29"/>
        <v>0</v>
      </c>
      <c r="IF36" s="176">
        <f t="shared" si="29"/>
        <v>0</v>
      </c>
      <c r="IG36" s="176">
        <f t="shared" si="29"/>
        <v>0</v>
      </c>
      <c r="II36"/>
      <c r="IJ36" s="174">
        <v>22</v>
      </c>
      <c r="IK36" s="174">
        <f t="shared" si="7"/>
        <v>14.213085842132511</v>
      </c>
      <c r="IL36" s="174">
        <f t="shared" si="9"/>
        <v>16</v>
      </c>
      <c r="IM36" s="174">
        <f t="shared" si="12"/>
        <v>0</v>
      </c>
      <c r="IO36" s="180">
        <f t="shared" si="10"/>
        <v>14.213085842132511</v>
      </c>
      <c r="IP36" s="174">
        <f t="shared" si="11"/>
        <v>0</v>
      </c>
    </row>
    <row r="37" spans="2:250" ht="12.75" customHeight="1" x14ac:dyDescent="0.25">
      <c r="B37" s="174"/>
      <c r="C37" s="174"/>
      <c r="D37" s="174">
        <f t="shared" si="0"/>
        <v>0</v>
      </c>
      <c r="E37"/>
      <c r="F37"/>
      <c r="G37" s="177">
        <v>24</v>
      </c>
      <c r="H37" s="176">
        <f t="shared" si="1"/>
        <v>3.7212442932128758</v>
      </c>
      <c r="I37" s="176">
        <f t="shared" si="8"/>
        <v>1.4782436338996035E-48</v>
      </c>
      <c r="K37" s="176">
        <f t="shared" si="32"/>
        <v>1.9767279631217399E-105</v>
      </c>
      <c r="L37" s="176">
        <f t="shared" si="32"/>
        <v>6.8092704248615578E-136</v>
      </c>
      <c r="M37" s="176">
        <f t="shared" si="32"/>
        <v>7.1841287996104297E-89</v>
      </c>
      <c r="N37" s="176">
        <f t="shared" si="32"/>
        <v>9.8557589744943175E-112</v>
      </c>
      <c r="O37" s="176">
        <f t="shared" si="32"/>
        <v>2.1979951370380068E-67</v>
      </c>
      <c r="P37" s="176">
        <f t="shared" si="32"/>
        <v>3.5456729299974861E-89</v>
      </c>
      <c r="Q37" s="176">
        <f t="shared" si="32"/>
        <v>1.5905518044135982E-102</v>
      </c>
      <c r="R37" s="176">
        <f t="shared" si="32"/>
        <v>1.468233284142379E-67</v>
      </c>
      <c r="S37" s="176">
        <f t="shared" si="32"/>
        <v>5.6967450979654024E-72</v>
      </c>
      <c r="T37" s="176">
        <f t="shared" si="32"/>
        <v>2.2403141629909837E-73</v>
      </c>
      <c r="U37" s="176">
        <f t="shared" si="32"/>
        <v>7.1230284323684497E-49</v>
      </c>
      <c r="V37" s="176">
        <f t="shared" si="32"/>
        <v>1.5099220645995322E-61</v>
      </c>
      <c r="W37" s="176">
        <f t="shared" si="32"/>
        <v>1.2657810047517667E-58</v>
      </c>
      <c r="X37" s="176">
        <f t="shared" si="32"/>
        <v>1.61301668470394E-91</v>
      </c>
      <c r="Y37" s="176">
        <f t="shared" si="32"/>
        <v>3.071100312286872E-134</v>
      </c>
      <c r="Z37" s="176">
        <f t="shared" si="32"/>
        <v>7.6594079053602945E-49</v>
      </c>
      <c r="AA37" s="176">
        <f t="shared" si="35"/>
        <v>0</v>
      </c>
      <c r="AB37" s="176">
        <f t="shared" si="35"/>
        <v>0</v>
      </c>
      <c r="AC37" s="176">
        <f t="shared" si="35"/>
        <v>0</v>
      </c>
      <c r="AD37" s="176">
        <f t="shared" si="35"/>
        <v>0</v>
      </c>
      <c r="AE37" s="176">
        <f t="shared" si="35"/>
        <v>0</v>
      </c>
      <c r="AF37" s="176">
        <f t="shared" si="35"/>
        <v>0</v>
      </c>
      <c r="AG37" s="176">
        <f t="shared" si="35"/>
        <v>0</v>
      </c>
      <c r="AH37" s="176">
        <f t="shared" si="35"/>
        <v>0</v>
      </c>
      <c r="AI37" s="176">
        <f t="shared" si="35"/>
        <v>0</v>
      </c>
      <c r="AJ37" s="176">
        <f t="shared" si="35"/>
        <v>0</v>
      </c>
      <c r="AK37" s="176">
        <f t="shared" si="35"/>
        <v>0</v>
      </c>
      <c r="AL37" s="176">
        <f t="shared" si="35"/>
        <v>0</v>
      </c>
      <c r="AM37" s="176">
        <f t="shared" si="35"/>
        <v>0</v>
      </c>
      <c r="AN37" s="176">
        <f t="shared" si="35"/>
        <v>0</v>
      </c>
      <c r="AO37" s="176">
        <f t="shared" si="35"/>
        <v>0</v>
      </c>
      <c r="AP37" s="176">
        <f t="shared" si="35"/>
        <v>0</v>
      </c>
      <c r="AQ37" s="176">
        <f t="shared" si="36"/>
        <v>0</v>
      </c>
      <c r="AR37" s="176">
        <f t="shared" si="36"/>
        <v>0</v>
      </c>
      <c r="AS37" s="176">
        <f t="shared" si="36"/>
        <v>0</v>
      </c>
      <c r="AT37" s="176">
        <f t="shared" si="36"/>
        <v>0</v>
      </c>
      <c r="AU37" s="176">
        <f t="shared" si="36"/>
        <v>0</v>
      </c>
      <c r="AV37" s="176">
        <f t="shared" si="36"/>
        <v>0</v>
      </c>
      <c r="AW37" s="176">
        <f t="shared" si="36"/>
        <v>0</v>
      </c>
      <c r="AX37" s="176">
        <f t="shared" si="36"/>
        <v>0</v>
      </c>
      <c r="AY37" s="176">
        <f t="shared" si="36"/>
        <v>0</v>
      </c>
      <c r="AZ37" s="176">
        <f t="shared" si="36"/>
        <v>0</v>
      </c>
      <c r="BA37" s="176">
        <f t="shared" si="36"/>
        <v>0</v>
      </c>
      <c r="BB37" s="176">
        <f t="shared" si="36"/>
        <v>0</v>
      </c>
      <c r="BC37" s="176">
        <f t="shared" si="36"/>
        <v>0</v>
      </c>
      <c r="BD37" s="176">
        <f t="shared" si="36"/>
        <v>0</v>
      </c>
      <c r="BE37" s="176">
        <f t="shared" si="36"/>
        <v>0</v>
      </c>
      <c r="BF37" s="176">
        <f t="shared" si="36"/>
        <v>0</v>
      </c>
      <c r="BG37" s="176">
        <f t="shared" si="33"/>
        <v>0</v>
      </c>
      <c r="BH37" s="176">
        <f t="shared" si="33"/>
        <v>0</v>
      </c>
      <c r="BI37" s="176">
        <f t="shared" si="33"/>
        <v>0</v>
      </c>
      <c r="BJ37" s="176">
        <f t="shared" si="33"/>
        <v>0</v>
      </c>
      <c r="BK37" s="176">
        <f t="shared" si="33"/>
        <v>0</v>
      </c>
      <c r="BL37" s="176">
        <f t="shared" ref="BL37:CA52" si="37">+NORMDIST($H37,BL$12,BL$13,FALSE)</f>
        <v>0</v>
      </c>
      <c r="BM37" s="176">
        <f t="shared" si="37"/>
        <v>0</v>
      </c>
      <c r="BN37" s="176">
        <f t="shared" si="37"/>
        <v>0</v>
      </c>
      <c r="BO37" s="176">
        <f t="shared" si="37"/>
        <v>0</v>
      </c>
      <c r="BP37" s="176">
        <f t="shared" si="37"/>
        <v>0</v>
      </c>
      <c r="BQ37" s="176">
        <f t="shared" si="37"/>
        <v>0</v>
      </c>
      <c r="BR37" s="176">
        <f t="shared" si="37"/>
        <v>0</v>
      </c>
      <c r="BS37" s="176">
        <f t="shared" si="37"/>
        <v>0</v>
      </c>
      <c r="BT37" s="176">
        <f t="shared" si="37"/>
        <v>0</v>
      </c>
      <c r="BU37" s="176">
        <f t="shared" si="37"/>
        <v>0</v>
      </c>
      <c r="BV37" s="176">
        <f t="shared" si="37"/>
        <v>0</v>
      </c>
      <c r="BW37" s="176">
        <f t="shared" si="37"/>
        <v>0</v>
      </c>
      <c r="BX37" s="176">
        <f t="shared" si="37"/>
        <v>0</v>
      </c>
      <c r="BY37" s="176">
        <f t="shared" si="37"/>
        <v>0</v>
      </c>
      <c r="BZ37" s="176">
        <f t="shared" si="37"/>
        <v>0</v>
      </c>
      <c r="CA37" s="176">
        <f t="shared" si="37"/>
        <v>0</v>
      </c>
      <c r="CB37" s="176">
        <f t="shared" ref="CB37:CQ52" si="38">+NORMDIST($H37,CB$12,CB$13,FALSE)</f>
        <v>0</v>
      </c>
      <c r="CC37" s="176">
        <f t="shared" si="38"/>
        <v>0</v>
      </c>
      <c r="CD37" s="176">
        <f t="shared" si="38"/>
        <v>0</v>
      </c>
      <c r="CE37" s="176">
        <f t="shared" si="38"/>
        <v>0</v>
      </c>
      <c r="CF37" s="176">
        <f t="shared" si="38"/>
        <v>0</v>
      </c>
      <c r="CG37" s="176">
        <f t="shared" si="38"/>
        <v>0</v>
      </c>
      <c r="CH37" s="176">
        <f t="shared" si="38"/>
        <v>0</v>
      </c>
      <c r="CI37" s="176">
        <f t="shared" si="38"/>
        <v>0</v>
      </c>
      <c r="CJ37" s="176">
        <f t="shared" si="38"/>
        <v>0</v>
      </c>
      <c r="CK37" s="176">
        <f t="shared" si="38"/>
        <v>0</v>
      </c>
      <c r="CL37" s="176">
        <f t="shared" si="38"/>
        <v>0</v>
      </c>
      <c r="CM37" s="176">
        <f t="shared" si="38"/>
        <v>0</v>
      </c>
      <c r="CN37" s="176">
        <f t="shared" si="38"/>
        <v>0</v>
      </c>
      <c r="CO37" s="176">
        <f t="shared" si="38"/>
        <v>0</v>
      </c>
      <c r="CP37" s="176">
        <f t="shared" si="38"/>
        <v>0</v>
      </c>
      <c r="CQ37" s="176">
        <f t="shared" si="38"/>
        <v>0</v>
      </c>
      <c r="CR37" s="176">
        <f t="shared" ref="CR37:DG52" si="39">+NORMDIST($H37,CR$12,CR$13,FALSE)</f>
        <v>0</v>
      </c>
      <c r="CS37" s="176">
        <f t="shared" si="39"/>
        <v>0</v>
      </c>
      <c r="CT37" s="176">
        <f t="shared" si="39"/>
        <v>0</v>
      </c>
      <c r="CU37" s="176">
        <f t="shared" si="39"/>
        <v>0</v>
      </c>
      <c r="CV37" s="176">
        <f t="shared" si="39"/>
        <v>0</v>
      </c>
      <c r="CW37" s="176">
        <f t="shared" si="39"/>
        <v>0</v>
      </c>
      <c r="CX37" s="176">
        <f t="shared" si="39"/>
        <v>0</v>
      </c>
      <c r="CY37" s="176">
        <f t="shared" si="39"/>
        <v>0</v>
      </c>
      <c r="CZ37" s="176">
        <f t="shared" si="39"/>
        <v>0</v>
      </c>
      <c r="DA37" s="176">
        <f t="shared" si="39"/>
        <v>0</v>
      </c>
      <c r="DB37" s="176">
        <f t="shared" si="39"/>
        <v>0</v>
      </c>
      <c r="DC37" s="176">
        <f t="shared" si="39"/>
        <v>0</v>
      </c>
      <c r="DD37" s="176">
        <f t="shared" si="39"/>
        <v>0</v>
      </c>
      <c r="DE37" s="176">
        <f t="shared" si="39"/>
        <v>0</v>
      </c>
      <c r="DF37" s="176">
        <f t="shared" si="39"/>
        <v>0</v>
      </c>
      <c r="DG37" s="176">
        <f t="shared" si="39"/>
        <v>0</v>
      </c>
      <c r="DH37" s="176">
        <f t="shared" ref="DH37:DW53" si="40">+NORMDIST($H37,DH$12,DH$13,FALSE)</f>
        <v>0</v>
      </c>
      <c r="DI37" s="176">
        <f t="shared" si="40"/>
        <v>0</v>
      </c>
      <c r="DJ37" s="176">
        <f t="shared" si="40"/>
        <v>0</v>
      </c>
      <c r="DK37" s="176">
        <f t="shared" si="40"/>
        <v>0</v>
      </c>
      <c r="DL37" s="176">
        <f t="shared" si="40"/>
        <v>0</v>
      </c>
      <c r="DM37" s="176">
        <f t="shared" si="40"/>
        <v>0</v>
      </c>
      <c r="DN37" s="176">
        <f t="shared" si="40"/>
        <v>0</v>
      </c>
      <c r="DO37" s="176">
        <f t="shared" si="40"/>
        <v>0</v>
      </c>
      <c r="DP37" s="176">
        <f t="shared" si="40"/>
        <v>0</v>
      </c>
      <c r="DQ37" s="176">
        <f t="shared" si="40"/>
        <v>0</v>
      </c>
      <c r="DR37" s="176">
        <f t="shared" si="40"/>
        <v>0</v>
      </c>
      <c r="DS37" s="176">
        <f t="shared" si="40"/>
        <v>0</v>
      </c>
      <c r="DT37" s="176">
        <f t="shared" si="40"/>
        <v>0</v>
      </c>
      <c r="DU37" s="176">
        <f t="shared" si="40"/>
        <v>0</v>
      </c>
      <c r="DV37" s="176">
        <f t="shared" si="40"/>
        <v>0</v>
      </c>
      <c r="DW37" s="176">
        <f t="shared" si="34"/>
        <v>0</v>
      </c>
      <c r="DX37" s="176">
        <f t="shared" si="34"/>
        <v>0</v>
      </c>
      <c r="DY37" s="176">
        <f t="shared" si="34"/>
        <v>0</v>
      </c>
      <c r="DZ37" s="176">
        <f t="shared" si="34"/>
        <v>0</v>
      </c>
      <c r="EA37" s="176">
        <f t="shared" si="34"/>
        <v>0</v>
      </c>
      <c r="EB37" s="176">
        <f t="shared" si="34"/>
        <v>0</v>
      </c>
      <c r="EC37" s="176">
        <f t="shared" si="34"/>
        <v>0</v>
      </c>
      <c r="ED37" s="176">
        <f t="shared" si="34"/>
        <v>0</v>
      </c>
      <c r="EE37" s="176">
        <f t="shared" si="34"/>
        <v>0</v>
      </c>
      <c r="EF37" s="176">
        <f t="shared" si="34"/>
        <v>0</v>
      </c>
      <c r="EG37" s="176">
        <f t="shared" si="20"/>
        <v>0</v>
      </c>
      <c r="EH37" s="176">
        <f t="shared" si="20"/>
        <v>0</v>
      </c>
      <c r="EI37" s="176">
        <f t="shared" si="20"/>
        <v>0</v>
      </c>
      <c r="EJ37" s="176">
        <f t="shared" si="20"/>
        <v>0</v>
      </c>
      <c r="EK37" s="176">
        <f t="shared" si="20"/>
        <v>0</v>
      </c>
      <c r="EL37" s="176">
        <f t="shared" si="20"/>
        <v>0</v>
      </c>
      <c r="EM37" s="176">
        <f t="shared" si="21"/>
        <v>0</v>
      </c>
      <c r="EN37" s="176">
        <f t="shared" si="21"/>
        <v>0</v>
      </c>
      <c r="EO37" s="176">
        <f t="shared" si="21"/>
        <v>0</v>
      </c>
      <c r="EP37" s="176">
        <f t="shared" si="21"/>
        <v>0</v>
      </c>
      <c r="EQ37" s="176">
        <f t="shared" si="21"/>
        <v>0</v>
      </c>
      <c r="ER37" s="176">
        <f t="shared" si="21"/>
        <v>0</v>
      </c>
      <c r="ES37" s="176">
        <f t="shared" si="21"/>
        <v>0</v>
      </c>
      <c r="ET37" s="176">
        <f t="shared" si="21"/>
        <v>0</v>
      </c>
      <c r="EU37" s="176">
        <f t="shared" si="21"/>
        <v>0</v>
      </c>
      <c r="EV37" s="176">
        <f t="shared" si="21"/>
        <v>0</v>
      </c>
      <c r="EW37" s="176">
        <f t="shared" si="21"/>
        <v>0</v>
      </c>
      <c r="EX37" s="176">
        <f t="shared" si="21"/>
        <v>0</v>
      </c>
      <c r="EY37" s="176">
        <f t="shared" si="21"/>
        <v>0</v>
      </c>
      <c r="EZ37" s="176">
        <f t="shared" si="21"/>
        <v>0</v>
      </c>
      <c r="FA37" s="176">
        <f t="shared" si="21"/>
        <v>0</v>
      </c>
      <c r="FB37" s="176">
        <f t="shared" ref="FB37" si="41">+NORMDIST($H37,FB$12,FB$13,FALSE)</f>
        <v>0</v>
      </c>
      <c r="FC37" s="176">
        <f t="shared" si="22"/>
        <v>0</v>
      </c>
      <c r="FD37" s="176">
        <f t="shared" si="22"/>
        <v>0</v>
      </c>
      <c r="FE37" s="176">
        <f t="shared" si="22"/>
        <v>0</v>
      </c>
      <c r="FF37" s="176">
        <f t="shared" si="22"/>
        <v>0</v>
      </c>
      <c r="FG37" s="176">
        <f t="shared" si="22"/>
        <v>0</v>
      </c>
      <c r="FH37" s="176">
        <f t="shared" si="22"/>
        <v>0</v>
      </c>
      <c r="FI37" s="176">
        <f t="shared" si="22"/>
        <v>0</v>
      </c>
      <c r="FJ37" s="176">
        <f t="shared" si="22"/>
        <v>0</v>
      </c>
      <c r="FK37" s="176">
        <f t="shared" si="22"/>
        <v>0</v>
      </c>
      <c r="FL37" s="176">
        <f t="shared" si="22"/>
        <v>0</v>
      </c>
      <c r="FM37" s="176">
        <f t="shared" si="22"/>
        <v>0</v>
      </c>
      <c r="FN37" s="176">
        <f t="shared" si="22"/>
        <v>0</v>
      </c>
      <c r="FO37" s="176">
        <f t="shared" si="22"/>
        <v>0</v>
      </c>
      <c r="FP37" s="176">
        <f t="shared" si="22"/>
        <v>0</v>
      </c>
      <c r="FQ37" s="176">
        <f t="shared" si="22"/>
        <v>0</v>
      </c>
      <c r="FR37" s="176">
        <f t="shared" ref="FR37" si="42">+NORMDIST($H37,FR$12,FR$13,FALSE)</f>
        <v>0</v>
      </c>
      <c r="FS37" s="176">
        <f t="shared" si="23"/>
        <v>0</v>
      </c>
      <c r="FT37" s="176">
        <f t="shared" si="23"/>
        <v>0</v>
      </c>
      <c r="FU37" s="176">
        <f t="shared" si="23"/>
        <v>0</v>
      </c>
      <c r="FV37" s="176">
        <f t="shared" si="23"/>
        <v>0</v>
      </c>
      <c r="FW37" s="176">
        <f t="shared" si="23"/>
        <v>0</v>
      </c>
      <c r="FX37" s="176">
        <f t="shared" si="23"/>
        <v>0</v>
      </c>
      <c r="FY37" s="176">
        <f t="shared" si="23"/>
        <v>0</v>
      </c>
      <c r="FZ37" s="176">
        <f t="shared" si="23"/>
        <v>0</v>
      </c>
      <c r="GA37" s="176">
        <f t="shared" si="23"/>
        <v>0</v>
      </c>
      <c r="GB37" s="176">
        <f t="shared" si="23"/>
        <v>0</v>
      </c>
      <c r="GC37" s="176">
        <f t="shared" si="23"/>
        <v>0</v>
      </c>
      <c r="GD37" s="176">
        <f t="shared" si="23"/>
        <v>0</v>
      </c>
      <c r="GE37" s="176">
        <f t="shared" si="23"/>
        <v>0</v>
      </c>
      <c r="GF37" s="176">
        <f t="shared" si="23"/>
        <v>0</v>
      </c>
      <c r="GG37" s="176">
        <f t="shared" si="23"/>
        <v>0</v>
      </c>
      <c r="GH37" s="176">
        <f t="shared" ref="GH37" si="43">+NORMDIST($H37,GH$12,GH$13,FALSE)</f>
        <v>0</v>
      </c>
      <c r="GI37" s="176">
        <f t="shared" si="30"/>
        <v>0</v>
      </c>
      <c r="GJ37" s="176">
        <f t="shared" si="30"/>
        <v>0</v>
      </c>
      <c r="GK37" s="176">
        <f t="shared" si="30"/>
        <v>0</v>
      </c>
      <c r="GL37" s="176">
        <f t="shared" si="30"/>
        <v>0</v>
      </c>
      <c r="GM37" s="176">
        <f t="shared" si="30"/>
        <v>0</v>
      </c>
      <c r="GN37" s="176">
        <f t="shared" si="30"/>
        <v>0</v>
      </c>
      <c r="GO37" s="176">
        <f t="shared" si="30"/>
        <v>0</v>
      </c>
      <c r="GP37" s="176">
        <f t="shared" si="30"/>
        <v>0</v>
      </c>
      <c r="GQ37" s="176">
        <f t="shared" si="30"/>
        <v>0</v>
      </c>
      <c r="GR37" s="176">
        <f t="shared" si="30"/>
        <v>0</v>
      </c>
      <c r="GS37" s="176">
        <f t="shared" si="30"/>
        <v>0</v>
      </c>
      <c r="GT37" s="176">
        <f t="shared" si="30"/>
        <v>0</v>
      </c>
      <c r="GU37" s="176">
        <f t="shared" si="30"/>
        <v>0</v>
      </c>
      <c r="GV37" s="176">
        <f t="shared" si="30"/>
        <v>0</v>
      </c>
      <c r="GW37" s="176">
        <f t="shared" si="30"/>
        <v>0</v>
      </c>
      <c r="GX37" s="176">
        <f t="shared" si="30"/>
        <v>0</v>
      </c>
      <c r="GY37" s="176">
        <f t="shared" si="27"/>
        <v>0</v>
      </c>
      <c r="GZ37" s="176">
        <f t="shared" si="27"/>
        <v>0</v>
      </c>
      <c r="HA37" s="176">
        <f t="shared" si="27"/>
        <v>0</v>
      </c>
      <c r="HB37" s="176">
        <f t="shared" si="27"/>
        <v>0</v>
      </c>
      <c r="HC37" s="176">
        <f t="shared" si="27"/>
        <v>0</v>
      </c>
      <c r="HD37" s="176">
        <f t="shared" si="27"/>
        <v>0</v>
      </c>
      <c r="HE37" s="176">
        <f t="shared" si="27"/>
        <v>0</v>
      </c>
      <c r="HF37" s="176">
        <f t="shared" si="27"/>
        <v>0</v>
      </c>
      <c r="HG37" s="176">
        <f t="shared" si="27"/>
        <v>0</v>
      </c>
      <c r="HH37" s="176">
        <f t="shared" si="27"/>
        <v>0</v>
      </c>
      <c r="HI37" s="176">
        <f t="shared" si="27"/>
        <v>0</v>
      </c>
      <c r="HJ37" s="176">
        <f t="shared" si="28"/>
        <v>0</v>
      </c>
      <c r="HK37" s="176">
        <f t="shared" si="28"/>
        <v>0</v>
      </c>
      <c r="HL37" s="176">
        <f t="shared" si="28"/>
        <v>0</v>
      </c>
      <c r="HM37" s="176">
        <f t="shared" si="28"/>
        <v>0</v>
      </c>
      <c r="HN37" s="176">
        <f t="shared" si="28"/>
        <v>0</v>
      </c>
      <c r="HO37" s="176">
        <f t="shared" si="28"/>
        <v>0</v>
      </c>
      <c r="HP37" s="176">
        <f t="shared" si="28"/>
        <v>0</v>
      </c>
      <c r="HQ37" s="176">
        <f t="shared" si="28"/>
        <v>0</v>
      </c>
      <c r="HR37" s="176">
        <f t="shared" si="28"/>
        <v>0</v>
      </c>
      <c r="HS37" s="176">
        <f t="shared" si="28"/>
        <v>0</v>
      </c>
      <c r="HT37" s="176">
        <f t="shared" si="28"/>
        <v>0</v>
      </c>
      <c r="HU37" s="176">
        <f t="shared" si="28"/>
        <v>0</v>
      </c>
      <c r="HV37" s="176">
        <f t="shared" si="28"/>
        <v>0</v>
      </c>
      <c r="HW37" s="176">
        <f t="shared" si="28"/>
        <v>0</v>
      </c>
      <c r="HX37" s="176">
        <f t="shared" si="28"/>
        <v>0</v>
      </c>
      <c r="HY37" s="176">
        <f t="shared" si="28"/>
        <v>0</v>
      </c>
      <c r="HZ37" s="176">
        <f t="shared" si="29"/>
        <v>0</v>
      </c>
      <c r="IA37" s="176">
        <f t="shared" si="29"/>
        <v>0</v>
      </c>
      <c r="IB37" s="176">
        <f t="shared" si="29"/>
        <v>0</v>
      </c>
      <c r="IC37" s="176">
        <f t="shared" si="29"/>
        <v>0</v>
      </c>
      <c r="ID37" s="176">
        <f t="shared" si="29"/>
        <v>0</v>
      </c>
      <c r="IE37" s="176">
        <f t="shared" si="29"/>
        <v>0</v>
      </c>
      <c r="IF37" s="176">
        <f t="shared" si="29"/>
        <v>0</v>
      </c>
      <c r="IG37" s="176">
        <f t="shared" si="29"/>
        <v>0</v>
      </c>
      <c r="II37"/>
      <c r="IJ37" s="174">
        <v>23</v>
      </c>
      <c r="IK37" s="174">
        <f t="shared" si="7"/>
        <v>14.85913519859308</v>
      </c>
      <c r="IL37" s="174">
        <f t="shared" si="9"/>
        <v>16</v>
      </c>
      <c r="IM37" s="174">
        <f t="shared" si="12"/>
        <v>0</v>
      </c>
      <c r="IO37" s="180">
        <f t="shared" si="10"/>
        <v>14.85913519859308</v>
      </c>
      <c r="IP37" s="174">
        <f t="shared" si="11"/>
        <v>0</v>
      </c>
    </row>
    <row r="38" spans="2:250" ht="12.75" customHeight="1" x14ac:dyDescent="0.25">
      <c r="B38" s="174"/>
      <c r="C38" s="174"/>
      <c r="D38" s="174">
        <f t="shared" si="0"/>
        <v>0</v>
      </c>
      <c r="E38"/>
      <c r="F38"/>
      <c r="G38" s="177">
        <v>25</v>
      </c>
      <c r="H38" s="176">
        <f t="shared" si="1"/>
        <v>3.8762961387634123</v>
      </c>
      <c r="I38" s="176">
        <f t="shared" si="8"/>
        <v>1.0001782392984531E-44</v>
      </c>
      <c r="K38" s="176">
        <f t="shared" si="32"/>
        <v>8.9042469755801705E-100</v>
      </c>
      <c r="L38" s="176">
        <f t="shared" si="32"/>
        <v>1.2677426493262195E-129</v>
      </c>
      <c r="M38" s="176">
        <f t="shared" si="32"/>
        <v>5.1877931701581764E-83</v>
      </c>
      <c r="N38" s="176">
        <f t="shared" si="32"/>
        <v>5.7754134778804242E-105</v>
      </c>
      <c r="O38" s="176">
        <f t="shared" si="32"/>
        <v>5.8566741244675738E-63</v>
      </c>
      <c r="P38" s="176">
        <f t="shared" si="32"/>
        <v>3.9578803438716381E-84</v>
      </c>
      <c r="Q38" s="176">
        <f t="shared" si="32"/>
        <v>9.6733709040343216E-96</v>
      </c>
      <c r="R38" s="176">
        <f t="shared" si="32"/>
        <v>1.341354309029239E-62</v>
      </c>
      <c r="S38" s="176">
        <f t="shared" si="32"/>
        <v>2.3701073518342494E-67</v>
      </c>
      <c r="T38" s="176">
        <f t="shared" si="32"/>
        <v>2.5201380909444539E-69</v>
      </c>
      <c r="U38" s="176">
        <f t="shared" si="32"/>
        <v>6.5605560089632358E-46</v>
      </c>
      <c r="V38" s="176">
        <f t="shared" si="32"/>
        <v>3.1462800021076878E-57</v>
      </c>
      <c r="W38" s="176">
        <f t="shared" si="32"/>
        <v>2.1362597300405295E-53</v>
      </c>
      <c r="X38" s="176">
        <f t="shared" si="32"/>
        <v>6.0870197198270237E-86</v>
      </c>
      <c r="Y38" s="176">
        <f t="shared" si="32"/>
        <v>2.5334119395383899E-127</v>
      </c>
      <c r="Z38" s="176">
        <f t="shared" si="32"/>
        <v>9.3457267707224633E-45</v>
      </c>
      <c r="AA38" s="176">
        <f t="shared" si="35"/>
        <v>0</v>
      </c>
      <c r="AB38" s="176">
        <f t="shared" si="35"/>
        <v>0</v>
      </c>
      <c r="AC38" s="176">
        <f t="shared" si="35"/>
        <v>0</v>
      </c>
      <c r="AD38" s="176">
        <f t="shared" si="35"/>
        <v>0</v>
      </c>
      <c r="AE38" s="176">
        <f t="shared" si="35"/>
        <v>0</v>
      </c>
      <c r="AF38" s="176">
        <f t="shared" si="35"/>
        <v>0</v>
      </c>
      <c r="AG38" s="176">
        <f t="shared" si="35"/>
        <v>0</v>
      </c>
      <c r="AH38" s="176">
        <f t="shared" si="35"/>
        <v>0</v>
      </c>
      <c r="AI38" s="176">
        <f t="shared" si="35"/>
        <v>0</v>
      </c>
      <c r="AJ38" s="176">
        <f t="shared" si="35"/>
        <v>0</v>
      </c>
      <c r="AK38" s="176">
        <f t="shared" si="35"/>
        <v>0</v>
      </c>
      <c r="AL38" s="176">
        <f t="shared" si="35"/>
        <v>0</v>
      </c>
      <c r="AM38" s="176">
        <f t="shared" si="35"/>
        <v>0</v>
      </c>
      <c r="AN38" s="176">
        <f t="shared" si="35"/>
        <v>0</v>
      </c>
      <c r="AO38" s="176">
        <f t="shared" si="35"/>
        <v>0</v>
      </c>
      <c r="AP38" s="176">
        <f t="shared" si="35"/>
        <v>0</v>
      </c>
      <c r="AQ38" s="176">
        <f t="shared" si="36"/>
        <v>0</v>
      </c>
      <c r="AR38" s="176">
        <f t="shared" si="36"/>
        <v>0</v>
      </c>
      <c r="AS38" s="176">
        <f t="shared" si="36"/>
        <v>0</v>
      </c>
      <c r="AT38" s="176">
        <f t="shared" si="36"/>
        <v>0</v>
      </c>
      <c r="AU38" s="176">
        <f t="shared" si="36"/>
        <v>0</v>
      </c>
      <c r="AV38" s="176">
        <f t="shared" si="36"/>
        <v>0</v>
      </c>
      <c r="AW38" s="176">
        <f t="shared" si="36"/>
        <v>0</v>
      </c>
      <c r="AX38" s="176">
        <f t="shared" si="36"/>
        <v>0</v>
      </c>
      <c r="AY38" s="176">
        <f t="shared" si="36"/>
        <v>0</v>
      </c>
      <c r="AZ38" s="176">
        <f t="shared" si="36"/>
        <v>0</v>
      </c>
      <c r="BA38" s="176">
        <f t="shared" si="36"/>
        <v>0</v>
      </c>
      <c r="BB38" s="176">
        <f t="shared" si="36"/>
        <v>0</v>
      </c>
      <c r="BC38" s="176">
        <f t="shared" si="36"/>
        <v>0</v>
      </c>
      <c r="BD38" s="176">
        <f t="shared" si="36"/>
        <v>0</v>
      </c>
      <c r="BE38" s="176">
        <f t="shared" si="36"/>
        <v>0</v>
      </c>
      <c r="BF38" s="176">
        <f t="shared" si="36"/>
        <v>0</v>
      </c>
      <c r="BG38" s="176">
        <f t="shared" ref="BG38:BV53" si="44">+NORMDIST($H38,BG$12,BG$13,FALSE)</f>
        <v>0</v>
      </c>
      <c r="BH38" s="176">
        <f t="shared" si="44"/>
        <v>0</v>
      </c>
      <c r="BI38" s="176">
        <f t="shared" si="44"/>
        <v>0</v>
      </c>
      <c r="BJ38" s="176">
        <f t="shared" si="44"/>
        <v>0</v>
      </c>
      <c r="BK38" s="176">
        <f t="shared" si="44"/>
        <v>0</v>
      </c>
      <c r="BL38" s="176">
        <f t="shared" si="44"/>
        <v>0</v>
      </c>
      <c r="BM38" s="176">
        <f t="shared" si="44"/>
        <v>0</v>
      </c>
      <c r="BN38" s="176">
        <f t="shared" si="44"/>
        <v>0</v>
      </c>
      <c r="BO38" s="176">
        <f t="shared" si="44"/>
        <v>0</v>
      </c>
      <c r="BP38" s="176">
        <f t="shared" si="44"/>
        <v>0</v>
      </c>
      <c r="BQ38" s="176">
        <f t="shared" si="44"/>
        <v>0</v>
      </c>
      <c r="BR38" s="176">
        <f t="shared" si="44"/>
        <v>0</v>
      </c>
      <c r="BS38" s="176">
        <f t="shared" si="37"/>
        <v>0</v>
      </c>
      <c r="BT38" s="176">
        <f t="shared" si="37"/>
        <v>0</v>
      </c>
      <c r="BU38" s="176">
        <f t="shared" si="37"/>
        <v>0</v>
      </c>
      <c r="BV38" s="176">
        <f t="shared" si="37"/>
        <v>0</v>
      </c>
      <c r="BW38" s="176">
        <f t="shared" si="37"/>
        <v>0</v>
      </c>
      <c r="BX38" s="176">
        <f t="shared" si="37"/>
        <v>0</v>
      </c>
      <c r="BY38" s="176">
        <f t="shared" si="37"/>
        <v>0</v>
      </c>
      <c r="BZ38" s="176">
        <f t="shared" si="37"/>
        <v>0</v>
      </c>
      <c r="CA38" s="176">
        <f t="shared" si="37"/>
        <v>0</v>
      </c>
      <c r="CB38" s="176">
        <f t="shared" si="38"/>
        <v>0</v>
      </c>
      <c r="CC38" s="176">
        <f t="shared" si="38"/>
        <v>0</v>
      </c>
      <c r="CD38" s="176">
        <f t="shared" si="38"/>
        <v>0</v>
      </c>
      <c r="CE38" s="176">
        <f t="shared" si="38"/>
        <v>0</v>
      </c>
      <c r="CF38" s="176">
        <f t="shared" si="38"/>
        <v>0</v>
      </c>
      <c r="CG38" s="176">
        <f t="shared" si="38"/>
        <v>0</v>
      </c>
      <c r="CH38" s="176">
        <f t="shared" si="38"/>
        <v>0</v>
      </c>
      <c r="CI38" s="176">
        <f t="shared" si="38"/>
        <v>0</v>
      </c>
      <c r="CJ38" s="176">
        <f t="shared" si="38"/>
        <v>0</v>
      </c>
      <c r="CK38" s="176">
        <f t="shared" si="38"/>
        <v>0</v>
      </c>
      <c r="CL38" s="176">
        <f t="shared" si="38"/>
        <v>0</v>
      </c>
      <c r="CM38" s="176">
        <f t="shared" si="38"/>
        <v>0</v>
      </c>
      <c r="CN38" s="176">
        <f t="shared" si="38"/>
        <v>0</v>
      </c>
      <c r="CO38" s="176">
        <f t="shared" si="38"/>
        <v>0</v>
      </c>
      <c r="CP38" s="176">
        <f t="shared" si="38"/>
        <v>0</v>
      </c>
      <c r="CQ38" s="176">
        <f t="shared" si="38"/>
        <v>0</v>
      </c>
      <c r="CR38" s="176">
        <f t="shared" si="39"/>
        <v>0</v>
      </c>
      <c r="CS38" s="176">
        <f t="shared" si="39"/>
        <v>0</v>
      </c>
      <c r="CT38" s="176">
        <f t="shared" si="39"/>
        <v>0</v>
      </c>
      <c r="CU38" s="176">
        <f t="shared" si="39"/>
        <v>0</v>
      </c>
      <c r="CV38" s="176">
        <f t="shared" si="39"/>
        <v>0</v>
      </c>
      <c r="CW38" s="176">
        <f t="shared" si="39"/>
        <v>0</v>
      </c>
      <c r="CX38" s="176">
        <f t="shared" si="39"/>
        <v>0</v>
      </c>
      <c r="CY38" s="176">
        <f t="shared" si="39"/>
        <v>0</v>
      </c>
      <c r="CZ38" s="176">
        <f t="shared" si="39"/>
        <v>0</v>
      </c>
      <c r="DA38" s="176">
        <f t="shared" si="39"/>
        <v>0</v>
      </c>
      <c r="DB38" s="176">
        <f t="shared" si="39"/>
        <v>0</v>
      </c>
      <c r="DC38" s="176">
        <f t="shared" si="39"/>
        <v>0</v>
      </c>
      <c r="DD38" s="176">
        <f t="shared" si="39"/>
        <v>0</v>
      </c>
      <c r="DE38" s="176">
        <f t="shared" si="39"/>
        <v>0</v>
      </c>
      <c r="DF38" s="176">
        <f t="shared" si="39"/>
        <v>0</v>
      </c>
      <c r="DG38" s="176">
        <f t="shared" si="39"/>
        <v>0</v>
      </c>
      <c r="DH38" s="176">
        <f t="shared" si="40"/>
        <v>0</v>
      </c>
      <c r="DI38" s="176">
        <f t="shared" si="40"/>
        <v>0</v>
      </c>
      <c r="DJ38" s="176">
        <f t="shared" si="40"/>
        <v>0</v>
      </c>
      <c r="DK38" s="176">
        <f t="shared" si="40"/>
        <v>0</v>
      </c>
      <c r="DL38" s="176">
        <f t="shared" si="40"/>
        <v>0</v>
      </c>
      <c r="DM38" s="176">
        <f t="shared" si="40"/>
        <v>0</v>
      </c>
      <c r="DN38" s="176">
        <f t="shared" si="40"/>
        <v>0</v>
      </c>
      <c r="DO38" s="176">
        <f t="shared" si="40"/>
        <v>0</v>
      </c>
      <c r="DP38" s="176">
        <f t="shared" si="40"/>
        <v>0</v>
      </c>
      <c r="DQ38" s="176">
        <f t="shared" si="40"/>
        <v>0</v>
      </c>
      <c r="DR38" s="176">
        <f t="shared" si="40"/>
        <v>0</v>
      </c>
      <c r="DS38" s="176">
        <f t="shared" si="40"/>
        <v>0</v>
      </c>
      <c r="DT38" s="176">
        <f t="shared" si="40"/>
        <v>0</v>
      </c>
      <c r="DU38" s="176">
        <f t="shared" si="40"/>
        <v>0</v>
      </c>
      <c r="DV38" s="176">
        <f t="shared" si="40"/>
        <v>0</v>
      </c>
      <c r="DW38" s="176">
        <f t="shared" si="20"/>
        <v>0</v>
      </c>
      <c r="DX38" s="176">
        <f t="shared" si="20"/>
        <v>0</v>
      </c>
      <c r="DY38" s="176">
        <f t="shared" si="20"/>
        <v>0</v>
      </c>
      <c r="DZ38" s="176">
        <f t="shared" si="20"/>
        <v>0</v>
      </c>
      <c r="EA38" s="176">
        <f t="shared" si="20"/>
        <v>0</v>
      </c>
      <c r="EB38" s="176">
        <f t="shared" si="20"/>
        <v>0</v>
      </c>
      <c r="EC38" s="176">
        <f t="shared" si="20"/>
        <v>0</v>
      </c>
      <c r="ED38" s="176">
        <f t="shared" si="20"/>
        <v>0</v>
      </c>
      <c r="EE38" s="176">
        <f t="shared" si="20"/>
        <v>0</v>
      </c>
      <c r="EF38" s="176">
        <f t="shared" si="20"/>
        <v>0</v>
      </c>
      <c r="EG38" s="176">
        <f t="shared" si="20"/>
        <v>0</v>
      </c>
      <c r="EH38" s="176">
        <f t="shared" si="20"/>
        <v>0</v>
      </c>
      <c r="EI38" s="176">
        <f t="shared" si="20"/>
        <v>0</v>
      </c>
      <c r="EJ38" s="176">
        <f t="shared" si="20"/>
        <v>0</v>
      </c>
      <c r="EK38" s="176">
        <f t="shared" si="20"/>
        <v>0</v>
      </c>
      <c r="EL38" s="176">
        <f t="shared" si="20"/>
        <v>0</v>
      </c>
      <c r="EM38" s="176">
        <f t="shared" ref="EM38:FB52" si="45">+NORMDIST($H38,EM$12,EM$13,FALSE)</f>
        <v>0</v>
      </c>
      <c r="EN38" s="176">
        <f t="shared" si="45"/>
        <v>0</v>
      </c>
      <c r="EO38" s="176">
        <f t="shared" si="45"/>
        <v>0</v>
      </c>
      <c r="EP38" s="176">
        <f t="shared" si="45"/>
        <v>0</v>
      </c>
      <c r="EQ38" s="176">
        <f t="shared" si="45"/>
        <v>0</v>
      </c>
      <c r="ER38" s="176">
        <f t="shared" si="45"/>
        <v>0</v>
      </c>
      <c r="ES38" s="176">
        <f t="shared" si="45"/>
        <v>0</v>
      </c>
      <c r="ET38" s="176">
        <f t="shared" si="45"/>
        <v>0</v>
      </c>
      <c r="EU38" s="176">
        <f t="shared" si="45"/>
        <v>0</v>
      </c>
      <c r="EV38" s="176">
        <f t="shared" si="45"/>
        <v>0</v>
      </c>
      <c r="EW38" s="176">
        <f t="shared" si="45"/>
        <v>0</v>
      </c>
      <c r="EX38" s="176">
        <f t="shared" si="45"/>
        <v>0</v>
      </c>
      <c r="EY38" s="176">
        <f t="shared" si="45"/>
        <v>0</v>
      </c>
      <c r="EZ38" s="176">
        <f t="shared" si="45"/>
        <v>0</v>
      </c>
      <c r="FA38" s="176">
        <f t="shared" si="45"/>
        <v>0</v>
      </c>
      <c r="FB38" s="176">
        <f t="shared" si="45"/>
        <v>0</v>
      </c>
      <c r="FC38" s="176">
        <f t="shared" ref="FC38:FR52" si="46">+NORMDIST($H38,FC$12,FC$13,FALSE)</f>
        <v>0</v>
      </c>
      <c r="FD38" s="176">
        <f t="shared" si="46"/>
        <v>0</v>
      </c>
      <c r="FE38" s="176">
        <f t="shared" si="46"/>
        <v>0</v>
      </c>
      <c r="FF38" s="176">
        <f t="shared" si="46"/>
        <v>0</v>
      </c>
      <c r="FG38" s="176">
        <f t="shared" si="46"/>
        <v>0</v>
      </c>
      <c r="FH38" s="176">
        <f t="shared" si="46"/>
        <v>0</v>
      </c>
      <c r="FI38" s="176">
        <f t="shared" si="46"/>
        <v>0</v>
      </c>
      <c r="FJ38" s="176">
        <f t="shared" si="46"/>
        <v>0</v>
      </c>
      <c r="FK38" s="176">
        <f t="shared" si="46"/>
        <v>0</v>
      </c>
      <c r="FL38" s="176">
        <f t="shared" si="46"/>
        <v>0</v>
      </c>
      <c r="FM38" s="176">
        <f t="shared" si="46"/>
        <v>0</v>
      </c>
      <c r="FN38" s="176">
        <f t="shared" si="46"/>
        <v>0</v>
      </c>
      <c r="FO38" s="176">
        <f t="shared" si="46"/>
        <v>0</v>
      </c>
      <c r="FP38" s="176">
        <f t="shared" si="46"/>
        <v>0</v>
      </c>
      <c r="FQ38" s="176">
        <f t="shared" si="46"/>
        <v>0</v>
      </c>
      <c r="FR38" s="176">
        <f t="shared" si="46"/>
        <v>0</v>
      </c>
      <c r="FS38" s="176">
        <f t="shared" ref="FS38:GH53" si="47">+NORMDIST($H38,FS$12,FS$13,FALSE)</f>
        <v>0</v>
      </c>
      <c r="FT38" s="176">
        <f t="shared" si="47"/>
        <v>0</v>
      </c>
      <c r="FU38" s="176">
        <f t="shared" si="47"/>
        <v>0</v>
      </c>
      <c r="FV38" s="176">
        <f t="shared" si="47"/>
        <v>0</v>
      </c>
      <c r="FW38" s="176">
        <f t="shared" si="47"/>
        <v>0</v>
      </c>
      <c r="FX38" s="176">
        <f t="shared" si="47"/>
        <v>0</v>
      </c>
      <c r="FY38" s="176">
        <f t="shared" si="47"/>
        <v>0</v>
      </c>
      <c r="FZ38" s="176">
        <f t="shared" si="47"/>
        <v>0</v>
      </c>
      <c r="GA38" s="176">
        <f t="shared" si="47"/>
        <v>0</v>
      </c>
      <c r="GB38" s="176">
        <f t="shared" si="47"/>
        <v>0</v>
      </c>
      <c r="GC38" s="176">
        <f t="shared" si="47"/>
        <v>0</v>
      </c>
      <c r="GD38" s="176">
        <f t="shared" si="47"/>
        <v>0</v>
      </c>
      <c r="GE38" s="176">
        <f t="shared" si="47"/>
        <v>0</v>
      </c>
      <c r="GF38" s="176">
        <f t="shared" si="47"/>
        <v>0</v>
      </c>
      <c r="GG38" s="176">
        <f t="shared" si="47"/>
        <v>0</v>
      </c>
      <c r="GH38" s="176">
        <f t="shared" si="47"/>
        <v>0</v>
      </c>
      <c r="GI38" s="176">
        <f t="shared" si="30"/>
        <v>0</v>
      </c>
      <c r="GJ38" s="176">
        <f t="shared" si="30"/>
        <v>0</v>
      </c>
      <c r="GK38" s="176">
        <f t="shared" si="30"/>
        <v>0</v>
      </c>
      <c r="GL38" s="176">
        <f t="shared" si="30"/>
        <v>0</v>
      </c>
      <c r="GM38" s="176">
        <f t="shared" si="30"/>
        <v>0</v>
      </c>
      <c r="GN38" s="176">
        <f t="shared" si="30"/>
        <v>0</v>
      </c>
      <c r="GO38" s="176">
        <f t="shared" si="30"/>
        <v>0</v>
      </c>
      <c r="GP38" s="176">
        <f t="shared" si="30"/>
        <v>0</v>
      </c>
      <c r="GQ38" s="176">
        <f t="shared" si="30"/>
        <v>0</v>
      </c>
      <c r="GR38" s="176">
        <f t="shared" si="30"/>
        <v>0</v>
      </c>
      <c r="GS38" s="176">
        <f t="shared" si="30"/>
        <v>0</v>
      </c>
      <c r="GT38" s="176">
        <f t="shared" si="30"/>
        <v>0</v>
      </c>
      <c r="GU38" s="176">
        <f t="shared" si="30"/>
        <v>0</v>
      </c>
      <c r="GV38" s="176">
        <f t="shared" si="30"/>
        <v>0</v>
      </c>
      <c r="GW38" s="176">
        <f t="shared" si="30"/>
        <v>0</v>
      </c>
      <c r="GX38" s="176">
        <f t="shared" si="30"/>
        <v>0</v>
      </c>
      <c r="GY38" s="176">
        <f t="shared" si="27"/>
        <v>0</v>
      </c>
      <c r="GZ38" s="176">
        <f t="shared" si="27"/>
        <v>0</v>
      </c>
      <c r="HA38" s="176">
        <f t="shared" si="27"/>
        <v>0</v>
      </c>
      <c r="HB38" s="176">
        <f t="shared" si="27"/>
        <v>0</v>
      </c>
      <c r="HC38" s="176">
        <f t="shared" si="27"/>
        <v>0</v>
      </c>
      <c r="HD38" s="176">
        <f t="shared" si="27"/>
        <v>0</v>
      </c>
      <c r="HE38" s="176">
        <f t="shared" si="27"/>
        <v>0</v>
      </c>
      <c r="HF38" s="176">
        <f t="shared" si="27"/>
        <v>0</v>
      </c>
      <c r="HG38" s="176">
        <f t="shared" si="27"/>
        <v>0</v>
      </c>
      <c r="HH38" s="176">
        <f t="shared" si="27"/>
        <v>0</v>
      </c>
      <c r="HI38" s="176">
        <f t="shared" si="27"/>
        <v>0</v>
      </c>
      <c r="HJ38" s="176">
        <f t="shared" si="28"/>
        <v>0</v>
      </c>
      <c r="HK38" s="176">
        <f t="shared" si="28"/>
        <v>0</v>
      </c>
      <c r="HL38" s="176">
        <f t="shared" si="28"/>
        <v>0</v>
      </c>
      <c r="HM38" s="176">
        <f t="shared" si="28"/>
        <v>0</v>
      </c>
      <c r="HN38" s="176">
        <f t="shared" si="28"/>
        <v>0</v>
      </c>
      <c r="HO38" s="176">
        <f t="shared" si="28"/>
        <v>0</v>
      </c>
      <c r="HP38" s="176">
        <f t="shared" si="28"/>
        <v>0</v>
      </c>
      <c r="HQ38" s="176">
        <f t="shared" si="28"/>
        <v>0</v>
      </c>
      <c r="HR38" s="176">
        <f t="shared" si="28"/>
        <v>0</v>
      </c>
      <c r="HS38" s="176">
        <f t="shared" si="28"/>
        <v>0</v>
      </c>
      <c r="HT38" s="176">
        <f t="shared" si="28"/>
        <v>0</v>
      </c>
      <c r="HU38" s="176">
        <f t="shared" si="28"/>
        <v>0</v>
      </c>
      <c r="HV38" s="176">
        <f t="shared" si="28"/>
        <v>0</v>
      </c>
      <c r="HW38" s="176">
        <f t="shared" si="28"/>
        <v>0</v>
      </c>
      <c r="HX38" s="176">
        <f t="shared" si="28"/>
        <v>0</v>
      </c>
      <c r="HY38" s="176">
        <f t="shared" si="28"/>
        <v>0</v>
      </c>
      <c r="HZ38" s="176">
        <f t="shared" si="29"/>
        <v>0</v>
      </c>
      <c r="IA38" s="176">
        <f t="shared" si="29"/>
        <v>0</v>
      </c>
      <c r="IB38" s="176">
        <f t="shared" si="29"/>
        <v>0</v>
      </c>
      <c r="IC38" s="176">
        <f t="shared" si="29"/>
        <v>0</v>
      </c>
      <c r="ID38" s="176">
        <f t="shared" si="29"/>
        <v>0</v>
      </c>
      <c r="IE38" s="176">
        <f t="shared" si="29"/>
        <v>0</v>
      </c>
      <c r="IF38" s="176">
        <f t="shared" si="29"/>
        <v>0</v>
      </c>
      <c r="IG38" s="176">
        <f t="shared" si="29"/>
        <v>0</v>
      </c>
      <c r="II38"/>
      <c r="IJ38" s="174">
        <v>24</v>
      </c>
      <c r="IK38" s="174">
        <f t="shared" si="7"/>
        <v>15.505184555053649</v>
      </c>
      <c r="IL38" s="174">
        <f t="shared" si="9"/>
        <v>16</v>
      </c>
      <c r="IM38" s="174">
        <f t="shared" si="12"/>
        <v>0</v>
      </c>
      <c r="IO38" s="180">
        <f t="shared" si="10"/>
        <v>15.505184555053649</v>
      </c>
      <c r="IP38" s="174">
        <f t="shared" si="11"/>
        <v>0</v>
      </c>
    </row>
    <row r="39" spans="2:250" ht="12.75" customHeight="1" x14ac:dyDescent="0.25">
      <c r="B39" s="174"/>
      <c r="C39" s="174"/>
      <c r="D39" s="174">
        <f t="shared" si="0"/>
        <v>0</v>
      </c>
      <c r="E39"/>
      <c r="F39"/>
      <c r="G39" s="177">
        <v>26</v>
      </c>
      <c r="H39" s="176">
        <f t="shared" si="1"/>
        <v>4.0313479843139488</v>
      </c>
      <c r="I39" s="176">
        <f t="shared" si="8"/>
        <v>7.5749434738788101E-41</v>
      </c>
      <c r="K39" s="176">
        <f t="shared" si="32"/>
        <v>2.796623124997359E-94</v>
      </c>
      <c r="L39" s="176">
        <f t="shared" si="32"/>
        <v>1.6759753066980614E-123</v>
      </c>
      <c r="M39" s="176">
        <f t="shared" si="32"/>
        <v>2.3589076214692735E-77</v>
      </c>
      <c r="N39" s="176">
        <f t="shared" si="32"/>
        <v>2.0755137166845388E-98</v>
      </c>
      <c r="O39" s="176">
        <f t="shared" si="32"/>
        <v>1.1007754534364591E-58</v>
      </c>
      <c r="P39" s="176">
        <f t="shared" si="32"/>
        <v>3.1421949467510754E-79</v>
      </c>
      <c r="Q39" s="176">
        <f t="shared" si="32"/>
        <v>3.4383489675565659E-89</v>
      </c>
      <c r="R39" s="176">
        <f t="shared" si="32"/>
        <v>7.90138766799848E-58</v>
      </c>
      <c r="S39" s="176">
        <f t="shared" si="32"/>
        <v>6.9107302462595753E-63</v>
      </c>
      <c r="T39" s="176">
        <f t="shared" si="32"/>
        <v>2.1703510193988949E-65</v>
      </c>
      <c r="U39" s="176">
        <f t="shared" si="32"/>
        <v>4.8663316246020924E-43</v>
      </c>
      <c r="V39" s="176">
        <f t="shared" si="32"/>
        <v>4.551152132550434E-53</v>
      </c>
      <c r="W39" s="176">
        <f t="shared" si="32"/>
        <v>2.0462569868951417E-48</v>
      </c>
      <c r="X39" s="176">
        <f t="shared" si="32"/>
        <v>1.5305874585362049E-80</v>
      </c>
      <c r="Y39" s="176">
        <f t="shared" si="32"/>
        <v>1.3692740766052089E-120</v>
      </c>
      <c r="Z39" s="176">
        <f t="shared" si="32"/>
        <v>7.5262799530025396E-41</v>
      </c>
      <c r="AA39" s="176">
        <f t="shared" si="35"/>
        <v>0</v>
      </c>
      <c r="AB39" s="176">
        <f t="shared" si="35"/>
        <v>0</v>
      </c>
      <c r="AC39" s="176">
        <f t="shared" si="35"/>
        <v>0</v>
      </c>
      <c r="AD39" s="176">
        <f t="shared" si="35"/>
        <v>0</v>
      </c>
      <c r="AE39" s="176">
        <f t="shared" si="35"/>
        <v>0</v>
      </c>
      <c r="AF39" s="176">
        <f t="shared" si="35"/>
        <v>0</v>
      </c>
      <c r="AG39" s="176">
        <f t="shared" si="35"/>
        <v>0</v>
      </c>
      <c r="AH39" s="176">
        <f t="shared" si="35"/>
        <v>0</v>
      </c>
      <c r="AI39" s="176">
        <f t="shared" si="35"/>
        <v>0</v>
      </c>
      <c r="AJ39" s="176">
        <f t="shared" si="35"/>
        <v>0</v>
      </c>
      <c r="AK39" s="176">
        <f t="shared" si="35"/>
        <v>0</v>
      </c>
      <c r="AL39" s="176">
        <f t="shared" si="35"/>
        <v>0</v>
      </c>
      <c r="AM39" s="176">
        <f t="shared" si="35"/>
        <v>0</v>
      </c>
      <c r="AN39" s="176">
        <f t="shared" si="35"/>
        <v>0</v>
      </c>
      <c r="AO39" s="176">
        <f t="shared" si="35"/>
        <v>0</v>
      </c>
      <c r="AP39" s="176">
        <f t="shared" si="35"/>
        <v>0</v>
      </c>
      <c r="AQ39" s="176">
        <f t="shared" si="36"/>
        <v>0</v>
      </c>
      <c r="AR39" s="176">
        <f t="shared" si="36"/>
        <v>0</v>
      </c>
      <c r="AS39" s="176">
        <f t="shared" si="36"/>
        <v>0</v>
      </c>
      <c r="AT39" s="176">
        <f t="shared" si="36"/>
        <v>0</v>
      </c>
      <c r="AU39" s="176">
        <f t="shared" si="36"/>
        <v>0</v>
      </c>
      <c r="AV39" s="176">
        <f t="shared" si="36"/>
        <v>0</v>
      </c>
      <c r="AW39" s="176">
        <f t="shared" si="36"/>
        <v>0</v>
      </c>
      <c r="AX39" s="176">
        <f t="shared" si="36"/>
        <v>0</v>
      </c>
      <c r="AY39" s="176">
        <f t="shared" si="36"/>
        <v>0</v>
      </c>
      <c r="AZ39" s="176">
        <f t="shared" si="36"/>
        <v>0</v>
      </c>
      <c r="BA39" s="176">
        <f t="shared" si="36"/>
        <v>0</v>
      </c>
      <c r="BB39" s="176">
        <f t="shared" si="36"/>
        <v>0</v>
      </c>
      <c r="BC39" s="176">
        <f t="shared" si="36"/>
        <v>0</v>
      </c>
      <c r="BD39" s="176">
        <f t="shared" si="36"/>
        <v>0</v>
      </c>
      <c r="BE39" s="176">
        <f t="shared" si="36"/>
        <v>0</v>
      </c>
      <c r="BF39" s="176">
        <f t="shared" si="36"/>
        <v>0</v>
      </c>
      <c r="BG39" s="176">
        <f t="shared" si="44"/>
        <v>0</v>
      </c>
      <c r="BH39" s="176">
        <f t="shared" si="44"/>
        <v>0</v>
      </c>
      <c r="BI39" s="176">
        <f t="shared" si="44"/>
        <v>0</v>
      </c>
      <c r="BJ39" s="176">
        <f t="shared" si="44"/>
        <v>0</v>
      </c>
      <c r="BK39" s="176">
        <f t="shared" si="44"/>
        <v>0</v>
      </c>
      <c r="BL39" s="176">
        <f t="shared" si="44"/>
        <v>0</v>
      </c>
      <c r="BM39" s="176">
        <f t="shared" si="44"/>
        <v>0</v>
      </c>
      <c r="BN39" s="176">
        <f t="shared" si="44"/>
        <v>0</v>
      </c>
      <c r="BO39" s="176">
        <f t="shared" si="44"/>
        <v>0</v>
      </c>
      <c r="BP39" s="176">
        <f t="shared" si="44"/>
        <v>0</v>
      </c>
      <c r="BQ39" s="176">
        <f t="shared" si="44"/>
        <v>0</v>
      </c>
      <c r="BR39" s="176">
        <f t="shared" si="44"/>
        <v>0</v>
      </c>
      <c r="BS39" s="176">
        <f t="shared" si="37"/>
        <v>0</v>
      </c>
      <c r="BT39" s="176">
        <f t="shared" si="37"/>
        <v>0</v>
      </c>
      <c r="BU39" s="176">
        <f t="shared" si="37"/>
        <v>0</v>
      </c>
      <c r="BV39" s="176">
        <f t="shared" si="37"/>
        <v>0</v>
      </c>
      <c r="BW39" s="176">
        <f t="shared" si="37"/>
        <v>0</v>
      </c>
      <c r="BX39" s="176">
        <f t="shared" si="37"/>
        <v>0</v>
      </c>
      <c r="BY39" s="176">
        <f t="shared" si="37"/>
        <v>0</v>
      </c>
      <c r="BZ39" s="176">
        <f t="shared" si="37"/>
        <v>0</v>
      </c>
      <c r="CA39" s="176">
        <f t="shared" si="37"/>
        <v>0</v>
      </c>
      <c r="CB39" s="176">
        <f t="shared" si="38"/>
        <v>0</v>
      </c>
      <c r="CC39" s="176">
        <f t="shared" si="38"/>
        <v>0</v>
      </c>
      <c r="CD39" s="176">
        <f t="shared" si="38"/>
        <v>0</v>
      </c>
      <c r="CE39" s="176">
        <f t="shared" si="38"/>
        <v>0</v>
      </c>
      <c r="CF39" s="176">
        <f t="shared" si="38"/>
        <v>0</v>
      </c>
      <c r="CG39" s="176">
        <f t="shared" si="38"/>
        <v>0</v>
      </c>
      <c r="CH39" s="176">
        <f t="shared" si="38"/>
        <v>0</v>
      </c>
      <c r="CI39" s="176">
        <f t="shared" si="38"/>
        <v>0</v>
      </c>
      <c r="CJ39" s="176">
        <f t="shared" si="38"/>
        <v>0</v>
      </c>
      <c r="CK39" s="176">
        <f t="shared" si="38"/>
        <v>0</v>
      </c>
      <c r="CL39" s="176">
        <f t="shared" si="38"/>
        <v>0</v>
      </c>
      <c r="CM39" s="176">
        <f t="shared" si="38"/>
        <v>0</v>
      </c>
      <c r="CN39" s="176">
        <f t="shared" si="38"/>
        <v>0</v>
      </c>
      <c r="CO39" s="176">
        <f t="shared" si="38"/>
        <v>0</v>
      </c>
      <c r="CP39" s="176">
        <f t="shared" si="38"/>
        <v>0</v>
      </c>
      <c r="CQ39" s="176">
        <f t="shared" si="38"/>
        <v>0</v>
      </c>
      <c r="CR39" s="176">
        <f t="shared" si="39"/>
        <v>0</v>
      </c>
      <c r="CS39" s="176">
        <f t="shared" si="39"/>
        <v>0</v>
      </c>
      <c r="CT39" s="176">
        <f t="shared" si="39"/>
        <v>0</v>
      </c>
      <c r="CU39" s="176">
        <f t="shared" si="39"/>
        <v>0</v>
      </c>
      <c r="CV39" s="176">
        <f t="shared" si="39"/>
        <v>0</v>
      </c>
      <c r="CW39" s="176">
        <f t="shared" si="39"/>
        <v>0</v>
      </c>
      <c r="CX39" s="176">
        <f t="shared" si="39"/>
        <v>0</v>
      </c>
      <c r="CY39" s="176">
        <f t="shared" si="39"/>
        <v>0</v>
      </c>
      <c r="CZ39" s="176">
        <f t="shared" si="39"/>
        <v>0</v>
      </c>
      <c r="DA39" s="176">
        <f t="shared" si="39"/>
        <v>0</v>
      </c>
      <c r="DB39" s="176">
        <f t="shared" si="39"/>
        <v>0</v>
      </c>
      <c r="DC39" s="176">
        <f t="shared" si="39"/>
        <v>0</v>
      </c>
      <c r="DD39" s="176">
        <f t="shared" si="39"/>
        <v>0</v>
      </c>
      <c r="DE39" s="176">
        <f t="shared" si="39"/>
        <v>0</v>
      </c>
      <c r="DF39" s="176">
        <f t="shared" si="39"/>
        <v>0</v>
      </c>
      <c r="DG39" s="176">
        <f t="shared" si="39"/>
        <v>0</v>
      </c>
      <c r="DH39" s="176">
        <f t="shared" si="40"/>
        <v>0</v>
      </c>
      <c r="DI39" s="176">
        <f t="shared" si="40"/>
        <v>0</v>
      </c>
      <c r="DJ39" s="176">
        <f t="shared" si="40"/>
        <v>0</v>
      </c>
      <c r="DK39" s="176">
        <f t="shared" si="40"/>
        <v>0</v>
      </c>
      <c r="DL39" s="176">
        <f t="shared" si="40"/>
        <v>0</v>
      </c>
      <c r="DM39" s="176">
        <f t="shared" si="40"/>
        <v>0</v>
      </c>
      <c r="DN39" s="176">
        <f t="shared" si="40"/>
        <v>0</v>
      </c>
      <c r="DO39" s="176">
        <f t="shared" si="40"/>
        <v>0</v>
      </c>
      <c r="DP39" s="176">
        <f t="shared" si="40"/>
        <v>0</v>
      </c>
      <c r="DQ39" s="176">
        <f t="shared" si="40"/>
        <v>0</v>
      </c>
      <c r="DR39" s="176">
        <f t="shared" si="40"/>
        <v>0</v>
      </c>
      <c r="DS39" s="176">
        <f t="shared" si="40"/>
        <v>0</v>
      </c>
      <c r="DT39" s="176">
        <f t="shared" si="40"/>
        <v>0</v>
      </c>
      <c r="DU39" s="176">
        <f t="shared" si="40"/>
        <v>0</v>
      </c>
      <c r="DV39" s="176">
        <f t="shared" si="40"/>
        <v>0</v>
      </c>
      <c r="DW39" s="176">
        <f t="shared" si="20"/>
        <v>0</v>
      </c>
      <c r="DX39" s="176">
        <f t="shared" si="20"/>
        <v>0</v>
      </c>
      <c r="DY39" s="176">
        <f t="shared" si="20"/>
        <v>0</v>
      </c>
      <c r="DZ39" s="176">
        <f t="shared" si="20"/>
        <v>0</v>
      </c>
      <c r="EA39" s="176">
        <f t="shared" ref="EA39:EL39" si="48">+NORMDIST($H39,EA$12,EA$13,FALSE)</f>
        <v>0</v>
      </c>
      <c r="EB39" s="176">
        <f t="shared" si="48"/>
        <v>0</v>
      </c>
      <c r="EC39" s="176">
        <f t="shared" si="48"/>
        <v>0</v>
      </c>
      <c r="ED39" s="176">
        <f t="shared" si="48"/>
        <v>0</v>
      </c>
      <c r="EE39" s="176">
        <f t="shared" si="48"/>
        <v>0</v>
      </c>
      <c r="EF39" s="176">
        <f t="shared" si="48"/>
        <v>0</v>
      </c>
      <c r="EG39" s="176">
        <f t="shared" si="48"/>
        <v>0</v>
      </c>
      <c r="EH39" s="176">
        <f t="shared" si="48"/>
        <v>0</v>
      </c>
      <c r="EI39" s="176">
        <f t="shared" si="48"/>
        <v>0</v>
      </c>
      <c r="EJ39" s="176">
        <f t="shared" si="48"/>
        <v>0</v>
      </c>
      <c r="EK39" s="176">
        <f t="shared" si="48"/>
        <v>0</v>
      </c>
      <c r="EL39" s="176">
        <f t="shared" si="48"/>
        <v>0</v>
      </c>
      <c r="EM39" s="176">
        <f t="shared" si="45"/>
        <v>0</v>
      </c>
      <c r="EN39" s="176">
        <f t="shared" si="45"/>
        <v>0</v>
      </c>
      <c r="EO39" s="176">
        <f t="shared" si="45"/>
        <v>0</v>
      </c>
      <c r="EP39" s="176">
        <f t="shared" si="45"/>
        <v>0</v>
      </c>
      <c r="EQ39" s="176">
        <f t="shared" si="45"/>
        <v>0</v>
      </c>
      <c r="ER39" s="176">
        <f t="shared" si="45"/>
        <v>0</v>
      </c>
      <c r="ES39" s="176">
        <f t="shared" si="45"/>
        <v>0</v>
      </c>
      <c r="ET39" s="176">
        <f t="shared" si="45"/>
        <v>0</v>
      </c>
      <c r="EU39" s="176">
        <f t="shared" si="45"/>
        <v>0</v>
      </c>
      <c r="EV39" s="176">
        <f t="shared" si="45"/>
        <v>0</v>
      </c>
      <c r="EW39" s="176">
        <f t="shared" si="45"/>
        <v>0</v>
      </c>
      <c r="EX39" s="176">
        <f t="shared" si="45"/>
        <v>0</v>
      </c>
      <c r="EY39" s="176">
        <f t="shared" si="45"/>
        <v>0</v>
      </c>
      <c r="EZ39" s="176">
        <f t="shared" si="45"/>
        <v>0</v>
      </c>
      <c r="FA39" s="176">
        <f t="shared" si="45"/>
        <v>0</v>
      </c>
      <c r="FB39" s="176">
        <f t="shared" si="45"/>
        <v>0</v>
      </c>
      <c r="FC39" s="176">
        <f t="shared" si="46"/>
        <v>0</v>
      </c>
      <c r="FD39" s="176">
        <f t="shared" si="46"/>
        <v>0</v>
      </c>
      <c r="FE39" s="176">
        <f t="shared" si="46"/>
        <v>0</v>
      </c>
      <c r="FF39" s="176">
        <f t="shared" si="46"/>
        <v>0</v>
      </c>
      <c r="FG39" s="176">
        <f t="shared" si="46"/>
        <v>0</v>
      </c>
      <c r="FH39" s="176">
        <f t="shared" si="46"/>
        <v>0</v>
      </c>
      <c r="FI39" s="176">
        <f t="shared" si="46"/>
        <v>0</v>
      </c>
      <c r="FJ39" s="176">
        <f t="shared" si="46"/>
        <v>0</v>
      </c>
      <c r="FK39" s="176">
        <f t="shared" si="46"/>
        <v>0</v>
      </c>
      <c r="FL39" s="176">
        <f t="shared" si="46"/>
        <v>0</v>
      </c>
      <c r="FM39" s="176">
        <f t="shared" si="46"/>
        <v>0</v>
      </c>
      <c r="FN39" s="176">
        <f t="shared" si="46"/>
        <v>0</v>
      </c>
      <c r="FO39" s="176">
        <f t="shared" si="46"/>
        <v>0</v>
      </c>
      <c r="FP39" s="176">
        <f t="shared" si="46"/>
        <v>0</v>
      </c>
      <c r="FQ39" s="176">
        <f t="shared" si="46"/>
        <v>0</v>
      </c>
      <c r="FR39" s="176">
        <f t="shared" si="46"/>
        <v>0</v>
      </c>
      <c r="FS39" s="176">
        <f t="shared" si="47"/>
        <v>0</v>
      </c>
      <c r="FT39" s="176">
        <f t="shared" si="47"/>
        <v>0</v>
      </c>
      <c r="FU39" s="176">
        <f t="shared" si="47"/>
        <v>0</v>
      </c>
      <c r="FV39" s="176">
        <f t="shared" si="47"/>
        <v>0</v>
      </c>
      <c r="FW39" s="176">
        <f t="shared" si="47"/>
        <v>0</v>
      </c>
      <c r="FX39" s="176">
        <f t="shared" si="47"/>
        <v>0</v>
      </c>
      <c r="FY39" s="176">
        <f t="shared" si="47"/>
        <v>0</v>
      </c>
      <c r="FZ39" s="176">
        <f t="shared" si="47"/>
        <v>0</v>
      </c>
      <c r="GA39" s="176">
        <f t="shared" si="47"/>
        <v>0</v>
      </c>
      <c r="GB39" s="176">
        <f t="shared" si="47"/>
        <v>0</v>
      </c>
      <c r="GC39" s="176">
        <f t="shared" si="47"/>
        <v>0</v>
      </c>
      <c r="GD39" s="176">
        <f t="shared" si="47"/>
        <v>0</v>
      </c>
      <c r="GE39" s="176">
        <f t="shared" si="47"/>
        <v>0</v>
      </c>
      <c r="GF39" s="176">
        <f t="shared" si="47"/>
        <v>0</v>
      </c>
      <c r="GG39" s="176">
        <f t="shared" si="47"/>
        <v>0</v>
      </c>
      <c r="GH39" s="176">
        <f t="shared" si="47"/>
        <v>0</v>
      </c>
      <c r="GI39" s="176">
        <f t="shared" si="30"/>
        <v>0</v>
      </c>
      <c r="GJ39" s="176">
        <f t="shared" si="30"/>
        <v>0</v>
      </c>
      <c r="GK39" s="176">
        <f t="shared" si="30"/>
        <v>0</v>
      </c>
      <c r="GL39" s="176">
        <f t="shared" si="30"/>
        <v>0</v>
      </c>
      <c r="GM39" s="176">
        <f t="shared" si="30"/>
        <v>0</v>
      </c>
      <c r="GN39" s="176">
        <f t="shared" si="30"/>
        <v>0</v>
      </c>
      <c r="GO39" s="176">
        <f t="shared" si="30"/>
        <v>0</v>
      </c>
      <c r="GP39" s="176">
        <f t="shared" si="30"/>
        <v>0</v>
      </c>
      <c r="GQ39" s="176">
        <f t="shared" si="30"/>
        <v>0</v>
      </c>
      <c r="GR39" s="176">
        <f t="shared" si="30"/>
        <v>0</v>
      </c>
      <c r="GS39" s="176">
        <f t="shared" si="30"/>
        <v>0</v>
      </c>
      <c r="GT39" s="176">
        <f t="shared" si="30"/>
        <v>0</v>
      </c>
      <c r="GU39" s="176">
        <f t="shared" si="30"/>
        <v>0</v>
      </c>
      <c r="GV39" s="176">
        <f t="shared" si="30"/>
        <v>0</v>
      </c>
      <c r="GW39" s="176">
        <f t="shared" si="30"/>
        <v>0</v>
      </c>
      <c r="GX39" s="176">
        <f t="shared" si="30"/>
        <v>0</v>
      </c>
      <c r="GY39" s="176">
        <f t="shared" si="27"/>
        <v>0</v>
      </c>
      <c r="GZ39" s="176">
        <f t="shared" si="27"/>
        <v>0</v>
      </c>
      <c r="HA39" s="176">
        <f t="shared" si="27"/>
        <v>0</v>
      </c>
      <c r="HB39" s="176">
        <f t="shared" si="27"/>
        <v>0</v>
      </c>
      <c r="HC39" s="176">
        <f t="shared" si="27"/>
        <v>0</v>
      </c>
      <c r="HD39" s="176">
        <f t="shared" si="27"/>
        <v>0</v>
      </c>
      <c r="HE39" s="176">
        <f t="shared" si="27"/>
        <v>0</v>
      </c>
      <c r="HF39" s="176">
        <f t="shared" si="27"/>
        <v>0</v>
      </c>
      <c r="HG39" s="176">
        <f t="shared" si="27"/>
        <v>0</v>
      </c>
      <c r="HH39" s="176">
        <f t="shared" si="27"/>
        <v>0</v>
      </c>
      <c r="HI39" s="176">
        <f t="shared" si="27"/>
        <v>0</v>
      </c>
      <c r="HJ39" s="176">
        <f t="shared" si="28"/>
        <v>0</v>
      </c>
      <c r="HK39" s="176">
        <f t="shared" si="28"/>
        <v>0</v>
      </c>
      <c r="HL39" s="176">
        <f t="shared" si="28"/>
        <v>0</v>
      </c>
      <c r="HM39" s="176">
        <f t="shared" si="28"/>
        <v>0</v>
      </c>
      <c r="HN39" s="176">
        <f t="shared" si="28"/>
        <v>0</v>
      </c>
      <c r="HO39" s="176">
        <f t="shared" si="28"/>
        <v>0</v>
      </c>
      <c r="HP39" s="176">
        <f t="shared" si="28"/>
        <v>0</v>
      </c>
      <c r="HQ39" s="176">
        <f t="shared" si="28"/>
        <v>0</v>
      </c>
      <c r="HR39" s="176">
        <f t="shared" si="28"/>
        <v>0</v>
      </c>
      <c r="HS39" s="176">
        <f t="shared" si="28"/>
        <v>0</v>
      </c>
      <c r="HT39" s="176">
        <f t="shared" si="28"/>
        <v>0</v>
      </c>
      <c r="HU39" s="176">
        <f t="shared" si="28"/>
        <v>0</v>
      </c>
      <c r="HV39" s="176">
        <f t="shared" si="28"/>
        <v>0</v>
      </c>
      <c r="HW39" s="176">
        <f t="shared" si="28"/>
        <v>0</v>
      </c>
      <c r="HX39" s="176">
        <f t="shared" si="28"/>
        <v>0</v>
      </c>
      <c r="HY39" s="176">
        <f t="shared" si="28"/>
        <v>0</v>
      </c>
      <c r="HZ39" s="176">
        <f t="shared" si="29"/>
        <v>0</v>
      </c>
      <c r="IA39" s="176">
        <f t="shared" si="29"/>
        <v>0</v>
      </c>
      <c r="IB39" s="176">
        <f t="shared" si="29"/>
        <v>0</v>
      </c>
      <c r="IC39" s="176">
        <f t="shared" si="29"/>
        <v>0</v>
      </c>
      <c r="ID39" s="176">
        <f t="shared" si="29"/>
        <v>0</v>
      </c>
      <c r="IE39" s="176">
        <f t="shared" si="29"/>
        <v>0</v>
      </c>
      <c r="IF39" s="176">
        <f t="shared" si="29"/>
        <v>0</v>
      </c>
      <c r="IG39" s="176">
        <f t="shared" si="29"/>
        <v>0</v>
      </c>
      <c r="II39"/>
      <c r="IJ39" s="174">
        <v>25</v>
      </c>
      <c r="IK39" s="174">
        <f t="shared" si="7"/>
        <v>16.151233911514218</v>
      </c>
      <c r="IL39" s="174">
        <f t="shared" si="9"/>
        <v>16</v>
      </c>
      <c r="IM39" s="174">
        <f t="shared" si="12"/>
        <v>0</v>
      </c>
      <c r="IO39" s="180">
        <f t="shared" si="10"/>
        <v>16.151233911514218</v>
      </c>
      <c r="IP39" s="174">
        <f t="shared" si="11"/>
        <v>0</v>
      </c>
    </row>
    <row r="40" spans="2:250" ht="12.75" customHeight="1" x14ac:dyDescent="0.25">
      <c r="B40" s="174"/>
      <c r="C40" s="174"/>
      <c r="D40" s="174">
        <f t="shared" si="0"/>
        <v>0</v>
      </c>
      <c r="E40"/>
      <c r="F40"/>
      <c r="G40" s="177">
        <v>27</v>
      </c>
      <c r="H40" s="176">
        <f t="shared" si="1"/>
        <v>4.1863998298644853</v>
      </c>
      <c r="I40" s="176">
        <f t="shared" si="8"/>
        <v>4.0032496041710231E-37</v>
      </c>
      <c r="K40" s="176">
        <f t="shared" si="32"/>
        <v>6.1243097363522024E-89</v>
      </c>
      <c r="L40" s="176">
        <f t="shared" si="32"/>
        <v>1.5732948667530225E-117</v>
      </c>
      <c r="M40" s="176">
        <f t="shared" si="32"/>
        <v>6.7539672657324771E-72</v>
      </c>
      <c r="N40" s="176">
        <f t="shared" si="32"/>
        <v>4.5742263545170907E-92</v>
      </c>
      <c r="O40" s="176">
        <f t="shared" si="32"/>
        <v>1.4593845942794324E-54</v>
      </c>
      <c r="P40" s="176">
        <f t="shared" si="32"/>
        <v>1.7742306126891346E-74</v>
      </c>
      <c r="Q40" s="176">
        <f t="shared" si="32"/>
        <v>7.142728707610185E-83</v>
      </c>
      <c r="R40" s="176">
        <f t="shared" si="32"/>
        <v>3.0010598010547344E-53</v>
      </c>
      <c r="S40" s="176">
        <f t="shared" si="32"/>
        <v>1.412194637785112E-58</v>
      </c>
      <c r="T40" s="176">
        <f t="shared" si="32"/>
        <v>1.4309545756765767E-61</v>
      </c>
      <c r="U40" s="176">
        <f t="shared" si="32"/>
        <v>2.9070187932476229E-40</v>
      </c>
      <c r="V40" s="176">
        <f t="shared" si="32"/>
        <v>4.5701081848123833E-49</v>
      </c>
      <c r="W40" s="176">
        <f t="shared" si="32"/>
        <v>1.1124408763423265E-43</v>
      </c>
      <c r="X40" s="176">
        <f t="shared" si="32"/>
        <v>2.5644792231026839E-75</v>
      </c>
      <c r="Y40" s="176">
        <f t="shared" si="32"/>
        <v>4.848950173859068E-114</v>
      </c>
      <c r="Z40" s="176">
        <f t="shared" si="32"/>
        <v>4.0003414729323287E-37</v>
      </c>
      <c r="AA40" s="176">
        <f t="shared" si="35"/>
        <v>0</v>
      </c>
      <c r="AB40" s="176">
        <f t="shared" si="35"/>
        <v>0</v>
      </c>
      <c r="AC40" s="176">
        <f t="shared" si="35"/>
        <v>0</v>
      </c>
      <c r="AD40" s="176">
        <f t="shared" si="35"/>
        <v>0</v>
      </c>
      <c r="AE40" s="176">
        <f t="shared" si="35"/>
        <v>0</v>
      </c>
      <c r="AF40" s="176">
        <f t="shared" si="35"/>
        <v>0</v>
      </c>
      <c r="AG40" s="176">
        <f t="shared" si="35"/>
        <v>0</v>
      </c>
      <c r="AH40" s="176">
        <f t="shared" si="35"/>
        <v>0</v>
      </c>
      <c r="AI40" s="176">
        <f t="shared" si="35"/>
        <v>0</v>
      </c>
      <c r="AJ40" s="176">
        <f t="shared" si="35"/>
        <v>0</v>
      </c>
      <c r="AK40" s="176">
        <f t="shared" si="35"/>
        <v>0</v>
      </c>
      <c r="AL40" s="176">
        <f t="shared" si="35"/>
        <v>0</v>
      </c>
      <c r="AM40" s="176">
        <f t="shared" si="35"/>
        <v>0</v>
      </c>
      <c r="AN40" s="176">
        <f t="shared" si="35"/>
        <v>0</v>
      </c>
      <c r="AO40" s="176">
        <f t="shared" si="35"/>
        <v>0</v>
      </c>
      <c r="AP40" s="176">
        <f t="shared" si="35"/>
        <v>0</v>
      </c>
      <c r="AQ40" s="176">
        <f t="shared" si="36"/>
        <v>0</v>
      </c>
      <c r="AR40" s="176">
        <f t="shared" si="36"/>
        <v>0</v>
      </c>
      <c r="AS40" s="176">
        <f t="shared" si="36"/>
        <v>0</v>
      </c>
      <c r="AT40" s="176">
        <f t="shared" si="36"/>
        <v>0</v>
      </c>
      <c r="AU40" s="176">
        <f t="shared" si="36"/>
        <v>0</v>
      </c>
      <c r="AV40" s="176">
        <f t="shared" si="36"/>
        <v>0</v>
      </c>
      <c r="AW40" s="176">
        <f t="shared" si="36"/>
        <v>0</v>
      </c>
      <c r="AX40" s="176">
        <f t="shared" si="36"/>
        <v>0</v>
      </c>
      <c r="AY40" s="176">
        <f t="shared" si="36"/>
        <v>0</v>
      </c>
      <c r="AZ40" s="176">
        <f t="shared" si="36"/>
        <v>0</v>
      </c>
      <c r="BA40" s="176">
        <f t="shared" si="36"/>
        <v>0</v>
      </c>
      <c r="BB40" s="176">
        <f t="shared" si="36"/>
        <v>0</v>
      </c>
      <c r="BC40" s="176">
        <f t="shared" si="36"/>
        <v>0</v>
      </c>
      <c r="BD40" s="176">
        <f t="shared" si="36"/>
        <v>0</v>
      </c>
      <c r="BE40" s="176">
        <f t="shared" si="36"/>
        <v>0</v>
      </c>
      <c r="BF40" s="176">
        <f t="shared" si="36"/>
        <v>0</v>
      </c>
      <c r="BG40" s="176">
        <f t="shared" si="44"/>
        <v>0</v>
      </c>
      <c r="BH40" s="176">
        <f t="shared" si="44"/>
        <v>0</v>
      </c>
      <c r="BI40" s="176">
        <f t="shared" si="44"/>
        <v>0</v>
      </c>
      <c r="BJ40" s="176">
        <f t="shared" si="44"/>
        <v>0</v>
      </c>
      <c r="BK40" s="176">
        <f t="shared" si="44"/>
        <v>0</v>
      </c>
      <c r="BL40" s="176">
        <f t="shared" si="44"/>
        <v>0</v>
      </c>
      <c r="BM40" s="176">
        <f t="shared" si="44"/>
        <v>0</v>
      </c>
      <c r="BN40" s="176">
        <f t="shared" si="44"/>
        <v>0</v>
      </c>
      <c r="BO40" s="176">
        <f t="shared" si="44"/>
        <v>0</v>
      </c>
      <c r="BP40" s="176">
        <f t="shared" si="44"/>
        <v>0</v>
      </c>
      <c r="BQ40" s="176">
        <f t="shared" si="44"/>
        <v>0</v>
      </c>
      <c r="BR40" s="176">
        <f t="shared" si="44"/>
        <v>0</v>
      </c>
      <c r="BS40" s="176">
        <f t="shared" si="37"/>
        <v>0</v>
      </c>
      <c r="BT40" s="176">
        <f t="shared" si="37"/>
        <v>0</v>
      </c>
      <c r="BU40" s="176">
        <f t="shared" si="37"/>
        <v>0</v>
      </c>
      <c r="BV40" s="176">
        <f t="shared" si="37"/>
        <v>0</v>
      </c>
      <c r="BW40" s="176">
        <f t="shared" si="37"/>
        <v>0</v>
      </c>
      <c r="BX40" s="176">
        <f t="shared" si="37"/>
        <v>0</v>
      </c>
      <c r="BY40" s="176">
        <f t="shared" si="37"/>
        <v>0</v>
      </c>
      <c r="BZ40" s="176">
        <f t="shared" si="37"/>
        <v>0</v>
      </c>
      <c r="CA40" s="176">
        <f t="shared" si="37"/>
        <v>0</v>
      </c>
      <c r="CB40" s="176">
        <f t="shared" si="38"/>
        <v>0</v>
      </c>
      <c r="CC40" s="176">
        <f t="shared" si="38"/>
        <v>0</v>
      </c>
      <c r="CD40" s="176">
        <f t="shared" si="38"/>
        <v>0</v>
      </c>
      <c r="CE40" s="176">
        <f t="shared" si="38"/>
        <v>0</v>
      </c>
      <c r="CF40" s="176">
        <f t="shared" si="38"/>
        <v>0</v>
      </c>
      <c r="CG40" s="176">
        <f t="shared" si="38"/>
        <v>0</v>
      </c>
      <c r="CH40" s="176">
        <f t="shared" si="38"/>
        <v>0</v>
      </c>
      <c r="CI40" s="176">
        <f t="shared" si="38"/>
        <v>0</v>
      </c>
      <c r="CJ40" s="176">
        <f t="shared" si="38"/>
        <v>0</v>
      </c>
      <c r="CK40" s="176">
        <f t="shared" si="38"/>
        <v>0</v>
      </c>
      <c r="CL40" s="176">
        <f t="shared" si="38"/>
        <v>0</v>
      </c>
      <c r="CM40" s="176">
        <f t="shared" si="38"/>
        <v>0</v>
      </c>
      <c r="CN40" s="176">
        <f t="shared" si="38"/>
        <v>0</v>
      </c>
      <c r="CO40" s="176">
        <f t="shared" si="38"/>
        <v>0</v>
      </c>
      <c r="CP40" s="176">
        <f t="shared" si="38"/>
        <v>0</v>
      </c>
      <c r="CQ40" s="176">
        <f t="shared" si="38"/>
        <v>0</v>
      </c>
      <c r="CR40" s="176">
        <f t="shared" si="39"/>
        <v>0</v>
      </c>
      <c r="CS40" s="176">
        <f t="shared" si="39"/>
        <v>0</v>
      </c>
      <c r="CT40" s="176">
        <f t="shared" si="39"/>
        <v>0</v>
      </c>
      <c r="CU40" s="176">
        <f t="shared" si="39"/>
        <v>0</v>
      </c>
      <c r="CV40" s="176">
        <f t="shared" si="39"/>
        <v>0</v>
      </c>
      <c r="CW40" s="176">
        <f t="shared" si="39"/>
        <v>0</v>
      </c>
      <c r="CX40" s="176">
        <f t="shared" si="39"/>
        <v>0</v>
      </c>
      <c r="CY40" s="176">
        <f t="shared" si="39"/>
        <v>0</v>
      </c>
      <c r="CZ40" s="176">
        <f t="shared" si="39"/>
        <v>0</v>
      </c>
      <c r="DA40" s="176">
        <f t="shared" si="39"/>
        <v>0</v>
      </c>
      <c r="DB40" s="176">
        <f t="shared" si="39"/>
        <v>0</v>
      </c>
      <c r="DC40" s="176">
        <f t="shared" si="39"/>
        <v>0</v>
      </c>
      <c r="DD40" s="176">
        <f t="shared" si="39"/>
        <v>0</v>
      </c>
      <c r="DE40" s="176">
        <f t="shared" si="39"/>
        <v>0</v>
      </c>
      <c r="DF40" s="176">
        <f t="shared" si="39"/>
        <v>0</v>
      </c>
      <c r="DG40" s="176">
        <f t="shared" si="39"/>
        <v>0</v>
      </c>
      <c r="DH40" s="176">
        <f t="shared" si="40"/>
        <v>0</v>
      </c>
      <c r="DI40" s="176">
        <f t="shared" si="40"/>
        <v>0</v>
      </c>
      <c r="DJ40" s="176">
        <f t="shared" si="40"/>
        <v>0</v>
      </c>
      <c r="DK40" s="176">
        <f t="shared" si="40"/>
        <v>0</v>
      </c>
      <c r="DL40" s="176">
        <f t="shared" si="40"/>
        <v>0</v>
      </c>
      <c r="DM40" s="176">
        <f t="shared" si="40"/>
        <v>0</v>
      </c>
      <c r="DN40" s="176">
        <f t="shared" si="40"/>
        <v>0</v>
      </c>
      <c r="DO40" s="176">
        <f t="shared" si="40"/>
        <v>0</v>
      </c>
      <c r="DP40" s="176">
        <f t="shared" si="40"/>
        <v>0</v>
      </c>
      <c r="DQ40" s="176">
        <f t="shared" si="40"/>
        <v>0</v>
      </c>
      <c r="DR40" s="176">
        <f t="shared" si="40"/>
        <v>0</v>
      </c>
      <c r="DS40" s="176">
        <f t="shared" si="40"/>
        <v>0</v>
      </c>
      <c r="DT40" s="176">
        <f t="shared" si="40"/>
        <v>0</v>
      </c>
      <c r="DU40" s="176">
        <f t="shared" si="40"/>
        <v>0</v>
      </c>
      <c r="DV40" s="176">
        <f t="shared" si="40"/>
        <v>0</v>
      </c>
      <c r="DW40" s="176">
        <f t="shared" si="40"/>
        <v>0</v>
      </c>
      <c r="DX40" s="176">
        <f t="shared" ref="DX40:EM52" si="49">+NORMDIST($H40,DX$12,DX$13,FALSE)</f>
        <v>0</v>
      </c>
      <c r="DY40" s="176">
        <f t="shared" si="49"/>
        <v>0</v>
      </c>
      <c r="DZ40" s="176">
        <f t="shared" si="49"/>
        <v>0</v>
      </c>
      <c r="EA40" s="176">
        <f t="shared" si="49"/>
        <v>0</v>
      </c>
      <c r="EB40" s="176">
        <f t="shared" si="49"/>
        <v>0</v>
      </c>
      <c r="EC40" s="176">
        <f t="shared" si="49"/>
        <v>0</v>
      </c>
      <c r="ED40" s="176">
        <f t="shared" si="49"/>
        <v>0</v>
      </c>
      <c r="EE40" s="176">
        <f t="shared" si="49"/>
        <v>0</v>
      </c>
      <c r="EF40" s="176">
        <f t="shared" si="49"/>
        <v>0</v>
      </c>
      <c r="EG40" s="176">
        <f t="shared" si="49"/>
        <v>0</v>
      </c>
      <c r="EH40" s="176">
        <f t="shared" si="49"/>
        <v>0</v>
      </c>
      <c r="EI40" s="176">
        <f t="shared" si="49"/>
        <v>0</v>
      </c>
      <c r="EJ40" s="176">
        <f t="shared" si="49"/>
        <v>0</v>
      </c>
      <c r="EK40" s="176">
        <f t="shared" si="49"/>
        <v>0</v>
      </c>
      <c r="EL40" s="176">
        <f t="shared" si="49"/>
        <v>0</v>
      </c>
      <c r="EM40" s="176">
        <f t="shared" si="45"/>
        <v>0</v>
      </c>
      <c r="EN40" s="176">
        <f t="shared" si="45"/>
        <v>0</v>
      </c>
      <c r="EO40" s="176">
        <f t="shared" si="45"/>
        <v>0</v>
      </c>
      <c r="EP40" s="176">
        <f t="shared" si="45"/>
        <v>0</v>
      </c>
      <c r="EQ40" s="176">
        <f t="shared" si="45"/>
        <v>0</v>
      </c>
      <c r="ER40" s="176">
        <f t="shared" si="45"/>
        <v>0</v>
      </c>
      <c r="ES40" s="176">
        <f t="shared" si="45"/>
        <v>0</v>
      </c>
      <c r="ET40" s="176">
        <f t="shared" si="45"/>
        <v>0</v>
      </c>
      <c r="EU40" s="176">
        <f t="shared" si="45"/>
        <v>0</v>
      </c>
      <c r="EV40" s="176">
        <f t="shared" si="45"/>
        <v>0</v>
      </c>
      <c r="EW40" s="176">
        <f t="shared" si="45"/>
        <v>0</v>
      </c>
      <c r="EX40" s="176">
        <f t="shared" si="45"/>
        <v>0</v>
      </c>
      <c r="EY40" s="176">
        <f t="shared" si="45"/>
        <v>0</v>
      </c>
      <c r="EZ40" s="176">
        <f t="shared" si="45"/>
        <v>0</v>
      </c>
      <c r="FA40" s="176">
        <f t="shared" si="45"/>
        <v>0</v>
      </c>
      <c r="FB40" s="176">
        <f t="shared" si="45"/>
        <v>0</v>
      </c>
      <c r="FC40" s="176">
        <f t="shared" si="46"/>
        <v>0</v>
      </c>
      <c r="FD40" s="176">
        <f t="shared" si="46"/>
        <v>0</v>
      </c>
      <c r="FE40" s="176">
        <f t="shared" si="46"/>
        <v>0</v>
      </c>
      <c r="FF40" s="176">
        <f t="shared" si="46"/>
        <v>0</v>
      </c>
      <c r="FG40" s="176">
        <f t="shared" si="46"/>
        <v>0</v>
      </c>
      <c r="FH40" s="176">
        <f t="shared" si="46"/>
        <v>0</v>
      </c>
      <c r="FI40" s="176">
        <f t="shared" si="46"/>
        <v>0</v>
      </c>
      <c r="FJ40" s="176">
        <f t="shared" si="46"/>
        <v>0</v>
      </c>
      <c r="FK40" s="176">
        <f t="shared" si="46"/>
        <v>0</v>
      </c>
      <c r="FL40" s="176">
        <f t="shared" si="46"/>
        <v>0</v>
      </c>
      <c r="FM40" s="176">
        <f t="shared" si="46"/>
        <v>0</v>
      </c>
      <c r="FN40" s="176">
        <f t="shared" si="46"/>
        <v>0</v>
      </c>
      <c r="FO40" s="176">
        <f t="shared" si="46"/>
        <v>0</v>
      </c>
      <c r="FP40" s="176">
        <f t="shared" si="46"/>
        <v>0</v>
      </c>
      <c r="FQ40" s="176">
        <f t="shared" si="46"/>
        <v>0</v>
      </c>
      <c r="FR40" s="176">
        <f t="shared" si="46"/>
        <v>0</v>
      </c>
      <c r="FS40" s="176">
        <f t="shared" si="47"/>
        <v>0</v>
      </c>
      <c r="FT40" s="176">
        <f t="shared" si="47"/>
        <v>0</v>
      </c>
      <c r="FU40" s="176">
        <f t="shared" si="47"/>
        <v>0</v>
      </c>
      <c r="FV40" s="176">
        <f t="shared" si="47"/>
        <v>0</v>
      </c>
      <c r="FW40" s="176">
        <f t="shared" si="47"/>
        <v>0</v>
      </c>
      <c r="FX40" s="176">
        <f t="shared" si="47"/>
        <v>0</v>
      </c>
      <c r="FY40" s="176">
        <f t="shared" si="47"/>
        <v>0</v>
      </c>
      <c r="FZ40" s="176">
        <f t="shared" si="47"/>
        <v>0</v>
      </c>
      <c r="GA40" s="176">
        <f t="shared" si="47"/>
        <v>0</v>
      </c>
      <c r="GB40" s="176">
        <f t="shared" si="47"/>
        <v>0</v>
      </c>
      <c r="GC40" s="176">
        <f t="shared" si="47"/>
        <v>0</v>
      </c>
      <c r="GD40" s="176">
        <f t="shared" si="47"/>
        <v>0</v>
      </c>
      <c r="GE40" s="176">
        <f t="shared" si="47"/>
        <v>0</v>
      </c>
      <c r="GF40" s="176">
        <f t="shared" si="47"/>
        <v>0</v>
      </c>
      <c r="GG40" s="176">
        <f t="shared" si="47"/>
        <v>0</v>
      </c>
      <c r="GH40" s="176">
        <f t="shared" si="47"/>
        <v>0</v>
      </c>
      <c r="GI40" s="176">
        <f t="shared" si="30"/>
        <v>0</v>
      </c>
      <c r="GJ40" s="176">
        <f t="shared" si="30"/>
        <v>0</v>
      </c>
      <c r="GK40" s="176">
        <f t="shared" si="30"/>
        <v>0</v>
      </c>
      <c r="GL40" s="176">
        <f t="shared" si="30"/>
        <v>0</v>
      </c>
      <c r="GM40" s="176">
        <f t="shared" si="30"/>
        <v>0</v>
      </c>
      <c r="GN40" s="176">
        <f t="shared" si="30"/>
        <v>0</v>
      </c>
      <c r="GO40" s="176">
        <f t="shared" si="30"/>
        <v>0</v>
      </c>
      <c r="GP40" s="176">
        <f t="shared" si="30"/>
        <v>0</v>
      </c>
      <c r="GQ40" s="176">
        <f t="shared" si="30"/>
        <v>0</v>
      </c>
      <c r="GR40" s="176">
        <f t="shared" si="30"/>
        <v>0</v>
      </c>
      <c r="GS40" s="176">
        <f t="shared" si="30"/>
        <v>0</v>
      </c>
      <c r="GT40" s="176">
        <f t="shared" si="30"/>
        <v>0</v>
      </c>
      <c r="GU40" s="176">
        <f t="shared" si="30"/>
        <v>0</v>
      </c>
      <c r="GV40" s="176">
        <f t="shared" si="30"/>
        <v>0</v>
      </c>
      <c r="GW40" s="176">
        <f t="shared" si="30"/>
        <v>0</v>
      </c>
      <c r="GX40" s="176">
        <f t="shared" si="30"/>
        <v>0</v>
      </c>
      <c r="GY40" s="176">
        <f t="shared" si="27"/>
        <v>0</v>
      </c>
      <c r="GZ40" s="176">
        <f t="shared" si="27"/>
        <v>0</v>
      </c>
      <c r="HA40" s="176">
        <f t="shared" si="27"/>
        <v>0</v>
      </c>
      <c r="HB40" s="176">
        <f t="shared" si="27"/>
        <v>0</v>
      </c>
      <c r="HC40" s="176">
        <f t="shared" si="27"/>
        <v>0</v>
      </c>
      <c r="HD40" s="176">
        <f t="shared" si="27"/>
        <v>0</v>
      </c>
      <c r="HE40" s="176">
        <f t="shared" si="27"/>
        <v>0</v>
      </c>
      <c r="HF40" s="176">
        <f t="shared" si="27"/>
        <v>0</v>
      </c>
      <c r="HG40" s="176">
        <f t="shared" si="27"/>
        <v>0</v>
      </c>
      <c r="HH40" s="176">
        <f t="shared" si="27"/>
        <v>0</v>
      </c>
      <c r="HI40" s="176">
        <f t="shared" si="27"/>
        <v>0</v>
      </c>
      <c r="HJ40" s="176">
        <f t="shared" si="28"/>
        <v>0</v>
      </c>
      <c r="HK40" s="176">
        <f t="shared" si="28"/>
        <v>0</v>
      </c>
      <c r="HL40" s="176">
        <f t="shared" si="28"/>
        <v>0</v>
      </c>
      <c r="HM40" s="176">
        <f t="shared" si="28"/>
        <v>0</v>
      </c>
      <c r="HN40" s="176">
        <f t="shared" si="28"/>
        <v>0</v>
      </c>
      <c r="HO40" s="176">
        <f t="shared" si="28"/>
        <v>0</v>
      </c>
      <c r="HP40" s="176">
        <f t="shared" si="28"/>
        <v>0</v>
      </c>
      <c r="HQ40" s="176">
        <f t="shared" si="28"/>
        <v>0</v>
      </c>
      <c r="HR40" s="176">
        <f t="shared" si="28"/>
        <v>0</v>
      </c>
      <c r="HS40" s="176">
        <f t="shared" si="28"/>
        <v>0</v>
      </c>
      <c r="HT40" s="176">
        <f t="shared" si="28"/>
        <v>0</v>
      </c>
      <c r="HU40" s="176">
        <f t="shared" si="28"/>
        <v>0</v>
      </c>
      <c r="HV40" s="176">
        <f t="shared" si="28"/>
        <v>0</v>
      </c>
      <c r="HW40" s="176">
        <f t="shared" si="28"/>
        <v>0</v>
      </c>
      <c r="HX40" s="176">
        <f t="shared" si="28"/>
        <v>0</v>
      </c>
      <c r="HY40" s="176">
        <f t="shared" si="28"/>
        <v>0</v>
      </c>
      <c r="HZ40" s="176">
        <f t="shared" si="29"/>
        <v>0</v>
      </c>
      <c r="IA40" s="176">
        <f t="shared" si="29"/>
        <v>0</v>
      </c>
      <c r="IB40" s="176">
        <f t="shared" si="29"/>
        <v>0</v>
      </c>
      <c r="IC40" s="176">
        <f t="shared" si="29"/>
        <v>0</v>
      </c>
      <c r="ID40" s="176">
        <f t="shared" si="29"/>
        <v>0</v>
      </c>
      <c r="IE40" s="176">
        <f t="shared" si="29"/>
        <v>0</v>
      </c>
      <c r="IF40" s="176">
        <f t="shared" si="29"/>
        <v>0</v>
      </c>
      <c r="IG40" s="176">
        <f t="shared" si="29"/>
        <v>0</v>
      </c>
      <c r="II40"/>
      <c r="IJ40" s="174">
        <v>26</v>
      </c>
      <c r="IK40" s="174">
        <f t="shared" si="7"/>
        <v>16.797283267974787</v>
      </c>
      <c r="IL40" s="174">
        <f t="shared" si="9"/>
        <v>16</v>
      </c>
      <c r="IM40" s="174">
        <f t="shared" si="12"/>
        <v>0</v>
      </c>
      <c r="IO40" s="180">
        <f t="shared" si="10"/>
        <v>16.797283267974787</v>
      </c>
      <c r="IP40" s="174">
        <f t="shared" si="11"/>
        <v>0</v>
      </c>
    </row>
    <row r="41" spans="2:250" ht="12.75" customHeight="1" x14ac:dyDescent="0.25">
      <c r="B41" s="174"/>
      <c r="C41" s="174"/>
      <c r="D41" s="174">
        <f t="shared" si="0"/>
        <v>0</v>
      </c>
      <c r="E41"/>
      <c r="F41"/>
      <c r="G41" s="177">
        <v>28</v>
      </c>
      <c r="H41" s="176">
        <f t="shared" si="1"/>
        <v>4.3414516754150219</v>
      </c>
      <c r="I41" s="176">
        <f t="shared" si="8"/>
        <v>1.40348414060929E-33</v>
      </c>
      <c r="K41" s="176">
        <f t="shared" si="32"/>
        <v>9.3511883589629023E-84</v>
      </c>
      <c r="L41" s="176">
        <f t="shared" si="32"/>
        <v>1.0487177806276353E-111</v>
      </c>
      <c r="M41" s="176">
        <f t="shared" si="32"/>
        <v>1.2176618698038525E-66</v>
      </c>
      <c r="N41" s="176">
        <f t="shared" si="32"/>
        <v>6.182430082926256E-86</v>
      </c>
      <c r="O41" s="176">
        <f t="shared" si="32"/>
        <v>1.364784628507842E-50</v>
      </c>
      <c r="P41" s="176">
        <f t="shared" si="32"/>
        <v>7.1251414043467197E-70</v>
      </c>
      <c r="Q41" s="176">
        <f t="shared" si="32"/>
        <v>8.6720235551269791E-77</v>
      </c>
      <c r="R41" s="176">
        <f t="shared" si="32"/>
        <v>7.3494924261414723E-49</v>
      </c>
      <c r="S41" s="176">
        <f t="shared" si="32"/>
        <v>2.0224596634420335E-54</v>
      </c>
      <c r="T41" s="176">
        <f t="shared" si="32"/>
        <v>7.2229056630081147E-58</v>
      </c>
      <c r="U41" s="176">
        <f t="shared" si="32"/>
        <v>1.3985534266054289E-37</v>
      </c>
      <c r="V41" s="176">
        <f t="shared" si="32"/>
        <v>3.1857577889576941E-45</v>
      </c>
      <c r="W41" s="176">
        <f t="shared" si="32"/>
        <v>3.4324509784198125E-39</v>
      </c>
      <c r="X41" s="176">
        <f t="shared" si="32"/>
        <v>2.8630426123080725E-70</v>
      </c>
      <c r="Y41" s="176">
        <f t="shared" si="32"/>
        <v>1.1250655307649343E-107</v>
      </c>
      <c r="Z41" s="176">
        <f t="shared" si="32"/>
        <v>1.4033408528124645E-33</v>
      </c>
      <c r="AA41" s="176">
        <f t="shared" si="35"/>
        <v>0</v>
      </c>
      <c r="AB41" s="176">
        <f t="shared" si="35"/>
        <v>0</v>
      </c>
      <c r="AC41" s="176">
        <f t="shared" si="35"/>
        <v>0</v>
      </c>
      <c r="AD41" s="176">
        <f t="shared" si="35"/>
        <v>0</v>
      </c>
      <c r="AE41" s="176">
        <f t="shared" si="35"/>
        <v>0</v>
      </c>
      <c r="AF41" s="176">
        <f t="shared" si="35"/>
        <v>0</v>
      </c>
      <c r="AG41" s="176">
        <f t="shared" si="35"/>
        <v>0</v>
      </c>
      <c r="AH41" s="176">
        <f t="shared" si="35"/>
        <v>0</v>
      </c>
      <c r="AI41" s="176">
        <f t="shared" si="35"/>
        <v>0</v>
      </c>
      <c r="AJ41" s="176">
        <f t="shared" si="35"/>
        <v>0</v>
      </c>
      <c r="AK41" s="176">
        <f t="shared" si="35"/>
        <v>0</v>
      </c>
      <c r="AL41" s="176">
        <f t="shared" si="35"/>
        <v>0</v>
      </c>
      <c r="AM41" s="176">
        <f t="shared" si="35"/>
        <v>0</v>
      </c>
      <c r="AN41" s="176">
        <f t="shared" si="35"/>
        <v>0</v>
      </c>
      <c r="AO41" s="176">
        <f t="shared" si="35"/>
        <v>0</v>
      </c>
      <c r="AP41" s="176">
        <f t="shared" si="35"/>
        <v>0</v>
      </c>
      <c r="AQ41" s="176">
        <f t="shared" si="36"/>
        <v>0</v>
      </c>
      <c r="AR41" s="176">
        <f t="shared" si="36"/>
        <v>0</v>
      </c>
      <c r="AS41" s="176">
        <f t="shared" si="36"/>
        <v>0</v>
      </c>
      <c r="AT41" s="176">
        <f t="shared" si="36"/>
        <v>0</v>
      </c>
      <c r="AU41" s="176">
        <f t="shared" si="36"/>
        <v>0</v>
      </c>
      <c r="AV41" s="176">
        <f t="shared" si="36"/>
        <v>0</v>
      </c>
      <c r="AW41" s="176">
        <f t="shared" si="36"/>
        <v>0</v>
      </c>
      <c r="AX41" s="176">
        <f t="shared" si="36"/>
        <v>0</v>
      </c>
      <c r="AY41" s="176">
        <f t="shared" si="36"/>
        <v>0</v>
      </c>
      <c r="AZ41" s="176">
        <f t="shared" si="36"/>
        <v>0</v>
      </c>
      <c r="BA41" s="176">
        <f t="shared" si="36"/>
        <v>0</v>
      </c>
      <c r="BB41" s="176">
        <f t="shared" si="36"/>
        <v>0</v>
      </c>
      <c r="BC41" s="176">
        <f t="shared" si="36"/>
        <v>0</v>
      </c>
      <c r="BD41" s="176">
        <f t="shared" si="36"/>
        <v>0</v>
      </c>
      <c r="BE41" s="176">
        <f t="shared" si="36"/>
        <v>0</v>
      </c>
      <c r="BF41" s="176">
        <f t="shared" si="36"/>
        <v>0</v>
      </c>
      <c r="BG41" s="176">
        <f t="shared" si="44"/>
        <v>0</v>
      </c>
      <c r="BH41" s="176">
        <f t="shared" si="44"/>
        <v>0</v>
      </c>
      <c r="BI41" s="176">
        <f t="shared" si="44"/>
        <v>0</v>
      </c>
      <c r="BJ41" s="176">
        <f t="shared" si="44"/>
        <v>0</v>
      </c>
      <c r="BK41" s="176">
        <f t="shared" si="44"/>
        <v>0</v>
      </c>
      <c r="BL41" s="176">
        <f t="shared" si="44"/>
        <v>0</v>
      </c>
      <c r="BM41" s="176">
        <f t="shared" si="44"/>
        <v>0</v>
      </c>
      <c r="BN41" s="176">
        <f t="shared" si="44"/>
        <v>0</v>
      </c>
      <c r="BO41" s="176">
        <f t="shared" si="44"/>
        <v>0</v>
      </c>
      <c r="BP41" s="176">
        <f t="shared" si="44"/>
        <v>0</v>
      </c>
      <c r="BQ41" s="176">
        <f t="shared" si="44"/>
        <v>0</v>
      </c>
      <c r="BR41" s="176">
        <f t="shared" si="44"/>
        <v>0</v>
      </c>
      <c r="BS41" s="176">
        <f t="shared" si="37"/>
        <v>0</v>
      </c>
      <c r="BT41" s="176">
        <f t="shared" si="37"/>
        <v>0</v>
      </c>
      <c r="BU41" s="176">
        <f t="shared" si="37"/>
        <v>0</v>
      </c>
      <c r="BV41" s="176">
        <f t="shared" si="37"/>
        <v>0</v>
      </c>
      <c r="BW41" s="176">
        <f t="shared" si="37"/>
        <v>0</v>
      </c>
      <c r="BX41" s="176">
        <f t="shared" si="37"/>
        <v>0</v>
      </c>
      <c r="BY41" s="176">
        <f t="shared" si="37"/>
        <v>0</v>
      </c>
      <c r="BZ41" s="176">
        <f t="shared" si="37"/>
        <v>0</v>
      </c>
      <c r="CA41" s="176">
        <f t="shared" si="37"/>
        <v>0</v>
      </c>
      <c r="CB41" s="176">
        <f t="shared" si="38"/>
        <v>0</v>
      </c>
      <c r="CC41" s="176">
        <f t="shared" si="38"/>
        <v>0</v>
      </c>
      <c r="CD41" s="176">
        <f t="shared" si="38"/>
        <v>0</v>
      </c>
      <c r="CE41" s="176">
        <f t="shared" si="38"/>
        <v>0</v>
      </c>
      <c r="CF41" s="176">
        <f t="shared" si="38"/>
        <v>0</v>
      </c>
      <c r="CG41" s="176">
        <f t="shared" si="38"/>
        <v>0</v>
      </c>
      <c r="CH41" s="176">
        <f t="shared" si="38"/>
        <v>0</v>
      </c>
      <c r="CI41" s="176">
        <f t="shared" si="38"/>
        <v>0</v>
      </c>
      <c r="CJ41" s="176">
        <f t="shared" si="38"/>
        <v>0</v>
      </c>
      <c r="CK41" s="176">
        <f t="shared" si="38"/>
        <v>0</v>
      </c>
      <c r="CL41" s="176">
        <f t="shared" si="38"/>
        <v>0</v>
      </c>
      <c r="CM41" s="176">
        <f t="shared" si="38"/>
        <v>0</v>
      </c>
      <c r="CN41" s="176">
        <f t="shared" si="38"/>
        <v>0</v>
      </c>
      <c r="CO41" s="176">
        <f t="shared" si="38"/>
        <v>0</v>
      </c>
      <c r="CP41" s="176">
        <f t="shared" si="38"/>
        <v>0</v>
      </c>
      <c r="CQ41" s="176">
        <f t="shared" si="38"/>
        <v>0</v>
      </c>
      <c r="CR41" s="176">
        <f t="shared" si="39"/>
        <v>0</v>
      </c>
      <c r="CS41" s="176">
        <f t="shared" si="39"/>
        <v>0</v>
      </c>
      <c r="CT41" s="176">
        <f t="shared" si="39"/>
        <v>0</v>
      </c>
      <c r="CU41" s="176">
        <f t="shared" si="39"/>
        <v>0</v>
      </c>
      <c r="CV41" s="176">
        <f t="shared" si="39"/>
        <v>0</v>
      </c>
      <c r="CW41" s="176">
        <f t="shared" si="39"/>
        <v>0</v>
      </c>
      <c r="CX41" s="176">
        <f t="shared" si="39"/>
        <v>0</v>
      </c>
      <c r="CY41" s="176">
        <f t="shared" si="39"/>
        <v>0</v>
      </c>
      <c r="CZ41" s="176">
        <f t="shared" si="39"/>
        <v>0</v>
      </c>
      <c r="DA41" s="176">
        <f t="shared" si="39"/>
        <v>0</v>
      </c>
      <c r="DB41" s="176">
        <f t="shared" si="39"/>
        <v>0</v>
      </c>
      <c r="DC41" s="176">
        <f t="shared" si="39"/>
        <v>0</v>
      </c>
      <c r="DD41" s="176">
        <f t="shared" si="39"/>
        <v>0</v>
      </c>
      <c r="DE41" s="176">
        <f t="shared" si="39"/>
        <v>0</v>
      </c>
      <c r="DF41" s="176">
        <f t="shared" si="39"/>
        <v>0</v>
      </c>
      <c r="DG41" s="176">
        <f t="shared" si="39"/>
        <v>0</v>
      </c>
      <c r="DH41" s="176">
        <f t="shared" si="40"/>
        <v>0</v>
      </c>
      <c r="DI41" s="176">
        <f t="shared" si="40"/>
        <v>0</v>
      </c>
      <c r="DJ41" s="176">
        <f t="shared" si="40"/>
        <v>0</v>
      </c>
      <c r="DK41" s="176">
        <f t="shared" si="40"/>
        <v>0</v>
      </c>
      <c r="DL41" s="176">
        <f t="shared" si="40"/>
        <v>0</v>
      </c>
      <c r="DM41" s="176">
        <f t="shared" si="40"/>
        <v>0</v>
      </c>
      <c r="DN41" s="176">
        <f t="shared" si="40"/>
        <v>0</v>
      </c>
      <c r="DO41" s="176">
        <f t="shared" si="40"/>
        <v>0</v>
      </c>
      <c r="DP41" s="176">
        <f t="shared" si="40"/>
        <v>0</v>
      </c>
      <c r="DQ41" s="176">
        <f t="shared" si="40"/>
        <v>0</v>
      </c>
      <c r="DR41" s="176">
        <f t="shared" si="40"/>
        <v>0</v>
      </c>
      <c r="DS41" s="176">
        <f t="shared" si="40"/>
        <v>0</v>
      </c>
      <c r="DT41" s="176">
        <f t="shared" si="40"/>
        <v>0</v>
      </c>
      <c r="DU41" s="176">
        <f t="shared" si="40"/>
        <v>0</v>
      </c>
      <c r="DV41" s="176">
        <f t="shared" si="40"/>
        <v>0</v>
      </c>
      <c r="DW41" s="176">
        <f t="shared" si="40"/>
        <v>0</v>
      </c>
      <c r="DX41" s="176">
        <f t="shared" si="49"/>
        <v>0</v>
      </c>
      <c r="DY41" s="176">
        <f t="shared" si="49"/>
        <v>0</v>
      </c>
      <c r="DZ41" s="176">
        <f t="shared" si="49"/>
        <v>0</v>
      </c>
      <c r="EA41" s="176">
        <f t="shared" si="49"/>
        <v>0</v>
      </c>
      <c r="EB41" s="176">
        <f t="shared" si="49"/>
        <v>0</v>
      </c>
      <c r="EC41" s="176">
        <f t="shared" si="49"/>
        <v>0</v>
      </c>
      <c r="ED41" s="176">
        <f t="shared" si="49"/>
        <v>0</v>
      </c>
      <c r="EE41" s="176">
        <f t="shared" si="49"/>
        <v>0</v>
      </c>
      <c r="EF41" s="176">
        <f t="shared" si="49"/>
        <v>0</v>
      </c>
      <c r="EG41" s="176">
        <f t="shared" si="49"/>
        <v>0</v>
      </c>
      <c r="EH41" s="176">
        <f t="shared" si="49"/>
        <v>0</v>
      </c>
      <c r="EI41" s="176">
        <f t="shared" si="49"/>
        <v>0</v>
      </c>
      <c r="EJ41" s="176">
        <f t="shared" si="49"/>
        <v>0</v>
      </c>
      <c r="EK41" s="176">
        <f t="shared" si="49"/>
        <v>0</v>
      </c>
      <c r="EL41" s="176">
        <f t="shared" si="49"/>
        <v>0</v>
      </c>
      <c r="EM41" s="176">
        <f t="shared" si="45"/>
        <v>0</v>
      </c>
      <c r="EN41" s="176">
        <f t="shared" si="45"/>
        <v>0</v>
      </c>
      <c r="EO41" s="176">
        <f t="shared" si="45"/>
        <v>0</v>
      </c>
      <c r="EP41" s="176">
        <f t="shared" si="45"/>
        <v>0</v>
      </c>
      <c r="EQ41" s="176">
        <f t="shared" si="45"/>
        <v>0</v>
      </c>
      <c r="ER41" s="176">
        <f t="shared" si="45"/>
        <v>0</v>
      </c>
      <c r="ES41" s="176">
        <f t="shared" si="45"/>
        <v>0</v>
      </c>
      <c r="ET41" s="176">
        <f t="shared" si="45"/>
        <v>0</v>
      </c>
      <c r="EU41" s="176">
        <f t="shared" si="45"/>
        <v>0</v>
      </c>
      <c r="EV41" s="176">
        <f t="shared" si="45"/>
        <v>0</v>
      </c>
      <c r="EW41" s="176">
        <f t="shared" si="45"/>
        <v>0</v>
      </c>
      <c r="EX41" s="176">
        <f t="shared" si="45"/>
        <v>0</v>
      </c>
      <c r="EY41" s="176">
        <f t="shared" si="45"/>
        <v>0</v>
      </c>
      <c r="EZ41" s="176">
        <f t="shared" si="45"/>
        <v>0</v>
      </c>
      <c r="FA41" s="176">
        <f t="shared" si="45"/>
        <v>0</v>
      </c>
      <c r="FB41" s="176">
        <f t="shared" si="45"/>
        <v>0</v>
      </c>
      <c r="FC41" s="176">
        <f t="shared" si="46"/>
        <v>0</v>
      </c>
      <c r="FD41" s="176">
        <f t="shared" si="46"/>
        <v>0</v>
      </c>
      <c r="FE41" s="176">
        <f t="shared" si="46"/>
        <v>0</v>
      </c>
      <c r="FF41" s="176">
        <f t="shared" si="46"/>
        <v>0</v>
      </c>
      <c r="FG41" s="176">
        <f t="shared" si="46"/>
        <v>0</v>
      </c>
      <c r="FH41" s="176">
        <f t="shared" si="46"/>
        <v>0</v>
      </c>
      <c r="FI41" s="176">
        <f t="shared" si="46"/>
        <v>0</v>
      </c>
      <c r="FJ41" s="176">
        <f t="shared" si="46"/>
        <v>0</v>
      </c>
      <c r="FK41" s="176">
        <f t="shared" si="46"/>
        <v>0</v>
      </c>
      <c r="FL41" s="176">
        <f t="shared" si="46"/>
        <v>0</v>
      </c>
      <c r="FM41" s="176">
        <f t="shared" si="46"/>
        <v>0</v>
      </c>
      <c r="FN41" s="176">
        <f t="shared" si="46"/>
        <v>0</v>
      </c>
      <c r="FO41" s="176">
        <f t="shared" si="46"/>
        <v>0</v>
      </c>
      <c r="FP41" s="176">
        <f t="shared" si="46"/>
        <v>0</v>
      </c>
      <c r="FQ41" s="176">
        <f t="shared" si="46"/>
        <v>0</v>
      </c>
      <c r="FR41" s="176">
        <f t="shared" si="46"/>
        <v>0</v>
      </c>
      <c r="FS41" s="176">
        <f t="shared" si="47"/>
        <v>0</v>
      </c>
      <c r="FT41" s="176">
        <f t="shared" si="47"/>
        <v>0</v>
      </c>
      <c r="FU41" s="176">
        <f t="shared" si="47"/>
        <v>0</v>
      </c>
      <c r="FV41" s="176">
        <f t="shared" si="47"/>
        <v>0</v>
      </c>
      <c r="FW41" s="176">
        <f t="shared" si="47"/>
        <v>0</v>
      </c>
      <c r="FX41" s="176">
        <f t="shared" si="47"/>
        <v>0</v>
      </c>
      <c r="FY41" s="176">
        <f t="shared" si="47"/>
        <v>0</v>
      </c>
      <c r="FZ41" s="176">
        <f t="shared" si="47"/>
        <v>0</v>
      </c>
      <c r="GA41" s="176">
        <f t="shared" si="47"/>
        <v>0</v>
      </c>
      <c r="GB41" s="176">
        <f t="shared" si="47"/>
        <v>0</v>
      </c>
      <c r="GC41" s="176">
        <f t="shared" si="47"/>
        <v>0</v>
      </c>
      <c r="GD41" s="176">
        <f t="shared" si="47"/>
        <v>0</v>
      </c>
      <c r="GE41" s="176">
        <f t="shared" si="47"/>
        <v>0</v>
      </c>
      <c r="GF41" s="176">
        <f t="shared" si="47"/>
        <v>0</v>
      </c>
      <c r="GG41" s="176">
        <f t="shared" si="47"/>
        <v>0</v>
      </c>
      <c r="GH41" s="176">
        <f t="shared" si="47"/>
        <v>0</v>
      </c>
      <c r="GI41" s="176">
        <f t="shared" si="30"/>
        <v>0</v>
      </c>
      <c r="GJ41" s="176">
        <f t="shared" si="30"/>
        <v>0</v>
      </c>
      <c r="GK41" s="176">
        <f t="shared" si="30"/>
        <v>0</v>
      </c>
      <c r="GL41" s="176">
        <f t="shared" si="30"/>
        <v>0</v>
      </c>
      <c r="GM41" s="176">
        <f t="shared" si="30"/>
        <v>0</v>
      </c>
      <c r="GN41" s="176">
        <f t="shared" si="30"/>
        <v>0</v>
      </c>
      <c r="GO41" s="176">
        <f t="shared" si="30"/>
        <v>0</v>
      </c>
      <c r="GP41" s="176">
        <f t="shared" si="30"/>
        <v>0</v>
      </c>
      <c r="GQ41" s="176">
        <f t="shared" si="30"/>
        <v>0</v>
      </c>
      <c r="GR41" s="176">
        <f t="shared" si="30"/>
        <v>0</v>
      </c>
      <c r="GS41" s="176">
        <f t="shared" si="30"/>
        <v>0</v>
      </c>
      <c r="GT41" s="176">
        <f t="shared" si="30"/>
        <v>0</v>
      </c>
      <c r="GU41" s="176">
        <f t="shared" si="30"/>
        <v>0</v>
      </c>
      <c r="GV41" s="176">
        <f t="shared" si="30"/>
        <v>0</v>
      </c>
      <c r="GW41" s="176">
        <f t="shared" si="30"/>
        <v>0</v>
      </c>
      <c r="GX41" s="176">
        <f t="shared" si="30"/>
        <v>0</v>
      </c>
      <c r="GY41" s="176">
        <f t="shared" si="27"/>
        <v>0</v>
      </c>
      <c r="GZ41" s="176">
        <f t="shared" si="27"/>
        <v>0</v>
      </c>
      <c r="HA41" s="176">
        <f t="shared" si="27"/>
        <v>0</v>
      </c>
      <c r="HB41" s="176">
        <f t="shared" si="27"/>
        <v>0</v>
      </c>
      <c r="HC41" s="176">
        <f t="shared" si="27"/>
        <v>0</v>
      </c>
      <c r="HD41" s="176">
        <f t="shared" si="27"/>
        <v>0</v>
      </c>
      <c r="HE41" s="176">
        <f t="shared" si="27"/>
        <v>0</v>
      </c>
      <c r="HF41" s="176">
        <f t="shared" si="27"/>
        <v>0</v>
      </c>
      <c r="HG41" s="176">
        <f t="shared" si="27"/>
        <v>0</v>
      </c>
      <c r="HH41" s="176">
        <f t="shared" si="27"/>
        <v>0</v>
      </c>
      <c r="HI41" s="176">
        <f t="shared" si="27"/>
        <v>0</v>
      </c>
      <c r="HJ41" s="176">
        <f t="shared" si="28"/>
        <v>0</v>
      </c>
      <c r="HK41" s="176">
        <f t="shared" si="28"/>
        <v>0</v>
      </c>
      <c r="HL41" s="176">
        <f t="shared" si="28"/>
        <v>0</v>
      </c>
      <c r="HM41" s="176">
        <f t="shared" si="28"/>
        <v>0</v>
      </c>
      <c r="HN41" s="176">
        <f t="shared" si="28"/>
        <v>0</v>
      </c>
      <c r="HO41" s="176">
        <f t="shared" si="28"/>
        <v>0</v>
      </c>
      <c r="HP41" s="176">
        <f t="shared" si="28"/>
        <v>0</v>
      </c>
      <c r="HQ41" s="176">
        <f t="shared" si="28"/>
        <v>0</v>
      </c>
      <c r="HR41" s="176">
        <f t="shared" si="28"/>
        <v>0</v>
      </c>
      <c r="HS41" s="176">
        <f t="shared" si="28"/>
        <v>0</v>
      </c>
      <c r="HT41" s="176">
        <f t="shared" si="28"/>
        <v>0</v>
      </c>
      <c r="HU41" s="176">
        <f t="shared" si="28"/>
        <v>0</v>
      </c>
      <c r="HV41" s="176">
        <f t="shared" si="28"/>
        <v>0</v>
      </c>
      <c r="HW41" s="176">
        <f t="shared" si="28"/>
        <v>0</v>
      </c>
      <c r="HX41" s="176">
        <f t="shared" si="28"/>
        <v>0</v>
      </c>
      <c r="HY41" s="176">
        <f t="shared" ref="HY41:IE53" si="50">+NORMDIST($H41,HY$12,HY$13,FALSE)</f>
        <v>0</v>
      </c>
      <c r="HZ41" s="176">
        <f t="shared" si="50"/>
        <v>0</v>
      </c>
      <c r="IA41" s="176">
        <f t="shared" si="50"/>
        <v>0</v>
      </c>
      <c r="IB41" s="176">
        <f t="shared" si="50"/>
        <v>0</v>
      </c>
      <c r="IC41" s="176">
        <f t="shared" si="50"/>
        <v>0</v>
      </c>
      <c r="ID41" s="176">
        <f t="shared" si="50"/>
        <v>0</v>
      </c>
      <c r="IE41" s="176">
        <f t="shared" si="29"/>
        <v>0</v>
      </c>
      <c r="IF41" s="176">
        <f t="shared" si="29"/>
        <v>0</v>
      </c>
      <c r="IG41" s="176">
        <f t="shared" si="29"/>
        <v>0</v>
      </c>
      <c r="II41"/>
      <c r="IJ41" s="174">
        <v>27</v>
      </c>
      <c r="IK41" s="174">
        <f t="shared" si="7"/>
        <v>17.443332624435357</v>
      </c>
      <c r="IL41" s="174">
        <f t="shared" si="9"/>
        <v>16</v>
      </c>
      <c r="IM41" s="174">
        <f t="shared" si="12"/>
        <v>0</v>
      </c>
      <c r="IO41" s="180">
        <f t="shared" si="10"/>
        <v>17.443332624435357</v>
      </c>
      <c r="IP41" s="174">
        <f t="shared" si="11"/>
        <v>0</v>
      </c>
    </row>
    <row r="42" spans="2:250" ht="12.75" customHeight="1" x14ac:dyDescent="0.25">
      <c r="B42" s="174"/>
      <c r="C42" s="174"/>
      <c r="D42" s="174">
        <f t="shared" si="0"/>
        <v>0</v>
      </c>
      <c r="E42"/>
      <c r="F42"/>
      <c r="G42" s="177">
        <v>29</v>
      </c>
      <c r="H42" s="176">
        <f t="shared" si="1"/>
        <v>4.4965035209655584</v>
      </c>
      <c r="I42" s="176">
        <f t="shared" si="8"/>
        <v>3.249331014260886E-30</v>
      </c>
      <c r="K42" s="176">
        <f t="shared" si="32"/>
        <v>9.9554963730417398E-79</v>
      </c>
      <c r="L42" s="176">
        <f t="shared" si="32"/>
        <v>4.9637869469266616E-106</v>
      </c>
      <c r="M42" s="176">
        <f t="shared" si="32"/>
        <v>1.3823378485237067E-61</v>
      </c>
      <c r="N42" s="176">
        <f t="shared" si="32"/>
        <v>5.1244857935356282E-80</v>
      </c>
      <c r="O42" s="176">
        <f t="shared" si="32"/>
        <v>9.0028876731955263E-47</v>
      </c>
      <c r="P42" s="176">
        <f t="shared" si="32"/>
        <v>2.0350888928829847E-65</v>
      </c>
      <c r="Q42" s="176">
        <f t="shared" si="32"/>
        <v>6.1534522255451967E-71</v>
      </c>
      <c r="R42" s="176">
        <f t="shared" si="32"/>
        <v>1.1605168797279885E-44</v>
      </c>
      <c r="S42" s="176">
        <f t="shared" si="32"/>
        <v>2.0299244411948754E-50</v>
      </c>
      <c r="T42" s="176">
        <f t="shared" si="32"/>
        <v>2.7911826993494049E-54</v>
      </c>
      <c r="U42" s="176">
        <f t="shared" si="32"/>
        <v>5.4187032520390817E-35</v>
      </c>
      <c r="V42" s="176">
        <f t="shared" si="32"/>
        <v>1.5416300638278844E-41</v>
      </c>
      <c r="W42" s="176">
        <f t="shared" si="32"/>
        <v>6.010939960404065E-35</v>
      </c>
      <c r="X42" s="176">
        <f t="shared" si="32"/>
        <v>2.1298255451919719E-65</v>
      </c>
      <c r="Y42" s="176">
        <f t="shared" si="32"/>
        <v>1.7103330152769789E-101</v>
      </c>
      <c r="Z42" s="176">
        <f t="shared" si="32"/>
        <v>3.2492167178133334E-30</v>
      </c>
      <c r="AA42" s="176">
        <f t="shared" si="35"/>
        <v>0</v>
      </c>
      <c r="AB42" s="176">
        <f t="shared" si="35"/>
        <v>0</v>
      </c>
      <c r="AC42" s="176">
        <f t="shared" si="35"/>
        <v>0</v>
      </c>
      <c r="AD42" s="176">
        <f t="shared" si="35"/>
        <v>0</v>
      </c>
      <c r="AE42" s="176">
        <f t="shared" si="35"/>
        <v>0</v>
      </c>
      <c r="AF42" s="176">
        <f t="shared" si="35"/>
        <v>0</v>
      </c>
      <c r="AG42" s="176">
        <f t="shared" si="35"/>
        <v>0</v>
      </c>
      <c r="AH42" s="176">
        <f t="shared" si="35"/>
        <v>0</v>
      </c>
      <c r="AI42" s="176">
        <f t="shared" si="35"/>
        <v>0</v>
      </c>
      <c r="AJ42" s="176">
        <f t="shared" si="35"/>
        <v>0</v>
      </c>
      <c r="AK42" s="176">
        <f t="shared" si="35"/>
        <v>0</v>
      </c>
      <c r="AL42" s="176">
        <f t="shared" si="35"/>
        <v>0</v>
      </c>
      <c r="AM42" s="176">
        <f t="shared" si="35"/>
        <v>0</v>
      </c>
      <c r="AN42" s="176">
        <f t="shared" si="35"/>
        <v>0</v>
      </c>
      <c r="AO42" s="176">
        <f t="shared" si="35"/>
        <v>0</v>
      </c>
      <c r="AP42" s="176">
        <f t="shared" si="35"/>
        <v>0</v>
      </c>
      <c r="AQ42" s="176">
        <f t="shared" si="36"/>
        <v>0</v>
      </c>
      <c r="AR42" s="176">
        <f t="shared" si="36"/>
        <v>0</v>
      </c>
      <c r="AS42" s="176">
        <f t="shared" si="36"/>
        <v>0</v>
      </c>
      <c r="AT42" s="176">
        <f t="shared" si="36"/>
        <v>0</v>
      </c>
      <c r="AU42" s="176">
        <f t="shared" si="36"/>
        <v>0</v>
      </c>
      <c r="AV42" s="176">
        <f t="shared" si="36"/>
        <v>0</v>
      </c>
      <c r="AW42" s="176">
        <f t="shared" si="36"/>
        <v>0</v>
      </c>
      <c r="AX42" s="176">
        <f t="shared" si="36"/>
        <v>0</v>
      </c>
      <c r="AY42" s="176">
        <f t="shared" si="36"/>
        <v>0</v>
      </c>
      <c r="AZ42" s="176">
        <f t="shared" si="36"/>
        <v>0</v>
      </c>
      <c r="BA42" s="176">
        <f t="shared" si="36"/>
        <v>0</v>
      </c>
      <c r="BB42" s="176">
        <f t="shared" si="36"/>
        <v>0</v>
      </c>
      <c r="BC42" s="176">
        <f t="shared" si="36"/>
        <v>0</v>
      </c>
      <c r="BD42" s="176">
        <f t="shared" si="36"/>
        <v>0</v>
      </c>
      <c r="BE42" s="176">
        <f t="shared" si="36"/>
        <v>0</v>
      </c>
      <c r="BF42" s="176">
        <f t="shared" si="36"/>
        <v>0</v>
      </c>
      <c r="BG42" s="176">
        <f t="shared" si="44"/>
        <v>0</v>
      </c>
      <c r="BH42" s="176">
        <f t="shared" si="44"/>
        <v>0</v>
      </c>
      <c r="BI42" s="176">
        <f t="shared" si="44"/>
        <v>0</v>
      </c>
      <c r="BJ42" s="176">
        <f t="shared" si="44"/>
        <v>0</v>
      </c>
      <c r="BK42" s="176">
        <f t="shared" si="44"/>
        <v>0</v>
      </c>
      <c r="BL42" s="176">
        <f t="shared" si="44"/>
        <v>0</v>
      </c>
      <c r="BM42" s="176">
        <f t="shared" si="44"/>
        <v>0</v>
      </c>
      <c r="BN42" s="176">
        <f t="shared" si="44"/>
        <v>0</v>
      </c>
      <c r="BO42" s="176">
        <f t="shared" si="44"/>
        <v>0</v>
      </c>
      <c r="BP42" s="176">
        <f t="shared" si="44"/>
        <v>0</v>
      </c>
      <c r="BQ42" s="176">
        <f t="shared" si="44"/>
        <v>0</v>
      </c>
      <c r="BR42" s="176">
        <f t="shared" si="44"/>
        <v>0</v>
      </c>
      <c r="BS42" s="176">
        <f t="shared" si="37"/>
        <v>0</v>
      </c>
      <c r="BT42" s="176">
        <f t="shared" si="37"/>
        <v>0</v>
      </c>
      <c r="BU42" s="176">
        <f t="shared" si="37"/>
        <v>0</v>
      </c>
      <c r="BV42" s="176">
        <f t="shared" si="37"/>
        <v>0</v>
      </c>
      <c r="BW42" s="176">
        <f t="shared" si="37"/>
        <v>0</v>
      </c>
      <c r="BX42" s="176">
        <f t="shared" si="37"/>
        <v>0</v>
      </c>
      <c r="BY42" s="176">
        <f t="shared" si="37"/>
        <v>0</v>
      </c>
      <c r="BZ42" s="176">
        <f t="shared" si="37"/>
        <v>0</v>
      </c>
      <c r="CA42" s="176">
        <f t="shared" si="37"/>
        <v>0</v>
      </c>
      <c r="CB42" s="176">
        <f t="shared" si="38"/>
        <v>0</v>
      </c>
      <c r="CC42" s="176">
        <f t="shared" si="38"/>
        <v>0</v>
      </c>
      <c r="CD42" s="176">
        <f t="shared" si="38"/>
        <v>0</v>
      </c>
      <c r="CE42" s="176">
        <f t="shared" si="38"/>
        <v>0</v>
      </c>
      <c r="CF42" s="176">
        <f t="shared" si="38"/>
        <v>0</v>
      </c>
      <c r="CG42" s="176">
        <f t="shared" si="38"/>
        <v>0</v>
      </c>
      <c r="CH42" s="176">
        <f t="shared" si="38"/>
        <v>0</v>
      </c>
      <c r="CI42" s="176">
        <f t="shared" si="38"/>
        <v>0</v>
      </c>
      <c r="CJ42" s="176">
        <f t="shared" si="38"/>
        <v>0</v>
      </c>
      <c r="CK42" s="176">
        <f t="shared" si="38"/>
        <v>0</v>
      </c>
      <c r="CL42" s="176">
        <f t="shared" si="38"/>
        <v>0</v>
      </c>
      <c r="CM42" s="176">
        <f t="shared" si="38"/>
        <v>0</v>
      </c>
      <c r="CN42" s="176">
        <f t="shared" si="38"/>
        <v>0</v>
      </c>
      <c r="CO42" s="176">
        <f t="shared" si="38"/>
        <v>0</v>
      </c>
      <c r="CP42" s="176">
        <f t="shared" si="38"/>
        <v>0</v>
      </c>
      <c r="CQ42" s="176">
        <f t="shared" si="38"/>
        <v>0</v>
      </c>
      <c r="CR42" s="176">
        <f t="shared" si="39"/>
        <v>0</v>
      </c>
      <c r="CS42" s="176">
        <f t="shared" si="39"/>
        <v>0</v>
      </c>
      <c r="CT42" s="176">
        <f t="shared" si="39"/>
        <v>0</v>
      </c>
      <c r="CU42" s="176">
        <f t="shared" si="39"/>
        <v>0</v>
      </c>
      <c r="CV42" s="176">
        <f t="shared" si="39"/>
        <v>0</v>
      </c>
      <c r="CW42" s="176">
        <f t="shared" si="39"/>
        <v>0</v>
      </c>
      <c r="CX42" s="176">
        <f t="shared" si="39"/>
        <v>0</v>
      </c>
      <c r="CY42" s="176">
        <f t="shared" si="39"/>
        <v>0</v>
      </c>
      <c r="CZ42" s="176">
        <f t="shared" si="39"/>
        <v>0</v>
      </c>
      <c r="DA42" s="176">
        <f t="shared" si="39"/>
        <v>0</v>
      </c>
      <c r="DB42" s="176">
        <f t="shared" si="39"/>
        <v>0</v>
      </c>
      <c r="DC42" s="176">
        <f t="shared" si="39"/>
        <v>0</v>
      </c>
      <c r="DD42" s="176">
        <f t="shared" si="39"/>
        <v>0</v>
      </c>
      <c r="DE42" s="176">
        <f t="shared" si="39"/>
        <v>0</v>
      </c>
      <c r="DF42" s="176">
        <f t="shared" si="39"/>
        <v>0</v>
      </c>
      <c r="DG42" s="176">
        <f t="shared" si="39"/>
        <v>0</v>
      </c>
      <c r="DH42" s="176">
        <f t="shared" si="40"/>
        <v>0</v>
      </c>
      <c r="DI42" s="176">
        <f t="shared" si="40"/>
        <v>0</v>
      </c>
      <c r="DJ42" s="176">
        <f t="shared" si="40"/>
        <v>0</v>
      </c>
      <c r="DK42" s="176">
        <f t="shared" si="40"/>
        <v>0</v>
      </c>
      <c r="DL42" s="176">
        <f t="shared" si="40"/>
        <v>0</v>
      </c>
      <c r="DM42" s="176">
        <f t="shared" si="40"/>
        <v>0</v>
      </c>
      <c r="DN42" s="176">
        <f t="shared" si="40"/>
        <v>0</v>
      </c>
      <c r="DO42" s="176">
        <f t="shared" si="40"/>
        <v>0</v>
      </c>
      <c r="DP42" s="176">
        <f t="shared" si="40"/>
        <v>0</v>
      </c>
      <c r="DQ42" s="176">
        <f t="shared" si="40"/>
        <v>0</v>
      </c>
      <c r="DR42" s="176">
        <f t="shared" si="40"/>
        <v>0</v>
      </c>
      <c r="DS42" s="176">
        <f t="shared" si="40"/>
        <v>0</v>
      </c>
      <c r="DT42" s="176">
        <f t="shared" si="40"/>
        <v>0</v>
      </c>
      <c r="DU42" s="176">
        <f t="shared" si="40"/>
        <v>0</v>
      </c>
      <c r="DV42" s="176">
        <f t="shared" si="40"/>
        <v>0</v>
      </c>
      <c r="DW42" s="176">
        <f t="shared" si="40"/>
        <v>0</v>
      </c>
      <c r="DX42" s="176">
        <f t="shared" si="49"/>
        <v>0</v>
      </c>
      <c r="DY42" s="176">
        <f t="shared" si="49"/>
        <v>0</v>
      </c>
      <c r="DZ42" s="176">
        <f t="shared" si="49"/>
        <v>0</v>
      </c>
      <c r="EA42" s="176">
        <f t="shared" si="49"/>
        <v>0</v>
      </c>
      <c r="EB42" s="176">
        <f t="shared" si="49"/>
        <v>0</v>
      </c>
      <c r="EC42" s="176">
        <f t="shared" si="49"/>
        <v>0</v>
      </c>
      <c r="ED42" s="176">
        <f t="shared" si="49"/>
        <v>0</v>
      </c>
      <c r="EE42" s="176">
        <f t="shared" si="49"/>
        <v>0</v>
      </c>
      <c r="EF42" s="176">
        <f t="shared" si="49"/>
        <v>0</v>
      </c>
      <c r="EG42" s="176">
        <f t="shared" si="49"/>
        <v>0</v>
      </c>
      <c r="EH42" s="176">
        <f t="shared" si="49"/>
        <v>0</v>
      </c>
      <c r="EI42" s="176">
        <f t="shared" si="49"/>
        <v>0</v>
      </c>
      <c r="EJ42" s="176">
        <f t="shared" si="49"/>
        <v>0</v>
      </c>
      <c r="EK42" s="176">
        <f t="shared" si="49"/>
        <v>0</v>
      </c>
      <c r="EL42" s="176">
        <f t="shared" si="49"/>
        <v>0</v>
      </c>
      <c r="EM42" s="176">
        <f t="shared" si="45"/>
        <v>0</v>
      </c>
      <c r="EN42" s="176">
        <f t="shared" si="45"/>
        <v>0</v>
      </c>
      <c r="EO42" s="176">
        <f t="shared" si="45"/>
        <v>0</v>
      </c>
      <c r="EP42" s="176">
        <f t="shared" si="45"/>
        <v>0</v>
      </c>
      <c r="EQ42" s="176">
        <f t="shared" si="45"/>
        <v>0</v>
      </c>
      <c r="ER42" s="176">
        <f t="shared" si="45"/>
        <v>0</v>
      </c>
      <c r="ES42" s="176">
        <f t="shared" si="45"/>
        <v>0</v>
      </c>
      <c r="ET42" s="176">
        <f t="shared" si="45"/>
        <v>0</v>
      </c>
      <c r="EU42" s="176">
        <f t="shared" si="45"/>
        <v>0</v>
      </c>
      <c r="EV42" s="176">
        <f t="shared" si="45"/>
        <v>0</v>
      </c>
      <c r="EW42" s="176">
        <f t="shared" si="45"/>
        <v>0</v>
      </c>
      <c r="EX42" s="176">
        <f t="shared" si="45"/>
        <v>0</v>
      </c>
      <c r="EY42" s="176">
        <f t="shared" si="45"/>
        <v>0</v>
      </c>
      <c r="EZ42" s="176">
        <f t="shared" si="45"/>
        <v>0</v>
      </c>
      <c r="FA42" s="176">
        <f t="shared" si="45"/>
        <v>0</v>
      </c>
      <c r="FB42" s="176">
        <f t="shared" si="45"/>
        <v>0</v>
      </c>
      <c r="FC42" s="176">
        <f t="shared" si="46"/>
        <v>0</v>
      </c>
      <c r="FD42" s="176">
        <f t="shared" si="46"/>
        <v>0</v>
      </c>
      <c r="FE42" s="176">
        <f t="shared" si="46"/>
        <v>0</v>
      </c>
      <c r="FF42" s="176">
        <f t="shared" si="46"/>
        <v>0</v>
      </c>
      <c r="FG42" s="176">
        <f t="shared" si="46"/>
        <v>0</v>
      </c>
      <c r="FH42" s="176">
        <f t="shared" si="46"/>
        <v>0</v>
      </c>
      <c r="FI42" s="176">
        <f t="shared" si="46"/>
        <v>0</v>
      </c>
      <c r="FJ42" s="176">
        <f t="shared" si="46"/>
        <v>0</v>
      </c>
      <c r="FK42" s="176">
        <f t="shared" si="46"/>
        <v>0</v>
      </c>
      <c r="FL42" s="176">
        <f t="shared" si="46"/>
        <v>0</v>
      </c>
      <c r="FM42" s="176">
        <f t="shared" si="46"/>
        <v>0</v>
      </c>
      <c r="FN42" s="176">
        <f t="shared" si="46"/>
        <v>0</v>
      </c>
      <c r="FO42" s="176">
        <f t="shared" si="46"/>
        <v>0</v>
      </c>
      <c r="FP42" s="176">
        <f t="shared" si="46"/>
        <v>0</v>
      </c>
      <c r="FQ42" s="176">
        <f t="shared" si="46"/>
        <v>0</v>
      </c>
      <c r="FR42" s="176">
        <f t="shared" si="46"/>
        <v>0</v>
      </c>
      <c r="FS42" s="176">
        <f t="shared" si="47"/>
        <v>0</v>
      </c>
      <c r="FT42" s="176">
        <f t="shared" si="47"/>
        <v>0</v>
      </c>
      <c r="FU42" s="176">
        <f t="shared" si="47"/>
        <v>0</v>
      </c>
      <c r="FV42" s="176">
        <f t="shared" si="47"/>
        <v>0</v>
      </c>
      <c r="FW42" s="176">
        <f t="shared" si="47"/>
        <v>0</v>
      </c>
      <c r="FX42" s="176">
        <f t="shared" si="47"/>
        <v>0</v>
      </c>
      <c r="FY42" s="176">
        <f t="shared" si="47"/>
        <v>0</v>
      </c>
      <c r="FZ42" s="176">
        <f t="shared" si="47"/>
        <v>0</v>
      </c>
      <c r="GA42" s="176">
        <f t="shared" si="47"/>
        <v>0</v>
      </c>
      <c r="GB42" s="176">
        <f t="shared" si="47"/>
        <v>0</v>
      </c>
      <c r="GC42" s="176">
        <f t="shared" si="47"/>
        <v>0</v>
      </c>
      <c r="GD42" s="176">
        <f t="shared" si="47"/>
        <v>0</v>
      </c>
      <c r="GE42" s="176">
        <f t="shared" si="47"/>
        <v>0</v>
      </c>
      <c r="GF42" s="176">
        <f t="shared" si="47"/>
        <v>0</v>
      </c>
      <c r="GG42" s="176">
        <f t="shared" si="47"/>
        <v>0</v>
      </c>
      <c r="GH42" s="176">
        <f t="shared" si="47"/>
        <v>0</v>
      </c>
      <c r="GI42" s="176">
        <f t="shared" si="30"/>
        <v>0</v>
      </c>
      <c r="GJ42" s="176">
        <f t="shared" si="30"/>
        <v>0</v>
      </c>
      <c r="GK42" s="176">
        <f t="shared" si="30"/>
        <v>0</v>
      </c>
      <c r="GL42" s="176">
        <f t="shared" si="30"/>
        <v>0</v>
      </c>
      <c r="GM42" s="176">
        <f t="shared" si="30"/>
        <v>0</v>
      </c>
      <c r="GN42" s="176">
        <f t="shared" si="30"/>
        <v>0</v>
      </c>
      <c r="GO42" s="176">
        <f t="shared" si="30"/>
        <v>0</v>
      </c>
      <c r="GP42" s="176">
        <f t="shared" si="30"/>
        <v>0</v>
      </c>
      <c r="GQ42" s="176">
        <f t="shared" si="30"/>
        <v>0</v>
      </c>
      <c r="GR42" s="176">
        <f t="shared" si="30"/>
        <v>0</v>
      </c>
      <c r="GS42" s="176">
        <f t="shared" si="30"/>
        <v>0</v>
      </c>
      <c r="GT42" s="176">
        <f t="shared" si="30"/>
        <v>0</v>
      </c>
      <c r="GU42" s="176">
        <f t="shared" si="30"/>
        <v>0</v>
      </c>
      <c r="GV42" s="176">
        <f t="shared" si="30"/>
        <v>0</v>
      </c>
      <c r="GW42" s="176">
        <f t="shared" si="30"/>
        <v>0</v>
      </c>
      <c r="GX42" s="176">
        <f t="shared" ref="GX42" si="51">+NORMDIST($H42,GX$12,GX$13,FALSE)</f>
        <v>0</v>
      </c>
      <c r="GY42" s="176">
        <f t="shared" si="27"/>
        <v>0</v>
      </c>
      <c r="GZ42" s="176">
        <f t="shared" si="27"/>
        <v>0</v>
      </c>
      <c r="HA42" s="176">
        <f t="shared" si="27"/>
        <v>0</v>
      </c>
      <c r="HB42" s="176">
        <f t="shared" si="27"/>
        <v>0</v>
      </c>
      <c r="HC42" s="176">
        <f t="shared" si="27"/>
        <v>0</v>
      </c>
      <c r="HD42" s="176">
        <f t="shared" si="27"/>
        <v>0</v>
      </c>
      <c r="HE42" s="176">
        <f t="shared" si="27"/>
        <v>0</v>
      </c>
      <c r="HF42" s="176">
        <f t="shared" si="27"/>
        <v>0</v>
      </c>
      <c r="HG42" s="176">
        <f t="shared" si="27"/>
        <v>0</v>
      </c>
      <c r="HH42" s="176">
        <f t="shared" si="27"/>
        <v>0</v>
      </c>
      <c r="HI42" s="176">
        <f t="shared" si="27"/>
        <v>0</v>
      </c>
      <c r="HJ42" s="176">
        <f t="shared" ref="HJ42:HY53" si="52">+NORMDIST($H42,HJ$12,HJ$13,FALSE)</f>
        <v>0</v>
      </c>
      <c r="HK42" s="176">
        <f t="shared" si="52"/>
        <v>0</v>
      </c>
      <c r="HL42" s="176">
        <f t="shared" si="52"/>
        <v>0</v>
      </c>
      <c r="HM42" s="176">
        <f t="shared" si="52"/>
        <v>0</v>
      </c>
      <c r="HN42" s="176">
        <f t="shared" si="52"/>
        <v>0</v>
      </c>
      <c r="HO42" s="176">
        <f t="shared" si="52"/>
        <v>0</v>
      </c>
      <c r="HP42" s="176">
        <f t="shared" si="52"/>
        <v>0</v>
      </c>
      <c r="HQ42" s="176">
        <f t="shared" si="52"/>
        <v>0</v>
      </c>
      <c r="HR42" s="176">
        <f t="shared" si="52"/>
        <v>0</v>
      </c>
      <c r="HS42" s="176">
        <f t="shared" si="52"/>
        <v>0</v>
      </c>
      <c r="HT42" s="176">
        <f t="shared" si="52"/>
        <v>0</v>
      </c>
      <c r="HU42" s="176">
        <f t="shared" si="52"/>
        <v>0</v>
      </c>
      <c r="HV42" s="176">
        <f t="shared" si="52"/>
        <v>0</v>
      </c>
      <c r="HW42" s="176">
        <f t="shared" si="52"/>
        <v>0</v>
      </c>
      <c r="HX42" s="176">
        <f t="shared" si="52"/>
        <v>0</v>
      </c>
      <c r="HY42" s="176">
        <f t="shared" si="52"/>
        <v>0</v>
      </c>
      <c r="HZ42" s="176">
        <f t="shared" si="50"/>
        <v>0</v>
      </c>
      <c r="IA42" s="176">
        <f t="shared" si="50"/>
        <v>0</v>
      </c>
      <c r="IB42" s="176">
        <f t="shared" si="50"/>
        <v>0</v>
      </c>
      <c r="IC42" s="176">
        <f t="shared" si="50"/>
        <v>0</v>
      </c>
      <c r="ID42" s="176">
        <f t="shared" si="50"/>
        <v>0</v>
      </c>
      <c r="IE42" s="176">
        <f t="shared" si="29"/>
        <v>0</v>
      </c>
      <c r="IF42" s="176">
        <f t="shared" si="29"/>
        <v>0</v>
      </c>
      <c r="IG42" s="176">
        <f t="shared" si="29"/>
        <v>0</v>
      </c>
      <c r="II42"/>
      <c r="IJ42" s="174">
        <v>28</v>
      </c>
      <c r="IK42" s="174" t="b">
        <f t="shared" si="7"/>
        <v>0</v>
      </c>
      <c r="IL42" s="174" t="e">
        <f t="shared" si="9"/>
        <v>#DIV/0!</v>
      </c>
      <c r="IM42" s="174" t="e">
        <f t="shared" si="12"/>
        <v>#DIV/0!</v>
      </c>
      <c r="IO42" s="180" t="str">
        <f t="shared" si="10"/>
        <v/>
      </c>
      <c r="IP42" s="174" t="str">
        <f t="shared" si="11"/>
        <v/>
      </c>
    </row>
    <row r="43" spans="2:250" ht="12.75" customHeight="1" x14ac:dyDescent="0.25">
      <c r="B43" s="174"/>
      <c r="C43" s="174"/>
      <c r="D43" s="174">
        <f t="shared" si="0"/>
        <v>0</v>
      </c>
      <c r="E43"/>
      <c r="F43"/>
      <c r="G43" s="177">
        <v>30</v>
      </c>
      <c r="H43" s="176">
        <f t="shared" si="1"/>
        <v>4.6515553665160949</v>
      </c>
      <c r="I43" s="176">
        <f t="shared" si="8"/>
        <v>4.9658926669518233E-27</v>
      </c>
      <c r="K43" s="176">
        <f t="shared" si="32"/>
        <v>7.3900178510079582E-74</v>
      </c>
      <c r="L43" s="176">
        <f t="shared" si="32"/>
        <v>1.6682980015595176E-100</v>
      </c>
      <c r="M43" s="176">
        <f t="shared" si="32"/>
        <v>9.8814671025142722E-57</v>
      </c>
      <c r="N43" s="176">
        <f t="shared" si="32"/>
        <v>2.604899013936674E-74</v>
      </c>
      <c r="O43" s="176">
        <f t="shared" si="32"/>
        <v>4.189120807757659E-43</v>
      </c>
      <c r="P43" s="176">
        <f t="shared" si="32"/>
        <v>4.134088383140899E-61</v>
      </c>
      <c r="Q43" s="176">
        <f t="shared" si="32"/>
        <v>2.5518744765194649E-65</v>
      </c>
      <c r="R43" s="176">
        <f t="shared" si="32"/>
        <v>1.1815633037114771E-40</v>
      </c>
      <c r="S43" s="176">
        <f t="shared" si="32"/>
        <v>1.4278894019844698E-46</v>
      </c>
      <c r="T43" s="176">
        <f t="shared" si="32"/>
        <v>8.2576184748281288E-51</v>
      </c>
      <c r="U43" s="176">
        <f t="shared" si="32"/>
        <v>1.690817595941067E-32</v>
      </c>
      <c r="V43" s="176">
        <f t="shared" si="32"/>
        <v>5.178795157866704E-38</v>
      </c>
      <c r="W43" s="176">
        <f t="shared" si="32"/>
        <v>5.9743557340096759E-31</v>
      </c>
      <c r="X43" s="176">
        <f t="shared" si="32"/>
        <v>1.0557178000617297E-60</v>
      </c>
      <c r="Y43" s="176">
        <f t="shared" si="32"/>
        <v>1.7035555568307774E-95</v>
      </c>
      <c r="Z43" s="176">
        <f t="shared" si="32"/>
        <v>4.9652783231505563E-27</v>
      </c>
      <c r="AA43" s="176">
        <f t="shared" si="35"/>
        <v>0</v>
      </c>
      <c r="AB43" s="176">
        <f t="shared" si="35"/>
        <v>0</v>
      </c>
      <c r="AC43" s="176">
        <f t="shared" si="35"/>
        <v>0</v>
      </c>
      <c r="AD43" s="176">
        <f t="shared" si="35"/>
        <v>0</v>
      </c>
      <c r="AE43" s="176">
        <f t="shared" si="35"/>
        <v>0</v>
      </c>
      <c r="AF43" s="176">
        <f t="shared" si="35"/>
        <v>0</v>
      </c>
      <c r="AG43" s="176">
        <f t="shared" si="35"/>
        <v>0</v>
      </c>
      <c r="AH43" s="176">
        <f t="shared" si="35"/>
        <v>0</v>
      </c>
      <c r="AI43" s="176">
        <f t="shared" si="35"/>
        <v>0</v>
      </c>
      <c r="AJ43" s="176">
        <f t="shared" si="35"/>
        <v>0</v>
      </c>
      <c r="AK43" s="176">
        <f t="shared" si="35"/>
        <v>0</v>
      </c>
      <c r="AL43" s="176">
        <f t="shared" si="35"/>
        <v>0</v>
      </c>
      <c r="AM43" s="176">
        <f t="shared" si="35"/>
        <v>0</v>
      </c>
      <c r="AN43" s="176">
        <f t="shared" si="35"/>
        <v>0</v>
      </c>
      <c r="AO43" s="176">
        <f t="shared" si="35"/>
        <v>0</v>
      </c>
      <c r="AP43" s="176">
        <f t="shared" si="35"/>
        <v>0</v>
      </c>
      <c r="AQ43" s="176">
        <f t="shared" si="36"/>
        <v>0</v>
      </c>
      <c r="AR43" s="176">
        <f t="shared" si="36"/>
        <v>0</v>
      </c>
      <c r="AS43" s="176">
        <f t="shared" si="36"/>
        <v>0</v>
      </c>
      <c r="AT43" s="176">
        <f t="shared" si="36"/>
        <v>0</v>
      </c>
      <c r="AU43" s="176">
        <f t="shared" si="36"/>
        <v>0</v>
      </c>
      <c r="AV43" s="176">
        <f t="shared" si="36"/>
        <v>0</v>
      </c>
      <c r="AW43" s="176">
        <f t="shared" si="36"/>
        <v>0</v>
      </c>
      <c r="AX43" s="176">
        <f t="shared" si="36"/>
        <v>0</v>
      </c>
      <c r="AY43" s="176">
        <f t="shared" si="36"/>
        <v>0</v>
      </c>
      <c r="AZ43" s="176">
        <f t="shared" si="36"/>
        <v>0</v>
      </c>
      <c r="BA43" s="176">
        <f t="shared" si="36"/>
        <v>0</v>
      </c>
      <c r="BB43" s="176">
        <f t="shared" si="36"/>
        <v>0</v>
      </c>
      <c r="BC43" s="176">
        <f t="shared" si="36"/>
        <v>0</v>
      </c>
      <c r="BD43" s="176">
        <f t="shared" si="36"/>
        <v>0</v>
      </c>
      <c r="BE43" s="176">
        <f t="shared" si="36"/>
        <v>0</v>
      </c>
      <c r="BF43" s="176">
        <f t="shared" si="36"/>
        <v>0</v>
      </c>
      <c r="BG43" s="176">
        <f t="shared" si="44"/>
        <v>0</v>
      </c>
      <c r="BH43" s="176">
        <f t="shared" si="44"/>
        <v>0</v>
      </c>
      <c r="BI43" s="176">
        <f t="shared" si="44"/>
        <v>0</v>
      </c>
      <c r="BJ43" s="176">
        <f t="shared" si="44"/>
        <v>0</v>
      </c>
      <c r="BK43" s="176">
        <f t="shared" si="44"/>
        <v>0</v>
      </c>
      <c r="BL43" s="176">
        <f t="shared" si="44"/>
        <v>0</v>
      </c>
      <c r="BM43" s="176">
        <f t="shared" si="44"/>
        <v>0</v>
      </c>
      <c r="BN43" s="176">
        <f t="shared" si="44"/>
        <v>0</v>
      </c>
      <c r="BO43" s="176">
        <f t="shared" si="44"/>
        <v>0</v>
      </c>
      <c r="BP43" s="176">
        <f t="shared" si="44"/>
        <v>0</v>
      </c>
      <c r="BQ43" s="176">
        <f t="shared" si="44"/>
        <v>0</v>
      </c>
      <c r="BR43" s="176">
        <f t="shared" si="44"/>
        <v>0</v>
      </c>
      <c r="BS43" s="176">
        <f t="shared" si="37"/>
        <v>0</v>
      </c>
      <c r="BT43" s="176">
        <f t="shared" si="37"/>
        <v>0</v>
      </c>
      <c r="BU43" s="176">
        <f t="shared" si="37"/>
        <v>0</v>
      </c>
      <c r="BV43" s="176">
        <f t="shared" si="37"/>
        <v>0</v>
      </c>
      <c r="BW43" s="176">
        <f t="shared" si="37"/>
        <v>0</v>
      </c>
      <c r="BX43" s="176">
        <f t="shared" si="37"/>
        <v>0</v>
      </c>
      <c r="BY43" s="176">
        <f t="shared" si="37"/>
        <v>0</v>
      </c>
      <c r="BZ43" s="176">
        <f t="shared" si="37"/>
        <v>0</v>
      </c>
      <c r="CA43" s="176">
        <f t="shared" si="37"/>
        <v>0</v>
      </c>
      <c r="CB43" s="176">
        <f t="shared" si="38"/>
        <v>0</v>
      </c>
      <c r="CC43" s="176">
        <f t="shared" si="38"/>
        <v>0</v>
      </c>
      <c r="CD43" s="176">
        <f t="shared" si="38"/>
        <v>0</v>
      </c>
      <c r="CE43" s="176">
        <f t="shared" si="38"/>
        <v>0</v>
      </c>
      <c r="CF43" s="176">
        <f t="shared" si="38"/>
        <v>0</v>
      </c>
      <c r="CG43" s="176">
        <f t="shared" si="38"/>
        <v>0</v>
      </c>
      <c r="CH43" s="176">
        <f t="shared" si="38"/>
        <v>0</v>
      </c>
      <c r="CI43" s="176">
        <f t="shared" si="38"/>
        <v>0</v>
      </c>
      <c r="CJ43" s="176">
        <f t="shared" si="38"/>
        <v>0</v>
      </c>
      <c r="CK43" s="176">
        <f t="shared" si="38"/>
        <v>0</v>
      </c>
      <c r="CL43" s="176">
        <f t="shared" si="38"/>
        <v>0</v>
      </c>
      <c r="CM43" s="176">
        <f t="shared" si="38"/>
        <v>0</v>
      </c>
      <c r="CN43" s="176">
        <f t="shared" si="38"/>
        <v>0</v>
      </c>
      <c r="CO43" s="176">
        <f t="shared" si="38"/>
        <v>0</v>
      </c>
      <c r="CP43" s="176">
        <f t="shared" si="38"/>
        <v>0</v>
      </c>
      <c r="CQ43" s="176">
        <f t="shared" si="38"/>
        <v>0</v>
      </c>
      <c r="CR43" s="176">
        <f t="shared" si="39"/>
        <v>0</v>
      </c>
      <c r="CS43" s="176">
        <f t="shared" si="39"/>
        <v>0</v>
      </c>
      <c r="CT43" s="176">
        <f t="shared" si="39"/>
        <v>0</v>
      </c>
      <c r="CU43" s="176">
        <f t="shared" si="39"/>
        <v>0</v>
      </c>
      <c r="CV43" s="176">
        <f t="shared" si="39"/>
        <v>0</v>
      </c>
      <c r="CW43" s="176">
        <f t="shared" si="39"/>
        <v>0</v>
      </c>
      <c r="CX43" s="176">
        <f t="shared" si="39"/>
        <v>0</v>
      </c>
      <c r="CY43" s="176">
        <f t="shared" si="39"/>
        <v>0</v>
      </c>
      <c r="CZ43" s="176">
        <f t="shared" si="39"/>
        <v>0</v>
      </c>
      <c r="DA43" s="176">
        <f t="shared" si="39"/>
        <v>0</v>
      </c>
      <c r="DB43" s="176">
        <f t="shared" si="39"/>
        <v>0</v>
      </c>
      <c r="DC43" s="176">
        <f t="shared" si="39"/>
        <v>0</v>
      </c>
      <c r="DD43" s="176">
        <f t="shared" si="39"/>
        <v>0</v>
      </c>
      <c r="DE43" s="176">
        <f t="shared" si="39"/>
        <v>0</v>
      </c>
      <c r="DF43" s="176">
        <f t="shared" si="39"/>
        <v>0</v>
      </c>
      <c r="DG43" s="176">
        <f t="shared" si="39"/>
        <v>0</v>
      </c>
      <c r="DH43" s="176">
        <f t="shared" si="40"/>
        <v>0</v>
      </c>
      <c r="DI43" s="176">
        <f t="shared" si="40"/>
        <v>0</v>
      </c>
      <c r="DJ43" s="176">
        <f t="shared" si="40"/>
        <v>0</v>
      </c>
      <c r="DK43" s="176">
        <f t="shared" si="40"/>
        <v>0</v>
      </c>
      <c r="DL43" s="176">
        <f t="shared" si="40"/>
        <v>0</v>
      </c>
      <c r="DM43" s="176">
        <f t="shared" si="40"/>
        <v>0</v>
      </c>
      <c r="DN43" s="176">
        <f t="shared" si="40"/>
        <v>0</v>
      </c>
      <c r="DO43" s="176">
        <f t="shared" si="40"/>
        <v>0</v>
      </c>
      <c r="DP43" s="176">
        <f t="shared" si="40"/>
        <v>0</v>
      </c>
      <c r="DQ43" s="176">
        <f t="shared" si="40"/>
        <v>0</v>
      </c>
      <c r="DR43" s="176">
        <f t="shared" si="40"/>
        <v>0</v>
      </c>
      <c r="DS43" s="176">
        <f t="shared" si="40"/>
        <v>0</v>
      </c>
      <c r="DT43" s="176">
        <f t="shared" si="40"/>
        <v>0</v>
      </c>
      <c r="DU43" s="176">
        <f t="shared" si="40"/>
        <v>0</v>
      </c>
      <c r="DV43" s="176">
        <f t="shared" si="40"/>
        <v>0</v>
      </c>
      <c r="DW43" s="176">
        <f t="shared" si="40"/>
        <v>0</v>
      </c>
      <c r="DX43" s="176">
        <f t="shared" si="49"/>
        <v>0</v>
      </c>
      <c r="DY43" s="176">
        <f t="shared" si="49"/>
        <v>0</v>
      </c>
      <c r="DZ43" s="176">
        <f t="shared" si="49"/>
        <v>0</v>
      </c>
      <c r="EA43" s="176">
        <f t="shared" si="49"/>
        <v>0</v>
      </c>
      <c r="EB43" s="176">
        <f t="shared" si="49"/>
        <v>0</v>
      </c>
      <c r="EC43" s="176">
        <f t="shared" si="49"/>
        <v>0</v>
      </c>
      <c r="ED43" s="176">
        <f t="shared" si="49"/>
        <v>0</v>
      </c>
      <c r="EE43" s="176">
        <f t="shared" si="49"/>
        <v>0</v>
      </c>
      <c r="EF43" s="176">
        <f t="shared" si="49"/>
        <v>0</v>
      </c>
      <c r="EG43" s="176">
        <f t="shared" si="49"/>
        <v>0</v>
      </c>
      <c r="EH43" s="176">
        <f t="shared" si="49"/>
        <v>0</v>
      </c>
      <c r="EI43" s="176">
        <f t="shared" si="49"/>
        <v>0</v>
      </c>
      <c r="EJ43" s="176">
        <f t="shared" si="49"/>
        <v>0</v>
      </c>
      <c r="EK43" s="176">
        <f t="shared" si="49"/>
        <v>0</v>
      </c>
      <c r="EL43" s="176">
        <f t="shared" si="49"/>
        <v>0</v>
      </c>
      <c r="EM43" s="176">
        <f t="shared" si="45"/>
        <v>0</v>
      </c>
      <c r="EN43" s="176">
        <f t="shared" si="45"/>
        <v>0</v>
      </c>
      <c r="EO43" s="176">
        <f t="shared" si="45"/>
        <v>0</v>
      </c>
      <c r="EP43" s="176">
        <f t="shared" si="45"/>
        <v>0</v>
      </c>
      <c r="EQ43" s="176">
        <f t="shared" si="45"/>
        <v>0</v>
      </c>
      <c r="ER43" s="176">
        <f t="shared" si="45"/>
        <v>0</v>
      </c>
      <c r="ES43" s="176">
        <f t="shared" si="45"/>
        <v>0</v>
      </c>
      <c r="ET43" s="176">
        <f t="shared" si="45"/>
        <v>0</v>
      </c>
      <c r="EU43" s="176">
        <f t="shared" si="45"/>
        <v>0</v>
      </c>
      <c r="EV43" s="176">
        <f t="shared" si="45"/>
        <v>0</v>
      </c>
      <c r="EW43" s="176">
        <f t="shared" si="45"/>
        <v>0</v>
      </c>
      <c r="EX43" s="176">
        <f t="shared" si="45"/>
        <v>0</v>
      </c>
      <c r="EY43" s="176">
        <f t="shared" si="45"/>
        <v>0</v>
      </c>
      <c r="EZ43" s="176">
        <f t="shared" si="45"/>
        <v>0</v>
      </c>
      <c r="FA43" s="176">
        <f t="shared" si="45"/>
        <v>0</v>
      </c>
      <c r="FB43" s="176">
        <f t="shared" si="45"/>
        <v>0</v>
      </c>
      <c r="FC43" s="176">
        <f t="shared" si="46"/>
        <v>0</v>
      </c>
      <c r="FD43" s="176">
        <f t="shared" si="46"/>
        <v>0</v>
      </c>
      <c r="FE43" s="176">
        <f t="shared" si="46"/>
        <v>0</v>
      </c>
      <c r="FF43" s="176">
        <f t="shared" si="46"/>
        <v>0</v>
      </c>
      <c r="FG43" s="176">
        <f t="shared" si="46"/>
        <v>0</v>
      </c>
      <c r="FH43" s="176">
        <f t="shared" si="46"/>
        <v>0</v>
      </c>
      <c r="FI43" s="176">
        <f t="shared" si="46"/>
        <v>0</v>
      </c>
      <c r="FJ43" s="176">
        <f t="shared" si="46"/>
        <v>0</v>
      </c>
      <c r="FK43" s="176">
        <f t="shared" si="46"/>
        <v>0</v>
      </c>
      <c r="FL43" s="176">
        <f t="shared" si="46"/>
        <v>0</v>
      </c>
      <c r="FM43" s="176">
        <f t="shared" si="46"/>
        <v>0</v>
      </c>
      <c r="FN43" s="176">
        <f t="shared" si="46"/>
        <v>0</v>
      </c>
      <c r="FO43" s="176">
        <f t="shared" si="46"/>
        <v>0</v>
      </c>
      <c r="FP43" s="176">
        <f t="shared" si="46"/>
        <v>0</v>
      </c>
      <c r="FQ43" s="176">
        <f t="shared" si="46"/>
        <v>0</v>
      </c>
      <c r="FR43" s="176">
        <f t="shared" si="46"/>
        <v>0</v>
      </c>
      <c r="FS43" s="176">
        <f t="shared" si="47"/>
        <v>0</v>
      </c>
      <c r="FT43" s="176">
        <f t="shared" si="47"/>
        <v>0</v>
      </c>
      <c r="FU43" s="176">
        <f t="shared" si="47"/>
        <v>0</v>
      </c>
      <c r="FV43" s="176">
        <f t="shared" si="47"/>
        <v>0</v>
      </c>
      <c r="FW43" s="176">
        <f t="shared" si="47"/>
        <v>0</v>
      </c>
      <c r="FX43" s="176">
        <f t="shared" si="47"/>
        <v>0</v>
      </c>
      <c r="FY43" s="176">
        <f t="shared" si="47"/>
        <v>0</v>
      </c>
      <c r="FZ43" s="176">
        <f t="shared" si="47"/>
        <v>0</v>
      </c>
      <c r="GA43" s="176">
        <f t="shared" si="47"/>
        <v>0</v>
      </c>
      <c r="GB43" s="176">
        <f t="shared" si="47"/>
        <v>0</v>
      </c>
      <c r="GC43" s="176">
        <f t="shared" si="47"/>
        <v>0</v>
      </c>
      <c r="GD43" s="176">
        <f t="shared" si="47"/>
        <v>0</v>
      </c>
      <c r="GE43" s="176">
        <f t="shared" si="47"/>
        <v>0</v>
      </c>
      <c r="GF43" s="176">
        <f t="shared" si="47"/>
        <v>0</v>
      </c>
      <c r="GG43" s="176">
        <f t="shared" si="47"/>
        <v>0</v>
      </c>
      <c r="GH43" s="176">
        <f t="shared" si="47"/>
        <v>0</v>
      </c>
      <c r="GI43" s="176">
        <f t="shared" ref="GI43:GX53" si="53">+NORMDIST($H43,GI$12,GI$13,FALSE)</f>
        <v>0</v>
      </c>
      <c r="GJ43" s="176">
        <f t="shared" si="53"/>
        <v>0</v>
      </c>
      <c r="GK43" s="176">
        <f t="shared" si="53"/>
        <v>0</v>
      </c>
      <c r="GL43" s="176">
        <f t="shared" si="53"/>
        <v>0</v>
      </c>
      <c r="GM43" s="176">
        <f t="shared" si="53"/>
        <v>0</v>
      </c>
      <c r="GN43" s="176">
        <f t="shared" si="53"/>
        <v>0</v>
      </c>
      <c r="GO43" s="176">
        <f t="shared" si="53"/>
        <v>0</v>
      </c>
      <c r="GP43" s="176">
        <f t="shared" si="53"/>
        <v>0</v>
      </c>
      <c r="GQ43" s="176">
        <f t="shared" si="53"/>
        <v>0</v>
      </c>
      <c r="GR43" s="176">
        <f t="shared" si="53"/>
        <v>0</v>
      </c>
      <c r="GS43" s="176">
        <f t="shared" si="53"/>
        <v>0</v>
      </c>
      <c r="GT43" s="176">
        <f t="shared" si="53"/>
        <v>0</v>
      </c>
      <c r="GU43" s="176">
        <f t="shared" si="53"/>
        <v>0</v>
      </c>
      <c r="GV43" s="176">
        <f t="shared" si="53"/>
        <v>0</v>
      </c>
      <c r="GW43" s="176">
        <f t="shared" si="53"/>
        <v>0</v>
      </c>
      <c r="GX43" s="176">
        <f t="shared" si="53"/>
        <v>0</v>
      </c>
      <c r="GY43" s="176">
        <f t="shared" si="27"/>
        <v>0</v>
      </c>
      <c r="GZ43" s="176">
        <f t="shared" si="27"/>
        <v>0</v>
      </c>
      <c r="HA43" s="176">
        <f t="shared" si="27"/>
        <v>0</v>
      </c>
      <c r="HB43" s="176">
        <f t="shared" si="27"/>
        <v>0</v>
      </c>
      <c r="HC43" s="176">
        <f t="shared" si="27"/>
        <v>0</v>
      </c>
      <c r="HD43" s="176">
        <f t="shared" si="27"/>
        <v>0</v>
      </c>
      <c r="HE43" s="176">
        <f t="shared" si="27"/>
        <v>0</v>
      </c>
      <c r="HF43" s="176">
        <f t="shared" si="27"/>
        <v>0</v>
      </c>
      <c r="HG43" s="176">
        <f t="shared" si="27"/>
        <v>0</v>
      </c>
      <c r="HH43" s="176">
        <f t="shared" si="27"/>
        <v>0</v>
      </c>
      <c r="HI43" s="176">
        <f t="shared" si="27"/>
        <v>0</v>
      </c>
      <c r="HJ43" s="176">
        <f t="shared" si="52"/>
        <v>0</v>
      </c>
      <c r="HK43" s="176">
        <f t="shared" si="52"/>
        <v>0</v>
      </c>
      <c r="HL43" s="176">
        <f t="shared" si="52"/>
        <v>0</v>
      </c>
      <c r="HM43" s="176">
        <f t="shared" si="52"/>
        <v>0</v>
      </c>
      <c r="HN43" s="176">
        <f t="shared" si="52"/>
        <v>0</v>
      </c>
      <c r="HO43" s="176">
        <f t="shared" si="52"/>
        <v>0</v>
      </c>
      <c r="HP43" s="176">
        <f t="shared" si="52"/>
        <v>0</v>
      </c>
      <c r="HQ43" s="176">
        <f t="shared" si="52"/>
        <v>0</v>
      </c>
      <c r="HR43" s="176">
        <f t="shared" si="52"/>
        <v>0</v>
      </c>
      <c r="HS43" s="176">
        <f t="shared" si="52"/>
        <v>0</v>
      </c>
      <c r="HT43" s="176">
        <f t="shared" si="52"/>
        <v>0</v>
      </c>
      <c r="HU43" s="176">
        <f t="shared" si="52"/>
        <v>0</v>
      </c>
      <c r="HV43" s="176">
        <f t="shared" si="52"/>
        <v>0</v>
      </c>
      <c r="HW43" s="176">
        <f t="shared" si="52"/>
        <v>0</v>
      </c>
      <c r="HX43" s="176">
        <f t="shared" si="52"/>
        <v>0</v>
      </c>
      <c r="HY43" s="176">
        <f t="shared" si="52"/>
        <v>0</v>
      </c>
      <c r="HZ43" s="176">
        <f t="shared" si="50"/>
        <v>0</v>
      </c>
      <c r="IA43" s="176">
        <f t="shared" si="50"/>
        <v>0</v>
      </c>
      <c r="IB43" s="176">
        <f t="shared" si="50"/>
        <v>0</v>
      </c>
      <c r="IC43" s="176">
        <f t="shared" si="50"/>
        <v>0</v>
      </c>
      <c r="ID43" s="176">
        <f t="shared" si="50"/>
        <v>0</v>
      </c>
      <c r="IE43" s="176">
        <f t="shared" si="29"/>
        <v>0</v>
      </c>
      <c r="IF43" s="176">
        <f t="shared" si="29"/>
        <v>0</v>
      </c>
      <c r="IG43" s="176">
        <f t="shared" si="29"/>
        <v>0</v>
      </c>
      <c r="II43"/>
      <c r="IJ43" s="174">
        <v>29</v>
      </c>
      <c r="IK43" s="174" t="b">
        <f t="shared" si="7"/>
        <v>0</v>
      </c>
      <c r="IL43" s="174" t="e">
        <f t="shared" si="9"/>
        <v>#DIV/0!</v>
      </c>
      <c r="IM43" s="174" t="e">
        <f t="shared" si="12"/>
        <v>#DIV/0!</v>
      </c>
      <c r="IO43" s="180" t="str">
        <f t="shared" si="10"/>
        <v/>
      </c>
      <c r="IP43" s="174" t="str">
        <f t="shared" si="11"/>
        <v/>
      </c>
    </row>
    <row r="44" spans="2:250" ht="12.75" customHeight="1" x14ac:dyDescent="0.25">
      <c r="B44" s="174"/>
      <c r="C44" s="174"/>
      <c r="D44" s="174">
        <f t="shared" si="0"/>
        <v>0</v>
      </c>
      <c r="E44"/>
      <c r="F44"/>
      <c r="G44" s="177">
        <v>31</v>
      </c>
      <c r="H44" s="176">
        <f t="shared" si="1"/>
        <v>4.8066072120666314</v>
      </c>
      <c r="I44" s="176">
        <f t="shared" si="8"/>
        <v>5.0113006419651907E-24</v>
      </c>
      <c r="K44" s="176">
        <f t="shared" si="32"/>
        <v>3.8248509153304823E-69</v>
      </c>
      <c r="L44" s="176">
        <f t="shared" si="32"/>
        <v>3.9814395115988197E-95</v>
      </c>
      <c r="M44" s="176">
        <f t="shared" si="32"/>
        <v>4.4478322186277751E-52</v>
      </c>
      <c r="N44" s="176">
        <f t="shared" si="32"/>
        <v>8.1204670260413037E-69</v>
      </c>
      <c r="O44" s="176">
        <f t="shared" si="32"/>
        <v>1.3749511937200615E-39</v>
      </c>
      <c r="P44" s="176">
        <f t="shared" si="32"/>
        <v>5.9728637418879682E-57</v>
      </c>
      <c r="Q44" s="176">
        <f t="shared" si="32"/>
        <v>6.1850309034014414E-60</v>
      </c>
      <c r="R44" s="176">
        <f t="shared" si="32"/>
        <v>7.7566455292111421E-37</v>
      </c>
      <c r="S44" s="176">
        <f t="shared" si="32"/>
        <v>7.0392106407747472E-43</v>
      </c>
      <c r="T44" s="176">
        <f t="shared" si="32"/>
        <v>1.870301357752982E-47</v>
      </c>
      <c r="U44" s="176">
        <f t="shared" si="32"/>
        <v>4.2489657823546431E-30</v>
      </c>
      <c r="V44" s="176">
        <f t="shared" si="32"/>
        <v>1.2076982590908341E-34</v>
      </c>
      <c r="W44" s="176">
        <f t="shared" si="32"/>
        <v>3.3701591372388708E-27</v>
      </c>
      <c r="X44" s="176">
        <f t="shared" si="32"/>
        <v>3.4868980462800131E-56</v>
      </c>
      <c r="Y44" s="176">
        <f t="shared" si="32"/>
        <v>1.1117437229901456E-89</v>
      </c>
      <c r="Z44" s="176">
        <f t="shared" si="32"/>
        <v>5.0079262337406227E-24</v>
      </c>
      <c r="AA44" s="176">
        <f t="shared" si="35"/>
        <v>0</v>
      </c>
      <c r="AB44" s="176">
        <f t="shared" si="35"/>
        <v>0</v>
      </c>
      <c r="AC44" s="176">
        <f t="shared" si="35"/>
        <v>0</v>
      </c>
      <c r="AD44" s="176">
        <f t="shared" si="35"/>
        <v>0</v>
      </c>
      <c r="AE44" s="176">
        <f t="shared" si="35"/>
        <v>0</v>
      </c>
      <c r="AF44" s="176">
        <f t="shared" si="35"/>
        <v>0</v>
      </c>
      <c r="AG44" s="176">
        <f t="shared" si="35"/>
        <v>0</v>
      </c>
      <c r="AH44" s="176">
        <f t="shared" si="35"/>
        <v>0</v>
      </c>
      <c r="AI44" s="176">
        <f t="shared" si="35"/>
        <v>0</v>
      </c>
      <c r="AJ44" s="176">
        <f t="shared" si="35"/>
        <v>0</v>
      </c>
      <c r="AK44" s="176">
        <f t="shared" si="35"/>
        <v>0</v>
      </c>
      <c r="AL44" s="176">
        <f t="shared" si="35"/>
        <v>0</v>
      </c>
      <c r="AM44" s="176">
        <f t="shared" si="35"/>
        <v>0</v>
      </c>
      <c r="AN44" s="176">
        <f t="shared" si="35"/>
        <v>0</v>
      </c>
      <c r="AO44" s="176">
        <f t="shared" si="35"/>
        <v>0</v>
      </c>
      <c r="AP44" s="176">
        <f t="shared" si="35"/>
        <v>0</v>
      </c>
      <c r="AQ44" s="176">
        <f t="shared" si="36"/>
        <v>0</v>
      </c>
      <c r="AR44" s="176">
        <f t="shared" si="36"/>
        <v>0</v>
      </c>
      <c r="AS44" s="176">
        <f t="shared" si="36"/>
        <v>0</v>
      </c>
      <c r="AT44" s="176">
        <f t="shared" si="36"/>
        <v>0</v>
      </c>
      <c r="AU44" s="176">
        <f t="shared" si="36"/>
        <v>0</v>
      </c>
      <c r="AV44" s="176">
        <f t="shared" si="36"/>
        <v>0</v>
      </c>
      <c r="AW44" s="176">
        <f t="shared" si="36"/>
        <v>0</v>
      </c>
      <c r="AX44" s="176">
        <f t="shared" si="36"/>
        <v>0</v>
      </c>
      <c r="AY44" s="176">
        <f t="shared" si="36"/>
        <v>0</v>
      </c>
      <c r="AZ44" s="176">
        <f t="shared" si="36"/>
        <v>0</v>
      </c>
      <c r="BA44" s="176">
        <f t="shared" si="36"/>
        <v>0</v>
      </c>
      <c r="BB44" s="176">
        <f t="shared" si="36"/>
        <v>0</v>
      </c>
      <c r="BC44" s="176">
        <f t="shared" si="36"/>
        <v>0</v>
      </c>
      <c r="BD44" s="176">
        <f t="shared" si="36"/>
        <v>0</v>
      </c>
      <c r="BE44" s="176">
        <f t="shared" si="36"/>
        <v>0</v>
      </c>
      <c r="BF44" s="176">
        <f t="shared" si="36"/>
        <v>0</v>
      </c>
      <c r="BG44" s="176">
        <f t="shared" si="44"/>
        <v>0</v>
      </c>
      <c r="BH44" s="176">
        <f t="shared" si="44"/>
        <v>0</v>
      </c>
      <c r="BI44" s="176">
        <f t="shared" si="44"/>
        <v>0</v>
      </c>
      <c r="BJ44" s="176">
        <f t="shared" si="44"/>
        <v>0</v>
      </c>
      <c r="BK44" s="176">
        <f t="shared" si="44"/>
        <v>0</v>
      </c>
      <c r="BL44" s="176">
        <f t="shared" si="44"/>
        <v>0</v>
      </c>
      <c r="BM44" s="176">
        <f t="shared" si="44"/>
        <v>0</v>
      </c>
      <c r="BN44" s="176">
        <f t="shared" si="44"/>
        <v>0</v>
      </c>
      <c r="BO44" s="176">
        <f t="shared" si="44"/>
        <v>0</v>
      </c>
      <c r="BP44" s="176">
        <f t="shared" si="44"/>
        <v>0</v>
      </c>
      <c r="BQ44" s="176">
        <f t="shared" si="44"/>
        <v>0</v>
      </c>
      <c r="BR44" s="176">
        <f t="shared" si="44"/>
        <v>0</v>
      </c>
      <c r="BS44" s="176">
        <f t="shared" si="37"/>
        <v>0</v>
      </c>
      <c r="BT44" s="176">
        <f t="shared" si="37"/>
        <v>0</v>
      </c>
      <c r="BU44" s="176">
        <f t="shared" si="37"/>
        <v>0</v>
      </c>
      <c r="BV44" s="176">
        <f t="shared" si="37"/>
        <v>0</v>
      </c>
      <c r="BW44" s="176">
        <f t="shared" si="37"/>
        <v>0</v>
      </c>
      <c r="BX44" s="176">
        <f t="shared" si="37"/>
        <v>0</v>
      </c>
      <c r="BY44" s="176">
        <f t="shared" si="37"/>
        <v>0</v>
      </c>
      <c r="BZ44" s="176">
        <f t="shared" si="37"/>
        <v>0</v>
      </c>
      <c r="CA44" s="176">
        <f t="shared" si="37"/>
        <v>0</v>
      </c>
      <c r="CB44" s="176">
        <f t="shared" si="38"/>
        <v>0</v>
      </c>
      <c r="CC44" s="176">
        <f t="shared" si="38"/>
        <v>0</v>
      </c>
      <c r="CD44" s="176">
        <f t="shared" si="38"/>
        <v>0</v>
      </c>
      <c r="CE44" s="176">
        <f t="shared" si="38"/>
        <v>0</v>
      </c>
      <c r="CF44" s="176">
        <f t="shared" si="38"/>
        <v>0</v>
      </c>
      <c r="CG44" s="176">
        <f t="shared" si="38"/>
        <v>0</v>
      </c>
      <c r="CH44" s="176">
        <f t="shared" si="38"/>
        <v>0</v>
      </c>
      <c r="CI44" s="176">
        <f t="shared" si="38"/>
        <v>0</v>
      </c>
      <c r="CJ44" s="176">
        <f t="shared" si="38"/>
        <v>0</v>
      </c>
      <c r="CK44" s="176">
        <f t="shared" si="38"/>
        <v>0</v>
      </c>
      <c r="CL44" s="176">
        <f t="shared" si="38"/>
        <v>0</v>
      </c>
      <c r="CM44" s="176">
        <f t="shared" si="38"/>
        <v>0</v>
      </c>
      <c r="CN44" s="176">
        <f t="shared" si="38"/>
        <v>0</v>
      </c>
      <c r="CO44" s="176">
        <f t="shared" si="38"/>
        <v>0</v>
      </c>
      <c r="CP44" s="176">
        <f t="shared" si="38"/>
        <v>0</v>
      </c>
      <c r="CQ44" s="176">
        <f t="shared" si="38"/>
        <v>0</v>
      </c>
      <c r="CR44" s="176">
        <f t="shared" si="39"/>
        <v>0</v>
      </c>
      <c r="CS44" s="176">
        <f t="shared" si="39"/>
        <v>0</v>
      </c>
      <c r="CT44" s="176">
        <f t="shared" si="39"/>
        <v>0</v>
      </c>
      <c r="CU44" s="176">
        <f t="shared" si="39"/>
        <v>0</v>
      </c>
      <c r="CV44" s="176">
        <f t="shared" si="39"/>
        <v>0</v>
      </c>
      <c r="CW44" s="176">
        <f t="shared" si="39"/>
        <v>0</v>
      </c>
      <c r="CX44" s="176">
        <f t="shared" si="39"/>
        <v>0</v>
      </c>
      <c r="CY44" s="176">
        <f t="shared" si="39"/>
        <v>0</v>
      </c>
      <c r="CZ44" s="176">
        <f t="shared" si="39"/>
        <v>0</v>
      </c>
      <c r="DA44" s="176">
        <f t="shared" si="39"/>
        <v>0</v>
      </c>
      <c r="DB44" s="176">
        <f t="shared" si="39"/>
        <v>0</v>
      </c>
      <c r="DC44" s="176">
        <f t="shared" si="39"/>
        <v>0</v>
      </c>
      <c r="DD44" s="176">
        <f t="shared" si="39"/>
        <v>0</v>
      </c>
      <c r="DE44" s="176">
        <f t="shared" si="39"/>
        <v>0</v>
      </c>
      <c r="DF44" s="176">
        <f t="shared" si="39"/>
        <v>0</v>
      </c>
      <c r="DG44" s="176">
        <f t="shared" si="39"/>
        <v>0</v>
      </c>
      <c r="DH44" s="176">
        <f t="shared" si="40"/>
        <v>0</v>
      </c>
      <c r="DI44" s="176">
        <f t="shared" si="40"/>
        <v>0</v>
      </c>
      <c r="DJ44" s="176">
        <f t="shared" si="40"/>
        <v>0</v>
      </c>
      <c r="DK44" s="176">
        <f t="shared" si="40"/>
        <v>0</v>
      </c>
      <c r="DL44" s="176">
        <f t="shared" si="40"/>
        <v>0</v>
      </c>
      <c r="DM44" s="176">
        <f t="shared" si="40"/>
        <v>0</v>
      </c>
      <c r="DN44" s="176">
        <f t="shared" si="40"/>
        <v>0</v>
      </c>
      <c r="DO44" s="176">
        <f t="shared" si="40"/>
        <v>0</v>
      </c>
      <c r="DP44" s="176">
        <f t="shared" si="40"/>
        <v>0</v>
      </c>
      <c r="DQ44" s="176">
        <f t="shared" si="40"/>
        <v>0</v>
      </c>
      <c r="DR44" s="176">
        <f t="shared" si="40"/>
        <v>0</v>
      </c>
      <c r="DS44" s="176">
        <f t="shared" si="40"/>
        <v>0</v>
      </c>
      <c r="DT44" s="176">
        <f t="shared" si="40"/>
        <v>0</v>
      </c>
      <c r="DU44" s="176">
        <f t="shared" si="40"/>
        <v>0</v>
      </c>
      <c r="DV44" s="176">
        <f t="shared" si="40"/>
        <v>0</v>
      </c>
      <c r="DW44" s="176">
        <f t="shared" si="40"/>
        <v>0</v>
      </c>
      <c r="DX44" s="176">
        <f t="shared" si="49"/>
        <v>0</v>
      </c>
      <c r="DY44" s="176">
        <f t="shared" si="49"/>
        <v>0</v>
      </c>
      <c r="DZ44" s="176">
        <f t="shared" si="49"/>
        <v>0</v>
      </c>
      <c r="EA44" s="176">
        <f t="shared" si="49"/>
        <v>0</v>
      </c>
      <c r="EB44" s="176">
        <f t="shared" si="49"/>
        <v>0</v>
      </c>
      <c r="EC44" s="176">
        <f t="shared" si="49"/>
        <v>0</v>
      </c>
      <c r="ED44" s="176">
        <f t="shared" si="49"/>
        <v>0</v>
      </c>
      <c r="EE44" s="176">
        <f t="shared" si="49"/>
        <v>0</v>
      </c>
      <c r="EF44" s="176">
        <f t="shared" si="49"/>
        <v>0</v>
      </c>
      <c r="EG44" s="176">
        <f t="shared" si="49"/>
        <v>0</v>
      </c>
      <c r="EH44" s="176">
        <f t="shared" si="49"/>
        <v>0</v>
      </c>
      <c r="EI44" s="176">
        <f t="shared" si="49"/>
        <v>0</v>
      </c>
      <c r="EJ44" s="176">
        <f t="shared" si="49"/>
        <v>0</v>
      </c>
      <c r="EK44" s="176">
        <f t="shared" si="49"/>
        <v>0</v>
      </c>
      <c r="EL44" s="176">
        <f t="shared" si="49"/>
        <v>0</v>
      </c>
      <c r="EM44" s="176">
        <f t="shared" si="45"/>
        <v>0</v>
      </c>
      <c r="EN44" s="176">
        <f t="shared" si="45"/>
        <v>0</v>
      </c>
      <c r="EO44" s="176">
        <f t="shared" si="45"/>
        <v>0</v>
      </c>
      <c r="EP44" s="176">
        <f t="shared" si="45"/>
        <v>0</v>
      </c>
      <c r="EQ44" s="176">
        <f t="shared" si="45"/>
        <v>0</v>
      </c>
      <c r="ER44" s="176">
        <f t="shared" si="45"/>
        <v>0</v>
      </c>
      <c r="ES44" s="176">
        <f t="shared" si="45"/>
        <v>0</v>
      </c>
      <c r="ET44" s="176">
        <f t="shared" si="45"/>
        <v>0</v>
      </c>
      <c r="EU44" s="176">
        <f t="shared" si="45"/>
        <v>0</v>
      </c>
      <c r="EV44" s="176">
        <f t="shared" si="45"/>
        <v>0</v>
      </c>
      <c r="EW44" s="176">
        <f t="shared" si="45"/>
        <v>0</v>
      </c>
      <c r="EX44" s="176">
        <f t="shared" si="45"/>
        <v>0</v>
      </c>
      <c r="EY44" s="176">
        <f t="shared" si="45"/>
        <v>0</v>
      </c>
      <c r="EZ44" s="176">
        <f t="shared" si="45"/>
        <v>0</v>
      </c>
      <c r="FA44" s="176">
        <f t="shared" si="45"/>
        <v>0</v>
      </c>
      <c r="FB44" s="176">
        <f t="shared" si="45"/>
        <v>0</v>
      </c>
      <c r="FC44" s="176">
        <f t="shared" si="46"/>
        <v>0</v>
      </c>
      <c r="FD44" s="176">
        <f t="shared" si="46"/>
        <v>0</v>
      </c>
      <c r="FE44" s="176">
        <f t="shared" si="46"/>
        <v>0</v>
      </c>
      <c r="FF44" s="176">
        <f t="shared" si="46"/>
        <v>0</v>
      </c>
      <c r="FG44" s="176">
        <f t="shared" si="46"/>
        <v>0</v>
      </c>
      <c r="FH44" s="176">
        <f t="shared" si="46"/>
        <v>0</v>
      </c>
      <c r="FI44" s="176">
        <f t="shared" si="46"/>
        <v>0</v>
      </c>
      <c r="FJ44" s="176">
        <f t="shared" si="46"/>
        <v>0</v>
      </c>
      <c r="FK44" s="176">
        <f t="shared" si="46"/>
        <v>0</v>
      </c>
      <c r="FL44" s="176">
        <f t="shared" si="46"/>
        <v>0</v>
      </c>
      <c r="FM44" s="176">
        <f t="shared" si="46"/>
        <v>0</v>
      </c>
      <c r="FN44" s="176">
        <f t="shared" si="46"/>
        <v>0</v>
      </c>
      <c r="FO44" s="176">
        <f t="shared" si="46"/>
        <v>0</v>
      </c>
      <c r="FP44" s="176">
        <f t="shared" si="46"/>
        <v>0</v>
      </c>
      <c r="FQ44" s="176">
        <f t="shared" si="46"/>
        <v>0</v>
      </c>
      <c r="FR44" s="176">
        <f t="shared" si="46"/>
        <v>0</v>
      </c>
      <c r="FS44" s="176">
        <f t="shared" si="47"/>
        <v>0</v>
      </c>
      <c r="FT44" s="176">
        <f t="shared" si="47"/>
        <v>0</v>
      </c>
      <c r="FU44" s="176">
        <f t="shared" si="47"/>
        <v>0</v>
      </c>
      <c r="FV44" s="176">
        <f t="shared" si="47"/>
        <v>0</v>
      </c>
      <c r="FW44" s="176">
        <f t="shared" si="47"/>
        <v>0</v>
      </c>
      <c r="FX44" s="176">
        <f t="shared" si="47"/>
        <v>0</v>
      </c>
      <c r="FY44" s="176">
        <f t="shared" si="47"/>
        <v>0</v>
      </c>
      <c r="FZ44" s="176">
        <f t="shared" si="47"/>
        <v>0</v>
      </c>
      <c r="GA44" s="176">
        <f t="shared" si="47"/>
        <v>0</v>
      </c>
      <c r="GB44" s="176">
        <f t="shared" si="47"/>
        <v>0</v>
      </c>
      <c r="GC44" s="176">
        <f t="shared" si="47"/>
        <v>0</v>
      </c>
      <c r="GD44" s="176">
        <f t="shared" si="47"/>
        <v>0</v>
      </c>
      <c r="GE44" s="176">
        <f t="shared" si="47"/>
        <v>0</v>
      </c>
      <c r="GF44" s="176">
        <f t="shared" si="47"/>
        <v>0</v>
      </c>
      <c r="GG44" s="176">
        <f t="shared" si="47"/>
        <v>0</v>
      </c>
      <c r="GH44" s="176">
        <f t="shared" si="47"/>
        <v>0</v>
      </c>
      <c r="GI44" s="176">
        <f t="shared" si="53"/>
        <v>0</v>
      </c>
      <c r="GJ44" s="176">
        <f t="shared" si="53"/>
        <v>0</v>
      </c>
      <c r="GK44" s="176">
        <f t="shared" si="53"/>
        <v>0</v>
      </c>
      <c r="GL44" s="176">
        <f t="shared" si="53"/>
        <v>0</v>
      </c>
      <c r="GM44" s="176">
        <f t="shared" si="53"/>
        <v>0</v>
      </c>
      <c r="GN44" s="176">
        <f t="shared" si="53"/>
        <v>0</v>
      </c>
      <c r="GO44" s="176">
        <f t="shared" si="53"/>
        <v>0</v>
      </c>
      <c r="GP44" s="176">
        <f t="shared" si="53"/>
        <v>0</v>
      </c>
      <c r="GQ44" s="176">
        <f t="shared" si="53"/>
        <v>0</v>
      </c>
      <c r="GR44" s="176">
        <f t="shared" si="53"/>
        <v>0</v>
      </c>
      <c r="GS44" s="176">
        <f t="shared" si="53"/>
        <v>0</v>
      </c>
      <c r="GT44" s="176">
        <f t="shared" si="53"/>
        <v>0</v>
      </c>
      <c r="GU44" s="176">
        <f t="shared" si="53"/>
        <v>0</v>
      </c>
      <c r="GV44" s="176">
        <f t="shared" si="53"/>
        <v>0</v>
      </c>
      <c r="GW44" s="176">
        <f t="shared" si="53"/>
        <v>0</v>
      </c>
      <c r="GX44" s="176">
        <f t="shared" si="53"/>
        <v>0</v>
      </c>
      <c r="GY44" s="176">
        <f t="shared" si="27"/>
        <v>0</v>
      </c>
      <c r="GZ44" s="176">
        <f t="shared" si="27"/>
        <v>0</v>
      </c>
      <c r="HA44" s="176">
        <f t="shared" si="27"/>
        <v>0</v>
      </c>
      <c r="HB44" s="176">
        <f t="shared" si="27"/>
        <v>0</v>
      </c>
      <c r="HC44" s="176">
        <f t="shared" si="27"/>
        <v>0</v>
      </c>
      <c r="HD44" s="176">
        <f t="shared" si="27"/>
        <v>0</v>
      </c>
      <c r="HE44" s="176">
        <f t="shared" si="27"/>
        <v>0</v>
      </c>
      <c r="HF44" s="176">
        <f t="shared" si="27"/>
        <v>0</v>
      </c>
      <c r="HG44" s="176">
        <f t="shared" si="27"/>
        <v>0</v>
      </c>
      <c r="HH44" s="176">
        <f t="shared" si="27"/>
        <v>0</v>
      </c>
      <c r="HI44" s="176">
        <f t="shared" si="27"/>
        <v>0</v>
      </c>
      <c r="HJ44" s="176">
        <f t="shared" si="52"/>
        <v>0</v>
      </c>
      <c r="HK44" s="176">
        <f t="shared" si="52"/>
        <v>0</v>
      </c>
      <c r="HL44" s="176">
        <f t="shared" si="52"/>
        <v>0</v>
      </c>
      <c r="HM44" s="176">
        <f t="shared" si="52"/>
        <v>0</v>
      </c>
      <c r="HN44" s="176">
        <f t="shared" si="52"/>
        <v>0</v>
      </c>
      <c r="HO44" s="176">
        <f t="shared" si="52"/>
        <v>0</v>
      </c>
      <c r="HP44" s="176">
        <f t="shared" si="52"/>
        <v>0</v>
      </c>
      <c r="HQ44" s="176">
        <f t="shared" si="52"/>
        <v>0</v>
      </c>
      <c r="HR44" s="176">
        <f t="shared" si="52"/>
        <v>0</v>
      </c>
      <c r="HS44" s="176">
        <f t="shared" si="52"/>
        <v>0</v>
      </c>
      <c r="HT44" s="176">
        <f t="shared" si="52"/>
        <v>0</v>
      </c>
      <c r="HU44" s="176">
        <f t="shared" si="52"/>
        <v>0</v>
      </c>
      <c r="HV44" s="176">
        <f t="shared" si="52"/>
        <v>0</v>
      </c>
      <c r="HW44" s="176">
        <f t="shared" si="52"/>
        <v>0</v>
      </c>
      <c r="HX44" s="176">
        <f t="shared" si="52"/>
        <v>0</v>
      </c>
      <c r="HY44" s="176">
        <f t="shared" si="52"/>
        <v>0</v>
      </c>
      <c r="HZ44" s="176">
        <f t="shared" si="50"/>
        <v>0</v>
      </c>
      <c r="IA44" s="176">
        <f t="shared" si="50"/>
        <v>0</v>
      </c>
      <c r="IB44" s="176">
        <f t="shared" si="50"/>
        <v>0</v>
      </c>
      <c r="IC44" s="176">
        <f t="shared" si="50"/>
        <v>0</v>
      </c>
      <c r="ID44" s="176">
        <f t="shared" si="50"/>
        <v>0</v>
      </c>
      <c r="IE44" s="176">
        <f t="shared" si="29"/>
        <v>0</v>
      </c>
      <c r="IF44" s="176">
        <f t="shared" si="29"/>
        <v>0</v>
      </c>
      <c r="IG44" s="176">
        <f t="shared" si="29"/>
        <v>0</v>
      </c>
      <c r="II44"/>
      <c r="IJ44" s="174">
        <v>30</v>
      </c>
      <c r="IK44" s="174" t="b">
        <f t="shared" si="7"/>
        <v>0</v>
      </c>
      <c r="IL44" s="174" t="e">
        <f t="shared" si="9"/>
        <v>#DIV/0!</v>
      </c>
      <c r="IM44" s="174" t="e">
        <f t="shared" si="12"/>
        <v>#DIV/0!</v>
      </c>
      <c r="IO44" s="180" t="str">
        <f t="shared" si="10"/>
        <v/>
      </c>
      <c r="IP44" s="174" t="str">
        <f t="shared" si="11"/>
        <v/>
      </c>
    </row>
    <row r="45" spans="2:250" ht="12.75" customHeight="1" x14ac:dyDescent="0.25">
      <c r="B45" s="174"/>
      <c r="C45" s="174"/>
      <c r="D45" s="174">
        <f t="shared" si="0"/>
        <v>0</v>
      </c>
      <c r="E45"/>
      <c r="F45"/>
      <c r="G45" s="177">
        <v>32</v>
      </c>
      <c r="H45" s="176">
        <f t="shared" si="1"/>
        <v>4.961659057617168</v>
      </c>
      <c r="I45" s="176">
        <f t="shared" si="8"/>
        <v>3.3444535373179541E-21</v>
      </c>
      <c r="K45" s="176">
        <f t="shared" si="32"/>
        <v>1.3802888885635295E-64</v>
      </c>
      <c r="L45" s="176">
        <f t="shared" si="32"/>
        <v>6.7470295174167944E-90</v>
      </c>
      <c r="M45" s="176">
        <f t="shared" si="32"/>
        <v>1.2606516629380445E-47</v>
      </c>
      <c r="N45" s="176">
        <f t="shared" si="32"/>
        <v>1.5524607931974138E-63</v>
      </c>
      <c r="O45" s="176">
        <f t="shared" si="32"/>
        <v>3.1832813440692138E-36</v>
      </c>
      <c r="P45" s="176">
        <f t="shared" si="32"/>
        <v>6.1375060667472155E-53</v>
      </c>
      <c r="Q45" s="176">
        <f t="shared" si="32"/>
        <v>8.7612592268254328E-55</v>
      </c>
      <c r="R45" s="176">
        <f t="shared" si="32"/>
        <v>3.2832376062583131E-33</v>
      </c>
      <c r="S45" s="176">
        <f t="shared" si="32"/>
        <v>2.432025059898194E-39</v>
      </c>
      <c r="T45" s="176">
        <f t="shared" si="32"/>
        <v>3.2430869439456174E-44</v>
      </c>
      <c r="U45" s="176">
        <f t="shared" si="32"/>
        <v>8.5991355076167289E-28</v>
      </c>
      <c r="V45" s="176">
        <f t="shared" si="32"/>
        <v>1.9551014239686219E-31</v>
      </c>
      <c r="W45" s="176">
        <f t="shared" si="32"/>
        <v>1.078997355600885E-23</v>
      </c>
      <c r="X45" s="176">
        <f t="shared" si="32"/>
        <v>7.6739373085809643E-52</v>
      </c>
      <c r="Y45" s="176">
        <f t="shared" si="32"/>
        <v>4.7536350094286105E-84</v>
      </c>
      <c r="Z45" s="176">
        <f t="shared" ref="Z45:AO60" si="54">+NORMDIST($H45,Z$12,Z$13,FALSE)</f>
        <v>3.3336627036495979E-21</v>
      </c>
      <c r="AA45" s="176">
        <f t="shared" si="54"/>
        <v>0</v>
      </c>
      <c r="AB45" s="176">
        <f t="shared" si="54"/>
        <v>0</v>
      </c>
      <c r="AC45" s="176">
        <f t="shared" si="54"/>
        <v>0</v>
      </c>
      <c r="AD45" s="176">
        <f t="shared" si="54"/>
        <v>0</v>
      </c>
      <c r="AE45" s="176">
        <f t="shared" si="35"/>
        <v>0</v>
      </c>
      <c r="AF45" s="176">
        <f t="shared" si="35"/>
        <v>0</v>
      </c>
      <c r="AG45" s="176">
        <f t="shared" si="35"/>
        <v>0</v>
      </c>
      <c r="AH45" s="176">
        <f t="shared" si="35"/>
        <v>0</v>
      </c>
      <c r="AI45" s="176">
        <f t="shared" si="35"/>
        <v>0</v>
      </c>
      <c r="AJ45" s="176">
        <f t="shared" si="35"/>
        <v>0</v>
      </c>
      <c r="AK45" s="176">
        <f t="shared" si="35"/>
        <v>0</v>
      </c>
      <c r="AL45" s="176">
        <f t="shared" si="35"/>
        <v>0</v>
      </c>
      <c r="AM45" s="176">
        <f t="shared" si="35"/>
        <v>0</v>
      </c>
      <c r="AN45" s="176">
        <f t="shared" si="35"/>
        <v>0</v>
      </c>
      <c r="AO45" s="176">
        <f t="shared" si="35"/>
        <v>0</v>
      </c>
      <c r="AP45" s="176">
        <f t="shared" si="35"/>
        <v>0</v>
      </c>
      <c r="AQ45" s="176">
        <f t="shared" si="36"/>
        <v>0</v>
      </c>
      <c r="AR45" s="176">
        <f t="shared" si="36"/>
        <v>0</v>
      </c>
      <c r="AS45" s="176">
        <f t="shared" si="36"/>
        <v>0</v>
      </c>
      <c r="AT45" s="176">
        <f t="shared" si="36"/>
        <v>0</v>
      </c>
      <c r="AU45" s="176">
        <f t="shared" si="36"/>
        <v>0</v>
      </c>
      <c r="AV45" s="176">
        <f t="shared" si="36"/>
        <v>0</v>
      </c>
      <c r="AW45" s="176">
        <f t="shared" si="36"/>
        <v>0</v>
      </c>
      <c r="AX45" s="176">
        <f t="shared" si="36"/>
        <v>0</v>
      </c>
      <c r="AY45" s="176">
        <f t="shared" si="36"/>
        <v>0</v>
      </c>
      <c r="AZ45" s="176">
        <f t="shared" si="36"/>
        <v>0</v>
      </c>
      <c r="BA45" s="176">
        <f t="shared" si="36"/>
        <v>0</v>
      </c>
      <c r="BB45" s="176">
        <f t="shared" si="36"/>
        <v>0</v>
      </c>
      <c r="BC45" s="176">
        <f t="shared" si="36"/>
        <v>0</v>
      </c>
      <c r="BD45" s="176">
        <f t="shared" si="36"/>
        <v>0</v>
      </c>
      <c r="BE45" s="176">
        <f t="shared" si="36"/>
        <v>0</v>
      </c>
      <c r="BF45" s="176">
        <f t="shared" si="36"/>
        <v>0</v>
      </c>
      <c r="BG45" s="176">
        <f t="shared" si="44"/>
        <v>0</v>
      </c>
      <c r="BH45" s="176">
        <f t="shared" si="44"/>
        <v>0</v>
      </c>
      <c r="BI45" s="176">
        <f t="shared" si="44"/>
        <v>0</v>
      </c>
      <c r="BJ45" s="176">
        <f t="shared" si="44"/>
        <v>0</v>
      </c>
      <c r="BK45" s="176">
        <f t="shared" si="44"/>
        <v>0</v>
      </c>
      <c r="BL45" s="176">
        <f t="shared" si="44"/>
        <v>0</v>
      </c>
      <c r="BM45" s="176">
        <f t="shared" si="44"/>
        <v>0</v>
      </c>
      <c r="BN45" s="176">
        <f t="shared" si="44"/>
        <v>0</v>
      </c>
      <c r="BO45" s="176">
        <f t="shared" si="44"/>
        <v>0</v>
      </c>
      <c r="BP45" s="176">
        <f t="shared" si="44"/>
        <v>0</v>
      </c>
      <c r="BQ45" s="176">
        <f t="shared" si="44"/>
        <v>0</v>
      </c>
      <c r="BR45" s="176">
        <f t="shared" si="44"/>
        <v>0</v>
      </c>
      <c r="BS45" s="176">
        <f t="shared" si="37"/>
        <v>0</v>
      </c>
      <c r="BT45" s="176">
        <f t="shared" si="37"/>
        <v>0</v>
      </c>
      <c r="BU45" s="176">
        <f t="shared" si="37"/>
        <v>0</v>
      </c>
      <c r="BV45" s="176">
        <f t="shared" si="37"/>
        <v>0</v>
      </c>
      <c r="BW45" s="176">
        <f t="shared" si="37"/>
        <v>0</v>
      </c>
      <c r="BX45" s="176">
        <f t="shared" si="37"/>
        <v>0</v>
      </c>
      <c r="BY45" s="176">
        <f t="shared" si="37"/>
        <v>0</v>
      </c>
      <c r="BZ45" s="176">
        <f t="shared" si="37"/>
        <v>0</v>
      </c>
      <c r="CA45" s="176">
        <f t="shared" si="37"/>
        <v>0</v>
      </c>
      <c r="CB45" s="176">
        <f t="shared" si="38"/>
        <v>0</v>
      </c>
      <c r="CC45" s="176">
        <f t="shared" si="38"/>
        <v>0</v>
      </c>
      <c r="CD45" s="176">
        <f t="shared" si="38"/>
        <v>0</v>
      </c>
      <c r="CE45" s="176">
        <f t="shared" si="38"/>
        <v>0</v>
      </c>
      <c r="CF45" s="176">
        <f t="shared" si="38"/>
        <v>0</v>
      </c>
      <c r="CG45" s="176">
        <f t="shared" si="38"/>
        <v>0</v>
      </c>
      <c r="CH45" s="176">
        <f t="shared" si="38"/>
        <v>0</v>
      </c>
      <c r="CI45" s="176">
        <f t="shared" si="38"/>
        <v>0</v>
      </c>
      <c r="CJ45" s="176">
        <f t="shared" si="38"/>
        <v>0</v>
      </c>
      <c r="CK45" s="176">
        <f t="shared" si="38"/>
        <v>0</v>
      </c>
      <c r="CL45" s="176">
        <f t="shared" si="38"/>
        <v>0</v>
      </c>
      <c r="CM45" s="176">
        <f t="shared" si="38"/>
        <v>0</v>
      </c>
      <c r="CN45" s="176">
        <f t="shared" si="38"/>
        <v>0</v>
      </c>
      <c r="CO45" s="176">
        <f t="shared" si="38"/>
        <v>0</v>
      </c>
      <c r="CP45" s="176">
        <f t="shared" si="38"/>
        <v>0</v>
      </c>
      <c r="CQ45" s="176">
        <f t="shared" si="38"/>
        <v>0</v>
      </c>
      <c r="CR45" s="176">
        <f t="shared" si="39"/>
        <v>0</v>
      </c>
      <c r="CS45" s="176">
        <f t="shared" si="39"/>
        <v>0</v>
      </c>
      <c r="CT45" s="176">
        <f t="shared" si="39"/>
        <v>0</v>
      </c>
      <c r="CU45" s="176">
        <f t="shared" si="39"/>
        <v>0</v>
      </c>
      <c r="CV45" s="176">
        <f t="shared" si="39"/>
        <v>0</v>
      </c>
      <c r="CW45" s="176">
        <f t="shared" si="39"/>
        <v>0</v>
      </c>
      <c r="CX45" s="176">
        <f t="shared" si="39"/>
        <v>0</v>
      </c>
      <c r="CY45" s="176">
        <f t="shared" si="39"/>
        <v>0</v>
      </c>
      <c r="CZ45" s="176">
        <f t="shared" si="39"/>
        <v>0</v>
      </c>
      <c r="DA45" s="176">
        <f t="shared" si="39"/>
        <v>0</v>
      </c>
      <c r="DB45" s="176">
        <f t="shared" si="39"/>
        <v>0</v>
      </c>
      <c r="DC45" s="176">
        <f t="shared" si="39"/>
        <v>0</v>
      </c>
      <c r="DD45" s="176">
        <f t="shared" si="39"/>
        <v>0</v>
      </c>
      <c r="DE45" s="176">
        <f t="shared" si="39"/>
        <v>0</v>
      </c>
      <c r="DF45" s="176">
        <f t="shared" si="39"/>
        <v>0</v>
      </c>
      <c r="DG45" s="176">
        <f t="shared" si="39"/>
        <v>0</v>
      </c>
      <c r="DH45" s="176">
        <f t="shared" si="40"/>
        <v>0</v>
      </c>
      <c r="DI45" s="176">
        <f t="shared" si="40"/>
        <v>0</v>
      </c>
      <c r="DJ45" s="176">
        <f t="shared" si="40"/>
        <v>0</v>
      </c>
      <c r="DK45" s="176">
        <f t="shared" si="40"/>
        <v>0</v>
      </c>
      <c r="DL45" s="176">
        <f t="shared" si="40"/>
        <v>0</v>
      </c>
      <c r="DM45" s="176">
        <f t="shared" si="40"/>
        <v>0</v>
      </c>
      <c r="DN45" s="176">
        <f t="shared" si="40"/>
        <v>0</v>
      </c>
      <c r="DO45" s="176">
        <f t="shared" si="40"/>
        <v>0</v>
      </c>
      <c r="DP45" s="176">
        <f t="shared" si="40"/>
        <v>0</v>
      </c>
      <c r="DQ45" s="176">
        <f t="shared" si="40"/>
        <v>0</v>
      </c>
      <c r="DR45" s="176">
        <f t="shared" si="40"/>
        <v>0</v>
      </c>
      <c r="DS45" s="176">
        <f t="shared" si="40"/>
        <v>0</v>
      </c>
      <c r="DT45" s="176">
        <f t="shared" si="40"/>
        <v>0</v>
      </c>
      <c r="DU45" s="176">
        <f t="shared" si="40"/>
        <v>0</v>
      </c>
      <c r="DV45" s="176">
        <f t="shared" si="40"/>
        <v>0</v>
      </c>
      <c r="DW45" s="176">
        <f t="shared" si="40"/>
        <v>0</v>
      </c>
      <c r="DX45" s="176">
        <f t="shared" si="49"/>
        <v>0</v>
      </c>
      <c r="DY45" s="176">
        <f t="shared" si="49"/>
        <v>0</v>
      </c>
      <c r="DZ45" s="176">
        <f t="shared" si="49"/>
        <v>0</v>
      </c>
      <c r="EA45" s="176">
        <f t="shared" si="49"/>
        <v>0</v>
      </c>
      <c r="EB45" s="176">
        <f t="shared" si="49"/>
        <v>0</v>
      </c>
      <c r="EC45" s="176">
        <f t="shared" si="49"/>
        <v>0</v>
      </c>
      <c r="ED45" s="176">
        <f t="shared" si="49"/>
        <v>0</v>
      </c>
      <c r="EE45" s="176">
        <f t="shared" si="49"/>
        <v>0</v>
      </c>
      <c r="EF45" s="176">
        <f t="shared" si="49"/>
        <v>0</v>
      </c>
      <c r="EG45" s="176">
        <f t="shared" si="49"/>
        <v>0</v>
      </c>
      <c r="EH45" s="176">
        <f t="shared" si="49"/>
        <v>0</v>
      </c>
      <c r="EI45" s="176">
        <f t="shared" si="49"/>
        <v>0</v>
      </c>
      <c r="EJ45" s="176">
        <f t="shared" si="49"/>
        <v>0</v>
      </c>
      <c r="EK45" s="176">
        <f t="shared" si="49"/>
        <v>0</v>
      </c>
      <c r="EL45" s="176">
        <f t="shared" si="49"/>
        <v>0</v>
      </c>
      <c r="EM45" s="176">
        <f t="shared" si="45"/>
        <v>0</v>
      </c>
      <c r="EN45" s="176">
        <f t="shared" si="45"/>
        <v>0</v>
      </c>
      <c r="EO45" s="176">
        <f t="shared" si="45"/>
        <v>0</v>
      </c>
      <c r="EP45" s="176">
        <f t="shared" si="45"/>
        <v>0</v>
      </c>
      <c r="EQ45" s="176">
        <f t="shared" si="45"/>
        <v>0</v>
      </c>
      <c r="ER45" s="176">
        <f t="shared" si="45"/>
        <v>0</v>
      </c>
      <c r="ES45" s="176">
        <f t="shared" si="45"/>
        <v>0</v>
      </c>
      <c r="ET45" s="176">
        <f t="shared" si="45"/>
        <v>0</v>
      </c>
      <c r="EU45" s="176">
        <f t="shared" si="45"/>
        <v>0</v>
      </c>
      <c r="EV45" s="176">
        <f t="shared" si="45"/>
        <v>0</v>
      </c>
      <c r="EW45" s="176">
        <f t="shared" si="45"/>
        <v>0</v>
      </c>
      <c r="EX45" s="176">
        <f t="shared" si="45"/>
        <v>0</v>
      </c>
      <c r="EY45" s="176">
        <f t="shared" si="45"/>
        <v>0</v>
      </c>
      <c r="EZ45" s="176">
        <f t="shared" si="45"/>
        <v>0</v>
      </c>
      <c r="FA45" s="176">
        <f t="shared" si="45"/>
        <v>0</v>
      </c>
      <c r="FB45" s="176">
        <f t="shared" si="45"/>
        <v>0</v>
      </c>
      <c r="FC45" s="176">
        <f t="shared" si="46"/>
        <v>0</v>
      </c>
      <c r="FD45" s="176">
        <f t="shared" si="46"/>
        <v>0</v>
      </c>
      <c r="FE45" s="176">
        <f t="shared" si="46"/>
        <v>0</v>
      </c>
      <c r="FF45" s="176">
        <f t="shared" si="46"/>
        <v>0</v>
      </c>
      <c r="FG45" s="176">
        <f t="shared" si="46"/>
        <v>0</v>
      </c>
      <c r="FH45" s="176">
        <f t="shared" si="46"/>
        <v>0</v>
      </c>
      <c r="FI45" s="176">
        <f t="shared" si="46"/>
        <v>0</v>
      </c>
      <c r="FJ45" s="176">
        <f t="shared" si="46"/>
        <v>0</v>
      </c>
      <c r="FK45" s="176">
        <f t="shared" si="46"/>
        <v>0</v>
      </c>
      <c r="FL45" s="176">
        <f t="shared" si="46"/>
        <v>0</v>
      </c>
      <c r="FM45" s="176">
        <f t="shared" si="46"/>
        <v>0</v>
      </c>
      <c r="FN45" s="176">
        <f t="shared" si="46"/>
        <v>0</v>
      </c>
      <c r="FO45" s="176">
        <f t="shared" si="46"/>
        <v>0</v>
      </c>
      <c r="FP45" s="176">
        <f t="shared" si="46"/>
        <v>0</v>
      </c>
      <c r="FQ45" s="176">
        <f t="shared" si="46"/>
        <v>0</v>
      </c>
      <c r="FR45" s="176">
        <f t="shared" si="46"/>
        <v>0</v>
      </c>
      <c r="FS45" s="176">
        <f t="shared" si="47"/>
        <v>0</v>
      </c>
      <c r="FT45" s="176">
        <f t="shared" si="47"/>
        <v>0</v>
      </c>
      <c r="FU45" s="176">
        <f t="shared" si="47"/>
        <v>0</v>
      </c>
      <c r="FV45" s="176">
        <f t="shared" si="47"/>
        <v>0</v>
      </c>
      <c r="FW45" s="176">
        <f t="shared" si="47"/>
        <v>0</v>
      </c>
      <c r="FX45" s="176">
        <f t="shared" si="47"/>
        <v>0</v>
      </c>
      <c r="FY45" s="176">
        <f t="shared" si="47"/>
        <v>0</v>
      </c>
      <c r="FZ45" s="176">
        <f t="shared" si="47"/>
        <v>0</v>
      </c>
      <c r="GA45" s="176">
        <f t="shared" si="47"/>
        <v>0</v>
      </c>
      <c r="GB45" s="176">
        <f t="shared" si="47"/>
        <v>0</v>
      </c>
      <c r="GC45" s="176">
        <f t="shared" si="47"/>
        <v>0</v>
      </c>
      <c r="GD45" s="176">
        <f t="shared" si="47"/>
        <v>0</v>
      </c>
      <c r="GE45" s="176">
        <f t="shared" si="47"/>
        <v>0</v>
      </c>
      <c r="GF45" s="176">
        <f t="shared" si="47"/>
        <v>0</v>
      </c>
      <c r="GG45" s="176">
        <f t="shared" si="47"/>
        <v>0</v>
      </c>
      <c r="GH45" s="176">
        <f t="shared" si="47"/>
        <v>0</v>
      </c>
      <c r="GI45" s="176">
        <f t="shared" si="53"/>
        <v>0</v>
      </c>
      <c r="GJ45" s="176">
        <f t="shared" si="53"/>
        <v>0</v>
      </c>
      <c r="GK45" s="176">
        <f t="shared" si="53"/>
        <v>0</v>
      </c>
      <c r="GL45" s="176">
        <f t="shared" si="53"/>
        <v>0</v>
      </c>
      <c r="GM45" s="176">
        <f t="shared" si="53"/>
        <v>0</v>
      </c>
      <c r="GN45" s="176">
        <f t="shared" si="53"/>
        <v>0</v>
      </c>
      <c r="GO45" s="176">
        <f t="shared" si="53"/>
        <v>0</v>
      </c>
      <c r="GP45" s="176">
        <f t="shared" si="53"/>
        <v>0</v>
      </c>
      <c r="GQ45" s="176">
        <f t="shared" si="53"/>
        <v>0</v>
      </c>
      <c r="GR45" s="176">
        <f t="shared" si="53"/>
        <v>0</v>
      </c>
      <c r="GS45" s="176">
        <f t="shared" si="53"/>
        <v>0</v>
      </c>
      <c r="GT45" s="176">
        <f t="shared" si="53"/>
        <v>0</v>
      </c>
      <c r="GU45" s="176">
        <f t="shared" si="53"/>
        <v>0</v>
      </c>
      <c r="GV45" s="176">
        <f t="shared" si="53"/>
        <v>0</v>
      </c>
      <c r="GW45" s="176">
        <f t="shared" si="53"/>
        <v>0</v>
      </c>
      <c r="GX45" s="176">
        <f t="shared" si="53"/>
        <v>0</v>
      </c>
      <c r="GY45" s="176">
        <f t="shared" si="27"/>
        <v>0</v>
      </c>
      <c r="GZ45" s="176">
        <f t="shared" si="27"/>
        <v>0</v>
      </c>
      <c r="HA45" s="176">
        <f t="shared" si="27"/>
        <v>0</v>
      </c>
      <c r="HB45" s="176">
        <f t="shared" si="27"/>
        <v>0</v>
      </c>
      <c r="HC45" s="176">
        <f t="shared" si="27"/>
        <v>0</v>
      </c>
      <c r="HD45" s="176">
        <f t="shared" si="27"/>
        <v>0</v>
      </c>
      <c r="HE45" s="176">
        <f t="shared" si="27"/>
        <v>0</v>
      </c>
      <c r="HF45" s="176">
        <f t="shared" si="27"/>
        <v>0</v>
      </c>
      <c r="HG45" s="176">
        <f t="shared" si="27"/>
        <v>0</v>
      </c>
      <c r="HH45" s="176">
        <f t="shared" si="27"/>
        <v>0</v>
      </c>
      <c r="HI45" s="176">
        <f t="shared" si="27"/>
        <v>0</v>
      </c>
      <c r="HJ45" s="176">
        <f t="shared" si="52"/>
        <v>0</v>
      </c>
      <c r="HK45" s="176">
        <f t="shared" si="52"/>
        <v>0</v>
      </c>
      <c r="HL45" s="176">
        <f t="shared" si="52"/>
        <v>0</v>
      </c>
      <c r="HM45" s="176">
        <f t="shared" si="52"/>
        <v>0</v>
      </c>
      <c r="HN45" s="176">
        <f t="shared" si="52"/>
        <v>0</v>
      </c>
      <c r="HO45" s="176">
        <f t="shared" si="52"/>
        <v>0</v>
      </c>
      <c r="HP45" s="176">
        <f t="shared" si="52"/>
        <v>0</v>
      </c>
      <c r="HQ45" s="176">
        <f t="shared" si="52"/>
        <v>0</v>
      </c>
      <c r="HR45" s="176">
        <f t="shared" si="52"/>
        <v>0</v>
      </c>
      <c r="HS45" s="176">
        <f t="shared" si="52"/>
        <v>0</v>
      </c>
      <c r="HT45" s="176">
        <f t="shared" si="52"/>
        <v>0</v>
      </c>
      <c r="HU45" s="176">
        <f t="shared" si="52"/>
        <v>0</v>
      </c>
      <c r="HV45" s="176">
        <f t="shared" si="52"/>
        <v>0</v>
      </c>
      <c r="HW45" s="176">
        <f t="shared" si="52"/>
        <v>0</v>
      </c>
      <c r="HX45" s="176">
        <f t="shared" si="52"/>
        <v>0</v>
      </c>
      <c r="HY45" s="176">
        <f t="shared" si="52"/>
        <v>0</v>
      </c>
      <c r="HZ45" s="176">
        <f t="shared" si="50"/>
        <v>0</v>
      </c>
      <c r="IA45" s="176">
        <f t="shared" si="50"/>
        <v>0</v>
      </c>
      <c r="IB45" s="176">
        <f t="shared" si="50"/>
        <v>0</v>
      </c>
      <c r="IC45" s="176">
        <f t="shared" si="50"/>
        <v>0</v>
      </c>
      <c r="ID45" s="176">
        <f t="shared" si="50"/>
        <v>0</v>
      </c>
      <c r="IE45" s="176">
        <f t="shared" si="29"/>
        <v>0</v>
      </c>
      <c r="IF45" s="176">
        <f t="shared" si="29"/>
        <v>0</v>
      </c>
      <c r="IG45" s="176">
        <f t="shared" si="29"/>
        <v>0</v>
      </c>
      <c r="II45"/>
      <c r="IJ45" s="174">
        <v>31</v>
      </c>
      <c r="IK45" s="174" t="b">
        <f t="shared" si="7"/>
        <v>0</v>
      </c>
      <c r="IL45" s="174" t="e">
        <f t="shared" si="9"/>
        <v>#DIV/0!</v>
      </c>
      <c r="IM45" s="174" t="e">
        <f t="shared" si="12"/>
        <v>#DIV/0!</v>
      </c>
      <c r="IO45" s="180" t="str">
        <f t="shared" si="10"/>
        <v/>
      </c>
      <c r="IP45" s="174" t="str">
        <f t="shared" si="11"/>
        <v/>
      </c>
    </row>
    <row r="46" spans="2:250" ht="12.75" customHeight="1" x14ac:dyDescent="0.25">
      <c r="B46" s="174"/>
      <c r="C46" s="174"/>
      <c r="D46" s="174">
        <f t="shared" si="0"/>
        <v>0</v>
      </c>
      <c r="E46"/>
      <c r="F46"/>
      <c r="G46" s="177">
        <v>33</v>
      </c>
      <c r="H46" s="176">
        <f t="shared" si="1"/>
        <v>5.1167109031677045</v>
      </c>
      <c r="I46" s="176">
        <f t="shared" si="8"/>
        <v>1.4842598550657392E-18</v>
      </c>
      <c r="K46" s="176">
        <f t="shared" ref="K46:Z61" si="55">+NORMDIST($H46,K$12,K$13,FALSE)</f>
        <v>3.4730571304383908E-60</v>
      </c>
      <c r="L46" s="176">
        <f t="shared" si="55"/>
        <v>8.118785994063656E-85</v>
      </c>
      <c r="M46" s="176">
        <f t="shared" si="55"/>
        <v>2.2498913345471547E-43</v>
      </c>
      <c r="N46" s="176">
        <f t="shared" si="55"/>
        <v>1.8201609507480716E-58</v>
      </c>
      <c r="O46" s="176">
        <f t="shared" si="55"/>
        <v>5.1985964971218279E-33</v>
      </c>
      <c r="P46" s="176">
        <f t="shared" si="55"/>
        <v>4.4854677489797895E-49</v>
      </c>
      <c r="Q46" s="176">
        <f t="shared" si="55"/>
        <v>7.2532605358586743E-50</v>
      </c>
      <c r="R46" s="176">
        <f t="shared" si="55"/>
        <v>8.9607033473363171E-30</v>
      </c>
      <c r="S46" s="176">
        <f t="shared" si="55"/>
        <v>5.8888002557402383E-36</v>
      </c>
      <c r="T46" s="176">
        <f t="shared" si="55"/>
        <v>4.305224682279863E-41</v>
      </c>
      <c r="U46" s="176">
        <f t="shared" si="55"/>
        <v>1.4015591661856335E-25</v>
      </c>
      <c r="V46" s="176">
        <f t="shared" si="55"/>
        <v>2.1971579996888146E-28</v>
      </c>
      <c r="W46" s="176">
        <f t="shared" si="55"/>
        <v>1.9606541539327214E-20</v>
      </c>
      <c r="X46" s="176">
        <f t="shared" si="55"/>
        <v>1.1253428019442265E-47</v>
      </c>
      <c r="Y46" s="176">
        <f t="shared" si="55"/>
        <v>1.3317409131099324E-78</v>
      </c>
      <c r="Z46" s="176">
        <f t="shared" si="55"/>
        <v>1.4646531731418137E-18</v>
      </c>
      <c r="AA46" s="176">
        <f t="shared" si="54"/>
        <v>0</v>
      </c>
      <c r="AB46" s="176">
        <f t="shared" si="54"/>
        <v>0</v>
      </c>
      <c r="AC46" s="176">
        <f t="shared" si="54"/>
        <v>0</v>
      </c>
      <c r="AD46" s="176">
        <f t="shared" si="54"/>
        <v>0</v>
      </c>
      <c r="AE46" s="176">
        <f t="shared" si="35"/>
        <v>0</v>
      </c>
      <c r="AF46" s="176">
        <f t="shared" si="35"/>
        <v>0</v>
      </c>
      <c r="AG46" s="176">
        <f t="shared" si="35"/>
        <v>0</v>
      </c>
      <c r="AH46" s="176">
        <f t="shared" si="35"/>
        <v>0</v>
      </c>
      <c r="AI46" s="176">
        <f t="shared" si="35"/>
        <v>0</v>
      </c>
      <c r="AJ46" s="176">
        <f t="shared" si="35"/>
        <v>0</v>
      </c>
      <c r="AK46" s="176">
        <f t="shared" si="35"/>
        <v>0</v>
      </c>
      <c r="AL46" s="176">
        <f t="shared" si="35"/>
        <v>0</v>
      </c>
      <c r="AM46" s="176">
        <f t="shared" si="35"/>
        <v>0</v>
      </c>
      <c r="AN46" s="176">
        <f t="shared" si="35"/>
        <v>0</v>
      </c>
      <c r="AO46" s="176">
        <f t="shared" si="35"/>
        <v>0</v>
      </c>
      <c r="AP46" s="176">
        <f t="shared" si="35"/>
        <v>0</v>
      </c>
      <c r="AQ46" s="176">
        <f t="shared" si="36"/>
        <v>0</v>
      </c>
      <c r="AR46" s="176">
        <f t="shared" si="36"/>
        <v>0</v>
      </c>
      <c r="AS46" s="176">
        <f t="shared" si="36"/>
        <v>0</v>
      </c>
      <c r="AT46" s="176">
        <f t="shared" si="36"/>
        <v>0</v>
      </c>
      <c r="AU46" s="176">
        <f t="shared" si="36"/>
        <v>0</v>
      </c>
      <c r="AV46" s="176">
        <f t="shared" si="36"/>
        <v>0</v>
      </c>
      <c r="AW46" s="176">
        <f t="shared" si="36"/>
        <v>0</v>
      </c>
      <c r="AX46" s="176">
        <f t="shared" si="36"/>
        <v>0</v>
      </c>
      <c r="AY46" s="176">
        <f t="shared" si="36"/>
        <v>0</v>
      </c>
      <c r="AZ46" s="176">
        <f t="shared" si="36"/>
        <v>0</v>
      </c>
      <c r="BA46" s="176">
        <f t="shared" si="36"/>
        <v>0</v>
      </c>
      <c r="BB46" s="176">
        <f t="shared" si="36"/>
        <v>0</v>
      </c>
      <c r="BC46" s="176">
        <f t="shared" si="36"/>
        <v>0</v>
      </c>
      <c r="BD46" s="176">
        <f t="shared" si="36"/>
        <v>0</v>
      </c>
      <c r="BE46" s="176">
        <f t="shared" si="36"/>
        <v>0</v>
      </c>
      <c r="BF46" s="176">
        <f t="shared" si="36"/>
        <v>0</v>
      </c>
      <c r="BG46" s="176">
        <f t="shared" si="44"/>
        <v>0</v>
      </c>
      <c r="BH46" s="176">
        <f t="shared" si="44"/>
        <v>0</v>
      </c>
      <c r="BI46" s="176">
        <f t="shared" si="44"/>
        <v>0</v>
      </c>
      <c r="BJ46" s="176">
        <f t="shared" si="44"/>
        <v>0</v>
      </c>
      <c r="BK46" s="176">
        <f t="shared" si="44"/>
        <v>0</v>
      </c>
      <c r="BL46" s="176">
        <f t="shared" si="44"/>
        <v>0</v>
      </c>
      <c r="BM46" s="176">
        <f t="shared" si="44"/>
        <v>0</v>
      </c>
      <c r="BN46" s="176">
        <f t="shared" si="44"/>
        <v>0</v>
      </c>
      <c r="BO46" s="176">
        <f t="shared" si="44"/>
        <v>0</v>
      </c>
      <c r="BP46" s="176">
        <f t="shared" si="44"/>
        <v>0</v>
      </c>
      <c r="BQ46" s="176">
        <f t="shared" si="44"/>
        <v>0</v>
      </c>
      <c r="BR46" s="176">
        <f t="shared" si="44"/>
        <v>0</v>
      </c>
      <c r="BS46" s="176">
        <f t="shared" si="37"/>
        <v>0</v>
      </c>
      <c r="BT46" s="176">
        <f t="shared" si="37"/>
        <v>0</v>
      </c>
      <c r="BU46" s="176">
        <f t="shared" si="37"/>
        <v>0</v>
      </c>
      <c r="BV46" s="176">
        <f t="shared" si="37"/>
        <v>0</v>
      </c>
      <c r="BW46" s="176">
        <f t="shared" si="37"/>
        <v>0</v>
      </c>
      <c r="BX46" s="176">
        <f t="shared" si="37"/>
        <v>0</v>
      </c>
      <c r="BY46" s="176">
        <f t="shared" si="37"/>
        <v>0</v>
      </c>
      <c r="BZ46" s="176">
        <f t="shared" si="37"/>
        <v>0</v>
      </c>
      <c r="CA46" s="176">
        <f t="shared" si="37"/>
        <v>0</v>
      </c>
      <c r="CB46" s="176">
        <f t="shared" si="38"/>
        <v>0</v>
      </c>
      <c r="CC46" s="176">
        <f t="shared" si="38"/>
        <v>0</v>
      </c>
      <c r="CD46" s="176">
        <f t="shared" si="38"/>
        <v>0</v>
      </c>
      <c r="CE46" s="176">
        <f t="shared" si="38"/>
        <v>0</v>
      </c>
      <c r="CF46" s="176">
        <f t="shared" si="38"/>
        <v>0</v>
      </c>
      <c r="CG46" s="176">
        <f t="shared" si="38"/>
        <v>0</v>
      </c>
      <c r="CH46" s="176">
        <f t="shared" si="38"/>
        <v>0</v>
      </c>
      <c r="CI46" s="176">
        <f t="shared" si="38"/>
        <v>0</v>
      </c>
      <c r="CJ46" s="176">
        <f t="shared" si="38"/>
        <v>0</v>
      </c>
      <c r="CK46" s="176">
        <f t="shared" si="38"/>
        <v>0</v>
      </c>
      <c r="CL46" s="176">
        <f t="shared" si="38"/>
        <v>0</v>
      </c>
      <c r="CM46" s="176">
        <f t="shared" si="38"/>
        <v>0</v>
      </c>
      <c r="CN46" s="176">
        <f t="shared" si="38"/>
        <v>0</v>
      </c>
      <c r="CO46" s="176">
        <f t="shared" si="38"/>
        <v>0</v>
      </c>
      <c r="CP46" s="176">
        <f t="shared" si="38"/>
        <v>0</v>
      </c>
      <c r="CQ46" s="176">
        <f t="shared" si="38"/>
        <v>0</v>
      </c>
      <c r="CR46" s="176">
        <f t="shared" si="39"/>
        <v>0</v>
      </c>
      <c r="CS46" s="176">
        <f t="shared" si="39"/>
        <v>0</v>
      </c>
      <c r="CT46" s="176">
        <f t="shared" si="39"/>
        <v>0</v>
      </c>
      <c r="CU46" s="176">
        <f t="shared" si="39"/>
        <v>0</v>
      </c>
      <c r="CV46" s="176">
        <f t="shared" si="39"/>
        <v>0</v>
      </c>
      <c r="CW46" s="176">
        <f t="shared" si="39"/>
        <v>0</v>
      </c>
      <c r="CX46" s="176">
        <f t="shared" si="39"/>
        <v>0</v>
      </c>
      <c r="CY46" s="176">
        <f t="shared" si="39"/>
        <v>0</v>
      </c>
      <c r="CZ46" s="176">
        <f t="shared" si="39"/>
        <v>0</v>
      </c>
      <c r="DA46" s="176">
        <f t="shared" si="39"/>
        <v>0</v>
      </c>
      <c r="DB46" s="176">
        <f t="shared" si="39"/>
        <v>0</v>
      </c>
      <c r="DC46" s="176">
        <f t="shared" si="39"/>
        <v>0</v>
      </c>
      <c r="DD46" s="176">
        <f t="shared" si="39"/>
        <v>0</v>
      </c>
      <c r="DE46" s="176">
        <f t="shared" si="39"/>
        <v>0</v>
      </c>
      <c r="DF46" s="176">
        <f t="shared" si="39"/>
        <v>0</v>
      </c>
      <c r="DG46" s="176">
        <f t="shared" si="39"/>
        <v>0</v>
      </c>
      <c r="DH46" s="176">
        <f t="shared" si="40"/>
        <v>0</v>
      </c>
      <c r="DI46" s="176">
        <f t="shared" si="40"/>
        <v>0</v>
      </c>
      <c r="DJ46" s="176">
        <f t="shared" si="40"/>
        <v>0</v>
      </c>
      <c r="DK46" s="176">
        <f t="shared" si="40"/>
        <v>0</v>
      </c>
      <c r="DL46" s="176">
        <f t="shared" si="40"/>
        <v>0</v>
      </c>
      <c r="DM46" s="176">
        <f t="shared" si="40"/>
        <v>0</v>
      </c>
      <c r="DN46" s="176">
        <f t="shared" si="40"/>
        <v>0</v>
      </c>
      <c r="DO46" s="176">
        <f t="shared" si="40"/>
        <v>0</v>
      </c>
      <c r="DP46" s="176">
        <f t="shared" si="40"/>
        <v>0</v>
      </c>
      <c r="DQ46" s="176">
        <f t="shared" si="40"/>
        <v>0</v>
      </c>
      <c r="DR46" s="176">
        <f t="shared" si="40"/>
        <v>0</v>
      </c>
      <c r="DS46" s="176">
        <f t="shared" si="40"/>
        <v>0</v>
      </c>
      <c r="DT46" s="176">
        <f t="shared" si="40"/>
        <v>0</v>
      </c>
      <c r="DU46" s="176">
        <f t="shared" si="40"/>
        <v>0</v>
      </c>
      <c r="DV46" s="176">
        <f t="shared" si="40"/>
        <v>0</v>
      </c>
      <c r="DW46" s="176">
        <f t="shared" si="40"/>
        <v>0</v>
      </c>
      <c r="DX46" s="176">
        <f t="shared" si="49"/>
        <v>0</v>
      </c>
      <c r="DY46" s="176">
        <f t="shared" si="49"/>
        <v>0</v>
      </c>
      <c r="DZ46" s="176">
        <f t="shared" si="49"/>
        <v>0</v>
      </c>
      <c r="EA46" s="176">
        <f t="shared" si="49"/>
        <v>0</v>
      </c>
      <c r="EB46" s="176">
        <f t="shared" si="49"/>
        <v>0</v>
      </c>
      <c r="EC46" s="176">
        <f t="shared" si="49"/>
        <v>0</v>
      </c>
      <c r="ED46" s="176">
        <f t="shared" si="49"/>
        <v>0</v>
      </c>
      <c r="EE46" s="176">
        <f t="shared" si="49"/>
        <v>0</v>
      </c>
      <c r="EF46" s="176">
        <f t="shared" si="49"/>
        <v>0</v>
      </c>
      <c r="EG46" s="176">
        <f t="shared" si="49"/>
        <v>0</v>
      </c>
      <c r="EH46" s="176">
        <f t="shared" si="49"/>
        <v>0</v>
      </c>
      <c r="EI46" s="176">
        <f t="shared" si="49"/>
        <v>0</v>
      </c>
      <c r="EJ46" s="176">
        <f t="shared" si="49"/>
        <v>0</v>
      </c>
      <c r="EK46" s="176">
        <f t="shared" si="49"/>
        <v>0</v>
      </c>
      <c r="EL46" s="176">
        <f t="shared" si="49"/>
        <v>0</v>
      </c>
      <c r="EM46" s="176">
        <f t="shared" si="45"/>
        <v>0</v>
      </c>
      <c r="EN46" s="176">
        <f t="shared" si="45"/>
        <v>0</v>
      </c>
      <c r="EO46" s="176">
        <f t="shared" si="45"/>
        <v>0</v>
      </c>
      <c r="EP46" s="176">
        <f t="shared" si="45"/>
        <v>0</v>
      </c>
      <c r="EQ46" s="176">
        <f t="shared" si="45"/>
        <v>0</v>
      </c>
      <c r="ER46" s="176">
        <f t="shared" si="45"/>
        <v>0</v>
      </c>
      <c r="ES46" s="176">
        <f t="shared" si="45"/>
        <v>0</v>
      </c>
      <c r="ET46" s="176">
        <f t="shared" si="45"/>
        <v>0</v>
      </c>
      <c r="EU46" s="176">
        <f t="shared" si="45"/>
        <v>0</v>
      </c>
      <c r="EV46" s="176">
        <f t="shared" si="45"/>
        <v>0</v>
      </c>
      <c r="EW46" s="176">
        <f t="shared" si="45"/>
        <v>0</v>
      </c>
      <c r="EX46" s="176">
        <f t="shared" si="45"/>
        <v>0</v>
      </c>
      <c r="EY46" s="176">
        <f t="shared" si="45"/>
        <v>0</v>
      </c>
      <c r="EZ46" s="176">
        <f t="shared" si="45"/>
        <v>0</v>
      </c>
      <c r="FA46" s="176">
        <f t="shared" si="45"/>
        <v>0</v>
      </c>
      <c r="FB46" s="176">
        <f t="shared" si="45"/>
        <v>0</v>
      </c>
      <c r="FC46" s="176">
        <f t="shared" si="46"/>
        <v>0</v>
      </c>
      <c r="FD46" s="176">
        <f t="shared" si="46"/>
        <v>0</v>
      </c>
      <c r="FE46" s="176">
        <f t="shared" si="46"/>
        <v>0</v>
      </c>
      <c r="FF46" s="176">
        <f t="shared" si="46"/>
        <v>0</v>
      </c>
      <c r="FG46" s="176">
        <f t="shared" si="46"/>
        <v>0</v>
      </c>
      <c r="FH46" s="176">
        <f t="shared" si="46"/>
        <v>0</v>
      </c>
      <c r="FI46" s="176">
        <f t="shared" si="46"/>
        <v>0</v>
      </c>
      <c r="FJ46" s="176">
        <f t="shared" si="46"/>
        <v>0</v>
      </c>
      <c r="FK46" s="176">
        <f t="shared" si="46"/>
        <v>0</v>
      </c>
      <c r="FL46" s="176">
        <f t="shared" si="46"/>
        <v>0</v>
      </c>
      <c r="FM46" s="176">
        <f t="shared" si="46"/>
        <v>0</v>
      </c>
      <c r="FN46" s="176">
        <f t="shared" si="46"/>
        <v>0</v>
      </c>
      <c r="FO46" s="176">
        <f t="shared" si="46"/>
        <v>0</v>
      </c>
      <c r="FP46" s="176">
        <f t="shared" si="46"/>
        <v>0</v>
      </c>
      <c r="FQ46" s="176">
        <f t="shared" si="46"/>
        <v>0</v>
      </c>
      <c r="FR46" s="176">
        <f t="shared" si="46"/>
        <v>0</v>
      </c>
      <c r="FS46" s="176">
        <f t="shared" si="47"/>
        <v>0</v>
      </c>
      <c r="FT46" s="176">
        <f t="shared" si="47"/>
        <v>0</v>
      </c>
      <c r="FU46" s="176">
        <f t="shared" si="47"/>
        <v>0</v>
      </c>
      <c r="FV46" s="176">
        <f t="shared" si="47"/>
        <v>0</v>
      </c>
      <c r="FW46" s="176">
        <f t="shared" si="47"/>
        <v>0</v>
      </c>
      <c r="FX46" s="176">
        <f t="shared" si="47"/>
        <v>0</v>
      </c>
      <c r="FY46" s="176">
        <f t="shared" si="47"/>
        <v>0</v>
      </c>
      <c r="FZ46" s="176">
        <f t="shared" si="47"/>
        <v>0</v>
      </c>
      <c r="GA46" s="176">
        <f t="shared" si="47"/>
        <v>0</v>
      </c>
      <c r="GB46" s="176">
        <f t="shared" si="47"/>
        <v>0</v>
      </c>
      <c r="GC46" s="176">
        <f t="shared" si="47"/>
        <v>0</v>
      </c>
      <c r="GD46" s="176">
        <f t="shared" si="47"/>
        <v>0</v>
      </c>
      <c r="GE46" s="176">
        <f t="shared" si="47"/>
        <v>0</v>
      </c>
      <c r="GF46" s="176">
        <f t="shared" si="47"/>
        <v>0</v>
      </c>
      <c r="GG46" s="176">
        <f t="shared" si="47"/>
        <v>0</v>
      </c>
      <c r="GH46" s="176">
        <f t="shared" si="47"/>
        <v>0</v>
      </c>
      <c r="GI46" s="176">
        <f t="shared" si="53"/>
        <v>0</v>
      </c>
      <c r="GJ46" s="176">
        <f t="shared" si="53"/>
        <v>0</v>
      </c>
      <c r="GK46" s="176">
        <f t="shared" si="53"/>
        <v>0</v>
      </c>
      <c r="GL46" s="176">
        <f t="shared" si="53"/>
        <v>0</v>
      </c>
      <c r="GM46" s="176">
        <f t="shared" si="53"/>
        <v>0</v>
      </c>
      <c r="GN46" s="176">
        <f t="shared" si="53"/>
        <v>0</v>
      </c>
      <c r="GO46" s="176">
        <f t="shared" si="53"/>
        <v>0</v>
      </c>
      <c r="GP46" s="176">
        <f t="shared" si="53"/>
        <v>0</v>
      </c>
      <c r="GQ46" s="176">
        <f t="shared" si="53"/>
        <v>0</v>
      </c>
      <c r="GR46" s="176">
        <f t="shared" si="53"/>
        <v>0</v>
      </c>
      <c r="GS46" s="176">
        <f t="shared" si="53"/>
        <v>0</v>
      </c>
      <c r="GT46" s="176">
        <f t="shared" si="53"/>
        <v>0</v>
      </c>
      <c r="GU46" s="176">
        <f t="shared" si="53"/>
        <v>0</v>
      </c>
      <c r="GV46" s="176">
        <f t="shared" si="53"/>
        <v>0</v>
      </c>
      <c r="GW46" s="176">
        <f t="shared" si="53"/>
        <v>0</v>
      </c>
      <c r="GX46" s="176">
        <f t="shared" si="53"/>
        <v>0</v>
      </c>
      <c r="GY46" s="176">
        <f t="shared" si="27"/>
        <v>0</v>
      </c>
      <c r="GZ46" s="176">
        <f t="shared" si="27"/>
        <v>0</v>
      </c>
      <c r="HA46" s="176">
        <f t="shared" si="27"/>
        <v>0</v>
      </c>
      <c r="HB46" s="176">
        <f t="shared" si="27"/>
        <v>0</v>
      </c>
      <c r="HC46" s="176">
        <f t="shared" si="27"/>
        <v>0</v>
      </c>
      <c r="HD46" s="176">
        <f t="shared" si="27"/>
        <v>0</v>
      </c>
      <c r="HE46" s="176">
        <f t="shared" si="27"/>
        <v>0</v>
      </c>
      <c r="HF46" s="176">
        <f t="shared" si="27"/>
        <v>0</v>
      </c>
      <c r="HG46" s="176">
        <f t="shared" si="27"/>
        <v>0</v>
      </c>
      <c r="HH46" s="176">
        <f t="shared" si="27"/>
        <v>0</v>
      </c>
      <c r="HI46" s="176">
        <f t="shared" si="27"/>
        <v>0</v>
      </c>
      <c r="HJ46" s="176">
        <f t="shared" si="52"/>
        <v>0</v>
      </c>
      <c r="HK46" s="176">
        <f t="shared" si="52"/>
        <v>0</v>
      </c>
      <c r="HL46" s="176">
        <f t="shared" si="52"/>
        <v>0</v>
      </c>
      <c r="HM46" s="176">
        <f t="shared" si="52"/>
        <v>0</v>
      </c>
      <c r="HN46" s="176">
        <f t="shared" si="52"/>
        <v>0</v>
      </c>
      <c r="HO46" s="176">
        <f t="shared" si="52"/>
        <v>0</v>
      </c>
      <c r="HP46" s="176">
        <f t="shared" si="52"/>
        <v>0</v>
      </c>
      <c r="HQ46" s="176">
        <f t="shared" si="52"/>
        <v>0</v>
      </c>
      <c r="HR46" s="176">
        <f t="shared" si="52"/>
        <v>0</v>
      </c>
      <c r="HS46" s="176">
        <f t="shared" si="52"/>
        <v>0</v>
      </c>
      <c r="HT46" s="176">
        <f t="shared" si="52"/>
        <v>0</v>
      </c>
      <c r="HU46" s="176">
        <f t="shared" si="52"/>
        <v>0</v>
      </c>
      <c r="HV46" s="176">
        <f t="shared" si="52"/>
        <v>0</v>
      </c>
      <c r="HW46" s="176">
        <f t="shared" si="52"/>
        <v>0</v>
      </c>
      <c r="HX46" s="176">
        <f t="shared" si="52"/>
        <v>0</v>
      </c>
      <c r="HY46" s="176">
        <f t="shared" si="52"/>
        <v>0</v>
      </c>
      <c r="HZ46" s="176">
        <f t="shared" si="50"/>
        <v>0</v>
      </c>
      <c r="IA46" s="176">
        <f t="shared" si="50"/>
        <v>0</v>
      </c>
      <c r="IB46" s="176">
        <f t="shared" si="50"/>
        <v>0</v>
      </c>
      <c r="IC46" s="176">
        <f t="shared" si="50"/>
        <v>0</v>
      </c>
      <c r="ID46" s="176">
        <f t="shared" si="50"/>
        <v>0</v>
      </c>
      <c r="IE46" s="176">
        <f t="shared" si="29"/>
        <v>0</v>
      </c>
      <c r="IF46" s="176">
        <f t="shared" si="29"/>
        <v>0</v>
      </c>
      <c r="IG46" s="176">
        <f t="shared" si="29"/>
        <v>0</v>
      </c>
      <c r="II46"/>
      <c r="IJ46" s="174">
        <v>32</v>
      </c>
      <c r="IK46" s="174" t="b">
        <f t="shared" ref="IK46:IK77" si="56">+IF(IJ46&lt;=$E$4,IJ46*$D$3)</f>
        <v>0</v>
      </c>
      <c r="IL46" s="174" t="e">
        <f t="shared" si="9"/>
        <v>#DIV/0!</v>
      </c>
      <c r="IM46" s="174" t="e">
        <f t="shared" si="12"/>
        <v>#DIV/0!</v>
      </c>
      <c r="IO46" s="180" t="str">
        <f t="shared" si="10"/>
        <v/>
      </c>
      <c r="IP46" s="174" t="str">
        <f t="shared" si="11"/>
        <v/>
      </c>
    </row>
    <row r="47" spans="2:250" ht="12.75" customHeight="1" x14ac:dyDescent="0.25">
      <c r="B47" s="174"/>
      <c r="C47" s="174"/>
      <c r="D47" s="174">
        <f t="shared" si="0"/>
        <v>0</v>
      </c>
      <c r="E47"/>
      <c r="F47"/>
      <c r="G47" s="177">
        <v>34</v>
      </c>
      <c r="H47" s="176">
        <f t="shared" si="1"/>
        <v>5.271762748718241</v>
      </c>
      <c r="I47" s="176">
        <f t="shared" si="8"/>
        <v>4.4493528610538676E-16</v>
      </c>
      <c r="K47" s="176">
        <f t="shared" si="55"/>
        <v>6.0931282346289012E-56</v>
      </c>
      <c r="L47" s="176">
        <f t="shared" si="55"/>
        <v>6.9370619537018675E-80</v>
      </c>
      <c r="M47" s="176">
        <f t="shared" si="55"/>
        <v>2.5284112985711057E-39</v>
      </c>
      <c r="N47" s="176">
        <f t="shared" si="55"/>
        <v>1.3087251931792362E-53</v>
      </c>
      <c r="O47" s="176">
        <f t="shared" si="55"/>
        <v>5.9885342778070753E-30</v>
      </c>
      <c r="P47" s="176">
        <f t="shared" si="55"/>
        <v>2.3314710077359396E-45</v>
      </c>
      <c r="Q47" s="176">
        <f t="shared" si="55"/>
        <v>3.5094746958709363E-45</v>
      </c>
      <c r="R47" s="176">
        <f t="shared" si="55"/>
        <v>1.5768606075173935E-26</v>
      </c>
      <c r="S47" s="176">
        <f t="shared" si="55"/>
        <v>9.9931014178312943E-33</v>
      </c>
      <c r="T47" s="176">
        <f t="shared" si="55"/>
        <v>4.3754555681558169E-38</v>
      </c>
      <c r="U47" s="176">
        <f t="shared" si="55"/>
        <v>1.8397260738968028E-23</v>
      </c>
      <c r="V47" s="176">
        <f t="shared" si="55"/>
        <v>1.7140931915296363E-25</v>
      </c>
      <c r="W47" s="176">
        <f t="shared" si="55"/>
        <v>2.0220516700997176E-17</v>
      </c>
      <c r="X47" s="176">
        <f t="shared" si="55"/>
        <v>1.0996108603196271E-43</v>
      </c>
      <c r="Y47" s="176">
        <f t="shared" si="55"/>
        <v>2.4444795794075753E-73</v>
      </c>
      <c r="Z47" s="176">
        <f t="shared" si="55"/>
        <v>4.2471475081994487E-16</v>
      </c>
      <c r="AA47" s="176">
        <f t="shared" si="54"/>
        <v>0</v>
      </c>
      <c r="AB47" s="176">
        <f t="shared" si="54"/>
        <v>0</v>
      </c>
      <c r="AC47" s="176">
        <f t="shared" si="54"/>
        <v>0</v>
      </c>
      <c r="AD47" s="176">
        <f t="shared" si="54"/>
        <v>0</v>
      </c>
      <c r="AE47" s="176">
        <f t="shared" si="35"/>
        <v>0</v>
      </c>
      <c r="AF47" s="176">
        <f t="shared" si="35"/>
        <v>0</v>
      </c>
      <c r="AG47" s="176">
        <f t="shared" si="35"/>
        <v>0</v>
      </c>
      <c r="AH47" s="176">
        <f t="shared" si="35"/>
        <v>0</v>
      </c>
      <c r="AI47" s="176">
        <f t="shared" si="35"/>
        <v>0</v>
      </c>
      <c r="AJ47" s="176">
        <f t="shared" si="35"/>
        <v>0</v>
      </c>
      <c r="AK47" s="176">
        <f t="shared" si="35"/>
        <v>0</v>
      </c>
      <c r="AL47" s="176">
        <f t="shared" si="35"/>
        <v>0</v>
      </c>
      <c r="AM47" s="176">
        <f t="shared" si="35"/>
        <v>0</v>
      </c>
      <c r="AN47" s="176">
        <f t="shared" si="35"/>
        <v>0</v>
      </c>
      <c r="AO47" s="176">
        <f t="shared" si="35"/>
        <v>0</v>
      </c>
      <c r="AP47" s="176">
        <f t="shared" si="35"/>
        <v>0</v>
      </c>
      <c r="AQ47" s="176">
        <f t="shared" si="36"/>
        <v>0</v>
      </c>
      <c r="AR47" s="176">
        <f t="shared" si="36"/>
        <v>0</v>
      </c>
      <c r="AS47" s="176">
        <f t="shared" si="36"/>
        <v>0</v>
      </c>
      <c r="AT47" s="176">
        <f t="shared" si="36"/>
        <v>0</v>
      </c>
      <c r="AU47" s="176">
        <f t="shared" si="36"/>
        <v>0</v>
      </c>
      <c r="AV47" s="176">
        <f t="shared" si="36"/>
        <v>0</v>
      </c>
      <c r="AW47" s="176">
        <f t="shared" si="36"/>
        <v>0</v>
      </c>
      <c r="AX47" s="176">
        <f t="shared" si="36"/>
        <v>0</v>
      </c>
      <c r="AY47" s="176">
        <f t="shared" si="36"/>
        <v>0</v>
      </c>
      <c r="AZ47" s="176">
        <f t="shared" si="36"/>
        <v>0</v>
      </c>
      <c r="BA47" s="176">
        <f t="shared" si="36"/>
        <v>0</v>
      </c>
      <c r="BB47" s="176">
        <f t="shared" si="36"/>
        <v>0</v>
      </c>
      <c r="BC47" s="176">
        <f t="shared" si="36"/>
        <v>0</v>
      </c>
      <c r="BD47" s="176">
        <f t="shared" si="36"/>
        <v>0</v>
      </c>
      <c r="BE47" s="176">
        <f t="shared" si="36"/>
        <v>0</v>
      </c>
      <c r="BF47" s="176">
        <f t="shared" si="36"/>
        <v>0</v>
      </c>
      <c r="BG47" s="176">
        <f t="shared" si="44"/>
        <v>0</v>
      </c>
      <c r="BH47" s="176">
        <f t="shared" si="44"/>
        <v>0</v>
      </c>
      <c r="BI47" s="176">
        <f t="shared" si="44"/>
        <v>0</v>
      </c>
      <c r="BJ47" s="176">
        <f t="shared" si="44"/>
        <v>0</v>
      </c>
      <c r="BK47" s="176">
        <f t="shared" si="44"/>
        <v>0</v>
      </c>
      <c r="BL47" s="176">
        <f t="shared" si="44"/>
        <v>0</v>
      </c>
      <c r="BM47" s="176">
        <f t="shared" si="44"/>
        <v>0</v>
      </c>
      <c r="BN47" s="176">
        <f t="shared" si="44"/>
        <v>0</v>
      </c>
      <c r="BO47" s="176">
        <f t="shared" si="44"/>
        <v>0</v>
      </c>
      <c r="BP47" s="176">
        <f t="shared" si="44"/>
        <v>0</v>
      </c>
      <c r="BQ47" s="176">
        <f t="shared" si="44"/>
        <v>0</v>
      </c>
      <c r="BR47" s="176">
        <f t="shared" si="44"/>
        <v>0</v>
      </c>
      <c r="BS47" s="176">
        <f t="shared" si="37"/>
        <v>0</v>
      </c>
      <c r="BT47" s="176">
        <f t="shared" si="37"/>
        <v>0</v>
      </c>
      <c r="BU47" s="176">
        <f t="shared" si="37"/>
        <v>0</v>
      </c>
      <c r="BV47" s="176">
        <f t="shared" si="37"/>
        <v>0</v>
      </c>
      <c r="BW47" s="176">
        <f t="shared" si="37"/>
        <v>0</v>
      </c>
      <c r="BX47" s="176">
        <f t="shared" si="37"/>
        <v>0</v>
      </c>
      <c r="BY47" s="176">
        <f t="shared" si="37"/>
        <v>0</v>
      </c>
      <c r="BZ47" s="176">
        <f t="shared" si="37"/>
        <v>0</v>
      </c>
      <c r="CA47" s="176">
        <f t="shared" si="37"/>
        <v>0</v>
      </c>
      <c r="CB47" s="176">
        <f t="shared" si="38"/>
        <v>0</v>
      </c>
      <c r="CC47" s="176">
        <f t="shared" si="38"/>
        <v>0</v>
      </c>
      <c r="CD47" s="176">
        <f t="shared" si="38"/>
        <v>0</v>
      </c>
      <c r="CE47" s="176">
        <f t="shared" si="38"/>
        <v>0</v>
      </c>
      <c r="CF47" s="176">
        <f t="shared" si="38"/>
        <v>0</v>
      </c>
      <c r="CG47" s="176">
        <f t="shared" si="38"/>
        <v>0</v>
      </c>
      <c r="CH47" s="176">
        <f t="shared" si="38"/>
        <v>0</v>
      </c>
      <c r="CI47" s="176">
        <f t="shared" si="38"/>
        <v>0</v>
      </c>
      <c r="CJ47" s="176">
        <f t="shared" si="38"/>
        <v>0</v>
      </c>
      <c r="CK47" s="176">
        <f t="shared" si="38"/>
        <v>0</v>
      </c>
      <c r="CL47" s="176">
        <f t="shared" si="38"/>
        <v>0</v>
      </c>
      <c r="CM47" s="176">
        <f t="shared" si="38"/>
        <v>0</v>
      </c>
      <c r="CN47" s="176">
        <f t="shared" si="38"/>
        <v>0</v>
      </c>
      <c r="CO47" s="176">
        <f t="shared" si="38"/>
        <v>0</v>
      </c>
      <c r="CP47" s="176">
        <f t="shared" si="38"/>
        <v>0</v>
      </c>
      <c r="CQ47" s="176">
        <f t="shared" si="38"/>
        <v>0</v>
      </c>
      <c r="CR47" s="176">
        <f t="shared" si="39"/>
        <v>0</v>
      </c>
      <c r="CS47" s="176">
        <f t="shared" si="39"/>
        <v>0</v>
      </c>
      <c r="CT47" s="176">
        <f t="shared" si="39"/>
        <v>0</v>
      </c>
      <c r="CU47" s="176">
        <f t="shared" si="39"/>
        <v>0</v>
      </c>
      <c r="CV47" s="176">
        <f t="shared" si="39"/>
        <v>0</v>
      </c>
      <c r="CW47" s="176">
        <f t="shared" si="39"/>
        <v>0</v>
      </c>
      <c r="CX47" s="176">
        <f t="shared" si="39"/>
        <v>0</v>
      </c>
      <c r="CY47" s="176">
        <f t="shared" si="39"/>
        <v>0</v>
      </c>
      <c r="CZ47" s="176">
        <f t="shared" si="39"/>
        <v>0</v>
      </c>
      <c r="DA47" s="176">
        <f t="shared" si="39"/>
        <v>0</v>
      </c>
      <c r="DB47" s="176">
        <f t="shared" si="39"/>
        <v>0</v>
      </c>
      <c r="DC47" s="176">
        <f t="shared" si="39"/>
        <v>0</v>
      </c>
      <c r="DD47" s="176">
        <f t="shared" si="39"/>
        <v>0</v>
      </c>
      <c r="DE47" s="176">
        <f t="shared" si="39"/>
        <v>0</v>
      </c>
      <c r="DF47" s="176">
        <f t="shared" si="39"/>
        <v>0</v>
      </c>
      <c r="DG47" s="176">
        <f t="shared" si="39"/>
        <v>0</v>
      </c>
      <c r="DH47" s="176">
        <f t="shared" si="40"/>
        <v>0</v>
      </c>
      <c r="DI47" s="176">
        <f t="shared" si="40"/>
        <v>0</v>
      </c>
      <c r="DJ47" s="176">
        <f t="shared" si="40"/>
        <v>0</v>
      </c>
      <c r="DK47" s="176">
        <f t="shared" si="40"/>
        <v>0</v>
      </c>
      <c r="DL47" s="176">
        <f t="shared" si="40"/>
        <v>0</v>
      </c>
      <c r="DM47" s="176">
        <f t="shared" si="40"/>
        <v>0</v>
      </c>
      <c r="DN47" s="176">
        <f t="shared" si="40"/>
        <v>0</v>
      </c>
      <c r="DO47" s="176">
        <f t="shared" si="40"/>
        <v>0</v>
      </c>
      <c r="DP47" s="176">
        <f t="shared" si="40"/>
        <v>0</v>
      </c>
      <c r="DQ47" s="176">
        <f t="shared" si="40"/>
        <v>0</v>
      </c>
      <c r="DR47" s="176">
        <f t="shared" si="40"/>
        <v>0</v>
      </c>
      <c r="DS47" s="176">
        <f t="shared" si="40"/>
        <v>0</v>
      </c>
      <c r="DT47" s="176">
        <f t="shared" si="40"/>
        <v>0</v>
      </c>
      <c r="DU47" s="176">
        <f t="shared" si="40"/>
        <v>0</v>
      </c>
      <c r="DV47" s="176">
        <f t="shared" si="40"/>
        <v>0</v>
      </c>
      <c r="DW47" s="176">
        <f t="shared" si="40"/>
        <v>0</v>
      </c>
      <c r="DX47" s="176">
        <f t="shared" si="49"/>
        <v>0</v>
      </c>
      <c r="DY47" s="176">
        <f t="shared" si="49"/>
        <v>0</v>
      </c>
      <c r="DZ47" s="176">
        <f t="shared" si="49"/>
        <v>0</v>
      </c>
      <c r="EA47" s="176">
        <f t="shared" si="49"/>
        <v>0</v>
      </c>
      <c r="EB47" s="176">
        <f t="shared" si="49"/>
        <v>0</v>
      </c>
      <c r="EC47" s="176">
        <f t="shared" si="49"/>
        <v>0</v>
      </c>
      <c r="ED47" s="176">
        <f t="shared" si="49"/>
        <v>0</v>
      </c>
      <c r="EE47" s="176">
        <f t="shared" si="49"/>
        <v>0</v>
      </c>
      <c r="EF47" s="176">
        <f t="shared" si="49"/>
        <v>0</v>
      </c>
      <c r="EG47" s="176">
        <f t="shared" si="49"/>
        <v>0</v>
      </c>
      <c r="EH47" s="176">
        <f t="shared" si="49"/>
        <v>0</v>
      </c>
      <c r="EI47" s="176">
        <f t="shared" si="49"/>
        <v>0</v>
      </c>
      <c r="EJ47" s="176">
        <f t="shared" si="49"/>
        <v>0</v>
      </c>
      <c r="EK47" s="176">
        <f t="shared" si="49"/>
        <v>0</v>
      </c>
      <c r="EL47" s="176">
        <f t="shared" si="49"/>
        <v>0</v>
      </c>
      <c r="EM47" s="176">
        <f t="shared" si="45"/>
        <v>0</v>
      </c>
      <c r="EN47" s="176">
        <f t="shared" si="45"/>
        <v>0</v>
      </c>
      <c r="EO47" s="176">
        <f t="shared" si="45"/>
        <v>0</v>
      </c>
      <c r="EP47" s="176">
        <f t="shared" si="45"/>
        <v>0</v>
      </c>
      <c r="EQ47" s="176">
        <f t="shared" si="45"/>
        <v>0</v>
      </c>
      <c r="ER47" s="176">
        <f t="shared" si="45"/>
        <v>0</v>
      </c>
      <c r="ES47" s="176">
        <f t="shared" si="45"/>
        <v>0</v>
      </c>
      <c r="ET47" s="176">
        <f t="shared" si="45"/>
        <v>0</v>
      </c>
      <c r="EU47" s="176">
        <f t="shared" si="45"/>
        <v>0</v>
      </c>
      <c r="EV47" s="176">
        <f t="shared" si="45"/>
        <v>0</v>
      </c>
      <c r="EW47" s="176">
        <f t="shared" si="45"/>
        <v>0</v>
      </c>
      <c r="EX47" s="176">
        <f t="shared" si="45"/>
        <v>0</v>
      </c>
      <c r="EY47" s="176">
        <f t="shared" si="45"/>
        <v>0</v>
      </c>
      <c r="EZ47" s="176">
        <f t="shared" si="45"/>
        <v>0</v>
      </c>
      <c r="FA47" s="176">
        <f t="shared" si="45"/>
        <v>0</v>
      </c>
      <c r="FB47" s="176">
        <f t="shared" si="45"/>
        <v>0</v>
      </c>
      <c r="FC47" s="176">
        <f t="shared" si="46"/>
        <v>0</v>
      </c>
      <c r="FD47" s="176">
        <f t="shared" si="46"/>
        <v>0</v>
      </c>
      <c r="FE47" s="176">
        <f t="shared" si="46"/>
        <v>0</v>
      </c>
      <c r="FF47" s="176">
        <f t="shared" si="46"/>
        <v>0</v>
      </c>
      <c r="FG47" s="176">
        <f t="shared" si="46"/>
        <v>0</v>
      </c>
      <c r="FH47" s="176">
        <f t="shared" si="46"/>
        <v>0</v>
      </c>
      <c r="FI47" s="176">
        <f t="shared" si="46"/>
        <v>0</v>
      </c>
      <c r="FJ47" s="176">
        <f t="shared" si="46"/>
        <v>0</v>
      </c>
      <c r="FK47" s="176">
        <f t="shared" si="46"/>
        <v>0</v>
      </c>
      <c r="FL47" s="176">
        <f t="shared" si="46"/>
        <v>0</v>
      </c>
      <c r="FM47" s="176">
        <f t="shared" si="46"/>
        <v>0</v>
      </c>
      <c r="FN47" s="176">
        <f t="shared" si="46"/>
        <v>0</v>
      </c>
      <c r="FO47" s="176">
        <f t="shared" si="46"/>
        <v>0</v>
      </c>
      <c r="FP47" s="176">
        <f t="shared" si="46"/>
        <v>0</v>
      </c>
      <c r="FQ47" s="176">
        <f t="shared" si="46"/>
        <v>0</v>
      </c>
      <c r="FR47" s="176">
        <f t="shared" si="46"/>
        <v>0</v>
      </c>
      <c r="FS47" s="176">
        <f t="shared" si="47"/>
        <v>0</v>
      </c>
      <c r="FT47" s="176">
        <f t="shared" si="47"/>
        <v>0</v>
      </c>
      <c r="FU47" s="176">
        <f t="shared" si="47"/>
        <v>0</v>
      </c>
      <c r="FV47" s="176">
        <f t="shared" si="47"/>
        <v>0</v>
      </c>
      <c r="FW47" s="176">
        <f t="shared" si="47"/>
        <v>0</v>
      </c>
      <c r="FX47" s="176">
        <f t="shared" si="47"/>
        <v>0</v>
      </c>
      <c r="FY47" s="176">
        <f t="shared" si="47"/>
        <v>0</v>
      </c>
      <c r="FZ47" s="176">
        <f t="shared" si="47"/>
        <v>0</v>
      </c>
      <c r="GA47" s="176">
        <f t="shared" si="47"/>
        <v>0</v>
      </c>
      <c r="GB47" s="176">
        <f t="shared" si="47"/>
        <v>0</v>
      </c>
      <c r="GC47" s="176">
        <f t="shared" si="47"/>
        <v>0</v>
      </c>
      <c r="GD47" s="176">
        <f t="shared" si="47"/>
        <v>0</v>
      </c>
      <c r="GE47" s="176">
        <f t="shared" si="47"/>
        <v>0</v>
      </c>
      <c r="GF47" s="176">
        <f t="shared" si="47"/>
        <v>0</v>
      </c>
      <c r="GG47" s="176">
        <f t="shared" si="47"/>
        <v>0</v>
      </c>
      <c r="GH47" s="176">
        <f t="shared" si="47"/>
        <v>0</v>
      </c>
      <c r="GI47" s="176">
        <f t="shared" si="53"/>
        <v>0</v>
      </c>
      <c r="GJ47" s="176">
        <f t="shared" si="53"/>
        <v>0</v>
      </c>
      <c r="GK47" s="176">
        <f t="shared" si="53"/>
        <v>0</v>
      </c>
      <c r="GL47" s="176">
        <f t="shared" si="53"/>
        <v>0</v>
      </c>
      <c r="GM47" s="176">
        <f t="shared" si="53"/>
        <v>0</v>
      </c>
      <c r="GN47" s="176">
        <f t="shared" si="53"/>
        <v>0</v>
      </c>
      <c r="GO47" s="176">
        <f t="shared" si="53"/>
        <v>0</v>
      </c>
      <c r="GP47" s="176">
        <f t="shared" si="53"/>
        <v>0</v>
      </c>
      <c r="GQ47" s="176">
        <f t="shared" si="53"/>
        <v>0</v>
      </c>
      <c r="GR47" s="176">
        <f t="shared" si="53"/>
        <v>0</v>
      </c>
      <c r="GS47" s="176">
        <f t="shared" si="53"/>
        <v>0</v>
      </c>
      <c r="GT47" s="176">
        <f t="shared" si="53"/>
        <v>0</v>
      </c>
      <c r="GU47" s="176">
        <f t="shared" si="53"/>
        <v>0</v>
      </c>
      <c r="GV47" s="176">
        <f t="shared" si="53"/>
        <v>0</v>
      </c>
      <c r="GW47" s="176">
        <f t="shared" si="53"/>
        <v>0</v>
      </c>
      <c r="GX47" s="176">
        <f t="shared" si="53"/>
        <v>0</v>
      </c>
      <c r="GY47" s="176">
        <f t="shared" si="27"/>
        <v>0</v>
      </c>
      <c r="GZ47" s="176">
        <f t="shared" si="27"/>
        <v>0</v>
      </c>
      <c r="HA47" s="176">
        <f t="shared" si="27"/>
        <v>0</v>
      </c>
      <c r="HB47" s="176">
        <f t="shared" si="27"/>
        <v>0</v>
      </c>
      <c r="HC47" s="176">
        <f t="shared" si="27"/>
        <v>0</v>
      </c>
      <c r="HD47" s="176">
        <f t="shared" si="27"/>
        <v>0</v>
      </c>
      <c r="HE47" s="176">
        <f t="shared" si="27"/>
        <v>0</v>
      </c>
      <c r="HF47" s="176">
        <f t="shared" si="27"/>
        <v>0</v>
      </c>
      <c r="HG47" s="176">
        <f t="shared" si="27"/>
        <v>0</v>
      </c>
      <c r="HH47" s="176">
        <f t="shared" si="27"/>
        <v>0</v>
      </c>
      <c r="HI47" s="176">
        <f t="shared" si="27"/>
        <v>0</v>
      </c>
      <c r="HJ47" s="176">
        <f t="shared" si="52"/>
        <v>0</v>
      </c>
      <c r="HK47" s="176">
        <f t="shared" si="52"/>
        <v>0</v>
      </c>
      <c r="HL47" s="176">
        <f t="shared" si="52"/>
        <v>0</v>
      </c>
      <c r="HM47" s="176">
        <f t="shared" si="52"/>
        <v>0</v>
      </c>
      <c r="HN47" s="176">
        <f t="shared" si="52"/>
        <v>0</v>
      </c>
      <c r="HO47" s="176">
        <f t="shared" si="52"/>
        <v>0</v>
      </c>
      <c r="HP47" s="176">
        <f t="shared" si="52"/>
        <v>0</v>
      </c>
      <c r="HQ47" s="176">
        <f t="shared" si="52"/>
        <v>0</v>
      </c>
      <c r="HR47" s="176">
        <f t="shared" si="52"/>
        <v>0</v>
      </c>
      <c r="HS47" s="176">
        <f t="shared" si="52"/>
        <v>0</v>
      </c>
      <c r="HT47" s="176">
        <f t="shared" si="52"/>
        <v>0</v>
      </c>
      <c r="HU47" s="176">
        <f t="shared" si="52"/>
        <v>0</v>
      </c>
      <c r="HV47" s="176">
        <f t="shared" si="52"/>
        <v>0</v>
      </c>
      <c r="HW47" s="176">
        <f t="shared" si="52"/>
        <v>0</v>
      </c>
      <c r="HX47" s="176">
        <f t="shared" si="52"/>
        <v>0</v>
      </c>
      <c r="HY47" s="176">
        <f t="shared" si="52"/>
        <v>0</v>
      </c>
      <c r="HZ47" s="176">
        <f t="shared" si="50"/>
        <v>0</v>
      </c>
      <c r="IA47" s="176">
        <f t="shared" si="50"/>
        <v>0</v>
      </c>
      <c r="IB47" s="176">
        <f t="shared" si="50"/>
        <v>0</v>
      </c>
      <c r="IC47" s="176">
        <f t="shared" si="50"/>
        <v>0</v>
      </c>
      <c r="ID47" s="176">
        <f t="shared" si="50"/>
        <v>0</v>
      </c>
      <c r="IE47" s="176">
        <f t="shared" si="29"/>
        <v>0</v>
      </c>
      <c r="IF47" s="176">
        <f t="shared" si="29"/>
        <v>0</v>
      </c>
      <c r="IG47" s="176">
        <f t="shared" si="29"/>
        <v>0</v>
      </c>
      <c r="II47"/>
      <c r="IJ47" s="174">
        <v>33</v>
      </c>
      <c r="IK47" s="174" t="b">
        <f t="shared" si="56"/>
        <v>0</v>
      </c>
      <c r="IL47" s="174" t="e">
        <f t="shared" si="9"/>
        <v>#DIV/0!</v>
      </c>
      <c r="IM47" s="174" t="e">
        <f t="shared" si="12"/>
        <v>#DIV/0!</v>
      </c>
      <c r="IO47" s="180" t="str">
        <f t="shared" si="10"/>
        <v/>
      </c>
      <c r="IP47" s="174" t="str">
        <f t="shared" si="11"/>
        <v/>
      </c>
    </row>
    <row r="48" spans="2:250" ht="12.75" customHeight="1" x14ac:dyDescent="0.25">
      <c r="B48" s="174"/>
      <c r="C48" s="174"/>
      <c r="D48" s="174">
        <f t="shared" si="0"/>
        <v>0</v>
      </c>
      <c r="E48"/>
      <c r="F48"/>
      <c r="G48" s="177">
        <v>35</v>
      </c>
      <c r="H48" s="176">
        <f t="shared" si="1"/>
        <v>5.4268145942687775</v>
      </c>
      <c r="I48" s="176">
        <f t="shared" si="8"/>
        <v>9.3120499700685533E-14</v>
      </c>
      <c r="K48" s="176">
        <f t="shared" si="55"/>
        <v>7.4534126257150336E-52</v>
      </c>
      <c r="L48" s="176">
        <f t="shared" si="55"/>
        <v>4.2088751962692277E-75</v>
      </c>
      <c r="M48" s="176">
        <f t="shared" si="55"/>
        <v>1.7891783694692209E-35</v>
      </c>
      <c r="N48" s="176">
        <f t="shared" si="55"/>
        <v>5.7708083374367724E-49</v>
      </c>
      <c r="O48" s="176">
        <f t="shared" si="55"/>
        <v>4.8660695713349487E-27</v>
      </c>
      <c r="P48" s="176">
        <f t="shared" si="55"/>
        <v>8.6190376359668556E-42</v>
      </c>
      <c r="Q48" s="176">
        <f t="shared" si="55"/>
        <v>9.924143695831097E-41</v>
      </c>
      <c r="R48" s="176">
        <f t="shared" si="55"/>
        <v>1.7891877905934363E-23</v>
      </c>
      <c r="S48" s="176">
        <f t="shared" si="55"/>
        <v>1.1884706468463016E-29</v>
      </c>
      <c r="T48" s="176">
        <f t="shared" si="55"/>
        <v>3.4044029763305338E-35</v>
      </c>
      <c r="U48" s="176">
        <f t="shared" si="55"/>
        <v>1.9448225220967253E-21</v>
      </c>
      <c r="V48" s="176">
        <f t="shared" si="55"/>
        <v>9.283007812737667E-23</v>
      </c>
      <c r="W48" s="176">
        <f t="shared" si="55"/>
        <v>1.1835705381104735E-14</v>
      </c>
      <c r="X48" s="176">
        <f t="shared" si="55"/>
        <v>7.1594687252245695E-40</v>
      </c>
      <c r="Y48" s="176">
        <f t="shared" si="55"/>
        <v>2.9398545722421839E-68</v>
      </c>
      <c r="Z48" s="176">
        <f t="shared" si="55"/>
        <v>8.1284792264031446E-14</v>
      </c>
      <c r="AA48" s="176">
        <f t="shared" si="54"/>
        <v>0</v>
      </c>
      <c r="AB48" s="176">
        <f t="shared" si="54"/>
        <v>0</v>
      </c>
      <c r="AC48" s="176">
        <f t="shared" si="54"/>
        <v>0</v>
      </c>
      <c r="AD48" s="176">
        <f t="shared" si="54"/>
        <v>0</v>
      </c>
      <c r="AE48" s="176">
        <f t="shared" si="35"/>
        <v>0</v>
      </c>
      <c r="AF48" s="176">
        <f t="shared" si="35"/>
        <v>0</v>
      </c>
      <c r="AG48" s="176">
        <f t="shared" si="35"/>
        <v>0</v>
      </c>
      <c r="AH48" s="176">
        <f t="shared" si="35"/>
        <v>0</v>
      </c>
      <c r="AI48" s="176">
        <f t="shared" si="35"/>
        <v>0</v>
      </c>
      <c r="AJ48" s="176">
        <f t="shared" si="35"/>
        <v>0</v>
      </c>
      <c r="AK48" s="176">
        <f t="shared" si="35"/>
        <v>0</v>
      </c>
      <c r="AL48" s="176">
        <f t="shared" si="35"/>
        <v>0</v>
      </c>
      <c r="AM48" s="176">
        <f t="shared" si="35"/>
        <v>0</v>
      </c>
      <c r="AN48" s="176">
        <f t="shared" si="35"/>
        <v>0</v>
      </c>
      <c r="AO48" s="176">
        <f t="shared" si="35"/>
        <v>0</v>
      </c>
      <c r="AP48" s="176">
        <f t="shared" si="35"/>
        <v>0</v>
      </c>
      <c r="AQ48" s="176">
        <f t="shared" si="36"/>
        <v>0</v>
      </c>
      <c r="AR48" s="176">
        <f t="shared" si="36"/>
        <v>0</v>
      </c>
      <c r="AS48" s="176">
        <f t="shared" si="36"/>
        <v>0</v>
      </c>
      <c r="AT48" s="176">
        <f t="shared" si="36"/>
        <v>0</v>
      </c>
      <c r="AU48" s="176">
        <f t="shared" si="36"/>
        <v>0</v>
      </c>
      <c r="AV48" s="176">
        <f t="shared" si="36"/>
        <v>0</v>
      </c>
      <c r="AW48" s="176">
        <f t="shared" si="36"/>
        <v>0</v>
      </c>
      <c r="AX48" s="176">
        <f t="shared" si="36"/>
        <v>0</v>
      </c>
      <c r="AY48" s="176">
        <f t="shared" si="36"/>
        <v>0</v>
      </c>
      <c r="AZ48" s="176">
        <f t="shared" si="36"/>
        <v>0</v>
      </c>
      <c r="BA48" s="176">
        <f t="shared" si="36"/>
        <v>0</v>
      </c>
      <c r="BB48" s="176">
        <f t="shared" si="36"/>
        <v>0</v>
      </c>
      <c r="BC48" s="176">
        <f t="shared" si="36"/>
        <v>0</v>
      </c>
      <c r="BD48" s="176">
        <f t="shared" si="36"/>
        <v>0</v>
      </c>
      <c r="BE48" s="176">
        <f t="shared" si="36"/>
        <v>0</v>
      </c>
      <c r="BF48" s="176">
        <f t="shared" si="36"/>
        <v>0</v>
      </c>
      <c r="BG48" s="176">
        <f t="shared" si="44"/>
        <v>0</v>
      </c>
      <c r="BH48" s="176">
        <f t="shared" si="44"/>
        <v>0</v>
      </c>
      <c r="BI48" s="176">
        <f t="shared" si="44"/>
        <v>0</v>
      </c>
      <c r="BJ48" s="176">
        <f t="shared" si="44"/>
        <v>0</v>
      </c>
      <c r="BK48" s="176">
        <f t="shared" si="44"/>
        <v>0</v>
      </c>
      <c r="BL48" s="176">
        <f t="shared" si="44"/>
        <v>0</v>
      </c>
      <c r="BM48" s="176">
        <f t="shared" si="44"/>
        <v>0</v>
      </c>
      <c r="BN48" s="176">
        <f t="shared" si="44"/>
        <v>0</v>
      </c>
      <c r="BO48" s="176">
        <f t="shared" si="44"/>
        <v>0</v>
      </c>
      <c r="BP48" s="176">
        <f t="shared" si="44"/>
        <v>0</v>
      </c>
      <c r="BQ48" s="176">
        <f t="shared" si="44"/>
        <v>0</v>
      </c>
      <c r="BR48" s="176">
        <f t="shared" si="44"/>
        <v>0</v>
      </c>
      <c r="BS48" s="176">
        <f t="shared" si="37"/>
        <v>0</v>
      </c>
      <c r="BT48" s="176">
        <f t="shared" si="37"/>
        <v>0</v>
      </c>
      <c r="BU48" s="176">
        <f t="shared" si="37"/>
        <v>0</v>
      </c>
      <c r="BV48" s="176">
        <f t="shared" si="37"/>
        <v>0</v>
      </c>
      <c r="BW48" s="176">
        <f t="shared" si="37"/>
        <v>0</v>
      </c>
      <c r="BX48" s="176">
        <f t="shared" si="37"/>
        <v>0</v>
      </c>
      <c r="BY48" s="176">
        <f t="shared" si="37"/>
        <v>0</v>
      </c>
      <c r="BZ48" s="176">
        <f t="shared" si="37"/>
        <v>0</v>
      </c>
      <c r="CA48" s="176">
        <f t="shared" si="37"/>
        <v>0</v>
      </c>
      <c r="CB48" s="176">
        <f t="shared" si="38"/>
        <v>0</v>
      </c>
      <c r="CC48" s="176">
        <f t="shared" si="38"/>
        <v>0</v>
      </c>
      <c r="CD48" s="176">
        <f t="shared" si="38"/>
        <v>0</v>
      </c>
      <c r="CE48" s="176">
        <f t="shared" si="38"/>
        <v>0</v>
      </c>
      <c r="CF48" s="176">
        <f t="shared" si="38"/>
        <v>0</v>
      </c>
      <c r="CG48" s="176">
        <f t="shared" si="38"/>
        <v>0</v>
      </c>
      <c r="CH48" s="176">
        <f t="shared" si="38"/>
        <v>0</v>
      </c>
      <c r="CI48" s="176">
        <f t="shared" si="38"/>
        <v>0</v>
      </c>
      <c r="CJ48" s="176">
        <f t="shared" si="38"/>
        <v>0</v>
      </c>
      <c r="CK48" s="176">
        <f t="shared" si="38"/>
        <v>0</v>
      </c>
      <c r="CL48" s="176">
        <f t="shared" si="38"/>
        <v>0</v>
      </c>
      <c r="CM48" s="176">
        <f t="shared" si="38"/>
        <v>0</v>
      </c>
      <c r="CN48" s="176">
        <f t="shared" si="38"/>
        <v>0</v>
      </c>
      <c r="CO48" s="176">
        <f t="shared" si="38"/>
        <v>0</v>
      </c>
      <c r="CP48" s="176">
        <f t="shared" si="38"/>
        <v>0</v>
      </c>
      <c r="CQ48" s="176">
        <f t="shared" si="38"/>
        <v>0</v>
      </c>
      <c r="CR48" s="176">
        <f t="shared" si="39"/>
        <v>0</v>
      </c>
      <c r="CS48" s="176">
        <f t="shared" si="39"/>
        <v>0</v>
      </c>
      <c r="CT48" s="176">
        <f t="shared" si="39"/>
        <v>0</v>
      </c>
      <c r="CU48" s="176">
        <f t="shared" si="39"/>
        <v>0</v>
      </c>
      <c r="CV48" s="176">
        <f t="shared" si="39"/>
        <v>0</v>
      </c>
      <c r="CW48" s="176">
        <f t="shared" si="39"/>
        <v>0</v>
      </c>
      <c r="CX48" s="176">
        <f t="shared" si="39"/>
        <v>0</v>
      </c>
      <c r="CY48" s="176">
        <f t="shared" si="39"/>
        <v>0</v>
      </c>
      <c r="CZ48" s="176">
        <f t="shared" si="39"/>
        <v>0</v>
      </c>
      <c r="DA48" s="176">
        <f t="shared" si="39"/>
        <v>0</v>
      </c>
      <c r="DB48" s="176">
        <f t="shared" si="39"/>
        <v>0</v>
      </c>
      <c r="DC48" s="176">
        <f t="shared" si="39"/>
        <v>0</v>
      </c>
      <c r="DD48" s="176">
        <f t="shared" si="39"/>
        <v>0</v>
      </c>
      <c r="DE48" s="176">
        <f t="shared" si="39"/>
        <v>0</v>
      </c>
      <c r="DF48" s="176">
        <f t="shared" si="39"/>
        <v>0</v>
      </c>
      <c r="DG48" s="176">
        <f t="shared" si="39"/>
        <v>0</v>
      </c>
      <c r="DH48" s="176">
        <f t="shared" si="40"/>
        <v>0</v>
      </c>
      <c r="DI48" s="176">
        <f t="shared" si="40"/>
        <v>0</v>
      </c>
      <c r="DJ48" s="176">
        <f t="shared" si="40"/>
        <v>0</v>
      </c>
      <c r="DK48" s="176">
        <f t="shared" si="40"/>
        <v>0</v>
      </c>
      <c r="DL48" s="176">
        <f t="shared" si="40"/>
        <v>0</v>
      </c>
      <c r="DM48" s="176">
        <f t="shared" si="40"/>
        <v>0</v>
      </c>
      <c r="DN48" s="176">
        <f t="shared" si="40"/>
        <v>0</v>
      </c>
      <c r="DO48" s="176">
        <f t="shared" si="40"/>
        <v>0</v>
      </c>
      <c r="DP48" s="176">
        <f t="shared" si="40"/>
        <v>0</v>
      </c>
      <c r="DQ48" s="176">
        <f t="shared" si="40"/>
        <v>0</v>
      </c>
      <c r="DR48" s="176">
        <f t="shared" si="40"/>
        <v>0</v>
      </c>
      <c r="DS48" s="176">
        <f t="shared" si="40"/>
        <v>0</v>
      </c>
      <c r="DT48" s="176">
        <f t="shared" si="40"/>
        <v>0</v>
      </c>
      <c r="DU48" s="176">
        <f t="shared" si="40"/>
        <v>0</v>
      </c>
      <c r="DV48" s="176">
        <f t="shared" si="40"/>
        <v>0</v>
      </c>
      <c r="DW48" s="176">
        <f t="shared" si="40"/>
        <v>0</v>
      </c>
      <c r="DX48" s="176">
        <f t="shared" si="49"/>
        <v>0</v>
      </c>
      <c r="DY48" s="176">
        <f t="shared" si="49"/>
        <v>0</v>
      </c>
      <c r="DZ48" s="176">
        <f t="shared" si="49"/>
        <v>0</v>
      </c>
      <c r="EA48" s="176">
        <f t="shared" si="49"/>
        <v>0</v>
      </c>
      <c r="EB48" s="176">
        <f t="shared" si="49"/>
        <v>0</v>
      </c>
      <c r="EC48" s="176">
        <f t="shared" si="49"/>
        <v>0</v>
      </c>
      <c r="ED48" s="176">
        <f t="shared" si="49"/>
        <v>0</v>
      </c>
      <c r="EE48" s="176">
        <f t="shared" si="49"/>
        <v>0</v>
      </c>
      <c r="EF48" s="176">
        <f t="shared" si="49"/>
        <v>0</v>
      </c>
      <c r="EG48" s="176">
        <f t="shared" si="49"/>
        <v>0</v>
      </c>
      <c r="EH48" s="176">
        <f t="shared" si="49"/>
        <v>0</v>
      </c>
      <c r="EI48" s="176">
        <f t="shared" si="49"/>
        <v>0</v>
      </c>
      <c r="EJ48" s="176">
        <f t="shared" si="49"/>
        <v>0</v>
      </c>
      <c r="EK48" s="176">
        <f t="shared" si="49"/>
        <v>0</v>
      </c>
      <c r="EL48" s="176">
        <f t="shared" si="49"/>
        <v>0</v>
      </c>
      <c r="EM48" s="176">
        <f t="shared" si="45"/>
        <v>0</v>
      </c>
      <c r="EN48" s="176">
        <f t="shared" si="45"/>
        <v>0</v>
      </c>
      <c r="EO48" s="176">
        <f t="shared" si="45"/>
        <v>0</v>
      </c>
      <c r="EP48" s="176">
        <f t="shared" si="45"/>
        <v>0</v>
      </c>
      <c r="EQ48" s="176">
        <f t="shared" si="45"/>
        <v>0</v>
      </c>
      <c r="ER48" s="176">
        <f t="shared" si="45"/>
        <v>0</v>
      </c>
      <c r="ES48" s="176">
        <f t="shared" si="45"/>
        <v>0</v>
      </c>
      <c r="ET48" s="176">
        <f t="shared" si="45"/>
        <v>0</v>
      </c>
      <c r="EU48" s="176">
        <f t="shared" si="45"/>
        <v>0</v>
      </c>
      <c r="EV48" s="176">
        <f t="shared" si="45"/>
        <v>0</v>
      </c>
      <c r="EW48" s="176">
        <f t="shared" si="45"/>
        <v>0</v>
      </c>
      <c r="EX48" s="176">
        <f t="shared" si="45"/>
        <v>0</v>
      </c>
      <c r="EY48" s="176">
        <f t="shared" si="45"/>
        <v>0</v>
      </c>
      <c r="EZ48" s="176">
        <f t="shared" si="45"/>
        <v>0</v>
      </c>
      <c r="FA48" s="176">
        <f t="shared" si="45"/>
        <v>0</v>
      </c>
      <c r="FB48" s="176">
        <f t="shared" si="45"/>
        <v>0</v>
      </c>
      <c r="FC48" s="176">
        <f t="shared" si="46"/>
        <v>0</v>
      </c>
      <c r="FD48" s="176">
        <f t="shared" si="46"/>
        <v>0</v>
      </c>
      <c r="FE48" s="176">
        <f t="shared" si="46"/>
        <v>0</v>
      </c>
      <c r="FF48" s="176">
        <f t="shared" si="46"/>
        <v>0</v>
      </c>
      <c r="FG48" s="176">
        <f t="shared" si="46"/>
        <v>0</v>
      </c>
      <c r="FH48" s="176">
        <f t="shared" si="46"/>
        <v>0</v>
      </c>
      <c r="FI48" s="176">
        <f t="shared" si="46"/>
        <v>0</v>
      </c>
      <c r="FJ48" s="176">
        <f t="shared" si="46"/>
        <v>0</v>
      </c>
      <c r="FK48" s="176">
        <f t="shared" si="46"/>
        <v>0</v>
      </c>
      <c r="FL48" s="176">
        <f t="shared" si="46"/>
        <v>0</v>
      </c>
      <c r="FM48" s="176">
        <f t="shared" si="46"/>
        <v>0</v>
      </c>
      <c r="FN48" s="176">
        <f t="shared" si="46"/>
        <v>0</v>
      </c>
      <c r="FO48" s="176">
        <f t="shared" si="46"/>
        <v>0</v>
      </c>
      <c r="FP48" s="176">
        <f t="shared" si="46"/>
        <v>0</v>
      </c>
      <c r="FQ48" s="176">
        <f t="shared" si="46"/>
        <v>0</v>
      </c>
      <c r="FR48" s="176">
        <f t="shared" si="46"/>
        <v>0</v>
      </c>
      <c r="FS48" s="176">
        <f t="shared" si="47"/>
        <v>0</v>
      </c>
      <c r="FT48" s="176">
        <f t="shared" si="47"/>
        <v>0</v>
      </c>
      <c r="FU48" s="176">
        <f t="shared" si="47"/>
        <v>0</v>
      </c>
      <c r="FV48" s="176">
        <f t="shared" si="47"/>
        <v>0</v>
      </c>
      <c r="FW48" s="176">
        <f t="shared" si="47"/>
        <v>0</v>
      </c>
      <c r="FX48" s="176">
        <f t="shared" si="47"/>
        <v>0</v>
      </c>
      <c r="FY48" s="176">
        <f t="shared" si="47"/>
        <v>0</v>
      </c>
      <c r="FZ48" s="176">
        <f t="shared" si="47"/>
        <v>0</v>
      </c>
      <c r="GA48" s="176">
        <f t="shared" si="47"/>
        <v>0</v>
      </c>
      <c r="GB48" s="176">
        <f t="shared" si="47"/>
        <v>0</v>
      </c>
      <c r="GC48" s="176">
        <f t="shared" si="47"/>
        <v>0</v>
      </c>
      <c r="GD48" s="176">
        <f t="shared" si="47"/>
        <v>0</v>
      </c>
      <c r="GE48" s="176">
        <f t="shared" si="47"/>
        <v>0</v>
      </c>
      <c r="GF48" s="176">
        <f t="shared" si="47"/>
        <v>0</v>
      </c>
      <c r="GG48" s="176">
        <f t="shared" si="47"/>
        <v>0</v>
      </c>
      <c r="GH48" s="176">
        <f t="shared" si="47"/>
        <v>0</v>
      </c>
      <c r="GI48" s="176">
        <f t="shared" si="53"/>
        <v>0</v>
      </c>
      <c r="GJ48" s="176">
        <f t="shared" si="53"/>
        <v>0</v>
      </c>
      <c r="GK48" s="176">
        <f t="shared" si="53"/>
        <v>0</v>
      </c>
      <c r="GL48" s="176">
        <f t="shared" si="53"/>
        <v>0</v>
      </c>
      <c r="GM48" s="176">
        <f t="shared" si="53"/>
        <v>0</v>
      </c>
      <c r="GN48" s="176">
        <f t="shared" si="53"/>
        <v>0</v>
      </c>
      <c r="GO48" s="176">
        <f t="shared" si="53"/>
        <v>0</v>
      </c>
      <c r="GP48" s="176">
        <f t="shared" si="53"/>
        <v>0</v>
      </c>
      <c r="GQ48" s="176">
        <f t="shared" si="53"/>
        <v>0</v>
      </c>
      <c r="GR48" s="176">
        <f t="shared" si="53"/>
        <v>0</v>
      </c>
      <c r="GS48" s="176">
        <f t="shared" si="53"/>
        <v>0</v>
      </c>
      <c r="GT48" s="176">
        <f t="shared" si="53"/>
        <v>0</v>
      </c>
      <c r="GU48" s="176">
        <f t="shared" si="53"/>
        <v>0</v>
      </c>
      <c r="GV48" s="176">
        <f t="shared" si="53"/>
        <v>0</v>
      </c>
      <c r="GW48" s="176">
        <f t="shared" si="53"/>
        <v>0</v>
      </c>
      <c r="GX48" s="176">
        <f t="shared" si="53"/>
        <v>0</v>
      </c>
      <c r="GY48" s="176">
        <f t="shared" si="27"/>
        <v>0</v>
      </c>
      <c r="GZ48" s="176">
        <f t="shared" si="27"/>
        <v>0</v>
      </c>
      <c r="HA48" s="176">
        <f t="shared" si="27"/>
        <v>0</v>
      </c>
      <c r="HB48" s="176">
        <f t="shared" si="27"/>
        <v>0</v>
      </c>
      <c r="HC48" s="176">
        <f t="shared" si="27"/>
        <v>0</v>
      </c>
      <c r="HD48" s="176">
        <f t="shared" si="27"/>
        <v>0</v>
      </c>
      <c r="HE48" s="176">
        <f t="shared" si="27"/>
        <v>0</v>
      </c>
      <c r="HF48" s="176">
        <f t="shared" si="27"/>
        <v>0</v>
      </c>
      <c r="HG48" s="176">
        <f t="shared" ref="HG48:HV53" si="57">+NORMDIST($H48,HG$12,HG$13,FALSE)</f>
        <v>0</v>
      </c>
      <c r="HH48" s="176">
        <f t="shared" si="57"/>
        <v>0</v>
      </c>
      <c r="HI48" s="176">
        <f t="shared" si="57"/>
        <v>0</v>
      </c>
      <c r="HJ48" s="176">
        <f t="shared" si="57"/>
        <v>0</v>
      </c>
      <c r="HK48" s="176">
        <f t="shared" si="57"/>
        <v>0</v>
      </c>
      <c r="HL48" s="176">
        <f t="shared" si="57"/>
        <v>0</v>
      </c>
      <c r="HM48" s="176">
        <f t="shared" si="57"/>
        <v>0</v>
      </c>
      <c r="HN48" s="176">
        <f t="shared" si="57"/>
        <v>0</v>
      </c>
      <c r="HO48" s="176">
        <f t="shared" si="57"/>
        <v>0</v>
      </c>
      <c r="HP48" s="176">
        <f t="shared" si="52"/>
        <v>0</v>
      </c>
      <c r="HQ48" s="176">
        <f t="shared" si="52"/>
        <v>0</v>
      </c>
      <c r="HR48" s="176">
        <f t="shared" si="52"/>
        <v>0</v>
      </c>
      <c r="HS48" s="176">
        <f t="shared" si="52"/>
        <v>0</v>
      </c>
      <c r="HT48" s="176">
        <f t="shared" si="52"/>
        <v>0</v>
      </c>
      <c r="HU48" s="176">
        <f t="shared" si="52"/>
        <v>0</v>
      </c>
      <c r="HV48" s="176">
        <f t="shared" si="52"/>
        <v>0</v>
      </c>
      <c r="HW48" s="176">
        <f t="shared" si="52"/>
        <v>0</v>
      </c>
      <c r="HX48" s="176">
        <f t="shared" si="52"/>
        <v>0</v>
      </c>
      <c r="HY48" s="176">
        <f t="shared" si="52"/>
        <v>0</v>
      </c>
      <c r="HZ48" s="176">
        <f t="shared" si="50"/>
        <v>0</v>
      </c>
      <c r="IA48" s="176">
        <f t="shared" si="50"/>
        <v>0</v>
      </c>
      <c r="IB48" s="176">
        <f t="shared" si="50"/>
        <v>0</v>
      </c>
      <c r="IC48" s="176">
        <f t="shared" si="50"/>
        <v>0</v>
      </c>
      <c r="ID48" s="176">
        <f t="shared" si="50"/>
        <v>0</v>
      </c>
      <c r="IE48" s="176">
        <f t="shared" si="29"/>
        <v>0</v>
      </c>
      <c r="IF48" s="176">
        <f t="shared" si="29"/>
        <v>0</v>
      </c>
      <c r="IG48" s="176">
        <f t="shared" si="29"/>
        <v>0</v>
      </c>
      <c r="II48"/>
      <c r="IJ48" s="174">
        <v>34</v>
      </c>
      <c r="IK48" s="174" t="b">
        <f t="shared" si="56"/>
        <v>0</v>
      </c>
      <c r="IL48" s="174" t="e">
        <f t="shared" si="9"/>
        <v>#DIV/0!</v>
      </c>
      <c r="IM48" s="174" t="e">
        <f t="shared" si="12"/>
        <v>#DIV/0!</v>
      </c>
      <c r="IO48" s="180" t="str">
        <f t="shared" si="10"/>
        <v/>
      </c>
      <c r="IP48" s="174" t="str">
        <f t="shared" si="11"/>
        <v/>
      </c>
    </row>
    <row r="49" spans="2:250" ht="12.75" customHeight="1" x14ac:dyDescent="0.25">
      <c r="B49" s="174"/>
      <c r="C49" s="174"/>
      <c r="D49" s="174">
        <f t="shared" si="0"/>
        <v>0</v>
      </c>
      <c r="E49"/>
      <c r="F49"/>
      <c r="G49" s="177">
        <v>36</v>
      </c>
      <c r="H49" s="176">
        <f t="shared" si="1"/>
        <v>5.5818664398193141</v>
      </c>
      <c r="I49" s="176">
        <f t="shared" si="8"/>
        <v>1.419957912990895E-11</v>
      </c>
      <c r="K49" s="176">
        <f t="shared" si="55"/>
        <v>6.3570622860571569E-48</v>
      </c>
      <c r="L49" s="176">
        <f t="shared" si="55"/>
        <v>1.8132701760465145E-70</v>
      </c>
      <c r="M49" s="176">
        <f t="shared" si="55"/>
        <v>7.972220334298269E-32</v>
      </c>
      <c r="N49" s="176">
        <f t="shared" si="55"/>
        <v>1.5605380285936559E-44</v>
      </c>
      <c r="O49" s="176">
        <f t="shared" si="55"/>
        <v>2.7890701141679986E-24</v>
      </c>
      <c r="P49" s="176">
        <f t="shared" si="55"/>
        <v>2.2661779620855558E-38</v>
      </c>
      <c r="Q49" s="176">
        <f t="shared" si="55"/>
        <v>1.6401594225418928E-36</v>
      </c>
      <c r="R49" s="176">
        <f t="shared" si="55"/>
        <v>1.3089708213138606E-20</v>
      </c>
      <c r="S49" s="176">
        <f t="shared" si="55"/>
        <v>9.9058402121388663E-27</v>
      </c>
      <c r="T49" s="176">
        <f t="shared" si="55"/>
        <v>2.0279109112627393E-32</v>
      </c>
      <c r="U49" s="176">
        <f t="shared" si="55"/>
        <v>1.6557389720678291E-19</v>
      </c>
      <c r="V49" s="176">
        <f t="shared" si="55"/>
        <v>3.4899897127957355E-20</v>
      </c>
      <c r="W49" s="176">
        <f t="shared" si="55"/>
        <v>3.9319382130655323E-12</v>
      </c>
      <c r="X49" s="176">
        <f t="shared" si="55"/>
        <v>3.106062317088569E-36</v>
      </c>
      <c r="Y49" s="176">
        <f t="shared" si="55"/>
        <v>2.3165306114029454E-63</v>
      </c>
      <c r="Z49" s="176">
        <f t="shared" si="55"/>
        <v>1.0267640703277117E-11</v>
      </c>
      <c r="AA49" s="176">
        <f t="shared" si="54"/>
        <v>0</v>
      </c>
      <c r="AB49" s="176">
        <f t="shared" si="54"/>
        <v>0</v>
      </c>
      <c r="AC49" s="176">
        <f t="shared" si="54"/>
        <v>0</v>
      </c>
      <c r="AD49" s="176">
        <f t="shared" si="54"/>
        <v>0</v>
      </c>
      <c r="AE49" s="176">
        <f t="shared" si="35"/>
        <v>0</v>
      </c>
      <c r="AF49" s="176">
        <f t="shared" si="35"/>
        <v>0</v>
      </c>
      <c r="AG49" s="176">
        <f t="shared" si="35"/>
        <v>0</v>
      </c>
      <c r="AH49" s="176">
        <f t="shared" si="35"/>
        <v>0</v>
      </c>
      <c r="AI49" s="176">
        <f t="shared" si="35"/>
        <v>0</v>
      </c>
      <c r="AJ49" s="176">
        <f t="shared" si="35"/>
        <v>0</v>
      </c>
      <c r="AK49" s="176">
        <f t="shared" si="35"/>
        <v>0</v>
      </c>
      <c r="AL49" s="176">
        <f t="shared" si="35"/>
        <v>0</v>
      </c>
      <c r="AM49" s="176">
        <f t="shared" si="35"/>
        <v>0</v>
      </c>
      <c r="AN49" s="176">
        <f t="shared" si="35"/>
        <v>0</v>
      </c>
      <c r="AO49" s="176">
        <f t="shared" si="35"/>
        <v>0</v>
      </c>
      <c r="AP49" s="176">
        <f t="shared" si="35"/>
        <v>0</v>
      </c>
      <c r="AQ49" s="176">
        <f t="shared" si="36"/>
        <v>0</v>
      </c>
      <c r="AR49" s="176">
        <f t="shared" si="36"/>
        <v>0</v>
      </c>
      <c r="AS49" s="176">
        <f t="shared" si="36"/>
        <v>0</v>
      </c>
      <c r="AT49" s="176">
        <f t="shared" si="36"/>
        <v>0</v>
      </c>
      <c r="AU49" s="176">
        <f t="shared" si="36"/>
        <v>0</v>
      </c>
      <c r="AV49" s="176">
        <f t="shared" si="36"/>
        <v>0</v>
      </c>
      <c r="AW49" s="176">
        <f t="shared" si="36"/>
        <v>0</v>
      </c>
      <c r="AX49" s="176">
        <f t="shared" si="36"/>
        <v>0</v>
      </c>
      <c r="AY49" s="176">
        <f t="shared" si="36"/>
        <v>0</v>
      </c>
      <c r="AZ49" s="176">
        <f t="shared" si="36"/>
        <v>0</v>
      </c>
      <c r="BA49" s="176">
        <f t="shared" si="36"/>
        <v>0</v>
      </c>
      <c r="BB49" s="176">
        <f t="shared" si="36"/>
        <v>0</v>
      </c>
      <c r="BC49" s="176">
        <f t="shared" si="36"/>
        <v>0</v>
      </c>
      <c r="BD49" s="176">
        <f t="shared" si="36"/>
        <v>0</v>
      </c>
      <c r="BE49" s="176">
        <f t="shared" si="36"/>
        <v>0</v>
      </c>
      <c r="BF49" s="176">
        <f t="shared" ref="AY49:BN64" si="58">+NORMDIST($H49,BF$12,BF$13,FALSE)</f>
        <v>0</v>
      </c>
      <c r="BG49" s="176">
        <f t="shared" si="58"/>
        <v>0</v>
      </c>
      <c r="BH49" s="176">
        <f t="shared" si="58"/>
        <v>0</v>
      </c>
      <c r="BI49" s="176">
        <f t="shared" si="44"/>
        <v>0</v>
      </c>
      <c r="BJ49" s="176">
        <f t="shared" si="44"/>
        <v>0</v>
      </c>
      <c r="BK49" s="176">
        <f t="shared" si="44"/>
        <v>0</v>
      </c>
      <c r="BL49" s="176">
        <f t="shared" si="44"/>
        <v>0</v>
      </c>
      <c r="BM49" s="176">
        <f t="shared" si="44"/>
        <v>0</v>
      </c>
      <c r="BN49" s="176">
        <f t="shared" si="44"/>
        <v>0</v>
      </c>
      <c r="BO49" s="176">
        <f t="shared" si="44"/>
        <v>0</v>
      </c>
      <c r="BP49" s="176">
        <f t="shared" si="44"/>
        <v>0</v>
      </c>
      <c r="BQ49" s="176">
        <f t="shared" si="44"/>
        <v>0</v>
      </c>
      <c r="BR49" s="176">
        <f t="shared" si="44"/>
        <v>0</v>
      </c>
      <c r="BS49" s="176">
        <f t="shared" si="37"/>
        <v>0</v>
      </c>
      <c r="BT49" s="176">
        <f t="shared" si="37"/>
        <v>0</v>
      </c>
      <c r="BU49" s="176">
        <f t="shared" si="37"/>
        <v>0</v>
      </c>
      <c r="BV49" s="176">
        <f t="shared" si="37"/>
        <v>0</v>
      </c>
      <c r="BW49" s="176">
        <f t="shared" si="37"/>
        <v>0</v>
      </c>
      <c r="BX49" s="176">
        <f t="shared" si="37"/>
        <v>0</v>
      </c>
      <c r="BY49" s="176">
        <f t="shared" si="37"/>
        <v>0</v>
      </c>
      <c r="BZ49" s="176">
        <f t="shared" si="37"/>
        <v>0</v>
      </c>
      <c r="CA49" s="176">
        <f t="shared" si="37"/>
        <v>0</v>
      </c>
      <c r="CB49" s="176">
        <f t="shared" si="38"/>
        <v>0</v>
      </c>
      <c r="CC49" s="176">
        <f t="shared" si="38"/>
        <v>0</v>
      </c>
      <c r="CD49" s="176">
        <f t="shared" si="38"/>
        <v>0</v>
      </c>
      <c r="CE49" s="176">
        <f t="shared" si="38"/>
        <v>0</v>
      </c>
      <c r="CF49" s="176">
        <f t="shared" si="38"/>
        <v>0</v>
      </c>
      <c r="CG49" s="176">
        <f t="shared" si="38"/>
        <v>0</v>
      </c>
      <c r="CH49" s="176">
        <f t="shared" si="38"/>
        <v>0</v>
      </c>
      <c r="CI49" s="176">
        <f t="shared" si="38"/>
        <v>0</v>
      </c>
      <c r="CJ49" s="176">
        <f t="shared" si="38"/>
        <v>0</v>
      </c>
      <c r="CK49" s="176">
        <f t="shared" si="38"/>
        <v>0</v>
      </c>
      <c r="CL49" s="176">
        <f t="shared" si="38"/>
        <v>0</v>
      </c>
      <c r="CM49" s="176">
        <f t="shared" si="38"/>
        <v>0</v>
      </c>
      <c r="CN49" s="176">
        <f t="shared" si="38"/>
        <v>0</v>
      </c>
      <c r="CO49" s="176">
        <f t="shared" si="38"/>
        <v>0</v>
      </c>
      <c r="CP49" s="176">
        <f t="shared" si="38"/>
        <v>0</v>
      </c>
      <c r="CQ49" s="176">
        <f t="shared" si="38"/>
        <v>0</v>
      </c>
      <c r="CR49" s="176">
        <f t="shared" si="39"/>
        <v>0</v>
      </c>
      <c r="CS49" s="176">
        <f t="shared" si="39"/>
        <v>0</v>
      </c>
      <c r="CT49" s="176">
        <f t="shared" si="39"/>
        <v>0</v>
      </c>
      <c r="CU49" s="176">
        <f t="shared" si="39"/>
        <v>0</v>
      </c>
      <c r="CV49" s="176">
        <f t="shared" si="39"/>
        <v>0</v>
      </c>
      <c r="CW49" s="176">
        <f t="shared" si="39"/>
        <v>0</v>
      </c>
      <c r="CX49" s="176">
        <f t="shared" si="39"/>
        <v>0</v>
      </c>
      <c r="CY49" s="176">
        <f t="shared" si="39"/>
        <v>0</v>
      </c>
      <c r="CZ49" s="176">
        <f t="shared" si="39"/>
        <v>0</v>
      </c>
      <c r="DA49" s="176">
        <f t="shared" si="39"/>
        <v>0</v>
      </c>
      <c r="DB49" s="176">
        <f t="shared" si="39"/>
        <v>0</v>
      </c>
      <c r="DC49" s="176">
        <f t="shared" si="39"/>
        <v>0</v>
      </c>
      <c r="DD49" s="176">
        <f t="shared" si="39"/>
        <v>0</v>
      </c>
      <c r="DE49" s="176">
        <f t="shared" si="39"/>
        <v>0</v>
      </c>
      <c r="DF49" s="176">
        <f t="shared" si="39"/>
        <v>0</v>
      </c>
      <c r="DG49" s="176">
        <f t="shared" si="39"/>
        <v>0</v>
      </c>
      <c r="DH49" s="176">
        <f t="shared" si="40"/>
        <v>0</v>
      </c>
      <c r="DI49" s="176">
        <f t="shared" si="40"/>
        <v>0</v>
      </c>
      <c r="DJ49" s="176">
        <f t="shared" si="40"/>
        <v>0</v>
      </c>
      <c r="DK49" s="176">
        <f t="shared" si="40"/>
        <v>0</v>
      </c>
      <c r="DL49" s="176">
        <f t="shared" si="40"/>
        <v>0</v>
      </c>
      <c r="DM49" s="176">
        <f t="shared" si="40"/>
        <v>0</v>
      </c>
      <c r="DN49" s="176">
        <f t="shared" si="40"/>
        <v>0</v>
      </c>
      <c r="DO49" s="176">
        <f t="shared" si="40"/>
        <v>0</v>
      </c>
      <c r="DP49" s="176">
        <f t="shared" si="40"/>
        <v>0</v>
      </c>
      <c r="DQ49" s="176">
        <f t="shared" si="40"/>
        <v>0</v>
      </c>
      <c r="DR49" s="176">
        <f t="shared" si="40"/>
        <v>0</v>
      </c>
      <c r="DS49" s="176">
        <f t="shared" si="40"/>
        <v>0</v>
      </c>
      <c r="DT49" s="176">
        <f t="shared" si="40"/>
        <v>0</v>
      </c>
      <c r="DU49" s="176">
        <f t="shared" si="40"/>
        <v>0</v>
      </c>
      <c r="DV49" s="176">
        <f t="shared" si="40"/>
        <v>0</v>
      </c>
      <c r="DW49" s="176">
        <f t="shared" si="40"/>
        <v>0</v>
      </c>
      <c r="DX49" s="176">
        <f t="shared" si="49"/>
        <v>0</v>
      </c>
      <c r="DY49" s="176">
        <f t="shared" si="49"/>
        <v>0</v>
      </c>
      <c r="DZ49" s="176">
        <f t="shared" si="49"/>
        <v>0</v>
      </c>
      <c r="EA49" s="176">
        <f t="shared" si="49"/>
        <v>0</v>
      </c>
      <c r="EB49" s="176">
        <f t="shared" si="49"/>
        <v>0</v>
      </c>
      <c r="EC49" s="176">
        <f t="shared" si="49"/>
        <v>0</v>
      </c>
      <c r="ED49" s="176">
        <f t="shared" si="49"/>
        <v>0</v>
      </c>
      <c r="EE49" s="176">
        <f t="shared" si="49"/>
        <v>0</v>
      </c>
      <c r="EF49" s="176">
        <f t="shared" si="49"/>
        <v>0</v>
      </c>
      <c r="EG49" s="176">
        <f t="shared" si="49"/>
        <v>0</v>
      </c>
      <c r="EH49" s="176">
        <f t="shared" si="49"/>
        <v>0</v>
      </c>
      <c r="EI49" s="176">
        <f t="shared" si="49"/>
        <v>0</v>
      </c>
      <c r="EJ49" s="176">
        <f t="shared" si="49"/>
        <v>0</v>
      </c>
      <c r="EK49" s="176">
        <f t="shared" si="49"/>
        <v>0</v>
      </c>
      <c r="EL49" s="176">
        <f t="shared" si="49"/>
        <v>0</v>
      </c>
      <c r="EM49" s="176">
        <f t="shared" si="45"/>
        <v>0</v>
      </c>
      <c r="EN49" s="176">
        <f t="shared" si="45"/>
        <v>0</v>
      </c>
      <c r="EO49" s="176">
        <f t="shared" si="45"/>
        <v>0</v>
      </c>
      <c r="EP49" s="176">
        <f t="shared" si="45"/>
        <v>0</v>
      </c>
      <c r="EQ49" s="176">
        <f t="shared" si="45"/>
        <v>0</v>
      </c>
      <c r="ER49" s="176">
        <f t="shared" si="45"/>
        <v>0</v>
      </c>
      <c r="ES49" s="176">
        <f t="shared" si="45"/>
        <v>0</v>
      </c>
      <c r="ET49" s="176">
        <f t="shared" si="45"/>
        <v>0</v>
      </c>
      <c r="EU49" s="176">
        <f t="shared" si="45"/>
        <v>0</v>
      </c>
      <c r="EV49" s="176">
        <f t="shared" si="45"/>
        <v>0</v>
      </c>
      <c r="EW49" s="176">
        <f t="shared" si="45"/>
        <v>0</v>
      </c>
      <c r="EX49" s="176">
        <f t="shared" si="45"/>
        <v>0</v>
      </c>
      <c r="EY49" s="176">
        <f t="shared" si="45"/>
        <v>0</v>
      </c>
      <c r="EZ49" s="176">
        <f t="shared" si="45"/>
        <v>0</v>
      </c>
      <c r="FA49" s="176">
        <f t="shared" si="45"/>
        <v>0</v>
      </c>
      <c r="FB49" s="176">
        <f t="shared" si="45"/>
        <v>0</v>
      </c>
      <c r="FC49" s="176">
        <f t="shared" si="46"/>
        <v>0</v>
      </c>
      <c r="FD49" s="176">
        <f t="shared" si="46"/>
        <v>0</v>
      </c>
      <c r="FE49" s="176">
        <f t="shared" si="46"/>
        <v>0</v>
      </c>
      <c r="FF49" s="176">
        <f t="shared" si="46"/>
        <v>0</v>
      </c>
      <c r="FG49" s="176">
        <f t="shared" si="46"/>
        <v>0</v>
      </c>
      <c r="FH49" s="176">
        <f t="shared" si="46"/>
        <v>0</v>
      </c>
      <c r="FI49" s="176">
        <f t="shared" si="46"/>
        <v>0</v>
      </c>
      <c r="FJ49" s="176">
        <f t="shared" si="46"/>
        <v>0</v>
      </c>
      <c r="FK49" s="176">
        <f t="shared" si="46"/>
        <v>0</v>
      </c>
      <c r="FL49" s="176">
        <f t="shared" si="46"/>
        <v>0</v>
      </c>
      <c r="FM49" s="176">
        <f t="shared" si="46"/>
        <v>0</v>
      </c>
      <c r="FN49" s="176">
        <f t="shared" si="46"/>
        <v>0</v>
      </c>
      <c r="FO49" s="176">
        <f t="shared" si="46"/>
        <v>0</v>
      </c>
      <c r="FP49" s="176">
        <f t="shared" si="46"/>
        <v>0</v>
      </c>
      <c r="FQ49" s="176">
        <f t="shared" si="46"/>
        <v>0</v>
      </c>
      <c r="FR49" s="176">
        <f t="shared" si="46"/>
        <v>0</v>
      </c>
      <c r="FS49" s="176">
        <f t="shared" si="47"/>
        <v>0</v>
      </c>
      <c r="FT49" s="176">
        <f t="shared" si="47"/>
        <v>0</v>
      </c>
      <c r="FU49" s="176">
        <f t="shared" si="47"/>
        <v>0</v>
      </c>
      <c r="FV49" s="176">
        <f t="shared" si="47"/>
        <v>0</v>
      </c>
      <c r="FW49" s="176">
        <f t="shared" si="47"/>
        <v>0</v>
      </c>
      <c r="FX49" s="176">
        <f t="shared" si="47"/>
        <v>0</v>
      </c>
      <c r="FY49" s="176">
        <f t="shared" si="47"/>
        <v>0</v>
      </c>
      <c r="FZ49" s="176">
        <f t="shared" si="47"/>
        <v>0</v>
      </c>
      <c r="GA49" s="176">
        <f t="shared" si="47"/>
        <v>0</v>
      </c>
      <c r="GB49" s="176">
        <f t="shared" si="47"/>
        <v>0</v>
      </c>
      <c r="GC49" s="176">
        <f t="shared" si="47"/>
        <v>0</v>
      </c>
      <c r="GD49" s="176">
        <f t="shared" si="47"/>
        <v>0</v>
      </c>
      <c r="GE49" s="176">
        <f t="shared" si="47"/>
        <v>0</v>
      </c>
      <c r="GF49" s="176">
        <f t="shared" si="47"/>
        <v>0</v>
      </c>
      <c r="GG49" s="176">
        <f t="shared" si="47"/>
        <v>0</v>
      </c>
      <c r="GH49" s="176">
        <f t="shared" si="47"/>
        <v>0</v>
      </c>
      <c r="GI49" s="176">
        <f t="shared" si="53"/>
        <v>0</v>
      </c>
      <c r="GJ49" s="176">
        <f t="shared" si="53"/>
        <v>0</v>
      </c>
      <c r="GK49" s="176">
        <f t="shared" si="53"/>
        <v>0</v>
      </c>
      <c r="GL49" s="176">
        <f t="shared" si="53"/>
        <v>0</v>
      </c>
      <c r="GM49" s="176">
        <f t="shared" si="53"/>
        <v>0</v>
      </c>
      <c r="GN49" s="176">
        <f t="shared" si="53"/>
        <v>0</v>
      </c>
      <c r="GO49" s="176">
        <f t="shared" si="53"/>
        <v>0</v>
      </c>
      <c r="GP49" s="176">
        <f t="shared" si="53"/>
        <v>0</v>
      </c>
      <c r="GQ49" s="176">
        <f t="shared" si="53"/>
        <v>0</v>
      </c>
      <c r="GR49" s="176">
        <f t="shared" si="53"/>
        <v>0</v>
      </c>
      <c r="GS49" s="176">
        <f t="shared" si="53"/>
        <v>0</v>
      </c>
      <c r="GT49" s="176">
        <f t="shared" si="53"/>
        <v>0</v>
      </c>
      <c r="GU49" s="176">
        <f t="shared" si="53"/>
        <v>0</v>
      </c>
      <c r="GV49" s="176">
        <f t="shared" si="53"/>
        <v>0</v>
      </c>
      <c r="GW49" s="176">
        <f t="shared" si="53"/>
        <v>0</v>
      </c>
      <c r="GX49" s="176">
        <f t="shared" si="53"/>
        <v>0</v>
      </c>
      <c r="GY49" s="176">
        <f t="shared" ref="GY49:HN53" si="59">+NORMDIST($H49,GY$12,GY$13,FALSE)</f>
        <v>0</v>
      </c>
      <c r="GZ49" s="176">
        <f t="shared" si="59"/>
        <v>0</v>
      </c>
      <c r="HA49" s="176">
        <f t="shared" si="59"/>
        <v>0</v>
      </c>
      <c r="HB49" s="176">
        <f t="shared" si="59"/>
        <v>0</v>
      </c>
      <c r="HC49" s="176">
        <f t="shared" si="59"/>
        <v>0</v>
      </c>
      <c r="HD49" s="176">
        <f t="shared" si="59"/>
        <v>0</v>
      </c>
      <c r="HE49" s="176">
        <f t="shared" si="59"/>
        <v>0</v>
      </c>
      <c r="HF49" s="176">
        <f t="shared" si="59"/>
        <v>0</v>
      </c>
      <c r="HG49" s="176">
        <f t="shared" si="59"/>
        <v>0</v>
      </c>
      <c r="HH49" s="176">
        <f t="shared" si="59"/>
        <v>0</v>
      </c>
      <c r="HI49" s="176">
        <f t="shared" si="59"/>
        <v>0</v>
      </c>
      <c r="HJ49" s="176">
        <f t="shared" si="59"/>
        <v>0</v>
      </c>
      <c r="HK49" s="176">
        <f t="shared" si="59"/>
        <v>0</v>
      </c>
      <c r="HL49" s="176">
        <f t="shared" si="59"/>
        <v>0</v>
      </c>
      <c r="HM49" s="176">
        <f t="shared" si="59"/>
        <v>0</v>
      </c>
      <c r="HN49" s="176">
        <f t="shared" si="59"/>
        <v>0</v>
      </c>
      <c r="HO49" s="176">
        <f t="shared" si="57"/>
        <v>0</v>
      </c>
      <c r="HP49" s="176">
        <f t="shared" si="52"/>
        <v>0</v>
      </c>
      <c r="HQ49" s="176">
        <f t="shared" si="52"/>
        <v>0</v>
      </c>
      <c r="HR49" s="176">
        <f t="shared" si="52"/>
        <v>0</v>
      </c>
      <c r="HS49" s="176">
        <f t="shared" si="52"/>
        <v>0</v>
      </c>
      <c r="HT49" s="176">
        <f t="shared" si="52"/>
        <v>0</v>
      </c>
      <c r="HU49" s="176">
        <f t="shared" si="52"/>
        <v>0</v>
      </c>
      <c r="HV49" s="176">
        <f t="shared" si="52"/>
        <v>0</v>
      </c>
      <c r="HW49" s="176">
        <f t="shared" si="52"/>
        <v>0</v>
      </c>
      <c r="HX49" s="176">
        <f t="shared" si="52"/>
        <v>0</v>
      </c>
      <c r="HY49" s="176">
        <f t="shared" si="52"/>
        <v>0</v>
      </c>
      <c r="HZ49" s="176">
        <f t="shared" si="50"/>
        <v>0</v>
      </c>
      <c r="IA49" s="176">
        <f t="shared" si="50"/>
        <v>0</v>
      </c>
      <c r="IB49" s="176">
        <f t="shared" si="50"/>
        <v>0</v>
      </c>
      <c r="IC49" s="176">
        <f t="shared" si="50"/>
        <v>0</v>
      </c>
      <c r="ID49" s="176">
        <f t="shared" si="50"/>
        <v>0</v>
      </c>
      <c r="IE49" s="176">
        <f t="shared" si="29"/>
        <v>0</v>
      </c>
      <c r="IF49" s="176">
        <f t="shared" si="29"/>
        <v>0</v>
      </c>
      <c r="IG49" s="176">
        <f t="shared" si="29"/>
        <v>0</v>
      </c>
      <c r="II49"/>
      <c r="IJ49" s="174">
        <v>35</v>
      </c>
      <c r="IK49" s="174" t="b">
        <f t="shared" si="56"/>
        <v>0</v>
      </c>
      <c r="IL49" s="174" t="e">
        <f t="shared" si="9"/>
        <v>#DIV/0!</v>
      </c>
      <c r="IM49" s="174" t="e">
        <f t="shared" si="12"/>
        <v>#DIV/0!</v>
      </c>
      <c r="IO49" s="180" t="str">
        <f t="shared" si="10"/>
        <v/>
      </c>
      <c r="IP49" s="174" t="str">
        <f t="shared" si="11"/>
        <v/>
      </c>
    </row>
    <row r="50" spans="2:250" ht="12.75" customHeight="1" x14ac:dyDescent="0.25">
      <c r="B50" s="174"/>
      <c r="C50" s="174"/>
      <c r="D50" s="174">
        <f t="shared" si="0"/>
        <v>0</v>
      </c>
      <c r="E50"/>
      <c r="F50"/>
      <c r="G50" s="177">
        <v>37</v>
      </c>
      <c r="H50" s="176">
        <f t="shared" si="1"/>
        <v>5.7369182853698506</v>
      </c>
      <c r="I50" s="176">
        <f t="shared" si="8"/>
        <v>1.5973763620026308E-9</v>
      </c>
      <c r="K50" s="176">
        <f t="shared" si="55"/>
        <v>3.7804563159135971E-44</v>
      </c>
      <c r="L50" s="176">
        <f t="shared" si="55"/>
        <v>5.5470870923023303E-66</v>
      </c>
      <c r="M50" s="176">
        <f t="shared" si="55"/>
        <v>2.2367872808809296E-28</v>
      </c>
      <c r="N50" s="176">
        <f t="shared" si="55"/>
        <v>2.587983959630813E-40</v>
      </c>
      <c r="O50" s="176">
        <f t="shared" si="55"/>
        <v>1.1276229193522595E-21</v>
      </c>
      <c r="P50" s="176">
        <f t="shared" si="55"/>
        <v>4.237753814823162E-35</v>
      </c>
      <c r="Q50" s="176">
        <f t="shared" si="55"/>
        <v>1.5842407252338809E-32</v>
      </c>
      <c r="R50" s="176">
        <f t="shared" si="55"/>
        <v>6.1746937608580213E-18</v>
      </c>
      <c r="S50" s="176">
        <f t="shared" si="55"/>
        <v>5.7864055691499881E-24</v>
      </c>
      <c r="T50" s="176">
        <f t="shared" si="55"/>
        <v>9.2479827145346074E-30</v>
      </c>
      <c r="U50" s="176">
        <f t="shared" si="55"/>
        <v>1.1352430485504876E-17</v>
      </c>
      <c r="V50" s="176">
        <f t="shared" si="55"/>
        <v>9.1083712216558585E-18</v>
      </c>
      <c r="W50" s="176">
        <f t="shared" si="55"/>
        <v>7.4136122057880616E-10</v>
      </c>
      <c r="X50" s="176">
        <f t="shared" si="55"/>
        <v>8.9789825157598496E-33</v>
      </c>
      <c r="Y50" s="176">
        <f t="shared" si="55"/>
        <v>1.1959774794765907E-58</v>
      </c>
      <c r="Z50" s="176">
        <f t="shared" si="55"/>
        <v>8.5601511478719565E-10</v>
      </c>
      <c r="AA50" s="176">
        <f t="shared" si="54"/>
        <v>0</v>
      </c>
      <c r="AB50" s="176">
        <f t="shared" si="54"/>
        <v>0</v>
      </c>
      <c r="AC50" s="176">
        <f t="shared" si="54"/>
        <v>0</v>
      </c>
      <c r="AD50" s="176">
        <f t="shared" si="54"/>
        <v>0</v>
      </c>
      <c r="AE50" s="176">
        <f t="shared" si="54"/>
        <v>0</v>
      </c>
      <c r="AF50" s="176">
        <f t="shared" si="54"/>
        <v>0</v>
      </c>
      <c r="AG50" s="176">
        <f t="shared" si="54"/>
        <v>0</v>
      </c>
      <c r="AH50" s="176">
        <f t="shared" si="54"/>
        <v>0</v>
      </c>
      <c r="AI50" s="176">
        <f t="shared" si="54"/>
        <v>0</v>
      </c>
      <c r="AJ50" s="176">
        <f t="shared" si="54"/>
        <v>0</v>
      </c>
      <c r="AK50" s="176">
        <f t="shared" si="54"/>
        <v>0</v>
      </c>
      <c r="AL50" s="176">
        <f t="shared" si="54"/>
        <v>0</v>
      </c>
      <c r="AM50" s="176">
        <f t="shared" si="54"/>
        <v>0</v>
      </c>
      <c r="AN50" s="176">
        <f t="shared" si="54"/>
        <v>0</v>
      </c>
      <c r="AO50" s="176">
        <f t="shared" si="54"/>
        <v>0</v>
      </c>
      <c r="AP50" s="176">
        <f t="shared" ref="AP50:BE65" si="60">+NORMDIST($H50,AP$12,AP$13,FALSE)</f>
        <v>0</v>
      </c>
      <c r="AQ50" s="176">
        <f t="shared" si="60"/>
        <v>0</v>
      </c>
      <c r="AR50" s="176">
        <f t="shared" si="60"/>
        <v>0</v>
      </c>
      <c r="AS50" s="176">
        <f t="shared" si="60"/>
        <v>0</v>
      </c>
      <c r="AT50" s="176">
        <f t="shared" si="60"/>
        <v>0</v>
      </c>
      <c r="AU50" s="176">
        <f t="shared" si="60"/>
        <v>0</v>
      </c>
      <c r="AV50" s="176">
        <f t="shared" si="60"/>
        <v>0</v>
      </c>
      <c r="AW50" s="176">
        <f t="shared" si="60"/>
        <v>0</v>
      </c>
      <c r="AX50" s="176">
        <f t="shared" si="60"/>
        <v>0</v>
      </c>
      <c r="AY50" s="176">
        <f t="shared" si="60"/>
        <v>0</v>
      </c>
      <c r="AZ50" s="176">
        <f t="shared" si="60"/>
        <v>0</v>
      </c>
      <c r="BA50" s="176">
        <f t="shared" si="60"/>
        <v>0</v>
      </c>
      <c r="BB50" s="176">
        <f t="shared" si="60"/>
        <v>0</v>
      </c>
      <c r="BC50" s="176">
        <f t="shared" si="60"/>
        <v>0</v>
      </c>
      <c r="BD50" s="176">
        <f t="shared" si="60"/>
        <v>0</v>
      </c>
      <c r="BE50" s="176">
        <f t="shared" si="60"/>
        <v>0</v>
      </c>
      <c r="BF50" s="176">
        <f t="shared" si="58"/>
        <v>0</v>
      </c>
      <c r="BG50" s="176">
        <f t="shared" si="58"/>
        <v>0</v>
      </c>
      <c r="BH50" s="176">
        <f t="shared" si="58"/>
        <v>0</v>
      </c>
      <c r="BI50" s="176">
        <f t="shared" si="44"/>
        <v>0</v>
      </c>
      <c r="BJ50" s="176">
        <f t="shared" si="44"/>
        <v>0</v>
      </c>
      <c r="BK50" s="176">
        <f t="shared" si="44"/>
        <v>0</v>
      </c>
      <c r="BL50" s="176">
        <f t="shared" si="44"/>
        <v>0</v>
      </c>
      <c r="BM50" s="176">
        <f t="shared" si="44"/>
        <v>0</v>
      </c>
      <c r="BN50" s="176">
        <f t="shared" si="44"/>
        <v>0</v>
      </c>
      <c r="BO50" s="176">
        <f t="shared" si="44"/>
        <v>0</v>
      </c>
      <c r="BP50" s="176">
        <f t="shared" si="44"/>
        <v>0</v>
      </c>
      <c r="BQ50" s="176">
        <f t="shared" si="44"/>
        <v>0</v>
      </c>
      <c r="BR50" s="176">
        <f t="shared" si="44"/>
        <v>0</v>
      </c>
      <c r="BS50" s="176">
        <f t="shared" si="37"/>
        <v>0</v>
      </c>
      <c r="BT50" s="176">
        <f t="shared" si="37"/>
        <v>0</v>
      </c>
      <c r="BU50" s="176">
        <f t="shared" si="37"/>
        <v>0</v>
      </c>
      <c r="BV50" s="176">
        <f t="shared" si="37"/>
        <v>0</v>
      </c>
      <c r="BW50" s="176">
        <f t="shared" si="37"/>
        <v>0</v>
      </c>
      <c r="BX50" s="176">
        <f t="shared" si="37"/>
        <v>0</v>
      </c>
      <c r="BY50" s="176">
        <f t="shared" si="37"/>
        <v>0</v>
      </c>
      <c r="BZ50" s="176">
        <f t="shared" si="37"/>
        <v>0</v>
      </c>
      <c r="CA50" s="176">
        <f t="shared" si="37"/>
        <v>0</v>
      </c>
      <c r="CB50" s="176">
        <f t="shared" si="38"/>
        <v>0</v>
      </c>
      <c r="CC50" s="176">
        <f t="shared" si="38"/>
        <v>0</v>
      </c>
      <c r="CD50" s="176">
        <f t="shared" si="38"/>
        <v>0</v>
      </c>
      <c r="CE50" s="176">
        <f t="shared" si="38"/>
        <v>0</v>
      </c>
      <c r="CF50" s="176">
        <f t="shared" si="38"/>
        <v>0</v>
      </c>
      <c r="CG50" s="176">
        <f t="shared" si="38"/>
        <v>0</v>
      </c>
      <c r="CH50" s="176">
        <f t="shared" si="38"/>
        <v>0</v>
      </c>
      <c r="CI50" s="176">
        <f t="shared" si="38"/>
        <v>0</v>
      </c>
      <c r="CJ50" s="176">
        <f t="shared" si="38"/>
        <v>0</v>
      </c>
      <c r="CK50" s="176">
        <f t="shared" si="38"/>
        <v>0</v>
      </c>
      <c r="CL50" s="176">
        <f t="shared" si="38"/>
        <v>0</v>
      </c>
      <c r="CM50" s="176">
        <f t="shared" si="38"/>
        <v>0</v>
      </c>
      <c r="CN50" s="176">
        <f t="shared" si="38"/>
        <v>0</v>
      </c>
      <c r="CO50" s="176">
        <f t="shared" si="38"/>
        <v>0</v>
      </c>
      <c r="CP50" s="176">
        <f t="shared" si="38"/>
        <v>0</v>
      </c>
      <c r="CQ50" s="176">
        <f t="shared" si="38"/>
        <v>0</v>
      </c>
      <c r="CR50" s="176">
        <f t="shared" si="39"/>
        <v>0</v>
      </c>
      <c r="CS50" s="176">
        <f t="shared" si="39"/>
        <v>0</v>
      </c>
      <c r="CT50" s="176">
        <f t="shared" si="39"/>
        <v>0</v>
      </c>
      <c r="CU50" s="176">
        <f t="shared" si="39"/>
        <v>0</v>
      </c>
      <c r="CV50" s="176">
        <f t="shared" si="39"/>
        <v>0</v>
      </c>
      <c r="CW50" s="176">
        <f t="shared" si="39"/>
        <v>0</v>
      </c>
      <c r="CX50" s="176">
        <f t="shared" si="39"/>
        <v>0</v>
      </c>
      <c r="CY50" s="176">
        <f t="shared" si="39"/>
        <v>0</v>
      </c>
      <c r="CZ50" s="176">
        <f t="shared" si="39"/>
        <v>0</v>
      </c>
      <c r="DA50" s="176">
        <f t="shared" si="39"/>
        <v>0</v>
      </c>
      <c r="DB50" s="176">
        <f t="shared" si="39"/>
        <v>0</v>
      </c>
      <c r="DC50" s="176">
        <f t="shared" si="39"/>
        <v>0</v>
      </c>
      <c r="DD50" s="176">
        <f t="shared" si="39"/>
        <v>0</v>
      </c>
      <c r="DE50" s="176">
        <f t="shared" si="39"/>
        <v>0</v>
      </c>
      <c r="DF50" s="176">
        <f t="shared" si="39"/>
        <v>0</v>
      </c>
      <c r="DG50" s="176">
        <f t="shared" si="39"/>
        <v>0</v>
      </c>
      <c r="DH50" s="176">
        <f t="shared" si="40"/>
        <v>0</v>
      </c>
      <c r="DI50" s="176">
        <f t="shared" si="40"/>
        <v>0</v>
      </c>
      <c r="DJ50" s="176">
        <f t="shared" si="40"/>
        <v>0</v>
      </c>
      <c r="DK50" s="176">
        <f t="shared" si="40"/>
        <v>0</v>
      </c>
      <c r="DL50" s="176">
        <f t="shared" si="40"/>
        <v>0</v>
      </c>
      <c r="DM50" s="176">
        <f t="shared" si="40"/>
        <v>0</v>
      </c>
      <c r="DN50" s="176">
        <f t="shared" si="40"/>
        <v>0</v>
      </c>
      <c r="DO50" s="176">
        <f t="shared" si="40"/>
        <v>0</v>
      </c>
      <c r="DP50" s="176">
        <f t="shared" si="40"/>
        <v>0</v>
      </c>
      <c r="DQ50" s="176">
        <f t="shared" si="40"/>
        <v>0</v>
      </c>
      <c r="DR50" s="176">
        <f t="shared" si="40"/>
        <v>0</v>
      </c>
      <c r="DS50" s="176">
        <f t="shared" si="40"/>
        <v>0</v>
      </c>
      <c r="DT50" s="176">
        <f t="shared" si="40"/>
        <v>0</v>
      </c>
      <c r="DU50" s="176">
        <f t="shared" si="40"/>
        <v>0</v>
      </c>
      <c r="DV50" s="176">
        <f t="shared" si="40"/>
        <v>0</v>
      </c>
      <c r="DW50" s="176">
        <f t="shared" si="40"/>
        <v>0</v>
      </c>
      <c r="DX50" s="176">
        <f t="shared" si="49"/>
        <v>0</v>
      </c>
      <c r="DY50" s="176">
        <f t="shared" si="49"/>
        <v>0</v>
      </c>
      <c r="DZ50" s="176">
        <f t="shared" si="49"/>
        <v>0</v>
      </c>
      <c r="EA50" s="176">
        <f t="shared" si="49"/>
        <v>0</v>
      </c>
      <c r="EB50" s="176">
        <f t="shared" si="49"/>
        <v>0</v>
      </c>
      <c r="EC50" s="176">
        <f t="shared" si="49"/>
        <v>0</v>
      </c>
      <c r="ED50" s="176">
        <f t="shared" si="49"/>
        <v>0</v>
      </c>
      <c r="EE50" s="176">
        <f t="shared" si="49"/>
        <v>0</v>
      </c>
      <c r="EF50" s="176">
        <f t="shared" si="49"/>
        <v>0</v>
      </c>
      <c r="EG50" s="176">
        <f t="shared" si="49"/>
        <v>0</v>
      </c>
      <c r="EH50" s="176">
        <f t="shared" si="49"/>
        <v>0</v>
      </c>
      <c r="EI50" s="176">
        <f t="shared" si="49"/>
        <v>0</v>
      </c>
      <c r="EJ50" s="176">
        <f t="shared" si="49"/>
        <v>0</v>
      </c>
      <c r="EK50" s="176">
        <f t="shared" si="49"/>
        <v>0</v>
      </c>
      <c r="EL50" s="176">
        <f t="shared" si="49"/>
        <v>0</v>
      </c>
      <c r="EM50" s="176">
        <f t="shared" si="45"/>
        <v>0</v>
      </c>
      <c r="EN50" s="176">
        <f t="shared" si="45"/>
        <v>0</v>
      </c>
      <c r="EO50" s="176">
        <f t="shared" si="45"/>
        <v>0</v>
      </c>
      <c r="EP50" s="176">
        <f t="shared" si="45"/>
        <v>0</v>
      </c>
      <c r="EQ50" s="176">
        <f t="shared" si="45"/>
        <v>0</v>
      </c>
      <c r="ER50" s="176">
        <f t="shared" si="45"/>
        <v>0</v>
      </c>
      <c r="ES50" s="176">
        <f t="shared" si="45"/>
        <v>0</v>
      </c>
      <c r="ET50" s="176">
        <f t="shared" si="45"/>
        <v>0</v>
      </c>
      <c r="EU50" s="176">
        <f t="shared" si="45"/>
        <v>0</v>
      </c>
      <c r="EV50" s="176">
        <f t="shared" si="45"/>
        <v>0</v>
      </c>
      <c r="EW50" s="176">
        <f t="shared" si="45"/>
        <v>0</v>
      </c>
      <c r="EX50" s="176">
        <f t="shared" si="45"/>
        <v>0</v>
      </c>
      <c r="EY50" s="176">
        <f t="shared" si="45"/>
        <v>0</v>
      </c>
      <c r="EZ50" s="176">
        <f t="shared" si="45"/>
        <v>0</v>
      </c>
      <c r="FA50" s="176">
        <f t="shared" si="45"/>
        <v>0</v>
      </c>
      <c r="FB50" s="176">
        <f t="shared" si="45"/>
        <v>0</v>
      </c>
      <c r="FC50" s="176">
        <f t="shared" si="46"/>
        <v>0</v>
      </c>
      <c r="FD50" s="176">
        <f t="shared" si="46"/>
        <v>0</v>
      </c>
      <c r="FE50" s="176">
        <f t="shared" si="46"/>
        <v>0</v>
      </c>
      <c r="FF50" s="176">
        <f t="shared" si="46"/>
        <v>0</v>
      </c>
      <c r="FG50" s="176">
        <f t="shared" si="46"/>
        <v>0</v>
      </c>
      <c r="FH50" s="176">
        <f t="shared" si="46"/>
        <v>0</v>
      </c>
      <c r="FI50" s="176">
        <f t="shared" si="46"/>
        <v>0</v>
      </c>
      <c r="FJ50" s="176">
        <f t="shared" si="46"/>
        <v>0</v>
      </c>
      <c r="FK50" s="176">
        <f t="shared" si="46"/>
        <v>0</v>
      </c>
      <c r="FL50" s="176">
        <f t="shared" si="46"/>
        <v>0</v>
      </c>
      <c r="FM50" s="176">
        <f t="shared" si="46"/>
        <v>0</v>
      </c>
      <c r="FN50" s="176">
        <f t="shared" si="46"/>
        <v>0</v>
      </c>
      <c r="FO50" s="176">
        <f t="shared" si="46"/>
        <v>0</v>
      </c>
      <c r="FP50" s="176">
        <f t="shared" si="46"/>
        <v>0</v>
      </c>
      <c r="FQ50" s="176">
        <f t="shared" si="46"/>
        <v>0</v>
      </c>
      <c r="FR50" s="176">
        <f t="shared" si="46"/>
        <v>0</v>
      </c>
      <c r="FS50" s="176">
        <f t="shared" si="47"/>
        <v>0</v>
      </c>
      <c r="FT50" s="176">
        <f t="shared" si="47"/>
        <v>0</v>
      </c>
      <c r="FU50" s="176">
        <f t="shared" si="47"/>
        <v>0</v>
      </c>
      <c r="FV50" s="176">
        <f t="shared" si="47"/>
        <v>0</v>
      </c>
      <c r="FW50" s="176">
        <f t="shared" si="47"/>
        <v>0</v>
      </c>
      <c r="FX50" s="176">
        <f t="shared" si="47"/>
        <v>0</v>
      </c>
      <c r="FY50" s="176">
        <f t="shared" si="47"/>
        <v>0</v>
      </c>
      <c r="FZ50" s="176">
        <f t="shared" si="47"/>
        <v>0</v>
      </c>
      <c r="GA50" s="176">
        <f t="shared" si="47"/>
        <v>0</v>
      </c>
      <c r="GB50" s="176">
        <f t="shared" si="47"/>
        <v>0</v>
      </c>
      <c r="GC50" s="176">
        <f t="shared" si="47"/>
        <v>0</v>
      </c>
      <c r="GD50" s="176">
        <f t="shared" si="47"/>
        <v>0</v>
      </c>
      <c r="GE50" s="176">
        <f t="shared" si="47"/>
        <v>0</v>
      </c>
      <c r="GF50" s="176">
        <f t="shared" si="47"/>
        <v>0</v>
      </c>
      <c r="GG50" s="176">
        <f t="shared" si="47"/>
        <v>0</v>
      </c>
      <c r="GH50" s="176">
        <f t="shared" si="47"/>
        <v>0</v>
      </c>
      <c r="GI50" s="176">
        <f t="shared" si="53"/>
        <v>0</v>
      </c>
      <c r="GJ50" s="176">
        <f t="shared" si="53"/>
        <v>0</v>
      </c>
      <c r="GK50" s="176">
        <f t="shared" si="53"/>
        <v>0</v>
      </c>
      <c r="GL50" s="176">
        <f t="shared" si="53"/>
        <v>0</v>
      </c>
      <c r="GM50" s="176">
        <f t="shared" si="53"/>
        <v>0</v>
      </c>
      <c r="GN50" s="176">
        <f t="shared" si="53"/>
        <v>0</v>
      </c>
      <c r="GO50" s="176">
        <f t="shared" si="53"/>
        <v>0</v>
      </c>
      <c r="GP50" s="176">
        <f t="shared" si="53"/>
        <v>0</v>
      </c>
      <c r="GQ50" s="176">
        <f t="shared" si="53"/>
        <v>0</v>
      </c>
      <c r="GR50" s="176">
        <f t="shared" si="53"/>
        <v>0</v>
      </c>
      <c r="GS50" s="176">
        <f t="shared" si="53"/>
        <v>0</v>
      </c>
      <c r="GT50" s="176">
        <f t="shared" si="53"/>
        <v>0</v>
      </c>
      <c r="GU50" s="176">
        <f t="shared" si="53"/>
        <v>0</v>
      </c>
      <c r="GV50" s="176">
        <f t="shared" si="53"/>
        <v>0</v>
      </c>
      <c r="GW50" s="176">
        <f t="shared" si="53"/>
        <v>0</v>
      </c>
      <c r="GX50" s="176">
        <f t="shared" si="53"/>
        <v>0</v>
      </c>
      <c r="GY50" s="176">
        <f t="shared" si="59"/>
        <v>0</v>
      </c>
      <c r="GZ50" s="176">
        <f t="shared" si="59"/>
        <v>0</v>
      </c>
      <c r="HA50" s="176">
        <f t="shared" si="59"/>
        <v>0</v>
      </c>
      <c r="HB50" s="176">
        <f t="shared" si="59"/>
        <v>0</v>
      </c>
      <c r="HC50" s="176">
        <f t="shared" si="59"/>
        <v>0</v>
      </c>
      <c r="HD50" s="176">
        <f t="shared" si="59"/>
        <v>0</v>
      </c>
      <c r="HE50" s="176">
        <f t="shared" si="59"/>
        <v>0</v>
      </c>
      <c r="HF50" s="176">
        <f t="shared" si="59"/>
        <v>0</v>
      </c>
      <c r="HG50" s="176">
        <f t="shared" si="59"/>
        <v>0</v>
      </c>
      <c r="HH50" s="176">
        <f t="shared" si="59"/>
        <v>0</v>
      </c>
      <c r="HI50" s="176">
        <f t="shared" si="59"/>
        <v>0</v>
      </c>
      <c r="HJ50" s="176">
        <f t="shared" si="59"/>
        <v>0</v>
      </c>
      <c r="HK50" s="176">
        <f t="shared" si="59"/>
        <v>0</v>
      </c>
      <c r="HL50" s="176">
        <f t="shared" si="59"/>
        <v>0</v>
      </c>
      <c r="HM50" s="176">
        <f t="shared" si="59"/>
        <v>0</v>
      </c>
      <c r="HN50" s="176">
        <f t="shared" si="59"/>
        <v>0</v>
      </c>
      <c r="HO50" s="176">
        <f t="shared" si="57"/>
        <v>0</v>
      </c>
      <c r="HP50" s="176">
        <f t="shared" si="52"/>
        <v>0</v>
      </c>
      <c r="HQ50" s="176">
        <f t="shared" si="52"/>
        <v>0</v>
      </c>
      <c r="HR50" s="176">
        <f t="shared" si="52"/>
        <v>0</v>
      </c>
      <c r="HS50" s="176">
        <f t="shared" si="52"/>
        <v>0</v>
      </c>
      <c r="HT50" s="176">
        <f t="shared" si="52"/>
        <v>0</v>
      </c>
      <c r="HU50" s="176">
        <f t="shared" si="52"/>
        <v>0</v>
      </c>
      <c r="HV50" s="176">
        <f t="shared" si="52"/>
        <v>0</v>
      </c>
      <c r="HW50" s="176">
        <f t="shared" si="52"/>
        <v>0</v>
      </c>
      <c r="HX50" s="176">
        <f t="shared" si="52"/>
        <v>0</v>
      </c>
      <c r="HY50" s="176">
        <f t="shared" si="52"/>
        <v>0</v>
      </c>
      <c r="HZ50" s="176">
        <f t="shared" si="50"/>
        <v>0</v>
      </c>
      <c r="IA50" s="176">
        <f t="shared" si="50"/>
        <v>0</v>
      </c>
      <c r="IB50" s="176">
        <f t="shared" si="50"/>
        <v>0</v>
      </c>
      <c r="IC50" s="176">
        <f t="shared" si="50"/>
        <v>0</v>
      </c>
      <c r="ID50" s="176">
        <f t="shared" si="50"/>
        <v>0</v>
      </c>
      <c r="IE50" s="176">
        <f t="shared" si="29"/>
        <v>0</v>
      </c>
      <c r="IF50" s="176">
        <f t="shared" si="29"/>
        <v>0</v>
      </c>
      <c r="IG50" s="176">
        <f t="shared" si="29"/>
        <v>0</v>
      </c>
      <c r="II50"/>
      <c r="IJ50" s="174">
        <v>36</v>
      </c>
      <c r="IK50" s="174" t="b">
        <f t="shared" si="56"/>
        <v>0</v>
      </c>
      <c r="IL50" s="174" t="e">
        <f t="shared" si="9"/>
        <v>#DIV/0!</v>
      </c>
      <c r="IM50" s="174" t="e">
        <f t="shared" si="12"/>
        <v>#DIV/0!</v>
      </c>
      <c r="IO50" s="180" t="str">
        <f t="shared" si="10"/>
        <v/>
      </c>
      <c r="IP50" s="174" t="str">
        <f t="shared" si="11"/>
        <v/>
      </c>
    </row>
    <row r="51" spans="2:250" ht="12.75" customHeight="1" x14ac:dyDescent="0.25">
      <c r="B51" s="174"/>
      <c r="C51" s="174"/>
      <c r="D51" s="174">
        <f t="shared" si="0"/>
        <v>0</v>
      </c>
      <c r="E51"/>
      <c r="F51"/>
      <c r="G51" s="177">
        <v>38</v>
      </c>
      <c r="H51" s="176">
        <f t="shared" si="1"/>
        <v>5.8919701309203871</v>
      </c>
      <c r="I51" s="176">
        <f t="shared" si="8"/>
        <v>1.2643704149709502E-7</v>
      </c>
      <c r="K51" s="176">
        <f t="shared" si="55"/>
        <v>1.5675392965799546E-40</v>
      </c>
      <c r="L51" s="176">
        <f t="shared" si="55"/>
        <v>1.204962264078823E-61</v>
      </c>
      <c r="M51" s="176">
        <f t="shared" si="55"/>
        <v>3.9517531968275679E-25</v>
      </c>
      <c r="N51" s="176">
        <f t="shared" si="55"/>
        <v>2.6320753750898278E-36</v>
      </c>
      <c r="O51" s="176">
        <f t="shared" si="55"/>
        <v>3.2158197716547798E-19</v>
      </c>
      <c r="P51" s="176">
        <f t="shared" si="55"/>
        <v>5.6361677692246693E-32</v>
      </c>
      <c r="Q51" s="176">
        <f t="shared" si="55"/>
        <v>8.9433118352644857E-29</v>
      </c>
      <c r="R51" s="176">
        <f t="shared" si="55"/>
        <v>1.8780722630045982E-15</v>
      </c>
      <c r="S51" s="176">
        <f t="shared" si="55"/>
        <v>2.3688693860236015E-21</v>
      </c>
      <c r="T51" s="176">
        <f t="shared" si="55"/>
        <v>3.2287570958980856E-27</v>
      </c>
      <c r="U51" s="176">
        <f t="shared" si="55"/>
        <v>6.2686051563631167E-16</v>
      </c>
      <c r="V51" s="176">
        <f t="shared" si="55"/>
        <v>1.6502070677943713E-15</v>
      </c>
      <c r="W51" s="176">
        <f t="shared" si="55"/>
        <v>7.9334791943112118E-8</v>
      </c>
      <c r="X51" s="176">
        <f t="shared" si="55"/>
        <v>1.7295442574513691E-29</v>
      </c>
      <c r="Y51" s="176">
        <f t="shared" si="55"/>
        <v>4.0455793378815848E-54</v>
      </c>
      <c r="Z51" s="176">
        <f t="shared" si="55"/>
        <v>4.7102245398519104E-8</v>
      </c>
      <c r="AA51" s="176">
        <f t="shared" si="54"/>
        <v>0</v>
      </c>
      <c r="AB51" s="176">
        <f t="shared" si="54"/>
        <v>0</v>
      </c>
      <c r="AC51" s="176">
        <f t="shared" si="54"/>
        <v>0</v>
      </c>
      <c r="AD51" s="176">
        <f t="shared" si="54"/>
        <v>0</v>
      </c>
      <c r="AE51" s="176">
        <f t="shared" si="54"/>
        <v>0</v>
      </c>
      <c r="AF51" s="176">
        <f t="shared" si="54"/>
        <v>0</v>
      </c>
      <c r="AG51" s="176">
        <f t="shared" si="54"/>
        <v>0</v>
      </c>
      <c r="AH51" s="176">
        <f t="shared" si="54"/>
        <v>0</v>
      </c>
      <c r="AI51" s="176">
        <f t="shared" si="54"/>
        <v>0</v>
      </c>
      <c r="AJ51" s="176">
        <f t="shared" si="54"/>
        <v>0</v>
      </c>
      <c r="AK51" s="176">
        <f t="shared" si="54"/>
        <v>0</v>
      </c>
      <c r="AL51" s="176">
        <f t="shared" si="54"/>
        <v>0</v>
      </c>
      <c r="AM51" s="176">
        <f t="shared" si="54"/>
        <v>0</v>
      </c>
      <c r="AN51" s="176">
        <f t="shared" si="54"/>
        <v>0</v>
      </c>
      <c r="AO51" s="176">
        <f t="shared" si="54"/>
        <v>0</v>
      </c>
      <c r="AP51" s="176">
        <f t="shared" si="60"/>
        <v>0</v>
      </c>
      <c r="AQ51" s="176">
        <f t="shared" si="60"/>
        <v>0</v>
      </c>
      <c r="AR51" s="176">
        <f t="shared" si="60"/>
        <v>0</v>
      </c>
      <c r="AS51" s="176">
        <f t="shared" si="60"/>
        <v>0</v>
      </c>
      <c r="AT51" s="176">
        <f t="shared" si="60"/>
        <v>0</v>
      </c>
      <c r="AU51" s="176">
        <f t="shared" si="60"/>
        <v>0</v>
      </c>
      <c r="AV51" s="176">
        <f t="shared" si="60"/>
        <v>0</v>
      </c>
      <c r="AW51" s="176">
        <f t="shared" si="60"/>
        <v>0</v>
      </c>
      <c r="AX51" s="176">
        <f t="shared" si="60"/>
        <v>0</v>
      </c>
      <c r="AY51" s="176">
        <f t="shared" si="58"/>
        <v>0</v>
      </c>
      <c r="AZ51" s="176">
        <f t="shared" si="58"/>
        <v>0</v>
      </c>
      <c r="BA51" s="176">
        <f t="shared" si="58"/>
        <v>0</v>
      </c>
      <c r="BB51" s="176">
        <f t="shared" si="58"/>
        <v>0</v>
      </c>
      <c r="BC51" s="176">
        <f t="shared" si="58"/>
        <v>0</v>
      </c>
      <c r="BD51" s="176">
        <f t="shared" si="58"/>
        <v>0</v>
      </c>
      <c r="BE51" s="176">
        <f t="shared" si="58"/>
        <v>0</v>
      </c>
      <c r="BF51" s="176">
        <f t="shared" si="58"/>
        <v>0</v>
      </c>
      <c r="BG51" s="176">
        <f t="shared" si="58"/>
        <v>0</v>
      </c>
      <c r="BH51" s="176">
        <f t="shared" si="58"/>
        <v>0</v>
      </c>
      <c r="BI51" s="176">
        <f t="shared" si="44"/>
        <v>0</v>
      </c>
      <c r="BJ51" s="176">
        <f t="shared" si="44"/>
        <v>0</v>
      </c>
      <c r="BK51" s="176">
        <f t="shared" si="44"/>
        <v>0</v>
      </c>
      <c r="BL51" s="176">
        <f t="shared" si="44"/>
        <v>0</v>
      </c>
      <c r="BM51" s="176">
        <f t="shared" si="44"/>
        <v>0</v>
      </c>
      <c r="BN51" s="176">
        <f t="shared" si="44"/>
        <v>0</v>
      </c>
      <c r="BO51" s="176">
        <f t="shared" si="44"/>
        <v>0</v>
      </c>
      <c r="BP51" s="176">
        <f t="shared" si="44"/>
        <v>0</v>
      </c>
      <c r="BQ51" s="176">
        <f t="shared" si="44"/>
        <v>0</v>
      </c>
      <c r="BR51" s="176">
        <f t="shared" si="44"/>
        <v>0</v>
      </c>
      <c r="BS51" s="176">
        <f t="shared" si="37"/>
        <v>0</v>
      </c>
      <c r="BT51" s="176">
        <f t="shared" si="37"/>
        <v>0</v>
      </c>
      <c r="BU51" s="176">
        <f t="shared" si="37"/>
        <v>0</v>
      </c>
      <c r="BV51" s="176">
        <f t="shared" si="37"/>
        <v>0</v>
      </c>
      <c r="BW51" s="176">
        <f t="shared" si="37"/>
        <v>0</v>
      </c>
      <c r="BX51" s="176">
        <f t="shared" si="37"/>
        <v>0</v>
      </c>
      <c r="BY51" s="176">
        <f t="shared" si="37"/>
        <v>0</v>
      </c>
      <c r="BZ51" s="176">
        <f t="shared" si="37"/>
        <v>0</v>
      </c>
      <c r="CA51" s="176">
        <f t="shared" si="37"/>
        <v>0</v>
      </c>
      <c r="CB51" s="176">
        <f t="shared" si="38"/>
        <v>0</v>
      </c>
      <c r="CC51" s="176">
        <f t="shared" si="38"/>
        <v>0</v>
      </c>
      <c r="CD51" s="176">
        <f t="shared" si="38"/>
        <v>0</v>
      </c>
      <c r="CE51" s="176">
        <f t="shared" si="38"/>
        <v>0</v>
      </c>
      <c r="CF51" s="176">
        <f t="shared" si="38"/>
        <v>0</v>
      </c>
      <c r="CG51" s="176">
        <f t="shared" si="38"/>
        <v>0</v>
      </c>
      <c r="CH51" s="176">
        <f t="shared" si="38"/>
        <v>0</v>
      </c>
      <c r="CI51" s="176">
        <f t="shared" si="38"/>
        <v>0</v>
      </c>
      <c r="CJ51" s="176">
        <f t="shared" si="38"/>
        <v>0</v>
      </c>
      <c r="CK51" s="176">
        <f t="shared" si="38"/>
        <v>0</v>
      </c>
      <c r="CL51" s="176">
        <f t="shared" si="38"/>
        <v>0</v>
      </c>
      <c r="CM51" s="176">
        <f t="shared" si="38"/>
        <v>0</v>
      </c>
      <c r="CN51" s="176">
        <f t="shared" si="38"/>
        <v>0</v>
      </c>
      <c r="CO51" s="176">
        <f t="shared" si="38"/>
        <v>0</v>
      </c>
      <c r="CP51" s="176">
        <f t="shared" si="38"/>
        <v>0</v>
      </c>
      <c r="CQ51" s="176">
        <f t="shared" si="38"/>
        <v>0</v>
      </c>
      <c r="CR51" s="176">
        <f t="shared" si="39"/>
        <v>0</v>
      </c>
      <c r="CS51" s="176">
        <f t="shared" si="39"/>
        <v>0</v>
      </c>
      <c r="CT51" s="176">
        <f t="shared" si="39"/>
        <v>0</v>
      </c>
      <c r="CU51" s="176">
        <f t="shared" si="39"/>
        <v>0</v>
      </c>
      <c r="CV51" s="176">
        <f t="shared" si="39"/>
        <v>0</v>
      </c>
      <c r="CW51" s="176">
        <f t="shared" si="39"/>
        <v>0</v>
      </c>
      <c r="CX51" s="176">
        <f t="shared" si="39"/>
        <v>0</v>
      </c>
      <c r="CY51" s="176">
        <f t="shared" si="39"/>
        <v>0</v>
      </c>
      <c r="CZ51" s="176">
        <f t="shared" si="39"/>
        <v>0</v>
      </c>
      <c r="DA51" s="176">
        <f t="shared" si="39"/>
        <v>0</v>
      </c>
      <c r="DB51" s="176">
        <f t="shared" si="39"/>
        <v>0</v>
      </c>
      <c r="DC51" s="176">
        <f t="shared" si="39"/>
        <v>0</v>
      </c>
      <c r="DD51" s="176">
        <f t="shared" si="39"/>
        <v>0</v>
      </c>
      <c r="DE51" s="176">
        <f t="shared" si="39"/>
        <v>0</v>
      </c>
      <c r="DF51" s="176">
        <f t="shared" si="39"/>
        <v>0</v>
      </c>
      <c r="DG51" s="176">
        <f t="shared" si="39"/>
        <v>0</v>
      </c>
      <c r="DH51" s="176">
        <f t="shared" si="40"/>
        <v>0</v>
      </c>
      <c r="DI51" s="176">
        <f t="shared" si="40"/>
        <v>0</v>
      </c>
      <c r="DJ51" s="176">
        <f t="shared" si="40"/>
        <v>0</v>
      </c>
      <c r="DK51" s="176">
        <f t="shared" si="40"/>
        <v>0</v>
      </c>
      <c r="DL51" s="176">
        <f t="shared" si="40"/>
        <v>0</v>
      </c>
      <c r="DM51" s="176">
        <f t="shared" si="40"/>
        <v>0</v>
      </c>
      <c r="DN51" s="176">
        <f t="shared" si="40"/>
        <v>0</v>
      </c>
      <c r="DO51" s="176">
        <f t="shared" si="40"/>
        <v>0</v>
      </c>
      <c r="DP51" s="176">
        <f t="shared" si="40"/>
        <v>0</v>
      </c>
      <c r="DQ51" s="176">
        <f t="shared" si="40"/>
        <v>0</v>
      </c>
      <c r="DR51" s="176">
        <f t="shared" si="40"/>
        <v>0</v>
      </c>
      <c r="DS51" s="176">
        <f t="shared" si="40"/>
        <v>0</v>
      </c>
      <c r="DT51" s="176">
        <f t="shared" si="40"/>
        <v>0</v>
      </c>
      <c r="DU51" s="176">
        <f t="shared" si="40"/>
        <v>0</v>
      </c>
      <c r="DV51" s="176">
        <f t="shared" si="40"/>
        <v>0</v>
      </c>
      <c r="DW51" s="176">
        <f t="shared" si="40"/>
        <v>0</v>
      </c>
      <c r="DX51" s="176">
        <f t="shared" si="49"/>
        <v>0</v>
      </c>
      <c r="DY51" s="176">
        <f t="shared" si="49"/>
        <v>0</v>
      </c>
      <c r="DZ51" s="176">
        <f t="shared" si="49"/>
        <v>0</v>
      </c>
      <c r="EA51" s="176">
        <f t="shared" si="49"/>
        <v>0</v>
      </c>
      <c r="EB51" s="176">
        <f t="shared" si="49"/>
        <v>0</v>
      </c>
      <c r="EC51" s="176">
        <f t="shared" si="49"/>
        <v>0</v>
      </c>
      <c r="ED51" s="176">
        <f t="shared" si="49"/>
        <v>0</v>
      </c>
      <c r="EE51" s="176">
        <f t="shared" si="49"/>
        <v>0</v>
      </c>
      <c r="EF51" s="176">
        <f t="shared" si="49"/>
        <v>0</v>
      </c>
      <c r="EG51" s="176">
        <f t="shared" si="49"/>
        <v>0</v>
      </c>
      <c r="EH51" s="176">
        <f t="shared" si="49"/>
        <v>0</v>
      </c>
      <c r="EI51" s="176">
        <f t="shared" si="49"/>
        <v>0</v>
      </c>
      <c r="EJ51" s="176">
        <f t="shared" si="49"/>
        <v>0</v>
      </c>
      <c r="EK51" s="176">
        <f t="shared" si="49"/>
        <v>0</v>
      </c>
      <c r="EL51" s="176">
        <f t="shared" si="49"/>
        <v>0</v>
      </c>
      <c r="EM51" s="176">
        <f t="shared" si="45"/>
        <v>0</v>
      </c>
      <c r="EN51" s="176">
        <f t="shared" si="45"/>
        <v>0</v>
      </c>
      <c r="EO51" s="176">
        <f t="shared" si="45"/>
        <v>0</v>
      </c>
      <c r="EP51" s="176">
        <f t="shared" si="45"/>
        <v>0</v>
      </c>
      <c r="EQ51" s="176">
        <f t="shared" si="45"/>
        <v>0</v>
      </c>
      <c r="ER51" s="176">
        <f t="shared" si="45"/>
        <v>0</v>
      </c>
      <c r="ES51" s="176">
        <f t="shared" si="45"/>
        <v>0</v>
      </c>
      <c r="ET51" s="176">
        <f t="shared" si="45"/>
        <v>0</v>
      </c>
      <c r="EU51" s="176">
        <f t="shared" si="45"/>
        <v>0</v>
      </c>
      <c r="EV51" s="176">
        <f t="shared" si="45"/>
        <v>0</v>
      </c>
      <c r="EW51" s="176">
        <f t="shared" si="45"/>
        <v>0</v>
      </c>
      <c r="EX51" s="176">
        <f t="shared" si="45"/>
        <v>0</v>
      </c>
      <c r="EY51" s="176">
        <f t="shared" si="45"/>
        <v>0</v>
      </c>
      <c r="EZ51" s="176">
        <f t="shared" si="45"/>
        <v>0</v>
      </c>
      <c r="FA51" s="176">
        <f t="shared" si="45"/>
        <v>0</v>
      </c>
      <c r="FB51" s="176">
        <f t="shared" si="45"/>
        <v>0</v>
      </c>
      <c r="FC51" s="176">
        <f t="shared" si="46"/>
        <v>0</v>
      </c>
      <c r="FD51" s="176">
        <f t="shared" si="46"/>
        <v>0</v>
      </c>
      <c r="FE51" s="176">
        <f t="shared" si="46"/>
        <v>0</v>
      </c>
      <c r="FF51" s="176">
        <f t="shared" si="46"/>
        <v>0</v>
      </c>
      <c r="FG51" s="176">
        <f t="shared" si="46"/>
        <v>0</v>
      </c>
      <c r="FH51" s="176">
        <f t="shared" si="46"/>
        <v>0</v>
      </c>
      <c r="FI51" s="176">
        <f t="shared" si="46"/>
        <v>0</v>
      </c>
      <c r="FJ51" s="176">
        <f t="shared" si="46"/>
        <v>0</v>
      </c>
      <c r="FK51" s="176">
        <f t="shared" si="46"/>
        <v>0</v>
      </c>
      <c r="FL51" s="176">
        <f t="shared" si="46"/>
        <v>0</v>
      </c>
      <c r="FM51" s="176">
        <f t="shared" si="46"/>
        <v>0</v>
      </c>
      <c r="FN51" s="176">
        <f t="shared" si="46"/>
        <v>0</v>
      </c>
      <c r="FO51" s="176">
        <f t="shared" si="46"/>
        <v>0</v>
      </c>
      <c r="FP51" s="176">
        <f t="shared" si="46"/>
        <v>0</v>
      </c>
      <c r="FQ51" s="176">
        <f t="shared" si="46"/>
        <v>0</v>
      </c>
      <c r="FR51" s="176">
        <f t="shared" si="46"/>
        <v>0</v>
      </c>
      <c r="FS51" s="176">
        <f t="shared" si="47"/>
        <v>0</v>
      </c>
      <c r="FT51" s="176">
        <f t="shared" si="47"/>
        <v>0</v>
      </c>
      <c r="FU51" s="176">
        <f t="shared" si="47"/>
        <v>0</v>
      </c>
      <c r="FV51" s="176">
        <f t="shared" si="47"/>
        <v>0</v>
      </c>
      <c r="FW51" s="176">
        <f t="shared" si="47"/>
        <v>0</v>
      </c>
      <c r="FX51" s="176">
        <f t="shared" si="47"/>
        <v>0</v>
      </c>
      <c r="FY51" s="176">
        <f t="shared" si="47"/>
        <v>0</v>
      </c>
      <c r="FZ51" s="176">
        <f t="shared" si="47"/>
        <v>0</v>
      </c>
      <c r="GA51" s="176">
        <f t="shared" si="47"/>
        <v>0</v>
      </c>
      <c r="GB51" s="176">
        <f t="shared" si="47"/>
        <v>0</v>
      </c>
      <c r="GC51" s="176">
        <f t="shared" si="47"/>
        <v>0</v>
      </c>
      <c r="GD51" s="176">
        <f t="shared" si="47"/>
        <v>0</v>
      </c>
      <c r="GE51" s="176">
        <f t="shared" si="47"/>
        <v>0</v>
      </c>
      <c r="GF51" s="176">
        <f t="shared" si="47"/>
        <v>0</v>
      </c>
      <c r="GG51" s="176">
        <f t="shared" si="47"/>
        <v>0</v>
      </c>
      <c r="GH51" s="176">
        <f t="shared" si="47"/>
        <v>0</v>
      </c>
      <c r="GI51" s="176">
        <f t="shared" si="53"/>
        <v>0</v>
      </c>
      <c r="GJ51" s="176">
        <f t="shared" si="53"/>
        <v>0</v>
      </c>
      <c r="GK51" s="176">
        <f t="shared" si="53"/>
        <v>0</v>
      </c>
      <c r="GL51" s="176">
        <f t="shared" si="53"/>
        <v>0</v>
      </c>
      <c r="GM51" s="176">
        <f t="shared" si="53"/>
        <v>0</v>
      </c>
      <c r="GN51" s="176">
        <f t="shared" si="53"/>
        <v>0</v>
      </c>
      <c r="GO51" s="176">
        <f t="shared" si="53"/>
        <v>0</v>
      </c>
      <c r="GP51" s="176">
        <f t="shared" si="53"/>
        <v>0</v>
      </c>
      <c r="GQ51" s="176">
        <f t="shared" si="53"/>
        <v>0</v>
      </c>
      <c r="GR51" s="176">
        <f t="shared" si="53"/>
        <v>0</v>
      </c>
      <c r="GS51" s="176">
        <f t="shared" si="53"/>
        <v>0</v>
      </c>
      <c r="GT51" s="176">
        <f t="shared" si="53"/>
        <v>0</v>
      </c>
      <c r="GU51" s="176">
        <f t="shared" si="53"/>
        <v>0</v>
      </c>
      <c r="GV51" s="176">
        <f t="shared" si="53"/>
        <v>0</v>
      </c>
      <c r="GW51" s="176">
        <f t="shared" si="53"/>
        <v>0</v>
      </c>
      <c r="GX51" s="176">
        <f t="shared" si="53"/>
        <v>0</v>
      </c>
      <c r="GY51" s="176">
        <f t="shared" si="59"/>
        <v>0</v>
      </c>
      <c r="GZ51" s="176">
        <f t="shared" si="59"/>
        <v>0</v>
      </c>
      <c r="HA51" s="176">
        <f t="shared" si="59"/>
        <v>0</v>
      </c>
      <c r="HB51" s="176">
        <f t="shared" si="59"/>
        <v>0</v>
      </c>
      <c r="HC51" s="176">
        <f t="shared" si="59"/>
        <v>0</v>
      </c>
      <c r="HD51" s="176">
        <f t="shared" si="59"/>
        <v>0</v>
      </c>
      <c r="HE51" s="176">
        <f t="shared" si="59"/>
        <v>0</v>
      </c>
      <c r="HF51" s="176">
        <f t="shared" si="59"/>
        <v>0</v>
      </c>
      <c r="HG51" s="176">
        <f t="shared" si="59"/>
        <v>0</v>
      </c>
      <c r="HH51" s="176">
        <f t="shared" si="59"/>
        <v>0</v>
      </c>
      <c r="HI51" s="176">
        <f t="shared" si="59"/>
        <v>0</v>
      </c>
      <c r="HJ51" s="176">
        <f t="shared" si="59"/>
        <v>0</v>
      </c>
      <c r="HK51" s="176">
        <f t="shared" si="59"/>
        <v>0</v>
      </c>
      <c r="HL51" s="176">
        <f t="shared" si="59"/>
        <v>0</v>
      </c>
      <c r="HM51" s="176">
        <f t="shared" si="59"/>
        <v>0</v>
      </c>
      <c r="HN51" s="176">
        <f t="shared" si="59"/>
        <v>0</v>
      </c>
      <c r="HO51" s="176">
        <f t="shared" si="57"/>
        <v>0</v>
      </c>
      <c r="HP51" s="176">
        <f t="shared" si="52"/>
        <v>0</v>
      </c>
      <c r="HQ51" s="176">
        <f t="shared" si="52"/>
        <v>0</v>
      </c>
      <c r="HR51" s="176">
        <f t="shared" si="52"/>
        <v>0</v>
      </c>
      <c r="HS51" s="176">
        <f t="shared" si="52"/>
        <v>0</v>
      </c>
      <c r="HT51" s="176">
        <f t="shared" si="52"/>
        <v>0</v>
      </c>
      <c r="HU51" s="176">
        <f t="shared" si="52"/>
        <v>0</v>
      </c>
      <c r="HV51" s="176">
        <f t="shared" si="52"/>
        <v>0</v>
      </c>
      <c r="HW51" s="176">
        <f t="shared" si="52"/>
        <v>0</v>
      </c>
      <c r="HX51" s="176">
        <f t="shared" si="52"/>
        <v>0</v>
      </c>
      <c r="HY51" s="176">
        <f t="shared" si="52"/>
        <v>0</v>
      </c>
      <c r="HZ51" s="176">
        <f t="shared" si="50"/>
        <v>0</v>
      </c>
      <c r="IA51" s="176">
        <f t="shared" si="50"/>
        <v>0</v>
      </c>
      <c r="IB51" s="176">
        <f t="shared" si="50"/>
        <v>0</v>
      </c>
      <c r="IC51" s="176">
        <f t="shared" si="50"/>
        <v>0</v>
      </c>
      <c r="ID51" s="176">
        <f t="shared" si="50"/>
        <v>0</v>
      </c>
      <c r="IE51" s="176">
        <f t="shared" si="29"/>
        <v>0</v>
      </c>
      <c r="IF51" s="176">
        <f t="shared" si="29"/>
        <v>0</v>
      </c>
      <c r="IG51" s="176">
        <f t="shared" si="29"/>
        <v>0</v>
      </c>
      <c r="II51"/>
      <c r="IJ51" s="174">
        <v>37</v>
      </c>
      <c r="IK51" s="174" t="b">
        <f t="shared" si="56"/>
        <v>0</v>
      </c>
      <c r="IL51" s="174" t="e">
        <f t="shared" si="9"/>
        <v>#DIV/0!</v>
      </c>
      <c r="IM51" s="174" t="e">
        <f t="shared" si="12"/>
        <v>#DIV/0!</v>
      </c>
      <c r="IO51" s="180" t="str">
        <f t="shared" si="10"/>
        <v/>
      </c>
      <c r="IP51" s="174" t="str">
        <f t="shared" si="11"/>
        <v/>
      </c>
    </row>
    <row r="52" spans="2:250" ht="12.75" customHeight="1" x14ac:dyDescent="0.25">
      <c r="B52" s="174"/>
      <c r="C52" s="174"/>
      <c r="D52" s="174">
        <f t="shared" si="0"/>
        <v>0</v>
      </c>
      <c r="E52"/>
      <c r="F52"/>
      <c r="G52" s="177">
        <v>39</v>
      </c>
      <c r="H52" s="176">
        <f t="shared" si="1"/>
        <v>6.0470219764709237</v>
      </c>
      <c r="I52" s="176">
        <f t="shared" si="8"/>
        <v>6.5290701605588436E-6</v>
      </c>
      <c r="K52" s="176">
        <f t="shared" si="55"/>
        <v>4.5318873432913989E-37</v>
      </c>
      <c r="L52" s="176">
        <f t="shared" si="55"/>
        <v>1.8586084340281561E-57</v>
      </c>
      <c r="M52" s="176">
        <f t="shared" si="55"/>
        <v>4.3961720362379808E-22</v>
      </c>
      <c r="N52" s="176">
        <f t="shared" si="55"/>
        <v>1.6416651613609042E-32</v>
      </c>
      <c r="O52" s="176">
        <f t="shared" si="55"/>
        <v>6.4690849132455931E-17</v>
      </c>
      <c r="P52" s="176">
        <f t="shared" si="55"/>
        <v>5.3313669767111207E-29</v>
      </c>
      <c r="Q52" s="176">
        <f t="shared" si="55"/>
        <v>2.9506497824136009E-25</v>
      </c>
      <c r="R52" s="176">
        <f t="shared" si="55"/>
        <v>3.6831600553382134E-13</v>
      </c>
      <c r="S52" s="176">
        <f t="shared" si="55"/>
        <v>6.7965427693823301E-19</v>
      </c>
      <c r="T52" s="176">
        <f t="shared" si="55"/>
        <v>8.6300629756617477E-25</v>
      </c>
      <c r="U52" s="176">
        <f t="shared" si="55"/>
        <v>2.7876488355337562E-14</v>
      </c>
      <c r="V52" s="176">
        <f t="shared" si="55"/>
        <v>2.0754740516246343E-13</v>
      </c>
      <c r="W52" s="176">
        <f t="shared" si="55"/>
        <v>4.818458811322276E-6</v>
      </c>
      <c r="X52" s="176">
        <f t="shared" si="55"/>
        <v>2.2198510065915491E-26</v>
      </c>
      <c r="Y52" s="176">
        <f t="shared" si="55"/>
        <v>8.9662574669808934E-50</v>
      </c>
      <c r="Z52" s="176">
        <f t="shared" si="55"/>
        <v>1.7106107454312978E-6</v>
      </c>
      <c r="AA52" s="176">
        <f t="shared" si="54"/>
        <v>0</v>
      </c>
      <c r="AB52" s="176">
        <f t="shared" si="54"/>
        <v>0</v>
      </c>
      <c r="AC52" s="176">
        <f t="shared" si="54"/>
        <v>0</v>
      </c>
      <c r="AD52" s="176">
        <f t="shared" si="54"/>
        <v>0</v>
      </c>
      <c r="AE52" s="176">
        <f t="shared" si="54"/>
        <v>0</v>
      </c>
      <c r="AF52" s="176">
        <f t="shared" si="54"/>
        <v>0</v>
      </c>
      <c r="AG52" s="176">
        <f t="shared" si="54"/>
        <v>0</v>
      </c>
      <c r="AH52" s="176">
        <f t="shared" si="54"/>
        <v>0</v>
      </c>
      <c r="AI52" s="176">
        <f t="shared" si="54"/>
        <v>0</v>
      </c>
      <c r="AJ52" s="176">
        <f t="shared" si="54"/>
        <v>0</v>
      </c>
      <c r="AK52" s="176">
        <f t="shared" si="54"/>
        <v>0</v>
      </c>
      <c r="AL52" s="176">
        <f t="shared" si="54"/>
        <v>0</v>
      </c>
      <c r="AM52" s="176">
        <f t="shared" si="54"/>
        <v>0</v>
      </c>
      <c r="AN52" s="176">
        <f t="shared" si="54"/>
        <v>0</v>
      </c>
      <c r="AO52" s="176">
        <f t="shared" si="54"/>
        <v>0</v>
      </c>
      <c r="AP52" s="176">
        <f t="shared" si="60"/>
        <v>0</v>
      </c>
      <c r="AQ52" s="176">
        <f t="shared" si="60"/>
        <v>0</v>
      </c>
      <c r="AR52" s="176">
        <f t="shared" si="60"/>
        <v>0</v>
      </c>
      <c r="AS52" s="176">
        <f t="shared" si="60"/>
        <v>0</v>
      </c>
      <c r="AT52" s="176">
        <f t="shared" si="60"/>
        <v>0</v>
      </c>
      <c r="AU52" s="176">
        <f t="shared" si="60"/>
        <v>0</v>
      </c>
      <c r="AV52" s="176">
        <f t="shared" si="60"/>
        <v>0</v>
      </c>
      <c r="AW52" s="176">
        <f t="shared" si="60"/>
        <v>0</v>
      </c>
      <c r="AX52" s="176">
        <f t="shared" si="60"/>
        <v>0</v>
      </c>
      <c r="AY52" s="176">
        <f t="shared" si="58"/>
        <v>0</v>
      </c>
      <c r="AZ52" s="176">
        <f t="shared" si="58"/>
        <v>0</v>
      </c>
      <c r="BA52" s="176">
        <f t="shared" si="58"/>
        <v>0</v>
      </c>
      <c r="BB52" s="176">
        <f t="shared" si="58"/>
        <v>0</v>
      </c>
      <c r="BC52" s="176">
        <f t="shared" si="58"/>
        <v>0</v>
      </c>
      <c r="BD52" s="176">
        <f t="shared" si="58"/>
        <v>0</v>
      </c>
      <c r="BE52" s="176">
        <f t="shared" si="58"/>
        <v>0</v>
      </c>
      <c r="BF52" s="176">
        <f t="shared" si="58"/>
        <v>0</v>
      </c>
      <c r="BG52" s="176">
        <f t="shared" si="58"/>
        <v>0</v>
      </c>
      <c r="BH52" s="176">
        <f t="shared" si="58"/>
        <v>0</v>
      </c>
      <c r="BI52" s="176">
        <f t="shared" si="44"/>
        <v>0</v>
      </c>
      <c r="BJ52" s="176">
        <f t="shared" si="44"/>
        <v>0</v>
      </c>
      <c r="BK52" s="176">
        <f t="shared" si="44"/>
        <v>0</v>
      </c>
      <c r="BL52" s="176">
        <f t="shared" si="44"/>
        <v>0</v>
      </c>
      <c r="BM52" s="176">
        <f t="shared" si="44"/>
        <v>0</v>
      </c>
      <c r="BN52" s="176">
        <f t="shared" si="44"/>
        <v>0</v>
      </c>
      <c r="BO52" s="176">
        <f t="shared" si="44"/>
        <v>0</v>
      </c>
      <c r="BP52" s="176">
        <f t="shared" si="44"/>
        <v>0</v>
      </c>
      <c r="BQ52" s="176">
        <f t="shared" si="44"/>
        <v>0</v>
      </c>
      <c r="BR52" s="176">
        <f t="shared" si="44"/>
        <v>0</v>
      </c>
      <c r="BS52" s="176">
        <f t="shared" si="37"/>
        <v>0</v>
      </c>
      <c r="BT52" s="176">
        <f t="shared" si="37"/>
        <v>0</v>
      </c>
      <c r="BU52" s="176">
        <f t="shared" si="37"/>
        <v>0</v>
      </c>
      <c r="BV52" s="176">
        <f t="shared" si="37"/>
        <v>0</v>
      </c>
      <c r="BW52" s="176">
        <f t="shared" si="37"/>
        <v>0</v>
      </c>
      <c r="BX52" s="176">
        <f t="shared" si="37"/>
        <v>0</v>
      </c>
      <c r="BY52" s="176">
        <f t="shared" si="37"/>
        <v>0</v>
      </c>
      <c r="BZ52" s="176">
        <f t="shared" si="37"/>
        <v>0</v>
      </c>
      <c r="CA52" s="176">
        <f t="shared" si="37"/>
        <v>0</v>
      </c>
      <c r="CB52" s="176">
        <f t="shared" si="38"/>
        <v>0</v>
      </c>
      <c r="CC52" s="176">
        <f t="shared" si="38"/>
        <v>0</v>
      </c>
      <c r="CD52" s="176">
        <f t="shared" si="38"/>
        <v>0</v>
      </c>
      <c r="CE52" s="176">
        <f t="shared" si="38"/>
        <v>0</v>
      </c>
      <c r="CF52" s="176">
        <f t="shared" si="38"/>
        <v>0</v>
      </c>
      <c r="CG52" s="176">
        <f t="shared" si="38"/>
        <v>0</v>
      </c>
      <c r="CH52" s="176">
        <f t="shared" si="38"/>
        <v>0</v>
      </c>
      <c r="CI52" s="176">
        <f t="shared" si="38"/>
        <v>0</v>
      </c>
      <c r="CJ52" s="176">
        <f t="shared" si="38"/>
        <v>0</v>
      </c>
      <c r="CK52" s="176">
        <f t="shared" si="38"/>
        <v>0</v>
      </c>
      <c r="CL52" s="176">
        <f t="shared" si="38"/>
        <v>0</v>
      </c>
      <c r="CM52" s="176">
        <f t="shared" si="38"/>
        <v>0</v>
      </c>
      <c r="CN52" s="176">
        <f t="shared" si="38"/>
        <v>0</v>
      </c>
      <c r="CO52" s="176">
        <f t="shared" si="38"/>
        <v>0</v>
      </c>
      <c r="CP52" s="176">
        <f t="shared" si="38"/>
        <v>0</v>
      </c>
      <c r="CQ52" s="176">
        <f t="shared" ref="CQ52:CV52" si="61">+NORMDIST($H52,CQ$12,CQ$13,FALSE)</f>
        <v>0</v>
      </c>
      <c r="CR52" s="176">
        <f t="shared" si="61"/>
        <v>0</v>
      </c>
      <c r="CS52" s="176">
        <f t="shared" si="61"/>
        <v>0</v>
      </c>
      <c r="CT52" s="176">
        <f t="shared" si="61"/>
        <v>0</v>
      </c>
      <c r="CU52" s="176">
        <f t="shared" si="61"/>
        <v>0</v>
      </c>
      <c r="CV52" s="176">
        <f t="shared" si="61"/>
        <v>0</v>
      </c>
      <c r="CW52" s="176">
        <f t="shared" si="39"/>
        <v>0</v>
      </c>
      <c r="CX52" s="176">
        <f t="shared" si="39"/>
        <v>0</v>
      </c>
      <c r="CY52" s="176">
        <f t="shared" si="39"/>
        <v>0</v>
      </c>
      <c r="CZ52" s="176">
        <f t="shared" si="39"/>
        <v>0</v>
      </c>
      <c r="DA52" s="176">
        <f t="shared" si="39"/>
        <v>0</v>
      </c>
      <c r="DB52" s="176">
        <f t="shared" si="39"/>
        <v>0</v>
      </c>
      <c r="DC52" s="176">
        <f t="shared" si="39"/>
        <v>0</v>
      </c>
      <c r="DD52" s="176">
        <f t="shared" si="39"/>
        <v>0</v>
      </c>
      <c r="DE52" s="176">
        <f t="shared" si="39"/>
        <v>0</v>
      </c>
      <c r="DF52" s="176">
        <f t="shared" si="39"/>
        <v>0</v>
      </c>
      <c r="DG52" s="176">
        <f t="shared" si="39"/>
        <v>0</v>
      </c>
      <c r="DH52" s="176">
        <f t="shared" si="40"/>
        <v>0</v>
      </c>
      <c r="DI52" s="176">
        <f t="shared" si="40"/>
        <v>0</v>
      </c>
      <c r="DJ52" s="176">
        <f t="shared" si="40"/>
        <v>0</v>
      </c>
      <c r="DK52" s="176">
        <f t="shared" si="40"/>
        <v>0</v>
      </c>
      <c r="DL52" s="176">
        <f t="shared" si="40"/>
        <v>0</v>
      </c>
      <c r="DM52" s="176">
        <f t="shared" si="40"/>
        <v>0</v>
      </c>
      <c r="DN52" s="176">
        <f t="shared" si="40"/>
        <v>0</v>
      </c>
      <c r="DO52" s="176">
        <f t="shared" si="40"/>
        <v>0</v>
      </c>
      <c r="DP52" s="176">
        <f t="shared" si="40"/>
        <v>0</v>
      </c>
      <c r="DQ52" s="176">
        <f t="shared" si="40"/>
        <v>0</v>
      </c>
      <c r="DR52" s="176">
        <f t="shared" si="40"/>
        <v>0</v>
      </c>
      <c r="DS52" s="176">
        <f t="shared" si="40"/>
        <v>0</v>
      </c>
      <c r="DT52" s="176">
        <f t="shared" si="40"/>
        <v>0</v>
      </c>
      <c r="DU52" s="176">
        <f t="shared" si="40"/>
        <v>0</v>
      </c>
      <c r="DV52" s="176">
        <f t="shared" si="40"/>
        <v>0</v>
      </c>
      <c r="DW52" s="176">
        <f t="shared" si="40"/>
        <v>0</v>
      </c>
      <c r="DX52" s="176">
        <f t="shared" si="49"/>
        <v>0</v>
      </c>
      <c r="DY52" s="176">
        <f t="shared" si="49"/>
        <v>0</v>
      </c>
      <c r="DZ52" s="176">
        <f t="shared" si="49"/>
        <v>0</v>
      </c>
      <c r="EA52" s="176">
        <f t="shared" si="49"/>
        <v>0</v>
      </c>
      <c r="EB52" s="176">
        <f t="shared" si="49"/>
        <v>0</v>
      </c>
      <c r="EC52" s="176">
        <f t="shared" si="49"/>
        <v>0</v>
      </c>
      <c r="ED52" s="176">
        <f t="shared" si="49"/>
        <v>0</v>
      </c>
      <c r="EE52" s="176">
        <f t="shared" si="49"/>
        <v>0</v>
      </c>
      <c r="EF52" s="176">
        <f t="shared" si="49"/>
        <v>0</v>
      </c>
      <c r="EG52" s="176">
        <f t="shared" si="49"/>
        <v>0</v>
      </c>
      <c r="EH52" s="176">
        <f t="shared" si="49"/>
        <v>0</v>
      </c>
      <c r="EI52" s="176">
        <f t="shared" si="49"/>
        <v>0</v>
      </c>
      <c r="EJ52" s="176">
        <f t="shared" si="49"/>
        <v>0</v>
      </c>
      <c r="EK52" s="176">
        <f t="shared" si="49"/>
        <v>0</v>
      </c>
      <c r="EL52" s="176">
        <f t="shared" si="49"/>
        <v>0</v>
      </c>
      <c r="EM52" s="176">
        <f t="shared" si="49"/>
        <v>0</v>
      </c>
      <c r="EN52" s="176">
        <f t="shared" si="45"/>
        <v>0</v>
      </c>
      <c r="EO52" s="176">
        <f t="shared" si="45"/>
        <v>0</v>
      </c>
      <c r="EP52" s="176">
        <f t="shared" si="45"/>
        <v>0</v>
      </c>
      <c r="EQ52" s="176">
        <f t="shared" si="45"/>
        <v>0</v>
      </c>
      <c r="ER52" s="176">
        <f t="shared" si="45"/>
        <v>0</v>
      </c>
      <c r="ES52" s="176">
        <f t="shared" si="45"/>
        <v>0</v>
      </c>
      <c r="ET52" s="176">
        <f t="shared" si="45"/>
        <v>0</v>
      </c>
      <c r="EU52" s="176">
        <f t="shared" si="45"/>
        <v>0</v>
      </c>
      <c r="EV52" s="176">
        <f t="shared" si="45"/>
        <v>0</v>
      </c>
      <c r="EW52" s="176">
        <f t="shared" si="45"/>
        <v>0</v>
      </c>
      <c r="EX52" s="176">
        <f t="shared" si="45"/>
        <v>0</v>
      </c>
      <c r="EY52" s="176">
        <f t="shared" si="45"/>
        <v>0</v>
      </c>
      <c r="EZ52" s="176">
        <f t="shared" si="45"/>
        <v>0</v>
      </c>
      <c r="FA52" s="176">
        <f t="shared" si="45"/>
        <v>0</v>
      </c>
      <c r="FB52" s="176">
        <f t="shared" si="45"/>
        <v>0</v>
      </c>
      <c r="FC52" s="176">
        <f t="shared" si="46"/>
        <v>0</v>
      </c>
      <c r="FD52" s="176">
        <f t="shared" si="46"/>
        <v>0</v>
      </c>
      <c r="FE52" s="176">
        <f t="shared" si="46"/>
        <v>0</v>
      </c>
      <c r="FF52" s="176">
        <f t="shared" si="46"/>
        <v>0</v>
      </c>
      <c r="FG52" s="176">
        <f t="shared" si="46"/>
        <v>0</v>
      </c>
      <c r="FH52" s="176">
        <f t="shared" si="46"/>
        <v>0</v>
      </c>
      <c r="FI52" s="176">
        <f t="shared" si="46"/>
        <v>0</v>
      </c>
      <c r="FJ52" s="176">
        <f t="shared" si="46"/>
        <v>0</v>
      </c>
      <c r="FK52" s="176">
        <f t="shared" si="46"/>
        <v>0</v>
      </c>
      <c r="FL52" s="176">
        <f t="shared" si="46"/>
        <v>0</v>
      </c>
      <c r="FM52" s="176">
        <f t="shared" si="46"/>
        <v>0</v>
      </c>
      <c r="FN52" s="176">
        <f t="shared" si="46"/>
        <v>0</v>
      </c>
      <c r="FO52" s="176">
        <f t="shared" si="46"/>
        <v>0</v>
      </c>
      <c r="FP52" s="176">
        <f t="shared" si="46"/>
        <v>0</v>
      </c>
      <c r="FQ52" s="176">
        <f t="shared" si="46"/>
        <v>0</v>
      </c>
      <c r="FR52" s="176">
        <f t="shared" si="46"/>
        <v>0</v>
      </c>
      <c r="FS52" s="176">
        <f t="shared" si="47"/>
        <v>0</v>
      </c>
      <c r="FT52" s="176">
        <f t="shared" si="47"/>
        <v>0</v>
      </c>
      <c r="FU52" s="176">
        <f t="shared" si="47"/>
        <v>0</v>
      </c>
      <c r="FV52" s="176">
        <f t="shared" si="47"/>
        <v>0</v>
      </c>
      <c r="FW52" s="176">
        <f t="shared" si="47"/>
        <v>0</v>
      </c>
      <c r="FX52" s="176">
        <f t="shared" si="47"/>
        <v>0</v>
      </c>
      <c r="FY52" s="176">
        <f t="shared" si="47"/>
        <v>0</v>
      </c>
      <c r="FZ52" s="176">
        <f t="shared" si="47"/>
        <v>0</v>
      </c>
      <c r="GA52" s="176">
        <f t="shared" si="47"/>
        <v>0</v>
      </c>
      <c r="GB52" s="176">
        <f t="shared" si="47"/>
        <v>0</v>
      </c>
      <c r="GC52" s="176">
        <f t="shared" si="47"/>
        <v>0</v>
      </c>
      <c r="GD52" s="176">
        <f t="shared" si="47"/>
        <v>0</v>
      </c>
      <c r="GE52" s="176">
        <f t="shared" si="47"/>
        <v>0</v>
      </c>
      <c r="GF52" s="176">
        <f t="shared" si="47"/>
        <v>0</v>
      </c>
      <c r="GG52" s="176">
        <f t="shared" si="47"/>
        <v>0</v>
      </c>
      <c r="GH52" s="176">
        <f t="shared" si="47"/>
        <v>0</v>
      </c>
      <c r="GI52" s="176">
        <f t="shared" si="53"/>
        <v>0</v>
      </c>
      <c r="GJ52" s="176">
        <f t="shared" si="53"/>
        <v>0</v>
      </c>
      <c r="GK52" s="176">
        <f t="shared" si="53"/>
        <v>0</v>
      </c>
      <c r="GL52" s="176">
        <f t="shared" si="53"/>
        <v>0</v>
      </c>
      <c r="GM52" s="176">
        <f t="shared" si="53"/>
        <v>0</v>
      </c>
      <c r="GN52" s="176">
        <f t="shared" si="53"/>
        <v>0</v>
      </c>
      <c r="GO52" s="176">
        <f t="shared" si="53"/>
        <v>0</v>
      </c>
      <c r="GP52" s="176">
        <f t="shared" si="53"/>
        <v>0</v>
      </c>
      <c r="GQ52" s="176">
        <f t="shared" si="53"/>
        <v>0</v>
      </c>
      <c r="GR52" s="176">
        <f t="shared" si="53"/>
        <v>0</v>
      </c>
      <c r="GS52" s="176">
        <f t="shared" si="53"/>
        <v>0</v>
      </c>
      <c r="GT52" s="176">
        <f t="shared" si="53"/>
        <v>0</v>
      </c>
      <c r="GU52" s="176">
        <f t="shared" si="53"/>
        <v>0</v>
      </c>
      <c r="GV52" s="176">
        <f t="shared" si="53"/>
        <v>0</v>
      </c>
      <c r="GW52" s="176">
        <f t="shared" si="53"/>
        <v>0</v>
      </c>
      <c r="GX52" s="176">
        <f t="shared" si="53"/>
        <v>0</v>
      </c>
      <c r="GY52" s="176">
        <f t="shared" si="59"/>
        <v>0</v>
      </c>
      <c r="GZ52" s="176">
        <f t="shared" si="59"/>
        <v>0</v>
      </c>
      <c r="HA52" s="176">
        <f t="shared" si="59"/>
        <v>0</v>
      </c>
      <c r="HB52" s="176">
        <f t="shared" si="59"/>
        <v>0</v>
      </c>
      <c r="HC52" s="176">
        <f t="shared" si="59"/>
        <v>0</v>
      </c>
      <c r="HD52" s="176">
        <f t="shared" si="59"/>
        <v>0</v>
      </c>
      <c r="HE52" s="176">
        <f t="shared" si="59"/>
        <v>0</v>
      </c>
      <c r="HF52" s="176">
        <f t="shared" si="59"/>
        <v>0</v>
      </c>
      <c r="HG52" s="176">
        <f t="shared" si="59"/>
        <v>0</v>
      </c>
      <c r="HH52" s="176">
        <f t="shared" si="59"/>
        <v>0</v>
      </c>
      <c r="HI52" s="176">
        <f t="shared" si="59"/>
        <v>0</v>
      </c>
      <c r="HJ52" s="176">
        <f t="shared" si="59"/>
        <v>0</v>
      </c>
      <c r="HK52" s="176">
        <f t="shared" si="59"/>
        <v>0</v>
      </c>
      <c r="HL52" s="176">
        <f t="shared" si="59"/>
        <v>0</v>
      </c>
      <c r="HM52" s="176">
        <f t="shared" si="59"/>
        <v>0</v>
      </c>
      <c r="HN52" s="176">
        <f t="shared" si="59"/>
        <v>0</v>
      </c>
      <c r="HO52" s="176">
        <f t="shared" si="57"/>
        <v>0</v>
      </c>
      <c r="HP52" s="176">
        <f t="shared" si="52"/>
        <v>0</v>
      </c>
      <c r="HQ52" s="176">
        <f t="shared" si="52"/>
        <v>0</v>
      </c>
      <c r="HR52" s="176">
        <f t="shared" si="52"/>
        <v>0</v>
      </c>
      <c r="HS52" s="176">
        <f t="shared" si="52"/>
        <v>0</v>
      </c>
      <c r="HT52" s="176">
        <f t="shared" si="52"/>
        <v>0</v>
      </c>
      <c r="HU52" s="176">
        <f t="shared" si="52"/>
        <v>0</v>
      </c>
      <c r="HV52" s="176">
        <f t="shared" si="52"/>
        <v>0</v>
      </c>
      <c r="HW52" s="176">
        <f t="shared" si="52"/>
        <v>0</v>
      </c>
      <c r="HX52" s="176">
        <f t="shared" si="52"/>
        <v>0</v>
      </c>
      <c r="HY52" s="176">
        <f t="shared" si="52"/>
        <v>0</v>
      </c>
      <c r="HZ52" s="176">
        <f t="shared" si="50"/>
        <v>0</v>
      </c>
      <c r="IA52" s="176">
        <f t="shared" si="50"/>
        <v>0</v>
      </c>
      <c r="IB52" s="176">
        <f t="shared" si="50"/>
        <v>0</v>
      </c>
      <c r="IC52" s="176">
        <f t="shared" si="50"/>
        <v>0</v>
      </c>
      <c r="ID52" s="176">
        <f t="shared" si="50"/>
        <v>0</v>
      </c>
      <c r="IE52" s="176">
        <f t="shared" si="29"/>
        <v>0</v>
      </c>
      <c r="IF52" s="176">
        <f t="shared" si="29"/>
        <v>0</v>
      </c>
      <c r="IG52" s="176">
        <f t="shared" si="29"/>
        <v>0</v>
      </c>
      <c r="II52"/>
      <c r="IJ52" s="174">
        <v>38</v>
      </c>
      <c r="IK52" s="174" t="b">
        <f t="shared" si="56"/>
        <v>0</v>
      </c>
      <c r="IL52" s="174" t="e">
        <f t="shared" si="9"/>
        <v>#DIV/0!</v>
      </c>
      <c r="IM52" s="174" t="e">
        <f t="shared" si="12"/>
        <v>#DIV/0!</v>
      </c>
      <c r="IO52" s="180" t="str">
        <f t="shared" si="10"/>
        <v/>
      </c>
      <c r="IP52" s="174" t="str">
        <f t="shared" si="11"/>
        <v/>
      </c>
    </row>
    <row r="53" spans="2:250" ht="12.75" customHeight="1" x14ac:dyDescent="0.25">
      <c r="B53" s="174"/>
      <c r="C53" s="174"/>
      <c r="D53" s="174">
        <f t="shared" si="0"/>
        <v>0</v>
      </c>
      <c r="E53"/>
      <c r="F53"/>
      <c r="G53" s="177">
        <v>40</v>
      </c>
      <c r="H53" s="176">
        <f t="shared" si="1"/>
        <v>6.2020738220214602</v>
      </c>
      <c r="I53" s="176">
        <f t="shared" si="8"/>
        <v>2.0710011309235904E-4</v>
      </c>
      <c r="K53" s="176">
        <f t="shared" si="55"/>
        <v>9.1353718388156919E-34</v>
      </c>
      <c r="L53" s="176">
        <f t="shared" si="55"/>
        <v>2.0356745937341436E-53</v>
      </c>
      <c r="M53" s="176">
        <f t="shared" si="55"/>
        <v>3.0794934371845799E-19</v>
      </c>
      <c r="N53" s="176">
        <f t="shared" si="55"/>
        <v>6.2794319695047882E-29</v>
      </c>
      <c r="O53" s="176">
        <f t="shared" si="55"/>
        <v>9.179464499215486E-15</v>
      </c>
      <c r="P53" s="176">
        <f t="shared" si="55"/>
        <v>3.5867385450856198E-26</v>
      </c>
      <c r="Q53" s="176">
        <f t="shared" si="55"/>
        <v>5.6895647930439646E-22</v>
      </c>
      <c r="R53" s="176">
        <f t="shared" si="55"/>
        <v>4.65736529929207E-11</v>
      </c>
      <c r="S53" s="176">
        <f t="shared" si="55"/>
        <v>1.3666260237352273E-16</v>
      </c>
      <c r="T53" s="176">
        <f t="shared" si="55"/>
        <v>1.7659678101805659E-22</v>
      </c>
      <c r="U53" s="176">
        <f t="shared" si="55"/>
        <v>9.9836718262805292E-13</v>
      </c>
      <c r="V53" s="176">
        <f t="shared" si="55"/>
        <v>1.8120797951915244E-11</v>
      </c>
      <c r="W53" s="176">
        <f t="shared" si="55"/>
        <v>1.6609756146398379E-4</v>
      </c>
      <c r="X53" s="176">
        <f t="shared" si="55"/>
        <v>1.8984692419897937E-23</v>
      </c>
      <c r="Y53" s="176">
        <f t="shared" si="55"/>
        <v>1.3020103926651101E-45</v>
      </c>
      <c r="Z53" s="176">
        <f t="shared" si="55"/>
        <v>4.1002485926240663E-5</v>
      </c>
      <c r="AA53" s="176">
        <f t="shared" si="54"/>
        <v>0</v>
      </c>
      <c r="AB53" s="176">
        <f t="shared" si="54"/>
        <v>0</v>
      </c>
      <c r="AC53" s="176">
        <f t="shared" si="54"/>
        <v>0</v>
      </c>
      <c r="AD53" s="176">
        <f t="shared" si="54"/>
        <v>0</v>
      </c>
      <c r="AE53" s="176">
        <f t="shared" si="54"/>
        <v>0</v>
      </c>
      <c r="AF53" s="176">
        <f t="shared" si="54"/>
        <v>0</v>
      </c>
      <c r="AG53" s="176">
        <f t="shared" si="54"/>
        <v>0</v>
      </c>
      <c r="AH53" s="176">
        <f t="shared" si="54"/>
        <v>0</v>
      </c>
      <c r="AI53" s="176">
        <f t="shared" si="54"/>
        <v>0</v>
      </c>
      <c r="AJ53" s="176">
        <f t="shared" si="54"/>
        <v>0</v>
      </c>
      <c r="AK53" s="176">
        <f t="shared" si="54"/>
        <v>0</v>
      </c>
      <c r="AL53" s="176">
        <f t="shared" si="54"/>
        <v>0</v>
      </c>
      <c r="AM53" s="176">
        <f t="shared" si="54"/>
        <v>0</v>
      </c>
      <c r="AN53" s="176">
        <f t="shared" si="54"/>
        <v>0</v>
      </c>
      <c r="AO53" s="176">
        <f t="shared" si="54"/>
        <v>0</v>
      </c>
      <c r="AP53" s="176">
        <f t="shared" si="60"/>
        <v>0</v>
      </c>
      <c r="AQ53" s="176">
        <f t="shared" si="60"/>
        <v>0</v>
      </c>
      <c r="AR53" s="176">
        <f t="shared" si="60"/>
        <v>0</v>
      </c>
      <c r="AS53" s="176">
        <f t="shared" si="60"/>
        <v>0</v>
      </c>
      <c r="AT53" s="176">
        <f t="shared" si="60"/>
        <v>0</v>
      </c>
      <c r="AU53" s="176">
        <f t="shared" si="60"/>
        <v>0</v>
      </c>
      <c r="AV53" s="176">
        <f t="shared" si="60"/>
        <v>0</v>
      </c>
      <c r="AW53" s="176">
        <f t="shared" si="60"/>
        <v>0</v>
      </c>
      <c r="AX53" s="176">
        <f t="shared" si="60"/>
        <v>0</v>
      </c>
      <c r="AY53" s="176">
        <f t="shared" si="58"/>
        <v>0</v>
      </c>
      <c r="AZ53" s="176">
        <f t="shared" si="58"/>
        <v>0</v>
      </c>
      <c r="BA53" s="176">
        <f t="shared" si="58"/>
        <v>0</v>
      </c>
      <c r="BB53" s="176">
        <f t="shared" si="58"/>
        <v>0</v>
      </c>
      <c r="BC53" s="176">
        <f t="shared" si="58"/>
        <v>0</v>
      </c>
      <c r="BD53" s="176">
        <f t="shared" si="58"/>
        <v>0</v>
      </c>
      <c r="BE53" s="176">
        <f t="shared" si="58"/>
        <v>0</v>
      </c>
      <c r="BF53" s="176">
        <f t="shared" si="58"/>
        <v>0</v>
      </c>
      <c r="BG53" s="176">
        <f t="shared" si="58"/>
        <v>0</v>
      </c>
      <c r="BH53" s="176">
        <f t="shared" si="58"/>
        <v>0</v>
      </c>
      <c r="BI53" s="176">
        <f t="shared" si="44"/>
        <v>0</v>
      </c>
      <c r="BJ53" s="176">
        <f t="shared" si="44"/>
        <v>0</v>
      </c>
      <c r="BK53" s="176">
        <f t="shared" si="44"/>
        <v>0</v>
      </c>
      <c r="BL53" s="176">
        <f t="shared" si="44"/>
        <v>0</v>
      </c>
      <c r="BM53" s="176">
        <f t="shared" si="44"/>
        <v>0</v>
      </c>
      <c r="BN53" s="176">
        <f t="shared" si="44"/>
        <v>0</v>
      </c>
      <c r="BO53" s="176">
        <f t="shared" si="44"/>
        <v>0</v>
      </c>
      <c r="BP53" s="176">
        <f t="shared" si="44"/>
        <v>0</v>
      </c>
      <c r="BQ53" s="176">
        <f t="shared" si="44"/>
        <v>0</v>
      </c>
      <c r="BR53" s="176">
        <f t="shared" si="44"/>
        <v>0</v>
      </c>
      <c r="BS53" s="176">
        <f t="shared" si="44"/>
        <v>0</v>
      </c>
      <c r="BT53" s="176">
        <f t="shared" si="44"/>
        <v>0</v>
      </c>
      <c r="BU53" s="176">
        <f t="shared" si="44"/>
        <v>0</v>
      </c>
      <c r="BV53" s="176">
        <f t="shared" si="44"/>
        <v>0</v>
      </c>
      <c r="BW53" s="176">
        <f t="shared" ref="BW53:CL68" si="62">+NORMDIST($H53,BW$12,BW$13,FALSE)</f>
        <v>0</v>
      </c>
      <c r="BX53" s="176">
        <f t="shared" si="62"/>
        <v>0</v>
      </c>
      <c r="BY53" s="176">
        <f t="shared" si="62"/>
        <v>0</v>
      </c>
      <c r="BZ53" s="176">
        <f t="shared" si="62"/>
        <v>0</v>
      </c>
      <c r="CA53" s="176">
        <f t="shared" si="62"/>
        <v>0</v>
      </c>
      <c r="CB53" s="176">
        <f t="shared" si="62"/>
        <v>0</v>
      </c>
      <c r="CC53" s="176">
        <f t="shared" si="62"/>
        <v>0</v>
      </c>
      <c r="CD53" s="176">
        <f t="shared" si="62"/>
        <v>0</v>
      </c>
      <c r="CE53" s="176">
        <f t="shared" si="62"/>
        <v>0</v>
      </c>
      <c r="CF53" s="176">
        <f t="shared" si="62"/>
        <v>0</v>
      </c>
      <c r="CG53" s="176">
        <f t="shared" si="62"/>
        <v>0</v>
      </c>
      <c r="CH53" s="176">
        <f t="shared" si="62"/>
        <v>0</v>
      </c>
      <c r="CI53" s="176">
        <f t="shared" si="62"/>
        <v>0</v>
      </c>
      <c r="CJ53" s="176">
        <f t="shared" si="62"/>
        <v>0</v>
      </c>
      <c r="CK53" s="176">
        <f t="shared" si="62"/>
        <v>0</v>
      </c>
      <c r="CL53" s="176">
        <f t="shared" si="62"/>
        <v>0</v>
      </c>
      <c r="CM53" s="176">
        <f t="shared" ref="CM53:DB68" si="63">+NORMDIST($H53,CM$12,CM$13,FALSE)</f>
        <v>0</v>
      </c>
      <c r="CN53" s="176">
        <f t="shared" si="63"/>
        <v>0</v>
      </c>
      <c r="CO53" s="176">
        <f t="shared" si="63"/>
        <v>0</v>
      </c>
      <c r="CP53" s="176">
        <f t="shared" si="63"/>
        <v>0</v>
      </c>
      <c r="CQ53" s="176">
        <f t="shared" si="63"/>
        <v>0</v>
      </c>
      <c r="CR53" s="176">
        <f t="shared" si="63"/>
        <v>0</v>
      </c>
      <c r="CS53" s="176">
        <f t="shared" si="63"/>
        <v>0</v>
      </c>
      <c r="CT53" s="176">
        <f t="shared" si="63"/>
        <v>0</v>
      </c>
      <c r="CU53" s="176">
        <f t="shared" si="63"/>
        <v>0</v>
      </c>
      <c r="CV53" s="176">
        <f t="shared" si="63"/>
        <v>0</v>
      </c>
      <c r="CW53" s="176">
        <f t="shared" si="63"/>
        <v>0</v>
      </c>
      <c r="CX53" s="176">
        <f t="shared" si="63"/>
        <v>0</v>
      </c>
      <c r="CY53" s="176">
        <f t="shared" si="63"/>
        <v>0</v>
      </c>
      <c r="CZ53" s="176">
        <f t="shared" si="63"/>
        <v>0</v>
      </c>
      <c r="DA53" s="176">
        <f t="shared" si="63"/>
        <v>0</v>
      </c>
      <c r="DB53" s="176">
        <f t="shared" si="63"/>
        <v>0</v>
      </c>
      <c r="DC53" s="176">
        <f t="shared" ref="DC53:DR68" si="64">+NORMDIST($H53,DC$12,DC$13,FALSE)</f>
        <v>0</v>
      </c>
      <c r="DD53" s="176">
        <f t="shared" si="64"/>
        <v>0</v>
      </c>
      <c r="DE53" s="176">
        <f t="shared" si="64"/>
        <v>0</v>
      </c>
      <c r="DF53" s="176">
        <f t="shared" si="64"/>
        <v>0</v>
      </c>
      <c r="DG53" s="176">
        <f t="shared" si="64"/>
        <v>0</v>
      </c>
      <c r="DH53" s="176">
        <f t="shared" si="40"/>
        <v>0</v>
      </c>
      <c r="DI53" s="176">
        <f t="shared" si="40"/>
        <v>0</v>
      </c>
      <c r="DJ53" s="176">
        <f t="shared" ref="DJ53:FU57" si="65">+NORMDIST($H53,DJ$12,DJ$13,FALSE)</f>
        <v>0</v>
      </c>
      <c r="DK53" s="176">
        <f t="shared" si="65"/>
        <v>0</v>
      </c>
      <c r="DL53" s="176">
        <f t="shared" si="65"/>
        <v>0</v>
      </c>
      <c r="DM53" s="176">
        <f t="shared" si="65"/>
        <v>0</v>
      </c>
      <c r="DN53" s="176">
        <f t="shared" si="65"/>
        <v>0</v>
      </c>
      <c r="DO53" s="176">
        <f t="shared" si="65"/>
        <v>0</v>
      </c>
      <c r="DP53" s="176">
        <f t="shared" si="65"/>
        <v>0</v>
      </c>
      <c r="DQ53" s="176">
        <f t="shared" si="65"/>
        <v>0</v>
      </c>
      <c r="DR53" s="176">
        <f t="shared" si="65"/>
        <v>0</v>
      </c>
      <c r="DS53" s="176">
        <f t="shared" si="65"/>
        <v>0</v>
      </c>
      <c r="DT53" s="176">
        <f t="shared" si="65"/>
        <v>0</v>
      </c>
      <c r="DU53" s="176">
        <f t="shared" si="65"/>
        <v>0</v>
      </c>
      <c r="DV53" s="176">
        <f t="shared" si="65"/>
        <v>0</v>
      </c>
      <c r="DW53" s="176">
        <f t="shared" si="65"/>
        <v>0</v>
      </c>
      <c r="DX53" s="176">
        <f t="shared" si="65"/>
        <v>0</v>
      </c>
      <c r="DY53" s="176">
        <f t="shared" si="65"/>
        <v>0</v>
      </c>
      <c r="DZ53" s="176">
        <f t="shared" si="65"/>
        <v>0</v>
      </c>
      <c r="EA53" s="176">
        <f t="shared" si="65"/>
        <v>0</v>
      </c>
      <c r="EB53" s="176">
        <f t="shared" si="65"/>
        <v>0</v>
      </c>
      <c r="EC53" s="176">
        <f t="shared" si="65"/>
        <v>0</v>
      </c>
      <c r="ED53" s="176">
        <f t="shared" si="65"/>
        <v>0</v>
      </c>
      <c r="EE53" s="176">
        <f t="shared" si="65"/>
        <v>0</v>
      </c>
      <c r="EF53" s="176">
        <f t="shared" si="65"/>
        <v>0</v>
      </c>
      <c r="EG53" s="176">
        <f t="shared" si="65"/>
        <v>0</v>
      </c>
      <c r="EH53" s="176">
        <f t="shared" si="65"/>
        <v>0</v>
      </c>
      <c r="EI53" s="176">
        <f t="shared" si="65"/>
        <v>0</v>
      </c>
      <c r="EJ53" s="176">
        <f t="shared" si="65"/>
        <v>0</v>
      </c>
      <c r="EK53" s="176">
        <f t="shared" si="65"/>
        <v>0</v>
      </c>
      <c r="EL53" s="176">
        <f t="shared" si="65"/>
        <v>0</v>
      </c>
      <c r="EM53" s="176">
        <f t="shared" si="65"/>
        <v>0</v>
      </c>
      <c r="EN53" s="176">
        <f t="shared" si="65"/>
        <v>0</v>
      </c>
      <c r="EO53" s="176">
        <f t="shared" si="65"/>
        <v>0</v>
      </c>
      <c r="EP53" s="176">
        <f t="shared" si="65"/>
        <v>0</v>
      </c>
      <c r="EQ53" s="176">
        <f t="shared" si="65"/>
        <v>0</v>
      </c>
      <c r="ER53" s="176">
        <f t="shared" si="65"/>
        <v>0</v>
      </c>
      <c r="ES53" s="176">
        <f t="shared" si="65"/>
        <v>0</v>
      </c>
      <c r="ET53" s="176">
        <f t="shared" si="65"/>
        <v>0</v>
      </c>
      <c r="EU53" s="176">
        <f t="shared" si="65"/>
        <v>0</v>
      </c>
      <c r="EV53" s="176">
        <f t="shared" si="65"/>
        <v>0</v>
      </c>
      <c r="EW53" s="176">
        <f t="shared" si="65"/>
        <v>0</v>
      </c>
      <c r="EX53" s="176">
        <f t="shared" si="65"/>
        <v>0</v>
      </c>
      <c r="EY53" s="176">
        <f t="shared" si="65"/>
        <v>0</v>
      </c>
      <c r="EZ53" s="176">
        <f t="shared" si="65"/>
        <v>0</v>
      </c>
      <c r="FA53" s="176">
        <f t="shared" si="65"/>
        <v>0</v>
      </c>
      <c r="FB53" s="176">
        <f t="shared" si="65"/>
        <v>0</v>
      </c>
      <c r="FC53" s="176">
        <f t="shared" si="65"/>
        <v>0</v>
      </c>
      <c r="FD53" s="176">
        <f t="shared" si="65"/>
        <v>0</v>
      </c>
      <c r="FE53" s="176">
        <f t="shared" si="65"/>
        <v>0</v>
      </c>
      <c r="FF53" s="176">
        <f t="shared" si="65"/>
        <v>0</v>
      </c>
      <c r="FG53" s="176">
        <f t="shared" si="65"/>
        <v>0</v>
      </c>
      <c r="FH53" s="176">
        <f t="shared" si="65"/>
        <v>0</v>
      </c>
      <c r="FI53" s="176">
        <f t="shared" si="65"/>
        <v>0</v>
      </c>
      <c r="FJ53" s="176">
        <f t="shared" si="65"/>
        <v>0</v>
      </c>
      <c r="FK53" s="176">
        <f t="shared" si="65"/>
        <v>0</v>
      </c>
      <c r="FL53" s="176">
        <f t="shared" si="65"/>
        <v>0</v>
      </c>
      <c r="FM53" s="176">
        <f t="shared" si="65"/>
        <v>0</v>
      </c>
      <c r="FN53" s="176">
        <f t="shared" si="65"/>
        <v>0</v>
      </c>
      <c r="FO53" s="176">
        <f t="shared" si="65"/>
        <v>0</v>
      </c>
      <c r="FP53" s="176">
        <f t="shared" si="65"/>
        <v>0</v>
      </c>
      <c r="FQ53" s="176">
        <f t="shared" si="65"/>
        <v>0</v>
      </c>
      <c r="FR53" s="176">
        <f t="shared" si="65"/>
        <v>0</v>
      </c>
      <c r="FS53" s="176">
        <f t="shared" si="65"/>
        <v>0</v>
      </c>
      <c r="FT53" s="176">
        <f t="shared" si="47"/>
        <v>0</v>
      </c>
      <c r="FU53" s="176">
        <f t="shared" si="47"/>
        <v>0</v>
      </c>
      <c r="FV53" s="176">
        <f t="shared" si="47"/>
        <v>0</v>
      </c>
      <c r="FW53" s="176">
        <f t="shared" si="47"/>
        <v>0</v>
      </c>
      <c r="FX53" s="176">
        <f t="shared" si="47"/>
        <v>0</v>
      </c>
      <c r="FY53" s="176">
        <f t="shared" si="47"/>
        <v>0</v>
      </c>
      <c r="FZ53" s="176">
        <f t="shared" si="47"/>
        <v>0</v>
      </c>
      <c r="GA53" s="176">
        <f t="shared" si="47"/>
        <v>0</v>
      </c>
      <c r="GB53" s="176">
        <f t="shared" si="47"/>
        <v>0</v>
      </c>
      <c r="GC53" s="176">
        <f t="shared" si="47"/>
        <v>0</v>
      </c>
      <c r="GD53" s="176">
        <f t="shared" si="47"/>
        <v>0</v>
      </c>
      <c r="GE53" s="176">
        <f t="shared" si="47"/>
        <v>0</v>
      </c>
      <c r="GF53" s="176">
        <f t="shared" si="47"/>
        <v>0</v>
      </c>
      <c r="GG53" s="176">
        <f t="shared" si="47"/>
        <v>0</v>
      </c>
      <c r="GH53" s="176">
        <f t="shared" si="47"/>
        <v>0</v>
      </c>
      <c r="GI53" s="176">
        <f t="shared" si="53"/>
        <v>0</v>
      </c>
      <c r="GJ53" s="176">
        <f t="shared" si="53"/>
        <v>0</v>
      </c>
      <c r="GK53" s="176">
        <f t="shared" si="53"/>
        <v>0</v>
      </c>
      <c r="GL53" s="176">
        <f t="shared" si="53"/>
        <v>0</v>
      </c>
      <c r="GM53" s="176">
        <f t="shared" si="53"/>
        <v>0</v>
      </c>
      <c r="GN53" s="176">
        <f t="shared" si="53"/>
        <v>0</v>
      </c>
      <c r="GO53" s="176">
        <f t="shared" si="53"/>
        <v>0</v>
      </c>
      <c r="GP53" s="176">
        <f t="shared" si="53"/>
        <v>0</v>
      </c>
      <c r="GQ53" s="176">
        <f t="shared" si="53"/>
        <v>0</v>
      </c>
      <c r="GR53" s="176">
        <f t="shared" si="53"/>
        <v>0</v>
      </c>
      <c r="GS53" s="176">
        <f t="shared" si="53"/>
        <v>0</v>
      </c>
      <c r="GT53" s="176">
        <f t="shared" si="53"/>
        <v>0</v>
      </c>
      <c r="GU53" s="176">
        <f t="shared" si="53"/>
        <v>0</v>
      </c>
      <c r="GV53" s="176">
        <f t="shared" si="53"/>
        <v>0</v>
      </c>
      <c r="GW53" s="176">
        <f t="shared" si="53"/>
        <v>0</v>
      </c>
      <c r="GX53" s="176">
        <f t="shared" si="53"/>
        <v>0</v>
      </c>
      <c r="GY53" s="176">
        <f t="shared" si="59"/>
        <v>0</v>
      </c>
      <c r="GZ53" s="176">
        <f t="shared" si="59"/>
        <v>0</v>
      </c>
      <c r="HA53" s="176">
        <f t="shared" si="59"/>
        <v>0</v>
      </c>
      <c r="HB53" s="176">
        <f t="shared" si="59"/>
        <v>0</v>
      </c>
      <c r="HC53" s="176">
        <f t="shared" si="59"/>
        <v>0</v>
      </c>
      <c r="HD53" s="176">
        <f t="shared" si="59"/>
        <v>0</v>
      </c>
      <c r="HE53" s="176">
        <f t="shared" si="59"/>
        <v>0</v>
      </c>
      <c r="HF53" s="176">
        <f t="shared" si="59"/>
        <v>0</v>
      </c>
      <c r="HG53" s="176">
        <f t="shared" si="59"/>
        <v>0</v>
      </c>
      <c r="HH53" s="176">
        <f t="shared" si="59"/>
        <v>0</v>
      </c>
      <c r="HI53" s="176">
        <f t="shared" si="59"/>
        <v>0</v>
      </c>
      <c r="HJ53" s="176">
        <f t="shared" si="59"/>
        <v>0</v>
      </c>
      <c r="HK53" s="176">
        <f t="shared" si="59"/>
        <v>0</v>
      </c>
      <c r="HL53" s="176">
        <f t="shared" si="59"/>
        <v>0</v>
      </c>
      <c r="HM53" s="176">
        <f t="shared" si="59"/>
        <v>0</v>
      </c>
      <c r="HN53" s="176">
        <f t="shared" si="59"/>
        <v>0</v>
      </c>
      <c r="HO53" s="176">
        <f t="shared" si="57"/>
        <v>0</v>
      </c>
      <c r="HP53" s="176">
        <f t="shared" si="57"/>
        <v>0</v>
      </c>
      <c r="HQ53" s="176">
        <f t="shared" si="57"/>
        <v>0</v>
      </c>
      <c r="HR53" s="176">
        <f t="shared" si="57"/>
        <v>0</v>
      </c>
      <c r="HS53" s="176">
        <f t="shared" si="57"/>
        <v>0</v>
      </c>
      <c r="HT53" s="176">
        <f t="shared" si="57"/>
        <v>0</v>
      </c>
      <c r="HU53" s="176">
        <f t="shared" si="57"/>
        <v>0</v>
      </c>
      <c r="HV53" s="176">
        <f t="shared" si="57"/>
        <v>0</v>
      </c>
      <c r="HW53" s="176">
        <f t="shared" si="52"/>
        <v>0</v>
      </c>
      <c r="HX53" s="176">
        <f t="shared" si="52"/>
        <v>0</v>
      </c>
      <c r="HY53" s="176">
        <f t="shared" si="52"/>
        <v>0</v>
      </c>
      <c r="HZ53" s="176">
        <f t="shared" si="50"/>
        <v>0</v>
      </c>
      <c r="IA53" s="176">
        <f t="shared" si="50"/>
        <v>0</v>
      </c>
      <c r="IB53" s="176">
        <f t="shared" si="50"/>
        <v>0</v>
      </c>
      <c r="IC53" s="176">
        <f t="shared" si="50"/>
        <v>0</v>
      </c>
      <c r="ID53" s="176">
        <f t="shared" si="50"/>
        <v>0</v>
      </c>
      <c r="IE53" s="176">
        <f t="shared" si="50"/>
        <v>0</v>
      </c>
      <c r="IF53" s="176">
        <f t="shared" si="29"/>
        <v>0</v>
      </c>
      <c r="IG53" s="176">
        <f t="shared" si="29"/>
        <v>0</v>
      </c>
      <c r="II53"/>
      <c r="IJ53" s="174">
        <v>39</v>
      </c>
      <c r="IK53" s="174" t="b">
        <f t="shared" si="56"/>
        <v>0</v>
      </c>
      <c r="IL53" s="174" t="e">
        <f t="shared" si="9"/>
        <v>#DIV/0!</v>
      </c>
      <c r="IM53" s="174" t="e">
        <f t="shared" si="12"/>
        <v>#DIV/0!</v>
      </c>
      <c r="IO53" s="180" t="str">
        <f t="shared" si="10"/>
        <v/>
      </c>
      <c r="IP53" s="174" t="str">
        <f t="shared" si="11"/>
        <v/>
      </c>
    </row>
    <row r="54" spans="2:250" ht="12.75" customHeight="1" x14ac:dyDescent="0.25">
      <c r="B54" s="174"/>
      <c r="C54" s="174"/>
      <c r="D54" s="174">
        <f t="shared" si="0"/>
        <v>0</v>
      </c>
      <c r="E54"/>
      <c r="F54"/>
      <c r="G54" s="177">
        <v>41</v>
      </c>
      <c r="H54" s="176">
        <f t="shared" si="1"/>
        <v>6.3571256675719967</v>
      </c>
      <c r="I54" s="176">
        <f t="shared" si="8"/>
        <v>3.8982603695981496E-3</v>
      </c>
      <c r="K54" s="176">
        <f t="shared" si="55"/>
        <v>1.2839845814257545E-30</v>
      </c>
      <c r="L54" s="176">
        <f t="shared" si="55"/>
        <v>1.5831964410999761E-49</v>
      </c>
      <c r="M54" s="176">
        <f t="shared" si="55"/>
        <v>1.3583247802882935E-16</v>
      </c>
      <c r="N54" s="176">
        <f t="shared" si="55"/>
        <v>1.4730098654545912E-25</v>
      </c>
      <c r="O54" s="176">
        <f t="shared" si="55"/>
        <v>9.1878772752578819E-13</v>
      </c>
      <c r="P54" s="176">
        <f t="shared" si="55"/>
        <v>1.7161977936796911E-23</v>
      </c>
      <c r="Q54" s="176">
        <f t="shared" si="55"/>
        <v>6.4118376953365707E-19</v>
      </c>
      <c r="R54" s="176">
        <f t="shared" si="55"/>
        <v>3.7972695958718252E-9</v>
      </c>
      <c r="S54" s="176">
        <f t="shared" si="55"/>
        <v>1.9258657612255339E-14</v>
      </c>
      <c r="T54" s="176">
        <f t="shared" si="55"/>
        <v>2.7665710505578012E-20</v>
      </c>
      <c r="U54" s="176">
        <f t="shared" si="55"/>
        <v>2.879569824084343E-11</v>
      </c>
      <c r="V54" s="176">
        <f t="shared" si="55"/>
        <v>1.0982936501358515E-9</v>
      </c>
      <c r="W54" s="176">
        <f t="shared" si="55"/>
        <v>3.2495932482196092E-3</v>
      </c>
      <c r="X54" s="176">
        <f t="shared" si="55"/>
        <v>1.0818595849381189E-20</v>
      </c>
      <c r="Y54" s="176">
        <f t="shared" si="55"/>
        <v>1.2387693699276161E-41</v>
      </c>
      <c r="Z54" s="176">
        <f t="shared" si="55"/>
        <v>6.4866219608141298E-4</v>
      </c>
      <c r="AA54" s="176">
        <f t="shared" si="54"/>
        <v>0</v>
      </c>
      <c r="AB54" s="176">
        <f t="shared" si="54"/>
        <v>0</v>
      </c>
      <c r="AC54" s="176">
        <f t="shared" si="54"/>
        <v>0</v>
      </c>
      <c r="AD54" s="176">
        <f t="shared" si="54"/>
        <v>0</v>
      </c>
      <c r="AE54" s="176">
        <f t="shared" si="54"/>
        <v>0</v>
      </c>
      <c r="AF54" s="176">
        <f t="shared" si="54"/>
        <v>0</v>
      </c>
      <c r="AG54" s="176">
        <f t="shared" si="54"/>
        <v>0</v>
      </c>
      <c r="AH54" s="176">
        <f t="shared" si="54"/>
        <v>0</v>
      </c>
      <c r="AI54" s="176">
        <f t="shared" si="54"/>
        <v>0</v>
      </c>
      <c r="AJ54" s="176">
        <f t="shared" si="54"/>
        <v>0</v>
      </c>
      <c r="AK54" s="176">
        <f t="shared" si="54"/>
        <v>0</v>
      </c>
      <c r="AL54" s="176">
        <f t="shared" si="54"/>
        <v>0</v>
      </c>
      <c r="AM54" s="176">
        <f t="shared" si="54"/>
        <v>0</v>
      </c>
      <c r="AN54" s="176">
        <f t="shared" si="54"/>
        <v>0</v>
      </c>
      <c r="AO54" s="176">
        <f t="shared" si="54"/>
        <v>0</v>
      </c>
      <c r="AP54" s="176">
        <f t="shared" si="60"/>
        <v>0</v>
      </c>
      <c r="AQ54" s="176">
        <f t="shared" si="60"/>
        <v>0</v>
      </c>
      <c r="AR54" s="176">
        <f t="shared" si="60"/>
        <v>0</v>
      </c>
      <c r="AS54" s="176">
        <f t="shared" si="60"/>
        <v>0</v>
      </c>
      <c r="AT54" s="176">
        <f t="shared" si="60"/>
        <v>0</v>
      </c>
      <c r="AU54" s="176">
        <f t="shared" si="60"/>
        <v>0</v>
      </c>
      <c r="AV54" s="176">
        <f t="shared" si="60"/>
        <v>0</v>
      </c>
      <c r="AW54" s="176">
        <f t="shared" si="60"/>
        <v>0</v>
      </c>
      <c r="AX54" s="176">
        <f t="shared" si="60"/>
        <v>0</v>
      </c>
      <c r="AY54" s="176">
        <f t="shared" si="58"/>
        <v>0</v>
      </c>
      <c r="AZ54" s="176">
        <f t="shared" si="58"/>
        <v>0</v>
      </c>
      <c r="BA54" s="176">
        <f t="shared" si="58"/>
        <v>0</v>
      </c>
      <c r="BB54" s="176">
        <f t="shared" si="58"/>
        <v>0</v>
      </c>
      <c r="BC54" s="176">
        <f t="shared" si="58"/>
        <v>0</v>
      </c>
      <c r="BD54" s="176">
        <f t="shared" si="58"/>
        <v>0</v>
      </c>
      <c r="BE54" s="176">
        <f t="shared" si="58"/>
        <v>0</v>
      </c>
      <c r="BF54" s="176">
        <f t="shared" si="58"/>
        <v>0</v>
      </c>
      <c r="BG54" s="176">
        <f t="shared" si="58"/>
        <v>0</v>
      </c>
      <c r="BH54" s="176">
        <f t="shared" si="58"/>
        <v>0</v>
      </c>
      <c r="BI54" s="176">
        <f t="shared" si="58"/>
        <v>0</v>
      </c>
      <c r="BJ54" s="176">
        <f t="shared" si="58"/>
        <v>0</v>
      </c>
      <c r="BK54" s="176">
        <f t="shared" si="58"/>
        <v>0</v>
      </c>
      <c r="BL54" s="176">
        <f t="shared" si="58"/>
        <v>0</v>
      </c>
      <c r="BM54" s="176">
        <f t="shared" si="58"/>
        <v>0</v>
      </c>
      <c r="BN54" s="176">
        <f t="shared" si="58"/>
        <v>0</v>
      </c>
      <c r="BO54" s="176">
        <f t="shared" ref="BO54:CD69" si="66">+NORMDIST($H54,BO$12,BO$13,FALSE)</f>
        <v>0</v>
      </c>
      <c r="BP54" s="176">
        <f t="shared" si="66"/>
        <v>0</v>
      </c>
      <c r="BQ54" s="176">
        <f t="shared" si="66"/>
        <v>0</v>
      </c>
      <c r="BR54" s="176">
        <f t="shared" si="66"/>
        <v>0</v>
      </c>
      <c r="BS54" s="176">
        <f t="shared" si="66"/>
        <v>0</v>
      </c>
      <c r="BT54" s="176">
        <f t="shared" si="66"/>
        <v>0</v>
      </c>
      <c r="BU54" s="176">
        <f t="shared" si="66"/>
        <v>0</v>
      </c>
      <c r="BV54" s="176">
        <f t="shared" si="66"/>
        <v>0</v>
      </c>
      <c r="BW54" s="176">
        <f t="shared" si="66"/>
        <v>0</v>
      </c>
      <c r="BX54" s="176">
        <f t="shared" si="66"/>
        <v>0</v>
      </c>
      <c r="BY54" s="176">
        <f t="shared" si="66"/>
        <v>0</v>
      </c>
      <c r="BZ54" s="176">
        <f t="shared" si="66"/>
        <v>0</v>
      </c>
      <c r="CA54" s="176">
        <f t="shared" si="66"/>
        <v>0</v>
      </c>
      <c r="CB54" s="176">
        <f t="shared" si="66"/>
        <v>0</v>
      </c>
      <c r="CC54" s="176">
        <f t="shared" si="62"/>
        <v>0</v>
      </c>
      <c r="CD54" s="176">
        <f t="shared" si="62"/>
        <v>0</v>
      </c>
      <c r="CE54" s="176">
        <f t="shared" si="62"/>
        <v>0</v>
      </c>
      <c r="CF54" s="176">
        <f t="shared" si="62"/>
        <v>0</v>
      </c>
      <c r="CG54" s="176">
        <f t="shared" si="62"/>
        <v>0</v>
      </c>
      <c r="CH54" s="176">
        <f t="shared" si="62"/>
        <v>0</v>
      </c>
      <c r="CI54" s="176">
        <f t="shared" si="62"/>
        <v>0</v>
      </c>
      <c r="CJ54" s="176">
        <f t="shared" si="62"/>
        <v>0</v>
      </c>
      <c r="CK54" s="176">
        <f t="shared" si="62"/>
        <v>0</v>
      </c>
      <c r="CL54" s="176">
        <f t="shared" si="62"/>
        <v>0</v>
      </c>
      <c r="CM54" s="176">
        <f t="shared" si="63"/>
        <v>0</v>
      </c>
      <c r="CN54" s="176">
        <f t="shared" si="63"/>
        <v>0</v>
      </c>
      <c r="CO54" s="176">
        <f t="shared" si="63"/>
        <v>0</v>
      </c>
      <c r="CP54" s="176">
        <f t="shared" si="63"/>
        <v>0</v>
      </c>
      <c r="CQ54" s="176">
        <f t="shared" si="63"/>
        <v>0</v>
      </c>
      <c r="CR54" s="176">
        <f t="shared" si="63"/>
        <v>0</v>
      </c>
      <c r="CS54" s="176">
        <f t="shared" si="63"/>
        <v>0</v>
      </c>
      <c r="CT54" s="176">
        <f t="shared" si="63"/>
        <v>0</v>
      </c>
      <c r="CU54" s="176">
        <f t="shared" si="63"/>
        <v>0</v>
      </c>
      <c r="CV54" s="176">
        <f t="shared" si="63"/>
        <v>0</v>
      </c>
      <c r="CW54" s="176">
        <f t="shared" si="63"/>
        <v>0</v>
      </c>
      <c r="CX54" s="176">
        <f t="shared" si="63"/>
        <v>0</v>
      </c>
      <c r="CY54" s="176">
        <f t="shared" si="63"/>
        <v>0</v>
      </c>
      <c r="CZ54" s="176">
        <f t="shared" si="63"/>
        <v>0</v>
      </c>
      <c r="DA54" s="176">
        <f t="shared" si="63"/>
        <v>0</v>
      </c>
      <c r="DB54" s="176">
        <f t="shared" si="63"/>
        <v>0</v>
      </c>
      <c r="DC54" s="176">
        <f t="shared" si="64"/>
        <v>0</v>
      </c>
      <c r="DD54" s="176">
        <f t="shared" si="64"/>
        <v>0</v>
      </c>
      <c r="DE54" s="176">
        <f t="shared" si="64"/>
        <v>0</v>
      </c>
      <c r="DF54" s="176">
        <f t="shared" si="64"/>
        <v>0</v>
      </c>
      <c r="DG54" s="176">
        <f t="shared" si="64"/>
        <v>0</v>
      </c>
      <c r="DH54" s="176">
        <f t="shared" si="64"/>
        <v>0</v>
      </c>
      <c r="DI54" s="176">
        <f t="shared" si="64"/>
        <v>0</v>
      </c>
      <c r="DJ54" s="176">
        <f t="shared" si="64"/>
        <v>0</v>
      </c>
      <c r="DK54" s="176">
        <f t="shared" si="64"/>
        <v>0</v>
      </c>
      <c r="DL54" s="176">
        <f t="shared" si="64"/>
        <v>0</v>
      </c>
      <c r="DM54" s="176">
        <f t="shared" si="64"/>
        <v>0</v>
      </c>
      <c r="DN54" s="176">
        <f t="shared" si="64"/>
        <v>0</v>
      </c>
      <c r="DO54" s="176">
        <f t="shared" si="64"/>
        <v>0</v>
      </c>
      <c r="DP54" s="176">
        <f t="shared" si="64"/>
        <v>0</v>
      </c>
      <c r="DQ54" s="176">
        <f t="shared" si="64"/>
        <v>0</v>
      </c>
      <c r="DR54" s="176">
        <f t="shared" si="64"/>
        <v>0</v>
      </c>
      <c r="DS54" s="176">
        <f t="shared" si="65"/>
        <v>0</v>
      </c>
      <c r="DT54" s="176">
        <f t="shared" si="65"/>
        <v>0</v>
      </c>
      <c r="DU54" s="176">
        <f t="shared" si="65"/>
        <v>0</v>
      </c>
      <c r="DV54" s="176">
        <f t="shared" si="65"/>
        <v>0</v>
      </c>
      <c r="DW54" s="176">
        <f t="shared" si="65"/>
        <v>0</v>
      </c>
      <c r="DX54" s="176">
        <f t="shared" si="65"/>
        <v>0</v>
      </c>
      <c r="DY54" s="176">
        <f t="shared" si="65"/>
        <v>0</v>
      </c>
      <c r="DZ54" s="176">
        <f t="shared" si="65"/>
        <v>0</v>
      </c>
      <c r="EA54" s="176">
        <f t="shared" si="65"/>
        <v>0</v>
      </c>
      <c r="EB54" s="176">
        <f t="shared" si="65"/>
        <v>0</v>
      </c>
      <c r="EC54" s="176">
        <f t="shared" si="65"/>
        <v>0</v>
      </c>
      <c r="ED54" s="176">
        <f t="shared" si="65"/>
        <v>0</v>
      </c>
      <c r="EE54" s="176">
        <f t="shared" si="65"/>
        <v>0</v>
      </c>
      <c r="EF54" s="176">
        <f t="shared" si="65"/>
        <v>0</v>
      </c>
      <c r="EG54" s="176">
        <f t="shared" si="65"/>
        <v>0</v>
      </c>
      <c r="EH54" s="176">
        <f t="shared" si="65"/>
        <v>0</v>
      </c>
      <c r="EI54" s="176">
        <f t="shared" si="65"/>
        <v>0</v>
      </c>
      <c r="EJ54" s="176">
        <f t="shared" si="65"/>
        <v>0</v>
      </c>
      <c r="EK54" s="176">
        <f t="shared" si="65"/>
        <v>0</v>
      </c>
      <c r="EL54" s="176">
        <f t="shared" si="65"/>
        <v>0</v>
      </c>
      <c r="EM54" s="176">
        <f t="shared" si="65"/>
        <v>0</v>
      </c>
      <c r="EN54" s="176">
        <f t="shared" si="65"/>
        <v>0</v>
      </c>
      <c r="EO54" s="176">
        <f t="shared" si="65"/>
        <v>0</v>
      </c>
      <c r="EP54" s="176">
        <f t="shared" si="65"/>
        <v>0</v>
      </c>
      <c r="EQ54" s="176">
        <f t="shared" si="65"/>
        <v>0</v>
      </c>
      <c r="ER54" s="176">
        <f t="shared" si="65"/>
        <v>0</v>
      </c>
      <c r="ES54" s="176">
        <f t="shared" si="65"/>
        <v>0</v>
      </c>
      <c r="ET54" s="176">
        <f t="shared" si="65"/>
        <v>0</v>
      </c>
      <c r="EU54" s="176">
        <f t="shared" si="65"/>
        <v>0</v>
      </c>
      <c r="EV54" s="176">
        <f t="shared" si="65"/>
        <v>0</v>
      </c>
      <c r="EW54" s="176">
        <f t="shared" si="65"/>
        <v>0</v>
      </c>
      <c r="EX54" s="176">
        <f t="shared" si="65"/>
        <v>0</v>
      </c>
      <c r="EY54" s="176">
        <f t="shared" si="65"/>
        <v>0</v>
      </c>
      <c r="EZ54" s="176">
        <f t="shared" si="65"/>
        <v>0</v>
      </c>
      <c r="FA54" s="176">
        <f t="shared" si="65"/>
        <v>0</v>
      </c>
      <c r="FB54" s="176">
        <f t="shared" si="65"/>
        <v>0</v>
      </c>
      <c r="FC54" s="176">
        <f t="shared" si="65"/>
        <v>0</v>
      </c>
      <c r="FD54" s="176">
        <f t="shared" si="65"/>
        <v>0</v>
      </c>
      <c r="FE54" s="176">
        <f t="shared" si="65"/>
        <v>0</v>
      </c>
      <c r="FF54" s="176">
        <f t="shared" si="65"/>
        <v>0</v>
      </c>
      <c r="FG54" s="176">
        <f t="shared" si="65"/>
        <v>0</v>
      </c>
      <c r="FH54" s="176">
        <f t="shared" si="65"/>
        <v>0</v>
      </c>
      <c r="FI54" s="176">
        <f t="shared" si="65"/>
        <v>0</v>
      </c>
      <c r="FJ54" s="176">
        <f t="shared" si="65"/>
        <v>0</v>
      </c>
      <c r="FK54" s="176">
        <f t="shared" si="65"/>
        <v>0</v>
      </c>
      <c r="FL54" s="176">
        <f t="shared" si="65"/>
        <v>0</v>
      </c>
      <c r="FM54" s="176">
        <f t="shared" si="65"/>
        <v>0</v>
      </c>
      <c r="FN54" s="176">
        <f t="shared" si="65"/>
        <v>0</v>
      </c>
      <c r="FO54" s="176">
        <f t="shared" si="65"/>
        <v>0</v>
      </c>
      <c r="FP54" s="176">
        <f t="shared" si="65"/>
        <v>0</v>
      </c>
      <c r="FQ54" s="176">
        <f t="shared" si="65"/>
        <v>0</v>
      </c>
      <c r="FR54" s="176">
        <f t="shared" si="65"/>
        <v>0</v>
      </c>
      <c r="FS54" s="176">
        <f t="shared" si="65"/>
        <v>0</v>
      </c>
      <c r="FT54" s="176">
        <f t="shared" si="65"/>
        <v>0</v>
      </c>
      <c r="FU54" s="176">
        <f t="shared" si="65"/>
        <v>0</v>
      </c>
      <c r="FV54" s="176">
        <f t="shared" ref="FV54:IG58" si="67">+NORMDIST($H54,FV$12,FV$13,FALSE)</f>
        <v>0</v>
      </c>
      <c r="FW54" s="176">
        <f t="shared" si="67"/>
        <v>0</v>
      </c>
      <c r="FX54" s="176">
        <f t="shared" si="67"/>
        <v>0</v>
      </c>
      <c r="FY54" s="176">
        <f t="shared" si="67"/>
        <v>0</v>
      </c>
      <c r="FZ54" s="176">
        <f t="shared" si="67"/>
        <v>0</v>
      </c>
      <c r="GA54" s="176">
        <f t="shared" si="67"/>
        <v>0</v>
      </c>
      <c r="GB54" s="176">
        <f t="shared" si="67"/>
        <v>0</v>
      </c>
      <c r="GC54" s="176">
        <f t="shared" si="67"/>
        <v>0</v>
      </c>
      <c r="GD54" s="176">
        <f t="shared" si="67"/>
        <v>0</v>
      </c>
      <c r="GE54" s="176">
        <f t="shared" si="67"/>
        <v>0</v>
      </c>
      <c r="GF54" s="176">
        <f t="shared" si="67"/>
        <v>0</v>
      </c>
      <c r="GG54" s="176">
        <f t="shared" si="67"/>
        <v>0</v>
      </c>
      <c r="GH54" s="176">
        <f t="shared" si="67"/>
        <v>0</v>
      </c>
      <c r="GI54" s="176">
        <f t="shared" si="67"/>
        <v>0</v>
      </c>
      <c r="GJ54" s="176">
        <f t="shared" si="67"/>
        <v>0</v>
      </c>
      <c r="GK54" s="176">
        <f t="shared" si="67"/>
        <v>0</v>
      </c>
      <c r="GL54" s="176">
        <f t="shared" si="67"/>
        <v>0</v>
      </c>
      <c r="GM54" s="176">
        <f t="shared" si="67"/>
        <v>0</v>
      </c>
      <c r="GN54" s="176">
        <f t="shared" si="67"/>
        <v>0</v>
      </c>
      <c r="GO54" s="176">
        <f t="shared" si="67"/>
        <v>0</v>
      </c>
      <c r="GP54" s="176">
        <f t="shared" si="67"/>
        <v>0</v>
      </c>
      <c r="GQ54" s="176">
        <f t="shared" si="67"/>
        <v>0</v>
      </c>
      <c r="GR54" s="176">
        <f t="shared" si="67"/>
        <v>0</v>
      </c>
      <c r="GS54" s="176">
        <f t="shared" si="67"/>
        <v>0</v>
      </c>
      <c r="GT54" s="176">
        <f t="shared" si="67"/>
        <v>0</v>
      </c>
      <c r="GU54" s="176">
        <f t="shared" si="67"/>
        <v>0</v>
      </c>
      <c r="GV54" s="176">
        <f t="shared" si="67"/>
        <v>0</v>
      </c>
      <c r="GW54" s="176">
        <f t="shared" si="67"/>
        <v>0</v>
      </c>
      <c r="GX54" s="176">
        <f t="shared" si="67"/>
        <v>0</v>
      </c>
      <c r="GY54" s="176">
        <f t="shared" si="67"/>
        <v>0</v>
      </c>
      <c r="GZ54" s="176">
        <f t="shared" si="67"/>
        <v>0</v>
      </c>
      <c r="HA54" s="176">
        <f t="shared" si="67"/>
        <v>0</v>
      </c>
      <c r="HB54" s="176">
        <f t="shared" si="67"/>
        <v>0</v>
      </c>
      <c r="HC54" s="176">
        <f t="shared" si="67"/>
        <v>0</v>
      </c>
      <c r="HD54" s="176">
        <f t="shared" si="67"/>
        <v>0</v>
      </c>
      <c r="HE54" s="176">
        <f t="shared" si="67"/>
        <v>0</v>
      </c>
      <c r="HF54" s="176">
        <f t="shared" si="67"/>
        <v>0</v>
      </c>
      <c r="HG54" s="176">
        <f t="shared" si="67"/>
        <v>0</v>
      </c>
      <c r="HH54" s="176">
        <f t="shared" si="67"/>
        <v>0</v>
      </c>
      <c r="HI54" s="176">
        <f t="shared" si="67"/>
        <v>0</v>
      </c>
      <c r="HJ54" s="176">
        <f t="shared" si="67"/>
        <v>0</v>
      </c>
      <c r="HK54" s="176">
        <f t="shared" si="67"/>
        <v>0</v>
      </c>
      <c r="HL54" s="176">
        <f t="shared" si="67"/>
        <v>0</v>
      </c>
      <c r="HM54" s="176">
        <f t="shared" si="67"/>
        <v>0</v>
      </c>
      <c r="HN54" s="176">
        <f t="shared" si="67"/>
        <v>0</v>
      </c>
      <c r="HO54" s="176">
        <f t="shared" si="67"/>
        <v>0</v>
      </c>
      <c r="HP54" s="176">
        <f t="shared" si="67"/>
        <v>0</v>
      </c>
      <c r="HQ54" s="176">
        <f t="shared" si="67"/>
        <v>0</v>
      </c>
      <c r="HR54" s="176">
        <f t="shared" si="67"/>
        <v>0</v>
      </c>
      <c r="HS54" s="176">
        <f t="shared" si="67"/>
        <v>0</v>
      </c>
      <c r="HT54" s="176">
        <f t="shared" si="67"/>
        <v>0</v>
      </c>
      <c r="HU54" s="176">
        <f t="shared" si="67"/>
        <v>0</v>
      </c>
      <c r="HV54" s="176">
        <f t="shared" si="67"/>
        <v>0</v>
      </c>
      <c r="HW54" s="176">
        <f t="shared" si="67"/>
        <v>0</v>
      </c>
      <c r="HX54" s="176">
        <f t="shared" si="67"/>
        <v>0</v>
      </c>
      <c r="HY54" s="176">
        <f t="shared" si="67"/>
        <v>0</v>
      </c>
      <c r="HZ54" s="176">
        <f t="shared" si="67"/>
        <v>0</v>
      </c>
      <c r="IA54" s="176">
        <f t="shared" si="67"/>
        <v>0</v>
      </c>
      <c r="IB54" s="176">
        <f t="shared" si="67"/>
        <v>0</v>
      </c>
      <c r="IC54" s="176">
        <f t="shared" si="67"/>
        <v>0</v>
      </c>
      <c r="ID54" s="176">
        <f t="shared" si="67"/>
        <v>0</v>
      </c>
      <c r="IE54" s="176">
        <f t="shared" si="67"/>
        <v>0</v>
      </c>
      <c r="IF54" s="176">
        <f t="shared" si="29"/>
        <v>0</v>
      </c>
      <c r="IG54" s="176">
        <f t="shared" si="29"/>
        <v>0</v>
      </c>
      <c r="II54"/>
      <c r="IJ54" s="174">
        <v>40</v>
      </c>
      <c r="IK54" s="174" t="b">
        <f t="shared" si="56"/>
        <v>0</v>
      </c>
      <c r="IL54" s="174" t="e">
        <f t="shared" si="9"/>
        <v>#DIV/0!</v>
      </c>
      <c r="IM54" s="174" t="e">
        <f t="shared" si="12"/>
        <v>#DIV/0!</v>
      </c>
      <c r="IO54" s="179" t="str">
        <f t="shared" si="10"/>
        <v/>
      </c>
      <c r="IP54" s="174" t="str">
        <f t="shared" si="11"/>
        <v/>
      </c>
    </row>
    <row r="55" spans="2:250" ht="12.75" customHeight="1" x14ac:dyDescent="0.25">
      <c r="B55" s="174"/>
      <c r="C55" s="174"/>
      <c r="D55" s="174">
        <f t="shared" si="0"/>
        <v>0</v>
      </c>
      <c r="E55"/>
      <c r="F55"/>
      <c r="G55" s="177">
        <v>42</v>
      </c>
      <c r="H55" s="176">
        <f t="shared" si="1"/>
        <v>6.5121775131225332</v>
      </c>
      <c r="I55" s="176">
        <f t="shared" si="8"/>
        <v>4.2856402423569008E-2</v>
      </c>
      <c r="K55" s="176">
        <f t="shared" si="55"/>
        <v>1.2582873874880078E-27</v>
      </c>
      <c r="L55" s="176">
        <f t="shared" si="55"/>
        <v>8.7431363041377096E-46</v>
      </c>
      <c r="M55" s="176">
        <f t="shared" si="55"/>
        <v>3.7726602993757983E-14</v>
      </c>
      <c r="N55" s="176">
        <f t="shared" si="55"/>
        <v>2.1190464143414289E-22</v>
      </c>
      <c r="O55" s="176">
        <f t="shared" si="55"/>
        <v>6.4868875384173781E-11</v>
      </c>
      <c r="P55" s="176">
        <f t="shared" si="55"/>
        <v>5.8403844443388273E-21</v>
      </c>
      <c r="Q55" s="176">
        <f t="shared" si="55"/>
        <v>4.2230680919327843E-16</v>
      </c>
      <c r="R55" s="176">
        <f t="shared" si="55"/>
        <v>1.996245631319948E-7</v>
      </c>
      <c r="S55" s="176">
        <f t="shared" si="55"/>
        <v>1.9020285493819891E-12</v>
      </c>
      <c r="T55" s="176">
        <f t="shared" si="55"/>
        <v>3.3181124510531258E-18</v>
      </c>
      <c r="U55" s="176">
        <f t="shared" si="55"/>
        <v>6.6888277927060831E-10</v>
      </c>
      <c r="V55" s="176">
        <f t="shared" si="55"/>
        <v>4.6210511126187814E-8</v>
      </c>
      <c r="W55" s="176">
        <f t="shared" si="55"/>
        <v>3.6083228843385724E-2</v>
      </c>
      <c r="X55" s="176">
        <f t="shared" si="55"/>
        <v>4.1079563630911774E-18</v>
      </c>
      <c r="Y55" s="176">
        <f t="shared" si="55"/>
        <v>7.7221676892430219E-38</v>
      </c>
      <c r="Z55" s="176">
        <f t="shared" si="55"/>
        <v>6.7729270094171777E-3</v>
      </c>
      <c r="AA55" s="176">
        <f t="shared" si="54"/>
        <v>0</v>
      </c>
      <c r="AB55" s="176">
        <f t="shared" si="54"/>
        <v>0</v>
      </c>
      <c r="AC55" s="176">
        <f t="shared" si="54"/>
        <v>0</v>
      </c>
      <c r="AD55" s="176">
        <f t="shared" si="54"/>
        <v>0</v>
      </c>
      <c r="AE55" s="176">
        <f t="shared" si="54"/>
        <v>0</v>
      </c>
      <c r="AF55" s="176">
        <f t="shared" si="54"/>
        <v>0</v>
      </c>
      <c r="AG55" s="176">
        <f t="shared" si="54"/>
        <v>0</v>
      </c>
      <c r="AH55" s="176">
        <f t="shared" si="54"/>
        <v>0</v>
      </c>
      <c r="AI55" s="176">
        <f t="shared" si="54"/>
        <v>0</v>
      </c>
      <c r="AJ55" s="176">
        <f t="shared" si="54"/>
        <v>0</v>
      </c>
      <c r="AK55" s="176">
        <f t="shared" si="54"/>
        <v>0</v>
      </c>
      <c r="AL55" s="176">
        <f t="shared" si="54"/>
        <v>0</v>
      </c>
      <c r="AM55" s="176">
        <f t="shared" si="54"/>
        <v>0</v>
      </c>
      <c r="AN55" s="176">
        <f t="shared" si="54"/>
        <v>0</v>
      </c>
      <c r="AO55" s="176">
        <f t="shared" si="54"/>
        <v>0</v>
      </c>
      <c r="AP55" s="176">
        <f t="shared" si="60"/>
        <v>0</v>
      </c>
      <c r="AQ55" s="176">
        <f t="shared" si="60"/>
        <v>0</v>
      </c>
      <c r="AR55" s="176">
        <f t="shared" si="60"/>
        <v>0</v>
      </c>
      <c r="AS55" s="176">
        <f t="shared" si="60"/>
        <v>0</v>
      </c>
      <c r="AT55" s="176">
        <f t="shared" si="60"/>
        <v>0</v>
      </c>
      <c r="AU55" s="176">
        <f t="shared" si="60"/>
        <v>0</v>
      </c>
      <c r="AV55" s="176">
        <f t="shared" si="60"/>
        <v>0</v>
      </c>
      <c r="AW55" s="176">
        <f t="shared" si="60"/>
        <v>0</v>
      </c>
      <c r="AX55" s="176">
        <f t="shared" si="60"/>
        <v>0</v>
      </c>
      <c r="AY55" s="176">
        <f t="shared" si="58"/>
        <v>0</v>
      </c>
      <c r="AZ55" s="176">
        <f t="shared" si="58"/>
        <v>0</v>
      </c>
      <c r="BA55" s="176">
        <f t="shared" si="58"/>
        <v>0</v>
      </c>
      <c r="BB55" s="176">
        <f t="shared" si="58"/>
        <v>0</v>
      </c>
      <c r="BC55" s="176">
        <f t="shared" si="58"/>
        <v>0</v>
      </c>
      <c r="BD55" s="176">
        <f t="shared" si="58"/>
        <v>0</v>
      </c>
      <c r="BE55" s="176">
        <f t="shared" si="58"/>
        <v>0</v>
      </c>
      <c r="BF55" s="176">
        <f t="shared" si="58"/>
        <v>0</v>
      </c>
      <c r="BG55" s="176">
        <f t="shared" si="58"/>
        <v>0</v>
      </c>
      <c r="BH55" s="176">
        <f t="shared" si="58"/>
        <v>0</v>
      </c>
      <c r="BI55" s="176">
        <f t="shared" si="58"/>
        <v>0</v>
      </c>
      <c r="BJ55" s="176">
        <f t="shared" si="58"/>
        <v>0</v>
      </c>
      <c r="BK55" s="176">
        <f t="shared" si="58"/>
        <v>0</v>
      </c>
      <c r="BL55" s="176">
        <f t="shared" si="58"/>
        <v>0</v>
      </c>
      <c r="BM55" s="176">
        <f t="shared" si="58"/>
        <v>0</v>
      </c>
      <c r="BN55" s="176">
        <f t="shared" si="58"/>
        <v>0</v>
      </c>
      <c r="BO55" s="176">
        <f t="shared" si="66"/>
        <v>0</v>
      </c>
      <c r="BP55" s="176">
        <f t="shared" si="66"/>
        <v>0</v>
      </c>
      <c r="BQ55" s="176">
        <f t="shared" si="66"/>
        <v>0</v>
      </c>
      <c r="BR55" s="176">
        <f t="shared" si="66"/>
        <v>0</v>
      </c>
      <c r="BS55" s="176">
        <f t="shared" si="66"/>
        <v>0</v>
      </c>
      <c r="BT55" s="176">
        <f t="shared" si="66"/>
        <v>0</v>
      </c>
      <c r="BU55" s="176">
        <f t="shared" si="66"/>
        <v>0</v>
      </c>
      <c r="BV55" s="176">
        <f t="shared" si="66"/>
        <v>0</v>
      </c>
      <c r="BW55" s="176">
        <f t="shared" si="66"/>
        <v>0</v>
      </c>
      <c r="BX55" s="176">
        <f t="shared" si="66"/>
        <v>0</v>
      </c>
      <c r="BY55" s="176">
        <f t="shared" si="66"/>
        <v>0</v>
      </c>
      <c r="BZ55" s="176">
        <f t="shared" si="66"/>
        <v>0</v>
      </c>
      <c r="CA55" s="176">
        <f t="shared" si="66"/>
        <v>0</v>
      </c>
      <c r="CB55" s="176">
        <f t="shared" si="66"/>
        <v>0</v>
      </c>
      <c r="CC55" s="176">
        <f t="shared" si="62"/>
        <v>0</v>
      </c>
      <c r="CD55" s="176">
        <f t="shared" si="62"/>
        <v>0</v>
      </c>
      <c r="CE55" s="176">
        <f t="shared" si="62"/>
        <v>0</v>
      </c>
      <c r="CF55" s="176">
        <f t="shared" si="62"/>
        <v>0</v>
      </c>
      <c r="CG55" s="176">
        <f t="shared" si="62"/>
        <v>0</v>
      </c>
      <c r="CH55" s="176">
        <f t="shared" si="62"/>
        <v>0</v>
      </c>
      <c r="CI55" s="176">
        <f t="shared" si="62"/>
        <v>0</v>
      </c>
      <c r="CJ55" s="176">
        <f t="shared" si="62"/>
        <v>0</v>
      </c>
      <c r="CK55" s="176">
        <f t="shared" si="62"/>
        <v>0</v>
      </c>
      <c r="CL55" s="176">
        <f t="shared" si="62"/>
        <v>0</v>
      </c>
      <c r="CM55" s="176">
        <f t="shared" si="63"/>
        <v>0</v>
      </c>
      <c r="CN55" s="176">
        <f t="shared" si="63"/>
        <v>0</v>
      </c>
      <c r="CO55" s="176">
        <f t="shared" si="63"/>
        <v>0</v>
      </c>
      <c r="CP55" s="176">
        <f t="shared" si="63"/>
        <v>0</v>
      </c>
      <c r="CQ55" s="176">
        <f t="shared" si="63"/>
        <v>0</v>
      </c>
      <c r="CR55" s="176">
        <f t="shared" si="63"/>
        <v>0</v>
      </c>
      <c r="CS55" s="176">
        <f t="shared" si="63"/>
        <v>0</v>
      </c>
      <c r="CT55" s="176">
        <f t="shared" si="63"/>
        <v>0</v>
      </c>
      <c r="CU55" s="176">
        <f t="shared" si="63"/>
        <v>0</v>
      </c>
      <c r="CV55" s="176">
        <f t="shared" si="63"/>
        <v>0</v>
      </c>
      <c r="CW55" s="176">
        <f t="shared" si="63"/>
        <v>0</v>
      </c>
      <c r="CX55" s="176">
        <f t="shared" si="63"/>
        <v>0</v>
      </c>
      <c r="CY55" s="176">
        <f t="shared" si="63"/>
        <v>0</v>
      </c>
      <c r="CZ55" s="176">
        <f t="shared" si="63"/>
        <v>0</v>
      </c>
      <c r="DA55" s="176">
        <f t="shared" si="63"/>
        <v>0</v>
      </c>
      <c r="DB55" s="176">
        <f t="shared" si="63"/>
        <v>0</v>
      </c>
      <c r="DC55" s="176">
        <f t="shared" si="64"/>
        <v>0</v>
      </c>
      <c r="DD55" s="176">
        <f t="shared" si="64"/>
        <v>0</v>
      </c>
      <c r="DE55" s="176">
        <f t="shared" si="64"/>
        <v>0</v>
      </c>
      <c r="DF55" s="176">
        <f t="shared" si="64"/>
        <v>0</v>
      </c>
      <c r="DG55" s="176">
        <f t="shared" si="64"/>
        <v>0</v>
      </c>
      <c r="DH55" s="176">
        <f t="shared" si="64"/>
        <v>0</v>
      </c>
      <c r="DI55" s="176">
        <f t="shared" si="64"/>
        <v>0</v>
      </c>
      <c r="DJ55" s="176">
        <f t="shared" si="64"/>
        <v>0</v>
      </c>
      <c r="DK55" s="176">
        <f t="shared" si="64"/>
        <v>0</v>
      </c>
      <c r="DL55" s="176">
        <f t="shared" si="64"/>
        <v>0</v>
      </c>
      <c r="DM55" s="176">
        <f t="shared" si="64"/>
        <v>0</v>
      </c>
      <c r="DN55" s="176">
        <f t="shared" si="64"/>
        <v>0</v>
      </c>
      <c r="DO55" s="176">
        <f t="shared" si="64"/>
        <v>0</v>
      </c>
      <c r="DP55" s="176">
        <f t="shared" si="64"/>
        <v>0</v>
      </c>
      <c r="DQ55" s="176">
        <f t="shared" si="64"/>
        <v>0</v>
      </c>
      <c r="DR55" s="176">
        <f t="shared" si="64"/>
        <v>0</v>
      </c>
      <c r="DS55" s="176">
        <f t="shared" si="65"/>
        <v>0</v>
      </c>
      <c r="DT55" s="176">
        <f t="shared" si="65"/>
        <v>0</v>
      </c>
      <c r="DU55" s="176">
        <f t="shared" si="65"/>
        <v>0</v>
      </c>
      <c r="DV55" s="176">
        <f t="shared" si="65"/>
        <v>0</v>
      </c>
      <c r="DW55" s="176">
        <f t="shared" si="65"/>
        <v>0</v>
      </c>
      <c r="DX55" s="176">
        <f t="shared" si="65"/>
        <v>0</v>
      </c>
      <c r="DY55" s="176">
        <f t="shared" si="65"/>
        <v>0</v>
      </c>
      <c r="DZ55" s="176">
        <f t="shared" si="65"/>
        <v>0</v>
      </c>
      <c r="EA55" s="176">
        <f t="shared" si="65"/>
        <v>0</v>
      </c>
      <c r="EB55" s="176">
        <f t="shared" si="65"/>
        <v>0</v>
      </c>
      <c r="EC55" s="176">
        <f t="shared" si="65"/>
        <v>0</v>
      </c>
      <c r="ED55" s="176">
        <f t="shared" si="65"/>
        <v>0</v>
      </c>
      <c r="EE55" s="176">
        <f t="shared" si="65"/>
        <v>0</v>
      </c>
      <c r="EF55" s="176">
        <f t="shared" si="65"/>
        <v>0</v>
      </c>
      <c r="EG55" s="176">
        <f t="shared" si="65"/>
        <v>0</v>
      </c>
      <c r="EH55" s="176">
        <f t="shared" si="65"/>
        <v>0</v>
      </c>
      <c r="EI55" s="176">
        <f t="shared" si="65"/>
        <v>0</v>
      </c>
      <c r="EJ55" s="176">
        <f t="shared" si="65"/>
        <v>0</v>
      </c>
      <c r="EK55" s="176">
        <f t="shared" si="65"/>
        <v>0</v>
      </c>
      <c r="EL55" s="176">
        <f t="shared" si="65"/>
        <v>0</v>
      </c>
      <c r="EM55" s="176">
        <f t="shared" si="65"/>
        <v>0</v>
      </c>
      <c r="EN55" s="176">
        <f t="shared" si="65"/>
        <v>0</v>
      </c>
      <c r="EO55" s="176">
        <f t="shared" si="65"/>
        <v>0</v>
      </c>
      <c r="EP55" s="176">
        <f t="shared" si="65"/>
        <v>0</v>
      </c>
      <c r="EQ55" s="176">
        <f t="shared" si="65"/>
        <v>0</v>
      </c>
      <c r="ER55" s="176">
        <f t="shared" si="65"/>
        <v>0</v>
      </c>
      <c r="ES55" s="176">
        <f t="shared" si="65"/>
        <v>0</v>
      </c>
      <c r="ET55" s="176">
        <f t="shared" si="65"/>
        <v>0</v>
      </c>
      <c r="EU55" s="176">
        <f t="shared" si="65"/>
        <v>0</v>
      </c>
      <c r="EV55" s="176">
        <f t="shared" si="65"/>
        <v>0</v>
      </c>
      <c r="EW55" s="176">
        <f t="shared" si="65"/>
        <v>0</v>
      </c>
      <c r="EX55" s="176">
        <f t="shared" si="65"/>
        <v>0</v>
      </c>
      <c r="EY55" s="176">
        <f t="shared" si="65"/>
        <v>0</v>
      </c>
      <c r="EZ55" s="176">
        <f t="shared" si="65"/>
        <v>0</v>
      </c>
      <c r="FA55" s="176">
        <f t="shared" si="65"/>
        <v>0</v>
      </c>
      <c r="FB55" s="176">
        <f t="shared" si="65"/>
        <v>0</v>
      </c>
      <c r="FC55" s="176">
        <f t="shared" si="65"/>
        <v>0</v>
      </c>
      <c r="FD55" s="176">
        <f t="shared" si="65"/>
        <v>0</v>
      </c>
      <c r="FE55" s="176">
        <f t="shared" si="65"/>
        <v>0</v>
      </c>
      <c r="FF55" s="176">
        <f t="shared" si="65"/>
        <v>0</v>
      </c>
      <c r="FG55" s="176">
        <f t="shared" si="65"/>
        <v>0</v>
      </c>
      <c r="FH55" s="176">
        <f t="shared" si="65"/>
        <v>0</v>
      </c>
      <c r="FI55" s="176">
        <f t="shared" si="65"/>
        <v>0</v>
      </c>
      <c r="FJ55" s="176">
        <f t="shared" si="65"/>
        <v>0</v>
      </c>
      <c r="FK55" s="176">
        <f t="shared" si="65"/>
        <v>0</v>
      </c>
      <c r="FL55" s="176">
        <f t="shared" si="65"/>
        <v>0</v>
      </c>
      <c r="FM55" s="176">
        <f t="shared" si="65"/>
        <v>0</v>
      </c>
      <c r="FN55" s="176">
        <f t="shared" si="65"/>
        <v>0</v>
      </c>
      <c r="FO55" s="176">
        <f t="shared" si="65"/>
        <v>0</v>
      </c>
      <c r="FP55" s="176">
        <f t="shared" si="65"/>
        <v>0</v>
      </c>
      <c r="FQ55" s="176">
        <f t="shared" si="65"/>
        <v>0</v>
      </c>
      <c r="FR55" s="176">
        <f t="shared" si="65"/>
        <v>0</v>
      </c>
      <c r="FS55" s="176">
        <f t="shared" si="65"/>
        <v>0</v>
      </c>
      <c r="FT55" s="176">
        <f t="shared" si="65"/>
        <v>0</v>
      </c>
      <c r="FU55" s="176">
        <f t="shared" si="65"/>
        <v>0</v>
      </c>
      <c r="FV55" s="176">
        <f t="shared" si="67"/>
        <v>0</v>
      </c>
      <c r="FW55" s="176">
        <f t="shared" si="67"/>
        <v>0</v>
      </c>
      <c r="FX55" s="176">
        <f t="shared" si="67"/>
        <v>0</v>
      </c>
      <c r="FY55" s="176">
        <f t="shared" si="67"/>
        <v>0</v>
      </c>
      <c r="FZ55" s="176">
        <f t="shared" si="67"/>
        <v>0</v>
      </c>
      <c r="GA55" s="176">
        <f t="shared" si="67"/>
        <v>0</v>
      </c>
      <c r="GB55" s="176">
        <f t="shared" si="67"/>
        <v>0</v>
      </c>
      <c r="GC55" s="176">
        <f t="shared" si="67"/>
        <v>0</v>
      </c>
      <c r="GD55" s="176">
        <f t="shared" si="67"/>
        <v>0</v>
      </c>
      <c r="GE55" s="176">
        <f t="shared" si="67"/>
        <v>0</v>
      </c>
      <c r="GF55" s="176">
        <f t="shared" si="67"/>
        <v>0</v>
      </c>
      <c r="GG55" s="176">
        <f t="shared" si="67"/>
        <v>0</v>
      </c>
      <c r="GH55" s="176">
        <f t="shared" si="67"/>
        <v>0</v>
      </c>
      <c r="GI55" s="176">
        <f t="shared" si="67"/>
        <v>0</v>
      </c>
      <c r="GJ55" s="176">
        <f t="shared" si="67"/>
        <v>0</v>
      </c>
      <c r="GK55" s="176">
        <f t="shared" si="67"/>
        <v>0</v>
      </c>
      <c r="GL55" s="176">
        <f t="shared" si="67"/>
        <v>0</v>
      </c>
      <c r="GM55" s="176">
        <f t="shared" si="67"/>
        <v>0</v>
      </c>
      <c r="GN55" s="176">
        <f t="shared" si="67"/>
        <v>0</v>
      </c>
      <c r="GO55" s="176">
        <f t="shared" si="67"/>
        <v>0</v>
      </c>
      <c r="GP55" s="176">
        <f t="shared" si="67"/>
        <v>0</v>
      </c>
      <c r="GQ55" s="176">
        <f t="shared" si="67"/>
        <v>0</v>
      </c>
      <c r="GR55" s="176">
        <f t="shared" si="67"/>
        <v>0</v>
      </c>
      <c r="GS55" s="176">
        <f t="shared" si="67"/>
        <v>0</v>
      </c>
      <c r="GT55" s="176">
        <f t="shared" si="67"/>
        <v>0</v>
      </c>
      <c r="GU55" s="176">
        <f t="shared" si="67"/>
        <v>0</v>
      </c>
      <c r="GV55" s="176">
        <f t="shared" si="67"/>
        <v>0</v>
      </c>
      <c r="GW55" s="176">
        <f t="shared" si="67"/>
        <v>0</v>
      </c>
      <c r="GX55" s="176">
        <f t="shared" si="67"/>
        <v>0</v>
      </c>
      <c r="GY55" s="176">
        <f t="shared" si="67"/>
        <v>0</v>
      </c>
      <c r="GZ55" s="176">
        <f t="shared" si="67"/>
        <v>0</v>
      </c>
      <c r="HA55" s="176">
        <f t="shared" si="67"/>
        <v>0</v>
      </c>
      <c r="HB55" s="176">
        <f t="shared" si="67"/>
        <v>0</v>
      </c>
      <c r="HC55" s="176">
        <f t="shared" si="67"/>
        <v>0</v>
      </c>
      <c r="HD55" s="176">
        <f t="shared" si="67"/>
        <v>0</v>
      </c>
      <c r="HE55" s="176">
        <f t="shared" si="67"/>
        <v>0</v>
      </c>
      <c r="HF55" s="176">
        <f t="shared" si="67"/>
        <v>0</v>
      </c>
      <c r="HG55" s="176">
        <f t="shared" si="67"/>
        <v>0</v>
      </c>
      <c r="HH55" s="176">
        <f t="shared" si="67"/>
        <v>0</v>
      </c>
      <c r="HI55" s="176">
        <f t="shared" si="67"/>
        <v>0</v>
      </c>
      <c r="HJ55" s="176">
        <f t="shared" si="67"/>
        <v>0</v>
      </c>
      <c r="HK55" s="176">
        <f t="shared" si="67"/>
        <v>0</v>
      </c>
      <c r="HL55" s="176">
        <f t="shared" si="67"/>
        <v>0</v>
      </c>
      <c r="HM55" s="176">
        <f t="shared" si="67"/>
        <v>0</v>
      </c>
      <c r="HN55" s="176">
        <f t="shared" si="67"/>
        <v>0</v>
      </c>
      <c r="HO55" s="176">
        <f t="shared" si="67"/>
        <v>0</v>
      </c>
      <c r="HP55" s="176">
        <f t="shared" si="67"/>
        <v>0</v>
      </c>
      <c r="HQ55" s="176">
        <f t="shared" si="67"/>
        <v>0</v>
      </c>
      <c r="HR55" s="176">
        <f t="shared" si="67"/>
        <v>0</v>
      </c>
      <c r="HS55" s="176">
        <f t="shared" si="67"/>
        <v>0</v>
      </c>
      <c r="HT55" s="176">
        <f t="shared" si="67"/>
        <v>0</v>
      </c>
      <c r="HU55" s="176">
        <f t="shared" si="67"/>
        <v>0</v>
      </c>
      <c r="HV55" s="176">
        <f t="shared" si="67"/>
        <v>0</v>
      </c>
      <c r="HW55" s="176">
        <f t="shared" si="67"/>
        <v>0</v>
      </c>
      <c r="HX55" s="176">
        <f t="shared" si="67"/>
        <v>0</v>
      </c>
      <c r="HY55" s="176">
        <f t="shared" si="67"/>
        <v>0</v>
      </c>
      <c r="HZ55" s="176">
        <f t="shared" si="67"/>
        <v>0</v>
      </c>
      <c r="IA55" s="176">
        <f t="shared" si="67"/>
        <v>0</v>
      </c>
      <c r="IB55" s="176">
        <f t="shared" si="67"/>
        <v>0</v>
      </c>
      <c r="IC55" s="176">
        <f t="shared" si="67"/>
        <v>0</v>
      </c>
      <c r="ID55" s="176">
        <f t="shared" si="67"/>
        <v>0</v>
      </c>
      <c r="IE55" s="176">
        <f t="shared" si="67"/>
        <v>0</v>
      </c>
      <c r="IF55" s="176">
        <f t="shared" si="29"/>
        <v>0</v>
      </c>
      <c r="IG55" s="176">
        <f t="shared" si="29"/>
        <v>0</v>
      </c>
      <c r="II55"/>
      <c r="IJ55" s="174">
        <v>41</v>
      </c>
      <c r="IK55" s="174" t="b">
        <f t="shared" si="56"/>
        <v>0</v>
      </c>
      <c r="IL55" s="174" t="e">
        <f t="shared" si="9"/>
        <v>#DIV/0!</v>
      </c>
      <c r="IM55" s="174" t="e">
        <f t="shared" si="12"/>
        <v>#DIV/0!</v>
      </c>
      <c r="IO55" s="179" t="str">
        <f t="shared" si="10"/>
        <v/>
      </c>
      <c r="IP55" s="174" t="str">
        <f t="shared" si="11"/>
        <v/>
      </c>
    </row>
    <row r="56" spans="2:250" ht="12.75" customHeight="1" x14ac:dyDescent="0.25">
      <c r="B56" s="174"/>
      <c r="C56" s="174"/>
      <c r="D56" s="174">
        <f t="shared" si="0"/>
        <v>0</v>
      </c>
      <c r="E56"/>
      <c r="F56"/>
      <c r="G56" s="177">
        <v>43</v>
      </c>
      <c r="H56" s="176">
        <f t="shared" si="1"/>
        <v>6.6672293586730698</v>
      </c>
      <c r="I56" s="176">
        <f t="shared" si="8"/>
        <v>0.27408408299098203</v>
      </c>
      <c r="K56" s="176">
        <f t="shared" si="55"/>
        <v>8.5977801109646535E-25</v>
      </c>
      <c r="L56" s="176">
        <f t="shared" si="55"/>
        <v>3.4285121172147006E-42</v>
      </c>
      <c r="M56" s="176">
        <f t="shared" si="55"/>
        <v>6.5979879407298049E-12</v>
      </c>
      <c r="N56" s="176">
        <f t="shared" si="55"/>
        <v>1.8694971230312088E-19</v>
      </c>
      <c r="O56" s="176">
        <f t="shared" si="55"/>
        <v>3.2305829453312255E-9</v>
      </c>
      <c r="P56" s="176">
        <f t="shared" si="55"/>
        <v>1.4135852625036595E-18</v>
      </c>
      <c r="Q56" s="176">
        <f t="shared" si="55"/>
        <v>1.6256076644594803E-13</v>
      </c>
      <c r="R56" s="176">
        <f t="shared" si="55"/>
        <v>6.7665600962263567E-6</v>
      </c>
      <c r="S56" s="176">
        <f t="shared" si="55"/>
        <v>1.3165057009070499E-10</v>
      </c>
      <c r="T56" s="176">
        <f t="shared" si="55"/>
        <v>3.0467063601833868E-16</v>
      </c>
      <c r="U56" s="176">
        <f t="shared" si="55"/>
        <v>1.2512886358095147E-8</v>
      </c>
      <c r="V56" s="176">
        <f t="shared" si="55"/>
        <v>1.3497216571256862E-6</v>
      </c>
      <c r="W56" s="176">
        <f t="shared" si="55"/>
        <v>0.22740102784583505</v>
      </c>
      <c r="X56" s="176">
        <f t="shared" si="55"/>
        <v>1.0393655999534954E-15</v>
      </c>
      <c r="Y56" s="176">
        <f t="shared" si="55"/>
        <v>3.1539932561945657E-34</v>
      </c>
      <c r="Z56" s="176">
        <f t="shared" si="55"/>
        <v>4.6674922981511872E-2</v>
      </c>
      <c r="AA56" s="176">
        <f t="shared" si="54"/>
        <v>0</v>
      </c>
      <c r="AB56" s="176">
        <f t="shared" si="54"/>
        <v>0</v>
      </c>
      <c r="AC56" s="176">
        <f t="shared" si="54"/>
        <v>0</v>
      </c>
      <c r="AD56" s="176">
        <f t="shared" si="54"/>
        <v>0</v>
      </c>
      <c r="AE56" s="176">
        <f t="shared" si="54"/>
        <v>0</v>
      </c>
      <c r="AF56" s="176">
        <f t="shared" si="54"/>
        <v>0</v>
      </c>
      <c r="AG56" s="176">
        <f t="shared" si="54"/>
        <v>0</v>
      </c>
      <c r="AH56" s="176">
        <f t="shared" si="54"/>
        <v>0</v>
      </c>
      <c r="AI56" s="176">
        <f t="shared" si="54"/>
        <v>0</v>
      </c>
      <c r="AJ56" s="176">
        <f t="shared" si="54"/>
        <v>0</v>
      </c>
      <c r="AK56" s="176">
        <f t="shared" si="54"/>
        <v>0</v>
      </c>
      <c r="AL56" s="176">
        <f t="shared" si="54"/>
        <v>0</v>
      </c>
      <c r="AM56" s="176">
        <f t="shared" si="54"/>
        <v>0</v>
      </c>
      <c r="AN56" s="176">
        <f t="shared" si="54"/>
        <v>0</v>
      </c>
      <c r="AO56" s="176">
        <f t="shared" si="54"/>
        <v>0</v>
      </c>
      <c r="AP56" s="176">
        <f t="shared" si="60"/>
        <v>0</v>
      </c>
      <c r="AQ56" s="176">
        <f t="shared" si="60"/>
        <v>0</v>
      </c>
      <c r="AR56" s="176">
        <f t="shared" si="60"/>
        <v>0</v>
      </c>
      <c r="AS56" s="176">
        <f t="shared" si="60"/>
        <v>0</v>
      </c>
      <c r="AT56" s="176">
        <f t="shared" si="60"/>
        <v>0</v>
      </c>
      <c r="AU56" s="176">
        <f t="shared" si="60"/>
        <v>0</v>
      </c>
      <c r="AV56" s="176">
        <f t="shared" si="60"/>
        <v>0</v>
      </c>
      <c r="AW56" s="176">
        <f t="shared" si="60"/>
        <v>0</v>
      </c>
      <c r="AX56" s="176">
        <f t="shared" si="60"/>
        <v>0</v>
      </c>
      <c r="AY56" s="176">
        <f t="shared" si="58"/>
        <v>0</v>
      </c>
      <c r="AZ56" s="176">
        <f t="shared" si="58"/>
        <v>0</v>
      </c>
      <c r="BA56" s="176">
        <f t="shared" si="58"/>
        <v>0</v>
      </c>
      <c r="BB56" s="176">
        <f t="shared" si="58"/>
        <v>0</v>
      </c>
      <c r="BC56" s="176">
        <f t="shared" si="58"/>
        <v>0</v>
      </c>
      <c r="BD56" s="176">
        <f t="shared" si="58"/>
        <v>0</v>
      </c>
      <c r="BE56" s="176">
        <f t="shared" si="58"/>
        <v>0</v>
      </c>
      <c r="BF56" s="176">
        <f t="shared" si="58"/>
        <v>0</v>
      </c>
      <c r="BG56" s="176">
        <f t="shared" si="58"/>
        <v>0</v>
      </c>
      <c r="BH56" s="176">
        <f t="shared" si="58"/>
        <v>0</v>
      </c>
      <c r="BI56" s="176">
        <f t="shared" si="58"/>
        <v>0</v>
      </c>
      <c r="BJ56" s="176">
        <f t="shared" si="58"/>
        <v>0</v>
      </c>
      <c r="BK56" s="176">
        <f t="shared" si="58"/>
        <v>0</v>
      </c>
      <c r="BL56" s="176">
        <f t="shared" si="58"/>
        <v>0</v>
      </c>
      <c r="BM56" s="176">
        <f t="shared" si="58"/>
        <v>0</v>
      </c>
      <c r="BN56" s="176">
        <f t="shared" si="58"/>
        <v>0</v>
      </c>
      <c r="BO56" s="176">
        <f t="shared" si="66"/>
        <v>0</v>
      </c>
      <c r="BP56" s="176">
        <f t="shared" si="66"/>
        <v>0</v>
      </c>
      <c r="BQ56" s="176">
        <f t="shared" si="66"/>
        <v>0</v>
      </c>
      <c r="BR56" s="176">
        <f t="shared" si="66"/>
        <v>0</v>
      </c>
      <c r="BS56" s="176">
        <f t="shared" si="66"/>
        <v>0</v>
      </c>
      <c r="BT56" s="176">
        <f t="shared" si="66"/>
        <v>0</v>
      </c>
      <c r="BU56" s="176">
        <f t="shared" si="66"/>
        <v>0</v>
      </c>
      <c r="BV56" s="176">
        <f t="shared" si="66"/>
        <v>0</v>
      </c>
      <c r="BW56" s="176">
        <f t="shared" si="66"/>
        <v>0</v>
      </c>
      <c r="BX56" s="176">
        <f t="shared" si="66"/>
        <v>0</v>
      </c>
      <c r="BY56" s="176">
        <f t="shared" si="66"/>
        <v>0</v>
      </c>
      <c r="BZ56" s="176">
        <f t="shared" si="66"/>
        <v>0</v>
      </c>
      <c r="CA56" s="176">
        <f t="shared" si="66"/>
        <v>0</v>
      </c>
      <c r="CB56" s="176">
        <f t="shared" si="66"/>
        <v>0</v>
      </c>
      <c r="CC56" s="176">
        <f t="shared" si="62"/>
        <v>0</v>
      </c>
      <c r="CD56" s="176">
        <f t="shared" si="62"/>
        <v>0</v>
      </c>
      <c r="CE56" s="176">
        <f t="shared" si="62"/>
        <v>0</v>
      </c>
      <c r="CF56" s="176">
        <f t="shared" si="62"/>
        <v>0</v>
      </c>
      <c r="CG56" s="176">
        <f t="shared" si="62"/>
        <v>0</v>
      </c>
      <c r="CH56" s="176">
        <f t="shared" si="62"/>
        <v>0</v>
      </c>
      <c r="CI56" s="176">
        <f t="shared" si="62"/>
        <v>0</v>
      </c>
      <c r="CJ56" s="176">
        <f t="shared" si="62"/>
        <v>0</v>
      </c>
      <c r="CK56" s="176">
        <f t="shared" si="62"/>
        <v>0</v>
      </c>
      <c r="CL56" s="176">
        <f t="shared" si="62"/>
        <v>0</v>
      </c>
      <c r="CM56" s="176">
        <f t="shared" si="63"/>
        <v>0</v>
      </c>
      <c r="CN56" s="176">
        <f t="shared" si="63"/>
        <v>0</v>
      </c>
      <c r="CO56" s="176">
        <f t="shared" si="63"/>
        <v>0</v>
      </c>
      <c r="CP56" s="176">
        <f t="shared" si="63"/>
        <v>0</v>
      </c>
      <c r="CQ56" s="176">
        <f t="shared" si="63"/>
        <v>0</v>
      </c>
      <c r="CR56" s="176">
        <f t="shared" si="63"/>
        <v>0</v>
      </c>
      <c r="CS56" s="176">
        <f t="shared" si="63"/>
        <v>0</v>
      </c>
      <c r="CT56" s="176">
        <f t="shared" si="63"/>
        <v>0</v>
      </c>
      <c r="CU56" s="176">
        <f t="shared" si="63"/>
        <v>0</v>
      </c>
      <c r="CV56" s="176">
        <f t="shared" si="63"/>
        <v>0</v>
      </c>
      <c r="CW56" s="176">
        <f t="shared" si="63"/>
        <v>0</v>
      </c>
      <c r="CX56" s="176">
        <f t="shared" si="63"/>
        <v>0</v>
      </c>
      <c r="CY56" s="176">
        <f t="shared" si="63"/>
        <v>0</v>
      </c>
      <c r="CZ56" s="176">
        <f t="shared" si="63"/>
        <v>0</v>
      </c>
      <c r="DA56" s="176">
        <f t="shared" si="63"/>
        <v>0</v>
      </c>
      <c r="DB56" s="176">
        <f t="shared" si="63"/>
        <v>0</v>
      </c>
      <c r="DC56" s="176">
        <f t="shared" si="64"/>
        <v>0</v>
      </c>
      <c r="DD56" s="176">
        <f t="shared" si="64"/>
        <v>0</v>
      </c>
      <c r="DE56" s="176">
        <f t="shared" si="64"/>
        <v>0</v>
      </c>
      <c r="DF56" s="176">
        <f t="shared" si="64"/>
        <v>0</v>
      </c>
      <c r="DG56" s="176">
        <f t="shared" si="64"/>
        <v>0</v>
      </c>
      <c r="DH56" s="176">
        <f t="shared" si="64"/>
        <v>0</v>
      </c>
      <c r="DI56" s="176">
        <f t="shared" si="64"/>
        <v>0</v>
      </c>
      <c r="DJ56" s="176">
        <f t="shared" si="64"/>
        <v>0</v>
      </c>
      <c r="DK56" s="176">
        <f t="shared" si="64"/>
        <v>0</v>
      </c>
      <c r="DL56" s="176">
        <f t="shared" si="64"/>
        <v>0</v>
      </c>
      <c r="DM56" s="176">
        <f t="shared" si="64"/>
        <v>0</v>
      </c>
      <c r="DN56" s="176">
        <f t="shared" si="64"/>
        <v>0</v>
      </c>
      <c r="DO56" s="176">
        <f t="shared" si="64"/>
        <v>0</v>
      </c>
      <c r="DP56" s="176">
        <f t="shared" si="64"/>
        <v>0</v>
      </c>
      <c r="DQ56" s="176">
        <f t="shared" si="64"/>
        <v>0</v>
      </c>
      <c r="DR56" s="176">
        <f t="shared" si="64"/>
        <v>0</v>
      </c>
      <c r="DS56" s="176">
        <f t="shared" si="65"/>
        <v>0</v>
      </c>
      <c r="DT56" s="176">
        <f t="shared" si="65"/>
        <v>0</v>
      </c>
      <c r="DU56" s="176">
        <f t="shared" si="65"/>
        <v>0</v>
      </c>
      <c r="DV56" s="176">
        <f t="shared" si="65"/>
        <v>0</v>
      </c>
      <c r="DW56" s="176">
        <f t="shared" si="65"/>
        <v>0</v>
      </c>
      <c r="DX56" s="176">
        <f t="shared" si="65"/>
        <v>0</v>
      </c>
      <c r="DY56" s="176">
        <f t="shared" si="65"/>
        <v>0</v>
      </c>
      <c r="DZ56" s="176">
        <f t="shared" si="65"/>
        <v>0</v>
      </c>
      <c r="EA56" s="176">
        <f t="shared" si="65"/>
        <v>0</v>
      </c>
      <c r="EB56" s="176">
        <f t="shared" si="65"/>
        <v>0</v>
      </c>
      <c r="EC56" s="176">
        <f t="shared" si="65"/>
        <v>0</v>
      </c>
      <c r="ED56" s="176">
        <f t="shared" si="65"/>
        <v>0</v>
      </c>
      <c r="EE56" s="176">
        <f t="shared" si="65"/>
        <v>0</v>
      </c>
      <c r="EF56" s="176">
        <f t="shared" si="65"/>
        <v>0</v>
      </c>
      <c r="EG56" s="176">
        <f t="shared" si="65"/>
        <v>0</v>
      </c>
      <c r="EH56" s="176">
        <f t="shared" si="65"/>
        <v>0</v>
      </c>
      <c r="EI56" s="176">
        <f t="shared" si="65"/>
        <v>0</v>
      </c>
      <c r="EJ56" s="176">
        <f t="shared" si="65"/>
        <v>0</v>
      </c>
      <c r="EK56" s="176">
        <f t="shared" si="65"/>
        <v>0</v>
      </c>
      <c r="EL56" s="176">
        <f t="shared" si="65"/>
        <v>0</v>
      </c>
      <c r="EM56" s="176">
        <f t="shared" si="65"/>
        <v>0</v>
      </c>
      <c r="EN56" s="176">
        <f t="shared" si="65"/>
        <v>0</v>
      </c>
      <c r="EO56" s="176">
        <f t="shared" si="65"/>
        <v>0</v>
      </c>
      <c r="EP56" s="176">
        <f t="shared" si="65"/>
        <v>0</v>
      </c>
      <c r="EQ56" s="176">
        <f t="shared" si="65"/>
        <v>0</v>
      </c>
      <c r="ER56" s="176">
        <f t="shared" si="65"/>
        <v>0</v>
      </c>
      <c r="ES56" s="176">
        <f t="shared" si="65"/>
        <v>0</v>
      </c>
      <c r="ET56" s="176">
        <f t="shared" si="65"/>
        <v>0</v>
      </c>
      <c r="EU56" s="176">
        <f t="shared" si="65"/>
        <v>0</v>
      </c>
      <c r="EV56" s="176">
        <f t="shared" si="65"/>
        <v>0</v>
      </c>
      <c r="EW56" s="176">
        <f t="shared" si="65"/>
        <v>0</v>
      </c>
      <c r="EX56" s="176">
        <f t="shared" si="65"/>
        <v>0</v>
      </c>
      <c r="EY56" s="176">
        <f t="shared" si="65"/>
        <v>0</v>
      </c>
      <c r="EZ56" s="176">
        <f t="shared" si="65"/>
        <v>0</v>
      </c>
      <c r="FA56" s="176">
        <f t="shared" si="65"/>
        <v>0</v>
      </c>
      <c r="FB56" s="176">
        <f t="shared" si="65"/>
        <v>0</v>
      </c>
      <c r="FC56" s="176">
        <f t="shared" si="65"/>
        <v>0</v>
      </c>
      <c r="FD56" s="176">
        <f t="shared" si="65"/>
        <v>0</v>
      </c>
      <c r="FE56" s="176">
        <f t="shared" si="65"/>
        <v>0</v>
      </c>
      <c r="FF56" s="176">
        <f t="shared" si="65"/>
        <v>0</v>
      </c>
      <c r="FG56" s="176">
        <f t="shared" si="65"/>
        <v>0</v>
      </c>
      <c r="FH56" s="176">
        <f t="shared" si="65"/>
        <v>0</v>
      </c>
      <c r="FI56" s="176">
        <f t="shared" si="65"/>
        <v>0</v>
      </c>
      <c r="FJ56" s="176">
        <f t="shared" si="65"/>
        <v>0</v>
      </c>
      <c r="FK56" s="176">
        <f t="shared" si="65"/>
        <v>0</v>
      </c>
      <c r="FL56" s="176">
        <f t="shared" si="65"/>
        <v>0</v>
      </c>
      <c r="FM56" s="176">
        <f t="shared" si="65"/>
        <v>0</v>
      </c>
      <c r="FN56" s="176">
        <f t="shared" si="65"/>
        <v>0</v>
      </c>
      <c r="FO56" s="176">
        <f t="shared" si="65"/>
        <v>0</v>
      </c>
      <c r="FP56" s="176">
        <f t="shared" si="65"/>
        <v>0</v>
      </c>
      <c r="FQ56" s="176">
        <f t="shared" si="65"/>
        <v>0</v>
      </c>
      <c r="FR56" s="176">
        <f t="shared" si="65"/>
        <v>0</v>
      </c>
      <c r="FS56" s="176">
        <f t="shared" si="65"/>
        <v>0</v>
      </c>
      <c r="FT56" s="176">
        <f t="shared" si="65"/>
        <v>0</v>
      </c>
      <c r="FU56" s="176">
        <f t="shared" si="65"/>
        <v>0</v>
      </c>
      <c r="FV56" s="176">
        <f t="shared" si="67"/>
        <v>0</v>
      </c>
      <c r="FW56" s="176">
        <f t="shared" si="67"/>
        <v>0</v>
      </c>
      <c r="FX56" s="176">
        <f t="shared" si="67"/>
        <v>0</v>
      </c>
      <c r="FY56" s="176">
        <f t="shared" si="67"/>
        <v>0</v>
      </c>
      <c r="FZ56" s="176">
        <f t="shared" si="67"/>
        <v>0</v>
      </c>
      <c r="GA56" s="176">
        <f t="shared" si="67"/>
        <v>0</v>
      </c>
      <c r="GB56" s="176">
        <f t="shared" si="67"/>
        <v>0</v>
      </c>
      <c r="GC56" s="176">
        <f t="shared" si="67"/>
        <v>0</v>
      </c>
      <c r="GD56" s="176">
        <f t="shared" si="67"/>
        <v>0</v>
      </c>
      <c r="GE56" s="176">
        <f t="shared" si="67"/>
        <v>0</v>
      </c>
      <c r="GF56" s="176">
        <f t="shared" si="67"/>
        <v>0</v>
      </c>
      <c r="GG56" s="176">
        <f t="shared" si="67"/>
        <v>0</v>
      </c>
      <c r="GH56" s="176">
        <f t="shared" si="67"/>
        <v>0</v>
      </c>
      <c r="GI56" s="176">
        <f t="shared" si="67"/>
        <v>0</v>
      </c>
      <c r="GJ56" s="176">
        <f t="shared" si="67"/>
        <v>0</v>
      </c>
      <c r="GK56" s="176">
        <f t="shared" si="67"/>
        <v>0</v>
      </c>
      <c r="GL56" s="176">
        <f t="shared" si="67"/>
        <v>0</v>
      </c>
      <c r="GM56" s="176">
        <f t="shared" si="67"/>
        <v>0</v>
      </c>
      <c r="GN56" s="176">
        <f t="shared" si="67"/>
        <v>0</v>
      </c>
      <c r="GO56" s="176">
        <f t="shared" si="67"/>
        <v>0</v>
      </c>
      <c r="GP56" s="176">
        <f t="shared" si="67"/>
        <v>0</v>
      </c>
      <c r="GQ56" s="176">
        <f t="shared" si="67"/>
        <v>0</v>
      </c>
      <c r="GR56" s="176">
        <f t="shared" si="67"/>
        <v>0</v>
      </c>
      <c r="GS56" s="176">
        <f t="shared" si="67"/>
        <v>0</v>
      </c>
      <c r="GT56" s="176">
        <f t="shared" si="67"/>
        <v>0</v>
      </c>
      <c r="GU56" s="176">
        <f t="shared" si="67"/>
        <v>0</v>
      </c>
      <c r="GV56" s="176">
        <f t="shared" si="67"/>
        <v>0</v>
      </c>
      <c r="GW56" s="176">
        <f t="shared" si="67"/>
        <v>0</v>
      </c>
      <c r="GX56" s="176">
        <f t="shared" si="67"/>
        <v>0</v>
      </c>
      <c r="GY56" s="176">
        <f t="shared" si="67"/>
        <v>0</v>
      </c>
      <c r="GZ56" s="176">
        <f t="shared" si="67"/>
        <v>0</v>
      </c>
      <c r="HA56" s="176">
        <f t="shared" si="67"/>
        <v>0</v>
      </c>
      <c r="HB56" s="176">
        <f t="shared" si="67"/>
        <v>0</v>
      </c>
      <c r="HC56" s="176">
        <f t="shared" si="67"/>
        <v>0</v>
      </c>
      <c r="HD56" s="176">
        <f t="shared" si="67"/>
        <v>0</v>
      </c>
      <c r="HE56" s="176">
        <f t="shared" si="67"/>
        <v>0</v>
      </c>
      <c r="HF56" s="176">
        <f t="shared" si="67"/>
        <v>0</v>
      </c>
      <c r="HG56" s="176">
        <f t="shared" si="67"/>
        <v>0</v>
      </c>
      <c r="HH56" s="176">
        <f t="shared" si="67"/>
        <v>0</v>
      </c>
      <c r="HI56" s="176">
        <f t="shared" si="67"/>
        <v>0</v>
      </c>
      <c r="HJ56" s="176">
        <f t="shared" si="67"/>
        <v>0</v>
      </c>
      <c r="HK56" s="176">
        <f t="shared" si="67"/>
        <v>0</v>
      </c>
      <c r="HL56" s="176">
        <f t="shared" si="67"/>
        <v>0</v>
      </c>
      <c r="HM56" s="176">
        <f t="shared" si="67"/>
        <v>0</v>
      </c>
      <c r="HN56" s="176">
        <f t="shared" si="67"/>
        <v>0</v>
      </c>
      <c r="HO56" s="176">
        <f t="shared" si="67"/>
        <v>0</v>
      </c>
      <c r="HP56" s="176">
        <f t="shared" si="67"/>
        <v>0</v>
      </c>
      <c r="HQ56" s="176">
        <f t="shared" si="67"/>
        <v>0</v>
      </c>
      <c r="HR56" s="176">
        <f t="shared" si="67"/>
        <v>0</v>
      </c>
      <c r="HS56" s="176">
        <f t="shared" si="67"/>
        <v>0</v>
      </c>
      <c r="HT56" s="176">
        <f t="shared" si="67"/>
        <v>0</v>
      </c>
      <c r="HU56" s="176">
        <f t="shared" si="67"/>
        <v>0</v>
      </c>
      <c r="HV56" s="176">
        <f t="shared" si="67"/>
        <v>0</v>
      </c>
      <c r="HW56" s="176">
        <f t="shared" si="67"/>
        <v>0</v>
      </c>
      <c r="HX56" s="176">
        <f t="shared" si="67"/>
        <v>0</v>
      </c>
      <c r="HY56" s="176">
        <f t="shared" si="67"/>
        <v>0</v>
      </c>
      <c r="HZ56" s="176">
        <f t="shared" si="67"/>
        <v>0</v>
      </c>
      <c r="IA56" s="176">
        <f t="shared" si="67"/>
        <v>0</v>
      </c>
      <c r="IB56" s="176">
        <f t="shared" si="67"/>
        <v>0</v>
      </c>
      <c r="IC56" s="176">
        <f t="shared" si="67"/>
        <v>0</v>
      </c>
      <c r="ID56" s="176">
        <f t="shared" si="67"/>
        <v>0</v>
      </c>
      <c r="IE56" s="176">
        <f t="shared" si="67"/>
        <v>0</v>
      </c>
      <c r="IF56" s="176">
        <f t="shared" si="29"/>
        <v>0</v>
      </c>
      <c r="IG56" s="176">
        <f t="shared" si="29"/>
        <v>0</v>
      </c>
      <c r="II56"/>
      <c r="IJ56" s="174">
        <v>42</v>
      </c>
      <c r="IK56" s="174" t="b">
        <f t="shared" si="56"/>
        <v>0</v>
      </c>
      <c r="IL56" s="174" t="e">
        <f t="shared" si="9"/>
        <v>#DIV/0!</v>
      </c>
      <c r="IM56" s="174" t="e">
        <f t="shared" si="12"/>
        <v>#DIV/0!</v>
      </c>
      <c r="IO56" s="179" t="str">
        <f t="shared" si="10"/>
        <v/>
      </c>
      <c r="IP56" s="174" t="str">
        <f t="shared" si="11"/>
        <v/>
      </c>
    </row>
    <row r="57" spans="2:250" ht="12.75" customHeight="1" x14ac:dyDescent="0.25">
      <c r="B57" s="174"/>
      <c r="C57" s="174"/>
      <c r="D57" s="174">
        <f t="shared" si="0"/>
        <v>0</v>
      </c>
      <c r="E57"/>
      <c r="F57"/>
      <c r="G57" s="177">
        <v>44</v>
      </c>
      <c r="H57" s="176">
        <f t="shared" si="1"/>
        <v>6.8222812042236063</v>
      </c>
      <c r="I57" s="176">
        <f t="shared" si="8"/>
        <v>1.0258444364125676</v>
      </c>
      <c r="K57" s="176">
        <f t="shared" si="55"/>
        <v>4.0961823285726344E-22</v>
      </c>
      <c r="L57" s="176">
        <f t="shared" si="55"/>
        <v>9.5466307278163764E-39</v>
      </c>
      <c r="M57" s="176">
        <f t="shared" si="55"/>
        <v>7.2659945928456976E-10</v>
      </c>
      <c r="N57" s="176">
        <f t="shared" si="55"/>
        <v>1.0114831466892405E-16</v>
      </c>
      <c r="O57" s="176">
        <f t="shared" si="55"/>
        <v>1.1348769295449261E-7</v>
      </c>
      <c r="P57" s="176">
        <f t="shared" si="55"/>
        <v>2.4333750949074648E-16</v>
      </c>
      <c r="Q57" s="176">
        <f t="shared" si="55"/>
        <v>3.6571728180605463E-11</v>
      </c>
      <c r="R57" s="176">
        <f t="shared" si="55"/>
        <v>1.4788813280756382E-4</v>
      </c>
      <c r="S57" s="176">
        <f t="shared" si="55"/>
        <v>6.3862093346703917E-9</v>
      </c>
      <c r="T57" s="176">
        <f t="shared" si="55"/>
        <v>2.1417083263761364E-14</v>
      </c>
      <c r="U57" s="176">
        <f t="shared" si="55"/>
        <v>1.885168046560677E-7</v>
      </c>
      <c r="V57" s="176">
        <f t="shared" si="55"/>
        <v>2.7367101663129237E-5</v>
      </c>
      <c r="W57" s="176">
        <f t="shared" si="55"/>
        <v>0.81337364406044943</v>
      </c>
      <c r="X57" s="176">
        <f t="shared" si="55"/>
        <v>1.7522596026233644E-13</v>
      </c>
      <c r="Y57" s="176">
        <f t="shared" si="55"/>
        <v>8.440245029641313E-31</v>
      </c>
      <c r="Z57" s="176">
        <f t="shared" si="55"/>
        <v>0.21229522796357228</v>
      </c>
      <c r="AA57" s="176">
        <f t="shared" si="54"/>
        <v>0</v>
      </c>
      <c r="AB57" s="176">
        <f t="shared" si="54"/>
        <v>0</v>
      </c>
      <c r="AC57" s="176">
        <f t="shared" si="54"/>
        <v>0</v>
      </c>
      <c r="AD57" s="176">
        <f t="shared" si="54"/>
        <v>0</v>
      </c>
      <c r="AE57" s="176">
        <f t="shared" si="54"/>
        <v>0</v>
      </c>
      <c r="AF57" s="176">
        <f t="shared" si="54"/>
        <v>0</v>
      </c>
      <c r="AG57" s="176">
        <f t="shared" si="54"/>
        <v>0</v>
      </c>
      <c r="AH57" s="176">
        <f t="shared" si="54"/>
        <v>0</v>
      </c>
      <c r="AI57" s="176">
        <f t="shared" si="54"/>
        <v>0</v>
      </c>
      <c r="AJ57" s="176">
        <f t="shared" si="54"/>
        <v>0</v>
      </c>
      <c r="AK57" s="176">
        <f t="shared" si="54"/>
        <v>0</v>
      </c>
      <c r="AL57" s="176">
        <f t="shared" si="54"/>
        <v>0</v>
      </c>
      <c r="AM57" s="176">
        <f t="shared" si="54"/>
        <v>0</v>
      </c>
      <c r="AN57" s="176">
        <f t="shared" si="54"/>
        <v>0</v>
      </c>
      <c r="AO57" s="176">
        <f t="shared" si="54"/>
        <v>0</v>
      </c>
      <c r="AP57" s="176">
        <f t="shared" si="60"/>
        <v>0</v>
      </c>
      <c r="AQ57" s="176">
        <f t="shared" si="60"/>
        <v>0</v>
      </c>
      <c r="AR57" s="176">
        <f t="shared" si="60"/>
        <v>0</v>
      </c>
      <c r="AS57" s="176">
        <f t="shared" si="60"/>
        <v>0</v>
      </c>
      <c r="AT57" s="176">
        <f t="shared" si="60"/>
        <v>0</v>
      </c>
      <c r="AU57" s="176">
        <f t="shared" si="60"/>
        <v>0</v>
      </c>
      <c r="AV57" s="176">
        <f t="shared" si="60"/>
        <v>0</v>
      </c>
      <c r="AW57" s="176">
        <f t="shared" si="60"/>
        <v>0</v>
      </c>
      <c r="AX57" s="176">
        <f t="shared" si="60"/>
        <v>0</v>
      </c>
      <c r="AY57" s="176">
        <f t="shared" si="58"/>
        <v>0</v>
      </c>
      <c r="AZ57" s="176">
        <f t="shared" si="58"/>
        <v>0</v>
      </c>
      <c r="BA57" s="176">
        <f t="shared" si="58"/>
        <v>0</v>
      </c>
      <c r="BB57" s="176">
        <f t="shared" si="58"/>
        <v>0</v>
      </c>
      <c r="BC57" s="176">
        <f t="shared" si="58"/>
        <v>0</v>
      </c>
      <c r="BD57" s="176">
        <f t="shared" si="58"/>
        <v>0</v>
      </c>
      <c r="BE57" s="176">
        <f t="shared" si="58"/>
        <v>0</v>
      </c>
      <c r="BF57" s="176">
        <f t="shared" si="58"/>
        <v>0</v>
      </c>
      <c r="BG57" s="176">
        <f t="shared" si="58"/>
        <v>0</v>
      </c>
      <c r="BH57" s="176">
        <f t="shared" si="58"/>
        <v>0</v>
      </c>
      <c r="BI57" s="176">
        <f t="shared" si="58"/>
        <v>0</v>
      </c>
      <c r="BJ57" s="176">
        <f t="shared" si="58"/>
        <v>0</v>
      </c>
      <c r="BK57" s="176">
        <f t="shared" si="58"/>
        <v>0</v>
      </c>
      <c r="BL57" s="176">
        <f t="shared" si="58"/>
        <v>0</v>
      </c>
      <c r="BM57" s="176">
        <f t="shared" si="58"/>
        <v>0</v>
      </c>
      <c r="BN57" s="176">
        <f t="shared" si="58"/>
        <v>0</v>
      </c>
      <c r="BO57" s="176">
        <f t="shared" si="66"/>
        <v>0</v>
      </c>
      <c r="BP57" s="176">
        <f t="shared" si="66"/>
        <v>0</v>
      </c>
      <c r="BQ57" s="176">
        <f t="shared" si="66"/>
        <v>0</v>
      </c>
      <c r="BR57" s="176">
        <f t="shared" si="66"/>
        <v>0</v>
      </c>
      <c r="BS57" s="176">
        <f t="shared" si="66"/>
        <v>0</v>
      </c>
      <c r="BT57" s="176">
        <f t="shared" si="66"/>
        <v>0</v>
      </c>
      <c r="BU57" s="176">
        <f t="shared" si="66"/>
        <v>0</v>
      </c>
      <c r="BV57" s="176">
        <f t="shared" si="66"/>
        <v>0</v>
      </c>
      <c r="BW57" s="176">
        <f t="shared" si="66"/>
        <v>0</v>
      </c>
      <c r="BX57" s="176">
        <f t="shared" si="66"/>
        <v>0</v>
      </c>
      <c r="BY57" s="176">
        <f t="shared" si="66"/>
        <v>0</v>
      </c>
      <c r="BZ57" s="176">
        <f t="shared" si="66"/>
        <v>0</v>
      </c>
      <c r="CA57" s="176">
        <f t="shared" si="66"/>
        <v>0</v>
      </c>
      <c r="CB57" s="176">
        <f t="shared" si="66"/>
        <v>0</v>
      </c>
      <c r="CC57" s="176">
        <f t="shared" si="62"/>
        <v>0</v>
      </c>
      <c r="CD57" s="176">
        <f t="shared" si="62"/>
        <v>0</v>
      </c>
      <c r="CE57" s="176">
        <f t="shared" si="62"/>
        <v>0</v>
      </c>
      <c r="CF57" s="176">
        <f t="shared" si="62"/>
        <v>0</v>
      </c>
      <c r="CG57" s="176">
        <f t="shared" si="62"/>
        <v>0</v>
      </c>
      <c r="CH57" s="176">
        <f t="shared" si="62"/>
        <v>0</v>
      </c>
      <c r="CI57" s="176">
        <f t="shared" si="62"/>
        <v>0</v>
      </c>
      <c r="CJ57" s="176">
        <f t="shared" si="62"/>
        <v>0</v>
      </c>
      <c r="CK57" s="176">
        <f t="shared" si="62"/>
        <v>0</v>
      </c>
      <c r="CL57" s="176">
        <f t="shared" si="62"/>
        <v>0</v>
      </c>
      <c r="CM57" s="176">
        <f t="shared" si="63"/>
        <v>0</v>
      </c>
      <c r="CN57" s="176">
        <f t="shared" si="63"/>
        <v>0</v>
      </c>
      <c r="CO57" s="176">
        <f t="shared" si="63"/>
        <v>0</v>
      </c>
      <c r="CP57" s="176">
        <f t="shared" si="63"/>
        <v>0</v>
      </c>
      <c r="CQ57" s="176">
        <f t="shared" si="63"/>
        <v>0</v>
      </c>
      <c r="CR57" s="176">
        <f t="shared" si="63"/>
        <v>0</v>
      </c>
      <c r="CS57" s="176">
        <f t="shared" si="63"/>
        <v>0</v>
      </c>
      <c r="CT57" s="176">
        <f t="shared" si="63"/>
        <v>0</v>
      </c>
      <c r="CU57" s="176">
        <f t="shared" si="63"/>
        <v>0</v>
      </c>
      <c r="CV57" s="176">
        <f t="shared" si="63"/>
        <v>0</v>
      </c>
      <c r="CW57" s="176">
        <f t="shared" si="63"/>
        <v>0</v>
      </c>
      <c r="CX57" s="176">
        <f t="shared" si="63"/>
        <v>0</v>
      </c>
      <c r="CY57" s="176">
        <f t="shared" si="63"/>
        <v>0</v>
      </c>
      <c r="CZ57" s="176">
        <f t="shared" si="63"/>
        <v>0</v>
      </c>
      <c r="DA57" s="176">
        <f t="shared" si="63"/>
        <v>0</v>
      </c>
      <c r="DB57" s="176">
        <f t="shared" si="63"/>
        <v>0</v>
      </c>
      <c r="DC57" s="176">
        <f t="shared" si="64"/>
        <v>0</v>
      </c>
      <c r="DD57" s="176">
        <f t="shared" si="64"/>
        <v>0</v>
      </c>
      <c r="DE57" s="176">
        <f t="shared" si="64"/>
        <v>0</v>
      </c>
      <c r="DF57" s="176">
        <f t="shared" si="64"/>
        <v>0</v>
      </c>
      <c r="DG57" s="176">
        <f t="shared" si="64"/>
        <v>0</v>
      </c>
      <c r="DH57" s="176">
        <f t="shared" si="64"/>
        <v>0</v>
      </c>
      <c r="DI57" s="176">
        <f t="shared" si="64"/>
        <v>0</v>
      </c>
      <c r="DJ57" s="176">
        <f t="shared" si="64"/>
        <v>0</v>
      </c>
      <c r="DK57" s="176">
        <f t="shared" si="64"/>
        <v>0</v>
      </c>
      <c r="DL57" s="176">
        <f t="shared" si="64"/>
        <v>0</v>
      </c>
      <c r="DM57" s="176">
        <f t="shared" si="64"/>
        <v>0</v>
      </c>
      <c r="DN57" s="176">
        <f t="shared" si="64"/>
        <v>0</v>
      </c>
      <c r="DO57" s="176">
        <f t="shared" si="64"/>
        <v>0</v>
      </c>
      <c r="DP57" s="176">
        <f t="shared" si="64"/>
        <v>0</v>
      </c>
      <c r="DQ57" s="176">
        <f t="shared" si="64"/>
        <v>0</v>
      </c>
      <c r="DR57" s="176">
        <f t="shared" si="64"/>
        <v>0</v>
      </c>
      <c r="DS57" s="176">
        <f t="shared" si="65"/>
        <v>0</v>
      </c>
      <c r="DT57" s="176">
        <f t="shared" si="65"/>
        <v>0</v>
      </c>
      <c r="DU57" s="176">
        <f t="shared" si="65"/>
        <v>0</v>
      </c>
      <c r="DV57" s="176">
        <f t="shared" si="65"/>
        <v>0</v>
      </c>
      <c r="DW57" s="176">
        <f t="shared" si="65"/>
        <v>0</v>
      </c>
      <c r="DX57" s="176">
        <f t="shared" si="65"/>
        <v>0</v>
      </c>
      <c r="DY57" s="176">
        <f t="shared" si="65"/>
        <v>0</v>
      </c>
      <c r="DZ57" s="176">
        <f t="shared" si="65"/>
        <v>0</v>
      </c>
      <c r="EA57" s="176">
        <f t="shared" si="65"/>
        <v>0</v>
      </c>
      <c r="EB57" s="176">
        <f t="shared" si="65"/>
        <v>0</v>
      </c>
      <c r="EC57" s="176">
        <f t="shared" si="65"/>
        <v>0</v>
      </c>
      <c r="ED57" s="176">
        <f t="shared" si="65"/>
        <v>0</v>
      </c>
      <c r="EE57" s="176">
        <f t="shared" si="65"/>
        <v>0</v>
      </c>
      <c r="EF57" s="176">
        <f t="shared" si="65"/>
        <v>0</v>
      </c>
      <c r="EG57" s="176">
        <f t="shared" si="65"/>
        <v>0</v>
      </c>
      <c r="EH57" s="176">
        <f t="shared" si="65"/>
        <v>0</v>
      </c>
      <c r="EI57" s="176">
        <f t="shared" si="65"/>
        <v>0</v>
      </c>
      <c r="EJ57" s="176">
        <f t="shared" si="65"/>
        <v>0</v>
      </c>
      <c r="EK57" s="176">
        <f t="shared" si="65"/>
        <v>0</v>
      </c>
      <c r="EL57" s="176">
        <f t="shared" si="65"/>
        <v>0</v>
      </c>
      <c r="EM57" s="176">
        <f t="shared" si="65"/>
        <v>0</v>
      </c>
      <c r="EN57" s="176">
        <f t="shared" si="65"/>
        <v>0</v>
      </c>
      <c r="EO57" s="176">
        <f t="shared" si="65"/>
        <v>0</v>
      </c>
      <c r="EP57" s="176">
        <f t="shared" si="65"/>
        <v>0</v>
      </c>
      <c r="EQ57" s="176">
        <f t="shared" si="65"/>
        <v>0</v>
      </c>
      <c r="ER57" s="176">
        <f t="shared" si="65"/>
        <v>0</v>
      </c>
      <c r="ES57" s="176">
        <f t="shared" si="65"/>
        <v>0</v>
      </c>
      <c r="ET57" s="176">
        <f t="shared" si="65"/>
        <v>0</v>
      </c>
      <c r="EU57" s="176">
        <f t="shared" ref="EU57:FJ81" si="68">+NORMDIST($H57,EU$12,EU$13,FALSE)</f>
        <v>0</v>
      </c>
      <c r="EV57" s="176">
        <f t="shared" si="68"/>
        <v>0</v>
      </c>
      <c r="EW57" s="176">
        <f t="shared" si="68"/>
        <v>0</v>
      </c>
      <c r="EX57" s="176">
        <f t="shared" si="68"/>
        <v>0</v>
      </c>
      <c r="EY57" s="176">
        <f t="shared" si="68"/>
        <v>0</v>
      </c>
      <c r="EZ57" s="176">
        <f t="shared" si="68"/>
        <v>0</v>
      </c>
      <c r="FA57" s="176">
        <f t="shared" si="68"/>
        <v>0</v>
      </c>
      <c r="FB57" s="176">
        <f t="shared" si="68"/>
        <v>0</v>
      </c>
      <c r="FC57" s="176">
        <f t="shared" si="68"/>
        <v>0</v>
      </c>
      <c r="FD57" s="176">
        <f t="shared" si="68"/>
        <v>0</v>
      </c>
      <c r="FE57" s="176">
        <f t="shared" si="68"/>
        <v>0</v>
      </c>
      <c r="FF57" s="176">
        <f t="shared" si="68"/>
        <v>0</v>
      </c>
      <c r="FG57" s="176">
        <f t="shared" si="68"/>
        <v>0</v>
      </c>
      <c r="FH57" s="176">
        <f t="shared" si="68"/>
        <v>0</v>
      </c>
      <c r="FI57" s="176">
        <f t="shared" si="68"/>
        <v>0</v>
      </c>
      <c r="FJ57" s="176">
        <f t="shared" si="68"/>
        <v>0</v>
      </c>
      <c r="FK57" s="176">
        <f t="shared" ref="FK57:FZ73" si="69">+NORMDIST($H57,FK$12,FK$13,FALSE)</f>
        <v>0</v>
      </c>
      <c r="FL57" s="176">
        <f t="shared" si="69"/>
        <v>0</v>
      </c>
      <c r="FM57" s="176">
        <f t="shared" si="69"/>
        <v>0</v>
      </c>
      <c r="FN57" s="176">
        <f t="shared" si="69"/>
        <v>0</v>
      </c>
      <c r="FO57" s="176">
        <f t="shared" si="69"/>
        <v>0</v>
      </c>
      <c r="FP57" s="176">
        <f t="shared" si="69"/>
        <v>0</v>
      </c>
      <c r="FQ57" s="176">
        <f t="shared" si="69"/>
        <v>0</v>
      </c>
      <c r="FR57" s="176">
        <f t="shared" si="69"/>
        <v>0</v>
      </c>
      <c r="FS57" s="176">
        <f t="shared" si="69"/>
        <v>0</v>
      </c>
      <c r="FT57" s="176">
        <f t="shared" si="69"/>
        <v>0</v>
      </c>
      <c r="FU57" s="176">
        <f t="shared" si="69"/>
        <v>0</v>
      </c>
      <c r="FV57" s="176">
        <f t="shared" si="67"/>
        <v>0</v>
      </c>
      <c r="FW57" s="176">
        <f t="shared" si="67"/>
        <v>0</v>
      </c>
      <c r="FX57" s="176">
        <f t="shared" si="67"/>
        <v>0</v>
      </c>
      <c r="FY57" s="176">
        <f t="shared" si="67"/>
        <v>0</v>
      </c>
      <c r="FZ57" s="176">
        <f t="shared" si="67"/>
        <v>0</v>
      </c>
      <c r="GA57" s="176">
        <f t="shared" si="67"/>
        <v>0</v>
      </c>
      <c r="GB57" s="176">
        <f t="shared" si="67"/>
        <v>0</v>
      </c>
      <c r="GC57" s="176">
        <f t="shared" si="67"/>
        <v>0</v>
      </c>
      <c r="GD57" s="176">
        <f t="shared" si="67"/>
        <v>0</v>
      </c>
      <c r="GE57" s="176">
        <f t="shared" si="67"/>
        <v>0</v>
      </c>
      <c r="GF57" s="176">
        <f t="shared" si="67"/>
        <v>0</v>
      </c>
      <c r="GG57" s="176">
        <f t="shared" si="67"/>
        <v>0</v>
      </c>
      <c r="GH57" s="176">
        <f t="shared" si="67"/>
        <v>0</v>
      </c>
      <c r="GI57" s="176">
        <f t="shared" si="67"/>
        <v>0</v>
      </c>
      <c r="GJ57" s="176">
        <f t="shared" si="67"/>
        <v>0</v>
      </c>
      <c r="GK57" s="176">
        <f t="shared" si="67"/>
        <v>0</v>
      </c>
      <c r="GL57" s="176">
        <f t="shared" si="67"/>
        <v>0</v>
      </c>
      <c r="GM57" s="176">
        <f t="shared" si="67"/>
        <v>0</v>
      </c>
      <c r="GN57" s="176">
        <f t="shared" si="67"/>
        <v>0</v>
      </c>
      <c r="GO57" s="176">
        <f t="shared" si="67"/>
        <v>0</v>
      </c>
      <c r="GP57" s="176">
        <f t="shared" si="67"/>
        <v>0</v>
      </c>
      <c r="GQ57" s="176">
        <f t="shared" si="67"/>
        <v>0</v>
      </c>
      <c r="GR57" s="176">
        <f t="shared" si="67"/>
        <v>0</v>
      </c>
      <c r="GS57" s="176">
        <f t="shared" si="67"/>
        <v>0</v>
      </c>
      <c r="GT57" s="176">
        <f t="shared" si="67"/>
        <v>0</v>
      </c>
      <c r="GU57" s="176">
        <f t="shared" si="67"/>
        <v>0</v>
      </c>
      <c r="GV57" s="176">
        <f t="shared" si="67"/>
        <v>0</v>
      </c>
      <c r="GW57" s="176">
        <f t="shared" si="67"/>
        <v>0</v>
      </c>
      <c r="GX57" s="176">
        <f t="shared" si="67"/>
        <v>0</v>
      </c>
      <c r="GY57" s="176">
        <f t="shared" si="67"/>
        <v>0</v>
      </c>
      <c r="GZ57" s="176">
        <f t="shared" si="67"/>
        <v>0</v>
      </c>
      <c r="HA57" s="176">
        <f t="shared" si="67"/>
        <v>0</v>
      </c>
      <c r="HB57" s="176">
        <f t="shared" si="67"/>
        <v>0</v>
      </c>
      <c r="HC57" s="176">
        <f t="shared" si="67"/>
        <v>0</v>
      </c>
      <c r="HD57" s="176">
        <f t="shared" si="67"/>
        <v>0</v>
      </c>
      <c r="HE57" s="176">
        <f t="shared" si="67"/>
        <v>0</v>
      </c>
      <c r="HF57" s="176">
        <f t="shared" si="67"/>
        <v>0</v>
      </c>
      <c r="HG57" s="176">
        <f t="shared" si="67"/>
        <v>0</v>
      </c>
      <c r="HH57" s="176">
        <f t="shared" si="67"/>
        <v>0</v>
      </c>
      <c r="HI57" s="176">
        <f t="shared" si="67"/>
        <v>0</v>
      </c>
      <c r="HJ57" s="176">
        <f t="shared" si="67"/>
        <v>0</v>
      </c>
      <c r="HK57" s="176">
        <f t="shared" si="67"/>
        <v>0</v>
      </c>
      <c r="HL57" s="176">
        <f t="shared" si="67"/>
        <v>0</v>
      </c>
      <c r="HM57" s="176">
        <f t="shared" si="67"/>
        <v>0</v>
      </c>
      <c r="HN57" s="176">
        <f t="shared" si="67"/>
        <v>0</v>
      </c>
      <c r="HO57" s="176">
        <f t="shared" si="67"/>
        <v>0</v>
      </c>
      <c r="HP57" s="176">
        <f t="shared" si="67"/>
        <v>0</v>
      </c>
      <c r="HQ57" s="176">
        <f t="shared" si="67"/>
        <v>0</v>
      </c>
      <c r="HR57" s="176">
        <f t="shared" si="67"/>
        <v>0</v>
      </c>
      <c r="HS57" s="176">
        <f t="shared" si="67"/>
        <v>0</v>
      </c>
      <c r="HT57" s="176">
        <f t="shared" si="67"/>
        <v>0</v>
      </c>
      <c r="HU57" s="176">
        <f t="shared" si="67"/>
        <v>0</v>
      </c>
      <c r="HV57" s="176">
        <f t="shared" si="67"/>
        <v>0</v>
      </c>
      <c r="HW57" s="176">
        <f t="shared" si="67"/>
        <v>0</v>
      </c>
      <c r="HX57" s="176">
        <f t="shared" si="67"/>
        <v>0</v>
      </c>
      <c r="HY57" s="176">
        <f t="shared" si="67"/>
        <v>0</v>
      </c>
      <c r="HZ57" s="176">
        <f t="shared" si="67"/>
        <v>0</v>
      </c>
      <c r="IA57" s="176">
        <f t="shared" si="67"/>
        <v>0</v>
      </c>
      <c r="IB57" s="176">
        <f t="shared" si="67"/>
        <v>0</v>
      </c>
      <c r="IC57" s="176">
        <f t="shared" si="67"/>
        <v>0</v>
      </c>
      <c r="ID57" s="176">
        <f t="shared" si="67"/>
        <v>0</v>
      </c>
      <c r="IE57" s="176">
        <f t="shared" si="67"/>
        <v>0</v>
      </c>
      <c r="IF57" s="176">
        <f t="shared" si="67"/>
        <v>0</v>
      </c>
      <c r="IG57" s="176">
        <f t="shared" si="67"/>
        <v>0</v>
      </c>
      <c r="II57"/>
      <c r="IJ57" s="174">
        <v>43</v>
      </c>
      <c r="IK57" s="174" t="b">
        <f t="shared" si="56"/>
        <v>0</v>
      </c>
      <c r="IL57" s="174" t="e">
        <f t="shared" si="9"/>
        <v>#DIV/0!</v>
      </c>
      <c r="IM57" s="174" t="e">
        <f t="shared" si="12"/>
        <v>#DIV/0!</v>
      </c>
      <c r="IO57" s="179" t="str">
        <f t="shared" si="10"/>
        <v/>
      </c>
      <c r="IP57" s="174" t="str">
        <f t="shared" si="11"/>
        <v/>
      </c>
    </row>
    <row r="58" spans="2:250" ht="12.75" customHeight="1" x14ac:dyDescent="0.25">
      <c r="B58" s="174"/>
      <c r="C58" s="174"/>
      <c r="D58" s="174">
        <f t="shared" si="0"/>
        <v>0</v>
      </c>
      <c r="E58"/>
      <c r="F58"/>
      <c r="G58" s="177">
        <v>45</v>
      </c>
      <c r="H58" s="176">
        <f t="shared" si="1"/>
        <v>6.9773330497741428</v>
      </c>
      <c r="I58" s="176">
        <f t="shared" si="8"/>
        <v>2.2909732481388154</v>
      </c>
      <c r="K58" s="176">
        <f t="shared" si="55"/>
        <v>1.3606883955161489E-19</v>
      </c>
      <c r="L58" s="176">
        <f t="shared" si="55"/>
        <v>1.8875590847005593E-35</v>
      </c>
      <c r="M58" s="176">
        <f t="shared" si="55"/>
        <v>5.0384663287417965E-8</v>
      </c>
      <c r="N58" s="176">
        <f t="shared" si="55"/>
        <v>3.356155067805688E-14</v>
      </c>
      <c r="O58" s="176">
        <f t="shared" si="55"/>
        <v>2.8121597186386439E-6</v>
      </c>
      <c r="P58" s="176">
        <f t="shared" si="55"/>
        <v>2.9792200756786256E-14</v>
      </c>
      <c r="Q58" s="176">
        <f t="shared" si="55"/>
        <v>4.8085852386673315E-9</v>
      </c>
      <c r="R58" s="176">
        <f t="shared" si="55"/>
        <v>2.0840595576024721E-3</v>
      </c>
      <c r="S58" s="176">
        <f t="shared" si="55"/>
        <v>2.1710921141023324E-7</v>
      </c>
      <c r="T58" s="176">
        <f t="shared" si="55"/>
        <v>1.1526044127551738E-12</v>
      </c>
      <c r="U58" s="176">
        <f t="shared" si="55"/>
        <v>2.2873241937599098E-6</v>
      </c>
      <c r="V58" s="176">
        <f t="shared" si="55"/>
        <v>3.8520732709562298E-4</v>
      </c>
      <c r="W58" s="176">
        <f t="shared" si="55"/>
        <v>1.6511951711036159</v>
      </c>
      <c r="X58" s="176">
        <f t="shared" si="55"/>
        <v>1.9684126672614859E-11</v>
      </c>
      <c r="Y58" s="176">
        <f t="shared" si="55"/>
        <v>1.4798650433773133E-27</v>
      </c>
      <c r="Z58" s="176">
        <f t="shared" si="55"/>
        <v>0.63730343834322911</v>
      </c>
      <c r="AA58" s="176">
        <f t="shared" si="54"/>
        <v>0</v>
      </c>
      <c r="AB58" s="176">
        <f t="shared" si="54"/>
        <v>0</v>
      </c>
      <c r="AC58" s="176">
        <f t="shared" si="54"/>
        <v>0</v>
      </c>
      <c r="AD58" s="176">
        <f t="shared" si="54"/>
        <v>0</v>
      </c>
      <c r="AE58" s="176">
        <f t="shared" si="54"/>
        <v>0</v>
      </c>
      <c r="AF58" s="176">
        <f t="shared" si="54"/>
        <v>0</v>
      </c>
      <c r="AG58" s="176">
        <f t="shared" si="54"/>
        <v>0</v>
      </c>
      <c r="AH58" s="176">
        <f t="shared" si="54"/>
        <v>0</v>
      </c>
      <c r="AI58" s="176">
        <f t="shared" si="54"/>
        <v>0</v>
      </c>
      <c r="AJ58" s="176">
        <f t="shared" si="54"/>
        <v>0</v>
      </c>
      <c r="AK58" s="176">
        <f t="shared" si="54"/>
        <v>0</v>
      </c>
      <c r="AL58" s="176">
        <f t="shared" si="54"/>
        <v>0</v>
      </c>
      <c r="AM58" s="176">
        <f t="shared" si="54"/>
        <v>0</v>
      </c>
      <c r="AN58" s="176">
        <f t="shared" si="54"/>
        <v>0</v>
      </c>
      <c r="AO58" s="176">
        <f t="shared" si="54"/>
        <v>0</v>
      </c>
      <c r="AP58" s="176">
        <f t="shared" si="60"/>
        <v>0</v>
      </c>
      <c r="AQ58" s="176">
        <f t="shared" si="60"/>
        <v>0</v>
      </c>
      <c r="AR58" s="176">
        <f t="shared" si="60"/>
        <v>0</v>
      </c>
      <c r="AS58" s="176">
        <f t="shared" si="60"/>
        <v>0</v>
      </c>
      <c r="AT58" s="176">
        <f t="shared" si="60"/>
        <v>0</v>
      </c>
      <c r="AU58" s="176">
        <f t="shared" si="60"/>
        <v>0</v>
      </c>
      <c r="AV58" s="176">
        <f t="shared" si="60"/>
        <v>0</v>
      </c>
      <c r="AW58" s="176">
        <f t="shared" si="60"/>
        <v>0</v>
      </c>
      <c r="AX58" s="176">
        <f t="shared" si="60"/>
        <v>0</v>
      </c>
      <c r="AY58" s="176">
        <f t="shared" si="58"/>
        <v>0</v>
      </c>
      <c r="AZ58" s="176">
        <f t="shared" si="58"/>
        <v>0</v>
      </c>
      <c r="BA58" s="176">
        <f t="shared" si="58"/>
        <v>0</v>
      </c>
      <c r="BB58" s="176">
        <f t="shared" si="58"/>
        <v>0</v>
      </c>
      <c r="BC58" s="176">
        <f t="shared" si="58"/>
        <v>0</v>
      </c>
      <c r="BD58" s="176">
        <f t="shared" si="58"/>
        <v>0</v>
      </c>
      <c r="BE58" s="176">
        <f t="shared" si="58"/>
        <v>0</v>
      </c>
      <c r="BF58" s="176">
        <f t="shared" si="58"/>
        <v>0</v>
      </c>
      <c r="BG58" s="176">
        <f t="shared" si="58"/>
        <v>0</v>
      </c>
      <c r="BH58" s="176">
        <f t="shared" si="58"/>
        <v>0</v>
      </c>
      <c r="BI58" s="176">
        <f t="shared" si="58"/>
        <v>0</v>
      </c>
      <c r="BJ58" s="176">
        <f t="shared" si="58"/>
        <v>0</v>
      </c>
      <c r="BK58" s="176">
        <f t="shared" si="58"/>
        <v>0</v>
      </c>
      <c r="BL58" s="176">
        <f t="shared" si="58"/>
        <v>0</v>
      </c>
      <c r="BM58" s="176">
        <f t="shared" si="58"/>
        <v>0</v>
      </c>
      <c r="BN58" s="176">
        <f t="shared" si="58"/>
        <v>0</v>
      </c>
      <c r="BO58" s="176">
        <f t="shared" si="66"/>
        <v>0</v>
      </c>
      <c r="BP58" s="176">
        <f t="shared" si="66"/>
        <v>0</v>
      </c>
      <c r="BQ58" s="176">
        <f t="shared" si="66"/>
        <v>0</v>
      </c>
      <c r="BR58" s="176">
        <f t="shared" si="66"/>
        <v>0</v>
      </c>
      <c r="BS58" s="176">
        <f t="shared" si="66"/>
        <v>0</v>
      </c>
      <c r="BT58" s="176">
        <f t="shared" si="66"/>
        <v>0</v>
      </c>
      <c r="BU58" s="176">
        <f t="shared" si="66"/>
        <v>0</v>
      </c>
      <c r="BV58" s="176">
        <f t="shared" si="66"/>
        <v>0</v>
      </c>
      <c r="BW58" s="176">
        <f t="shared" si="66"/>
        <v>0</v>
      </c>
      <c r="BX58" s="176">
        <f t="shared" si="66"/>
        <v>0</v>
      </c>
      <c r="BY58" s="176">
        <f t="shared" si="66"/>
        <v>0</v>
      </c>
      <c r="BZ58" s="176">
        <f t="shared" si="66"/>
        <v>0</v>
      </c>
      <c r="CA58" s="176">
        <f t="shared" si="66"/>
        <v>0</v>
      </c>
      <c r="CB58" s="176">
        <f t="shared" si="66"/>
        <v>0</v>
      </c>
      <c r="CC58" s="176">
        <f t="shared" si="62"/>
        <v>0</v>
      </c>
      <c r="CD58" s="176">
        <f t="shared" si="62"/>
        <v>0</v>
      </c>
      <c r="CE58" s="176">
        <f t="shared" si="62"/>
        <v>0</v>
      </c>
      <c r="CF58" s="176">
        <f t="shared" si="62"/>
        <v>0</v>
      </c>
      <c r="CG58" s="176">
        <f t="shared" si="62"/>
        <v>0</v>
      </c>
      <c r="CH58" s="176">
        <f t="shared" si="62"/>
        <v>0</v>
      </c>
      <c r="CI58" s="176">
        <f t="shared" si="62"/>
        <v>0</v>
      </c>
      <c r="CJ58" s="176">
        <f t="shared" si="62"/>
        <v>0</v>
      </c>
      <c r="CK58" s="176">
        <f t="shared" si="62"/>
        <v>0</v>
      </c>
      <c r="CL58" s="176">
        <f t="shared" si="62"/>
        <v>0</v>
      </c>
      <c r="CM58" s="176">
        <f t="shared" si="63"/>
        <v>0</v>
      </c>
      <c r="CN58" s="176">
        <f t="shared" si="63"/>
        <v>0</v>
      </c>
      <c r="CO58" s="176">
        <f t="shared" si="63"/>
        <v>0</v>
      </c>
      <c r="CP58" s="176">
        <f t="shared" si="63"/>
        <v>0</v>
      </c>
      <c r="CQ58" s="176">
        <f t="shared" si="63"/>
        <v>0</v>
      </c>
      <c r="CR58" s="176">
        <f t="shared" si="63"/>
        <v>0</v>
      </c>
      <c r="CS58" s="176">
        <f t="shared" si="63"/>
        <v>0</v>
      </c>
      <c r="CT58" s="176">
        <f t="shared" si="63"/>
        <v>0</v>
      </c>
      <c r="CU58" s="176">
        <f t="shared" si="63"/>
        <v>0</v>
      </c>
      <c r="CV58" s="176">
        <f t="shared" si="63"/>
        <v>0</v>
      </c>
      <c r="CW58" s="176">
        <f t="shared" si="63"/>
        <v>0</v>
      </c>
      <c r="CX58" s="176">
        <f t="shared" si="63"/>
        <v>0</v>
      </c>
      <c r="CY58" s="176">
        <f t="shared" si="63"/>
        <v>0</v>
      </c>
      <c r="CZ58" s="176">
        <f t="shared" si="63"/>
        <v>0</v>
      </c>
      <c r="DA58" s="176">
        <f t="shared" si="63"/>
        <v>0</v>
      </c>
      <c r="DB58" s="176">
        <f t="shared" si="63"/>
        <v>0</v>
      </c>
      <c r="DC58" s="176">
        <f t="shared" si="64"/>
        <v>0</v>
      </c>
      <c r="DD58" s="176">
        <f t="shared" si="64"/>
        <v>0</v>
      </c>
      <c r="DE58" s="176">
        <f t="shared" si="64"/>
        <v>0</v>
      </c>
      <c r="DF58" s="176">
        <f t="shared" si="64"/>
        <v>0</v>
      </c>
      <c r="DG58" s="176">
        <f t="shared" si="64"/>
        <v>0</v>
      </c>
      <c r="DH58" s="176">
        <f t="shared" si="64"/>
        <v>0</v>
      </c>
      <c r="DI58" s="176">
        <f t="shared" si="64"/>
        <v>0</v>
      </c>
      <c r="DJ58" s="176">
        <f t="shared" si="64"/>
        <v>0</v>
      </c>
      <c r="DK58" s="176">
        <f t="shared" si="64"/>
        <v>0</v>
      </c>
      <c r="DL58" s="176">
        <f t="shared" si="64"/>
        <v>0</v>
      </c>
      <c r="DM58" s="176">
        <f t="shared" si="64"/>
        <v>0</v>
      </c>
      <c r="DN58" s="176">
        <f t="shared" si="64"/>
        <v>0</v>
      </c>
      <c r="DO58" s="176">
        <f t="shared" si="64"/>
        <v>0</v>
      </c>
      <c r="DP58" s="176">
        <f t="shared" si="64"/>
        <v>0</v>
      </c>
      <c r="DQ58" s="176">
        <f t="shared" si="64"/>
        <v>0</v>
      </c>
      <c r="DR58" s="176">
        <f t="shared" si="64"/>
        <v>0</v>
      </c>
      <c r="DS58" s="176">
        <f t="shared" ref="DS58:EH73" si="70">+NORMDIST($H58,DS$12,DS$13,FALSE)</f>
        <v>0</v>
      </c>
      <c r="DT58" s="176">
        <f t="shared" si="70"/>
        <v>0</v>
      </c>
      <c r="DU58" s="176">
        <f t="shared" si="70"/>
        <v>0</v>
      </c>
      <c r="DV58" s="176">
        <f t="shared" si="70"/>
        <v>0</v>
      </c>
      <c r="DW58" s="176">
        <f t="shared" si="70"/>
        <v>0</v>
      </c>
      <c r="DX58" s="176">
        <f t="shared" si="70"/>
        <v>0</v>
      </c>
      <c r="DY58" s="176">
        <f t="shared" si="70"/>
        <v>0</v>
      </c>
      <c r="DZ58" s="176">
        <f t="shared" si="70"/>
        <v>0</v>
      </c>
      <c r="EA58" s="176">
        <f t="shared" si="70"/>
        <v>0</v>
      </c>
      <c r="EB58" s="176">
        <f t="shared" si="70"/>
        <v>0</v>
      </c>
      <c r="EC58" s="176">
        <f t="shared" si="70"/>
        <v>0</v>
      </c>
      <c r="ED58" s="176">
        <f t="shared" si="70"/>
        <v>0</v>
      </c>
      <c r="EE58" s="176">
        <f t="shared" si="70"/>
        <v>0</v>
      </c>
      <c r="EF58" s="176">
        <f t="shared" si="70"/>
        <v>0</v>
      </c>
      <c r="EG58" s="176">
        <f t="shared" si="70"/>
        <v>0</v>
      </c>
      <c r="EH58" s="176">
        <f t="shared" si="70"/>
        <v>0</v>
      </c>
      <c r="EI58" s="176">
        <f t="shared" ref="EI58:EX74" si="71">+NORMDIST($H58,EI$12,EI$13,FALSE)</f>
        <v>0</v>
      </c>
      <c r="EJ58" s="176">
        <f t="shared" si="71"/>
        <v>0</v>
      </c>
      <c r="EK58" s="176">
        <f t="shared" si="71"/>
        <v>0</v>
      </c>
      <c r="EL58" s="176">
        <f t="shared" si="71"/>
        <v>0</v>
      </c>
      <c r="EM58" s="176">
        <f t="shared" si="71"/>
        <v>0</v>
      </c>
      <c r="EN58" s="176">
        <f t="shared" si="71"/>
        <v>0</v>
      </c>
      <c r="EO58" s="176">
        <f t="shared" si="71"/>
        <v>0</v>
      </c>
      <c r="EP58" s="176">
        <f t="shared" si="71"/>
        <v>0</v>
      </c>
      <c r="EQ58" s="176">
        <f t="shared" si="71"/>
        <v>0</v>
      </c>
      <c r="ER58" s="176">
        <f t="shared" si="71"/>
        <v>0</v>
      </c>
      <c r="ES58" s="176">
        <f t="shared" si="71"/>
        <v>0</v>
      </c>
      <c r="ET58" s="176">
        <f t="shared" si="71"/>
        <v>0</v>
      </c>
      <c r="EU58" s="176">
        <f t="shared" si="71"/>
        <v>0</v>
      </c>
      <c r="EV58" s="176">
        <f t="shared" si="71"/>
        <v>0</v>
      </c>
      <c r="EW58" s="176">
        <f t="shared" si="71"/>
        <v>0</v>
      </c>
      <c r="EX58" s="176">
        <f t="shared" si="71"/>
        <v>0</v>
      </c>
      <c r="EY58" s="176">
        <f t="shared" si="68"/>
        <v>0</v>
      </c>
      <c r="EZ58" s="176">
        <f t="shared" si="68"/>
        <v>0</v>
      </c>
      <c r="FA58" s="176">
        <f t="shared" si="68"/>
        <v>0</v>
      </c>
      <c r="FB58" s="176">
        <f t="shared" si="68"/>
        <v>0</v>
      </c>
      <c r="FC58" s="176">
        <f t="shared" si="68"/>
        <v>0</v>
      </c>
      <c r="FD58" s="176">
        <f t="shared" si="68"/>
        <v>0</v>
      </c>
      <c r="FE58" s="176">
        <f t="shared" si="68"/>
        <v>0</v>
      </c>
      <c r="FF58" s="176">
        <f t="shared" si="68"/>
        <v>0</v>
      </c>
      <c r="FG58" s="176">
        <f t="shared" si="68"/>
        <v>0</v>
      </c>
      <c r="FH58" s="176">
        <f t="shared" si="68"/>
        <v>0</v>
      </c>
      <c r="FI58" s="176">
        <f t="shared" si="68"/>
        <v>0</v>
      </c>
      <c r="FJ58" s="176">
        <f t="shared" si="68"/>
        <v>0</v>
      </c>
      <c r="FK58" s="176">
        <f t="shared" si="69"/>
        <v>0</v>
      </c>
      <c r="FL58" s="176">
        <f t="shared" si="69"/>
        <v>0</v>
      </c>
      <c r="FM58" s="176">
        <f t="shared" si="69"/>
        <v>0</v>
      </c>
      <c r="FN58" s="176">
        <f t="shared" si="69"/>
        <v>0</v>
      </c>
      <c r="FO58" s="176">
        <f t="shared" si="69"/>
        <v>0</v>
      </c>
      <c r="FP58" s="176">
        <f t="shared" si="69"/>
        <v>0</v>
      </c>
      <c r="FQ58" s="176">
        <f t="shared" si="69"/>
        <v>0</v>
      </c>
      <c r="FR58" s="176">
        <f t="shared" si="69"/>
        <v>0</v>
      </c>
      <c r="FS58" s="176">
        <f t="shared" si="69"/>
        <v>0</v>
      </c>
      <c r="FT58" s="176">
        <f t="shared" si="69"/>
        <v>0</v>
      </c>
      <c r="FU58" s="176">
        <f t="shared" si="69"/>
        <v>0</v>
      </c>
      <c r="FV58" s="176">
        <f t="shared" si="67"/>
        <v>0</v>
      </c>
      <c r="FW58" s="176">
        <f t="shared" si="67"/>
        <v>0</v>
      </c>
      <c r="FX58" s="176">
        <f t="shared" si="67"/>
        <v>0</v>
      </c>
      <c r="FY58" s="176">
        <f t="shared" si="67"/>
        <v>0</v>
      </c>
      <c r="FZ58" s="176">
        <f t="shared" si="67"/>
        <v>0</v>
      </c>
      <c r="GA58" s="176">
        <f t="shared" ref="GA58:GP75" si="72">+NORMDIST($H58,GA$12,GA$13,FALSE)</f>
        <v>0</v>
      </c>
      <c r="GB58" s="176">
        <f t="shared" si="72"/>
        <v>0</v>
      </c>
      <c r="GC58" s="176">
        <f t="shared" si="72"/>
        <v>0</v>
      </c>
      <c r="GD58" s="176">
        <f t="shared" si="72"/>
        <v>0</v>
      </c>
      <c r="GE58" s="176">
        <f t="shared" si="72"/>
        <v>0</v>
      </c>
      <c r="GF58" s="176">
        <f t="shared" si="72"/>
        <v>0</v>
      </c>
      <c r="GG58" s="176">
        <f t="shared" si="72"/>
        <v>0</v>
      </c>
      <c r="GH58" s="176">
        <f t="shared" si="72"/>
        <v>0</v>
      </c>
      <c r="GI58" s="176">
        <f t="shared" si="72"/>
        <v>0</v>
      </c>
      <c r="GJ58" s="176">
        <f t="shared" si="72"/>
        <v>0</v>
      </c>
      <c r="GK58" s="176">
        <f t="shared" si="72"/>
        <v>0</v>
      </c>
      <c r="GL58" s="176">
        <f t="shared" si="72"/>
        <v>0</v>
      </c>
      <c r="GM58" s="176">
        <f t="shared" si="72"/>
        <v>0</v>
      </c>
      <c r="GN58" s="176">
        <f t="shared" si="72"/>
        <v>0</v>
      </c>
      <c r="GO58" s="176">
        <f t="shared" si="72"/>
        <v>0</v>
      </c>
      <c r="GP58" s="176">
        <f t="shared" si="72"/>
        <v>0</v>
      </c>
      <c r="GQ58" s="176">
        <f t="shared" ref="GQ58:HF73" si="73">+NORMDIST($H58,GQ$12,GQ$13,FALSE)</f>
        <v>0</v>
      </c>
      <c r="GR58" s="176">
        <f t="shared" si="73"/>
        <v>0</v>
      </c>
      <c r="GS58" s="176">
        <f t="shared" si="73"/>
        <v>0</v>
      </c>
      <c r="GT58" s="176">
        <f t="shared" si="73"/>
        <v>0</v>
      </c>
      <c r="GU58" s="176">
        <f t="shared" si="73"/>
        <v>0</v>
      </c>
      <c r="GV58" s="176">
        <f t="shared" si="73"/>
        <v>0</v>
      </c>
      <c r="GW58" s="176">
        <f t="shared" si="73"/>
        <v>0</v>
      </c>
      <c r="GX58" s="176">
        <f t="shared" si="73"/>
        <v>0</v>
      </c>
      <c r="GY58" s="176">
        <f t="shared" si="73"/>
        <v>0</v>
      </c>
      <c r="GZ58" s="176">
        <f t="shared" si="73"/>
        <v>0</v>
      </c>
      <c r="HA58" s="176">
        <f t="shared" si="73"/>
        <v>0</v>
      </c>
      <c r="HB58" s="176">
        <f t="shared" si="73"/>
        <v>0</v>
      </c>
      <c r="HC58" s="176">
        <f t="shared" si="73"/>
        <v>0</v>
      </c>
      <c r="HD58" s="176">
        <f t="shared" si="73"/>
        <v>0</v>
      </c>
      <c r="HE58" s="176">
        <f t="shared" si="73"/>
        <v>0</v>
      </c>
      <c r="HF58" s="176">
        <f t="shared" si="73"/>
        <v>0</v>
      </c>
      <c r="HG58" s="176">
        <f t="shared" ref="HG58:HV75" si="74">+NORMDIST($H58,HG$12,HG$13,FALSE)</f>
        <v>0</v>
      </c>
      <c r="HH58" s="176">
        <f t="shared" si="74"/>
        <v>0</v>
      </c>
      <c r="HI58" s="176">
        <f t="shared" si="74"/>
        <v>0</v>
      </c>
      <c r="HJ58" s="176">
        <f t="shared" si="74"/>
        <v>0</v>
      </c>
      <c r="HK58" s="176">
        <f t="shared" si="74"/>
        <v>0</v>
      </c>
      <c r="HL58" s="176">
        <f t="shared" si="74"/>
        <v>0</v>
      </c>
      <c r="HM58" s="176">
        <f t="shared" si="74"/>
        <v>0</v>
      </c>
      <c r="HN58" s="176">
        <f t="shared" si="74"/>
        <v>0</v>
      </c>
      <c r="HO58" s="176">
        <f t="shared" si="74"/>
        <v>0</v>
      </c>
      <c r="HP58" s="176">
        <f t="shared" si="74"/>
        <v>0</v>
      </c>
      <c r="HQ58" s="176">
        <f t="shared" si="74"/>
        <v>0</v>
      </c>
      <c r="HR58" s="176">
        <f t="shared" si="74"/>
        <v>0</v>
      </c>
      <c r="HS58" s="176">
        <f t="shared" si="74"/>
        <v>0</v>
      </c>
      <c r="HT58" s="176">
        <f t="shared" si="74"/>
        <v>0</v>
      </c>
      <c r="HU58" s="176">
        <f t="shared" si="74"/>
        <v>0</v>
      </c>
      <c r="HV58" s="176">
        <f t="shared" si="74"/>
        <v>0</v>
      </c>
      <c r="HW58" s="176">
        <f t="shared" ref="HW58:IG74" si="75">+NORMDIST($H58,HW$12,HW$13,FALSE)</f>
        <v>0</v>
      </c>
      <c r="HX58" s="176">
        <f t="shared" si="75"/>
        <v>0</v>
      </c>
      <c r="HY58" s="176">
        <f t="shared" si="75"/>
        <v>0</v>
      </c>
      <c r="HZ58" s="176">
        <f t="shared" si="75"/>
        <v>0</v>
      </c>
      <c r="IA58" s="176">
        <f t="shared" si="75"/>
        <v>0</v>
      </c>
      <c r="IB58" s="176">
        <f t="shared" si="75"/>
        <v>0</v>
      </c>
      <c r="IC58" s="176">
        <f t="shared" si="75"/>
        <v>0</v>
      </c>
      <c r="ID58" s="176">
        <f t="shared" si="75"/>
        <v>0</v>
      </c>
      <c r="IE58" s="176">
        <f t="shared" si="75"/>
        <v>0</v>
      </c>
      <c r="IF58" s="176">
        <f t="shared" si="75"/>
        <v>0</v>
      </c>
      <c r="IG58" s="176">
        <f t="shared" si="75"/>
        <v>0</v>
      </c>
      <c r="II58"/>
      <c r="IJ58" s="174">
        <v>44</v>
      </c>
      <c r="IK58" s="174" t="b">
        <f t="shared" si="56"/>
        <v>0</v>
      </c>
      <c r="IL58" s="174" t="e">
        <f t="shared" si="9"/>
        <v>#DIV/0!</v>
      </c>
      <c r="IM58" s="174" t="e">
        <f t="shared" si="12"/>
        <v>#DIV/0!</v>
      </c>
      <c r="IO58" s="179" t="str">
        <f t="shared" si="10"/>
        <v/>
      </c>
      <c r="IP58" s="174" t="str">
        <f t="shared" si="11"/>
        <v/>
      </c>
    </row>
    <row r="59" spans="2:250" ht="12.75" customHeight="1" x14ac:dyDescent="0.25">
      <c r="B59" s="174"/>
      <c r="C59" s="174"/>
      <c r="D59" s="174">
        <f t="shared" si="0"/>
        <v>0</v>
      </c>
      <c r="E59"/>
      <c r="F59"/>
      <c r="G59" s="177">
        <v>46</v>
      </c>
      <c r="H59" s="176">
        <f t="shared" si="1"/>
        <v>7.1323848953246793</v>
      </c>
      <c r="I59" s="176">
        <f t="shared" si="8"/>
        <v>3.1879520533877539</v>
      </c>
      <c r="K59" s="176">
        <f t="shared" si="55"/>
        <v>3.1515524389792637E-17</v>
      </c>
      <c r="L59" s="176">
        <f t="shared" si="55"/>
        <v>2.6500677766831666E-32</v>
      </c>
      <c r="M59" s="176">
        <f t="shared" si="55"/>
        <v>2.199993451951889E-6</v>
      </c>
      <c r="N59" s="176">
        <f t="shared" si="55"/>
        <v>6.8292797710039907E-12</v>
      </c>
      <c r="O59" s="176">
        <f t="shared" si="55"/>
        <v>4.9153510803190526E-5</v>
      </c>
      <c r="P59" s="176">
        <f t="shared" si="55"/>
        <v>2.5941948316433325E-12</v>
      </c>
      <c r="Q59" s="176">
        <f t="shared" si="55"/>
        <v>3.695142959984395E-7</v>
      </c>
      <c r="R59" s="176">
        <f t="shared" si="55"/>
        <v>1.8936440342721645E-2</v>
      </c>
      <c r="S59" s="176">
        <f t="shared" si="55"/>
        <v>5.1728280588800585E-6</v>
      </c>
      <c r="T59" s="176">
        <f t="shared" si="55"/>
        <v>4.7488719329205023E-11</v>
      </c>
      <c r="U59" s="176">
        <f t="shared" si="55"/>
        <v>2.2350665639172109E-5</v>
      </c>
      <c r="V59" s="176">
        <f t="shared" si="55"/>
        <v>3.7639289591748222E-3</v>
      </c>
      <c r="W59" s="176">
        <f t="shared" si="55"/>
        <v>1.9024680224736608</v>
      </c>
      <c r="X59" s="176">
        <f t="shared" si="55"/>
        <v>1.4734026491121648E-9</v>
      </c>
      <c r="Y59" s="176">
        <f t="shared" si="55"/>
        <v>1.7000509242943769E-24</v>
      </c>
      <c r="Z59" s="176">
        <f t="shared" si="55"/>
        <v>1.2627044135696324</v>
      </c>
      <c r="AA59" s="176">
        <f t="shared" si="54"/>
        <v>0</v>
      </c>
      <c r="AB59" s="176">
        <f t="shared" si="54"/>
        <v>0</v>
      </c>
      <c r="AC59" s="176">
        <f t="shared" si="54"/>
        <v>0</v>
      </c>
      <c r="AD59" s="176">
        <f t="shared" si="54"/>
        <v>0</v>
      </c>
      <c r="AE59" s="176">
        <f t="shared" si="54"/>
        <v>0</v>
      </c>
      <c r="AF59" s="176">
        <f t="shared" si="54"/>
        <v>0</v>
      </c>
      <c r="AG59" s="176">
        <f t="shared" si="54"/>
        <v>0</v>
      </c>
      <c r="AH59" s="176">
        <f t="shared" si="54"/>
        <v>0</v>
      </c>
      <c r="AI59" s="176">
        <f t="shared" si="54"/>
        <v>0</v>
      </c>
      <c r="AJ59" s="176">
        <f t="shared" si="54"/>
        <v>0</v>
      </c>
      <c r="AK59" s="176">
        <f t="shared" si="54"/>
        <v>0</v>
      </c>
      <c r="AL59" s="176">
        <f t="shared" si="54"/>
        <v>0</v>
      </c>
      <c r="AM59" s="176">
        <f t="shared" si="54"/>
        <v>0</v>
      </c>
      <c r="AN59" s="176">
        <f t="shared" si="54"/>
        <v>0</v>
      </c>
      <c r="AO59" s="176">
        <f t="shared" si="54"/>
        <v>0</v>
      </c>
      <c r="AP59" s="176">
        <f t="shared" si="60"/>
        <v>0</v>
      </c>
      <c r="AQ59" s="176">
        <f t="shared" si="60"/>
        <v>0</v>
      </c>
      <c r="AR59" s="176">
        <f t="shared" si="60"/>
        <v>0</v>
      </c>
      <c r="AS59" s="176">
        <f t="shared" si="60"/>
        <v>0</v>
      </c>
      <c r="AT59" s="176">
        <f t="shared" si="60"/>
        <v>0</v>
      </c>
      <c r="AU59" s="176">
        <f t="shared" si="60"/>
        <v>0</v>
      </c>
      <c r="AV59" s="176">
        <f t="shared" si="60"/>
        <v>0</v>
      </c>
      <c r="AW59" s="176">
        <f t="shared" si="60"/>
        <v>0</v>
      </c>
      <c r="AX59" s="176">
        <f t="shared" si="60"/>
        <v>0</v>
      </c>
      <c r="AY59" s="176">
        <f t="shared" si="58"/>
        <v>0</v>
      </c>
      <c r="AZ59" s="176">
        <f t="shared" si="58"/>
        <v>0</v>
      </c>
      <c r="BA59" s="176">
        <f t="shared" si="58"/>
        <v>0</v>
      </c>
      <c r="BB59" s="176">
        <f t="shared" si="58"/>
        <v>0</v>
      </c>
      <c r="BC59" s="176">
        <f t="shared" si="58"/>
        <v>0</v>
      </c>
      <c r="BD59" s="176">
        <f t="shared" si="58"/>
        <v>0</v>
      </c>
      <c r="BE59" s="176">
        <f t="shared" si="58"/>
        <v>0</v>
      </c>
      <c r="BF59" s="176">
        <f t="shared" si="58"/>
        <v>0</v>
      </c>
      <c r="BG59" s="176">
        <f t="shared" si="58"/>
        <v>0</v>
      </c>
      <c r="BH59" s="176">
        <f t="shared" si="58"/>
        <v>0</v>
      </c>
      <c r="BI59" s="176">
        <f t="shared" si="58"/>
        <v>0</v>
      </c>
      <c r="BJ59" s="176">
        <f t="shared" si="58"/>
        <v>0</v>
      </c>
      <c r="BK59" s="176">
        <f t="shared" si="58"/>
        <v>0</v>
      </c>
      <c r="BL59" s="176">
        <f t="shared" si="58"/>
        <v>0</v>
      </c>
      <c r="BM59" s="176">
        <f t="shared" si="58"/>
        <v>0</v>
      </c>
      <c r="BN59" s="176">
        <f t="shared" si="58"/>
        <v>0</v>
      </c>
      <c r="BO59" s="176">
        <f t="shared" si="66"/>
        <v>0</v>
      </c>
      <c r="BP59" s="176">
        <f t="shared" si="66"/>
        <v>0</v>
      </c>
      <c r="BQ59" s="176">
        <f t="shared" si="66"/>
        <v>0</v>
      </c>
      <c r="BR59" s="176">
        <f t="shared" si="66"/>
        <v>0</v>
      </c>
      <c r="BS59" s="176">
        <f t="shared" si="66"/>
        <v>0</v>
      </c>
      <c r="BT59" s="176">
        <f t="shared" si="66"/>
        <v>0</v>
      </c>
      <c r="BU59" s="176">
        <f t="shared" si="66"/>
        <v>0</v>
      </c>
      <c r="BV59" s="176">
        <f t="shared" si="66"/>
        <v>0</v>
      </c>
      <c r="BW59" s="176">
        <f t="shared" si="66"/>
        <v>0</v>
      </c>
      <c r="BX59" s="176">
        <f t="shared" si="66"/>
        <v>0</v>
      </c>
      <c r="BY59" s="176">
        <f t="shared" si="66"/>
        <v>0</v>
      </c>
      <c r="BZ59" s="176">
        <f t="shared" si="66"/>
        <v>0</v>
      </c>
      <c r="CA59" s="176">
        <f t="shared" si="66"/>
        <v>0</v>
      </c>
      <c r="CB59" s="176">
        <f t="shared" si="66"/>
        <v>0</v>
      </c>
      <c r="CC59" s="176">
        <f t="shared" si="62"/>
        <v>0</v>
      </c>
      <c r="CD59" s="176">
        <f t="shared" si="62"/>
        <v>0</v>
      </c>
      <c r="CE59" s="176">
        <f t="shared" si="62"/>
        <v>0</v>
      </c>
      <c r="CF59" s="176">
        <f t="shared" si="62"/>
        <v>0</v>
      </c>
      <c r="CG59" s="176">
        <f t="shared" si="62"/>
        <v>0</v>
      </c>
      <c r="CH59" s="176">
        <f t="shared" si="62"/>
        <v>0</v>
      </c>
      <c r="CI59" s="176">
        <f t="shared" si="62"/>
        <v>0</v>
      </c>
      <c r="CJ59" s="176">
        <f t="shared" si="62"/>
        <v>0</v>
      </c>
      <c r="CK59" s="176">
        <f t="shared" si="62"/>
        <v>0</v>
      </c>
      <c r="CL59" s="176">
        <f t="shared" si="62"/>
        <v>0</v>
      </c>
      <c r="CM59" s="176">
        <f t="shared" si="63"/>
        <v>0</v>
      </c>
      <c r="CN59" s="176">
        <f t="shared" si="63"/>
        <v>0</v>
      </c>
      <c r="CO59" s="176">
        <f t="shared" si="63"/>
        <v>0</v>
      </c>
      <c r="CP59" s="176">
        <f t="shared" si="63"/>
        <v>0</v>
      </c>
      <c r="CQ59" s="176">
        <f t="shared" si="63"/>
        <v>0</v>
      </c>
      <c r="CR59" s="176">
        <f t="shared" si="63"/>
        <v>0</v>
      </c>
      <c r="CS59" s="176">
        <f t="shared" si="63"/>
        <v>0</v>
      </c>
      <c r="CT59" s="176">
        <f t="shared" si="63"/>
        <v>0</v>
      </c>
      <c r="CU59" s="176">
        <f t="shared" si="63"/>
        <v>0</v>
      </c>
      <c r="CV59" s="176">
        <f t="shared" si="63"/>
        <v>0</v>
      </c>
      <c r="CW59" s="176">
        <f t="shared" si="63"/>
        <v>0</v>
      </c>
      <c r="CX59" s="176">
        <f t="shared" si="63"/>
        <v>0</v>
      </c>
      <c r="CY59" s="176">
        <f t="shared" si="63"/>
        <v>0</v>
      </c>
      <c r="CZ59" s="176">
        <f t="shared" si="63"/>
        <v>0</v>
      </c>
      <c r="DA59" s="176">
        <f t="shared" si="63"/>
        <v>0</v>
      </c>
      <c r="DB59" s="176">
        <f t="shared" si="63"/>
        <v>0</v>
      </c>
      <c r="DC59" s="176">
        <f t="shared" si="64"/>
        <v>0</v>
      </c>
      <c r="DD59" s="176">
        <f t="shared" si="64"/>
        <v>0</v>
      </c>
      <c r="DE59" s="176">
        <f t="shared" si="64"/>
        <v>0</v>
      </c>
      <c r="DF59" s="176">
        <f t="shared" si="64"/>
        <v>0</v>
      </c>
      <c r="DG59" s="176">
        <f t="shared" si="64"/>
        <v>0</v>
      </c>
      <c r="DH59" s="176">
        <f t="shared" si="64"/>
        <v>0</v>
      </c>
      <c r="DI59" s="176">
        <f t="shared" si="64"/>
        <v>0</v>
      </c>
      <c r="DJ59" s="176">
        <f t="shared" si="64"/>
        <v>0</v>
      </c>
      <c r="DK59" s="176">
        <f t="shared" si="64"/>
        <v>0</v>
      </c>
      <c r="DL59" s="176">
        <f t="shared" si="64"/>
        <v>0</v>
      </c>
      <c r="DM59" s="176">
        <f t="shared" si="64"/>
        <v>0</v>
      </c>
      <c r="DN59" s="176">
        <f t="shared" si="64"/>
        <v>0</v>
      </c>
      <c r="DO59" s="176">
        <f t="shared" si="64"/>
        <v>0</v>
      </c>
      <c r="DP59" s="176">
        <f t="shared" si="64"/>
        <v>0</v>
      </c>
      <c r="DQ59" s="176">
        <f t="shared" si="64"/>
        <v>0</v>
      </c>
      <c r="DR59" s="176">
        <f t="shared" si="64"/>
        <v>0</v>
      </c>
      <c r="DS59" s="176">
        <f t="shared" si="70"/>
        <v>0</v>
      </c>
      <c r="DT59" s="176">
        <f t="shared" si="70"/>
        <v>0</v>
      </c>
      <c r="DU59" s="176">
        <f t="shared" si="70"/>
        <v>0</v>
      </c>
      <c r="DV59" s="176">
        <f t="shared" si="70"/>
        <v>0</v>
      </c>
      <c r="DW59" s="176">
        <f t="shared" si="70"/>
        <v>0</v>
      </c>
      <c r="DX59" s="176">
        <f t="shared" si="70"/>
        <v>0</v>
      </c>
      <c r="DY59" s="176">
        <f t="shared" si="70"/>
        <v>0</v>
      </c>
      <c r="DZ59" s="176">
        <f t="shared" si="70"/>
        <v>0</v>
      </c>
      <c r="EA59" s="176">
        <f t="shared" si="70"/>
        <v>0</v>
      </c>
      <c r="EB59" s="176">
        <f t="shared" si="70"/>
        <v>0</v>
      </c>
      <c r="EC59" s="176">
        <f t="shared" si="70"/>
        <v>0</v>
      </c>
      <c r="ED59" s="176">
        <f t="shared" si="70"/>
        <v>0</v>
      </c>
      <c r="EE59" s="176">
        <f t="shared" si="70"/>
        <v>0</v>
      </c>
      <c r="EF59" s="176">
        <f t="shared" si="70"/>
        <v>0</v>
      </c>
      <c r="EG59" s="176">
        <f t="shared" si="70"/>
        <v>0</v>
      </c>
      <c r="EH59" s="176">
        <f t="shared" si="70"/>
        <v>0</v>
      </c>
      <c r="EI59" s="176">
        <f t="shared" si="71"/>
        <v>0</v>
      </c>
      <c r="EJ59" s="176">
        <f t="shared" si="71"/>
        <v>0</v>
      </c>
      <c r="EK59" s="176">
        <f t="shared" si="71"/>
        <v>0</v>
      </c>
      <c r="EL59" s="176">
        <f t="shared" si="71"/>
        <v>0</v>
      </c>
      <c r="EM59" s="176">
        <f t="shared" si="71"/>
        <v>0</v>
      </c>
      <c r="EN59" s="176">
        <f t="shared" si="71"/>
        <v>0</v>
      </c>
      <c r="EO59" s="176">
        <f t="shared" si="71"/>
        <v>0</v>
      </c>
      <c r="EP59" s="176">
        <f t="shared" si="71"/>
        <v>0</v>
      </c>
      <c r="EQ59" s="176">
        <f t="shared" si="71"/>
        <v>0</v>
      </c>
      <c r="ER59" s="176">
        <f t="shared" si="71"/>
        <v>0</v>
      </c>
      <c r="ES59" s="176">
        <f t="shared" si="71"/>
        <v>0</v>
      </c>
      <c r="ET59" s="176">
        <f t="shared" si="71"/>
        <v>0</v>
      </c>
      <c r="EU59" s="176">
        <f t="shared" si="71"/>
        <v>0</v>
      </c>
      <c r="EV59" s="176">
        <f t="shared" si="71"/>
        <v>0</v>
      </c>
      <c r="EW59" s="176">
        <f t="shared" si="71"/>
        <v>0</v>
      </c>
      <c r="EX59" s="176">
        <f t="shared" si="71"/>
        <v>0</v>
      </c>
      <c r="EY59" s="176">
        <f t="shared" si="68"/>
        <v>0</v>
      </c>
      <c r="EZ59" s="176">
        <f t="shared" si="68"/>
        <v>0</v>
      </c>
      <c r="FA59" s="176">
        <f t="shared" si="68"/>
        <v>0</v>
      </c>
      <c r="FB59" s="176">
        <f t="shared" si="68"/>
        <v>0</v>
      </c>
      <c r="FC59" s="176">
        <f t="shared" si="68"/>
        <v>0</v>
      </c>
      <c r="FD59" s="176">
        <f t="shared" si="68"/>
        <v>0</v>
      </c>
      <c r="FE59" s="176">
        <f t="shared" si="68"/>
        <v>0</v>
      </c>
      <c r="FF59" s="176">
        <f t="shared" si="68"/>
        <v>0</v>
      </c>
      <c r="FG59" s="176">
        <f t="shared" si="68"/>
        <v>0</v>
      </c>
      <c r="FH59" s="176">
        <f t="shared" si="68"/>
        <v>0</v>
      </c>
      <c r="FI59" s="176">
        <f t="shared" si="68"/>
        <v>0</v>
      </c>
      <c r="FJ59" s="176">
        <f t="shared" si="68"/>
        <v>0</v>
      </c>
      <c r="FK59" s="176">
        <f t="shared" si="69"/>
        <v>0</v>
      </c>
      <c r="FL59" s="176">
        <f t="shared" si="69"/>
        <v>0</v>
      </c>
      <c r="FM59" s="176">
        <f t="shared" si="69"/>
        <v>0</v>
      </c>
      <c r="FN59" s="176">
        <f t="shared" si="69"/>
        <v>0</v>
      </c>
      <c r="FO59" s="176">
        <f t="shared" si="69"/>
        <v>0</v>
      </c>
      <c r="FP59" s="176">
        <f t="shared" si="69"/>
        <v>0</v>
      </c>
      <c r="FQ59" s="176">
        <f t="shared" si="69"/>
        <v>0</v>
      </c>
      <c r="FR59" s="176">
        <f t="shared" si="69"/>
        <v>0</v>
      </c>
      <c r="FS59" s="176">
        <f t="shared" si="69"/>
        <v>0</v>
      </c>
      <c r="FT59" s="176">
        <f t="shared" si="69"/>
        <v>0</v>
      </c>
      <c r="FU59" s="176">
        <f t="shared" si="69"/>
        <v>0</v>
      </c>
      <c r="FV59" s="176">
        <f t="shared" si="69"/>
        <v>0</v>
      </c>
      <c r="FW59" s="176">
        <f t="shared" si="69"/>
        <v>0</v>
      </c>
      <c r="FX59" s="176">
        <f t="shared" si="69"/>
        <v>0</v>
      </c>
      <c r="FY59" s="176">
        <f t="shared" si="69"/>
        <v>0</v>
      </c>
      <c r="FZ59" s="176">
        <f t="shared" si="69"/>
        <v>0</v>
      </c>
      <c r="GA59" s="176">
        <f t="shared" si="72"/>
        <v>0</v>
      </c>
      <c r="GB59" s="176">
        <f t="shared" si="72"/>
        <v>0</v>
      </c>
      <c r="GC59" s="176">
        <f t="shared" si="72"/>
        <v>0</v>
      </c>
      <c r="GD59" s="176">
        <f t="shared" si="72"/>
        <v>0</v>
      </c>
      <c r="GE59" s="176">
        <f t="shared" si="72"/>
        <v>0</v>
      </c>
      <c r="GF59" s="176">
        <f t="shared" si="72"/>
        <v>0</v>
      </c>
      <c r="GG59" s="176">
        <f t="shared" si="72"/>
        <v>0</v>
      </c>
      <c r="GH59" s="176">
        <f t="shared" si="72"/>
        <v>0</v>
      </c>
      <c r="GI59" s="176">
        <f t="shared" si="72"/>
        <v>0</v>
      </c>
      <c r="GJ59" s="176">
        <f t="shared" si="72"/>
        <v>0</v>
      </c>
      <c r="GK59" s="176">
        <f t="shared" si="72"/>
        <v>0</v>
      </c>
      <c r="GL59" s="176">
        <f t="shared" si="72"/>
        <v>0</v>
      </c>
      <c r="GM59" s="176">
        <f t="shared" si="72"/>
        <v>0</v>
      </c>
      <c r="GN59" s="176">
        <f t="shared" si="72"/>
        <v>0</v>
      </c>
      <c r="GO59" s="176">
        <f t="shared" si="72"/>
        <v>0</v>
      </c>
      <c r="GP59" s="176">
        <f t="shared" si="72"/>
        <v>0</v>
      </c>
      <c r="GQ59" s="176">
        <f t="shared" si="73"/>
        <v>0</v>
      </c>
      <c r="GR59" s="176">
        <f t="shared" si="73"/>
        <v>0</v>
      </c>
      <c r="GS59" s="176">
        <f t="shared" si="73"/>
        <v>0</v>
      </c>
      <c r="GT59" s="176">
        <f t="shared" si="73"/>
        <v>0</v>
      </c>
      <c r="GU59" s="176">
        <f t="shared" si="73"/>
        <v>0</v>
      </c>
      <c r="GV59" s="176">
        <f t="shared" si="73"/>
        <v>0</v>
      </c>
      <c r="GW59" s="176">
        <f t="shared" si="73"/>
        <v>0</v>
      </c>
      <c r="GX59" s="176">
        <f t="shared" si="73"/>
        <v>0</v>
      </c>
      <c r="GY59" s="176">
        <f t="shared" si="73"/>
        <v>0</v>
      </c>
      <c r="GZ59" s="176">
        <f t="shared" si="73"/>
        <v>0</v>
      </c>
      <c r="HA59" s="176">
        <f t="shared" si="73"/>
        <v>0</v>
      </c>
      <c r="HB59" s="176">
        <f t="shared" si="73"/>
        <v>0</v>
      </c>
      <c r="HC59" s="176">
        <f t="shared" si="73"/>
        <v>0</v>
      </c>
      <c r="HD59" s="176">
        <f t="shared" si="73"/>
        <v>0</v>
      </c>
      <c r="HE59" s="176">
        <f t="shared" si="73"/>
        <v>0</v>
      </c>
      <c r="HF59" s="176">
        <f t="shared" si="73"/>
        <v>0</v>
      </c>
      <c r="HG59" s="176">
        <f t="shared" si="74"/>
        <v>0</v>
      </c>
      <c r="HH59" s="176">
        <f t="shared" si="74"/>
        <v>0</v>
      </c>
      <c r="HI59" s="176">
        <f t="shared" si="74"/>
        <v>0</v>
      </c>
      <c r="HJ59" s="176">
        <f t="shared" si="74"/>
        <v>0</v>
      </c>
      <c r="HK59" s="176">
        <f t="shared" si="74"/>
        <v>0</v>
      </c>
      <c r="HL59" s="176">
        <f t="shared" si="74"/>
        <v>0</v>
      </c>
      <c r="HM59" s="176">
        <f t="shared" si="74"/>
        <v>0</v>
      </c>
      <c r="HN59" s="176">
        <f t="shared" si="74"/>
        <v>0</v>
      </c>
      <c r="HO59" s="176">
        <f t="shared" si="74"/>
        <v>0</v>
      </c>
      <c r="HP59" s="176">
        <f t="shared" si="74"/>
        <v>0</v>
      </c>
      <c r="HQ59" s="176">
        <f t="shared" si="74"/>
        <v>0</v>
      </c>
      <c r="HR59" s="176">
        <f t="shared" si="74"/>
        <v>0</v>
      </c>
      <c r="HS59" s="176">
        <f t="shared" si="74"/>
        <v>0</v>
      </c>
      <c r="HT59" s="176">
        <f t="shared" si="74"/>
        <v>0</v>
      </c>
      <c r="HU59" s="176">
        <f t="shared" si="74"/>
        <v>0</v>
      </c>
      <c r="HV59" s="176">
        <f t="shared" si="74"/>
        <v>0</v>
      </c>
      <c r="HW59" s="176">
        <f t="shared" si="75"/>
        <v>0</v>
      </c>
      <c r="HX59" s="176">
        <f t="shared" si="75"/>
        <v>0</v>
      </c>
      <c r="HY59" s="176">
        <f t="shared" si="75"/>
        <v>0</v>
      </c>
      <c r="HZ59" s="176">
        <f t="shared" si="75"/>
        <v>0</v>
      </c>
      <c r="IA59" s="176">
        <f t="shared" si="75"/>
        <v>0</v>
      </c>
      <c r="IB59" s="176">
        <f t="shared" si="75"/>
        <v>0</v>
      </c>
      <c r="IC59" s="176">
        <f t="shared" si="75"/>
        <v>0</v>
      </c>
      <c r="ID59" s="176">
        <f t="shared" si="75"/>
        <v>0</v>
      </c>
      <c r="IE59" s="176">
        <f t="shared" si="75"/>
        <v>0</v>
      </c>
      <c r="IF59" s="176">
        <f t="shared" si="75"/>
        <v>0</v>
      </c>
      <c r="IG59" s="176">
        <f t="shared" si="75"/>
        <v>0</v>
      </c>
      <c r="II59"/>
      <c r="IJ59" s="174">
        <v>45</v>
      </c>
      <c r="IK59" s="174" t="b">
        <f t="shared" si="56"/>
        <v>0</v>
      </c>
      <c r="IL59" s="174" t="e">
        <f t="shared" si="9"/>
        <v>#DIV/0!</v>
      </c>
      <c r="IM59" s="174" t="e">
        <f t="shared" si="12"/>
        <v>#DIV/0!</v>
      </c>
      <c r="IO59" s="179" t="str">
        <f t="shared" si="10"/>
        <v/>
      </c>
      <c r="IP59" s="174" t="str">
        <f t="shared" si="11"/>
        <v/>
      </c>
    </row>
    <row r="60" spans="2:250" ht="12.75" customHeight="1" x14ac:dyDescent="0.25">
      <c r="B60" s="174"/>
      <c r="C60" s="174"/>
      <c r="D60" s="174">
        <f t="shared" si="0"/>
        <v>0</v>
      </c>
      <c r="E60"/>
      <c r="F60"/>
      <c r="G60" s="177">
        <v>47</v>
      </c>
      <c r="H60" s="176">
        <f t="shared" si="1"/>
        <v>7.2874367408752159</v>
      </c>
      <c r="I60" s="176">
        <f t="shared" si="8"/>
        <v>3.0327212938480219</v>
      </c>
      <c r="K60" s="176">
        <f t="shared" si="55"/>
        <v>5.0895202902920543E-15</v>
      </c>
      <c r="L60" s="176">
        <f t="shared" si="55"/>
        <v>2.6419184234362614E-29</v>
      </c>
      <c r="M60" s="176">
        <f t="shared" si="55"/>
        <v>6.0487293595996119E-5</v>
      </c>
      <c r="N60" s="176">
        <f t="shared" si="55"/>
        <v>8.5223096212073734E-10</v>
      </c>
      <c r="O60" s="176">
        <f t="shared" si="55"/>
        <v>6.060276604663012E-4</v>
      </c>
      <c r="P60" s="176">
        <f t="shared" si="55"/>
        <v>1.60660483867294E-10</v>
      </c>
      <c r="Q60" s="176">
        <f t="shared" si="55"/>
        <v>1.6595382335464642E-5</v>
      </c>
      <c r="R60" s="176">
        <f t="shared" si="55"/>
        <v>0.11094250811469925</v>
      </c>
      <c r="S60" s="176">
        <f t="shared" si="55"/>
        <v>8.6375888868930173E-5</v>
      </c>
      <c r="T60" s="176">
        <f t="shared" si="55"/>
        <v>1.4979277432336183E-9</v>
      </c>
      <c r="U60" s="176">
        <f t="shared" si="55"/>
        <v>1.7588883965116906E-4</v>
      </c>
      <c r="V60" s="176">
        <f t="shared" si="55"/>
        <v>2.5531094980147186E-2</v>
      </c>
      <c r="W60" s="176">
        <f t="shared" si="55"/>
        <v>1.2440761467543109</v>
      </c>
      <c r="X60" s="176">
        <f t="shared" si="55"/>
        <v>7.3487645695597246E-8</v>
      </c>
      <c r="Y60" s="176">
        <f t="shared" si="55"/>
        <v>1.2796008268221647E-21</v>
      </c>
      <c r="Z60" s="176">
        <f t="shared" si="55"/>
        <v>1.651226092935477</v>
      </c>
      <c r="AA60" s="176">
        <f t="shared" si="54"/>
        <v>0</v>
      </c>
      <c r="AB60" s="176">
        <f t="shared" si="54"/>
        <v>0</v>
      </c>
      <c r="AC60" s="176">
        <f t="shared" si="54"/>
        <v>0</v>
      </c>
      <c r="AD60" s="176">
        <f t="shared" si="54"/>
        <v>0</v>
      </c>
      <c r="AE60" s="176">
        <f t="shared" si="54"/>
        <v>0</v>
      </c>
      <c r="AF60" s="176">
        <f t="shared" si="54"/>
        <v>0</v>
      </c>
      <c r="AG60" s="176">
        <f t="shared" si="54"/>
        <v>0</v>
      </c>
      <c r="AH60" s="176">
        <f t="shared" si="54"/>
        <v>0</v>
      </c>
      <c r="AI60" s="176">
        <f t="shared" si="54"/>
        <v>0</v>
      </c>
      <c r="AJ60" s="176">
        <f t="shared" si="54"/>
        <v>0</v>
      </c>
      <c r="AK60" s="176">
        <f t="shared" si="54"/>
        <v>0</v>
      </c>
      <c r="AL60" s="176">
        <f t="shared" si="54"/>
        <v>0</v>
      </c>
      <c r="AM60" s="176">
        <f t="shared" si="54"/>
        <v>0</v>
      </c>
      <c r="AN60" s="176">
        <f t="shared" si="54"/>
        <v>0</v>
      </c>
      <c r="AO60" s="176">
        <f t="shared" si="54"/>
        <v>0</v>
      </c>
      <c r="AP60" s="176">
        <f t="shared" si="60"/>
        <v>0</v>
      </c>
      <c r="AQ60" s="176">
        <f t="shared" si="60"/>
        <v>0</v>
      </c>
      <c r="AR60" s="176">
        <f t="shared" si="60"/>
        <v>0</v>
      </c>
      <c r="AS60" s="176">
        <f t="shared" si="60"/>
        <v>0</v>
      </c>
      <c r="AT60" s="176">
        <f t="shared" si="60"/>
        <v>0</v>
      </c>
      <c r="AU60" s="176">
        <f t="shared" si="60"/>
        <v>0</v>
      </c>
      <c r="AV60" s="176">
        <f t="shared" si="60"/>
        <v>0</v>
      </c>
      <c r="AW60" s="176">
        <f t="shared" si="60"/>
        <v>0</v>
      </c>
      <c r="AX60" s="176">
        <f t="shared" si="60"/>
        <v>0</v>
      </c>
      <c r="AY60" s="176">
        <f t="shared" si="58"/>
        <v>0</v>
      </c>
      <c r="AZ60" s="176">
        <f t="shared" si="58"/>
        <v>0</v>
      </c>
      <c r="BA60" s="176">
        <f t="shared" si="58"/>
        <v>0</v>
      </c>
      <c r="BB60" s="176">
        <f t="shared" si="58"/>
        <v>0</v>
      </c>
      <c r="BC60" s="176">
        <f t="shared" si="58"/>
        <v>0</v>
      </c>
      <c r="BD60" s="176">
        <f t="shared" si="58"/>
        <v>0</v>
      </c>
      <c r="BE60" s="176">
        <f t="shared" si="58"/>
        <v>0</v>
      </c>
      <c r="BF60" s="176">
        <f t="shared" si="58"/>
        <v>0</v>
      </c>
      <c r="BG60" s="176">
        <f t="shared" si="58"/>
        <v>0</v>
      </c>
      <c r="BH60" s="176">
        <f t="shared" si="58"/>
        <v>0</v>
      </c>
      <c r="BI60" s="176">
        <f t="shared" si="58"/>
        <v>0</v>
      </c>
      <c r="BJ60" s="176">
        <f t="shared" si="58"/>
        <v>0</v>
      </c>
      <c r="BK60" s="176">
        <f t="shared" si="58"/>
        <v>0</v>
      </c>
      <c r="BL60" s="176">
        <f t="shared" si="58"/>
        <v>0</v>
      </c>
      <c r="BM60" s="176">
        <f t="shared" si="58"/>
        <v>0</v>
      </c>
      <c r="BN60" s="176">
        <f t="shared" si="58"/>
        <v>0</v>
      </c>
      <c r="BO60" s="176">
        <f t="shared" si="66"/>
        <v>0</v>
      </c>
      <c r="BP60" s="176">
        <f t="shared" si="66"/>
        <v>0</v>
      </c>
      <c r="BQ60" s="176">
        <f t="shared" si="66"/>
        <v>0</v>
      </c>
      <c r="BR60" s="176">
        <f t="shared" si="66"/>
        <v>0</v>
      </c>
      <c r="BS60" s="176">
        <f t="shared" si="66"/>
        <v>0</v>
      </c>
      <c r="BT60" s="176">
        <f t="shared" si="66"/>
        <v>0</v>
      </c>
      <c r="BU60" s="176">
        <f t="shared" si="66"/>
        <v>0</v>
      </c>
      <c r="BV60" s="176">
        <f t="shared" si="66"/>
        <v>0</v>
      </c>
      <c r="BW60" s="176">
        <f t="shared" si="66"/>
        <v>0</v>
      </c>
      <c r="BX60" s="176">
        <f t="shared" si="66"/>
        <v>0</v>
      </c>
      <c r="BY60" s="176">
        <f t="shared" si="66"/>
        <v>0</v>
      </c>
      <c r="BZ60" s="176">
        <f t="shared" si="66"/>
        <v>0</v>
      </c>
      <c r="CA60" s="176">
        <f t="shared" si="66"/>
        <v>0</v>
      </c>
      <c r="CB60" s="176">
        <f t="shared" si="66"/>
        <v>0</v>
      </c>
      <c r="CC60" s="176">
        <f t="shared" si="62"/>
        <v>0</v>
      </c>
      <c r="CD60" s="176">
        <f t="shared" si="62"/>
        <v>0</v>
      </c>
      <c r="CE60" s="176">
        <f t="shared" si="62"/>
        <v>0</v>
      </c>
      <c r="CF60" s="176">
        <f t="shared" si="62"/>
        <v>0</v>
      </c>
      <c r="CG60" s="176">
        <f t="shared" si="62"/>
        <v>0</v>
      </c>
      <c r="CH60" s="176">
        <f t="shared" si="62"/>
        <v>0</v>
      </c>
      <c r="CI60" s="176">
        <f t="shared" si="62"/>
        <v>0</v>
      </c>
      <c r="CJ60" s="176">
        <f t="shared" si="62"/>
        <v>0</v>
      </c>
      <c r="CK60" s="176">
        <f t="shared" si="62"/>
        <v>0</v>
      </c>
      <c r="CL60" s="176">
        <f t="shared" si="62"/>
        <v>0</v>
      </c>
      <c r="CM60" s="176">
        <f t="shared" si="63"/>
        <v>0</v>
      </c>
      <c r="CN60" s="176">
        <f t="shared" si="63"/>
        <v>0</v>
      </c>
      <c r="CO60" s="176">
        <f t="shared" si="63"/>
        <v>0</v>
      </c>
      <c r="CP60" s="176">
        <f t="shared" si="63"/>
        <v>0</v>
      </c>
      <c r="CQ60" s="176">
        <f t="shared" si="63"/>
        <v>0</v>
      </c>
      <c r="CR60" s="176">
        <f t="shared" si="63"/>
        <v>0</v>
      </c>
      <c r="CS60" s="176">
        <f t="shared" si="63"/>
        <v>0</v>
      </c>
      <c r="CT60" s="176">
        <f t="shared" si="63"/>
        <v>0</v>
      </c>
      <c r="CU60" s="176">
        <f t="shared" si="63"/>
        <v>0</v>
      </c>
      <c r="CV60" s="176">
        <f t="shared" si="63"/>
        <v>0</v>
      </c>
      <c r="CW60" s="176">
        <f t="shared" si="63"/>
        <v>0</v>
      </c>
      <c r="CX60" s="176">
        <f t="shared" si="63"/>
        <v>0</v>
      </c>
      <c r="CY60" s="176">
        <f t="shared" si="63"/>
        <v>0</v>
      </c>
      <c r="CZ60" s="176">
        <f t="shared" si="63"/>
        <v>0</v>
      </c>
      <c r="DA60" s="176">
        <f t="shared" si="63"/>
        <v>0</v>
      </c>
      <c r="DB60" s="176">
        <f t="shared" si="63"/>
        <v>0</v>
      </c>
      <c r="DC60" s="176">
        <f t="shared" si="64"/>
        <v>0</v>
      </c>
      <c r="DD60" s="176">
        <f t="shared" si="64"/>
        <v>0</v>
      </c>
      <c r="DE60" s="176">
        <f t="shared" si="64"/>
        <v>0</v>
      </c>
      <c r="DF60" s="176">
        <f t="shared" si="64"/>
        <v>0</v>
      </c>
      <c r="DG60" s="176">
        <f t="shared" si="64"/>
        <v>0</v>
      </c>
      <c r="DH60" s="176">
        <f t="shared" si="64"/>
        <v>0</v>
      </c>
      <c r="DI60" s="176">
        <f t="shared" si="64"/>
        <v>0</v>
      </c>
      <c r="DJ60" s="176">
        <f t="shared" si="64"/>
        <v>0</v>
      </c>
      <c r="DK60" s="176">
        <f t="shared" si="64"/>
        <v>0</v>
      </c>
      <c r="DL60" s="176">
        <f t="shared" si="64"/>
        <v>0</v>
      </c>
      <c r="DM60" s="176">
        <f t="shared" si="64"/>
        <v>0</v>
      </c>
      <c r="DN60" s="176">
        <f t="shared" si="64"/>
        <v>0</v>
      </c>
      <c r="DO60" s="176">
        <f t="shared" si="64"/>
        <v>0</v>
      </c>
      <c r="DP60" s="176">
        <f t="shared" si="64"/>
        <v>0</v>
      </c>
      <c r="DQ60" s="176">
        <f t="shared" si="64"/>
        <v>0</v>
      </c>
      <c r="DR60" s="176">
        <f t="shared" si="64"/>
        <v>0</v>
      </c>
      <c r="DS60" s="176">
        <f t="shared" si="70"/>
        <v>0</v>
      </c>
      <c r="DT60" s="176">
        <f t="shared" si="70"/>
        <v>0</v>
      </c>
      <c r="DU60" s="176">
        <f t="shared" si="70"/>
        <v>0</v>
      </c>
      <c r="DV60" s="176">
        <f t="shared" si="70"/>
        <v>0</v>
      </c>
      <c r="DW60" s="176">
        <f t="shared" si="70"/>
        <v>0</v>
      </c>
      <c r="DX60" s="176">
        <f t="shared" si="70"/>
        <v>0</v>
      </c>
      <c r="DY60" s="176">
        <f t="shared" si="70"/>
        <v>0</v>
      </c>
      <c r="DZ60" s="176">
        <f t="shared" si="70"/>
        <v>0</v>
      </c>
      <c r="EA60" s="176">
        <f t="shared" si="70"/>
        <v>0</v>
      </c>
      <c r="EB60" s="176">
        <f t="shared" si="70"/>
        <v>0</v>
      </c>
      <c r="EC60" s="176">
        <f t="shared" si="70"/>
        <v>0</v>
      </c>
      <c r="ED60" s="176">
        <f t="shared" si="70"/>
        <v>0</v>
      </c>
      <c r="EE60" s="176">
        <f t="shared" si="70"/>
        <v>0</v>
      </c>
      <c r="EF60" s="176">
        <f t="shared" si="70"/>
        <v>0</v>
      </c>
      <c r="EG60" s="176">
        <f t="shared" si="70"/>
        <v>0</v>
      </c>
      <c r="EH60" s="176">
        <f t="shared" si="70"/>
        <v>0</v>
      </c>
      <c r="EI60" s="176">
        <f t="shared" si="71"/>
        <v>0</v>
      </c>
      <c r="EJ60" s="176">
        <f t="shared" si="71"/>
        <v>0</v>
      </c>
      <c r="EK60" s="176">
        <f t="shared" si="71"/>
        <v>0</v>
      </c>
      <c r="EL60" s="176">
        <f t="shared" si="71"/>
        <v>0</v>
      </c>
      <c r="EM60" s="176">
        <f t="shared" si="71"/>
        <v>0</v>
      </c>
      <c r="EN60" s="176">
        <f t="shared" si="71"/>
        <v>0</v>
      </c>
      <c r="EO60" s="176">
        <f t="shared" si="71"/>
        <v>0</v>
      </c>
      <c r="EP60" s="176">
        <f t="shared" si="71"/>
        <v>0</v>
      </c>
      <c r="EQ60" s="176">
        <f t="shared" si="71"/>
        <v>0</v>
      </c>
      <c r="ER60" s="176">
        <f t="shared" si="71"/>
        <v>0</v>
      </c>
      <c r="ES60" s="176">
        <f t="shared" si="71"/>
        <v>0</v>
      </c>
      <c r="ET60" s="176">
        <f t="shared" si="71"/>
        <v>0</v>
      </c>
      <c r="EU60" s="176">
        <f t="shared" si="71"/>
        <v>0</v>
      </c>
      <c r="EV60" s="176">
        <f t="shared" si="71"/>
        <v>0</v>
      </c>
      <c r="EW60" s="176">
        <f t="shared" si="71"/>
        <v>0</v>
      </c>
      <c r="EX60" s="176">
        <f t="shared" si="71"/>
        <v>0</v>
      </c>
      <c r="EY60" s="176">
        <f t="shared" si="68"/>
        <v>0</v>
      </c>
      <c r="EZ60" s="176">
        <f t="shared" si="68"/>
        <v>0</v>
      </c>
      <c r="FA60" s="176">
        <f t="shared" si="68"/>
        <v>0</v>
      </c>
      <c r="FB60" s="176">
        <f t="shared" si="68"/>
        <v>0</v>
      </c>
      <c r="FC60" s="176">
        <f t="shared" si="68"/>
        <v>0</v>
      </c>
      <c r="FD60" s="176">
        <f t="shared" si="68"/>
        <v>0</v>
      </c>
      <c r="FE60" s="176">
        <f t="shared" si="68"/>
        <v>0</v>
      </c>
      <c r="FF60" s="176">
        <f t="shared" si="68"/>
        <v>0</v>
      </c>
      <c r="FG60" s="176">
        <f t="shared" si="68"/>
        <v>0</v>
      </c>
      <c r="FH60" s="176">
        <f t="shared" si="68"/>
        <v>0</v>
      </c>
      <c r="FI60" s="176">
        <f t="shared" si="68"/>
        <v>0</v>
      </c>
      <c r="FJ60" s="176">
        <f t="shared" si="68"/>
        <v>0</v>
      </c>
      <c r="FK60" s="176">
        <f t="shared" si="69"/>
        <v>0</v>
      </c>
      <c r="FL60" s="176">
        <f t="shared" si="69"/>
        <v>0</v>
      </c>
      <c r="FM60" s="176">
        <f t="shared" si="69"/>
        <v>0</v>
      </c>
      <c r="FN60" s="176">
        <f t="shared" si="69"/>
        <v>0</v>
      </c>
      <c r="FO60" s="176">
        <f t="shared" si="69"/>
        <v>0</v>
      </c>
      <c r="FP60" s="176">
        <f t="shared" si="69"/>
        <v>0</v>
      </c>
      <c r="FQ60" s="176">
        <f t="shared" si="69"/>
        <v>0</v>
      </c>
      <c r="FR60" s="176">
        <f t="shared" si="69"/>
        <v>0</v>
      </c>
      <c r="FS60" s="176">
        <f t="shared" si="69"/>
        <v>0</v>
      </c>
      <c r="FT60" s="176">
        <f t="shared" si="69"/>
        <v>0</v>
      </c>
      <c r="FU60" s="176">
        <f t="shared" si="69"/>
        <v>0</v>
      </c>
      <c r="FV60" s="176">
        <f t="shared" si="69"/>
        <v>0</v>
      </c>
      <c r="FW60" s="176">
        <f t="shared" si="69"/>
        <v>0</v>
      </c>
      <c r="FX60" s="176">
        <f t="shared" si="69"/>
        <v>0</v>
      </c>
      <c r="FY60" s="176">
        <f t="shared" si="69"/>
        <v>0</v>
      </c>
      <c r="FZ60" s="176">
        <f t="shared" si="69"/>
        <v>0</v>
      </c>
      <c r="GA60" s="176">
        <f t="shared" si="72"/>
        <v>0</v>
      </c>
      <c r="GB60" s="176">
        <f t="shared" si="72"/>
        <v>0</v>
      </c>
      <c r="GC60" s="176">
        <f t="shared" si="72"/>
        <v>0</v>
      </c>
      <c r="GD60" s="176">
        <f t="shared" si="72"/>
        <v>0</v>
      </c>
      <c r="GE60" s="176">
        <f t="shared" si="72"/>
        <v>0</v>
      </c>
      <c r="GF60" s="176">
        <f t="shared" si="72"/>
        <v>0</v>
      </c>
      <c r="GG60" s="176">
        <f t="shared" si="72"/>
        <v>0</v>
      </c>
      <c r="GH60" s="176">
        <f t="shared" si="72"/>
        <v>0</v>
      </c>
      <c r="GI60" s="176">
        <f t="shared" si="72"/>
        <v>0</v>
      </c>
      <c r="GJ60" s="176">
        <f t="shared" si="72"/>
        <v>0</v>
      </c>
      <c r="GK60" s="176">
        <f t="shared" si="72"/>
        <v>0</v>
      </c>
      <c r="GL60" s="176">
        <f t="shared" si="72"/>
        <v>0</v>
      </c>
      <c r="GM60" s="176">
        <f t="shared" si="72"/>
        <v>0</v>
      </c>
      <c r="GN60" s="176">
        <f t="shared" si="72"/>
        <v>0</v>
      </c>
      <c r="GO60" s="176">
        <f t="shared" si="72"/>
        <v>0</v>
      </c>
      <c r="GP60" s="176">
        <f t="shared" si="72"/>
        <v>0</v>
      </c>
      <c r="GQ60" s="176">
        <f t="shared" si="73"/>
        <v>0</v>
      </c>
      <c r="GR60" s="176">
        <f t="shared" si="73"/>
        <v>0</v>
      </c>
      <c r="GS60" s="176">
        <f t="shared" si="73"/>
        <v>0</v>
      </c>
      <c r="GT60" s="176">
        <f t="shared" si="73"/>
        <v>0</v>
      </c>
      <c r="GU60" s="176">
        <f t="shared" si="73"/>
        <v>0</v>
      </c>
      <c r="GV60" s="176">
        <f t="shared" si="73"/>
        <v>0</v>
      </c>
      <c r="GW60" s="176">
        <f t="shared" si="73"/>
        <v>0</v>
      </c>
      <c r="GX60" s="176">
        <f t="shared" si="73"/>
        <v>0</v>
      </c>
      <c r="GY60" s="176">
        <f t="shared" si="73"/>
        <v>0</v>
      </c>
      <c r="GZ60" s="176">
        <f t="shared" si="73"/>
        <v>0</v>
      </c>
      <c r="HA60" s="176">
        <f t="shared" si="73"/>
        <v>0</v>
      </c>
      <c r="HB60" s="176">
        <f t="shared" si="73"/>
        <v>0</v>
      </c>
      <c r="HC60" s="176">
        <f t="shared" si="73"/>
        <v>0</v>
      </c>
      <c r="HD60" s="176">
        <f t="shared" si="73"/>
        <v>0</v>
      </c>
      <c r="HE60" s="176">
        <f t="shared" si="73"/>
        <v>0</v>
      </c>
      <c r="HF60" s="176">
        <f t="shared" si="73"/>
        <v>0</v>
      </c>
      <c r="HG60" s="176">
        <f t="shared" si="74"/>
        <v>0</v>
      </c>
      <c r="HH60" s="176">
        <f t="shared" si="74"/>
        <v>0</v>
      </c>
      <c r="HI60" s="176">
        <f t="shared" si="74"/>
        <v>0</v>
      </c>
      <c r="HJ60" s="176">
        <f t="shared" si="74"/>
        <v>0</v>
      </c>
      <c r="HK60" s="176">
        <f t="shared" si="74"/>
        <v>0</v>
      </c>
      <c r="HL60" s="176">
        <f t="shared" si="74"/>
        <v>0</v>
      </c>
      <c r="HM60" s="176">
        <f t="shared" si="74"/>
        <v>0</v>
      </c>
      <c r="HN60" s="176">
        <f t="shared" si="74"/>
        <v>0</v>
      </c>
      <c r="HO60" s="176">
        <f t="shared" si="74"/>
        <v>0</v>
      </c>
      <c r="HP60" s="176">
        <f t="shared" si="74"/>
        <v>0</v>
      </c>
      <c r="HQ60" s="176">
        <f t="shared" si="74"/>
        <v>0</v>
      </c>
      <c r="HR60" s="176">
        <f t="shared" si="74"/>
        <v>0</v>
      </c>
      <c r="HS60" s="176">
        <f t="shared" si="74"/>
        <v>0</v>
      </c>
      <c r="HT60" s="176">
        <f t="shared" si="74"/>
        <v>0</v>
      </c>
      <c r="HU60" s="176">
        <f t="shared" si="74"/>
        <v>0</v>
      </c>
      <c r="HV60" s="176">
        <f t="shared" si="74"/>
        <v>0</v>
      </c>
      <c r="HW60" s="176">
        <f t="shared" si="75"/>
        <v>0</v>
      </c>
      <c r="HX60" s="176">
        <f t="shared" si="75"/>
        <v>0</v>
      </c>
      <c r="HY60" s="176">
        <f t="shared" si="75"/>
        <v>0</v>
      </c>
      <c r="HZ60" s="176">
        <f t="shared" si="75"/>
        <v>0</v>
      </c>
      <c r="IA60" s="176">
        <f t="shared" si="75"/>
        <v>0</v>
      </c>
      <c r="IB60" s="176">
        <f t="shared" si="75"/>
        <v>0</v>
      </c>
      <c r="IC60" s="176">
        <f t="shared" si="75"/>
        <v>0</v>
      </c>
      <c r="ID60" s="176">
        <f t="shared" si="75"/>
        <v>0</v>
      </c>
      <c r="IE60" s="176">
        <f t="shared" si="75"/>
        <v>0</v>
      </c>
      <c r="IF60" s="176">
        <f t="shared" si="75"/>
        <v>0</v>
      </c>
      <c r="IG60" s="176">
        <f t="shared" si="75"/>
        <v>0</v>
      </c>
      <c r="II60"/>
      <c r="IJ60" s="174">
        <v>46</v>
      </c>
      <c r="IK60" s="174" t="b">
        <f t="shared" si="56"/>
        <v>0</v>
      </c>
      <c r="IL60" s="174" t="e">
        <f t="shared" si="9"/>
        <v>#DIV/0!</v>
      </c>
      <c r="IM60" s="174" t="e">
        <f t="shared" si="12"/>
        <v>#DIV/0!</v>
      </c>
      <c r="IO60" s="179" t="str">
        <f t="shared" si="10"/>
        <v/>
      </c>
      <c r="IP60" s="174" t="str">
        <f t="shared" si="11"/>
        <v/>
      </c>
    </row>
    <row r="61" spans="2:250" ht="12.75" customHeight="1" x14ac:dyDescent="0.25">
      <c r="B61" s="174"/>
      <c r="C61" s="174"/>
      <c r="D61" s="174">
        <f t="shared" si="0"/>
        <v>0</v>
      </c>
      <c r="E61"/>
      <c r="F61"/>
      <c r="G61" s="177">
        <v>48</v>
      </c>
      <c r="H61" s="176">
        <f t="shared" si="1"/>
        <v>7.4424885864257515</v>
      </c>
      <c r="I61" s="176">
        <f t="shared" si="8"/>
        <v>2.4350733761542331</v>
      </c>
      <c r="K61" s="176">
        <f t="shared" si="55"/>
        <v>5.7308048253722197E-13</v>
      </c>
      <c r="L61" s="176">
        <f t="shared" si="55"/>
        <v>1.8701990029124674E-26</v>
      </c>
      <c r="M61" s="176">
        <f t="shared" si="55"/>
        <v>1.0471928190930893E-3</v>
      </c>
      <c r="N61" s="176">
        <f t="shared" si="55"/>
        <v>6.5221266837523041E-8</v>
      </c>
      <c r="O61" s="176">
        <f t="shared" si="55"/>
        <v>5.2705227812805851E-3</v>
      </c>
      <c r="P61" s="176">
        <f t="shared" si="55"/>
        <v>7.0765573131497892E-9</v>
      </c>
      <c r="Q61" s="176">
        <f t="shared" si="55"/>
        <v>4.3559749165698663E-4</v>
      </c>
      <c r="R61" s="176">
        <f t="shared" si="55"/>
        <v>0.41909167470436526</v>
      </c>
      <c r="S61" s="176">
        <f t="shared" si="55"/>
        <v>1.0108150736817148E-3</v>
      </c>
      <c r="T61" s="176">
        <f t="shared" si="55"/>
        <v>3.6172747605301984E-8</v>
      </c>
      <c r="U61" s="176">
        <f t="shared" si="55"/>
        <v>1.1147338529142864E-3</v>
      </c>
      <c r="V61" s="176">
        <f t="shared" si="55"/>
        <v>0.12022052201359375</v>
      </c>
      <c r="W61" s="176">
        <f t="shared" si="55"/>
        <v>0.46172905335039477</v>
      </c>
      <c r="X61" s="176">
        <f t="shared" si="55"/>
        <v>2.442276410770222E-6</v>
      </c>
      <c r="Y61" s="176">
        <f t="shared" si="55"/>
        <v>6.3104431079145544E-19</v>
      </c>
      <c r="Z61" s="176">
        <f t="shared" ref="Z61:AO76" si="76">+NORMDIST($H61,Z$12,Z$13,FALSE)</f>
        <v>1.4251507133196972</v>
      </c>
      <c r="AA61" s="176">
        <f t="shared" si="76"/>
        <v>0</v>
      </c>
      <c r="AB61" s="176">
        <f t="shared" si="76"/>
        <v>0</v>
      </c>
      <c r="AC61" s="176">
        <f t="shared" si="76"/>
        <v>0</v>
      </c>
      <c r="AD61" s="176">
        <f t="shared" si="76"/>
        <v>0</v>
      </c>
      <c r="AE61" s="176">
        <f t="shared" si="76"/>
        <v>0</v>
      </c>
      <c r="AF61" s="176">
        <f t="shared" si="76"/>
        <v>0</v>
      </c>
      <c r="AG61" s="176">
        <f t="shared" si="76"/>
        <v>0</v>
      </c>
      <c r="AH61" s="176">
        <f t="shared" si="76"/>
        <v>0</v>
      </c>
      <c r="AI61" s="176">
        <f t="shared" si="76"/>
        <v>0</v>
      </c>
      <c r="AJ61" s="176">
        <f t="shared" si="76"/>
        <v>0</v>
      </c>
      <c r="AK61" s="176">
        <f t="shared" si="76"/>
        <v>0</v>
      </c>
      <c r="AL61" s="176">
        <f t="shared" si="76"/>
        <v>0</v>
      </c>
      <c r="AM61" s="176">
        <f t="shared" si="76"/>
        <v>0</v>
      </c>
      <c r="AN61" s="176">
        <f t="shared" si="76"/>
        <v>0</v>
      </c>
      <c r="AO61" s="176">
        <f t="shared" si="76"/>
        <v>0</v>
      </c>
      <c r="AP61" s="176">
        <f t="shared" si="60"/>
        <v>0</v>
      </c>
      <c r="AQ61" s="176">
        <f t="shared" si="60"/>
        <v>0</v>
      </c>
      <c r="AR61" s="176">
        <f t="shared" si="60"/>
        <v>0</v>
      </c>
      <c r="AS61" s="176">
        <f t="shared" si="60"/>
        <v>0</v>
      </c>
      <c r="AT61" s="176">
        <f t="shared" si="60"/>
        <v>0</v>
      </c>
      <c r="AU61" s="176">
        <f t="shared" si="60"/>
        <v>0</v>
      </c>
      <c r="AV61" s="176">
        <f t="shared" si="60"/>
        <v>0</v>
      </c>
      <c r="AW61" s="176">
        <f t="shared" si="60"/>
        <v>0</v>
      </c>
      <c r="AX61" s="176">
        <f t="shared" si="60"/>
        <v>0</v>
      </c>
      <c r="AY61" s="176">
        <f t="shared" si="58"/>
        <v>0</v>
      </c>
      <c r="AZ61" s="176">
        <f t="shared" si="58"/>
        <v>0</v>
      </c>
      <c r="BA61" s="176">
        <f t="shared" si="58"/>
        <v>0</v>
      </c>
      <c r="BB61" s="176">
        <f t="shared" si="58"/>
        <v>0</v>
      </c>
      <c r="BC61" s="176">
        <f t="shared" si="58"/>
        <v>0</v>
      </c>
      <c r="BD61" s="176">
        <f t="shared" si="58"/>
        <v>0</v>
      </c>
      <c r="BE61" s="176">
        <f t="shared" si="58"/>
        <v>0</v>
      </c>
      <c r="BF61" s="176">
        <f t="shared" si="58"/>
        <v>0</v>
      </c>
      <c r="BG61" s="176">
        <f t="shared" si="58"/>
        <v>0</v>
      </c>
      <c r="BH61" s="176">
        <f t="shared" si="58"/>
        <v>0</v>
      </c>
      <c r="BI61" s="176">
        <f t="shared" si="58"/>
        <v>0</v>
      </c>
      <c r="BJ61" s="176">
        <f t="shared" si="58"/>
        <v>0</v>
      </c>
      <c r="BK61" s="176">
        <f t="shared" si="58"/>
        <v>0</v>
      </c>
      <c r="BL61" s="176">
        <f t="shared" si="58"/>
        <v>0</v>
      </c>
      <c r="BM61" s="176">
        <f t="shared" si="58"/>
        <v>0</v>
      </c>
      <c r="BN61" s="176">
        <f t="shared" si="58"/>
        <v>0</v>
      </c>
      <c r="BO61" s="176">
        <f t="shared" si="66"/>
        <v>0</v>
      </c>
      <c r="BP61" s="176">
        <f t="shared" si="66"/>
        <v>0</v>
      </c>
      <c r="BQ61" s="176">
        <f t="shared" si="66"/>
        <v>0</v>
      </c>
      <c r="BR61" s="176">
        <f t="shared" si="66"/>
        <v>0</v>
      </c>
      <c r="BS61" s="176">
        <f t="shared" si="66"/>
        <v>0</v>
      </c>
      <c r="BT61" s="176">
        <f t="shared" si="66"/>
        <v>0</v>
      </c>
      <c r="BU61" s="176">
        <f t="shared" si="66"/>
        <v>0</v>
      </c>
      <c r="BV61" s="176">
        <f t="shared" si="66"/>
        <v>0</v>
      </c>
      <c r="BW61" s="176">
        <f t="shared" si="66"/>
        <v>0</v>
      </c>
      <c r="BX61" s="176">
        <f t="shared" si="66"/>
        <v>0</v>
      </c>
      <c r="BY61" s="176">
        <f t="shared" si="66"/>
        <v>0</v>
      </c>
      <c r="BZ61" s="176">
        <f t="shared" si="66"/>
        <v>0</v>
      </c>
      <c r="CA61" s="176">
        <f t="shared" si="66"/>
        <v>0</v>
      </c>
      <c r="CB61" s="176">
        <f t="shared" si="66"/>
        <v>0</v>
      </c>
      <c r="CC61" s="176">
        <f t="shared" si="62"/>
        <v>0</v>
      </c>
      <c r="CD61" s="176">
        <f t="shared" si="62"/>
        <v>0</v>
      </c>
      <c r="CE61" s="176">
        <f t="shared" si="62"/>
        <v>0</v>
      </c>
      <c r="CF61" s="176">
        <f t="shared" si="62"/>
        <v>0</v>
      </c>
      <c r="CG61" s="176">
        <f t="shared" si="62"/>
        <v>0</v>
      </c>
      <c r="CH61" s="176">
        <f t="shared" si="62"/>
        <v>0</v>
      </c>
      <c r="CI61" s="176">
        <f t="shared" si="62"/>
        <v>0</v>
      </c>
      <c r="CJ61" s="176">
        <f t="shared" si="62"/>
        <v>0</v>
      </c>
      <c r="CK61" s="176">
        <f t="shared" si="62"/>
        <v>0</v>
      </c>
      <c r="CL61" s="176">
        <f t="shared" si="62"/>
        <v>0</v>
      </c>
      <c r="CM61" s="176">
        <f t="shared" si="63"/>
        <v>0</v>
      </c>
      <c r="CN61" s="176">
        <f t="shared" si="63"/>
        <v>0</v>
      </c>
      <c r="CO61" s="176">
        <f t="shared" si="63"/>
        <v>0</v>
      </c>
      <c r="CP61" s="176">
        <f t="shared" si="63"/>
        <v>0</v>
      </c>
      <c r="CQ61" s="176">
        <f t="shared" si="63"/>
        <v>0</v>
      </c>
      <c r="CR61" s="176">
        <f t="shared" si="63"/>
        <v>0</v>
      </c>
      <c r="CS61" s="176">
        <f t="shared" si="63"/>
        <v>0</v>
      </c>
      <c r="CT61" s="176">
        <f t="shared" si="63"/>
        <v>0</v>
      </c>
      <c r="CU61" s="176">
        <f t="shared" si="63"/>
        <v>0</v>
      </c>
      <c r="CV61" s="176">
        <f t="shared" si="63"/>
        <v>0</v>
      </c>
      <c r="CW61" s="176">
        <f t="shared" si="63"/>
        <v>0</v>
      </c>
      <c r="CX61" s="176">
        <f t="shared" si="63"/>
        <v>0</v>
      </c>
      <c r="CY61" s="176">
        <f t="shared" si="63"/>
        <v>0</v>
      </c>
      <c r="CZ61" s="176">
        <f t="shared" si="63"/>
        <v>0</v>
      </c>
      <c r="DA61" s="176">
        <f t="shared" si="63"/>
        <v>0</v>
      </c>
      <c r="DB61" s="176">
        <f t="shared" si="63"/>
        <v>0</v>
      </c>
      <c r="DC61" s="176">
        <f t="shared" si="64"/>
        <v>0</v>
      </c>
      <c r="DD61" s="176">
        <f t="shared" si="64"/>
        <v>0</v>
      </c>
      <c r="DE61" s="176">
        <f t="shared" si="64"/>
        <v>0</v>
      </c>
      <c r="DF61" s="176">
        <f t="shared" si="64"/>
        <v>0</v>
      </c>
      <c r="DG61" s="176">
        <f t="shared" si="64"/>
        <v>0</v>
      </c>
      <c r="DH61" s="176">
        <f t="shared" si="64"/>
        <v>0</v>
      </c>
      <c r="DI61" s="176">
        <f t="shared" si="64"/>
        <v>0</v>
      </c>
      <c r="DJ61" s="176">
        <f t="shared" si="64"/>
        <v>0</v>
      </c>
      <c r="DK61" s="176">
        <f t="shared" si="64"/>
        <v>0</v>
      </c>
      <c r="DL61" s="176">
        <f t="shared" si="64"/>
        <v>0</v>
      </c>
      <c r="DM61" s="176">
        <f t="shared" si="64"/>
        <v>0</v>
      </c>
      <c r="DN61" s="176">
        <f t="shared" si="64"/>
        <v>0</v>
      </c>
      <c r="DO61" s="176">
        <f t="shared" si="64"/>
        <v>0</v>
      </c>
      <c r="DP61" s="176">
        <f t="shared" si="64"/>
        <v>0</v>
      </c>
      <c r="DQ61" s="176">
        <f t="shared" si="64"/>
        <v>0</v>
      </c>
      <c r="DR61" s="176">
        <f t="shared" si="64"/>
        <v>0</v>
      </c>
      <c r="DS61" s="176">
        <f t="shared" si="70"/>
        <v>0</v>
      </c>
      <c r="DT61" s="176">
        <f t="shared" si="70"/>
        <v>0</v>
      </c>
      <c r="DU61" s="176">
        <f t="shared" si="70"/>
        <v>0</v>
      </c>
      <c r="DV61" s="176">
        <f t="shared" si="70"/>
        <v>0</v>
      </c>
      <c r="DW61" s="176">
        <f t="shared" si="70"/>
        <v>0</v>
      </c>
      <c r="DX61" s="176">
        <f t="shared" si="70"/>
        <v>0</v>
      </c>
      <c r="DY61" s="176">
        <f t="shared" si="70"/>
        <v>0</v>
      </c>
      <c r="DZ61" s="176">
        <f t="shared" si="70"/>
        <v>0</v>
      </c>
      <c r="EA61" s="176">
        <f t="shared" si="70"/>
        <v>0</v>
      </c>
      <c r="EB61" s="176">
        <f t="shared" si="70"/>
        <v>0</v>
      </c>
      <c r="EC61" s="176">
        <f t="shared" si="70"/>
        <v>0</v>
      </c>
      <c r="ED61" s="176">
        <f t="shared" si="70"/>
        <v>0</v>
      </c>
      <c r="EE61" s="176">
        <f t="shared" si="70"/>
        <v>0</v>
      </c>
      <c r="EF61" s="176">
        <f t="shared" si="70"/>
        <v>0</v>
      </c>
      <c r="EG61" s="176">
        <f t="shared" si="70"/>
        <v>0</v>
      </c>
      <c r="EH61" s="176">
        <f t="shared" si="70"/>
        <v>0</v>
      </c>
      <c r="EI61" s="176">
        <f t="shared" si="71"/>
        <v>0</v>
      </c>
      <c r="EJ61" s="176">
        <f t="shared" si="71"/>
        <v>0</v>
      </c>
      <c r="EK61" s="176">
        <f t="shared" si="71"/>
        <v>0</v>
      </c>
      <c r="EL61" s="176">
        <f t="shared" si="71"/>
        <v>0</v>
      </c>
      <c r="EM61" s="176">
        <f t="shared" si="71"/>
        <v>0</v>
      </c>
      <c r="EN61" s="176">
        <f t="shared" si="71"/>
        <v>0</v>
      </c>
      <c r="EO61" s="176">
        <f t="shared" si="71"/>
        <v>0</v>
      </c>
      <c r="EP61" s="176">
        <f t="shared" si="71"/>
        <v>0</v>
      </c>
      <c r="EQ61" s="176">
        <f t="shared" si="71"/>
        <v>0</v>
      </c>
      <c r="ER61" s="176">
        <f t="shared" si="71"/>
        <v>0</v>
      </c>
      <c r="ES61" s="176">
        <f t="shared" si="71"/>
        <v>0</v>
      </c>
      <c r="ET61" s="176">
        <f t="shared" si="71"/>
        <v>0</v>
      </c>
      <c r="EU61" s="176">
        <f t="shared" si="71"/>
        <v>0</v>
      </c>
      <c r="EV61" s="176">
        <f t="shared" si="71"/>
        <v>0</v>
      </c>
      <c r="EW61" s="176">
        <f t="shared" si="71"/>
        <v>0</v>
      </c>
      <c r="EX61" s="176">
        <f t="shared" si="71"/>
        <v>0</v>
      </c>
      <c r="EY61" s="176">
        <f t="shared" si="68"/>
        <v>0</v>
      </c>
      <c r="EZ61" s="176">
        <f t="shared" si="68"/>
        <v>0</v>
      </c>
      <c r="FA61" s="176">
        <f t="shared" si="68"/>
        <v>0</v>
      </c>
      <c r="FB61" s="176">
        <f t="shared" si="68"/>
        <v>0</v>
      </c>
      <c r="FC61" s="176">
        <f t="shared" si="68"/>
        <v>0</v>
      </c>
      <c r="FD61" s="176">
        <f t="shared" si="68"/>
        <v>0</v>
      </c>
      <c r="FE61" s="176">
        <f t="shared" si="68"/>
        <v>0</v>
      </c>
      <c r="FF61" s="176">
        <f t="shared" si="68"/>
        <v>0</v>
      </c>
      <c r="FG61" s="176">
        <f t="shared" si="68"/>
        <v>0</v>
      </c>
      <c r="FH61" s="176">
        <f t="shared" si="68"/>
        <v>0</v>
      </c>
      <c r="FI61" s="176">
        <f t="shared" si="68"/>
        <v>0</v>
      </c>
      <c r="FJ61" s="176">
        <f t="shared" si="68"/>
        <v>0</v>
      </c>
      <c r="FK61" s="176">
        <f t="shared" si="69"/>
        <v>0</v>
      </c>
      <c r="FL61" s="176">
        <f t="shared" si="69"/>
        <v>0</v>
      </c>
      <c r="FM61" s="176">
        <f t="shared" si="69"/>
        <v>0</v>
      </c>
      <c r="FN61" s="176">
        <f t="shared" si="69"/>
        <v>0</v>
      </c>
      <c r="FO61" s="176">
        <f t="shared" si="69"/>
        <v>0</v>
      </c>
      <c r="FP61" s="176">
        <f t="shared" si="69"/>
        <v>0</v>
      </c>
      <c r="FQ61" s="176">
        <f t="shared" si="69"/>
        <v>0</v>
      </c>
      <c r="FR61" s="176">
        <f t="shared" si="69"/>
        <v>0</v>
      </c>
      <c r="FS61" s="176">
        <f t="shared" si="69"/>
        <v>0</v>
      </c>
      <c r="FT61" s="176">
        <f t="shared" si="69"/>
        <v>0</v>
      </c>
      <c r="FU61" s="176">
        <f t="shared" si="69"/>
        <v>0</v>
      </c>
      <c r="FV61" s="176">
        <f t="shared" si="69"/>
        <v>0</v>
      </c>
      <c r="FW61" s="176">
        <f t="shared" si="69"/>
        <v>0</v>
      </c>
      <c r="FX61" s="176">
        <f t="shared" si="69"/>
        <v>0</v>
      </c>
      <c r="FY61" s="176">
        <f t="shared" si="69"/>
        <v>0</v>
      </c>
      <c r="FZ61" s="176">
        <f t="shared" si="69"/>
        <v>0</v>
      </c>
      <c r="GA61" s="176">
        <f t="shared" si="72"/>
        <v>0</v>
      </c>
      <c r="GB61" s="176">
        <f t="shared" si="72"/>
        <v>0</v>
      </c>
      <c r="GC61" s="176">
        <f t="shared" si="72"/>
        <v>0</v>
      </c>
      <c r="GD61" s="176">
        <f t="shared" si="72"/>
        <v>0</v>
      </c>
      <c r="GE61" s="176">
        <f t="shared" si="72"/>
        <v>0</v>
      </c>
      <c r="GF61" s="176">
        <f t="shared" si="72"/>
        <v>0</v>
      </c>
      <c r="GG61" s="176">
        <f t="shared" si="72"/>
        <v>0</v>
      </c>
      <c r="GH61" s="176">
        <f t="shared" si="72"/>
        <v>0</v>
      </c>
      <c r="GI61" s="176">
        <f t="shared" si="72"/>
        <v>0</v>
      </c>
      <c r="GJ61" s="176">
        <f t="shared" si="72"/>
        <v>0</v>
      </c>
      <c r="GK61" s="176">
        <f t="shared" si="72"/>
        <v>0</v>
      </c>
      <c r="GL61" s="176">
        <f t="shared" si="72"/>
        <v>0</v>
      </c>
      <c r="GM61" s="176">
        <f t="shared" si="72"/>
        <v>0</v>
      </c>
      <c r="GN61" s="176">
        <f t="shared" si="72"/>
        <v>0</v>
      </c>
      <c r="GO61" s="176">
        <f t="shared" si="72"/>
        <v>0</v>
      </c>
      <c r="GP61" s="176">
        <f t="shared" si="72"/>
        <v>0</v>
      </c>
      <c r="GQ61" s="176">
        <f t="shared" si="73"/>
        <v>0</v>
      </c>
      <c r="GR61" s="176">
        <f t="shared" si="73"/>
        <v>0</v>
      </c>
      <c r="GS61" s="176">
        <f t="shared" si="73"/>
        <v>0</v>
      </c>
      <c r="GT61" s="176">
        <f t="shared" si="73"/>
        <v>0</v>
      </c>
      <c r="GU61" s="176">
        <f t="shared" si="73"/>
        <v>0</v>
      </c>
      <c r="GV61" s="176">
        <f t="shared" si="73"/>
        <v>0</v>
      </c>
      <c r="GW61" s="176">
        <f t="shared" si="73"/>
        <v>0</v>
      </c>
      <c r="GX61" s="176">
        <f t="shared" si="73"/>
        <v>0</v>
      </c>
      <c r="GY61" s="176">
        <f t="shared" si="73"/>
        <v>0</v>
      </c>
      <c r="GZ61" s="176">
        <f t="shared" si="73"/>
        <v>0</v>
      </c>
      <c r="HA61" s="176">
        <f t="shared" si="73"/>
        <v>0</v>
      </c>
      <c r="HB61" s="176">
        <f t="shared" si="73"/>
        <v>0</v>
      </c>
      <c r="HC61" s="176">
        <f t="shared" si="73"/>
        <v>0</v>
      </c>
      <c r="HD61" s="176">
        <f t="shared" si="73"/>
        <v>0</v>
      </c>
      <c r="HE61" s="176">
        <f t="shared" si="73"/>
        <v>0</v>
      </c>
      <c r="HF61" s="176">
        <f t="shared" si="73"/>
        <v>0</v>
      </c>
      <c r="HG61" s="176">
        <f t="shared" si="74"/>
        <v>0</v>
      </c>
      <c r="HH61" s="176">
        <f t="shared" si="74"/>
        <v>0</v>
      </c>
      <c r="HI61" s="176">
        <f t="shared" si="74"/>
        <v>0</v>
      </c>
      <c r="HJ61" s="176">
        <f t="shared" si="74"/>
        <v>0</v>
      </c>
      <c r="HK61" s="176">
        <f t="shared" si="74"/>
        <v>0</v>
      </c>
      <c r="HL61" s="176">
        <f t="shared" si="74"/>
        <v>0</v>
      </c>
      <c r="HM61" s="176">
        <f t="shared" si="74"/>
        <v>0</v>
      </c>
      <c r="HN61" s="176">
        <f t="shared" si="74"/>
        <v>0</v>
      </c>
      <c r="HO61" s="176">
        <f t="shared" si="74"/>
        <v>0</v>
      </c>
      <c r="HP61" s="176">
        <f t="shared" si="74"/>
        <v>0</v>
      </c>
      <c r="HQ61" s="176">
        <f t="shared" si="74"/>
        <v>0</v>
      </c>
      <c r="HR61" s="176">
        <f t="shared" si="74"/>
        <v>0</v>
      </c>
      <c r="HS61" s="176">
        <f t="shared" si="74"/>
        <v>0</v>
      </c>
      <c r="HT61" s="176">
        <f t="shared" si="74"/>
        <v>0</v>
      </c>
      <c r="HU61" s="176">
        <f t="shared" si="74"/>
        <v>0</v>
      </c>
      <c r="HV61" s="176">
        <f t="shared" si="74"/>
        <v>0</v>
      </c>
      <c r="HW61" s="176">
        <f t="shared" si="75"/>
        <v>0</v>
      </c>
      <c r="HX61" s="176">
        <f t="shared" si="75"/>
        <v>0</v>
      </c>
      <c r="HY61" s="176">
        <f t="shared" si="75"/>
        <v>0</v>
      </c>
      <c r="HZ61" s="176">
        <f t="shared" si="75"/>
        <v>0</v>
      </c>
      <c r="IA61" s="176">
        <f t="shared" si="75"/>
        <v>0</v>
      </c>
      <c r="IB61" s="176">
        <f t="shared" si="75"/>
        <v>0</v>
      </c>
      <c r="IC61" s="176">
        <f t="shared" si="75"/>
        <v>0</v>
      </c>
      <c r="ID61" s="176">
        <f t="shared" si="75"/>
        <v>0</v>
      </c>
      <c r="IE61" s="176">
        <f t="shared" si="75"/>
        <v>0</v>
      </c>
      <c r="IF61" s="176">
        <f t="shared" si="75"/>
        <v>0</v>
      </c>
      <c r="IG61" s="176">
        <f t="shared" si="75"/>
        <v>0</v>
      </c>
      <c r="II61"/>
      <c r="IJ61" s="174">
        <v>47</v>
      </c>
      <c r="IK61" s="174" t="b">
        <f t="shared" si="56"/>
        <v>0</v>
      </c>
      <c r="IL61" s="174" t="e">
        <f t="shared" si="9"/>
        <v>#DIV/0!</v>
      </c>
      <c r="IM61" s="174" t="e">
        <f t="shared" si="12"/>
        <v>#DIV/0!</v>
      </c>
      <c r="IO61" s="179" t="str">
        <f t="shared" si="10"/>
        <v/>
      </c>
      <c r="IP61" s="174" t="str">
        <f t="shared" si="11"/>
        <v/>
      </c>
    </row>
    <row r="62" spans="2:250" ht="12.75" customHeight="1" x14ac:dyDescent="0.25">
      <c r="B62" s="174"/>
      <c r="C62" s="174"/>
      <c r="D62" s="174">
        <f t="shared" si="0"/>
        <v>0</v>
      </c>
      <c r="E62"/>
      <c r="F62"/>
      <c r="G62" s="177">
        <v>49</v>
      </c>
      <c r="H62" s="176">
        <f t="shared" si="1"/>
        <v>7.597540431976288</v>
      </c>
      <c r="I62" s="176">
        <f t="shared" si="8"/>
        <v>2.3873152819340979</v>
      </c>
      <c r="K62" s="176">
        <f t="shared" ref="K62:Z77" si="77">+NORMDIST($H62,K$12,K$13,FALSE)</f>
        <v>4.4992574162043652E-11</v>
      </c>
      <c r="L62" s="176">
        <f t="shared" si="77"/>
        <v>9.4007441777713309E-24</v>
      </c>
      <c r="M62" s="176">
        <f t="shared" si="77"/>
        <v>1.1415866861481244E-2</v>
      </c>
      <c r="N62" s="176">
        <f t="shared" si="77"/>
        <v>3.0610517367426442E-6</v>
      </c>
      <c r="O62" s="176">
        <f t="shared" si="77"/>
        <v>3.2332425614221408E-2</v>
      </c>
      <c r="P62" s="176">
        <f t="shared" si="77"/>
        <v>2.2168763131342189E-7</v>
      </c>
      <c r="Q62" s="176">
        <f t="shared" si="77"/>
        <v>6.6822938379671017E-3</v>
      </c>
      <c r="R62" s="176">
        <f t="shared" si="77"/>
        <v>1.0207784787576808</v>
      </c>
      <c r="S62" s="176">
        <f t="shared" si="77"/>
        <v>8.2902109806915307E-3</v>
      </c>
      <c r="T62" s="176">
        <f t="shared" si="77"/>
        <v>6.6874778825387925E-7</v>
      </c>
      <c r="U62" s="176">
        <f t="shared" si="77"/>
        <v>5.6896975479827179E-3</v>
      </c>
      <c r="V62" s="176">
        <f t="shared" si="77"/>
        <v>0.39297861916591609</v>
      </c>
      <c r="W62" s="176">
        <f t="shared" si="77"/>
        <v>9.7260855097374171E-2</v>
      </c>
      <c r="X62" s="176">
        <f t="shared" si="77"/>
        <v>5.4083263249038993E-5</v>
      </c>
      <c r="Y62" s="176">
        <f t="shared" si="77"/>
        <v>2.0390034548579749E-16</v>
      </c>
      <c r="Z62" s="176">
        <f t="shared" si="77"/>
        <v>0.81182879927538465</v>
      </c>
      <c r="AA62" s="176">
        <f t="shared" si="76"/>
        <v>0</v>
      </c>
      <c r="AB62" s="176">
        <f t="shared" si="76"/>
        <v>0</v>
      </c>
      <c r="AC62" s="176">
        <f t="shared" si="76"/>
        <v>0</v>
      </c>
      <c r="AD62" s="176">
        <f t="shared" si="76"/>
        <v>0</v>
      </c>
      <c r="AE62" s="176">
        <f t="shared" si="76"/>
        <v>0</v>
      </c>
      <c r="AF62" s="176">
        <f t="shared" si="76"/>
        <v>0</v>
      </c>
      <c r="AG62" s="176">
        <f t="shared" si="76"/>
        <v>0</v>
      </c>
      <c r="AH62" s="176">
        <f t="shared" si="76"/>
        <v>0</v>
      </c>
      <c r="AI62" s="176">
        <f t="shared" si="76"/>
        <v>0</v>
      </c>
      <c r="AJ62" s="176">
        <f t="shared" si="76"/>
        <v>0</v>
      </c>
      <c r="AK62" s="176">
        <f t="shared" si="76"/>
        <v>0</v>
      </c>
      <c r="AL62" s="176">
        <f t="shared" si="76"/>
        <v>0</v>
      </c>
      <c r="AM62" s="176">
        <f t="shared" si="76"/>
        <v>0</v>
      </c>
      <c r="AN62" s="176">
        <f t="shared" si="76"/>
        <v>0</v>
      </c>
      <c r="AO62" s="176">
        <f t="shared" si="76"/>
        <v>0</v>
      </c>
      <c r="AP62" s="176">
        <f t="shared" si="60"/>
        <v>0</v>
      </c>
      <c r="AQ62" s="176">
        <f t="shared" si="60"/>
        <v>0</v>
      </c>
      <c r="AR62" s="176">
        <f t="shared" si="60"/>
        <v>0</v>
      </c>
      <c r="AS62" s="176">
        <f t="shared" si="60"/>
        <v>0</v>
      </c>
      <c r="AT62" s="176">
        <f t="shared" si="60"/>
        <v>0</v>
      </c>
      <c r="AU62" s="176">
        <f t="shared" si="60"/>
        <v>0</v>
      </c>
      <c r="AV62" s="176">
        <f t="shared" si="60"/>
        <v>0</v>
      </c>
      <c r="AW62" s="176">
        <f t="shared" si="60"/>
        <v>0</v>
      </c>
      <c r="AX62" s="176">
        <f t="shared" si="60"/>
        <v>0</v>
      </c>
      <c r="AY62" s="176">
        <f t="shared" si="58"/>
        <v>0</v>
      </c>
      <c r="AZ62" s="176">
        <f t="shared" si="58"/>
        <v>0</v>
      </c>
      <c r="BA62" s="176">
        <f t="shared" si="58"/>
        <v>0</v>
      </c>
      <c r="BB62" s="176">
        <f t="shared" si="58"/>
        <v>0</v>
      </c>
      <c r="BC62" s="176">
        <f t="shared" si="58"/>
        <v>0</v>
      </c>
      <c r="BD62" s="176">
        <f t="shared" si="58"/>
        <v>0</v>
      </c>
      <c r="BE62" s="176">
        <f t="shared" si="58"/>
        <v>0</v>
      </c>
      <c r="BF62" s="176">
        <f t="shared" si="58"/>
        <v>0</v>
      </c>
      <c r="BG62" s="176">
        <f t="shared" si="58"/>
        <v>0</v>
      </c>
      <c r="BH62" s="176">
        <f t="shared" si="58"/>
        <v>0</v>
      </c>
      <c r="BI62" s="176">
        <f t="shared" si="58"/>
        <v>0</v>
      </c>
      <c r="BJ62" s="176">
        <f t="shared" si="58"/>
        <v>0</v>
      </c>
      <c r="BK62" s="176">
        <f t="shared" si="58"/>
        <v>0</v>
      </c>
      <c r="BL62" s="176">
        <f t="shared" si="58"/>
        <v>0</v>
      </c>
      <c r="BM62" s="176">
        <f t="shared" si="58"/>
        <v>0</v>
      </c>
      <c r="BN62" s="176">
        <f t="shared" si="58"/>
        <v>0</v>
      </c>
      <c r="BO62" s="176">
        <f t="shared" si="66"/>
        <v>0</v>
      </c>
      <c r="BP62" s="176">
        <f t="shared" si="66"/>
        <v>0</v>
      </c>
      <c r="BQ62" s="176">
        <f t="shared" si="66"/>
        <v>0</v>
      </c>
      <c r="BR62" s="176">
        <f t="shared" si="66"/>
        <v>0</v>
      </c>
      <c r="BS62" s="176">
        <f t="shared" si="66"/>
        <v>0</v>
      </c>
      <c r="BT62" s="176">
        <f t="shared" si="66"/>
        <v>0</v>
      </c>
      <c r="BU62" s="176">
        <f t="shared" si="66"/>
        <v>0</v>
      </c>
      <c r="BV62" s="176">
        <f t="shared" si="66"/>
        <v>0</v>
      </c>
      <c r="BW62" s="176">
        <f t="shared" si="66"/>
        <v>0</v>
      </c>
      <c r="BX62" s="176">
        <f t="shared" si="66"/>
        <v>0</v>
      </c>
      <c r="BY62" s="176">
        <f t="shared" si="66"/>
        <v>0</v>
      </c>
      <c r="BZ62" s="176">
        <f t="shared" si="66"/>
        <v>0</v>
      </c>
      <c r="CA62" s="176">
        <f t="shared" si="66"/>
        <v>0</v>
      </c>
      <c r="CB62" s="176">
        <f t="shared" si="66"/>
        <v>0</v>
      </c>
      <c r="CC62" s="176">
        <f t="shared" si="62"/>
        <v>0</v>
      </c>
      <c r="CD62" s="176">
        <f t="shared" si="62"/>
        <v>0</v>
      </c>
      <c r="CE62" s="176">
        <f t="shared" si="62"/>
        <v>0</v>
      </c>
      <c r="CF62" s="176">
        <f t="shared" si="62"/>
        <v>0</v>
      </c>
      <c r="CG62" s="176">
        <f t="shared" si="62"/>
        <v>0</v>
      </c>
      <c r="CH62" s="176">
        <f t="shared" si="62"/>
        <v>0</v>
      </c>
      <c r="CI62" s="176">
        <f t="shared" si="62"/>
        <v>0</v>
      </c>
      <c r="CJ62" s="176">
        <f t="shared" si="62"/>
        <v>0</v>
      </c>
      <c r="CK62" s="176">
        <f t="shared" si="62"/>
        <v>0</v>
      </c>
      <c r="CL62" s="176">
        <f t="shared" si="62"/>
        <v>0</v>
      </c>
      <c r="CM62" s="176">
        <f t="shared" si="63"/>
        <v>0</v>
      </c>
      <c r="CN62" s="176">
        <f t="shared" si="63"/>
        <v>0</v>
      </c>
      <c r="CO62" s="176">
        <f t="shared" si="63"/>
        <v>0</v>
      </c>
      <c r="CP62" s="176">
        <f t="shared" si="63"/>
        <v>0</v>
      </c>
      <c r="CQ62" s="176">
        <f t="shared" si="63"/>
        <v>0</v>
      </c>
      <c r="CR62" s="176">
        <f t="shared" si="63"/>
        <v>0</v>
      </c>
      <c r="CS62" s="176">
        <f t="shared" si="63"/>
        <v>0</v>
      </c>
      <c r="CT62" s="176">
        <f t="shared" si="63"/>
        <v>0</v>
      </c>
      <c r="CU62" s="176">
        <f t="shared" si="63"/>
        <v>0</v>
      </c>
      <c r="CV62" s="176">
        <f t="shared" si="63"/>
        <v>0</v>
      </c>
      <c r="CW62" s="176">
        <f t="shared" si="63"/>
        <v>0</v>
      </c>
      <c r="CX62" s="176">
        <f t="shared" si="63"/>
        <v>0</v>
      </c>
      <c r="CY62" s="176">
        <f t="shared" si="63"/>
        <v>0</v>
      </c>
      <c r="CZ62" s="176">
        <f t="shared" si="63"/>
        <v>0</v>
      </c>
      <c r="DA62" s="176">
        <f t="shared" si="63"/>
        <v>0</v>
      </c>
      <c r="DB62" s="176">
        <f t="shared" si="63"/>
        <v>0</v>
      </c>
      <c r="DC62" s="176">
        <f t="shared" si="64"/>
        <v>0</v>
      </c>
      <c r="DD62" s="176">
        <f t="shared" si="64"/>
        <v>0</v>
      </c>
      <c r="DE62" s="176">
        <f t="shared" si="64"/>
        <v>0</v>
      </c>
      <c r="DF62" s="176">
        <f t="shared" si="64"/>
        <v>0</v>
      </c>
      <c r="DG62" s="176">
        <f t="shared" si="64"/>
        <v>0</v>
      </c>
      <c r="DH62" s="176">
        <f t="shared" si="64"/>
        <v>0</v>
      </c>
      <c r="DI62" s="176">
        <f t="shared" si="64"/>
        <v>0</v>
      </c>
      <c r="DJ62" s="176">
        <f t="shared" si="64"/>
        <v>0</v>
      </c>
      <c r="DK62" s="176">
        <f t="shared" si="64"/>
        <v>0</v>
      </c>
      <c r="DL62" s="176">
        <f t="shared" si="64"/>
        <v>0</v>
      </c>
      <c r="DM62" s="176">
        <f t="shared" si="64"/>
        <v>0</v>
      </c>
      <c r="DN62" s="176">
        <f t="shared" si="64"/>
        <v>0</v>
      </c>
      <c r="DO62" s="176">
        <f t="shared" si="64"/>
        <v>0</v>
      </c>
      <c r="DP62" s="176">
        <f t="shared" si="64"/>
        <v>0</v>
      </c>
      <c r="DQ62" s="176">
        <f t="shared" si="64"/>
        <v>0</v>
      </c>
      <c r="DR62" s="176">
        <f t="shared" si="64"/>
        <v>0</v>
      </c>
      <c r="DS62" s="176">
        <f t="shared" si="70"/>
        <v>0</v>
      </c>
      <c r="DT62" s="176">
        <f t="shared" si="70"/>
        <v>0</v>
      </c>
      <c r="DU62" s="176">
        <f t="shared" si="70"/>
        <v>0</v>
      </c>
      <c r="DV62" s="176">
        <f t="shared" si="70"/>
        <v>0</v>
      </c>
      <c r="DW62" s="176">
        <f t="shared" si="70"/>
        <v>0</v>
      </c>
      <c r="DX62" s="176">
        <f t="shared" si="70"/>
        <v>0</v>
      </c>
      <c r="DY62" s="176">
        <f t="shared" si="70"/>
        <v>0</v>
      </c>
      <c r="DZ62" s="176">
        <f t="shared" si="70"/>
        <v>0</v>
      </c>
      <c r="EA62" s="176">
        <f t="shared" si="70"/>
        <v>0</v>
      </c>
      <c r="EB62" s="176">
        <f t="shared" si="70"/>
        <v>0</v>
      </c>
      <c r="EC62" s="176">
        <f t="shared" si="70"/>
        <v>0</v>
      </c>
      <c r="ED62" s="176">
        <f t="shared" si="70"/>
        <v>0</v>
      </c>
      <c r="EE62" s="176">
        <f t="shared" si="70"/>
        <v>0</v>
      </c>
      <c r="EF62" s="176">
        <f t="shared" si="70"/>
        <v>0</v>
      </c>
      <c r="EG62" s="176">
        <f t="shared" si="70"/>
        <v>0</v>
      </c>
      <c r="EH62" s="176">
        <f t="shared" si="70"/>
        <v>0</v>
      </c>
      <c r="EI62" s="176">
        <f t="shared" si="71"/>
        <v>0</v>
      </c>
      <c r="EJ62" s="176">
        <f t="shared" si="71"/>
        <v>0</v>
      </c>
      <c r="EK62" s="176">
        <f t="shared" si="71"/>
        <v>0</v>
      </c>
      <c r="EL62" s="176">
        <f t="shared" si="71"/>
        <v>0</v>
      </c>
      <c r="EM62" s="176">
        <f t="shared" si="71"/>
        <v>0</v>
      </c>
      <c r="EN62" s="176">
        <f t="shared" si="71"/>
        <v>0</v>
      </c>
      <c r="EO62" s="176">
        <f t="shared" si="71"/>
        <v>0</v>
      </c>
      <c r="EP62" s="176">
        <f t="shared" si="71"/>
        <v>0</v>
      </c>
      <c r="EQ62" s="176">
        <f t="shared" si="71"/>
        <v>0</v>
      </c>
      <c r="ER62" s="176">
        <f t="shared" si="71"/>
        <v>0</v>
      </c>
      <c r="ES62" s="176">
        <f t="shared" si="71"/>
        <v>0</v>
      </c>
      <c r="ET62" s="176">
        <f t="shared" si="71"/>
        <v>0</v>
      </c>
      <c r="EU62" s="176">
        <f t="shared" si="71"/>
        <v>0</v>
      </c>
      <c r="EV62" s="176">
        <f t="shared" si="71"/>
        <v>0</v>
      </c>
      <c r="EW62" s="176">
        <f t="shared" si="71"/>
        <v>0</v>
      </c>
      <c r="EX62" s="176">
        <f t="shared" si="71"/>
        <v>0</v>
      </c>
      <c r="EY62" s="176">
        <f t="shared" si="68"/>
        <v>0</v>
      </c>
      <c r="EZ62" s="176">
        <f t="shared" si="68"/>
        <v>0</v>
      </c>
      <c r="FA62" s="176">
        <f t="shared" si="68"/>
        <v>0</v>
      </c>
      <c r="FB62" s="176">
        <f t="shared" si="68"/>
        <v>0</v>
      </c>
      <c r="FC62" s="176">
        <f t="shared" si="68"/>
        <v>0</v>
      </c>
      <c r="FD62" s="176">
        <f t="shared" si="68"/>
        <v>0</v>
      </c>
      <c r="FE62" s="176">
        <f t="shared" si="68"/>
        <v>0</v>
      </c>
      <c r="FF62" s="176">
        <f t="shared" si="68"/>
        <v>0</v>
      </c>
      <c r="FG62" s="176">
        <f t="shared" si="68"/>
        <v>0</v>
      </c>
      <c r="FH62" s="176">
        <f t="shared" si="68"/>
        <v>0</v>
      </c>
      <c r="FI62" s="176">
        <f t="shared" si="68"/>
        <v>0</v>
      </c>
      <c r="FJ62" s="176">
        <f t="shared" si="68"/>
        <v>0</v>
      </c>
      <c r="FK62" s="176">
        <f t="shared" si="69"/>
        <v>0</v>
      </c>
      <c r="FL62" s="176">
        <f t="shared" si="69"/>
        <v>0</v>
      </c>
      <c r="FM62" s="176">
        <f t="shared" si="69"/>
        <v>0</v>
      </c>
      <c r="FN62" s="176">
        <f t="shared" si="69"/>
        <v>0</v>
      </c>
      <c r="FO62" s="176">
        <f t="shared" si="69"/>
        <v>0</v>
      </c>
      <c r="FP62" s="176">
        <f t="shared" si="69"/>
        <v>0</v>
      </c>
      <c r="FQ62" s="176">
        <f t="shared" si="69"/>
        <v>0</v>
      </c>
      <c r="FR62" s="176">
        <f t="shared" si="69"/>
        <v>0</v>
      </c>
      <c r="FS62" s="176">
        <f t="shared" si="69"/>
        <v>0</v>
      </c>
      <c r="FT62" s="176">
        <f t="shared" si="69"/>
        <v>0</v>
      </c>
      <c r="FU62" s="176">
        <f t="shared" si="69"/>
        <v>0</v>
      </c>
      <c r="FV62" s="176">
        <f t="shared" si="69"/>
        <v>0</v>
      </c>
      <c r="FW62" s="176">
        <f t="shared" si="69"/>
        <v>0</v>
      </c>
      <c r="FX62" s="176">
        <f t="shared" si="69"/>
        <v>0</v>
      </c>
      <c r="FY62" s="176">
        <f t="shared" si="69"/>
        <v>0</v>
      </c>
      <c r="FZ62" s="176">
        <f t="shared" si="69"/>
        <v>0</v>
      </c>
      <c r="GA62" s="176">
        <f t="shared" si="72"/>
        <v>0</v>
      </c>
      <c r="GB62" s="176">
        <f t="shared" si="72"/>
        <v>0</v>
      </c>
      <c r="GC62" s="176">
        <f t="shared" si="72"/>
        <v>0</v>
      </c>
      <c r="GD62" s="176">
        <f t="shared" si="72"/>
        <v>0</v>
      </c>
      <c r="GE62" s="176">
        <f t="shared" si="72"/>
        <v>0</v>
      </c>
      <c r="GF62" s="176">
        <f t="shared" si="72"/>
        <v>0</v>
      </c>
      <c r="GG62" s="176">
        <f t="shared" si="72"/>
        <v>0</v>
      </c>
      <c r="GH62" s="176">
        <f t="shared" si="72"/>
        <v>0</v>
      </c>
      <c r="GI62" s="176">
        <f t="shared" si="72"/>
        <v>0</v>
      </c>
      <c r="GJ62" s="176">
        <f t="shared" si="72"/>
        <v>0</v>
      </c>
      <c r="GK62" s="176">
        <f t="shared" si="72"/>
        <v>0</v>
      </c>
      <c r="GL62" s="176">
        <f t="shared" si="72"/>
        <v>0</v>
      </c>
      <c r="GM62" s="176">
        <f t="shared" si="72"/>
        <v>0</v>
      </c>
      <c r="GN62" s="176">
        <f t="shared" si="72"/>
        <v>0</v>
      </c>
      <c r="GO62" s="176">
        <f t="shared" si="72"/>
        <v>0</v>
      </c>
      <c r="GP62" s="176">
        <f t="shared" si="72"/>
        <v>0</v>
      </c>
      <c r="GQ62" s="176">
        <f t="shared" si="73"/>
        <v>0</v>
      </c>
      <c r="GR62" s="176">
        <f t="shared" si="73"/>
        <v>0</v>
      </c>
      <c r="GS62" s="176">
        <f t="shared" si="73"/>
        <v>0</v>
      </c>
      <c r="GT62" s="176">
        <f t="shared" si="73"/>
        <v>0</v>
      </c>
      <c r="GU62" s="176">
        <f t="shared" si="73"/>
        <v>0</v>
      </c>
      <c r="GV62" s="176">
        <f t="shared" si="73"/>
        <v>0</v>
      </c>
      <c r="GW62" s="176">
        <f t="shared" si="73"/>
        <v>0</v>
      </c>
      <c r="GX62" s="176">
        <f t="shared" si="73"/>
        <v>0</v>
      </c>
      <c r="GY62" s="176">
        <f t="shared" si="73"/>
        <v>0</v>
      </c>
      <c r="GZ62" s="176">
        <f t="shared" si="73"/>
        <v>0</v>
      </c>
      <c r="HA62" s="176">
        <f t="shared" si="73"/>
        <v>0</v>
      </c>
      <c r="HB62" s="176">
        <f t="shared" si="73"/>
        <v>0</v>
      </c>
      <c r="HC62" s="176">
        <f t="shared" si="73"/>
        <v>0</v>
      </c>
      <c r="HD62" s="176">
        <f t="shared" si="73"/>
        <v>0</v>
      </c>
      <c r="HE62" s="176">
        <f t="shared" si="73"/>
        <v>0</v>
      </c>
      <c r="HF62" s="176">
        <f t="shared" si="73"/>
        <v>0</v>
      </c>
      <c r="HG62" s="176">
        <f t="shared" si="74"/>
        <v>0</v>
      </c>
      <c r="HH62" s="176">
        <f t="shared" si="74"/>
        <v>0</v>
      </c>
      <c r="HI62" s="176">
        <f t="shared" si="74"/>
        <v>0</v>
      </c>
      <c r="HJ62" s="176">
        <f t="shared" si="74"/>
        <v>0</v>
      </c>
      <c r="HK62" s="176">
        <f t="shared" si="74"/>
        <v>0</v>
      </c>
      <c r="HL62" s="176">
        <f t="shared" si="74"/>
        <v>0</v>
      </c>
      <c r="HM62" s="176">
        <f t="shared" si="74"/>
        <v>0</v>
      </c>
      <c r="HN62" s="176">
        <f t="shared" si="74"/>
        <v>0</v>
      </c>
      <c r="HO62" s="176">
        <f t="shared" si="74"/>
        <v>0</v>
      </c>
      <c r="HP62" s="176">
        <f t="shared" si="74"/>
        <v>0</v>
      </c>
      <c r="HQ62" s="176">
        <f t="shared" si="74"/>
        <v>0</v>
      </c>
      <c r="HR62" s="176">
        <f t="shared" si="74"/>
        <v>0</v>
      </c>
      <c r="HS62" s="176">
        <f t="shared" si="74"/>
        <v>0</v>
      </c>
      <c r="HT62" s="176">
        <f t="shared" si="74"/>
        <v>0</v>
      </c>
      <c r="HU62" s="176">
        <f t="shared" si="74"/>
        <v>0</v>
      </c>
      <c r="HV62" s="176">
        <f t="shared" si="74"/>
        <v>0</v>
      </c>
      <c r="HW62" s="176">
        <f t="shared" si="75"/>
        <v>0</v>
      </c>
      <c r="HX62" s="176">
        <f t="shared" si="75"/>
        <v>0</v>
      </c>
      <c r="HY62" s="176">
        <f t="shared" si="75"/>
        <v>0</v>
      </c>
      <c r="HZ62" s="176">
        <f t="shared" si="75"/>
        <v>0</v>
      </c>
      <c r="IA62" s="176">
        <f t="shared" si="75"/>
        <v>0</v>
      </c>
      <c r="IB62" s="176">
        <f t="shared" si="75"/>
        <v>0</v>
      </c>
      <c r="IC62" s="176">
        <f t="shared" si="75"/>
        <v>0</v>
      </c>
      <c r="ID62" s="176">
        <f t="shared" si="75"/>
        <v>0</v>
      </c>
      <c r="IE62" s="176">
        <f t="shared" si="75"/>
        <v>0</v>
      </c>
      <c r="IF62" s="176">
        <f t="shared" si="75"/>
        <v>0</v>
      </c>
      <c r="IG62" s="176">
        <f t="shared" si="75"/>
        <v>0</v>
      </c>
      <c r="II62"/>
      <c r="IJ62" s="174">
        <v>48</v>
      </c>
      <c r="IK62" s="174" t="b">
        <f t="shared" si="56"/>
        <v>0</v>
      </c>
      <c r="IL62" s="174" t="e">
        <f t="shared" si="9"/>
        <v>#DIV/0!</v>
      </c>
      <c r="IM62" s="174" t="e">
        <f t="shared" si="12"/>
        <v>#DIV/0!</v>
      </c>
      <c r="IO62" s="179" t="str">
        <f t="shared" si="10"/>
        <v/>
      </c>
      <c r="IP62" s="174" t="str">
        <f t="shared" si="11"/>
        <v/>
      </c>
    </row>
    <row r="63" spans="2:250" ht="12.75" customHeight="1" x14ac:dyDescent="0.25">
      <c r="B63" s="174"/>
      <c r="C63" s="174"/>
      <c r="D63" s="174">
        <f t="shared" si="0"/>
        <v>0</v>
      </c>
      <c r="E63"/>
      <c r="F63"/>
      <c r="G63" s="177">
        <v>50</v>
      </c>
      <c r="H63" s="176">
        <f t="shared" si="1"/>
        <v>7.7525922775268246</v>
      </c>
      <c r="I63" s="176">
        <f t="shared" si="8"/>
        <v>3.1618361233780412</v>
      </c>
      <c r="K63" s="176">
        <f t="shared" si="77"/>
        <v>2.4629325589191704E-9</v>
      </c>
      <c r="L63" s="176">
        <f t="shared" si="77"/>
        <v>3.3553871985279966E-21</v>
      </c>
      <c r="M63" s="176">
        <f t="shared" si="77"/>
        <v>7.8362967208567502E-2</v>
      </c>
      <c r="N63" s="176">
        <f t="shared" si="77"/>
        <v>8.8105217516594998E-5</v>
      </c>
      <c r="O63" s="176">
        <f t="shared" si="77"/>
        <v>0.13990918394161242</v>
      </c>
      <c r="P63" s="176">
        <f t="shared" si="77"/>
        <v>4.9393224030183683E-6</v>
      </c>
      <c r="Q63" s="176">
        <f t="shared" si="77"/>
        <v>5.9911177872028647E-2</v>
      </c>
      <c r="R63" s="176">
        <f t="shared" si="77"/>
        <v>1.603117645998934</v>
      </c>
      <c r="S63" s="176">
        <f t="shared" si="77"/>
        <v>4.765123382534299E-2</v>
      </c>
      <c r="T63" s="176">
        <f t="shared" si="77"/>
        <v>9.4652795752946878E-6</v>
      </c>
      <c r="U63" s="176">
        <f t="shared" si="77"/>
        <v>2.3387955329170075E-2</v>
      </c>
      <c r="V63" s="176">
        <f t="shared" si="77"/>
        <v>0.89174437794865535</v>
      </c>
      <c r="W63" s="176">
        <f t="shared" si="77"/>
        <v>1.1627854965636675E-2</v>
      </c>
      <c r="X63" s="176">
        <f t="shared" si="77"/>
        <v>7.9802877978097818E-4</v>
      </c>
      <c r="Y63" s="176">
        <f t="shared" si="77"/>
        <v>4.3166698094707177E-14</v>
      </c>
      <c r="Z63" s="176">
        <f t="shared" si="77"/>
        <v>0.3052231852258418</v>
      </c>
      <c r="AA63" s="176">
        <f t="shared" si="76"/>
        <v>0</v>
      </c>
      <c r="AB63" s="176">
        <f t="shared" si="76"/>
        <v>0</v>
      </c>
      <c r="AC63" s="176">
        <f t="shared" si="76"/>
        <v>0</v>
      </c>
      <c r="AD63" s="176">
        <f t="shared" si="76"/>
        <v>0</v>
      </c>
      <c r="AE63" s="176">
        <f t="shared" si="76"/>
        <v>0</v>
      </c>
      <c r="AF63" s="176">
        <f t="shared" si="76"/>
        <v>0</v>
      </c>
      <c r="AG63" s="176">
        <f t="shared" si="76"/>
        <v>0</v>
      </c>
      <c r="AH63" s="176">
        <f t="shared" si="76"/>
        <v>0</v>
      </c>
      <c r="AI63" s="176">
        <f t="shared" si="76"/>
        <v>0</v>
      </c>
      <c r="AJ63" s="176">
        <f t="shared" si="76"/>
        <v>0</v>
      </c>
      <c r="AK63" s="176">
        <f t="shared" si="76"/>
        <v>0</v>
      </c>
      <c r="AL63" s="176">
        <f t="shared" si="76"/>
        <v>0</v>
      </c>
      <c r="AM63" s="176">
        <f t="shared" si="76"/>
        <v>0</v>
      </c>
      <c r="AN63" s="176">
        <f t="shared" si="76"/>
        <v>0</v>
      </c>
      <c r="AO63" s="176">
        <f t="shared" si="76"/>
        <v>0</v>
      </c>
      <c r="AP63" s="176">
        <f t="shared" si="60"/>
        <v>0</v>
      </c>
      <c r="AQ63" s="176">
        <f t="shared" si="60"/>
        <v>0</v>
      </c>
      <c r="AR63" s="176">
        <f t="shared" si="60"/>
        <v>0</v>
      </c>
      <c r="AS63" s="176">
        <f t="shared" si="60"/>
        <v>0</v>
      </c>
      <c r="AT63" s="176">
        <f t="shared" si="60"/>
        <v>0</v>
      </c>
      <c r="AU63" s="176">
        <f t="shared" si="60"/>
        <v>0</v>
      </c>
      <c r="AV63" s="176">
        <f t="shared" si="60"/>
        <v>0</v>
      </c>
      <c r="AW63" s="176">
        <f t="shared" si="60"/>
        <v>0</v>
      </c>
      <c r="AX63" s="176">
        <f t="shared" si="60"/>
        <v>0</v>
      </c>
      <c r="AY63" s="176">
        <f t="shared" si="58"/>
        <v>0</v>
      </c>
      <c r="AZ63" s="176">
        <f t="shared" si="58"/>
        <v>0</v>
      </c>
      <c r="BA63" s="176">
        <f t="shared" si="58"/>
        <v>0</v>
      </c>
      <c r="BB63" s="176">
        <f t="shared" si="58"/>
        <v>0</v>
      </c>
      <c r="BC63" s="176">
        <f t="shared" si="58"/>
        <v>0</v>
      </c>
      <c r="BD63" s="176">
        <f t="shared" si="58"/>
        <v>0</v>
      </c>
      <c r="BE63" s="176">
        <f t="shared" si="58"/>
        <v>0</v>
      </c>
      <c r="BF63" s="176">
        <f t="shared" si="58"/>
        <v>0</v>
      </c>
      <c r="BG63" s="176">
        <f t="shared" si="58"/>
        <v>0</v>
      </c>
      <c r="BH63" s="176">
        <f t="shared" si="58"/>
        <v>0</v>
      </c>
      <c r="BI63" s="176">
        <f t="shared" si="58"/>
        <v>0</v>
      </c>
      <c r="BJ63" s="176">
        <f t="shared" si="58"/>
        <v>0</v>
      </c>
      <c r="BK63" s="176">
        <f t="shared" si="58"/>
        <v>0</v>
      </c>
      <c r="BL63" s="176">
        <f t="shared" si="58"/>
        <v>0</v>
      </c>
      <c r="BM63" s="176">
        <f t="shared" si="58"/>
        <v>0</v>
      </c>
      <c r="BN63" s="176">
        <f t="shared" si="58"/>
        <v>0</v>
      </c>
      <c r="BO63" s="176">
        <f t="shared" si="66"/>
        <v>0</v>
      </c>
      <c r="BP63" s="176">
        <f t="shared" si="66"/>
        <v>0</v>
      </c>
      <c r="BQ63" s="176">
        <f t="shared" si="66"/>
        <v>0</v>
      </c>
      <c r="BR63" s="176">
        <f t="shared" si="66"/>
        <v>0</v>
      </c>
      <c r="BS63" s="176">
        <f t="shared" si="66"/>
        <v>0</v>
      </c>
      <c r="BT63" s="176">
        <f t="shared" si="66"/>
        <v>0</v>
      </c>
      <c r="BU63" s="176">
        <f t="shared" si="66"/>
        <v>0</v>
      </c>
      <c r="BV63" s="176">
        <f t="shared" si="66"/>
        <v>0</v>
      </c>
      <c r="BW63" s="176">
        <f t="shared" si="66"/>
        <v>0</v>
      </c>
      <c r="BX63" s="176">
        <f t="shared" si="66"/>
        <v>0</v>
      </c>
      <c r="BY63" s="176">
        <f t="shared" si="66"/>
        <v>0</v>
      </c>
      <c r="BZ63" s="176">
        <f t="shared" si="66"/>
        <v>0</v>
      </c>
      <c r="CA63" s="176">
        <f t="shared" si="66"/>
        <v>0</v>
      </c>
      <c r="CB63" s="176">
        <f t="shared" si="66"/>
        <v>0</v>
      </c>
      <c r="CC63" s="176">
        <f t="shared" si="62"/>
        <v>0</v>
      </c>
      <c r="CD63" s="176">
        <f t="shared" si="62"/>
        <v>0</v>
      </c>
      <c r="CE63" s="176">
        <f t="shared" si="62"/>
        <v>0</v>
      </c>
      <c r="CF63" s="176">
        <f t="shared" si="62"/>
        <v>0</v>
      </c>
      <c r="CG63" s="176">
        <f t="shared" si="62"/>
        <v>0</v>
      </c>
      <c r="CH63" s="176">
        <f t="shared" si="62"/>
        <v>0</v>
      </c>
      <c r="CI63" s="176">
        <f t="shared" si="62"/>
        <v>0</v>
      </c>
      <c r="CJ63" s="176">
        <f t="shared" si="62"/>
        <v>0</v>
      </c>
      <c r="CK63" s="176">
        <f t="shared" si="62"/>
        <v>0</v>
      </c>
      <c r="CL63" s="176">
        <f t="shared" si="62"/>
        <v>0</v>
      </c>
      <c r="CM63" s="176">
        <f t="shared" si="63"/>
        <v>0</v>
      </c>
      <c r="CN63" s="176">
        <f t="shared" si="63"/>
        <v>0</v>
      </c>
      <c r="CO63" s="176">
        <f t="shared" si="63"/>
        <v>0</v>
      </c>
      <c r="CP63" s="176">
        <f t="shared" si="63"/>
        <v>0</v>
      </c>
      <c r="CQ63" s="176">
        <f t="shared" si="63"/>
        <v>0</v>
      </c>
      <c r="CR63" s="176">
        <f t="shared" si="63"/>
        <v>0</v>
      </c>
      <c r="CS63" s="176">
        <f t="shared" si="63"/>
        <v>0</v>
      </c>
      <c r="CT63" s="176">
        <f t="shared" si="63"/>
        <v>0</v>
      </c>
      <c r="CU63" s="176">
        <f t="shared" si="63"/>
        <v>0</v>
      </c>
      <c r="CV63" s="176">
        <f t="shared" si="63"/>
        <v>0</v>
      </c>
      <c r="CW63" s="176">
        <f t="shared" si="63"/>
        <v>0</v>
      </c>
      <c r="CX63" s="176">
        <f t="shared" si="63"/>
        <v>0</v>
      </c>
      <c r="CY63" s="176">
        <f t="shared" si="63"/>
        <v>0</v>
      </c>
      <c r="CZ63" s="176">
        <f t="shared" si="63"/>
        <v>0</v>
      </c>
      <c r="DA63" s="176">
        <f t="shared" si="63"/>
        <v>0</v>
      </c>
      <c r="DB63" s="176">
        <f t="shared" si="63"/>
        <v>0</v>
      </c>
      <c r="DC63" s="176">
        <f t="shared" si="64"/>
        <v>0</v>
      </c>
      <c r="DD63" s="176">
        <f t="shared" si="64"/>
        <v>0</v>
      </c>
      <c r="DE63" s="176">
        <f t="shared" si="64"/>
        <v>0</v>
      </c>
      <c r="DF63" s="176">
        <f t="shared" si="64"/>
        <v>0</v>
      </c>
      <c r="DG63" s="176">
        <f t="shared" si="64"/>
        <v>0</v>
      </c>
      <c r="DH63" s="176">
        <f t="shared" si="64"/>
        <v>0</v>
      </c>
      <c r="DI63" s="176">
        <f t="shared" si="64"/>
        <v>0</v>
      </c>
      <c r="DJ63" s="176">
        <f t="shared" si="64"/>
        <v>0</v>
      </c>
      <c r="DK63" s="176">
        <f t="shared" si="64"/>
        <v>0</v>
      </c>
      <c r="DL63" s="176">
        <f t="shared" si="64"/>
        <v>0</v>
      </c>
      <c r="DM63" s="176">
        <f t="shared" si="64"/>
        <v>0</v>
      </c>
      <c r="DN63" s="176">
        <f t="shared" si="64"/>
        <v>0</v>
      </c>
      <c r="DO63" s="176">
        <f t="shared" si="64"/>
        <v>0</v>
      </c>
      <c r="DP63" s="176">
        <f t="shared" si="64"/>
        <v>0</v>
      </c>
      <c r="DQ63" s="176">
        <f t="shared" si="64"/>
        <v>0</v>
      </c>
      <c r="DR63" s="176">
        <f t="shared" si="64"/>
        <v>0</v>
      </c>
      <c r="DS63" s="176">
        <f t="shared" si="70"/>
        <v>0</v>
      </c>
      <c r="DT63" s="176">
        <f t="shared" si="70"/>
        <v>0</v>
      </c>
      <c r="DU63" s="176">
        <f t="shared" si="70"/>
        <v>0</v>
      </c>
      <c r="DV63" s="176">
        <f t="shared" si="70"/>
        <v>0</v>
      </c>
      <c r="DW63" s="176">
        <f t="shared" si="70"/>
        <v>0</v>
      </c>
      <c r="DX63" s="176">
        <f t="shared" si="70"/>
        <v>0</v>
      </c>
      <c r="DY63" s="176">
        <f t="shared" si="70"/>
        <v>0</v>
      </c>
      <c r="DZ63" s="176">
        <f t="shared" si="70"/>
        <v>0</v>
      </c>
      <c r="EA63" s="176">
        <f t="shared" si="70"/>
        <v>0</v>
      </c>
      <c r="EB63" s="176">
        <f t="shared" si="70"/>
        <v>0</v>
      </c>
      <c r="EC63" s="176">
        <f t="shared" si="70"/>
        <v>0</v>
      </c>
      <c r="ED63" s="176">
        <f t="shared" si="70"/>
        <v>0</v>
      </c>
      <c r="EE63" s="176">
        <f t="shared" si="70"/>
        <v>0</v>
      </c>
      <c r="EF63" s="176">
        <f t="shared" si="70"/>
        <v>0</v>
      </c>
      <c r="EG63" s="176">
        <f t="shared" si="70"/>
        <v>0</v>
      </c>
      <c r="EH63" s="176">
        <f t="shared" si="70"/>
        <v>0</v>
      </c>
      <c r="EI63" s="176">
        <f t="shared" si="71"/>
        <v>0</v>
      </c>
      <c r="EJ63" s="176">
        <f t="shared" si="71"/>
        <v>0</v>
      </c>
      <c r="EK63" s="176">
        <f t="shared" si="71"/>
        <v>0</v>
      </c>
      <c r="EL63" s="176">
        <f t="shared" si="71"/>
        <v>0</v>
      </c>
      <c r="EM63" s="176">
        <f t="shared" si="71"/>
        <v>0</v>
      </c>
      <c r="EN63" s="176">
        <f t="shared" si="71"/>
        <v>0</v>
      </c>
      <c r="EO63" s="176">
        <f t="shared" si="71"/>
        <v>0</v>
      </c>
      <c r="EP63" s="176">
        <f t="shared" si="71"/>
        <v>0</v>
      </c>
      <c r="EQ63" s="176">
        <f t="shared" si="71"/>
        <v>0</v>
      </c>
      <c r="ER63" s="176">
        <f t="shared" si="71"/>
        <v>0</v>
      </c>
      <c r="ES63" s="176">
        <f t="shared" si="71"/>
        <v>0</v>
      </c>
      <c r="ET63" s="176">
        <f t="shared" si="71"/>
        <v>0</v>
      </c>
      <c r="EU63" s="176">
        <f t="shared" si="71"/>
        <v>0</v>
      </c>
      <c r="EV63" s="176">
        <f t="shared" si="71"/>
        <v>0</v>
      </c>
      <c r="EW63" s="176">
        <f t="shared" si="71"/>
        <v>0</v>
      </c>
      <c r="EX63" s="176">
        <f t="shared" si="71"/>
        <v>0</v>
      </c>
      <c r="EY63" s="176">
        <f t="shared" si="68"/>
        <v>0</v>
      </c>
      <c r="EZ63" s="176">
        <f t="shared" si="68"/>
        <v>0</v>
      </c>
      <c r="FA63" s="176">
        <f t="shared" si="68"/>
        <v>0</v>
      </c>
      <c r="FB63" s="176">
        <f t="shared" si="68"/>
        <v>0</v>
      </c>
      <c r="FC63" s="176">
        <f t="shared" si="68"/>
        <v>0</v>
      </c>
      <c r="FD63" s="176">
        <f t="shared" si="68"/>
        <v>0</v>
      </c>
      <c r="FE63" s="176">
        <f t="shared" si="68"/>
        <v>0</v>
      </c>
      <c r="FF63" s="176">
        <f t="shared" si="68"/>
        <v>0</v>
      </c>
      <c r="FG63" s="176">
        <f t="shared" si="68"/>
        <v>0</v>
      </c>
      <c r="FH63" s="176">
        <f t="shared" si="68"/>
        <v>0</v>
      </c>
      <c r="FI63" s="176">
        <f t="shared" si="68"/>
        <v>0</v>
      </c>
      <c r="FJ63" s="176">
        <f t="shared" si="68"/>
        <v>0</v>
      </c>
      <c r="FK63" s="176">
        <f t="shared" si="69"/>
        <v>0</v>
      </c>
      <c r="FL63" s="176">
        <f t="shared" si="69"/>
        <v>0</v>
      </c>
      <c r="FM63" s="176">
        <f t="shared" si="69"/>
        <v>0</v>
      </c>
      <c r="FN63" s="176">
        <f t="shared" si="69"/>
        <v>0</v>
      </c>
      <c r="FO63" s="176">
        <f t="shared" si="69"/>
        <v>0</v>
      </c>
      <c r="FP63" s="176">
        <f t="shared" si="69"/>
        <v>0</v>
      </c>
      <c r="FQ63" s="176">
        <f t="shared" si="69"/>
        <v>0</v>
      </c>
      <c r="FR63" s="176">
        <f t="shared" si="69"/>
        <v>0</v>
      </c>
      <c r="FS63" s="176">
        <f t="shared" si="69"/>
        <v>0</v>
      </c>
      <c r="FT63" s="176">
        <f t="shared" si="69"/>
        <v>0</v>
      </c>
      <c r="FU63" s="176">
        <f t="shared" si="69"/>
        <v>0</v>
      </c>
      <c r="FV63" s="176">
        <f t="shared" si="69"/>
        <v>0</v>
      </c>
      <c r="FW63" s="176">
        <f t="shared" si="69"/>
        <v>0</v>
      </c>
      <c r="FX63" s="176">
        <f t="shared" si="69"/>
        <v>0</v>
      </c>
      <c r="FY63" s="176">
        <f t="shared" si="69"/>
        <v>0</v>
      </c>
      <c r="FZ63" s="176">
        <f t="shared" si="69"/>
        <v>0</v>
      </c>
      <c r="GA63" s="176">
        <f t="shared" si="72"/>
        <v>0</v>
      </c>
      <c r="GB63" s="176">
        <f t="shared" si="72"/>
        <v>0</v>
      </c>
      <c r="GC63" s="176">
        <f t="shared" si="72"/>
        <v>0</v>
      </c>
      <c r="GD63" s="176">
        <f t="shared" si="72"/>
        <v>0</v>
      </c>
      <c r="GE63" s="176">
        <f t="shared" si="72"/>
        <v>0</v>
      </c>
      <c r="GF63" s="176">
        <f t="shared" si="72"/>
        <v>0</v>
      </c>
      <c r="GG63" s="176">
        <f t="shared" si="72"/>
        <v>0</v>
      </c>
      <c r="GH63" s="176">
        <f t="shared" si="72"/>
        <v>0</v>
      </c>
      <c r="GI63" s="176">
        <f t="shared" si="72"/>
        <v>0</v>
      </c>
      <c r="GJ63" s="176">
        <f t="shared" si="72"/>
        <v>0</v>
      </c>
      <c r="GK63" s="176">
        <f t="shared" si="72"/>
        <v>0</v>
      </c>
      <c r="GL63" s="176">
        <f t="shared" si="72"/>
        <v>0</v>
      </c>
      <c r="GM63" s="176">
        <f t="shared" si="72"/>
        <v>0</v>
      </c>
      <c r="GN63" s="176">
        <f t="shared" si="72"/>
        <v>0</v>
      </c>
      <c r="GO63" s="176">
        <f t="shared" si="72"/>
        <v>0</v>
      </c>
      <c r="GP63" s="176">
        <f t="shared" si="72"/>
        <v>0</v>
      </c>
      <c r="GQ63" s="176">
        <f t="shared" si="73"/>
        <v>0</v>
      </c>
      <c r="GR63" s="176">
        <f t="shared" si="73"/>
        <v>0</v>
      </c>
      <c r="GS63" s="176">
        <f t="shared" si="73"/>
        <v>0</v>
      </c>
      <c r="GT63" s="176">
        <f t="shared" si="73"/>
        <v>0</v>
      </c>
      <c r="GU63" s="176">
        <f t="shared" si="73"/>
        <v>0</v>
      </c>
      <c r="GV63" s="176">
        <f t="shared" si="73"/>
        <v>0</v>
      </c>
      <c r="GW63" s="176">
        <f t="shared" si="73"/>
        <v>0</v>
      </c>
      <c r="GX63" s="176">
        <f t="shared" si="73"/>
        <v>0</v>
      </c>
      <c r="GY63" s="176">
        <f t="shared" si="73"/>
        <v>0</v>
      </c>
      <c r="GZ63" s="176">
        <f t="shared" si="73"/>
        <v>0</v>
      </c>
      <c r="HA63" s="176">
        <f t="shared" si="73"/>
        <v>0</v>
      </c>
      <c r="HB63" s="176">
        <f t="shared" si="73"/>
        <v>0</v>
      </c>
      <c r="HC63" s="176">
        <f t="shared" si="73"/>
        <v>0</v>
      </c>
      <c r="HD63" s="176">
        <f t="shared" si="73"/>
        <v>0</v>
      </c>
      <c r="HE63" s="176">
        <f t="shared" si="73"/>
        <v>0</v>
      </c>
      <c r="HF63" s="176">
        <f t="shared" si="73"/>
        <v>0</v>
      </c>
      <c r="HG63" s="176">
        <f t="shared" si="74"/>
        <v>0</v>
      </c>
      <c r="HH63" s="176">
        <f t="shared" si="74"/>
        <v>0</v>
      </c>
      <c r="HI63" s="176">
        <f t="shared" si="74"/>
        <v>0</v>
      </c>
      <c r="HJ63" s="176">
        <f t="shared" si="74"/>
        <v>0</v>
      </c>
      <c r="HK63" s="176">
        <f t="shared" si="74"/>
        <v>0</v>
      </c>
      <c r="HL63" s="176">
        <f t="shared" si="74"/>
        <v>0</v>
      </c>
      <c r="HM63" s="176">
        <f t="shared" si="74"/>
        <v>0</v>
      </c>
      <c r="HN63" s="176">
        <f t="shared" si="74"/>
        <v>0</v>
      </c>
      <c r="HO63" s="176">
        <f t="shared" si="74"/>
        <v>0</v>
      </c>
      <c r="HP63" s="176">
        <f t="shared" si="74"/>
        <v>0</v>
      </c>
      <c r="HQ63" s="176">
        <f t="shared" si="74"/>
        <v>0</v>
      </c>
      <c r="HR63" s="176">
        <f t="shared" si="74"/>
        <v>0</v>
      </c>
      <c r="HS63" s="176">
        <f t="shared" si="74"/>
        <v>0</v>
      </c>
      <c r="HT63" s="176">
        <f t="shared" si="74"/>
        <v>0</v>
      </c>
      <c r="HU63" s="176">
        <f t="shared" si="74"/>
        <v>0</v>
      </c>
      <c r="HV63" s="176">
        <f t="shared" si="74"/>
        <v>0</v>
      </c>
      <c r="HW63" s="176">
        <f t="shared" si="75"/>
        <v>0</v>
      </c>
      <c r="HX63" s="176">
        <f t="shared" si="75"/>
        <v>0</v>
      </c>
      <c r="HY63" s="176">
        <f t="shared" si="75"/>
        <v>0</v>
      </c>
      <c r="HZ63" s="176">
        <f t="shared" si="75"/>
        <v>0</v>
      </c>
      <c r="IA63" s="176">
        <f t="shared" si="75"/>
        <v>0</v>
      </c>
      <c r="IB63" s="176">
        <f t="shared" si="75"/>
        <v>0</v>
      </c>
      <c r="IC63" s="176">
        <f t="shared" si="75"/>
        <v>0</v>
      </c>
      <c r="ID63" s="176">
        <f t="shared" si="75"/>
        <v>0</v>
      </c>
      <c r="IE63" s="176">
        <f t="shared" si="75"/>
        <v>0</v>
      </c>
      <c r="IF63" s="176">
        <f t="shared" si="75"/>
        <v>0</v>
      </c>
      <c r="IG63" s="176">
        <f t="shared" si="75"/>
        <v>0</v>
      </c>
      <c r="II63"/>
      <c r="IJ63" s="174">
        <v>49</v>
      </c>
      <c r="IK63" s="174" t="b">
        <f t="shared" si="56"/>
        <v>0</v>
      </c>
      <c r="IL63" s="174" t="e">
        <f t="shared" si="9"/>
        <v>#DIV/0!</v>
      </c>
      <c r="IM63" s="174" t="e">
        <f t="shared" si="12"/>
        <v>#DIV/0!</v>
      </c>
      <c r="IO63" s="179" t="str">
        <f t="shared" si="10"/>
        <v/>
      </c>
      <c r="IP63" s="174" t="str">
        <f t="shared" si="11"/>
        <v/>
      </c>
    </row>
    <row r="64" spans="2:250" ht="12.75" customHeight="1" x14ac:dyDescent="0.25">
      <c r="B64" s="174"/>
      <c r="C64" s="174"/>
      <c r="D64" s="174">
        <f t="shared" si="0"/>
        <v>0</v>
      </c>
      <c r="E64"/>
      <c r="F64"/>
      <c r="G64" s="177">
        <v>51</v>
      </c>
      <c r="H64" s="176">
        <f t="shared" si="1"/>
        <v>7.9076441230773611</v>
      </c>
      <c r="I64" s="176">
        <f t="shared" si="8"/>
        <v>4.4632562616936227</v>
      </c>
      <c r="K64" s="176">
        <f t="shared" si="77"/>
        <v>9.4004935166640474E-8</v>
      </c>
      <c r="L64" s="176">
        <f t="shared" si="77"/>
        <v>8.5041134980067843E-19</v>
      </c>
      <c r="M64" s="176">
        <f t="shared" si="77"/>
        <v>0.33871356240555067</v>
      </c>
      <c r="N64" s="176">
        <f t="shared" si="77"/>
        <v>1.555185160221527E-3</v>
      </c>
      <c r="O64" s="176">
        <f t="shared" si="77"/>
        <v>0.42704879816884728</v>
      </c>
      <c r="P64" s="176">
        <f t="shared" si="77"/>
        <v>7.8270798280779635E-5</v>
      </c>
      <c r="Q64" s="176">
        <f t="shared" si="77"/>
        <v>0.31392957926998655</v>
      </c>
      <c r="R64" s="176">
        <f t="shared" si="77"/>
        <v>1.6233445292719035</v>
      </c>
      <c r="S64" s="176">
        <f t="shared" si="77"/>
        <v>0.19195410793886167</v>
      </c>
      <c r="T64" s="176">
        <f t="shared" si="77"/>
        <v>1.0256395528639701E-4</v>
      </c>
      <c r="U64" s="176">
        <f t="shared" si="77"/>
        <v>7.7424857495414029E-2</v>
      </c>
      <c r="V64" s="176">
        <f t="shared" si="77"/>
        <v>1.4047304041270849</v>
      </c>
      <c r="W64" s="176">
        <f t="shared" si="77"/>
        <v>7.8899049374104181E-4</v>
      </c>
      <c r="X64" s="176">
        <f t="shared" si="77"/>
        <v>7.8462440514889056E-3</v>
      </c>
      <c r="Y64" s="176">
        <f t="shared" si="77"/>
        <v>5.9875955981619675E-12</v>
      </c>
      <c r="Z64" s="176">
        <f t="shared" si="77"/>
        <v>7.5739074546032306E-2</v>
      </c>
      <c r="AA64" s="176">
        <f t="shared" si="76"/>
        <v>0</v>
      </c>
      <c r="AB64" s="176">
        <f t="shared" si="76"/>
        <v>0</v>
      </c>
      <c r="AC64" s="176">
        <f t="shared" si="76"/>
        <v>0</v>
      </c>
      <c r="AD64" s="176">
        <f t="shared" si="76"/>
        <v>0</v>
      </c>
      <c r="AE64" s="176">
        <f t="shared" si="76"/>
        <v>0</v>
      </c>
      <c r="AF64" s="176">
        <f t="shared" si="76"/>
        <v>0</v>
      </c>
      <c r="AG64" s="176">
        <f t="shared" si="76"/>
        <v>0</v>
      </c>
      <c r="AH64" s="176">
        <f t="shared" si="76"/>
        <v>0</v>
      </c>
      <c r="AI64" s="176">
        <f t="shared" si="76"/>
        <v>0</v>
      </c>
      <c r="AJ64" s="176">
        <f t="shared" si="76"/>
        <v>0</v>
      </c>
      <c r="AK64" s="176">
        <f t="shared" si="76"/>
        <v>0</v>
      </c>
      <c r="AL64" s="176">
        <f t="shared" si="76"/>
        <v>0</v>
      </c>
      <c r="AM64" s="176">
        <f t="shared" si="76"/>
        <v>0</v>
      </c>
      <c r="AN64" s="176">
        <f t="shared" si="76"/>
        <v>0</v>
      </c>
      <c r="AO64" s="176">
        <f t="shared" si="76"/>
        <v>0</v>
      </c>
      <c r="AP64" s="176">
        <f t="shared" si="60"/>
        <v>0</v>
      </c>
      <c r="AQ64" s="176">
        <f t="shared" si="60"/>
        <v>0</v>
      </c>
      <c r="AR64" s="176">
        <f t="shared" si="60"/>
        <v>0</v>
      </c>
      <c r="AS64" s="176">
        <f t="shared" si="60"/>
        <v>0</v>
      </c>
      <c r="AT64" s="176">
        <f t="shared" si="60"/>
        <v>0</v>
      </c>
      <c r="AU64" s="176">
        <f t="shared" si="60"/>
        <v>0</v>
      </c>
      <c r="AV64" s="176">
        <f t="shared" si="60"/>
        <v>0</v>
      </c>
      <c r="AW64" s="176">
        <f t="shared" si="60"/>
        <v>0</v>
      </c>
      <c r="AX64" s="176">
        <f t="shared" si="60"/>
        <v>0</v>
      </c>
      <c r="AY64" s="176">
        <f t="shared" si="58"/>
        <v>0</v>
      </c>
      <c r="AZ64" s="176">
        <f t="shared" si="58"/>
        <v>0</v>
      </c>
      <c r="BA64" s="176">
        <f t="shared" si="58"/>
        <v>0</v>
      </c>
      <c r="BB64" s="176">
        <f t="shared" si="58"/>
        <v>0</v>
      </c>
      <c r="BC64" s="176">
        <f t="shared" si="58"/>
        <v>0</v>
      </c>
      <c r="BD64" s="176">
        <f t="shared" si="58"/>
        <v>0</v>
      </c>
      <c r="BE64" s="176">
        <f t="shared" si="58"/>
        <v>0</v>
      </c>
      <c r="BF64" s="176">
        <f t="shared" si="58"/>
        <v>0</v>
      </c>
      <c r="BG64" s="176">
        <f t="shared" si="58"/>
        <v>0</v>
      </c>
      <c r="BH64" s="176">
        <f t="shared" si="58"/>
        <v>0</v>
      </c>
      <c r="BI64" s="176">
        <f t="shared" si="58"/>
        <v>0</v>
      </c>
      <c r="BJ64" s="176">
        <f t="shared" si="58"/>
        <v>0</v>
      </c>
      <c r="BK64" s="176">
        <f t="shared" si="58"/>
        <v>0</v>
      </c>
      <c r="BL64" s="176">
        <f t="shared" si="58"/>
        <v>0</v>
      </c>
      <c r="BM64" s="176">
        <f t="shared" si="58"/>
        <v>0</v>
      </c>
      <c r="BN64" s="176">
        <f t="shared" si="58"/>
        <v>0</v>
      </c>
      <c r="BO64" s="176">
        <f t="shared" si="66"/>
        <v>0</v>
      </c>
      <c r="BP64" s="176">
        <f t="shared" si="66"/>
        <v>0</v>
      </c>
      <c r="BQ64" s="176">
        <f t="shared" si="66"/>
        <v>0</v>
      </c>
      <c r="BR64" s="176">
        <f t="shared" si="66"/>
        <v>0</v>
      </c>
      <c r="BS64" s="176">
        <f t="shared" si="66"/>
        <v>0</v>
      </c>
      <c r="BT64" s="176">
        <f t="shared" si="66"/>
        <v>0</v>
      </c>
      <c r="BU64" s="176">
        <f t="shared" si="66"/>
        <v>0</v>
      </c>
      <c r="BV64" s="176">
        <f t="shared" si="66"/>
        <v>0</v>
      </c>
      <c r="BW64" s="176">
        <f t="shared" si="66"/>
        <v>0</v>
      </c>
      <c r="BX64" s="176">
        <f t="shared" si="66"/>
        <v>0</v>
      </c>
      <c r="BY64" s="176">
        <f t="shared" si="66"/>
        <v>0</v>
      </c>
      <c r="BZ64" s="176">
        <f t="shared" si="66"/>
        <v>0</v>
      </c>
      <c r="CA64" s="176">
        <f t="shared" si="66"/>
        <v>0</v>
      </c>
      <c r="CB64" s="176">
        <f t="shared" si="66"/>
        <v>0</v>
      </c>
      <c r="CC64" s="176">
        <f t="shared" si="62"/>
        <v>0</v>
      </c>
      <c r="CD64" s="176">
        <f t="shared" si="62"/>
        <v>0</v>
      </c>
      <c r="CE64" s="176">
        <f t="shared" si="62"/>
        <v>0</v>
      </c>
      <c r="CF64" s="176">
        <f t="shared" si="62"/>
        <v>0</v>
      </c>
      <c r="CG64" s="176">
        <f t="shared" si="62"/>
        <v>0</v>
      </c>
      <c r="CH64" s="176">
        <f t="shared" si="62"/>
        <v>0</v>
      </c>
      <c r="CI64" s="176">
        <f t="shared" si="62"/>
        <v>0</v>
      </c>
      <c r="CJ64" s="176">
        <f t="shared" si="62"/>
        <v>0</v>
      </c>
      <c r="CK64" s="176">
        <f t="shared" si="62"/>
        <v>0</v>
      </c>
      <c r="CL64" s="176">
        <f t="shared" si="62"/>
        <v>0</v>
      </c>
      <c r="CM64" s="176">
        <f t="shared" si="63"/>
        <v>0</v>
      </c>
      <c r="CN64" s="176">
        <f t="shared" si="63"/>
        <v>0</v>
      </c>
      <c r="CO64" s="176">
        <f t="shared" si="63"/>
        <v>0</v>
      </c>
      <c r="CP64" s="176">
        <f t="shared" si="63"/>
        <v>0</v>
      </c>
      <c r="CQ64" s="176">
        <f t="shared" si="63"/>
        <v>0</v>
      </c>
      <c r="CR64" s="176">
        <f t="shared" si="63"/>
        <v>0</v>
      </c>
      <c r="CS64" s="176">
        <f t="shared" si="63"/>
        <v>0</v>
      </c>
      <c r="CT64" s="176">
        <f t="shared" si="63"/>
        <v>0</v>
      </c>
      <c r="CU64" s="176">
        <f t="shared" si="63"/>
        <v>0</v>
      </c>
      <c r="CV64" s="176">
        <f t="shared" si="63"/>
        <v>0</v>
      </c>
      <c r="CW64" s="176">
        <f t="shared" si="63"/>
        <v>0</v>
      </c>
      <c r="CX64" s="176">
        <f t="shared" si="63"/>
        <v>0</v>
      </c>
      <c r="CY64" s="176">
        <f t="shared" si="63"/>
        <v>0</v>
      </c>
      <c r="CZ64" s="176">
        <f t="shared" si="63"/>
        <v>0</v>
      </c>
      <c r="DA64" s="176">
        <f t="shared" si="63"/>
        <v>0</v>
      </c>
      <c r="DB64" s="176">
        <f t="shared" si="63"/>
        <v>0</v>
      </c>
      <c r="DC64" s="176">
        <f t="shared" si="64"/>
        <v>0</v>
      </c>
      <c r="DD64" s="176">
        <f t="shared" si="64"/>
        <v>0</v>
      </c>
      <c r="DE64" s="176">
        <f t="shared" si="64"/>
        <v>0</v>
      </c>
      <c r="DF64" s="176">
        <f t="shared" si="64"/>
        <v>0</v>
      </c>
      <c r="DG64" s="176">
        <f t="shared" si="64"/>
        <v>0</v>
      </c>
      <c r="DH64" s="176">
        <f t="shared" si="64"/>
        <v>0</v>
      </c>
      <c r="DI64" s="176">
        <f t="shared" si="64"/>
        <v>0</v>
      </c>
      <c r="DJ64" s="176">
        <f t="shared" si="64"/>
        <v>0</v>
      </c>
      <c r="DK64" s="176">
        <f t="shared" si="64"/>
        <v>0</v>
      </c>
      <c r="DL64" s="176">
        <f t="shared" si="64"/>
        <v>0</v>
      </c>
      <c r="DM64" s="176">
        <f t="shared" si="64"/>
        <v>0</v>
      </c>
      <c r="DN64" s="176">
        <f t="shared" si="64"/>
        <v>0</v>
      </c>
      <c r="DO64" s="176">
        <f t="shared" si="64"/>
        <v>0</v>
      </c>
      <c r="DP64" s="176">
        <f t="shared" si="64"/>
        <v>0</v>
      </c>
      <c r="DQ64" s="176">
        <f t="shared" si="64"/>
        <v>0</v>
      </c>
      <c r="DR64" s="176">
        <f t="shared" si="64"/>
        <v>0</v>
      </c>
      <c r="DS64" s="176">
        <f t="shared" si="70"/>
        <v>0</v>
      </c>
      <c r="DT64" s="176">
        <f t="shared" si="70"/>
        <v>0</v>
      </c>
      <c r="DU64" s="176">
        <f t="shared" si="70"/>
        <v>0</v>
      </c>
      <c r="DV64" s="176">
        <f t="shared" si="70"/>
        <v>0</v>
      </c>
      <c r="DW64" s="176">
        <f t="shared" si="70"/>
        <v>0</v>
      </c>
      <c r="DX64" s="176">
        <f t="shared" si="70"/>
        <v>0</v>
      </c>
      <c r="DY64" s="176">
        <f t="shared" si="70"/>
        <v>0</v>
      </c>
      <c r="DZ64" s="176">
        <f t="shared" si="70"/>
        <v>0</v>
      </c>
      <c r="EA64" s="176">
        <f t="shared" si="70"/>
        <v>0</v>
      </c>
      <c r="EB64" s="176">
        <f t="shared" si="70"/>
        <v>0</v>
      </c>
      <c r="EC64" s="176">
        <f t="shared" si="70"/>
        <v>0</v>
      </c>
      <c r="ED64" s="176">
        <f t="shared" si="70"/>
        <v>0</v>
      </c>
      <c r="EE64" s="176">
        <f t="shared" si="70"/>
        <v>0</v>
      </c>
      <c r="EF64" s="176">
        <f t="shared" si="70"/>
        <v>0</v>
      </c>
      <c r="EG64" s="176">
        <f t="shared" si="70"/>
        <v>0</v>
      </c>
      <c r="EH64" s="176">
        <f t="shared" si="70"/>
        <v>0</v>
      </c>
      <c r="EI64" s="176">
        <f t="shared" si="71"/>
        <v>0</v>
      </c>
      <c r="EJ64" s="176">
        <f t="shared" si="71"/>
        <v>0</v>
      </c>
      <c r="EK64" s="176">
        <f t="shared" si="71"/>
        <v>0</v>
      </c>
      <c r="EL64" s="176">
        <f t="shared" si="71"/>
        <v>0</v>
      </c>
      <c r="EM64" s="176">
        <f t="shared" si="71"/>
        <v>0</v>
      </c>
      <c r="EN64" s="176">
        <f t="shared" si="71"/>
        <v>0</v>
      </c>
      <c r="EO64" s="176">
        <f t="shared" si="71"/>
        <v>0</v>
      </c>
      <c r="EP64" s="176">
        <f t="shared" si="71"/>
        <v>0</v>
      </c>
      <c r="EQ64" s="176">
        <f t="shared" si="71"/>
        <v>0</v>
      </c>
      <c r="ER64" s="176">
        <f t="shared" si="71"/>
        <v>0</v>
      </c>
      <c r="ES64" s="176">
        <f t="shared" si="71"/>
        <v>0</v>
      </c>
      <c r="ET64" s="176">
        <f t="shared" si="71"/>
        <v>0</v>
      </c>
      <c r="EU64" s="176">
        <f t="shared" si="71"/>
        <v>0</v>
      </c>
      <c r="EV64" s="176">
        <f t="shared" si="71"/>
        <v>0</v>
      </c>
      <c r="EW64" s="176">
        <f t="shared" si="71"/>
        <v>0</v>
      </c>
      <c r="EX64" s="176">
        <f t="shared" si="71"/>
        <v>0</v>
      </c>
      <c r="EY64" s="176">
        <f t="shared" si="68"/>
        <v>0</v>
      </c>
      <c r="EZ64" s="176">
        <f t="shared" si="68"/>
        <v>0</v>
      </c>
      <c r="FA64" s="176">
        <f t="shared" si="68"/>
        <v>0</v>
      </c>
      <c r="FB64" s="176">
        <f t="shared" si="68"/>
        <v>0</v>
      </c>
      <c r="FC64" s="176">
        <f t="shared" si="68"/>
        <v>0</v>
      </c>
      <c r="FD64" s="176">
        <f t="shared" si="68"/>
        <v>0</v>
      </c>
      <c r="FE64" s="176">
        <f t="shared" si="68"/>
        <v>0</v>
      </c>
      <c r="FF64" s="176">
        <f t="shared" si="68"/>
        <v>0</v>
      </c>
      <c r="FG64" s="176">
        <f t="shared" si="68"/>
        <v>0</v>
      </c>
      <c r="FH64" s="176">
        <f t="shared" si="68"/>
        <v>0</v>
      </c>
      <c r="FI64" s="176">
        <f t="shared" si="68"/>
        <v>0</v>
      </c>
      <c r="FJ64" s="176">
        <f t="shared" si="68"/>
        <v>0</v>
      </c>
      <c r="FK64" s="176">
        <f t="shared" si="69"/>
        <v>0</v>
      </c>
      <c r="FL64" s="176">
        <f t="shared" si="69"/>
        <v>0</v>
      </c>
      <c r="FM64" s="176">
        <f t="shared" si="69"/>
        <v>0</v>
      </c>
      <c r="FN64" s="176">
        <f t="shared" si="69"/>
        <v>0</v>
      </c>
      <c r="FO64" s="176">
        <f t="shared" si="69"/>
        <v>0</v>
      </c>
      <c r="FP64" s="176">
        <f t="shared" si="69"/>
        <v>0</v>
      </c>
      <c r="FQ64" s="176">
        <f t="shared" si="69"/>
        <v>0</v>
      </c>
      <c r="FR64" s="176">
        <f t="shared" si="69"/>
        <v>0</v>
      </c>
      <c r="FS64" s="176">
        <f t="shared" si="69"/>
        <v>0</v>
      </c>
      <c r="FT64" s="176">
        <f t="shared" si="69"/>
        <v>0</v>
      </c>
      <c r="FU64" s="176">
        <f t="shared" si="69"/>
        <v>0</v>
      </c>
      <c r="FV64" s="176">
        <f t="shared" si="69"/>
        <v>0</v>
      </c>
      <c r="FW64" s="176">
        <f t="shared" si="69"/>
        <v>0</v>
      </c>
      <c r="FX64" s="176">
        <f t="shared" si="69"/>
        <v>0</v>
      </c>
      <c r="FY64" s="176">
        <f t="shared" si="69"/>
        <v>0</v>
      </c>
      <c r="FZ64" s="176">
        <f t="shared" si="69"/>
        <v>0</v>
      </c>
      <c r="GA64" s="176">
        <f t="shared" si="72"/>
        <v>0</v>
      </c>
      <c r="GB64" s="176">
        <f t="shared" si="72"/>
        <v>0</v>
      </c>
      <c r="GC64" s="176">
        <f t="shared" si="72"/>
        <v>0</v>
      </c>
      <c r="GD64" s="176">
        <f t="shared" si="72"/>
        <v>0</v>
      </c>
      <c r="GE64" s="176">
        <f t="shared" si="72"/>
        <v>0</v>
      </c>
      <c r="GF64" s="176">
        <f t="shared" si="72"/>
        <v>0</v>
      </c>
      <c r="GG64" s="176">
        <f t="shared" si="72"/>
        <v>0</v>
      </c>
      <c r="GH64" s="176">
        <f t="shared" si="72"/>
        <v>0</v>
      </c>
      <c r="GI64" s="176">
        <f t="shared" si="72"/>
        <v>0</v>
      </c>
      <c r="GJ64" s="176">
        <f t="shared" si="72"/>
        <v>0</v>
      </c>
      <c r="GK64" s="176">
        <f t="shared" si="72"/>
        <v>0</v>
      </c>
      <c r="GL64" s="176">
        <f t="shared" si="72"/>
        <v>0</v>
      </c>
      <c r="GM64" s="176">
        <f t="shared" si="72"/>
        <v>0</v>
      </c>
      <c r="GN64" s="176">
        <f t="shared" si="72"/>
        <v>0</v>
      </c>
      <c r="GO64" s="176">
        <f t="shared" si="72"/>
        <v>0</v>
      </c>
      <c r="GP64" s="176">
        <f t="shared" si="72"/>
        <v>0</v>
      </c>
      <c r="GQ64" s="176">
        <f t="shared" si="73"/>
        <v>0</v>
      </c>
      <c r="GR64" s="176">
        <f t="shared" si="73"/>
        <v>0</v>
      </c>
      <c r="GS64" s="176">
        <f t="shared" si="73"/>
        <v>0</v>
      </c>
      <c r="GT64" s="176">
        <f t="shared" si="73"/>
        <v>0</v>
      </c>
      <c r="GU64" s="176">
        <f t="shared" si="73"/>
        <v>0</v>
      </c>
      <c r="GV64" s="176">
        <f t="shared" si="73"/>
        <v>0</v>
      </c>
      <c r="GW64" s="176">
        <f t="shared" si="73"/>
        <v>0</v>
      </c>
      <c r="GX64" s="176">
        <f t="shared" si="73"/>
        <v>0</v>
      </c>
      <c r="GY64" s="176">
        <f t="shared" si="73"/>
        <v>0</v>
      </c>
      <c r="GZ64" s="176">
        <f t="shared" si="73"/>
        <v>0</v>
      </c>
      <c r="HA64" s="176">
        <f t="shared" si="73"/>
        <v>0</v>
      </c>
      <c r="HB64" s="176">
        <f t="shared" si="73"/>
        <v>0</v>
      </c>
      <c r="HC64" s="176">
        <f t="shared" si="73"/>
        <v>0</v>
      </c>
      <c r="HD64" s="176">
        <f t="shared" si="73"/>
        <v>0</v>
      </c>
      <c r="HE64" s="176">
        <f t="shared" si="73"/>
        <v>0</v>
      </c>
      <c r="HF64" s="176">
        <f t="shared" si="73"/>
        <v>0</v>
      </c>
      <c r="HG64" s="176">
        <f t="shared" si="74"/>
        <v>0</v>
      </c>
      <c r="HH64" s="176">
        <f t="shared" si="74"/>
        <v>0</v>
      </c>
      <c r="HI64" s="176">
        <f t="shared" si="74"/>
        <v>0</v>
      </c>
      <c r="HJ64" s="176">
        <f t="shared" si="74"/>
        <v>0</v>
      </c>
      <c r="HK64" s="176">
        <f t="shared" si="74"/>
        <v>0</v>
      </c>
      <c r="HL64" s="176">
        <f t="shared" si="74"/>
        <v>0</v>
      </c>
      <c r="HM64" s="176">
        <f t="shared" si="74"/>
        <v>0</v>
      </c>
      <c r="HN64" s="176">
        <f t="shared" si="74"/>
        <v>0</v>
      </c>
      <c r="HO64" s="176">
        <f t="shared" si="74"/>
        <v>0</v>
      </c>
      <c r="HP64" s="176">
        <f t="shared" si="74"/>
        <v>0</v>
      </c>
      <c r="HQ64" s="176">
        <f t="shared" si="74"/>
        <v>0</v>
      </c>
      <c r="HR64" s="176">
        <f t="shared" si="74"/>
        <v>0</v>
      </c>
      <c r="HS64" s="176">
        <f t="shared" si="74"/>
        <v>0</v>
      </c>
      <c r="HT64" s="176">
        <f t="shared" si="74"/>
        <v>0</v>
      </c>
      <c r="HU64" s="176">
        <f t="shared" si="74"/>
        <v>0</v>
      </c>
      <c r="HV64" s="176">
        <f t="shared" si="74"/>
        <v>0</v>
      </c>
      <c r="HW64" s="176">
        <f t="shared" si="75"/>
        <v>0</v>
      </c>
      <c r="HX64" s="176">
        <f t="shared" si="75"/>
        <v>0</v>
      </c>
      <c r="HY64" s="176">
        <f t="shared" si="75"/>
        <v>0</v>
      </c>
      <c r="HZ64" s="176">
        <f t="shared" si="75"/>
        <v>0</v>
      </c>
      <c r="IA64" s="176">
        <f t="shared" si="75"/>
        <v>0</v>
      </c>
      <c r="IB64" s="176">
        <f t="shared" si="75"/>
        <v>0</v>
      </c>
      <c r="IC64" s="176">
        <f t="shared" si="75"/>
        <v>0</v>
      </c>
      <c r="ID64" s="176">
        <f t="shared" si="75"/>
        <v>0</v>
      </c>
      <c r="IE64" s="176">
        <f t="shared" si="75"/>
        <v>0</v>
      </c>
      <c r="IF64" s="176">
        <f t="shared" si="75"/>
        <v>0</v>
      </c>
      <c r="IG64" s="176">
        <f t="shared" si="75"/>
        <v>0</v>
      </c>
      <c r="II64"/>
      <c r="IJ64" s="174">
        <v>50</v>
      </c>
      <c r="IK64" s="174" t="b">
        <f t="shared" si="56"/>
        <v>0</v>
      </c>
      <c r="IL64" s="174" t="e">
        <f t="shared" si="9"/>
        <v>#DIV/0!</v>
      </c>
      <c r="IM64" s="174" t="e">
        <f t="shared" si="12"/>
        <v>#DIV/0!</v>
      </c>
      <c r="IO64" s="179" t="str">
        <f t="shared" si="10"/>
        <v/>
      </c>
      <c r="IP64" s="174" t="str">
        <f t="shared" si="11"/>
        <v/>
      </c>
    </row>
    <row r="65" spans="2:250" ht="12.75" customHeight="1" x14ac:dyDescent="0.25">
      <c r="B65" s="174"/>
      <c r="C65" s="174"/>
      <c r="D65" s="174">
        <f t="shared" si="0"/>
        <v>0</v>
      </c>
      <c r="E65"/>
      <c r="F65"/>
      <c r="G65" s="177">
        <v>52</v>
      </c>
      <c r="H65" s="176">
        <f t="shared" si="1"/>
        <v>8.0626959686278976</v>
      </c>
      <c r="I65" s="176">
        <f t="shared" si="8"/>
        <v>6.2295073002921777</v>
      </c>
      <c r="K65" s="176">
        <f t="shared" si="77"/>
        <v>2.5017000888997125E-6</v>
      </c>
      <c r="L65" s="176">
        <f t="shared" si="77"/>
        <v>1.5304581126910757E-16</v>
      </c>
      <c r="M65" s="176">
        <f t="shared" si="77"/>
        <v>0.92187924672827259</v>
      </c>
      <c r="N65" s="176">
        <f t="shared" si="77"/>
        <v>1.6834960327459594E-2</v>
      </c>
      <c r="O65" s="176">
        <f t="shared" si="77"/>
        <v>0.91945849288093684</v>
      </c>
      <c r="P65" s="176">
        <f t="shared" si="77"/>
        <v>8.8214226143324304E-4</v>
      </c>
      <c r="Q65" s="176">
        <f t="shared" si="77"/>
        <v>0.96138802586143079</v>
      </c>
      <c r="R65" s="176">
        <f t="shared" si="77"/>
        <v>1.0599061858502286</v>
      </c>
      <c r="S65" s="176">
        <f t="shared" si="77"/>
        <v>0.54192023134326461</v>
      </c>
      <c r="T65" s="176">
        <f t="shared" si="77"/>
        <v>8.508368715552454E-4</v>
      </c>
      <c r="U65" s="176">
        <f t="shared" si="77"/>
        <v>0.20642089556163612</v>
      </c>
      <c r="V65" s="176">
        <f t="shared" si="77"/>
        <v>1.5361256098901772</v>
      </c>
      <c r="W65" s="176">
        <f t="shared" si="77"/>
        <v>3.0384673691610228E-5</v>
      </c>
      <c r="X65" s="176">
        <f t="shared" si="77"/>
        <v>5.1403496811710275E-2</v>
      </c>
      <c r="Y65" s="176">
        <f t="shared" si="77"/>
        <v>5.4416280503659157E-10</v>
      </c>
      <c r="Z65" s="176">
        <f t="shared" si="77"/>
        <v>1.2404288986128189E-2</v>
      </c>
      <c r="AA65" s="176">
        <f t="shared" si="76"/>
        <v>0</v>
      </c>
      <c r="AB65" s="176">
        <f t="shared" si="76"/>
        <v>0</v>
      </c>
      <c r="AC65" s="176">
        <f t="shared" si="76"/>
        <v>0</v>
      </c>
      <c r="AD65" s="176">
        <f t="shared" si="76"/>
        <v>0</v>
      </c>
      <c r="AE65" s="176">
        <f t="shared" si="76"/>
        <v>0</v>
      </c>
      <c r="AF65" s="176">
        <f t="shared" si="76"/>
        <v>0</v>
      </c>
      <c r="AG65" s="176">
        <f t="shared" si="76"/>
        <v>0</v>
      </c>
      <c r="AH65" s="176">
        <f t="shared" si="76"/>
        <v>0</v>
      </c>
      <c r="AI65" s="176">
        <f t="shared" si="76"/>
        <v>0</v>
      </c>
      <c r="AJ65" s="176">
        <f t="shared" si="76"/>
        <v>0</v>
      </c>
      <c r="AK65" s="176">
        <f t="shared" si="76"/>
        <v>0</v>
      </c>
      <c r="AL65" s="176">
        <f t="shared" si="76"/>
        <v>0</v>
      </c>
      <c r="AM65" s="176">
        <f t="shared" si="76"/>
        <v>0</v>
      </c>
      <c r="AN65" s="176">
        <f t="shared" si="76"/>
        <v>0</v>
      </c>
      <c r="AO65" s="176">
        <f t="shared" si="76"/>
        <v>0</v>
      </c>
      <c r="AP65" s="176">
        <f t="shared" si="60"/>
        <v>0</v>
      </c>
      <c r="AQ65" s="176">
        <f t="shared" si="60"/>
        <v>0</v>
      </c>
      <c r="AR65" s="176">
        <f t="shared" si="60"/>
        <v>0</v>
      </c>
      <c r="AS65" s="176">
        <f t="shared" si="60"/>
        <v>0</v>
      </c>
      <c r="AT65" s="176">
        <f t="shared" si="60"/>
        <v>0</v>
      </c>
      <c r="AU65" s="176">
        <f t="shared" si="60"/>
        <v>0</v>
      </c>
      <c r="AV65" s="176">
        <f t="shared" si="60"/>
        <v>0</v>
      </c>
      <c r="AW65" s="176">
        <f t="shared" si="60"/>
        <v>0</v>
      </c>
      <c r="AX65" s="176">
        <f t="shared" si="60"/>
        <v>0</v>
      </c>
      <c r="AY65" s="176">
        <f t="shared" si="60"/>
        <v>0</v>
      </c>
      <c r="AZ65" s="176">
        <f t="shared" si="60"/>
        <v>0</v>
      </c>
      <c r="BA65" s="176">
        <f t="shared" si="60"/>
        <v>0</v>
      </c>
      <c r="BB65" s="176">
        <f t="shared" si="60"/>
        <v>0</v>
      </c>
      <c r="BC65" s="176">
        <f t="shared" si="60"/>
        <v>0</v>
      </c>
      <c r="BD65" s="176">
        <f t="shared" si="60"/>
        <v>0</v>
      </c>
      <c r="BE65" s="176">
        <f t="shared" si="60"/>
        <v>0</v>
      </c>
      <c r="BF65" s="176">
        <f t="shared" ref="BF65:BU80" si="78">+NORMDIST($H65,BF$12,BF$13,FALSE)</f>
        <v>0</v>
      </c>
      <c r="BG65" s="176">
        <f t="shared" si="78"/>
        <v>0</v>
      </c>
      <c r="BH65" s="176">
        <f t="shared" si="78"/>
        <v>0</v>
      </c>
      <c r="BI65" s="176">
        <f t="shared" si="78"/>
        <v>0</v>
      </c>
      <c r="BJ65" s="176">
        <f t="shared" si="78"/>
        <v>0</v>
      </c>
      <c r="BK65" s="176">
        <f t="shared" si="78"/>
        <v>0</v>
      </c>
      <c r="BL65" s="176">
        <f t="shared" si="78"/>
        <v>0</v>
      </c>
      <c r="BM65" s="176">
        <f t="shared" si="78"/>
        <v>0</v>
      </c>
      <c r="BN65" s="176">
        <f t="shared" si="78"/>
        <v>0</v>
      </c>
      <c r="BO65" s="176">
        <f t="shared" si="66"/>
        <v>0</v>
      </c>
      <c r="BP65" s="176">
        <f t="shared" si="66"/>
        <v>0</v>
      </c>
      <c r="BQ65" s="176">
        <f t="shared" si="66"/>
        <v>0</v>
      </c>
      <c r="BR65" s="176">
        <f t="shared" si="66"/>
        <v>0</v>
      </c>
      <c r="BS65" s="176">
        <f t="shared" si="66"/>
        <v>0</v>
      </c>
      <c r="BT65" s="176">
        <f t="shared" si="66"/>
        <v>0</v>
      </c>
      <c r="BU65" s="176">
        <f t="shared" si="66"/>
        <v>0</v>
      </c>
      <c r="BV65" s="176">
        <f t="shared" si="66"/>
        <v>0</v>
      </c>
      <c r="BW65" s="176">
        <f t="shared" si="66"/>
        <v>0</v>
      </c>
      <c r="BX65" s="176">
        <f t="shared" si="66"/>
        <v>0</v>
      </c>
      <c r="BY65" s="176">
        <f t="shared" si="66"/>
        <v>0</v>
      </c>
      <c r="BZ65" s="176">
        <f t="shared" si="66"/>
        <v>0</v>
      </c>
      <c r="CA65" s="176">
        <f t="shared" si="66"/>
        <v>0</v>
      </c>
      <c r="CB65" s="176">
        <f t="shared" si="66"/>
        <v>0</v>
      </c>
      <c r="CC65" s="176">
        <f t="shared" si="62"/>
        <v>0</v>
      </c>
      <c r="CD65" s="176">
        <f t="shared" si="62"/>
        <v>0</v>
      </c>
      <c r="CE65" s="176">
        <f t="shared" si="62"/>
        <v>0</v>
      </c>
      <c r="CF65" s="176">
        <f t="shared" si="62"/>
        <v>0</v>
      </c>
      <c r="CG65" s="176">
        <f t="shared" si="62"/>
        <v>0</v>
      </c>
      <c r="CH65" s="176">
        <f t="shared" si="62"/>
        <v>0</v>
      </c>
      <c r="CI65" s="176">
        <f t="shared" si="62"/>
        <v>0</v>
      </c>
      <c r="CJ65" s="176">
        <f t="shared" si="62"/>
        <v>0</v>
      </c>
      <c r="CK65" s="176">
        <f t="shared" si="62"/>
        <v>0</v>
      </c>
      <c r="CL65" s="176">
        <f t="shared" si="62"/>
        <v>0</v>
      </c>
      <c r="CM65" s="176">
        <f t="shared" si="63"/>
        <v>0</v>
      </c>
      <c r="CN65" s="176">
        <f t="shared" si="63"/>
        <v>0</v>
      </c>
      <c r="CO65" s="176">
        <f t="shared" si="63"/>
        <v>0</v>
      </c>
      <c r="CP65" s="176">
        <f t="shared" si="63"/>
        <v>0</v>
      </c>
      <c r="CQ65" s="176">
        <f t="shared" si="63"/>
        <v>0</v>
      </c>
      <c r="CR65" s="176">
        <f t="shared" si="63"/>
        <v>0</v>
      </c>
      <c r="CS65" s="176">
        <f t="shared" si="63"/>
        <v>0</v>
      </c>
      <c r="CT65" s="176">
        <f t="shared" si="63"/>
        <v>0</v>
      </c>
      <c r="CU65" s="176">
        <f t="shared" si="63"/>
        <v>0</v>
      </c>
      <c r="CV65" s="176">
        <f t="shared" si="63"/>
        <v>0</v>
      </c>
      <c r="CW65" s="176">
        <f t="shared" si="63"/>
        <v>0</v>
      </c>
      <c r="CX65" s="176">
        <f t="shared" si="63"/>
        <v>0</v>
      </c>
      <c r="CY65" s="176">
        <f t="shared" si="63"/>
        <v>0</v>
      </c>
      <c r="CZ65" s="176">
        <f t="shared" si="63"/>
        <v>0</v>
      </c>
      <c r="DA65" s="176">
        <f t="shared" si="63"/>
        <v>0</v>
      </c>
      <c r="DB65" s="176">
        <f t="shared" si="63"/>
        <v>0</v>
      </c>
      <c r="DC65" s="176">
        <f t="shared" si="64"/>
        <v>0</v>
      </c>
      <c r="DD65" s="176">
        <f t="shared" si="64"/>
        <v>0</v>
      </c>
      <c r="DE65" s="176">
        <f t="shared" si="64"/>
        <v>0</v>
      </c>
      <c r="DF65" s="176">
        <f t="shared" si="64"/>
        <v>0</v>
      </c>
      <c r="DG65" s="176">
        <f t="shared" si="64"/>
        <v>0</v>
      </c>
      <c r="DH65" s="176">
        <f t="shared" si="64"/>
        <v>0</v>
      </c>
      <c r="DI65" s="176">
        <f t="shared" si="64"/>
        <v>0</v>
      </c>
      <c r="DJ65" s="176">
        <f t="shared" si="64"/>
        <v>0</v>
      </c>
      <c r="DK65" s="176">
        <f t="shared" si="64"/>
        <v>0</v>
      </c>
      <c r="DL65" s="176">
        <f t="shared" si="64"/>
        <v>0</v>
      </c>
      <c r="DM65" s="176">
        <f t="shared" si="64"/>
        <v>0</v>
      </c>
      <c r="DN65" s="176">
        <f t="shared" si="64"/>
        <v>0</v>
      </c>
      <c r="DO65" s="176">
        <f t="shared" si="64"/>
        <v>0</v>
      </c>
      <c r="DP65" s="176">
        <f t="shared" si="64"/>
        <v>0</v>
      </c>
      <c r="DQ65" s="176">
        <f t="shared" si="64"/>
        <v>0</v>
      </c>
      <c r="DR65" s="176">
        <f t="shared" si="64"/>
        <v>0</v>
      </c>
      <c r="DS65" s="176">
        <f t="shared" si="70"/>
        <v>0</v>
      </c>
      <c r="DT65" s="176">
        <f t="shared" si="70"/>
        <v>0</v>
      </c>
      <c r="DU65" s="176">
        <f t="shared" si="70"/>
        <v>0</v>
      </c>
      <c r="DV65" s="176">
        <f t="shared" si="70"/>
        <v>0</v>
      </c>
      <c r="DW65" s="176">
        <f t="shared" si="70"/>
        <v>0</v>
      </c>
      <c r="DX65" s="176">
        <f t="shared" si="70"/>
        <v>0</v>
      </c>
      <c r="DY65" s="176">
        <f t="shared" si="70"/>
        <v>0</v>
      </c>
      <c r="DZ65" s="176">
        <f t="shared" si="70"/>
        <v>0</v>
      </c>
      <c r="EA65" s="176">
        <f t="shared" si="70"/>
        <v>0</v>
      </c>
      <c r="EB65" s="176">
        <f t="shared" si="70"/>
        <v>0</v>
      </c>
      <c r="EC65" s="176">
        <f t="shared" si="70"/>
        <v>0</v>
      </c>
      <c r="ED65" s="176">
        <f t="shared" si="70"/>
        <v>0</v>
      </c>
      <c r="EE65" s="176">
        <f t="shared" si="70"/>
        <v>0</v>
      </c>
      <c r="EF65" s="176">
        <f t="shared" si="70"/>
        <v>0</v>
      </c>
      <c r="EG65" s="176">
        <f t="shared" si="70"/>
        <v>0</v>
      </c>
      <c r="EH65" s="176">
        <f t="shared" si="70"/>
        <v>0</v>
      </c>
      <c r="EI65" s="176">
        <f t="shared" si="71"/>
        <v>0</v>
      </c>
      <c r="EJ65" s="176">
        <f t="shared" si="71"/>
        <v>0</v>
      </c>
      <c r="EK65" s="176">
        <f t="shared" si="71"/>
        <v>0</v>
      </c>
      <c r="EL65" s="176">
        <f t="shared" si="71"/>
        <v>0</v>
      </c>
      <c r="EM65" s="176">
        <f t="shared" si="71"/>
        <v>0</v>
      </c>
      <c r="EN65" s="176">
        <f t="shared" si="71"/>
        <v>0</v>
      </c>
      <c r="EO65" s="176">
        <f t="shared" si="71"/>
        <v>0</v>
      </c>
      <c r="EP65" s="176">
        <f t="shared" si="71"/>
        <v>0</v>
      </c>
      <c r="EQ65" s="176">
        <f t="shared" si="71"/>
        <v>0</v>
      </c>
      <c r="ER65" s="176">
        <f t="shared" si="71"/>
        <v>0</v>
      </c>
      <c r="ES65" s="176">
        <f t="shared" si="71"/>
        <v>0</v>
      </c>
      <c r="ET65" s="176">
        <f t="shared" si="71"/>
        <v>0</v>
      </c>
      <c r="EU65" s="176">
        <f t="shared" si="71"/>
        <v>0</v>
      </c>
      <c r="EV65" s="176">
        <f t="shared" si="71"/>
        <v>0</v>
      </c>
      <c r="EW65" s="176">
        <f t="shared" si="71"/>
        <v>0</v>
      </c>
      <c r="EX65" s="176">
        <f t="shared" si="71"/>
        <v>0</v>
      </c>
      <c r="EY65" s="176">
        <f t="shared" si="68"/>
        <v>0</v>
      </c>
      <c r="EZ65" s="176">
        <f t="shared" si="68"/>
        <v>0</v>
      </c>
      <c r="FA65" s="176">
        <f t="shared" si="68"/>
        <v>0</v>
      </c>
      <c r="FB65" s="176">
        <f t="shared" si="68"/>
        <v>0</v>
      </c>
      <c r="FC65" s="176">
        <f t="shared" si="68"/>
        <v>0</v>
      </c>
      <c r="FD65" s="176">
        <f t="shared" si="68"/>
        <v>0</v>
      </c>
      <c r="FE65" s="176">
        <f t="shared" si="68"/>
        <v>0</v>
      </c>
      <c r="FF65" s="176">
        <f t="shared" si="68"/>
        <v>0</v>
      </c>
      <c r="FG65" s="176">
        <f t="shared" si="68"/>
        <v>0</v>
      </c>
      <c r="FH65" s="176">
        <f t="shared" si="68"/>
        <v>0</v>
      </c>
      <c r="FI65" s="176">
        <f t="shared" si="68"/>
        <v>0</v>
      </c>
      <c r="FJ65" s="176">
        <f t="shared" si="68"/>
        <v>0</v>
      </c>
      <c r="FK65" s="176">
        <f t="shared" si="69"/>
        <v>0</v>
      </c>
      <c r="FL65" s="176">
        <f t="shared" si="69"/>
        <v>0</v>
      </c>
      <c r="FM65" s="176">
        <f t="shared" si="69"/>
        <v>0</v>
      </c>
      <c r="FN65" s="176">
        <f t="shared" si="69"/>
        <v>0</v>
      </c>
      <c r="FO65" s="176">
        <f t="shared" si="69"/>
        <v>0</v>
      </c>
      <c r="FP65" s="176">
        <f t="shared" si="69"/>
        <v>0</v>
      </c>
      <c r="FQ65" s="176">
        <f t="shared" si="69"/>
        <v>0</v>
      </c>
      <c r="FR65" s="176">
        <f t="shared" si="69"/>
        <v>0</v>
      </c>
      <c r="FS65" s="176">
        <f t="shared" si="69"/>
        <v>0</v>
      </c>
      <c r="FT65" s="176">
        <f t="shared" si="69"/>
        <v>0</v>
      </c>
      <c r="FU65" s="176">
        <f t="shared" si="69"/>
        <v>0</v>
      </c>
      <c r="FV65" s="176">
        <f t="shared" si="69"/>
        <v>0</v>
      </c>
      <c r="FW65" s="176">
        <f t="shared" si="69"/>
        <v>0</v>
      </c>
      <c r="FX65" s="176">
        <f t="shared" si="69"/>
        <v>0</v>
      </c>
      <c r="FY65" s="176">
        <f t="shared" si="69"/>
        <v>0</v>
      </c>
      <c r="FZ65" s="176">
        <f t="shared" si="69"/>
        <v>0</v>
      </c>
      <c r="GA65" s="176">
        <f t="shared" si="72"/>
        <v>0</v>
      </c>
      <c r="GB65" s="176">
        <f t="shared" si="72"/>
        <v>0</v>
      </c>
      <c r="GC65" s="176">
        <f t="shared" si="72"/>
        <v>0</v>
      </c>
      <c r="GD65" s="176">
        <f t="shared" si="72"/>
        <v>0</v>
      </c>
      <c r="GE65" s="176">
        <f t="shared" si="72"/>
        <v>0</v>
      </c>
      <c r="GF65" s="176">
        <f t="shared" si="72"/>
        <v>0</v>
      </c>
      <c r="GG65" s="176">
        <f t="shared" si="72"/>
        <v>0</v>
      </c>
      <c r="GH65" s="176">
        <f t="shared" si="72"/>
        <v>0</v>
      </c>
      <c r="GI65" s="176">
        <f t="shared" si="72"/>
        <v>0</v>
      </c>
      <c r="GJ65" s="176">
        <f t="shared" si="72"/>
        <v>0</v>
      </c>
      <c r="GK65" s="176">
        <f t="shared" si="72"/>
        <v>0</v>
      </c>
      <c r="GL65" s="176">
        <f t="shared" si="72"/>
        <v>0</v>
      </c>
      <c r="GM65" s="176">
        <f t="shared" si="72"/>
        <v>0</v>
      </c>
      <c r="GN65" s="176">
        <f t="shared" si="72"/>
        <v>0</v>
      </c>
      <c r="GO65" s="176">
        <f t="shared" si="72"/>
        <v>0</v>
      </c>
      <c r="GP65" s="176">
        <f t="shared" si="72"/>
        <v>0</v>
      </c>
      <c r="GQ65" s="176">
        <f t="shared" si="73"/>
        <v>0</v>
      </c>
      <c r="GR65" s="176">
        <f t="shared" si="73"/>
        <v>0</v>
      </c>
      <c r="GS65" s="176">
        <f t="shared" si="73"/>
        <v>0</v>
      </c>
      <c r="GT65" s="176">
        <f t="shared" si="73"/>
        <v>0</v>
      </c>
      <c r="GU65" s="176">
        <f t="shared" si="73"/>
        <v>0</v>
      </c>
      <c r="GV65" s="176">
        <f t="shared" si="73"/>
        <v>0</v>
      </c>
      <c r="GW65" s="176">
        <f t="shared" si="73"/>
        <v>0</v>
      </c>
      <c r="GX65" s="176">
        <f t="shared" si="73"/>
        <v>0</v>
      </c>
      <c r="GY65" s="176">
        <f t="shared" si="73"/>
        <v>0</v>
      </c>
      <c r="GZ65" s="176">
        <f t="shared" si="73"/>
        <v>0</v>
      </c>
      <c r="HA65" s="176">
        <f t="shared" si="73"/>
        <v>0</v>
      </c>
      <c r="HB65" s="176">
        <f t="shared" si="73"/>
        <v>0</v>
      </c>
      <c r="HC65" s="176">
        <f t="shared" si="73"/>
        <v>0</v>
      </c>
      <c r="HD65" s="176">
        <f t="shared" si="73"/>
        <v>0</v>
      </c>
      <c r="HE65" s="176">
        <f t="shared" si="73"/>
        <v>0</v>
      </c>
      <c r="HF65" s="176">
        <f t="shared" si="73"/>
        <v>0</v>
      </c>
      <c r="HG65" s="176">
        <f t="shared" si="74"/>
        <v>0</v>
      </c>
      <c r="HH65" s="176">
        <f t="shared" si="74"/>
        <v>0</v>
      </c>
      <c r="HI65" s="176">
        <f t="shared" si="74"/>
        <v>0</v>
      </c>
      <c r="HJ65" s="176">
        <f t="shared" si="74"/>
        <v>0</v>
      </c>
      <c r="HK65" s="176">
        <f t="shared" si="74"/>
        <v>0</v>
      </c>
      <c r="HL65" s="176">
        <f t="shared" si="74"/>
        <v>0</v>
      </c>
      <c r="HM65" s="176">
        <f t="shared" si="74"/>
        <v>0</v>
      </c>
      <c r="HN65" s="176">
        <f t="shared" si="74"/>
        <v>0</v>
      </c>
      <c r="HO65" s="176">
        <f t="shared" si="74"/>
        <v>0</v>
      </c>
      <c r="HP65" s="176">
        <f t="shared" si="74"/>
        <v>0</v>
      </c>
      <c r="HQ65" s="176">
        <f t="shared" si="74"/>
        <v>0</v>
      </c>
      <c r="HR65" s="176">
        <f t="shared" si="74"/>
        <v>0</v>
      </c>
      <c r="HS65" s="176">
        <f t="shared" si="74"/>
        <v>0</v>
      </c>
      <c r="HT65" s="176">
        <f t="shared" si="74"/>
        <v>0</v>
      </c>
      <c r="HU65" s="176">
        <f t="shared" si="74"/>
        <v>0</v>
      </c>
      <c r="HV65" s="176">
        <f t="shared" si="74"/>
        <v>0</v>
      </c>
      <c r="HW65" s="176">
        <f t="shared" si="75"/>
        <v>0</v>
      </c>
      <c r="HX65" s="176">
        <f t="shared" si="75"/>
        <v>0</v>
      </c>
      <c r="HY65" s="176">
        <f t="shared" si="75"/>
        <v>0</v>
      </c>
      <c r="HZ65" s="176">
        <f t="shared" si="75"/>
        <v>0</v>
      </c>
      <c r="IA65" s="176">
        <f t="shared" si="75"/>
        <v>0</v>
      </c>
      <c r="IB65" s="176">
        <f t="shared" si="75"/>
        <v>0</v>
      </c>
      <c r="IC65" s="176">
        <f t="shared" si="75"/>
        <v>0</v>
      </c>
      <c r="ID65" s="176">
        <f t="shared" si="75"/>
        <v>0</v>
      </c>
      <c r="IE65" s="176">
        <f t="shared" si="75"/>
        <v>0</v>
      </c>
      <c r="IF65" s="176">
        <f t="shared" si="75"/>
        <v>0</v>
      </c>
      <c r="IG65" s="176">
        <f t="shared" si="75"/>
        <v>0</v>
      </c>
      <c r="II65"/>
      <c r="IJ65" s="174">
        <v>51</v>
      </c>
      <c r="IK65" s="174" t="b">
        <f t="shared" si="56"/>
        <v>0</v>
      </c>
      <c r="IL65" s="174" t="e">
        <f t="shared" si="9"/>
        <v>#DIV/0!</v>
      </c>
      <c r="IM65" s="174" t="e">
        <f t="shared" si="12"/>
        <v>#DIV/0!</v>
      </c>
      <c r="IO65" s="179" t="str">
        <f t="shared" si="10"/>
        <v/>
      </c>
      <c r="IP65" s="174" t="str">
        <f t="shared" si="11"/>
        <v/>
      </c>
    </row>
    <row r="66" spans="2:250" ht="12.75" customHeight="1" x14ac:dyDescent="0.25">
      <c r="B66" s="174"/>
      <c r="C66" s="174"/>
      <c r="D66" s="174">
        <f t="shared" si="0"/>
        <v>0</v>
      </c>
      <c r="E66"/>
      <c r="F66"/>
      <c r="G66" s="177">
        <v>53</v>
      </c>
      <c r="H66" s="176">
        <f t="shared" si="1"/>
        <v>8.2177478141784341</v>
      </c>
      <c r="I66" s="176">
        <f t="shared" si="8"/>
        <v>8.1748120380962721</v>
      </c>
      <c r="K66" s="176">
        <f t="shared" si="77"/>
        <v>4.6420123252243568E-5</v>
      </c>
      <c r="L66" s="176">
        <f t="shared" si="77"/>
        <v>1.955779292224377E-14</v>
      </c>
      <c r="M66" s="176">
        <f t="shared" si="77"/>
        <v>1.5799204750057751</v>
      </c>
      <c r="N66" s="176">
        <f t="shared" si="77"/>
        <v>0.11176134226554017</v>
      </c>
      <c r="O66" s="176">
        <f t="shared" si="77"/>
        <v>1.3964008274515427</v>
      </c>
      <c r="P66" s="176">
        <f t="shared" si="77"/>
        <v>7.071051022722449E-3</v>
      </c>
      <c r="Q66" s="176">
        <f t="shared" si="77"/>
        <v>1.7207083652780515</v>
      </c>
      <c r="R66" s="176">
        <f t="shared" si="77"/>
        <v>0.44620616834811644</v>
      </c>
      <c r="S66" s="176">
        <f t="shared" si="77"/>
        <v>1.0722301430216346</v>
      </c>
      <c r="T66" s="176">
        <f t="shared" si="77"/>
        <v>5.4036606859433007E-3</v>
      </c>
      <c r="U66" s="176">
        <f t="shared" si="77"/>
        <v>0.44321248466545099</v>
      </c>
      <c r="V66" s="176">
        <f t="shared" si="77"/>
        <v>1.1661156440006164</v>
      </c>
      <c r="W66" s="176">
        <f t="shared" si="77"/>
        <v>6.6412224077515703E-7</v>
      </c>
      <c r="X66" s="176">
        <f t="shared" si="77"/>
        <v>0.22439393141342129</v>
      </c>
      <c r="Y66" s="176">
        <f t="shared" si="77"/>
        <v>3.2402461884815202E-8</v>
      </c>
      <c r="Z66" s="176">
        <f t="shared" si="77"/>
        <v>1.3408282894834869E-3</v>
      </c>
      <c r="AA66" s="176">
        <f t="shared" si="76"/>
        <v>0</v>
      </c>
      <c r="AB66" s="176">
        <f t="shared" si="76"/>
        <v>0</v>
      </c>
      <c r="AC66" s="176">
        <f t="shared" si="76"/>
        <v>0</v>
      </c>
      <c r="AD66" s="176">
        <f t="shared" si="76"/>
        <v>0</v>
      </c>
      <c r="AE66" s="176">
        <f t="shared" si="76"/>
        <v>0</v>
      </c>
      <c r="AF66" s="176">
        <f t="shared" si="76"/>
        <v>0</v>
      </c>
      <c r="AG66" s="176">
        <f t="shared" si="76"/>
        <v>0</v>
      </c>
      <c r="AH66" s="176">
        <f t="shared" si="76"/>
        <v>0</v>
      </c>
      <c r="AI66" s="176">
        <f t="shared" si="76"/>
        <v>0</v>
      </c>
      <c r="AJ66" s="176">
        <f t="shared" si="76"/>
        <v>0</v>
      </c>
      <c r="AK66" s="176">
        <f t="shared" si="76"/>
        <v>0</v>
      </c>
      <c r="AL66" s="176">
        <f t="shared" si="76"/>
        <v>0</v>
      </c>
      <c r="AM66" s="176">
        <f t="shared" si="76"/>
        <v>0</v>
      </c>
      <c r="AN66" s="176">
        <f t="shared" si="76"/>
        <v>0</v>
      </c>
      <c r="AO66" s="176">
        <f t="shared" si="76"/>
        <v>0</v>
      </c>
      <c r="AP66" s="176">
        <f t="shared" ref="AP66:BE81" si="79">+NORMDIST($H66,AP$12,AP$13,FALSE)</f>
        <v>0</v>
      </c>
      <c r="AQ66" s="176">
        <f t="shared" si="79"/>
        <v>0</v>
      </c>
      <c r="AR66" s="176">
        <f t="shared" si="79"/>
        <v>0</v>
      </c>
      <c r="AS66" s="176">
        <f t="shared" si="79"/>
        <v>0</v>
      </c>
      <c r="AT66" s="176">
        <f t="shared" si="79"/>
        <v>0</v>
      </c>
      <c r="AU66" s="176">
        <f t="shared" si="79"/>
        <v>0</v>
      </c>
      <c r="AV66" s="176">
        <f t="shared" si="79"/>
        <v>0</v>
      </c>
      <c r="AW66" s="176">
        <f t="shared" si="79"/>
        <v>0</v>
      </c>
      <c r="AX66" s="176">
        <f t="shared" si="79"/>
        <v>0</v>
      </c>
      <c r="AY66" s="176">
        <f t="shared" si="79"/>
        <v>0</v>
      </c>
      <c r="AZ66" s="176">
        <f t="shared" si="79"/>
        <v>0</v>
      </c>
      <c r="BA66" s="176">
        <f t="shared" si="79"/>
        <v>0</v>
      </c>
      <c r="BB66" s="176">
        <f t="shared" si="79"/>
        <v>0</v>
      </c>
      <c r="BC66" s="176">
        <f t="shared" si="79"/>
        <v>0</v>
      </c>
      <c r="BD66" s="176">
        <f t="shared" si="79"/>
        <v>0</v>
      </c>
      <c r="BE66" s="176">
        <f t="shared" si="79"/>
        <v>0</v>
      </c>
      <c r="BF66" s="176">
        <f t="shared" si="78"/>
        <v>0</v>
      </c>
      <c r="BG66" s="176">
        <f t="shared" si="78"/>
        <v>0</v>
      </c>
      <c r="BH66" s="176">
        <f t="shared" si="78"/>
        <v>0</v>
      </c>
      <c r="BI66" s="176">
        <f t="shared" si="78"/>
        <v>0</v>
      </c>
      <c r="BJ66" s="176">
        <f t="shared" si="78"/>
        <v>0</v>
      </c>
      <c r="BK66" s="176">
        <f t="shared" si="78"/>
        <v>0</v>
      </c>
      <c r="BL66" s="176">
        <f t="shared" si="78"/>
        <v>0</v>
      </c>
      <c r="BM66" s="176">
        <f t="shared" si="78"/>
        <v>0</v>
      </c>
      <c r="BN66" s="176">
        <f t="shared" si="78"/>
        <v>0</v>
      </c>
      <c r="BO66" s="176">
        <f t="shared" si="78"/>
        <v>0</v>
      </c>
      <c r="BP66" s="176">
        <f t="shared" si="78"/>
        <v>0</v>
      </c>
      <c r="BQ66" s="176">
        <f t="shared" si="78"/>
        <v>0</v>
      </c>
      <c r="BR66" s="176">
        <f t="shared" si="78"/>
        <v>0</v>
      </c>
      <c r="BS66" s="176">
        <f t="shared" si="66"/>
        <v>0</v>
      </c>
      <c r="BT66" s="176">
        <f t="shared" si="66"/>
        <v>0</v>
      </c>
      <c r="BU66" s="176">
        <f t="shared" si="66"/>
        <v>0</v>
      </c>
      <c r="BV66" s="176">
        <f t="shared" si="66"/>
        <v>0</v>
      </c>
      <c r="BW66" s="176">
        <f t="shared" si="66"/>
        <v>0</v>
      </c>
      <c r="BX66" s="176">
        <f t="shared" si="66"/>
        <v>0</v>
      </c>
      <c r="BY66" s="176">
        <f t="shared" si="66"/>
        <v>0</v>
      </c>
      <c r="BZ66" s="176">
        <f t="shared" si="66"/>
        <v>0</v>
      </c>
      <c r="CA66" s="176">
        <f t="shared" si="66"/>
        <v>0</v>
      </c>
      <c r="CB66" s="176">
        <f t="shared" si="66"/>
        <v>0</v>
      </c>
      <c r="CC66" s="176">
        <f t="shared" si="62"/>
        <v>0</v>
      </c>
      <c r="CD66" s="176">
        <f t="shared" si="62"/>
        <v>0</v>
      </c>
      <c r="CE66" s="176">
        <f t="shared" si="62"/>
        <v>0</v>
      </c>
      <c r="CF66" s="176">
        <f t="shared" si="62"/>
        <v>0</v>
      </c>
      <c r="CG66" s="176">
        <f t="shared" si="62"/>
        <v>0</v>
      </c>
      <c r="CH66" s="176">
        <f t="shared" si="62"/>
        <v>0</v>
      </c>
      <c r="CI66" s="176">
        <f t="shared" si="62"/>
        <v>0</v>
      </c>
      <c r="CJ66" s="176">
        <f t="shared" si="62"/>
        <v>0</v>
      </c>
      <c r="CK66" s="176">
        <f t="shared" si="62"/>
        <v>0</v>
      </c>
      <c r="CL66" s="176">
        <f t="shared" si="62"/>
        <v>0</v>
      </c>
      <c r="CM66" s="176">
        <f t="shared" si="63"/>
        <v>0</v>
      </c>
      <c r="CN66" s="176">
        <f t="shared" si="63"/>
        <v>0</v>
      </c>
      <c r="CO66" s="176">
        <f t="shared" si="63"/>
        <v>0</v>
      </c>
      <c r="CP66" s="176">
        <f t="shared" si="63"/>
        <v>0</v>
      </c>
      <c r="CQ66" s="176">
        <f t="shared" si="63"/>
        <v>0</v>
      </c>
      <c r="CR66" s="176">
        <f t="shared" si="63"/>
        <v>0</v>
      </c>
      <c r="CS66" s="176">
        <f t="shared" si="63"/>
        <v>0</v>
      </c>
      <c r="CT66" s="176">
        <f t="shared" si="63"/>
        <v>0</v>
      </c>
      <c r="CU66" s="176">
        <f t="shared" si="63"/>
        <v>0</v>
      </c>
      <c r="CV66" s="176">
        <f t="shared" si="63"/>
        <v>0</v>
      </c>
      <c r="CW66" s="176">
        <f t="shared" si="63"/>
        <v>0</v>
      </c>
      <c r="CX66" s="176">
        <f t="shared" si="63"/>
        <v>0</v>
      </c>
      <c r="CY66" s="176">
        <f t="shared" si="63"/>
        <v>0</v>
      </c>
      <c r="CZ66" s="176">
        <f t="shared" si="63"/>
        <v>0</v>
      </c>
      <c r="DA66" s="176">
        <f t="shared" si="63"/>
        <v>0</v>
      </c>
      <c r="DB66" s="176">
        <f t="shared" si="63"/>
        <v>0</v>
      </c>
      <c r="DC66" s="176">
        <f t="shared" si="64"/>
        <v>0</v>
      </c>
      <c r="DD66" s="176">
        <f t="shared" si="64"/>
        <v>0</v>
      </c>
      <c r="DE66" s="176">
        <f t="shared" si="64"/>
        <v>0</v>
      </c>
      <c r="DF66" s="176">
        <f t="shared" si="64"/>
        <v>0</v>
      </c>
      <c r="DG66" s="176">
        <f t="shared" si="64"/>
        <v>0</v>
      </c>
      <c r="DH66" s="176">
        <f t="shared" si="64"/>
        <v>0</v>
      </c>
      <c r="DI66" s="176">
        <f t="shared" si="64"/>
        <v>0</v>
      </c>
      <c r="DJ66" s="176">
        <f t="shared" si="64"/>
        <v>0</v>
      </c>
      <c r="DK66" s="176">
        <f t="shared" si="64"/>
        <v>0</v>
      </c>
      <c r="DL66" s="176">
        <f t="shared" si="64"/>
        <v>0</v>
      </c>
      <c r="DM66" s="176">
        <f t="shared" si="64"/>
        <v>0</v>
      </c>
      <c r="DN66" s="176">
        <f t="shared" si="64"/>
        <v>0</v>
      </c>
      <c r="DO66" s="176">
        <f t="shared" si="64"/>
        <v>0</v>
      </c>
      <c r="DP66" s="176">
        <f t="shared" si="64"/>
        <v>0</v>
      </c>
      <c r="DQ66" s="176">
        <f t="shared" si="64"/>
        <v>0</v>
      </c>
      <c r="DR66" s="176">
        <f t="shared" si="64"/>
        <v>0</v>
      </c>
      <c r="DS66" s="176">
        <f t="shared" si="70"/>
        <v>0</v>
      </c>
      <c r="DT66" s="176">
        <f t="shared" si="70"/>
        <v>0</v>
      </c>
      <c r="DU66" s="176">
        <f t="shared" si="70"/>
        <v>0</v>
      </c>
      <c r="DV66" s="176">
        <f t="shared" si="70"/>
        <v>0</v>
      </c>
      <c r="DW66" s="176">
        <f t="shared" si="70"/>
        <v>0</v>
      </c>
      <c r="DX66" s="176">
        <f t="shared" si="70"/>
        <v>0</v>
      </c>
      <c r="DY66" s="176">
        <f t="shared" si="70"/>
        <v>0</v>
      </c>
      <c r="DZ66" s="176">
        <f t="shared" si="70"/>
        <v>0</v>
      </c>
      <c r="EA66" s="176">
        <f t="shared" si="70"/>
        <v>0</v>
      </c>
      <c r="EB66" s="176">
        <f t="shared" si="70"/>
        <v>0</v>
      </c>
      <c r="EC66" s="176">
        <f t="shared" si="70"/>
        <v>0</v>
      </c>
      <c r="ED66" s="176">
        <f t="shared" si="70"/>
        <v>0</v>
      </c>
      <c r="EE66" s="176">
        <f t="shared" si="70"/>
        <v>0</v>
      </c>
      <c r="EF66" s="176">
        <f t="shared" si="70"/>
        <v>0</v>
      </c>
      <c r="EG66" s="176">
        <f t="shared" si="70"/>
        <v>0</v>
      </c>
      <c r="EH66" s="176">
        <f t="shared" si="70"/>
        <v>0</v>
      </c>
      <c r="EI66" s="176">
        <f t="shared" si="71"/>
        <v>0</v>
      </c>
      <c r="EJ66" s="176">
        <f t="shared" si="71"/>
        <v>0</v>
      </c>
      <c r="EK66" s="176">
        <f t="shared" si="71"/>
        <v>0</v>
      </c>
      <c r="EL66" s="176">
        <f t="shared" si="71"/>
        <v>0</v>
      </c>
      <c r="EM66" s="176">
        <f t="shared" si="71"/>
        <v>0</v>
      </c>
      <c r="EN66" s="176">
        <f t="shared" si="71"/>
        <v>0</v>
      </c>
      <c r="EO66" s="176">
        <f t="shared" si="71"/>
        <v>0</v>
      </c>
      <c r="EP66" s="176">
        <f t="shared" si="71"/>
        <v>0</v>
      </c>
      <c r="EQ66" s="176">
        <f t="shared" si="71"/>
        <v>0</v>
      </c>
      <c r="ER66" s="176">
        <f t="shared" si="71"/>
        <v>0</v>
      </c>
      <c r="ES66" s="176">
        <f t="shared" si="71"/>
        <v>0</v>
      </c>
      <c r="ET66" s="176">
        <f t="shared" si="71"/>
        <v>0</v>
      </c>
      <c r="EU66" s="176">
        <f t="shared" si="71"/>
        <v>0</v>
      </c>
      <c r="EV66" s="176">
        <f t="shared" si="71"/>
        <v>0</v>
      </c>
      <c r="EW66" s="176">
        <f t="shared" si="71"/>
        <v>0</v>
      </c>
      <c r="EX66" s="176">
        <f t="shared" si="71"/>
        <v>0</v>
      </c>
      <c r="EY66" s="176">
        <f t="shared" si="68"/>
        <v>0</v>
      </c>
      <c r="EZ66" s="176">
        <f t="shared" si="68"/>
        <v>0</v>
      </c>
      <c r="FA66" s="176">
        <f t="shared" si="68"/>
        <v>0</v>
      </c>
      <c r="FB66" s="176">
        <f t="shared" si="68"/>
        <v>0</v>
      </c>
      <c r="FC66" s="176">
        <f t="shared" si="68"/>
        <v>0</v>
      </c>
      <c r="FD66" s="176">
        <f t="shared" si="68"/>
        <v>0</v>
      </c>
      <c r="FE66" s="176">
        <f t="shared" si="68"/>
        <v>0</v>
      </c>
      <c r="FF66" s="176">
        <f t="shared" si="68"/>
        <v>0</v>
      </c>
      <c r="FG66" s="176">
        <f t="shared" si="68"/>
        <v>0</v>
      </c>
      <c r="FH66" s="176">
        <f t="shared" si="68"/>
        <v>0</v>
      </c>
      <c r="FI66" s="176">
        <f t="shared" si="68"/>
        <v>0</v>
      </c>
      <c r="FJ66" s="176">
        <f t="shared" si="68"/>
        <v>0</v>
      </c>
      <c r="FK66" s="176">
        <f t="shared" si="69"/>
        <v>0</v>
      </c>
      <c r="FL66" s="176">
        <f t="shared" si="69"/>
        <v>0</v>
      </c>
      <c r="FM66" s="176">
        <f t="shared" si="69"/>
        <v>0</v>
      </c>
      <c r="FN66" s="176">
        <f t="shared" si="69"/>
        <v>0</v>
      </c>
      <c r="FO66" s="176">
        <f t="shared" si="69"/>
        <v>0</v>
      </c>
      <c r="FP66" s="176">
        <f t="shared" si="69"/>
        <v>0</v>
      </c>
      <c r="FQ66" s="176">
        <f t="shared" si="69"/>
        <v>0</v>
      </c>
      <c r="FR66" s="176">
        <f t="shared" si="69"/>
        <v>0</v>
      </c>
      <c r="FS66" s="176">
        <f t="shared" si="69"/>
        <v>0</v>
      </c>
      <c r="FT66" s="176">
        <f t="shared" si="69"/>
        <v>0</v>
      </c>
      <c r="FU66" s="176">
        <f t="shared" si="69"/>
        <v>0</v>
      </c>
      <c r="FV66" s="176">
        <f t="shared" si="69"/>
        <v>0</v>
      </c>
      <c r="FW66" s="176">
        <f t="shared" si="69"/>
        <v>0</v>
      </c>
      <c r="FX66" s="176">
        <f t="shared" si="69"/>
        <v>0</v>
      </c>
      <c r="FY66" s="176">
        <f t="shared" si="69"/>
        <v>0</v>
      </c>
      <c r="FZ66" s="176">
        <f t="shared" si="69"/>
        <v>0</v>
      </c>
      <c r="GA66" s="176">
        <f t="shared" si="72"/>
        <v>0</v>
      </c>
      <c r="GB66" s="176">
        <f t="shared" si="72"/>
        <v>0</v>
      </c>
      <c r="GC66" s="176">
        <f t="shared" si="72"/>
        <v>0</v>
      </c>
      <c r="GD66" s="176">
        <f t="shared" si="72"/>
        <v>0</v>
      </c>
      <c r="GE66" s="176">
        <f t="shared" si="72"/>
        <v>0</v>
      </c>
      <c r="GF66" s="176">
        <f t="shared" si="72"/>
        <v>0</v>
      </c>
      <c r="GG66" s="176">
        <f t="shared" si="72"/>
        <v>0</v>
      </c>
      <c r="GH66" s="176">
        <f t="shared" si="72"/>
        <v>0</v>
      </c>
      <c r="GI66" s="176">
        <f t="shared" si="72"/>
        <v>0</v>
      </c>
      <c r="GJ66" s="176">
        <f t="shared" si="72"/>
        <v>0</v>
      </c>
      <c r="GK66" s="176">
        <f t="shared" si="72"/>
        <v>0</v>
      </c>
      <c r="GL66" s="176">
        <f t="shared" si="72"/>
        <v>0</v>
      </c>
      <c r="GM66" s="176">
        <f t="shared" si="72"/>
        <v>0</v>
      </c>
      <c r="GN66" s="176">
        <f t="shared" si="72"/>
        <v>0</v>
      </c>
      <c r="GO66" s="176">
        <f t="shared" si="72"/>
        <v>0</v>
      </c>
      <c r="GP66" s="176">
        <f t="shared" si="72"/>
        <v>0</v>
      </c>
      <c r="GQ66" s="176">
        <f t="shared" si="73"/>
        <v>0</v>
      </c>
      <c r="GR66" s="176">
        <f t="shared" si="73"/>
        <v>0</v>
      </c>
      <c r="GS66" s="176">
        <f t="shared" si="73"/>
        <v>0</v>
      </c>
      <c r="GT66" s="176">
        <f t="shared" si="73"/>
        <v>0</v>
      </c>
      <c r="GU66" s="176">
        <f t="shared" si="73"/>
        <v>0</v>
      </c>
      <c r="GV66" s="176">
        <f t="shared" si="73"/>
        <v>0</v>
      </c>
      <c r="GW66" s="176">
        <f t="shared" si="73"/>
        <v>0</v>
      </c>
      <c r="GX66" s="176">
        <f t="shared" si="73"/>
        <v>0</v>
      </c>
      <c r="GY66" s="176">
        <f t="shared" si="73"/>
        <v>0</v>
      </c>
      <c r="GZ66" s="176">
        <f t="shared" si="73"/>
        <v>0</v>
      </c>
      <c r="HA66" s="176">
        <f t="shared" si="73"/>
        <v>0</v>
      </c>
      <c r="HB66" s="176">
        <f t="shared" si="73"/>
        <v>0</v>
      </c>
      <c r="HC66" s="176">
        <f t="shared" si="73"/>
        <v>0</v>
      </c>
      <c r="HD66" s="176">
        <f t="shared" si="73"/>
        <v>0</v>
      </c>
      <c r="HE66" s="176">
        <f t="shared" si="73"/>
        <v>0</v>
      </c>
      <c r="HF66" s="176">
        <f t="shared" si="73"/>
        <v>0</v>
      </c>
      <c r="HG66" s="176">
        <f t="shared" si="74"/>
        <v>0</v>
      </c>
      <c r="HH66" s="176">
        <f t="shared" si="74"/>
        <v>0</v>
      </c>
      <c r="HI66" s="176">
        <f t="shared" si="74"/>
        <v>0</v>
      </c>
      <c r="HJ66" s="176">
        <f t="shared" si="74"/>
        <v>0</v>
      </c>
      <c r="HK66" s="176">
        <f t="shared" si="74"/>
        <v>0</v>
      </c>
      <c r="HL66" s="176">
        <f t="shared" si="74"/>
        <v>0</v>
      </c>
      <c r="HM66" s="176">
        <f t="shared" si="74"/>
        <v>0</v>
      </c>
      <c r="HN66" s="176">
        <f t="shared" si="74"/>
        <v>0</v>
      </c>
      <c r="HO66" s="176">
        <f t="shared" si="74"/>
        <v>0</v>
      </c>
      <c r="HP66" s="176">
        <f t="shared" si="74"/>
        <v>0</v>
      </c>
      <c r="HQ66" s="176">
        <f t="shared" si="74"/>
        <v>0</v>
      </c>
      <c r="HR66" s="176">
        <f t="shared" si="74"/>
        <v>0</v>
      </c>
      <c r="HS66" s="176">
        <f t="shared" si="74"/>
        <v>0</v>
      </c>
      <c r="HT66" s="176">
        <f t="shared" si="74"/>
        <v>0</v>
      </c>
      <c r="HU66" s="176">
        <f t="shared" si="74"/>
        <v>0</v>
      </c>
      <c r="HV66" s="176">
        <f t="shared" si="74"/>
        <v>0</v>
      </c>
      <c r="HW66" s="176">
        <f t="shared" si="75"/>
        <v>0</v>
      </c>
      <c r="HX66" s="176">
        <f t="shared" si="75"/>
        <v>0</v>
      </c>
      <c r="HY66" s="176">
        <f t="shared" si="75"/>
        <v>0</v>
      </c>
      <c r="HZ66" s="176">
        <f t="shared" si="75"/>
        <v>0</v>
      </c>
      <c r="IA66" s="176">
        <f t="shared" si="75"/>
        <v>0</v>
      </c>
      <c r="IB66" s="176">
        <f t="shared" si="75"/>
        <v>0</v>
      </c>
      <c r="IC66" s="176">
        <f t="shared" si="75"/>
        <v>0</v>
      </c>
      <c r="ID66" s="176">
        <f t="shared" si="75"/>
        <v>0</v>
      </c>
      <c r="IE66" s="176">
        <f t="shared" si="75"/>
        <v>0</v>
      </c>
      <c r="IF66" s="176">
        <f t="shared" si="75"/>
        <v>0</v>
      </c>
      <c r="IG66" s="176">
        <f t="shared" si="75"/>
        <v>0</v>
      </c>
      <c r="II66"/>
      <c r="IJ66" s="174">
        <v>52</v>
      </c>
      <c r="IK66" s="174" t="b">
        <f t="shared" si="56"/>
        <v>0</v>
      </c>
      <c r="IL66" s="174" t="e">
        <f t="shared" si="9"/>
        <v>#DIV/0!</v>
      </c>
      <c r="IM66" s="174" t="e">
        <f t="shared" si="12"/>
        <v>#DIV/0!</v>
      </c>
      <c r="IO66" s="179" t="str">
        <f t="shared" si="10"/>
        <v/>
      </c>
      <c r="IP66" s="174" t="str">
        <f t="shared" si="11"/>
        <v/>
      </c>
    </row>
    <row r="67" spans="2:250" ht="12.75" customHeight="1" x14ac:dyDescent="0.25">
      <c r="B67" s="174"/>
      <c r="C67" s="174"/>
      <c r="D67" s="174">
        <f t="shared" si="0"/>
        <v>0</v>
      </c>
      <c r="E67"/>
      <c r="F67"/>
      <c r="G67" s="177">
        <v>54</v>
      </c>
      <c r="H67" s="176">
        <f t="shared" si="1"/>
        <v>8.3727996597289707</v>
      </c>
      <c r="I67" s="176">
        <f t="shared" si="8"/>
        <v>9.1646875088801067</v>
      </c>
      <c r="K67" s="176">
        <f t="shared" si="77"/>
        <v>6.0057021529045173E-4</v>
      </c>
      <c r="L67" s="176">
        <f t="shared" si="77"/>
        <v>1.774697080202683E-12</v>
      </c>
      <c r="M67" s="176">
        <f t="shared" si="77"/>
        <v>1.7049676920232966</v>
      </c>
      <c r="N67" s="176">
        <f t="shared" si="77"/>
        <v>0.45500968290874438</v>
      </c>
      <c r="O67" s="176">
        <f t="shared" si="77"/>
        <v>1.4959304776909448</v>
      </c>
      <c r="P67" s="176">
        <f t="shared" si="77"/>
        <v>4.0312134121955431E-2</v>
      </c>
      <c r="Q67" s="176">
        <f t="shared" si="77"/>
        <v>1.7999395596867187</v>
      </c>
      <c r="R67" s="176">
        <f t="shared" si="77"/>
        <v>0.1211197959124877</v>
      </c>
      <c r="S67" s="176">
        <f t="shared" si="77"/>
        <v>1.4868095879858296</v>
      </c>
      <c r="T67" s="176">
        <f t="shared" si="77"/>
        <v>2.6273629153936589E-2</v>
      </c>
      <c r="U67" s="176">
        <f t="shared" si="77"/>
        <v>0.76639982515828575</v>
      </c>
      <c r="V67" s="176">
        <f t="shared" si="77"/>
        <v>0.6145223156930727</v>
      </c>
      <c r="W67" s="176">
        <f t="shared" si="77"/>
        <v>8.2385752743101397E-9</v>
      </c>
      <c r="X67" s="176">
        <f t="shared" si="77"/>
        <v>0.65270530737059584</v>
      </c>
      <c r="Y67" s="176">
        <f t="shared" si="77"/>
        <v>1.2641538331668628E-6</v>
      </c>
      <c r="Z67" s="176">
        <f t="shared" si="77"/>
        <v>9.5658564765776637E-5</v>
      </c>
      <c r="AA67" s="176">
        <f t="shared" si="76"/>
        <v>0</v>
      </c>
      <c r="AB67" s="176">
        <f t="shared" si="76"/>
        <v>0</v>
      </c>
      <c r="AC67" s="176">
        <f t="shared" si="76"/>
        <v>0</v>
      </c>
      <c r="AD67" s="176">
        <f t="shared" si="76"/>
        <v>0</v>
      </c>
      <c r="AE67" s="176">
        <f t="shared" si="76"/>
        <v>0</v>
      </c>
      <c r="AF67" s="176">
        <f t="shared" si="76"/>
        <v>0</v>
      </c>
      <c r="AG67" s="176">
        <f t="shared" si="76"/>
        <v>0</v>
      </c>
      <c r="AH67" s="176">
        <f t="shared" si="76"/>
        <v>0</v>
      </c>
      <c r="AI67" s="176">
        <f t="shared" si="76"/>
        <v>0</v>
      </c>
      <c r="AJ67" s="176">
        <f t="shared" si="76"/>
        <v>0</v>
      </c>
      <c r="AK67" s="176">
        <f t="shared" si="76"/>
        <v>0</v>
      </c>
      <c r="AL67" s="176">
        <f t="shared" si="76"/>
        <v>0</v>
      </c>
      <c r="AM67" s="176">
        <f t="shared" si="76"/>
        <v>0</v>
      </c>
      <c r="AN67" s="176">
        <f t="shared" si="76"/>
        <v>0</v>
      </c>
      <c r="AO67" s="176">
        <f t="shared" si="76"/>
        <v>0</v>
      </c>
      <c r="AP67" s="176">
        <f t="shared" si="79"/>
        <v>0</v>
      </c>
      <c r="AQ67" s="176">
        <f t="shared" si="79"/>
        <v>0</v>
      </c>
      <c r="AR67" s="176">
        <f t="shared" si="79"/>
        <v>0</v>
      </c>
      <c r="AS67" s="176">
        <f t="shared" si="79"/>
        <v>0</v>
      </c>
      <c r="AT67" s="176">
        <f t="shared" si="79"/>
        <v>0</v>
      </c>
      <c r="AU67" s="176">
        <f t="shared" si="79"/>
        <v>0</v>
      </c>
      <c r="AV67" s="176">
        <f t="shared" si="79"/>
        <v>0</v>
      </c>
      <c r="AW67" s="176">
        <f t="shared" si="79"/>
        <v>0</v>
      </c>
      <c r="AX67" s="176">
        <f t="shared" si="79"/>
        <v>0</v>
      </c>
      <c r="AY67" s="176">
        <f t="shared" si="79"/>
        <v>0</v>
      </c>
      <c r="AZ67" s="176">
        <f t="shared" si="79"/>
        <v>0</v>
      </c>
      <c r="BA67" s="176">
        <f t="shared" si="79"/>
        <v>0</v>
      </c>
      <c r="BB67" s="176">
        <f t="shared" si="79"/>
        <v>0</v>
      </c>
      <c r="BC67" s="176">
        <f t="shared" si="79"/>
        <v>0</v>
      </c>
      <c r="BD67" s="176">
        <f t="shared" si="79"/>
        <v>0</v>
      </c>
      <c r="BE67" s="176">
        <f t="shared" si="79"/>
        <v>0</v>
      </c>
      <c r="BF67" s="176">
        <f t="shared" si="78"/>
        <v>0</v>
      </c>
      <c r="BG67" s="176">
        <f t="shared" si="78"/>
        <v>0</v>
      </c>
      <c r="BH67" s="176">
        <f t="shared" si="78"/>
        <v>0</v>
      </c>
      <c r="BI67" s="176">
        <f t="shared" si="78"/>
        <v>0</v>
      </c>
      <c r="BJ67" s="176">
        <f t="shared" si="78"/>
        <v>0</v>
      </c>
      <c r="BK67" s="176">
        <f t="shared" si="78"/>
        <v>0</v>
      </c>
      <c r="BL67" s="176">
        <f t="shared" si="78"/>
        <v>0</v>
      </c>
      <c r="BM67" s="176">
        <f t="shared" si="78"/>
        <v>0</v>
      </c>
      <c r="BN67" s="176">
        <f t="shared" si="78"/>
        <v>0</v>
      </c>
      <c r="BO67" s="176">
        <f t="shared" si="78"/>
        <v>0</v>
      </c>
      <c r="BP67" s="176">
        <f t="shared" si="78"/>
        <v>0</v>
      </c>
      <c r="BQ67" s="176">
        <f t="shared" si="78"/>
        <v>0</v>
      </c>
      <c r="BR67" s="176">
        <f t="shared" si="78"/>
        <v>0</v>
      </c>
      <c r="BS67" s="176">
        <f t="shared" si="66"/>
        <v>0</v>
      </c>
      <c r="BT67" s="176">
        <f t="shared" si="66"/>
        <v>0</v>
      </c>
      <c r="BU67" s="176">
        <f t="shared" si="66"/>
        <v>0</v>
      </c>
      <c r="BV67" s="176">
        <f t="shared" si="66"/>
        <v>0</v>
      </c>
      <c r="BW67" s="176">
        <f t="shared" si="66"/>
        <v>0</v>
      </c>
      <c r="BX67" s="176">
        <f t="shared" si="66"/>
        <v>0</v>
      </c>
      <c r="BY67" s="176">
        <f t="shared" si="66"/>
        <v>0</v>
      </c>
      <c r="BZ67" s="176">
        <f t="shared" si="66"/>
        <v>0</v>
      </c>
      <c r="CA67" s="176">
        <f t="shared" si="66"/>
        <v>0</v>
      </c>
      <c r="CB67" s="176">
        <f t="shared" si="66"/>
        <v>0</v>
      </c>
      <c r="CC67" s="176">
        <f t="shared" si="62"/>
        <v>0</v>
      </c>
      <c r="CD67" s="176">
        <f t="shared" si="62"/>
        <v>0</v>
      </c>
      <c r="CE67" s="176">
        <f t="shared" si="62"/>
        <v>0</v>
      </c>
      <c r="CF67" s="176">
        <f t="shared" si="62"/>
        <v>0</v>
      </c>
      <c r="CG67" s="176">
        <f t="shared" si="62"/>
        <v>0</v>
      </c>
      <c r="CH67" s="176">
        <f t="shared" si="62"/>
        <v>0</v>
      </c>
      <c r="CI67" s="176">
        <f t="shared" si="62"/>
        <v>0</v>
      </c>
      <c r="CJ67" s="176">
        <f t="shared" si="62"/>
        <v>0</v>
      </c>
      <c r="CK67" s="176">
        <f t="shared" si="62"/>
        <v>0</v>
      </c>
      <c r="CL67" s="176">
        <f t="shared" si="62"/>
        <v>0</v>
      </c>
      <c r="CM67" s="176">
        <f t="shared" si="63"/>
        <v>0</v>
      </c>
      <c r="CN67" s="176">
        <f t="shared" si="63"/>
        <v>0</v>
      </c>
      <c r="CO67" s="176">
        <f t="shared" si="63"/>
        <v>0</v>
      </c>
      <c r="CP67" s="176">
        <f t="shared" si="63"/>
        <v>0</v>
      </c>
      <c r="CQ67" s="176">
        <f t="shared" si="63"/>
        <v>0</v>
      </c>
      <c r="CR67" s="176">
        <f t="shared" si="63"/>
        <v>0</v>
      </c>
      <c r="CS67" s="176">
        <f t="shared" si="63"/>
        <v>0</v>
      </c>
      <c r="CT67" s="176">
        <f t="shared" si="63"/>
        <v>0</v>
      </c>
      <c r="CU67" s="176">
        <f t="shared" si="63"/>
        <v>0</v>
      </c>
      <c r="CV67" s="176">
        <f t="shared" si="63"/>
        <v>0</v>
      </c>
      <c r="CW67" s="176">
        <f t="shared" si="63"/>
        <v>0</v>
      </c>
      <c r="CX67" s="176">
        <f t="shared" si="63"/>
        <v>0</v>
      </c>
      <c r="CY67" s="176">
        <f t="shared" si="63"/>
        <v>0</v>
      </c>
      <c r="CZ67" s="176">
        <f t="shared" si="63"/>
        <v>0</v>
      </c>
      <c r="DA67" s="176">
        <f t="shared" si="63"/>
        <v>0</v>
      </c>
      <c r="DB67" s="176">
        <f t="shared" si="63"/>
        <v>0</v>
      </c>
      <c r="DC67" s="176">
        <f t="shared" si="64"/>
        <v>0</v>
      </c>
      <c r="DD67" s="176">
        <f t="shared" si="64"/>
        <v>0</v>
      </c>
      <c r="DE67" s="176">
        <f t="shared" si="64"/>
        <v>0</v>
      </c>
      <c r="DF67" s="176">
        <f t="shared" si="64"/>
        <v>0</v>
      </c>
      <c r="DG67" s="176">
        <f t="shared" si="64"/>
        <v>0</v>
      </c>
      <c r="DH67" s="176">
        <f t="shared" si="64"/>
        <v>0</v>
      </c>
      <c r="DI67" s="176">
        <f t="shared" si="64"/>
        <v>0</v>
      </c>
      <c r="DJ67" s="176">
        <f t="shared" si="64"/>
        <v>0</v>
      </c>
      <c r="DK67" s="176">
        <f t="shared" si="64"/>
        <v>0</v>
      </c>
      <c r="DL67" s="176">
        <f t="shared" si="64"/>
        <v>0</v>
      </c>
      <c r="DM67" s="176">
        <f t="shared" si="64"/>
        <v>0</v>
      </c>
      <c r="DN67" s="176">
        <f t="shared" si="64"/>
        <v>0</v>
      </c>
      <c r="DO67" s="176">
        <f t="shared" si="64"/>
        <v>0</v>
      </c>
      <c r="DP67" s="176">
        <f t="shared" si="64"/>
        <v>0</v>
      </c>
      <c r="DQ67" s="176">
        <f t="shared" si="64"/>
        <v>0</v>
      </c>
      <c r="DR67" s="176">
        <f t="shared" si="64"/>
        <v>0</v>
      </c>
      <c r="DS67" s="176">
        <f t="shared" si="70"/>
        <v>0</v>
      </c>
      <c r="DT67" s="176">
        <f t="shared" si="70"/>
        <v>0</v>
      </c>
      <c r="DU67" s="176">
        <f t="shared" si="70"/>
        <v>0</v>
      </c>
      <c r="DV67" s="176">
        <f t="shared" si="70"/>
        <v>0</v>
      </c>
      <c r="DW67" s="176">
        <f t="shared" si="70"/>
        <v>0</v>
      </c>
      <c r="DX67" s="176">
        <f t="shared" si="70"/>
        <v>0</v>
      </c>
      <c r="DY67" s="176">
        <f t="shared" si="70"/>
        <v>0</v>
      </c>
      <c r="DZ67" s="176">
        <f t="shared" si="70"/>
        <v>0</v>
      </c>
      <c r="EA67" s="176">
        <f t="shared" si="70"/>
        <v>0</v>
      </c>
      <c r="EB67" s="176">
        <f t="shared" si="70"/>
        <v>0</v>
      </c>
      <c r="EC67" s="176">
        <f t="shared" si="70"/>
        <v>0</v>
      </c>
      <c r="ED67" s="176">
        <f t="shared" si="70"/>
        <v>0</v>
      </c>
      <c r="EE67" s="176">
        <f t="shared" si="70"/>
        <v>0</v>
      </c>
      <c r="EF67" s="176">
        <f t="shared" si="70"/>
        <v>0</v>
      </c>
      <c r="EG67" s="176">
        <f t="shared" si="70"/>
        <v>0</v>
      </c>
      <c r="EH67" s="176">
        <f t="shared" si="70"/>
        <v>0</v>
      </c>
      <c r="EI67" s="176">
        <f t="shared" si="71"/>
        <v>0</v>
      </c>
      <c r="EJ67" s="176">
        <f t="shared" si="71"/>
        <v>0</v>
      </c>
      <c r="EK67" s="176">
        <f t="shared" si="71"/>
        <v>0</v>
      </c>
      <c r="EL67" s="176">
        <f t="shared" si="71"/>
        <v>0</v>
      </c>
      <c r="EM67" s="176">
        <f t="shared" si="71"/>
        <v>0</v>
      </c>
      <c r="EN67" s="176">
        <f t="shared" si="71"/>
        <v>0</v>
      </c>
      <c r="EO67" s="176">
        <f t="shared" si="71"/>
        <v>0</v>
      </c>
      <c r="EP67" s="176">
        <f t="shared" si="71"/>
        <v>0</v>
      </c>
      <c r="EQ67" s="176">
        <f t="shared" si="71"/>
        <v>0</v>
      </c>
      <c r="ER67" s="176">
        <f t="shared" si="71"/>
        <v>0</v>
      </c>
      <c r="ES67" s="176">
        <f t="shared" si="71"/>
        <v>0</v>
      </c>
      <c r="ET67" s="176">
        <f t="shared" si="71"/>
        <v>0</v>
      </c>
      <c r="EU67" s="176">
        <f t="shared" si="71"/>
        <v>0</v>
      </c>
      <c r="EV67" s="176">
        <f t="shared" si="71"/>
        <v>0</v>
      </c>
      <c r="EW67" s="176">
        <f t="shared" si="71"/>
        <v>0</v>
      </c>
      <c r="EX67" s="176">
        <f t="shared" si="71"/>
        <v>0</v>
      </c>
      <c r="EY67" s="176">
        <f t="shared" si="68"/>
        <v>0</v>
      </c>
      <c r="EZ67" s="176">
        <f t="shared" si="68"/>
        <v>0</v>
      </c>
      <c r="FA67" s="176">
        <f t="shared" si="68"/>
        <v>0</v>
      </c>
      <c r="FB67" s="176">
        <f t="shared" si="68"/>
        <v>0</v>
      </c>
      <c r="FC67" s="176">
        <f t="shared" si="68"/>
        <v>0</v>
      </c>
      <c r="FD67" s="176">
        <f t="shared" si="68"/>
        <v>0</v>
      </c>
      <c r="FE67" s="176">
        <f t="shared" si="68"/>
        <v>0</v>
      </c>
      <c r="FF67" s="176">
        <f t="shared" si="68"/>
        <v>0</v>
      </c>
      <c r="FG67" s="176">
        <f t="shared" si="68"/>
        <v>0</v>
      </c>
      <c r="FH67" s="176">
        <f t="shared" si="68"/>
        <v>0</v>
      </c>
      <c r="FI67" s="176">
        <f t="shared" si="68"/>
        <v>0</v>
      </c>
      <c r="FJ67" s="176">
        <f t="shared" si="68"/>
        <v>0</v>
      </c>
      <c r="FK67" s="176">
        <f t="shared" si="69"/>
        <v>0</v>
      </c>
      <c r="FL67" s="176">
        <f t="shared" si="69"/>
        <v>0</v>
      </c>
      <c r="FM67" s="176">
        <f t="shared" si="69"/>
        <v>0</v>
      </c>
      <c r="FN67" s="176">
        <f t="shared" si="69"/>
        <v>0</v>
      </c>
      <c r="FO67" s="176">
        <f t="shared" si="69"/>
        <v>0</v>
      </c>
      <c r="FP67" s="176">
        <f t="shared" si="69"/>
        <v>0</v>
      </c>
      <c r="FQ67" s="176">
        <f t="shared" si="69"/>
        <v>0</v>
      </c>
      <c r="FR67" s="176">
        <f t="shared" si="69"/>
        <v>0</v>
      </c>
      <c r="FS67" s="176">
        <f t="shared" si="69"/>
        <v>0</v>
      </c>
      <c r="FT67" s="176">
        <f t="shared" si="69"/>
        <v>0</v>
      </c>
      <c r="FU67" s="176">
        <f t="shared" si="69"/>
        <v>0</v>
      </c>
      <c r="FV67" s="176">
        <f t="shared" si="69"/>
        <v>0</v>
      </c>
      <c r="FW67" s="176">
        <f t="shared" si="69"/>
        <v>0</v>
      </c>
      <c r="FX67" s="176">
        <f t="shared" si="69"/>
        <v>0</v>
      </c>
      <c r="FY67" s="176">
        <f t="shared" si="69"/>
        <v>0</v>
      </c>
      <c r="FZ67" s="176">
        <f t="shared" si="69"/>
        <v>0</v>
      </c>
      <c r="GA67" s="176">
        <f t="shared" si="72"/>
        <v>0</v>
      </c>
      <c r="GB67" s="176">
        <f t="shared" si="72"/>
        <v>0</v>
      </c>
      <c r="GC67" s="176">
        <f t="shared" si="72"/>
        <v>0</v>
      </c>
      <c r="GD67" s="176">
        <f t="shared" si="72"/>
        <v>0</v>
      </c>
      <c r="GE67" s="176">
        <f t="shared" si="72"/>
        <v>0</v>
      </c>
      <c r="GF67" s="176">
        <f t="shared" si="72"/>
        <v>0</v>
      </c>
      <c r="GG67" s="176">
        <f t="shared" si="72"/>
        <v>0</v>
      </c>
      <c r="GH67" s="176">
        <f t="shared" si="72"/>
        <v>0</v>
      </c>
      <c r="GI67" s="176">
        <f t="shared" si="72"/>
        <v>0</v>
      </c>
      <c r="GJ67" s="176">
        <f t="shared" si="72"/>
        <v>0</v>
      </c>
      <c r="GK67" s="176">
        <f t="shared" si="72"/>
        <v>0</v>
      </c>
      <c r="GL67" s="176">
        <f t="shared" si="72"/>
        <v>0</v>
      </c>
      <c r="GM67" s="176">
        <f t="shared" si="72"/>
        <v>0</v>
      </c>
      <c r="GN67" s="176">
        <f t="shared" si="72"/>
        <v>0</v>
      </c>
      <c r="GO67" s="176">
        <f t="shared" si="72"/>
        <v>0</v>
      </c>
      <c r="GP67" s="176">
        <f t="shared" si="72"/>
        <v>0</v>
      </c>
      <c r="GQ67" s="176">
        <f t="shared" si="73"/>
        <v>0</v>
      </c>
      <c r="GR67" s="176">
        <f t="shared" si="73"/>
        <v>0</v>
      </c>
      <c r="GS67" s="176">
        <f t="shared" si="73"/>
        <v>0</v>
      </c>
      <c r="GT67" s="176">
        <f t="shared" si="73"/>
        <v>0</v>
      </c>
      <c r="GU67" s="176">
        <f t="shared" si="73"/>
        <v>0</v>
      </c>
      <c r="GV67" s="176">
        <f t="shared" si="73"/>
        <v>0</v>
      </c>
      <c r="GW67" s="176">
        <f t="shared" si="73"/>
        <v>0</v>
      </c>
      <c r="GX67" s="176">
        <f t="shared" si="73"/>
        <v>0</v>
      </c>
      <c r="GY67" s="176">
        <f t="shared" si="73"/>
        <v>0</v>
      </c>
      <c r="GZ67" s="176">
        <f t="shared" si="73"/>
        <v>0</v>
      </c>
      <c r="HA67" s="176">
        <f t="shared" si="73"/>
        <v>0</v>
      </c>
      <c r="HB67" s="176">
        <f t="shared" si="73"/>
        <v>0</v>
      </c>
      <c r="HC67" s="176">
        <f t="shared" si="73"/>
        <v>0</v>
      </c>
      <c r="HD67" s="176">
        <f t="shared" si="73"/>
        <v>0</v>
      </c>
      <c r="HE67" s="176">
        <f t="shared" si="73"/>
        <v>0</v>
      </c>
      <c r="HF67" s="176">
        <f t="shared" si="73"/>
        <v>0</v>
      </c>
      <c r="HG67" s="176">
        <f t="shared" si="74"/>
        <v>0</v>
      </c>
      <c r="HH67" s="176">
        <f t="shared" si="74"/>
        <v>0</v>
      </c>
      <c r="HI67" s="176">
        <f t="shared" si="74"/>
        <v>0</v>
      </c>
      <c r="HJ67" s="176">
        <f t="shared" si="74"/>
        <v>0</v>
      </c>
      <c r="HK67" s="176">
        <f t="shared" si="74"/>
        <v>0</v>
      </c>
      <c r="HL67" s="176">
        <f t="shared" si="74"/>
        <v>0</v>
      </c>
      <c r="HM67" s="176">
        <f t="shared" si="74"/>
        <v>0</v>
      </c>
      <c r="HN67" s="176">
        <f t="shared" si="74"/>
        <v>0</v>
      </c>
      <c r="HO67" s="176">
        <f t="shared" si="74"/>
        <v>0</v>
      </c>
      <c r="HP67" s="176">
        <f t="shared" si="74"/>
        <v>0</v>
      </c>
      <c r="HQ67" s="176">
        <f t="shared" si="74"/>
        <v>0</v>
      </c>
      <c r="HR67" s="176">
        <f t="shared" si="74"/>
        <v>0</v>
      </c>
      <c r="HS67" s="176">
        <f t="shared" si="74"/>
        <v>0</v>
      </c>
      <c r="HT67" s="176">
        <f t="shared" si="74"/>
        <v>0</v>
      </c>
      <c r="HU67" s="176">
        <f t="shared" si="74"/>
        <v>0</v>
      </c>
      <c r="HV67" s="176">
        <f t="shared" si="74"/>
        <v>0</v>
      </c>
      <c r="HW67" s="176">
        <f t="shared" si="75"/>
        <v>0</v>
      </c>
      <c r="HX67" s="176">
        <f t="shared" si="75"/>
        <v>0</v>
      </c>
      <c r="HY67" s="176">
        <f t="shared" si="75"/>
        <v>0</v>
      </c>
      <c r="HZ67" s="176">
        <f t="shared" si="75"/>
        <v>0</v>
      </c>
      <c r="IA67" s="176">
        <f t="shared" si="75"/>
        <v>0</v>
      </c>
      <c r="IB67" s="176">
        <f t="shared" si="75"/>
        <v>0</v>
      </c>
      <c r="IC67" s="176">
        <f t="shared" si="75"/>
        <v>0</v>
      </c>
      <c r="ID67" s="176">
        <f t="shared" si="75"/>
        <v>0</v>
      </c>
      <c r="IE67" s="176">
        <f t="shared" si="75"/>
        <v>0</v>
      </c>
      <c r="IF67" s="176">
        <f t="shared" si="75"/>
        <v>0</v>
      </c>
      <c r="IG67" s="176">
        <f t="shared" si="75"/>
        <v>0</v>
      </c>
      <c r="II67"/>
      <c r="IJ67" s="174">
        <v>53</v>
      </c>
      <c r="IK67" s="174" t="b">
        <f t="shared" si="56"/>
        <v>0</v>
      </c>
      <c r="IL67" s="174" t="e">
        <f t="shared" si="9"/>
        <v>#DIV/0!</v>
      </c>
      <c r="IM67" s="174" t="e">
        <f t="shared" si="12"/>
        <v>#DIV/0!</v>
      </c>
      <c r="IO67" s="179" t="str">
        <f t="shared" si="10"/>
        <v/>
      </c>
      <c r="IP67" s="174" t="str">
        <f t="shared" si="11"/>
        <v/>
      </c>
    </row>
    <row r="68" spans="2:250" ht="12.75" customHeight="1" x14ac:dyDescent="0.25">
      <c r="B68" s="174"/>
      <c r="C68" s="174"/>
      <c r="D68" s="174">
        <f t="shared" si="0"/>
        <v>0</v>
      </c>
      <c r="E68"/>
      <c r="F68"/>
      <c r="G68" s="177">
        <v>55</v>
      </c>
      <c r="H68" s="176">
        <f t="shared" si="1"/>
        <v>8.5278515052795072</v>
      </c>
      <c r="I68" s="176">
        <f t="shared" si="8"/>
        <v>8.8153883920305187</v>
      </c>
      <c r="K68" s="176">
        <f t="shared" si="77"/>
        <v>5.4176101015117779E-3</v>
      </c>
      <c r="L68" s="176">
        <f t="shared" si="77"/>
        <v>1.1434959260072478E-10</v>
      </c>
      <c r="M68" s="176">
        <f t="shared" si="77"/>
        <v>1.1585554315677498</v>
      </c>
      <c r="N68" s="176">
        <f t="shared" si="77"/>
        <v>1.136054553081818</v>
      </c>
      <c r="O68" s="176">
        <f t="shared" si="77"/>
        <v>1.1304101999651714</v>
      </c>
      <c r="P68" s="176">
        <f t="shared" si="77"/>
        <v>0.1634534480626906</v>
      </c>
      <c r="Q68" s="176">
        <f t="shared" si="77"/>
        <v>1.1004002108727391</v>
      </c>
      <c r="R68" s="176">
        <f t="shared" si="77"/>
        <v>2.1198547710039737E-2</v>
      </c>
      <c r="S68" s="176">
        <f t="shared" si="77"/>
        <v>1.4448986571971574</v>
      </c>
      <c r="T68" s="176">
        <f t="shared" si="77"/>
        <v>9.7800773104589067E-2</v>
      </c>
      <c r="U68" s="176">
        <f t="shared" si="77"/>
        <v>1.0672935696378096</v>
      </c>
      <c r="V68" s="176">
        <f t="shared" si="77"/>
        <v>0.2248095933159219</v>
      </c>
      <c r="W68" s="176">
        <f t="shared" si="77"/>
        <v>5.8005188892928653E-11</v>
      </c>
      <c r="X68" s="176">
        <f t="shared" si="77"/>
        <v>1.2650589786865833</v>
      </c>
      <c r="Y68" s="176">
        <f t="shared" si="77"/>
        <v>3.2314289065023514E-5</v>
      </c>
      <c r="Z68" s="176">
        <f t="shared" si="77"/>
        <v>4.5042653180744432E-6</v>
      </c>
      <c r="AA68" s="176">
        <f t="shared" si="76"/>
        <v>0</v>
      </c>
      <c r="AB68" s="176">
        <f t="shared" si="76"/>
        <v>0</v>
      </c>
      <c r="AC68" s="176">
        <f t="shared" si="76"/>
        <v>0</v>
      </c>
      <c r="AD68" s="176">
        <f t="shared" si="76"/>
        <v>0</v>
      </c>
      <c r="AE68" s="176">
        <f t="shared" si="76"/>
        <v>0</v>
      </c>
      <c r="AF68" s="176">
        <f t="shared" si="76"/>
        <v>0</v>
      </c>
      <c r="AG68" s="176">
        <f t="shared" si="76"/>
        <v>0</v>
      </c>
      <c r="AH68" s="176">
        <f t="shared" si="76"/>
        <v>0</v>
      </c>
      <c r="AI68" s="176">
        <f t="shared" si="76"/>
        <v>0</v>
      </c>
      <c r="AJ68" s="176">
        <f t="shared" si="76"/>
        <v>0</v>
      </c>
      <c r="AK68" s="176">
        <f t="shared" si="76"/>
        <v>0</v>
      </c>
      <c r="AL68" s="176">
        <f t="shared" si="76"/>
        <v>0</v>
      </c>
      <c r="AM68" s="176">
        <f t="shared" si="76"/>
        <v>0</v>
      </c>
      <c r="AN68" s="176">
        <f t="shared" si="76"/>
        <v>0</v>
      </c>
      <c r="AO68" s="176">
        <f t="shared" si="76"/>
        <v>0</v>
      </c>
      <c r="AP68" s="176">
        <f t="shared" si="79"/>
        <v>0</v>
      </c>
      <c r="AQ68" s="176">
        <f t="shared" si="79"/>
        <v>0</v>
      </c>
      <c r="AR68" s="176">
        <f t="shared" si="79"/>
        <v>0</v>
      </c>
      <c r="AS68" s="176">
        <f t="shared" si="79"/>
        <v>0</v>
      </c>
      <c r="AT68" s="176">
        <f t="shared" si="79"/>
        <v>0</v>
      </c>
      <c r="AU68" s="176">
        <f t="shared" si="79"/>
        <v>0</v>
      </c>
      <c r="AV68" s="176">
        <f t="shared" si="79"/>
        <v>0</v>
      </c>
      <c r="AW68" s="176">
        <f t="shared" si="79"/>
        <v>0</v>
      </c>
      <c r="AX68" s="176">
        <f t="shared" si="79"/>
        <v>0</v>
      </c>
      <c r="AY68" s="176">
        <f t="shared" si="79"/>
        <v>0</v>
      </c>
      <c r="AZ68" s="176">
        <f t="shared" si="79"/>
        <v>0</v>
      </c>
      <c r="BA68" s="176">
        <f t="shared" si="79"/>
        <v>0</v>
      </c>
      <c r="BB68" s="176">
        <f t="shared" si="79"/>
        <v>0</v>
      </c>
      <c r="BC68" s="176">
        <f t="shared" si="79"/>
        <v>0</v>
      </c>
      <c r="BD68" s="176">
        <f t="shared" si="79"/>
        <v>0</v>
      </c>
      <c r="BE68" s="176">
        <f t="shared" si="79"/>
        <v>0</v>
      </c>
      <c r="BF68" s="176">
        <f t="shared" si="78"/>
        <v>0</v>
      </c>
      <c r="BG68" s="176">
        <f t="shared" si="78"/>
        <v>0</v>
      </c>
      <c r="BH68" s="176">
        <f t="shared" si="78"/>
        <v>0</v>
      </c>
      <c r="BI68" s="176">
        <f t="shared" si="78"/>
        <v>0</v>
      </c>
      <c r="BJ68" s="176">
        <f t="shared" si="78"/>
        <v>0</v>
      </c>
      <c r="BK68" s="176">
        <f t="shared" si="78"/>
        <v>0</v>
      </c>
      <c r="BL68" s="176">
        <f t="shared" si="78"/>
        <v>0</v>
      </c>
      <c r="BM68" s="176">
        <f t="shared" si="78"/>
        <v>0</v>
      </c>
      <c r="BN68" s="176">
        <f t="shared" si="78"/>
        <v>0</v>
      </c>
      <c r="BO68" s="176">
        <f t="shared" si="78"/>
        <v>0</v>
      </c>
      <c r="BP68" s="176">
        <f t="shared" si="78"/>
        <v>0</v>
      </c>
      <c r="BQ68" s="176">
        <f t="shared" si="78"/>
        <v>0</v>
      </c>
      <c r="BR68" s="176">
        <f t="shared" si="78"/>
        <v>0</v>
      </c>
      <c r="BS68" s="176">
        <f t="shared" si="66"/>
        <v>0</v>
      </c>
      <c r="BT68" s="176">
        <f t="shared" si="66"/>
        <v>0</v>
      </c>
      <c r="BU68" s="176">
        <f t="shared" si="66"/>
        <v>0</v>
      </c>
      <c r="BV68" s="176">
        <f t="shared" si="66"/>
        <v>0</v>
      </c>
      <c r="BW68" s="176">
        <f t="shared" si="66"/>
        <v>0</v>
      </c>
      <c r="BX68" s="176">
        <f t="shared" si="66"/>
        <v>0</v>
      </c>
      <c r="BY68" s="176">
        <f t="shared" si="66"/>
        <v>0</v>
      </c>
      <c r="BZ68" s="176">
        <f t="shared" si="66"/>
        <v>0</v>
      </c>
      <c r="CA68" s="176">
        <f t="shared" si="66"/>
        <v>0</v>
      </c>
      <c r="CB68" s="176">
        <f t="shared" si="66"/>
        <v>0</v>
      </c>
      <c r="CC68" s="176">
        <f t="shared" si="62"/>
        <v>0</v>
      </c>
      <c r="CD68" s="176">
        <f t="shared" si="62"/>
        <v>0</v>
      </c>
      <c r="CE68" s="176">
        <f t="shared" si="62"/>
        <v>0</v>
      </c>
      <c r="CF68" s="176">
        <f t="shared" si="62"/>
        <v>0</v>
      </c>
      <c r="CG68" s="176">
        <f t="shared" si="62"/>
        <v>0</v>
      </c>
      <c r="CH68" s="176">
        <f t="shared" si="62"/>
        <v>0</v>
      </c>
      <c r="CI68" s="176">
        <f t="shared" si="62"/>
        <v>0</v>
      </c>
      <c r="CJ68" s="176">
        <f t="shared" si="62"/>
        <v>0</v>
      </c>
      <c r="CK68" s="176">
        <f t="shared" si="62"/>
        <v>0</v>
      </c>
      <c r="CL68" s="176">
        <f t="shared" si="62"/>
        <v>0</v>
      </c>
      <c r="CM68" s="176">
        <f t="shared" si="63"/>
        <v>0</v>
      </c>
      <c r="CN68" s="176">
        <f t="shared" si="63"/>
        <v>0</v>
      </c>
      <c r="CO68" s="176">
        <f t="shared" si="63"/>
        <v>0</v>
      </c>
      <c r="CP68" s="176">
        <f t="shared" si="63"/>
        <v>0</v>
      </c>
      <c r="CQ68" s="176">
        <f t="shared" si="63"/>
        <v>0</v>
      </c>
      <c r="CR68" s="176">
        <f t="shared" si="63"/>
        <v>0</v>
      </c>
      <c r="CS68" s="176">
        <f t="shared" si="63"/>
        <v>0</v>
      </c>
      <c r="CT68" s="176">
        <f t="shared" si="63"/>
        <v>0</v>
      </c>
      <c r="CU68" s="176">
        <f t="shared" si="63"/>
        <v>0</v>
      </c>
      <c r="CV68" s="176">
        <f t="shared" si="63"/>
        <v>0</v>
      </c>
      <c r="CW68" s="176">
        <f t="shared" si="63"/>
        <v>0</v>
      </c>
      <c r="CX68" s="176">
        <f t="shared" si="63"/>
        <v>0</v>
      </c>
      <c r="CY68" s="176">
        <f t="shared" si="63"/>
        <v>0</v>
      </c>
      <c r="CZ68" s="176">
        <f t="shared" si="63"/>
        <v>0</v>
      </c>
      <c r="DA68" s="176">
        <f t="shared" si="63"/>
        <v>0</v>
      </c>
      <c r="DB68" s="176">
        <f t="shared" ref="DB68" si="80">+NORMDIST($H68,DB$12,DB$13,FALSE)</f>
        <v>0</v>
      </c>
      <c r="DC68" s="176">
        <f t="shared" si="64"/>
        <v>0</v>
      </c>
      <c r="DD68" s="176">
        <f t="shared" si="64"/>
        <v>0</v>
      </c>
      <c r="DE68" s="176">
        <f t="shared" si="64"/>
        <v>0</v>
      </c>
      <c r="DF68" s="176">
        <f t="shared" si="64"/>
        <v>0</v>
      </c>
      <c r="DG68" s="176">
        <f t="shared" si="64"/>
        <v>0</v>
      </c>
      <c r="DH68" s="176">
        <f t="shared" si="64"/>
        <v>0</v>
      </c>
      <c r="DI68" s="176">
        <f t="shared" si="64"/>
        <v>0</v>
      </c>
      <c r="DJ68" s="176">
        <f t="shared" si="64"/>
        <v>0</v>
      </c>
      <c r="DK68" s="176">
        <f t="shared" si="64"/>
        <v>0</v>
      </c>
      <c r="DL68" s="176">
        <f t="shared" si="64"/>
        <v>0</v>
      </c>
      <c r="DM68" s="176">
        <f t="shared" si="64"/>
        <v>0</v>
      </c>
      <c r="DN68" s="176">
        <f t="shared" si="64"/>
        <v>0</v>
      </c>
      <c r="DO68" s="176">
        <f t="shared" si="64"/>
        <v>0</v>
      </c>
      <c r="DP68" s="176">
        <f t="shared" si="64"/>
        <v>0</v>
      </c>
      <c r="DQ68" s="176">
        <f t="shared" si="64"/>
        <v>0</v>
      </c>
      <c r="DR68" s="176">
        <f t="shared" si="64"/>
        <v>0</v>
      </c>
      <c r="DS68" s="176">
        <f t="shared" si="70"/>
        <v>0</v>
      </c>
      <c r="DT68" s="176">
        <f t="shared" si="70"/>
        <v>0</v>
      </c>
      <c r="DU68" s="176">
        <f t="shared" si="70"/>
        <v>0</v>
      </c>
      <c r="DV68" s="176">
        <f t="shared" si="70"/>
        <v>0</v>
      </c>
      <c r="DW68" s="176">
        <f t="shared" si="70"/>
        <v>0</v>
      </c>
      <c r="DX68" s="176">
        <f t="shared" si="70"/>
        <v>0</v>
      </c>
      <c r="DY68" s="176">
        <f t="shared" si="70"/>
        <v>0</v>
      </c>
      <c r="DZ68" s="176">
        <f t="shared" si="70"/>
        <v>0</v>
      </c>
      <c r="EA68" s="176">
        <f t="shared" si="70"/>
        <v>0</v>
      </c>
      <c r="EB68" s="176">
        <f t="shared" si="70"/>
        <v>0</v>
      </c>
      <c r="EC68" s="176">
        <f t="shared" si="70"/>
        <v>0</v>
      </c>
      <c r="ED68" s="176">
        <f t="shared" si="70"/>
        <v>0</v>
      </c>
      <c r="EE68" s="176">
        <f t="shared" si="70"/>
        <v>0</v>
      </c>
      <c r="EF68" s="176">
        <f t="shared" si="70"/>
        <v>0</v>
      </c>
      <c r="EG68" s="176">
        <f t="shared" si="70"/>
        <v>0</v>
      </c>
      <c r="EH68" s="176">
        <f t="shared" si="70"/>
        <v>0</v>
      </c>
      <c r="EI68" s="176">
        <f t="shared" si="71"/>
        <v>0</v>
      </c>
      <c r="EJ68" s="176">
        <f t="shared" si="71"/>
        <v>0</v>
      </c>
      <c r="EK68" s="176">
        <f t="shared" si="71"/>
        <v>0</v>
      </c>
      <c r="EL68" s="176">
        <f t="shared" si="71"/>
        <v>0</v>
      </c>
      <c r="EM68" s="176">
        <f t="shared" si="71"/>
        <v>0</v>
      </c>
      <c r="EN68" s="176">
        <f t="shared" si="71"/>
        <v>0</v>
      </c>
      <c r="EO68" s="176">
        <f t="shared" si="71"/>
        <v>0</v>
      </c>
      <c r="EP68" s="176">
        <f t="shared" si="71"/>
        <v>0</v>
      </c>
      <c r="EQ68" s="176">
        <f t="shared" si="71"/>
        <v>0</v>
      </c>
      <c r="ER68" s="176">
        <f t="shared" si="71"/>
        <v>0</v>
      </c>
      <c r="ES68" s="176">
        <f t="shared" si="71"/>
        <v>0</v>
      </c>
      <c r="ET68" s="176">
        <f t="shared" si="71"/>
        <v>0</v>
      </c>
      <c r="EU68" s="176">
        <f t="shared" si="71"/>
        <v>0</v>
      </c>
      <c r="EV68" s="176">
        <f t="shared" si="71"/>
        <v>0</v>
      </c>
      <c r="EW68" s="176">
        <f t="shared" si="71"/>
        <v>0</v>
      </c>
      <c r="EX68" s="176">
        <f t="shared" si="71"/>
        <v>0</v>
      </c>
      <c r="EY68" s="176">
        <f t="shared" si="68"/>
        <v>0</v>
      </c>
      <c r="EZ68" s="176">
        <f t="shared" si="68"/>
        <v>0</v>
      </c>
      <c r="FA68" s="176">
        <f t="shared" si="68"/>
        <v>0</v>
      </c>
      <c r="FB68" s="176">
        <f t="shared" si="68"/>
        <v>0</v>
      </c>
      <c r="FC68" s="176">
        <f t="shared" si="68"/>
        <v>0</v>
      </c>
      <c r="FD68" s="176">
        <f t="shared" si="68"/>
        <v>0</v>
      </c>
      <c r="FE68" s="176">
        <f t="shared" si="68"/>
        <v>0</v>
      </c>
      <c r="FF68" s="176">
        <f t="shared" si="68"/>
        <v>0</v>
      </c>
      <c r="FG68" s="176">
        <f t="shared" si="68"/>
        <v>0</v>
      </c>
      <c r="FH68" s="176">
        <f t="shared" si="68"/>
        <v>0</v>
      </c>
      <c r="FI68" s="176">
        <f t="shared" si="68"/>
        <v>0</v>
      </c>
      <c r="FJ68" s="176">
        <f t="shared" si="68"/>
        <v>0</v>
      </c>
      <c r="FK68" s="176">
        <f t="shared" si="69"/>
        <v>0</v>
      </c>
      <c r="FL68" s="176">
        <f t="shared" si="69"/>
        <v>0</v>
      </c>
      <c r="FM68" s="176">
        <f t="shared" si="69"/>
        <v>0</v>
      </c>
      <c r="FN68" s="176">
        <f t="shared" si="69"/>
        <v>0</v>
      </c>
      <c r="FO68" s="176">
        <f t="shared" si="69"/>
        <v>0</v>
      </c>
      <c r="FP68" s="176">
        <f t="shared" si="69"/>
        <v>0</v>
      </c>
      <c r="FQ68" s="176">
        <f t="shared" si="69"/>
        <v>0</v>
      </c>
      <c r="FR68" s="176">
        <f t="shared" si="69"/>
        <v>0</v>
      </c>
      <c r="FS68" s="176">
        <f t="shared" si="69"/>
        <v>0</v>
      </c>
      <c r="FT68" s="176">
        <f t="shared" si="69"/>
        <v>0</v>
      </c>
      <c r="FU68" s="176">
        <f t="shared" si="69"/>
        <v>0</v>
      </c>
      <c r="FV68" s="176">
        <f t="shared" si="69"/>
        <v>0</v>
      </c>
      <c r="FW68" s="176">
        <f t="shared" si="69"/>
        <v>0</v>
      </c>
      <c r="FX68" s="176">
        <f t="shared" si="69"/>
        <v>0</v>
      </c>
      <c r="FY68" s="176">
        <f t="shared" si="69"/>
        <v>0</v>
      </c>
      <c r="FZ68" s="176">
        <f t="shared" si="69"/>
        <v>0</v>
      </c>
      <c r="GA68" s="176">
        <f t="shared" si="72"/>
        <v>0</v>
      </c>
      <c r="GB68" s="176">
        <f t="shared" si="72"/>
        <v>0</v>
      </c>
      <c r="GC68" s="176">
        <f t="shared" si="72"/>
        <v>0</v>
      </c>
      <c r="GD68" s="176">
        <f t="shared" si="72"/>
        <v>0</v>
      </c>
      <c r="GE68" s="176">
        <f t="shared" si="72"/>
        <v>0</v>
      </c>
      <c r="GF68" s="176">
        <f t="shared" si="72"/>
        <v>0</v>
      </c>
      <c r="GG68" s="176">
        <f t="shared" si="72"/>
        <v>0</v>
      </c>
      <c r="GH68" s="176">
        <f t="shared" si="72"/>
        <v>0</v>
      </c>
      <c r="GI68" s="176">
        <f t="shared" si="72"/>
        <v>0</v>
      </c>
      <c r="GJ68" s="176">
        <f t="shared" si="72"/>
        <v>0</v>
      </c>
      <c r="GK68" s="176">
        <f t="shared" si="72"/>
        <v>0</v>
      </c>
      <c r="GL68" s="176">
        <f t="shared" si="72"/>
        <v>0</v>
      </c>
      <c r="GM68" s="176">
        <f t="shared" si="72"/>
        <v>0</v>
      </c>
      <c r="GN68" s="176">
        <f t="shared" si="72"/>
        <v>0</v>
      </c>
      <c r="GO68" s="176">
        <f t="shared" si="72"/>
        <v>0</v>
      </c>
      <c r="GP68" s="176">
        <f t="shared" si="72"/>
        <v>0</v>
      </c>
      <c r="GQ68" s="176">
        <f t="shared" si="73"/>
        <v>0</v>
      </c>
      <c r="GR68" s="176">
        <f t="shared" si="73"/>
        <v>0</v>
      </c>
      <c r="GS68" s="176">
        <f t="shared" si="73"/>
        <v>0</v>
      </c>
      <c r="GT68" s="176">
        <f t="shared" si="73"/>
        <v>0</v>
      </c>
      <c r="GU68" s="176">
        <f t="shared" si="73"/>
        <v>0</v>
      </c>
      <c r="GV68" s="176">
        <f t="shared" si="73"/>
        <v>0</v>
      </c>
      <c r="GW68" s="176">
        <f t="shared" si="73"/>
        <v>0</v>
      </c>
      <c r="GX68" s="176">
        <f t="shared" si="73"/>
        <v>0</v>
      </c>
      <c r="GY68" s="176">
        <f t="shared" si="73"/>
        <v>0</v>
      </c>
      <c r="GZ68" s="176">
        <f t="shared" si="73"/>
        <v>0</v>
      </c>
      <c r="HA68" s="176">
        <f t="shared" si="73"/>
        <v>0</v>
      </c>
      <c r="HB68" s="176">
        <f t="shared" si="73"/>
        <v>0</v>
      </c>
      <c r="HC68" s="176">
        <f t="shared" si="73"/>
        <v>0</v>
      </c>
      <c r="HD68" s="176">
        <f t="shared" si="73"/>
        <v>0</v>
      </c>
      <c r="HE68" s="176">
        <f t="shared" si="73"/>
        <v>0</v>
      </c>
      <c r="HF68" s="176">
        <f t="shared" si="73"/>
        <v>0</v>
      </c>
      <c r="HG68" s="176">
        <f t="shared" si="74"/>
        <v>0</v>
      </c>
      <c r="HH68" s="176">
        <f t="shared" si="74"/>
        <v>0</v>
      </c>
      <c r="HI68" s="176">
        <f t="shared" si="74"/>
        <v>0</v>
      </c>
      <c r="HJ68" s="176">
        <f t="shared" si="74"/>
        <v>0</v>
      </c>
      <c r="HK68" s="176">
        <f t="shared" si="74"/>
        <v>0</v>
      </c>
      <c r="HL68" s="176">
        <f t="shared" si="74"/>
        <v>0</v>
      </c>
      <c r="HM68" s="176">
        <f t="shared" si="74"/>
        <v>0</v>
      </c>
      <c r="HN68" s="176">
        <f t="shared" si="74"/>
        <v>0</v>
      </c>
      <c r="HO68" s="176">
        <f t="shared" si="74"/>
        <v>0</v>
      </c>
      <c r="HP68" s="176">
        <f t="shared" si="74"/>
        <v>0</v>
      </c>
      <c r="HQ68" s="176">
        <f t="shared" si="74"/>
        <v>0</v>
      </c>
      <c r="HR68" s="176">
        <f t="shared" si="74"/>
        <v>0</v>
      </c>
      <c r="HS68" s="176">
        <f t="shared" si="74"/>
        <v>0</v>
      </c>
      <c r="HT68" s="176">
        <f t="shared" si="74"/>
        <v>0</v>
      </c>
      <c r="HU68" s="176">
        <f t="shared" si="74"/>
        <v>0</v>
      </c>
      <c r="HV68" s="176">
        <f t="shared" si="74"/>
        <v>0</v>
      </c>
      <c r="HW68" s="176">
        <f t="shared" si="75"/>
        <v>0</v>
      </c>
      <c r="HX68" s="176">
        <f t="shared" si="75"/>
        <v>0</v>
      </c>
      <c r="HY68" s="176">
        <f t="shared" si="75"/>
        <v>0</v>
      </c>
      <c r="HZ68" s="176">
        <f t="shared" si="75"/>
        <v>0</v>
      </c>
      <c r="IA68" s="176">
        <f t="shared" si="75"/>
        <v>0</v>
      </c>
      <c r="IB68" s="176">
        <f t="shared" si="75"/>
        <v>0</v>
      </c>
      <c r="IC68" s="176">
        <f t="shared" si="75"/>
        <v>0</v>
      </c>
      <c r="ID68" s="176">
        <f t="shared" si="75"/>
        <v>0</v>
      </c>
      <c r="IE68" s="176">
        <f t="shared" si="75"/>
        <v>0</v>
      </c>
      <c r="IF68" s="176">
        <f t="shared" si="75"/>
        <v>0</v>
      </c>
      <c r="IG68" s="176">
        <f t="shared" si="75"/>
        <v>0</v>
      </c>
      <c r="II68"/>
      <c r="IJ68" s="174">
        <v>54</v>
      </c>
      <c r="IK68" s="174" t="b">
        <f t="shared" si="56"/>
        <v>0</v>
      </c>
      <c r="IL68" s="174" t="e">
        <f t="shared" si="9"/>
        <v>#DIV/0!</v>
      </c>
      <c r="IM68" s="174" t="e">
        <f t="shared" si="12"/>
        <v>#DIV/0!</v>
      </c>
      <c r="IO68" s="179" t="str">
        <f t="shared" si="10"/>
        <v/>
      </c>
      <c r="IP68" s="174" t="str">
        <f t="shared" si="11"/>
        <v/>
      </c>
    </row>
    <row r="69" spans="2:250" ht="12.75" customHeight="1" x14ac:dyDescent="0.25">
      <c r="B69" s="174"/>
      <c r="C69" s="174"/>
      <c r="D69" s="174">
        <f t="shared" si="0"/>
        <v>0</v>
      </c>
      <c r="E69"/>
      <c r="F69"/>
      <c r="G69" s="177">
        <v>56</v>
      </c>
      <c r="H69" s="176">
        <f t="shared" si="1"/>
        <v>8.6829033508300437</v>
      </c>
      <c r="I69" s="176">
        <f t="shared" si="8"/>
        <v>7.8899945003098138</v>
      </c>
      <c r="K69" s="176">
        <f t="shared" si="77"/>
        <v>3.4075179942956467E-2</v>
      </c>
      <c r="L69" s="176">
        <f t="shared" si="77"/>
        <v>5.2317984412667234E-9</v>
      </c>
      <c r="M69" s="176">
        <f t="shared" si="77"/>
        <v>0.49572088776124612</v>
      </c>
      <c r="N69" s="176">
        <f t="shared" si="77"/>
        <v>1.7395112922237563</v>
      </c>
      <c r="O69" s="176">
        <f t="shared" si="77"/>
        <v>0.60253748294275311</v>
      </c>
      <c r="P69" s="176">
        <f t="shared" si="77"/>
        <v>0.4713666580470432</v>
      </c>
      <c r="Q69" s="176">
        <f t="shared" si="77"/>
        <v>0.39317464058682366</v>
      </c>
      <c r="R69" s="176">
        <f t="shared" si="77"/>
        <v>2.3922606972379364E-3</v>
      </c>
      <c r="S69" s="176">
        <f t="shared" si="77"/>
        <v>0.98408840627975813</v>
      </c>
      <c r="T69" s="176">
        <f t="shared" si="77"/>
        <v>0.2787114026741358</v>
      </c>
      <c r="U69" s="176">
        <f t="shared" si="77"/>
        <v>1.1970091574737463</v>
      </c>
      <c r="V69" s="176">
        <f t="shared" si="77"/>
        <v>5.7091725141550136E-2</v>
      </c>
      <c r="W69" s="176">
        <f t="shared" si="77"/>
        <v>2.3178867794514184E-13</v>
      </c>
      <c r="X69" s="176">
        <f t="shared" si="77"/>
        <v>1.6337740560160487</v>
      </c>
      <c r="Y69" s="176">
        <f t="shared" si="77"/>
        <v>5.4120530831374628E-4</v>
      </c>
      <c r="Z69" s="176">
        <f t="shared" si="77"/>
        <v>1.3998241288194291E-7</v>
      </c>
      <c r="AA69" s="176">
        <f t="shared" si="76"/>
        <v>0</v>
      </c>
      <c r="AB69" s="176">
        <f t="shared" si="76"/>
        <v>0</v>
      </c>
      <c r="AC69" s="176">
        <f t="shared" si="76"/>
        <v>0</v>
      </c>
      <c r="AD69" s="176">
        <f t="shared" si="76"/>
        <v>0</v>
      </c>
      <c r="AE69" s="176">
        <f t="shared" si="76"/>
        <v>0</v>
      </c>
      <c r="AF69" s="176">
        <f t="shared" si="76"/>
        <v>0</v>
      </c>
      <c r="AG69" s="176">
        <f t="shared" si="76"/>
        <v>0</v>
      </c>
      <c r="AH69" s="176">
        <f t="shared" si="76"/>
        <v>0</v>
      </c>
      <c r="AI69" s="176">
        <f t="shared" si="76"/>
        <v>0</v>
      </c>
      <c r="AJ69" s="176">
        <f t="shared" si="76"/>
        <v>0</v>
      </c>
      <c r="AK69" s="176">
        <f t="shared" si="76"/>
        <v>0</v>
      </c>
      <c r="AL69" s="176">
        <f t="shared" si="76"/>
        <v>0</v>
      </c>
      <c r="AM69" s="176">
        <f t="shared" si="76"/>
        <v>0</v>
      </c>
      <c r="AN69" s="176">
        <f t="shared" si="76"/>
        <v>0</v>
      </c>
      <c r="AO69" s="176">
        <f t="shared" si="76"/>
        <v>0</v>
      </c>
      <c r="AP69" s="176">
        <f t="shared" si="79"/>
        <v>0</v>
      </c>
      <c r="AQ69" s="176">
        <f t="shared" si="79"/>
        <v>0</v>
      </c>
      <c r="AR69" s="176">
        <f t="shared" si="79"/>
        <v>0</v>
      </c>
      <c r="AS69" s="176">
        <f t="shared" si="79"/>
        <v>0</v>
      </c>
      <c r="AT69" s="176">
        <f t="shared" si="79"/>
        <v>0</v>
      </c>
      <c r="AU69" s="176">
        <f t="shared" si="79"/>
        <v>0</v>
      </c>
      <c r="AV69" s="176">
        <f t="shared" si="79"/>
        <v>0</v>
      </c>
      <c r="AW69" s="176">
        <f t="shared" si="79"/>
        <v>0</v>
      </c>
      <c r="AX69" s="176">
        <f t="shared" si="79"/>
        <v>0</v>
      </c>
      <c r="AY69" s="176">
        <f t="shared" si="79"/>
        <v>0</v>
      </c>
      <c r="AZ69" s="176">
        <f t="shared" si="79"/>
        <v>0</v>
      </c>
      <c r="BA69" s="176">
        <f t="shared" si="79"/>
        <v>0</v>
      </c>
      <c r="BB69" s="176">
        <f t="shared" si="79"/>
        <v>0</v>
      </c>
      <c r="BC69" s="176">
        <f t="shared" si="79"/>
        <v>0</v>
      </c>
      <c r="BD69" s="176">
        <f t="shared" si="79"/>
        <v>0</v>
      </c>
      <c r="BE69" s="176">
        <f t="shared" si="79"/>
        <v>0</v>
      </c>
      <c r="BF69" s="176">
        <f t="shared" si="78"/>
        <v>0</v>
      </c>
      <c r="BG69" s="176">
        <f t="shared" si="78"/>
        <v>0</v>
      </c>
      <c r="BH69" s="176">
        <f t="shared" si="78"/>
        <v>0</v>
      </c>
      <c r="BI69" s="176">
        <f t="shared" si="78"/>
        <v>0</v>
      </c>
      <c r="BJ69" s="176">
        <f t="shared" si="78"/>
        <v>0</v>
      </c>
      <c r="BK69" s="176">
        <f t="shared" si="78"/>
        <v>0</v>
      </c>
      <c r="BL69" s="176">
        <f t="shared" si="78"/>
        <v>0</v>
      </c>
      <c r="BM69" s="176">
        <f t="shared" si="78"/>
        <v>0</v>
      </c>
      <c r="BN69" s="176">
        <f t="shared" si="78"/>
        <v>0</v>
      </c>
      <c r="BO69" s="176">
        <f t="shared" si="78"/>
        <v>0</v>
      </c>
      <c r="BP69" s="176">
        <f t="shared" si="78"/>
        <v>0</v>
      </c>
      <c r="BQ69" s="176">
        <f t="shared" si="78"/>
        <v>0</v>
      </c>
      <c r="BR69" s="176">
        <f t="shared" si="78"/>
        <v>0</v>
      </c>
      <c r="BS69" s="176">
        <f t="shared" si="66"/>
        <v>0</v>
      </c>
      <c r="BT69" s="176">
        <f t="shared" si="66"/>
        <v>0</v>
      </c>
      <c r="BU69" s="176">
        <f t="shared" si="66"/>
        <v>0</v>
      </c>
      <c r="BV69" s="176">
        <f t="shared" si="66"/>
        <v>0</v>
      </c>
      <c r="BW69" s="176">
        <f t="shared" si="66"/>
        <v>0</v>
      </c>
      <c r="BX69" s="176">
        <f t="shared" si="66"/>
        <v>0</v>
      </c>
      <c r="BY69" s="176">
        <f t="shared" si="66"/>
        <v>0</v>
      </c>
      <c r="BZ69" s="176">
        <f t="shared" si="66"/>
        <v>0</v>
      </c>
      <c r="CA69" s="176">
        <f t="shared" si="66"/>
        <v>0</v>
      </c>
      <c r="CB69" s="176">
        <f t="shared" si="66"/>
        <v>0</v>
      </c>
      <c r="CC69" s="176">
        <f t="shared" si="66"/>
        <v>0</v>
      </c>
      <c r="CD69" s="176">
        <f t="shared" si="66"/>
        <v>0</v>
      </c>
      <c r="CE69" s="176">
        <f t="shared" ref="CE69:CT84" si="81">+NORMDIST($H69,CE$12,CE$13,FALSE)</f>
        <v>0</v>
      </c>
      <c r="CF69" s="176">
        <f t="shared" si="81"/>
        <v>0</v>
      </c>
      <c r="CG69" s="176">
        <f t="shared" si="81"/>
        <v>0</v>
      </c>
      <c r="CH69" s="176">
        <f t="shared" si="81"/>
        <v>0</v>
      </c>
      <c r="CI69" s="176">
        <f t="shared" si="81"/>
        <v>0</v>
      </c>
      <c r="CJ69" s="176">
        <f t="shared" si="81"/>
        <v>0</v>
      </c>
      <c r="CK69" s="176">
        <f t="shared" si="81"/>
        <v>0</v>
      </c>
      <c r="CL69" s="176">
        <f t="shared" si="81"/>
        <v>0</v>
      </c>
      <c r="CM69" s="176">
        <f t="shared" si="81"/>
        <v>0</v>
      </c>
      <c r="CN69" s="176">
        <f t="shared" si="81"/>
        <v>0</v>
      </c>
      <c r="CO69" s="176">
        <f t="shared" si="81"/>
        <v>0</v>
      </c>
      <c r="CP69" s="176">
        <f t="shared" si="81"/>
        <v>0</v>
      </c>
      <c r="CQ69" s="176">
        <f t="shared" si="81"/>
        <v>0</v>
      </c>
      <c r="CR69" s="176">
        <f t="shared" si="81"/>
        <v>0</v>
      </c>
      <c r="CS69" s="176">
        <f t="shared" si="81"/>
        <v>0</v>
      </c>
      <c r="CT69" s="176">
        <f t="shared" si="81"/>
        <v>0</v>
      </c>
      <c r="CU69" s="176">
        <f t="shared" ref="CU69:DJ84" si="82">+NORMDIST($H69,CU$12,CU$13,FALSE)</f>
        <v>0</v>
      </c>
      <c r="CV69" s="176">
        <f t="shared" si="82"/>
        <v>0</v>
      </c>
      <c r="CW69" s="176">
        <f t="shared" si="82"/>
        <v>0</v>
      </c>
      <c r="CX69" s="176">
        <f t="shared" si="82"/>
        <v>0</v>
      </c>
      <c r="CY69" s="176">
        <f t="shared" si="82"/>
        <v>0</v>
      </c>
      <c r="CZ69" s="176">
        <f t="shared" si="82"/>
        <v>0</v>
      </c>
      <c r="DA69" s="176">
        <f t="shared" si="82"/>
        <v>0</v>
      </c>
      <c r="DB69" s="176">
        <f t="shared" si="82"/>
        <v>0</v>
      </c>
      <c r="DC69" s="176">
        <f t="shared" si="82"/>
        <v>0</v>
      </c>
      <c r="DD69" s="176">
        <f t="shared" si="82"/>
        <v>0</v>
      </c>
      <c r="DE69" s="176">
        <f t="shared" si="82"/>
        <v>0</v>
      </c>
      <c r="DF69" s="176">
        <f t="shared" si="82"/>
        <v>0</v>
      </c>
      <c r="DG69" s="176">
        <f t="shared" si="82"/>
        <v>0</v>
      </c>
      <c r="DH69" s="176">
        <f t="shared" si="82"/>
        <v>0</v>
      </c>
      <c r="DI69" s="176">
        <f t="shared" si="82"/>
        <v>0</v>
      </c>
      <c r="DJ69" s="176">
        <f t="shared" si="82"/>
        <v>0</v>
      </c>
      <c r="DK69" s="176">
        <f t="shared" ref="DK69:DZ84" si="83">+NORMDIST($H69,DK$12,DK$13,FALSE)</f>
        <v>0</v>
      </c>
      <c r="DL69" s="176">
        <f t="shared" si="83"/>
        <v>0</v>
      </c>
      <c r="DM69" s="176">
        <f t="shared" si="83"/>
        <v>0</v>
      </c>
      <c r="DN69" s="176">
        <f t="shared" si="83"/>
        <v>0</v>
      </c>
      <c r="DO69" s="176">
        <f t="shared" si="83"/>
        <v>0</v>
      </c>
      <c r="DP69" s="176">
        <f t="shared" si="83"/>
        <v>0</v>
      </c>
      <c r="DQ69" s="176">
        <f t="shared" si="83"/>
        <v>0</v>
      </c>
      <c r="DR69" s="176">
        <f t="shared" si="83"/>
        <v>0</v>
      </c>
      <c r="DS69" s="176">
        <f t="shared" si="70"/>
        <v>0</v>
      </c>
      <c r="DT69" s="176">
        <f t="shared" si="70"/>
        <v>0</v>
      </c>
      <c r="DU69" s="176">
        <f t="shared" si="70"/>
        <v>0</v>
      </c>
      <c r="DV69" s="176">
        <f t="shared" si="70"/>
        <v>0</v>
      </c>
      <c r="DW69" s="176">
        <f t="shared" si="70"/>
        <v>0</v>
      </c>
      <c r="DX69" s="176">
        <f t="shared" si="70"/>
        <v>0</v>
      </c>
      <c r="DY69" s="176">
        <f t="shared" si="70"/>
        <v>0</v>
      </c>
      <c r="DZ69" s="176">
        <f t="shared" si="70"/>
        <v>0</v>
      </c>
      <c r="EA69" s="176">
        <f t="shared" si="70"/>
        <v>0</v>
      </c>
      <c r="EB69" s="176">
        <f t="shared" si="70"/>
        <v>0</v>
      </c>
      <c r="EC69" s="176">
        <f t="shared" si="70"/>
        <v>0</v>
      </c>
      <c r="ED69" s="176">
        <f t="shared" si="70"/>
        <v>0</v>
      </c>
      <c r="EE69" s="176">
        <f t="shared" si="70"/>
        <v>0</v>
      </c>
      <c r="EF69" s="176">
        <f t="shared" si="70"/>
        <v>0</v>
      </c>
      <c r="EG69" s="176">
        <f t="shared" si="70"/>
        <v>0</v>
      </c>
      <c r="EH69" s="176">
        <f t="shared" si="70"/>
        <v>0</v>
      </c>
      <c r="EI69" s="176">
        <f t="shared" si="71"/>
        <v>0</v>
      </c>
      <c r="EJ69" s="176">
        <f t="shared" si="71"/>
        <v>0</v>
      </c>
      <c r="EK69" s="176">
        <f t="shared" si="71"/>
        <v>0</v>
      </c>
      <c r="EL69" s="176">
        <f t="shared" si="71"/>
        <v>0</v>
      </c>
      <c r="EM69" s="176">
        <f t="shared" si="71"/>
        <v>0</v>
      </c>
      <c r="EN69" s="176">
        <f t="shared" si="71"/>
        <v>0</v>
      </c>
      <c r="EO69" s="176">
        <f t="shared" si="71"/>
        <v>0</v>
      </c>
      <c r="EP69" s="176">
        <f t="shared" si="71"/>
        <v>0</v>
      </c>
      <c r="EQ69" s="176">
        <f t="shared" si="71"/>
        <v>0</v>
      </c>
      <c r="ER69" s="176">
        <f t="shared" si="71"/>
        <v>0</v>
      </c>
      <c r="ES69" s="176">
        <f t="shared" si="71"/>
        <v>0</v>
      </c>
      <c r="ET69" s="176">
        <f t="shared" si="71"/>
        <v>0</v>
      </c>
      <c r="EU69" s="176">
        <f t="shared" si="71"/>
        <v>0</v>
      </c>
      <c r="EV69" s="176">
        <f t="shared" si="71"/>
        <v>0</v>
      </c>
      <c r="EW69" s="176">
        <f t="shared" si="71"/>
        <v>0</v>
      </c>
      <c r="EX69" s="176">
        <f t="shared" si="71"/>
        <v>0</v>
      </c>
      <c r="EY69" s="176">
        <f t="shared" si="68"/>
        <v>0</v>
      </c>
      <c r="EZ69" s="176">
        <f t="shared" si="68"/>
        <v>0</v>
      </c>
      <c r="FA69" s="176">
        <f t="shared" si="68"/>
        <v>0</v>
      </c>
      <c r="FB69" s="176">
        <f t="shared" si="68"/>
        <v>0</v>
      </c>
      <c r="FC69" s="176">
        <f t="shared" si="68"/>
        <v>0</v>
      </c>
      <c r="FD69" s="176">
        <f t="shared" si="68"/>
        <v>0</v>
      </c>
      <c r="FE69" s="176">
        <f t="shared" si="68"/>
        <v>0</v>
      </c>
      <c r="FF69" s="176">
        <f t="shared" si="68"/>
        <v>0</v>
      </c>
      <c r="FG69" s="176">
        <f t="shared" si="68"/>
        <v>0</v>
      </c>
      <c r="FH69" s="176">
        <f t="shared" si="68"/>
        <v>0</v>
      </c>
      <c r="FI69" s="176">
        <f t="shared" si="68"/>
        <v>0</v>
      </c>
      <c r="FJ69" s="176">
        <f t="shared" si="68"/>
        <v>0</v>
      </c>
      <c r="FK69" s="176">
        <f t="shared" si="69"/>
        <v>0</v>
      </c>
      <c r="FL69" s="176">
        <f t="shared" si="69"/>
        <v>0</v>
      </c>
      <c r="FM69" s="176">
        <f t="shared" si="69"/>
        <v>0</v>
      </c>
      <c r="FN69" s="176">
        <f t="shared" si="69"/>
        <v>0</v>
      </c>
      <c r="FO69" s="176">
        <f t="shared" si="69"/>
        <v>0</v>
      </c>
      <c r="FP69" s="176">
        <f t="shared" si="69"/>
        <v>0</v>
      </c>
      <c r="FQ69" s="176">
        <f t="shared" si="69"/>
        <v>0</v>
      </c>
      <c r="FR69" s="176">
        <f t="shared" si="69"/>
        <v>0</v>
      </c>
      <c r="FS69" s="176">
        <f t="shared" si="69"/>
        <v>0</v>
      </c>
      <c r="FT69" s="176">
        <f t="shared" si="69"/>
        <v>0</v>
      </c>
      <c r="FU69" s="176">
        <f t="shared" si="69"/>
        <v>0</v>
      </c>
      <c r="FV69" s="176">
        <f t="shared" si="69"/>
        <v>0</v>
      </c>
      <c r="FW69" s="176">
        <f t="shared" si="69"/>
        <v>0</v>
      </c>
      <c r="FX69" s="176">
        <f t="shared" si="69"/>
        <v>0</v>
      </c>
      <c r="FY69" s="176">
        <f t="shared" si="69"/>
        <v>0</v>
      </c>
      <c r="FZ69" s="176">
        <f t="shared" si="69"/>
        <v>0</v>
      </c>
      <c r="GA69" s="176">
        <f t="shared" si="72"/>
        <v>0</v>
      </c>
      <c r="GB69" s="176">
        <f t="shared" si="72"/>
        <v>0</v>
      </c>
      <c r="GC69" s="176">
        <f t="shared" si="72"/>
        <v>0</v>
      </c>
      <c r="GD69" s="176">
        <f t="shared" si="72"/>
        <v>0</v>
      </c>
      <c r="GE69" s="176">
        <f t="shared" si="72"/>
        <v>0</v>
      </c>
      <c r="GF69" s="176">
        <f t="shared" si="72"/>
        <v>0</v>
      </c>
      <c r="GG69" s="176">
        <f t="shared" si="72"/>
        <v>0</v>
      </c>
      <c r="GH69" s="176">
        <f t="shared" si="72"/>
        <v>0</v>
      </c>
      <c r="GI69" s="176">
        <f t="shared" si="72"/>
        <v>0</v>
      </c>
      <c r="GJ69" s="176">
        <f t="shared" si="72"/>
        <v>0</v>
      </c>
      <c r="GK69" s="176">
        <f t="shared" si="72"/>
        <v>0</v>
      </c>
      <c r="GL69" s="176">
        <f t="shared" si="72"/>
        <v>0</v>
      </c>
      <c r="GM69" s="176">
        <f t="shared" si="72"/>
        <v>0</v>
      </c>
      <c r="GN69" s="176">
        <f t="shared" si="72"/>
        <v>0</v>
      </c>
      <c r="GO69" s="176">
        <f t="shared" si="72"/>
        <v>0</v>
      </c>
      <c r="GP69" s="176">
        <f t="shared" si="72"/>
        <v>0</v>
      </c>
      <c r="GQ69" s="176">
        <f t="shared" si="73"/>
        <v>0</v>
      </c>
      <c r="GR69" s="176">
        <f t="shared" si="73"/>
        <v>0</v>
      </c>
      <c r="GS69" s="176">
        <f t="shared" si="73"/>
        <v>0</v>
      </c>
      <c r="GT69" s="176">
        <f t="shared" si="73"/>
        <v>0</v>
      </c>
      <c r="GU69" s="176">
        <f t="shared" si="73"/>
        <v>0</v>
      </c>
      <c r="GV69" s="176">
        <f t="shared" si="73"/>
        <v>0</v>
      </c>
      <c r="GW69" s="176">
        <f t="shared" si="73"/>
        <v>0</v>
      </c>
      <c r="GX69" s="176">
        <f t="shared" si="73"/>
        <v>0</v>
      </c>
      <c r="GY69" s="176">
        <f t="shared" si="73"/>
        <v>0</v>
      </c>
      <c r="GZ69" s="176">
        <f t="shared" si="73"/>
        <v>0</v>
      </c>
      <c r="HA69" s="176">
        <f t="shared" si="73"/>
        <v>0</v>
      </c>
      <c r="HB69" s="176">
        <f t="shared" si="73"/>
        <v>0</v>
      </c>
      <c r="HC69" s="176">
        <f t="shared" si="73"/>
        <v>0</v>
      </c>
      <c r="HD69" s="176">
        <f t="shared" si="73"/>
        <v>0</v>
      </c>
      <c r="HE69" s="176">
        <f t="shared" si="73"/>
        <v>0</v>
      </c>
      <c r="HF69" s="176">
        <f t="shared" si="73"/>
        <v>0</v>
      </c>
      <c r="HG69" s="176">
        <f t="shared" si="74"/>
        <v>0</v>
      </c>
      <c r="HH69" s="176">
        <f t="shared" si="74"/>
        <v>0</v>
      </c>
      <c r="HI69" s="176">
        <f t="shared" si="74"/>
        <v>0</v>
      </c>
      <c r="HJ69" s="176">
        <f t="shared" si="74"/>
        <v>0</v>
      </c>
      <c r="HK69" s="176">
        <f t="shared" si="74"/>
        <v>0</v>
      </c>
      <c r="HL69" s="176">
        <f t="shared" si="74"/>
        <v>0</v>
      </c>
      <c r="HM69" s="176">
        <f t="shared" si="74"/>
        <v>0</v>
      </c>
      <c r="HN69" s="176">
        <f t="shared" si="74"/>
        <v>0</v>
      </c>
      <c r="HO69" s="176">
        <f t="shared" si="74"/>
        <v>0</v>
      </c>
      <c r="HP69" s="176">
        <f t="shared" si="74"/>
        <v>0</v>
      </c>
      <c r="HQ69" s="176">
        <f t="shared" si="74"/>
        <v>0</v>
      </c>
      <c r="HR69" s="176">
        <f t="shared" si="74"/>
        <v>0</v>
      </c>
      <c r="HS69" s="176">
        <f t="shared" si="74"/>
        <v>0</v>
      </c>
      <c r="HT69" s="176">
        <f t="shared" si="74"/>
        <v>0</v>
      </c>
      <c r="HU69" s="176">
        <f t="shared" si="74"/>
        <v>0</v>
      </c>
      <c r="HV69" s="176">
        <f t="shared" si="74"/>
        <v>0</v>
      </c>
      <c r="HW69" s="176">
        <f t="shared" si="75"/>
        <v>0</v>
      </c>
      <c r="HX69" s="176">
        <f t="shared" si="75"/>
        <v>0</v>
      </c>
      <c r="HY69" s="176">
        <f t="shared" si="75"/>
        <v>0</v>
      </c>
      <c r="HZ69" s="176">
        <f t="shared" si="75"/>
        <v>0</v>
      </c>
      <c r="IA69" s="176">
        <f t="shared" si="75"/>
        <v>0</v>
      </c>
      <c r="IB69" s="176">
        <f t="shared" si="75"/>
        <v>0</v>
      </c>
      <c r="IC69" s="176">
        <f t="shared" si="75"/>
        <v>0</v>
      </c>
      <c r="ID69" s="176">
        <f t="shared" si="75"/>
        <v>0</v>
      </c>
      <c r="IE69" s="176">
        <f t="shared" si="75"/>
        <v>0</v>
      </c>
      <c r="IF69" s="176">
        <f t="shared" si="75"/>
        <v>0</v>
      </c>
      <c r="IG69" s="176">
        <f t="shared" si="75"/>
        <v>0</v>
      </c>
      <c r="II69"/>
      <c r="IJ69" s="174">
        <v>55</v>
      </c>
      <c r="IK69" s="174" t="b">
        <f t="shared" si="56"/>
        <v>0</v>
      </c>
      <c r="IL69" s="174" t="e">
        <f t="shared" si="9"/>
        <v>#DIV/0!</v>
      </c>
      <c r="IM69" s="174" t="e">
        <f t="shared" si="12"/>
        <v>#DIV/0!</v>
      </c>
      <c r="IO69" s="179" t="str">
        <f t="shared" si="10"/>
        <v/>
      </c>
      <c r="IP69" s="174" t="str">
        <f t="shared" si="11"/>
        <v/>
      </c>
    </row>
    <row r="70" spans="2:250" ht="12.75" customHeight="1" x14ac:dyDescent="0.25">
      <c r="B70" s="174"/>
      <c r="C70" s="174"/>
      <c r="D70" s="174">
        <f t="shared" si="0"/>
        <v>0</v>
      </c>
      <c r="E70"/>
      <c r="F70"/>
      <c r="G70" s="177">
        <v>57</v>
      </c>
      <c r="H70" s="176">
        <f t="shared" si="1"/>
        <v>8.8379551963805802</v>
      </c>
      <c r="I70" s="176">
        <f t="shared" si="8"/>
        <v>6.7729534636611257</v>
      </c>
      <c r="K70" s="176">
        <f t="shared" si="77"/>
        <v>0.14943592807859182</v>
      </c>
      <c r="L70" s="176">
        <f t="shared" si="77"/>
        <v>1.6997043355995285E-7</v>
      </c>
      <c r="M70" s="176">
        <f t="shared" si="77"/>
        <v>0.13356029120682919</v>
      </c>
      <c r="N70" s="176">
        <f t="shared" si="77"/>
        <v>1.6334462045696589</v>
      </c>
      <c r="O70" s="176">
        <f t="shared" si="77"/>
        <v>0.2265454866247999</v>
      </c>
      <c r="P70" s="176">
        <f t="shared" si="77"/>
        <v>0.96678545877636679</v>
      </c>
      <c r="Q70" s="176">
        <f t="shared" si="77"/>
        <v>8.2103642085953804E-2</v>
      </c>
      <c r="R70" s="176">
        <f t="shared" si="77"/>
        <v>1.7406935474224917E-4</v>
      </c>
      <c r="S70" s="176">
        <f t="shared" si="77"/>
        <v>0.46972701346833556</v>
      </c>
      <c r="T70" s="176">
        <f t="shared" si="77"/>
        <v>0.6080753704397388</v>
      </c>
      <c r="U70" s="176">
        <f t="shared" si="77"/>
        <v>1.0811753540298377</v>
      </c>
      <c r="V70" s="176">
        <f t="shared" si="77"/>
        <v>1.006497353712316E-2</v>
      </c>
      <c r="W70" s="176">
        <f t="shared" si="77"/>
        <v>5.256882054382494E-16</v>
      </c>
      <c r="X70" s="176">
        <f t="shared" si="77"/>
        <v>1.4059206500734545</v>
      </c>
      <c r="Y70" s="176">
        <f t="shared" si="77"/>
        <v>5.9388485739995398E-3</v>
      </c>
      <c r="Z70" s="176">
        <f t="shared" si="77"/>
        <v>2.8712591594789406E-9</v>
      </c>
      <c r="AA70" s="176">
        <f t="shared" si="76"/>
        <v>0</v>
      </c>
      <c r="AB70" s="176">
        <f t="shared" si="76"/>
        <v>0</v>
      </c>
      <c r="AC70" s="176">
        <f t="shared" si="76"/>
        <v>0</v>
      </c>
      <c r="AD70" s="176">
        <f t="shared" si="76"/>
        <v>0</v>
      </c>
      <c r="AE70" s="176">
        <f t="shared" si="76"/>
        <v>0</v>
      </c>
      <c r="AF70" s="176">
        <f t="shared" si="76"/>
        <v>0</v>
      </c>
      <c r="AG70" s="176">
        <f t="shared" si="76"/>
        <v>0</v>
      </c>
      <c r="AH70" s="176">
        <f t="shared" si="76"/>
        <v>0</v>
      </c>
      <c r="AI70" s="176">
        <f t="shared" si="76"/>
        <v>0</v>
      </c>
      <c r="AJ70" s="176">
        <f t="shared" si="76"/>
        <v>0</v>
      </c>
      <c r="AK70" s="176">
        <f t="shared" si="76"/>
        <v>0</v>
      </c>
      <c r="AL70" s="176">
        <f t="shared" si="76"/>
        <v>0</v>
      </c>
      <c r="AM70" s="176">
        <f t="shared" si="76"/>
        <v>0</v>
      </c>
      <c r="AN70" s="176">
        <f t="shared" si="76"/>
        <v>0</v>
      </c>
      <c r="AO70" s="176">
        <f t="shared" si="76"/>
        <v>0</v>
      </c>
      <c r="AP70" s="176">
        <f t="shared" si="79"/>
        <v>0</v>
      </c>
      <c r="AQ70" s="176">
        <f t="shared" si="79"/>
        <v>0</v>
      </c>
      <c r="AR70" s="176">
        <f t="shared" si="79"/>
        <v>0</v>
      </c>
      <c r="AS70" s="176">
        <f t="shared" si="79"/>
        <v>0</v>
      </c>
      <c r="AT70" s="176">
        <f t="shared" si="79"/>
        <v>0</v>
      </c>
      <c r="AU70" s="176">
        <f t="shared" si="79"/>
        <v>0</v>
      </c>
      <c r="AV70" s="176">
        <f t="shared" si="79"/>
        <v>0</v>
      </c>
      <c r="AW70" s="176">
        <f t="shared" si="79"/>
        <v>0</v>
      </c>
      <c r="AX70" s="176">
        <f t="shared" si="79"/>
        <v>0</v>
      </c>
      <c r="AY70" s="176">
        <f t="shared" si="79"/>
        <v>0</v>
      </c>
      <c r="AZ70" s="176">
        <f t="shared" si="79"/>
        <v>0</v>
      </c>
      <c r="BA70" s="176">
        <f t="shared" si="79"/>
        <v>0</v>
      </c>
      <c r="BB70" s="176">
        <f t="shared" si="79"/>
        <v>0</v>
      </c>
      <c r="BC70" s="176">
        <f t="shared" si="79"/>
        <v>0</v>
      </c>
      <c r="BD70" s="176">
        <f t="shared" si="79"/>
        <v>0</v>
      </c>
      <c r="BE70" s="176">
        <f t="shared" si="79"/>
        <v>0</v>
      </c>
      <c r="BF70" s="176">
        <f t="shared" si="78"/>
        <v>0</v>
      </c>
      <c r="BG70" s="176">
        <f t="shared" si="78"/>
        <v>0</v>
      </c>
      <c r="BH70" s="176">
        <f t="shared" si="78"/>
        <v>0</v>
      </c>
      <c r="BI70" s="176">
        <f t="shared" si="78"/>
        <v>0</v>
      </c>
      <c r="BJ70" s="176">
        <f t="shared" si="78"/>
        <v>0</v>
      </c>
      <c r="BK70" s="176">
        <f t="shared" si="78"/>
        <v>0</v>
      </c>
      <c r="BL70" s="176">
        <f t="shared" si="78"/>
        <v>0</v>
      </c>
      <c r="BM70" s="176">
        <f t="shared" si="78"/>
        <v>0</v>
      </c>
      <c r="BN70" s="176">
        <f t="shared" si="78"/>
        <v>0</v>
      </c>
      <c r="BO70" s="176">
        <f t="shared" si="78"/>
        <v>0</v>
      </c>
      <c r="BP70" s="176">
        <f t="shared" si="78"/>
        <v>0</v>
      </c>
      <c r="BQ70" s="176">
        <f t="shared" si="78"/>
        <v>0</v>
      </c>
      <c r="BR70" s="176">
        <f t="shared" si="78"/>
        <v>0</v>
      </c>
      <c r="BS70" s="176">
        <f t="shared" si="78"/>
        <v>0</v>
      </c>
      <c r="BT70" s="176">
        <f t="shared" si="78"/>
        <v>0</v>
      </c>
      <c r="BU70" s="176">
        <f t="shared" si="78"/>
        <v>0</v>
      </c>
      <c r="BV70" s="176">
        <f t="shared" ref="BV70:CK85" si="84">+NORMDIST($H70,BV$12,BV$13,FALSE)</f>
        <v>0</v>
      </c>
      <c r="BW70" s="176">
        <f t="shared" si="84"/>
        <v>0</v>
      </c>
      <c r="BX70" s="176">
        <f t="shared" si="84"/>
        <v>0</v>
      </c>
      <c r="BY70" s="176">
        <f t="shared" si="84"/>
        <v>0</v>
      </c>
      <c r="BZ70" s="176">
        <f t="shared" si="84"/>
        <v>0</v>
      </c>
      <c r="CA70" s="176">
        <f t="shared" si="84"/>
        <v>0</v>
      </c>
      <c r="CB70" s="176">
        <f t="shared" si="84"/>
        <v>0</v>
      </c>
      <c r="CC70" s="176">
        <f t="shared" si="84"/>
        <v>0</v>
      </c>
      <c r="CD70" s="176">
        <f t="shared" si="84"/>
        <v>0</v>
      </c>
      <c r="CE70" s="176">
        <f t="shared" si="84"/>
        <v>0</v>
      </c>
      <c r="CF70" s="176">
        <f t="shared" si="84"/>
        <v>0</v>
      </c>
      <c r="CG70" s="176">
        <f t="shared" si="84"/>
        <v>0</v>
      </c>
      <c r="CH70" s="176">
        <f t="shared" si="84"/>
        <v>0</v>
      </c>
      <c r="CI70" s="176">
        <f t="shared" si="84"/>
        <v>0</v>
      </c>
      <c r="CJ70" s="176">
        <f t="shared" si="84"/>
        <v>0</v>
      </c>
      <c r="CK70" s="176">
        <f t="shared" si="84"/>
        <v>0</v>
      </c>
      <c r="CL70" s="176">
        <f t="shared" si="81"/>
        <v>0</v>
      </c>
      <c r="CM70" s="176">
        <f t="shared" si="81"/>
        <v>0</v>
      </c>
      <c r="CN70" s="176">
        <f t="shared" si="81"/>
        <v>0</v>
      </c>
      <c r="CO70" s="176">
        <f t="shared" si="81"/>
        <v>0</v>
      </c>
      <c r="CP70" s="176">
        <f t="shared" si="81"/>
        <v>0</v>
      </c>
      <c r="CQ70" s="176">
        <f t="shared" si="81"/>
        <v>0</v>
      </c>
      <c r="CR70" s="176">
        <f t="shared" si="81"/>
        <v>0</v>
      </c>
      <c r="CS70" s="176">
        <f t="shared" si="81"/>
        <v>0</v>
      </c>
      <c r="CT70" s="176">
        <f t="shared" si="81"/>
        <v>0</v>
      </c>
      <c r="CU70" s="176">
        <f t="shared" si="82"/>
        <v>0</v>
      </c>
      <c r="CV70" s="176">
        <f t="shared" si="82"/>
        <v>0</v>
      </c>
      <c r="CW70" s="176">
        <f t="shared" si="82"/>
        <v>0</v>
      </c>
      <c r="CX70" s="176">
        <f t="shared" si="82"/>
        <v>0</v>
      </c>
      <c r="CY70" s="176">
        <f t="shared" si="82"/>
        <v>0</v>
      </c>
      <c r="CZ70" s="176">
        <f t="shared" si="82"/>
        <v>0</v>
      </c>
      <c r="DA70" s="176">
        <f t="shared" si="82"/>
        <v>0</v>
      </c>
      <c r="DB70" s="176">
        <f t="shared" si="82"/>
        <v>0</v>
      </c>
      <c r="DC70" s="176">
        <f t="shared" si="82"/>
        <v>0</v>
      </c>
      <c r="DD70" s="176">
        <f t="shared" si="82"/>
        <v>0</v>
      </c>
      <c r="DE70" s="176">
        <f t="shared" si="82"/>
        <v>0</v>
      </c>
      <c r="DF70" s="176">
        <f t="shared" si="82"/>
        <v>0</v>
      </c>
      <c r="DG70" s="176">
        <f t="shared" si="82"/>
        <v>0</v>
      </c>
      <c r="DH70" s="176">
        <f t="shared" si="82"/>
        <v>0</v>
      </c>
      <c r="DI70" s="176">
        <f t="shared" si="82"/>
        <v>0</v>
      </c>
      <c r="DJ70" s="176">
        <f t="shared" si="82"/>
        <v>0</v>
      </c>
      <c r="DK70" s="176">
        <f t="shared" si="83"/>
        <v>0</v>
      </c>
      <c r="DL70" s="176">
        <f t="shared" si="83"/>
        <v>0</v>
      </c>
      <c r="DM70" s="176">
        <f t="shared" si="83"/>
        <v>0</v>
      </c>
      <c r="DN70" s="176">
        <f t="shared" si="83"/>
        <v>0</v>
      </c>
      <c r="DO70" s="176">
        <f t="shared" si="83"/>
        <v>0</v>
      </c>
      <c r="DP70" s="176">
        <f t="shared" si="83"/>
        <v>0</v>
      </c>
      <c r="DQ70" s="176">
        <f t="shared" si="83"/>
        <v>0</v>
      </c>
      <c r="DR70" s="176">
        <f t="shared" si="83"/>
        <v>0</v>
      </c>
      <c r="DS70" s="176">
        <f t="shared" si="70"/>
        <v>0</v>
      </c>
      <c r="DT70" s="176">
        <f t="shared" si="70"/>
        <v>0</v>
      </c>
      <c r="DU70" s="176">
        <f t="shared" si="70"/>
        <v>0</v>
      </c>
      <c r="DV70" s="176">
        <f t="shared" si="70"/>
        <v>0</v>
      </c>
      <c r="DW70" s="176">
        <f t="shared" si="70"/>
        <v>0</v>
      </c>
      <c r="DX70" s="176">
        <f t="shared" si="70"/>
        <v>0</v>
      </c>
      <c r="DY70" s="176">
        <f t="shared" si="70"/>
        <v>0</v>
      </c>
      <c r="DZ70" s="176">
        <f t="shared" si="70"/>
        <v>0</v>
      </c>
      <c r="EA70" s="176">
        <f t="shared" si="70"/>
        <v>0</v>
      </c>
      <c r="EB70" s="176">
        <f t="shared" si="70"/>
        <v>0</v>
      </c>
      <c r="EC70" s="176">
        <f t="shared" si="70"/>
        <v>0</v>
      </c>
      <c r="ED70" s="176">
        <f t="shared" si="70"/>
        <v>0</v>
      </c>
      <c r="EE70" s="176">
        <f t="shared" si="70"/>
        <v>0</v>
      </c>
      <c r="EF70" s="176">
        <f t="shared" si="70"/>
        <v>0</v>
      </c>
      <c r="EG70" s="176">
        <f t="shared" si="70"/>
        <v>0</v>
      </c>
      <c r="EH70" s="176">
        <f t="shared" si="70"/>
        <v>0</v>
      </c>
      <c r="EI70" s="176">
        <f t="shared" si="71"/>
        <v>0</v>
      </c>
      <c r="EJ70" s="176">
        <f t="shared" si="71"/>
        <v>0</v>
      </c>
      <c r="EK70" s="176">
        <f t="shared" si="71"/>
        <v>0</v>
      </c>
      <c r="EL70" s="176">
        <f t="shared" si="71"/>
        <v>0</v>
      </c>
      <c r="EM70" s="176">
        <f t="shared" si="71"/>
        <v>0</v>
      </c>
      <c r="EN70" s="176">
        <f t="shared" si="71"/>
        <v>0</v>
      </c>
      <c r="EO70" s="176">
        <f t="shared" si="71"/>
        <v>0</v>
      </c>
      <c r="EP70" s="176">
        <f t="shared" si="71"/>
        <v>0</v>
      </c>
      <c r="EQ70" s="176">
        <f t="shared" si="71"/>
        <v>0</v>
      </c>
      <c r="ER70" s="176">
        <f t="shared" si="71"/>
        <v>0</v>
      </c>
      <c r="ES70" s="176">
        <f t="shared" si="71"/>
        <v>0</v>
      </c>
      <c r="ET70" s="176">
        <f t="shared" si="71"/>
        <v>0</v>
      </c>
      <c r="EU70" s="176">
        <f t="shared" si="71"/>
        <v>0</v>
      </c>
      <c r="EV70" s="176">
        <f t="shared" si="71"/>
        <v>0</v>
      </c>
      <c r="EW70" s="176">
        <f t="shared" si="71"/>
        <v>0</v>
      </c>
      <c r="EX70" s="176">
        <f t="shared" si="71"/>
        <v>0</v>
      </c>
      <c r="EY70" s="176">
        <f t="shared" si="68"/>
        <v>0</v>
      </c>
      <c r="EZ70" s="176">
        <f t="shared" si="68"/>
        <v>0</v>
      </c>
      <c r="FA70" s="176">
        <f t="shared" si="68"/>
        <v>0</v>
      </c>
      <c r="FB70" s="176">
        <f t="shared" si="68"/>
        <v>0</v>
      </c>
      <c r="FC70" s="176">
        <f t="shared" si="68"/>
        <v>0</v>
      </c>
      <c r="FD70" s="176">
        <f t="shared" si="68"/>
        <v>0</v>
      </c>
      <c r="FE70" s="176">
        <f t="shared" si="68"/>
        <v>0</v>
      </c>
      <c r="FF70" s="176">
        <f t="shared" si="68"/>
        <v>0</v>
      </c>
      <c r="FG70" s="176">
        <f t="shared" si="68"/>
        <v>0</v>
      </c>
      <c r="FH70" s="176">
        <f t="shared" si="68"/>
        <v>0</v>
      </c>
      <c r="FI70" s="176">
        <f t="shared" si="68"/>
        <v>0</v>
      </c>
      <c r="FJ70" s="176">
        <f t="shared" si="68"/>
        <v>0</v>
      </c>
      <c r="FK70" s="176">
        <f t="shared" si="69"/>
        <v>0</v>
      </c>
      <c r="FL70" s="176">
        <f t="shared" si="69"/>
        <v>0</v>
      </c>
      <c r="FM70" s="176">
        <f t="shared" si="69"/>
        <v>0</v>
      </c>
      <c r="FN70" s="176">
        <f t="shared" si="69"/>
        <v>0</v>
      </c>
      <c r="FO70" s="176">
        <f t="shared" si="69"/>
        <v>0</v>
      </c>
      <c r="FP70" s="176">
        <f t="shared" si="69"/>
        <v>0</v>
      </c>
      <c r="FQ70" s="176">
        <f t="shared" si="69"/>
        <v>0</v>
      </c>
      <c r="FR70" s="176">
        <f t="shared" si="69"/>
        <v>0</v>
      </c>
      <c r="FS70" s="176">
        <f t="shared" si="69"/>
        <v>0</v>
      </c>
      <c r="FT70" s="176">
        <f t="shared" si="69"/>
        <v>0</v>
      </c>
      <c r="FU70" s="176">
        <f t="shared" si="69"/>
        <v>0</v>
      </c>
      <c r="FV70" s="176">
        <f t="shared" si="69"/>
        <v>0</v>
      </c>
      <c r="FW70" s="176">
        <f t="shared" si="69"/>
        <v>0</v>
      </c>
      <c r="FX70" s="176">
        <f t="shared" si="69"/>
        <v>0</v>
      </c>
      <c r="FY70" s="176">
        <f t="shared" si="69"/>
        <v>0</v>
      </c>
      <c r="FZ70" s="176">
        <f t="shared" si="69"/>
        <v>0</v>
      </c>
      <c r="GA70" s="176">
        <f t="shared" si="72"/>
        <v>0</v>
      </c>
      <c r="GB70" s="176">
        <f t="shared" si="72"/>
        <v>0</v>
      </c>
      <c r="GC70" s="176">
        <f t="shared" si="72"/>
        <v>0</v>
      </c>
      <c r="GD70" s="176">
        <f t="shared" si="72"/>
        <v>0</v>
      </c>
      <c r="GE70" s="176">
        <f t="shared" si="72"/>
        <v>0</v>
      </c>
      <c r="GF70" s="176">
        <f t="shared" si="72"/>
        <v>0</v>
      </c>
      <c r="GG70" s="176">
        <f t="shared" si="72"/>
        <v>0</v>
      </c>
      <c r="GH70" s="176">
        <f t="shared" si="72"/>
        <v>0</v>
      </c>
      <c r="GI70" s="176">
        <f t="shared" si="72"/>
        <v>0</v>
      </c>
      <c r="GJ70" s="176">
        <f t="shared" si="72"/>
        <v>0</v>
      </c>
      <c r="GK70" s="176">
        <f t="shared" si="72"/>
        <v>0</v>
      </c>
      <c r="GL70" s="176">
        <f t="shared" si="72"/>
        <v>0</v>
      </c>
      <c r="GM70" s="176">
        <f t="shared" si="72"/>
        <v>0</v>
      </c>
      <c r="GN70" s="176">
        <f t="shared" si="72"/>
        <v>0</v>
      </c>
      <c r="GO70" s="176">
        <f t="shared" si="72"/>
        <v>0</v>
      </c>
      <c r="GP70" s="176">
        <f t="shared" si="72"/>
        <v>0</v>
      </c>
      <c r="GQ70" s="176">
        <f t="shared" si="73"/>
        <v>0</v>
      </c>
      <c r="GR70" s="176">
        <f t="shared" si="73"/>
        <v>0</v>
      </c>
      <c r="GS70" s="176">
        <f t="shared" si="73"/>
        <v>0</v>
      </c>
      <c r="GT70" s="176">
        <f t="shared" si="73"/>
        <v>0</v>
      </c>
      <c r="GU70" s="176">
        <f t="shared" si="73"/>
        <v>0</v>
      </c>
      <c r="GV70" s="176">
        <f t="shared" si="73"/>
        <v>0</v>
      </c>
      <c r="GW70" s="176">
        <f t="shared" si="73"/>
        <v>0</v>
      </c>
      <c r="GX70" s="176">
        <f t="shared" si="73"/>
        <v>0</v>
      </c>
      <c r="GY70" s="176">
        <f t="shared" si="73"/>
        <v>0</v>
      </c>
      <c r="GZ70" s="176">
        <f t="shared" si="73"/>
        <v>0</v>
      </c>
      <c r="HA70" s="176">
        <f t="shared" si="73"/>
        <v>0</v>
      </c>
      <c r="HB70" s="176">
        <f t="shared" si="73"/>
        <v>0</v>
      </c>
      <c r="HC70" s="176">
        <f t="shared" si="73"/>
        <v>0</v>
      </c>
      <c r="HD70" s="176">
        <f t="shared" si="73"/>
        <v>0</v>
      </c>
      <c r="HE70" s="176">
        <f t="shared" si="73"/>
        <v>0</v>
      </c>
      <c r="HF70" s="176">
        <f t="shared" si="73"/>
        <v>0</v>
      </c>
      <c r="HG70" s="176">
        <f t="shared" si="74"/>
        <v>0</v>
      </c>
      <c r="HH70" s="176">
        <f t="shared" si="74"/>
        <v>0</v>
      </c>
      <c r="HI70" s="176">
        <f t="shared" si="74"/>
        <v>0</v>
      </c>
      <c r="HJ70" s="176">
        <f t="shared" si="74"/>
        <v>0</v>
      </c>
      <c r="HK70" s="176">
        <f t="shared" si="74"/>
        <v>0</v>
      </c>
      <c r="HL70" s="176">
        <f t="shared" si="74"/>
        <v>0</v>
      </c>
      <c r="HM70" s="176">
        <f t="shared" si="74"/>
        <v>0</v>
      </c>
      <c r="HN70" s="176">
        <f t="shared" si="74"/>
        <v>0</v>
      </c>
      <c r="HO70" s="176">
        <f t="shared" si="74"/>
        <v>0</v>
      </c>
      <c r="HP70" s="176">
        <f t="shared" si="74"/>
        <v>0</v>
      </c>
      <c r="HQ70" s="176">
        <f t="shared" si="74"/>
        <v>0</v>
      </c>
      <c r="HR70" s="176">
        <f t="shared" si="74"/>
        <v>0</v>
      </c>
      <c r="HS70" s="176">
        <f t="shared" si="74"/>
        <v>0</v>
      </c>
      <c r="HT70" s="176">
        <f t="shared" si="74"/>
        <v>0</v>
      </c>
      <c r="HU70" s="176">
        <f t="shared" si="74"/>
        <v>0</v>
      </c>
      <c r="HV70" s="176">
        <f t="shared" si="74"/>
        <v>0</v>
      </c>
      <c r="HW70" s="176">
        <f t="shared" si="75"/>
        <v>0</v>
      </c>
      <c r="HX70" s="176">
        <f t="shared" si="75"/>
        <v>0</v>
      </c>
      <c r="HY70" s="176">
        <f t="shared" si="75"/>
        <v>0</v>
      </c>
      <c r="HZ70" s="176">
        <f t="shared" si="75"/>
        <v>0</v>
      </c>
      <c r="IA70" s="176">
        <f t="shared" si="75"/>
        <v>0</v>
      </c>
      <c r="IB70" s="176">
        <f t="shared" si="75"/>
        <v>0</v>
      </c>
      <c r="IC70" s="176">
        <f t="shared" si="75"/>
        <v>0</v>
      </c>
      <c r="ID70" s="176">
        <f t="shared" si="75"/>
        <v>0</v>
      </c>
      <c r="IE70" s="176">
        <f t="shared" si="75"/>
        <v>0</v>
      </c>
      <c r="IF70" s="176">
        <f t="shared" si="75"/>
        <v>0</v>
      </c>
      <c r="IG70" s="176">
        <f t="shared" si="75"/>
        <v>0</v>
      </c>
      <c r="II70"/>
      <c r="IJ70" s="174">
        <v>56</v>
      </c>
      <c r="IK70" s="174" t="b">
        <f t="shared" si="56"/>
        <v>0</v>
      </c>
      <c r="IL70" s="174" t="e">
        <f t="shared" si="9"/>
        <v>#DIV/0!</v>
      </c>
      <c r="IM70" s="174" t="e">
        <f t="shared" si="12"/>
        <v>#DIV/0!</v>
      </c>
      <c r="IO70" s="179" t="str">
        <f t="shared" si="10"/>
        <v/>
      </c>
      <c r="IP70" s="174" t="str">
        <f t="shared" si="11"/>
        <v/>
      </c>
    </row>
    <row r="71" spans="2:250" ht="12.75" customHeight="1" x14ac:dyDescent="0.25">
      <c r="B71" s="174"/>
      <c r="C71" s="174"/>
      <c r="D71" s="174">
        <f t="shared" si="0"/>
        <v>0</v>
      </c>
      <c r="E71"/>
      <c r="F71"/>
      <c r="G71" s="177">
        <v>58</v>
      </c>
      <c r="H71" s="176">
        <f t="shared" si="1"/>
        <v>8.9930070419311168</v>
      </c>
      <c r="I71" s="176">
        <f t="shared" si="8"/>
        <v>5.7100077001630201</v>
      </c>
      <c r="K71" s="176">
        <f t="shared" si="77"/>
        <v>0.45693912721170765</v>
      </c>
      <c r="L71" s="176">
        <f t="shared" si="77"/>
        <v>3.9210443622273377E-6</v>
      </c>
      <c r="M71" s="176">
        <f t="shared" si="77"/>
        <v>2.2658817064344357E-2</v>
      </c>
      <c r="N71" s="176">
        <f t="shared" si="77"/>
        <v>0.94065839960394593</v>
      </c>
      <c r="O71" s="176">
        <f t="shared" si="77"/>
        <v>6.008279174109795E-2</v>
      </c>
      <c r="P71" s="176">
        <f t="shared" si="77"/>
        <v>1.4102880846070069</v>
      </c>
      <c r="Q71" s="176">
        <f t="shared" si="77"/>
        <v>1.0020316461248142E-2</v>
      </c>
      <c r="R71" s="176">
        <f t="shared" si="77"/>
        <v>8.1667178488513533E-6</v>
      </c>
      <c r="S71" s="176">
        <f t="shared" si="77"/>
        <v>0.15713453746578274</v>
      </c>
      <c r="T71" s="176">
        <f t="shared" si="77"/>
        <v>1.0156646005807437</v>
      </c>
      <c r="U71" s="176">
        <f t="shared" si="77"/>
        <v>0.78646587942125223</v>
      </c>
      <c r="V71" s="176">
        <f t="shared" si="77"/>
        <v>1.2317802975871433E-3</v>
      </c>
      <c r="W71" s="176">
        <f t="shared" si="77"/>
        <v>6.7666683237002103E-19</v>
      </c>
      <c r="X71" s="176">
        <f t="shared" si="77"/>
        <v>0.80615252227250611</v>
      </c>
      <c r="Y71" s="176">
        <f t="shared" si="77"/>
        <v>4.2698755634716416E-2</v>
      </c>
      <c r="Z71" s="176">
        <f t="shared" si="77"/>
        <v>3.8870553019939538E-11</v>
      </c>
      <c r="AA71" s="176">
        <f t="shared" si="76"/>
        <v>0</v>
      </c>
      <c r="AB71" s="176">
        <f t="shared" si="76"/>
        <v>0</v>
      </c>
      <c r="AC71" s="176">
        <f t="shared" si="76"/>
        <v>0</v>
      </c>
      <c r="AD71" s="176">
        <f t="shared" si="76"/>
        <v>0</v>
      </c>
      <c r="AE71" s="176">
        <f t="shared" si="76"/>
        <v>0</v>
      </c>
      <c r="AF71" s="176">
        <f t="shared" si="76"/>
        <v>0</v>
      </c>
      <c r="AG71" s="176">
        <f t="shared" si="76"/>
        <v>0</v>
      </c>
      <c r="AH71" s="176">
        <f t="shared" si="76"/>
        <v>0</v>
      </c>
      <c r="AI71" s="176">
        <f t="shared" si="76"/>
        <v>0</v>
      </c>
      <c r="AJ71" s="176">
        <f t="shared" si="76"/>
        <v>0</v>
      </c>
      <c r="AK71" s="176">
        <f t="shared" si="76"/>
        <v>0</v>
      </c>
      <c r="AL71" s="176">
        <f t="shared" si="76"/>
        <v>0</v>
      </c>
      <c r="AM71" s="176">
        <f t="shared" si="76"/>
        <v>0</v>
      </c>
      <c r="AN71" s="176">
        <f t="shared" si="76"/>
        <v>0</v>
      </c>
      <c r="AO71" s="176">
        <f t="shared" si="76"/>
        <v>0</v>
      </c>
      <c r="AP71" s="176">
        <f t="shared" si="79"/>
        <v>0</v>
      </c>
      <c r="AQ71" s="176">
        <f t="shared" si="79"/>
        <v>0</v>
      </c>
      <c r="AR71" s="176">
        <f t="shared" si="79"/>
        <v>0</v>
      </c>
      <c r="AS71" s="176">
        <f t="shared" si="79"/>
        <v>0</v>
      </c>
      <c r="AT71" s="176">
        <f t="shared" si="79"/>
        <v>0</v>
      </c>
      <c r="AU71" s="176">
        <f t="shared" si="79"/>
        <v>0</v>
      </c>
      <c r="AV71" s="176">
        <f t="shared" si="79"/>
        <v>0</v>
      </c>
      <c r="AW71" s="176">
        <f t="shared" si="79"/>
        <v>0</v>
      </c>
      <c r="AX71" s="176">
        <f t="shared" si="79"/>
        <v>0</v>
      </c>
      <c r="AY71" s="176">
        <f t="shared" si="79"/>
        <v>0</v>
      </c>
      <c r="AZ71" s="176">
        <f t="shared" si="79"/>
        <v>0</v>
      </c>
      <c r="BA71" s="176">
        <f t="shared" si="79"/>
        <v>0</v>
      </c>
      <c r="BB71" s="176">
        <f t="shared" si="79"/>
        <v>0</v>
      </c>
      <c r="BC71" s="176">
        <f t="shared" si="79"/>
        <v>0</v>
      </c>
      <c r="BD71" s="176">
        <f t="shared" si="79"/>
        <v>0</v>
      </c>
      <c r="BE71" s="176">
        <f t="shared" si="79"/>
        <v>0</v>
      </c>
      <c r="BF71" s="176">
        <f t="shared" si="78"/>
        <v>0</v>
      </c>
      <c r="BG71" s="176">
        <f t="shared" si="78"/>
        <v>0</v>
      </c>
      <c r="BH71" s="176">
        <f t="shared" si="78"/>
        <v>0</v>
      </c>
      <c r="BI71" s="176">
        <f t="shared" si="78"/>
        <v>0</v>
      </c>
      <c r="BJ71" s="176">
        <f t="shared" si="78"/>
        <v>0</v>
      </c>
      <c r="BK71" s="176">
        <f t="shared" si="78"/>
        <v>0</v>
      </c>
      <c r="BL71" s="176">
        <f t="shared" si="78"/>
        <v>0</v>
      </c>
      <c r="BM71" s="176">
        <f t="shared" si="78"/>
        <v>0</v>
      </c>
      <c r="BN71" s="176">
        <f t="shared" si="78"/>
        <v>0</v>
      </c>
      <c r="BO71" s="176">
        <f t="shared" si="78"/>
        <v>0</v>
      </c>
      <c r="BP71" s="176">
        <f t="shared" si="78"/>
        <v>0</v>
      </c>
      <c r="BQ71" s="176">
        <f t="shared" si="78"/>
        <v>0</v>
      </c>
      <c r="BR71" s="176">
        <f t="shared" si="78"/>
        <v>0</v>
      </c>
      <c r="BS71" s="176">
        <f t="shared" si="78"/>
        <v>0</v>
      </c>
      <c r="BT71" s="176">
        <f t="shared" si="78"/>
        <v>0</v>
      </c>
      <c r="BU71" s="176">
        <f t="shared" si="78"/>
        <v>0</v>
      </c>
      <c r="BV71" s="176">
        <f t="shared" si="84"/>
        <v>0</v>
      </c>
      <c r="BW71" s="176">
        <f t="shared" si="84"/>
        <v>0</v>
      </c>
      <c r="BX71" s="176">
        <f t="shared" si="84"/>
        <v>0</v>
      </c>
      <c r="BY71" s="176">
        <f t="shared" si="84"/>
        <v>0</v>
      </c>
      <c r="BZ71" s="176">
        <f t="shared" si="84"/>
        <v>0</v>
      </c>
      <c r="CA71" s="176">
        <f t="shared" si="84"/>
        <v>0</v>
      </c>
      <c r="CB71" s="176">
        <f t="shared" si="84"/>
        <v>0</v>
      </c>
      <c r="CC71" s="176">
        <f t="shared" si="84"/>
        <v>0</v>
      </c>
      <c r="CD71" s="176">
        <f t="shared" si="84"/>
        <v>0</v>
      </c>
      <c r="CE71" s="176">
        <f t="shared" si="84"/>
        <v>0</v>
      </c>
      <c r="CF71" s="176">
        <f t="shared" si="84"/>
        <v>0</v>
      </c>
      <c r="CG71" s="176">
        <f t="shared" si="84"/>
        <v>0</v>
      </c>
      <c r="CH71" s="176">
        <f t="shared" si="84"/>
        <v>0</v>
      </c>
      <c r="CI71" s="176">
        <f t="shared" si="84"/>
        <v>0</v>
      </c>
      <c r="CJ71" s="176">
        <f t="shared" si="84"/>
        <v>0</v>
      </c>
      <c r="CK71" s="176">
        <f t="shared" si="84"/>
        <v>0</v>
      </c>
      <c r="CL71" s="176">
        <f t="shared" si="81"/>
        <v>0</v>
      </c>
      <c r="CM71" s="176">
        <f t="shared" si="81"/>
        <v>0</v>
      </c>
      <c r="CN71" s="176">
        <f t="shared" si="81"/>
        <v>0</v>
      </c>
      <c r="CO71" s="176">
        <f t="shared" si="81"/>
        <v>0</v>
      </c>
      <c r="CP71" s="176">
        <f t="shared" si="81"/>
        <v>0</v>
      </c>
      <c r="CQ71" s="176">
        <f t="shared" si="81"/>
        <v>0</v>
      </c>
      <c r="CR71" s="176">
        <f t="shared" si="81"/>
        <v>0</v>
      </c>
      <c r="CS71" s="176">
        <f t="shared" si="81"/>
        <v>0</v>
      </c>
      <c r="CT71" s="176">
        <f t="shared" si="81"/>
        <v>0</v>
      </c>
      <c r="CU71" s="176">
        <f t="shared" si="82"/>
        <v>0</v>
      </c>
      <c r="CV71" s="176">
        <f t="shared" si="82"/>
        <v>0</v>
      </c>
      <c r="CW71" s="176">
        <f t="shared" si="82"/>
        <v>0</v>
      </c>
      <c r="CX71" s="176">
        <f t="shared" si="82"/>
        <v>0</v>
      </c>
      <c r="CY71" s="176">
        <f t="shared" si="82"/>
        <v>0</v>
      </c>
      <c r="CZ71" s="176">
        <f t="shared" si="82"/>
        <v>0</v>
      </c>
      <c r="DA71" s="176">
        <f t="shared" si="82"/>
        <v>0</v>
      </c>
      <c r="DB71" s="176">
        <f t="shared" si="82"/>
        <v>0</v>
      </c>
      <c r="DC71" s="176">
        <f t="shared" si="82"/>
        <v>0</v>
      </c>
      <c r="DD71" s="176">
        <f t="shared" si="82"/>
        <v>0</v>
      </c>
      <c r="DE71" s="176">
        <f t="shared" si="82"/>
        <v>0</v>
      </c>
      <c r="DF71" s="176">
        <f t="shared" si="82"/>
        <v>0</v>
      </c>
      <c r="DG71" s="176">
        <f t="shared" si="82"/>
        <v>0</v>
      </c>
      <c r="DH71" s="176">
        <f t="shared" si="82"/>
        <v>0</v>
      </c>
      <c r="DI71" s="176">
        <f t="shared" si="82"/>
        <v>0</v>
      </c>
      <c r="DJ71" s="176">
        <f t="shared" si="82"/>
        <v>0</v>
      </c>
      <c r="DK71" s="176">
        <f t="shared" si="83"/>
        <v>0</v>
      </c>
      <c r="DL71" s="176">
        <f t="shared" si="83"/>
        <v>0</v>
      </c>
      <c r="DM71" s="176">
        <f t="shared" si="83"/>
        <v>0</v>
      </c>
      <c r="DN71" s="176">
        <f t="shared" si="83"/>
        <v>0</v>
      </c>
      <c r="DO71" s="176">
        <f t="shared" si="83"/>
        <v>0</v>
      </c>
      <c r="DP71" s="176">
        <f t="shared" si="83"/>
        <v>0</v>
      </c>
      <c r="DQ71" s="176">
        <f t="shared" si="83"/>
        <v>0</v>
      </c>
      <c r="DR71" s="176">
        <f t="shared" si="83"/>
        <v>0</v>
      </c>
      <c r="DS71" s="176">
        <f t="shared" si="70"/>
        <v>0</v>
      </c>
      <c r="DT71" s="176">
        <f t="shared" si="70"/>
        <v>0</v>
      </c>
      <c r="DU71" s="176">
        <f t="shared" si="70"/>
        <v>0</v>
      </c>
      <c r="DV71" s="176">
        <f t="shared" si="70"/>
        <v>0</v>
      </c>
      <c r="DW71" s="176">
        <f t="shared" si="70"/>
        <v>0</v>
      </c>
      <c r="DX71" s="176">
        <f t="shared" si="70"/>
        <v>0</v>
      </c>
      <c r="DY71" s="176">
        <f t="shared" si="70"/>
        <v>0</v>
      </c>
      <c r="DZ71" s="176">
        <f t="shared" si="70"/>
        <v>0</v>
      </c>
      <c r="EA71" s="176">
        <f t="shared" si="70"/>
        <v>0</v>
      </c>
      <c r="EB71" s="176">
        <f t="shared" si="70"/>
        <v>0</v>
      </c>
      <c r="EC71" s="176">
        <f t="shared" si="70"/>
        <v>0</v>
      </c>
      <c r="ED71" s="176">
        <f t="shared" si="70"/>
        <v>0</v>
      </c>
      <c r="EE71" s="176">
        <f t="shared" si="70"/>
        <v>0</v>
      </c>
      <c r="EF71" s="176">
        <f t="shared" si="70"/>
        <v>0</v>
      </c>
      <c r="EG71" s="176">
        <f t="shared" si="70"/>
        <v>0</v>
      </c>
      <c r="EH71" s="176">
        <f t="shared" si="70"/>
        <v>0</v>
      </c>
      <c r="EI71" s="176">
        <f t="shared" si="71"/>
        <v>0</v>
      </c>
      <c r="EJ71" s="176">
        <f t="shared" si="71"/>
        <v>0</v>
      </c>
      <c r="EK71" s="176">
        <f t="shared" si="71"/>
        <v>0</v>
      </c>
      <c r="EL71" s="176">
        <f t="shared" si="71"/>
        <v>0</v>
      </c>
      <c r="EM71" s="176">
        <f t="shared" si="71"/>
        <v>0</v>
      </c>
      <c r="EN71" s="176">
        <f t="shared" si="71"/>
        <v>0</v>
      </c>
      <c r="EO71" s="176">
        <f t="shared" si="71"/>
        <v>0</v>
      </c>
      <c r="EP71" s="176">
        <f t="shared" si="71"/>
        <v>0</v>
      </c>
      <c r="EQ71" s="176">
        <f t="shared" si="71"/>
        <v>0</v>
      </c>
      <c r="ER71" s="176">
        <f t="shared" si="71"/>
        <v>0</v>
      </c>
      <c r="ES71" s="176">
        <f t="shared" si="71"/>
        <v>0</v>
      </c>
      <c r="ET71" s="176">
        <f t="shared" si="71"/>
        <v>0</v>
      </c>
      <c r="EU71" s="176">
        <f t="shared" si="71"/>
        <v>0</v>
      </c>
      <c r="EV71" s="176">
        <f t="shared" si="71"/>
        <v>0</v>
      </c>
      <c r="EW71" s="176">
        <f t="shared" si="71"/>
        <v>0</v>
      </c>
      <c r="EX71" s="176">
        <f t="shared" si="71"/>
        <v>0</v>
      </c>
      <c r="EY71" s="176">
        <f t="shared" si="68"/>
        <v>0</v>
      </c>
      <c r="EZ71" s="176">
        <f t="shared" si="68"/>
        <v>0</v>
      </c>
      <c r="FA71" s="176">
        <f t="shared" si="68"/>
        <v>0</v>
      </c>
      <c r="FB71" s="176">
        <f t="shared" si="68"/>
        <v>0</v>
      </c>
      <c r="FC71" s="176">
        <f t="shared" si="68"/>
        <v>0</v>
      </c>
      <c r="FD71" s="176">
        <f t="shared" si="68"/>
        <v>0</v>
      </c>
      <c r="FE71" s="176">
        <f t="shared" si="68"/>
        <v>0</v>
      </c>
      <c r="FF71" s="176">
        <f t="shared" si="68"/>
        <v>0</v>
      </c>
      <c r="FG71" s="176">
        <f t="shared" si="68"/>
        <v>0</v>
      </c>
      <c r="FH71" s="176">
        <f t="shared" si="68"/>
        <v>0</v>
      </c>
      <c r="FI71" s="176">
        <f t="shared" si="68"/>
        <v>0</v>
      </c>
      <c r="FJ71" s="176">
        <f t="shared" si="68"/>
        <v>0</v>
      </c>
      <c r="FK71" s="176">
        <f t="shared" si="69"/>
        <v>0</v>
      </c>
      <c r="FL71" s="176">
        <f t="shared" si="69"/>
        <v>0</v>
      </c>
      <c r="FM71" s="176">
        <f t="shared" si="69"/>
        <v>0</v>
      </c>
      <c r="FN71" s="176">
        <f t="shared" si="69"/>
        <v>0</v>
      </c>
      <c r="FO71" s="176">
        <f t="shared" si="69"/>
        <v>0</v>
      </c>
      <c r="FP71" s="176">
        <f t="shared" si="69"/>
        <v>0</v>
      </c>
      <c r="FQ71" s="176">
        <f t="shared" si="69"/>
        <v>0</v>
      </c>
      <c r="FR71" s="176">
        <f t="shared" si="69"/>
        <v>0</v>
      </c>
      <c r="FS71" s="176">
        <f t="shared" si="69"/>
        <v>0</v>
      </c>
      <c r="FT71" s="176">
        <f t="shared" si="69"/>
        <v>0</v>
      </c>
      <c r="FU71" s="176">
        <f t="shared" si="69"/>
        <v>0</v>
      </c>
      <c r="FV71" s="176">
        <f t="shared" si="69"/>
        <v>0</v>
      </c>
      <c r="FW71" s="176">
        <f t="shared" si="69"/>
        <v>0</v>
      </c>
      <c r="FX71" s="176">
        <f t="shared" si="69"/>
        <v>0</v>
      </c>
      <c r="FY71" s="176">
        <f t="shared" si="69"/>
        <v>0</v>
      </c>
      <c r="FZ71" s="176">
        <f t="shared" si="69"/>
        <v>0</v>
      </c>
      <c r="GA71" s="176">
        <f t="shared" si="72"/>
        <v>0</v>
      </c>
      <c r="GB71" s="176">
        <f t="shared" si="72"/>
        <v>0</v>
      </c>
      <c r="GC71" s="176">
        <f t="shared" si="72"/>
        <v>0</v>
      </c>
      <c r="GD71" s="176">
        <f t="shared" si="72"/>
        <v>0</v>
      </c>
      <c r="GE71" s="176">
        <f t="shared" si="72"/>
        <v>0</v>
      </c>
      <c r="GF71" s="176">
        <f t="shared" si="72"/>
        <v>0</v>
      </c>
      <c r="GG71" s="176">
        <f t="shared" si="72"/>
        <v>0</v>
      </c>
      <c r="GH71" s="176">
        <f t="shared" si="72"/>
        <v>0</v>
      </c>
      <c r="GI71" s="176">
        <f t="shared" si="72"/>
        <v>0</v>
      </c>
      <c r="GJ71" s="176">
        <f t="shared" si="72"/>
        <v>0</v>
      </c>
      <c r="GK71" s="176">
        <f t="shared" si="72"/>
        <v>0</v>
      </c>
      <c r="GL71" s="176">
        <f t="shared" si="72"/>
        <v>0</v>
      </c>
      <c r="GM71" s="176">
        <f t="shared" si="72"/>
        <v>0</v>
      </c>
      <c r="GN71" s="176">
        <f t="shared" si="72"/>
        <v>0</v>
      </c>
      <c r="GO71" s="176">
        <f t="shared" si="72"/>
        <v>0</v>
      </c>
      <c r="GP71" s="176">
        <f t="shared" si="72"/>
        <v>0</v>
      </c>
      <c r="GQ71" s="176">
        <f t="shared" si="73"/>
        <v>0</v>
      </c>
      <c r="GR71" s="176">
        <f t="shared" si="73"/>
        <v>0</v>
      </c>
      <c r="GS71" s="176">
        <f t="shared" si="73"/>
        <v>0</v>
      </c>
      <c r="GT71" s="176">
        <f t="shared" si="73"/>
        <v>0</v>
      </c>
      <c r="GU71" s="176">
        <f t="shared" si="73"/>
        <v>0</v>
      </c>
      <c r="GV71" s="176">
        <f t="shared" si="73"/>
        <v>0</v>
      </c>
      <c r="GW71" s="176">
        <f t="shared" si="73"/>
        <v>0</v>
      </c>
      <c r="GX71" s="176">
        <f t="shared" si="73"/>
        <v>0</v>
      </c>
      <c r="GY71" s="176">
        <f t="shared" si="73"/>
        <v>0</v>
      </c>
      <c r="GZ71" s="176">
        <f t="shared" si="73"/>
        <v>0</v>
      </c>
      <c r="HA71" s="176">
        <f t="shared" si="73"/>
        <v>0</v>
      </c>
      <c r="HB71" s="176">
        <f t="shared" si="73"/>
        <v>0</v>
      </c>
      <c r="HC71" s="176">
        <f t="shared" si="73"/>
        <v>0</v>
      </c>
      <c r="HD71" s="176">
        <f t="shared" si="73"/>
        <v>0</v>
      </c>
      <c r="HE71" s="176">
        <f t="shared" si="73"/>
        <v>0</v>
      </c>
      <c r="HF71" s="176">
        <f t="shared" si="73"/>
        <v>0</v>
      </c>
      <c r="HG71" s="176">
        <f t="shared" si="74"/>
        <v>0</v>
      </c>
      <c r="HH71" s="176">
        <f t="shared" si="74"/>
        <v>0</v>
      </c>
      <c r="HI71" s="176">
        <f t="shared" si="74"/>
        <v>0</v>
      </c>
      <c r="HJ71" s="176">
        <f t="shared" si="74"/>
        <v>0</v>
      </c>
      <c r="HK71" s="176">
        <f t="shared" si="74"/>
        <v>0</v>
      </c>
      <c r="HL71" s="176">
        <f t="shared" si="74"/>
        <v>0</v>
      </c>
      <c r="HM71" s="176">
        <f t="shared" si="74"/>
        <v>0</v>
      </c>
      <c r="HN71" s="176">
        <f t="shared" si="74"/>
        <v>0</v>
      </c>
      <c r="HO71" s="176">
        <f t="shared" si="74"/>
        <v>0</v>
      </c>
      <c r="HP71" s="176">
        <f t="shared" si="74"/>
        <v>0</v>
      </c>
      <c r="HQ71" s="176">
        <f t="shared" si="74"/>
        <v>0</v>
      </c>
      <c r="HR71" s="176">
        <f t="shared" si="74"/>
        <v>0</v>
      </c>
      <c r="HS71" s="176">
        <f t="shared" si="74"/>
        <v>0</v>
      </c>
      <c r="HT71" s="176">
        <f t="shared" si="74"/>
        <v>0</v>
      </c>
      <c r="HU71" s="176">
        <f t="shared" si="74"/>
        <v>0</v>
      </c>
      <c r="HV71" s="176">
        <f t="shared" si="74"/>
        <v>0</v>
      </c>
      <c r="HW71" s="176">
        <f t="shared" si="75"/>
        <v>0</v>
      </c>
      <c r="HX71" s="176">
        <f t="shared" si="75"/>
        <v>0</v>
      </c>
      <c r="HY71" s="176">
        <f t="shared" si="75"/>
        <v>0</v>
      </c>
      <c r="HZ71" s="176">
        <f t="shared" si="75"/>
        <v>0</v>
      </c>
      <c r="IA71" s="176">
        <f t="shared" si="75"/>
        <v>0</v>
      </c>
      <c r="IB71" s="176">
        <f t="shared" si="75"/>
        <v>0</v>
      </c>
      <c r="IC71" s="176">
        <f t="shared" si="75"/>
        <v>0</v>
      </c>
      <c r="ID71" s="176">
        <f t="shared" si="75"/>
        <v>0</v>
      </c>
      <c r="IE71" s="176">
        <f t="shared" si="75"/>
        <v>0</v>
      </c>
      <c r="IF71" s="176">
        <f t="shared" si="75"/>
        <v>0</v>
      </c>
      <c r="IG71" s="176">
        <f t="shared" si="75"/>
        <v>0</v>
      </c>
      <c r="II71"/>
      <c r="IJ71" s="174">
        <v>57</v>
      </c>
      <c r="IK71" s="174" t="b">
        <f t="shared" si="56"/>
        <v>0</v>
      </c>
      <c r="IL71" s="174" t="e">
        <f t="shared" si="9"/>
        <v>#DIV/0!</v>
      </c>
      <c r="IM71" s="174" t="e">
        <f t="shared" si="12"/>
        <v>#DIV/0!</v>
      </c>
      <c r="IO71" s="179" t="str">
        <f t="shared" si="10"/>
        <v/>
      </c>
      <c r="IP71" s="174" t="str">
        <f t="shared" si="11"/>
        <v/>
      </c>
    </row>
    <row r="72" spans="2:250" ht="12.75" customHeight="1" x14ac:dyDescent="0.25">
      <c r="B72" s="174"/>
      <c r="C72" s="174"/>
      <c r="D72" s="174">
        <f t="shared" si="0"/>
        <v>0</v>
      </c>
      <c r="E72"/>
      <c r="F72"/>
      <c r="G72" s="177">
        <v>59</v>
      </c>
      <c r="H72" s="176">
        <f t="shared" si="1"/>
        <v>9.1480588874816533</v>
      </c>
      <c r="I72" s="176">
        <f t="shared" si="8"/>
        <v>5.0896059866160455</v>
      </c>
      <c r="K72" s="176">
        <f t="shared" si="77"/>
        <v>0.97420000173531152</v>
      </c>
      <c r="L72" s="176">
        <f t="shared" si="77"/>
        <v>6.4229734254212171E-5</v>
      </c>
      <c r="M72" s="176">
        <f t="shared" si="77"/>
        <v>2.4205655408451924E-3</v>
      </c>
      <c r="N72" s="176">
        <f t="shared" si="77"/>
        <v>0.3322068304246571</v>
      </c>
      <c r="O72" s="176">
        <f t="shared" si="77"/>
        <v>1.1240047269910956E-2</v>
      </c>
      <c r="P72" s="176">
        <f t="shared" si="77"/>
        <v>1.4631607433476093</v>
      </c>
      <c r="Q72" s="176">
        <f t="shared" si="77"/>
        <v>7.1473087512155607E-4</v>
      </c>
      <c r="R72" s="176">
        <f t="shared" si="77"/>
        <v>2.4704962630159995E-7</v>
      </c>
      <c r="S72" s="176">
        <f t="shared" si="77"/>
        <v>3.6839392496421583E-2</v>
      </c>
      <c r="T72" s="176">
        <f t="shared" si="77"/>
        <v>1.2987735814371557</v>
      </c>
      <c r="U72" s="176">
        <f t="shared" si="77"/>
        <v>0.46073236199688644</v>
      </c>
      <c r="V72" s="176">
        <f t="shared" si="77"/>
        <v>1.0464898341930239E-4</v>
      </c>
      <c r="W72" s="176">
        <f t="shared" si="77"/>
        <v>4.9434732413095369E-22</v>
      </c>
      <c r="X72" s="176">
        <f t="shared" si="77"/>
        <v>0.30800744705599703</v>
      </c>
      <c r="Y72" s="176">
        <f t="shared" si="77"/>
        <v>0.2011411586684809</v>
      </c>
      <c r="Z72" s="176">
        <f t="shared" si="77"/>
        <v>3.4731093144795299E-13</v>
      </c>
      <c r="AA72" s="176">
        <f t="shared" si="76"/>
        <v>0</v>
      </c>
      <c r="AB72" s="176">
        <f t="shared" si="76"/>
        <v>0</v>
      </c>
      <c r="AC72" s="176">
        <f t="shared" si="76"/>
        <v>0</v>
      </c>
      <c r="AD72" s="176">
        <f t="shared" si="76"/>
        <v>0</v>
      </c>
      <c r="AE72" s="176">
        <f t="shared" si="76"/>
        <v>0</v>
      </c>
      <c r="AF72" s="176">
        <f t="shared" si="76"/>
        <v>0</v>
      </c>
      <c r="AG72" s="176">
        <f t="shared" si="76"/>
        <v>0</v>
      </c>
      <c r="AH72" s="176">
        <f t="shared" si="76"/>
        <v>0</v>
      </c>
      <c r="AI72" s="176">
        <f t="shared" si="76"/>
        <v>0</v>
      </c>
      <c r="AJ72" s="176">
        <f t="shared" si="76"/>
        <v>0</v>
      </c>
      <c r="AK72" s="176">
        <f t="shared" si="76"/>
        <v>0</v>
      </c>
      <c r="AL72" s="176">
        <f t="shared" si="76"/>
        <v>0</v>
      </c>
      <c r="AM72" s="176">
        <f t="shared" si="76"/>
        <v>0</v>
      </c>
      <c r="AN72" s="176">
        <f t="shared" si="76"/>
        <v>0</v>
      </c>
      <c r="AO72" s="176">
        <f t="shared" si="76"/>
        <v>0</v>
      </c>
      <c r="AP72" s="176">
        <f t="shared" si="79"/>
        <v>0</v>
      </c>
      <c r="AQ72" s="176">
        <f t="shared" si="79"/>
        <v>0</v>
      </c>
      <c r="AR72" s="176">
        <f t="shared" si="79"/>
        <v>0</v>
      </c>
      <c r="AS72" s="176">
        <f t="shared" si="79"/>
        <v>0</v>
      </c>
      <c r="AT72" s="176">
        <f t="shared" si="79"/>
        <v>0</v>
      </c>
      <c r="AU72" s="176">
        <f t="shared" si="79"/>
        <v>0</v>
      </c>
      <c r="AV72" s="176">
        <f t="shared" si="79"/>
        <v>0</v>
      </c>
      <c r="AW72" s="176">
        <f t="shared" si="79"/>
        <v>0</v>
      </c>
      <c r="AX72" s="176">
        <f t="shared" si="79"/>
        <v>0</v>
      </c>
      <c r="AY72" s="176">
        <f t="shared" si="79"/>
        <v>0</v>
      </c>
      <c r="AZ72" s="176">
        <f t="shared" si="79"/>
        <v>0</v>
      </c>
      <c r="BA72" s="176">
        <f t="shared" si="79"/>
        <v>0</v>
      </c>
      <c r="BB72" s="176">
        <f t="shared" si="79"/>
        <v>0</v>
      </c>
      <c r="BC72" s="176">
        <f t="shared" si="79"/>
        <v>0</v>
      </c>
      <c r="BD72" s="176">
        <f t="shared" si="79"/>
        <v>0</v>
      </c>
      <c r="BE72" s="176">
        <f t="shared" si="79"/>
        <v>0</v>
      </c>
      <c r="BF72" s="176">
        <f t="shared" si="78"/>
        <v>0</v>
      </c>
      <c r="BG72" s="176">
        <f t="shared" si="78"/>
        <v>0</v>
      </c>
      <c r="BH72" s="176">
        <f t="shared" si="78"/>
        <v>0</v>
      </c>
      <c r="BI72" s="176">
        <f t="shared" si="78"/>
        <v>0</v>
      </c>
      <c r="BJ72" s="176">
        <f t="shared" si="78"/>
        <v>0</v>
      </c>
      <c r="BK72" s="176">
        <f t="shared" si="78"/>
        <v>0</v>
      </c>
      <c r="BL72" s="176">
        <f t="shared" si="78"/>
        <v>0</v>
      </c>
      <c r="BM72" s="176">
        <f t="shared" si="78"/>
        <v>0</v>
      </c>
      <c r="BN72" s="176">
        <f t="shared" si="78"/>
        <v>0</v>
      </c>
      <c r="BO72" s="176">
        <f t="shared" si="78"/>
        <v>0</v>
      </c>
      <c r="BP72" s="176">
        <f t="shared" si="78"/>
        <v>0</v>
      </c>
      <c r="BQ72" s="176">
        <f t="shared" si="78"/>
        <v>0</v>
      </c>
      <c r="BR72" s="176">
        <f t="shared" si="78"/>
        <v>0</v>
      </c>
      <c r="BS72" s="176">
        <f t="shared" si="78"/>
        <v>0</v>
      </c>
      <c r="BT72" s="176">
        <f t="shared" si="78"/>
        <v>0</v>
      </c>
      <c r="BU72" s="176">
        <f t="shared" si="78"/>
        <v>0</v>
      </c>
      <c r="BV72" s="176">
        <f t="shared" si="84"/>
        <v>0</v>
      </c>
      <c r="BW72" s="176">
        <f t="shared" si="84"/>
        <v>0</v>
      </c>
      <c r="BX72" s="176">
        <f t="shared" si="84"/>
        <v>0</v>
      </c>
      <c r="BY72" s="176">
        <f t="shared" si="84"/>
        <v>0</v>
      </c>
      <c r="BZ72" s="176">
        <f t="shared" si="84"/>
        <v>0</v>
      </c>
      <c r="CA72" s="176">
        <f t="shared" si="84"/>
        <v>0</v>
      </c>
      <c r="CB72" s="176">
        <f t="shared" si="84"/>
        <v>0</v>
      </c>
      <c r="CC72" s="176">
        <f t="shared" si="84"/>
        <v>0</v>
      </c>
      <c r="CD72" s="176">
        <f t="shared" si="84"/>
        <v>0</v>
      </c>
      <c r="CE72" s="176">
        <f t="shared" si="84"/>
        <v>0</v>
      </c>
      <c r="CF72" s="176">
        <f t="shared" si="84"/>
        <v>0</v>
      </c>
      <c r="CG72" s="176">
        <f t="shared" si="84"/>
        <v>0</v>
      </c>
      <c r="CH72" s="176">
        <f t="shared" si="84"/>
        <v>0</v>
      </c>
      <c r="CI72" s="176">
        <f t="shared" si="84"/>
        <v>0</v>
      </c>
      <c r="CJ72" s="176">
        <f t="shared" si="84"/>
        <v>0</v>
      </c>
      <c r="CK72" s="176">
        <f t="shared" si="84"/>
        <v>0</v>
      </c>
      <c r="CL72" s="176">
        <f t="shared" si="81"/>
        <v>0</v>
      </c>
      <c r="CM72" s="176">
        <f t="shared" si="81"/>
        <v>0</v>
      </c>
      <c r="CN72" s="176">
        <f t="shared" si="81"/>
        <v>0</v>
      </c>
      <c r="CO72" s="176">
        <f t="shared" si="81"/>
        <v>0</v>
      </c>
      <c r="CP72" s="176">
        <f t="shared" si="81"/>
        <v>0</v>
      </c>
      <c r="CQ72" s="176">
        <f t="shared" si="81"/>
        <v>0</v>
      </c>
      <c r="CR72" s="176">
        <f t="shared" si="81"/>
        <v>0</v>
      </c>
      <c r="CS72" s="176">
        <f t="shared" si="81"/>
        <v>0</v>
      </c>
      <c r="CT72" s="176">
        <f t="shared" si="81"/>
        <v>0</v>
      </c>
      <c r="CU72" s="176">
        <f t="shared" si="82"/>
        <v>0</v>
      </c>
      <c r="CV72" s="176">
        <f t="shared" si="82"/>
        <v>0</v>
      </c>
      <c r="CW72" s="176">
        <f t="shared" si="82"/>
        <v>0</v>
      </c>
      <c r="CX72" s="176">
        <f t="shared" si="82"/>
        <v>0</v>
      </c>
      <c r="CY72" s="176">
        <f t="shared" si="82"/>
        <v>0</v>
      </c>
      <c r="CZ72" s="176">
        <f t="shared" si="82"/>
        <v>0</v>
      </c>
      <c r="DA72" s="176">
        <f t="shared" si="82"/>
        <v>0</v>
      </c>
      <c r="DB72" s="176">
        <f t="shared" si="82"/>
        <v>0</v>
      </c>
      <c r="DC72" s="176">
        <f t="shared" si="82"/>
        <v>0</v>
      </c>
      <c r="DD72" s="176">
        <f t="shared" si="82"/>
        <v>0</v>
      </c>
      <c r="DE72" s="176">
        <f t="shared" si="82"/>
        <v>0</v>
      </c>
      <c r="DF72" s="176">
        <f t="shared" si="82"/>
        <v>0</v>
      </c>
      <c r="DG72" s="176">
        <f t="shared" si="82"/>
        <v>0</v>
      </c>
      <c r="DH72" s="176">
        <f t="shared" si="82"/>
        <v>0</v>
      </c>
      <c r="DI72" s="176">
        <f t="shared" si="82"/>
        <v>0</v>
      </c>
      <c r="DJ72" s="176">
        <f t="shared" si="82"/>
        <v>0</v>
      </c>
      <c r="DK72" s="176">
        <f t="shared" si="83"/>
        <v>0</v>
      </c>
      <c r="DL72" s="176">
        <f t="shared" si="83"/>
        <v>0</v>
      </c>
      <c r="DM72" s="176">
        <f t="shared" si="83"/>
        <v>0</v>
      </c>
      <c r="DN72" s="176">
        <f t="shared" si="83"/>
        <v>0</v>
      </c>
      <c r="DO72" s="176">
        <f t="shared" si="83"/>
        <v>0</v>
      </c>
      <c r="DP72" s="176">
        <f t="shared" si="83"/>
        <v>0</v>
      </c>
      <c r="DQ72" s="176">
        <f t="shared" si="83"/>
        <v>0</v>
      </c>
      <c r="DR72" s="176">
        <f t="shared" si="83"/>
        <v>0</v>
      </c>
      <c r="DS72" s="176">
        <f t="shared" si="70"/>
        <v>0</v>
      </c>
      <c r="DT72" s="176">
        <f t="shared" si="70"/>
        <v>0</v>
      </c>
      <c r="DU72" s="176">
        <f t="shared" si="70"/>
        <v>0</v>
      </c>
      <c r="DV72" s="176">
        <f t="shared" si="70"/>
        <v>0</v>
      </c>
      <c r="DW72" s="176">
        <f t="shared" si="70"/>
        <v>0</v>
      </c>
      <c r="DX72" s="176">
        <f t="shared" si="70"/>
        <v>0</v>
      </c>
      <c r="DY72" s="176">
        <f t="shared" si="70"/>
        <v>0</v>
      </c>
      <c r="DZ72" s="176">
        <f t="shared" si="70"/>
        <v>0</v>
      </c>
      <c r="EA72" s="176">
        <f t="shared" si="70"/>
        <v>0</v>
      </c>
      <c r="EB72" s="176">
        <f t="shared" si="70"/>
        <v>0</v>
      </c>
      <c r="EC72" s="176">
        <f t="shared" si="70"/>
        <v>0</v>
      </c>
      <c r="ED72" s="176">
        <f t="shared" si="70"/>
        <v>0</v>
      </c>
      <c r="EE72" s="176">
        <f t="shared" si="70"/>
        <v>0</v>
      </c>
      <c r="EF72" s="176">
        <f t="shared" si="70"/>
        <v>0</v>
      </c>
      <c r="EG72" s="176">
        <f t="shared" si="70"/>
        <v>0</v>
      </c>
      <c r="EH72" s="176">
        <f t="shared" si="70"/>
        <v>0</v>
      </c>
      <c r="EI72" s="176">
        <f t="shared" si="71"/>
        <v>0</v>
      </c>
      <c r="EJ72" s="176">
        <f t="shared" si="71"/>
        <v>0</v>
      </c>
      <c r="EK72" s="176">
        <f t="shared" si="71"/>
        <v>0</v>
      </c>
      <c r="EL72" s="176">
        <f t="shared" si="71"/>
        <v>0</v>
      </c>
      <c r="EM72" s="176">
        <f t="shared" si="71"/>
        <v>0</v>
      </c>
      <c r="EN72" s="176">
        <f t="shared" si="71"/>
        <v>0</v>
      </c>
      <c r="EO72" s="176">
        <f t="shared" si="71"/>
        <v>0</v>
      </c>
      <c r="EP72" s="176">
        <f t="shared" si="71"/>
        <v>0</v>
      </c>
      <c r="EQ72" s="176">
        <f t="shared" si="71"/>
        <v>0</v>
      </c>
      <c r="ER72" s="176">
        <f t="shared" si="71"/>
        <v>0</v>
      </c>
      <c r="ES72" s="176">
        <f t="shared" si="71"/>
        <v>0</v>
      </c>
      <c r="ET72" s="176">
        <f t="shared" si="71"/>
        <v>0</v>
      </c>
      <c r="EU72" s="176">
        <f t="shared" si="71"/>
        <v>0</v>
      </c>
      <c r="EV72" s="176">
        <f t="shared" si="71"/>
        <v>0</v>
      </c>
      <c r="EW72" s="176">
        <f t="shared" si="71"/>
        <v>0</v>
      </c>
      <c r="EX72" s="176">
        <f t="shared" si="71"/>
        <v>0</v>
      </c>
      <c r="EY72" s="176">
        <f t="shared" si="68"/>
        <v>0</v>
      </c>
      <c r="EZ72" s="176">
        <f t="shared" si="68"/>
        <v>0</v>
      </c>
      <c r="FA72" s="176">
        <f t="shared" si="68"/>
        <v>0</v>
      </c>
      <c r="FB72" s="176">
        <f t="shared" si="68"/>
        <v>0</v>
      </c>
      <c r="FC72" s="176">
        <f t="shared" si="68"/>
        <v>0</v>
      </c>
      <c r="FD72" s="176">
        <f t="shared" si="68"/>
        <v>0</v>
      </c>
      <c r="FE72" s="176">
        <f t="shared" si="68"/>
        <v>0</v>
      </c>
      <c r="FF72" s="176">
        <f t="shared" si="68"/>
        <v>0</v>
      </c>
      <c r="FG72" s="176">
        <f t="shared" si="68"/>
        <v>0</v>
      </c>
      <c r="FH72" s="176">
        <f t="shared" si="68"/>
        <v>0</v>
      </c>
      <c r="FI72" s="176">
        <f t="shared" si="68"/>
        <v>0</v>
      </c>
      <c r="FJ72" s="176">
        <f t="shared" si="68"/>
        <v>0</v>
      </c>
      <c r="FK72" s="176">
        <f t="shared" si="69"/>
        <v>0</v>
      </c>
      <c r="FL72" s="176">
        <f t="shared" si="69"/>
        <v>0</v>
      </c>
      <c r="FM72" s="176">
        <f t="shared" si="69"/>
        <v>0</v>
      </c>
      <c r="FN72" s="176">
        <f t="shared" si="69"/>
        <v>0</v>
      </c>
      <c r="FO72" s="176">
        <f t="shared" si="69"/>
        <v>0</v>
      </c>
      <c r="FP72" s="176">
        <f t="shared" si="69"/>
        <v>0</v>
      </c>
      <c r="FQ72" s="176">
        <f t="shared" si="69"/>
        <v>0</v>
      </c>
      <c r="FR72" s="176">
        <f t="shared" si="69"/>
        <v>0</v>
      </c>
      <c r="FS72" s="176">
        <f t="shared" si="69"/>
        <v>0</v>
      </c>
      <c r="FT72" s="176">
        <f t="shared" si="69"/>
        <v>0</v>
      </c>
      <c r="FU72" s="176">
        <f t="shared" si="69"/>
        <v>0</v>
      </c>
      <c r="FV72" s="176">
        <f t="shared" si="69"/>
        <v>0</v>
      </c>
      <c r="FW72" s="176">
        <f t="shared" si="69"/>
        <v>0</v>
      </c>
      <c r="FX72" s="176">
        <f t="shared" si="69"/>
        <v>0</v>
      </c>
      <c r="FY72" s="176">
        <f t="shared" si="69"/>
        <v>0</v>
      </c>
      <c r="FZ72" s="176">
        <f t="shared" si="69"/>
        <v>0</v>
      </c>
      <c r="GA72" s="176">
        <f t="shared" si="72"/>
        <v>0</v>
      </c>
      <c r="GB72" s="176">
        <f t="shared" si="72"/>
        <v>0</v>
      </c>
      <c r="GC72" s="176">
        <f t="shared" si="72"/>
        <v>0</v>
      </c>
      <c r="GD72" s="176">
        <f t="shared" si="72"/>
        <v>0</v>
      </c>
      <c r="GE72" s="176">
        <f t="shared" si="72"/>
        <v>0</v>
      </c>
      <c r="GF72" s="176">
        <f t="shared" si="72"/>
        <v>0</v>
      </c>
      <c r="GG72" s="176">
        <f t="shared" si="72"/>
        <v>0</v>
      </c>
      <c r="GH72" s="176">
        <f t="shared" si="72"/>
        <v>0</v>
      </c>
      <c r="GI72" s="176">
        <f t="shared" si="72"/>
        <v>0</v>
      </c>
      <c r="GJ72" s="176">
        <f t="shared" si="72"/>
        <v>0</v>
      </c>
      <c r="GK72" s="176">
        <f t="shared" si="72"/>
        <v>0</v>
      </c>
      <c r="GL72" s="176">
        <f t="shared" si="72"/>
        <v>0</v>
      </c>
      <c r="GM72" s="176">
        <f t="shared" si="72"/>
        <v>0</v>
      </c>
      <c r="GN72" s="176">
        <f t="shared" si="72"/>
        <v>0</v>
      </c>
      <c r="GO72" s="176">
        <f t="shared" si="72"/>
        <v>0</v>
      </c>
      <c r="GP72" s="176">
        <f t="shared" si="72"/>
        <v>0</v>
      </c>
      <c r="GQ72" s="176">
        <f t="shared" si="73"/>
        <v>0</v>
      </c>
      <c r="GR72" s="176">
        <f t="shared" si="73"/>
        <v>0</v>
      </c>
      <c r="GS72" s="176">
        <f t="shared" si="73"/>
        <v>0</v>
      </c>
      <c r="GT72" s="176">
        <f t="shared" si="73"/>
        <v>0</v>
      </c>
      <c r="GU72" s="176">
        <f t="shared" si="73"/>
        <v>0</v>
      </c>
      <c r="GV72" s="176">
        <f t="shared" si="73"/>
        <v>0</v>
      </c>
      <c r="GW72" s="176">
        <f t="shared" si="73"/>
        <v>0</v>
      </c>
      <c r="GX72" s="176">
        <f t="shared" si="73"/>
        <v>0</v>
      </c>
      <c r="GY72" s="176">
        <f t="shared" si="73"/>
        <v>0</v>
      </c>
      <c r="GZ72" s="176">
        <f t="shared" si="73"/>
        <v>0</v>
      </c>
      <c r="HA72" s="176">
        <f t="shared" si="73"/>
        <v>0</v>
      </c>
      <c r="HB72" s="176">
        <f t="shared" si="73"/>
        <v>0</v>
      </c>
      <c r="HC72" s="176">
        <f t="shared" si="73"/>
        <v>0</v>
      </c>
      <c r="HD72" s="176">
        <f t="shared" si="73"/>
        <v>0</v>
      </c>
      <c r="HE72" s="176">
        <f t="shared" si="73"/>
        <v>0</v>
      </c>
      <c r="HF72" s="176">
        <f t="shared" si="73"/>
        <v>0</v>
      </c>
      <c r="HG72" s="176">
        <f t="shared" si="74"/>
        <v>0</v>
      </c>
      <c r="HH72" s="176">
        <f t="shared" si="74"/>
        <v>0</v>
      </c>
      <c r="HI72" s="176">
        <f t="shared" si="74"/>
        <v>0</v>
      </c>
      <c r="HJ72" s="176">
        <f t="shared" si="74"/>
        <v>0</v>
      </c>
      <c r="HK72" s="176">
        <f t="shared" si="74"/>
        <v>0</v>
      </c>
      <c r="HL72" s="176">
        <f t="shared" si="74"/>
        <v>0</v>
      </c>
      <c r="HM72" s="176">
        <f t="shared" si="74"/>
        <v>0</v>
      </c>
      <c r="HN72" s="176">
        <f t="shared" si="74"/>
        <v>0</v>
      </c>
      <c r="HO72" s="176">
        <f t="shared" si="74"/>
        <v>0</v>
      </c>
      <c r="HP72" s="176">
        <f t="shared" si="74"/>
        <v>0</v>
      </c>
      <c r="HQ72" s="176">
        <f t="shared" si="74"/>
        <v>0</v>
      </c>
      <c r="HR72" s="176">
        <f t="shared" si="74"/>
        <v>0</v>
      </c>
      <c r="HS72" s="176">
        <f t="shared" si="74"/>
        <v>0</v>
      </c>
      <c r="HT72" s="176">
        <f t="shared" si="74"/>
        <v>0</v>
      </c>
      <c r="HU72" s="176">
        <f t="shared" si="74"/>
        <v>0</v>
      </c>
      <c r="HV72" s="176">
        <f t="shared" si="74"/>
        <v>0</v>
      </c>
      <c r="HW72" s="176">
        <f t="shared" si="75"/>
        <v>0</v>
      </c>
      <c r="HX72" s="176">
        <f t="shared" si="75"/>
        <v>0</v>
      </c>
      <c r="HY72" s="176">
        <f t="shared" si="75"/>
        <v>0</v>
      </c>
      <c r="HZ72" s="176">
        <f t="shared" si="75"/>
        <v>0</v>
      </c>
      <c r="IA72" s="176">
        <f t="shared" si="75"/>
        <v>0</v>
      </c>
      <c r="IB72" s="176">
        <f t="shared" si="75"/>
        <v>0</v>
      </c>
      <c r="IC72" s="176">
        <f t="shared" si="75"/>
        <v>0</v>
      </c>
      <c r="ID72" s="176">
        <f t="shared" si="75"/>
        <v>0</v>
      </c>
      <c r="IE72" s="176">
        <f t="shared" si="75"/>
        <v>0</v>
      </c>
      <c r="IF72" s="176">
        <f t="shared" si="75"/>
        <v>0</v>
      </c>
      <c r="IG72" s="176">
        <f t="shared" si="75"/>
        <v>0</v>
      </c>
      <c r="II72"/>
      <c r="IJ72" s="174">
        <v>58</v>
      </c>
      <c r="IK72" s="174" t="b">
        <f t="shared" si="56"/>
        <v>0</v>
      </c>
      <c r="IL72" s="174" t="e">
        <f t="shared" si="9"/>
        <v>#DIV/0!</v>
      </c>
      <c r="IM72" s="174" t="e">
        <f t="shared" si="12"/>
        <v>#DIV/0!</v>
      </c>
      <c r="IO72" s="179" t="str">
        <f t="shared" si="10"/>
        <v/>
      </c>
      <c r="IP72" s="174" t="str">
        <f t="shared" si="11"/>
        <v/>
      </c>
    </row>
    <row r="73" spans="2:250" ht="12.75" customHeight="1" x14ac:dyDescent="0.25">
      <c r="B73" s="174"/>
      <c r="C73" s="174"/>
      <c r="D73" s="174">
        <f t="shared" si="0"/>
        <v>0</v>
      </c>
      <c r="E73"/>
      <c r="F73"/>
      <c r="G73" s="177">
        <v>60</v>
      </c>
      <c r="H73" s="176">
        <f t="shared" si="1"/>
        <v>9.3031107330321898</v>
      </c>
      <c r="I73" s="176">
        <f t="shared" si="8"/>
        <v>4.796336545628666</v>
      </c>
      <c r="K73" s="176">
        <f t="shared" si="77"/>
        <v>1.448186049889721</v>
      </c>
      <c r="L73" s="176">
        <f t="shared" si="77"/>
        <v>7.4709613564786993E-4</v>
      </c>
      <c r="M73" s="176">
        <f t="shared" si="77"/>
        <v>1.6282316670214944E-4</v>
      </c>
      <c r="N73" s="176">
        <f t="shared" si="77"/>
        <v>7.1950645640699987E-2</v>
      </c>
      <c r="O73" s="176">
        <f t="shared" si="77"/>
        <v>1.4832334650189884E-3</v>
      </c>
      <c r="P73" s="176">
        <f t="shared" si="77"/>
        <v>1.079649334236553</v>
      </c>
      <c r="Q73" s="176">
        <f t="shared" si="77"/>
        <v>2.9795161214157839E-5</v>
      </c>
      <c r="R73" s="176">
        <f t="shared" si="77"/>
        <v>4.8187264060757223E-9</v>
      </c>
      <c r="S73" s="176">
        <f t="shared" si="77"/>
        <v>6.0529621969052962E-3</v>
      </c>
      <c r="T73" s="176">
        <f t="shared" si="77"/>
        <v>1.2714720063106573</v>
      </c>
      <c r="U73" s="176">
        <f t="shared" si="77"/>
        <v>0.21737151647335259</v>
      </c>
      <c r="V73" s="176">
        <f t="shared" si="77"/>
        <v>6.1718863354677217E-6</v>
      </c>
      <c r="W73" s="176">
        <f t="shared" si="77"/>
        <v>2.0497463774787509E-25</v>
      </c>
      <c r="X73" s="176">
        <f t="shared" si="77"/>
        <v>7.841385579774178E-2</v>
      </c>
      <c r="Y73" s="176">
        <f t="shared" si="77"/>
        <v>0.62081105044938856</v>
      </c>
      <c r="Z73" s="176">
        <f t="shared" si="77"/>
        <v>2.0481680794734403E-15</v>
      </c>
      <c r="AA73" s="176">
        <f t="shared" si="76"/>
        <v>0</v>
      </c>
      <c r="AB73" s="176">
        <f t="shared" si="76"/>
        <v>0</v>
      </c>
      <c r="AC73" s="176">
        <f t="shared" si="76"/>
        <v>0</v>
      </c>
      <c r="AD73" s="176">
        <f t="shared" si="76"/>
        <v>0</v>
      </c>
      <c r="AE73" s="176">
        <f t="shared" si="76"/>
        <v>0</v>
      </c>
      <c r="AF73" s="176">
        <f t="shared" si="76"/>
        <v>0</v>
      </c>
      <c r="AG73" s="176">
        <f t="shared" si="76"/>
        <v>0</v>
      </c>
      <c r="AH73" s="176">
        <f t="shared" si="76"/>
        <v>0</v>
      </c>
      <c r="AI73" s="176">
        <f t="shared" si="76"/>
        <v>0</v>
      </c>
      <c r="AJ73" s="176">
        <f t="shared" si="76"/>
        <v>0</v>
      </c>
      <c r="AK73" s="176">
        <f t="shared" si="76"/>
        <v>0</v>
      </c>
      <c r="AL73" s="176">
        <f t="shared" si="76"/>
        <v>0</v>
      </c>
      <c r="AM73" s="176">
        <f t="shared" si="76"/>
        <v>0</v>
      </c>
      <c r="AN73" s="176">
        <f t="shared" si="76"/>
        <v>0</v>
      </c>
      <c r="AO73" s="176">
        <f t="shared" si="76"/>
        <v>0</v>
      </c>
      <c r="AP73" s="176">
        <f t="shared" si="79"/>
        <v>0</v>
      </c>
      <c r="AQ73" s="176">
        <f t="shared" si="79"/>
        <v>0</v>
      </c>
      <c r="AR73" s="176">
        <f t="shared" si="79"/>
        <v>0</v>
      </c>
      <c r="AS73" s="176">
        <f t="shared" si="79"/>
        <v>0</v>
      </c>
      <c r="AT73" s="176">
        <f t="shared" si="79"/>
        <v>0</v>
      </c>
      <c r="AU73" s="176">
        <f t="shared" si="79"/>
        <v>0</v>
      </c>
      <c r="AV73" s="176">
        <f t="shared" si="79"/>
        <v>0</v>
      </c>
      <c r="AW73" s="176">
        <f t="shared" si="79"/>
        <v>0</v>
      </c>
      <c r="AX73" s="176">
        <f t="shared" si="79"/>
        <v>0</v>
      </c>
      <c r="AY73" s="176">
        <f t="shared" si="79"/>
        <v>0</v>
      </c>
      <c r="AZ73" s="176">
        <f t="shared" si="79"/>
        <v>0</v>
      </c>
      <c r="BA73" s="176">
        <f t="shared" si="79"/>
        <v>0</v>
      </c>
      <c r="BB73" s="176">
        <f t="shared" si="79"/>
        <v>0</v>
      </c>
      <c r="BC73" s="176">
        <f t="shared" si="79"/>
        <v>0</v>
      </c>
      <c r="BD73" s="176">
        <f t="shared" si="79"/>
        <v>0</v>
      </c>
      <c r="BE73" s="176">
        <f t="shared" si="79"/>
        <v>0</v>
      </c>
      <c r="BF73" s="176">
        <f t="shared" si="78"/>
        <v>0</v>
      </c>
      <c r="BG73" s="176">
        <f t="shared" si="78"/>
        <v>0</v>
      </c>
      <c r="BH73" s="176">
        <f t="shared" si="78"/>
        <v>0</v>
      </c>
      <c r="BI73" s="176">
        <f t="shared" si="78"/>
        <v>0</v>
      </c>
      <c r="BJ73" s="176">
        <f t="shared" si="78"/>
        <v>0</v>
      </c>
      <c r="BK73" s="176">
        <f t="shared" si="78"/>
        <v>0</v>
      </c>
      <c r="BL73" s="176">
        <f t="shared" si="78"/>
        <v>0</v>
      </c>
      <c r="BM73" s="176">
        <f t="shared" si="78"/>
        <v>0</v>
      </c>
      <c r="BN73" s="176">
        <f t="shared" si="78"/>
        <v>0</v>
      </c>
      <c r="BO73" s="176">
        <f t="shared" si="78"/>
        <v>0</v>
      </c>
      <c r="BP73" s="176">
        <f t="shared" si="78"/>
        <v>0</v>
      </c>
      <c r="BQ73" s="176">
        <f t="shared" si="78"/>
        <v>0</v>
      </c>
      <c r="BR73" s="176">
        <f t="shared" si="78"/>
        <v>0</v>
      </c>
      <c r="BS73" s="176">
        <f t="shared" si="78"/>
        <v>0</v>
      </c>
      <c r="BT73" s="176">
        <f t="shared" si="78"/>
        <v>0</v>
      </c>
      <c r="BU73" s="176">
        <f t="shared" si="78"/>
        <v>0</v>
      </c>
      <c r="BV73" s="176">
        <f t="shared" si="84"/>
        <v>0</v>
      </c>
      <c r="BW73" s="176">
        <f t="shared" si="84"/>
        <v>0</v>
      </c>
      <c r="BX73" s="176">
        <f t="shared" si="84"/>
        <v>0</v>
      </c>
      <c r="BY73" s="176">
        <f t="shared" si="84"/>
        <v>0</v>
      </c>
      <c r="BZ73" s="176">
        <f t="shared" si="84"/>
        <v>0</v>
      </c>
      <c r="CA73" s="176">
        <f t="shared" si="84"/>
        <v>0</v>
      </c>
      <c r="CB73" s="176">
        <f t="shared" si="84"/>
        <v>0</v>
      </c>
      <c r="CC73" s="176">
        <f t="shared" si="84"/>
        <v>0</v>
      </c>
      <c r="CD73" s="176">
        <f t="shared" si="84"/>
        <v>0</v>
      </c>
      <c r="CE73" s="176">
        <f t="shared" si="84"/>
        <v>0</v>
      </c>
      <c r="CF73" s="176">
        <f t="shared" si="84"/>
        <v>0</v>
      </c>
      <c r="CG73" s="176">
        <f t="shared" si="84"/>
        <v>0</v>
      </c>
      <c r="CH73" s="176">
        <f t="shared" si="84"/>
        <v>0</v>
      </c>
      <c r="CI73" s="176">
        <f t="shared" si="84"/>
        <v>0</v>
      </c>
      <c r="CJ73" s="176">
        <f t="shared" si="84"/>
        <v>0</v>
      </c>
      <c r="CK73" s="176">
        <f t="shared" si="84"/>
        <v>0</v>
      </c>
      <c r="CL73" s="176">
        <f t="shared" si="81"/>
        <v>0</v>
      </c>
      <c r="CM73" s="176">
        <f t="shared" si="81"/>
        <v>0</v>
      </c>
      <c r="CN73" s="176">
        <f t="shared" si="81"/>
        <v>0</v>
      </c>
      <c r="CO73" s="176">
        <f t="shared" si="81"/>
        <v>0</v>
      </c>
      <c r="CP73" s="176">
        <f t="shared" si="81"/>
        <v>0</v>
      </c>
      <c r="CQ73" s="176">
        <f t="shared" si="81"/>
        <v>0</v>
      </c>
      <c r="CR73" s="176">
        <f t="shared" si="81"/>
        <v>0</v>
      </c>
      <c r="CS73" s="176">
        <f t="shared" si="81"/>
        <v>0</v>
      </c>
      <c r="CT73" s="176">
        <f t="shared" si="81"/>
        <v>0</v>
      </c>
      <c r="CU73" s="176">
        <f t="shared" si="82"/>
        <v>0</v>
      </c>
      <c r="CV73" s="176">
        <f t="shared" si="82"/>
        <v>0</v>
      </c>
      <c r="CW73" s="176">
        <f t="shared" si="82"/>
        <v>0</v>
      </c>
      <c r="CX73" s="176">
        <f t="shared" si="82"/>
        <v>0</v>
      </c>
      <c r="CY73" s="176">
        <f t="shared" si="82"/>
        <v>0</v>
      </c>
      <c r="CZ73" s="176">
        <f t="shared" si="82"/>
        <v>0</v>
      </c>
      <c r="DA73" s="176">
        <f t="shared" si="82"/>
        <v>0</v>
      </c>
      <c r="DB73" s="176">
        <f t="shared" si="82"/>
        <v>0</v>
      </c>
      <c r="DC73" s="176">
        <f t="shared" si="82"/>
        <v>0</v>
      </c>
      <c r="DD73" s="176">
        <f t="shared" si="82"/>
        <v>0</v>
      </c>
      <c r="DE73" s="176">
        <f t="shared" si="82"/>
        <v>0</v>
      </c>
      <c r="DF73" s="176">
        <f t="shared" si="82"/>
        <v>0</v>
      </c>
      <c r="DG73" s="176">
        <f t="shared" si="82"/>
        <v>0</v>
      </c>
      <c r="DH73" s="176">
        <f t="shared" si="82"/>
        <v>0</v>
      </c>
      <c r="DI73" s="176">
        <f t="shared" si="82"/>
        <v>0</v>
      </c>
      <c r="DJ73" s="176">
        <f t="shared" si="82"/>
        <v>0</v>
      </c>
      <c r="DK73" s="176">
        <f t="shared" si="83"/>
        <v>0</v>
      </c>
      <c r="DL73" s="176">
        <f t="shared" si="83"/>
        <v>0</v>
      </c>
      <c r="DM73" s="176">
        <f t="shared" si="83"/>
        <v>0</v>
      </c>
      <c r="DN73" s="176">
        <f t="shared" si="83"/>
        <v>0</v>
      </c>
      <c r="DO73" s="176">
        <f t="shared" si="83"/>
        <v>0</v>
      </c>
      <c r="DP73" s="176">
        <f t="shared" si="83"/>
        <v>0</v>
      </c>
      <c r="DQ73" s="176">
        <f t="shared" si="83"/>
        <v>0</v>
      </c>
      <c r="DR73" s="176">
        <f t="shared" si="83"/>
        <v>0</v>
      </c>
      <c r="DS73" s="176">
        <f t="shared" si="70"/>
        <v>0</v>
      </c>
      <c r="DT73" s="176">
        <f t="shared" si="70"/>
        <v>0</v>
      </c>
      <c r="DU73" s="176">
        <f t="shared" si="70"/>
        <v>0</v>
      </c>
      <c r="DV73" s="176">
        <f t="shared" si="70"/>
        <v>0</v>
      </c>
      <c r="DW73" s="176">
        <f t="shared" si="70"/>
        <v>0</v>
      </c>
      <c r="DX73" s="176">
        <f t="shared" si="70"/>
        <v>0</v>
      </c>
      <c r="DY73" s="176">
        <f t="shared" si="70"/>
        <v>0</v>
      </c>
      <c r="DZ73" s="176">
        <f t="shared" si="70"/>
        <v>0</v>
      </c>
      <c r="EA73" s="176">
        <f t="shared" si="70"/>
        <v>0</v>
      </c>
      <c r="EB73" s="176">
        <f t="shared" si="70"/>
        <v>0</v>
      </c>
      <c r="EC73" s="176">
        <f t="shared" si="70"/>
        <v>0</v>
      </c>
      <c r="ED73" s="176">
        <f t="shared" si="70"/>
        <v>0</v>
      </c>
      <c r="EE73" s="176">
        <f t="shared" si="70"/>
        <v>0</v>
      </c>
      <c r="EF73" s="176">
        <f t="shared" si="70"/>
        <v>0</v>
      </c>
      <c r="EG73" s="176">
        <f t="shared" si="70"/>
        <v>0</v>
      </c>
      <c r="EH73" s="176">
        <f t="shared" ref="EH73:EW90" si="85">+NORMDIST($H73,EH$12,EH$13,FALSE)</f>
        <v>0</v>
      </c>
      <c r="EI73" s="176">
        <f t="shared" si="85"/>
        <v>0</v>
      </c>
      <c r="EJ73" s="176">
        <f t="shared" si="85"/>
        <v>0</v>
      </c>
      <c r="EK73" s="176">
        <f t="shared" si="85"/>
        <v>0</v>
      </c>
      <c r="EL73" s="176">
        <f t="shared" si="85"/>
        <v>0</v>
      </c>
      <c r="EM73" s="176">
        <f t="shared" si="85"/>
        <v>0</v>
      </c>
      <c r="EN73" s="176">
        <f t="shared" si="85"/>
        <v>0</v>
      </c>
      <c r="EO73" s="176">
        <f t="shared" si="85"/>
        <v>0</v>
      </c>
      <c r="EP73" s="176">
        <f t="shared" si="71"/>
        <v>0</v>
      </c>
      <c r="EQ73" s="176">
        <f t="shared" si="71"/>
        <v>0</v>
      </c>
      <c r="ER73" s="176">
        <f t="shared" si="71"/>
        <v>0</v>
      </c>
      <c r="ES73" s="176">
        <f t="shared" si="71"/>
        <v>0</v>
      </c>
      <c r="ET73" s="176">
        <f t="shared" si="71"/>
        <v>0</v>
      </c>
      <c r="EU73" s="176">
        <f t="shared" si="71"/>
        <v>0</v>
      </c>
      <c r="EV73" s="176">
        <f t="shared" si="71"/>
        <v>0</v>
      </c>
      <c r="EW73" s="176">
        <f t="shared" si="71"/>
        <v>0</v>
      </c>
      <c r="EX73" s="176">
        <f t="shared" si="71"/>
        <v>0</v>
      </c>
      <c r="EY73" s="176">
        <f t="shared" si="68"/>
        <v>0</v>
      </c>
      <c r="EZ73" s="176">
        <f t="shared" si="68"/>
        <v>0</v>
      </c>
      <c r="FA73" s="176">
        <f t="shared" si="68"/>
        <v>0</v>
      </c>
      <c r="FB73" s="176">
        <f t="shared" si="68"/>
        <v>0</v>
      </c>
      <c r="FC73" s="176">
        <f t="shared" si="68"/>
        <v>0</v>
      </c>
      <c r="FD73" s="176">
        <f t="shared" si="68"/>
        <v>0</v>
      </c>
      <c r="FE73" s="176">
        <f t="shared" si="68"/>
        <v>0</v>
      </c>
      <c r="FF73" s="176">
        <f t="shared" si="68"/>
        <v>0</v>
      </c>
      <c r="FG73" s="176">
        <f t="shared" si="68"/>
        <v>0</v>
      </c>
      <c r="FH73" s="176">
        <f t="shared" si="68"/>
        <v>0</v>
      </c>
      <c r="FI73" s="176">
        <f t="shared" si="68"/>
        <v>0</v>
      </c>
      <c r="FJ73" s="176">
        <f t="shared" si="68"/>
        <v>0</v>
      </c>
      <c r="FK73" s="176">
        <f t="shared" si="69"/>
        <v>0</v>
      </c>
      <c r="FL73" s="176">
        <f t="shared" si="69"/>
        <v>0</v>
      </c>
      <c r="FM73" s="176">
        <f t="shared" si="69"/>
        <v>0</v>
      </c>
      <c r="FN73" s="176">
        <f t="shared" si="69"/>
        <v>0</v>
      </c>
      <c r="FO73" s="176">
        <f t="shared" si="69"/>
        <v>0</v>
      </c>
      <c r="FP73" s="176">
        <f t="shared" si="69"/>
        <v>0</v>
      </c>
      <c r="FQ73" s="176">
        <f t="shared" si="69"/>
        <v>0</v>
      </c>
      <c r="FR73" s="176">
        <f t="shared" si="69"/>
        <v>0</v>
      </c>
      <c r="FS73" s="176">
        <f t="shared" si="69"/>
        <v>0</v>
      </c>
      <c r="FT73" s="176">
        <f t="shared" ref="FT73:GI91" si="86">+NORMDIST($H73,FT$12,FT$13,FALSE)</f>
        <v>0</v>
      </c>
      <c r="FU73" s="176">
        <f t="shared" si="86"/>
        <v>0</v>
      </c>
      <c r="FV73" s="176">
        <f t="shared" si="86"/>
        <v>0</v>
      </c>
      <c r="FW73" s="176">
        <f t="shared" si="86"/>
        <v>0</v>
      </c>
      <c r="FX73" s="176">
        <f t="shared" si="86"/>
        <v>0</v>
      </c>
      <c r="FY73" s="176">
        <f t="shared" si="86"/>
        <v>0</v>
      </c>
      <c r="FZ73" s="176">
        <f t="shared" si="86"/>
        <v>0</v>
      </c>
      <c r="GA73" s="176">
        <f t="shared" si="86"/>
        <v>0</v>
      </c>
      <c r="GB73" s="176">
        <f t="shared" si="86"/>
        <v>0</v>
      </c>
      <c r="GC73" s="176">
        <f t="shared" si="86"/>
        <v>0</v>
      </c>
      <c r="GD73" s="176">
        <f t="shared" si="86"/>
        <v>0</v>
      </c>
      <c r="GE73" s="176">
        <f t="shared" si="86"/>
        <v>0</v>
      </c>
      <c r="GF73" s="176">
        <f t="shared" si="86"/>
        <v>0</v>
      </c>
      <c r="GG73" s="176">
        <f t="shared" si="86"/>
        <v>0</v>
      </c>
      <c r="GH73" s="176">
        <f t="shared" si="86"/>
        <v>0</v>
      </c>
      <c r="GI73" s="176">
        <f t="shared" si="86"/>
        <v>0</v>
      </c>
      <c r="GJ73" s="176">
        <f t="shared" si="72"/>
        <v>0</v>
      </c>
      <c r="GK73" s="176">
        <f t="shared" si="72"/>
        <v>0</v>
      </c>
      <c r="GL73" s="176">
        <f t="shared" si="72"/>
        <v>0</v>
      </c>
      <c r="GM73" s="176">
        <f t="shared" si="72"/>
        <v>0</v>
      </c>
      <c r="GN73" s="176">
        <f t="shared" si="72"/>
        <v>0</v>
      </c>
      <c r="GO73" s="176">
        <f t="shared" si="72"/>
        <v>0</v>
      </c>
      <c r="GP73" s="176">
        <f t="shared" si="72"/>
        <v>0</v>
      </c>
      <c r="GQ73" s="176">
        <f t="shared" si="73"/>
        <v>0</v>
      </c>
      <c r="GR73" s="176">
        <f t="shared" si="73"/>
        <v>0</v>
      </c>
      <c r="GS73" s="176">
        <f t="shared" si="73"/>
        <v>0</v>
      </c>
      <c r="GT73" s="176">
        <f t="shared" si="73"/>
        <v>0</v>
      </c>
      <c r="GU73" s="176">
        <f t="shared" si="73"/>
        <v>0</v>
      </c>
      <c r="GV73" s="176">
        <f t="shared" si="73"/>
        <v>0</v>
      </c>
      <c r="GW73" s="176">
        <f t="shared" si="73"/>
        <v>0</v>
      </c>
      <c r="GX73" s="176">
        <f t="shared" si="73"/>
        <v>0</v>
      </c>
      <c r="GY73" s="176">
        <f t="shared" si="73"/>
        <v>0</v>
      </c>
      <c r="GZ73" s="176">
        <f t="shared" si="73"/>
        <v>0</v>
      </c>
      <c r="HA73" s="176">
        <f t="shared" si="73"/>
        <v>0</v>
      </c>
      <c r="HB73" s="176">
        <f t="shared" si="73"/>
        <v>0</v>
      </c>
      <c r="HC73" s="176">
        <f t="shared" si="73"/>
        <v>0</v>
      </c>
      <c r="HD73" s="176">
        <f t="shared" si="73"/>
        <v>0</v>
      </c>
      <c r="HE73" s="176">
        <f t="shared" si="73"/>
        <v>0</v>
      </c>
      <c r="HF73" s="176">
        <f t="shared" ref="HF73:HU90" si="87">+NORMDIST($H73,HF$12,HF$13,FALSE)</f>
        <v>0</v>
      </c>
      <c r="HG73" s="176">
        <f t="shared" si="87"/>
        <v>0</v>
      </c>
      <c r="HH73" s="176">
        <f t="shared" si="87"/>
        <v>0</v>
      </c>
      <c r="HI73" s="176">
        <f t="shared" si="87"/>
        <v>0</v>
      </c>
      <c r="HJ73" s="176">
        <f t="shared" si="87"/>
        <v>0</v>
      </c>
      <c r="HK73" s="176">
        <f t="shared" si="87"/>
        <v>0</v>
      </c>
      <c r="HL73" s="176">
        <f t="shared" si="87"/>
        <v>0</v>
      </c>
      <c r="HM73" s="176">
        <f t="shared" si="87"/>
        <v>0</v>
      </c>
      <c r="HN73" s="176">
        <f t="shared" si="87"/>
        <v>0</v>
      </c>
      <c r="HO73" s="176">
        <f t="shared" si="87"/>
        <v>0</v>
      </c>
      <c r="HP73" s="176">
        <f t="shared" si="87"/>
        <v>0</v>
      </c>
      <c r="HQ73" s="176">
        <f t="shared" si="74"/>
        <v>0</v>
      </c>
      <c r="HR73" s="176">
        <f t="shared" si="74"/>
        <v>0</v>
      </c>
      <c r="HS73" s="176">
        <f t="shared" si="74"/>
        <v>0</v>
      </c>
      <c r="HT73" s="176">
        <f t="shared" si="74"/>
        <v>0</v>
      </c>
      <c r="HU73" s="176">
        <f t="shared" si="74"/>
        <v>0</v>
      </c>
      <c r="HV73" s="176">
        <f t="shared" si="74"/>
        <v>0</v>
      </c>
      <c r="HW73" s="176">
        <f t="shared" si="75"/>
        <v>0</v>
      </c>
      <c r="HX73" s="176">
        <f t="shared" si="75"/>
        <v>0</v>
      </c>
      <c r="HY73" s="176">
        <f t="shared" si="75"/>
        <v>0</v>
      </c>
      <c r="HZ73" s="176">
        <f t="shared" si="75"/>
        <v>0</v>
      </c>
      <c r="IA73" s="176">
        <f t="shared" si="75"/>
        <v>0</v>
      </c>
      <c r="IB73" s="176">
        <f t="shared" si="75"/>
        <v>0</v>
      </c>
      <c r="IC73" s="176">
        <f t="shared" si="75"/>
        <v>0</v>
      </c>
      <c r="ID73" s="176">
        <f t="shared" si="75"/>
        <v>0</v>
      </c>
      <c r="IE73" s="176">
        <f t="shared" si="75"/>
        <v>0</v>
      </c>
      <c r="IF73" s="176">
        <f t="shared" si="75"/>
        <v>0</v>
      </c>
      <c r="IG73" s="176">
        <f t="shared" si="75"/>
        <v>0</v>
      </c>
      <c r="II73"/>
      <c r="IJ73" s="174">
        <v>59</v>
      </c>
      <c r="IK73" s="174" t="b">
        <f t="shared" si="56"/>
        <v>0</v>
      </c>
      <c r="IL73" s="174" t="e">
        <f t="shared" si="9"/>
        <v>#DIV/0!</v>
      </c>
      <c r="IM73" s="174" t="e">
        <f t="shared" si="12"/>
        <v>#DIV/0!</v>
      </c>
      <c r="IO73" s="179" t="str">
        <f t="shared" si="10"/>
        <v/>
      </c>
      <c r="IP73" s="174" t="str">
        <f t="shared" si="11"/>
        <v/>
      </c>
    </row>
    <row r="74" spans="2:250" ht="12.75" customHeight="1" x14ac:dyDescent="0.25">
      <c r="B74" s="174"/>
      <c r="C74" s="174"/>
      <c r="D74" s="174">
        <f t="shared" si="0"/>
        <v>0</v>
      </c>
      <c r="E74"/>
      <c r="F74"/>
      <c r="G74" s="177">
        <v>61</v>
      </c>
      <c r="H74" s="176">
        <f t="shared" si="1"/>
        <v>9.4581625785827264</v>
      </c>
      <c r="I74" s="176">
        <f t="shared" si="8"/>
        <v>4.388466428811558</v>
      </c>
      <c r="K74" s="176">
        <f t="shared" si="77"/>
        <v>1.5010219697457008</v>
      </c>
      <c r="L74" s="176">
        <f t="shared" si="77"/>
        <v>6.1705354329722704E-3</v>
      </c>
      <c r="M74" s="176">
        <f t="shared" si="77"/>
        <v>6.8966039235956184E-6</v>
      </c>
      <c r="N74" s="176">
        <f t="shared" si="77"/>
        <v>9.556752770564168E-3</v>
      </c>
      <c r="O74" s="176">
        <f t="shared" si="77"/>
        <v>1.3806202454337828E-4</v>
      </c>
      <c r="P74" s="176">
        <f t="shared" si="77"/>
        <v>0.56660431685230883</v>
      </c>
      <c r="Q74" s="176">
        <f t="shared" si="77"/>
        <v>7.259237855624106E-7</v>
      </c>
      <c r="R74" s="176">
        <f t="shared" si="77"/>
        <v>6.0602669436847677E-11</v>
      </c>
      <c r="S74" s="176">
        <f t="shared" si="77"/>
        <v>6.9700863239719856E-4</v>
      </c>
      <c r="T74" s="176">
        <f t="shared" si="77"/>
        <v>0.95295059744267185</v>
      </c>
      <c r="U74" s="176">
        <f t="shared" si="77"/>
        <v>8.259269479462239E-2</v>
      </c>
      <c r="V74" s="176">
        <f t="shared" si="77"/>
        <v>2.5268645897468064E-7</v>
      </c>
      <c r="W74" s="176">
        <f t="shared" si="77"/>
        <v>4.823682442199058E-29</v>
      </c>
      <c r="X74" s="176">
        <f t="shared" si="77"/>
        <v>1.3301848432455906E-2</v>
      </c>
      <c r="Y74" s="176">
        <f t="shared" si="77"/>
        <v>1.2554247674085506</v>
      </c>
      <c r="Z74" s="176">
        <f t="shared" si="77"/>
        <v>7.9719054930763569E-18</v>
      </c>
      <c r="AA74" s="176">
        <f t="shared" si="76"/>
        <v>0</v>
      </c>
      <c r="AB74" s="176">
        <f t="shared" si="76"/>
        <v>0</v>
      </c>
      <c r="AC74" s="176">
        <f t="shared" si="76"/>
        <v>0</v>
      </c>
      <c r="AD74" s="176">
        <f t="shared" si="76"/>
        <v>0</v>
      </c>
      <c r="AE74" s="176">
        <f t="shared" si="76"/>
        <v>0</v>
      </c>
      <c r="AF74" s="176">
        <f t="shared" si="76"/>
        <v>0</v>
      </c>
      <c r="AG74" s="176">
        <f t="shared" si="76"/>
        <v>0</v>
      </c>
      <c r="AH74" s="176">
        <f t="shared" si="76"/>
        <v>0</v>
      </c>
      <c r="AI74" s="176">
        <f t="shared" si="76"/>
        <v>0</v>
      </c>
      <c r="AJ74" s="176">
        <f t="shared" si="76"/>
        <v>0</v>
      </c>
      <c r="AK74" s="176">
        <f t="shared" si="76"/>
        <v>0</v>
      </c>
      <c r="AL74" s="176">
        <f t="shared" si="76"/>
        <v>0</v>
      </c>
      <c r="AM74" s="176">
        <f t="shared" si="76"/>
        <v>0</v>
      </c>
      <c r="AN74" s="176">
        <f t="shared" si="76"/>
        <v>0</v>
      </c>
      <c r="AO74" s="176">
        <f t="shared" si="76"/>
        <v>0</v>
      </c>
      <c r="AP74" s="176">
        <f t="shared" si="79"/>
        <v>0</v>
      </c>
      <c r="AQ74" s="176">
        <f t="shared" si="79"/>
        <v>0</v>
      </c>
      <c r="AR74" s="176">
        <f t="shared" si="79"/>
        <v>0</v>
      </c>
      <c r="AS74" s="176">
        <f t="shared" si="79"/>
        <v>0</v>
      </c>
      <c r="AT74" s="176">
        <f t="shared" si="79"/>
        <v>0</v>
      </c>
      <c r="AU74" s="176">
        <f t="shared" si="79"/>
        <v>0</v>
      </c>
      <c r="AV74" s="176">
        <f t="shared" si="79"/>
        <v>0</v>
      </c>
      <c r="AW74" s="176">
        <f t="shared" si="79"/>
        <v>0</v>
      </c>
      <c r="AX74" s="176">
        <f t="shared" si="79"/>
        <v>0</v>
      </c>
      <c r="AY74" s="176">
        <f t="shared" si="79"/>
        <v>0</v>
      </c>
      <c r="AZ74" s="176">
        <f t="shared" si="79"/>
        <v>0</v>
      </c>
      <c r="BA74" s="176">
        <f t="shared" si="79"/>
        <v>0</v>
      </c>
      <c r="BB74" s="176">
        <f t="shared" si="79"/>
        <v>0</v>
      </c>
      <c r="BC74" s="176">
        <f t="shared" si="79"/>
        <v>0</v>
      </c>
      <c r="BD74" s="176">
        <f t="shared" si="79"/>
        <v>0</v>
      </c>
      <c r="BE74" s="176">
        <f t="shared" si="79"/>
        <v>0</v>
      </c>
      <c r="BF74" s="176">
        <f t="shared" si="78"/>
        <v>0</v>
      </c>
      <c r="BG74" s="176">
        <f t="shared" si="78"/>
        <v>0</v>
      </c>
      <c r="BH74" s="176">
        <f t="shared" si="78"/>
        <v>0</v>
      </c>
      <c r="BI74" s="176">
        <f t="shared" si="78"/>
        <v>0</v>
      </c>
      <c r="BJ74" s="176">
        <f t="shared" si="78"/>
        <v>0</v>
      </c>
      <c r="BK74" s="176">
        <f t="shared" si="78"/>
        <v>0</v>
      </c>
      <c r="BL74" s="176">
        <f t="shared" si="78"/>
        <v>0</v>
      </c>
      <c r="BM74" s="176">
        <f t="shared" si="78"/>
        <v>0</v>
      </c>
      <c r="BN74" s="176">
        <f t="shared" si="78"/>
        <v>0</v>
      </c>
      <c r="BO74" s="176">
        <f t="shared" si="78"/>
        <v>0</v>
      </c>
      <c r="BP74" s="176">
        <f t="shared" si="78"/>
        <v>0</v>
      </c>
      <c r="BQ74" s="176">
        <f t="shared" si="78"/>
        <v>0</v>
      </c>
      <c r="BR74" s="176">
        <f t="shared" si="78"/>
        <v>0</v>
      </c>
      <c r="BS74" s="176">
        <f t="shared" si="78"/>
        <v>0</v>
      </c>
      <c r="BT74" s="176">
        <f t="shared" si="78"/>
        <v>0</v>
      </c>
      <c r="BU74" s="176">
        <f t="shared" si="78"/>
        <v>0</v>
      </c>
      <c r="BV74" s="176">
        <f t="shared" si="84"/>
        <v>0</v>
      </c>
      <c r="BW74" s="176">
        <f t="shared" si="84"/>
        <v>0</v>
      </c>
      <c r="BX74" s="176">
        <f t="shared" si="84"/>
        <v>0</v>
      </c>
      <c r="BY74" s="176">
        <f t="shared" si="84"/>
        <v>0</v>
      </c>
      <c r="BZ74" s="176">
        <f t="shared" si="84"/>
        <v>0</v>
      </c>
      <c r="CA74" s="176">
        <f t="shared" si="84"/>
        <v>0</v>
      </c>
      <c r="CB74" s="176">
        <f t="shared" si="84"/>
        <v>0</v>
      </c>
      <c r="CC74" s="176">
        <f t="shared" si="84"/>
        <v>0</v>
      </c>
      <c r="CD74" s="176">
        <f t="shared" si="84"/>
        <v>0</v>
      </c>
      <c r="CE74" s="176">
        <f t="shared" si="84"/>
        <v>0</v>
      </c>
      <c r="CF74" s="176">
        <f t="shared" si="84"/>
        <v>0</v>
      </c>
      <c r="CG74" s="176">
        <f t="shared" si="84"/>
        <v>0</v>
      </c>
      <c r="CH74" s="176">
        <f t="shared" si="84"/>
        <v>0</v>
      </c>
      <c r="CI74" s="176">
        <f t="shared" si="84"/>
        <v>0</v>
      </c>
      <c r="CJ74" s="176">
        <f t="shared" si="84"/>
        <v>0</v>
      </c>
      <c r="CK74" s="176">
        <f t="shared" si="84"/>
        <v>0</v>
      </c>
      <c r="CL74" s="176">
        <f t="shared" si="81"/>
        <v>0</v>
      </c>
      <c r="CM74" s="176">
        <f t="shared" si="81"/>
        <v>0</v>
      </c>
      <c r="CN74" s="176">
        <f t="shared" si="81"/>
        <v>0</v>
      </c>
      <c r="CO74" s="176">
        <f t="shared" si="81"/>
        <v>0</v>
      </c>
      <c r="CP74" s="176">
        <f t="shared" si="81"/>
        <v>0</v>
      </c>
      <c r="CQ74" s="176">
        <f t="shared" si="81"/>
        <v>0</v>
      </c>
      <c r="CR74" s="176">
        <f t="shared" si="81"/>
        <v>0</v>
      </c>
      <c r="CS74" s="176">
        <f t="shared" si="81"/>
        <v>0</v>
      </c>
      <c r="CT74" s="176">
        <f t="shared" si="81"/>
        <v>0</v>
      </c>
      <c r="CU74" s="176">
        <f t="shared" si="82"/>
        <v>0</v>
      </c>
      <c r="CV74" s="176">
        <f t="shared" si="82"/>
        <v>0</v>
      </c>
      <c r="CW74" s="176">
        <f t="shared" si="82"/>
        <v>0</v>
      </c>
      <c r="CX74" s="176">
        <f t="shared" si="82"/>
        <v>0</v>
      </c>
      <c r="CY74" s="176">
        <f t="shared" si="82"/>
        <v>0</v>
      </c>
      <c r="CZ74" s="176">
        <f t="shared" si="82"/>
        <v>0</v>
      </c>
      <c r="DA74" s="176">
        <f t="shared" si="82"/>
        <v>0</v>
      </c>
      <c r="DB74" s="176">
        <f t="shared" si="82"/>
        <v>0</v>
      </c>
      <c r="DC74" s="176">
        <f t="shared" si="82"/>
        <v>0</v>
      </c>
      <c r="DD74" s="176">
        <f t="shared" si="82"/>
        <v>0</v>
      </c>
      <c r="DE74" s="176">
        <f t="shared" si="82"/>
        <v>0</v>
      </c>
      <c r="DF74" s="176">
        <f t="shared" si="82"/>
        <v>0</v>
      </c>
      <c r="DG74" s="176">
        <f t="shared" si="82"/>
        <v>0</v>
      </c>
      <c r="DH74" s="176">
        <f t="shared" si="82"/>
        <v>0</v>
      </c>
      <c r="DI74" s="176">
        <f t="shared" si="82"/>
        <v>0</v>
      </c>
      <c r="DJ74" s="176">
        <f t="shared" si="82"/>
        <v>0</v>
      </c>
      <c r="DK74" s="176">
        <f t="shared" si="83"/>
        <v>0</v>
      </c>
      <c r="DL74" s="176">
        <f t="shared" si="83"/>
        <v>0</v>
      </c>
      <c r="DM74" s="176">
        <f t="shared" si="83"/>
        <v>0</v>
      </c>
      <c r="DN74" s="176">
        <f t="shared" si="83"/>
        <v>0</v>
      </c>
      <c r="DO74" s="176">
        <f t="shared" si="83"/>
        <v>0</v>
      </c>
      <c r="DP74" s="176">
        <f t="shared" si="83"/>
        <v>0</v>
      </c>
      <c r="DQ74" s="176">
        <f t="shared" si="83"/>
        <v>0</v>
      </c>
      <c r="DR74" s="176">
        <f t="shared" si="83"/>
        <v>0</v>
      </c>
      <c r="DS74" s="176">
        <f t="shared" si="83"/>
        <v>0</v>
      </c>
      <c r="DT74" s="176">
        <f t="shared" si="83"/>
        <v>0</v>
      </c>
      <c r="DU74" s="176">
        <f t="shared" si="83"/>
        <v>0</v>
      </c>
      <c r="DV74" s="176">
        <f t="shared" si="83"/>
        <v>0</v>
      </c>
      <c r="DW74" s="176">
        <f t="shared" si="83"/>
        <v>0</v>
      </c>
      <c r="DX74" s="176">
        <f t="shared" si="83"/>
        <v>0</v>
      </c>
      <c r="DY74" s="176">
        <f t="shared" si="83"/>
        <v>0</v>
      </c>
      <c r="DZ74" s="176">
        <f t="shared" si="83"/>
        <v>0</v>
      </c>
      <c r="EA74" s="176">
        <f t="shared" ref="EA74:EH105" si="88">+NORMDIST($H74,EA$12,EA$13,FALSE)</f>
        <v>0</v>
      </c>
      <c r="EB74" s="176">
        <f t="shared" si="88"/>
        <v>0</v>
      </c>
      <c r="EC74" s="176">
        <f t="shared" si="88"/>
        <v>0</v>
      </c>
      <c r="ED74" s="176">
        <f t="shared" si="88"/>
        <v>0</v>
      </c>
      <c r="EE74" s="176">
        <f t="shared" si="88"/>
        <v>0</v>
      </c>
      <c r="EF74" s="176">
        <f t="shared" si="88"/>
        <v>0</v>
      </c>
      <c r="EG74" s="176">
        <f t="shared" si="88"/>
        <v>0</v>
      </c>
      <c r="EH74" s="176">
        <f t="shared" si="88"/>
        <v>0</v>
      </c>
      <c r="EI74" s="176">
        <f t="shared" si="85"/>
        <v>0</v>
      </c>
      <c r="EJ74" s="176">
        <f t="shared" si="85"/>
        <v>0</v>
      </c>
      <c r="EK74" s="176">
        <f t="shared" si="85"/>
        <v>0</v>
      </c>
      <c r="EL74" s="176">
        <f t="shared" si="85"/>
        <v>0</v>
      </c>
      <c r="EM74" s="176">
        <f t="shared" si="85"/>
        <v>0</v>
      </c>
      <c r="EN74" s="176">
        <f t="shared" si="85"/>
        <v>0</v>
      </c>
      <c r="EO74" s="176">
        <f t="shared" si="85"/>
        <v>0</v>
      </c>
      <c r="EP74" s="176">
        <f t="shared" si="71"/>
        <v>0</v>
      </c>
      <c r="EQ74" s="176">
        <f t="shared" si="71"/>
        <v>0</v>
      </c>
      <c r="ER74" s="176">
        <f t="shared" si="71"/>
        <v>0</v>
      </c>
      <c r="ES74" s="176">
        <f t="shared" si="71"/>
        <v>0</v>
      </c>
      <c r="ET74" s="176">
        <f t="shared" si="71"/>
        <v>0</v>
      </c>
      <c r="EU74" s="176">
        <f t="shared" si="71"/>
        <v>0</v>
      </c>
      <c r="EV74" s="176">
        <f t="shared" ref="EV74:FK96" si="89">+NORMDIST($H74,EV$12,EV$13,FALSE)</f>
        <v>0</v>
      </c>
      <c r="EW74" s="176">
        <f t="shared" si="89"/>
        <v>0</v>
      </c>
      <c r="EX74" s="176">
        <f t="shared" si="89"/>
        <v>0</v>
      </c>
      <c r="EY74" s="176">
        <f t="shared" si="89"/>
        <v>0</v>
      </c>
      <c r="EZ74" s="176">
        <f t="shared" si="89"/>
        <v>0</v>
      </c>
      <c r="FA74" s="176">
        <f t="shared" si="89"/>
        <v>0</v>
      </c>
      <c r="FB74" s="176">
        <f t="shared" si="89"/>
        <v>0</v>
      </c>
      <c r="FC74" s="176">
        <f t="shared" si="89"/>
        <v>0</v>
      </c>
      <c r="FD74" s="176">
        <f t="shared" si="89"/>
        <v>0</v>
      </c>
      <c r="FE74" s="176">
        <f t="shared" si="68"/>
        <v>0</v>
      </c>
      <c r="FF74" s="176">
        <f t="shared" si="68"/>
        <v>0</v>
      </c>
      <c r="FG74" s="176">
        <f t="shared" si="68"/>
        <v>0</v>
      </c>
      <c r="FH74" s="176">
        <f t="shared" si="68"/>
        <v>0</v>
      </c>
      <c r="FI74" s="176">
        <f t="shared" si="68"/>
        <v>0</v>
      </c>
      <c r="FJ74" s="176">
        <f t="shared" si="68"/>
        <v>0</v>
      </c>
      <c r="FK74" s="176">
        <f t="shared" ref="FK74:FU80" si="90">+NORMDIST($H74,FK$12,FK$13,FALSE)</f>
        <v>0</v>
      </c>
      <c r="FL74" s="176">
        <f t="shared" si="90"/>
        <v>0</v>
      </c>
      <c r="FM74" s="176">
        <f t="shared" si="90"/>
        <v>0</v>
      </c>
      <c r="FN74" s="176">
        <f t="shared" si="90"/>
        <v>0</v>
      </c>
      <c r="FO74" s="176">
        <f t="shared" si="90"/>
        <v>0</v>
      </c>
      <c r="FP74" s="176">
        <f t="shared" si="90"/>
        <v>0</v>
      </c>
      <c r="FQ74" s="176">
        <f t="shared" si="90"/>
        <v>0</v>
      </c>
      <c r="FR74" s="176">
        <f t="shared" si="90"/>
        <v>0</v>
      </c>
      <c r="FS74" s="176">
        <f t="shared" si="90"/>
        <v>0</v>
      </c>
      <c r="FT74" s="176">
        <f t="shared" si="90"/>
        <v>0</v>
      </c>
      <c r="FU74" s="176">
        <f t="shared" si="90"/>
        <v>0</v>
      </c>
      <c r="FV74" s="176">
        <f t="shared" si="86"/>
        <v>0</v>
      </c>
      <c r="FW74" s="176">
        <f t="shared" si="86"/>
        <v>0</v>
      </c>
      <c r="FX74" s="176">
        <f t="shared" si="86"/>
        <v>0</v>
      </c>
      <c r="FY74" s="176">
        <f t="shared" si="86"/>
        <v>0</v>
      </c>
      <c r="FZ74" s="176">
        <f t="shared" si="86"/>
        <v>0</v>
      </c>
      <c r="GA74" s="176">
        <f t="shared" si="86"/>
        <v>0</v>
      </c>
      <c r="GB74" s="176">
        <f t="shared" si="86"/>
        <v>0</v>
      </c>
      <c r="GC74" s="176">
        <f t="shared" si="86"/>
        <v>0</v>
      </c>
      <c r="GD74" s="176">
        <f t="shared" si="86"/>
        <v>0</v>
      </c>
      <c r="GE74" s="176">
        <f t="shared" si="86"/>
        <v>0</v>
      </c>
      <c r="GF74" s="176">
        <f t="shared" si="86"/>
        <v>0</v>
      </c>
      <c r="GG74" s="176">
        <f t="shared" si="86"/>
        <v>0</v>
      </c>
      <c r="GH74" s="176">
        <f t="shared" si="86"/>
        <v>0</v>
      </c>
      <c r="GI74" s="176">
        <f t="shared" si="86"/>
        <v>0</v>
      </c>
      <c r="GJ74" s="176">
        <f t="shared" si="72"/>
        <v>0</v>
      </c>
      <c r="GK74" s="176">
        <f t="shared" si="72"/>
        <v>0</v>
      </c>
      <c r="GL74" s="176">
        <f t="shared" si="72"/>
        <v>0</v>
      </c>
      <c r="GM74" s="176">
        <f t="shared" si="72"/>
        <v>0</v>
      </c>
      <c r="GN74" s="176">
        <f t="shared" si="72"/>
        <v>0</v>
      </c>
      <c r="GO74" s="176">
        <f t="shared" si="72"/>
        <v>0</v>
      </c>
      <c r="GP74" s="176">
        <f t="shared" si="72"/>
        <v>0</v>
      </c>
      <c r="GQ74" s="176">
        <f t="shared" ref="GQ74:HF114" si="91">+NORMDIST($H74,GQ$12,GQ$13,FALSE)</f>
        <v>0</v>
      </c>
      <c r="GR74" s="176">
        <f t="shared" si="91"/>
        <v>0</v>
      </c>
      <c r="GS74" s="176">
        <f t="shared" si="91"/>
        <v>0</v>
      </c>
      <c r="GT74" s="176">
        <f t="shared" si="91"/>
        <v>0</v>
      </c>
      <c r="GU74" s="176">
        <f t="shared" si="91"/>
        <v>0</v>
      </c>
      <c r="GV74" s="176">
        <f t="shared" si="91"/>
        <v>0</v>
      </c>
      <c r="GW74" s="176">
        <f t="shared" si="91"/>
        <v>0</v>
      </c>
      <c r="GX74" s="176">
        <f t="shared" si="91"/>
        <v>0</v>
      </c>
      <c r="GY74" s="176">
        <f t="shared" si="91"/>
        <v>0</v>
      </c>
      <c r="GZ74" s="176">
        <f t="shared" si="91"/>
        <v>0</v>
      </c>
      <c r="HA74" s="176">
        <f t="shared" si="91"/>
        <v>0</v>
      </c>
      <c r="HB74" s="176">
        <f t="shared" si="91"/>
        <v>0</v>
      </c>
      <c r="HC74" s="176">
        <f t="shared" si="91"/>
        <v>0</v>
      </c>
      <c r="HD74" s="176">
        <f t="shared" si="91"/>
        <v>0</v>
      </c>
      <c r="HE74" s="176">
        <f t="shared" si="91"/>
        <v>0</v>
      </c>
      <c r="HF74" s="176">
        <f t="shared" si="91"/>
        <v>0</v>
      </c>
      <c r="HG74" s="176">
        <f t="shared" si="87"/>
        <v>0</v>
      </c>
      <c r="HH74" s="176">
        <f t="shared" si="87"/>
        <v>0</v>
      </c>
      <c r="HI74" s="176">
        <f t="shared" si="87"/>
        <v>0</v>
      </c>
      <c r="HJ74" s="176">
        <f t="shared" si="87"/>
        <v>0</v>
      </c>
      <c r="HK74" s="176">
        <f t="shared" si="87"/>
        <v>0</v>
      </c>
      <c r="HL74" s="176">
        <f t="shared" si="87"/>
        <v>0</v>
      </c>
      <c r="HM74" s="176">
        <f t="shared" si="87"/>
        <v>0</v>
      </c>
      <c r="HN74" s="176">
        <f t="shared" si="87"/>
        <v>0</v>
      </c>
      <c r="HO74" s="176">
        <f t="shared" si="87"/>
        <v>0</v>
      </c>
      <c r="HP74" s="176">
        <f t="shared" si="87"/>
        <v>0</v>
      </c>
      <c r="HQ74" s="176">
        <f t="shared" si="74"/>
        <v>0</v>
      </c>
      <c r="HR74" s="176">
        <f t="shared" si="74"/>
        <v>0</v>
      </c>
      <c r="HS74" s="176">
        <f t="shared" si="74"/>
        <v>0</v>
      </c>
      <c r="HT74" s="176">
        <f t="shared" si="74"/>
        <v>0</v>
      </c>
      <c r="HU74" s="176">
        <f t="shared" si="74"/>
        <v>0</v>
      </c>
      <c r="HV74" s="176">
        <f t="shared" si="74"/>
        <v>0</v>
      </c>
      <c r="HW74" s="176">
        <f t="shared" si="75"/>
        <v>0</v>
      </c>
      <c r="HX74" s="176">
        <f t="shared" si="75"/>
        <v>0</v>
      </c>
      <c r="HY74" s="176">
        <f t="shared" si="75"/>
        <v>0</v>
      </c>
      <c r="HZ74" s="176">
        <f t="shared" si="75"/>
        <v>0</v>
      </c>
      <c r="IA74" s="176">
        <f t="shared" si="75"/>
        <v>0</v>
      </c>
      <c r="IB74" s="176">
        <f t="shared" si="75"/>
        <v>0</v>
      </c>
      <c r="IC74" s="176">
        <f t="shared" si="75"/>
        <v>0</v>
      </c>
      <c r="ID74" s="176">
        <f t="shared" si="75"/>
        <v>0</v>
      </c>
      <c r="IE74" s="176">
        <f t="shared" si="75"/>
        <v>0</v>
      </c>
      <c r="IF74" s="176">
        <f t="shared" si="75"/>
        <v>0</v>
      </c>
      <c r="IG74" s="176">
        <f t="shared" si="75"/>
        <v>0</v>
      </c>
      <c r="II74"/>
      <c r="IJ74" s="174">
        <v>60</v>
      </c>
      <c r="IK74" s="174" t="b">
        <f t="shared" si="56"/>
        <v>0</v>
      </c>
      <c r="IL74" s="174" t="e">
        <f t="shared" si="9"/>
        <v>#DIV/0!</v>
      </c>
      <c r="IM74" s="174" t="e">
        <f t="shared" si="12"/>
        <v>#DIV/0!</v>
      </c>
      <c r="IO74" s="179" t="str">
        <f t="shared" si="10"/>
        <v/>
      </c>
      <c r="IP74" s="174" t="str">
        <f t="shared" si="11"/>
        <v/>
      </c>
    </row>
    <row r="75" spans="2:250" ht="12.75" customHeight="1" x14ac:dyDescent="0.25">
      <c r="B75" s="174"/>
      <c r="C75" s="174"/>
      <c r="D75" s="174">
        <f t="shared" si="0"/>
        <v>0</v>
      </c>
      <c r="E75"/>
      <c r="F75"/>
      <c r="G75" s="177">
        <v>62</v>
      </c>
      <c r="H75" s="176">
        <f t="shared" si="1"/>
        <v>9.6132144241332629</v>
      </c>
      <c r="I75" s="176">
        <f t="shared" si="8"/>
        <v>3.5702501326763745</v>
      </c>
      <c r="K75" s="176">
        <f t="shared" si="77"/>
        <v>1.0847663220500978</v>
      </c>
      <c r="L75" s="176">
        <f t="shared" si="77"/>
        <v>3.6188885342802742E-2</v>
      </c>
      <c r="M75" s="176">
        <f t="shared" si="77"/>
        <v>1.8393912244617427E-7</v>
      </c>
      <c r="N75" s="176">
        <f t="shared" si="77"/>
        <v>7.7845860718406159E-4</v>
      </c>
      <c r="O75" s="176">
        <f t="shared" si="77"/>
        <v>9.0648851028729316E-6</v>
      </c>
      <c r="P75" s="176">
        <f t="shared" si="77"/>
        <v>0.21148692061246904</v>
      </c>
      <c r="Q75" s="176">
        <f t="shared" si="77"/>
        <v>1.0336616516989585E-8</v>
      </c>
      <c r="R75" s="176">
        <f t="shared" si="77"/>
        <v>4.9143112336467564E-13</v>
      </c>
      <c r="S75" s="176">
        <f t="shared" si="77"/>
        <v>5.6250067192286279E-5</v>
      </c>
      <c r="T75" s="176">
        <f t="shared" si="77"/>
        <v>0.5467945754110527</v>
      </c>
      <c r="U75" s="176">
        <f t="shared" si="77"/>
        <v>2.5273519335147949E-2</v>
      </c>
      <c r="V75" s="176">
        <f t="shared" si="77"/>
        <v>7.181698428373942E-9</v>
      </c>
      <c r="W75" s="176">
        <f t="shared" si="77"/>
        <v>6.4427003448748814E-33</v>
      </c>
      <c r="X75" s="176">
        <f t="shared" si="77"/>
        <v>1.5035531087483184E-3</v>
      </c>
      <c r="Y75" s="176">
        <f t="shared" si="77"/>
        <v>1.663392381798648</v>
      </c>
      <c r="Z75" s="176">
        <f t="shared" si="77"/>
        <v>2.0478969396434606E-20</v>
      </c>
      <c r="AA75" s="176">
        <f t="shared" si="76"/>
        <v>0</v>
      </c>
      <c r="AB75" s="176">
        <f t="shared" si="76"/>
        <v>0</v>
      </c>
      <c r="AC75" s="176">
        <f t="shared" si="76"/>
        <v>0</v>
      </c>
      <c r="AD75" s="176">
        <f t="shared" si="76"/>
        <v>0</v>
      </c>
      <c r="AE75" s="176">
        <f t="shared" si="76"/>
        <v>0</v>
      </c>
      <c r="AF75" s="176">
        <f t="shared" si="76"/>
        <v>0</v>
      </c>
      <c r="AG75" s="176">
        <f t="shared" si="76"/>
        <v>0</v>
      </c>
      <c r="AH75" s="176">
        <f t="shared" si="76"/>
        <v>0</v>
      </c>
      <c r="AI75" s="176">
        <f t="shared" si="76"/>
        <v>0</v>
      </c>
      <c r="AJ75" s="176">
        <f t="shared" si="76"/>
        <v>0</v>
      </c>
      <c r="AK75" s="176">
        <f t="shared" si="76"/>
        <v>0</v>
      </c>
      <c r="AL75" s="176">
        <f t="shared" si="76"/>
        <v>0</v>
      </c>
      <c r="AM75" s="176">
        <f t="shared" si="76"/>
        <v>0</v>
      </c>
      <c r="AN75" s="176">
        <f t="shared" si="76"/>
        <v>0</v>
      </c>
      <c r="AO75" s="176">
        <f t="shared" si="76"/>
        <v>0</v>
      </c>
      <c r="AP75" s="176">
        <f t="shared" si="79"/>
        <v>0</v>
      </c>
      <c r="AQ75" s="176">
        <f t="shared" si="79"/>
        <v>0</v>
      </c>
      <c r="AR75" s="176">
        <f t="shared" si="79"/>
        <v>0</v>
      </c>
      <c r="AS75" s="176">
        <f t="shared" si="79"/>
        <v>0</v>
      </c>
      <c r="AT75" s="176">
        <f t="shared" si="79"/>
        <v>0</v>
      </c>
      <c r="AU75" s="176">
        <f t="shared" si="79"/>
        <v>0</v>
      </c>
      <c r="AV75" s="176">
        <f t="shared" si="79"/>
        <v>0</v>
      </c>
      <c r="AW75" s="176">
        <f t="shared" si="79"/>
        <v>0</v>
      </c>
      <c r="AX75" s="176">
        <f t="shared" si="79"/>
        <v>0</v>
      </c>
      <c r="AY75" s="176">
        <f t="shared" si="79"/>
        <v>0</v>
      </c>
      <c r="AZ75" s="176">
        <f t="shared" si="79"/>
        <v>0</v>
      </c>
      <c r="BA75" s="176">
        <f t="shared" si="79"/>
        <v>0</v>
      </c>
      <c r="BB75" s="176">
        <f t="shared" si="79"/>
        <v>0</v>
      </c>
      <c r="BC75" s="176">
        <f t="shared" si="79"/>
        <v>0</v>
      </c>
      <c r="BD75" s="176">
        <f t="shared" si="79"/>
        <v>0</v>
      </c>
      <c r="BE75" s="176">
        <f t="shared" si="79"/>
        <v>0</v>
      </c>
      <c r="BF75" s="176">
        <f t="shared" si="78"/>
        <v>0</v>
      </c>
      <c r="BG75" s="176">
        <f t="shared" si="78"/>
        <v>0</v>
      </c>
      <c r="BH75" s="176">
        <f t="shared" si="78"/>
        <v>0</v>
      </c>
      <c r="BI75" s="176">
        <f t="shared" si="78"/>
        <v>0</v>
      </c>
      <c r="BJ75" s="176">
        <f t="shared" si="78"/>
        <v>0</v>
      </c>
      <c r="BK75" s="176">
        <f t="shared" si="78"/>
        <v>0</v>
      </c>
      <c r="BL75" s="176">
        <f t="shared" si="78"/>
        <v>0</v>
      </c>
      <c r="BM75" s="176">
        <f t="shared" si="78"/>
        <v>0</v>
      </c>
      <c r="BN75" s="176">
        <f t="shared" si="78"/>
        <v>0</v>
      </c>
      <c r="BO75" s="176">
        <f t="shared" si="78"/>
        <v>0</v>
      </c>
      <c r="BP75" s="176">
        <f t="shared" si="78"/>
        <v>0</v>
      </c>
      <c r="BQ75" s="176">
        <f t="shared" si="78"/>
        <v>0</v>
      </c>
      <c r="BR75" s="176">
        <f t="shared" si="78"/>
        <v>0</v>
      </c>
      <c r="BS75" s="176">
        <f t="shared" si="78"/>
        <v>0</v>
      </c>
      <c r="BT75" s="176">
        <f t="shared" si="78"/>
        <v>0</v>
      </c>
      <c r="BU75" s="176">
        <f t="shared" si="78"/>
        <v>0</v>
      </c>
      <c r="BV75" s="176">
        <f t="shared" si="84"/>
        <v>0</v>
      </c>
      <c r="BW75" s="176">
        <f t="shared" si="84"/>
        <v>0</v>
      </c>
      <c r="BX75" s="176">
        <f t="shared" si="84"/>
        <v>0</v>
      </c>
      <c r="BY75" s="176">
        <f t="shared" si="84"/>
        <v>0</v>
      </c>
      <c r="BZ75" s="176">
        <f t="shared" si="84"/>
        <v>0</v>
      </c>
      <c r="CA75" s="176">
        <f t="shared" si="84"/>
        <v>0</v>
      </c>
      <c r="CB75" s="176">
        <f t="shared" si="84"/>
        <v>0</v>
      </c>
      <c r="CC75" s="176">
        <f t="shared" si="84"/>
        <v>0</v>
      </c>
      <c r="CD75" s="176">
        <f t="shared" si="84"/>
        <v>0</v>
      </c>
      <c r="CE75" s="176">
        <f t="shared" si="84"/>
        <v>0</v>
      </c>
      <c r="CF75" s="176">
        <f t="shared" si="84"/>
        <v>0</v>
      </c>
      <c r="CG75" s="176">
        <f t="shared" si="84"/>
        <v>0</v>
      </c>
      <c r="CH75" s="176">
        <f t="shared" si="84"/>
        <v>0</v>
      </c>
      <c r="CI75" s="176">
        <f t="shared" si="84"/>
        <v>0</v>
      </c>
      <c r="CJ75" s="176">
        <f t="shared" si="84"/>
        <v>0</v>
      </c>
      <c r="CK75" s="176">
        <f t="shared" si="84"/>
        <v>0</v>
      </c>
      <c r="CL75" s="176">
        <f t="shared" si="81"/>
        <v>0</v>
      </c>
      <c r="CM75" s="176">
        <f t="shared" si="81"/>
        <v>0</v>
      </c>
      <c r="CN75" s="176">
        <f t="shared" si="81"/>
        <v>0</v>
      </c>
      <c r="CO75" s="176">
        <f t="shared" si="81"/>
        <v>0</v>
      </c>
      <c r="CP75" s="176">
        <f t="shared" si="81"/>
        <v>0</v>
      </c>
      <c r="CQ75" s="176">
        <f t="shared" si="81"/>
        <v>0</v>
      </c>
      <c r="CR75" s="176">
        <f t="shared" si="81"/>
        <v>0</v>
      </c>
      <c r="CS75" s="176">
        <f t="shared" si="81"/>
        <v>0</v>
      </c>
      <c r="CT75" s="176">
        <f t="shared" si="81"/>
        <v>0</v>
      </c>
      <c r="CU75" s="176">
        <f t="shared" si="82"/>
        <v>0</v>
      </c>
      <c r="CV75" s="176">
        <f t="shared" si="82"/>
        <v>0</v>
      </c>
      <c r="CW75" s="176">
        <f t="shared" si="82"/>
        <v>0</v>
      </c>
      <c r="CX75" s="176">
        <f t="shared" si="82"/>
        <v>0</v>
      </c>
      <c r="CY75" s="176">
        <f t="shared" si="82"/>
        <v>0</v>
      </c>
      <c r="CZ75" s="176">
        <f t="shared" si="82"/>
        <v>0</v>
      </c>
      <c r="DA75" s="176">
        <f t="shared" si="82"/>
        <v>0</v>
      </c>
      <c r="DB75" s="176">
        <f t="shared" si="82"/>
        <v>0</v>
      </c>
      <c r="DC75" s="176">
        <f t="shared" si="82"/>
        <v>0</v>
      </c>
      <c r="DD75" s="176">
        <f t="shared" si="82"/>
        <v>0</v>
      </c>
      <c r="DE75" s="176">
        <f t="shared" si="82"/>
        <v>0</v>
      </c>
      <c r="DF75" s="176">
        <f t="shared" si="82"/>
        <v>0</v>
      </c>
      <c r="DG75" s="176">
        <f t="shared" si="82"/>
        <v>0</v>
      </c>
      <c r="DH75" s="176">
        <f t="shared" si="82"/>
        <v>0</v>
      </c>
      <c r="DI75" s="176">
        <f t="shared" si="82"/>
        <v>0</v>
      </c>
      <c r="DJ75" s="176">
        <f t="shared" si="82"/>
        <v>0</v>
      </c>
      <c r="DK75" s="176">
        <f t="shared" si="83"/>
        <v>0</v>
      </c>
      <c r="DL75" s="176">
        <f t="shared" si="83"/>
        <v>0</v>
      </c>
      <c r="DM75" s="176">
        <f t="shared" si="83"/>
        <v>0</v>
      </c>
      <c r="DN75" s="176">
        <f t="shared" si="83"/>
        <v>0</v>
      </c>
      <c r="DO75" s="176">
        <f t="shared" si="83"/>
        <v>0</v>
      </c>
      <c r="DP75" s="176">
        <f t="shared" si="83"/>
        <v>0</v>
      </c>
      <c r="DQ75" s="176">
        <f t="shared" si="83"/>
        <v>0</v>
      </c>
      <c r="DR75" s="176">
        <f t="shared" si="83"/>
        <v>0</v>
      </c>
      <c r="DS75" s="176">
        <f t="shared" si="83"/>
        <v>0</v>
      </c>
      <c r="DT75" s="176">
        <f t="shared" si="83"/>
        <v>0</v>
      </c>
      <c r="DU75" s="176">
        <f t="shared" si="83"/>
        <v>0</v>
      </c>
      <c r="DV75" s="176">
        <f t="shared" si="83"/>
        <v>0</v>
      </c>
      <c r="DW75" s="176">
        <f t="shared" si="83"/>
        <v>0</v>
      </c>
      <c r="DX75" s="176">
        <f t="shared" si="83"/>
        <v>0</v>
      </c>
      <c r="DY75" s="176">
        <f t="shared" si="83"/>
        <v>0</v>
      </c>
      <c r="DZ75" s="176">
        <f t="shared" si="83"/>
        <v>0</v>
      </c>
      <c r="EA75" s="176">
        <f t="shared" si="88"/>
        <v>0</v>
      </c>
      <c r="EB75" s="176">
        <f t="shared" si="88"/>
        <v>0</v>
      </c>
      <c r="EC75" s="176">
        <f t="shared" si="88"/>
        <v>0</v>
      </c>
      <c r="ED75" s="176">
        <f t="shared" si="88"/>
        <v>0</v>
      </c>
      <c r="EE75" s="176">
        <f t="shared" si="88"/>
        <v>0</v>
      </c>
      <c r="EF75" s="176">
        <f t="shared" si="88"/>
        <v>0</v>
      </c>
      <c r="EG75" s="176">
        <f t="shared" si="88"/>
        <v>0</v>
      </c>
      <c r="EH75" s="176">
        <f t="shared" si="88"/>
        <v>0</v>
      </c>
      <c r="EI75" s="176">
        <f t="shared" si="85"/>
        <v>0</v>
      </c>
      <c r="EJ75" s="176">
        <f t="shared" si="85"/>
        <v>0</v>
      </c>
      <c r="EK75" s="176">
        <f t="shared" si="85"/>
        <v>0</v>
      </c>
      <c r="EL75" s="176">
        <f t="shared" si="85"/>
        <v>0</v>
      </c>
      <c r="EM75" s="176">
        <f t="shared" si="85"/>
        <v>0</v>
      </c>
      <c r="EN75" s="176">
        <f t="shared" si="85"/>
        <v>0</v>
      </c>
      <c r="EO75" s="176">
        <f t="shared" si="85"/>
        <v>0</v>
      </c>
      <c r="EP75" s="176">
        <f t="shared" si="85"/>
        <v>0</v>
      </c>
      <c r="EQ75" s="176">
        <f t="shared" si="85"/>
        <v>0</v>
      </c>
      <c r="ER75" s="176">
        <f t="shared" si="85"/>
        <v>0</v>
      </c>
      <c r="ES75" s="176">
        <f t="shared" si="85"/>
        <v>0</v>
      </c>
      <c r="ET75" s="176">
        <f t="shared" si="85"/>
        <v>0</v>
      </c>
      <c r="EU75" s="176">
        <f t="shared" si="85"/>
        <v>0</v>
      </c>
      <c r="EV75" s="176">
        <f t="shared" si="85"/>
        <v>0</v>
      </c>
      <c r="EW75" s="176">
        <f t="shared" si="85"/>
        <v>0</v>
      </c>
      <c r="EX75" s="176">
        <f t="shared" si="89"/>
        <v>0</v>
      </c>
      <c r="EY75" s="176">
        <f t="shared" si="89"/>
        <v>0</v>
      </c>
      <c r="EZ75" s="176">
        <f t="shared" si="89"/>
        <v>0</v>
      </c>
      <c r="FA75" s="176">
        <f t="shared" si="89"/>
        <v>0</v>
      </c>
      <c r="FB75" s="176">
        <f t="shared" si="89"/>
        <v>0</v>
      </c>
      <c r="FC75" s="176">
        <f t="shared" si="89"/>
        <v>0</v>
      </c>
      <c r="FD75" s="176">
        <f t="shared" si="89"/>
        <v>0</v>
      </c>
      <c r="FE75" s="176">
        <f t="shared" si="68"/>
        <v>0</v>
      </c>
      <c r="FF75" s="176">
        <f t="shared" si="68"/>
        <v>0</v>
      </c>
      <c r="FG75" s="176">
        <f t="shared" si="68"/>
        <v>0</v>
      </c>
      <c r="FH75" s="176">
        <f t="shared" si="68"/>
        <v>0</v>
      </c>
      <c r="FI75" s="176">
        <f t="shared" si="68"/>
        <v>0</v>
      </c>
      <c r="FJ75" s="176">
        <f t="shared" si="68"/>
        <v>0</v>
      </c>
      <c r="FK75" s="176">
        <f t="shared" si="90"/>
        <v>0</v>
      </c>
      <c r="FL75" s="176">
        <f t="shared" si="90"/>
        <v>0</v>
      </c>
      <c r="FM75" s="176">
        <f t="shared" si="90"/>
        <v>0</v>
      </c>
      <c r="FN75" s="176">
        <f t="shared" si="90"/>
        <v>0</v>
      </c>
      <c r="FO75" s="176">
        <f t="shared" si="90"/>
        <v>0</v>
      </c>
      <c r="FP75" s="176">
        <f t="shared" si="90"/>
        <v>0</v>
      </c>
      <c r="FQ75" s="176">
        <f t="shared" si="90"/>
        <v>0</v>
      </c>
      <c r="FR75" s="176">
        <f t="shared" si="90"/>
        <v>0</v>
      </c>
      <c r="FS75" s="176">
        <f t="shared" si="90"/>
        <v>0</v>
      </c>
      <c r="FT75" s="176">
        <f t="shared" si="90"/>
        <v>0</v>
      </c>
      <c r="FU75" s="176">
        <f t="shared" si="90"/>
        <v>0</v>
      </c>
      <c r="FV75" s="176">
        <f t="shared" si="86"/>
        <v>0</v>
      </c>
      <c r="FW75" s="176">
        <f t="shared" si="86"/>
        <v>0</v>
      </c>
      <c r="FX75" s="176">
        <f t="shared" si="86"/>
        <v>0</v>
      </c>
      <c r="FY75" s="176">
        <f t="shared" si="86"/>
        <v>0</v>
      </c>
      <c r="FZ75" s="176">
        <f t="shared" si="86"/>
        <v>0</v>
      </c>
      <c r="GA75" s="176">
        <f t="shared" si="86"/>
        <v>0</v>
      </c>
      <c r="GB75" s="176">
        <f t="shared" si="86"/>
        <v>0</v>
      </c>
      <c r="GC75" s="176">
        <f t="shared" si="86"/>
        <v>0</v>
      </c>
      <c r="GD75" s="176">
        <f t="shared" si="86"/>
        <v>0</v>
      </c>
      <c r="GE75" s="176">
        <f t="shared" si="86"/>
        <v>0</v>
      </c>
      <c r="GF75" s="176">
        <f t="shared" si="86"/>
        <v>0</v>
      </c>
      <c r="GG75" s="176">
        <f t="shared" si="86"/>
        <v>0</v>
      </c>
      <c r="GH75" s="176">
        <f t="shared" si="86"/>
        <v>0</v>
      </c>
      <c r="GI75" s="176">
        <f t="shared" si="86"/>
        <v>0</v>
      </c>
      <c r="GJ75" s="176">
        <f t="shared" si="72"/>
        <v>0</v>
      </c>
      <c r="GK75" s="176">
        <f t="shared" ref="GK75:GZ105" si="92">+NORMDIST($H75,GK$12,GK$13,FALSE)</f>
        <v>0</v>
      </c>
      <c r="GL75" s="176">
        <f t="shared" si="92"/>
        <v>0</v>
      </c>
      <c r="GM75" s="176">
        <f t="shared" si="92"/>
        <v>0</v>
      </c>
      <c r="GN75" s="176">
        <f t="shared" si="92"/>
        <v>0</v>
      </c>
      <c r="GO75" s="176">
        <f t="shared" si="92"/>
        <v>0</v>
      </c>
      <c r="GP75" s="176">
        <f t="shared" si="92"/>
        <v>0</v>
      </c>
      <c r="GQ75" s="176">
        <f t="shared" si="92"/>
        <v>0</v>
      </c>
      <c r="GR75" s="176">
        <f t="shared" si="92"/>
        <v>0</v>
      </c>
      <c r="GS75" s="176">
        <f t="shared" si="92"/>
        <v>0</v>
      </c>
      <c r="GT75" s="176">
        <f t="shared" si="92"/>
        <v>0</v>
      </c>
      <c r="GU75" s="176">
        <f t="shared" si="92"/>
        <v>0</v>
      </c>
      <c r="GV75" s="176">
        <f t="shared" si="92"/>
        <v>0</v>
      </c>
      <c r="GW75" s="176">
        <f t="shared" si="92"/>
        <v>0</v>
      </c>
      <c r="GX75" s="176">
        <f t="shared" si="92"/>
        <v>0</v>
      </c>
      <c r="GY75" s="176">
        <f t="shared" si="92"/>
        <v>0</v>
      </c>
      <c r="GZ75" s="176">
        <f t="shared" si="92"/>
        <v>0</v>
      </c>
      <c r="HA75" s="176">
        <f t="shared" si="91"/>
        <v>0</v>
      </c>
      <c r="HB75" s="176">
        <f t="shared" si="91"/>
        <v>0</v>
      </c>
      <c r="HC75" s="176">
        <f t="shared" si="91"/>
        <v>0</v>
      </c>
      <c r="HD75" s="176">
        <f t="shared" si="91"/>
        <v>0</v>
      </c>
      <c r="HE75" s="176">
        <f t="shared" si="91"/>
        <v>0</v>
      </c>
      <c r="HF75" s="176">
        <f t="shared" si="91"/>
        <v>0</v>
      </c>
      <c r="HG75" s="176">
        <f t="shared" si="87"/>
        <v>0</v>
      </c>
      <c r="HH75" s="176">
        <f t="shared" si="87"/>
        <v>0</v>
      </c>
      <c r="HI75" s="176">
        <f t="shared" si="87"/>
        <v>0</v>
      </c>
      <c r="HJ75" s="176">
        <f t="shared" si="87"/>
        <v>0</v>
      </c>
      <c r="HK75" s="176">
        <f t="shared" si="87"/>
        <v>0</v>
      </c>
      <c r="HL75" s="176">
        <f t="shared" si="87"/>
        <v>0</v>
      </c>
      <c r="HM75" s="176">
        <f t="shared" si="87"/>
        <v>0</v>
      </c>
      <c r="HN75" s="176">
        <f t="shared" si="87"/>
        <v>0</v>
      </c>
      <c r="HO75" s="176">
        <f t="shared" si="87"/>
        <v>0</v>
      </c>
      <c r="HP75" s="176">
        <f t="shared" si="87"/>
        <v>0</v>
      </c>
      <c r="HQ75" s="176">
        <f t="shared" si="74"/>
        <v>0</v>
      </c>
      <c r="HR75" s="176">
        <f t="shared" si="74"/>
        <v>0</v>
      </c>
      <c r="HS75" s="176">
        <f t="shared" si="74"/>
        <v>0</v>
      </c>
      <c r="HT75" s="176">
        <f t="shared" ref="HT75:IG90" si="93">+NORMDIST($H75,HT$12,HT$13,FALSE)</f>
        <v>0</v>
      </c>
      <c r="HU75" s="176">
        <f t="shared" si="93"/>
        <v>0</v>
      </c>
      <c r="HV75" s="176">
        <f t="shared" si="93"/>
        <v>0</v>
      </c>
      <c r="HW75" s="176">
        <f t="shared" si="93"/>
        <v>0</v>
      </c>
      <c r="HX75" s="176">
        <f t="shared" si="93"/>
        <v>0</v>
      </c>
      <c r="HY75" s="176">
        <f t="shared" si="93"/>
        <v>0</v>
      </c>
      <c r="HZ75" s="176">
        <f t="shared" si="93"/>
        <v>0</v>
      </c>
      <c r="IA75" s="176">
        <f t="shared" si="93"/>
        <v>0</v>
      </c>
      <c r="IB75" s="176">
        <f t="shared" si="93"/>
        <v>0</v>
      </c>
      <c r="IC75" s="176">
        <f t="shared" si="93"/>
        <v>0</v>
      </c>
      <c r="ID75" s="176">
        <f t="shared" si="93"/>
        <v>0</v>
      </c>
      <c r="IE75" s="176">
        <f t="shared" si="93"/>
        <v>0</v>
      </c>
      <c r="IF75" s="176">
        <f t="shared" si="93"/>
        <v>0</v>
      </c>
      <c r="IG75" s="176">
        <f t="shared" si="93"/>
        <v>0</v>
      </c>
      <c r="II75"/>
      <c r="IJ75" s="174">
        <v>61</v>
      </c>
      <c r="IK75" s="174" t="b">
        <f t="shared" si="56"/>
        <v>0</v>
      </c>
      <c r="IL75" s="174" t="e">
        <f t="shared" si="9"/>
        <v>#DIV/0!</v>
      </c>
      <c r="IM75" s="174" t="e">
        <f t="shared" si="12"/>
        <v>#DIV/0!</v>
      </c>
      <c r="IO75" s="179" t="str">
        <f t="shared" si="10"/>
        <v/>
      </c>
      <c r="IP75" s="174" t="str">
        <f t="shared" si="11"/>
        <v/>
      </c>
    </row>
    <row r="76" spans="2:250" ht="12.75" customHeight="1" x14ac:dyDescent="0.25">
      <c r="B76" s="174"/>
      <c r="C76" s="174"/>
      <c r="D76" s="174">
        <f t="shared" si="0"/>
        <v>0</v>
      </c>
      <c r="E76"/>
      <c r="F76"/>
      <c r="G76" s="177">
        <v>63</v>
      </c>
      <c r="H76" s="176">
        <f t="shared" si="1"/>
        <v>9.7682662696837994</v>
      </c>
      <c r="I76" s="176">
        <f t="shared" si="8"/>
        <v>2.4440482650250264</v>
      </c>
      <c r="K76" s="176">
        <f t="shared" si="77"/>
        <v>0.54660272649300501</v>
      </c>
      <c r="L76" s="176">
        <f t="shared" si="77"/>
        <v>0.15070704631198339</v>
      </c>
      <c r="M76" s="176">
        <f t="shared" si="77"/>
        <v>3.0891050171922082E-9</v>
      </c>
      <c r="N76" s="176">
        <f t="shared" si="77"/>
        <v>3.8887517235965405E-5</v>
      </c>
      <c r="O76" s="176">
        <f t="shared" si="77"/>
        <v>4.1983023703146683E-7</v>
      </c>
      <c r="P76" s="176">
        <f t="shared" si="77"/>
        <v>5.6142742714788599E-2</v>
      </c>
      <c r="Q76" s="176">
        <f t="shared" si="77"/>
        <v>8.6021670673510008E-11</v>
      </c>
      <c r="R76" s="176">
        <f t="shared" si="77"/>
        <v>2.5694784459213165E-15</v>
      </c>
      <c r="S76" s="176">
        <f t="shared" si="77"/>
        <v>3.1814318733509338E-6</v>
      </c>
      <c r="T76" s="176">
        <f t="shared" si="77"/>
        <v>0.24019736293443142</v>
      </c>
      <c r="U76" s="176">
        <f t="shared" si="77"/>
        <v>6.2283769831135948E-3</v>
      </c>
      <c r="V76" s="176">
        <f t="shared" si="77"/>
        <v>1.4169466675336324E-10</v>
      </c>
      <c r="W76" s="176">
        <f t="shared" si="77"/>
        <v>4.8839116330733926E-37</v>
      </c>
      <c r="X76" s="176">
        <f t="shared" si="77"/>
        <v>1.13243463490404E-4</v>
      </c>
      <c r="Y76" s="176">
        <f t="shared" si="77"/>
        <v>1.4440142740280439</v>
      </c>
      <c r="Z76" s="176">
        <f t="shared" si="77"/>
        <v>3.4721898235972129E-23</v>
      </c>
      <c r="AA76" s="176">
        <f t="shared" si="76"/>
        <v>0</v>
      </c>
      <c r="AB76" s="176">
        <f t="shared" si="76"/>
        <v>0</v>
      </c>
      <c r="AC76" s="176">
        <f t="shared" si="76"/>
        <v>0</v>
      </c>
      <c r="AD76" s="176">
        <f t="shared" si="76"/>
        <v>0</v>
      </c>
      <c r="AE76" s="176">
        <f t="shared" si="76"/>
        <v>0</v>
      </c>
      <c r="AF76" s="176">
        <f t="shared" si="76"/>
        <v>0</v>
      </c>
      <c r="AG76" s="176">
        <f t="shared" si="76"/>
        <v>0</v>
      </c>
      <c r="AH76" s="176">
        <f t="shared" si="76"/>
        <v>0</v>
      </c>
      <c r="AI76" s="176">
        <f t="shared" si="76"/>
        <v>0</v>
      </c>
      <c r="AJ76" s="176">
        <f t="shared" si="76"/>
        <v>0</v>
      </c>
      <c r="AK76" s="176">
        <f t="shared" si="76"/>
        <v>0</v>
      </c>
      <c r="AL76" s="176">
        <f t="shared" si="76"/>
        <v>0</v>
      </c>
      <c r="AM76" s="176">
        <f t="shared" si="76"/>
        <v>0</v>
      </c>
      <c r="AN76" s="176">
        <f t="shared" si="76"/>
        <v>0</v>
      </c>
      <c r="AO76" s="176">
        <f t="shared" si="76"/>
        <v>0</v>
      </c>
      <c r="AP76" s="176">
        <f t="shared" si="79"/>
        <v>0</v>
      </c>
      <c r="AQ76" s="176">
        <f t="shared" si="79"/>
        <v>0</v>
      </c>
      <c r="AR76" s="176">
        <f t="shared" si="79"/>
        <v>0</v>
      </c>
      <c r="AS76" s="176">
        <f t="shared" si="79"/>
        <v>0</v>
      </c>
      <c r="AT76" s="176">
        <f t="shared" si="79"/>
        <v>0</v>
      </c>
      <c r="AU76" s="176">
        <f t="shared" si="79"/>
        <v>0</v>
      </c>
      <c r="AV76" s="176">
        <f t="shared" si="79"/>
        <v>0</v>
      </c>
      <c r="AW76" s="176">
        <f t="shared" si="79"/>
        <v>0</v>
      </c>
      <c r="AX76" s="176">
        <f t="shared" si="79"/>
        <v>0</v>
      </c>
      <c r="AY76" s="176">
        <f t="shared" si="79"/>
        <v>0</v>
      </c>
      <c r="AZ76" s="176">
        <f t="shared" si="79"/>
        <v>0</v>
      </c>
      <c r="BA76" s="176">
        <f t="shared" si="79"/>
        <v>0</v>
      </c>
      <c r="BB76" s="176">
        <f t="shared" si="79"/>
        <v>0</v>
      </c>
      <c r="BC76" s="176">
        <f t="shared" si="79"/>
        <v>0</v>
      </c>
      <c r="BD76" s="176">
        <f t="shared" si="79"/>
        <v>0</v>
      </c>
      <c r="BE76" s="176">
        <f t="shared" si="79"/>
        <v>0</v>
      </c>
      <c r="BF76" s="176">
        <f t="shared" si="78"/>
        <v>0</v>
      </c>
      <c r="BG76" s="176">
        <f t="shared" si="78"/>
        <v>0</v>
      </c>
      <c r="BH76" s="176">
        <f t="shared" si="78"/>
        <v>0</v>
      </c>
      <c r="BI76" s="176">
        <f t="shared" si="78"/>
        <v>0</v>
      </c>
      <c r="BJ76" s="176">
        <f t="shared" si="78"/>
        <v>0</v>
      </c>
      <c r="BK76" s="176">
        <f t="shared" si="78"/>
        <v>0</v>
      </c>
      <c r="BL76" s="176">
        <f t="shared" si="78"/>
        <v>0</v>
      </c>
      <c r="BM76" s="176">
        <f t="shared" si="78"/>
        <v>0</v>
      </c>
      <c r="BN76" s="176">
        <f t="shared" si="78"/>
        <v>0</v>
      </c>
      <c r="BO76" s="176">
        <f t="shared" si="78"/>
        <v>0</v>
      </c>
      <c r="BP76" s="176">
        <f t="shared" si="78"/>
        <v>0</v>
      </c>
      <c r="BQ76" s="176">
        <f t="shared" si="78"/>
        <v>0</v>
      </c>
      <c r="BR76" s="176">
        <f t="shared" si="78"/>
        <v>0</v>
      </c>
      <c r="BS76" s="176">
        <f t="shared" si="78"/>
        <v>0</v>
      </c>
      <c r="BT76" s="176">
        <f t="shared" si="78"/>
        <v>0</v>
      </c>
      <c r="BU76" s="176">
        <f t="shared" si="78"/>
        <v>0</v>
      </c>
      <c r="BV76" s="176">
        <f t="shared" si="84"/>
        <v>0</v>
      </c>
      <c r="BW76" s="176">
        <f t="shared" si="84"/>
        <v>0</v>
      </c>
      <c r="BX76" s="176">
        <f t="shared" si="84"/>
        <v>0</v>
      </c>
      <c r="BY76" s="176">
        <f t="shared" si="84"/>
        <v>0</v>
      </c>
      <c r="BZ76" s="176">
        <f t="shared" si="84"/>
        <v>0</v>
      </c>
      <c r="CA76" s="176">
        <f t="shared" si="84"/>
        <v>0</v>
      </c>
      <c r="CB76" s="176">
        <f t="shared" si="84"/>
        <v>0</v>
      </c>
      <c r="CC76" s="176">
        <f t="shared" si="84"/>
        <v>0</v>
      </c>
      <c r="CD76" s="176">
        <f t="shared" si="84"/>
        <v>0</v>
      </c>
      <c r="CE76" s="176">
        <f t="shared" si="84"/>
        <v>0</v>
      </c>
      <c r="CF76" s="176">
        <f t="shared" si="84"/>
        <v>0</v>
      </c>
      <c r="CG76" s="176">
        <f t="shared" si="84"/>
        <v>0</v>
      </c>
      <c r="CH76" s="176">
        <f t="shared" si="84"/>
        <v>0</v>
      </c>
      <c r="CI76" s="176">
        <f t="shared" si="84"/>
        <v>0</v>
      </c>
      <c r="CJ76" s="176">
        <f t="shared" si="84"/>
        <v>0</v>
      </c>
      <c r="CK76" s="176">
        <f t="shared" si="84"/>
        <v>0</v>
      </c>
      <c r="CL76" s="176">
        <f t="shared" si="81"/>
        <v>0</v>
      </c>
      <c r="CM76" s="176">
        <f t="shared" si="81"/>
        <v>0</v>
      </c>
      <c r="CN76" s="176">
        <f t="shared" si="81"/>
        <v>0</v>
      </c>
      <c r="CO76" s="176">
        <f t="shared" si="81"/>
        <v>0</v>
      </c>
      <c r="CP76" s="176">
        <f t="shared" si="81"/>
        <v>0</v>
      </c>
      <c r="CQ76" s="176">
        <f t="shared" si="81"/>
        <v>0</v>
      </c>
      <c r="CR76" s="176">
        <f t="shared" si="81"/>
        <v>0</v>
      </c>
      <c r="CS76" s="176">
        <f t="shared" si="81"/>
        <v>0</v>
      </c>
      <c r="CT76" s="176">
        <f t="shared" si="81"/>
        <v>0</v>
      </c>
      <c r="CU76" s="176">
        <f t="shared" si="82"/>
        <v>0</v>
      </c>
      <c r="CV76" s="176">
        <f t="shared" si="82"/>
        <v>0</v>
      </c>
      <c r="CW76" s="176">
        <f t="shared" si="82"/>
        <v>0</v>
      </c>
      <c r="CX76" s="176">
        <f t="shared" si="82"/>
        <v>0</v>
      </c>
      <c r="CY76" s="176">
        <f t="shared" si="82"/>
        <v>0</v>
      </c>
      <c r="CZ76" s="176">
        <f t="shared" si="82"/>
        <v>0</v>
      </c>
      <c r="DA76" s="176">
        <f t="shared" si="82"/>
        <v>0</v>
      </c>
      <c r="DB76" s="176">
        <f t="shared" si="82"/>
        <v>0</v>
      </c>
      <c r="DC76" s="176">
        <f t="shared" si="82"/>
        <v>0</v>
      </c>
      <c r="DD76" s="176">
        <f t="shared" si="82"/>
        <v>0</v>
      </c>
      <c r="DE76" s="176">
        <f t="shared" si="82"/>
        <v>0</v>
      </c>
      <c r="DF76" s="176">
        <f t="shared" si="82"/>
        <v>0</v>
      </c>
      <c r="DG76" s="176">
        <f t="shared" si="82"/>
        <v>0</v>
      </c>
      <c r="DH76" s="176">
        <f t="shared" si="82"/>
        <v>0</v>
      </c>
      <c r="DI76" s="176">
        <f t="shared" si="82"/>
        <v>0</v>
      </c>
      <c r="DJ76" s="176">
        <f t="shared" si="82"/>
        <v>0</v>
      </c>
      <c r="DK76" s="176">
        <f t="shared" si="83"/>
        <v>0</v>
      </c>
      <c r="DL76" s="176">
        <f t="shared" si="83"/>
        <v>0</v>
      </c>
      <c r="DM76" s="176">
        <f t="shared" si="83"/>
        <v>0</v>
      </c>
      <c r="DN76" s="176">
        <f t="shared" si="83"/>
        <v>0</v>
      </c>
      <c r="DO76" s="176">
        <f t="shared" si="83"/>
        <v>0</v>
      </c>
      <c r="DP76" s="176">
        <f t="shared" si="83"/>
        <v>0</v>
      </c>
      <c r="DQ76" s="176">
        <f t="shared" si="83"/>
        <v>0</v>
      </c>
      <c r="DR76" s="176">
        <f t="shared" si="83"/>
        <v>0</v>
      </c>
      <c r="DS76" s="176">
        <f t="shared" si="83"/>
        <v>0</v>
      </c>
      <c r="DT76" s="176">
        <f t="shared" si="83"/>
        <v>0</v>
      </c>
      <c r="DU76" s="176">
        <f t="shared" si="83"/>
        <v>0</v>
      </c>
      <c r="DV76" s="176">
        <f t="shared" si="83"/>
        <v>0</v>
      </c>
      <c r="DW76" s="176">
        <f t="shared" si="83"/>
        <v>0</v>
      </c>
      <c r="DX76" s="176">
        <f t="shared" si="83"/>
        <v>0</v>
      </c>
      <c r="DY76" s="176">
        <f t="shared" si="83"/>
        <v>0</v>
      </c>
      <c r="DZ76" s="176">
        <f t="shared" si="83"/>
        <v>0</v>
      </c>
      <c r="EA76" s="176">
        <f t="shared" si="88"/>
        <v>0</v>
      </c>
      <c r="EB76" s="176">
        <f t="shared" si="88"/>
        <v>0</v>
      </c>
      <c r="EC76" s="176">
        <f t="shared" si="88"/>
        <v>0</v>
      </c>
      <c r="ED76" s="176">
        <f t="shared" si="88"/>
        <v>0</v>
      </c>
      <c r="EE76" s="176">
        <f t="shared" si="88"/>
        <v>0</v>
      </c>
      <c r="EF76" s="176">
        <f t="shared" si="88"/>
        <v>0</v>
      </c>
      <c r="EG76" s="176">
        <f t="shared" si="88"/>
        <v>0</v>
      </c>
      <c r="EH76" s="176">
        <f t="shared" si="85"/>
        <v>0</v>
      </c>
      <c r="EI76" s="176">
        <f t="shared" si="85"/>
        <v>0</v>
      </c>
      <c r="EJ76" s="176">
        <f t="shared" si="85"/>
        <v>0</v>
      </c>
      <c r="EK76" s="176">
        <f t="shared" si="85"/>
        <v>0</v>
      </c>
      <c r="EL76" s="176">
        <f t="shared" si="85"/>
        <v>0</v>
      </c>
      <c r="EM76" s="176">
        <f t="shared" si="85"/>
        <v>0</v>
      </c>
      <c r="EN76" s="176">
        <f t="shared" si="85"/>
        <v>0</v>
      </c>
      <c r="EO76" s="176">
        <f t="shared" si="85"/>
        <v>0</v>
      </c>
      <c r="EP76" s="176">
        <f t="shared" si="85"/>
        <v>0</v>
      </c>
      <c r="EQ76" s="176">
        <f t="shared" si="85"/>
        <v>0</v>
      </c>
      <c r="ER76" s="176">
        <f t="shared" si="85"/>
        <v>0</v>
      </c>
      <c r="ES76" s="176">
        <f t="shared" si="85"/>
        <v>0</v>
      </c>
      <c r="ET76" s="176">
        <f t="shared" si="85"/>
        <v>0</v>
      </c>
      <c r="EU76" s="176">
        <f t="shared" si="85"/>
        <v>0</v>
      </c>
      <c r="EV76" s="176">
        <f t="shared" si="85"/>
        <v>0</v>
      </c>
      <c r="EW76" s="176">
        <f t="shared" si="85"/>
        <v>0</v>
      </c>
      <c r="EX76" s="176">
        <f t="shared" si="89"/>
        <v>0</v>
      </c>
      <c r="EY76" s="176">
        <f t="shared" si="89"/>
        <v>0</v>
      </c>
      <c r="EZ76" s="176">
        <f t="shared" si="89"/>
        <v>0</v>
      </c>
      <c r="FA76" s="176">
        <f t="shared" si="89"/>
        <v>0</v>
      </c>
      <c r="FB76" s="176">
        <f t="shared" si="89"/>
        <v>0</v>
      </c>
      <c r="FC76" s="176">
        <f t="shared" si="89"/>
        <v>0</v>
      </c>
      <c r="FD76" s="176">
        <f t="shared" si="89"/>
        <v>0</v>
      </c>
      <c r="FE76" s="176">
        <f t="shared" si="68"/>
        <v>0</v>
      </c>
      <c r="FF76" s="176">
        <f t="shared" si="68"/>
        <v>0</v>
      </c>
      <c r="FG76" s="176">
        <f t="shared" si="68"/>
        <v>0</v>
      </c>
      <c r="FH76" s="176">
        <f t="shared" si="68"/>
        <v>0</v>
      </c>
      <c r="FI76" s="176">
        <f t="shared" si="68"/>
        <v>0</v>
      </c>
      <c r="FJ76" s="176">
        <f t="shared" si="68"/>
        <v>0</v>
      </c>
      <c r="FK76" s="176">
        <f t="shared" si="90"/>
        <v>0</v>
      </c>
      <c r="FL76" s="176">
        <f t="shared" si="90"/>
        <v>0</v>
      </c>
      <c r="FM76" s="176">
        <f t="shared" si="90"/>
        <v>0</v>
      </c>
      <c r="FN76" s="176">
        <f t="shared" si="90"/>
        <v>0</v>
      </c>
      <c r="FO76" s="176">
        <f t="shared" si="90"/>
        <v>0</v>
      </c>
      <c r="FP76" s="176">
        <f t="shared" si="90"/>
        <v>0</v>
      </c>
      <c r="FQ76" s="176">
        <f t="shared" si="90"/>
        <v>0</v>
      </c>
      <c r="FR76" s="176">
        <f t="shared" si="90"/>
        <v>0</v>
      </c>
      <c r="FS76" s="176">
        <f t="shared" si="90"/>
        <v>0</v>
      </c>
      <c r="FT76" s="176">
        <f t="shared" si="90"/>
        <v>0</v>
      </c>
      <c r="FU76" s="176">
        <f t="shared" si="90"/>
        <v>0</v>
      </c>
      <c r="FV76" s="176">
        <f t="shared" si="86"/>
        <v>0</v>
      </c>
      <c r="FW76" s="176">
        <f t="shared" si="86"/>
        <v>0</v>
      </c>
      <c r="FX76" s="176">
        <f t="shared" si="86"/>
        <v>0</v>
      </c>
      <c r="FY76" s="176">
        <f t="shared" si="86"/>
        <v>0</v>
      </c>
      <c r="FZ76" s="176">
        <f t="shared" si="86"/>
        <v>0</v>
      </c>
      <c r="GA76" s="176">
        <f t="shared" si="86"/>
        <v>0</v>
      </c>
      <c r="GB76" s="176">
        <f t="shared" si="86"/>
        <v>0</v>
      </c>
      <c r="GC76" s="176">
        <f t="shared" si="86"/>
        <v>0</v>
      </c>
      <c r="GD76" s="176">
        <f t="shared" si="86"/>
        <v>0</v>
      </c>
      <c r="GE76" s="176">
        <f t="shared" si="86"/>
        <v>0</v>
      </c>
      <c r="GF76" s="176">
        <f t="shared" si="86"/>
        <v>0</v>
      </c>
      <c r="GG76" s="176">
        <f t="shared" si="86"/>
        <v>0</v>
      </c>
      <c r="GH76" s="176">
        <f t="shared" si="86"/>
        <v>0</v>
      </c>
      <c r="GI76" s="176">
        <f t="shared" si="86"/>
        <v>0</v>
      </c>
      <c r="GJ76" s="176">
        <f t="shared" ref="GJ76:GY104" si="94">+NORMDIST($H76,GJ$12,GJ$13,FALSE)</f>
        <v>0</v>
      </c>
      <c r="GK76" s="176">
        <f t="shared" si="92"/>
        <v>0</v>
      </c>
      <c r="GL76" s="176">
        <f t="shared" si="92"/>
        <v>0</v>
      </c>
      <c r="GM76" s="176">
        <f t="shared" si="92"/>
        <v>0</v>
      </c>
      <c r="GN76" s="176">
        <f t="shared" si="92"/>
        <v>0</v>
      </c>
      <c r="GO76" s="176">
        <f t="shared" si="92"/>
        <v>0</v>
      </c>
      <c r="GP76" s="176">
        <f t="shared" si="92"/>
        <v>0</v>
      </c>
      <c r="GQ76" s="176">
        <f t="shared" si="92"/>
        <v>0</v>
      </c>
      <c r="GR76" s="176">
        <f t="shared" si="92"/>
        <v>0</v>
      </c>
      <c r="GS76" s="176">
        <f t="shared" si="92"/>
        <v>0</v>
      </c>
      <c r="GT76" s="176">
        <f t="shared" si="92"/>
        <v>0</v>
      </c>
      <c r="GU76" s="176">
        <f t="shared" si="92"/>
        <v>0</v>
      </c>
      <c r="GV76" s="176">
        <f t="shared" si="92"/>
        <v>0</v>
      </c>
      <c r="GW76" s="176">
        <f t="shared" si="92"/>
        <v>0</v>
      </c>
      <c r="GX76" s="176">
        <f t="shared" si="92"/>
        <v>0</v>
      </c>
      <c r="GY76" s="176">
        <f t="shared" si="92"/>
        <v>0</v>
      </c>
      <c r="GZ76" s="176">
        <f t="shared" si="92"/>
        <v>0</v>
      </c>
      <c r="HA76" s="176">
        <f t="shared" si="91"/>
        <v>0</v>
      </c>
      <c r="HB76" s="176">
        <f t="shared" si="91"/>
        <v>0</v>
      </c>
      <c r="HC76" s="176">
        <f t="shared" si="91"/>
        <v>0</v>
      </c>
      <c r="HD76" s="176">
        <f t="shared" si="91"/>
        <v>0</v>
      </c>
      <c r="HE76" s="176">
        <f t="shared" si="91"/>
        <v>0</v>
      </c>
      <c r="HF76" s="176">
        <f t="shared" si="91"/>
        <v>0</v>
      </c>
      <c r="HG76" s="176">
        <f t="shared" si="87"/>
        <v>0</v>
      </c>
      <c r="HH76" s="176">
        <f t="shared" si="87"/>
        <v>0</v>
      </c>
      <c r="HI76" s="176">
        <f t="shared" si="87"/>
        <v>0</v>
      </c>
      <c r="HJ76" s="176">
        <f t="shared" si="87"/>
        <v>0</v>
      </c>
      <c r="HK76" s="176">
        <f t="shared" si="87"/>
        <v>0</v>
      </c>
      <c r="HL76" s="176">
        <f t="shared" si="87"/>
        <v>0</v>
      </c>
      <c r="HM76" s="176">
        <f t="shared" si="87"/>
        <v>0</v>
      </c>
      <c r="HN76" s="176">
        <f t="shared" si="87"/>
        <v>0</v>
      </c>
      <c r="HO76" s="176">
        <f t="shared" si="87"/>
        <v>0</v>
      </c>
      <c r="HP76" s="176">
        <f t="shared" si="87"/>
        <v>0</v>
      </c>
      <c r="HQ76" s="176">
        <f t="shared" si="87"/>
        <v>0</v>
      </c>
      <c r="HR76" s="176">
        <f t="shared" si="87"/>
        <v>0</v>
      </c>
      <c r="HS76" s="176">
        <f t="shared" si="87"/>
        <v>0</v>
      </c>
      <c r="HT76" s="176">
        <f t="shared" si="87"/>
        <v>0</v>
      </c>
      <c r="HU76" s="176">
        <f t="shared" si="87"/>
        <v>0</v>
      </c>
      <c r="HV76" s="176">
        <f t="shared" si="93"/>
        <v>0</v>
      </c>
      <c r="HW76" s="176">
        <f t="shared" si="93"/>
        <v>0</v>
      </c>
      <c r="HX76" s="176">
        <f t="shared" si="93"/>
        <v>0</v>
      </c>
      <c r="HY76" s="176">
        <f t="shared" si="93"/>
        <v>0</v>
      </c>
      <c r="HZ76" s="176">
        <f t="shared" si="93"/>
        <v>0</v>
      </c>
      <c r="IA76" s="176">
        <f t="shared" si="93"/>
        <v>0</v>
      </c>
      <c r="IB76" s="176">
        <f t="shared" si="93"/>
        <v>0</v>
      </c>
      <c r="IC76" s="176">
        <f t="shared" si="93"/>
        <v>0</v>
      </c>
      <c r="ID76" s="176">
        <f t="shared" si="93"/>
        <v>0</v>
      </c>
      <c r="IE76" s="176">
        <f t="shared" si="93"/>
        <v>0</v>
      </c>
      <c r="IF76" s="176">
        <f t="shared" si="93"/>
        <v>0</v>
      </c>
      <c r="IG76" s="176">
        <f t="shared" si="93"/>
        <v>0</v>
      </c>
      <c r="II76"/>
      <c r="IJ76" s="174">
        <v>62</v>
      </c>
      <c r="IK76" s="174" t="b">
        <f t="shared" si="56"/>
        <v>0</v>
      </c>
      <c r="IL76" s="174" t="e">
        <f t="shared" si="9"/>
        <v>#DIV/0!</v>
      </c>
      <c r="IM76" s="174" t="e">
        <f t="shared" si="12"/>
        <v>#DIV/0!</v>
      </c>
      <c r="IO76" s="179" t="str">
        <f t="shared" si="10"/>
        <v/>
      </c>
      <c r="IP76" s="174" t="str">
        <f t="shared" si="11"/>
        <v/>
      </c>
    </row>
    <row r="77" spans="2:250" ht="12.75" customHeight="1" x14ac:dyDescent="0.25">
      <c r="B77" s="174"/>
      <c r="C77" s="174"/>
      <c r="D77" s="174">
        <f t="shared" si="0"/>
        <v>0</v>
      </c>
      <c r="E77"/>
      <c r="F77"/>
      <c r="G77" s="177">
        <v>64</v>
      </c>
      <c r="H77" s="176">
        <f t="shared" si="1"/>
        <v>9.9233181152343359</v>
      </c>
      <c r="I77" s="176">
        <f t="shared" si="8"/>
        <v>1.5516543819644157</v>
      </c>
      <c r="K77" s="176">
        <f t="shared" si="77"/>
        <v>0.19204095158836076</v>
      </c>
      <c r="L77" s="176">
        <f t="shared" si="77"/>
        <v>0.44565409911619525</v>
      </c>
      <c r="M77" s="176">
        <f t="shared" si="77"/>
        <v>3.2667129398444583E-11</v>
      </c>
      <c r="N77" s="176">
        <f t="shared" si="77"/>
        <v>1.1913364410275735E-6</v>
      </c>
      <c r="O77" s="176">
        <f t="shared" si="77"/>
        <v>1.3715399704192432E-8</v>
      </c>
      <c r="P77" s="176">
        <f t="shared" si="77"/>
        <v>1.0600106133923292E-2</v>
      </c>
      <c r="Q77" s="176">
        <f t="shared" si="77"/>
        <v>4.1838820457804389E-13</v>
      </c>
      <c r="R77" s="176">
        <f t="shared" si="77"/>
        <v>8.6624096509122391E-18</v>
      </c>
      <c r="S77" s="176">
        <f t="shared" si="77"/>
        <v>1.2610633481689358E-7</v>
      </c>
      <c r="T77" s="176">
        <f t="shared" si="77"/>
        <v>8.0779749056847455E-2</v>
      </c>
      <c r="U77" s="176">
        <f t="shared" si="77"/>
        <v>1.2361442265632092E-3</v>
      </c>
      <c r="V77" s="176">
        <f t="shared" si="77"/>
        <v>1.9407115415187276E-12</v>
      </c>
      <c r="W77" s="176">
        <f t="shared" si="77"/>
        <v>2.1012527952456414E-41</v>
      </c>
      <c r="X77" s="176">
        <f t="shared" si="77"/>
        <v>5.6832283588666805E-6</v>
      </c>
      <c r="Y77" s="176">
        <f t="shared" si="77"/>
        <v>0.82133631742096502</v>
      </c>
      <c r="Z77" s="176">
        <f t="shared" ref="Z77:AO92" si="95">+NORMDIST($H77,Z$12,Z$13,FALSE)</f>
        <v>3.8855117821890871E-26</v>
      </c>
      <c r="AA77" s="176">
        <f t="shared" si="95"/>
        <v>0</v>
      </c>
      <c r="AB77" s="176">
        <f t="shared" si="95"/>
        <v>0</v>
      </c>
      <c r="AC77" s="176">
        <f t="shared" si="95"/>
        <v>0</v>
      </c>
      <c r="AD77" s="176">
        <f t="shared" si="95"/>
        <v>0</v>
      </c>
      <c r="AE77" s="176">
        <f t="shared" si="95"/>
        <v>0</v>
      </c>
      <c r="AF77" s="176">
        <f t="shared" si="95"/>
        <v>0</v>
      </c>
      <c r="AG77" s="176">
        <f t="shared" si="95"/>
        <v>0</v>
      </c>
      <c r="AH77" s="176">
        <f t="shared" si="95"/>
        <v>0</v>
      </c>
      <c r="AI77" s="176">
        <f t="shared" si="95"/>
        <v>0</v>
      </c>
      <c r="AJ77" s="176">
        <f t="shared" si="95"/>
        <v>0</v>
      </c>
      <c r="AK77" s="176">
        <f t="shared" si="95"/>
        <v>0</v>
      </c>
      <c r="AL77" s="176">
        <f t="shared" si="95"/>
        <v>0</v>
      </c>
      <c r="AM77" s="176">
        <f t="shared" si="95"/>
        <v>0</v>
      </c>
      <c r="AN77" s="176">
        <f t="shared" si="95"/>
        <v>0</v>
      </c>
      <c r="AO77" s="176">
        <f t="shared" si="95"/>
        <v>0</v>
      </c>
      <c r="AP77" s="176">
        <f t="shared" si="79"/>
        <v>0</v>
      </c>
      <c r="AQ77" s="176">
        <f t="shared" si="79"/>
        <v>0</v>
      </c>
      <c r="AR77" s="176">
        <f t="shared" si="79"/>
        <v>0</v>
      </c>
      <c r="AS77" s="176">
        <f t="shared" si="79"/>
        <v>0</v>
      </c>
      <c r="AT77" s="176">
        <f t="shared" si="79"/>
        <v>0</v>
      </c>
      <c r="AU77" s="176">
        <f t="shared" si="79"/>
        <v>0</v>
      </c>
      <c r="AV77" s="176">
        <f t="shared" si="79"/>
        <v>0</v>
      </c>
      <c r="AW77" s="176">
        <f t="shared" si="79"/>
        <v>0</v>
      </c>
      <c r="AX77" s="176">
        <f t="shared" si="79"/>
        <v>0</v>
      </c>
      <c r="AY77" s="176">
        <f t="shared" si="79"/>
        <v>0</v>
      </c>
      <c r="AZ77" s="176">
        <f t="shared" si="79"/>
        <v>0</v>
      </c>
      <c r="BA77" s="176">
        <f t="shared" si="79"/>
        <v>0</v>
      </c>
      <c r="BB77" s="176">
        <f t="shared" si="79"/>
        <v>0</v>
      </c>
      <c r="BC77" s="176">
        <f t="shared" si="79"/>
        <v>0</v>
      </c>
      <c r="BD77" s="176">
        <f t="shared" si="79"/>
        <v>0</v>
      </c>
      <c r="BE77" s="176">
        <f t="shared" si="79"/>
        <v>0</v>
      </c>
      <c r="BF77" s="176">
        <f t="shared" si="78"/>
        <v>0</v>
      </c>
      <c r="BG77" s="176">
        <f t="shared" si="78"/>
        <v>0</v>
      </c>
      <c r="BH77" s="176">
        <f t="shared" si="78"/>
        <v>0</v>
      </c>
      <c r="BI77" s="176">
        <f t="shared" si="78"/>
        <v>0</v>
      </c>
      <c r="BJ77" s="176">
        <f t="shared" si="78"/>
        <v>0</v>
      </c>
      <c r="BK77" s="176">
        <f t="shared" si="78"/>
        <v>0</v>
      </c>
      <c r="BL77" s="176">
        <f t="shared" si="78"/>
        <v>0</v>
      </c>
      <c r="BM77" s="176">
        <f t="shared" si="78"/>
        <v>0</v>
      </c>
      <c r="BN77" s="176">
        <f t="shared" si="78"/>
        <v>0</v>
      </c>
      <c r="BO77" s="176">
        <f t="shared" si="78"/>
        <v>0</v>
      </c>
      <c r="BP77" s="176">
        <f t="shared" si="78"/>
        <v>0</v>
      </c>
      <c r="BQ77" s="176">
        <f t="shared" si="78"/>
        <v>0</v>
      </c>
      <c r="BR77" s="176">
        <f t="shared" si="78"/>
        <v>0</v>
      </c>
      <c r="BS77" s="176">
        <f t="shared" si="78"/>
        <v>0</v>
      </c>
      <c r="BT77" s="176">
        <f t="shared" si="78"/>
        <v>0</v>
      </c>
      <c r="BU77" s="176">
        <f t="shared" si="78"/>
        <v>0</v>
      </c>
      <c r="BV77" s="176">
        <f t="shared" si="84"/>
        <v>0</v>
      </c>
      <c r="BW77" s="176">
        <f t="shared" si="84"/>
        <v>0</v>
      </c>
      <c r="BX77" s="176">
        <f t="shared" si="84"/>
        <v>0</v>
      </c>
      <c r="BY77" s="176">
        <f t="shared" si="84"/>
        <v>0</v>
      </c>
      <c r="BZ77" s="176">
        <f t="shared" si="84"/>
        <v>0</v>
      </c>
      <c r="CA77" s="176">
        <f t="shared" si="84"/>
        <v>0</v>
      </c>
      <c r="CB77" s="176">
        <f t="shared" si="84"/>
        <v>0</v>
      </c>
      <c r="CC77" s="176">
        <f t="shared" si="84"/>
        <v>0</v>
      </c>
      <c r="CD77" s="176">
        <f t="shared" si="84"/>
        <v>0</v>
      </c>
      <c r="CE77" s="176">
        <f t="shared" si="84"/>
        <v>0</v>
      </c>
      <c r="CF77" s="176">
        <f t="shared" si="84"/>
        <v>0</v>
      </c>
      <c r="CG77" s="176">
        <f t="shared" si="84"/>
        <v>0</v>
      </c>
      <c r="CH77" s="176">
        <f t="shared" si="84"/>
        <v>0</v>
      </c>
      <c r="CI77" s="176">
        <f t="shared" si="84"/>
        <v>0</v>
      </c>
      <c r="CJ77" s="176">
        <f t="shared" si="84"/>
        <v>0</v>
      </c>
      <c r="CK77" s="176">
        <f t="shared" si="84"/>
        <v>0</v>
      </c>
      <c r="CL77" s="176">
        <f t="shared" si="81"/>
        <v>0</v>
      </c>
      <c r="CM77" s="176">
        <f t="shared" si="81"/>
        <v>0</v>
      </c>
      <c r="CN77" s="176">
        <f t="shared" si="81"/>
        <v>0</v>
      </c>
      <c r="CO77" s="176">
        <f t="shared" si="81"/>
        <v>0</v>
      </c>
      <c r="CP77" s="176">
        <f t="shared" si="81"/>
        <v>0</v>
      </c>
      <c r="CQ77" s="176">
        <f t="shared" si="81"/>
        <v>0</v>
      </c>
      <c r="CR77" s="176">
        <f t="shared" si="81"/>
        <v>0</v>
      </c>
      <c r="CS77" s="176">
        <f t="shared" si="81"/>
        <v>0</v>
      </c>
      <c r="CT77" s="176">
        <f t="shared" si="81"/>
        <v>0</v>
      </c>
      <c r="CU77" s="176">
        <f t="shared" si="82"/>
        <v>0</v>
      </c>
      <c r="CV77" s="176">
        <f t="shared" si="82"/>
        <v>0</v>
      </c>
      <c r="CW77" s="176">
        <f t="shared" si="82"/>
        <v>0</v>
      </c>
      <c r="CX77" s="176">
        <f t="shared" si="82"/>
        <v>0</v>
      </c>
      <c r="CY77" s="176">
        <f t="shared" si="82"/>
        <v>0</v>
      </c>
      <c r="CZ77" s="176">
        <f t="shared" si="82"/>
        <v>0</v>
      </c>
      <c r="DA77" s="176">
        <f t="shared" si="82"/>
        <v>0</v>
      </c>
      <c r="DB77" s="176">
        <f t="shared" si="82"/>
        <v>0</v>
      </c>
      <c r="DC77" s="176">
        <f t="shared" si="82"/>
        <v>0</v>
      </c>
      <c r="DD77" s="176">
        <f t="shared" si="82"/>
        <v>0</v>
      </c>
      <c r="DE77" s="176">
        <f t="shared" si="82"/>
        <v>0</v>
      </c>
      <c r="DF77" s="176">
        <f t="shared" si="82"/>
        <v>0</v>
      </c>
      <c r="DG77" s="176">
        <f t="shared" si="82"/>
        <v>0</v>
      </c>
      <c r="DH77" s="176">
        <f t="shared" si="82"/>
        <v>0</v>
      </c>
      <c r="DI77" s="176">
        <f t="shared" si="82"/>
        <v>0</v>
      </c>
      <c r="DJ77" s="176">
        <f t="shared" si="82"/>
        <v>0</v>
      </c>
      <c r="DK77" s="176">
        <f t="shared" si="83"/>
        <v>0</v>
      </c>
      <c r="DL77" s="176">
        <f t="shared" si="83"/>
        <v>0</v>
      </c>
      <c r="DM77" s="176">
        <f t="shared" si="83"/>
        <v>0</v>
      </c>
      <c r="DN77" s="176">
        <f t="shared" si="83"/>
        <v>0</v>
      </c>
      <c r="DO77" s="176">
        <f t="shared" si="83"/>
        <v>0</v>
      </c>
      <c r="DP77" s="176">
        <f t="shared" si="83"/>
        <v>0</v>
      </c>
      <c r="DQ77" s="176">
        <f t="shared" si="83"/>
        <v>0</v>
      </c>
      <c r="DR77" s="176">
        <f t="shared" si="83"/>
        <v>0</v>
      </c>
      <c r="DS77" s="176">
        <f t="shared" si="83"/>
        <v>0</v>
      </c>
      <c r="DT77" s="176">
        <f t="shared" si="83"/>
        <v>0</v>
      </c>
      <c r="DU77" s="176">
        <f t="shared" si="83"/>
        <v>0</v>
      </c>
      <c r="DV77" s="176">
        <f t="shared" si="83"/>
        <v>0</v>
      </c>
      <c r="DW77" s="176">
        <f t="shared" si="83"/>
        <v>0</v>
      </c>
      <c r="DX77" s="176">
        <f t="shared" si="83"/>
        <v>0</v>
      </c>
      <c r="DY77" s="176">
        <f t="shared" si="83"/>
        <v>0</v>
      </c>
      <c r="DZ77" s="176">
        <f t="shared" si="83"/>
        <v>0</v>
      </c>
      <c r="EA77" s="176">
        <f t="shared" si="88"/>
        <v>0</v>
      </c>
      <c r="EB77" s="176">
        <f t="shared" si="88"/>
        <v>0</v>
      </c>
      <c r="EC77" s="176">
        <f t="shared" si="88"/>
        <v>0</v>
      </c>
      <c r="ED77" s="176">
        <f t="shared" si="88"/>
        <v>0</v>
      </c>
      <c r="EE77" s="176">
        <f t="shared" si="88"/>
        <v>0</v>
      </c>
      <c r="EF77" s="176">
        <f t="shared" si="88"/>
        <v>0</v>
      </c>
      <c r="EG77" s="176">
        <f t="shared" si="88"/>
        <v>0</v>
      </c>
      <c r="EH77" s="176">
        <f t="shared" si="85"/>
        <v>0</v>
      </c>
      <c r="EI77" s="176">
        <f t="shared" si="85"/>
        <v>0</v>
      </c>
      <c r="EJ77" s="176">
        <f t="shared" si="85"/>
        <v>0</v>
      </c>
      <c r="EK77" s="176">
        <f t="shared" si="85"/>
        <v>0</v>
      </c>
      <c r="EL77" s="176">
        <f t="shared" si="85"/>
        <v>0</v>
      </c>
      <c r="EM77" s="176">
        <f t="shared" si="85"/>
        <v>0</v>
      </c>
      <c r="EN77" s="176">
        <f t="shared" si="85"/>
        <v>0</v>
      </c>
      <c r="EO77" s="176">
        <f t="shared" si="85"/>
        <v>0</v>
      </c>
      <c r="EP77" s="176">
        <f t="shared" si="85"/>
        <v>0</v>
      </c>
      <c r="EQ77" s="176">
        <f t="shared" si="85"/>
        <v>0</v>
      </c>
      <c r="ER77" s="176">
        <f t="shared" si="85"/>
        <v>0</v>
      </c>
      <c r="ES77" s="176">
        <f t="shared" si="85"/>
        <v>0</v>
      </c>
      <c r="ET77" s="176">
        <f t="shared" si="85"/>
        <v>0</v>
      </c>
      <c r="EU77" s="176">
        <f t="shared" si="85"/>
        <v>0</v>
      </c>
      <c r="EV77" s="176">
        <f t="shared" si="85"/>
        <v>0</v>
      </c>
      <c r="EW77" s="176">
        <f t="shared" si="85"/>
        <v>0</v>
      </c>
      <c r="EX77" s="176">
        <f t="shared" si="89"/>
        <v>0</v>
      </c>
      <c r="EY77" s="176">
        <f t="shared" si="89"/>
        <v>0</v>
      </c>
      <c r="EZ77" s="176">
        <f t="shared" si="89"/>
        <v>0</v>
      </c>
      <c r="FA77" s="176">
        <f t="shared" si="89"/>
        <v>0</v>
      </c>
      <c r="FB77" s="176">
        <f t="shared" si="89"/>
        <v>0</v>
      </c>
      <c r="FC77" s="176">
        <f t="shared" si="89"/>
        <v>0</v>
      </c>
      <c r="FD77" s="176">
        <f t="shared" si="89"/>
        <v>0</v>
      </c>
      <c r="FE77" s="176">
        <f t="shared" si="68"/>
        <v>0</v>
      </c>
      <c r="FF77" s="176">
        <f t="shared" si="68"/>
        <v>0</v>
      </c>
      <c r="FG77" s="176">
        <f t="shared" si="68"/>
        <v>0</v>
      </c>
      <c r="FH77" s="176">
        <f t="shared" si="68"/>
        <v>0</v>
      </c>
      <c r="FI77" s="176">
        <f t="shared" si="68"/>
        <v>0</v>
      </c>
      <c r="FJ77" s="176">
        <f t="shared" si="68"/>
        <v>0</v>
      </c>
      <c r="FK77" s="176">
        <f t="shared" si="90"/>
        <v>0</v>
      </c>
      <c r="FL77" s="176">
        <f t="shared" si="90"/>
        <v>0</v>
      </c>
      <c r="FM77" s="176">
        <f t="shared" si="90"/>
        <v>0</v>
      </c>
      <c r="FN77" s="176">
        <f t="shared" si="90"/>
        <v>0</v>
      </c>
      <c r="FO77" s="176">
        <f t="shared" si="90"/>
        <v>0</v>
      </c>
      <c r="FP77" s="176">
        <f t="shared" si="90"/>
        <v>0</v>
      </c>
      <c r="FQ77" s="176">
        <f t="shared" si="90"/>
        <v>0</v>
      </c>
      <c r="FR77" s="176">
        <f t="shared" si="90"/>
        <v>0</v>
      </c>
      <c r="FS77" s="176">
        <f t="shared" si="90"/>
        <v>0</v>
      </c>
      <c r="FT77" s="176">
        <f t="shared" si="90"/>
        <v>0</v>
      </c>
      <c r="FU77" s="176">
        <f t="shared" si="90"/>
        <v>0</v>
      </c>
      <c r="FV77" s="176">
        <f t="shared" si="86"/>
        <v>0</v>
      </c>
      <c r="FW77" s="176">
        <f t="shared" si="86"/>
        <v>0</v>
      </c>
      <c r="FX77" s="176">
        <f t="shared" si="86"/>
        <v>0</v>
      </c>
      <c r="FY77" s="176">
        <f t="shared" si="86"/>
        <v>0</v>
      </c>
      <c r="FZ77" s="176">
        <f t="shared" si="86"/>
        <v>0</v>
      </c>
      <c r="GA77" s="176">
        <f t="shared" si="86"/>
        <v>0</v>
      </c>
      <c r="GB77" s="176">
        <f t="shared" si="86"/>
        <v>0</v>
      </c>
      <c r="GC77" s="176">
        <f t="shared" si="86"/>
        <v>0</v>
      </c>
      <c r="GD77" s="176">
        <f t="shared" si="86"/>
        <v>0</v>
      </c>
      <c r="GE77" s="176">
        <f t="shared" si="86"/>
        <v>0</v>
      </c>
      <c r="GF77" s="176">
        <f t="shared" si="86"/>
        <v>0</v>
      </c>
      <c r="GG77" s="176">
        <f t="shared" si="86"/>
        <v>0</v>
      </c>
      <c r="GH77" s="176">
        <f t="shared" si="86"/>
        <v>0</v>
      </c>
      <c r="GI77" s="176">
        <f t="shared" si="86"/>
        <v>0</v>
      </c>
      <c r="GJ77" s="176">
        <f t="shared" si="94"/>
        <v>0</v>
      </c>
      <c r="GK77" s="176">
        <f t="shared" si="92"/>
        <v>0</v>
      </c>
      <c r="GL77" s="176">
        <f t="shared" si="92"/>
        <v>0</v>
      </c>
      <c r="GM77" s="176">
        <f t="shared" si="92"/>
        <v>0</v>
      </c>
      <c r="GN77" s="176">
        <f t="shared" si="92"/>
        <v>0</v>
      </c>
      <c r="GO77" s="176">
        <f t="shared" si="92"/>
        <v>0</v>
      </c>
      <c r="GP77" s="176">
        <f t="shared" si="92"/>
        <v>0</v>
      </c>
      <c r="GQ77" s="176">
        <f t="shared" si="92"/>
        <v>0</v>
      </c>
      <c r="GR77" s="176">
        <f t="shared" si="92"/>
        <v>0</v>
      </c>
      <c r="GS77" s="176">
        <f t="shared" si="92"/>
        <v>0</v>
      </c>
      <c r="GT77" s="176">
        <f t="shared" si="92"/>
        <v>0</v>
      </c>
      <c r="GU77" s="176">
        <f t="shared" si="92"/>
        <v>0</v>
      </c>
      <c r="GV77" s="176">
        <f t="shared" si="92"/>
        <v>0</v>
      </c>
      <c r="GW77" s="176">
        <f t="shared" si="92"/>
        <v>0</v>
      </c>
      <c r="GX77" s="176">
        <f t="shared" si="92"/>
        <v>0</v>
      </c>
      <c r="GY77" s="176">
        <f t="shared" si="92"/>
        <v>0</v>
      </c>
      <c r="GZ77" s="176">
        <f t="shared" si="92"/>
        <v>0</v>
      </c>
      <c r="HA77" s="176">
        <f t="shared" si="91"/>
        <v>0</v>
      </c>
      <c r="HB77" s="176">
        <f t="shared" si="91"/>
        <v>0</v>
      </c>
      <c r="HC77" s="176">
        <f t="shared" si="91"/>
        <v>0</v>
      </c>
      <c r="HD77" s="176">
        <f t="shared" si="91"/>
        <v>0</v>
      </c>
      <c r="HE77" s="176">
        <f t="shared" si="91"/>
        <v>0</v>
      </c>
      <c r="HF77" s="176">
        <f t="shared" si="91"/>
        <v>0</v>
      </c>
      <c r="HG77" s="176">
        <f t="shared" si="87"/>
        <v>0</v>
      </c>
      <c r="HH77" s="176">
        <f t="shared" si="87"/>
        <v>0</v>
      </c>
      <c r="HI77" s="176">
        <f t="shared" si="87"/>
        <v>0</v>
      </c>
      <c r="HJ77" s="176">
        <f t="shared" si="87"/>
        <v>0</v>
      </c>
      <c r="HK77" s="176">
        <f t="shared" si="87"/>
        <v>0</v>
      </c>
      <c r="HL77" s="176">
        <f t="shared" si="87"/>
        <v>0</v>
      </c>
      <c r="HM77" s="176">
        <f t="shared" si="87"/>
        <v>0</v>
      </c>
      <c r="HN77" s="176">
        <f t="shared" si="87"/>
        <v>0</v>
      </c>
      <c r="HO77" s="176">
        <f t="shared" si="87"/>
        <v>0</v>
      </c>
      <c r="HP77" s="176">
        <f t="shared" si="87"/>
        <v>0</v>
      </c>
      <c r="HQ77" s="176">
        <f t="shared" si="87"/>
        <v>0</v>
      </c>
      <c r="HR77" s="176">
        <f t="shared" si="87"/>
        <v>0</v>
      </c>
      <c r="HS77" s="176">
        <f t="shared" si="87"/>
        <v>0</v>
      </c>
      <c r="HT77" s="176">
        <f t="shared" si="87"/>
        <v>0</v>
      </c>
      <c r="HU77" s="176">
        <f t="shared" si="87"/>
        <v>0</v>
      </c>
      <c r="HV77" s="176">
        <f t="shared" si="93"/>
        <v>0</v>
      </c>
      <c r="HW77" s="176">
        <f t="shared" si="93"/>
        <v>0</v>
      </c>
      <c r="HX77" s="176">
        <f t="shared" si="93"/>
        <v>0</v>
      </c>
      <c r="HY77" s="176">
        <f t="shared" si="93"/>
        <v>0</v>
      </c>
      <c r="HZ77" s="176">
        <f t="shared" si="93"/>
        <v>0</v>
      </c>
      <c r="IA77" s="176">
        <f t="shared" si="93"/>
        <v>0</v>
      </c>
      <c r="IB77" s="176">
        <f t="shared" si="93"/>
        <v>0</v>
      </c>
      <c r="IC77" s="176">
        <f t="shared" si="93"/>
        <v>0</v>
      </c>
      <c r="ID77" s="176">
        <f t="shared" si="93"/>
        <v>0</v>
      </c>
      <c r="IE77" s="176">
        <f t="shared" si="93"/>
        <v>0</v>
      </c>
      <c r="IF77" s="176">
        <f t="shared" si="93"/>
        <v>0</v>
      </c>
      <c r="IG77" s="176">
        <f t="shared" si="93"/>
        <v>0</v>
      </c>
      <c r="II77"/>
      <c r="IJ77" s="174">
        <v>63</v>
      </c>
      <c r="IK77" s="174" t="b">
        <f t="shared" si="56"/>
        <v>0</v>
      </c>
      <c r="IL77" s="174" t="e">
        <f t="shared" si="9"/>
        <v>#DIV/0!</v>
      </c>
      <c r="IM77" s="174" t="e">
        <f t="shared" si="12"/>
        <v>#DIV/0!</v>
      </c>
      <c r="IO77" s="179" t="str">
        <f t="shared" si="10"/>
        <v/>
      </c>
      <c r="IP77" s="174" t="str">
        <f t="shared" si="11"/>
        <v/>
      </c>
    </row>
    <row r="78" spans="2:250" ht="12.75" customHeight="1" x14ac:dyDescent="0.25">
      <c r="B78" s="174"/>
      <c r="C78" s="174"/>
      <c r="D78" s="174">
        <f t="shared" ref="D78:D141" si="96">+IF(B78&lt;&gt;0,RANK(B78,$B$14:$B$507,1)-$D$11,0)</f>
        <v>0</v>
      </c>
      <c r="E78"/>
      <c r="F78"/>
      <c r="G78" s="177">
        <v>65</v>
      </c>
      <c r="H78" s="176">
        <f t="shared" ref="H78:H141" si="97">+G78*$D$7</f>
        <v>10.078369960784872</v>
      </c>
      <c r="I78" s="176">
        <f t="shared" si="8"/>
        <v>1.311317305206952</v>
      </c>
      <c r="K78" s="176">
        <f t="shared" ref="K78:Z93" si="98">+NORMDIST($H78,K$12,K$13,FALSE)</f>
        <v>4.7043796257537754E-2</v>
      </c>
      <c r="L78" s="176">
        <f t="shared" si="98"/>
        <v>0.93576812631252959</v>
      </c>
      <c r="M78" s="176">
        <f t="shared" si="98"/>
        <v>2.1752491627883013E-13</v>
      </c>
      <c r="N78" s="176">
        <f t="shared" si="98"/>
        <v>2.2382477370314848E-8</v>
      </c>
      <c r="O78" s="176">
        <f t="shared" si="98"/>
        <v>3.160578396947448E-10</v>
      </c>
      <c r="P78" s="176">
        <f t="shared" si="98"/>
        <v>1.4234207060131964E-3</v>
      </c>
      <c r="Q78" s="176">
        <f t="shared" si="98"/>
        <v>1.1893045546295377E-15</v>
      </c>
      <c r="R78" s="176">
        <f t="shared" si="98"/>
        <v>1.8829720550796815E-20</v>
      </c>
      <c r="S78" s="176">
        <f t="shared" si="98"/>
        <v>3.503207585738242E-9</v>
      </c>
      <c r="T78" s="176">
        <f t="shared" si="98"/>
        <v>2.0798259434998551E-2</v>
      </c>
      <c r="U78" s="176">
        <f t="shared" si="98"/>
        <v>1.9758250296112793E-4</v>
      </c>
      <c r="V78" s="176">
        <f t="shared" si="98"/>
        <v>1.8452262232506831E-14</v>
      </c>
      <c r="W78" s="176">
        <f t="shared" si="98"/>
        <v>5.1309697308445203E-46</v>
      </c>
      <c r="X78" s="176">
        <f t="shared" si="98"/>
        <v>1.9004859480835551E-7</v>
      </c>
      <c r="Y78" s="176">
        <f t="shared" si="98"/>
        <v>0.30608590374233685</v>
      </c>
      <c r="Z78" s="176">
        <f t="shared" si="98"/>
        <v>2.8697390534864852E-29</v>
      </c>
      <c r="AA78" s="176">
        <f t="shared" si="95"/>
        <v>0</v>
      </c>
      <c r="AB78" s="176">
        <f t="shared" si="95"/>
        <v>0</v>
      </c>
      <c r="AC78" s="176">
        <f t="shared" si="95"/>
        <v>0</v>
      </c>
      <c r="AD78" s="176">
        <f t="shared" si="95"/>
        <v>0</v>
      </c>
      <c r="AE78" s="176">
        <f t="shared" si="95"/>
        <v>0</v>
      </c>
      <c r="AF78" s="176">
        <f t="shared" si="95"/>
        <v>0</v>
      </c>
      <c r="AG78" s="176">
        <f t="shared" si="95"/>
        <v>0</v>
      </c>
      <c r="AH78" s="176">
        <f t="shared" si="95"/>
        <v>0</v>
      </c>
      <c r="AI78" s="176">
        <f t="shared" si="95"/>
        <v>0</v>
      </c>
      <c r="AJ78" s="176">
        <f t="shared" si="95"/>
        <v>0</v>
      </c>
      <c r="AK78" s="176">
        <f t="shared" si="95"/>
        <v>0</v>
      </c>
      <c r="AL78" s="176">
        <f t="shared" si="95"/>
        <v>0</v>
      </c>
      <c r="AM78" s="176">
        <f t="shared" si="95"/>
        <v>0</v>
      </c>
      <c r="AN78" s="176">
        <f t="shared" si="95"/>
        <v>0</v>
      </c>
      <c r="AO78" s="176">
        <f t="shared" si="95"/>
        <v>0</v>
      </c>
      <c r="AP78" s="176">
        <f t="shared" si="79"/>
        <v>0</v>
      </c>
      <c r="AQ78" s="176">
        <f t="shared" si="79"/>
        <v>0</v>
      </c>
      <c r="AR78" s="176">
        <f t="shared" si="79"/>
        <v>0</v>
      </c>
      <c r="AS78" s="176">
        <f t="shared" si="79"/>
        <v>0</v>
      </c>
      <c r="AT78" s="176">
        <f t="shared" si="79"/>
        <v>0</v>
      </c>
      <c r="AU78" s="176">
        <f t="shared" si="79"/>
        <v>0</v>
      </c>
      <c r="AV78" s="176">
        <f t="shared" si="79"/>
        <v>0</v>
      </c>
      <c r="AW78" s="176">
        <f t="shared" si="79"/>
        <v>0</v>
      </c>
      <c r="AX78" s="176">
        <f t="shared" si="79"/>
        <v>0</v>
      </c>
      <c r="AY78" s="176">
        <f t="shared" si="79"/>
        <v>0</v>
      </c>
      <c r="AZ78" s="176">
        <f t="shared" si="79"/>
        <v>0</v>
      </c>
      <c r="BA78" s="176">
        <f t="shared" si="79"/>
        <v>0</v>
      </c>
      <c r="BB78" s="176">
        <f t="shared" si="79"/>
        <v>0</v>
      </c>
      <c r="BC78" s="176">
        <f t="shared" si="79"/>
        <v>0</v>
      </c>
      <c r="BD78" s="176">
        <f t="shared" si="79"/>
        <v>0</v>
      </c>
      <c r="BE78" s="176">
        <f t="shared" si="79"/>
        <v>0</v>
      </c>
      <c r="BF78" s="176">
        <f t="shared" si="78"/>
        <v>0</v>
      </c>
      <c r="BG78" s="176">
        <f t="shared" si="78"/>
        <v>0</v>
      </c>
      <c r="BH78" s="176">
        <f t="shared" si="78"/>
        <v>0</v>
      </c>
      <c r="BI78" s="176">
        <f t="shared" si="78"/>
        <v>0</v>
      </c>
      <c r="BJ78" s="176">
        <f t="shared" si="78"/>
        <v>0</v>
      </c>
      <c r="BK78" s="176">
        <f t="shared" si="78"/>
        <v>0</v>
      </c>
      <c r="BL78" s="176">
        <f t="shared" si="78"/>
        <v>0</v>
      </c>
      <c r="BM78" s="176">
        <f t="shared" si="78"/>
        <v>0</v>
      </c>
      <c r="BN78" s="176">
        <f t="shared" si="78"/>
        <v>0</v>
      </c>
      <c r="BO78" s="176">
        <f t="shared" si="78"/>
        <v>0</v>
      </c>
      <c r="BP78" s="176">
        <f t="shared" si="78"/>
        <v>0</v>
      </c>
      <c r="BQ78" s="176">
        <f t="shared" si="78"/>
        <v>0</v>
      </c>
      <c r="BR78" s="176">
        <f t="shared" si="78"/>
        <v>0</v>
      </c>
      <c r="BS78" s="176">
        <f t="shared" si="78"/>
        <v>0</v>
      </c>
      <c r="BT78" s="176">
        <f t="shared" si="78"/>
        <v>0</v>
      </c>
      <c r="BU78" s="176">
        <f t="shared" si="78"/>
        <v>0</v>
      </c>
      <c r="BV78" s="176">
        <f t="shared" si="84"/>
        <v>0</v>
      </c>
      <c r="BW78" s="176">
        <f t="shared" si="84"/>
        <v>0</v>
      </c>
      <c r="BX78" s="176">
        <f t="shared" si="84"/>
        <v>0</v>
      </c>
      <c r="BY78" s="176">
        <f t="shared" si="84"/>
        <v>0</v>
      </c>
      <c r="BZ78" s="176">
        <f t="shared" si="84"/>
        <v>0</v>
      </c>
      <c r="CA78" s="176">
        <f t="shared" si="84"/>
        <v>0</v>
      </c>
      <c r="CB78" s="176">
        <f t="shared" si="84"/>
        <v>0</v>
      </c>
      <c r="CC78" s="176">
        <f t="shared" si="84"/>
        <v>0</v>
      </c>
      <c r="CD78" s="176">
        <f t="shared" si="84"/>
        <v>0</v>
      </c>
      <c r="CE78" s="176">
        <f t="shared" si="84"/>
        <v>0</v>
      </c>
      <c r="CF78" s="176">
        <f t="shared" si="84"/>
        <v>0</v>
      </c>
      <c r="CG78" s="176">
        <f t="shared" si="84"/>
        <v>0</v>
      </c>
      <c r="CH78" s="176">
        <f t="shared" si="84"/>
        <v>0</v>
      </c>
      <c r="CI78" s="176">
        <f t="shared" si="84"/>
        <v>0</v>
      </c>
      <c r="CJ78" s="176">
        <f t="shared" si="84"/>
        <v>0</v>
      </c>
      <c r="CK78" s="176">
        <f t="shared" si="84"/>
        <v>0</v>
      </c>
      <c r="CL78" s="176">
        <f t="shared" si="81"/>
        <v>0</v>
      </c>
      <c r="CM78" s="176">
        <f t="shared" si="81"/>
        <v>0</v>
      </c>
      <c r="CN78" s="176">
        <f t="shared" si="81"/>
        <v>0</v>
      </c>
      <c r="CO78" s="176">
        <f t="shared" si="81"/>
        <v>0</v>
      </c>
      <c r="CP78" s="176">
        <f t="shared" si="81"/>
        <v>0</v>
      </c>
      <c r="CQ78" s="176">
        <f t="shared" si="81"/>
        <v>0</v>
      </c>
      <c r="CR78" s="176">
        <f t="shared" si="81"/>
        <v>0</v>
      </c>
      <c r="CS78" s="176">
        <f t="shared" si="81"/>
        <v>0</v>
      </c>
      <c r="CT78" s="176">
        <f t="shared" si="81"/>
        <v>0</v>
      </c>
      <c r="CU78" s="176">
        <f t="shared" si="82"/>
        <v>0</v>
      </c>
      <c r="CV78" s="176">
        <f t="shared" si="82"/>
        <v>0</v>
      </c>
      <c r="CW78" s="176">
        <f t="shared" si="82"/>
        <v>0</v>
      </c>
      <c r="CX78" s="176">
        <f t="shared" si="82"/>
        <v>0</v>
      </c>
      <c r="CY78" s="176">
        <f t="shared" si="82"/>
        <v>0</v>
      </c>
      <c r="CZ78" s="176">
        <f t="shared" si="82"/>
        <v>0</v>
      </c>
      <c r="DA78" s="176">
        <f t="shared" si="82"/>
        <v>0</v>
      </c>
      <c r="DB78" s="176">
        <f t="shared" si="82"/>
        <v>0</v>
      </c>
      <c r="DC78" s="176">
        <f t="shared" si="82"/>
        <v>0</v>
      </c>
      <c r="DD78" s="176">
        <f t="shared" si="82"/>
        <v>0</v>
      </c>
      <c r="DE78" s="176">
        <f t="shared" si="82"/>
        <v>0</v>
      </c>
      <c r="DF78" s="176">
        <f t="shared" si="82"/>
        <v>0</v>
      </c>
      <c r="DG78" s="176">
        <f t="shared" si="82"/>
        <v>0</v>
      </c>
      <c r="DH78" s="176">
        <f t="shared" si="82"/>
        <v>0</v>
      </c>
      <c r="DI78" s="176">
        <f t="shared" si="82"/>
        <v>0</v>
      </c>
      <c r="DJ78" s="176">
        <f t="shared" si="82"/>
        <v>0</v>
      </c>
      <c r="DK78" s="176">
        <f t="shared" si="83"/>
        <v>0</v>
      </c>
      <c r="DL78" s="176">
        <f t="shared" si="83"/>
        <v>0</v>
      </c>
      <c r="DM78" s="176">
        <f t="shared" si="83"/>
        <v>0</v>
      </c>
      <c r="DN78" s="176">
        <f t="shared" si="83"/>
        <v>0</v>
      </c>
      <c r="DO78" s="176">
        <f t="shared" si="83"/>
        <v>0</v>
      </c>
      <c r="DP78" s="176">
        <f t="shared" si="83"/>
        <v>0</v>
      </c>
      <c r="DQ78" s="176">
        <f t="shared" si="83"/>
        <v>0</v>
      </c>
      <c r="DR78" s="176">
        <f t="shared" si="83"/>
        <v>0</v>
      </c>
      <c r="DS78" s="176">
        <f t="shared" si="83"/>
        <v>0</v>
      </c>
      <c r="DT78" s="176">
        <f t="shared" si="83"/>
        <v>0</v>
      </c>
      <c r="DU78" s="176">
        <f t="shared" si="83"/>
        <v>0</v>
      </c>
      <c r="DV78" s="176">
        <f t="shared" si="83"/>
        <v>0</v>
      </c>
      <c r="DW78" s="176">
        <f t="shared" si="83"/>
        <v>0</v>
      </c>
      <c r="DX78" s="176">
        <f t="shared" si="83"/>
        <v>0</v>
      </c>
      <c r="DY78" s="176">
        <f t="shared" si="83"/>
        <v>0</v>
      </c>
      <c r="DZ78" s="176">
        <f t="shared" si="83"/>
        <v>0</v>
      </c>
      <c r="EA78" s="176">
        <f t="shared" si="88"/>
        <v>0</v>
      </c>
      <c r="EB78" s="176">
        <f t="shared" si="88"/>
        <v>0</v>
      </c>
      <c r="EC78" s="176">
        <f t="shared" si="88"/>
        <v>0</v>
      </c>
      <c r="ED78" s="176">
        <f t="shared" si="88"/>
        <v>0</v>
      </c>
      <c r="EE78" s="176">
        <f t="shared" si="88"/>
        <v>0</v>
      </c>
      <c r="EF78" s="176">
        <f t="shared" si="88"/>
        <v>0</v>
      </c>
      <c r="EG78" s="176">
        <f t="shared" si="88"/>
        <v>0</v>
      </c>
      <c r="EH78" s="176">
        <f t="shared" si="85"/>
        <v>0</v>
      </c>
      <c r="EI78" s="176">
        <f t="shared" si="85"/>
        <v>0</v>
      </c>
      <c r="EJ78" s="176">
        <f t="shared" si="85"/>
        <v>0</v>
      </c>
      <c r="EK78" s="176">
        <f t="shared" si="85"/>
        <v>0</v>
      </c>
      <c r="EL78" s="176">
        <f t="shared" si="85"/>
        <v>0</v>
      </c>
      <c r="EM78" s="176">
        <f t="shared" si="85"/>
        <v>0</v>
      </c>
      <c r="EN78" s="176">
        <f t="shared" si="85"/>
        <v>0</v>
      </c>
      <c r="EO78" s="176">
        <f t="shared" si="85"/>
        <v>0</v>
      </c>
      <c r="EP78" s="176">
        <f t="shared" si="85"/>
        <v>0</v>
      </c>
      <c r="EQ78" s="176">
        <f t="shared" si="85"/>
        <v>0</v>
      </c>
      <c r="ER78" s="176">
        <f t="shared" si="85"/>
        <v>0</v>
      </c>
      <c r="ES78" s="176">
        <f t="shared" si="85"/>
        <v>0</v>
      </c>
      <c r="ET78" s="176">
        <f t="shared" si="85"/>
        <v>0</v>
      </c>
      <c r="EU78" s="176">
        <f t="shared" si="85"/>
        <v>0</v>
      </c>
      <c r="EV78" s="176">
        <f t="shared" si="85"/>
        <v>0</v>
      </c>
      <c r="EW78" s="176">
        <f t="shared" si="85"/>
        <v>0</v>
      </c>
      <c r="EX78" s="176">
        <f t="shared" si="89"/>
        <v>0</v>
      </c>
      <c r="EY78" s="176">
        <f t="shared" si="89"/>
        <v>0</v>
      </c>
      <c r="EZ78" s="176">
        <f t="shared" si="89"/>
        <v>0</v>
      </c>
      <c r="FA78" s="176">
        <f t="shared" si="89"/>
        <v>0</v>
      </c>
      <c r="FB78" s="176">
        <f t="shared" si="89"/>
        <v>0</v>
      </c>
      <c r="FC78" s="176">
        <f t="shared" si="89"/>
        <v>0</v>
      </c>
      <c r="FD78" s="176">
        <f t="shared" si="89"/>
        <v>0</v>
      </c>
      <c r="FE78" s="176">
        <f t="shared" si="68"/>
        <v>0</v>
      </c>
      <c r="FF78" s="176">
        <f t="shared" si="68"/>
        <v>0</v>
      </c>
      <c r="FG78" s="176">
        <f t="shared" si="68"/>
        <v>0</v>
      </c>
      <c r="FH78" s="176">
        <f t="shared" si="68"/>
        <v>0</v>
      </c>
      <c r="FI78" s="176">
        <f t="shared" si="68"/>
        <v>0</v>
      </c>
      <c r="FJ78" s="176">
        <f t="shared" si="68"/>
        <v>0</v>
      </c>
      <c r="FK78" s="176">
        <f t="shared" si="90"/>
        <v>0</v>
      </c>
      <c r="FL78" s="176">
        <f t="shared" si="90"/>
        <v>0</v>
      </c>
      <c r="FM78" s="176">
        <f t="shared" si="90"/>
        <v>0</v>
      </c>
      <c r="FN78" s="176">
        <f t="shared" si="90"/>
        <v>0</v>
      </c>
      <c r="FO78" s="176">
        <f t="shared" si="90"/>
        <v>0</v>
      </c>
      <c r="FP78" s="176">
        <f t="shared" si="90"/>
        <v>0</v>
      </c>
      <c r="FQ78" s="176">
        <f t="shared" si="90"/>
        <v>0</v>
      </c>
      <c r="FR78" s="176">
        <f t="shared" si="90"/>
        <v>0</v>
      </c>
      <c r="FS78" s="176">
        <f t="shared" si="90"/>
        <v>0</v>
      </c>
      <c r="FT78" s="176">
        <f t="shared" si="90"/>
        <v>0</v>
      </c>
      <c r="FU78" s="176">
        <f t="shared" si="90"/>
        <v>0</v>
      </c>
      <c r="FV78" s="176">
        <f t="shared" si="86"/>
        <v>0</v>
      </c>
      <c r="FW78" s="176">
        <f t="shared" si="86"/>
        <v>0</v>
      </c>
      <c r="FX78" s="176">
        <f t="shared" si="86"/>
        <v>0</v>
      </c>
      <c r="FY78" s="176">
        <f t="shared" si="86"/>
        <v>0</v>
      </c>
      <c r="FZ78" s="176">
        <f t="shared" si="86"/>
        <v>0</v>
      </c>
      <c r="GA78" s="176">
        <f t="shared" si="86"/>
        <v>0</v>
      </c>
      <c r="GB78" s="176">
        <f t="shared" si="86"/>
        <v>0</v>
      </c>
      <c r="GC78" s="176">
        <f t="shared" si="86"/>
        <v>0</v>
      </c>
      <c r="GD78" s="176">
        <f t="shared" si="86"/>
        <v>0</v>
      </c>
      <c r="GE78" s="176">
        <f t="shared" si="86"/>
        <v>0</v>
      </c>
      <c r="GF78" s="176">
        <f t="shared" si="86"/>
        <v>0</v>
      </c>
      <c r="GG78" s="176">
        <f t="shared" si="86"/>
        <v>0</v>
      </c>
      <c r="GH78" s="176">
        <f t="shared" si="86"/>
        <v>0</v>
      </c>
      <c r="GI78" s="176">
        <f t="shared" si="86"/>
        <v>0</v>
      </c>
      <c r="GJ78" s="176">
        <f t="shared" si="94"/>
        <v>0</v>
      </c>
      <c r="GK78" s="176">
        <f t="shared" si="92"/>
        <v>0</v>
      </c>
      <c r="GL78" s="176">
        <f t="shared" si="92"/>
        <v>0</v>
      </c>
      <c r="GM78" s="176">
        <f t="shared" si="92"/>
        <v>0</v>
      </c>
      <c r="GN78" s="176">
        <f t="shared" si="92"/>
        <v>0</v>
      </c>
      <c r="GO78" s="176">
        <f t="shared" si="92"/>
        <v>0</v>
      </c>
      <c r="GP78" s="176">
        <f t="shared" si="92"/>
        <v>0</v>
      </c>
      <c r="GQ78" s="176">
        <f t="shared" si="92"/>
        <v>0</v>
      </c>
      <c r="GR78" s="176">
        <f t="shared" si="92"/>
        <v>0</v>
      </c>
      <c r="GS78" s="176">
        <f t="shared" si="92"/>
        <v>0</v>
      </c>
      <c r="GT78" s="176">
        <f t="shared" si="92"/>
        <v>0</v>
      </c>
      <c r="GU78" s="176">
        <f t="shared" si="92"/>
        <v>0</v>
      </c>
      <c r="GV78" s="176">
        <f t="shared" si="92"/>
        <v>0</v>
      </c>
      <c r="GW78" s="176">
        <f t="shared" si="92"/>
        <v>0</v>
      </c>
      <c r="GX78" s="176">
        <f t="shared" si="92"/>
        <v>0</v>
      </c>
      <c r="GY78" s="176">
        <f t="shared" si="92"/>
        <v>0</v>
      </c>
      <c r="GZ78" s="176">
        <f t="shared" si="92"/>
        <v>0</v>
      </c>
      <c r="HA78" s="176">
        <f t="shared" si="91"/>
        <v>0</v>
      </c>
      <c r="HB78" s="176">
        <f t="shared" si="91"/>
        <v>0</v>
      </c>
      <c r="HC78" s="176">
        <f t="shared" si="91"/>
        <v>0</v>
      </c>
      <c r="HD78" s="176">
        <f t="shared" si="91"/>
        <v>0</v>
      </c>
      <c r="HE78" s="176">
        <f t="shared" si="91"/>
        <v>0</v>
      </c>
      <c r="HF78" s="176">
        <f t="shared" si="91"/>
        <v>0</v>
      </c>
      <c r="HG78" s="176">
        <f t="shared" si="87"/>
        <v>0</v>
      </c>
      <c r="HH78" s="176">
        <f t="shared" si="87"/>
        <v>0</v>
      </c>
      <c r="HI78" s="176">
        <f t="shared" si="87"/>
        <v>0</v>
      </c>
      <c r="HJ78" s="176">
        <f t="shared" si="87"/>
        <v>0</v>
      </c>
      <c r="HK78" s="176">
        <f t="shared" si="87"/>
        <v>0</v>
      </c>
      <c r="HL78" s="176">
        <f t="shared" si="87"/>
        <v>0</v>
      </c>
      <c r="HM78" s="176">
        <f t="shared" si="87"/>
        <v>0</v>
      </c>
      <c r="HN78" s="176">
        <f t="shared" si="87"/>
        <v>0</v>
      </c>
      <c r="HO78" s="176">
        <f t="shared" si="87"/>
        <v>0</v>
      </c>
      <c r="HP78" s="176">
        <f t="shared" si="87"/>
        <v>0</v>
      </c>
      <c r="HQ78" s="176">
        <f t="shared" si="87"/>
        <v>0</v>
      </c>
      <c r="HR78" s="176">
        <f t="shared" si="87"/>
        <v>0</v>
      </c>
      <c r="HS78" s="176">
        <f t="shared" si="87"/>
        <v>0</v>
      </c>
      <c r="HT78" s="176">
        <f t="shared" si="87"/>
        <v>0</v>
      </c>
      <c r="HU78" s="176">
        <f t="shared" si="87"/>
        <v>0</v>
      </c>
      <c r="HV78" s="176">
        <f t="shared" si="93"/>
        <v>0</v>
      </c>
      <c r="HW78" s="176">
        <f t="shared" si="93"/>
        <v>0</v>
      </c>
      <c r="HX78" s="176">
        <f t="shared" si="93"/>
        <v>0</v>
      </c>
      <c r="HY78" s="176">
        <f t="shared" si="93"/>
        <v>0</v>
      </c>
      <c r="HZ78" s="176">
        <f t="shared" si="93"/>
        <v>0</v>
      </c>
      <c r="IA78" s="176">
        <f t="shared" si="93"/>
        <v>0</v>
      </c>
      <c r="IB78" s="176">
        <f t="shared" si="93"/>
        <v>0</v>
      </c>
      <c r="IC78" s="176">
        <f t="shared" si="93"/>
        <v>0</v>
      </c>
      <c r="ID78" s="176">
        <f t="shared" si="93"/>
        <v>0</v>
      </c>
      <c r="IE78" s="176">
        <f t="shared" si="93"/>
        <v>0</v>
      </c>
      <c r="IF78" s="176">
        <f t="shared" si="93"/>
        <v>0</v>
      </c>
      <c r="IG78" s="176">
        <f t="shared" si="93"/>
        <v>0</v>
      </c>
      <c r="II78"/>
      <c r="IJ78" s="174">
        <v>64</v>
      </c>
      <c r="IK78" s="174" t="b">
        <f t="shared" ref="IK78:IK109" si="99">+IF(IJ78&lt;=$E$4,IJ78*$D$3)</f>
        <v>0</v>
      </c>
      <c r="IL78" s="174" t="e">
        <f t="shared" si="9"/>
        <v>#DIV/0!</v>
      </c>
      <c r="IM78" s="174" t="e">
        <f t="shared" si="12"/>
        <v>#DIV/0!</v>
      </c>
      <c r="IO78" s="179" t="str">
        <f t="shared" si="10"/>
        <v/>
      </c>
      <c r="IP78" s="174" t="str">
        <f t="shared" si="11"/>
        <v/>
      </c>
    </row>
    <row r="79" spans="2:250" ht="12.75" customHeight="1" x14ac:dyDescent="0.25">
      <c r="B79" s="174"/>
      <c r="C79" s="174"/>
      <c r="D79" s="174">
        <f t="shared" si="96"/>
        <v>0</v>
      </c>
      <c r="E79"/>
      <c r="F79"/>
      <c r="G79" s="177">
        <v>66</v>
      </c>
      <c r="H79" s="176">
        <f t="shared" si="97"/>
        <v>10.233421806335409</v>
      </c>
      <c r="I79" s="176">
        <f t="shared" ref="I79:I142" si="100">+SUM(K79:DF79)</f>
        <v>1.4822597515138685</v>
      </c>
      <c r="K79" s="176">
        <f t="shared" si="98"/>
        <v>8.0352117670522364E-3</v>
      </c>
      <c r="L79" s="176">
        <f t="shared" si="98"/>
        <v>1.3952260838943593</v>
      </c>
      <c r="M79" s="176">
        <f t="shared" si="98"/>
        <v>9.1206708888192927E-16</v>
      </c>
      <c r="N79" s="176">
        <f t="shared" si="98"/>
        <v>2.5788815778098854E-10</v>
      </c>
      <c r="O79" s="176">
        <f t="shared" si="98"/>
        <v>5.1374547549704479E-12</v>
      </c>
      <c r="P79" s="176">
        <f t="shared" si="98"/>
        <v>1.3594486926067766E-4</v>
      </c>
      <c r="Q79" s="176">
        <f t="shared" si="98"/>
        <v>1.9758265763020507E-18</v>
      </c>
      <c r="R79" s="176">
        <f t="shared" si="98"/>
        <v>2.6391279697264199E-23</v>
      </c>
      <c r="S79" s="176">
        <f t="shared" si="98"/>
        <v>6.8203951236599951E-11</v>
      </c>
      <c r="T79" s="176">
        <f t="shared" si="98"/>
        <v>4.0996021264062873E-3</v>
      </c>
      <c r="U79" s="176">
        <f t="shared" si="98"/>
        <v>2.5433896805854901E-5</v>
      </c>
      <c r="V79" s="176">
        <f t="shared" si="98"/>
        <v>1.2179217658746908E-16</v>
      </c>
      <c r="W79" s="176">
        <f t="shared" si="98"/>
        <v>7.1110092372495858E-51</v>
      </c>
      <c r="X79" s="176">
        <f t="shared" si="98"/>
        <v>4.2346918344934544E-9</v>
      </c>
      <c r="Y79" s="176">
        <f t="shared" si="98"/>
        <v>7.4737470394061853E-2</v>
      </c>
      <c r="Z79" s="176">
        <f t="shared" si="98"/>
        <v>1.3988978191014672E-32</v>
      </c>
      <c r="AA79" s="176">
        <f t="shared" si="95"/>
        <v>0</v>
      </c>
      <c r="AB79" s="176">
        <f t="shared" si="95"/>
        <v>0</v>
      </c>
      <c r="AC79" s="176">
        <f t="shared" si="95"/>
        <v>0</v>
      </c>
      <c r="AD79" s="176">
        <f t="shared" si="95"/>
        <v>0</v>
      </c>
      <c r="AE79" s="176">
        <f t="shared" si="95"/>
        <v>0</v>
      </c>
      <c r="AF79" s="176">
        <f t="shared" si="95"/>
        <v>0</v>
      </c>
      <c r="AG79" s="176">
        <f t="shared" si="95"/>
        <v>0</v>
      </c>
      <c r="AH79" s="176">
        <f t="shared" si="95"/>
        <v>0</v>
      </c>
      <c r="AI79" s="176">
        <f t="shared" si="95"/>
        <v>0</v>
      </c>
      <c r="AJ79" s="176">
        <f t="shared" si="95"/>
        <v>0</v>
      </c>
      <c r="AK79" s="176">
        <f t="shared" si="95"/>
        <v>0</v>
      </c>
      <c r="AL79" s="176">
        <f t="shared" si="95"/>
        <v>0</v>
      </c>
      <c r="AM79" s="176">
        <f t="shared" si="95"/>
        <v>0</v>
      </c>
      <c r="AN79" s="176">
        <f t="shared" si="95"/>
        <v>0</v>
      </c>
      <c r="AO79" s="176">
        <f t="shared" si="95"/>
        <v>0</v>
      </c>
      <c r="AP79" s="176">
        <f t="shared" si="79"/>
        <v>0</v>
      </c>
      <c r="AQ79" s="176">
        <f t="shared" si="79"/>
        <v>0</v>
      </c>
      <c r="AR79" s="176">
        <f t="shared" si="79"/>
        <v>0</v>
      </c>
      <c r="AS79" s="176">
        <f t="shared" si="79"/>
        <v>0</v>
      </c>
      <c r="AT79" s="176">
        <f t="shared" si="79"/>
        <v>0</v>
      </c>
      <c r="AU79" s="176">
        <f t="shared" si="79"/>
        <v>0</v>
      </c>
      <c r="AV79" s="176">
        <f t="shared" si="79"/>
        <v>0</v>
      </c>
      <c r="AW79" s="176">
        <f t="shared" si="79"/>
        <v>0</v>
      </c>
      <c r="AX79" s="176">
        <f t="shared" si="79"/>
        <v>0</v>
      </c>
      <c r="AY79" s="176">
        <f t="shared" si="79"/>
        <v>0</v>
      </c>
      <c r="AZ79" s="176">
        <f t="shared" si="79"/>
        <v>0</v>
      </c>
      <c r="BA79" s="176">
        <f t="shared" si="79"/>
        <v>0</v>
      </c>
      <c r="BB79" s="176">
        <f t="shared" si="79"/>
        <v>0</v>
      </c>
      <c r="BC79" s="176">
        <f t="shared" si="79"/>
        <v>0</v>
      </c>
      <c r="BD79" s="176">
        <f t="shared" si="79"/>
        <v>0</v>
      </c>
      <c r="BE79" s="176">
        <f t="shared" si="79"/>
        <v>0</v>
      </c>
      <c r="BF79" s="176">
        <f t="shared" si="78"/>
        <v>0</v>
      </c>
      <c r="BG79" s="176">
        <f t="shared" si="78"/>
        <v>0</v>
      </c>
      <c r="BH79" s="176">
        <f t="shared" si="78"/>
        <v>0</v>
      </c>
      <c r="BI79" s="176">
        <f t="shared" si="78"/>
        <v>0</v>
      </c>
      <c r="BJ79" s="176">
        <f t="shared" si="78"/>
        <v>0</v>
      </c>
      <c r="BK79" s="176">
        <f t="shared" si="78"/>
        <v>0</v>
      </c>
      <c r="BL79" s="176">
        <f t="shared" si="78"/>
        <v>0</v>
      </c>
      <c r="BM79" s="176">
        <f t="shared" si="78"/>
        <v>0</v>
      </c>
      <c r="BN79" s="176">
        <f t="shared" si="78"/>
        <v>0</v>
      </c>
      <c r="BO79" s="176">
        <f t="shared" si="78"/>
        <v>0</v>
      </c>
      <c r="BP79" s="176">
        <f t="shared" si="78"/>
        <v>0</v>
      </c>
      <c r="BQ79" s="176">
        <f t="shared" si="78"/>
        <v>0</v>
      </c>
      <c r="BR79" s="176">
        <f t="shared" si="78"/>
        <v>0</v>
      </c>
      <c r="BS79" s="176">
        <f t="shared" si="78"/>
        <v>0</v>
      </c>
      <c r="BT79" s="176">
        <f t="shared" si="78"/>
        <v>0</v>
      </c>
      <c r="BU79" s="176">
        <f t="shared" si="78"/>
        <v>0</v>
      </c>
      <c r="BV79" s="176">
        <f t="shared" si="84"/>
        <v>0</v>
      </c>
      <c r="BW79" s="176">
        <f t="shared" si="84"/>
        <v>0</v>
      </c>
      <c r="BX79" s="176">
        <f t="shared" si="84"/>
        <v>0</v>
      </c>
      <c r="BY79" s="176">
        <f t="shared" si="84"/>
        <v>0</v>
      </c>
      <c r="BZ79" s="176">
        <f t="shared" si="84"/>
        <v>0</v>
      </c>
      <c r="CA79" s="176">
        <f t="shared" si="84"/>
        <v>0</v>
      </c>
      <c r="CB79" s="176">
        <f t="shared" si="84"/>
        <v>0</v>
      </c>
      <c r="CC79" s="176">
        <f t="shared" si="84"/>
        <v>0</v>
      </c>
      <c r="CD79" s="176">
        <f t="shared" si="84"/>
        <v>0</v>
      </c>
      <c r="CE79" s="176">
        <f t="shared" si="84"/>
        <v>0</v>
      </c>
      <c r="CF79" s="176">
        <f t="shared" si="84"/>
        <v>0</v>
      </c>
      <c r="CG79" s="176">
        <f t="shared" si="84"/>
        <v>0</v>
      </c>
      <c r="CH79" s="176">
        <f t="shared" si="84"/>
        <v>0</v>
      </c>
      <c r="CI79" s="176">
        <f t="shared" si="84"/>
        <v>0</v>
      </c>
      <c r="CJ79" s="176">
        <f t="shared" si="84"/>
        <v>0</v>
      </c>
      <c r="CK79" s="176">
        <f t="shared" si="84"/>
        <v>0</v>
      </c>
      <c r="CL79" s="176">
        <f t="shared" si="81"/>
        <v>0</v>
      </c>
      <c r="CM79" s="176">
        <f t="shared" si="81"/>
        <v>0</v>
      </c>
      <c r="CN79" s="176">
        <f t="shared" si="81"/>
        <v>0</v>
      </c>
      <c r="CO79" s="176">
        <f t="shared" si="81"/>
        <v>0</v>
      </c>
      <c r="CP79" s="176">
        <f t="shared" si="81"/>
        <v>0</v>
      </c>
      <c r="CQ79" s="176">
        <f t="shared" si="81"/>
        <v>0</v>
      </c>
      <c r="CR79" s="176">
        <f t="shared" si="81"/>
        <v>0</v>
      </c>
      <c r="CS79" s="176">
        <f t="shared" si="81"/>
        <v>0</v>
      </c>
      <c r="CT79" s="176">
        <f t="shared" si="81"/>
        <v>0</v>
      </c>
      <c r="CU79" s="176">
        <f t="shared" si="82"/>
        <v>0</v>
      </c>
      <c r="CV79" s="176">
        <f t="shared" si="82"/>
        <v>0</v>
      </c>
      <c r="CW79" s="176">
        <f t="shared" si="82"/>
        <v>0</v>
      </c>
      <c r="CX79" s="176">
        <f t="shared" si="82"/>
        <v>0</v>
      </c>
      <c r="CY79" s="176">
        <f t="shared" si="82"/>
        <v>0</v>
      </c>
      <c r="CZ79" s="176">
        <f t="shared" si="82"/>
        <v>0</v>
      </c>
      <c r="DA79" s="176">
        <f t="shared" si="82"/>
        <v>0</v>
      </c>
      <c r="DB79" s="176">
        <f t="shared" si="82"/>
        <v>0</v>
      </c>
      <c r="DC79" s="176">
        <f t="shared" si="82"/>
        <v>0</v>
      </c>
      <c r="DD79" s="176">
        <f t="shared" si="82"/>
        <v>0</v>
      </c>
      <c r="DE79" s="176">
        <f t="shared" si="82"/>
        <v>0</v>
      </c>
      <c r="DF79" s="176">
        <f t="shared" si="82"/>
        <v>0</v>
      </c>
      <c r="DG79" s="176">
        <f t="shared" si="82"/>
        <v>0</v>
      </c>
      <c r="DH79" s="176">
        <f t="shared" si="82"/>
        <v>0</v>
      </c>
      <c r="DI79" s="176">
        <f t="shared" si="82"/>
        <v>0</v>
      </c>
      <c r="DJ79" s="176">
        <f t="shared" si="82"/>
        <v>0</v>
      </c>
      <c r="DK79" s="176">
        <f t="shared" si="83"/>
        <v>0</v>
      </c>
      <c r="DL79" s="176">
        <f t="shared" si="83"/>
        <v>0</v>
      </c>
      <c r="DM79" s="176">
        <f t="shared" si="83"/>
        <v>0</v>
      </c>
      <c r="DN79" s="176">
        <f t="shared" si="83"/>
        <v>0</v>
      </c>
      <c r="DO79" s="176">
        <f t="shared" si="83"/>
        <v>0</v>
      </c>
      <c r="DP79" s="176">
        <f t="shared" si="83"/>
        <v>0</v>
      </c>
      <c r="DQ79" s="176">
        <f t="shared" si="83"/>
        <v>0</v>
      </c>
      <c r="DR79" s="176">
        <f t="shared" si="83"/>
        <v>0</v>
      </c>
      <c r="DS79" s="176">
        <f t="shared" si="83"/>
        <v>0</v>
      </c>
      <c r="DT79" s="176">
        <f t="shared" si="83"/>
        <v>0</v>
      </c>
      <c r="DU79" s="176">
        <f t="shared" si="83"/>
        <v>0</v>
      </c>
      <c r="DV79" s="176">
        <f t="shared" si="83"/>
        <v>0</v>
      </c>
      <c r="DW79" s="176">
        <f t="shared" si="83"/>
        <v>0</v>
      </c>
      <c r="DX79" s="176">
        <f t="shared" si="83"/>
        <v>0</v>
      </c>
      <c r="DY79" s="176">
        <f t="shared" si="83"/>
        <v>0</v>
      </c>
      <c r="DZ79" s="176">
        <f t="shared" si="83"/>
        <v>0</v>
      </c>
      <c r="EA79" s="176">
        <f t="shared" si="88"/>
        <v>0</v>
      </c>
      <c r="EB79" s="176">
        <f t="shared" si="88"/>
        <v>0</v>
      </c>
      <c r="EC79" s="176">
        <f t="shared" si="88"/>
        <v>0</v>
      </c>
      <c r="ED79" s="176">
        <f t="shared" si="88"/>
        <v>0</v>
      </c>
      <c r="EE79" s="176">
        <f t="shared" si="88"/>
        <v>0</v>
      </c>
      <c r="EF79" s="176">
        <f t="shared" si="88"/>
        <v>0</v>
      </c>
      <c r="EG79" s="176">
        <f t="shared" si="88"/>
        <v>0</v>
      </c>
      <c r="EH79" s="176">
        <f t="shared" si="85"/>
        <v>0</v>
      </c>
      <c r="EI79" s="176">
        <f t="shared" si="85"/>
        <v>0</v>
      </c>
      <c r="EJ79" s="176">
        <f t="shared" si="85"/>
        <v>0</v>
      </c>
      <c r="EK79" s="176">
        <f t="shared" si="85"/>
        <v>0</v>
      </c>
      <c r="EL79" s="176">
        <f t="shared" si="85"/>
        <v>0</v>
      </c>
      <c r="EM79" s="176">
        <f t="shared" si="85"/>
        <v>0</v>
      </c>
      <c r="EN79" s="176">
        <f t="shared" si="85"/>
        <v>0</v>
      </c>
      <c r="EO79" s="176">
        <f t="shared" si="85"/>
        <v>0</v>
      </c>
      <c r="EP79" s="176">
        <f t="shared" si="85"/>
        <v>0</v>
      </c>
      <c r="EQ79" s="176">
        <f t="shared" si="85"/>
        <v>0</v>
      </c>
      <c r="ER79" s="176">
        <f t="shared" si="85"/>
        <v>0</v>
      </c>
      <c r="ES79" s="176">
        <f t="shared" si="85"/>
        <v>0</v>
      </c>
      <c r="ET79" s="176">
        <f t="shared" si="85"/>
        <v>0</v>
      </c>
      <c r="EU79" s="176">
        <f t="shared" si="85"/>
        <v>0</v>
      </c>
      <c r="EV79" s="176">
        <f t="shared" si="85"/>
        <v>0</v>
      </c>
      <c r="EW79" s="176">
        <f t="shared" si="85"/>
        <v>0</v>
      </c>
      <c r="EX79" s="176">
        <f t="shared" si="89"/>
        <v>0</v>
      </c>
      <c r="EY79" s="176">
        <f t="shared" si="89"/>
        <v>0</v>
      </c>
      <c r="EZ79" s="176">
        <f t="shared" si="89"/>
        <v>0</v>
      </c>
      <c r="FA79" s="176">
        <f t="shared" si="89"/>
        <v>0</v>
      </c>
      <c r="FB79" s="176">
        <f t="shared" si="89"/>
        <v>0</v>
      </c>
      <c r="FC79" s="176">
        <f t="shared" si="89"/>
        <v>0</v>
      </c>
      <c r="FD79" s="176">
        <f t="shared" si="89"/>
        <v>0</v>
      </c>
      <c r="FE79" s="176">
        <f t="shared" si="68"/>
        <v>0</v>
      </c>
      <c r="FF79" s="176">
        <f t="shared" si="68"/>
        <v>0</v>
      </c>
      <c r="FG79" s="176">
        <f t="shared" si="68"/>
        <v>0</v>
      </c>
      <c r="FH79" s="176">
        <f t="shared" si="68"/>
        <v>0</v>
      </c>
      <c r="FI79" s="176">
        <f t="shared" si="68"/>
        <v>0</v>
      </c>
      <c r="FJ79" s="176">
        <f t="shared" si="68"/>
        <v>0</v>
      </c>
      <c r="FK79" s="176">
        <f t="shared" si="90"/>
        <v>0</v>
      </c>
      <c r="FL79" s="176">
        <f t="shared" si="90"/>
        <v>0</v>
      </c>
      <c r="FM79" s="176">
        <f t="shared" si="90"/>
        <v>0</v>
      </c>
      <c r="FN79" s="176">
        <f t="shared" si="90"/>
        <v>0</v>
      </c>
      <c r="FO79" s="176">
        <f t="shared" si="90"/>
        <v>0</v>
      </c>
      <c r="FP79" s="176">
        <f t="shared" si="90"/>
        <v>0</v>
      </c>
      <c r="FQ79" s="176">
        <f t="shared" si="90"/>
        <v>0</v>
      </c>
      <c r="FR79" s="176">
        <f t="shared" si="90"/>
        <v>0</v>
      </c>
      <c r="FS79" s="176">
        <f t="shared" si="90"/>
        <v>0</v>
      </c>
      <c r="FT79" s="176">
        <f t="shared" si="90"/>
        <v>0</v>
      </c>
      <c r="FU79" s="176">
        <f t="shared" si="90"/>
        <v>0</v>
      </c>
      <c r="FV79" s="176">
        <f t="shared" si="86"/>
        <v>0</v>
      </c>
      <c r="FW79" s="176">
        <f t="shared" si="86"/>
        <v>0</v>
      </c>
      <c r="FX79" s="176">
        <f t="shared" si="86"/>
        <v>0</v>
      </c>
      <c r="FY79" s="176">
        <f t="shared" si="86"/>
        <v>0</v>
      </c>
      <c r="FZ79" s="176">
        <f t="shared" si="86"/>
        <v>0</v>
      </c>
      <c r="GA79" s="176">
        <f t="shared" si="86"/>
        <v>0</v>
      </c>
      <c r="GB79" s="176">
        <f t="shared" si="86"/>
        <v>0</v>
      </c>
      <c r="GC79" s="176">
        <f t="shared" si="86"/>
        <v>0</v>
      </c>
      <c r="GD79" s="176">
        <f t="shared" si="86"/>
        <v>0</v>
      </c>
      <c r="GE79" s="176">
        <f t="shared" si="86"/>
        <v>0</v>
      </c>
      <c r="GF79" s="176">
        <f t="shared" si="86"/>
        <v>0</v>
      </c>
      <c r="GG79" s="176">
        <f t="shared" si="86"/>
        <v>0</v>
      </c>
      <c r="GH79" s="176">
        <f t="shared" si="86"/>
        <v>0</v>
      </c>
      <c r="GI79" s="176">
        <f t="shared" si="86"/>
        <v>0</v>
      </c>
      <c r="GJ79" s="176">
        <f t="shared" si="94"/>
        <v>0</v>
      </c>
      <c r="GK79" s="176">
        <f t="shared" si="92"/>
        <v>0</v>
      </c>
      <c r="GL79" s="176">
        <f t="shared" si="92"/>
        <v>0</v>
      </c>
      <c r="GM79" s="176">
        <f t="shared" si="92"/>
        <v>0</v>
      </c>
      <c r="GN79" s="176">
        <f t="shared" si="92"/>
        <v>0</v>
      </c>
      <c r="GO79" s="176">
        <f t="shared" si="92"/>
        <v>0</v>
      </c>
      <c r="GP79" s="176">
        <f t="shared" si="92"/>
        <v>0</v>
      </c>
      <c r="GQ79" s="176">
        <f t="shared" si="92"/>
        <v>0</v>
      </c>
      <c r="GR79" s="176">
        <f t="shared" si="92"/>
        <v>0</v>
      </c>
      <c r="GS79" s="176">
        <f t="shared" si="92"/>
        <v>0</v>
      </c>
      <c r="GT79" s="176">
        <f t="shared" si="92"/>
        <v>0</v>
      </c>
      <c r="GU79" s="176">
        <f t="shared" si="92"/>
        <v>0</v>
      </c>
      <c r="GV79" s="176">
        <f t="shared" si="92"/>
        <v>0</v>
      </c>
      <c r="GW79" s="176">
        <f t="shared" si="92"/>
        <v>0</v>
      </c>
      <c r="GX79" s="176">
        <f t="shared" si="92"/>
        <v>0</v>
      </c>
      <c r="GY79" s="176">
        <f t="shared" si="92"/>
        <v>0</v>
      </c>
      <c r="GZ79" s="176">
        <f t="shared" si="92"/>
        <v>0</v>
      </c>
      <c r="HA79" s="176">
        <f t="shared" si="91"/>
        <v>0</v>
      </c>
      <c r="HB79" s="176">
        <f t="shared" si="91"/>
        <v>0</v>
      </c>
      <c r="HC79" s="176">
        <f t="shared" si="91"/>
        <v>0</v>
      </c>
      <c r="HD79" s="176">
        <f t="shared" si="91"/>
        <v>0</v>
      </c>
      <c r="HE79" s="176">
        <f t="shared" si="91"/>
        <v>0</v>
      </c>
      <c r="HF79" s="176">
        <f t="shared" si="91"/>
        <v>0</v>
      </c>
      <c r="HG79" s="176">
        <f t="shared" si="87"/>
        <v>0</v>
      </c>
      <c r="HH79" s="176">
        <f t="shared" si="87"/>
        <v>0</v>
      </c>
      <c r="HI79" s="176">
        <f t="shared" si="87"/>
        <v>0</v>
      </c>
      <c r="HJ79" s="176">
        <f t="shared" si="87"/>
        <v>0</v>
      </c>
      <c r="HK79" s="176">
        <f t="shared" si="87"/>
        <v>0</v>
      </c>
      <c r="HL79" s="176">
        <f t="shared" si="87"/>
        <v>0</v>
      </c>
      <c r="HM79" s="176">
        <f t="shared" si="87"/>
        <v>0</v>
      </c>
      <c r="HN79" s="176">
        <f t="shared" si="87"/>
        <v>0</v>
      </c>
      <c r="HO79" s="176">
        <f t="shared" si="87"/>
        <v>0</v>
      </c>
      <c r="HP79" s="176">
        <f t="shared" si="87"/>
        <v>0</v>
      </c>
      <c r="HQ79" s="176">
        <f t="shared" si="87"/>
        <v>0</v>
      </c>
      <c r="HR79" s="176">
        <f t="shared" si="87"/>
        <v>0</v>
      </c>
      <c r="HS79" s="176">
        <f t="shared" si="87"/>
        <v>0</v>
      </c>
      <c r="HT79" s="176">
        <f t="shared" si="87"/>
        <v>0</v>
      </c>
      <c r="HU79" s="176">
        <f t="shared" si="87"/>
        <v>0</v>
      </c>
      <c r="HV79" s="176">
        <f t="shared" si="93"/>
        <v>0</v>
      </c>
      <c r="HW79" s="176">
        <f t="shared" si="93"/>
        <v>0</v>
      </c>
      <c r="HX79" s="176">
        <f t="shared" si="93"/>
        <v>0</v>
      </c>
      <c r="HY79" s="176">
        <f t="shared" si="93"/>
        <v>0</v>
      </c>
      <c r="HZ79" s="176">
        <f t="shared" si="93"/>
        <v>0</v>
      </c>
      <c r="IA79" s="176">
        <f t="shared" si="93"/>
        <v>0</v>
      </c>
      <c r="IB79" s="176">
        <f t="shared" si="93"/>
        <v>0</v>
      </c>
      <c r="IC79" s="176">
        <f t="shared" si="93"/>
        <v>0</v>
      </c>
      <c r="ID79" s="176">
        <f t="shared" si="93"/>
        <v>0</v>
      </c>
      <c r="IE79" s="176">
        <f t="shared" si="93"/>
        <v>0</v>
      </c>
      <c r="IF79" s="176">
        <f t="shared" si="93"/>
        <v>0</v>
      </c>
      <c r="IG79" s="176">
        <f t="shared" si="93"/>
        <v>0</v>
      </c>
      <c r="II79"/>
      <c r="IJ79" s="174">
        <v>65</v>
      </c>
      <c r="IK79" s="174" t="b">
        <f t="shared" si="99"/>
        <v>0</v>
      </c>
      <c r="IL79" s="174" t="e">
        <f t="shared" ref="IL79:IL114" si="101">+FREQUENCY($B$14:$B$514,AVERAGE(IK79:IK80))-COUNTIF($B$14:$B$514,0)</f>
        <v>#DIV/0!</v>
      </c>
      <c r="IM79" s="174" t="e">
        <f t="shared" si="12"/>
        <v>#DIV/0!</v>
      </c>
      <c r="IO79" s="179" t="str">
        <f t="shared" ref="IO79:IO114" si="102">+IF(ISLOGICAL(IK79),"",IK79)</f>
        <v/>
      </c>
      <c r="IP79" s="174" t="str">
        <f t="shared" ref="IP79:IP114" si="103">+IFERROR(IM79,"")</f>
        <v/>
      </c>
    </row>
    <row r="80" spans="2:250" ht="12.75" customHeight="1" x14ac:dyDescent="0.25">
      <c r="B80" s="174"/>
      <c r="C80" s="174"/>
      <c r="D80" s="174">
        <f t="shared" si="96"/>
        <v>0</v>
      </c>
      <c r="E80"/>
      <c r="F80"/>
      <c r="G80" s="177">
        <v>67</v>
      </c>
      <c r="H80" s="176">
        <f t="shared" si="97"/>
        <v>10.388473651885946</v>
      </c>
      <c r="I80" s="176">
        <f t="shared" si="100"/>
        <v>1.4907019075604606</v>
      </c>
      <c r="K80" s="176">
        <f t="shared" si="98"/>
        <v>9.5692686916758023E-4</v>
      </c>
      <c r="L80" s="176">
        <f t="shared" si="98"/>
        <v>1.4771578981031424</v>
      </c>
      <c r="M80" s="176">
        <f t="shared" si="98"/>
        <v>2.4080433281015887E-18</v>
      </c>
      <c r="N80" s="176">
        <f t="shared" si="98"/>
        <v>1.8222340751127025E-12</v>
      </c>
      <c r="O80" s="176">
        <f t="shared" si="98"/>
        <v>5.890508636462754E-14</v>
      </c>
      <c r="P80" s="176">
        <f t="shared" si="98"/>
        <v>9.2341907313059593E-6</v>
      </c>
      <c r="Q80" s="176">
        <f t="shared" si="98"/>
        <v>1.9184330781639036E-21</v>
      </c>
      <c r="R80" s="176">
        <f t="shared" si="98"/>
        <v>2.3850003213078234E-26</v>
      </c>
      <c r="S80" s="176">
        <f t="shared" si="98"/>
        <v>9.3061037784451259E-13</v>
      </c>
      <c r="T80" s="176">
        <f t="shared" si="98"/>
        <v>6.1865233314848127E-4</v>
      </c>
      <c r="U80" s="176">
        <f t="shared" si="98"/>
        <v>2.6367102726400423E-6</v>
      </c>
      <c r="V80" s="176">
        <f t="shared" si="98"/>
        <v>5.5804639995383626E-19</v>
      </c>
      <c r="W80" s="176">
        <f t="shared" si="98"/>
        <v>5.5933716218272288E-56</v>
      </c>
      <c r="X80" s="176">
        <f t="shared" si="98"/>
        <v>6.2873343035410499E-11</v>
      </c>
      <c r="Y80" s="176">
        <f t="shared" si="98"/>
        <v>1.1956559288313387E-2</v>
      </c>
      <c r="Z80" s="176">
        <f t="shared" si="98"/>
        <v>4.5006888099941406E-36</v>
      </c>
      <c r="AA80" s="176">
        <f t="shared" si="95"/>
        <v>0</v>
      </c>
      <c r="AB80" s="176">
        <f t="shared" si="95"/>
        <v>0</v>
      </c>
      <c r="AC80" s="176">
        <f t="shared" si="95"/>
        <v>0</v>
      </c>
      <c r="AD80" s="176">
        <f t="shared" si="95"/>
        <v>0</v>
      </c>
      <c r="AE80" s="176">
        <f t="shared" si="95"/>
        <v>0</v>
      </c>
      <c r="AF80" s="176">
        <f t="shared" si="95"/>
        <v>0</v>
      </c>
      <c r="AG80" s="176">
        <f t="shared" si="95"/>
        <v>0</v>
      </c>
      <c r="AH80" s="176">
        <f t="shared" si="95"/>
        <v>0</v>
      </c>
      <c r="AI80" s="176">
        <f t="shared" si="95"/>
        <v>0</v>
      </c>
      <c r="AJ80" s="176">
        <f t="shared" si="95"/>
        <v>0</v>
      </c>
      <c r="AK80" s="176">
        <f t="shared" si="95"/>
        <v>0</v>
      </c>
      <c r="AL80" s="176">
        <f t="shared" si="95"/>
        <v>0</v>
      </c>
      <c r="AM80" s="176">
        <f t="shared" si="95"/>
        <v>0</v>
      </c>
      <c r="AN80" s="176">
        <f t="shared" si="95"/>
        <v>0</v>
      </c>
      <c r="AO80" s="176">
        <f t="shared" si="95"/>
        <v>0</v>
      </c>
      <c r="AP80" s="176">
        <f t="shared" si="79"/>
        <v>0</v>
      </c>
      <c r="AQ80" s="176">
        <f t="shared" si="79"/>
        <v>0</v>
      </c>
      <c r="AR80" s="176">
        <f t="shared" si="79"/>
        <v>0</v>
      </c>
      <c r="AS80" s="176">
        <f t="shared" si="79"/>
        <v>0</v>
      </c>
      <c r="AT80" s="176">
        <f t="shared" si="79"/>
        <v>0</v>
      </c>
      <c r="AU80" s="176">
        <f t="shared" si="79"/>
        <v>0</v>
      </c>
      <c r="AV80" s="176">
        <f t="shared" si="79"/>
        <v>0</v>
      </c>
      <c r="AW80" s="176">
        <f t="shared" si="79"/>
        <v>0</v>
      </c>
      <c r="AX80" s="176">
        <f t="shared" si="79"/>
        <v>0</v>
      </c>
      <c r="AY80" s="176">
        <f t="shared" si="79"/>
        <v>0</v>
      </c>
      <c r="AZ80" s="176">
        <f t="shared" si="79"/>
        <v>0</v>
      </c>
      <c r="BA80" s="176">
        <f t="shared" si="79"/>
        <v>0</v>
      </c>
      <c r="BB80" s="176">
        <f t="shared" si="79"/>
        <v>0</v>
      </c>
      <c r="BC80" s="176">
        <f t="shared" si="79"/>
        <v>0</v>
      </c>
      <c r="BD80" s="176">
        <f t="shared" si="79"/>
        <v>0</v>
      </c>
      <c r="BE80" s="176">
        <f t="shared" si="79"/>
        <v>0</v>
      </c>
      <c r="BF80" s="176">
        <f t="shared" si="78"/>
        <v>0</v>
      </c>
      <c r="BG80" s="176">
        <f t="shared" si="78"/>
        <v>0</v>
      </c>
      <c r="BH80" s="176">
        <f t="shared" si="78"/>
        <v>0</v>
      </c>
      <c r="BI80" s="176">
        <f t="shared" si="78"/>
        <v>0</v>
      </c>
      <c r="BJ80" s="176">
        <f t="shared" si="78"/>
        <v>0</v>
      </c>
      <c r="BK80" s="176">
        <f t="shared" si="78"/>
        <v>0</v>
      </c>
      <c r="BL80" s="176">
        <f t="shared" si="78"/>
        <v>0</v>
      </c>
      <c r="BM80" s="176">
        <f t="shared" si="78"/>
        <v>0</v>
      </c>
      <c r="BN80" s="176">
        <f t="shared" si="78"/>
        <v>0</v>
      </c>
      <c r="BO80" s="176">
        <f t="shared" si="78"/>
        <v>0</v>
      </c>
      <c r="BP80" s="176">
        <f t="shared" si="78"/>
        <v>0</v>
      </c>
      <c r="BQ80" s="176">
        <f t="shared" si="78"/>
        <v>0</v>
      </c>
      <c r="BR80" s="176">
        <f t="shared" si="78"/>
        <v>0</v>
      </c>
      <c r="BS80" s="176">
        <f t="shared" si="78"/>
        <v>0</v>
      </c>
      <c r="BT80" s="176">
        <f t="shared" si="78"/>
        <v>0</v>
      </c>
      <c r="BU80" s="176">
        <f t="shared" si="78"/>
        <v>0</v>
      </c>
      <c r="BV80" s="176">
        <f t="shared" si="84"/>
        <v>0</v>
      </c>
      <c r="BW80" s="176">
        <f t="shared" si="84"/>
        <v>0</v>
      </c>
      <c r="BX80" s="176">
        <f t="shared" si="84"/>
        <v>0</v>
      </c>
      <c r="BY80" s="176">
        <f t="shared" si="84"/>
        <v>0</v>
      </c>
      <c r="BZ80" s="176">
        <f t="shared" si="84"/>
        <v>0</v>
      </c>
      <c r="CA80" s="176">
        <f t="shared" si="84"/>
        <v>0</v>
      </c>
      <c r="CB80" s="176">
        <f t="shared" si="84"/>
        <v>0</v>
      </c>
      <c r="CC80" s="176">
        <f t="shared" si="84"/>
        <v>0</v>
      </c>
      <c r="CD80" s="176">
        <f t="shared" si="84"/>
        <v>0</v>
      </c>
      <c r="CE80" s="176">
        <f t="shared" si="84"/>
        <v>0</v>
      </c>
      <c r="CF80" s="176">
        <f t="shared" si="84"/>
        <v>0</v>
      </c>
      <c r="CG80" s="176">
        <f t="shared" si="84"/>
        <v>0</v>
      </c>
      <c r="CH80" s="176">
        <f t="shared" si="84"/>
        <v>0</v>
      </c>
      <c r="CI80" s="176">
        <f t="shared" si="84"/>
        <v>0</v>
      </c>
      <c r="CJ80" s="176">
        <f t="shared" si="84"/>
        <v>0</v>
      </c>
      <c r="CK80" s="176">
        <f t="shared" si="84"/>
        <v>0</v>
      </c>
      <c r="CL80" s="176">
        <f t="shared" si="81"/>
        <v>0</v>
      </c>
      <c r="CM80" s="176">
        <f t="shared" si="81"/>
        <v>0</v>
      </c>
      <c r="CN80" s="176">
        <f t="shared" si="81"/>
        <v>0</v>
      </c>
      <c r="CO80" s="176">
        <f t="shared" si="81"/>
        <v>0</v>
      </c>
      <c r="CP80" s="176">
        <f t="shared" si="81"/>
        <v>0</v>
      </c>
      <c r="CQ80" s="176">
        <f t="shared" si="81"/>
        <v>0</v>
      </c>
      <c r="CR80" s="176">
        <f t="shared" si="81"/>
        <v>0</v>
      </c>
      <c r="CS80" s="176">
        <f t="shared" si="81"/>
        <v>0</v>
      </c>
      <c r="CT80" s="176">
        <f t="shared" si="81"/>
        <v>0</v>
      </c>
      <c r="CU80" s="176">
        <f t="shared" si="82"/>
        <v>0</v>
      </c>
      <c r="CV80" s="176">
        <f t="shared" si="82"/>
        <v>0</v>
      </c>
      <c r="CW80" s="176">
        <f t="shared" si="82"/>
        <v>0</v>
      </c>
      <c r="CX80" s="176">
        <f t="shared" si="82"/>
        <v>0</v>
      </c>
      <c r="CY80" s="176">
        <f t="shared" si="82"/>
        <v>0</v>
      </c>
      <c r="CZ80" s="176">
        <f t="shared" si="82"/>
        <v>0</v>
      </c>
      <c r="DA80" s="176">
        <f t="shared" si="82"/>
        <v>0</v>
      </c>
      <c r="DB80" s="176">
        <f t="shared" si="82"/>
        <v>0</v>
      </c>
      <c r="DC80" s="176">
        <f t="shared" si="82"/>
        <v>0</v>
      </c>
      <c r="DD80" s="176">
        <f t="shared" si="82"/>
        <v>0</v>
      </c>
      <c r="DE80" s="176">
        <f t="shared" si="82"/>
        <v>0</v>
      </c>
      <c r="DF80" s="176">
        <f t="shared" si="82"/>
        <v>0</v>
      </c>
      <c r="DG80" s="176">
        <f t="shared" si="82"/>
        <v>0</v>
      </c>
      <c r="DH80" s="176">
        <f t="shared" si="82"/>
        <v>0</v>
      </c>
      <c r="DI80" s="176">
        <f t="shared" si="82"/>
        <v>0</v>
      </c>
      <c r="DJ80" s="176">
        <f t="shared" si="82"/>
        <v>0</v>
      </c>
      <c r="DK80" s="176">
        <f t="shared" si="83"/>
        <v>0</v>
      </c>
      <c r="DL80" s="176">
        <f t="shared" si="83"/>
        <v>0</v>
      </c>
      <c r="DM80" s="176">
        <f t="shared" si="83"/>
        <v>0</v>
      </c>
      <c r="DN80" s="176">
        <f t="shared" si="83"/>
        <v>0</v>
      </c>
      <c r="DO80" s="176">
        <f t="shared" si="83"/>
        <v>0</v>
      </c>
      <c r="DP80" s="176">
        <f t="shared" si="83"/>
        <v>0</v>
      </c>
      <c r="DQ80" s="176">
        <f t="shared" si="83"/>
        <v>0</v>
      </c>
      <c r="DR80" s="176">
        <f t="shared" si="83"/>
        <v>0</v>
      </c>
      <c r="DS80" s="176">
        <f t="shared" si="83"/>
        <v>0</v>
      </c>
      <c r="DT80" s="176">
        <f t="shared" si="83"/>
        <v>0</v>
      </c>
      <c r="DU80" s="176">
        <f t="shared" si="83"/>
        <v>0</v>
      </c>
      <c r="DV80" s="176">
        <f t="shared" si="83"/>
        <v>0</v>
      </c>
      <c r="DW80" s="176">
        <f t="shared" si="83"/>
        <v>0</v>
      </c>
      <c r="DX80" s="176">
        <f t="shared" si="83"/>
        <v>0</v>
      </c>
      <c r="DY80" s="176">
        <f t="shared" si="83"/>
        <v>0</v>
      </c>
      <c r="DZ80" s="176">
        <f t="shared" si="83"/>
        <v>0</v>
      </c>
      <c r="EA80" s="176">
        <f t="shared" si="88"/>
        <v>0</v>
      </c>
      <c r="EB80" s="176">
        <f t="shared" si="88"/>
        <v>0</v>
      </c>
      <c r="EC80" s="176">
        <f t="shared" si="88"/>
        <v>0</v>
      </c>
      <c r="ED80" s="176">
        <f t="shared" si="88"/>
        <v>0</v>
      </c>
      <c r="EE80" s="176">
        <f t="shared" si="88"/>
        <v>0</v>
      </c>
      <c r="EF80" s="176">
        <f t="shared" si="88"/>
        <v>0</v>
      </c>
      <c r="EG80" s="176">
        <f t="shared" si="88"/>
        <v>0</v>
      </c>
      <c r="EH80" s="176">
        <f t="shared" si="85"/>
        <v>0</v>
      </c>
      <c r="EI80" s="176">
        <f t="shared" si="85"/>
        <v>0</v>
      </c>
      <c r="EJ80" s="176">
        <f t="shared" si="85"/>
        <v>0</v>
      </c>
      <c r="EK80" s="176">
        <f t="shared" si="85"/>
        <v>0</v>
      </c>
      <c r="EL80" s="176">
        <f t="shared" si="85"/>
        <v>0</v>
      </c>
      <c r="EM80" s="176">
        <f t="shared" si="85"/>
        <v>0</v>
      </c>
      <c r="EN80" s="176">
        <f t="shared" si="85"/>
        <v>0</v>
      </c>
      <c r="EO80" s="176">
        <f t="shared" si="85"/>
        <v>0</v>
      </c>
      <c r="EP80" s="176">
        <f t="shared" si="85"/>
        <v>0</v>
      </c>
      <c r="EQ80" s="176">
        <f t="shared" si="85"/>
        <v>0</v>
      </c>
      <c r="ER80" s="176">
        <f t="shared" si="85"/>
        <v>0</v>
      </c>
      <c r="ES80" s="176">
        <f t="shared" si="85"/>
        <v>0</v>
      </c>
      <c r="ET80" s="176">
        <f t="shared" si="85"/>
        <v>0</v>
      </c>
      <c r="EU80" s="176">
        <f t="shared" si="85"/>
        <v>0</v>
      </c>
      <c r="EV80" s="176">
        <f t="shared" si="85"/>
        <v>0</v>
      </c>
      <c r="EW80" s="176">
        <f t="shared" si="85"/>
        <v>0</v>
      </c>
      <c r="EX80" s="176">
        <f t="shared" si="89"/>
        <v>0</v>
      </c>
      <c r="EY80" s="176">
        <f t="shared" si="89"/>
        <v>0</v>
      </c>
      <c r="EZ80" s="176">
        <f t="shared" si="89"/>
        <v>0</v>
      </c>
      <c r="FA80" s="176">
        <f t="shared" si="89"/>
        <v>0</v>
      </c>
      <c r="FB80" s="176">
        <f t="shared" si="89"/>
        <v>0</v>
      </c>
      <c r="FC80" s="176">
        <f t="shared" si="89"/>
        <v>0</v>
      </c>
      <c r="FD80" s="176">
        <f t="shared" si="89"/>
        <v>0</v>
      </c>
      <c r="FE80" s="176">
        <f t="shared" si="68"/>
        <v>0</v>
      </c>
      <c r="FF80" s="176">
        <f t="shared" si="68"/>
        <v>0</v>
      </c>
      <c r="FG80" s="176">
        <f t="shared" si="68"/>
        <v>0</v>
      </c>
      <c r="FH80" s="176">
        <f t="shared" si="68"/>
        <v>0</v>
      </c>
      <c r="FI80" s="176">
        <f t="shared" si="68"/>
        <v>0</v>
      </c>
      <c r="FJ80" s="176">
        <f t="shared" si="68"/>
        <v>0</v>
      </c>
      <c r="FK80" s="176">
        <f t="shared" si="90"/>
        <v>0</v>
      </c>
      <c r="FL80" s="176">
        <f t="shared" si="90"/>
        <v>0</v>
      </c>
      <c r="FM80" s="176">
        <f t="shared" si="90"/>
        <v>0</v>
      </c>
      <c r="FN80" s="176">
        <f t="shared" si="90"/>
        <v>0</v>
      </c>
      <c r="FO80" s="176">
        <f t="shared" si="90"/>
        <v>0</v>
      </c>
      <c r="FP80" s="176">
        <f t="shared" si="90"/>
        <v>0</v>
      </c>
      <c r="FQ80" s="176">
        <f t="shared" si="90"/>
        <v>0</v>
      </c>
      <c r="FR80" s="176">
        <f t="shared" si="90"/>
        <v>0</v>
      </c>
      <c r="FS80" s="176">
        <f t="shared" si="90"/>
        <v>0</v>
      </c>
      <c r="FT80" s="176">
        <f t="shared" si="90"/>
        <v>0</v>
      </c>
      <c r="FU80" s="176">
        <f t="shared" si="90"/>
        <v>0</v>
      </c>
      <c r="FV80" s="176">
        <f t="shared" si="86"/>
        <v>0</v>
      </c>
      <c r="FW80" s="176">
        <f t="shared" si="86"/>
        <v>0</v>
      </c>
      <c r="FX80" s="176">
        <f t="shared" si="86"/>
        <v>0</v>
      </c>
      <c r="FY80" s="176">
        <f t="shared" si="86"/>
        <v>0</v>
      </c>
      <c r="FZ80" s="176">
        <f t="shared" si="86"/>
        <v>0</v>
      </c>
      <c r="GA80" s="176">
        <f t="shared" si="86"/>
        <v>0</v>
      </c>
      <c r="GB80" s="176">
        <f t="shared" si="86"/>
        <v>0</v>
      </c>
      <c r="GC80" s="176">
        <f t="shared" si="86"/>
        <v>0</v>
      </c>
      <c r="GD80" s="176">
        <f t="shared" si="86"/>
        <v>0</v>
      </c>
      <c r="GE80" s="176">
        <f t="shared" si="86"/>
        <v>0</v>
      </c>
      <c r="GF80" s="176">
        <f t="shared" si="86"/>
        <v>0</v>
      </c>
      <c r="GG80" s="176">
        <f t="shared" si="86"/>
        <v>0</v>
      </c>
      <c r="GH80" s="176">
        <f t="shared" si="86"/>
        <v>0</v>
      </c>
      <c r="GI80" s="176">
        <f t="shared" si="86"/>
        <v>0</v>
      </c>
      <c r="GJ80" s="176">
        <f t="shared" si="94"/>
        <v>0</v>
      </c>
      <c r="GK80" s="176">
        <f t="shared" si="92"/>
        <v>0</v>
      </c>
      <c r="GL80" s="176">
        <f t="shared" si="92"/>
        <v>0</v>
      </c>
      <c r="GM80" s="176">
        <f t="shared" si="92"/>
        <v>0</v>
      </c>
      <c r="GN80" s="176">
        <f t="shared" si="92"/>
        <v>0</v>
      </c>
      <c r="GO80" s="176">
        <f t="shared" si="92"/>
        <v>0</v>
      </c>
      <c r="GP80" s="176">
        <f t="shared" si="92"/>
        <v>0</v>
      </c>
      <c r="GQ80" s="176">
        <f t="shared" si="92"/>
        <v>0</v>
      </c>
      <c r="GR80" s="176">
        <f t="shared" si="92"/>
        <v>0</v>
      </c>
      <c r="GS80" s="176">
        <f t="shared" si="92"/>
        <v>0</v>
      </c>
      <c r="GT80" s="176">
        <f t="shared" si="92"/>
        <v>0</v>
      </c>
      <c r="GU80" s="176">
        <f t="shared" si="92"/>
        <v>0</v>
      </c>
      <c r="GV80" s="176">
        <f t="shared" si="92"/>
        <v>0</v>
      </c>
      <c r="GW80" s="176">
        <f t="shared" si="92"/>
        <v>0</v>
      </c>
      <c r="GX80" s="176">
        <f t="shared" si="92"/>
        <v>0</v>
      </c>
      <c r="GY80" s="176">
        <f t="shared" si="92"/>
        <v>0</v>
      </c>
      <c r="GZ80" s="176">
        <f t="shared" si="92"/>
        <v>0</v>
      </c>
      <c r="HA80" s="176">
        <f t="shared" si="91"/>
        <v>0</v>
      </c>
      <c r="HB80" s="176">
        <f t="shared" si="91"/>
        <v>0</v>
      </c>
      <c r="HC80" s="176">
        <f t="shared" si="91"/>
        <v>0</v>
      </c>
      <c r="HD80" s="176">
        <f t="shared" si="91"/>
        <v>0</v>
      </c>
      <c r="HE80" s="176">
        <f t="shared" si="91"/>
        <v>0</v>
      </c>
      <c r="HF80" s="176">
        <f t="shared" si="91"/>
        <v>0</v>
      </c>
      <c r="HG80" s="176">
        <f t="shared" si="87"/>
        <v>0</v>
      </c>
      <c r="HH80" s="176">
        <f t="shared" si="87"/>
        <v>0</v>
      </c>
      <c r="HI80" s="176">
        <f t="shared" si="87"/>
        <v>0</v>
      </c>
      <c r="HJ80" s="176">
        <f t="shared" si="87"/>
        <v>0</v>
      </c>
      <c r="HK80" s="176">
        <f t="shared" si="87"/>
        <v>0</v>
      </c>
      <c r="HL80" s="176">
        <f t="shared" si="87"/>
        <v>0</v>
      </c>
      <c r="HM80" s="176">
        <f t="shared" si="87"/>
        <v>0</v>
      </c>
      <c r="HN80" s="176">
        <f t="shared" si="87"/>
        <v>0</v>
      </c>
      <c r="HO80" s="176">
        <f t="shared" si="87"/>
        <v>0</v>
      </c>
      <c r="HP80" s="176">
        <f t="shared" si="87"/>
        <v>0</v>
      </c>
      <c r="HQ80" s="176">
        <f t="shared" si="87"/>
        <v>0</v>
      </c>
      <c r="HR80" s="176">
        <f t="shared" si="87"/>
        <v>0</v>
      </c>
      <c r="HS80" s="176">
        <f t="shared" si="87"/>
        <v>0</v>
      </c>
      <c r="HT80" s="176">
        <f t="shared" si="87"/>
        <v>0</v>
      </c>
      <c r="HU80" s="176">
        <f t="shared" si="87"/>
        <v>0</v>
      </c>
      <c r="HV80" s="176">
        <f t="shared" si="93"/>
        <v>0</v>
      </c>
      <c r="HW80" s="176">
        <f t="shared" si="93"/>
        <v>0</v>
      </c>
      <c r="HX80" s="176">
        <f t="shared" si="93"/>
        <v>0</v>
      </c>
      <c r="HY80" s="176">
        <f t="shared" si="93"/>
        <v>0</v>
      </c>
      <c r="HZ80" s="176">
        <f t="shared" si="93"/>
        <v>0</v>
      </c>
      <c r="IA80" s="176">
        <f t="shared" si="93"/>
        <v>0</v>
      </c>
      <c r="IB80" s="176">
        <f t="shared" si="93"/>
        <v>0</v>
      </c>
      <c r="IC80" s="176">
        <f t="shared" si="93"/>
        <v>0</v>
      </c>
      <c r="ID80" s="176">
        <f t="shared" si="93"/>
        <v>0</v>
      </c>
      <c r="IE80" s="176">
        <f t="shared" si="93"/>
        <v>0</v>
      </c>
      <c r="IF80" s="176">
        <f t="shared" si="93"/>
        <v>0</v>
      </c>
      <c r="IG80" s="176">
        <f t="shared" si="93"/>
        <v>0</v>
      </c>
      <c r="II80"/>
      <c r="IJ80" s="174">
        <v>66</v>
      </c>
      <c r="IK80" s="174" t="b">
        <f t="shared" si="99"/>
        <v>0</v>
      </c>
      <c r="IL80" s="174" t="e">
        <f t="shared" si="101"/>
        <v>#DIV/0!</v>
      </c>
      <c r="IM80" s="174" t="e">
        <f t="shared" ref="IM80:IM114" si="104">+IL80-IL79</f>
        <v>#DIV/0!</v>
      </c>
      <c r="IO80" s="179" t="str">
        <f t="shared" si="102"/>
        <v/>
      </c>
      <c r="IP80" s="174" t="str">
        <f t="shared" si="103"/>
        <v/>
      </c>
    </row>
    <row r="81" spans="2:250" ht="12.75" customHeight="1" x14ac:dyDescent="0.25">
      <c r="B81" s="174"/>
      <c r="C81" s="174"/>
      <c r="D81" s="174">
        <f t="shared" si="96"/>
        <v>0</v>
      </c>
      <c r="E81"/>
      <c r="F81"/>
      <c r="G81" s="177">
        <v>68</v>
      </c>
      <c r="H81" s="176">
        <f t="shared" si="97"/>
        <v>10.543525497436482</v>
      </c>
      <c r="I81" s="176">
        <f t="shared" si="100"/>
        <v>1.1118964055127893</v>
      </c>
      <c r="K81" s="176">
        <f t="shared" si="98"/>
        <v>7.9459646151400939E-5</v>
      </c>
      <c r="L81" s="176">
        <f t="shared" si="98"/>
        <v>1.1104915303933294</v>
      </c>
      <c r="M81" s="176">
        <f t="shared" si="98"/>
        <v>4.0033314315144669E-21</v>
      </c>
      <c r="N81" s="176">
        <f t="shared" si="98"/>
        <v>7.8963510067414858E-15</v>
      </c>
      <c r="O81" s="176">
        <f t="shared" si="98"/>
        <v>4.7641006504851482E-16</v>
      </c>
      <c r="P81" s="176">
        <f t="shared" si="98"/>
        <v>4.4610936136227634E-7</v>
      </c>
      <c r="Q81" s="176">
        <f t="shared" si="98"/>
        <v>1.0886457365617482E-24</v>
      </c>
      <c r="R81" s="176">
        <f t="shared" si="98"/>
        <v>1.3897217424634066E-29</v>
      </c>
      <c r="S81" s="176">
        <f t="shared" si="98"/>
        <v>8.8989945522431053E-15</v>
      </c>
      <c r="T81" s="176">
        <f t="shared" si="98"/>
        <v>7.1472969714377911E-5</v>
      </c>
      <c r="U81" s="176">
        <f t="shared" si="98"/>
        <v>2.2013900630014319E-7</v>
      </c>
      <c r="V81" s="176">
        <f t="shared" si="98"/>
        <v>1.7750164178140342E-21</v>
      </c>
      <c r="W81" s="176">
        <f t="shared" si="98"/>
        <v>2.4970471808385554E-61</v>
      </c>
      <c r="X81" s="176">
        <f t="shared" si="98"/>
        <v>6.2201217692301573E-13</v>
      </c>
      <c r="Y81" s="176">
        <f t="shared" si="98"/>
        <v>1.2532762545870678E-3</v>
      </c>
      <c r="Z81" s="176">
        <f t="shared" si="98"/>
        <v>9.5569955905093068E-40</v>
      </c>
      <c r="AA81" s="176">
        <f t="shared" si="95"/>
        <v>0</v>
      </c>
      <c r="AB81" s="176">
        <f t="shared" si="95"/>
        <v>0</v>
      </c>
      <c r="AC81" s="176">
        <f t="shared" si="95"/>
        <v>0</v>
      </c>
      <c r="AD81" s="176">
        <f t="shared" si="95"/>
        <v>0</v>
      </c>
      <c r="AE81" s="176">
        <f t="shared" si="95"/>
        <v>0</v>
      </c>
      <c r="AF81" s="176">
        <f t="shared" si="95"/>
        <v>0</v>
      </c>
      <c r="AG81" s="176">
        <f t="shared" si="95"/>
        <v>0</v>
      </c>
      <c r="AH81" s="176">
        <f t="shared" si="95"/>
        <v>0</v>
      </c>
      <c r="AI81" s="176">
        <f t="shared" si="95"/>
        <v>0</v>
      </c>
      <c r="AJ81" s="176">
        <f t="shared" si="95"/>
        <v>0</v>
      </c>
      <c r="AK81" s="176">
        <f t="shared" si="95"/>
        <v>0</v>
      </c>
      <c r="AL81" s="176">
        <f t="shared" si="95"/>
        <v>0</v>
      </c>
      <c r="AM81" s="176">
        <f t="shared" si="95"/>
        <v>0</v>
      </c>
      <c r="AN81" s="176">
        <f t="shared" si="95"/>
        <v>0</v>
      </c>
      <c r="AO81" s="176">
        <f t="shared" si="95"/>
        <v>0</v>
      </c>
      <c r="AP81" s="176">
        <f t="shared" si="79"/>
        <v>0</v>
      </c>
      <c r="AQ81" s="176">
        <f t="shared" si="79"/>
        <v>0</v>
      </c>
      <c r="AR81" s="176">
        <f t="shared" si="79"/>
        <v>0</v>
      </c>
      <c r="AS81" s="176">
        <f t="shared" si="79"/>
        <v>0</v>
      </c>
      <c r="AT81" s="176">
        <f t="shared" si="79"/>
        <v>0</v>
      </c>
      <c r="AU81" s="176">
        <f t="shared" si="79"/>
        <v>0</v>
      </c>
      <c r="AV81" s="176">
        <f t="shared" si="79"/>
        <v>0</v>
      </c>
      <c r="AW81" s="176">
        <f t="shared" si="79"/>
        <v>0</v>
      </c>
      <c r="AX81" s="176">
        <f t="shared" si="79"/>
        <v>0</v>
      </c>
      <c r="AY81" s="176">
        <f t="shared" si="79"/>
        <v>0</v>
      </c>
      <c r="AZ81" s="176">
        <f t="shared" si="79"/>
        <v>0</v>
      </c>
      <c r="BA81" s="176">
        <f t="shared" si="79"/>
        <v>0</v>
      </c>
      <c r="BB81" s="176">
        <f t="shared" si="79"/>
        <v>0</v>
      </c>
      <c r="BC81" s="176">
        <f t="shared" si="79"/>
        <v>0</v>
      </c>
      <c r="BD81" s="176">
        <f t="shared" si="79"/>
        <v>0</v>
      </c>
      <c r="BE81" s="176">
        <f t="shared" ref="BE81:BT96" si="105">+NORMDIST($H81,BE$12,BE$13,FALSE)</f>
        <v>0</v>
      </c>
      <c r="BF81" s="176">
        <f t="shared" si="105"/>
        <v>0</v>
      </c>
      <c r="BG81" s="176">
        <f t="shared" si="105"/>
        <v>0</v>
      </c>
      <c r="BH81" s="176">
        <f t="shared" si="105"/>
        <v>0</v>
      </c>
      <c r="BI81" s="176">
        <f t="shared" si="105"/>
        <v>0</v>
      </c>
      <c r="BJ81" s="176">
        <f t="shared" si="105"/>
        <v>0</v>
      </c>
      <c r="BK81" s="176">
        <f t="shared" si="105"/>
        <v>0</v>
      </c>
      <c r="BL81" s="176">
        <f t="shared" si="105"/>
        <v>0</v>
      </c>
      <c r="BM81" s="176">
        <f t="shared" si="105"/>
        <v>0</v>
      </c>
      <c r="BN81" s="176">
        <f t="shared" si="105"/>
        <v>0</v>
      </c>
      <c r="BO81" s="176">
        <f t="shared" si="105"/>
        <v>0</v>
      </c>
      <c r="BP81" s="176">
        <f t="shared" si="105"/>
        <v>0</v>
      </c>
      <c r="BQ81" s="176">
        <f t="shared" si="105"/>
        <v>0</v>
      </c>
      <c r="BR81" s="176">
        <f t="shared" si="105"/>
        <v>0</v>
      </c>
      <c r="BS81" s="176">
        <f t="shared" si="105"/>
        <v>0</v>
      </c>
      <c r="BT81" s="176">
        <f t="shared" si="105"/>
        <v>0</v>
      </c>
      <c r="BU81" s="176">
        <f t="shared" ref="BU81:CJ96" si="106">+NORMDIST($H81,BU$12,BU$13,FALSE)</f>
        <v>0</v>
      </c>
      <c r="BV81" s="176">
        <f t="shared" si="106"/>
        <v>0</v>
      </c>
      <c r="BW81" s="176">
        <f t="shared" si="106"/>
        <v>0</v>
      </c>
      <c r="BX81" s="176">
        <f t="shared" si="106"/>
        <v>0</v>
      </c>
      <c r="BY81" s="176">
        <f t="shared" si="106"/>
        <v>0</v>
      </c>
      <c r="BZ81" s="176">
        <f t="shared" si="106"/>
        <v>0</v>
      </c>
      <c r="CA81" s="176">
        <f t="shared" si="106"/>
        <v>0</v>
      </c>
      <c r="CB81" s="176">
        <f t="shared" si="106"/>
        <v>0</v>
      </c>
      <c r="CC81" s="176">
        <f t="shared" si="84"/>
        <v>0</v>
      </c>
      <c r="CD81" s="176">
        <f t="shared" si="84"/>
        <v>0</v>
      </c>
      <c r="CE81" s="176">
        <f t="shared" si="84"/>
        <v>0</v>
      </c>
      <c r="CF81" s="176">
        <f t="shared" si="84"/>
        <v>0</v>
      </c>
      <c r="CG81" s="176">
        <f t="shared" si="84"/>
        <v>0</v>
      </c>
      <c r="CH81" s="176">
        <f t="shared" si="84"/>
        <v>0</v>
      </c>
      <c r="CI81" s="176">
        <f t="shared" si="84"/>
        <v>0</v>
      </c>
      <c r="CJ81" s="176">
        <f t="shared" si="84"/>
        <v>0</v>
      </c>
      <c r="CK81" s="176">
        <f t="shared" si="84"/>
        <v>0</v>
      </c>
      <c r="CL81" s="176">
        <f t="shared" si="81"/>
        <v>0</v>
      </c>
      <c r="CM81" s="176">
        <f t="shared" si="81"/>
        <v>0</v>
      </c>
      <c r="CN81" s="176">
        <f t="shared" si="81"/>
        <v>0</v>
      </c>
      <c r="CO81" s="176">
        <f t="shared" si="81"/>
        <v>0</v>
      </c>
      <c r="CP81" s="176">
        <f t="shared" si="81"/>
        <v>0</v>
      </c>
      <c r="CQ81" s="176">
        <f t="shared" si="81"/>
        <v>0</v>
      </c>
      <c r="CR81" s="176">
        <f t="shared" si="81"/>
        <v>0</v>
      </c>
      <c r="CS81" s="176">
        <f t="shared" si="81"/>
        <v>0</v>
      </c>
      <c r="CT81" s="176">
        <f t="shared" si="81"/>
        <v>0</v>
      </c>
      <c r="CU81" s="176">
        <f t="shared" si="82"/>
        <v>0</v>
      </c>
      <c r="CV81" s="176">
        <f t="shared" si="82"/>
        <v>0</v>
      </c>
      <c r="CW81" s="176">
        <f t="shared" si="82"/>
        <v>0</v>
      </c>
      <c r="CX81" s="176">
        <f t="shared" si="82"/>
        <v>0</v>
      </c>
      <c r="CY81" s="176">
        <f t="shared" si="82"/>
        <v>0</v>
      </c>
      <c r="CZ81" s="176">
        <f t="shared" si="82"/>
        <v>0</v>
      </c>
      <c r="DA81" s="176">
        <f t="shared" si="82"/>
        <v>0</v>
      </c>
      <c r="DB81" s="176">
        <f t="shared" si="82"/>
        <v>0</v>
      </c>
      <c r="DC81" s="176">
        <f t="shared" si="82"/>
        <v>0</v>
      </c>
      <c r="DD81" s="176">
        <f t="shared" si="82"/>
        <v>0</v>
      </c>
      <c r="DE81" s="176">
        <f t="shared" si="82"/>
        <v>0</v>
      </c>
      <c r="DF81" s="176">
        <f t="shared" si="82"/>
        <v>0</v>
      </c>
      <c r="DG81" s="176">
        <f t="shared" si="82"/>
        <v>0</v>
      </c>
      <c r="DH81" s="176">
        <f t="shared" si="82"/>
        <v>0</v>
      </c>
      <c r="DI81" s="176">
        <f t="shared" si="82"/>
        <v>0</v>
      </c>
      <c r="DJ81" s="176">
        <f t="shared" si="82"/>
        <v>0</v>
      </c>
      <c r="DK81" s="176">
        <f t="shared" si="83"/>
        <v>0</v>
      </c>
      <c r="DL81" s="176">
        <f t="shared" si="83"/>
        <v>0</v>
      </c>
      <c r="DM81" s="176">
        <f t="shared" si="83"/>
        <v>0</v>
      </c>
      <c r="DN81" s="176">
        <f t="shared" si="83"/>
        <v>0</v>
      </c>
      <c r="DO81" s="176">
        <f t="shared" si="83"/>
        <v>0</v>
      </c>
      <c r="DP81" s="176">
        <f t="shared" si="83"/>
        <v>0</v>
      </c>
      <c r="DQ81" s="176">
        <f t="shared" si="83"/>
        <v>0</v>
      </c>
      <c r="DR81" s="176">
        <f t="shared" si="83"/>
        <v>0</v>
      </c>
      <c r="DS81" s="176">
        <f t="shared" si="83"/>
        <v>0</v>
      </c>
      <c r="DT81" s="176">
        <f t="shared" si="83"/>
        <v>0</v>
      </c>
      <c r="DU81" s="176">
        <f t="shared" si="83"/>
        <v>0</v>
      </c>
      <c r="DV81" s="176">
        <f t="shared" si="83"/>
        <v>0</v>
      </c>
      <c r="DW81" s="176">
        <f t="shared" si="83"/>
        <v>0</v>
      </c>
      <c r="DX81" s="176">
        <f t="shared" si="83"/>
        <v>0</v>
      </c>
      <c r="DY81" s="176">
        <f t="shared" si="83"/>
        <v>0</v>
      </c>
      <c r="DZ81" s="176">
        <f t="shared" si="83"/>
        <v>0</v>
      </c>
      <c r="EA81" s="176">
        <f t="shared" si="88"/>
        <v>0</v>
      </c>
      <c r="EB81" s="176">
        <f t="shared" si="88"/>
        <v>0</v>
      </c>
      <c r="EC81" s="176">
        <f t="shared" si="88"/>
        <v>0</v>
      </c>
      <c r="ED81" s="176">
        <f t="shared" si="88"/>
        <v>0</v>
      </c>
      <c r="EE81" s="176">
        <f t="shared" si="88"/>
        <v>0</v>
      </c>
      <c r="EF81" s="176">
        <f t="shared" si="88"/>
        <v>0</v>
      </c>
      <c r="EG81" s="176">
        <f t="shared" si="88"/>
        <v>0</v>
      </c>
      <c r="EH81" s="176">
        <f t="shared" si="85"/>
        <v>0</v>
      </c>
      <c r="EI81" s="176">
        <f t="shared" si="85"/>
        <v>0</v>
      </c>
      <c r="EJ81" s="176">
        <f t="shared" si="85"/>
        <v>0</v>
      </c>
      <c r="EK81" s="176">
        <f t="shared" si="85"/>
        <v>0</v>
      </c>
      <c r="EL81" s="176">
        <f t="shared" si="85"/>
        <v>0</v>
      </c>
      <c r="EM81" s="176">
        <f t="shared" si="85"/>
        <v>0</v>
      </c>
      <c r="EN81" s="176">
        <f t="shared" si="85"/>
        <v>0</v>
      </c>
      <c r="EO81" s="176">
        <f t="shared" si="85"/>
        <v>0</v>
      </c>
      <c r="EP81" s="176">
        <f t="shared" si="85"/>
        <v>0</v>
      </c>
      <c r="EQ81" s="176">
        <f t="shared" si="85"/>
        <v>0</v>
      </c>
      <c r="ER81" s="176">
        <f t="shared" si="85"/>
        <v>0</v>
      </c>
      <c r="ES81" s="176">
        <f t="shared" si="85"/>
        <v>0</v>
      </c>
      <c r="ET81" s="176">
        <f t="shared" si="85"/>
        <v>0</v>
      </c>
      <c r="EU81" s="176">
        <f t="shared" si="85"/>
        <v>0</v>
      </c>
      <c r="EV81" s="176">
        <f t="shared" si="85"/>
        <v>0</v>
      </c>
      <c r="EW81" s="176">
        <f t="shared" si="85"/>
        <v>0</v>
      </c>
      <c r="EX81" s="176">
        <f t="shared" si="89"/>
        <v>0</v>
      </c>
      <c r="EY81" s="176">
        <f t="shared" si="89"/>
        <v>0</v>
      </c>
      <c r="EZ81" s="176">
        <f t="shared" si="89"/>
        <v>0</v>
      </c>
      <c r="FA81" s="176">
        <f t="shared" si="89"/>
        <v>0</v>
      </c>
      <c r="FB81" s="176">
        <f t="shared" si="89"/>
        <v>0</v>
      </c>
      <c r="FC81" s="176">
        <f t="shared" si="89"/>
        <v>0</v>
      </c>
      <c r="FD81" s="176">
        <f t="shared" si="89"/>
        <v>0</v>
      </c>
      <c r="FE81" s="176">
        <f t="shared" si="68"/>
        <v>0</v>
      </c>
      <c r="FF81" s="176">
        <f t="shared" si="68"/>
        <v>0</v>
      </c>
      <c r="FG81" s="176">
        <f t="shared" si="68"/>
        <v>0</v>
      </c>
      <c r="FH81" s="176">
        <f t="shared" si="68"/>
        <v>0</v>
      </c>
      <c r="FI81" s="176">
        <f t="shared" si="68"/>
        <v>0</v>
      </c>
      <c r="FJ81" s="176">
        <f t="shared" ref="FJ81:FY110" si="107">+NORMDIST($H81,FJ$12,FJ$13,FALSE)</f>
        <v>0</v>
      </c>
      <c r="FK81" s="176">
        <f t="shared" si="107"/>
        <v>0</v>
      </c>
      <c r="FL81" s="176">
        <f t="shared" si="107"/>
        <v>0</v>
      </c>
      <c r="FM81" s="176">
        <f t="shared" si="107"/>
        <v>0</v>
      </c>
      <c r="FN81" s="176">
        <f t="shared" si="107"/>
        <v>0</v>
      </c>
      <c r="FO81" s="176">
        <f t="shared" si="107"/>
        <v>0</v>
      </c>
      <c r="FP81" s="176">
        <f t="shared" si="107"/>
        <v>0</v>
      </c>
      <c r="FQ81" s="176">
        <f t="shared" si="107"/>
        <v>0</v>
      </c>
      <c r="FR81" s="176">
        <f t="shared" si="107"/>
        <v>0</v>
      </c>
      <c r="FS81" s="176">
        <f t="shared" si="107"/>
        <v>0</v>
      </c>
      <c r="FT81" s="176">
        <f t="shared" si="107"/>
        <v>0</v>
      </c>
      <c r="FU81" s="176">
        <f t="shared" si="107"/>
        <v>0</v>
      </c>
      <c r="FV81" s="176">
        <f t="shared" si="86"/>
        <v>0</v>
      </c>
      <c r="FW81" s="176">
        <f t="shared" si="86"/>
        <v>0</v>
      </c>
      <c r="FX81" s="176">
        <f t="shared" si="86"/>
        <v>0</v>
      </c>
      <c r="FY81" s="176">
        <f t="shared" si="86"/>
        <v>0</v>
      </c>
      <c r="FZ81" s="176">
        <f t="shared" si="86"/>
        <v>0</v>
      </c>
      <c r="GA81" s="176">
        <f t="shared" si="86"/>
        <v>0</v>
      </c>
      <c r="GB81" s="176">
        <f t="shared" si="86"/>
        <v>0</v>
      </c>
      <c r="GC81" s="176">
        <f t="shared" si="86"/>
        <v>0</v>
      </c>
      <c r="GD81" s="176">
        <f t="shared" si="86"/>
        <v>0</v>
      </c>
      <c r="GE81" s="176">
        <f t="shared" si="86"/>
        <v>0</v>
      </c>
      <c r="GF81" s="176">
        <f t="shared" si="86"/>
        <v>0</v>
      </c>
      <c r="GG81" s="176">
        <f t="shared" si="86"/>
        <v>0</v>
      </c>
      <c r="GH81" s="176">
        <f t="shared" si="86"/>
        <v>0</v>
      </c>
      <c r="GI81" s="176">
        <f t="shared" si="86"/>
        <v>0</v>
      </c>
      <c r="GJ81" s="176">
        <f t="shared" si="94"/>
        <v>0</v>
      </c>
      <c r="GK81" s="176">
        <f t="shared" si="92"/>
        <v>0</v>
      </c>
      <c r="GL81" s="176">
        <f t="shared" si="92"/>
        <v>0</v>
      </c>
      <c r="GM81" s="176">
        <f t="shared" si="92"/>
        <v>0</v>
      </c>
      <c r="GN81" s="176">
        <f t="shared" si="92"/>
        <v>0</v>
      </c>
      <c r="GO81" s="176">
        <f t="shared" si="92"/>
        <v>0</v>
      </c>
      <c r="GP81" s="176">
        <f t="shared" si="92"/>
        <v>0</v>
      </c>
      <c r="GQ81" s="176">
        <f t="shared" si="92"/>
        <v>0</v>
      </c>
      <c r="GR81" s="176">
        <f t="shared" si="92"/>
        <v>0</v>
      </c>
      <c r="GS81" s="176">
        <f t="shared" si="92"/>
        <v>0</v>
      </c>
      <c r="GT81" s="176">
        <f t="shared" si="92"/>
        <v>0</v>
      </c>
      <c r="GU81" s="176">
        <f t="shared" si="92"/>
        <v>0</v>
      </c>
      <c r="GV81" s="176">
        <f t="shared" si="92"/>
        <v>0</v>
      </c>
      <c r="GW81" s="176">
        <f t="shared" si="92"/>
        <v>0</v>
      </c>
      <c r="GX81" s="176">
        <f t="shared" si="92"/>
        <v>0</v>
      </c>
      <c r="GY81" s="176">
        <f t="shared" si="92"/>
        <v>0</v>
      </c>
      <c r="GZ81" s="176">
        <f t="shared" si="92"/>
        <v>0</v>
      </c>
      <c r="HA81" s="176">
        <f t="shared" si="91"/>
        <v>0</v>
      </c>
      <c r="HB81" s="176">
        <f t="shared" si="91"/>
        <v>0</v>
      </c>
      <c r="HC81" s="176">
        <f t="shared" si="91"/>
        <v>0</v>
      </c>
      <c r="HD81" s="176">
        <f t="shared" si="91"/>
        <v>0</v>
      </c>
      <c r="HE81" s="176">
        <f t="shared" si="91"/>
        <v>0</v>
      </c>
      <c r="HF81" s="176">
        <f t="shared" si="91"/>
        <v>0</v>
      </c>
      <c r="HG81" s="176">
        <f t="shared" si="87"/>
        <v>0</v>
      </c>
      <c r="HH81" s="176">
        <f t="shared" si="87"/>
        <v>0</v>
      </c>
      <c r="HI81" s="176">
        <f t="shared" si="87"/>
        <v>0</v>
      </c>
      <c r="HJ81" s="176">
        <f t="shared" si="87"/>
        <v>0</v>
      </c>
      <c r="HK81" s="176">
        <f t="shared" si="87"/>
        <v>0</v>
      </c>
      <c r="HL81" s="176">
        <f t="shared" si="87"/>
        <v>0</v>
      </c>
      <c r="HM81" s="176">
        <f t="shared" si="87"/>
        <v>0</v>
      </c>
      <c r="HN81" s="176">
        <f t="shared" si="87"/>
        <v>0</v>
      </c>
      <c r="HO81" s="176">
        <f t="shared" si="87"/>
        <v>0</v>
      </c>
      <c r="HP81" s="176">
        <f t="shared" si="87"/>
        <v>0</v>
      </c>
      <c r="HQ81" s="176">
        <f t="shared" si="87"/>
        <v>0</v>
      </c>
      <c r="HR81" s="176">
        <f t="shared" si="87"/>
        <v>0</v>
      </c>
      <c r="HS81" s="176">
        <f t="shared" si="87"/>
        <v>0</v>
      </c>
      <c r="HT81" s="176">
        <f t="shared" si="87"/>
        <v>0</v>
      </c>
      <c r="HU81" s="176">
        <f t="shared" si="87"/>
        <v>0</v>
      </c>
      <c r="HV81" s="176">
        <f t="shared" si="93"/>
        <v>0</v>
      </c>
      <c r="HW81" s="176">
        <f t="shared" si="93"/>
        <v>0</v>
      </c>
      <c r="HX81" s="176">
        <f t="shared" si="93"/>
        <v>0</v>
      </c>
      <c r="HY81" s="176">
        <f t="shared" si="93"/>
        <v>0</v>
      </c>
      <c r="HZ81" s="176">
        <f t="shared" si="93"/>
        <v>0</v>
      </c>
      <c r="IA81" s="176">
        <f t="shared" si="93"/>
        <v>0</v>
      </c>
      <c r="IB81" s="176">
        <f t="shared" si="93"/>
        <v>0</v>
      </c>
      <c r="IC81" s="176">
        <f t="shared" si="93"/>
        <v>0</v>
      </c>
      <c r="ID81" s="176">
        <f t="shared" si="93"/>
        <v>0</v>
      </c>
      <c r="IE81" s="176">
        <f t="shared" si="93"/>
        <v>0</v>
      </c>
      <c r="IF81" s="176">
        <f t="shared" si="93"/>
        <v>0</v>
      </c>
      <c r="IG81" s="176">
        <f t="shared" si="93"/>
        <v>0</v>
      </c>
      <c r="II81"/>
      <c r="IJ81" s="174">
        <v>67</v>
      </c>
      <c r="IK81" s="174" t="b">
        <f t="shared" si="99"/>
        <v>0</v>
      </c>
      <c r="IL81" s="174" t="e">
        <f t="shared" si="101"/>
        <v>#DIV/0!</v>
      </c>
      <c r="IM81" s="174" t="e">
        <f t="shared" si="104"/>
        <v>#DIV/0!</v>
      </c>
      <c r="IO81" s="179" t="str">
        <f t="shared" si="102"/>
        <v/>
      </c>
      <c r="IP81" s="174" t="str">
        <f t="shared" si="103"/>
        <v/>
      </c>
    </row>
    <row r="82" spans="2:250" ht="12.75" customHeight="1" x14ac:dyDescent="0.25">
      <c r="B82" s="174"/>
      <c r="C82" s="174"/>
      <c r="D82" s="174">
        <f t="shared" si="96"/>
        <v>0</v>
      </c>
      <c r="E82"/>
      <c r="F82"/>
      <c r="G82" s="177">
        <v>69</v>
      </c>
      <c r="H82" s="176">
        <f t="shared" si="97"/>
        <v>10.698577342987019</v>
      </c>
      <c r="I82" s="176">
        <f t="shared" si="100"/>
        <v>0.59289890870083939</v>
      </c>
      <c r="K82" s="176">
        <f t="shared" si="98"/>
        <v>4.6004568311792788E-6</v>
      </c>
      <c r="L82" s="176">
        <f t="shared" si="98"/>
        <v>0.59280188485395913</v>
      </c>
      <c r="M82" s="176">
        <f t="shared" si="98"/>
        <v>4.1908154192719911E-24</v>
      </c>
      <c r="N82" s="176">
        <f t="shared" si="98"/>
        <v>2.0984481603960293E-17</v>
      </c>
      <c r="O82" s="176">
        <f t="shared" si="98"/>
        <v>2.7178933025208998E-18</v>
      </c>
      <c r="P82" s="176">
        <f t="shared" si="98"/>
        <v>1.5328170051379038E-8</v>
      </c>
      <c r="Q82" s="176">
        <f t="shared" si="98"/>
        <v>3.6105103047621333E-28</v>
      </c>
      <c r="R82" s="176">
        <f t="shared" si="98"/>
        <v>5.2213003986307252E-33</v>
      </c>
      <c r="S82" s="176">
        <f t="shared" si="98"/>
        <v>5.9638770830797348E-17</v>
      </c>
      <c r="T82" s="176">
        <f t="shared" si="98"/>
        <v>6.3216031213274947E-6</v>
      </c>
      <c r="U82" s="176">
        <f t="shared" si="98"/>
        <v>1.4801873097502193E-8</v>
      </c>
      <c r="V82" s="176">
        <f t="shared" si="98"/>
        <v>3.9193638510160253E-24</v>
      </c>
      <c r="W82" s="176">
        <f t="shared" si="98"/>
        <v>6.3268926186913443E-67</v>
      </c>
      <c r="X82" s="176">
        <f t="shared" si="98"/>
        <v>4.1003300260372141E-15</v>
      </c>
      <c r="Y82" s="176">
        <f t="shared" si="98"/>
        <v>8.6071656880479504E-5</v>
      </c>
      <c r="Z82" s="176">
        <f t="shared" si="98"/>
        <v>1.3394089389680075E-43</v>
      </c>
      <c r="AA82" s="176">
        <f t="shared" si="95"/>
        <v>0</v>
      </c>
      <c r="AB82" s="176">
        <f t="shared" si="95"/>
        <v>0</v>
      </c>
      <c r="AC82" s="176">
        <f t="shared" si="95"/>
        <v>0</v>
      </c>
      <c r="AD82" s="176">
        <f t="shared" si="95"/>
        <v>0</v>
      </c>
      <c r="AE82" s="176">
        <f t="shared" si="95"/>
        <v>0</v>
      </c>
      <c r="AF82" s="176">
        <f t="shared" si="95"/>
        <v>0</v>
      </c>
      <c r="AG82" s="176">
        <f t="shared" si="95"/>
        <v>0</v>
      </c>
      <c r="AH82" s="176">
        <f t="shared" si="95"/>
        <v>0</v>
      </c>
      <c r="AI82" s="176">
        <f t="shared" si="95"/>
        <v>0</v>
      </c>
      <c r="AJ82" s="176">
        <f t="shared" si="95"/>
        <v>0</v>
      </c>
      <c r="AK82" s="176">
        <f t="shared" si="95"/>
        <v>0</v>
      </c>
      <c r="AL82" s="176">
        <f t="shared" si="95"/>
        <v>0</v>
      </c>
      <c r="AM82" s="176">
        <f t="shared" si="95"/>
        <v>0</v>
      </c>
      <c r="AN82" s="176">
        <f t="shared" si="95"/>
        <v>0</v>
      </c>
      <c r="AO82" s="176">
        <f t="shared" si="95"/>
        <v>0</v>
      </c>
      <c r="AP82" s="176">
        <f t="shared" ref="AP82:BE97" si="108">+NORMDIST($H82,AP$12,AP$13,FALSE)</f>
        <v>0</v>
      </c>
      <c r="AQ82" s="176">
        <f t="shared" si="108"/>
        <v>0</v>
      </c>
      <c r="AR82" s="176">
        <f t="shared" si="108"/>
        <v>0</v>
      </c>
      <c r="AS82" s="176">
        <f t="shared" si="108"/>
        <v>0</v>
      </c>
      <c r="AT82" s="176">
        <f t="shared" si="108"/>
        <v>0</v>
      </c>
      <c r="AU82" s="176">
        <f t="shared" si="108"/>
        <v>0</v>
      </c>
      <c r="AV82" s="176">
        <f t="shared" si="108"/>
        <v>0</v>
      </c>
      <c r="AW82" s="176">
        <f t="shared" si="108"/>
        <v>0</v>
      </c>
      <c r="AX82" s="176">
        <f t="shared" si="108"/>
        <v>0</v>
      </c>
      <c r="AY82" s="176">
        <f t="shared" si="108"/>
        <v>0</v>
      </c>
      <c r="AZ82" s="176">
        <f t="shared" si="108"/>
        <v>0</v>
      </c>
      <c r="BA82" s="176">
        <f t="shared" si="108"/>
        <v>0</v>
      </c>
      <c r="BB82" s="176">
        <f t="shared" si="108"/>
        <v>0</v>
      </c>
      <c r="BC82" s="176">
        <f t="shared" si="108"/>
        <v>0</v>
      </c>
      <c r="BD82" s="176">
        <f t="shared" si="108"/>
        <v>0</v>
      </c>
      <c r="BE82" s="176">
        <f t="shared" si="105"/>
        <v>0</v>
      </c>
      <c r="BF82" s="176">
        <f t="shared" si="105"/>
        <v>0</v>
      </c>
      <c r="BG82" s="176">
        <f t="shared" si="105"/>
        <v>0</v>
      </c>
      <c r="BH82" s="176">
        <f t="shared" si="105"/>
        <v>0</v>
      </c>
      <c r="BI82" s="176">
        <f t="shared" si="105"/>
        <v>0</v>
      </c>
      <c r="BJ82" s="176">
        <f t="shared" si="105"/>
        <v>0</v>
      </c>
      <c r="BK82" s="176">
        <f t="shared" si="105"/>
        <v>0</v>
      </c>
      <c r="BL82" s="176">
        <f t="shared" si="105"/>
        <v>0</v>
      </c>
      <c r="BM82" s="176">
        <f t="shared" si="105"/>
        <v>0</v>
      </c>
      <c r="BN82" s="176">
        <f t="shared" si="105"/>
        <v>0</v>
      </c>
      <c r="BO82" s="176">
        <f t="shared" si="105"/>
        <v>0</v>
      </c>
      <c r="BP82" s="176">
        <f t="shared" si="105"/>
        <v>0</v>
      </c>
      <c r="BQ82" s="176">
        <f t="shared" si="105"/>
        <v>0</v>
      </c>
      <c r="BR82" s="176">
        <f t="shared" si="105"/>
        <v>0</v>
      </c>
      <c r="BS82" s="176">
        <f t="shared" si="105"/>
        <v>0</v>
      </c>
      <c r="BT82" s="176">
        <f t="shared" si="105"/>
        <v>0</v>
      </c>
      <c r="BU82" s="176">
        <f t="shared" si="106"/>
        <v>0</v>
      </c>
      <c r="BV82" s="176">
        <f t="shared" si="106"/>
        <v>0</v>
      </c>
      <c r="BW82" s="176">
        <f t="shared" si="106"/>
        <v>0</v>
      </c>
      <c r="BX82" s="176">
        <f t="shared" si="106"/>
        <v>0</v>
      </c>
      <c r="BY82" s="176">
        <f t="shared" si="106"/>
        <v>0</v>
      </c>
      <c r="BZ82" s="176">
        <f t="shared" si="106"/>
        <v>0</v>
      </c>
      <c r="CA82" s="176">
        <f t="shared" si="106"/>
        <v>0</v>
      </c>
      <c r="CB82" s="176">
        <f t="shared" si="106"/>
        <v>0</v>
      </c>
      <c r="CC82" s="176">
        <f t="shared" si="84"/>
        <v>0</v>
      </c>
      <c r="CD82" s="176">
        <f t="shared" si="84"/>
        <v>0</v>
      </c>
      <c r="CE82" s="176">
        <f t="shared" si="84"/>
        <v>0</v>
      </c>
      <c r="CF82" s="176">
        <f t="shared" si="84"/>
        <v>0</v>
      </c>
      <c r="CG82" s="176">
        <f t="shared" si="84"/>
        <v>0</v>
      </c>
      <c r="CH82" s="176">
        <f t="shared" si="84"/>
        <v>0</v>
      </c>
      <c r="CI82" s="176">
        <f t="shared" si="84"/>
        <v>0</v>
      </c>
      <c r="CJ82" s="176">
        <f t="shared" si="84"/>
        <v>0</v>
      </c>
      <c r="CK82" s="176">
        <f t="shared" si="84"/>
        <v>0</v>
      </c>
      <c r="CL82" s="176">
        <f t="shared" si="81"/>
        <v>0</v>
      </c>
      <c r="CM82" s="176">
        <f t="shared" si="81"/>
        <v>0</v>
      </c>
      <c r="CN82" s="176">
        <f t="shared" si="81"/>
        <v>0</v>
      </c>
      <c r="CO82" s="176">
        <f t="shared" si="81"/>
        <v>0</v>
      </c>
      <c r="CP82" s="176">
        <f t="shared" si="81"/>
        <v>0</v>
      </c>
      <c r="CQ82" s="176">
        <f t="shared" si="81"/>
        <v>0</v>
      </c>
      <c r="CR82" s="176">
        <f t="shared" si="81"/>
        <v>0</v>
      </c>
      <c r="CS82" s="176">
        <f t="shared" si="81"/>
        <v>0</v>
      </c>
      <c r="CT82" s="176">
        <f t="shared" si="81"/>
        <v>0</v>
      </c>
      <c r="CU82" s="176">
        <f t="shared" si="82"/>
        <v>0</v>
      </c>
      <c r="CV82" s="176">
        <f t="shared" si="82"/>
        <v>0</v>
      </c>
      <c r="CW82" s="176">
        <f t="shared" si="82"/>
        <v>0</v>
      </c>
      <c r="CX82" s="176">
        <f t="shared" si="82"/>
        <v>0</v>
      </c>
      <c r="CY82" s="176">
        <f t="shared" si="82"/>
        <v>0</v>
      </c>
      <c r="CZ82" s="176">
        <f t="shared" si="82"/>
        <v>0</v>
      </c>
      <c r="DA82" s="176">
        <f t="shared" si="82"/>
        <v>0</v>
      </c>
      <c r="DB82" s="176">
        <f t="shared" si="82"/>
        <v>0</v>
      </c>
      <c r="DC82" s="176">
        <f t="shared" si="82"/>
        <v>0</v>
      </c>
      <c r="DD82" s="176">
        <f t="shared" si="82"/>
        <v>0</v>
      </c>
      <c r="DE82" s="176">
        <f t="shared" si="82"/>
        <v>0</v>
      </c>
      <c r="DF82" s="176">
        <f t="shared" si="82"/>
        <v>0</v>
      </c>
      <c r="DG82" s="176">
        <f t="shared" si="82"/>
        <v>0</v>
      </c>
      <c r="DH82" s="176">
        <f t="shared" si="82"/>
        <v>0</v>
      </c>
      <c r="DI82" s="176">
        <f t="shared" si="82"/>
        <v>0</v>
      </c>
      <c r="DJ82" s="176">
        <f t="shared" si="82"/>
        <v>0</v>
      </c>
      <c r="DK82" s="176">
        <f t="shared" si="83"/>
        <v>0</v>
      </c>
      <c r="DL82" s="176">
        <f t="shared" si="83"/>
        <v>0</v>
      </c>
      <c r="DM82" s="176">
        <f t="shared" si="83"/>
        <v>0</v>
      </c>
      <c r="DN82" s="176">
        <f t="shared" si="83"/>
        <v>0</v>
      </c>
      <c r="DO82" s="176">
        <f t="shared" si="83"/>
        <v>0</v>
      </c>
      <c r="DP82" s="176">
        <f t="shared" si="83"/>
        <v>0</v>
      </c>
      <c r="DQ82" s="176">
        <f t="shared" si="83"/>
        <v>0</v>
      </c>
      <c r="DR82" s="176">
        <f t="shared" si="83"/>
        <v>0</v>
      </c>
      <c r="DS82" s="176">
        <f t="shared" si="83"/>
        <v>0</v>
      </c>
      <c r="DT82" s="176">
        <f t="shared" si="83"/>
        <v>0</v>
      </c>
      <c r="DU82" s="176">
        <f t="shared" si="83"/>
        <v>0</v>
      </c>
      <c r="DV82" s="176">
        <f t="shared" si="83"/>
        <v>0</v>
      </c>
      <c r="DW82" s="176">
        <f t="shared" si="83"/>
        <v>0</v>
      </c>
      <c r="DX82" s="176">
        <f t="shared" si="83"/>
        <v>0</v>
      </c>
      <c r="DY82" s="176">
        <f t="shared" si="83"/>
        <v>0</v>
      </c>
      <c r="DZ82" s="176">
        <f t="shared" si="83"/>
        <v>0</v>
      </c>
      <c r="EA82" s="176">
        <f t="shared" si="88"/>
        <v>0</v>
      </c>
      <c r="EB82" s="176">
        <f t="shared" si="88"/>
        <v>0</v>
      </c>
      <c r="EC82" s="176">
        <f t="shared" si="88"/>
        <v>0</v>
      </c>
      <c r="ED82" s="176">
        <f t="shared" si="88"/>
        <v>0</v>
      </c>
      <c r="EE82" s="176">
        <f t="shared" si="88"/>
        <v>0</v>
      </c>
      <c r="EF82" s="176">
        <f t="shared" si="88"/>
        <v>0</v>
      </c>
      <c r="EG82" s="176">
        <f t="shared" si="88"/>
        <v>0</v>
      </c>
      <c r="EH82" s="176">
        <f t="shared" si="85"/>
        <v>0</v>
      </c>
      <c r="EI82" s="176">
        <f t="shared" si="85"/>
        <v>0</v>
      </c>
      <c r="EJ82" s="176">
        <f t="shared" si="85"/>
        <v>0</v>
      </c>
      <c r="EK82" s="176">
        <f t="shared" si="85"/>
        <v>0</v>
      </c>
      <c r="EL82" s="176">
        <f t="shared" si="85"/>
        <v>0</v>
      </c>
      <c r="EM82" s="176">
        <f t="shared" si="85"/>
        <v>0</v>
      </c>
      <c r="EN82" s="176">
        <f t="shared" si="85"/>
        <v>0</v>
      </c>
      <c r="EO82" s="176">
        <f t="shared" si="85"/>
        <v>0</v>
      </c>
      <c r="EP82" s="176">
        <f t="shared" si="85"/>
        <v>0</v>
      </c>
      <c r="EQ82" s="176">
        <f t="shared" si="85"/>
        <v>0</v>
      </c>
      <c r="ER82" s="176">
        <f t="shared" si="85"/>
        <v>0</v>
      </c>
      <c r="ES82" s="176">
        <f t="shared" si="85"/>
        <v>0</v>
      </c>
      <c r="ET82" s="176">
        <f t="shared" si="85"/>
        <v>0</v>
      </c>
      <c r="EU82" s="176">
        <f t="shared" si="85"/>
        <v>0</v>
      </c>
      <c r="EV82" s="176">
        <f t="shared" si="85"/>
        <v>0</v>
      </c>
      <c r="EW82" s="176">
        <f t="shared" si="85"/>
        <v>0</v>
      </c>
      <c r="EX82" s="176">
        <f t="shared" si="89"/>
        <v>0</v>
      </c>
      <c r="EY82" s="176">
        <f t="shared" si="89"/>
        <v>0</v>
      </c>
      <c r="EZ82" s="176">
        <f t="shared" si="89"/>
        <v>0</v>
      </c>
      <c r="FA82" s="176">
        <f t="shared" si="89"/>
        <v>0</v>
      </c>
      <c r="FB82" s="176">
        <f t="shared" si="89"/>
        <v>0</v>
      </c>
      <c r="FC82" s="176">
        <f t="shared" si="89"/>
        <v>0</v>
      </c>
      <c r="FD82" s="176">
        <f t="shared" si="89"/>
        <v>0</v>
      </c>
      <c r="FE82" s="176">
        <f t="shared" si="89"/>
        <v>0</v>
      </c>
      <c r="FF82" s="176">
        <f t="shared" si="89"/>
        <v>0</v>
      </c>
      <c r="FG82" s="176">
        <f t="shared" si="89"/>
        <v>0</v>
      </c>
      <c r="FH82" s="176">
        <f t="shared" si="89"/>
        <v>0</v>
      </c>
      <c r="FI82" s="176">
        <f t="shared" si="89"/>
        <v>0</v>
      </c>
      <c r="FJ82" s="176">
        <f t="shared" si="89"/>
        <v>0</v>
      </c>
      <c r="FK82" s="176">
        <f t="shared" si="89"/>
        <v>0</v>
      </c>
      <c r="FL82" s="176">
        <f t="shared" si="107"/>
        <v>0</v>
      </c>
      <c r="FM82" s="176">
        <f t="shared" si="107"/>
        <v>0</v>
      </c>
      <c r="FN82" s="176">
        <f t="shared" si="107"/>
        <v>0</v>
      </c>
      <c r="FO82" s="176">
        <f t="shared" si="107"/>
        <v>0</v>
      </c>
      <c r="FP82" s="176">
        <f t="shared" si="107"/>
        <v>0</v>
      </c>
      <c r="FQ82" s="176">
        <f t="shared" si="107"/>
        <v>0</v>
      </c>
      <c r="FR82" s="176">
        <f t="shared" si="107"/>
        <v>0</v>
      </c>
      <c r="FS82" s="176">
        <f t="shared" si="107"/>
        <v>0</v>
      </c>
      <c r="FT82" s="176">
        <f t="shared" si="107"/>
        <v>0</v>
      </c>
      <c r="FU82" s="176">
        <f t="shared" si="107"/>
        <v>0</v>
      </c>
      <c r="FV82" s="176">
        <f t="shared" si="86"/>
        <v>0</v>
      </c>
      <c r="FW82" s="176">
        <f t="shared" si="86"/>
        <v>0</v>
      </c>
      <c r="FX82" s="176">
        <f t="shared" si="86"/>
        <v>0</v>
      </c>
      <c r="FY82" s="176">
        <f t="shared" si="86"/>
        <v>0</v>
      </c>
      <c r="FZ82" s="176">
        <f t="shared" si="86"/>
        <v>0</v>
      </c>
      <c r="GA82" s="176">
        <f t="shared" si="86"/>
        <v>0</v>
      </c>
      <c r="GB82" s="176">
        <f t="shared" si="86"/>
        <v>0</v>
      </c>
      <c r="GC82" s="176">
        <f t="shared" si="86"/>
        <v>0</v>
      </c>
      <c r="GD82" s="176">
        <f t="shared" si="86"/>
        <v>0</v>
      </c>
      <c r="GE82" s="176">
        <f t="shared" si="86"/>
        <v>0</v>
      </c>
      <c r="GF82" s="176">
        <f t="shared" si="86"/>
        <v>0</v>
      </c>
      <c r="GG82" s="176">
        <f t="shared" si="86"/>
        <v>0</v>
      </c>
      <c r="GH82" s="176">
        <f t="shared" si="86"/>
        <v>0</v>
      </c>
      <c r="GI82" s="176">
        <f t="shared" si="86"/>
        <v>0</v>
      </c>
      <c r="GJ82" s="176">
        <f t="shared" si="94"/>
        <v>0</v>
      </c>
      <c r="GK82" s="176">
        <f t="shared" si="92"/>
        <v>0</v>
      </c>
      <c r="GL82" s="176">
        <f t="shared" si="92"/>
        <v>0</v>
      </c>
      <c r="GM82" s="176">
        <f t="shared" si="92"/>
        <v>0</v>
      </c>
      <c r="GN82" s="176">
        <f t="shared" si="92"/>
        <v>0</v>
      </c>
      <c r="GO82" s="176">
        <f t="shared" si="92"/>
        <v>0</v>
      </c>
      <c r="GP82" s="176">
        <f t="shared" si="92"/>
        <v>0</v>
      </c>
      <c r="GQ82" s="176">
        <f t="shared" si="92"/>
        <v>0</v>
      </c>
      <c r="GR82" s="176">
        <f t="shared" si="92"/>
        <v>0</v>
      </c>
      <c r="GS82" s="176">
        <f t="shared" si="92"/>
        <v>0</v>
      </c>
      <c r="GT82" s="176">
        <f t="shared" si="92"/>
        <v>0</v>
      </c>
      <c r="GU82" s="176">
        <f t="shared" si="92"/>
        <v>0</v>
      </c>
      <c r="GV82" s="176">
        <f t="shared" si="92"/>
        <v>0</v>
      </c>
      <c r="GW82" s="176">
        <f t="shared" si="92"/>
        <v>0</v>
      </c>
      <c r="GX82" s="176">
        <f t="shared" si="92"/>
        <v>0</v>
      </c>
      <c r="GY82" s="176">
        <f t="shared" si="92"/>
        <v>0</v>
      </c>
      <c r="GZ82" s="176">
        <f t="shared" si="92"/>
        <v>0</v>
      </c>
      <c r="HA82" s="176">
        <f t="shared" si="91"/>
        <v>0</v>
      </c>
      <c r="HB82" s="176">
        <f t="shared" si="91"/>
        <v>0</v>
      </c>
      <c r="HC82" s="176">
        <f t="shared" si="91"/>
        <v>0</v>
      </c>
      <c r="HD82" s="176">
        <f t="shared" si="91"/>
        <v>0</v>
      </c>
      <c r="HE82" s="176">
        <f t="shared" si="91"/>
        <v>0</v>
      </c>
      <c r="HF82" s="176">
        <f t="shared" si="91"/>
        <v>0</v>
      </c>
      <c r="HG82" s="176">
        <f t="shared" si="87"/>
        <v>0</v>
      </c>
      <c r="HH82" s="176">
        <f t="shared" si="87"/>
        <v>0</v>
      </c>
      <c r="HI82" s="176">
        <f t="shared" si="87"/>
        <v>0</v>
      </c>
      <c r="HJ82" s="176">
        <f t="shared" si="87"/>
        <v>0</v>
      </c>
      <c r="HK82" s="176">
        <f t="shared" si="87"/>
        <v>0</v>
      </c>
      <c r="HL82" s="176">
        <f t="shared" si="87"/>
        <v>0</v>
      </c>
      <c r="HM82" s="176">
        <f t="shared" si="87"/>
        <v>0</v>
      </c>
      <c r="HN82" s="176">
        <f t="shared" si="87"/>
        <v>0</v>
      </c>
      <c r="HO82" s="176">
        <f t="shared" si="87"/>
        <v>0</v>
      </c>
      <c r="HP82" s="176">
        <f t="shared" si="87"/>
        <v>0</v>
      </c>
      <c r="HQ82" s="176">
        <f t="shared" si="87"/>
        <v>0</v>
      </c>
      <c r="HR82" s="176">
        <f t="shared" si="87"/>
        <v>0</v>
      </c>
      <c r="HS82" s="176">
        <f t="shared" si="87"/>
        <v>0</v>
      </c>
      <c r="HT82" s="176">
        <f t="shared" si="87"/>
        <v>0</v>
      </c>
      <c r="HU82" s="176">
        <f t="shared" si="87"/>
        <v>0</v>
      </c>
      <c r="HV82" s="176">
        <f t="shared" si="93"/>
        <v>0</v>
      </c>
      <c r="HW82" s="176">
        <f t="shared" si="93"/>
        <v>0</v>
      </c>
      <c r="HX82" s="176">
        <f t="shared" si="93"/>
        <v>0</v>
      </c>
      <c r="HY82" s="176">
        <f t="shared" si="93"/>
        <v>0</v>
      </c>
      <c r="HZ82" s="176">
        <f t="shared" si="93"/>
        <v>0</v>
      </c>
      <c r="IA82" s="176">
        <f t="shared" si="93"/>
        <v>0</v>
      </c>
      <c r="IB82" s="176">
        <f t="shared" si="93"/>
        <v>0</v>
      </c>
      <c r="IC82" s="176">
        <f t="shared" si="93"/>
        <v>0</v>
      </c>
      <c r="ID82" s="176">
        <f t="shared" si="93"/>
        <v>0</v>
      </c>
      <c r="IE82" s="176">
        <f t="shared" si="93"/>
        <v>0</v>
      </c>
      <c r="IF82" s="176">
        <f t="shared" si="93"/>
        <v>0</v>
      </c>
      <c r="IG82" s="176">
        <f t="shared" si="93"/>
        <v>0</v>
      </c>
      <c r="II82"/>
      <c r="IJ82" s="174">
        <v>68</v>
      </c>
      <c r="IK82" s="174" t="b">
        <f t="shared" si="99"/>
        <v>0</v>
      </c>
      <c r="IL82" s="174" t="e">
        <f t="shared" si="101"/>
        <v>#DIV/0!</v>
      </c>
      <c r="IM82" s="174" t="e">
        <f t="shared" si="104"/>
        <v>#DIV/0!</v>
      </c>
      <c r="IO82" s="179" t="str">
        <f t="shared" si="102"/>
        <v/>
      </c>
      <c r="IP82" s="174" t="str">
        <f t="shared" si="103"/>
        <v/>
      </c>
    </row>
    <row r="83" spans="2:250" ht="12.75" customHeight="1" x14ac:dyDescent="0.25">
      <c r="B83" s="174"/>
      <c r="C83" s="174"/>
      <c r="D83" s="174">
        <f t="shared" si="96"/>
        <v>0</v>
      </c>
      <c r="E83"/>
      <c r="F83"/>
      <c r="G83" s="177">
        <v>70</v>
      </c>
      <c r="H83" s="176">
        <f t="shared" si="97"/>
        <v>10.853629188537555</v>
      </c>
      <c r="I83" s="176">
        <f t="shared" si="100"/>
        <v>0.22470801878819621</v>
      </c>
      <c r="K83" s="176">
        <f t="shared" si="98"/>
        <v>1.8571276171334589E-7</v>
      </c>
      <c r="L83" s="176">
        <f t="shared" si="98"/>
        <v>0.22470353085196471</v>
      </c>
      <c r="M83" s="176">
        <f t="shared" si="98"/>
        <v>2.7624552869725401E-27</v>
      </c>
      <c r="N83" s="176">
        <f t="shared" si="98"/>
        <v>3.4199484723242214E-20</v>
      </c>
      <c r="O83" s="176">
        <f t="shared" si="98"/>
        <v>1.0937226923481831E-20</v>
      </c>
      <c r="P83" s="176">
        <f t="shared" si="98"/>
        <v>3.7458101302711792E-10</v>
      </c>
      <c r="Q83" s="176">
        <f t="shared" si="98"/>
        <v>6.998302201753349E-32</v>
      </c>
      <c r="R83" s="176">
        <f t="shared" si="98"/>
        <v>1.2648555371063461E-36</v>
      </c>
      <c r="S83" s="176">
        <f t="shared" si="98"/>
        <v>2.801116169399766E-19</v>
      </c>
      <c r="T83" s="176">
        <f t="shared" si="98"/>
        <v>4.2805823160220689E-7</v>
      </c>
      <c r="U83" s="176">
        <f t="shared" si="98"/>
        <v>8.0153305171782962E-10</v>
      </c>
      <c r="V83" s="176">
        <f t="shared" si="98"/>
        <v>6.0077234919752401E-27</v>
      </c>
      <c r="W83" s="176">
        <f t="shared" si="98"/>
        <v>9.0983956944186212E-73</v>
      </c>
      <c r="X83" s="176">
        <f t="shared" si="98"/>
        <v>1.8010523353557512E-17</v>
      </c>
      <c r="Y83" s="176">
        <f t="shared" si="98"/>
        <v>3.872989124085956E-6</v>
      </c>
      <c r="Z83" s="176">
        <f t="shared" si="98"/>
        <v>1.2389517909515961E-47</v>
      </c>
      <c r="AA83" s="176">
        <f t="shared" si="95"/>
        <v>0</v>
      </c>
      <c r="AB83" s="176">
        <f t="shared" si="95"/>
        <v>0</v>
      </c>
      <c r="AC83" s="176">
        <f t="shared" si="95"/>
        <v>0</v>
      </c>
      <c r="AD83" s="176">
        <f t="shared" si="95"/>
        <v>0</v>
      </c>
      <c r="AE83" s="176">
        <f t="shared" si="95"/>
        <v>0</v>
      </c>
      <c r="AF83" s="176">
        <f t="shared" si="95"/>
        <v>0</v>
      </c>
      <c r="AG83" s="176">
        <f t="shared" si="95"/>
        <v>0</v>
      </c>
      <c r="AH83" s="176">
        <f t="shared" si="95"/>
        <v>0</v>
      </c>
      <c r="AI83" s="176">
        <f t="shared" si="95"/>
        <v>0</v>
      </c>
      <c r="AJ83" s="176">
        <f t="shared" si="95"/>
        <v>0</v>
      </c>
      <c r="AK83" s="176">
        <f t="shared" si="95"/>
        <v>0</v>
      </c>
      <c r="AL83" s="176">
        <f t="shared" si="95"/>
        <v>0</v>
      </c>
      <c r="AM83" s="176">
        <f t="shared" si="95"/>
        <v>0</v>
      </c>
      <c r="AN83" s="176">
        <f t="shared" si="95"/>
        <v>0</v>
      </c>
      <c r="AO83" s="176">
        <f t="shared" si="95"/>
        <v>0</v>
      </c>
      <c r="AP83" s="176">
        <f t="shared" si="108"/>
        <v>0</v>
      </c>
      <c r="AQ83" s="176">
        <f t="shared" si="108"/>
        <v>0</v>
      </c>
      <c r="AR83" s="176">
        <f t="shared" si="108"/>
        <v>0</v>
      </c>
      <c r="AS83" s="176">
        <f t="shared" si="108"/>
        <v>0</v>
      </c>
      <c r="AT83" s="176">
        <f t="shared" si="108"/>
        <v>0</v>
      </c>
      <c r="AU83" s="176">
        <f t="shared" si="108"/>
        <v>0</v>
      </c>
      <c r="AV83" s="176">
        <f t="shared" si="108"/>
        <v>0</v>
      </c>
      <c r="AW83" s="176">
        <f t="shared" si="108"/>
        <v>0</v>
      </c>
      <c r="AX83" s="176">
        <f t="shared" si="108"/>
        <v>0</v>
      </c>
      <c r="AY83" s="176">
        <f t="shared" si="108"/>
        <v>0</v>
      </c>
      <c r="AZ83" s="176">
        <f t="shared" si="108"/>
        <v>0</v>
      </c>
      <c r="BA83" s="176">
        <f t="shared" si="108"/>
        <v>0</v>
      </c>
      <c r="BB83" s="176">
        <f t="shared" si="108"/>
        <v>0</v>
      </c>
      <c r="BC83" s="176">
        <f t="shared" si="108"/>
        <v>0</v>
      </c>
      <c r="BD83" s="176">
        <f t="shared" si="108"/>
        <v>0</v>
      </c>
      <c r="BE83" s="176">
        <f t="shared" si="105"/>
        <v>0</v>
      </c>
      <c r="BF83" s="176">
        <f t="shared" si="105"/>
        <v>0</v>
      </c>
      <c r="BG83" s="176">
        <f t="shared" si="105"/>
        <v>0</v>
      </c>
      <c r="BH83" s="176">
        <f t="shared" si="105"/>
        <v>0</v>
      </c>
      <c r="BI83" s="176">
        <f t="shared" si="105"/>
        <v>0</v>
      </c>
      <c r="BJ83" s="176">
        <f t="shared" si="105"/>
        <v>0</v>
      </c>
      <c r="BK83" s="176">
        <f t="shared" si="105"/>
        <v>0</v>
      </c>
      <c r="BL83" s="176">
        <f t="shared" si="105"/>
        <v>0</v>
      </c>
      <c r="BM83" s="176">
        <f t="shared" si="105"/>
        <v>0</v>
      </c>
      <c r="BN83" s="176">
        <f t="shared" si="105"/>
        <v>0</v>
      </c>
      <c r="BO83" s="176">
        <f t="shared" si="105"/>
        <v>0</v>
      </c>
      <c r="BP83" s="176">
        <f t="shared" si="105"/>
        <v>0</v>
      </c>
      <c r="BQ83" s="176">
        <f t="shared" si="105"/>
        <v>0</v>
      </c>
      <c r="BR83" s="176">
        <f t="shared" si="105"/>
        <v>0</v>
      </c>
      <c r="BS83" s="176">
        <f t="shared" si="105"/>
        <v>0</v>
      </c>
      <c r="BT83" s="176">
        <f t="shared" si="105"/>
        <v>0</v>
      </c>
      <c r="BU83" s="176">
        <f t="shared" si="106"/>
        <v>0</v>
      </c>
      <c r="BV83" s="176">
        <f t="shared" si="106"/>
        <v>0</v>
      </c>
      <c r="BW83" s="176">
        <f t="shared" si="106"/>
        <v>0</v>
      </c>
      <c r="BX83" s="176">
        <f t="shared" si="106"/>
        <v>0</v>
      </c>
      <c r="BY83" s="176">
        <f t="shared" si="106"/>
        <v>0</v>
      </c>
      <c r="BZ83" s="176">
        <f t="shared" si="106"/>
        <v>0</v>
      </c>
      <c r="CA83" s="176">
        <f t="shared" si="106"/>
        <v>0</v>
      </c>
      <c r="CB83" s="176">
        <f t="shared" si="106"/>
        <v>0</v>
      </c>
      <c r="CC83" s="176">
        <f t="shared" si="84"/>
        <v>0</v>
      </c>
      <c r="CD83" s="176">
        <f t="shared" si="84"/>
        <v>0</v>
      </c>
      <c r="CE83" s="176">
        <f t="shared" si="84"/>
        <v>0</v>
      </c>
      <c r="CF83" s="176">
        <f t="shared" si="84"/>
        <v>0</v>
      </c>
      <c r="CG83" s="176">
        <f t="shared" si="84"/>
        <v>0</v>
      </c>
      <c r="CH83" s="176">
        <f t="shared" si="84"/>
        <v>0</v>
      </c>
      <c r="CI83" s="176">
        <f t="shared" si="84"/>
        <v>0</v>
      </c>
      <c r="CJ83" s="176">
        <f t="shared" si="84"/>
        <v>0</v>
      </c>
      <c r="CK83" s="176">
        <f t="shared" si="84"/>
        <v>0</v>
      </c>
      <c r="CL83" s="176">
        <f t="shared" si="81"/>
        <v>0</v>
      </c>
      <c r="CM83" s="176">
        <f t="shared" si="81"/>
        <v>0</v>
      </c>
      <c r="CN83" s="176">
        <f t="shared" si="81"/>
        <v>0</v>
      </c>
      <c r="CO83" s="176">
        <f t="shared" si="81"/>
        <v>0</v>
      </c>
      <c r="CP83" s="176">
        <f t="shared" si="81"/>
        <v>0</v>
      </c>
      <c r="CQ83" s="176">
        <f t="shared" si="81"/>
        <v>0</v>
      </c>
      <c r="CR83" s="176">
        <f t="shared" si="81"/>
        <v>0</v>
      </c>
      <c r="CS83" s="176">
        <f t="shared" si="81"/>
        <v>0</v>
      </c>
      <c r="CT83" s="176">
        <f t="shared" si="81"/>
        <v>0</v>
      </c>
      <c r="CU83" s="176">
        <f t="shared" si="82"/>
        <v>0</v>
      </c>
      <c r="CV83" s="176">
        <f t="shared" si="82"/>
        <v>0</v>
      </c>
      <c r="CW83" s="176">
        <f t="shared" si="82"/>
        <v>0</v>
      </c>
      <c r="CX83" s="176">
        <f t="shared" si="82"/>
        <v>0</v>
      </c>
      <c r="CY83" s="176">
        <f t="shared" si="82"/>
        <v>0</v>
      </c>
      <c r="CZ83" s="176">
        <f t="shared" si="82"/>
        <v>0</v>
      </c>
      <c r="DA83" s="176">
        <f t="shared" si="82"/>
        <v>0</v>
      </c>
      <c r="DB83" s="176">
        <f t="shared" si="82"/>
        <v>0</v>
      </c>
      <c r="DC83" s="176">
        <f t="shared" si="82"/>
        <v>0</v>
      </c>
      <c r="DD83" s="176">
        <f t="shared" si="82"/>
        <v>0</v>
      </c>
      <c r="DE83" s="176">
        <f t="shared" si="82"/>
        <v>0</v>
      </c>
      <c r="DF83" s="176">
        <f t="shared" si="82"/>
        <v>0</v>
      </c>
      <c r="DG83" s="176">
        <f t="shared" si="82"/>
        <v>0</v>
      </c>
      <c r="DH83" s="176">
        <f t="shared" si="82"/>
        <v>0</v>
      </c>
      <c r="DI83" s="176">
        <f t="shared" si="82"/>
        <v>0</v>
      </c>
      <c r="DJ83" s="176">
        <f t="shared" si="82"/>
        <v>0</v>
      </c>
      <c r="DK83" s="176">
        <f t="shared" si="83"/>
        <v>0</v>
      </c>
      <c r="DL83" s="176">
        <f t="shared" si="83"/>
        <v>0</v>
      </c>
      <c r="DM83" s="176">
        <f t="shared" si="83"/>
        <v>0</v>
      </c>
      <c r="DN83" s="176">
        <f t="shared" si="83"/>
        <v>0</v>
      </c>
      <c r="DO83" s="176">
        <f t="shared" si="83"/>
        <v>0</v>
      </c>
      <c r="DP83" s="176">
        <f t="shared" si="83"/>
        <v>0</v>
      </c>
      <c r="DQ83" s="176">
        <f t="shared" si="83"/>
        <v>0</v>
      </c>
      <c r="DR83" s="176">
        <f t="shared" si="83"/>
        <v>0</v>
      </c>
      <c r="DS83" s="176">
        <f t="shared" si="83"/>
        <v>0</v>
      </c>
      <c r="DT83" s="176">
        <f t="shared" si="83"/>
        <v>0</v>
      </c>
      <c r="DU83" s="176">
        <f t="shared" si="83"/>
        <v>0</v>
      </c>
      <c r="DV83" s="176">
        <f t="shared" si="83"/>
        <v>0</v>
      </c>
      <c r="DW83" s="176">
        <f t="shared" si="83"/>
        <v>0</v>
      </c>
      <c r="DX83" s="176">
        <f t="shared" si="83"/>
        <v>0</v>
      </c>
      <c r="DY83" s="176">
        <f t="shared" si="83"/>
        <v>0</v>
      </c>
      <c r="DZ83" s="176">
        <f t="shared" si="83"/>
        <v>0</v>
      </c>
      <c r="EA83" s="176">
        <f t="shared" si="88"/>
        <v>0</v>
      </c>
      <c r="EB83" s="176">
        <f t="shared" si="88"/>
        <v>0</v>
      </c>
      <c r="EC83" s="176">
        <f t="shared" si="88"/>
        <v>0</v>
      </c>
      <c r="ED83" s="176">
        <f t="shared" si="88"/>
        <v>0</v>
      </c>
      <c r="EE83" s="176">
        <f t="shared" si="88"/>
        <v>0</v>
      </c>
      <c r="EF83" s="176">
        <f t="shared" si="88"/>
        <v>0</v>
      </c>
      <c r="EG83" s="176">
        <f t="shared" si="88"/>
        <v>0</v>
      </c>
      <c r="EH83" s="176">
        <f t="shared" si="85"/>
        <v>0</v>
      </c>
      <c r="EI83" s="176">
        <f t="shared" si="85"/>
        <v>0</v>
      </c>
      <c r="EJ83" s="176">
        <f t="shared" si="85"/>
        <v>0</v>
      </c>
      <c r="EK83" s="176">
        <f t="shared" si="85"/>
        <v>0</v>
      </c>
      <c r="EL83" s="176">
        <f t="shared" si="85"/>
        <v>0</v>
      </c>
      <c r="EM83" s="176">
        <f t="shared" si="85"/>
        <v>0</v>
      </c>
      <c r="EN83" s="176">
        <f t="shared" si="85"/>
        <v>0</v>
      </c>
      <c r="EO83" s="176">
        <f t="shared" si="85"/>
        <v>0</v>
      </c>
      <c r="EP83" s="176">
        <f t="shared" si="85"/>
        <v>0</v>
      </c>
      <c r="EQ83" s="176">
        <f t="shared" si="85"/>
        <v>0</v>
      </c>
      <c r="ER83" s="176">
        <f t="shared" si="85"/>
        <v>0</v>
      </c>
      <c r="ES83" s="176">
        <f t="shared" si="85"/>
        <v>0</v>
      </c>
      <c r="ET83" s="176">
        <f t="shared" si="85"/>
        <v>0</v>
      </c>
      <c r="EU83" s="176">
        <f t="shared" si="85"/>
        <v>0</v>
      </c>
      <c r="EV83" s="176">
        <f t="shared" si="85"/>
        <v>0</v>
      </c>
      <c r="EW83" s="176">
        <f t="shared" si="85"/>
        <v>0</v>
      </c>
      <c r="EX83" s="176">
        <f t="shared" si="89"/>
        <v>0</v>
      </c>
      <c r="EY83" s="176">
        <f t="shared" si="89"/>
        <v>0</v>
      </c>
      <c r="EZ83" s="176">
        <f t="shared" si="89"/>
        <v>0</v>
      </c>
      <c r="FA83" s="176">
        <f t="shared" si="89"/>
        <v>0</v>
      </c>
      <c r="FB83" s="176">
        <f t="shared" si="89"/>
        <v>0</v>
      </c>
      <c r="FC83" s="176">
        <f t="shared" si="89"/>
        <v>0</v>
      </c>
      <c r="FD83" s="176">
        <f t="shared" si="89"/>
        <v>0</v>
      </c>
      <c r="FE83" s="176">
        <f t="shared" si="89"/>
        <v>0</v>
      </c>
      <c r="FF83" s="176">
        <f t="shared" si="89"/>
        <v>0</v>
      </c>
      <c r="FG83" s="176">
        <f t="shared" si="89"/>
        <v>0</v>
      </c>
      <c r="FH83" s="176">
        <f t="shared" si="89"/>
        <v>0</v>
      </c>
      <c r="FI83" s="176">
        <f t="shared" si="89"/>
        <v>0</v>
      </c>
      <c r="FJ83" s="176">
        <f t="shared" si="89"/>
        <v>0</v>
      </c>
      <c r="FK83" s="176">
        <f t="shared" si="89"/>
        <v>0</v>
      </c>
      <c r="FL83" s="176">
        <f t="shared" si="107"/>
        <v>0</v>
      </c>
      <c r="FM83" s="176">
        <f t="shared" si="107"/>
        <v>0</v>
      </c>
      <c r="FN83" s="176">
        <f t="shared" si="107"/>
        <v>0</v>
      </c>
      <c r="FO83" s="176">
        <f t="shared" si="107"/>
        <v>0</v>
      </c>
      <c r="FP83" s="176">
        <f t="shared" si="107"/>
        <v>0</v>
      </c>
      <c r="FQ83" s="176">
        <f t="shared" si="107"/>
        <v>0</v>
      </c>
      <c r="FR83" s="176">
        <f t="shared" si="107"/>
        <v>0</v>
      </c>
      <c r="FS83" s="176">
        <f t="shared" si="107"/>
        <v>0</v>
      </c>
      <c r="FT83" s="176">
        <f t="shared" si="107"/>
        <v>0</v>
      </c>
      <c r="FU83" s="176">
        <f t="shared" si="107"/>
        <v>0</v>
      </c>
      <c r="FV83" s="176">
        <f t="shared" si="86"/>
        <v>0</v>
      </c>
      <c r="FW83" s="176">
        <f t="shared" si="86"/>
        <v>0</v>
      </c>
      <c r="FX83" s="176">
        <f t="shared" si="86"/>
        <v>0</v>
      </c>
      <c r="FY83" s="176">
        <f t="shared" si="86"/>
        <v>0</v>
      </c>
      <c r="FZ83" s="176">
        <f t="shared" si="86"/>
        <v>0</v>
      </c>
      <c r="GA83" s="176">
        <f t="shared" si="86"/>
        <v>0</v>
      </c>
      <c r="GB83" s="176">
        <f t="shared" si="86"/>
        <v>0</v>
      </c>
      <c r="GC83" s="176">
        <f t="shared" si="86"/>
        <v>0</v>
      </c>
      <c r="GD83" s="176">
        <f t="shared" si="86"/>
        <v>0</v>
      </c>
      <c r="GE83" s="176">
        <f t="shared" si="86"/>
        <v>0</v>
      </c>
      <c r="GF83" s="176">
        <f t="shared" si="86"/>
        <v>0</v>
      </c>
      <c r="GG83" s="176">
        <f t="shared" si="86"/>
        <v>0</v>
      </c>
      <c r="GH83" s="176">
        <f t="shared" si="86"/>
        <v>0</v>
      </c>
      <c r="GI83" s="176">
        <f t="shared" si="86"/>
        <v>0</v>
      </c>
      <c r="GJ83" s="176">
        <f t="shared" si="94"/>
        <v>0</v>
      </c>
      <c r="GK83" s="176">
        <f t="shared" si="92"/>
        <v>0</v>
      </c>
      <c r="GL83" s="176">
        <f t="shared" si="92"/>
        <v>0</v>
      </c>
      <c r="GM83" s="176">
        <f t="shared" si="92"/>
        <v>0</v>
      </c>
      <c r="GN83" s="176">
        <f t="shared" si="92"/>
        <v>0</v>
      </c>
      <c r="GO83" s="176">
        <f t="shared" si="92"/>
        <v>0</v>
      </c>
      <c r="GP83" s="176">
        <f t="shared" si="92"/>
        <v>0</v>
      </c>
      <c r="GQ83" s="176">
        <f t="shared" si="92"/>
        <v>0</v>
      </c>
      <c r="GR83" s="176">
        <f t="shared" si="92"/>
        <v>0</v>
      </c>
      <c r="GS83" s="176">
        <f t="shared" si="92"/>
        <v>0</v>
      </c>
      <c r="GT83" s="176">
        <f t="shared" si="92"/>
        <v>0</v>
      </c>
      <c r="GU83" s="176">
        <f t="shared" si="92"/>
        <v>0</v>
      </c>
      <c r="GV83" s="176">
        <f t="shared" si="92"/>
        <v>0</v>
      </c>
      <c r="GW83" s="176">
        <f t="shared" si="92"/>
        <v>0</v>
      </c>
      <c r="GX83" s="176">
        <f t="shared" si="92"/>
        <v>0</v>
      </c>
      <c r="GY83" s="176">
        <f t="shared" si="92"/>
        <v>0</v>
      </c>
      <c r="GZ83" s="176">
        <f t="shared" si="92"/>
        <v>0</v>
      </c>
      <c r="HA83" s="176">
        <f t="shared" si="91"/>
        <v>0</v>
      </c>
      <c r="HB83" s="176">
        <f t="shared" si="91"/>
        <v>0</v>
      </c>
      <c r="HC83" s="176">
        <f t="shared" si="91"/>
        <v>0</v>
      </c>
      <c r="HD83" s="176">
        <f t="shared" si="91"/>
        <v>0</v>
      </c>
      <c r="HE83" s="176">
        <f t="shared" si="91"/>
        <v>0</v>
      </c>
      <c r="HF83" s="176">
        <f t="shared" si="91"/>
        <v>0</v>
      </c>
      <c r="HG83" s="176">
        <f t="shared" si="87"/>
        <v>0</v>
      </c>
      <c r="HH83" s="176">
        <f t="shared" si="87"/>
        <v>0</v>
      </c>
      <c r="HI83" s="176">
        <f t="shared" si="87"/>
        <v>0</v>
      </c>
      <c r="HJ83" s="176">
        <f t="shared" si="87"/>
        <v>0</v>
      </c>
      <c r="HK83" s="176">
        <f t="shared" si="87"/>
        <v>0</v>
      </c>
      <c r="HL83" s="176">
        <f t="shared" si="87"/>
        <v>0</v>
      </c>
      <c r="HM83" s="176">
        <f t="shared" si="87"/>
        <v>0</v>
      </c>
      <c r="HN83" s="176">
        <f t="shared" si="87"/>
        <v>0</v>
      </c>
      <c r="HO83" s="176">
        <f t="shared" si="87"/>
        <v>0</v>
      </c>
      <c r="HP83" s="176">
        <f t="shared" si="87"/>
        <v>0</v>
      </c>
      <c r="HQ83" s="176">
        <f t="shared" si="87"/>
        <v>0</v>
      </c>
      <c r="HR83" s="176">
        <f t="shared" si="87"/>
        <v>0</v>
      </c>
      <c r="HS83" s="176">
        <f t="shared" si="87"/>
        <v>0</v>
      </c>
      <c r="HT83" s="176">
        <f t="shared" si="87"/>
        <v>0</v>
      </c>
      <c r="HU83" s="176">
        <f t="shared" si="87"/>
        <v>0</v>
      </c>
      <c r="HV83" s="176">
        <f t="shared" si="93"/>
        <v>0</v>
      </c>
      <c r="HW83" s="176">
        <f t="shared" si="93"/>
        <v>0</v>
      </c>
      <c r="HX83" s="176">
        <f t="shared" si="93"/>
        <v>0</v>
      </c>
      <c r="HY83" s="176">
        <f t="shared" si="93"/>
        <v>0</v>
      </c>
      <c r="HZ83" s="176">
        <f t="shared" si="93"/>
        <v>0</v>
      </c>
      <c r="IA83" s="176">
        <f t="shared" si="93"/>
        <v>0</v>
      </c>
      <c r="IB83" s="176">
        <f t="shared" si="93"/>
        <v>0</v>
      </c>
      <c r="IC83" s="176">
        <f t="shared" si="93"/>
        <v>0</v>
      </c>
      <c r="ID83" s="176">
        <f t="shared" si="93"/>
        <v>0</v>
      </c>
      <c r="IE83" s="176">
        <f t="shared" si="93"/>
        <v>0</v>
      </c>
      <c r="IF83" s="176">
        <f t="shared" si="93"/>
        <v>0</v>
      </c>
      <c r="IG83" s="176">
        <f t="shared" si="93"/>
        <v>0</v>
      </c>
      <c r="II83"/>
      <c r="IJ83" s="174">
        <v>69</v>
      </c>
      <c r="IK83" s="174" t="b">
        <f t="shared" si="99"/>
        <v>0</v>
      </c>
      <c r="IL83" s="174" t="e">
        <f t="shared" si="101"/>
        <v>#DIV/0!</v>
      </c>
      <c r="IM83" s="174" t="e">
        <f t="shared" si="104"/>
        <v>#DIV/0!</v>
      </c>
      <c r="IO83" s="179" t="str">
        <f t="shared" si="102"/>
        <v/>
      </c>
      <c r="IP83" s="174" t="str">
        <f t="shared" si="103"/>
        <v/>
      </c>
    </row>
    <row r="84" spans="2:250" ht="12.75" customHeight="1" x14ac:dyDescent="0.25">
      <c r="B84" s="174"/>
      <c r="C84" s="174"/>
      <c r="D84" s="174">
        <f t="shared" si="96"/>
        <v>0</v>
      </c>
      <c r="E84"/>
      <c r="F84"/>
      <c r="G84" s="177">
        <v>71</v>
      </c>
      <c r="H84" s="176">
        <f t="shared" si="97"/>
        <v>11.008681034088092</v>
      </c>
      <c r="I84" s="176">
        <f t="shared" si="100"/>
        <v>6.0480758664081605E-2</v>
      </c>
      <c r="K84" s="176">
        <f t="shared" si="98"/>
        <v>5.227198499357704E-9</v>
      </c>
      <c r="L84" s="176">
        <f t="shared" si="98"/>
        <v>6.0480617020860848E-2</v>
      </c>
      <c r="M84" s="176">
        <f t="shared" si="98"/>
        <v>1.1465994226454423E-30</v>
      </c>
      <c r="N84" s="176">
        <f t="shared" si="98"/>
        <v>3.4181443431978594E-23</v>
      </c>
      <c r="O84" s="176">
        <f t="shared" si="98"/>
        <v>3.1045980933646665E-23</v>
      </c>
      <c r="P84" s="176">
        <f t="shared" si="98"/>
        <v>6.5104002134074389E-12</v>
      </c>
      <c r="Q84" s="176">
        <f t="shared" si="98"/>
        <v>7.9279131989204378E-36</v>
      </c>
      <c r="R84" s="176">
        <f t="shared" si="98"/>
        <v>1.9756708407767409E-40</v>
      </c>
      <c r="S84" s="176">
        <f t="shared" si="98"/>
        <v>9.2203679085867014E-22</v>
      </c>
      <c r="T84" s="176">
        <f t="shared" si="98"/>
        <v>2.2190582683456462E-8</v>
      </c>
      <c r="U84" s="176">
        <f t="shared" si="98"/>
        <v>3.4955158733807015E-11</v>
      </c>
      <c r="V84" s="176">
        <f t="shared" si="98"/>
        <v>6.3927163340180625E-30</v>
      </c>
      <c r="W84" s="176">
        <f t="shared" si="98"/>
        <v>7.4259123592341855E-79</v>
      </c>
      <c r="X84" s="176">
        <f t="shared" si="98"/>
        <v>5.2713450473925548E-20</v>
      </c>
      <c r="Y84" s="176">
        <f t="shared" si="98"/>
        <v>1.141839740092391E-7</v>
      </c>
      <c r="Z84" s="176">
        <f t="shared" si="98"/>
        <v>7.5638869632487295E-52</v>
      </c>
      <c r="AA84" s="176">
        <f t="shared" si="95"/>
        <v>0</v>
      </c>
      <c r="AB84" s="176">
        <f t="shared" si="95"/>
        <v>0</v>
      </c>
      <c r="AC84" s="176">
        <f t="shared" si="95"/>
        <v>0</v>
      </c>
      <c r="AD84" s="176">
        <f t="shared" si="95"/>
        <v>0</v>
      </c>
      <c r="AE84" s="176">
        <f t="shared" si="95"/>
        <v>0</v>
      </c>
      <c r="AF84" s="176">
        <f t="shared" si="95"/>
        <v>0</v>
      </c>
      <c r="AG84" s="176">
        <f t="shared" si="95"/>
        <v>0</v>
      </c>
      <c r="AH84" s="176">
        <f t="shared" si="95"/>
        <v>0</v>
      </c>
      <c r="AI84" s="176">
        <f t="shared" si="95"/>
        <v>0</v>
      </c>
      <c r="AJ84" s="176">
        <f t="shared" si="95"/>
        <v>0</v>
      </c>
      <c r="AK84" s="176">
        <f t="shared" si="95"/>
        <v>0</v>
      </c>
      <c r="AL84" s="176">
        <f t="shared" si="95"/>
        <v>0</v>
      </c>
      <c r="AM84" s="176">
        <f t="shared" si="95"/>
        <v>0</v>
      </c>
      <c r="AN84" s="176">
        <f t="shared" si="95"/>
        <v>0</v>
      </c>
      <c r="AO84" s="176">
        <f t="shared" si="95"/>
        <v>0</v>
      </c>
      <c r="AP84" s="176">
        <f t="shared" si="108"/>
        <v>0</v>
      </c>
      <c r="AQ84" s="176">
        <f t="shared" si="108"/>
        <v>0</v>
      </c>
      <c r="AR84" s="176">
        <f t="shared" si="108"/>
        <v>0</v>
      </c>
      <c r="AS84" s="176">
        <f t="shared" si="108"/>
        <v>0</v>
      </c>
      <c r="AT84" s="176">
        <f t="shared" si="108"/>
        <v>0</v>
      </c>
      <c r="AU84" s="176">
        <f t="shared" si="108"/>
        <v>0</v>
      </c>
      <c r="AV84" s="176">
        <f t="shared" si="108"/>
        <v>0</v>
      </c>
      <c r="AW84" s="176">
        <f t="shared" si="108"/>
        <v>0</v>
      </c>
      <c r="AX84" s="176">
        <f t="shared" si="108"/>
        <v>0</v>
      </c>
      <c r="AY84" s="176">
        <f t="shared" si="108"/>
        <v>0</v>
      </c>
      <c r="AZ84" s="176">
        <f t="shared" si="108"/>
        <v>0</v>
      </c>
      <c r="BA84" s="176">
        <f t="shared" si="108"/>
        <v>0</v>
      </c>
      <c r="BB84" s="176">
        <f t="shared" si="108"/>
        <v>0</v>
      </c>
      <c r="BC84" s="176">
        <f t="shared" si="108"/>
        <v>0</v>
      </c>
      <c r="BD84" s="176">
        <f t="shared" si="108"/>
        <v>0</v>
      </c>
      <c r="BE84" s="176">
        <f t="shared" si="105"/>
        <v>0</v>
      </c>
      <c r="BF84" s="176">
        <f t="shared" si="105"/>
        <v>0</v>
      </c>
      <c r="BG84" s="176">
        <f t="shared" si="105"/>
        <v>0</v>
      </c>
      <c r="BH84" s="176">
        <f t="shared" si="105"/>
        <v>0</v>
      </c>
      <c r="BI84" s="176">
        <f t="shared" si="105"/>
        <v>0</v>
      </c>
      <c r="BJ84" s="176">
        <f t="shared" si="105"/>
        <v>0</v>
      </c>
      <c r="BK84" s="176">
        <f t="shared" si="105"/>
        <v>0</v>
      </c>
      <c r="BL84" s="176">
        <f t="shared" si="105"/>
        <v>0</v>
      </c>
      <c r="BM84" s="176">
        <f t="shared" si="105"/>
        <v>0</v>
      </c>
      <c r="BN84" s="176">
        <f t="shared" si="105"/>
        <v>0</v>
      </c>
      <c r="BO84" s="176">
        <f t="shared" si="105"/>
        <v>0</v>
      </c>
      <c r="BP84" s="176">
        <f t="shared" si="105"/>
        <v>0</v>
      </c>
      <c r="BQ84" s="176">
        <f t="shared" si="105"/>
        <v>0</v>
      </c>
      <c r="BR84" s="176">
        <f t="shared" si="105"/>
        <v>0</v>
      </c>
      <c r="BS84" s="176">
        <f t="shared" si="105"/>
        <v>0</v>
      </c>
      <c r="BT84" s="176">
        <f t="shared" si="105"/>
        <v>0</v>
      </c>
      <c r="BU84" s="176">
        <f t="shared" si="106"/>
        <v>0</v>
      </c>
      <c r="BV84" s="176">
        <f t="shared" si="106"/>
        <v>0</v>
      </c>
      <c r="BW84" s="176">
        <f t="shared" si="106"/>
        <v>0</v>
      </c>
      <c r="BX84" s="176">
        <f t="shared" si="106"/>
        <v>0</v>
      </c>
      <c r="BY84" s="176">
        <f t="shared" si="106"/>
        <v>0</v>
      </c>
      <c r="BZ84" s="176">
        <f t="shared" si="106"/>
        <v>0</v>
      </c>
      <c r="CA84" s="176">
        <f t="shared" si="106"/>
        <v>0</v>
      </c>
      <c r="CB84" s="176">
        <f t="shared" si="106"/>
        <v>0</v>
      </c>
      <c r="CC84" s="176">
        <f t="shared" si="84"/>
        <v>0</v>
      </c>
      <c r="CD84" s="176">
        <f t="shared" si="84"/>
        <v>0</v>
      </c>
      <c r="CE84" s="176">
        <f t="shared" si="84"/>
        <v>0</v>
      </c>
      <c r="CF84" s="176">
        <f t="shared" si="84"/>
        <v>0</v>
      </c>
      <c r="CG84" s="176">
        <f t="shared" si="84"/>
        <v>0</v>
      </c>
      <c r="CH84" s="176">
        <f t="shared" si="84"/>
        <v>0</v>
      </c>
      <c r="CI84" s="176">
        <f t="shared" si="84"/>
        <v>0</v>
      </c>
      <c r="CJ84" s="176">
        <f t="shared" si="84"/>
        <v>0</v>
      </c>
      <c r="CK84" s="176">
        <f t="shared" si="84"/>
        <v>0</v>
      </c>
      <c r="CL84" s="176">
        <f t="shared" si="81"/>
        <v>0</v>
      </c>
      <c r="CM84" s="176">
        <f t="shared" si="81"/>
        <v>0</v>
      </c>
      <c r="CN84" s="176">
        <f t="shared" si="81"/>
        <v>0</v>
      </c>
      <c r="CO84" s="176">
        <f t="shared" si="81"/>
        <v>0</v>
      </c>
      <c r="CP84" s="176">
        <f t="shared" si="81"/>
        <v>0</v>
      </c>
      <c r="CQ84" s="176">
        <f t="shared" si="81"/>
        <v>0</v>
      </c>
      <c r="CR84" s="176">
        <f t="shared" si="81"/>
        <v>0</v>
      </c>
      <c r="CS84" s="176">
        <f t="shared" si="81"/>
        <v>0</v>
      </c>
      <c r="CT84" s="176">
        <f t="shared" si="81"/>
        <v>0</v>
      </c>
      <c r="CU84" s="176">
        <f t="shared" si="82"/>
        <v>0</v>
      </c>
      <c r="CV84" s="176">
        <f t="shared" si="82"/>
        <v>0</v>
      </c>
      <c r="CW84" s="176">
        <f t="shared" si="82"/>
        <v>0</v>
      </c>
      <c r="CX84" s="176">
        <f t="shared" si="82"/>
        <v>0</v>
      </c>
      <c r="CY84" s="176">
        <f t="shared" si="82"/>
        <v>0</v>
      </c>
      <c r="CZ84" s="176">
        <f t="shared" si="82"/>
        <v>0</v>
      </c>
      <c r="DA84" s="176">
        <f t="shared" si="82"/>
        <v>0</v>
      </c>
      <c r="DB84" s="176">
        <f t="shared" si="82"/>
        <v>0</v>
      </c>
      <c r="DC84" s="176">
        <f t="shared" si="82"/>
        <v>0</v>
      </c>
      <c r="DD84" s="176">
        <f t="shared" si="82"/>
        <v>0</v>
      </c>
      <c r="DE84" s="176">
        <f t="shared" si="82"/>
        <v>0</v>
      </c>
      <c r="DF84" s="176">
        <f t="shared" si="82"/>
        <v>0</v>
      </c>
      <c r="DG84" s="176">
        <f t="shared" si="82"/>
        <v>0</v>
      </c>
      <c r="DH84" s="176">
        <f t="shared" si="82"/>
        <v>0</v>
      </c>
      <c r="DI84" s="176">
        <f t="shared" si="82"/>
        <v>0</v>
      </c>
      <c r="DJ84" s="176">
        <f t="shared" ref="DJ84:DL84" si="109">+NORMDIST($H84,DJ$12,DJ$13,FALSE)</f>
        <v>0</v>
      </c>
      <c r="DK84" s="176">
        <f t="shared" si="109"/>
        <v>0</v>
      </c>
      <c r="DL84" s="176">
        <f t="shared" si="109"/>
        <v>0</v>
      </c>
      <c r="DM84" s="176">
        <f t="shared" si="83"/>
        <v>0</v>
      </c>
      <c r="DN84" s="176">
        <f t="shared" si="83"/>
        <v>0</v>
      </c>
      <c r="DO84" s="176">
        <f t="shared" si="83"/>
        <v>0</v>
      </c>
      <c r="DP84" s="176">
        <f t="shared" si="83"/>
        <v>0</v>
      </c>
      <c r="DQ84" s="176">
        <f t="shared" si="83"/>
        <v>0</v>
      </c>
      <c r="DR84" s="176">
        <f t="shared" si="83"/>
        <v>0</v>
      </c>
      <c r="DS84" s="176">
        <f t="shared" si="83"/>
        <v>0</v>
      </c>
      <c r="DT84" s="176">
        <f t="shared" si="83"/>
        <v>0</v>
      </c>
      <c r="DU84" s="176">
        <f t="shared" si="83"/>
        <v>0</v>
      </c>
      <c r="DV84" s="176">
        <f t="shared" si="83"/>
        <v>0</v>
      </c>
      <c r="DW84" s="176">
        <f t="shared" si="83"/>
        <v>0</v>
      </c>
      <c r="DX84" s="176">
        <f t="shared" si="83"/>
        <v>0</v>
      </c>
      <c r="DY84" s="176">
        <f t="shared" si="83"/>
        <v>0</v>
      </c>
      <c r="DZ84" s="176">
        <f t="shared" si="83"/>
        <v>0</v>
      </c>
      <c r="EA84" s="176">
        <f t="shared" si="88"/>
        <v>0</v>
      </c>
      <c r="EB84" s="176">
        <f t="shared" si="88"/>
        <v>0</v>
      </c>
      <c r="EC84" s="176">
        <f t="shared" si="88"/>
        <v>0</v>
      </c>
      <c r="ED84" s="176">
        <f t="shared" si="88"/>
        <v>0</v>
      </c>
      <c r="EE84" s="176">
        <f t="shared" si="88"/>
        <v>0</v>
      </c>
      <c r="EF84" s="176">
        <f t="shared" si="88"/>
        <v>0</v>
      </c>
      <c r="EG84" s="176">
        <f t="shared" si="88"/>
        <v>0</v>
      </c>
      <c r="EH84" s="176">
        <f t="shared" si="85"/>
        <v>0</v>
      </c>
      <c r="EI84" s="176">
        <f t="shared" si="85"/>
        <v>0</v>
      </c>
      <c r="EJ84" s="176">
        <f t="shared" si="85"/>
        <v>0</v>
      </c>
      <c r="EK84" s="176">
        <f t="shared" si="85"/>
        <v>0</v>
      </c>
      <c r="EL84" s="176">
        <f t="shared" si="85"/>
        <v>0</v>
      </c>
      <c r="EM84" s="176">
        <f t="shared" si="85"/>
        <v>0</v>
      </c>
      <c r="EN84" s="176">
        <f t="shared" si="85"/>
        <v>0</v>
      </c>
      <c r="EO84" s="176">
        <f t="shared" si="85"/>
        <v>0</v>
      </c>
      <c r="EP84" s="176">
        <f t="shared" si="85"/>
        <v>0</v>
      </c>
      <c r="EQ84" s="176">
        <f t="shared" si="85"/>
        <v>0</v>
      </c>
      <c r="ER84" s="176">
        <f t="shared" si="85"/>
        <v>0</v>
      </c>
      <c r="ES84" s="176">
        <f t="shared" si="85"/>
        <v>0</v>
      </c>
      <c r="ET84" s="176">
        <f t="shared" si="85"/>
        <v>0</v>
      </c>
      <c r="EU84" s="176">
        <f t="shared" si="85"/>
        <v>0</v>
      </c>
      <c r="EV84" s="176">
        <f t="shared" si="85"/>
        <v>0</v>
      </c>
      <c r="EW84" s="176">
        <f t="shared" si="85"/>
        <v>0</v>
      </c>
      <c r="EX84" s="176">
        <f t="shared" si="89"/>
        <v>0</v>
      </c>
      <c r="EY84" s="176">
        <f t="shared" si="89"/>
        <v>0</v>
      </c>
      <c r="EZ84" s="176">
        <f t="shared" si="89"/>
        <v>0</v>
      </c>
      <c r="FA84" s="176">
        <f t="shared" si="89"/>
        <v>0</v>
      </c>
      <c r="FB84" s="176">
        <f t="shared" si="89"/>
        <v>0</v>
      </c>
      <c r="FC84" s="176">
        <f t="shared" si="89"/>
        <v>0</v>
      </c>
      <c r="FD84" s="176">
        <f t="shared" si="89"/>
        <v>0</v>
      </c>
      <c r="FE84" s="176">
        <f t="shared" si="89"/>
        <v>0</v>
      </c>
      <c r="FF84" s="176">
        <f t="shared" si="89"/>
        <v>0</v>
      </c>
      <c r="FG84" s="176">
        <f t="shared" si="89"/>
        <v>0</v>
      </c>
      <c r="FH84" s="176">
        <f t="shared" si="89"/>
        <v>0</v>
      </c>
      <c r="FI84" s="176">
        <f t="shared" si="89"/>
        <v>0</v>
      </c>
      <c r="FJ84" s="176">
        <f t="shared" si="89"/>
        <v>0</v>
      </c>
      <c r="FK84" s="176">
        <f t="shared" si="89"/>
        <v>0</v>
      </c>
      <c r="FL84" s="176">
        <f t="shared" si="107"/>
        <v>0</v>
      </c>
      <c r="FM84" s="176">
        <f t="shared" si="107"/>
        <v>0</v>
      </c>
      <c r="FN84" s="176">
        <f t="shared" si="107"/>
        <v>0</v>
      </c>
      <c r="FO84" s="176">
        <f t="shared" si="107"/>
        <v>0</v>
      </c>
      <c r="FP84" s="176">
        <f t="shared" si="107"/>
        <v>0</v>
      </c>
      <c r="FQ84" s="176">
        <f t="shared" si="107"/>
        <v>0</v>
      </c>
      <c r="FR84" s="176">
        <f t="shared" si="107"/>
        <v>0</v>
      </c>
      <c r="FS84" s="176">
        <f t="shared" si="107"/>
        <v>0</v>
      </c>
      <c r="FT84" s="176">
        <f t="shared" si="107"/>
        <v>0</v>
      </c>
      <c r="FU84" s="176">
        <f t="shared" si="107"/>
        <v>0</v>
      </c>
      <c r="FV84" s="176">
        <f t="shared" si="86"/>
        <v>0</v>
      </c>
      <c r="FW84" s="176">
        <f t="shared" si="86"/>
        <v>0</v>
      </c>
      <c r="FX84" s="176">
        <f t="shared" si="86"/>
        <v>0</v>
      </c>
      <c r="FY84" s="176">
        <f t="shared" si="86"/>
        <v>0</v>
      </c>
      <c r="FZ84" s="176">
        <f t="shared" si="86"/>
        <v>0</v>
      </c>
      <c r="GA84" s="176">
        <f t="shared" si="86"/>
        <v>0</v>
      </c>
      <c r="GB84" s="176">
        <f t="shared" si="86"/>
        <v>0</v>
      </c>
      <c r="GC84" s="176">
        <f t="shared" si="86"/>
        <v>0</v>
      </c>
      <c r="GD84" s="176">
        <f t="shared" si="86"/>
        <v>0</v>
      </c>
      <c r="GE84" s="176">
        <f t="shared" si="86"/>
        <v>0</v>
      </c>
      <c r="GF84" s="176">
        <f t="shared" si="86"/>
        <v>0</v>
      </c>
      <c r="GG84" s="176">
        <f t="shared" si="86"/>
        <v>0</v>
      </c>
      <c r="GH84" s="176">
        <f t="shared" si="86"/>
        <v>0</v>
      </c>
      <c r="GI84" s="176">
        <f t="shared" si="86"/>
        <v>0</v>
      </c>
      <c r="GJ84" s="176">
        <f t="shared" si="94"/>
        <v>0</v>
      </c>
      <c r="GK84" s="176">
        <f t="shared" si="92"/>
        <v>0</v>
      </c>
      <c r="GL84" s="176">
        <f t="shared" si="92"/>
        <v>0</v>
      </c>
      <c r="GM84" s="176">
        <f t="shared" si="92"/>
        <v>0</v>
      </c>
      <c r="GN84" s="176">
        <f t="shared" si="92"/>
        <v>0</v>
      </c>
      <c r="GO84" s="176">
        <f t="shared" si="92"/>
        <v>0</v>
      </c>
      <c r="GP84" s="176">
        <f t="shared" si="92"/>
        <v>0</v>
      </c>
      <c r="GQ84" s="176">
        <f t="shared" si="92"/>
        <v>0</v>
      </c>
      <c r="GR84" s="176">
        <f t="shared" si="92"/>
        <v>0</v>
      </c>
      <c r="GS84" s="176">
        <f t="shared" si="92"/>
        <v>0</v>
      </c>
      <c r="GT84" s="176">
        <f t="shared" si="92"/>
        <v>0</v>
      </c>
      <c r="GU84" s="176">
        <f t="shared" si="92"/>
        <v>0</v>
      </c>
      <c r="GV84" s="176">
        <f t="shared" si="92"/>
        <v>0</v>
      </c>
      <c r="GW84" s="176">
        <f t="shared" si="92"/>
        <v>0</v>
      </c>
      <c r="GX84" s="176">
        <f t="shared" si="92"/>
        <v>0</v>
      </c>
      <c r="GY84" s="176">
        <f t="shared" si="92"/>
        <v>0</v>
      </c>
      <c r="GZ84" s="176">
        <f t="shared" si="92"/>
        <v>0</v>
      </c>
      <c r="HA84" s="176">
        <f t="shared" si="91"/>
        <v>0</v>
      </c>
      <c r="HB84" s="176">
        <f t="shared" si="91"/>
        <v>0</v>
      </c>
      <c r="HC84" s="176">
        <f t="shared" si="91"/>
        <v>0</v>
      </c>
      <c r="HD84" s="176">
        <f t="shared" si="91"/>
        <v>0</v>
      </c>
      <c r="HE84" s="176">
        <f t="shared" si="91"/>
        <v>0</v>
      </c>
      <c r="HF84" s="176">
        <f t="shared" si="91"/>
        <v>0</v>
      </c>
      <c r="HG84" s="176">
        <f t="shared" si="87"/>
        <v>0</v>
      </c>
      <c r="HH84" s="176">
        <f t="shared" si="87"/>
        <v>0</v>
      </c>
      <c r="HI84" s="176">
        <f t="shared" si="87"/>
        <v>0</v>
      </c>
      <c r="HJ84" s="176">
        <f t="shared" si="87"/>
        <v>0</v>
      </c>
      <c r="HK84" s="176">
        <f t="shared" si="87"/>
        <v>0</v>
      </c>
      <c r="HL84" s="176">
        <f t="shared" si="87"/>
        <v>0</v>
      </c>
      <c r="HM84" s="176">
        <f t="shared" si="87"/>
        <v>0</v>
      </c>
      <c r="HN84" s="176">
        <f t="shared" si="87"/>
        <v>0</v>
      </c>
      <c r="HO84" s="176">
        <f t="shared" si="87"/>
        <v>0</v>
      </c>
      <c r="HP84" s="176">
        <f t="shared" si="87"/>
        <v>0</v>
      </c>
      <c r="HQ84" s="176">
        <f t="shared" si="87"/>
        <v>0</v>
      </c>
      <c r="HR84" s="176">
        <f t="shared" si="87"/>
        <v>0</v>
      </c>
      <c r="HS84" s="176">
        <f t="shared" si="87"/>
        <v>0</v>
      </c>
      <c r="HT84" s="176">
        <f t="shared" si="87"/>
        <v>0</v>
      </c>
      <c r="HU84" s="176">
        <f t="shared" si="87"/>
        <v>0</v>
      </c>
      <c r="HV84" s="176">
        <f t="shared" si="93"/>
        <v>0</v>
      </c>
      <c r="HW84" s="176">
        <f t="shared" si="93"/>
        <v>0</v>
      </c>
      <c r="HX84" s="176">
        <f t="shared" si="93"/>
        <v>0</v>
      </c>
      <c r="HY84" s="176">
        <f t="shared" si="93"/>
        <v>0</v>
      </c>
      <c r="HZ84" s="176">
        <f t="shared" si="93"/>
        <v>0</v>
      </c>
      <c r="IA84" s="176">
        <f t="shared" si="93"/>
        <v>0</v>
      </c>
      <c r="IB84" s="176">
        <f t="shared" si="93"/>
        <v>0</v>
      </c>
      <c r="IC84" s="176">
        <f t="shared" si="93"/>
        <v>0</v>
      </c>
      <c r="ID84" s="176">
        <f t="shared" si="93"/>
        <v>0</v>
      </c>
      <c r="IE84" s="176">
        <f t="shared" si="93"/>
        <v>0</v>
      </c>
      <c r="IF84" s="176">
        <f t="shared" si="93"/>
        <v>0</v>
      </c>
      <c r="IG84" s="176">
        <f t="shared" si="93"/>
        <v>0</v>
      </c>
      <c r="II84"/>
      <c r="IJ84" s="174">
        <v>70</v>
      </c>
      <c r="IK84" s="174" t="b">
        <f t="shared" si="99"/>
        <v>0</v>
      </c>
      <c r="IL84" s="174" t="e">
        <f t="shared" si="101"/>
        <v>#DIV/0!</v>
      </c>
      <c r="IM84" s="174" t="e">
        <f t="shared" si="104"/>
        <v>#DIV/0!</v>
      </c>
      <c r="IO84" s="179" t="str">
        <f t="shared" si="102"/>
        <v/>
      </c>
      <c r="IP84" s="174" t="str">
        <f t="shared" si="103"/>
        <v/>
      </c>
    </row>
    <row r="85" spans="2:250" ht="12.75" customHeight="1" x14ac:dyDescent="0.25">
      <c r="B85" s="174"/>
      <c r="C85" s="174"/>
      <c r="D85" s="174">
        <f t="shared" si="96"/>
        <v>0</v>
      </c>
      <c r="E85"/>
      <c r="F85"/>
      <c r="G85" s="177">
        <v>72</v>
      </c>
      <c r="H85" s="176">
        <f t="shared" si="97"/>
        <v>11.163732879638628</v>
      </c>
      <c r="I85" s="176">
        <f t="shared" si="100"/>
        <v>1.1559223076988645E-2</v>
      </c>
      <c r="K85" s="176">
        <f t="shared" si="98"/>
        <v>1.0258472344912048E-10</v>
      </c>
      <c r="L85" s="176">
        <f t="shared" si="98"/>
        <v>1.1559219886751283E-2</v>
      </c>
      <c r="M85" s="176">
        <f t="shared" si="98"/>
        <v>2.9967320841525647E-34</v>
      </c>
      <c r="N85" s="176">
        <f t="shared" si="98"/>
        <v>2.095128922112129E-26</v>
      </c>
      <c r="O85" s="176">
        <f t="shared" si="98"/>
        <v>6.2162274122112526E-26</v>
      </c>
      <c r="P85" s="176">
        <f t="shared" si="98"/>
        <v>8.0477799053578373E-14</v>
      </c>
      <c r="Q85" s="176">
        <f t="shared" si="98"/>
        <v>5.2488863736977476E-40</v>
      </c>
      <c r="R85" s="176">
        <f t="shared" si="98"/>
        <v>1.9897553069560526E-44</v>
      </c>
      <c r="S85" s="176">
        <f t="shared" si="98"/>
        <v>2.1270616326535071E-24</v>
      </c>
      <c r="T85" s="176">
        <f t="shared" si="98"/>
        <v>8.8069349029300942E-10</v>
      </c>
      <c r="U85" s="176">
        <f t="shared" si="98"/>
        <v>1.2276828979301804E-12</v>
      </c>
      <c r="V85" s="176">
        <f t="shared" si="98"/>
        <v>4.7221749871261448E-33</v>
      </c>
      <c r="W85" s="176">
        <f t="shared" si="98"/>
        <v>3.4398971666652416E-85</v>
      </c>
      <c r="X85" s="176">
        <f t="shared" si="98"/>
        <v>1.0280261204978634E-22</v>
      </c>
      <c r="Y85" s="176">
        <f t="shared" si="98"/>
        <v>2.2056509876853582E-9</v>
      </c>
      <c r="Z85" s="176">
        <f t="shared" si="98"/>
        <v>3.0477901393196155E-56</v>
      </c>
      <c r="AA85" s="176">
        <f t="shared" si="95"/>
        <v>0</v>
      </c>
      <c r="AB85" s="176">
        <f t="shared" si="95"/>
        <v>0</v>
      </c>
      <c r="AC85" s="176">
        <f t="shared" si="95"/>
        <v>0</v>
      </c>
      <c r="AD85" s="176">
        <f t="shared" si="95"/>
        <v>0</v>
      </c>
      <c r="AE85" s="176">
        <f t="shared" si="95"/>
        <v>0</v>
      </c>
      <c r="AF85" s="176">
        <f t="shared" si="95"/>
        <v>0</v>
      </c>
      <c r="AG85" s="176">
        <f t="shared" si="95"/>
        <v>0</v>
      </c>
      <c r="AH85" s="176">
        <f t="shared" si="95"/>
        <v>0</v>
      </c>
      <c r="AI85" s="176">
        <f t="shared" si="95"/>
        <v>0</v>
      </c>
      <c r="AJ85" s="176">
        <f t="shared" si="95"/>
        <v>0</v>
      </c>
      <c r="AK85" s="176">
        <f t="shared" si="95"/>
        <v>0</v>
      </c>
      <c r="AL85" s="176">
        <f t="shared" si="95"/>
        <v>0</v>
      </c>
      <c r="AM85" s="176">
        <f t="shared" si="95"/>
        <v>0</v>
      </c>
      <c r="AN85" s="176">
        <f t="shared" si="95"/>
        <v>0</v>
      </c>
      <c r="AO85" s="176">
        <f t="shared" si="95"/>
        <v>0</v>
      </c>
      <c r="AP85" s="176">
        <f t="shared" si="108"/>
        <v>0</v>
      </c>
      <c r="AQ85" s="176">
        <f t="shared" si="108"/>
        <v>0</v>
      </c>
      <c r="AR85" s="176">
        <f t="shared" si="108"/>
        <v>0</v>
      </c>
      <c r="AS85" s="176">
        <f t="shared" si="108"/>
        <v>0</v>
      </c>
      <c r="AT85" s="176">
        <f t="shared" si="108"/>
        <v>0</v>
      </c>
      <c r="AU85" s="176">
        <f t="shared" si="108"/>
        <v>0</v>
      </c>
      <c r="AV85" s="176">
        <f t="shared" si="108"/>
        <v>0</v>
      </c>
      <c r="AW85" s="176">
        <f t="shared" si="108"/>
        <v>0</v>
      </c>
      <c r="AX85" s="176">
        <f t="shared" si="108"/>
        <v>0</v>
      </c>
      <c r="AY85" s="176">
        <f t="shared" si="108"/>
        <v>0</v>
      </c>
      <c r="AZ85" s="176">
        <f t="shared" si="108"/>
        <v>0</v>
      </c>
      <c r="BA85" s="176">
        <f t="shared" si="108"/>
        <v>0</v>
      </c>
      <c r="BB85" s="176">
        <f t="shared" si="108"/>
        <v>0</v>
      </c>
      <c r="BC85" s="176">
        <f t="shared" si="108"/>
        <v>0</v>
      </c>
      <c r="BD85" s="176">
        <f t="shared" si="108"/>
        <v>0</v>
      </c>
      <c r="BE85" s="176">
        <f t="shared" si="105"/>
        <v>0</v>
      </c>
      <c r="BF85" s="176">
        <f t="shared" si="105"/>
        <v>0</v>
      </c>
      <c r="BG85" s="176">
        <f t="shared" si="105"/>
        <v>0</v>
      </c>
      <c r="BH85" s="176">
        <f t="shared" si="105"/>
        <v>0</v>
      </c>
      <c r="BI85" s="176">
        <f t="shared" si="105"/>
        <v>0</v>
      </c>
      <c r="BJ85" s="176">
        <f t="shared" si="105"/>
        <v>0</v>
      </c>
      <c r="BK85" s="176">
        <f t="shared" si="105"/>
        <v>0</v>
      </c>
      <c r="BL85" s="176">
        <f t="shared" si="105"/>
        <v>0</v>
      </c>
      <c r="BM85" s="176">
        <f t="shared" si="105"/>
        <v>0</v>
      </c>
      <c r="BN85" s="176">
        <f t="shared" si="105"/>
        <v>0</v>
      </c>
      <c r="BO85" s="176">
        <f t="shared" si="105"/>
        <v>0</v>
      </c>
      <c r="BP85" s="176">
        <f t="shared" si="105"/>
        <v>0</v>
      </c>
      <c r="BQ85" s="176">
        <f t="shared" si="105"/>
        <v>0</v>
      </c>
      <c r="BR85" s="176">
        <f t="shared" si="105"/>
        <v>0</v>
      </c>
      <c r="BS85" s="176">
        <f t="shared" si="105"/>
        <v>0</v>
      </c>
      <c r="BT85" s="176">
        <f t="shared" si="105"/>
        <v>0</v>
      </c>
      <c r="BU85" s="176">
        <f t="shared" si="106"/>
        <v>0</v>
      </c>
      <c r="BV85" s="176">
        <f t="shared" si="106"/>
        <v>0</v>
      </c>
      <c r="BW85" s="176">
        <f t="shared" si="106"/>
        <v>0</v>
      </c>
      <c r="BX85" s="176">
        <f t="shared" si="106"/>
        <v>0</v>
      </c>
      <c r="BY85" s="176">
        <f t="shared" si="106"/>
        <v>0</v>
      </c>
      <c r="BZ85" s="176">
        <f t="shared" si="106"/>
        <v>0</v>
      </c>
      <c r="CA85" s="176">
        <f t="shared" si="106"/>
        <v>0</v>
      </c>
      <c r="CB85" s="176">
        <f t="shared" si="106"/>
        <v>0</v>
      </c>
      <c r="CC85" s="176">
        <f t="shared" si="106"/>
        <v>0</v>
      </c>
      <c r="CD85" s="176">
        <f t="shared" si="106"/>
        <v>0</v>
      </c>
      <c r="CE85" s="176">
        <f t="shared" si="106"/>
        <v>0</v>
      </c>
      <c r="CF85" s="176">
        <f t="shared" si="106"/>
        <v>0</v>
      </c>
      <c r="CG85" s="176">
        <f t="shared" si="106"/>
        <v>0</v>
      </c>
      <c r="CH85" s="176">
        <f t="shared" si="106"/>
        <v>0</v>
      </c>
      <c r="CI85" s="176">
        <f t="shared" si="84"/>
        <v>0</v>
      </c>
      <c r="CJ85" s="176">
        <f t="shared" si="84"/>
        <v>0</v>
      </c>
      <c r="CK85" s="176">
        <f t="shared" si="84"/>
        <v>0</v>
      </c>
      <c r="CL85" s="176">
        <f t="shared" ref="CL85:DA100" si="110">+NORMDIST($H85,CL$12,CL$13,FALSE)</f>
        <v>0</v>
      </c>
      <c r="CM85" s="176">
        <f t="shared" si="110"/>
        <v>0</v>
      </c>
      <c r="CN85" s="176">
        <f t="shared" si="110"/>
        <v>0</v>
      </c>
      <c r="CO85" s="176">
        <f t="shared" si="110"/>
        <v>0</v>
      </c>
      <c r="CP85" s="176">
        <f t="shared" si="110"/>
        <v>0</v>
      </c>
      <c r="CQ85" s="176">
        <f t="shared" si="110"/>
        <v>0</v>
      </c>
      <c r="CR85" s="176">
        <f t="shared" si="110"/>
        <v>0</v>
      </c>
      <c r="CS85" s="176">
        <f t="shared" si="110"/>
        <v>0</v>
      </c>
      <c r="CT85" s="176">
        <f t="shared" si="110"/>
        <v>0</v>
      </c>
      <c r="CU85" s="176">
        <f t="shared" si="110"/>
        <v>0</v>
      </c>
      <c r="CV85" s="176">
        <f t="shared" si="110"/>
        <v>0</v>
      </c>
      <c r="CW85" s="176">
        <f t="shared" si="110"/>
        <v>0</v>
      </c>
      <c r="CX85" s="176">
        <f t="shared" si="110"/>
        <v>0</v>
      </c>
      <c r="CY85" s="176">
        <f t="shared" si="110"/>
        <v>0</v>
      </c>
      <c r="CZ85" s="176">
        <f t="shared" si="110"/>
        <v>0</v>
      </c>
      <c r="DA85" s="176">
        <f t="shared" si="110"/>
        <v>0</v>
      </c>
      <c r="DB85" s="176">
        <f t="shared" ref="DB85:DQ100" si="111">+NORMDIST($H85,DB$12,DB$13,FALSE)</f>
        <v>0</v>
      </c>
      <c r="DC85" s="176">
        <f t="shared" si="111"/>
        <v>0</v>
      </c>
      <c r="DD85" s="176">
        <f t="shared" si="111"/>
        <v>0</v>
      </c>
      <c r="DE85" s="176">
        <f t="shared" si="111"/>
        <v>0</v>
      </c>
      <c r="DF85" s="176">
        <f t="shared" si="111"/>
        <v>0</v>
      </c>
      <c r="DG85" s="176">
        <f t="shared" si="111"/>
        <v>0</v>
      </c>
      <c r="DH85" s="176">
        <f t="shared" si="111"/>
        <v>0</v>
      </c>
      <c r="DI85" s="176">
        <f t="shared" si="111"/>
        <v>0</v>
      </c>
      <c r="DJ85" s="176">
        <f t="shared" si="111"/>
        <v>0</v>
      </c>
      <c r="DK85" s="176">
        <f t="shared" si="111"/>
        <v>0</v>
      </c>
      <c r="DL85" s="176">
        <f t="shared" si="111"/>
        <v>0</v>
      </c>
      <c r="DM85" s="176">
        <f t="shared" si="111"/>
        <v>0</v>
      </c>
      <c r="DN85" s="176">
        <f t="shared" si="111"/>
        <v>0</v>
      </c>
      <c r="DO85" s="176">
        <f t="shared" si="111"/>
        <v>0</v>
      </c>
      <c r="DP85" s="176">
        <f t="shared" si="111"/>
        <v>0</v>
      </c>
      <c r="DQ85" s="176">
        <f t="shared" si="111"/>
        <v>0</v>
      </c>
      <c r="DR85" s="176">
        <f t="shared" ref="DR85:EG105" si="112">+NORMDIST($H85,DR$12,DR$13,FALSE)</f>
        <v>0</v>
      </c>
      <c r="DS85" s="176">
        <f t="shared" si="112"/>
        <v>0</v>
      </c>
      <c r="DT85" s="176">
        <f t="shared" si="112"/>
        <v>0</v>
      </c>
      <c r="DU85" s="176">
        <f t="shared" si="112"/>
        <v>0</v>
      </c>
      <c r="DV85" s="176">
        <f t="shared" si="112"/>
        <v>0</v>
      </c>
      <c r="DW85" s="176">
        <f t="shared" si="112"/>
        <v>0</v>
      </c>
      <c r="DX85" s="176">
        <f t="shared" si="112"/>
        <v>0</v>
      </c>
      <c r="DY85" s="176">
        <f t="shared" si="112"/>
        <v>0</v>
      </c>
      <c r="DZ85" s="176">
        <f t="shared" si="112"/>
        <v>0</v>
      </c>
      <c r="EA85" s="176">
        <f t="shared" si="112"/>
        <v>0</v>
      </c>
      <c r="EB85" s="176">
        <f t="shared" si="112"/>
        <v>0</v>
      </c>
      <c r="EC85" s="176">
        <f t="shared" si="88"/>
        <v>0</v>
      </c>
      <c r="ED85" s="176">
        <f t="shared" si="88"/>
        <v>0</v>
      </c>
      <c r="EE85" s="176">
        <f t="shared" si="88"/>
        <v>0</v>
      </c>
      <c r="EF85" s="176">
        <f t="shared" si="88"/>
        <v>0</v>
      </c>
      <c r="EG85" s="176">
        <f t="shared" si="88"/>
        <v>0</v>
      </c>
      <c r="EH85" s="176">
        <f t="shared" si="85"/>
        <v>0</v>
      </c>
      <c r="EI85" s="176">
        <f t="shared" si="85"/>
        <v>0</v>
      </c>
      <c r="EJ85" s="176">
        <f t="shared" si="85"/>
        <v>0</v>
      </c>
      <c r="EK85" s="176">
        <f t="shared" si="85"/>
        <v>0</v>
      </c>
      <c r="EL85" s="176">
        <f t="shared" si="85"/>
        <v>0</v>
      </c>
      <c r="EM85" s="176">
        <f t="shared" si="85"/>
        <v>0</v>
      </c>
      <c r="EN85" s="176">
        <f t="shared" si="85"/>
        <v>0</v>
      </c>
      <c r="EO85" s="176">
        <f t="shared" si="85"/>
        <v>0</v>
      </c>
      <c r="EP85" s="176">
        <f t="shared" si="85"/>
        <v>0</v>
      </c>
      <c r="EQ85" s="176">
        <f t="shared" si="85"/>
        <v>0</v>
      </c>
      <c r="ER85" s="176">
        <f t="shared" si="85"/>
        <v>0</v>
      </c>
      <c r="ES85" s="176">
        <f t="shared" si="85"/>
        <v>0</v>
      </c>
      <c r="ET85" s="176">
        <f t="shared" si="85"/>
        <v>0</v>
      </c>
      <c r="EU85" s="176">
        <f t="shared" si="85"/>
        <v>0</v>
      </c>
      <c r="EV85" s="176">
        <f t="shared" si="85"/>
        <v>0</v>
      </c>
      <c r="EW85" s="176">
        <f t="shared" si="85"/>
        <v>0</v>
      </c>
      <c r="EX85" s="176">
        <f t="shared" si="89"/>
        <v>0</v>
      </c>
      <c r="EY85" s="176">
        <f t="shared" si="89"/>
        <v>0</v>
      </c>
      <c r="EZ85" s="176">
        <f t="shared" si="89"/>
        <v>0</v>
      </c>
      <c r="FA85" s="176">
        <f t="shared" si="89"/>
        <v>0</v>
      </c>
      <c r="FB85" s="176">
        <f t="shared" si="89"/>
        <v>0</v>
      </c>
      <c r="FC85" s="176">
        <f t="shared" si="89"/>
        <v>0</v>
      </c>
      <c r="FD85" s="176">
        <f t="shared" si="89"/>
        <v>0</v>
      </c>
      <c r="FE85" s="176">
        <f t="shared" si="89"/>
        <v>0</v>
      </c>
      <c r="FF85" s="176">
        <f t="shared" si="89"/>
        <v>0</v>
      </c>
      <c r="FG85" s="176">
        <f t="shared" si="89"/>
        <v>0</v>
      </c>
      <c r="FH85" s="176">
        <f t="shared" si="89"/>
        <v>0</v>
      </c>
      <c r="FI85" s="176">
        <f t="shared" si="89"/>
        <v>0</v>
      </c>
      <c r="FJ85" s="176">
        <f t="shared" si="89"/>
        <v>0</v>
      </c>
      <c r="FK85" s="176">
        <f t="shared" si="89"/>
        <v>0</v>
      </c>
      <c r="FL85" s="176">
        <f t="shared" si="107"/>
        <v>0</v>
      </c>
      <c r="FM85" s="176">
        <f t="shared" si="107"/>
        <v>0</v>
      </c>
      <c r="FN85" s="176">
        <f t="shared" si="107"/>
        <v>0</v>
      </c>
      <c r="FO85" s="176">
        <f t="shared" si="107"/>
        <v>0</v>
      </c>
      <c r="FP85" s="176">
        <f t="shared" si="107"/>
        <v>0</v>
      </c>
      <c r="FQ85" s="176">
        <f t="shared" si="107"/>
        <v>0</v>
      </c>
      <c r="FR85" s="176">
        <f t="shared" si="107"/>
        <v>0</v>
      </c>
      <c r="FS85" s="176">
        <f t="shared" si="107"/>
        <v>0</v>
      </c>
      <c r="FT85" s="176">
        <f t="shared" si="107"/>
        <v>0</v>
      </c>
      <c r="FU85" s="176">
        <f t="shared" si="107"/>
        <v>0</v>
      </c>
      <c r="FV85" s="176">
        <f t="shared" si="86"/>
        <v>0</v>
      </c>
      <c r="FW85" s="176">
        <f t="shared" si="86"/>
        <v>0</v>
      </c>
      <c r="FX85" s="176">
        <f t="shared" si="86"/>
        <v>0</v>
      </c>
      <c r="FY85" s="176">
        <f t="shared" si="86"/>
        <v>0</v>
      </c>
      <c r="FZ85" s="176">
        <f t="shared" si="86"/>
        <v>0</v>
      </c>
      <c r="GA85" s="176">
        <f t="shared" si="86"/>
        <v>0</v>
      </c>
      <c r="GB85" s="176">
        <f t="shared" si="86"/>
        <v>0</v>
      </c>
      <c r="GC85" s="176">
        <f t="shared" si="86"/>
        <v>0</v>
      </c>
      <c r="GD85" s="176">
        <f t="shared" si="86"/>
        <v>0</v>
      </c>
      <c r="GE85" s="176">
        <f t="shared" si="86"/>
        <v>0</v>
      </c>
      <c r="GF85" s="176">
        <f t="shared" si="86"/>
        <v>0</v>
      </c>
      <c r="GG85" s="176">
        <f t="shared" si="86"/>
        <v>0</v>
      </c>
      <c r="GH85" s="176">
        <f t="shared" si="86"/>
        <v>0</v>
      </c>
      <c r="GI85" s="176">
        <f t="shared" si="86"/>
        <v>0</v>
      </c>
      <c r="GJ85" s="176">
        <f t="shared" si="94"/>
        <v>0</v>
      </c>
      <c r="GK85" s="176">
        <f t="shared" si="92"/>
        <v>0</v>
      </c>
      <c r="GL85" s="176">
        <f t="shared" si="92"/>
        <v>0</v>
      </c>
      <c r="GM85" s="176">
        <f t="shared" si="92"/>
        <v>0</v>
      </c>
      <c r="GN85" s="176">
        <f t="shared" si="92"/>
        <v>0</v>
      </c>
      <c r="GO85" s="176">
        <f t="shared" si="92"/>
        <v>0</v>
      </c>
      <c r="GP85" s="176">
        <f t="shared" si="92"/>
        <v>0</v>
      </c>
      <c r="GQ85" s="176">
        <f t="shared" si="92"/>
        <v>0</v>
      </c>
      <c r="GR85" s="176">
        <f t="shared" si="92"/>
        <v>0</v>
      </c>
      <c r="GS85" s="176">
        <f t="shared" si="92"/>
        <v>0</v>
      </c>
      <c r="GT85" s="176">
        <f t="shared" si="92"/>
        <v>0</v>
      </c>
      <c r="GU85" s="176">
        <f t="shared" si="92"/>
        <v>0</v>
      </c>
      <c r="GV85" s="176">
        <f t="shared" si="92"/>
        <v>0</v>
      </c>
      <c r="GW85" s="176">
        <f t="shared" si="92"/>
        <v>0</v>
      </c>
      <c r="GX85" s="176">
        <f t="shared" si="92"/>
        <v>0</v>
      </c>
      <c r="GY85" s="176">
        <f t="shared" si="92"/>
        <v>0</v>
      </c>
      <c r="GZ85" s="176">
        <f t="shared" si="92"/>
        <v>0</v>
      </c>
      <c r="HA85" s="176">
        <f t="shared" si="91"/>
        <v>0</v>
      </c>
      <c r="HB85" s="176">
        <f t="shared" si="91"/>
        <v>0</v>
      </c>
      <c r="HC85" s="176">
        <f t="shared" si="91"/>
        <v>0</v>
      </c>
      <c r="HD85" s="176">
        <f t="shared" si="91"/>
        <v>0</v>
      </c>
      <c r="HE85" s="176">
        <f t="shared" si="91"/>
        <v>0</v>
      </c>
      <c r="HF85" s="176">
        <f t="shared" si="91"/>
        <v>0</v>
      </c>
      <c r="HG85" s="176">
        <f t="shared" si="87"/>
        <v>0</v>
      </c>
      <c r="HH85" s="176">
        <f t="shared" si="87"/>
        <v>0</v>
      </c>
      <c r="HI85" s="176">
        <f t="shared" si="87"/>
        <v>0</v>
      </c>
      <c r="HJ85" s="176">
        <f t="shared" si="87"/>
        <v>0</v>
      </c>
      <c r="HK85" s="176">
        <f t="shared" si="87"/>
        <v>0</v>
      </c>
      <c r="HL85" s="176">
        <f t="shared" si="87"/>
        <v>0</v>
      </c>
      <c r="HM85" s="176">
        <f t="shared" si="87"/>
        <v>0</v>
      </c>
      <c r="HN85" s="176">
        <f t="shared" si="87"/>
        <v>0</v>
      </c>
      <c r="HO85" s="176">
        <f t="shared" si="87"/>
        <v>0</v>
      </c>
      <c r="HP85" s="176">
        <f t="shared" si="87"/>
        <v>0</v>
      </c>
      <c r="HQ85" s="176">
        <f t="shared" si="87"/>
        <v>0</v>
      </c>
      <c r="HR85" s="176">
        <f t="shared" si="87"/>
        <v>0</v>
      </c>
      <c r="HS85" s="176">
        <f t="shared" si="87"/>
        <v>0</v>
      </c>
      <c r="HT85" s="176">
        <f t="shared" si="87"/>
        <v>0</v>
      </c>
      <c r="HU85" s="176">
        <f t="shared" si="87"/>
        <v>0</v>
      </c>
      <c r="HV85" s="176">
        <f t="shared" si="93"/>
        <v>0</v>
      </c>
      <c r="HW85" s="176">
        <f t="shared" si="93"/>
        <v>0</v>
      </c>
      <c r="HX85" s="176">
        <f t="shared" si="93"/>
        <v>0</v>
      </c>
      <c r="HY85" s="176">
        <f t="shared" si="93"/>
        <v>0</v>
      </c>
      <c r="HZ85" s="176">
        <f t="shared" si="93"/>
        <v>0</v>
      </c>
      <c r="IA85" s="176">
        <f t="shared" si="93"/>
        <v>0</v>
      </c>
      <c r="IB85" s="176">
        <f t="shared" si="93"/>
        <v>0</v>
      </c>
      <c r="IC85" s="176">
        <f t="shared" si="93"/>
        <v>0</v>
      </c>
      <c r="ID85" s="176">
        <f t="shared" si="93"/>
        <v>0</v>
      </c>
      <c r="IE85" s="176">
        <f t="shared" si="93"/>
        <v>0</v>
      </c>
      <c r="IF85" s="176">
        <f t="shared" si="93"/>
        <v>0</v>
      </c>
      <c r="IG85" s="176">
        <f t="shared" si="93"/>
        <v>0</v>
      </c>
      <c r="II85"/>
      <c r="IJ85" s="174">
        <v>71</v>
      </c>
      <c r="IK85" s="174" t="b">
        <f t="shared" si="99"/>
        <v>0</v>
      </c>
      <c r="IL85" s="174" t="e">
        <f t="shared" si="101"/>
        <v>#DIV/0!</v>
      </c>
      <c r="IM85" s="174" t="e">
        <f t="shared" si="104"/>
        <v>#DIV/0!</v>
      </c>
      <c r="IO85" s="179" t="str">
        <f t="shared" si="102"/>
        <v/>
      </c>
      <c r="IP85" s="174" t="str">
        <f t="shared" si="103"/>
        <v/>
      </c>
    </row>
    <row r="86" spans="2:250" ht="12.75" customHeight="1" x14ac:dyDescent="0.25">
      <c r="B86" s="174"/>
      <c r="C86" s="174"/>
      <c r="D86" s="174">
        <f t="shared" si="96"/>
        <v>0</v>
      </c>
      <c r="E86"/>
      <c r="F86"/>
      <c r="G86" s="177">
        <v>73</v>
      </c>
      <c r="H86" s="176">
        <f t="shared" si="97"/>
        <v>11.318784725189165</v>
      </c>
      <c r="I86" s="176">
        <f t="shared" si="100"/>
        <v>1.5687251108520497E-3</v>
      </c>
      <c r="K86" s="176">
        <f t="shared" si="98"/>
        <v>1.4037276258090755E-12</v>
      </c>
      <c r="L86" s="176">
        <f t="shared" si="98"/>
        <v>1.5687250547385856E-3</v>
      </c>
      <c r="M86" s="176">
        <f t="shared" si="98"/>
        <v>4.9317818024057421E-38</v>
      </c>
      <c r="N86" s="176">
        <f t="shared" si="98"/>
        <v>7.8755451167825669E-30</v>
      </c>
      <c r="O86" s="176">
        <f t="shared" si="98"/>
        <v>8.7795396803429097E-29</v>
      </c>
      <c r="P86" s="176">
        <f t="shared" si="98"/>
        <v>7.075399577567164E-16</v>
      </c>
      <c r="Q86" s="176">
        <f t="shared" si="98"/>
        <v>2.0310356524263099E-44</v>
      </c>
      <c r="R86" s="176">
        <f t="shared" si="98"/>
        <v>1.2921001328944833E-48</v>
      </c>
      <c r="S86" s="176">
        <f t="shared" si="98"/>
        <v>3.4389557758788244E-27</v>
      </c>
      <c r="T86" s="176">
        <f t="shared" si="98"/>
        <v>2.675907478269604E-11</v>
      </c>
      <c r="U86" s="176">
        <f t="shared" si="98"/>
        <v>3.4725316886155802E-14</v>
      </c>
      <c r="V86" s="176">
        <f t="shared" si="98"/>
        <v>2.4214742990884106E-36</v>
      </c>
      <c r="W86" s="176">
        <f t="shared" si="98"/>
        <v>9.0438165028100243E-92</v>
      </c>
      <c r="X86" s="176">
        <f t="shared" si="98"/>
        <v>1.3359015289003105E-25</v>
      </c>
      <c r="Y86" s="176">
        <f t="shared" si="98"/>
        <v>2.7915228931479119E-11</v>
      </c>
      <c r="Z86" s="176">
        <f t="shared" si="98"/>
        <v>8.1054008321537613E-61</v>
      </c>
      <c r="AA86" s="176">
        <f t="shared" si="95"/>
        <v>0</v>
      </c>
      <c r="AB86" s="176">
        <f t="shared" si="95"/>
        <v>0</v>
      </c>
      <c r="AC86" s="176">
        <f t="shared" si="95"/>
        <v>0</v>
      </c>
      <c r="AD86" s="176">
        <f t="shared" si="95"/>
        <v>0</v>
      </c>
      <c r="AE86" s="176">
        <f t="shared" si="95"/>
        <v>0</v>
      </c>
      <c r="AF86" s="176">
        <f t="shared" si="95"/>
        <v>0</v>
      </c>
      <c r="AG86" s="176">
        <f t="shared" si="95"/>
        <v>0</v>
      </c>
      <c r="AH86" s="176">
        <f t="shared" si="95"/>
        <v>0</v>
      </c>
      <c r="AI86" s="176">
        <f t="shared" si="95"/>
        <v>0</v>
      </c>
      <c r="AJ86" s="176">
        <f t="shared" si="95"/>
        <v>0</v>
      </c>
      <c r="AK86" s="176">
        <f t="shared" si="95"/>
        <v>0</v>
      </c>
      <c r="AL86" s="176">
        <f t="shared" si="95"/>
        <v>0</v>
      </c>
      <c r="AM86" s="176">
        <f t="shared" si="95"/>
        <v>0</v>
      </c>
      <c r="AN86" s="176">
        <f t="shared" si="95"/>
        <v>0</v>
      </c>
      <c r="AO86" s="176">
        <f t="shared" si="95"/>
        <v>0</v>
      </c>
      <c r="AP86" s="176">
        <f t="shared" si="108"/>
        <v>0</v>
      </c>
      <c r="AQ86" s="176">
        <f t="shared" si="108"/>
        <v>0</v>
      </c>
      <c r="AR86" s="176">
        <f t="shared" si="108"/>
        <v>0</v>
      </c>
      <c r="AS86" s="176">
        <f t="shared" si="108"/>
        <v>0</v>
      </c>
      <c r="AT86" s="176">
        <f t="shared" si="108"/>
        <v>0</v>
      </c>
      <c r="AU86" s="176">
        <f t="shared" si="108"/>
        <v>0</v>
      </c>
      <c r="AV86" s="176">
        <f t="shared" si="108"/>
        <v>0</v>
      </c>
      <c r="AW86" s="176">
        <f t="shared" si="108"/>
        <v>0</v>
      </c>
      <c r="AX86" s="176">
        <f t="shared" si="108"/>
        <v>0</v>
      </c>
      <c r="AY86" s="176">
        <f t="shared" si="108"/>
        <v>0</v>
      </c>
      <c r="AZ86" s="176">
        <f t="shared" si="108"/>
        <v>0</v>
      </c>
      <c r="BA86" s="176">
        <f t="shared" si="108"/>
        <v>0</v>
      </c>
      <c r="BB86" s="176">
        <f t="shared" si="108"/>
        <v>0</v>
      </c>
      <c r="BC86" s="176">
        <f t="shared" si="108"/>
        <v>0</v>
      </c>
      <c r="BD86" s="176">
        <f t="shared" si="108"/>
        <v>0</v>
      </c>
      <c r="BE86" s="176">
        <f t="shared" si="105"/>
        <v>0</v>
      </c>
      <c r="BF86" s="176">
        <f t="shared" si="105"/>
        <v>0</v>
      </c>
      <c r="BG86" s="176">
        <f t="shared" si="105"/>
        <v>0</v>
      </c>
      <c r="BH86" s="176">
        <f t="shared" si="105"/>
        <v>0</v>
      </c>
      <c r="BI86" s="176">
        <f t="shared" si="105"/>
        <v>0</v>
      </c>
      <c r="BJ86" s="176">
        <f t="shared" si="105"/>
        <v>0</v>
      </c>
      <c r="BK86" s="176">
        <f t="shared" si="105"/>
        <v>0</v>
      </c>
      <c r="BL86" s="176">
        <f t="shared" si="105"/>
        <v>0</v>
      </c>
      <c r="BM86" s="176">
        <f t="shared" si="105"/>
        <v>0</v>
      </c>
      <c r="BN86" s="176">
        <f t="shared" si="105"/>
        <v>0</v>
      </c>
      <c r="BO86" s="176">
        <f t="shared" si="105"/>
        <v>0</v>
      </c>
      <c r="BP86" s="176">
        <f t="shared" si="105"/>
        <v>0</v>
      </c>
      <c r="BQ86" s="176">
        <f t="shared" si="105"/>
        <v>0</v>
      </c>
      <c r="BR86" s="176">
        <f t="shared" si="105"/>
        <v>0</v>
      </c>
      <c r="BS86" s="176">
        <f t="shared" si="105"/>
        <v>0</v>
      </c>
      <c r="BT86" s="176">
        <f t="shared" si="105"/>
        <v>0</v>
      </c>
      <c r="BU86" s="176">
        <f t="shared" si="106"/>
        <v>0</v>
      </c>
      <c r="BV86" s="176">
        <f t="shared" si="106"/>
        <v>0</v>
      </c>
      <c r="BW86" s="176">
        <f t="shared" si="106"/>
        <v>0</v>
      </c>
      <c r="BX86" s="176">
        <f t="shared" si="106"/>
        <v>0</v>
      </c>
      <c r="BY86" s="176">
        <f t="shared" si="106"/>
        <v>0</v>
      </c>
      <c r="BZ86" s="176">
        <f t="shared" si="106"/>
        <v>0</v>
      </c>
      <c r="CA86" s="176">
        <f t="shared" si="106"/>
        <v>0</v>
      </c>
      <c r="CB86" s="176">
        <f t="shared" si="106"/>
        <v>0</v>
      </c>
      <c r="CC86" s="176">
        <f t="shared" si="106"/>
        <v>0</v>
      </c>
      <c r="CD86" s="176">
        <f t="shared" si="106"/>
        <v>0</v>
      </c>
      <c r="CE86" s="176">
        <f t="shared" si="106"/>
        <v>0</v>
      </c>
      <c r="CF86" s="176">
        <f t="shared" si="106"/>
        <v>0</v>
      </c>
      <c r="CG86" s="176">
        <f t="shared" si="106"/>
        <v>0</v>
      </c>
      <c r="CH86" s="176">
        <f t="shared" si="106"/>
        <v>0</v>
      </c>
      <c r="CI86" s="176">
        <f t="shared" si="106"/>
        <v>0</v>
      </c>
      <c r="CJ86" s="176">
        <f t="shared" si="106"/>
        <v>0</v>
      </c>
      <c r="CK86" s="176">
        <f t="shared" ref="CK86:CZ101" si="113">+NORMDIST($H86,CK$12,CK$13,FALSE)</f>
        <v>0</v>
      </c>
      <c r="CL86" s="176">
        <f t="shared" si="113"/>
        <v>0</v>
      </c>
      <c r="CM86" s="176">
        <f t="shared" si="113"/>
        <v>0</v>
      </c>
      <c r="CN86" s="176">
        <f t="shared" si="113"/>
        <v>0</v>
      </c>
      <c r="CO86" s="176">
        <f t="shared" si="113"/>
        <v>0</v>
      </c>
      <c r="CP86" s="176">
        <f t="shared" si="113"/>
        <v>0</v>
      </c>
      <c r="CQ86" s="176">
        <f t="shared" si="113"/>
        <v>0</v>
      </c>
      <c r="CR86" s="176">
        <f t="shared" si="113"/>
        <v>0</v>
      </c>
      <c r="CS86" s="176">
        <f t="shared" si="113"/>
        <v>0</v>
      </c>
      <c r="CT86" s="176">
        <f t="shared" si="113"/>
        <v>0</v>
      </c>
      <c r="CU86" s="176">
        <f t="shared" si="113"/>
        <v>0</v>
      </c>
      <c r="CV86" s="176">
        <f t="shared" si="113"/>
        <v>0</v>
      </c>
      <c r="CW86" s="176">
        <f t="shared" si="110"/>
        <v>0</v>
      </c>
      <c r="CX86" s="176">
        <f t="shared" si="110"/>
        <v>0</v>
      </c>
      <c r="CY86" s="176">
        <f t="shared" si="110"/>
        <v>0</v>
      </c>
      <c r="CZ86" s="176">
        <f t="shared" si="110"/>
        <v>0</v>
      </c>
      <c r="DA86" s="176">
        <f t="shared" si="110"/>
        <v>0</v>
      </c>
      <c r="DB86" s="176">
        <f t="shared" si="111"/>
        <v>0</v>
      </c>
      <c r="DC86" s="176">
        <f t="shared" si="111"/>
        <v>0</v>
      </c>
      <c r="DD86" s="176">
        <f t="shared" si="111"/>
        <v>0</v>
      </c>
      <c r="DE86" s="176">
        <f t="shared" si="111"/>
        <v>0</v>
      </c>
      <c r="DF86" s="176">
        <f t="shared" si="111"/>
        <v>0</v>
      </c>
      <c r="DG86" s="176">
        <f t="shared" si="111"/>
        <v>0</v>
      </c>
      <c r="DH86" s="176">
        <f t="shared" si="111"/>
        <v>0</v>
      </c>
      <c r="DI86" s="176">
        <f t="shared" si="111"/>
        <v>0</v>
      </c>
      <c r="DJ86" s="176">
        <f t="shared" si="111"/>
        <v>0</v>
      </c>
      <c r="DK86" s="176">
        <f t="shared" si="111"/>
        <v>0</v>
      </c>
      <c r="DL86" s="176">
        <f t="shared" si="111"/>
        <v>0</v>
      </c>
      <c r="DM86" s="176">
        <f t="shared" si="111"/>
        <v>0</v>
      </c>
      <c r="DN86" s="176">
        <f t="shared" si="111"/>
        <v>0</v>
      </c>
      <c r="DO86" s="176">
        <f t="shared" si="111"/>
        <v>0</v>
      </c>
      <c r="DP86" s="176">
        <f t="shared" si="111"/>
        <v>0</v>
      </c>
      <c r="DQ86" s="176">
        <f t="shared" si="111"/>
        <v>0</v>
      </c>
      <c r="DR86" s="176">
        <f t="shared" si="112"/>
        <v>0</v>
      </c>
      <c r="DS86" s="176">
        <f t="shared" si="112"/>
        <v>0</v>
      </c>
      <c r="DT86" s="176">
        <f t="shared" si="112"/>
        <v>0</v>
      </c>
      <c r="DU86" s="176">
        <f t="shared" si="112"/>
        <v>0</v>
      </c>
      <c r="DV86" s="176">
        <f t="shared" si="112"/>
        <v>0</v>
      </c>
      <c r="DW86" s="176">
        <f t="shared" si="112"/>
        <v>0</v>
      </c>
      <c r="DX86" s="176">
        <f t="shared" si="112"/>
        <v>0</v>
      </c>
      <c r="DY86" s="176">
        <f t="shared" si="112"/>
        <v>0</v>
      </c>
      <c r="DZ86" s="176">
        <f t="shared" si="112"/>
        <v>0</v>
      </c>
      <c r="EA86" s="176">
        <f t="shared" si="112"/>
        <v>0</v>
      </c>
      <c r="EB86" s="176">
        <f t="shared" si="112"/>
        <v>0</v>
      </c>
      <c r="EC86" s="176">
        <f t="shared" si="88"/>
        <v>0</v>
      </c>
      <c r="ED86" s="176">
        <f t="shared" si="88"/>
        <v>0</v>
      </c>
      <c r="EE86" s="176">
        <f t="shared" si="88"/>
        <v>0</v>
      </c>
      <c r="EF86" s="176">
        <f t="shared" si="88"/>
        <v>0</v>
      </c>
      <c r="EG86" s="176">
        <f t="shared" si="88"/>
        <v>0</v>
      </c>
      <c r="EH86" s="176">
        <f t="shared" si="85"/>
        <v>0</v>
      </c>
      <c r="EI86" s="176">
        <f t="shared" si="85"/>
        <v>0</v>
      </c>
      <c r="EJ86" s="176">
        <f t="shared" si="85"/>
        <v>0</v>
      </c>
      <c r="EK86" s="176">
        <f t="shared" si="85"/>
        <v>0</v>
      </c>
      <c r="EL86" s="176">
        <f t="shared" si="85"/>
        <v>0</v>
      </c>
      <c r="EM86" s="176">
        <f t="shared" si="85"/>
        <v>0</v>
      </c>
      <c r="EN86" s="176">
        <f t="shared" si="85"/>
        <v>0</v>
      </c>
      <c r="EO86" s="176">
        <f t="shared" si="85"/>
        <v>0</v>
      </c>
      <c r="EP86" s="176">
        <f t="shared" si="85"/>
        <v>0</v>
      </c>
      <c r="EQ86" s="176">
        <f t="shared" si="85"/>
        <v>0</v>
      </c>
      <c r="ER86" s="176">
        <f t="shared" si="85"/>
        <v>0</v>
      </c>
      <c r="ES86" s="176">
        <f t="shared" si="85"/>
        <v>0</v>
      </c>
      <c r="ET86" s="176">
        <f t="shared" si="85"/>
        <v>0</v>
      </c>
      <c r="EU86" s="176">
        <f t="shared" si="85"/>
        <v>0</v>
      </c>
      <c r="EV86" s="176">
        <f t="shared" si="85"/>
        <v>0</v>
      </c>
      <c r="EW86" s="176">
        <f t="shared" si="85"/>
        <v>0</v>
      </c>
      <c r="EX86" s="176">
        <f t="shared" si="89"/>
        <v>0</v>
      </c>
      <c r="EY86" s="176">
        <f t="shared" si="89"/>
        <v>0</v>
      </c>
      <c r="EZ86" s="176">
        <f t="shared" si="89"/>
        <v>0</v>
      </c>
      <c r="FA86" s="176">
        <f t="shared" si="89"/>
        <v>0</v>
      </c>
      <c r="FB86" s="176">
        <f t="shared" si="89"/>
        <v>0</v>
      </c>
      <c r="FC86" s="176">
        <f t="shared" si="89"/>
        <v>0</v>
      </c>
      <c r="FD86" s="176">
        <f t="shared" si="89"/>
        <v>0</v>
      </c>
      <c r="FE86" s="176">
        <f t="shared" si="89"/>
        <v>0</v>
      </c>
      <c r="FF86" s="176">
        <f t="shared" si="89"/>
        <v>0</v>
      </c>
      <c r="FG86" s="176">
        <f t="shared" si="89"/>
        <v>0</v>
      </c>
      <c r="FH86" s="176">
        <f t="shared" si="89"/>
        <v>0</v>
      </c>
      <c r="FI86" s="176">
        <f t="shared" si="89"/>
        <v>0</v>
      </c>
      <c r="FJ86" s="176">
        <f t="shared" si="89"/>
        <v>0</v>
      </c>
      <c r="FK86" s="176">
        <f t="shared" si="89"/>
        <v>0</v>
      </c>
      <c r="FL86" s="176">
        <f t="shared" si="107"/>
        <v>0</v>
      </c>
      <c r="FM86" s="176">
        <f t="shared" si="107"/>
        <v>0</v>
      </c>
      <c r="FN86" s="176">
        <f t="shared" si="107"/>
        <v>0</v>
      </c>
      <c r="FO86" s="176">
        <f t="shared" si="107"/>
        <v>0</v>
      </c>
      <c r="FP86" s="176">
        <f t="shared" si="107"/>
        <v>0</v>
      </c>
      <c r="FQ86" s="176">
        <f t="shared" si="107"/>
        <v>0</v>
      </c>
      <c r="FR86" s="176">
        <f t="shared" si="107"/>
        <v>0</v>
      </c>
      <c r="FS86" s="176">
        <f t="shared" si="107"/>
        <v>0</v>
      </c>
      <c r="FT86" s="176">
        <f t="shared" si="107"/>
        <v>0</v>
      </c>
      <c r="FU86" s="176">
        <f t="shared" si="107"/>
        <v>0</v>
      </c>
      <c r="FV86" s="176">
        <f t="shared" si="86"/>
        <v>0</v>
      </c>
      <c r="FW86" s="176">
        <f t="shared" si="86"/>
        <v>0</v>
      </c>
      <c r="FX86" s="176">
        <f t="shared" si="86"/>
        <v>0</v>
      </c>
      <c r="FY86" s="176">
        <f t="shared" si="86"/>
        <v>0</v>
      </c>
      <c r="FZ86" s="176">
        <f t="shared" si="86"/>
        <v>0</v>
      </c>
      <c r="GA86" s="176">
        <f t="shared" si="86"/>
        <v>0</v>
      </c>
      <c r="GB86" s="176">
        <f t="shared" si="86"/>
        <v>0</v>
      </c>
      <c r="GC86" s="176">
        <f t="shared" si="86"/>
        <v>0</v>
      </c>
      <c r="GD86" s="176">
        <f t="shared" si="86"/>
        <v>0</v>
      </c>
      <c r="GE86" s="176">
        <f t="shared" si="86"/>
        <v>0</v>
      </c>
      <c r="GF86" s="176">
        <f t="shared" si="86"/>
        <v>0</v>
      </c>
      <c r="GG86" s="176">
        <f t="shared" si="86"/>
        <v>0</v>
      </c>
      <c r="GH86" s="176">
        <f t="shared" si="86"/>
        <v>0</v>
      </c>
      <c r="GI86" s="176">
        <f t="shared" si="86"/>
        <v>0</v>
      </c>
      <c r="GJ86" s="176">
        <f t="shared" si="94"/>
        <v>0</v>
      </c>
      <c r="GK86" s="176">
        <f t="shared" si="92"/>
        <v>0</v>
      </c>
      <c r="GL86" s="176">
        <f t="shared" si="92"/>
        <v>0</v>
      </c>
      <c r="GM86" s="176">
        <f t="shared" si="92"/>
        <v>0</v>
      </c>
      <c r="GN86" s="176">
        <f t="shared" si="92"/>
        <v>0</v>
      </c>
      <c r="GO86" s="176">
        <f t="shared" si="92"/>
        <v>0</v>
      </c>
      <c r="GP86" s="176">
        <f t="shared" si="92"/>
        <v>0</v>
      </c>
      <c r="GQ86" s="176">
        <f t="shared" si="92"/>
        <v>0</v>
      </c>
      <c r="GR86" s="176">
        <f t="shared" si="92"/>
        <v>0</v>
      </c>
      <c r="GS86" s="176">
        <f t="shared" si="92"/>
        <v>0</v>
      </c>
      <c r="GT86" s="176">
        <f t="shared" si="92"/>
        <v>0</v>
      </c>
      <c r="GU86" s="176">
        <f t="shared" si="92"/>
        <v>0</v>
      </c>
      <c r="GV86" s="176">
        <f t="shared" si="92"/>
        <v>0</v>
      </c>
      <c r="GW86" s="176">
        <f t="shared" si="92"/>
        <v>0</v>
      </c>
      <c r="GX86" s="176">
        <f t="shared" si="92"/>
        <v>0</v>
      </c>
      <c r="GY86" s="176">
        <f t="shared" si="92"/>
        <v>0</v>
      </c>
      <c r="GZ86" s="176">
        <f t="shared" si="92"/>
        <v>0</v>
      </c>
      <c r="HA86" s="176">
        <f t="shared" si="91"/>
        <v>0</v>
      </c>
      <c r="HB86" s="176">
        <f t="shared" si="91"/>
        <v>0</v>
      </c>
      <c r="HC86" s="176">
        <f t="shared" si="91"/>
        <v>0</v>
      </c>
      <c r="HD86" s="176">
        <f t="shared" si="91"/>
        <v>0</v>
      </c>
      <c r="HE86" s="176">
        <f t="shared" si="91"/>
        <v>0</v>
      </c>
      <c r="HF86" s="176">
        <f t="shared" si="91"/>
        <v>0</v>
      </c>
      <c r="HG86" s="176">
        <f t="shared" si="87"/>
        <v>0</v>
      </c>
      <c r="HH86" s="176">
        <f t="shared" si="87"/>
        <v>0</v>
      </c>
      <c r="HI86" s="176">
        <f t="shared" si="87"/>
        <v>0</v>
      </c>
      <c r="HJ86" s="176">
        <f t="shared" si="87"/>
        <v>0</v>
      </c>
      <c r="HK86" s="176">
        <f t="shared" si="87"/>
        <v>0</v>
      </c>
      <c r="HL86" s="176">
        <f t="shared" si="87"/>
        <v>0</v>
      </c>
      <c r="HM86" s="176">
        <f t="shared" si="87"/>
        <v>0</v>
      </c>
      <c r="HN86" s="176">
        <f t="shared" si="87"/>
        <v>0</v>
      </c>
      <c r="HO86" s="176">
        <f t="shared" si="87"/>
        <v>0</v>
      </c>
      <c r="HP86" s="176">
        <f t="shared" si="87"/>
        <v>0</v>
      </c>
      <c r="HQ86" s="176">
        <f t="shared" si="87"/>
        <v>0</v>
      </c>
      <c r="HR86" s="176">
        <f t="shared" si="87"/>
        <v>0</v>
      </c>
      <c r="HS86" s="176">
        <f t="shared" si="87"/>
        <v>0</v>
      </c>
      <c r="HT86" s="176">
        <f t="shared" si="87"/>
        <v>0</v>
      </c>
      <c r="HU86" s="176">
        <f t="shared" si="87"/>
        <v>0</v>
      </c>
      <c r="HV86" s="176">
        <f t="shared" si="93"/>
        <v>0</v>
      </c>
      <c r="HW86" s="176">
        <f t="shared" si="93"/>
        <v>0</v>
      </c>
      <c r="HX86" s="176">
        <f t="shared" si="93"/>
        <v>0</v>
      </c>
      <c r="HY86" s="176">
        <f t="shared" si="93"/>
        <v>0</v>
      </c>
      <c r="HZ86" s="176">
        <f t="shared" si="93"/>
        <v>0</v>
      </c>
      <c r="IA86" s="176">
        <f t="shared" si="93"/>
        <v>0</v>
      </c>
      <c r="IB86" s="176">
        <f t="shared" si="93"/>
        <v>0</v>
      </c>
      <c r="IC86" s="176">
        <f t="shared" si="93"/>
        <v>0</v>
      </c>
      <c r="ID86" s="176">
        <f t="shared" si="93"/>
        <v>0</v>
      </c>
      <c r="IE86" s="176">
        <f t="shared" si="93"/>
        <v>0</v>
      </c>
      <c r="IF86" s="176">
        <f t="shared" si="93"/>
        <v>0</v>
      </c>
      <c r="IG86" s="176">
        <f t="shared" si="93"/>
        <v>0</v>
      </c>
      <c r="II86"/>
      <c r="IJ86" s="174">
        <v>72</v>
      </c>
      <c r="IK86" s="174" t="b">
        <f t="shared" si="99"/>
        <v>0</v>
      </c>
      <c r="IL86" s="174" t="e">
        <f t="shared" si="101"/>
        <v>#DIV/0!</v>
      </c>
      <c r="IM86" s="174" t="e">
        <f t="shared" si="104"/>
        <v>#DIV/0!</v>
      </c>
      <c r="IO86" s="179" t="str">
        <f t="shared" si="102"/>
        <v/>
      </c>
      <c r="IP86" s="174" t="str">
        <f t="shared" si="103"/>
        <v/>
      </c>
    </row>
    <row r="87" spans="2:250" ht="12.75" customHeight="1" x14ac:dyDescent="0.25">
      <c r="B87" s="174"/>
      <c r="C87" s="174"/>
      <c r="D87" s="174">
        <f t="shared" si="96"/>
        <v>0</v>
      </c>
      <c r="E87"/>
      <c r="F87"/>
      <c r="G87" s="177">
        <v>74</v>
      </c>
      <c r="H87" s="176">
        <f t="shared" si="97"/>
        <v>11.473836570739701</v>
      </c>
      <c r="I87" s="176">
        <f t="shared" si="100"/>
        <v>1.511719233648885E-4</v>
      </c>
      <c r="K87" s="176">
        <f t="shared" si="98"/>
        <v>1.339274061195284E-14</v>
      </c>
      <c r="L87" s="176">
        <f t="shared" si="98"/>
        <v>1.5117192249676316E-4</v>
      </c>
      <c r="M87" s="176">
        <f t="shared" si="98"/>
        <v>5.1106898665609055E-42</v>
      </c>
      <c r="N87" s="176">
        <f t="shared" si="98"/>
        <v>1.815515719193487E-33</v>
      </c>
      <c r="O87" s="176">
        <f t="shared" si="98"/>
        <v>8.7466136196087619E-32</v>
      </c>
      <c r="P87" s="176">
        <f t="shared" si="98"/>
        <v>4.4241753225829633E-18</v>
      </c>
      <c r="Q87" s="176">
        <f t="shared" si="98"/>
        <v>4.5931434932024133E-49</v>
      </c>
      <c r="R87" s="176">
        <f t="shared" si="98"/>
        <v>5.4100849987023725E-53</v>
      </c>
      <c r="S87" s="176">
        <f t="shared" si="98"/>
        <v>3.8966177218620538E-30</v>
      </c>
      <c r="T87" s="176">
        <f t="shared" si="98"/>
        <v>6.2245452325651039E-13</v>
      </c>
      <c r="U87" s="176">
        <f t="shared" si="98"/>
        <v>7.910270107788403E-16</v>
      </c>
      <c r="V87" s="176">
        <f t="shared" si="98"/>
        <v>8.6198318930234039E-40</v>
      </c>
      <c r="W87" s="176">
        <f t="shared" si="98"/>
        <v>1.3494868778447224E-98</v>
      </c>
      <c r="X87" s="176">
        <f t="shared" si="98"/>
        <v>1.1567308994268321E-28</v>
      </c>
      <c r="Y87" s="176">
        <f t="shared" si="98"/>
        <v>2.314826029504574E-13</v>
      </c>
      <c r="Z87" s="176">
        <f t="shared" si="98"/>
        <v>1.422700031395152E-65</v>
      </c>
      <c r="AA87" s="176">
        <f t="shared" si="95"/>
        <v>0</v>
      </c>
      <c r="AB87" s="176">
        <f t="shared" si="95"/>
        <v>0</v>
      </c>
      <c r="AC87" s="176">
        <f t="shared" si="95"/>
        <v>0</v>
      </c>
      <c r="AD87" s="176">
        <f t="shared" si="95"/>
        <v>0</v>
      </c>
      <c r="AE87" s="176">
        <f t="shared" si="95"/>
        <v>0</v>
      </c>
      <c r="AF87" s="176">
        <f t="shared" si="95"/>
        <v>0</v>
      </c>
      <c r="AG87" s="176">
        <f t="shared" si="95"/>
        <v>0</v>
      </c>
      <c r="AH87" s="176">
        <f t="shared" si="95"/>
        <v>0</v>
      </c>
      <c r="AI87" s="176">
        <f t="shared" si="95"/>
        <v>0</v>
      </c>
      <c r="AJ87" s="176">
        <f t="shared" si="95"/>
        <v>0</v>
      </c>
      <c r="AK87" s="176">
        <f t="shared" si="95"/>
        <v>0</v>
      </c>
      <c r="AL87" s="176">
        <f t="shared" si="95"/>
        <v>0</v>
      </c>
      <c r="AM87" s="176">
        <f t="shared" si="95"/>
        <v>0</v>
      </c>
      <c r="AN87" s="176">
        <f t="shared" si="95"/>
        <v>0</v>
      </c>
      <c r="AO87" s="176">
        <f t="shared" si="95"/>
        <v>0</v>
      </c>
      <c r="AP87" s="176">
        <f t="shared" si="108"/>
        <v>0</v>
      </c>
      <c r="AQ87" s="176">
        <f t="shared" si="108"/>
        <v>0</v>
      </c>
      <c r="AR87" s="176">
        <f t="shared" si="108"/>
        <v>0</v>
      </c>
      <c r="AS87" s="176">
        <f t="shared" si="108"/>
        <v>0</v>
      </c>
      <c r="AT87" s="176">
        <f t="shared" si="108"/>
        <v>0</v>
      </c>
      <c r="AU87" s="176">
        <f t="shared" si="108"/>
        <v>0</v>
      </c>
      <c r="AV87" s="176">
        <f t="shared" si="108"/>
        <v>0</v>
      </c>
      <c r="AW87" s="176">
        <f t="shared" si="108"/>
        <v>0</v>
      </c>
      <c r="AX87" s="176">
        <f t="shared" si="108"/>
        <v>0</v>
      </c>
      <c r="AY87" s="176">
        <f t="shared" si="108"/>
        <v>0</v>
      </c>
      <c r="AZ87" s="176">
        <f t="shared" si="108"/>
        <v>0</v>
      </c>
      <c r="BA87" s="176">
        <f t="shared" si="108"/>
        <v>0</v>
      </c>
      <c r="BB87" s="176">
        <f t="shared" si="108"/>
        <v>0</v>
      </c>
      <c r="BC87" s="176">
        <f t="shared" si="108"/>
        <v>0</v>
      </c>
      <c r="BD87" s="176">
        <f t="shared" si="108"/>
        <v>0</v>
      </c>
      <c r="BE87" s="176">
        <f t="shared" si="105"/>
        <v>0</v>
      </c>
      <c r="BF87" s="176">
        <f t="shared" si="105"/>
        <v>0</v>
      </c>
      <c r="BG87" s="176">
        <f t="shared" si="105"/>
        <v>0</v>
      </c>
      <c r="BH87" s="176">
        <f t="shared" si="105"/>
        <v>0</v>
      </c>
      <c r="BI87" s="176">
        <f t="shared" si="105"/>
        <v>0</v>
      </c>
      <c r="BJ87" s="176">
        <f t="shared" si="105"/>
        <v>0</v>
      </c>
      <c r="BK87" s="176">
        <f t="shared" si="105"/>
        <v>0</v>
      </c>
      <c r="BL87" s="176">
        <f t="shared" si="105"/>
        <v>0</v>
      </c>
      <c r="BM87" s="176">
        <f t="shared" si="105"/>
        <v>0</v>
      </c>
      <c r="BN87" s="176">
        <f t="shared" si="105"/>
        <v>0</v>
      </c>
      <c r="BO87" s="176">
        <f t="shared" si="105"/>
        <v>0</v>
      </c>
      <c r="BP87" s="176">
        <f t="shared" si="105"/>
        <v>0</v>
      </c>
      <c r="BQ87" s="176">
        <f t="shared" si="105"/>
        <v>0</v>
      </c>
      <c r="BR87" s="176">
        <f t="shared" si="105"/>
        <v>0</v>
      </c>
      <c r="BS87" s="176">
        <f t="shared" si="105"/>
        <v>0</v>
      </c>
      <c r="BT87" s="176">
        <f t="shared" si="105"/>
        <v>0</v>
      </c>
      <c r="BU87" s="176">
        <f t="shared" si="106"/>
        <v>0</v>
      </c>
      <c r="BV87" s="176">
        <f t="shared" si="106"/>
        <v>0</v>
      </c>
      <c r="BW87" s="176">
        <f t="shared" si="106"/>
        <v>0</v>
      </c>
      <c r="BX87" s="176">
        <f t="shared" si="106"/>
        <v>0</v>
      </c>
      <c r="BY87" s="176">
        <f t="shared" si="106"/>
        <v>0</v>
      </c>
      <c r="BZ87" s="176">
        <f t="shared" si="106"/>
        <v>0</v>
      </c>
      <c r="CA87" s="176">
        <f t="shared" si="106"/>
        <v>0</v>
      </c>
      <c r="CB87" s="176">
        <f t="shared" si="106"/>
        <v>0</v>
      </c>
      <c r="CC87" s="176">
        <f t="shared" si="106"/>
        <v>0</v>
      </c>
      <c r="CD87" s="176">
        <f t="shared" si="106"/>
        <v>0</v>
      </c>
      <c r="CE87" s="176">
        <f t="shared" si="106"/>
        <v>0</v>
      </c>
      <c r="CF87" s="176">
        <f t="shared" si="106"/>
        <v>0</v>
      </c>
      <c r="CG87" s="176">
        <f t="shared" si="106"/>
        <v>0</v>
      </c>
      <c r="CH87" s="176">
        <f t="shared" si="106"/>
        <v>0</v>
      </c>
      <c r="CI87" s="176">
        <f t="shared" si="106"/>
        <v>0</v>
      </c>
      <c r="CJ87" s="176">
        <f t="shared" si="106"/>
        <v>0</v>
      </c>
      <c r="CK87" s="176">
        <f t="shared" si="113"/>
        <v>0</v>
      </c>
      <c r="CL87" s="176">
        <f t="shared" si="113"/>
        <v>0</v>
      </c>
      <c r="CM87" s="176">
        <f t="shared" si="113"/>
        <v>0</v>
      </c>
      <c r="CN87" s="176">
        <f t="shared" si="113"/>
        <v>0</v>
      </c>
      <c r="CO87" s="176">
        <f t="shared" si="113"/>
        <v>0</v>
      </c>
      <c r="CP87" s="176">
        <f t="shared" si="113"/>
        <v>0</v>
      </c>
      <c r="CQ87" s="176">
        <f t="shared" si="113"/>
        <v>0</v>
      </c>
      <c r="CR87" s="176">
        <f t="shared" si="113"/>
        <v>0</v>
      </c>
      <c r="CS87" s="176">
        <f t="shared" si="113"/>
        <v>0</v>
      </c>
      <c r="CT87" s="176">
        <f t="shared" si="113"/>
        <v>0</v>
      </c>
      <c r="CU87" s="176">
        <f t="shared" si="113"/>
        <v>0</v>
      </c>
      <c r="CV87" s="176">
        <f t="shared" si="113"/>
        <v>0</v>
      </c>
      <c r="CW87" s="176">
        <f t="shared" si="110"/>
        <v>0</v>
      </c>
      <c r="CX87" s="176">
        <f t="shared" si="110"/>
        <v>0</v>
      </c>
      <c r="CY87" s="176">
        <f t="shared" si="110"/>
        <v>0</v>
      </c>
      <c r="CZ87" s="176">
        <f t="shared" si="110"/>
        <v>0</v>
      </c>
      <c r="DA87" s="176">
        <f t="shared" si="110"/>
        <v>0</v>
      </c>
      <c r="DB87" s="176">
        <f t="shared" si="111"/>
        <v>0</v>
      </c>
      <c r="DC87" s="176">
        <f t="shared" si="111"/>
        <v>0</v>
      </c>
      <c r="DD87" s="176">
        <f t="shared" si="111"/>
        <v>0</v>
      </c>
      <c r="DE87" s="176">
        <f t="shared" si="111"/>
        <v>0</v>
      </c>
      <c r="DF87" s="176">
        <f t="shared" si="111"/>
        <v>0</v>
      </c>
      <c r="DG87" s="176">
        <f t="shared" si="111"/>
        <v>0</v>
      </c>
      <c r="DH87" s="176">
        <f t="shared" si="111"/>
        <v>0</v>
      </c>
      <c r="DI87" s="176">
        <f t="shared" si="111"/>
        <v>0</v>
      </c>
      <c r="DJ87" s="176">
        <f t="shared" si="111"/>
        <v>0</v>
      </c>
      <c r="DK87" s="176">
        <f t="shared" si="111"/>
        <v>0</v>
      </c>
      <c r="DL87" s="176">
        <f t="shared" si="111"/>
        <v>0</v>
      </c>
      <c r="DM87" s="176">
        <f t="shared" si="111"/>
        <v>0</v>
      </c>
      <c r="DN87" s="176">
        <f t="shared" si="111"/>
        <v>0</v>
      </c>
      <c r="DO87" s="176">
        <f t="shared" si="111"/>
        <v>0</v>
      </c>
      <c r="DP87" s="176">
        <f t="shared" si="111"/>
        <v>0</v>
      </c>
      <c r="DQ87" s="176">
        <f t="shared" si="111"/>
        <v>0</v>
      </c>
      <c r="DR87" s="176">
        <f t="shared" si="112"/>
        <v>0</v>
      </c>
      <c r="DS87" s="176">
        <f t="shared" si="112"/>
        <v>0</v>
      </c>
      <c r="DT87" s="176">
        <f t="shared" si="112"/>
        <v>0</v>
      </c>
      <c r="DU87" s="176">
        <f t="shared" si="112"/>
        <v>0</v>
      </c>
      <c r="DV87" s="176">
        <f t="shared" si="112"/>
        <v>0</v>
      </c>
      <c r="DW87" s="176">
        <f t="shared" si="112"/>
        <v>0</v>
      </c>
      <c r="DX87" s="176">
        <f t="shared" si="112"/>
        <v>0</v>
      </c>
      <c r="DY87" s="176">
        <f t="shared" si="112"/>
        <v>0</v>
      </c>
      <c r="DZ87" s="176">
        <f t="shared" si="112"/>
        <v>0</v>
      </c>
      <c r="EA87" s="176">
        <f t="shared" si="112"/>
        <v>0</v>
      </c>
      <c r="EB87" s="176">
        <f t="shared" si="112"/>
        <v>0</v>
      </c>
      <c r="EC87" s="176">
        <f t="shared" si="88"/>
        <v>0</v>
      </c>
      <c r="ED87" s="176">
        <f t="shared" si="88"/>
        <v>0</v>
      </c>
      <c r="EE87" s="176">
        <f t="shared" si="88"/>
        <v>0</v>
      </c>
      <c r="EF87" s="176">
        <f t="shared" si="88"/>
        <v>0</v>
      </c>
      <c r="EG87" s="176">
        <f t="shared" si="88"/>
        <v>0</v>
      </c>
      <c r="EH87" s="176">
        <f t="shared" si="85"/>
        <v>0</v>
      </c>
      <c r="EI87" s="176">
        <f t="shared" si="85"/>
        <v>0</v>
      </c>
      <c r="EJ87" s="176">
        <f t="shared" si="85"/>
        <v>0</v>
      </c>
      <c r="EK87" s="176">
        <f t="shared" si="85"/>
        <v>0</v>
      </c>
      <c r="EL87" s="176">
        <f t="shared" si="85"/>
        <v>0</v>
      </c>
      <c r="EM87" s="176">
        <f t="shared" si="85"/>
        <v>0</v>
      </c>
      <c r="EN87" s="176">
        <f t="shared" si="85"/>
        <v>0</v>
      </c>
      <c r="EO87" s="176">
        <f t="shared" si="85"/>
        <v>0</v>
      </c>
      <c r="EP87" s="176">
        <f t="shared" si="85"/>
        <v>0</v>
      </c>
      <c r="EQ87" s="176">
        <f t="shared" si="85"/>
        <v>0</v>
      </c>
      <c r="ER87" s="176">
        <f t="shared" si="85"/>
        <v>0</v>
      </c>
      <c r="ES87" s="176">
        <f t="shared" si="85"/>
        <v>0</v>
      </c>
      <c r="ET87" s="176">
        <f t="shared" si="85"/>
        <v>0</v>
      </c>
      <c r="EU87" s="176">
        <f t="shared" si="85"/>
        <v>0</v>
      </c>
      <c r="EV87" s="176">
        <f t="shared" si="85"/>
        <v>0</v>
      </c>
      <c r="EW87" s="176">
        <f t="shared" si="85"/>
        <v>0</v>
      </c>
      <c r="EX87" s="176">
        <f t="shared" si="89"/>
        <v>0</v>
      </c>
      <c r="EY87" s="176">
        <f t="shared" si="89"/>
        <v>0</v>
      </c>
      <c r="EZ87" s="176">
        <f t="shared" si="89"/>
        <v>0</v>
      </c>
      <c r="FA87" s="176">
        <f t="shared" si="89"/>
        <v>0</v>
      </c>
      <c r="FB87" s="176">
        <f t="shared" si="89"/>
        <v>0</v>
      </c>
      <c r="FC87" s="176">
        <f t="shared" si="89"/>
        <v>0</v>
      </c>
      <c r="FD87" s="176">
        <f t="shared" si="89"/>
        <v>0</v>
      </c>
      <c r="FE87" s="176">
        <f t="shared" si="89"/>
        <v>0</v>
      </c>
      <c r="FF87" s="176">
        <f t="shared" si="89"/>
        <v>0</v>
      </c>
      <c r="FG87" s="176">
        <f t="shared" si="89"/>
        <v>0</v>
      </c>
      <c r="FH87" s="176">
        <f t="shared" si="89"/>
        <v>0</v>
      </c>
      <c r="FI87" s="176">
        <f t="shared" si="89"/>
        <v>0</v>
      </c>
      <c r="FJ87" s="176">
        <f t="shared" si="89"/>
        <v>0</v>
      </c>
      <c r="FK87" s="176">
        <f t="shared" si="89"/>
        <v>0</v>
      </c>
      <c r="FL87" s="176">
        <f t="shared" si="107"/>
        <v>0</v>
      </c>
      <c r="FM87" s="176">
        <f t="shared" si="107"/>
        <v>0</v>
      </c>
      <c r="FN87" s="176">
        <f t="shared" si="107"/>
        <v>0</v>
      </c>
      <c r="FO87" s="176">
        <f t="shared" si="107"/>
        <v>0</v>
      </c>
      <c r="FP87" s="176">
        <f t="shared" si="107"/>
        <v>0</v>
      </c>
      <c r="FQ87" s="176">
        <f t="shared" si="107"/>
        <v>0</v>
      </c>
      <c r="FR87" s="176">
        <f t="shared" si="107"/>
        <v>0</v>
      </c>
      <c r="FS87" s="176">
        <f t="shared" si="107"/>
        <v>0</v>
      </c>
      <c r="FT87" s="176">
        <f t="shared" si="107"/>
        <v>0</v>
      </c>
      <c r="FU87" s="176">
        <f t="shared" si="107"/>
        <v>0</v>
      </c>
      <c r="FV87" s="176">
        <f t="shared" si="86"/>
        <v>0</v>
      </c>
      <c r="FW87" s="176">
        <f t="shared" si="86"/>
        <v>0</v>
      </c>
      <c r="FX87" s="176">
        <f t="shared" si="86"/>
        <v>0</v>
      </c>
      <c r="FY87" s="176">
        <f t="shared" si="86"/>
        <v>0</v>
      </c>
      <c r="FZ87" s="176">
        <f t="shared" si="86"/>
        <v>0</v>
      </c>
      <c r="GA87" s="176">
        <f t="shared" si="86"/>
        <v>0</v>
      </c>
      <c r="GB87" s="176">
        <f t="shared" si="86"/>
        <v>0</v>
      </c>
      <c r="GC87" s="176">
        <f t="shared" si="86"/>
        <v>0</v>
      </c>
      <c r="GD87" s="176">
        <f t="shared" si="86"/>
        <v>0</v>
      </c>
      <c r="GE87" s="176">
        <f t="shared" si="86"/>
        <v>0</v>
      </c>
      <c r="GF87" s="176">
        <f t="shared" si="86"/>
        <v>0</v>
      </c>
      <c r="GG87" s="176">
        <f t="shared" si="86"/>
        <v>0</v>
      </c>
      <c r="GH87" s="176">
        <f t="shared" si="86"/>
        <v>0</v>
      </c>
      <c r="GI87" s="176">
        <f t="shared" si="86"/>
        <v>0</v>
      </c>
      <c r="GJ87" s="176">
        <f t="shared" si="94"/>
        <v>0</v>
      </c>
      <c r="GK87" s="176">
        <f t="shared" si="92"/>
        <v>0</v>
      </c>
      <c r="GL87" s="176">
        <f t="shared" si="92"/>
        <v>0</v>
      </c>
      <c r="GM87" s="176">
        <f t="shared" si="92"/>
        <v>0</v>
      </c>
      <c r="GN87" s="176">
        <f t="shared" si="92"/>
        <v>0</v>
      </c>
      <c r="GO87" s="176">
        <f t="shared" si="92"/>
        <v>0</v>
      </c>
      <c r="GP87" s="176">
        <f t="shared" si="92"/>
        <v>0</v>
      </c>
      <c r="GQ87" s="176">
        <f t="shared" si="92"/>
        <v>0</v>
      </c>
      <c r="GR87" s="176">
        <f t="shared" si="92"/>
        <v>0</v>
      </c>
      <c r="GS87" s="176">
        <f t="shared" si="92"/>
        <v>0</v>
      </c>
      <c r="GT87" s="176">
        <f t="shared" si="92"/>
        <v>0</v>
      </c>
      <c r="GU87" s="176">
        <f t="shared" si="92"/>
        <v>0</v>
      </c>
      <c r="GV87" s="176">
        <f t="shared" si="92"/>
        <v>0</v>
      </c>
      <c r="GW87" s="176">
        <f t="shared" si="92"/>
        <v>0</v>
      </c>
      <c r="GX87" s="176">
        <f t="shared" si="92"/>
        <v>0</v>
      </c>
      <c r="GY87" s="176">
        <f t="shared" si="92"/>
        <v>0</v>
      </c>
      <c r="GZ87" s="176">
        <f t="shared" si="92"/>
        <v>0</v>
      </c>
      <c r="HA87" s="176">
        <f t="shared" si="91"/>
        <v>0</v>
      </c>
      <c r="HB87" s="176">
        <f t="shared" si="91"/>
        <v>0</v>
      </c>
      <c r="HC87" s="176">
        <f t="shared" si="91"/>
        <v>0</v>
      </c>
      <c r="HD87" s="176">
        <f t="shared" si="91"/>
        <v>0</v>
      </c>
      <c r="HE87" s="176">
        <f t="shared" si="91"/>
        <v>0</v>
      </c>
      <c r="HF87" s="176">
        <f t="shared" si="91"/>
        <v>0</v>
      </c>
      <c r="HG87" s="176">
        <f t="shared" si="87"/>
        <v>0</v>
      </c>
      <c r="HH87" s="176">
        <f t="shared" si="87"/>
        <v>0</v>
      </c>
      <c r="HI87" s="176">
        <f t="shared" si="87"/>
        <v>0</v>
      </c>
      <c r="HJ87" s="176">
        <f t="shared" si="87"/>
        <v>0</v>
      </c>
      <c r="HK87" s="176">
        <f t="shared" si="87"/>
        <v>0</v>
      </c>
      <c r="HL87" s="176">
        <f t="shared" si="87"/>
        <v>0</v>
      </c>
      <c r="HM87" s="176">
        <f t="shared" si="87"/>
        <v>0</v>
      </c>
      <c r="HN87" s="176">
        <f t="shared" si="87"/>
        <v>0</v>
      </c>
      <c r="HO87" s="176">
        <f t="shared" si="87"/>
        <v>0</v>
      </c>
      <c r="HP87" s="176">
        <f t="shared" si="87"/>
        <v>0</v>
      </c>
      <c r="HQ87" s="176">
        <f t="shared" si="87"/>
        <v>0</v>
      </c>
      <c r="HR87" s="176">
        <f t="shared" si="87"/>
        <v>0</v>
      </c>
      <c r="HS87" s="176">
        <f t="shared" si="87"/>
        <v>0</v>
      </c>
      <c r="HT87" s="176">
        <f t="shared" si="87"/>
        <v>0</v>
      </c>
      <c r="HU87" s="176">
        <f t="shared" si="87"/>
        <v>0</v>
      </c>
      <c r="HV87" s="176">
        <f t="shared" si="93"/>
        <v>0</v>
      </c>
      <c r="HW87" s="176">
        <f t="shared" si="93"/>
        <v>0</v>
      </c>
      <c r="HX87" s="176">
        <f t="shared" si="93"/>
        <v>0</v>
      </c>
      <c r="HY87" s="176">
        <f t="shared" si="93"/>
        <v>0</v>
      </c>
      <c r="HZ87" s="176">
        <f t="shared" si="93"/>
        <v>0</v>
      </c>
      <c r="IA87" s="176">
        <f t="shared" si="93"/>
        <v>0</v>
      </c>
      <c r="IB87" s="176">
        <f t="shared" si="93"/>
        <v>0</v>
      </c>
      <c r="IC87" s="176">
        <f t="shared" si="93"/>
        <v>0</v>
      </c>
      <c r="ID87" s="176">
        <f t="shared" si="93"/>
        <v>0</v>
      </c>
      <c r="IE87" s="176">
        <f t="shared" si="93"/>
        <v>0</v>
      </c>
      <c r="IF87" s="176">
        <f t="shared" si="93"/>
        <v>0</v>
      </c>
      <c r="IG87" s="176">
        <f t="shared" si="93"/>
        <v>0</v>
      </c>
      <c r="II87"/>
      <c r="IJ87" s="174">
        <v>73</v>
      </c>
      <c r="IK87" s="174" t="b">
        <f t="shared" si="99"/>
        <v>0</v>
      </c>
      <c r="IL87" s="174" t="e">
        <f t="shared" si="101"/>
        <v>#DIV/0!</v>
      </c>
      <c r="IM87" s="174" t="e">
        <f t="shared" si="104"/>
        <v>#DIV/0!</v>
      </c>
      <c r="IO87" s="179" t="str">
        <f t="shared" si="102"/>
        <v/>
      </c>
      <c r="IP87" s="174" t="str">
        <f t="shared" si="103"/>
        <v/>
      </c>
    </row>
    <row r="88" spans="2:250" ht="12.75" customHeight="1" x14ac:dyDescent="0.25">
      <c r="B88" s="174"/>
      <c r="C88" s="174"/>
      <c r="D88" s="174">
        <f t="shared" si="96"/>
        <v>0</v>
      </c>
      <c r="E88"/>
      <c r="F88"/>
      <c r="G88" s="177">
        <v>75</v>
      </c>
      <c r="H88" s="176">
        <f t="shared" si="97"/>
        <v>11.628888416290238</v>
      </c>
      <c r="I88" s="176">
        <f t="shared" si="100"/>
        <v>1.0344307819766075E-5</v>
      </c>
      <c r="K88" s="176">
        <f t="shared" si="98"/>
        <v>8.9092782663740654E-17</v>
      </c>
      <c r="L88" s="176">
        <f t="shared" si="98"/>
        <v>1.034430780731981E-5</v>
      </c>
      <c r="M88" s="176">
        <f t="shared" si="98"/>
        <v>3.3348395101688101E-46</v>
      </c>
      <c r="N88" s="176">
        <f t="shared" si="98"/>
        <v>2.5666634205556838E-37</v>
      </c>
      <c r="O88" s="176">
        <f t="shared" si="98"/>
        <v>6.1465508976816734E-35</v>
      </c>
      <c r="P88" s="176">
        <f t="shared" si="98"/>
        <v>1.9675245661279765E-20</v>
      </c>
      <c r="Q88" s="176">
        <f t="shared" si="98"/>
        <v>6.0707810574325961E-54</v>
      </c>
      <c r="R88" s="176">
        <f t="shared" si="98"/>
        <v>1.4605735228969701E-57</v>
      </c>
      <c r="S88" s="176">
        <f t="shared" si="98"/>
        <v>3.094309176563792E-33</v>
      </c>
      <c r="T88" s="176">
        <f t="shared" si="98"/>
        <v>1.1084966580379238E-14</v>
      </c>
      <c r="U88" s="176">
        <f t="shared" si="98"/>
        <v>1.4511806983989364E-17</v>
      </c>
      <c r="V88" s="176">
        <f t="shared" si="98"/>
        <v>2.1300945104951957E-43</v>
      </c>
      <c r="W88" s="176">
        <f t="shared" si="98"/>
        <v>1.1428684178273356E-105</v>
      </c>
      <c r="X88" s="176">
        <f t="shared" si="98"/>
        <v>6.6738711806810703E-32</v>
      </c>
      <c r="Y88" s="176">
        <f t="shared" si="98"/>
        <v>1.2576745795212466E-15</v>
      </c>
      <c r="Z88" s="176">
        <f t="shared" si="98"/>
        <v>1.6481684368241343E-70</v>
      </c>
      <c r="AA88" s="176">
        <f t="shared" si="95"/>
        <v>0</v>
      </c>
      <c r="AB88" s="176">
        <f t="shared" si="95"/>
        <v>0</v>
      </c>
      <c r="AC88" s="176">
        <f t="shared" si="95"/>
        <v>0</v>
      </c>
      <c r="AD88" s="176">
        <f t="shared" si="95"/>
        <v>0</v>
      </c>
      <c r="AE88" s="176">
        <f t="shared" si="95"/>
        <v>0</v>
      </c>
      <c r="AF88" s="176">
        <f t="shared" si="95"/>
        <v>0</v>
      </c>
      <c r="AG88" s="176">
        <f t="shared" si="95"/>
        <v>0</v>
      </c>
      <c r="AH88" s="176">
        <f t="shared" si="95"/>
        <v>0</v>
      </c>
      <c r="AI88" s="176">
        <f t="shared" si="95"/>
        <v>0</v>
      </c>
      <c r="AJ88" s="176">
        <f t="shared" si="95"/>
        <v>0</v>
      </c>
      <c r="AK88" s="176">
        <f t="shared" si="95"/>
        <v>0</v>
      </c>
      <c r="AL88" s="176">
        <f t="shared" si="95"/>
        <v>0</v>
      </c>
      <c r="AM88" s="176">
        <f t="shared" si="95"/>
        <v>0</v>
      </c>
      <c r="AN88" s="176">
        <f t="shared" si="95"/>
        <v>0</v>
      </c>
      <c r="AO88" s="176">
        <f t="shared" si="95"/>
        <v>0</v>
      </c>
      <c r="AP88" s="176">
        <f t="shared" si="108"/>
        <v>0</v>
      </c>
      <c r="AQ88" s="176">
        <f t="shared" si="108"/>
        <v>0</v>
      </c>
      <c r="AR88" s="176">
        <f t="shared" si="108"/>
        <v>0</v>
      </c>
      <c r="AS88" s="176">
        <f t="shared" si="108"/>
        <v>0</v>
      </c>
      <c r="AT88" s="176">
        <f t="shared" si="108"/>
        <v>0</v>
      </c>
      <c r="AU88" s="176">
        <f t="shared" si="108"/>
        <v>0</v>
      </c>
      <c r="AV88" s="176">
        <f t="shared" si="108"/>
        <v>0</v>
      </c>
      <c r="AW88" s="176">
        <f t="shared" si="108"/>
        <v>0</v>
      </c>
      <c r="AX88" s="176">
        <f t="shared" si="108"/>
        <v>0</v>
      </c>
      <c r="AY88" s="176">
        <f t="shared" si="108"/>
        <v>0</v>
      </c>
      <c r="AZ88" s="176">
        <f t="shared" si="108"/>
        <v>0</v>
      </c>
      <c r="BA88" s="176">
        <f t="shared" si="108"/>
        <v>0</v>
      </c>
      <c r="BB88" s="176">
        <f t="shared" si="108"/>
        <v>0</v>
      </c>
      <c r="BC88" s="176">
        <f t="shared" si="108"/>
        <v>0</v>
      </c>
      <c r="BD88" s="176">
        <f t="shared" si="108"/>
        <v>0</v>
      </c>
      <c r="BE88" s="176">
        <f t="shared" si="105"/>
        <v>0</v>
      </c>
      <c r="BF88" s="176">
        <f t="shared" si="105"/>
        <v>0</v>
      </c>
      <c r="BG88" s="176">
        <f t="shared" si="105"/>
        <v>0</v>
      </c>
      <c r="BH88" s="176">
        <f t="shared" si="105"/>
        <v>0</v>
      </c>
      <c r="BI88" s="176">
        <f t="shared" si="105"/>
        <v>0</v>
      </c>
      <c r="BJ88" s="176">
        <f t="shared" si="105"/>
        <v>0</v>
      </c>
      <c r="BK88" s="176">
        <f t="shared" si="105"/>
        <v>0</v>
      </c>
      <c r="BL88" s="176">
        <f t="shared" si="105"/>
        <v>0</v>
      </c>
      <c r="BM88" s="176">
        <f t="shared" si="105"/>
        <v>0</v>
      </c>
      <c r="BN88" s="176">
        <f t="shared" si="105"/>
        <v>0</v>
      </c>
      <c r="BO88" s="176">
        <f t="shared" si="105"/>
        <v>0</v>
      </c>
      <c r="BP88" s="176">
        <f t="shared" si="105"/>
        <v>0</v>
      </c>
      <c r="BQ88" s="176">
        <f t="shared" si="105"/>
        <v>0</v>
      </c>
      <c r="BR88" s="176">
        <f t="shared" si="105"/>
        <v>0</v>
      </c>
      <c r="BS88" s="176">
        <f t="shared" si="105"/>
        <v>0</v>
      </c>
      <c r="BT88" s="176">
        <f t="shared" si="105"/>
        <v>0</v>
      </c>
      <c r="BU88" s="176">
        <f t="shared" si="106"/>
        <v>0</v>
      </c>
      <c r="BV88" s="176">
        <f t="shared" si="106"/>
        <v>0</v>
      </c>
      <c r="BW88" s="176">
        <f t="shared" si="106"/>
        <v>0</v>
      </c>
      <c r="BX88" s="176">
        <f t="shared" si="106"/>
        <v>0</v>
      </c>
      <c r="BY88" s="176">
        <f t="shared" si="106"/>
        <v>0</v>
      </c>
      <c r="BZ88" s="176">
        <f t="shared" si="106"/>
        <v>0</v>
      </c>
      <c r="CA88" s="176">
        <f t="shared" si="106"/>
        <v>0</v>
      </c>
      <c r="CB88" s="176">
        <f t="shared" si="106"/>
        <v>0</v>
      </c>
      <c r="CC88" s="176">
        <f t="shared" si="106"/>
        <v>0</v>
      </c>
      <c r="CD88" s="176">
        <f t="shared" si="106"/>
        <v>0</v>
      </c>
      <c r="CE88" s="176">
        <f t="shared" si="106"/>
        <v>0</v>
      </c>
      <c r="CF88" s="176">
        <f t="shared" si="106"/>
        <v>0</v>
      </c>
      <c r="CG88" s="176">
        <f t="shared" si="106"/>
        <v>0</v>
      </c>
      <c r="CH88" s="176">
        <f t="shared" si="106"/>
        <v>0</v>
      </c>
      <c r="CI88" s="176">
        <f t="shared" si="106"/>
        <v>0</v>
      </c>
      <c r="CJ88" s="176">
        <f t="shared" si="106"/>
        <v>0</v>
      </c>
      <c r="CK88" s="176">
        <f t="shared" si="113"/>
        <v>0</v>
      </c>
      <c r="CL88" s="176">
        <f t="shared" si="113"/>
        <v>0</v>
      </c>
      <c r="CM88" s="176">
        <f t="shared" si="113"/>
        <v>0</v>
      </c>
      <c r="CN88" s="176">
        <f t="shared" si="113"/>
        <v>0</v>
      </c>
      <c r="CO88" s="176">
        <f t="shared" si="113"/>
        <v>0</v>
      </c>
      <c r="CP88" s="176">
        <f t="shared" si="113"/>
        <v>0</v>
      </c>
      <c r="CQ88" s="176">
        <f t="shared" si="113"/>
        <v>0</v>
      </c>
      <c r="CR88" s="176">
        <f t="shared" si="113"/>
        <v>0</v>
      </c>
      <c r="CS88" s="176">
        <f t="shared" si="113"/>
        <v>0</v>
      </c>
      <c r="CT88" s="176">
        <f t="shared" si="113"/>
        <v>0</v>
      </c>
      <c r="CU88" s="176">
        <f t="shared" si="113"/>
        <v>0</v>
      </c>
      <c r="CV88" s="176">
        <f t="shared" si="113"/>
        <v>0</v>
      </c>
      <c r="CW88" s="176">
        <f t="shared" si="110"/>
        <v>0</v>
      </c>
      <c r="CX88" s="176">
        <f t="shared" si="110"/>
        <v>0</v>
      </c>
      <c r="CY88" s="176">
        <f t="shared" si="110"/>
        <v>0</v>
      </c>
      <c r="CZ88" s="176">
        <f t="shared" si="110"/>
        <v>0</v>
      </c>
      <c r="DA88" s="176">
        <f t="shared" si="110"/>
        <v>0</v>
      </c>
      <c r="DB88" s="176">
        <f t="shared" si="111"/>
        <v>0</v>
      </c>
      <c r="DC88" s="176">
        <f t="shared" si="111"/>
        <v>0</v>
      </c>
      <c r="DD88" s="176">
        <f t="shared" si="111"/>
        <v>0</v>
      </c>
      <c r="DE88" s="176">
        <f t="shared" si="111"/>
        <v>0</v>
      </c>
      <c r="DF88" s="176">
        <f t="shared" si="111"/>
        <v>0</v>
      </c>
      <c r="DG88" s="176">
        <f t="shared" si="111"/>
        <v>0</v>
      </c>
      <c r="DH88" s="176">
        <f t="shared" si="111"/>
        <v>0</v>
      </c>
      <c r="DI88" s="176">
        <f t="shared" si="111"/>
        <v>0</v>
      </c>
      <c r="DJ88" s="176">
        <f t="shared" si="111"/>
        <v>0</v>
      </c>
      <c r="DK88" s="176">
        <f t="shared" si="111"/>
        <v>0</v>
      </c>
      <c r="DL88" s="176">
        <f t="shared" si="111"/>
        <v>0</v>
      </c>
      <c r="DM88" s="176">
        <f t="shared" si="111"/>
        <v>0</v>
      </c>
      <c r="DN88" s="176">
        <f t="shared" si="111"/>
        <v>0</v>
      </c>
      <c r="DO88" s="176">
        <f t="shared" si="111"/>
        <v>0</v>
      </c>
      <c r="DP88" s="176">
        <f t="shared" si="111"/>
        <v>0</v>
      </c>
      <c r="DQ88" s="176">
        <f t="shared" si="111"/>
        <v>0</v>
      </c>
      <c r="DR88" s="176">
        <f t="shared" si="112"/>
        <v>0</v>
      </c>
      <c r="DS88" s="176">
        <f t="shared" si="112"/>
        <v>0</v>
      </c>
      <c r="DT88" s="176">
        <f t="shared" si="112"/>
        <v>0</v>
      </c>
      <c r="DU88" s="176">
        <f t="shared" si="112"/>
        <v>0</v>
      </c>
      <c r="DV88" s="176">
        <f t="shared" si="112"/>
        <v>0</v>
      </c>
      <c r="DW88" s="176">
        <f t="shared" si="112"/>
        <v>0</v>
      </c>
      <c r="DX88" s="176">
        <f t="shared" si="112"/>
        <v>0</v>
      </c>
      <c r="DY88" s="176">
        <f t="shared" si="112"/>
        <v>0</v>
      </c>
      <c r="DZ88" s="176">
        <f t="shared" si="112"/>
        <v>0</v>
      </c>
      <c r="EA88" s="176">
        <f t="shared" si="112"/>
        <v>0</v>
      </c>
      <c r="EB88" s="176">
        <f t="shared" si="112"/>
        <v>0</v>
      </c>
      <c r="EC88" s="176">
        <f t="shared" si="88"/>
        <v>0</v>
      </c>
      <c r="ED88" s="176">
        <f t="shared" si="88"/>
        <v>0</v>
      </c>
      <c r="EE88" s="176">
        <f t="shared" si="88"/>
        <v>0</v>
      </c>
      <c r="EF88" s="176">
        <f t="shared" si="88"/>
        <v>0</v>
      </c>
      <c r="EG88" s="176">
        <f t="shared" si="88"/>
        <v>0</v>
      </c>
      <c r="EH88" s="176">
        <f t="shared" si="85"/>
        <v>0</v>
      </c>
      <c r="EI88" s="176">
        <f t="shared" si="85"/>
        <v>0</v>
      </c>
      <c r="EJ88" s="176">
        <f t="shared" si="85"/>
        <v>0</v>
      </c>
      <c r="EK88" s="176">
        <f t="shared" si="85"/>
        <v>0</v>
      </c>
      <c r="EL88" s="176">
        <f t="shared" si="85"/>
        <v>0</v>
      </c>
      <c r="EM88" s="176">
        <f t="shared" si="85"/>
        <v>0</v>
      </c>
      <c r="EN88" s="176">
        <f t="shared" si="85"/>
        <v>0</v>
      </c>
      <c r="EO88" s="176">
        <f t="shared" si="85"/>
        <v>0</v>
      </c>
      <c r="EP88" s="176">
        <f t="shared" si="85"/>
        <v>0</v>
      </c>
      <c r="EQ88" s="176">
        <f t="shared" si="85"/>
        <v>0</v>
      </c>
      <c r="ER88" s="176">
        <f t="shared" si="85"/>
        <v>0</v>
      </c>
      <c r="ES88" s="176">
        <f t="shared" si="85"/>
        <v>0</v>
      </c>
      <c r="ET88" s="176">
        <f t="shared" si="85"/>
        <v>0</v>
      </c>
      <c r="EU88" s="176">
        <f t="shared" si="85"/>
        <v>0</v>
      </c>
      <c r="EV88" s="176">
        <f t="shared" si="85"/>
        <v>0</v>
      </c>
      <c r="EW88" s="176">
        <f t="shared" si="85"/>
        <v>0</v>
      </c>
      <c r="EX88" s="176">
        <f t="shared" si="89"/>
        <v>0</v>
      </c>
      <c r="EY88" s="176">
        <f t="shared" si="89"/>
        <v>0</v>
      </c>
      <c r="EZ88" s="176">
        <f t="shared" si="89"/>
        <v>0</v>
      </c>
      <c r="FA88" s="176">
        <f t="shared" si="89"/>
        <v>0</v>
      </c>
      <c r="FB88" s="176">
        <f t="shared" si="89"/>
        <v>0</v>
      </c>
      <c r="FC88" s="176">
        <f t="shared" si="89"/>
        <v>0</v>
      </c>
      <c r="FD88" s="176">
        <f t="shared" si="89"/>
        <v>0</v>
      </c>
      <c r="FE88" s="176">
        <f t="shared" si="89"/>
        <v>0</v>
      </c>
      <c r="FF88" s="176">
        <f t="shared" si="89"/>
        <v>0</v>
      </c>
      <c r="FG88" s="176">
        <f t="shared" si="89"/>
        <v>0</v>
      </c>
      <c r="FH88" s="176">
        <f t="shared" si="89"/>
        <v>0</v>
      </c>
      <c r="FI88" s="176">
        <f t="shared" si="89"/>
        <v>0</v>
      </c>
      <c r="FJ88" s="176">
        <f t="shared" si="89"/>
        <v>0</v>
      </c>
      <c r="FK88" s="176">
        <f t="shared" si="89"/>
        <v>0</v>
      </c>
      <c r="FL88" s="176">
        <f t="shared" si="107"/>
        <v>0</v>
      </c>
      <c r="FM88" s="176">
        <f t="shared" si="107"/>
        <v>0</v>
      </c>
      <c r="FN88" s="176">
        <f t="shared" si="107"/>
        <v>0</v>
      </c>
      <c r="FO88" s="176">
        <f t="shared" si="107"/>
        <v>0</v>
      </c>
      <c r="FP88" s="176">
        <f t="shared" si="107"/>
        <v>0</v>
      </c>
      <c r="FQ88" s="176">
        <f t="shared" si="107"/>
        <v>0</v>
      </c>
      <c r="FR88" s="176">
        <f t="shared" si="107"/>
        <v>0</v>
      </c>
      <c r="FS88" s="176">
        <f t="shared" si="107"/>
        <v>0</v>
      </c>
      <c r="FT88" s="176">
        <f t="shared" si="107"/>
        <v>0</v>
      </c>
      <c r="FU88" s="176">
        <f t="shared" si="107"/>
        <v>0</v>
      </c>
      <c r="FV88" s="176">
        <f t="shared" si="86"/>
        <v>0</v>
      </c>
      <c r="FW88" s="176">
        <f t="shared" si="86"/>
        <v>0</v>
      </c>
      <c r="FX88" s="176">
        <f t="shared" si="86"/>
        <v>0</v>
      </c>
      <c r="FY88" s="176">
        <f t="shared" si="86"/>
        <v>0</v>
      </c>
      <c r="FZ88" s="176">
        <f t="shared" si="86"/>
        <v>0</v>
      </c>
      <c r="GA88" s="176">
        <f t="shared" si="86"/>
        <v>0</v>
      </c>
      <c r="GB88" s="176">
        <f t="shared" si="86"/>
        <v>0</v>
      </c>
      <c r="GC88" s="176">
        <f t="shared" si="86"/>
        <v>0</v>
      </c>
      <c r="GD88" s="176">
        <f t="shared" si="86"/>
        <v>0</v>
      </c>
      <c r="GE88" s="176">
        <f t="shared" si="86"/>
        <v>0</v>
      </c>
      <c r="GF88" s="176">
        <f t="shared" si="86"/>
        <v>0</v>
      </c>
      <c r="GG88" s="176">
        <f t="shared" si="86"/>
        <v>0</v>
      </c>
      <c r="GH88" s="176">
        <f t="shared" si="86"/>
        <v>0</v>
      </c>
      <c r="GI88" s="176">
        <f t="shared" si="86"/>
        <v>0</v>
      </c>
      <c r="GJ88" s="176">
        <f t="shared" si="94"/>
        <v>0</v>
      </c>
      <c r="GK88" s="176">
        <f t="shared" si="94"/>
        <v>0</v>
      </c>
      <c r="GL88" s="176">
        <f t="shared" si="94"/>
        <v>0</v>
      </c>
      <c r="GM88" s="176">
        <f t="shared" si="94"/>
        <v>0</v>
      </c>
      <c r="GN88" s="176">
        <f t="shared" si="94"/>
        <v>0</v>
      </c>
      <c r="GO88" s="176">
        <f t="shared" si="94"/>
        <v>0</v>
      </c>
      <c r="GP88" s="176">
        <f t="shared" si="94"/>
        <v>0</v>
      </c>
      <c r="GQ88" s="176">
        <f t="shared" si="94"/>
        <v>0</v>
      </c>
      <c r="GR88" s="176">
        <f t="shared" si="94"/>
        <v>0</v>
      </c>
      <c r="GS88" s="176">
        <f t="shared" si="94"/>
        <v>0</v>
      </c>
      <c r="GT88" s="176">
        <f t="shared" si="94"/>
        <v>0</v>
      </c>
      <c r="GU88" s="176">
        <f t="shared" si="94"/>
        <v>0</v>
      </c>
      <c r="GV88" s="176">
        <f t="shared" si="94"/>
        <v>0</v>
      </c>
      <c r="GW88" s="176">
        <f t="shared" si="94"/>
        <v>0</v>
      </c>
      <c r="GX88" s="176">
        <f t="shared" si="94"/>
        <v>0</v>
      </c>
      <c r="GY88" s="176">
        <f t="shared" si="94"/>
        <v>0</v>
      </c>
      <c r="GZ88" s="176">
        <f t="shared" si="92"/>
        <v>0</v>
      </c>
      <c r="HA88" s="176">
        <f t="shared" si="91"/>
        <v>0</v>
      </c>
      <c r="HB88" s="176">
        <f t="shared" si="91"/>
        <v>0</v>
      </c>
      <c r="HC88" s="176">
        <f t="shared" si="91"/>
        <v>0</v>
      </c>
      <c r="HD88" s="176">
        <f t="shared" si="91"/>
        <v>0</v>
      </c>
      <c r="HE88" s="176">
        <f t="shared" si="91"/>
        <v>0</v>
      </c>
      <c r="HF88" s="176">
        <f t="shared" si="91"/>
        <v>0</v>
      </c>
      <c r="HG88" s="176">
        <f t="shared" si="87"/>
        <v>0</v>
      </c>
      <c r="HH88" s="176">
        <f t="shared" si="87"/>
        <v>0</v>
      </c>
      <c r="HI88" s="176">
        <f t="shared" si="87"/>
        <v>0</v>
      </c>
      <c r="HJ88" s="176">
        <f t="shared" si="87"/>
        <v>0</v>
      </c>
      <c r="HK88" s="176">
        <f t="shared" si="87"/>
        <v>0</v>
      </c>
      <c r="HL88" s="176">
        <f t="shared" si="87"/>
        <v>0</v>
      </c>
      <c r="HM88" s="176">
        <f t="shared" si="87"/>
        <v>0</v>
      </c>
      <c r="HN88" s="176">
        <f t="shared" si="87"/>
        <v>0</v>
      </c>
      <c r="HO88" s="176">
        <f t="shared" si="87"/>
        <v>0</v>
      </c>
      <c r="HP88" s="176">
        <f t="shared" si="87"/>
        <v>0</v>
      </c>
      <c r="HQ88" s="176">
        <f t="shared" si="87"/>
        <v>0</v>
      </c>
      <c r="HR88" s="176">
        <f t="shared" si="87"/>
        <v>0</v>
      </c>
      <c r="HS88" s="176">
        <f t="shared" si="87"/>
        <v>0</v>
      </c>
      <c r="HT88" s="176">
        <f t="shared" si="87"/>
        <v>0</v>
      </c>
      <c r="HU88" s="176">
        <f t="shared" si="87"/>
        <v>0</v>
      </c>
      <c r="HV88" s="176">
        <f t="shared" si="93"/>
        <v>0</v>
      </c>
      <c r="HW88" s="176">
        <f t="shared" si="93"/>
        <v>0</v>
      </c>
      <c r="HX88" s="176">
        <f t="shared" si="93"/>
        <v>0</v>
      </c>
      <c r="HY88" s="176">
        <f t="shared" si="93"/>
        <v>0</v>
      </c>
      <c r="HZ88" s="176">
        <f t="shared" si="93"/>
        <v>0</v>
      </c>
      <c r="IA88" s="176">
        <f t="shared" si="93"/>
        <v>0</v>
      </c>
      <c r="IB88" s="176">
        <f t="shared" si="93"/>
        <v>0</v>
      </c>
      <c r="IC88" s="176">
        <f t="shared" si="93"/>
        <v>0</v>
      </c>
      <c r="ID88" s="176">
        <f t="shared" si="93"/>
        <v>0</v>
      </c>
      <c r="IE88" s="176">
        <f t="shared" si="93"/>
        <v>0</v>
      </c>
      <c r="IF88" s="176">
        <f t="shared" si="93"/>
        <v>0</v>
      </c>
      <c r="IG88" s="176">
        <f t="shared" si="93"/>
        <v>0</v>
      </c>
      <c r="II88"/>
      <c r="IJ88" s="174">
        <v>74</v>
      </c>
      <c r="IK88" s="174" t="b">
        <f t="shared" si="99"/>
        <v>0</v>
      </c>
      <c r="IL88" s="174" t="e">
        <f t="shared" si="101"/>
        <v>#DIV/0!</v>
      </c>
      <c r="IM88" s="174" t="e">
        <f t="shared" si="104"/>
        <v>#DIV/0!</v>
      </c>
      <c r="IO88" s="179" t="str">
        <f t="shared" si="102"/>
        <v/>
      </c>
      <c r="IP88" s="174" t="str">
        <f t="shared" si="103"/>
        <v/>
      </c>
    </row>
    <row r="89" spans="2:250" ht="12.75" customHeight="1" x14ac:dyDescent="0.25">
      <c r="B89" s="174"/>
      <c r="C89" s="174"/>
      <c r="D89" s="174">
        <f t="shared" si="96"/>
        <v>0</v>
      </c>
      <c r="E89"/>
      <c r="F89"/>
      <c r="G89" s="177">
        <v>76</v>
      </c>
      <c r="H89" s="176">
        <f t="shared" si="97"/>
        <v>11.783940261840774</v>
      </c>
      <c r="I89" s="176">
        <f t="shared" si="100"/>
        <v>5.0261764344638288E-7</v>
      </c>
      <c r="K89" s="176">
        <f t="shared" si="98"/>
        <v>4.1323970716746787E-19</v>
      </c>
      <c r="L89" s="176">
        <f t="shared" si="98"/>
        <v>5.0261764329014786E-7</v>
      </c>
      <c r="M89" s="176">
        <f t="shared" si="98"/>
        <v>1.3702193192295506E-50</v>
      </c>
      <c r="N89" s="176">
        <f t="shared" si="98"/>
        <v>2.2252937434458101E-41</v>
      </c>
      <c r="O89" s="176">
        <f t="shared" si="98"/>
        <v>3.0468169750594729E-38</v>
      </c>
      <c r="P89" s="176">
        <f t="shared" si="98"/>
        <v>6.2232102685968896E-23</v>
      </c>
      <c r="Q89" s="176">
        <f t="shared" si="98"/>
        <v>4.6894425322029389E-59</v>
      </c>
      <c r="R89" s="176">
        <f t="shared" si="98"/>
        <v>2.5424602780343677E-62</v>
      </c>
      <c r="S89" s="176">
        <f t="shared" si="98"/>
        <v>1.7220838848776915E-36</v>
      </c>
      <c r="T89" s="176">
        <f t="shared" si="98"/>
        <v>1.5113024136447751E-16</v>
      </c>
      <c r="U89" s="176">
        <f t="shared" si="98"/>
        <v>2.1440591259636968E-19</v>
      </c>
      <c r="V89" s="176">
        <f t="shared" si="98"/>
        <v>3.6540971949184665E-47</v>
      </c>
      <c r="W89" s="176">
        <f t="shared" si="98"/>
        <v>5.4933141858041629E-113</v>
      </c>
      <c r="X89" s="176">
        <f t="shared" si="98"/>
        <v>2.5657296618951645E-35</v>
      </c>
      <c r="Y89" s="176">
        <f t="shared" si="98"/>
        <v>4.4770399620589612E-18</v>
      </c>
      <c r="Z89" s="176">
        <f t="shared" si="98"/>
        <v>1.2601993527200721E-75</v>
      </c>
      <c r="AA89" s="176">
        <f t="shared" si="95"/>
        <v>0</v>
      </c>
      <c r="AB89" s="176">
        <f t="shared" si="95"/>
        <v>0</v>
      </c>
      <c r="AC89" s="176">
        <f t="shared" si="95"/>
        <v>0</v>
      </c>
      <c r="AD89" s="176">
        <f t="shared" si="95"/>
        <v>0</v>
      </c>
      <c r="AE89" s="176">
        <f t="shared" si="95"/>
        <v>0</v>
      </c>
      <c r="AF89" s="176">
        <f t="shared" si="95"/>
        <v>0</v>
      </c>
      <c r="AG89" s="176">
        <f t="shared" si="95"/>
        <v>0</v>
      </c>
      <c r="AH89" s="176">
        <f t="shared" si="95"/>
        <v>0</v>
      </c>
      <c r="AI89" s="176">
        <f t="shared" si="95"/>
        <v>0</v>
      </c>
      <c r="AJ89" s="176">
        <f t="shared" si="95"/>
        <v>0</v>
      </c>
      <c r="AK89" s="176">
        <f t="shared" si="95"/>
        <v>0</v>
      </c>
      <c r="AL89" s="176">
        <f t="shared" si="95"/>
        <v>0</v>
      </c>
      <c r="AM89" s="176">
        <f t="shared" si="95"/>
        <v>0</v>
      </c>
      <c r="AN89" s="176">
        <f t="shared" si="95"/>
        <v>0</v>
      </c>
      <c r="AO89" s="176">
        <f t="shared" si="95"/>
        <v>0</v>
      </c>
      <c r="AP89" s="176">
        <f t="shared" si="108"/>
        <v>0</v>
      </c>
      <c r="AQ89" s="176">
        <f t="shared" si="108"/>
        <v>0</v>
      </c>
      <c r="AR89" s="176">
        <f t="shared" si="108"/>
        <v>0</v>
      </c>
      <c r="AS89" s="176">
        <f t="shared" si="108"/>
        <v>0</v>
      </c>
      <c r="AT89" s="176">
        <f t="shared" si="108"/>
        <v>0</v>
      </c>
      <c r="AU89" s="176">
        <f t="shared" si="108"/>
        <v>0</v>
      </c>
      <c r="AV89" s="176">
        <f t="shared" si="108"/>
        <v>0</v>
      </c>
      <c r="AW89" s="176">
        <f t="shared" si="108"/>
        <v>0</v>
      </c>
      <c r="AX89" s="176">
        <f t="shared" si="108"/>
        <v>0</v>
      </c>
      <c r="AY89" s="176">
        <f t="shared" si="108"/>
        <v>0</v>
      </c>
      <c r="AZ89" s="176">
        <f t="shared" si="108"/>
        <v>0</v>
      </c>
      <c r="BA89" s="176">
        <f t="shared" si="108"/>
        <v>0</v>
      </c>
      <c r="BB89" s="176">
        <f t="shared" si="108"/>
        <v>0</v>
      </c>
      <c r="BC89" s="176">
        <f t="shared" si="108"/>
        <v>0</v>
      </c>
      <c r="BD89" s="176">
        <f t="shared" si="108"/>
        <v>0</v>
      </c>
      <c r="BE89" s="176">
        <f t="shared" si="105"/>
        <v>0</v>
      </c>
      <c r="BF89" s="176">
        <f t="shared" si="105"/>
        <v>0</v>
      </c>
      <c r="BG89" s="176">
        <f t="shared" si="105"/>
        <v>0</v>
      </c>
      <c r="BH89" s="176">
        <f t="shared" si="105"/>
        <v>0</v>
      </c>
      <c r="BI89" s="176">
        <f t="shared" si="105"/>
        <v>0</v>
      </c>
      <c r="BJ89" s="176">
        <f t="shared" si="105"/>
        <v>0</v>
      </c>
      <c r="BK89" s="176">
        <f t="shared" si="105"/>
        <v>0</v>
      </c>
      <c r="BL89" s="176">
        <f t="shared" si="105"/>
        <v>0</v>
      </c>
      <c r="BM89" s="176">
        <f t="shared" si="105"/>
        <v>0</v>
      </c>
      <c r="BN89" s="176">
        <f t="shared" si="105"/>
        <v>0</v>
      </c>
      <c r="BO89" s="176">
        <f t="shared" si="105"/>
        <v>0</v>
      </c>
      <c r="BP89" s="176">
        <f t="shared" si="105"/>
        <v>0</v>
      </c>
      <c r="BQ89" s="176">
        <f t="shared" si="105"/>
        <v>0</v>
      </c>
      <c r="BR89" s="176">
        <f t="shared" si="105"/>
        <v>0</v>
      </c>
      <c r="BS89" s="176">
        <f t="shared" si="105"/>
        <v>0</v>
      </c>
      <c r="BT89" s="176">
        <f t="shared" si="105"/>
        <v>0</v>
      </c>
      <c r="BU89" s="176">
        <f t="shared" si="106"/>
        <v>0</v>
      </c>
      <c r="BV89" s="176">
        <f t="shared" si="106"/>
        <v>0</v>
      </c>
      <c r="BW89" s="176">
        <f t="shared" si="106"/>
        <v>0</v>
      </c>
      <c r="BX89" s="176">
        <f t="shared" si="106"/>
        <v>0</v>
      </c>
      <c r="BY89" s="176">
        <f t="shared" si="106"/>
        <v>0</v>
      </c>
      <c r="BZ89" s="176">
        <f t="shared" si="106"/>
        <v>0</v>
      </c>
      <c r="CA89" s="176">
        <f t="shared" si="106"/>
        <v>0</v>
      </c>
      <c r="CB89" s="176">
        <f t="shared" si="106"/>
        <v>0</v>
      </c>
      <c r="CC89" s="176">
        <f t="shared" si="106"/>
        <v>0</v>
      </c>
      <c r="CD89" s="176">
        <f t="shared" si="106"/>
        <v>0</v>
      </c>
      <c r="CE89" s="176">
        <f t="shared" si="106"/>
        <v>0</v>
      </c>
      <c r="CF89" s="176">
        <f t="shared" si="106"/>
        <v>0</v>
      </c>
      <c r="CG89" s="176">
        <f t="shared" si="106"/>
        <v>0</v>
      </c>
      <c r="CH89" s="176">
        <f t="shared" si="106"/>
        <v>0</v>
      </c>
      <c r="CI89" s="176">
        <f t="shared" si="106"/>
        <v>0</v>
      </c>
      <c r="CJ89" s="176">
        <f t="shared" si="106"/>
        <v>0</v>
      </c>
      <c r="CK89" s="176">
        <f t="shared" si="113"/>
        <v>0</v>
      </c>
      <c r="CL89" s="176">
        <f t="shared" si="113"/>
        <v>0</v>
      </c>
      <c r="CM89" s="176">
        <f t="shared" si="113"/>
        <v>0</v>
      </c>
      <c r="CN89" s="176">
        <f t="shared" si="113"/>
        <v>0</v>
      </c>
      <c r="CO89" s="176">
        <f t="shared" si="113"/>
        <v>0</v>
      </c>
      <c r="CP89" s="176">
        <f t="shared" si="113"/>
        <v>0</v>
      </c>
      <c r="CQ89" s="176">
        <f t="shared" si="113"/>
        <v>0</v>
      </c>
      <c r="CR89" s="176">
        <f t="shared" si="113"/>
        <v>0</v>
      </c>
      <c r="CS89" s="176">
        <f t="shared" si="113"/>
        <v>0</v>
      </c>
      <c r="CT89" s="176">
        <f t="shared" si="113"/>
        <v>0</v>
      </c>
      <c r="CU89" s="176">
        <f t="shared" si="113"/>
        <v>0</v>
      </c>
      <c r="CV89" s="176">
        <f t="shared" si="113"/>
        <v>0</v>
      </c>
      <c r="CW89" s="176">
        <f t="shared" si="110"/>
        <v>0</v>
      </c>
      <c r="CX89" s="176">
        <f t="shared" si="110"/>
        <v>0</v>
      </c>
      <c r="CY89" s="176">
        <f t="shared" si="110"/>
        <v>0</v>
      </c>
      <c r="CZ89" s="176">
        <f t="shared" si="110"/>
        <v>0</v>
      </c>
      <c r="DA89" s="176">
        <f t="shared" si="110"/>
        <v>0</v>
      </c>
      <c r="DB89" s="176">
        <f t="shared" si="111"/>
        <v>0</v>
      </c>
      <c r="DC89" s="176">
        <f t="shared" si="111"/>
        <v>0</v>
      </c>
      <c r="DD89" s="176">
        <f t="shared" si="111"/>
        <v>0</v>
      </c>
      <c r="DE89" s="176">
        <f t="shared" si="111"/>
        <v>0</v>
      </c>
      <c r="DF89" s="176">
        <f t="shared" si="111"/>
        <v>0</v>
      </c>
      <c r="DG89" s="176">
        <f t="shared" si="111"/>
        <v>0</v>
      </c>
      <c r="DH89" s="176">
        <f t="shared" si="111"/>
        <v>0</v>
      </c>
      <c r="DI89" s="176">
        <f t="shared" si="111"/>
        <v>0</v>
      </c>
      <c r="DJ89" s="176">
        <f t="shared" si="111"/>
        <v>0</v>
      </c>
      <c r="DK89" s="176">
        <f t="shared" si="111"/>
        <v>0</v>
      </c>
      <c r="DL89" s="176">
        <f t="shared" si="111"/>
        <v>0</v>
      </c>
      <c r="DM89" s="176">
        <f t="shared" si="111"/>
        <v>0</v>
      </c>
      <c r="DN89" s="176">
        <f t="shared" si="111"/>
        <v>0</v>
      </c>
      <c r="DO89" s="176">
        <f t="shared" si="111"/>
        <v>0</v>
      </c>
      <c r="DP89" s="176">
        <f t="shared" si="111"/>
        <v>0</v>
      </c>
      <c r="DQ89" s="176">
        <f t="shared" si="111"/>
        <v>0</v>
      </c>
      <c r="DR89" s="176">
        <f t="shared" si="112"/>
        <v>0</v>
      </c>
      <c r="DS89" s="176">
        <f t="shared" si="112"/>
        <v>0</v>
      </c>
      <c r="DT89" s="176">
        <f t="shared" si="112"/>
        <v>0</v>
      </c>
      <c r="DU89" s="176">
        <f t="shared" si="112"/>
        <v>0</v>
      </c>
      <c r="DV89" s="176">
        <f t="shared" si="112"/>
        <v>0</v>
      </c>
      <c r="DW89" s="176">
        <f t="shared" si="112"/>
        <v>0</v>
      </c>
      <c r="DX89" s="176">
        <f t="shared" si="112"/>
        <v>0</v>
      </c>
      <c r="DY89" s="176">
        <f t="shared" si="112"/>
        <v>0</v>
      </c>
      <c r="DZ89" s="176">
        <f t="shared" si="112"/>
        <v>0</v>
      </c>
      <c r="EA89" s="176">
        <f t="shared" si="112"/>
        <v>0</v>
      </c>
      <c r="EB89" s="176">
        <f t="shared" si="112"/>
        <v>0</v>
      </c>
      <c r="EC89" s="176">
        <f t="shared" si="88"/>
        <v>0</v>
      </c>
      <c r="ED89" s="176">
        <f t="shared" si="88"/>
        <v>0</v>
      </c>
      <c r="EE89" s="176">
        <f t="shared" si="88"/>
        <v>0</v>
      </c>
      <c r="EF89" s="176">
        <f t="shared" si="88"/>
        <v>0</v>
      </c>
      <c r="EG89" s="176">
        <f t="shared" si="88"/>
        <v>0</v>
      </c>
      <c r="EH89" s="176">
        <f t="shared" si="85"/>
        <v>0</v>
      </c>
      <c r="EI89" s="176">
        <f t="shared" si="85"/>
        <v>0</v>
      </c>
      <c r="EJ89" s="176">
        <f t="shared" si="85"/>
        <v>0</v>
      </c>
      <c r="EK89" s="176">
        <f t="shared" si="85"/>
        <v>0</v>
      </c>
      <c r="EL89" s="176">
        <f t="shared" si="85"/>
        <v>0</v>
      </c>
      <c r="EM89" s="176">
        <f t="shared" si="85"/>
        <v>0</v>
      </c>
      <c r="EN89" s="176">
        <f t="shared" si="85"/>
        <v>0</v>
      </c>
      <c r="EO89" s="176">
        <f t="shared" si="85"/>
        <v>0</v>
      </c>
      <c r="EP89" s="176">
        <f t="shared" si="85"/>
        <v>0</v>
      </c>
      <c r="EQ89" s="176">
        <f t="shared" si="85"/>
        <v>0</v>
      </c>
      <c r="ER89" s="176">
        <f t="shared" si="85"/>
        <v>0</v>
      </c>
      <c r="ES89" s="176">
        <f t="shared" si="85"/>
        <v>0</v>
      </c>
      <c r="ET89" s="176">
        <f t="shared" si="85"/>
        <v>0</v>
      </c>
      <c r="EU89" s="176">
        <f t="shared" si="85"/>
        <v>0</v>
      </c>
      <c r="EV89" s="176">
        <f t="shared" si="85"/>
        <v>0</v>
      </c>
      <c r="EW89" s="176">
        <f t="shared" si="85"/>
        <v>0</v>
      </c>
      <c r="EX89" s="176">
        <f t="shared" si="89"/>
        <v>0</v>
      </c>
      <c r="EY89" s="176">
        <f t="shared" si="89"/>
        <v>0</v>
      </c>
      <c r="EZ89" s="176">
        <f t="shared" si="89"/>
        <v>0</v>
      </c>
      <c r="FA89" s="176">
        <f t="shared" si="89"/>
        <v>0</v>
      </c>
      <c r="FB89" s="176">
        <f t="shared" si="89"/>
        <v>0</v>
      </c>
      <c r="FC89" s="176">
        <f t="shared" si="89"/>
        <v>0</v>
      </c>
      <c r="FD89" s="176">
        <f t="shared" si="89"/>
        <v>0</v>
      </c>
      <c r="FE89" s="176">
        <f t="shared" si="89"/>
        <v>0</v>
      </c>
      <c r="FF89" s="176">
        <f t="shared" si="89"/>
        <v>0</v>
      </c>
      <c r="FG89" s="176">
        <f t="shared" si="89"/>
        <v>0</v>
      </c>
      <c r="FH89" s="176">
        <f t="shared" si="89"/>
        <v>0</v>
      </c>
      <c r="FI89" s="176">
        <f t="shared" si="89"/>
        <v>0</v>
      </c>
      <c r="FJ89" s="176">
        <f t="shared" si="89"/>
        <v>0</v>
      </c>
      <c r="FK89" s="176">
        <f t="shared" si="89"/>
        <v>0</v>
      </c>
      <c r="FL89" s="176">
        <f t="shared" si="107"/>
        <v>0</v>
      </c>
      <c r="FM89" s="176">
        <f t="shared" si="107"/>
        <v>0</v>
      </c>
      <c r="FN89" s="176">
        <f t="shared" si="107"/>
        <v>0</v>
      </c>
      <c r="FO89" s="176">
        <f t="shared" si="107"/>
        <v>0</v>
      </c>
      <c r="FP89" s="176">
        <f t="shared" si="107"/>
        <v>0</v>
      </c>
      <c r="FQ89" s="176">
        <f t="shared" si="107"/>
        <v>0</v>
      </c>
      <c r="FR89" s="176">
        <f t="shared" si="107"/>
        <v>0</v>
      </c>
      <c r="FS89" s="176">
        <f t="shared" si="107"/>
        <v>0</v>
      </c>
      <c r="FT89" s="176">
        <f t="shared" si="107"/>
        <v>0</v>
      </c>
      <c r="FU89" s="176">
        <f t="shared" si="107"/>
        <v>0</v>
      </c>
      <c r="FV89" s="176">
        <f t="shared" si="86"/>
        <v>0</v>
      </c>
      <c r="FW89" s="176">
        <f t="shared" si="86"/>
        <v>0</v>
      </c>
      <c r="FX89" s="176">
        <f t="shared" si="86"/>
        <v>0</v>
      </c>
      <c r="FY89" s="176">
        <f t="shared" si="86"/>
        <v>0</v>
      </c>
      <c r="FZ89" s="176">
        <f t="shared" si="86"/>
        <v>0</v>
      </c>
      <c r="GA89" s="176">
        <f t="shared" si="86"/>
        <v>0</v>
      </c>
      <c r="GB89" s="176">
        <f t="shared" si="86"/>
        <v>0</v>
      </c>
      <c r="GC89" s="176">
        <f t="shared" si="86"/>
        <v>0</v>
      </c>
      <c r="GD89" s="176">
        <f t="shared" si="86"/>
        <v>0</v>
      </c>
      <c r="GE89" s="176">
        <f t="shared" si="86"/>
        <v>0</v>
      </c>
      <c r="GF89" s="176">
        <f t="shared" si="86"/>
        <v>0</v>
      </c>
      <c r="GG89" s="176">
        <f t="shared" si="86"/>
        <v>0</v>
      </c>
      <c r="GH89" s="176">
        <f t="shared" si="86"/>
        <v>0</v>
      </c>
      <c r="GI89" s="176">
        <f t="shared" si="86"/>
        <v>0</v>
      </c>
      <c r="GJ89" s="176">
        <f t="shared" si="94"/>
        <v>0</v>
      </c>
      <c r="GK89" s="176">
        <f t="shared" si="94"/>
        <v>0</v>
      </c>
      <c r="GL89" s="176">
        <f t="shared" si="94"/>
        <v>0</v>
      </c>
      <c r="GM89" s="176">
        <f t="shared" si="94"/>
        <v>0</v>
      </c>
      <c r="GN89" s="176">
        <f t="shared" si="94"/>
        <v>0</v>
      </c>
      <c r="GO89" s="176">
        <f t="shared" si="94"/>
        <v>0</v>
      </c>
      <c r="GP89" s="176">
        <f t="shared" si="94"/>
        <v>0</v>
      </c>
      <c r="GQ89" s="176">
        <f t="shared" si="94"/>
        <v>0</v>
      </c>
      <c r="GR89" s="176">
        <f t="shared" si="94"/>
        <v>0</v>
      </c>
      <c r="GS89" s="176">
        <f t="shared" si="94"/>
        <v>0</v>
      </c>
      <c r="GT89" s="176">
        <f t="shared" si="94"/>
        <v>0</v>
      </c>
      <c r="GU89" s="176">
        <f t="shared" si="94"/>
        <v>0</v>
      </c>
      <c r="GV89" s="176">
        <f t="shared" si="94"/>
        <v>0</v>
      </c>
      <c r="GW89" s="176">
        <f t="shared" si="94"/>
        <v>0</v>
      </c>
      <c r="GX89" s="176">
        <f t="shared" si="94"/>
        <v>0</v>
      </c>
      <c r="GY89" s="176">
        <f t="shared" si="94"/>
        <v>0</v>
      </c>
      <c r="GZ89" s="176">
        <f t="shared" si="92"/>
        <v>0</v>
      </c>
      <c r="HA89" s="176">
        <f t="shared" si="91"/>
        <v>0</v>
      </c>
      <c r="HB89" s="176">
        <f t="shared" si="91"/>
        <v>0</v>
      </c>
      <c r="HC89" s="176">
        <f t="shared" si="91"/>
        <v>0</v>
      </c>
      <c r="HD89" s="176">
        <f t="shared" si="91"/>
        <v>0</v>
      </c>
      <c r="HE89" s="176">
        <f t="shared" si="91"/>
        <v>0</v>
      </c>
      <c r="HF89" s="176">
        <f t="shared" si="91"/>
        <v>0</v>
      </c>
      <c r="HG89" s="176">
        <f t="shared" si="87"/>
        <v>0</v>
      </c>
      <c r="HH89" s="176">
        <f t="shared" si="87"/>
        <v>0</v>
      </c>
      <c r="HI89" s="176">
        <f t="shared" si="87"/>
        <v>0</v>
      </c>
      <c r="HJ89" s="176">
        <f t="shared" si="87"/>
        <v>0</v>
      </c>
      <c r="HK89" s="176">
        <f t="shared" si="87"/>
        <v>0</v>
      </c>
      <c r="HL89" s="176">
        <f t="shared" si="87"/>
        <v>0</v>
      </c>
      <c r="HM89" s="176">
        <f t="shared" si="87"/>
        <v>0</v>
      </c>
      <c r="HN89" s="176">
        <f t="shared" si="87"/>
        <v>0</v>
      </c>
      <c r="HO89" s="176">
        <f t="shared" si="87"/>
        <v>0</v>
      </c>
      <c r="HP89" s="176">
        <f t="shared" si="87"/>
        <v>0</v>
      </c>
      <c r="HQ89" s="176">
        <f t="shared" si="87"/>
        <v>0</v>
      </c>
      <c r="HR89" s="176">
        <f t="shared" si="87"/>
        <v>0</v>
      </c>
      <c r="HS89" s="176">
        <f t="shared" si="87"/>
        <v>0</v>
      </c>
      <c r="HT89" s="176">
        <f t="shared" si="87"/>
        <v>0</v>
      </c>
      <c r="HU89" s="176">
        <f t="shared" si="87"/>
        <v>0</v>
      </c>
      <c r="HV89" s="176">
        <f t="shared" si="93"/>
        <v>0</v>
      </c>
      <c r="HW89" s="176">
        <f t="shared" si="93"/>
        <v>0</v>
      </c>
      <c r="HX89" s="176">
        <f t="shared" si="93"/>
        <v>0</v>
      </c>
      <c r="HY89" s="176">
        <f t="shared" si="93"/>
        <v>0</v>
      </c>
      <c r="HZ89" s="176">
        <f t="shared" si="93"/>
        <v>0</v>
      </c>
      <c r="IA89" s="176">
        <f t="shared" si="93"/>
        <v>0</v>
      </c>
      <c r="IB89" s="176">
        <f t="shared" si="93"/>
        <v>0</v>
      </c>
      <c r="IC89" s="176">
        <f t="shared" si="93"/>
        <v>0</v>
      </c>
      <c r="ID89" s="176">
        <f t="shared" si="93"/>
        <v>0</v>
      </c>
      <c r="IE89" s="176">
        <f t="shared" si="93"/>
        <v>0</v>
      </c>
      <c r="IF89" s="176">
        <f t="shared" si="93"/>
        <v>0</v>
      </c>
      <c r="IG89" s="176">
        <f t="shared" si="93"/>
        <v>0</v>
      </c>
      <c r="II89"/>
      <c r="IJ89" s="174">
        <v>75</v>
      </c>
      <c r="IK89" s="174" t="b">
        <f t="shared" si="99"/>
        <v>0</v>
      </c>
      <c r="IL89" s="174" t="e">
        <f t="shared" si="101"/>
        <v>#DIV/0!</v>
      </c>
      <c r="IM89" s="174" t="e">
        <f t="shared" si="104"/>
        <v>#DIV/0!</v>
      </c>
      <c r="IO89" s="179" t="str">
        <f t="shared" si="102"/>
        <v/>
      </c>
      <c r="IP89" s="174" t="str">
        <f t="shared" si="103"/>
        <v/>
      </c>
    </row>
    <row r="90" spans="2:250" ht="12.75" customHeight="1" x14ac:dyDescent="0.25">
      <c r="B90" s="174"/>
      <c r="C90" s="174"/>
      <c r="D90" s="174">
        <f t="shared" si="96"/>
        <v>0</v>
      </c>
      <c r="E90"/>
      <c r="F90"/>
      <c r="G90" s="177">
        <v>77</v>
      </c>
      <c r="H90" s="176">
        <f t="shared" si="97"/>
        <v>11.938992107391311</v>
      </c>
      <c r="I90" s="176">
        <f t="shared" si="100"/>
        <v>1.7341234838490879E-8</v>
      </c>
      <c r="K90" s="176">
        <f t="shared" si="98"/>
        <v>1.3364355577115208E-21</v>
      </c>
      <c r="L90" s="176">
        <f t="shared" si="98"/>
        <v>1.7341234836899089E-8</v>
      </c>
      <c r="M90" s="176">
        <f t="shared" si="98"/>
        <v>3.5450712820104965E-55</v>
      </c>
      <c r="N90" s="176">
        <f t="shared" si="98"/>
        <v>1.1831921798110155E-45</v>
      </c>
      <c r="O90" s="176">
        <f t="shared" si="98"/>
        <v>1.0653310743954312E-41</v>
      </c>
      <c r="P90" s="176">
        <f t="shared" si="98"/>
        <v>1.3999588280153108E-25</v>
      </c>
      <c r="Q90" s="176">
        <f t="shared" si="98"/>
        <v>2.117093099068381E-64</v>
      </c>
      <c r="R90" s="176">
        <f t="shared" si="98"/>
        <v>2.8536213607078155E-67</v>
      </c>
      <c r="S90" s="176">
        <f t="shared" si="98"/>
        <v>6.7167563337753037E-40</v>
      </c>
      <c r="T90" s="176">
        <f t="shared" si="98"/>
        <v>1.5774608541327622E-18</v>
      </c>
      <c r="U90" s="176">
        <f t="shared" si="98"/>
        <v>2.5511565286566796E-21</v>
      </c>
      <c r="V90" s="176">
        <f t="shared" si="98"/>
        <v>4.3515348046543519E-51</v>
      </c>
      <c r="W90" s="176">
        <f t="shared" si="98"/>
        <v>1.4985915792278312E-120</v>
      </c>
      <c r="X90" s="176">
        <f t="shared" si="98"/>
        <v>6.5725146538188599E-39</v>
      </c>
      <c r="Y90" s="176">
        <f t="shared" si="98"/>
        <v>1.0442065695208069E-20</v>
      </c>
      <c r="Z90" s="176">
        <f t="shared" si="98"/>
        <v>6.3595490146374344E-81</v>
      </c>
      <c r="AA90" s="176">
        <f t="shared" si="95"/>
        <v>0</v>
      </c>
      <c r="AB90" s="176">
        <f t="shared" si="95"/>
        <v>0</v>
      </c>
      <c r="AC90" s="176">
        <f t="shared" si="95"/>
        <v>0</v>
      </c>
      <c r="AD90" s="176">
        <f t="shared" si="95"/>
        <v>0</v>
      </c>
      <c r="AE90" s="176">
        <f t="shared" si="95"/>
        <v>0</v>
      </c>
      <c r="AF90" s="176">
        <f t="shared" si="95"/>
        <v>0</v>
      </c>
      <c r="AG90" s="176">
        <f t="shared" si="95"/>
        <v>0</v>
      </c>
      <c r="AH90" s="176">
        <f t="shared" si="95"/>
        <v>0</v>
      </c>
      <c r="AI90" s="176">
        <f t="shared" si="95"/>
        <v>0</v>
      </c>
      <c r="AJ90" s="176">
        <f t="shared" si="95"/>
        <v>0</v>
      </c>
      <c r="AK90" s="176">
        <f t="shared" si="95"/>
        <v>0</v>
      </c>
      <c r="AL90" s="176">
        <f t="shared" si="95"/>
        <v>0</v>
      </c>
      <c r="AM90" s="176">
        <f t="shared" si="95"/>
        <v>0</v>
      </c>
      <c r="AN90" s="176">
        <f t="shared" si="95"/>
        <v>0</v>
      </c>
      <c r="AO90" s="176">
        <f t="shared" si="95"/>
        <v>0</v>
      </c>
      <c r="AP90" s="176">
        <f t="shared" si="108"/>
        <v>0</v>
      </c>
      <c r="AQ90" s="176">
        <f t="shared" si="108"/>
        <v>0</v>
      </c>
      <c r="AR90" s="176">
        <f t="shared" si="108"/>
        <v>0</v>
      </c>
      <c r="AS90" s="176">
        <f t="shared" si="108"/>
        <v>0</v>
      </c>
      <c r="AT90" s="176">
        <f t="shared" si="108"/>
        <v>0</v>
      </c>
      <c r="AU90" s="176">
        <f t="shared" si="108"/>
        <v>0</v>
      </c>
      <c r="AV90" s="176">
        <f t="shared" si="108"/>
        <v>0</v>
      </c>
      <c r="AW90" s="176">
        <f t="shared" si="108"/>
        <v>0</v>
      </c>
      <c r="AX90" s="176">
        <f t="shared" si="108"/>
        <v>0</v>
      </c>
      <c r="AY90" s="176">
        <f t="shared" si="108"/>
        <v>0</v>
      </c>
      <c r="AZ90" s="176">
        <f t="shared" si="108"/>
        <v>0</v>
      </c>
      <c r="BA90" s="176">
        <f t="shared" si="108"/>
        <v>0</v>
      </c>
      <c r="BB90" s="176">
        <f t="shared" si="108"/>
        <v>0</v>
      </c>
      <c r="BC90" s="176">
        <f t="shared" si="108"/>
        <v>0</v>
      </c>
      <c r="BD90" s="176">
        <f t="shared" si="108"/>
        <v>0</v>
      </c>
      <c r="BE90" s="176">
        <f t="shared" si="105"/>
        <v>0</v>
      </c>
      <c r="BF90" s="176">
        <f t="shared" si="105"/>
        <v>0</v>
      </c>
      <c r="BG90" s="176">
        <f t="shared" si="105"/>
        <v>0</v>
      </c>
      <c r="BH90" s="176">
        <f t="shared" si="105"/>
        <v>0</v>
      </c>
      <c r="BI90" s="176">
        <f t="shared" si="105"/>
        <v>0</v>
      </c>
      <c r="BJ90" s="176">
        <f t="shared" si="105"/>
        <v>0</v>
      </c>
      <c r="BK90" s="176">
        <f t="shared" si="105"/>
        <v>0</v>
      </c>
      <c r="BL90" s="176">
        <f t="shared" si="105"/>
        <v>0</v>
      </c>
      <c r="BM90" s="176">
        <f t="shared" si="105"/>
        <v>0</v>
      </c>
      <c r="BN90" s="176">
        <f t="shared" si="105"/>
        <v>0</v>
      </c>
      <c r="BO90" s="176">
        <f t="shared" si="105"/>
        <v>0</v>
      </c>
      <c r="BP90" s="176">
        <f t="shared" si="105"/>
        <v>0</v>
      </c>
      <c r="BQ90" s="176">
        <f t="shared" si="105"/>
        <v>0</v>
      </c>
      <c r="BR90" s="176">
        <f t="shared" si="105"/>
        <v>0</v>
      </c>
      <c r="BS90" s="176">
        <f t="shared" si="105"/>
        <v>0</v>
      </c>
      <c r="BT90" s="176">
        <f t="shared" si="105"/>
        <v>0</v>
      </c>
      <c r="BU90" s="176">
        <f t="shared" si="106"/>
        <v>0</v>
      </c>
      <c r="BV90" s="176">
        <f t="shared" si="106"/>
        <v>0</v>
      </c>
      <c r="BW90" s="176">
        <f t="shared" si="106"/>
        <v>0</v>
      </c>
      <c r="BX90" s="176">
        <f t="shared" si="106"/>
        <v>0</v>
      </c>
      <c r="BY90" s="176">
        <f t="shared" si="106"/>
        <v>0</v>
      </c>
      <c r="BZ90" s="176">
        <f t="shared" si="106"/>
        <v>0</v>
      </c>
      <c r="CA90" s="176">
        <f t="shared" si="106"/>
        <v>0</v>
      </c>
      <c r="CB90" s="176">
        <f t="shared" si="106"/>
        <v>0</v>
      </c>
      <c r="CC90" s="176">
        <f t="shared" si="106"/>
        <v>0</v>
      </c>
      <c r="CD90" s="176">
        <f t="shared" si="106"/>
        <v>0</v>
      </c>
      <c r="CE90" s="176">
        <f t="shared" si="106"/>
        <v>0</v>
      </c>
      <c r="CF90" s="176">
        <f t="shared" si="106"/>
        <v>0</v>
      </c>
      <c r="CG90" s="176">
        <f t="shared" si="106"/>
        <v>0</v>
      </c>
      <c r="CH90" s="176">
        <f t="shared" si="106"/>
        <v>0</v>
      </c>
      <c r="CI90" s="176">
        <f t="shared" si="106"/>
        <v>0</v>
      </c>
      <c r="CJ90" s="176">
        <f t="shared" si="106"/>
        <v>0</v>
      </c>
      <c r="CK90" s="176">
        <f t="shared" si="113"/>
        <v>0</v>
      </c>
      <c r="CL90" s="176">
        <f t="shared" si="113"/>
        <v>0</v>
      </c>
      <c r="CM90" s="176">
        <f t="shared" si="113"/>
        <v>0</v>
      </c>
      <c r="CN90" s="176">
        <f t="shared" si="113"/>
        <v>0</v>
      </c>
      <c r="CO90" s="176">
        <f t="shared" si="113"/>
        <v>0</v>
      </c>
      <c r="CP90" s="176">
        <f t="shared" si="113"/>
        <v>0</v>
      </c>
      <c r="CQ90" s="176">
        <f t="shared" si="113"/>
        <v>0</v>
      </c>
      <c r="CR90" s="176">
        <f t="shared" si="113"/>
        <v>0</v>
      </c>
      <c r="CS90" s="176">
        <f t="shared" si="113"/>
        <v>0</v>
      </c>
      <c r="CT90" s="176">
        <f t="shared" si="113"/>
        <v>0</v>
      </c>
      <c r="CU90" s="176">
        <f t="shared" si="113"/>
        <v>0</v>
      </c>
      <c r="CV90" s="176">
        <f t="shared" si="113"/>
        <v>0</v>
      </c>
      <c r="CW90" s="176">
        <f t="shared" si="110"/>
        <v>0</v>
      </c>
      <c r="CX90" s="176">
        <f t="shared" si="110"/>
        <v>0</v>
      </c>
      <c r="CY90" s="176">
        <f t="shared" si="110"/>
        <v>0</v>
      </c>
      <c r="CZ90" s="176">
        <f t="shared" si="110"/>
        <v>0</v>
      </c>
      <c r="DA90" s="176">
        <f t="shared" si="110"/>
        <v>0</v>
      </c>
      <c r="DB90" s="176">
        <f t="shared" si="111"/>
        <v>0</v>
      </c>
      <c r="DC90" s="176">
        <f t="shared" si="111"/>
        <v>0</v>
      </c>
      <c r="DD90" s="176">
        <f t="shared" si="111"/>
        <v>0</v>
      </c>
      <c r="DE90" s="176">
        <f t="shared" si="111"/>
        <v>0</v>
      </c>
      <c r="DF90" s="176">
        <f t="shared" si="111"/>
        <v>0</v>
      </c>
      <c r="DG90" s="176">
        <f t="shared" si="111"/>
        <v>0</v>
      </c>
      <c r="DH90" s="176">
        <f t="shared" si="111"/>
        <v>0</v>
      </c>
      <c r="DI90" s="176">
        <f t="shared" si="111"/>
        <v>0</v>
      </c>
      <c r="DJ90" s="176">
        <f t="shared" si="111"/>
        <v>0</v>
      </c>
      <c r="DK90" s="176">
        <f t="shared" si="111"/>
        <v>0</v>
      </c>
      <c r="DL90" s="176">
        <f t="shared" si="111"/>
        <v>0</v>
      </c>
      <c r="DM90" s="176">
        <f t="shared" si="111"/>
        <v>0</v>
      </c>
      <c r="DN90" s="176">
        <f t="shared" si="111"/>
        <v>0</v>
      </c>
      <c r="DO90" s="176">
        <f t="shared" si="111"/>
        <v>0</v>
      </c>
      <c r="DP90" s="176">
        <f t="shared" si="111"/>
        <v>0</v>
      </c>
      <c r="DQ90" s="176">
        <f t="shared" si="111"/>
        <v>0</v>
      </c>
      <c r="DR90" s="176">
        <f t="shared" si="112"/>
        <v>0</v>
      </c>
      <c r="DS90" s="176">
        <f t="shared" si="112"/>
        <v>0</v>
      </c>
      <c r="DT90" s="176">
        <f t="shared" si="112"/>
        <v>0</v>
      </c>
      <c r="DU90" s="176">
        <f t="shared" si="112"/>
        <v>0</v>
      </c>
      <c r="DV90" s="176">
        <f t="shared" si="112"/>
        <v>0</v>
      </c>
      <c r="DW90" s="176">
        <f t="shared" si="112"/>
        <v>0</v>
      </c>
      <c r="DX90" s="176">
        <f t="shared" si="112"/>
        <v>0</v>
      </c>
      <c r="DY90" s="176">
        <f t="shared" si="112"/>
        <v>0</v>
      </c>
      <c r="DZ90" s="176">
        <f t="shared" si="112"/>
        <v>0</v>
      </c>
      <c r="EA90" s="176">
        <f t="shared" si="112"/>
        <v>0</v>
      </c>
      <c r="EB90" s="176">
        <f t="shared" si="112"/>
        <v>0</v>
      </c>
      <c r="EC90" s="176">
        <f t="shared" si="88"/>
        <v>0</v>
      </c>
      <c r="ED90" s="176">
        <f t="shared" si="88"/>
        <v>0</v>
      </c>
      <c r="EE90" s="176">
        <f t="shared" si="88"/>
        <v>0</v>
      </c>
      <c r="EF90" s="176">
        <f t="shared" si="88"/>
        <v>0</v>
      </c>
      <c r="EG90" s="176">
        <f t="shared" si="88"/>
        <v>0</v>
      </c>
      <c r="EH90" s="176">
        <f t="shared" si="85"/>
        <v>0</v>
      </c>
      <c r="EI90" s="176">
        <f t="shared" ref="EI90:EX105" si="114">+NORMDIST($H90,EI$12,EI$13,FALSE)</f>
        <v>0</v>
      </c>
      <c r="EJ90" s="176">
        <f t="shared" si="114"/>
        <v>0</v>
      </c>
      <c r="EK90" s="176">
        <f t="shared" si="114"/>
        <v>0</v>
      </c>
      <c r="EL90" s="176">
        <f t="shared" si="114"/>
        <v>0</v>
      </c>
      <c r="EM90" s="176">
        <f t="shared" si="114"/>
        <v>0</v>
      </c>
      <c r="EN90" s="176">
        <f t="shared" si="114"/>
        <v>0</v>
      </c>
      <c r="EO90" s="176">
        <f t="shared" si="114"/>
        <v>0</v>
      </c>
      <c r="EP90" s="176">
        <f t="shared" si="114"/>
        <v>0</v>
      </c>
      <c r="EQ90" s="176">
        <f t="shared" si="114"/>
        <v>0</v>
      </c>
      <c r="ER90" s="176">
        <f t="shared" si="114"/>
        <v>0</v>
      </c>
      <c r="ES90" s="176">
        <f t="shared" si="114"/>
        <v>0</v>
      </c>
      <c r="ET90" s="176">
        <f t="shared" si="114"/>
        <v>0</v>
      </c>
      <c r="EU90" s="176">
        <f t="shared" si="114"/>
        <v>0</v>
      </c>
      <c r="EV90" s="176">
        <f t="shared" si="114"/>
        <v>0</v>
      </c>
      <c r="EW90" s="176">
        <f t="shared" si="114"/>
        <v>0</v>
      </c>
      <c r="EX90" s="176">
        <f t="shared" si="114"/>
        <v>0</v>
      </c>
      <c r="EY90" s="176">
        <f t="shared" si="89"/>
        <v>0</v>
      </c>
      <c r="EZ90" s="176">
        <f t="shared" si="89"/>
        <v>0</v>
      </c>
      <c r="FA90" s="176">
        <f t="shared" si="89"/>
        <v>0</v>
      </c>
      <c r="FB90" s="176">
        <f t="shared" si="89"/>
        <v>0</v>
      </c>
      <c r="FC90" s="176">
        <f t="shared" si="89"/>
        <v>0</v>
      </c>
      <c r="FD90" s="176">
        <f t="shared" si="89"/>
        <v>0</v>
      </c>
      <c r="FE90" s="176">
        <f t="shared" si="89"/>
        <v>0</v>
      </c>
      <c r="FF90" s="176">
        <f t="shared" si="89"/>
        <v>0</v>
      </c>
      <c r="FG90" s="176">
        <f t="shared" si="89"/>
        <v>0</v>
      </c>
      <c r="FH90" s="176">
        <f t="shared" si="89"/>
        <v>0</v>
      </c>
      <c r="FI90" s="176">
        <f t="shared" si="89"/>
        <v>0</v>
      </c>
      <c r="FJ90" s="176">
        <f t="shared" si="89"/>
        <v>0</v>
      </c>
      <c r="FK90" s="176">
        <f t="shared" si="89"/>
        <v>0</v>
      </c>
      <c r="FL90" s="176">
        <f t="shared" si="107"/>
        <v>0</v>
      </c>
      <c r="FM90" s="176">
        <f t="shared" si="107"/>
        <v>0</v>
      </c>
      <c r="FN90" s="176">
        <f t="shared" si="107"/>
        <v>0</v>
      </c>
      <c r="FO90" s="176">
        <f t="shared" si="107"/>
        <v>0</v>
      </c>
      <c r="FP90" s="176">
        <f t="shared" si="107"/>
        <v>0</v>
      </c>
      <c r="FQ90" s="176">
        <f t="shared" si="107"/>
        <v>0</v>
      </c>
      <c r="FR90" s="176">
        <f t="shared" si="107"/>
        <v>0</v>
      </c>
      <c r="FS90" s="176">
        <f t="shared" si="107"/>
        <v>0</v>
      </c>
      <c r="FT90" s="176">
        <f t="shared" si="107"/>
        <v>0</v>
      </c>
      <c r="FU90" s="176">
        <f t="shared" si="107"/>
        <v>0</v>
      </c>
      <c r="FV90" s="176">
        <f t="shared" si="86"/>
        <v>0</v>
      </c>
      <c r="FW90" s="176">
        <f t="shared" si="86"/>
        <v>0</v>
      </c>
      <c r="FX90" s="176">
        <f t="shared" si="86"/>
        <v>0</v>
      </c>
      <c r="FY90" s="176">
        <f t="shared" si="86"/>
        <v>0</v>
      </c>
      <c r="FZ90" s="176">
        <f t="shared" si="86"/>
        <v>0</v>
      </c>
      <c r="GA90" s="176">
        <f t="shared" si="86"/>
        <v>0</v>
      </c>
      <c r="GB90" s="176">
        <f t="shared" si="86"/>
        <v>0</v>
      </c>
      <c r="GC90" s="176">
        <f t="shared" si="86"/>
        <v>0</v>
      </c>
      <c r="GD90" s="176">
        <f t="shared" si="86"/>
        <v>0</v>
      </c>
      <c r="GE90" s="176">
        <f t="shared" si="86"/>
        <v>0</v>
      </c>
      <c r="GF90" s="176">
        <f t="shared" si="86"/>
        <v>0</v>
      </c>
      <c r="GG90" s="176">
        <f t="shared" si="86"/>
        <v>0</v>
      </c>
      <c r="GH90" s="176">
        <f t="shared" si="86"/>
        <v>0</v>
      </c>
      <c r="GI90" s="176">
        <f t="shared" si="86"/>
        <v>0</v>
      </c>
      <c r="GJ90" s="176">
        <f t="shared" si="94"/>
        <v>0</v>
      </c>
      <c r="GK90" s="176">
        <f t="shared" si="94"/>
        <v>0</v>
      </c>
      <c r="GL90" s="176">
        <f t="shared" si="94"/>
        <v>0</v>
      </c>
      <c r="GM90" s="176">
        <f t="shared" si="94"/>
        <v>0</v>
      </c>
      <c r="GN90" s="176">
        <f t="shared" si="94"/>
        <v>0</v>
      </c>
      <c r="GO90" s="176">
        <f t="shared" si="94"/>
        <v>0</v>
      </c>
      <c r="GP90" s="176">
        <f t="shared" si="94"/>
        <v>0</v>
      </c>
      <c r="GQ90" s="176">
        <f t="shared" si="94"/>
        <v>0</v>
      </c>
      <c r="GR90" s="176">
        <f t="shared" si="94"/>
        <v>0</v>
      </c>
      <c r="GS90" s="176">
        <f t="shared" si="94"/>
        <v>0</v>
      </c>
      <c r="GT90" s="176">
        <f t="shared" si="94"/>
        <v>0</v>
      </c>
      <c r="GU90" s="176">
        <f t="shared" si="94"/>
        <v>0</v>
      </c>
      <c r="GV90" s="176">
        <f t="shared" si="94"/>
        <v>0</v>
      </c>
      <c r="GW90" s="176">
        <f t="shared" si="94"/>
        <v>0</v>
      </c>
      <c r="GX90" s="176">
        <f t="shared" si="94"/>
        <v>0</v>
      </c>
      <c r="GY90" s="176">
        <f t="shared" si="94"/>
        <v>0</v>
      </c>
      <c r="GZ90" s="176">
        <f t="shared" si="92"/>
        <v>0</v>
      </c>
      <c r="HA90" s="176">
        <f t="shared" si="91"/>
        <v>0</v>
      </c>
      <c r="HB90" s="176">
        <f t="shared" si="91"/>
        <v>0</v>
      </c>
      <c r="HC90" s="176">
        <f t="shared" si="91"/>
        <v>0</v>
      </c>
      <c r="HD90" s="176">
        <f t="shared" si="91"/>
        <v>0</v>
      </c>
      <c r="HE90" s="176">
        <f t="shared" si="91"/>
        <v>0</v>
      </c>
      <c r="HF90" s="176">
        <f t="shared" si="91"/>
        <v>0</v>
      </c>
      <c r="HG90" s="176">
        <f t="shared" si="87"/>
        <v>0</v>
      </c>
      <c r="HH90" s="176">
        <f t="shared" si="87"/>
        <v>0</v>
      </c>
      <c r="HI90" s="176">
        <f t="shared" si="87"/>
        <v>0</v>
      </c>
      <c r="HJ90" s="176">
        <f t="shared" si="87"/>
        <v>0</v>
      </c>
      <c r="HK90" s="176">
        <f t="shared" si="87"/>
        <v>0</v>
      </c>
      <c r="HL90" s="176">
        <f t="shared" si="87"/>
        <v>0</v>
      </c>
      <c r="HM90" s="176">
        <f t="shared" si="87"/>
        <v>0</v>
      </c>
      <c r="HN90" s="176">
        <f t="shared" si="87"/>
        <v>0</v>
      </c>
      <c r="HO90" s="176">
        <f t="shared" si="87"/>
        <v>0</v>
      </c>
      <c r="HP90" s="176">
        <f t="shared" si="87"/>
        <v>0</v>
      </c>
      <c r="HQ90" s="176">
        <f t="shared" si="87"/>
        <v>0</v>
      </c>
      <c r="HR90" s="176">
        <f t="shared" si="87"/>
        <v>0</v>
      </c>
      <c r="HS90" s="176">
        <f t="shared" si="87"/>
        <v>0</v>
      </c>
      <c r="HT90" s="176">
        <f t="shared" si="87"/>
        <v>0</v>
      </c>
      <c r="HU90" s="176">
        <f t="shared" ref="HU90:IG105" si="115">+NORMDIST($H90,HU$12,HU$13,FALSE)</f>
        <v>0</v>
      </c>
      <c r="HV90" s="176">
        <f t="shared" si="115"/>
        <v>0</v>
      </c>
      <c r="HW90" s="176">
        <f t="shared" si="115"/>
        <v>0</v>
      </c>
      <c r="HX90" s="176">
        <f t="shared" si="115"/>
        <v>0</v>
      </c>
      <c r="HY90" s="176">
        <f t="shared" si="115"/>
        <v>0</v>
      </c>
      <c r="HZ90" s="176">
        <f t="shared" si="115"/>
        <v>0</v>
      </c>
      <c r="IA90" s="176">
        <f t="shared" si="115"/>
        <v>0</v>
      </c>
      <c r="IB90" s="176">
        <f t="shared" si="115"/>
        <v>0</v>
      </c>
      <c r="IC90" s="176">
        <f t="shared" si="115"/>
        <v>0</v>
      </c>
      <c r="ID90" s="176">
        <f t="shared" si="115"/>
        <v>0</v>
      </c>
      <c r="IE90" s="176">
        <f t="shared" si="93"/>
        <v>0</v>
      </c>
      <c r="IF90" s="176">
        <f t="shared" si="93"/>
        <v>0</v>
      </c>
      <c r="IG90" s="176">
        <f t="shared" si="93"/>
        <v>0</v>
      </c>
      <c r="II90"/>
      <c r="IJ90" s="174">
        <v>76</v>
      </c>
      <c r="IK90" s="174" t="b">
        <f t="shared" si="99"/>
        <v>0</v>
      </c>
      <c r="IL90" s="174" t="e">
        <f t="shared" si="101"/>
        <v>#DIV/0!</v>
      </c>
      <c r="IM90" s="174" t="e">
        <f t="shared" si="104"/>
        <v>#DIV/0!</v>
      </c>
      <c r="IO90" s="179" t="str">
        <f t="shared" si="102"/>
        <v/>
      </c>
      <c r="IP90" s="174" t="str">
        <f t="shared" si="103"/>
        <v/>
      </c>
    </row>
    <row r="91" spans="2:250" ht="12.75" customHeight="1" x14ac:dyDescent="0.25">
      <c r="B91" s="174"/>
      <c r="C91" s="174"/>
      <c r="D91" s="174">
        <f t="shared" si="96"/>
        <v>0</v>
      </c>
      <c r="E91"/>
      <c r="F91"/>
      <c r="G91" s="177">
        <v>78</v>
      </c>
      <c r="H91" s="176">
        <f t="shared" si="97"/>
        <v>12.094043952941847</v>
      </c>
      <c r="I91" s="176">
        <f t="shared" si="100"/>
        <v>4.2484284181109105E-10</v>
      </c>
      <c r="K91" s="176">
        <f t="shared" si="98"/>
        <v>3.0135642461046671E-24</v>
      </c>
      <c r="L91" s="176">
        <f t="shared" si="98"/>
        <v>4.2484284179844222E-10</v>
      </c>
      <c r="M91" s="176">
        <f t="shared" si="98"/>
        <v>5.7753671074985172E-60</v>
      </c>
      <c r="N91" s="176">
        <f t="shared" si="98"/>
        <v>3.8580935337271591E-50</v>
      </c>
      <c r="O91" s="176">
        <f t="shared" si="98"/>
        <v>2.6275208302248868E-45</v>
      </c>
      <c r="P91" s="176">
        <f t="shared" si="98"/>
        <v>2.2398685344911528E-28</v>
      </c>
      <c r="Q91" s="176">
        <f t="shared" si="98"/>
        <v>5.5859981261208577E-70</v>
      </c>
      <c r="R91" s="176">
        <f t="shared" si="98"/>
        <v>2.0651420787202013E-72</v>
      </c>
      <c r="S91" s="176">
        <f t="shared" si="98"/>
        <v>1.8360291745078567E-43</v>
      </c>
      <c r="T91" s="176">
        <f t="shared" si="98"/>
        <v>1.2605382612756715E-20</v>
      </c>
      <c r="U91" s="176">
        <f t="shared" si="98"/>
        <v>2.4446829217051961E-23</v>
      </c>
      <c r="V91" s="176">
        <f t="shared" si="98"/>
        <v>3.5973771585324275E-55</v>
      </c>
      <c r="W91" s="176">
        <f t="shared" si="98"/>
        <v>2.3202927267498976E-128</v>
      </c>
      <c r="X91" s="176">
        <f t="shared" si="98"/>
        <v>1.1218629972535851E-42</v>
      </c>
      <c r="Y91" s="176">
        <f t="shared" si="98"/>
        <v>1.5957124511165014E-23</v>
      </c>
      <c r="Z91" s="176">
        <f t="shared" si="98"/>
        <v>2.1181796580689856E-86</v>
      </c>
      <c r="AA91" s="176">
        <f t="shared" si="95"/>
        <v>0</v>
      </c>
      <c r="AB91" s="176">
        <f t="shared" si="95"/>
        <v>0</v>
      </c>
      <c r="AC91" s="176">
        <f t="shared" si="95"/>
        <v>0</v>
      </c>
      <c r="AD91" s="176">
        <f t="shared" si="95"/>
        <v>0</v>
      </c>
      <c r="AE91" s="176">
        <f t="shared" si="95"/>
        <v>0</v>
      </c>
      <c r="AF91" s="176">
        <f t="shared" si="95"/>
        <v>0</v>
      </c>
      <c r="AG91" s="176">
        <f t="shared" si="95"/>
        <v>0</v>
      </c>
      <c r="AH91" s="176">
        <f t="shared" si="95"/>
        <v>0</v>
      </c>
      <c r="AI91" s="176">
        <f t="shared" si="95"/>
        <v>0</v>
      </c>
      <c r="AJ91" s="176">
        <f t="shared" si="95"/>
        <v>0</v>
      </c>
      <c r="AK91" s="176">
        <f t="shared" si="95"/>
        <v>0</v>
      </c>
      <c r="AL91" s="176">
        <f t="shared" si="95"/>
        <v>0</v>
      </c>
      <c r="AM91" s="176">
        <f t="shared" si="95"/>
        <v>0</v>
      </c>
      <c r="AN91" s="176">
        <f t="shared" si="95"/>
        <v>0</v>
      </c>
      <c r="AO91" s="176">
        <f t="shared" si="95"/>
        <v>0</v>
      </c>
      <c r="AP91" s="176">
        <f t="shared" si="108"/>
        <v>0</v>
      </c>
      <c r="AQ91" s="176">
        <f t="shared" si="108"/>
        <v>0</v>
      </c>
      <c r="AR91" s="176">
        <f t="shared" si="108"/>
        <v>0</v>
      </c>
      <c r="AS91" s="176">
        <f t="shared" si="108"/>
        <v>0</v>
      </c>
      <c r="AT91" s="176">
        <f t="shared" si="108"/>
        <v>0</v>
      </c>
      <c r="AU91" s="176">
        <f t="shared" si="108"/>
        <v>0</v>
      </c>
      <c r="AV91" s="176">
        <f t="shared" si="108"/>
        <v>0</v>
      </c>
      <c r="AW91" s="176">
        <f t="shared" si="108"/>
        <v>0</v>
      </c>
      <c r="AX91" s="176">
        <f t="shared" si="108"/>
        <v>0</v>
      </c>
      <c r="AY91" s="176">
        <f t="shared" si="108"/>
        <v>0</v>
      </c>
      <c r="AZ91" s="176">
        <f t="shared" si="108"/>
        <v>0</v>
      </c>
      <c r="BA91" s="176">
        <f t="shared" si="108"/>
        <v>0</v>
      </c>
      <c r="BB91" s="176">
        <f t="shared" si="108"/>
        <v>0</v>
      </c>
      <c r="BC91" s="176">
        <f t="shared" si="108"/>
        <v>0</v>
      </c>
      <c r="BD91" s="176">
        <f t="shared" si="108"/>
        <v>0</v>
      </c>
      <c r="BE91" s="176">
        <f t="shared" si="105"/>
        <v>0</v>
      </c>
      <c r="BF91" s="176">
        <f t="shared" si="105"/>
        <v>0</v>
      </c>
      <c r="BG91" s="176">
        <f t="shared" si="105"/>
        <v>0</v>
      </c>
      <c r="BH91" s="176">
        <f t="shared" si="105"/>
        <v>0</v>
      </c>
      <c r="BI91" s="176">
        <f t="shared" si="105"/>
        <v>0</v>
      </c>
      <c r="BJ91" s="176">
        <f t="shared" si="105"/>
        <v>0</v>
      </c>
      <c r="BK91" s="176">
        <f t="shared" si="105"/>
        <v>0</v>
      </c>
      <c r="BL91" s="176">
        <f t="shared" si="105"/>
        <v>0</v>
      </c>
      <c r="BM91" s="176">
        <f t="shared" si="105"/>
        <v>0</v>
      </c>
      <c r="BN91" s="176">
        <f t="shared" si="105"/>
        <v>0</v>
      </c>
      <c r="BO91" s="176">
        <f t="shared" si="105"/>
        <v>0</v>
      </c>
      <c r="BP91" s="176">
        <f t="shared" si="105"/>
        <v>0</v>
      </c>
      <c r="BQ91" s="176">
        <f t="shared" si="105"/>
        <v>0</v>
      </c>
      <c r="BR91" s="176">
        <f t="shared" si="105"/>
        <v>0</v>
      </c>
      <c r="BS91" s="176">
        <f t="shared" si="105"/>
        <v>0</v>
      </c>
      <c r="BT91" s="176">
        <f t="shared" si="105"/>
        <v>0</v>
      </c>
      <c r="BU91" s="176">
        <f t="shared" si="106"/>
        <v>0</v>
      </c>
      <c r="BV91" s="176">
        <f t="shared" si="106"/>
        <v>0</v>
      </c>
      <c r="BW91" s="176">
        <f t="shared" si="106"/>
        <v>0</v>
      </c>
      <c r="BX91" s="176">
        <f t="shared" si="106"/>
        <v>0</v>
      </c>
      <c r="BY91" s="176">
        <f t="shared" si="106"/>
        <v>0</v>
      </c>
      <c r="BZ91" s="176">
        <f t="shared" si="106"/>
        <v>0</v>
      </c>
      <c r="CA91" s="176">
        <f t="shared" si="106"/>
        <v>0</v>
      </c>
      <c r="CB91" s="176">
        <f t="shared" si="106"/>
        <v>0</v>
      </c>
      <c r="CC91" s="176">
        <f t="shared" si="106"/>
        <v>0</v>
      </c>
      <c r="CD91" s="176">
        <f t="shared" si="106"/>
        <v>0</v>
      </c>
      <c r="CE91" s="176">
        <f t="shared" si="106"/>
        <v>0</v>
      </c>
      <c r="CF91" s="176">
        <f t="shared" si="106"/>
        <v>0</v>
      </c>
      <c r="CG91" s="176">
        <f t="shared" si="106"/>
        <v>0</v>
      </c>
      <c r="CH91" s="176">
        <f t="shared" si="106"/>
        <v>0</v>
      </c>
      <c r="CI91" s="176">
        <f t="shared" si="106"/>
        <v>0</v>
      </c>
      <c r="CJ91" s="176">
        <f t="shared" si="106"/>
        <v>0</v>
      </c>
      <c r="CK91" s="176">
        <f t="shared" si="113"/>
        <v>0</v>
      </c>
      <c r="CL91" s="176">
        <f t="shared" si="113"/>
        <v>0</v>
      </c>
      <c r="CM91" s="176">
        <f t="shared" si="113"/>
        <v>0</v>
      </c>
      <c r="CN91" s="176">
        <f t="shared" si="113"/>
        <v>0</v>
      </c>
      <c r="CO91" s="176">
        <f t="shared" si="113"/>
        <v>0</v>
      </c>
      <c r="CP91" s="176">
        <f t="shared" si="113"/>
        <v>0</v>
      </c>
      <c r="CQ91" s="176">
        <f t="shared" si="113"/>
        <v>0</v>
      </c>
      <c r="CR91" s="176">
        <f t="shared" si="113"/>
        <v>0</v>
      </c>
      <c r="CS91" s="176">
        <f t="shared" si="113"/>
        <v>0</v>
      </c>
      <c r="CT91" s="176">
        <f t="shared" si="113"/>
        <v>0</v>
      </c>
      <c r="CU91" s="176">
        <f t="shared" si="113"/>
        <v>0</v>
      </c>
      <c r="CV91" s="176">
        <f t="shared" si="113"/>
        <v>0</v>
      </c>
      <c r="CW91" s="176">
        <f t="shared" si="110"/>
        <v>0</v>
      </c>
      <c r="CX91" s="176">
        <f t="shared" si="110"/>
        <v>0</v>
      </c>
      <c r="CY91" s="176">
        <f t="shared" si="110"/>
        <v>0</v>
      </c>
      <c r="CZ91" s="176">
        <f t="shared" si="110"/>
        <v>0</v>
      </c>
      <c r="DA91" s="176">
        <f t="shared" si="110"/>
        <v>0</v>
      </c>
      <c r="DB91" s="176">
        <f t="shared" si="111"/>
        <v>0</v>
      </c>
      <c r="DC91" s="176">
        <f t="shared" si="111"/>
        <v>0</v>
      </c>
      <c r="DD91" s="176">
        <f t="shared" si="111"/>
        <v>0</v>
      </c>
      <c r="DE91" s="176">
        <f t="shared" si="111"/>
        <v>0</v>
      </c>
      <c r="DF91" s="176">
        <f t="shared" si="111"/>
        <v>0</v>
      </c>
      <c r="DG91" s="176">
        <f t="shared" si="111"/>
        <v>0</v>
      </c>
      <c r="DH91" s="176">
        <f t="shared" si="111"/>
        <v>0</v>
      </c>
      <c r="DI91" s="176">
        <f t="shared" si="111"/>
        <v>0</v>
      </c>
      <c r="DJ91" s="176">
        <f t="shared" si="111"/>
        <v>0</v>
      </c>
      <c r="DK91" s="176">
        <f t="shared" si="111"/>
        <v>0</v>
      </c>
      <c r="DL91" s="176">
        <f t="shared" si="111"/>
        <v>0</v>
      </c>
      <c r="DM91" s="176">
        <f t="shared" si="111"/>
        <v>0</v>
      </c>
      <c r="DN91" s="176">
        <f t="shared" si="111"/>
        <v>0</v>
      </c>
      <c r="DO91" s="176">
        <f t="shared" si="111"/>
        <v>0</v>
      </c>
      <c r="DP91" s="176">
        <f t="shared" si="111"/>
        <v>0</v>
      </c>
      <c r="DQ91" s="176">
        <f t="shared" si="111"/>
        <v>0</v>
      </c>
      <c r="DR91" s="176">
        <f t="shared" si="112"/>
        <v>0</v>
      </c>
      <c r="DS91" s="176">
        <f t="shared" si="112"/>
        <v>0</v>
      </c>
      <c r="DT91" s="176">
        <f t="shared" si="112"/>
        <v>0</v>
      </c>
      <c r="DU91" s="176">
        <f t="shared" si="112"/>
        <v>0</v>
      </c>
      <c r="DV91" s="176">
        <f t="shared" si="112"/>
        <v>0</v>
      </c>
      <c r="DW91" s="176">
        <f t="shared" si="112"/>
        <v>0</v>
      </c>
      <c r="DX91" s="176">
        <f t="shared" si="112"/>
        <v>0</v>
      </c>
      <c r="DY91" s="176">
        <f t="shared" si="112"/>
        <v>0</v>
      </c>
      <c r="DZ91" s="176">
        <f t="shared" si="112"/>
        <v>0</v>
      </c>
      <c r="EA91" s="176">
        <f t="shared" si="112"/>
        <v>0</v>
      </c>
      <c r="EB91" s="176">
        <f t="shared" si="112"/>
        <v>0</v>
      </c>
      <c r="EC91" s="176">
        <f t="shared" si="88"/>
        <v>0</v>
      </c>
      <c r="ED91" s="176">
        <f t="shared" si="88"/>
        <v>0</v>
      </c>
      <c r="EE91" s="176">
        <f t="shared" si="88"/>
        <v>0</v>
      </c>
      <c r="EF91" s="176">
        <f t="shared" si="88"/>
        <v>0</v>
      </c>
      <c r="EG91" s="176">
        <f t="shared" si="88"/>
        <v>0</v>
      </c>
      <c r="EH91" s="176">
        <f t="shared" si="88"/>
        <v>0</v>
      </c>
      <c r="EI91" s="176">
        <f t="shared" si="114"/>
        <v>0</v>
      </c>
      <c r="EJ91" s="176">
        <f t="shared" si="114"/>
        <v>0</v>
      </c>
      <c r="EK91" s="176">
        <f t="shared" si="114"/>
        <v>0</v>
      </c>
      <c r="EL91" s="176">
        <f t="shared" si="114"/>
        <v>0</v>
      </c>
      <c r="EM91" s="176">
        <f t="shared" si="114"/>
        <v>0</v>
      </c>
      <c r="EN91" s="176">
        <f t="shared" si="114"/>
        <v>0</v>
      </c>
      <c r="EO91" s="176">
        <f t="shared" si="114"/>
        <v>0</v>
      </c>
      <c r="EP91" s="176">
        <f t="shared" si="114"/>
        <v>0</v>
      </c>
      <c r="EQ91" s="176">
        <f t="shared" si="114"/>
        <v>0</v>
      </c>
      <c r="ER91" s="176">
        <f t="shared" si="114"/>
        <v>0</v>
      </c>
      <c r="ES91" s="176">
        <f t="shared" si="114"/>
        <v>0</v>
      </c>
      <c r="ET91" s="176">
        <f t="shared" si="114"/>
        <v>0</v>
      </c>
      <c r="EU91" s="176">
        <f t="shared" si="114"/>
        <v>0</v>
      </c>
      <c r="EV91" s="176">
        <f t="shared" si="114"/>
        <v>0</v>
      </c>
      <c r="EW91" s="176">
        <f t="shared" si="114"/>
        <v>0</v>
      </c>
      <c r="EX91" s="176">
        <f t="shared" si="114"/>
        <v>0</v>
      </c>
      <c r="EY91" s="176">
        <f t="shared" si="89"/>
        <v>0</v>
      </c>
      <c r="EZ91" s="176">
        <f t="shared" si="89"/>
        <v>0</v>
      </c>
      <c r="FA91" s="176">
        <f t="shared" si="89"/>
        <v>0</v>
      </c>
      <c r="FB91" s="176">
        <f t="shared" si="89"/>
        <v>0</v>
      </c>
      <c r="FC91" s="176">
        <f t="shared" si="89"/>
        <v>0</v>
      </c>
      <c r="FD91" s="176">
        <f t="shared" si="89"/>
        <v>0</v>
      </c>
      <c r="FE91" s="176">
        <f t="shared" si="89"/>
        <v>0</v>
      </c>
      <c r="FF91" s="176">
        <f t="shared" si="89"/>
        <v>0</v>
      </c>
      <c r="FG91" s="176">
        <f t="shared" si="89"/>
        <v>0</v>
      </c>
      <c r="FH91" s="176">
        <f t="shared" si="89"/>
        <v>0</v>
      </c>
      <c r="FI91" s="176">
        <f t="shared" si="89"/>
        <v>0</v>
      </c>
      <c r="FJ91" s="176">
        <f t="shared" si="89"/>
        <v>0</v>
      </c>
      <c r="FK91" s="176">
        <f t="shared" si="89"/>
        <v>0</v>
      </c>
      <c r="FL91" s="176">
        <f t="shared" si="107"/>
        <v>0</v>
      </c>
      <c r="FM91" s="176">
        <f t="shared" si="107"/>
        <v>0</v>
      </c>
      <c r="FN91" s="176">
        <f t="shared" si="107"/>
        <v>0</v>
      </c>
      <c r="FO91" s="176">
        <f t="shared" si="107"/>
        <v>0</v>
      </c>
      <c r="FP91" s="176">
        <f t="shared" si="107"/>
        <v>0</v>
      </c>
      <c r="FQ91" s="176">
        <f t="shared" si="107"/>
        <v>0</v>
      </c>
      <c r="FR91" s="176">
        <f t="shared" si="107"/>
        <v>0</v>
      </c>
      <c r="FS91" s="176">
        <f t="shared" si="107"/>
        <v>0</v>
      </c>
      <c r="FT91" s="176">
        <f t="shared" si="107"/>
        <v>0</v>
      </c>
      <c r="FU91" s="176">
        <f t="shared" si="107"/>
        <v>0</v>
      </c>
      <c r="FV91" s="176">
        <f t="shared" si="86"/>
        <v>0</v>
      </c>
      <c r="FW91" s="176">
        <f t="shared" ref="FW91:GL116" si="116">+NORMDIST($H91,FW$12,FW$13,FALSE)</f>
        <v>0</v>
      </c>
      <c r="FX91" s="176">
        <f t="shared" si="116"/>
        <v>0</v>
      </c>
      <c r="FY91" s="176">
        <f t="shared" si="116"/>
        <v>0</v>
      </c>
      <c r="FZ91" s="176">
        <f t="shared" si="116"/>
        <v>0</v>
      </c>
      <c r="GA91" s="176">
        <f t="shared" si="116"/>
        <v>0</v>
      </c>
      <c r="GB91" s="176">
        <f t="shared" si="116"/>
        <v>0</v>
      </c>
      <c r="GC91" s="176">
        <f t="shared" si="116"/>
        <v>0</v>
      </c>
      <c r="GD91" s="176">
        <f t="shared" si="116"/>
        <v>0</v>
      </c>
      <c r="GE91" s="176">
        <f t="shared" si="116"/>
        <v>0</v>
      </c>
      <c r="GF91" s="176">
        <f t="shared" si="116"/>
        <v>0</v>
      </c>
      <c r="GG91" s="176">
        <f t="shared" si="116"/>
        <v>0</v>
      </c>
      <c r="GH91" s="176">
        <f t="shared" si="116"/>
        <v>0</v>
      </c>
      <c r="GI91" s="176">
        <f t="shared" si="116"/>
        <v>0</v>
      </c>
      <c r="GJ91" s="176">
        <f t="shared" si="116"/>
        <v>0</v>
      </c>
      <c r="GK91" s="176">
        <f t="shared" si="116"/>
        <v>0</v>
      </c>
      <c r="GL91" s="176">
        <f t="shared" si="94"/>
        <v>0</v>
      </c>
      <c r="GM91" s="176">
        <f t="shared" si="94"/>
        <v>0</v>
      </c>
      <c r="GN91" s="176">
        <f t="shared" si="94"/>
        <v>0</v>
      </c>
      <c r="GO91" s="176">
        <f t="shared" si="94"/>
        <v>0</v>
      </c>
      <c r="GP91" s="176">
        <f t="shared" si="94"/>
        <v>0</v>
      </c>
      <c r="GQ91" s="176">
        <f t="shared" si="94"/>
        <v>0</v>
      </c>
      <c r="GR91" s="176">
        <f t="shared" si="94"/>
        <v>0</v>
      </c>
      <c r="GS91" s="176">
        <f t="shared" si="94"/>
        <v>0</v>
      </c>
      <c r="GT91" s="176">
        <f t="shared" si="94"/>
        <v>0</v>
      </c>
      <c r="GU91" s="176">
        <f t="shared" si="94"/>
        <v>0</v>
      </c>
      <c r="GV91" s="176">
        <f t="shared" si="94"/>
        <v>0</v>
      </c>
      <c r="GW91" s="176">
        <f t="shared" si="94"/>
        <v>0</v>
      </c>
      <c r="GX91" s="176">
        <f t="shared" si="94"/>
        <v>0</v>
      </c>
      <c r="GY91" s="176">
        <f t="shared" si="94"/>
        <v>0</v>
      </c>
      <c r="GZ91" s="176">
        <f t="shared" si="92"/>
        <v>0</v>
      </c>
      <c r="HA91" s="176">
        <f t="shared" si="91"/>
        <v>0</v>
      </c>
      <c r="HB91" s="176">
        <f t="shared" si="91"/>
        <v>0</v>
      </c>
      <c r="HC91" s="176">
        <f t="shared" si="91"/>
        <v>0</v>
      </c>
      <c r="HD91" s="176">
        <f t="shared" si="91"/>
        <v>0</v>
      </c>
      <c r="HE91" s="176">
        <f t="shared" si="91"/>
        <v>0</v>
      </c>
      <c r="HF91" s="176">
        <f t="shared" si="91"/>
        <v>0</v>
      </c>
      <c r="HG91" s="176">
        <f t="shared" ref="HG91:HV106" si="117">+NORMDIST($H91,HG$12,HG$13,FALSE)</f>
        <v>0</v>
      </c>
      <c r="HH91" s="176">
        <f t="shared" si="117"/>
        <v>0</v>
      </c>
      <c r="HI91" s="176">
        <f t="shared" si="117"/>
        <v>0</v>
      </c>
      <c r="HJ91" s="176">
        <f t="shared" si="117"/>
        <v>0</v>
      </c>
      <c r="HK91" s="176">
        <f t="shared" si="117"/>
        <v>0</v>
      </c>
      <c r="HL91" s="176">
        <f t="shared" si="117"/>
        <v>0</v>
      </c>
      <c r="HM91" s="176">
        <f t="shared" si="117"/>
        <v>0</v>
      </c>
      <c r="HN91" s="176">
        <f t="shared" si="117"/>
        <v>0</v>
      </c>
      <c r="HO91" s="176">
        <f t="shared" si="117"/>
        <v>0</v>
      </c>
      <c r="HP91" s="176">
        <f t="shared" si="117"/>
        <v>0</v>
      </c>
      <c r="HQ91" s="176">
        <f t="shared" si="117"/>
        <v>0</v>
      </c>
      <c r="HR91" s="176">
        <f t="shared" si="117"/>
        <v>0</v>
      </c>
      <c r="HS91" s="176">
        <f t="shared" si="117"/>
        <v>0</v>
      </c>
      <c r="HT91" s="176">
        <f t="shared" si="117"/>
        <v>0</v>
      </c>
      <c r="HU91" s="176">
        <f t="shared" si="117"/>
        <v>0</v>
      </c>
      <c r="HV91" s="176">
        <f t="shared" si="117"/>
        <v>0</v>
      </c>
      <c r="HW91" s="176">
        <f t="shared" si="115"/>
        <v>0</v>
      </c>
      <c r="HX91" s="176">
        <f t="shared" si="115"/>
        <v>0</v>
      </c>
      <c r="HY91" s="176">
        <f t="shared" si="115"/>
        <v>0</v>
      </c>
      <c r="HZ91" s="176">
        <f t="shared" si="115"/>
        <v>0</v>
      </c>
      <c r="IA91" s="176">
        <f t="shared" si="115"/>
        <v>0</v>
      </c>
      <c r="IB91" s="176">
        <f t="shared" si="115"/>
        <v>0</v>
      </c>
      <c r="IC91" s="176">
        <f t="shared" si="115"/>
        <v>0</v>
      </c>
      <c r="ID91" s="176">
        <f t="shared" si="115"/>
        <v>0</v>
      </c>
      <c r="IE91" s="176">
        <f t="shared" si="115"/>
        <v>0</v>
      </c>
      <c r="IF91" s="176">
        <f t="shared" si="115"/>
        <v>0</v>
      </c>
      <c r="IG91" s="176">
        <f t="shared" si="115"/>
        <v>0</v>
      </c>
      <c r="II91"/>
      <c r="IJ91" s="174">
        <v>77</v>
      </c>
      <c r="IK91" s="174" t="b">
        <f t="shared" si="99"/>
        <v>0</v>
      </c>
      <c r="IL91" s="174" t="e">
        <f t="shared" si="101"/>
        <v>#DIV/0!</v>
      </c>
      <c r="IM91" s="174" t="e">
        <f t="shared" si="104"/>
        <v>#DIV/0!</v>
      </c>
      <c r="IO91" s="179" t="str">
        <f t="shared" si="102"/>
        <v/>
      </c>
      <c r="IP91" s="174" t="str">
        <f t="shared" si="103"/>
        <v/>
      </c>
    </row>
    <row r="92" spans="2:250" ht="12.75" customHeight="1" x14ac:dyDescent="0.25">
      <c r="B92" s="174"/>
      <c r="C92" s="174"/>
      <c r="D92" s="174">
        <f t="shared" si="96"/>
        <v>0</v>
      </c>
      <c r="E92"/>
      <c r="F92"/>
      <c r="G92" s="177">
        <v>79</v>
      </c>
      <c r="H92" s="176">
        <f t="shared" si="97"/>
        <v>12.249095798492384</v>
      </c>
      <c r="I92" s="176">
        <f t="shared" si="100"/>
        <v>7.3906491599590087E-12</v>
      </c>
      <c r="K92" s="176">
        <f t="shared" si="98"/>
        <v>4.7380467612983225E-27</v>
      </c>
      <c r="L92" s="176">
        <f t="shared" si="98"/>
        <v>7.3906491598816835E-12</v>
      </c>
      <c r="M92" s="176">
        <f t="shared" si="98"/>
        <v>5.924530715716891E-65</v>
      </c>
      <c r="N92" s="176">
        <f t="shared" si="98"/>
        <v>7.7150675325421713E-55</v>
      </c>
      <c r="O92" s="176">
        <f t="shared" si="98"/>
        <v>4.5712090669742384E-49</v>
      </c>
      <c r="P92" s="176">
        <f t="shared" si="98"/>
        <v>2.5488030087668745E-31</v>
      </c>
      <c r="Q92" s="176">
        <f t="shared" si="98"/>
        <v>8.613976954740549E-76</v>
      </c>
      <c r="R92" s="176">
        <f t="shared" si="98"/>
        <v>9.6364027361375492E-78</v>
      </c>
      <c r="S92" s="176">
        <f t="shared" si="98"/>
        <v>3.5173392281894088E-47</v>
      </c>
      <c r="T92" s="176">
        <f t="shared" si="98"/>
        <v>7.7115859079685167E-23</v>
      </c>
      <c r="U92" s="176">
        <f t="shared" si="98"/>
        <v>1.886657452424152E-25</v>
      </c>
      <c r="V92" s="176">
        <f t="shared" si="98"/>
        <v>2.0644797573294092E-59</v>
      </c>
      <c r="W92" s="176">
        <f t="shared" si="98"/>
        <v>2.0389797431128026E-136</v>
      </c>
      <c r="X92" s="176">
        <f t="shared" si="98"/>
        <v>1.2759559375286287E-46</v>
      </c>
      <c r="Y92" s="176">
        <f t="shared" si="98"/>
        <v>1.5977013739874077E-26</v>
      </c>
      <c r="Z92" s="176">
        <f t="shared" si="98"/>
        <v>4.6563827799717741E-92</v>
      </c>
      <c r="AA92" s="176">
        <f t="shared" si="95"/>
        <v>0</v>
      </c>
      <c r="AB92" s="176">
        <f t="shared" si="95"/>
        <v>0</v>
      </c>
      <c r="AC92" s="176">
        <f t="shared" si="95"/>
        <v>0</v>
      </c>
      <c r="AD92" s="176">
        <f t="shared" si="95"/>
        <v>0</v>
      </c>
      <c r="AE92" s="176">
        <f t="shared" si="95"/>
        <v>0</v>
      </c>
      <c r="AF92" s="176">
        <f t="shared" si="95"/>
        <v>0</v>
      </c>
      <c r="AG92" s="176">
        <f t="shared" si="95"/>
        <v>0</v>
      </c>
      <c r="AH92" s="176">
        <f t="shared" si="95"/>
        <v>0</v>
      </c>
      <c r="AI92" s="176">
        <f t="shared" si="95"/>
        <v>0</v>
      </c>
      <c r="AJ92" s="176">
        <f t="shared" si="95"/>
        <v>0</v>
      </c>
      <c r="AK92" s="176">
        <f t="shared" si="95"/>
        <v>0</v>
      </c>
      <c r="AL92" s="176">
        <f t="shared" si="95"/>
        <v>0</v>
      </c>
      <c r="AM92" s="176">
        <f t="shared" si="95"/>
        <v>0</v>
      </c>
      <c r="AN92" s="176">
        <f t="shared" si="95"/>
        <v>0</v>
      </c>
      <c r="AO92" s="176">
        <f t="shared" si="95"/>
        <v>0</v>
      </c>
      <c r="AP92" s="176">
        <f t="shared" si="108"/>
        <v>0</v>
      </c>
      <c r="AQ92" s="176">
        <f t="shared" si="108"/>
        <v>0</v>
      </c>
      <c r="AR92" s="176">
        <f t="shared" si="108"/>
        <v>0</v>
      </c>
      <c r="AS92" s="176">
        <f t="shared" si="108"/>
        <v>0</v>
      </c>
      <c r="AT92" s="176">
        <f t="shared" si="108"/>
        <v>0</v>
      </c>
      <c r="AU92" s="176">
        <f t="shared" si="108"/>
        <v>0</v>
      </c>
      <c r="AV92" s="176">
        <f t="shared" si="108"/>
        <v>0</v>
      </c>
      <c r="AW92" s="176">
        <f t="shared" si="108"/>
        <v>0</v>
      </c>
      <c r="AX92" s="176">
        <f t="shared" si="108"/>
        <v>0</v>
      </c>
      <c r="AY92" s="176">
        <f t="shared" si="108"/>
        <v>0</v>
      </c>
      <c r="AZ92" s="176">
        <f t="shared" si="108"/>
        <v>0</v>
      </c>
      <c r="BA92" s="176">
        <f t="shared" si="108"/>
        <v>0</v>
      </c>
      <c r="BB92" s="176">
        <f t="shared" si="108"/>
        <v>0</v>
      </c>
      <c r="BC92" s="176">
        <f t="shared" si="108"/>
        <v>0</v>
      </c>
      <c r="BD92" s="176">
        <f t="shared" si="108"/>
        <v>0</v>
      </c>
      <c r="BE92" s="176">
        <f t="shared" si="105"/>
        <v>0</v>
      </c>
      <c r="BF92" s="176">
        <f t="shared" si="105"/>
        <v>0</v>
      </c>
      <c r="BG92" s="176">
        <f t="shared" si="105"/>
        <v>0</v>
      </c>
      <c r="BH92" s="176">
        <f t="shared" si="105"/>
        <v>0</v>
      </c>
      <c r="BI92" s="176">
        <f t="shared" si="105"/>
        <v>0</v>
      </c>
      <c r="BJ92" s="176">
        <f t="shared" si="105"/>
        <v>0</v>
      </c>
      <c r="BK92" s="176">
        <f t="shared" si="105"/>
        <v>0</v>
      </c>
      <c r="BL92" s="176">
        <f t="shared" si="105"/>
        <v>0</v>
      </c>
      <c r="BM92" s="176">
        <f t="shared" si="105"/>
        <v>0</v>
      </c>
      <c r="BN92" s="176">
        <f t="shared" si="105"/>
        <v>0</v>
      </c>
      <c r="BO92" s="176">
        <f t="shared" si="105"/>
        <v>0</v>
      </c>
      <c r="BP92" s="176">
        <f t="shared" si="105"/>
        <v>0</v>
      </c>
      <c r="BQ92" s="176">
        <f t="shared" si="105"/>
        <v>0</v>
      </c>
      <c r="BR92" s="176">
        <f t="shared" si="105"/>
        <v>0</v>
      </c>
      <c r="BS92" s="176">
        <f t="shared" si="105"/>
        <v>0</v>
      </c>
      <c r="BT92" s="176">
        <f t="shared" si="105"/>
        <v>0</v>
      </c>
      <c r="BU92" s="176">
        <f t="shared" si="106"/>
        <v>0</v>
      </c>
      <c r="BV92" s="176">
        <f t="shared" si="106"/>
        <v>0</v>
      </c>
      <c r="BW92" s="176">
        <f t="shared" si="106"/>
        <v>0</v>
      </c>
      <c r="BX92" s="176">
        <f t="shared" si="106"/>
        <v>0</v>
      </c>
      <c r="BY92" s="176">
        <f t="shared" si="106"/>
        <v>0</v>
      </c>
      <c r="BZ92" s="176">
        <f t="shared" si="106"/>
        <v>0</v>
      </c>
      <c r="CA92" s="176">
        <f t="shared" si="106"/>
        <v>0</v>
      </c>
      <c r="CB92" s="176">
        <f t="shared" si="106"/>
        <v>0</v>
      </c>
      <c r="CC92" s="176">
        <f t="shared" si="106"/>
        <v>0</v>
      </c>
      <c r="CD92" s="176">
        <f t="shared" si="106"/>
        <v>0</v>
      </c>
      <c r="CE92" s="176">
        <f t="shared" si="106"/>
        <v>0</v>
      </c>
      <c r="CF92" s="176">
        <f t="shared" si="106"/>
        <v>0</v>
      </c>
      <c r="CG92" s="176">
        <f t="shared" si="106"/>
        <v>0</v>
      </c>
      <c r="CH92" s="176">
        <f t="shared" si="106"/>
        <v>0</v>
      </c>
      <c r="CI92" s="176">
        <f t="shared" si="106"/>
        <v>0</v>
      </c>
      <c r="CJ92" s="176">
        <f t="shared" si="106"/>
        <v>0</v>
      </c>
      <c r="CK92" s="176">
        <f t="shared" si="113"/>
        <v>0</v>
      </c>
      <c r="CL92" s="176">
        <f t="shared" si="113"/>
        <v>0</v>
      </c>
      <c r="CM92" s="176">
        <f t="shared" si="113"/>
        <v>0</v>
      </c>
      <c r="CN92" s="176">
        <f t="shared" si="113"/>
        <v>0</v>
      </c>
      <c r="CO92" s="176">
        <f t="shared" si="113"/>
        <v>0</v>
      </c>
      <c r="CP92" s="176">
        <f t="shared" si="113"/>
        <v>0</v>
      </c>
      <c r="CQ92" s="176">
        <f t="shared" si="113"/>
        <v>0</v>
      </c>
      <c r="CR92" s="176">
        <f t="shared" si="113"/>
        <v>0</v>
      </c>
      <c r="CS92" s="176">
        <f t="shared" si="113"/>
        <v>0</v>
      </c>
      <c r="CT92" s="176">
        <f t="shared" si="113"/>
        <v>0</v>
      </c>
      <c r="CU92" s="176">
        <f t="shared" si="113"/>
        <v>0</v>
      </c>
      <c r="CV92" s="176">
        <f t="shared" si="113"/>
        <v>0</v>
      </c>
      <c r="CW92" s="176">
        <f t="shared" si="110"/>
        <v>0</v>
      </c>
      <c r="CX92" s="176">
        <f t="shared" si="110"/>
        <v>0</v>
      </c>
      <c r="CY92" s="176">
        <f t="shared" si="110"/>
        <v>0</v>
      </c>
      <c r="CZ92" s="176">
        <f t="shared" si="110"/>
        <v>0</v>
      </c>
      <c r="DA92" s="176">
        <f t="shared" si="110"/>
        <v>0</v>
      </c>
      <c r="DB92" s="176">
        <f t="shared" si="111"/>
        <v>0</v>
      </c>
      <c r="DC92" s="176">
        <f t="shared" si="111"/>
        <v>0</v>
      </c>
      <c r="DD92" s="176">
        <f t="shared" si="111"/>
        <v>0</v>
      </c>
      <c r="DE92" s="176">
        <f t="shared" si="111"/>
        <v>0</v>
      </c>
      <c r="DF92" s="176">
        <f t="shared" si="111"/>
        <v>0</v>
      </c>
      <c r="DG92" s="176">
        <f t="shared" si="111"/>
        <v>0</v>
      </c>
      <c r="DH92" s="176">
        <f t="shared" si="111"/>
        <v>0</v>
      </c>
      <c r="DI92" s="176">
        <f t="shared" si="111"/>
        <v>0</v>
      </c>
      <c r="DJ92" s="176">
        <f t="shared" si="111"/>
        <v>0</v>
      </c>
      <c r="DK92" s="176">
        <f t="shared" si="111"/>
        <v>0</v>
      </c>
      <c r="DL92" s="176">
        <f t="shared" si="111"/>
        <v>0</v>
      </c>
      <c r="DM92" s="176">
        <f t="shared" si="111"/>
        <v>0</v>
      </c>
      <c r="DN92" s="176">
        <f t="shared" si="111"/>
        <v>0</v>
      </c>
      <c r="DO92" s="176">
        <f t="shared" si="111"/>
        <v>0</v>
      </c>
      <c r="DP92" s="176">
        <f t="shared" si="111"/>
        <v>0</v>
      </c>
      <c r="DQ92" s="176">
        <f t="shared" si="111"/>
        <v>0</v>
      </c>
      <c r="DR92" s="176">
        <f t="shared" si="112"/>
        <v>0</v>
      </c>
      <c r="DS92" s="176">
        <f t="shared" si="112"/>
        <v>0</v>
      </c>
      <c r="DT92" s="176">
        <f t="shared" si="112"/>
        <v>0</v>
      </c>
      <c r="DU92" s="176">
        <f t="shared" si="112"/>
        <v>0</v>
      </c>
      <c r="DV92" s="176">
        <f t="shared" si="112"/>
        <v>0</v>
      </c>
      <c r="DW92" s="176">
        <f t="shared" si="112"/>
        <v>0</v>
      </c>
      <c r="DX92" s="176">
        <f t="shared" si="112"/>
        <v>0</v>
      </c>
      <c r="DY92" s="176">
        <f t="shared" si="112"/>
        <v>0</v>
      </c>
      <c r="DZ92" s="176">
        <f t="shared" si="112"/>
        <v>0</v>
      </c>
      <c r="EA92" s="176">
        <f t="shared" si="112"/>
        <v>0</v>
      </c>
      <c r="EB92" s="176">
        <f t="shared" si="112"/>
        <v>0</v>
      </c>
      <c r="EC92" s="176">
        <f t="shared" si="112"/>
        <v>0</v>
      </c>
      <c r="ED92" s="176">
        <f t="shared" si="112"/>
        <v>0</v>
      </c>
      <c r="EE92" s="176">
        <f t="shared" si="112"/>
        <v>0</v>
      </c>
      <c r="EF92" s="176">
        <f t="shared" si="112"/>
        <v>0</v>
      </c>
      <c r="EG92" s="176">
        <f t="shared" si="112"/>
        <v>0</v>
      </c>
      <c r="EH92" s="176">
        <f t="shared" si="88"/>
        <v>0</v>
      </c>
      <c r="EI92" s="176">
        <f t="shared" si="114"/>
        <v>0</v>
      </c>
      <c r="EJ92" s="176">
        <f t="shared" si="114"/>
        <v>0</v>
      </c>
      <c r="EK92" s="176">
        <f t="shared" si="114"/>
        <v>0</v>
      </c>
      <c r="EL92" s="176">
        <f t="shared" si="114"/>
        <v>0</v>
      </c>
      <c r="EM92" s="176">
        <f t="shared" si="114"/>
        <v>0</v>
      </c>
      <c r="EN92" s="176">
        <f t="shared" si="114"/>
        <v>0</v>
      </c>
      <c r="EO92" s="176">
        <f t="shared" si="114"/>
        <v>0</v>
      </c>
      <c r="EP92" s="176">
        <f t="shared" si="114"/>
        <v>0</v>
      </c>
      <c r="EQ92" s="176">
        <f t="shared" si="114"/>
        <v>0</v>
      </c>
      <c r="ER92" s="176">
        <f t="shared" si="114"/>
        <v>0</v>
      </c>
      <c r="ES92" s="176">
        <f t="shared" si="114"/>
        <v>0</v>
      </c>
      <c r="ET92" s="176">
        <f t="shared" si="114"/>
        <v>0</v>
      </c>
      <c r="EU92" s="176">
        <f t="shared" si="114"/>
        <v>0</v>
      </c>
      <c r="EV92" s="176">
        <f t="shared" si="114"/>
        <v>0</v>
      </c>
      <c r="EW92" s="176">
        <f t="shared" si="114"/>
        <v>0</v>
      </c>
      <c r="EX92" s="176">
        <f t="shared" si="114"/>
        <v>0</v>
      </c>
      <c r="EY92" s="176">
        <f t="shared" si="89"/>
        <v>0</v>
      </c>
      <c r="EZ92" s="176">
        <f t="shared" si="89"/>
        <v>0</v>
      </c>
      <c r="FA92" s="176">
        <f t="shared" si="89"/>
        <v>0</v>
      </c>
      <c r="FB92" s="176">
        <f t="shared" si="89"/>
        <v>0</v>
      </c>
      <c r="FC92" s="176">
        <f t="shared" si="89"/>
        <v>0</v>
      </c>
      <c r="FD92" s="176">
        <f t="shared" si="89"/>
        <v>0</v>
      </c>
      <c r="FE92" s="176">
        <f t="shared" si="89"/>
        <v>0</v>
      </c>
      <c r="FF92" s="176">
        <f t="shared" si="89"/>
        <v>0</v>
      </c>
      <c r="FG92" s="176">
        <f t="shared" si="89"/>
        <v>0</v>
      </c>
      <c r="FH92" s="176">
        <f t="shared" si="89"/>
        <v>0</v>
      </c>
      <c r="FI92" s="176">
        <f t="shared" si="89"/>
        <v>0</v>
      </c>
      <c r="FJ92" s="176">
        <f t="shared" si="89"/>
        <v>0</v>
      </c>
      <c r="FK92" s="176">
        <f t="shared" si="89"/>
        <v>0</v>
      </c>
      <c r="FL92" s="176">
        <f t="shared" si="107"/>
        <v>0</v>
      </c>
      <c r="FM92" s="176">
        <f t="shared" si="107"/>
        <v>0</v>
      </c>
      <c r="FN92" s="176">
        <f t="shared" si="107"/>
        <v>0</v>
      </c>
      <c r="FO92" s="176">
        <f t="shared" si="107"/>
        <v>0</v>
      </c>
      <c r="FP92" s="176">
        <f t="shared" si="107"/>
        <v>0</v>
      </c>
      <c r="FQ92" s="176">
        <f t="shared" si="107"/>
        <v>0</v>
      </c>
      <c r="FR92" s="176">
        <f t="shared" si="107"/>
        <v>0</v>
      </c>
      <c r="FS92" s="176">
        <f t="shared" si="107"/>
        <v>0</v>
      </c>
      <c r="FT92" s="176">
        <f t="shared" si="107"/>
        <v>0</v>
      </c>
      <c r="FU92" s="176">
        <f t="shared" si="107"/>
        <v>0</v>
      </c>
      <c r="FV92" s="176">
        <f t="shared" si="107"/>
        <v>0</v>
      </c>
      <c r="FW92" s="176">
        <f t="shared" si="107"/>
        <v>0</v>
      </c>
      <c r="FX92" s="176">
        <f t="shared" si="107"/>
        <v>0</v>
      </c>
      <c r="FY92" s="176">
        <f t="shared" si="107"/>
        <v>0</v>
      </c>
      <c r="FZ92" s="176">
        <f t="shared" si="116"/>
        <v>0</v>
      </c>
      <c r="GA92" s="176">
        <f t="shared" si="116"/>
        <v>0</v>
      </c>
      <c r="GB92" s="176">
        <f t="shared" si="116"/>
        <v>0</v>
      </c>
      <c r="GC92" s="176">
        <f t="shared" si="116"/>
        <v>0</v>
      </c>
      <c r="GD92" s="176">
        <f t="shared" si="116"/>
        <v>0</v>
      </c>
      <c r="GE92" s="176">
        <f t="shared" si="116"/>
        <v>0</v>
      </c>
      <c r="GF92" s="176">
        <f t="shared" si="116"/>
        <v>0</v>
      </c>
      <c r="GG92" s="176">
        <f t="shared" si="116"/>
        <v>0</v>
      </c>
      <c r="GH92" s="176">
        <f t="shared" si="116"/>
        <v>0</v>
      </c>
      <c r="GI92" s="176">
        <f t="shared" si="116"/>
        <v>0</v>
      </c>
      <c r="GJ92" s="176">
        <f t="shared" si="116"/>
        <v>0</v>
      </c>
      <c r="GK92" s="176">
        <f t="shared" si="116"/>
        <v>0</v>
      </c>
      <c r="GL92" s="176">
        <f t="shared" si="94"/>
        <v>0</v>
      </c>
      <c r="GM92" s="176">
        <f t="shared" si="94"/>
        <v>0</v>
      </c>
      <c r="GN92" s="176">
        <f t="shared" si="94"/>
        <v>0</v>
      </c>
      <c r="GO92" s="176">
        <f t="shared" si="94"/>
        <v>0</v>
      </c>
      <c r="GP92" s="176">
        <f t="shared" si="94"/>
        <v>0</v>
      </c>
      <c r="GQ92" s="176">
        <f t="shared" si="94"/>
        <v>0</v>
      </c>
      <c r="GR92" s="176">
        <f t="shared" si="94"/>
        <v>0</v>
      </c>
      <c r="GS92" s="176">
        <f t="shared" si="94"/>
        <v>0</v>
      </c>
      <c r="GT92" s="176">
        <f t="shared" si="94"/>
        <v>0</v>
      </c>
      <c r="GU92" s="176">
        <f t="shared" si="94"/>
        <v>0</v>
      </c>
      <c r="GV92" s="176">
        <f t="shared" si="94"/>
        <v>0</v>
      </c>
      <c r="GW92" s="176">
        <f t="shared" si="94"/>
        <v>0</v>
      </c>
      <c r="GX92" s="176">
        <f t="shared" si="94"/>
        <v>0</v>
      </c>
      <c r="GY92" s="176">
        <f t="shared" si="94"/>
        <v>0</v>
      </c>
      <c r="GZ92" s="176">
        <f t="shared" si="92"/>
        <v>0</v>
      </c>
      <c r="HA92" s="176">
        <f t="shared" si="91"/>
        <v>0</v>
      </c>
      <c r="HB92" s="176">
        <f t="shared" si="91"/>
        <v>0</v>
      </c>
      <c r="HC92" s="176">
        <f t="shared" si="91"/>
        <v>0</v>
      </c>
      <c r="HD92" s="176">
        <f t="shared" si="91"/>
        <v>0</v>
      </c>
      <c r="HE92" s="176">
        <f t="shared" si="91"/>
        <v>0</v>
      </c>
      <c r="HF92" s="176">
        <f t="shared" si="91"/>
        <v>0</v>
      </c>
      <c r="HG92" s="176">
        <f t="shared" si="117"/>
        <v>0</v>
      </c>
      <c r="HH92" s="176">
        <f t="shared" si="117"/>
        <v>0</v>
      </c>
      <c r="HI92" s="176">
        <f t="shared" si="117"/>
        <v>0</v>
      </c>
      <c r="HJ92" s="176">
        <f t="shared" si="117"/>
        <v>0</v>
      </c>
      <c r="HK92" s="176">
        <f t="shared" si="117"/>
        <v>0</v>
      </c>
      <c r="HL92" s="176">
        <f t="shared" si="117"/>
        <v>0</v>
      </c>
      <c r="HM92" s="176">
        <f t="shared" si="117"/>
        <v>0</v>
      </c>
      <c r="HN92" s="176">
        <f t="shared" si="117"/>
        <v>0</v>
      </c>
      <c r="HO92" s="176">
        <f t="shared" si="117"/>
        <v>0</v>
      </c>
      <c r="HP92" s="176">
        <f t="shared" si="117"/>
        <v>0</v>
      </c>
      <c r="HQ92" s="176">
        <f t="shared" si="117"/>
        <v>0</v>
      </c>
      <c r="HR92" s="176">
        <f t="shared" si="117"/>
        <v>0</v>
      </c>
      <c r="HS92" s="176">
        <f t="shared" si="117"/>
        <v>0</v>
      </c>
      <c r="HT92" s="176">
        <f t="shared" si="117"/>
        <v>0</v>
      </c>
      <c r="HU92" s="176">
        <f t="shared" si="117"/>
        <v>0</v>
      </c>
      <c r="HV92" s="176">
        <f t="shared" si="117"/>
        <v>0</v>
      </c>
      <c r="HW92" s="176">
        <f t="shared" si="115"/>
        <v>0</v>
      </c>
      <c r="HX92" s="176">
        <f t="shared" si="115"/>
        <v>0</v>
      </c>
      <c r="HY92" s="176">
        <f t="shared" si="115"/>
        <v>0</v>
      </c>
      <c r="HZ92" s="176">
        <f t="shared" si="115"/>
        <v>0</v>
      </c>
      <c r="IA92" s="176">
        <f t="shared" si="115"/>
        <v>0</v>
      </c>
      <c r="IB92" s="176">
        <f t="shared" si="115"/>
        <v>0</v>
      </c>
      <c r="IC92" s="176">
        <f t="shared" si="115"/>
        <v>0</v>
      </c>
      <c r="ID92" s="176">
        <f t="shared" si="115"/>
        <v>0</v>
      </c>
      <c r="IE92" s="176">
        <f t="shared" si="115"/>
        <v>0</v>
      </c>
      <c r="IF92" s="176">
        <f t="shared" si="115"/>
        <v>0</v>
      </c>
      <c r="IG92" s="176">
        <f t="shared" si="115"/>
        <v>0</v>
      </c>
      <c r="II92"/>
      <c r="IJ92" s="174">
        <v>78</v>
      </c>
      <c r="IK92" s="174" t="b">
        <f t="shared" si="99"/>
        <v>0</v>
      </c>
      <c r="IL92" s="174" t="e">
        <f t="shared" si="101"/>
        <v>#DIV/0!</v>
      </c>
      <c r="IM92" s="174" t="e">
        <f t="shared" si="104"/>
        <v>#DIV/0!</v>
      </c>
      <c r="IO92" s="179" t="str">
        <f t="shared" si="102"/>
        <v/>
      </c>
      <c r="IP92" s="174" t="str">
        <f t="shared" si="103"/>
        <v/>
      </c>
    </row>
    <row r="93" spans="2:250" ht="12.75" customHeight="1" x14ac:dyDescent="0.25">
      <c r="B93" s="174"/>
      <c r="C93" s="174"/>
      <c r="D93" s="174">
        <f t="shared" si="96"/>
        <v>0</v>
      </c>
      <c r="E93"/>
      <c r="F93"/>
      <c r="G93" s="177">
        <v>80</v>
      </c>
      <c r="H93" s="176">
        <f t="shared" si="97"/>
        <v>12.40414764404292</v>
      </c>
      <c r="I93" s="176">
        <f t="shared" si="100"/>
        <v>9.1294131893432145E-14</v>
      </c>
      <c r="K93" s="176">
        <f t="shared" si="98"/>
        <v>5.1940327787873902E-30</v>
      </c>
      <c r="L93" s="176">
        <f t="shared" si="98"/>
        <v>9.1294131893069787E-14</v>
      </c>
      <c r="M93" s="176">
        <f t="shared" si="98"/>
        <v>3.826908275946214E-70</v>
      </c>
      <c r="N93" s="176">
        <f t="shared" si="98"/>
        <v>9.461417996296216E-60</v>
      </c>
      <c r="O93" s="176">
        <f t="shared" si="98"/>
        <v>5.6096962420819607E-53</v>
      </c>
      <c r="P93" s="176">
        <f t="shared" si="98"/>
        <v>2.0627969961296258E-34</v>
      </c>
      <c r="Q93" s="176">
        <f t="shared" si="98"/>
        <v>7.7633419549979373E-82</v>
      </c>
      <c r="R93" s="176">
        <f t="shared" si="98"/>
        <v>2.8992880566967091E-83</v>
      </c>
      <c r="S93" s="176">
        <f t="shared" si="98"/>
        <v>4.7224093160229755E-51</v>
      </c>
      <c r="T93" s="176">
        <f t="shared" si="98"/>
        <v>3.6117825599517941E-25</v>
      </c>
      <c r="U93" s="176">
        <f t="shared" si="98"/>
        <v>1.1725966698295513E-27</v>
      </c>
      <c r="V93" s="176">
        <f t="shared" si="98"/>
        <v>8.2246311403471758E-64</v>
      </c>
      <c r="W93" s="176">
        <f t="shared" si="98"/>
        <v>1.0169361487708992E-144</v>
      </c>
      <c r="X93" s="176">
        <f t="shared" si="98"/>
        <v>9.6698363280819335E-51</v>
      </c>
      <c r="Y93" s="176">
        <f t="shared" si="98"/>
        <v>1.0481159881977981E-29</v>
      </c>
      <c r="Z93" s="176">
        <f t="shared" ref="Z93:AO108" si="118">+NORMDIST($H93,Z$12,Z$13,FALSE)</f>
        <v>6.7559116797177978E-98</v>
      </c>
      <c r="AA93" s="176">
        <f t="shared" si="118"/>
        <v>0</v>
      </c>
      <c r="AB93" s="176">
        <f t="shared" si="118"/>
        <v>0</v>
      </c>
      <c r="AC93" s="176">
        <f t="shared" si="118"/>
        <v>0</v>
      </c>
      <c r="AD93" s="176">
        <f t="shared" si="118"/>
        <v>0</v>
      </c>
      <c r="AE93" s="176">
        <f t="shared" si="118"/>
        <v>0</v>
      </c>
      <c r="AF93" s="176">
        <f t="shared" si="118"/>
        <v>0</v>
      </c>
      <c r="AG93" s="176">
        <f t="shared" si="118"/>
        <v>0</v>
      </c>
      <c r="AH93" s="176">
        <f t="shared" si="118"/>
        <v>0</v>
      </c>
      <c r="AI93" s="176">
        <f t="shared" si="118"/>
        <v>0</v>
      </c>
      <c r="AJ93" s="176">
        <f t="shared" si="118"/>
        <v>0</v>
      </c>
      <c r="AK93" s="176">
        <f t="shared" si="118"/>
        <v>0</v>
      </c>
      <c r="AL93" s="176">
        <f t="shared" si="118"/>
        <v>0</v>
      </c>
      <c r="AM93" s="176">
        <f t="shared" si="118"/>
        <v>0</v>
      </c>
      <c r="AN93" s="176">
        <f t="shared" si="118"/>
        <v>0</v>
      </c>
      <c r="AO93" s="176">
        <f t="shared" si="118"/>
        <v>0</v>
      </c>
      <c r="AP93" s="176">
        <f t="shared" si="108"/>
        <v>0</v>
      </c>
      <c r="AQ93" s="176">
        <f t="shared" si="108"/>
        <v>0</v>
      </c>
      <c r="AR93" s="176">
        <f t="shared" si="108"/>
        <v>0</v>
      </c>
      <c r="AS93" s="176">
        <f t="shared" si="108"/>
        <v>0</v>
      </c>
      <c r="AT93" s="176">
        <f t="shared" si="108"/>
        <v>0</v>
      </c>
      <c r="AU93" s="176">
        <f t="shared" si="108"/>
        <v>0</v>
      </c>
      <c r="AV93" s="176">
        <f t="shared" si="108"/>
        <v>0</v>
      </c>
      <c r="AW93" s="176">
        <f t="shared" si="108"/>
        <v>0</v>
      </c>
      <c r="AX93" s="176">
        <f t="shared" si="108"/>
        <v>0</v>
      </c>
      <c r="AY93" s="176">
        <f t="shared" si="108"/>
        <v>0</v>
      </c>
      <c r="AZ93" s="176">
        <f t="shared" si="108"/>
        <v>0</v>
      </c>
      <c r="BA93" s="176">
        <f t="shared" si="108"/>
        <v>0</v>
      </c>
      <c r="BB93" s="176">
        <f t="shared" si="108"/>
        <v>0</v>
      </c>
      <c r="BC93" s="176">
        <f t="shared" si="108"/>
        <v>0</v>
      </c>
      <c r="BD93" s="176">
        <f t="shared" si="108"/>
        <v>0</v>
      </c>
      <c r="BE93" s="176">
        <f t="shared" si="108"/>
        <v>0</v>
      </c>
      <c r="BF93" s="176">
        <f t="shared" si="105"/>
        <v>0</v>
      </c>
      <c r="BG93" s="176">
        <f t="shared" si="105"/>
        <v>0</v>
      </c>
      <c r="BH93" s="176">
        <f t="shared" si="105"/>
        <v>0</v>
      </c>
      <c r="BI93" s="176">
        <f t="shared" si="105"/>
        <v>0</v>
      </c>
      <c r="BJ93" s="176">
        <f t="shared" si="105"/>
        <v>0</v>
      </c>
      <c r="BK93" s="176">
        <f t="shared" si="105"/>
        <v>0</v>
      </c>
      <c r="BL93" s="176">
        <f t="shared" si="105"/>
        <v>0</v>
      </c>
      <c r="BM93" s="176">
        <f t="shared" si="105"/>
        <v>0</v>
      </c>
      <c r="BN93" s="176">
        <f t="shared" si="105"/>
        <v>0</v>
      </c>
      <c r="BO93" s="176">
        <f t="shared" si="105"/>
        <v>0</v>
      </c>
      <c r="BP93" s="176">
        <f t="shared" si="105"/>
        <v>0</v>
      </c>
      <c r="BQ93" s="176">
        <f t="shared" si="105"/>
        <v>0</v>
      </c>
      <c r="BR93" s="176">
        <f t="shared" si="105"/>
        <v>0</v>
      </c>
      <c r="BS93" s="176">
        <f t="shared" si="105"/>
        <v>0</v>
      </c>
      <c r="BT93" s="176">
        <f t="shared" si="105"/>
        <v>0</v>
      </c>
      <c r="BU93" s="176">
        <f t="shared" si="106"/>
        <v>0</v>
      </c>
      <c r="BV93" s="176">
        <f t="shared" si="106"/>
        <v>0</v>
      </c>
      <c r="BW93" s="176">
        <f t="shared" si="106"/>
        <v>0</v>
      </c>
      <c r="BX93" s="176">
        <f t="shared" si="106"/>
        <v>0</v>
      </c>
      <c r="BY93" s="176">
        <f t="shared" si="106"/>
        <v>0</v>
      </c>
      <c r="BZ93" s="176">
        <f t="shared" si="106"/>
        <v>0</v>
      </c>
      <c r="CA93" s="176">
        <f t="shared" si="106"/>
        <v>0</v>
      </c>
      <c r="CB93" s="176">
        <f t="shared" si="106"/>
        <v>0</v>
      </c>
      <c r="CC93" s="176">
        <f t="shared" si="106"/>
        <v>0</v>
      </c>
      <c r="CD93" s="176">
        <f t="shared" si="106"/>
        <v>0</v>
      </c>
      <c r="CE93" s="176">
        <f t="shared" si="106"/>
        <v>0</v>
      </c>
      <c r="CF93" s="176">
        <f t="shared" si="106"/>
        <v>0</v>
      </c>
      <c r="CG93" s="176">
        <f t="shared" si="106"/>
        <v>0</v>
      </c>
      <c r="CH93" s="176">
        <f t="shared" si="106"/>
        <v>0</v>
      </c>
      <c r="CI93" s="176">
        <f t="shared" si="106"/>
        <v>0</v>
      </c>
      <c r="CJ93" s="176">
        <f t="shared" si="106"/>
        <v>0</v>
      </c>
      <c r="CK93" s="176">
        <f t="shared" si="113"/>
        <v>0</v>
      </c>
      <c r="CL93" s="176">
        <f t="shared" si="113"/>
        <v>0</v>
      </c>
      <c r="CM93" s="176">
        <f t="shared" si="113"/>
        <v>0</v>
      </c>
      <c r="CN93" s="176">
        <f t="shared" si="113"/>
        <v>0</v>
      </c>
      <c r="CO93" s="176">
        <f t="shared" si="113"/>
        <v>0</v>
      </c>
      <c r="CP93" s="176">
        <f t="shared" si="113"/>
        <v>0</v>
      </c>
      <c r="CQ93" s="176">
        <f t="shared" si="113"/>
        <v>0</v>
      </c>
      <c r="CR93" s="176">
        <f t="shared" si="113"/>
        <v>0</v>
      </c>
      <c r="CS93" s="176">
        <f t="shared" si="113"/>
        <v>0</v>
      </c>
      <c r="CT93" s="176">
        <f t="shared" si="113"/>
        <v>0</v>
      </c>
      <c r="CU93" s="176">
        <f t="shared" si="113"/>
        <v>0</v>
      </c>
      <c r="CV93" s="176">
        <f t="shared" si="113"/>
        <v>0</v>
      </c>
      <c r="CW93" s="176">
        <f t="shared" si="110"/>
        <v>0</v>
      </c>
      <c r="CX93" s="176">
        <f t="shared" si="110"/>
        <v>0</v>
      </c>
      <c r="CY93" s="176">
        <f t="shared" si="110"/>
        <v>0</v>
      </c>
      <c r="CZ93" s="176">
        <f t="shared" si="110"/>
        <v>0</v>
      </c>
      <c r="DA93" s="176">
        <f t="shared" si="110"/>
        <v>0</v>
      </c>
      <c r="DB93" s="176">
        <f t="shared" si="111"/>
        <v>0</v>
      </c>
      <c r="DC93" s="176">
        <f t="shared" si="111"/>
        <v>0</v>
      </c>
      <c r="DD93" s="176">
        <f t="shared" si="111"/>
        <v>0</v>
      </c>
      <c r="DE93" s="176">
        <f t="shared" si="111"/>
        <v>0</v>
      </c>
      <c r="DF93" s="176">
        <f t="shared" si="111"/>
        <v>0</v>
      </c>
      <c r="DG93" s="176">
        <f t="shared" si="111"/>
        <v>0</v>
      </c>
      <c r="DH93" s="176">
        <f t="shared" si="111"/>
        <v>0</v>
      </c>
      <c r="DI93" s="176">
        <f t="shared" si="111"/>
        <v>0</v>
      </c>
      <c r="DJ93" s="176">
        <f t="shared" si="111"/>
        <v>0</v>
      </c>
      <c r="DK93" s="176">
        <f t="shared" si="111"/>
        <v>0</v>
      </c>
      <c r="DL93" s="176">
        <f t="shared" si="111"/>
        <v>0</v>
      </c>
      <c r="DM93" s="176">
        <f t="shared" si="111"/>
        <v>0</v>
      </c>
      <c r="DN93" s="176">
        <f t="shared" si="111"/>
        <v>0</v>
      </c>
      <c r="DO93" s="176">
        <f t="shared" si="111"/>
        <v>0</v>
      </c>
      <c r="DP93" s="176">
        <f t="shared" si="111"/>
        <v>0</v>
      </c>
      <c r="DQ93" s="176">
        <f t="shared" si="111"/>
        <v>0</v>
      </c>
      <c r="DR93" s="176">
        <f t="shared" si="112"/>
        <v>0</v>
      </c>
      <c r="DS93" s="176">
        <f t="shared" si="112"/>
        <v>0</v>
      </c>
      <c r="DT93" s="176">
        <f t="shared" si="112"/>
        <v>0</v>
      </c>
      <c r="DU93" s="176">
        <f t="shared" si="112"/>
        <v>0</v>
      </c>
      <c r="DV93" s="176">
        <f t="shared" si="112"/>
        <v>0</v>
      </c>
      <c r="DW93" s="176">
        <f t="shared" si="112"/>
        <v>0</v>
      </c>
      <c r="DX93" s="176">
        <f t="shared" si="112"/>
        <v>0</v>
      </c>
      <c r="DY93" s="176">
        <f t="shared" si="112"/>
        <v>0</v>
      </c>
      <c r="DZ93" s="176">
        <f t="shared" si="112"/>
        <v>0</v>
      </c>
      <c r="EA93" s="176">
        <f t="shared" si="112"/>
        <v>0</v>
      </c>
      <c r="EB93" s="176">
        <f t="shared" si="112"/>
        <v>0</v>
      </c>
      <c r="EC93" s="176">
        <f t="shared" si="112"/>
        <v>0</v>
      </c>
      <c r="ED93" s="176">
        <f t="shared" si="112"/>
        <v>0</v>
      </c>
      <c r="EE93" s="176">
        <f t="shared" si="112"/>
        <v>0</v>
      </c>
      <c r="EF93" s="176">
        <f t="shared" si="112"/>
        <v>0</v>
      </c>
      <c r="EG93" s="176">
        <f t="shared" si="112"/>
        <v>0</v>
      </c>
      <c r="EH93" s="176">
        <f t="shared" si="88"/>
        <v>0</v>
      </c>
      <c r="EI93" s="176">
        <f t="shared" si="114"/>
        <v>0</v>
      </c>
      <c r="EJ93" s="176">
        <f t="shared" si="114"/>
        <v>0</v>
      </c>
      <c r="EK93" s="176">
        <f t="shared" si="114"/>
        <v>0</v>
      </c>
      <c r="EL93" s="176">
        <f t="shared" si="114"/>
        <v>0</v>
      </c>
      <c r="EM93" s="176">
        <f t="shared" si="114"/>
        <v>0</v>
      </c>
      <c r="EN93" s="176">
        <f t="shared" si="114"/>
        <v>0</v>
      </c>
      <c r="EO93" s="176">
        <f t="shared" si="114"/>
        <v>0</v>
      </c>
      <c r="EP93" s="176">
        <f t="shared" si="114"/>
        <v>0</v>
      </c>
      <c r="EQ93" s="176">
        <f t="shared" si="114"/>
        <v>0</v>
      </c>
      <c r="ER93" s="176">
        <f t="shared" si="114"/>
        <v>0</v>
      </c>
      <c r="ES93" s="176">
        <f t="shared" si="114"/>
        <v>0</v>
      </c>
      <c r="ET93" s="176">
        <f t="shared" si="114"/>
        <v>0</v>
      </c>
      <c r="EU93" s="176">
        <f t="shared" si="114"/>
        <v>0</v>
      </c>
      <c r="EV93" s="176">
        <f t="shared" si="114"/>
        <v>0</v>
      </c>
      <c r="EW93" s="176">
        <f t="shared" si="114"/>
        <v>0</v>
      </c>
      <c r="EX93" s="176">
        <f t="shared" si="114"/>
        <v>0</v>
      </c>
      <c r="EY93" s="176">
        <f t="shared" si="89"/>
        <v>0</v>
      </c>
      <c r="EZ93" s="176">
        <f t="shared" si="89"/>
        <v>0</v>
      </c>
      <c r="FA93" s="176">
        <f t="shared" si="89"/>
        <v>0</v>
      </c>
      <c r="FB93" s="176">
        <f t="shared" si="89"/>
        <v>0</v>
      </c>
      <c r="FC93" s="176">
        <f t="shared" si="89"/>
        <v>0</v>
      </c>
      <c r="FD93" s="176">
        <f t="shared" si="89"/>
        <v>0</v>
      </c>
      <c r="FE93" s="176">
        <f t="shared" si="89"/>
        <v>0</v>
      </c>
      <c r="FF93" s="176">
        <f t="shared" si="89"/>
        <v>0</v>
      </c>
      <c r="FG93" s="176">
        <f t="shared" si="89"/>
        <v>0</v>
      </c>
      <c r="FH93" s="176">
        <f t="shared" si="89"/>
        <v>0</v>
      </c>
      <c r="FI93" s="176">
        <f t="shared" si="89"/>
        <v>0</v>
      </c>
      <c r="FJ93" s="176">
        <f t="shared" si="89"/>
        <v>0</v>
      </c>
      <c r="FK93" s="176">
        <f t="shared" si="89"/>
        <v>0</v>
      </c>
      <c r="FL93" s="176">
        <f t="shared" si="107"/>
        <v>0</v>
      </c>
      <c r="FM93" s="176">
        <f t="shared" si="107"/>
        <v>0</v>
      </c>
      <c r="FN93" s="176">
        <f t="shared" si="107"/>
        <v>0</v>
      </c>
      <c r="FO93" s="176">
        <f t="shared" si="107"/>
        <v>0</v>
      </c>
      <c r="FP93" s="176">
        <f t="shared" si="107"/>
        <v>0</v>
      </c>
      <c r="FQ93" s="176">
        <f t="shared" si="107"/>
        <v>0</v>
      </c>
      <c r="FR93" s="176">
        <f t="shared" si="107"/>
        <v>0</v>
      </c>
      <c r="FS93" s="176">
        <f t="shared" si="107"/>
        <v>0</v>
      </c>
      <c r="FT93" s="176">
        <f t="shared" si="107"/>
        <v>0</v>
      </c>
      <c r="FU93" s="176">
        <f t="shared" si="107"/>
        <v>0</v>
      </c>
      <c r="FV93" s="176">
        <f t="shared" si="107"/>
        <v>0</v>
      </c>
      <c r="FW93" s="176">
        <f t="shared" si="107"/>
        <v>0</v>
      </c>
      <c r="FX93" s="176">
        <f t="shared" si="107"/>
        <v>0</v>
      </c>
      <c r="FY93" s="176">
        <f t="shared" si="107"/>
        <v>0</v>
      </c>
      <c r="FZ93" s="176">
        <f t="shared" si="116"/>
        <v>0</v>
      </c>
      <c r="GA93" s="176">
        <f t="shared" si="116"/>
        <v>0</v>
      </c>
      <c r="GB93" s="176">
        <f t="shared" si="116"/>
        <v>0</v>
      </c>
      <c r="GC93" s="176">
        <f t="shared" si="116"/>
        <v>0</v>
      </c>
      <c r="GD93" s="176">
        <f t="shared" si="116"/>
        <v>0</v>
      </c>
      <c r="GE93" s="176">
        <f t="shared" si="116"/>
        <v>0</v>
      </c>
      <c r="GF93" s="176">
        <f t="shared" si="116"/>
        <v>0</v>
      </c>
      <c r="GG93" s="176">
        <f t="shared" si="116"/>
        <v>0</v>
      </c>
      <c r="GH93" s="176">
        <f t="shared" si="116"/>
        <v>0</v>
      </c>
      <c r="GI93" s="176">
        <f t="shared" si="116"/>
        <v>0</v>
      </c>
      <c r="GJ93" s="176">
        <f t="shared" si="116"/>
        <v>0</v>
      </c>
      <c r="GK93" s="176">
        <f t="shared" si="116"/>
        <v>0</v>
      </c>
      <c r="GL93" s="176">
        <f t="shared" si="94"/>
        <v>0</v>
      </c>
      <c r="GM93" s="176">
        <f t="shared" si="94"/>
        <v>0</v>
      </c>
      <c r="GN93" s="176">
        <f t="shared" si="94"/>
        <v>0</v>
      </c>
      <c r="GO93" s="176">
        <f t="shared" si="94"/>
        <v>0</v>
      </c>
      <c r="GP93" s="176">
        <f t="shared" si="94"/>
        <v>0</v>
      </c>
      <c r="GQ93" s="176">
        <f t="shared" si="94"/>
        <v>0</v>
      </c>
      <c r="GR93" s="176">
        <f t="shared" si="94"/>
        <v>0</v>
      </c>
      <c r="GS93" s="176">
        <f t="shared" si="94"/>
        <v>0</v>
      </c>
      <c r="GT93" s="176">
        <f t="shared" si="94"/>
        <v>0</v>
      </c>
      <c r="GU93" s="176">
        <f t="shared" si="94"/>
        <v>0</v>
      </c>
      <c r="GV93" s="176">
        <f t="shared" si="94"/>
        <v>0</v>
      </c>
      <c r="GW93" s="176">
        <f t="shared" si="94"/>
        <v>0</v>
      </c>
      <c r="GX93" s="176">
        <f t="shared" si="94"/>
        <v>0</v>
      </c>
      <c r="GY93" s="176">
        <f t="shared" si="94"/>
        <v>0</v>
      </c>
      <c r="GZ93" s="176">
        <f t="shared" si="92"/>
        <v>0</v>
      </c>
      <c r="HA93" s="176">
        <f t="shared" si="91"/>
        <v>0</v>
      </c>
      <c r="HB93" s="176">
        <f t="shared" si="91"/>
        <v>0</v>
      </c>
      <c r="HC93" s="176">
        <f t="shared" si="91"/>
        <v>0</v>
      </c>
      <c r="HD93" s="176">
        <f t="shared" si="91"/>
        <v>0</v>
      </c>
      <c r="HE93" s="176">
        <f t="shared" si="91"/>
        <v>0</v>
      </c>
      <c r="HF93" s="176">
        <f t="shared" si="91"/>
        <v>0</v>
      </c>
      <c r="HG93" s="176">
        <f t="shared" si="117"/>
        <v>0</v>
      </c>
      <c r="HH93" s="176">
        <f t="shared" si="117"/>
        <v>0</v>
      </c>
      <c r="HI93" s="176">
        <f t="shared" si="117"/>
        <v>0</v>
      </c>
      <c r="HJ93" s="176">
        <f t="shared" si="117"/>
        <v>0</v>
      </c>
      <c r="HK93" s="176">
        <f t="shared" si="117"/>
        <v>0</v>
      </c>
      <c r="HL93" s="176">
        <f t="shared" si="117"/>
        <v>0</v>
      </c>
      <c r="HM93" s="176">
        <f t="shared" si="117"/>
        <v>0</v>
      </c>
      <c r="HN93" s="176">
        <f t="shared" si="117"/>
        <v>0</v>
      </c>
      <c r="HO93" s="176">
        <f t="shared" si="117"/>
        <v>0</v>
      </c>
      <c r="HP93" s="176">
        <f t="shared" si="117"/>
        <v>0</v>
      </c>
      <c r="HQ93" s="176">
        <f t="shared" si="117"/>
        <v>0</v>
      </c>
      <c r="HR93" s="176">
        <f t="shared" si="117"/>
        <v>0</v>
      </c>
      <c r="HS93" s="176">
        <f t="shared" si="117"/>
        <v>0</v>
      </c>
      <c r="HT93" s="176">
        <f t="shared" si="117"/>
        <v>0</v>
      </c>
      <c r="HU93" s="176">
        <f t="shared" si="117"/>
        <v>0</v>
      </c>
      <c r="HV93" s="176">
        <f t="shared" si="117"/>
        <v>0</v>
      </c>
      <c r="HW93" s="176">
        <f t="shared" si="115"/>
        <v>0</v>
      </c>
      <c r="HX93" s="176">
        <f t="shared" si="115"/>
        <v>0</v>
      </c>
      <c r="HY93" s="176">
        <f t="shared" si="115"/>
        <v>0</v>
      </c>
      <c r="HZ93" s="176">
        <f t="shared" si="115"/>
        <v>0</v>
      </c>
      <c r="IA93" s="176">
        <f t="shared" si="115"/>
        <v>0</v>
      </c>
      <c r="IB93" s="176">
        <f t="shared" si="115"/>
        <v>0</v>
      </c>
      <c r="IC93" s="176">
        <f t="shared" si="115"/>
        <v>0</v>
      </c>
      <c r="ID93" s="176">
        <f t="shared" si="115"/>
        <v>0</v>
      </c>
      <c r="IE93" s="176">
        <f t="shared" si="115"/>
        <v>0</v>
      </c>
      <c r="IF93" s="176">
        <f t="shared" si="115"/>
        <v>0</v>
      </c>
      <c r="IG93" s="176">
        <f t="shared" si="115"/>
        <v>0</v>
      </c>
      <c r="II93"/>
      <c r="IJ93" s="174">
        <v>79</v>
      </c>
      <c r="IK93" s="174" t="b">
        <f t="shared" si="99"/>
        <v>0</v>
      </c>
      <c r="IL93" s="174" t="e">
        <f t="shared" si="101"/>
        <v>#DIV/0!</v>
      </c>
      <c r="IM93" s="174" t="e">
        <f t="shared" si="104"/>
        <v>#DIV/0!</v>
      </c>
      <c r="IO93" s="179" t="str">
        <f t="shared" si="102"/>
        <v/>
      </c>
      <c r="IP93" s="174" t="str">
        <f t="shared" si="103"/>
        <v/>
      </c>
    </row>
    <row r="94" spans="2:250" ht="12.75" customHeight="1" x14ac:dyDescent="0.25">
      <c r="B94" s="174"/>
      <c r="C94" s="174"/>
      <c r="D94" s="174">
        <f t="shared" si="96"/>
        <v>0</v>
      </c>
      <c r="E94"/>
      <c r="F94"/>
      <c r="G94" s="177">
        <v>81</v>
      </c>
      <c r="H94" s="176">
        <f t="shared" si="97"/>
        <v>12.559199489593457</v>
      </c>
      <c r="I94" s="176">
        <f t="shared" si="100"/>
        <v>8.0077247329101966E-16</v>
      </c>
      <c r="K94" s="176">
        <f t="shared" ref="K94:Z109" si="119">+NORMDIST($H94,K$12,K$13,FALSE)</f>
        <v>3.9700546493179291E-33</v>
      </c>
      <c r="L94" s="176">
        <f t="shared" si="119"/>
        <v>8.0077247328971873E-16</v>
      </c>
      <c r="M94" s="176">
        <f t="shared" si="119"/>
        <v>1.5565457433418179E-75</v>
      </c>
      <c r="N94" s="176">
        <f t="shared" si="119"/>
        <v>7.1157756226953946E-65</v>
      </c>
      <c r="O94" s="176">
        <f t="shared" si="119"/>
        <v>4.8559135959893532E-57</v>
      </c>
      <c r="P94" s="176">
        <f t="shared" si="119"/>
        <v>1.1873621111099375E-37</v>
      </c>
      <c r="Q94" s="176">
        <f t="shared" si="119"/>
        <v>4.089176133964828E-88</v>
      </c>
      <c r="R94" s="176">
        <f t="shared" si="119"/>
        <v>5.6244389690885774E-89</v>
      </c>
      <c r="S94" s="176">
        <f t="shared" si="119"/>
        <v>4.4435256527505574E-55</v>
      </c>
      <c r="T94" s="176">
        <f t="shared" si="119"/>
        <v>1.2950594913019541E-27</v>
      </c>
      <c r="U94" s="176">
        <f t="shared" si="119"/>
        <v>5.869340994371859E-30</v>
      </c>
      <c r="V94" s="176">
        <f t="shared" si="119"/>
        <v>2.2745913088439782E-68</v>
      </c>
      <c r="W94" s="176">
        <f t="shared" si="119"/>
        <v>2.8786250562737962E-153</v>
      </c>
      <c r="X94" s="176">
        <f t="shared" si="119"/>
        <v>4.8830386523103448E-55</v>
      </c>
      <c r="Y94" s="176">
        <f t="shared" si="119"/>
        <v>4.5050108920920215E-33</v>
      </c>
      <c r="Z94" s="176">
        <f t="shared" si="119"/>
        <v>6.4694693505323436E-104</v>
      </c>
      <c r="AA94" s="176">
        <f t="shared" si="118"/>
        <v>0</v>
      </c>
      <c r="AB94" s="176">
        <f t="shared" si="118"/>
        <v>0</v>
      </c>
      <c r="AC94" s="176">
        <f t="shared" si="118"/>
        <v>0</v>
      </c>
      <c r="AD94" s="176">
        <f t="shared" si="118"/>
        <v>0</v>
      </c>
      <c r="AE94" s="176">
        <f t="shared" si="118"/>
        <v>0</v>
      </c>
      <c r="AF94" s="176">
        <f t="shared" si="118"/>
        <v>0</v>
      </c>
      <c r="AG94" s="176">
        <f t="shared" si="118"/>
        <v>0</v>
      </c>
      <c r="AH94" s="176">
        <f t="shared" si="118"/>
        <v>0</v>
      </c>
      <c r="AI94" s="176">
        <f t="shared" si="118"/>
        <v>0</v>
      </c>
      <c r="AJ94" s="176">
        <f t="shared" si="118"/>
        <v>0</v>
      </c>
      <c r="AK94" s="176">
        <f t="shared" si="118"/>
        <v>0</v>
      </c>
      <c r="AL94" s="176">
        <f t="shared" si="118"/>
        <v>0</v>
      </c>
      <c r="AM94" s="176">
        <f t="shared" si="118"/>
        <v>0</v>
      </c>
      <c r="AN94" s="176">
        <f t="shared" si="118"/>
        <v>0</v>
      </c>
      <c r="AO94" s="176">
        <f t="shared" si="118"/>
        <v>0</v>
      </c>
      <c r="AP94" s="176">
        <f t="shared" si="108"/>
        <v>0</v>
      </c>
      <c r="AQ94" s="176">
        <f t="shared" si="108"/>
        <v>0</v>
      </c>
      <c r="AR94" s="176">
        <f t="shared" si="108"/>
        <v>0</v>
      </c>
      <c r="AS94" s="176">
        <f t="shared" si="108"/>
        <v>0</v>
      </c>
      <c r="AT94" s="176">
        <f t="shared" si="108"/>
        <v>0</v>
      </c>
      <c r="AU94" s="176">
        <f t="shared" si="108"/>
        <v>0</v>
      </c>
      <c r="AV94" s="176">
        <f t="shared" si="108"/>
        <v>0</v>
      </c>
      <c r="AW94" s="176">
        <f t="shared" si="108"/>
        <v>0</v>
      </c>
      <c r="AX94" s="176">
        <f t="shared" si="108"/>
        <v>0</v>
      </c>
      <c r="AY94" s="176">
        <f t="shared" si="108"/>
        <v>0</v>
      </c>
      <c r="AZ94" s="176">
        <f t="shared" si="108"/>
        <v>0</v>
      </c>
      <c r="BA94" s="176">
        <f t="shared" si="108"/>
        <v>0</v>
      </c>
      <c r="BB94" s="176">
        <f t="shared" si="108"/>
        <v>0</v>
      </c>
      <c r="BC94" s="176">
        <f t="shared" si="108"/>
        <v>0</v>
      </c>
      <c r="BD94" s="176">
        <f t="shared" si="108"/>
        <v>0</v>
      </c>
      <c r="BE94" s="176">
        <f t="shared" si="108"/>
        <v>0</v>
      </c>
      <c r="BF94" s="176">
        <f t="shared" si="105"/>
        <v>0</v>
      </c>
      <c r="BG94" s="176">
        <f t="shared" si="105"/>
        <v>0</v>
      </c>
      <c r="BH94" s="176">
        <f t="shared" si="105"/>
        <v>0</v>
      </c>
      <c r="BI94" s="176">
        <f t="shared" si="105"/>
        <v>0</v>
      </c>
      <c r="BJ94" s="176">
        <f t="shared" si="105"/>
        <v>0</v>
      </c>
      <c r="BK94" s="176">
        <f t="shared" si="105"/>
        <v>0</v>
      </c>
      <c r="BL94" s="176">
        <f t="shared" si="105"/>
        <v>0</v>
      </c>
      <c r="BM94" s="176">
        <f t="shared" si="105"/>
        <v>0</v>
      </c>
      <c r="BN94" s="176">
        <f t="shared" si="105"/>
        <v>0</v>
      </c>
      <c r="BO94" s="176">
        <f t="shared" si="105"/>
        <v>0</v>
      </c>
      <c r="BP94" s="176">
        <f t="shared" si="105"/>
        <v>0</v>
      </c>
      <c r="BQ94" s="176">
        <f t="shared" si="105"/>
        <v>0</v>
      </c>
      <c r="BR94" s="176">
        <f t="shared" si="105"/>
        <v>0</v>
      </c>
      <c r="BS94" s="176">
        <f t="shared" si="105"/>
        <v>0</v>
      </c>
      <c r="BT94" s="176">
        <f t="shared" si="105"/>
        <v>0</v>
      </c>
      <c r="BU94" s="176">
        <f t="shared" si="106"/>
        <v>0</v>
      </c>
      <c r="BV94" s="176">
        <f t="shared" si="106"/>
        <v>0</v>
      </c>
      <c r="BW94" s="176">
        <f t="shared" si="106"/>
        <v>0</v>
      </c>
      <c r="BX94" s="176">
        <f t="shared" si="106"/>
        <v>0</v>
      </c>
      <c r="BY94" s="176">
        <f t="shared" si="106"/>
        <v>0</v>
      </c>
      <c r="BZ94" s="176">
        <f t="shared" si="106"/>
        <v>0</v>
      </c>
      <c r="CA94" s="176">
        <f t="shared" si="106"/>
        <v>0</v>
      </c>
      <c r="CB94" s="176">
        <f t="shared" si="106"/>
        <v>0</v>
      </c>
      <c r="CC94" s="176">
        <f t="shared" si="106"/>
        <v>0</v>
      </c>
      <c r="CD94" s="176">
        <f t="shared" si="106"/>
        <v>0</v>
      </c>
      <c r="CE94" s="176">
        <f t="shared" si="106"/>
        <v>0</v>
      </c>
      <c r="CF94" s="176">
        <f t="shared" si="106"/>
        <v>0</v>
      </c>
      <c r="CG94" s="176">
        <f t="shared" si="106"/>
        <v>0</v>
      </c>
      <c r="CH94" s="176">
        <f t="shared" si="106"/>
        <v>0</v>
      </c>
      <c r="CI94" s="176">
        <f t="shared" si="106"/>
        <v>0</v>
      </c>
      <c r="CJ94" s="176">
        <f t="shared" si="106"/>
        <v>0</v>
      </c>
      <c r="CK94" s="176">
        <f t="shared" si="113"/>
        <v>0</v>
      </c>
      <c r="CL94" s="176">
        <f t="shared" si="113"/>
        <v>0</v>
      </c>
      <c r="CM94" s="176">
        <f t="shared" si="113"/>
        <v>0</v>
      </c>
      <c r="CN94" s="176">
        <f t="shared" si="113"/>
        <v>0</v>
      </c>
      <c r="CO94" s="176">
        <f t="shared" si="113"/>
        <v>0</v>
      </c>
      <c r="CP94" s="176">
        <f t="shared" si="113"/>
        <v>0</v>
      </c>
      <c r="CQ94" s="176">
        <f t="shared" si="113"/>
        <v>0</v>
      </c>
      <c r="CR94" s="176">
        <f t="shared" si="113"/>
        <v>0</v>
      </c>
      <c r="CS94" s="176">
        <f t="shared" si="113"/>
        <v>0</v>
      </c>
      <c r="CT94" s="176">
        <f t="shared" si="113"/>
        <v>0</v>
      </c>
      <c r="CU94" s="176">
        <f t="shared" si="113"/>
        <v>0</v>
      </c>
      <c r="CV94" s="176">
        <f t="shared" si="113"/>
        <v>0</v>
      </c>
      <c r="CW94" s="176">
        <f t="shared" si="110"/>
        <v>0</v>
      </c>
      <c r="CX94" s="176">
        <f t="shared" si="110"/>
        <v>0</v>
      </c>
      <c r="CY94" s="176">
        <f t="shared" si="110"/>
        <v>0</v>
      </c>
      <c r="CZ94" s="176">
        <f t="shared" si="110"/>
        <v>0</v>
      </c>
      <c r="DA94" s="176">
        <f t="shared" si="110"/>
        <v>0</v>
      </c>
      <c r="DB94" s="176">
        <f t="shared" si="111"/>
        <v>0</v>
      </c>
      <c r="DC94" s="176">
        <f t="shared" si="111"/>
        <v>0</v>
      </c>
      <c r="DD94" s="176">
        <f t="shared" si="111"/>
        <v>0</v>
      </c>
      <c r="DE94" s="176">
        <f t="shared" si="111"/>
        <v>0</v>
      </c>
      <c r="DF94" s="176">
        <f t="shared" si="111"/>
        <v>0</v>
      </c>
      <c r="DG94" s="176">
        <f t="shared" si="111"/>
        <v>0</v>
      </c>
      <c r="DH94" s="176">
        <f t="shared" si="111"/>
        <v>0</v>
      </c>
      <c r="DI94" s="176">
        <f t="shared" si="111"/>
        <v>0</v>
      </c>
      <c r="DJ94" s="176">
        <f t="shared" si="111"/>
        <v>0</v>
      </c>
      <c r="DK94" s="176">
        <f t="shared" si="111"/>
        <v>0</v>
      </c>
      <c r="DL94" s="176">
        <f t="shared" si="111"/>
        <v>0</v>
      </c>
      <c r="DM94" s="176">
        <f t="shared" si="111"/>
        <v>0</v>
      </c>
      <c r="DN94" s="176">
        <f t="shared" si="111"/>
        <v>0</v>
      </c>
      <c r="DO94" s="176">
        <f t="shared" si="111"/>
        <v>0</v>
      </c>
      <c r="DP94" s="176">
        <f t="shared" si="111"/>
        <v>0</v>
      </c>
      <c r="DQ94" s="176">
        <f t="shared" si="111"/>
        <v>0</v>
      </c>
      <c r="DR94" s="176">
        <f t="shared" si="112"/>
        <v>0</v>
      </c>
      <c r="DS94" s="176">
        <f t="shared" si="112"/>
        <v>0</v>
      </c>
      <c r="DT94" s="176">
        <f t="shared" si="112"/>
        <v>0</v>
      </c>
      <c r="DU94" s="176">
        <f t="shared" si="112"/>
        <v>0</v>
      </c>
      <c r="DV94" s="176">
        <f t="shared" si="112"/>
        <v>0</v>
      </c>
      <c r="DW94" s="176">
        <f t="shared" si="112"/>
        <v>0</v>
      </c>
      <c r="DX94" s="176">
        <f t="shared" si="112"/>
        <v>0</v>
      </c>
      <c r="DY94" s="176">
        <f t="shared" si="112"/>
        <v>0</v>
      </c>
      <c r="DZ94" s="176">
        <f t="shared" si="112"/>
        <v>0</v>
      </c>
      <c r="EA94" s="176">
        <f t="shared" si="112"/>
        <v>0</v>
      </c>
      <c r="EB94" s="176">
        <f t="shared" si="112"/>
        <v>0</v>
      </c>
      <c r="EC94" s="176">
        <f t="shared" si="112"/>
        <v>0</v>
      </c>
      <c r="ED94" s="176">
        <f t="shared" si="112"/>
        <v>0</v>
      </c>
      <c r="EE94" s="176">
        <f t="shared" si="112"/>
        <v>0</v>
      </c>
      <c r="EF94" s="176">
        <f t="shared" si="112"/>
        <v>0</v>
      </c>
      <c r="EG94" s="176">
        <f t="shared" si="112"/>
        <v>0</v>
      </c>
      <c r="EH94" s="176">
        <f t="shared" si="88"/>
        <v>0</v>
      </c>
      <c r="EI94" s="176">
        <f t="shared" si="114"/>
        <v>0</v>
      </c>
      <c r="EJ94" s="176">
        <f t="shared" si="114"/>
        <v>0</v>
      </c>
      <c r="EK94" s="176">
        <f t="shared" si="114"/>
        <v>0</v>
      </c>
      <c r="EL94" s="176">
        <f t="shared" si="114"/>
        <v>0</v>
      </c>
      <c r="EM94" s="176">
        <f t="shared" si="114"/>
        <v>0</v>
      </c>
      <c r="EN94" s="176">
        <f t="shared" si="114"/>
        <v>0</v>
      </c>
      <c r="EO94" s="176">
        <f t="shared" si="114"/>
        <v>0</v>
      </c>
      <c r="EP94" s="176">
        <f t="shared" si="114"/>
        <v>0</v>
      </c>
      <c r="EQ94" s="176">
        <f t="shared" si="114"/>
        <v>0</v>
      </c>
      <c r="ER94" s="176">
        <f t="shared" si="114"/>
        <v>0</v>
      </c>
      <c r="ES94" s="176">
        <f t="shared" si="114"/>
        <v>0</v>
      </c>
      <c r="ET94" s="176">
        <f t="shared" si="114"/>
        <v>0</v>
      </c>
      <c r="EU94" s="176">
        <f t="shared" si="114"/>
        <v>0</v>
      </c>
      <c r="EV94" s="176">
        <f t="shared" si="114"/>
        <v>0</v>
      </c>
      <c r="EW94" s="176">
        <f t="shared" si="114"/>
        <v>0</v>
      </c>
      <c r="EX94" s="176">
        <f t="shared" si="114"/>
        <v>0</v>
      </c>
      <c r="EY94" s="176">
        <f t="shared" si="89"/>
        <v>0</v>
      </c>
      <c r="EZ94" s="176">
        <f t="shared" si="89"/>
        <v>0</v>
      </c>
      <c r="FA94" s="176">
        <f t="shared" si="89"/>
        <v>0</v>
      </c>
      <c r="FB94" s="176">
        <f t="shared" si="89"/>
        <v>0</v>
      </c>
      <c r="FC94" s="176">
        <f t="shared" si="89"/>
        <v>0</v>
      </c>
      <c r="FD94" s="176">
        <f t="shared" si="89"/>
        <v>0</v>
      </c>
      <c r="FE94" s="176">
        <f t="shared" si="89"/>
        <v>0</v>
      </c>
      <c r="FF94" s="176">
        <f t="shared" si="89"/>
        <v>0</v>
      </c>
      <c r="FG94" s="176">
        <f t="shared" si="89"/>
        <v>0</v>
      </c>
      <c r="FH94" s="176">
        <f t="shared" si="89"/>
        <v>0</v>
      </c>
      <c r="FI94" s="176">
        <f t="shared" si="89"/>
        <v>0</v>
      </c>
      <c r="FJ94" s="176">
        <f t="shared" si="89"/>
        <v>0</v>
      </c>
      <c r="FK94" s="176">
        <f t="shared" si="89"/>
        <v>0</v>
      </c>
      <c r="FL94" s="176">
        <f t="shared" si="107"/>
        <v>0</v>
      </c>
      <c r="FM94" s="176">
        <f t="shared" si="107"/>
        <v>0</v>
      </c>
      <c r="FN94" s="176">
        <f t="shared" si="107"/>
        <v>0</v>
      </c>
      <c r="FO94" s="176">
        <f t="shared" si="107"/>
        <v>0</v>
      </c>
      <c r="FP94" s="176">
        <f t="shared" si="107"/>
        <v>0</v>
      </c>
      <c r="FQ94" s="176">
        <f t="shared" si="107"/>
        <v>0</v>
      </c>
      <c r="FR94" s="176">
        <f t="shared" si="107"/>
        <v>0</v>
      </c>
      <c r="FS94" s="176">
        <f t="shared" si="107"/>
        <v>0</v>
      </c>
      <c r="FT94" s="176">
        <f t="shared" si="107"/>
        <v>0</v>
      </c>
      <c r="FU94" s="176">
        <f t="shared" si="107"/>
        <v>0</v>
      </c>
      <c r="FV94" s="176">
        <f t="shared" si="107"/>
        <v>0</v>
      </c>
      <c r="FW94" s="176">
        <f t="shared" si="107"/>
        <v>0</v>
      </c>
      <c r="FX94" s="176">
        <f t="shared" si="107"/>
        <v>0</v>
      </c>
      <c r="FY94" s="176">
        <f t="shared" si="107"/>
        <v>0</v>
      </c>
      <c r="FZ94" s="176">
        <f t="shared" si="116"/>
        <v>0</v>
      </c>
      <c r="GA94" s="176">
        <f t="shared" si="116"/>
        <v>0</v>
      </c>
      <c r="GB94" s="176">
        <f t="shared" si="116"/>
        <v>0</v>
      </c>
      <c r="GC94" s="176">
        <f t="shared" si="116"/>
        <v>0</v>
      </c>
      <c r="GD94" s="176">
        <f t="shared" si="116"/>
        <v>0</v>
      </c>
      <c r="GE94" s="176">
        <f t="shared" si="116"/>
        <v>0</v>
      </c>
      <c r="GF94" s="176">
        <f t="shared" si="116"/>
        <v>0</v>
      </c>
      <c r="GG94" s="176">
        <f t="shared" si="116"/>
        <v>0</v>
      </c>
      <c r="GH94" s="176">
        <f t="shared" si="116"/>
        <v>0</v>
      </c>
      <c r="GI94" s="176">
        <f t="shared" si="116"/>
        <v>0</v>
      </c>
      <c r="GJ94" s="176">
        <f t="shared" si="116"/>
        <v>0</v>
      </c>
      <c r="GK94" s="176">
        <f t="shared" si="116"/>
        <v>0</v>
      </c>
      <c r="GL94" s="176">
        <f t="shared" si="94"/>
        <v>0</v>
      </c>
      <c r="GM94" s="176">
        <f t="shared" si="94"/>
        <v>0</v>
      </c>
      <c r="GN94" s="176">
        <f t="shared" si="94"/>
        <v>0</v>
      </c>
      <c r="GO94" s="176">
        <f t="shared" si="94"/>
        <v>0</v>
      </c>
      <c r="GP94" s="176">
        <f t="shared" si="94"/>
        <v>0</v>
      </c>
      <c r="GQ94" s="176">
        <f t="shared" si="94"/>
        <v>0</v>
      </c>
      <c r="GR94" s="176">
        <f t="shared" si="94"/>
        <v>0</v>
      </c>
      <c r="GS94" s="176">
        <f t="shared" si="94"/>
        <v>0</v>
      </c>
      <c r="GT94" s="176">
        <f t="shared" si="94"/>
        <v>0</v>
      </c>
      <c r="GU94" s="176">
        <f t="shared" si="94"/>
        <v>0</v>
      </c>
      <c r="GV94" s="176">
        <f t="shared" si="94"/>
        <v>0</v>
      </c>
      <c r="GW94" s="176">
        <f t="shared" si="94"/>
        <v>0</v>
      </c>
      <c r="GX94" s="176">
        <f t="shared" si="94"/>
        <v>0</v>
      </c>
      <c r="GY94" s="176">
        <f t="shared" si="94"/>
        <v>0</v>
      </c>
      <c r="GZ94" s="176">
        <f t="shared" si="92"/>
        <v>0</v>
      </c>
      <c r="HA94" s="176">
        <f t="shared" si="91"/>
        <v>0</v>
      </c>
      <c r="HB94" s="176">
        <f t="shared" si="91"/>
        <v>0</v>
      </c>
      <c r="HC94" s="176">
        <f t="shared" si="91"/>
        <v>0</v>
      </c>
      <c r="HD94" s="176">
        <f t="shared" si="91"/>
        <v>0</v>
      </c>
      <c r="HE94" s="176">
        <f t="shared" si="91"/>
        <v>0</v>
      </c>
      <c r="HF94" s="176">
        <f t="shared" si="91"/>
        <v>0</v>
      </c>
      <c r="HG94" s="176">
        <f t="shared" si="117"/>
        <v>0</v>
      </c>
      <c r="HH94" s="176">
        <f t="shared" si="117"/>
        <v>0</v>
      </c>
      <c r="HI94" s="176">
        <f t="shared" si="117"/>
        <v>0</v>
      </c>
      <c r="HJ94" s="176">
        <f t="shared" si="117"/>
        <v>0</v>
      </c>
      <c r="HK94" s="176">
        <f t="shared" si="117"/>
        <v>0</v>
      </c>
      <c r="HL94" s="176">
        <f t="shared" si="117"/>
        <v>0</v>
      </c>
      <c r="HM94" s="176">
        <f t="shared" si="117"/>
        <v>0</v>
      </c>
      <c r="HN94" s="176">
        <f t="shared" si="117"/>
        <v>0</v>
      </c>
      <c r="HO94" s="176">
        <f t="shared" si="117"/>
        <v>0</v>
      </c>
      <c r="HP94" s="176">
        <f t="shared" si="117"/>
        <v>0</v>
      </c>
      <c r="HQ94" s="176">
        <f t="shared" si="117"/>
        <v>0</v>
      </c>
      <c r="HR94" s="176">
        <f t="shared" si="117"/>
        <v>0</v>
      </c>
      <c r="HS94" s="176">
        <f t="shared" si="117"/>
        <v>0</v>
      </c>
      <c r="HT94" s="176">
        <f t="shared" si="117"/>
        <v>0</v>
      </c>
      <c r="HU94" s="176">
        <f t="shared" si="117"/>
        <v>0</v>
      </c>
      <c r="HV94" s="176">
        <f t="shared" si="117"/>
        <v>0</v>
      </c>
      <c r="HW94" s="176">
        <f t="shared" si="115"/>
        <v>0</v>
      </c>
      <c r="HX94" s="176">
        <f t="shared" si="115"/>
        <v>0</v>
      </c>
      <c r="HY94" s="176">
        <f t="shared" si="115"/>
        <v>0</v>
      </c>
      <c r="HZ94" s="176">
        <f t="shared" si="115"/>
        <v>0</v>
      </c>
      <c r="IA94" s="176">
        <f t="shared" si="115"/>
        <v>0</v>
      </c>
      <c r="IB94" s="176">
        <f t="shared" si="115"/>
        <v>0</v>
      </c>
      <c r="IC94" s="176">
        <f t="shared" si="115"/>
        <v>0</v>
      </c>
      <c r="ID94" s="176">
        <f t="shared" si="115"/>
        <v>0</v>
      </c>
      <c r="IE94" s="176">
        <f t="shared" si="115"/>
        <v>0</v>
      </c>
      <c r="IF94" s="176">
        <f t="shared" si="115"/>
        <v>0</v>
      </c>
      <c r="IG94" s="176">
        <f t="shared" si="115"/>
        <v>0</v>
      </c>
      <c r="II94"/>
      <c r="IJ94" s="174">
        <v>80</v>
      </c>
      <c r="IK94" s="174" t="b">
        <f t="shared" si="99"/>
        <v>0</v>
      </c>
      <c r="IL94" s="174" t="e">
        <f t="shared" si="101"/>
        <v>#DIV/0!</v>
      </c>
      <c r="IM94" s="174" t="e">
        <f t="shared" si="104"/>
        <v>#DIV/0!</v>
      </c>
      <c r="IO94" s="179" t="str">
        <f t="shared" si="102"/>
        <v/>
      </c>
      <c r="IP94" s="174" t="str">
        <f t="shared" si="103"/>
        <v/>
      </c>
    </row>
    <row r="95" spans="2:250" ht="12.75" customHeight="1" x14ac:dyDescent="0.25">
      <c r="B95" s="174"/>
      <c r="C95" s="174"/>
      <c r="D95" s="174">
        <f t="shared" si="96"/>
        <v>0</v>
      </c>
      <c r="E95"/>
      <c r="F95"/>
      <c r="G95" s="177">
        <v>82</v>
      </c>
      <c r="H95" s="176">
        <f t="shared" si="97"/>
        <v>12.714251335143993</v>
      </c>
      <c r="I95" s="176">
        <f t="shared" si="100"/>
        <v>4.9874827179059954E-18</v>
      </c>
      <c r="K95" s="176">
        <f t="shared" si="119"/>
        <v>2.1158006172111045E-36</v>
      </c>
      <c r="L95" s="176">
        <f t="shared" si="119"/>
        <v>4.9874827179024163E-18</v>
      </c>
      <c r="M95" s="176">
        <f t="shared" si="119"/>
        <v>3.986533890833827E-81</v>
      </c>
      <c r="N95" s="176">
        <f t="shared" si="119"/>
        <v>3.2819939713037128E-70</v>
      </c>
      <c r="O95" s="176">
        <f t="shared" si="119"/>
        <v>2.965008206477482E-61</v>
      </c>
      <c r="P95" s="176">
        <f t="shared" si="119"/>
        <v>4.8608963368339646E-41</v>
      </c>
      <c r="Q95" s="176">
        <f t="shared" si="119"/>
        <v>1.2588239857836015E-94</v>
      </c>
      <c r="R95" s="176">
        <f t="shared" si="119"/>
        <v>7.0352327261869626E-95</v>
      </c>
      <c r="S95" s="176">
        <f t="shared" si="119"/>
        <v>2.9302619785236759E-59</v>
      </c>
      <c r="T95" s="176">
        <f t="shared" si="119"/>
        <v>3.5550692801414617E-30</v>
      </c>
      <c r="U95" s="176">
        <f t="shared" si="119"/>
        <v>2.3660020203573433E-32</v>
      </c>
      <c r="V95" s="176">
        <f t="shared" si="119"/>
        <v>4.3668820908459807E-73</v>
      </c>
      <c r="W95" s="176">
        <f t="shared" si="119"/>
        <v>4.6247382633693997E-162</v>
      </c>
      <c r="X95" s="176">
        <f t="shared" si="119"/>
        <v>1.6430424852728372E-59</v>
      </c>
      <c r="Y95" s="176">
        <f t="shared" si="119"/>
        <v>1.2686888034882877E-36</v>
      </c>
      <c r="Z95" s="176">
        <f t="shared" si="119"/>
        <v>4.0888649203501243E-110</v>
      </c>
      <c r="AA95" s="176">
        <f t="shared" si="118"/>
        <v>0</v>
      </c>
      <c r="AB95" s="176">
        <f t="shared" si="118"/>
        <v>0</v>
      </c>
      <c r="AC95" s="176">
        <f t="shared" si="118"/>
        <v>0</v>
      </c>
      <c r="AD95" s="176">
        <f t="shared" si="118"/>
        <v>0</v>
      </c>
      <c r="AE95" s="176">
        <f t="shared" si="118"/>
        <v>0</v>
      </c>
      <c r="AF95" s="176">
        <f t="shared" si="118"/>
        <v>0</v>
      </c>
      <c r="AG95" s="176">
        <f t="shared" si="118"/>
        <v>0</v>
      </c>
      <c r="AH95" s="176">
        <f t="shared" si="118"/>
        <v>0</v>
      </c>
      <c r="AI95" s="176">
        <f t="shared" si="118"/>
        <v>0</v>
      </c>
      <c r="AJ95" s="176">
        <f t="shared" si="118"/>
        <v>0</v>
      </c>
      <c r="AK95" s="176">
        <f t="shared" si="118"/>
        <v>0</v>
      </c>
      <c r="AL95" s="176">
        <f t="shared" si="118"/>
        <v>0</v>
      </c>
      <c r="AM95" s="176">
        <f t="shared" si="118"/>
        <v>0</v>
      </c>
      <c r="AN95" s="176">
        <f t="shared" si="118"/>
        <v>0</v>
      </c>
      <c r="AO95" s="176">
        <f t="shared" si="118"/>
        <v>0</v>
      </c>
      <c r="AP95" s="176">
        <f t="shared" si="108"/>
        <v>0</v>
      </c>
      <c r="AQ95" s="176">
        <f t="shared" si="108"/>
        <v>0</v>
      </c>
      <c r="AR95" s="176">
        <f t="shared" si="108"/>
        <v>0</v>
      </c>
      <c r="AS95" s="176">
        <f t="shared" si="108"/>
        <v>0</v>
      </c>
      <c r="AT95" s="176">
        <f t="shared" si="108"/>
        <v>0</v>
      </c>
      <c r="AU95" s="176">
        <f t="shared" si="108"/>
        <v>0</v>
      </c>
      <c r="AV95" s="176">
        <f t="shared" si="108"/>
        <v>0</v>
      </c>
      <c r="AW95" s="176">
        <f t="shared" si="108"/>
        <v>0</v>
      </c>
      <c r="AX95" s="176">
        <f t="shared" si="108"/>
        <v>0</v>
      </c>
      <c r="AY95" s="176">
        <f t="shared" si="108"/>
        <v>0</v>
      </c>
      <c r="AZ95" s="176">
        <f t="shared" si="108"/>
        <v>0</v>
      </c>
      <c r="BA95" s="176">
        <f t="shared" si="108"/>
        <v>0</v>
      </c>
      <c r="BB95" s="176">
        <f t="shared" si="108"/>
        <v>0</v>
      </c>
      <c r="BC95" s="176">
        <f t="shared" si="108"/>
        <v>0</v>
      </c>
      <c r="BD95" s="176">
        <f t="shared" si="108"/>
        <v>0</v>
      </c>
      <c r="BE95" s="176">
        <f t="shared" si="108"/>
        <v>0</v>
      </c>
      <c r="BF95" s="176">
        <f t="shared" si="105"/>
        <v>0</v>
      </c>
      <c r="BG95" s="176">
        <f t="shared" si="105"/>
        <v>0</v>
      </c>
      <c r="BH95" s="176">
        <f t="shared" si="105"/>
        <v>0</v>
      </c>
      <c r="BI95" s="176">
        <f t="shared" si="105"/>
        <v>0</v>
      </c>
      <c r="BJ95" s="176">
        <f t="shared" si="105"/>
        <v>0</v>
      </c>
      <c r="BK95" s="176">
        <f t="shared" si="105"/>
        <v>0</v>
      </c>
      <c r="BL95" s="176">
        <f t="shared" si="105"/>
        <v>0</v>
      </c>
      <c r="BM95" s="176">
        <f t="shared" si="105"/>
        <v>0</v>
      </c>
      <c r="BN95" s="176">
        <f t="shared" si="105"/>
        <v>0</v>
      </c>
      <c r="BO95" s="176">
        <f t="shared" si="105"/>
        <v>0</v>
      </c>
      <c r="BP95" s="176">
        <f t="shared" si="105"/>
        <v>0</v>
      </c>
      <c r="BQ95" s="176">
        <f t="shared" si="105"/>
        <v>0</v>
      </c>
      <c r="BR95" s="176">
        <f t="shared" si="105"/>
        <v>0</v>
      </c>
      <c r="BS95" s="176">
        <f t="shared" si="105"/>
        <v>0</v>
      </c>
      <c r="BT95" s="176">
        <f t="shared" si="105"/>
        <v>0</v>
      </c>
      <c r="BU95" s="176">
        <f t="shared" si="106"/>
        <v>0</v>
      </c>
      <c r="BV95" s="176">
        <f t="shared" si="106"/>
        <v>0</v>
      </c>
      <c r="BW95" s="176">
        <f t="shared" si="106"/>
        <v>0</v>
      </c>
      <c r="BX95" s="176">
        <f t="shared" si="106"/>
        <v>0</v>
      </c>
      <c r="BY95" s="176">
        <f t="shared" si="106"/>
        <v>0</v>
      </c>
      <c r="BZ95" s="176">
        <f t="shared" si="106"/>
        <v>0</v>
      </c>
      <c r="CA95" s="176">
        <f t="shared" si="106"/>
        <v>0</v>
      </c>
      <c r="CB95" s="176">
        <f t="shared" si="106"/>
        <v>0</v>
      </c>
      <c r="CC95" s="176">
        <f t="shared" si="106"/>
        <v>0</v>
      </c>
      <c r="CD95" s="176">
        <f t="shared" si="106"/>
        <v>0</v>
      </c>
      <c r="CE95" s="176">
        <f t="shared" si="106"/>
        <v>0</v>
      </c>
      <c r="CF95" s="176">
        <f t="shared" si="106"/>
        <v>0</v>
      </c>
      <c r="CG95" s="176">
        <f t="shared" si="106"/>
        <v>0</v>
      </c>
      <c r="CH95" s="176">
        <f t="shared" si="106"/>
        <v>0</v>
      </c>
      <c r="CI95" s="176">
        <f t="shared" si="106"/>
        <v>0</v>
      </c>
      <c r="CJ95" s="176">
        <f t="shared" si="106"/>
        <v>0</v>
      </c>
      <c r="CK95" s="176">
        <f t="shared" si="113"/>
        <v>0</v>
      </c>
      <c r="CL95" s="176">
        <f t="shared" si="113"/>
        <v>0</v>
      </c>
      <c r="CM95" s="176">
        <f t="shared" si="113"/>
        <v>0</v>
      </c>
      <c r="CN95" s="176">
        <f t="shared" si="113"/>
        <v>0</v>
      </c>
      <c r="CO95" s="176">
        <f t="shared" si="113"/>
        <v>0</v>
      </c>
      <c r="CP95" s="176">
        <f t="shared" si="113"/>
        <v>0</v>
      </c>
      <c r="CQ95" s="176">
        <f t="shared" si="113"/>
        <v>0</v>
      </c>
      <c r="CR95" s="176">
        <f t="shared" si="113"/>
        <v>0</v>
      </c>
      <c r="CS95" s="176">
        <f t="shared" si="113"/>
        <v>0</v>
      </c>
      <c r="CT95" s="176">
        <f t="shared" si="113"/>
        <v>0</v>
      </c>
      <c r="CU95" s="176">
        <f t="shared" si="113"/>
        <v>0</v>
      </c>
      <c r="CV95" s="176">
        <f t="shared" si="113"/>
        <v>0</v>
      </c>
      <c r="CW95" s="176">
        <f t="shared" si="110"/>
        <v>0</v>
      </c>
      <c r="CX95" s="176">
        <f t="shared" si="110"/>
        <v>0</v>
      </c>
      <c r="CY95" s="176">
        <f t="shared" si="110"/>
        <v>0</v>
      </c>
      <c r="CZ95" s="176">
        <f t="shared" si="110"/>
        <v>0</v>
      </c>
      <c r="DA95" s="176">
        <f t="shared" si="110"/>
        <v>0</v>
      </c>
      <c r="DB95" s="176">
        <f t="shared" si="111"/>
        <v>0</v>
      </c>
      <c r="DC95" s="176">
        <f t="shared" si="111"/>
        <v>0</v>
      </c>
      <c r="DD95" s="176">
        <f t="shared" si="111"/>
        <v>0</v>
      </c>
      <c r="DE95" s="176">
        <f t="shared" si="111"/>
        <v>0</v>
      </c>
      <c r="DF95" s="176">
        <f t="shared" si="111"/>
        <v>0</v>
      </c>
      <c r="DG95" s="176">
        <f t="shared" si="111"/>
        <v>0</v>
      </c>
      <c r="DH95" s="176">
        <f t="shared" si="111"/>
        <v>0</v>
      </c>
      <c r="DI95" s="176">
        <f t="shared" si="111"/>
        <v>0</v>
      </c>
      <c r="DJ95" s="176">
        <f t="shared" si="111"/>
        <v>0</v>
      </c>
      <c r="DK95" s="176">
        <f t="shared" si="111"/>
        <v>0</v>
      </c>
      <c r="DL95" s="176">
        <f t="shared" si="111"/>
        <v>0</v>
      </c>
      <c r="DM95" s="176">
        <f t="shared" si="111"/>
        <v>0</v>
      </c>
      <c r="DN95" s="176">
        <f t="shared" si="111"/>
        <v>0</v>
      </c>
      <c r="DO95" s="176">
        <f t="shared" si="111"/>
        <v>0</v>
      </c>
      <c r="DP95" s="176">
        <f t="shared" si="111"/>
        <v>0</v>
      </c>
      <c r="DQ95" s="176">
        <f t="shared" si="111"/>
        <v>0</v>
      </c>
      <c r="DR95" s="176">
        <f t="shared" si="112"/>
        <v>0</v>
      </c>
      <c r="DS95" s="176">
        <f t="shared" si="112"/>
        <v>0</v>
      </c>
      <c r="DT95" s="176">
        <f t="shared" si="112"/>
        <v>0</v>
      </c>
      <c r="DU95" s="176">
        <f t="shared" si="112"/>
        <v>0</v>
      </c>
      <c r="DV95" s="176">
        <f t="shared" si="112"/>
        <v>0</v>
      </c>
      <c r="DW95" s="176">
        <f t="shared" si="112"/>
        <v>0</v>
      </c>
      <c r="DX95" s="176">
        <f t="shared" si="112"/>
        <v>0</v>
      </c>
      <c r="DY95" s="176">
        <f t="shared" si="112"/>
        <v>0</v>
      </c>
      <c r="DZ95" s="176">
        <f t="shared" si="112"/>
        <v>0</v>
      </c>
      <c r="EA95" s="176">
        <f t="shared" si="112"/>
        <v>0</v>
      </c>
      <c r="EB95" s="176">
        <f t="shared" si="112"/>
        <v>0</v>
      </c>
      <c r="EC95" s="176">
        <f t="shared" si="112"/>
        <v>0</v>
      </c>
      <c r="ED95" s="176">
        <f t="shared" si="112"/>
        <v>0</v>
      </c>
      <c r="EE95" s="176">
        <f t="shared" si="112"/>
        <v>0</v>
      </c>
      <c r="EF95" s="176">
        <f t="shared" si="112"/>
        <v>0</v>
      </c>
      <c r="EG95" s="176">
        <f t="shared" si="112"/>
        <v>0</v>
      </c>
      <c r="EH95" s="176">
        <f t="shared" si="88"/>
        <v>0</v>
      </c>
      <c r="EI95" s="176">
        <f t="shared" si="114"/>
        <v>0</v>
      </c>
      <c r="EJ95" s="176">
        <f t="shared" si="114"/>
        <v>0</v>
      </c>
      <c r="EK95" s="176">
        <f t="shared" si="114"/>
        <v>0</v>
      </c>
      <c r="EL95" s="176">
        <f t="shared" si="114"/>
        <v>0</v>
      </c>
      <c r="EM95" s="176">
        <f t="shared" si="114"/>
        <v>0</v>
      </c>
      <c r="EN95" s="176">
        <f t="shared" si="114"/>
        <v>0</v>
      </c>
      <c r="EO95" s="176">
        <f t="shared" si="114"/>
        <v>0</v>
      </c>
      <c r="EP95" s="176">
        <f t="shared" si="114"/>
        <v>0</v>
      </c>
      <c r="EQ95" s="176">
        <f t="shared" si="114"/>
        <v>0</v>
      </c>
      <c r="ER95" s="176">
        <f t="shared" si="114"/>
        <v>0</v>
      </c>
      <c r="ES95" s="176">
        <f t="shared" si="114"/>
        <v>0</v>
      </c>
      <c r="ET95" s="176">
        <f t="shared" si="114"/>
        <v>0</v>
      </c>
      <c r="EU95" s="176">
        <f t="shared" si="114"/>
        <v>0</v>
      </c>
      <c r="EV95" s="176">
        <f t="shared" si="114"/>
        <v>0</v>
      </c>
      <c r="EW95" s="176">
        <f t="shared" si="114"/>
        <v>0</v>
      </c>
      <c r="EX95" s="176">
        <f t="shared" si="114"/>
        <v>0</v>
      </c>
      <c r="EY95" s="176">
        <f t="shared" si="89"/>
        <v>0</v>
      </c>
      <c r="EZ95" s="176">
        <f t="shared" si="89"/>
        <v>0</v>
      </c>
      <c r="FA95" s="176">
        <f t="shared" si="89"/>
        <v>0</v>
      </c>
      <c r="FB95" s="176">
        <f t="shared" si="89"/>
        <v>0</v>
      </c>
      <c r="FC95" s="176">
        <f t="shared" si="89"/>
        <v>0</v>
      </c>
      <c r="FD95" s="176">
        <f t="shared" si="89"/>
        <v>0</v>
      </c>
      <c r="FE95" s="176">
        <f t="shared" si="89"/>
        <v>0</v>
      </c>
      <c r="FF95" s="176">
        <f t="shared" si="89"/>
        <v>0</v>
      </c>
      <c r="FG95" s="176">
        <f t="shared" si="89"/>
        <v>0</v>
      </c>
      <c r="FH95" s="176">
        <f t="shared" si="89"/>
        <v>0</v>
      </c>
      <c r="FI95" s="176">
        <f t="shared" si="89"/>
        <v>0</v>
      </c>
      <c r="FJ95" s="176">
        <f t="shared" si="89"/>
        <v>0</v>
      </c>
      <c r="FK95" s="176">
        <f t="shared" si="89"/>
        <v>0</v>
      </c>
      <c r="FL95" s="176">
        <f t="shared" si="107"/>
        <v>0</v>
      </c>
      <c r="FM95" s="176">
        <f t="shared" si="107"/>
        <v>0</v>
      </c>
      <c r="FN95" s="176">
        <f t="shared" si="107"/>
        <v>0</v>
      </c>
      <c r="FO95" s="176">
        <f t="shared" si="107"/>
        <v>0</v>
      </c>
      <c r="FP95" s="176">
        <f t="shared" si="107"/>
        <v>0</v>
      </c>
      <c r="FQ95" s="176">
        <f t="shared" si="107"/>
        <v>0</v>
      </c>
      <c r="FR95" s="176">
        <f t="shared" si="107"/>
        <v>0</v>
      </c>
      <c r="FS95" s="176">
        <f t="shared" si="107"/>
        <v>0</v>
      </c>
      <c r="FT95" s="176">
        <f t="shared" si="107"/>
        <v>0</v>
      </c>
      <c r="FU95" s="176">
        <f t="shared" si="107"/>
        <v>0</v>
      </c>
      <c r="FV95" s="176">
        <f t="shared" si="107"/>
        <v>0</v>
      </c>
      <c r="FW95" s="176">
        <f t="shared" si="107"/>
        <v>0</v>
      </c>
      <c r="FX95" s="176">
        <f t="shared" si="107"/>
        <v>0</v>
      </c>
      <c r="FY95" s="176">
        <f t="shared" si="107"/>
        <v>0</v>
      </c>
      <c r="FZ95" s="176">
        <f t="shared" si="116"/>
        <v>0</v>
      </c>
      <c r="GA95" s="176">
        <f t="shared" si="116"/>
        <v>0</v>
      </c>
      <c r="GB95" s="176">
        <f t="shared" si="116"/>
        <v>0</v>
      </c>
      <c r="GC95" s="176">
        <f t="shared" si="116"/>
        <v>0</v>
      </c>
      <c r="GD95" s="176">
        <f t="shared" si="116"/>
        <v>0</v>
      </c>
      <c r="GE95" s="176">
        <f t="shared" si="116"/>
        <v>0</v>
      </c>
      <c r="GF95" s="176">
        <f t="shared" si="116"/>
        <v>0</v>
      </c>
      <c r="GG95" s="176">
        <f t="shared" si="116"/>
        <v>0</v>
      </c>
      <c r="GH95" s="176">
        <f t="shared" si="116"/>
        <v>0</v>
      </c>
      <c r="GI95" s="176">
        <f t="shared" si="116"/>
        <v>0</v>
      </c>
      <c r="GJ95" s="176">
        <f t="shared" si="116"/>
        <v>0</v>
      </c>
      <c r="GK95" s="176">
        <f t="shared" si="116"/>
        <v>0</v>
      </c>
      <c r="GL95" s="176">
        <f t="shared" si="94"/>
        <v>0</v>
      </c>
      <c r="GM95" s="176">
        <f t="shared" si="94"/>
        <v>0</v>
      </c>
      <c r="GN95" s="176">
        <f t="shared" si="94"/>
        <v>0</v>
      </c>
      <c r="GO95" s="176">
        <f t="shared" si="94"/>
        <v>0</v>
      </c>
      <c r="GP95" s="176">
        <f t="shared" si="94"/>
        <v>0</v>
      </c>
      <c r="GQ95" s="176">
        <f t="shared" si="94"/>
        <v>0</v>
      </c>
      <c r="GR95" s="176">
        <f t="shared" si="94"/>
        <v>0</v>
      </c>
      <c r="GS95" s="176">
        <f t="shared" si="94"/>
        <v>0</v>
      </c>
      <c r="GT95" s="176">
        <f t="shared" si="94"/>
        <v>0</v>
      </c>
      <c r="GU95" s="176">
        <f t="shared" si="94"/>
        <v>0</v>
      </c>
      <c r="GV95" s="176">
        <f t="shared" si="94"/>
        <v>0</v>
      </c>
      <c r="GW95" s="176">
        <f t="shared" si="94"/>
        <v>0</v>
      </c>
      <c r="GX95" s="176">
        <f t="shared" si="94"/>
        <v>0</v>
      </c>
      <c r="GY95" s="176">
        <f t="shared" si="94"/>
        <v>0</v>
      </c>
      <c r="GZ95" s="176">
        <f t="shared" si="92"/>
        <v>0</v>
      </c>
      <c r="HA95" s="176">
        <f t="shared" si="91"/>
        <v>0</v>
      </c>
      <c r="HB95" s="176">
        <f t="shared" si="91"/>
        <v>0</v>
      </c>
      <c r="HC95" s="176">
        <f t="shared" si="91"/>
        <v>0</v>
      </c>
      <c r="HD95" s="176">
        <f t="shared" si="91"/>
        <v>0</v>
      </c>
      <c r="HE95" s="176">
        <f t="shared" si="91"/>
        <v>0</v>
      </c>
      <c r="HF95" s="176">
        <f t="shared" si="91"/>
        <v>0</v>
      </c>
      <c r="HG95" s="176">
        <f t="shared" si="117"/>
        <v>0</v>
      </c>
      <c r="HH95" s="176">
        <f t="shared" si="117"/>
        <v>0</v>
      </c>
      <c r="HI95" s="176">
        <f t="shared" si="117"/>
        <v>0</v>
      </c>
      <c r="HJ95" s="176">
        <f t="shared" si="117"/>
        <v>0</v>
      </c>
      <c r="HK95" s="176">
        <f t="shared" si="117"/>
        <v>0</v>
      </c>
      <c r="HL95" s="176">
        <f t="shared" si="117"/>
        <v>0</v>
      </c>
      <c r="HM95" s="176">
        <f t="shared" si="117"/>
        <v>0</v>
      </c>
      <c r="HN95" s="176">
        <f t="shared" si="117"/>
        <v>0</v>
      </c>
      <c r="HO95" s="176">
        <f t="shared" si="117"/>
        <v>0</v>
      </c>
      <c r="HP95" s="176">
        <f t="shared" si="117"/>
        <v>0</v>
      </c>
      <c r="HQ95" s="176">
        <f t="shared" si="117"/>
        <v>0</v>
      </c>
      <c r="HR95" s="176">
        <f t="shared" si="117"/>
        <v>0</v>
      </c>
      <c r="HS95" s="176">
        <f t="shared" si="117"/>
        <v>0</v>
      </c>
      <c r="HT95" s="176">
        <f t="shared" si="117"/>
        <v>0</v>
      </c>
      <c r="HU95" s="176">
        <f t="shared" si="117"/>
        <v>0</v>
      </c>
      <c r="HV95" s="176">
        <f t="shared" si="117"/>
        <v>0</v>
      </c>
      <c r="HW95" s="176">
        <f t="shared" si="115"/>
        <v>0</v>
      </c>
      <c r="HX95" s="176">
        <f t="shared" si="115"/>
        <v>0</v>
      </c>
      <c r="HY95" s="176">
        <f t="shared" si="115"/>
        <v>0</v>
      </c>
      <c r="HZ95" s="176">
        <f t="shared" si="115"/>
        <v>0</v>
      </c>
      <c r="IA95" s="176">
        <f t="shared" si="115"/>
        <v>0</v>
      </c>
      <c r="IB95" s="176">
        <f t="shared" si="115"/>
        <v>0</v>
      </c>
      <c r="IC95" s="176">
        <f t="shared" si="115"/>
        <v>0</v>
      </c>
      <c r="ID95" s="176">
        <f t="shared" si="115"/>
        <v>0</v>
      </c>
      <c r="IE95" s="176">
        <f t="shared" si="115"/>
        <v>0</v>
      </c>
      <c r="IF95" s="176">
        <f t="shared" si="115"/>
        <v>0</v>
      </c>
      <c r="IG95" s="176">
        <f t="shared" si="115"/>
        <v>0</v>
      </c>
      <c r="II95"/>
      <c r="IJ95" s="174">
        <v>81</v>
      </c>
      <c r="IK95" s="174" t="b">
        <f t="shared" si="99"/>
        <v>0</v>
      </c>
      <c r="IL95" s="174" t="e">
        <f t="shared" si="101"/>
        <v>#DIV/0!</v>
      </c>
      <c r="IM95" s="174" t="e">
        <f t="shared" si="104"/>
        <v>#DIV/0!</v>
      </c>
      <c r="IO95" s="179" t="str">
        <f t="shared" si="102"/>
        <v/>
      </c>
      <c r="IP95" s="174" t="str">
        <f t="shared" si="103"/>
        <v/>
      </c>
    </row>
    <row r="96" spans="2:250" ht="12.75" customHeight="1" x14ac:dyDescent="0.25">
      <c r="B96" s="174"/>
      <c r="C96" s="174"/>
      <c r="D96" s="174">
        <f t="shared" si="96"/>
        <v>0</v>
      </c>
      <c r="E96"/>
      <c r="F96"/>
      <c r="G96" s="177">
        <v>83</v>
      </c>
      <c r="H96" s="176">
        <f t="shared" si="97"/>
        <v>12.86930318069453</v>
      </c>
      <c r="I96" s="176">
        <f t="shared" si="100"/>
        <v>2.2057671647209359E-20</v>
      </c>
      <c r="K96" s="176">
        <f t="shared" si="119"/>
        <v>7.8621160395740133E-40</v>
      </c>
      <c r="L96" s="176">
        <f t="shared" si="119"/>
        <v>2.2057671647201809E-20</v>
      </c>
      <c r="M96" s="176">
        <f t="shared" si="119"/>
        <v>6.4290791169753489E-87</v>
      </c>
      <c r="N96" s="176">
        <f t="shared" si="119"/>
        <v>9.2833095174333863E-76</v>
      </c>
      <c r="O96" s="176">
        <f t="shared" si="119"/>
        <v>1.2770390957690135E-65</v>
      </c>
      <c r="P96" s="176">
        <f t="shared" si="119"/>
        <v>1.415324450406302E-44</v>
      </c>
      <c r="Q96" s="176">
        <f t="shared" si="119"/>
        <v>2.264833562140874E-101</v>
      </c>
      <c r="R96" s="176">
        <f t="shared" si="119"/>
        <v>5.6739975803055681E-101</v>
      </c>
      <c r="S96" s="176">
        <f t="shared" si="119"/>
        <v>1.3542532973088805E-63</v>
      </c>
      <c r="T96" s="176">
        <f t="shared" si="119"/>
        <v>7.4713080796076223E-33</v>
      </c>
      <c r="U96" s="176">
        <f t="shared" si="119"/>
        <v>7.6811450222619511E-35</v>
      </c>
      <c r="V96" s="176">
        <f t="shared" si="119"/>
        <v>5.8199693965349062E-78</v>
      </c>
      <c r="W96" s="176">
        <f t="shared" si="119"/>
        <v>4.2169636580546295E-171</v>
      </c>
      <c r="X96" s="176">
        <f t="shared" si="119"/>
        <v>3.6837912969555869E-64</v>
      </c>
      <c r="Y96" s="176">
        <f t="shared" si="119"/>
        <v>2.3409230135721869E-40</v>
      </c>
      <c r="Z96" s="176">
        <f t="shared" si="119"/>
        <v>1.7056356886318197E-116</v>
      </c>
      <c r="AA96" s="176">
        <f t="shared" si="118"/>
        <v>0</v>
      </c>
      <c r="AB96" s="176">
        <f t="shared" si="118"/>
        <v>0</v>
      </c>
      <c r="AC96" s="176">
        <f t="shared" si="118"/>
        <v>0</v>
      </c>
      <c r="AD96" s="176">
        <f t="shared" si="118"/>
        <v>0</v>
      </c>
      <c r="AE96" s="176">
        <f t="shared" si="118"/>
        <v>0</v>
      </c>
      <c r="AF96" s="176">
        <f t="shared" si="118"/>
        <v>0</v>
      </c>
      <c r="AG96" s="176">
        <f t="shared" si="118"/>
        <v>0</v>
      </c>
      <c r="AH96" s="176">
        <f t="shared" si="118"/>
        <v>0</v>
      </c>
      <c r="AI96" s="176">
        <f t="shared" si="118"/>
        <v>0</v>
      </c>
      <c r="AJ96" s="176">
        <f t="shared" si="118"/>
        <v>0</v>
      </c>
      <c r="AK96" s="176">
        <f t="shared" si="118"/>
        <v>0</v>
      </c>
      <c r="AL96" s="176">
        <f t="shared" si="118"/>
        <v>0</v>
      </c>
      <c r="AM96" s="176">
        <f t="shared" si="118"/>
        <v>0</v>
      </c>
      <c r="AN96" s="176">
        <f t="shared" si="118"/>
        <v>0</v>
      </c>
      <c r="AO96" s="176">
        <f t="shared" si="118"/>
        <v>0</v>
      </c>
      <c r="AP96" s="176">
        <f t="shared" si="108"/>
        <v>0</v>
      </c>
      <c r="AQ96" s="176">
        <f t="shared" si="108"/>
        <v>0</v>
      </c>
      <c r="AR96" s="176">
        <f t="shared" si="108"/>
        <v>0</v>
      </c>
      <c r="AS96" s="176">
        <f t="shared" si="108"/>
        <v>0</v>
      </c>
      <c r="AT96" s="176">
        <f t="shared" si="108"/>
        <v>0</v>
      </c>
      <c r="AU96" s="176">
        <f t="shared" si="108"/>
        <v>0</v>
      </c>
      <c r="AV96" s="176">
        <f t="shared" si="108"/>
        <v>0</v>
      </c>
      <c r="AW96" s="176">
        <f t="shared" si="108"/>
        <v>0</v>
      </c>
      <c r="AX96" s="176">
        <f t="shared" si="108"/>
        <v>0</v>
      </c>
      <c r="AY96" s="176">
        <f t="shared" si="108"/>
        <v>0</v>
      </c>
      <c r="AZ96" s="176">
        <f t="shared" si="108"/>
        <v>0</v>
      </c>
      <c r="BA96" s="176">
        <f t="shared" si="108"/>
        <v>0</v>
      </c>
      <c r="BB96" s="176">
        <f t="shared" si="108"/>
        <v>0</v>
      </c>
      <c r="BC96" s="176">
        <f t="shared" si="108"/>
        <v>0</v>
      </c>
      <c r="BD96" s="176">
        <f t="shared" si="108"/>
        <v>0</v>
      </c>
      <c r="BE96" s="176">
        <f t="shared" si="108"/>
        <v>0</v>
      </c>
      <c r="BF96" s="176">
        <f t="shared" si="105"/>
        <v>0</v>
      </c>
      <c r="BG96" s="176">
        <f t="shared" si="105"/>
        <v>0</v>
      </c>
      <c r="BH96" s="176">
        <f t="shared" si="105"/>
        <v>0</v>
      </c>
      <c r="BI96" s="176">
        <f t="shared" si="105"/>
        <v>0</v>
      </c>
      <c r="BJ96" s="176">
        <f t="shared" si="105"/>
        <v>0</v>
      </c>
      <c r="BK96" s="176">
        <f t="shared" si="105"/>
        <v>0</v>
      </c>
      <c r="BL96" s="176">
        <f t="shared" si="105"/>
        <v>0</v>
      </c>
      <c r="BM96" s="176">
        <f t="shared" si="105"/>
        <v>0</v>
      </c>
      <c r="BN96" s="176">
        <f t="shared" si="105"/>
        <v>0</v>
      </c>
      <c r="BO96" s="176">
        <f t="shared" si="105"/>
        <v>0</v>
      </c>
      <c r="BP96" s="176">
        <f t="shared" si="105"/>
        <v>0</v>
      </c>
      <c r="BQ96" s="176">
        <f t="shared" si="105"/>
        <v>0</v>
      </c>
      <c r="BR96" s="176">
        <f t="shared" si="105"/>
        <v>0</v>
      </c>
      <c r="BS96" s="176">
        <f t="shared" si="105"/>
        <v>0</v>
      </c>
      <c r="BT96" s="176">
        <f t="shared" si="105"/>
        <v>0</v>
      </c>
      <c r="BU96" s="176">
        <f t="shared" si="106"/>
        <v>0</v>
      </c>
      <c r="BV96" s="176">
        <f t="shared" si="106"/>
        <v>0</v>
      </c>
      <c r="BW96" s="176">
        <f t="shared" si="106"/>
        <v>0</v>
      </c>
      <c r="BX96" s="176">
        <f t="shared" si="106"/>
        <v>0</v>
      </c>
      <c r="BY96" s="176">
        <f t="shared" si="106"/>
        <v>0</v>
      </c>
      <c r="BZ96" s="176">
        <f t="shared" si="106"/>
        <v>0</v>
      </c>
      <c r="CA96" s="176">
        <f t="shared" si="106"/>
        <v>0</v>
      </c>
      <c r="CB96" s="176">
        <f t="shared" si="106"/>
        <v>0</v>
      </c>
      <c r="CC96" s="176">
        <f t="shared" si="106"/>
        <v>0</v>
      </c>
      <c r="CD96" s="176">
        <f t="shared" si="106"/>
        <v>0</v>
      </c>
      <c r="CE96" s="176">
        <f t="shared" si="106"/>
        <v>0</v>
      </c>
      <c r="CF96" s="176">
        <f t="shared" si="106"/>
        <v>0</v>
      </c>
      <c r="CG96" s="176">
        <f t="shared" si="106"/>
        <v>0</v>
      </c>
      <c r="CH96" s="176">
        <f t="shared" si="106"/>
        <v>0</v>
      </c>
      <c r="CI96" s="176">
        <f t="shared" si="106"/>
        <v>0</v>
      </c>
      <c r="CJ96" s="176">
        <f t="shared" si="106"/>
        <v>0</v>
      </c>
      <c r="CK96" s="176">
        <f t="shared" si="113"/>
        <v>0</v>
      </c>
      <c r="CL96" s="176">
        <f t="shared" si="113"/>
        <v>0</v>
      </c>
      <c r="CM96" s="176">
        <f t="shared" si="113"/>
        <v>0</v>
      </c>
      <c r="CN96" s="176">
        <f t="shared" si="113"/>
        <v>0</v>
      </c>
      <c r="CO96" s="176">
        <f t="shared" si="113"/>
        <v>0</v>
      </c>
      <c r="CP96" s="176">
        <f t="shared" si="113"/>
        <v>0</v>
      </c>
      <c r="CQ96" s="176">
        <f t="shared" si="113"/>
        <v>0</v>
      </c>
      <c r="CR96" s="176">
        <f t="shared" si="113"/>
        <v>0</v>
      </c>
      <c r="CS96" s="176">
        <f t="shared" si="113"/>
        <v>0</v>
      </c>
      <c r="CT96" s="176">
        <f t="shared" si="113"/>
        <v>0</v>
      </c>
      <c r="CU96" s="176">
        <f t="shared" si="113"/>
        <v>0</v>
      </c>
      <c r="CV96" s="176">
        <f t="shared" si="113"/>
        <v>0</v>
      </c>
      <c r="CW96" s="176">
        <f t="shared" si="110"/>
        <v>0</v>
      </c>
      <c r="CX96" s="176">
        <f t="shared" si="110"/>
        <v>0</v>
      </c>
      <c r="CY96" s="176">
        <f t="shared" si="110"/>
        <v>0</v>
      </c>
      <c r="CZ96" s="176">
        <f t="shared" si="110"/>
        <v>0</v>
      </c>
      <c r="DA96" s="176">
        <f t="shared" si="110"/>
        <v>0</v>
      </c>
      <c r="DB96" s="176">
        <f t="shared" si="111"/>
        <v>0</v>
      </c>
      <c r="DC96" s="176">
        <f t="shared" si="111"/>
        <v>0</v>
      </c>
      <c r="DD96" s="176">
        <f t="shared" si="111"/>
        <v>0</v>
      </c>
      <c r="DE96" s="176">
        <f t="shared" si="111"/>
        <v>0</v>
      </c>
      <c r="DF96" s="176">
        <f t="shared" si="111"/>
        <v>0</v>
      </c>
      <c r="DG96" s="176">
        <f t="shared" si="111"/>
        <v>0</v>
      </c>
      <c r="DH96" s="176">
        <f t="shared" si="111"/>
        <v>0</v>
      </c>
      <c r="DI96" s="176">
        <f t="shared" si="111"/>
        <v>0</v>
      </c>
      <c r="DJ96" s="176">
        <f t="shared" si="111"/>
        <v>0</v>
      </c>
      <c r="DK96" s="176">
        <f t="shared" si="111"/>
        <v>0</v>
      </c>
      <c r="DL96" s="176">
        <f t="shared" si="111"/>
        <v>0</v>
      </c>
      <c r="DM96" s="176">
        <f t="shared" si="111"/>
        <v>0</v>
      </c>
      <c r="DN96" s="176">
        <f t="shared" si="111"/>
        <v>0</v>
      </c>
      <c r="DO96" s="176">
        <f t="shared" si="111"/>
        <v>0</v>
      </c>
      <c r="DP96" s="176">
        <f t="shared" si="111"/>
        <v>0</v>
      </c>
      <c r="DQ96" s="176">
        <f t="shared" si="111"/>
        <v>0</v>
      </c>
      <c r="DR96" s="176">
        <f t="shared" si="112"/>
        <v>0</v>
      </c>
      <c r="DS96" s="176">
        <f t="shared" si="112"/>
        <v>0</v>
      </c>
      <c r="DT96" s="176">
        <f t="shared" si="112"/>
        <v>0</v>
      </c>
      <c r="DU96" s="176">
        <f t="shared" si="112"/>
        <v>0</v>
      </c>
      <c r="DV96" s="176">
        <f t="shared" si="112"/>
        <v>0</v>
      </c>
      <c r="DW96" s="176">
        <f t="shared" si="112"/>
        <v>0</v>
      </c>
      <c r="DX96" s="176">
        <f t="shared" si="112"/>
        <v>0</v>
      </c>
      <c r="DY96" s="176">
        <f t="shared" si="112"/>
        <v>0</v>
      </c>
      <c r="DZ96" s="176">
        <f t="shared" si="112"/>
        <v>0</v>
      </c>
      <c r="EA96" s="176">
        <f t="shared" si="112"/>
        <v>0</v>
      </c>
      <c r="EB96" s="176">
        <f t="shared" si="112"/>
        <v>0</v>
      </c>
      <c r="EC96" s="176">
        <f t="shared" si="112"/>
        <v>0</v>
      </c>
      <c r="ED96" s="176">
        <f t="shared" si="112"/>
        <v>0</v>
      </c>
      <c r="EE96" s="176">
        <f t="shared" si="112"/>
        <v>0</v>
      </c>
      <c r="EF96" s="176">
        <f t="shared" si="112"/>
        <v>0</v>
      </c>
      <c r="EG96" s="176">
        <f t="shared" si="112"/>
        <v>0</v>
      </c>
      <c r="EH96" s="176">
        <f t="shared" si="88"/>
        <v>0</v>
      </c>
      <c r="EI96" s="176">
        <f t="shared" si="114"/>
        <v>0</v>
      </c>
      <c r="EJ96" s="176">
        <f t="shared" si="114"/>
        <v>0</v>
      </c>
      <c r="EK96" s="176">
        <f t="shared" si="114"/>
        <v>0</v>
      </c>
      <c r="EL96" s="176">
        <f t="shared" si="114"/>
        <v>0</v>
      </c>
      <c r="EM96" s="176">
        <f t="shared" si="114"/>
        <v>0</v>
      </c>
      <c r="EN96" s="176">
        <f t="shared" si="114"/>
        <v>0</v>
      </c>
      <c r="EO96" s="176">
        <f t="shared" si="114"/>
        <v>0</v>
      </c>
      <c r="EP96" s="176">
        <f t="shared" si="114"/>
        <v>0</v>
      </c>
      <c r="EQ96" s="176">
        <f t="shared" si="114"/>
        <v>0</v>
      </c>
      <c r="ER96" s="176">
        <f t="shared" si="114"/>
        <v>0</v>
      </c>
      <c r="ES96" s="176">
        <f t="shared" si="114"/>
        <v>0</v>
      </c>
      <c r="ET96" s="176">
        <f t="shared" si="114"/>
        <v>0</v>
      </c>
      <c r="EU96" s="176">
        <f t="shared" si="114"/>
        <v>0</v>
      </c>
      <c r="EV96" s="176">
        <f t="shared" si="114"/>
        <v>0</v>
      </c>
      <c r="EW96" s="176">
        <f t="shared" si="114"/>
        <v>0</v>
      </c>
      <c r="EX96" s="176">
        <f t="shared" si="114"/>
        <v>0</v>
      </c>
      <c r="EY96" s="176">
        <f t="shared" si="89"/>
        <v>0</v>
      </c>
      <c r="EZ96" s="176">
        <f t="shared" si="89"/>
        <v>0</v>
      </c>
      <c r="FA96" s="176">
        <f t="shared" si="89"/>
        <v>0</v>
      </c>
      <c r="FB96" s="176">
        <f t="shared" si="89"/>
        <v>0</v>
      </c>
      <c r="FC96" s="176">
        <f t="shared" si="89"/>
        <v>0</v>
      </c>
      <c r="FD96" s="176">
        <f t="shared" si="89"/>
        <v>0</v>
      </c>
      <c r="FE96" s="176">
        <f t="shared" si="89"/>
        <v>0</v>
      </c>
      <c r="FF96" s="176">
        <f t="shared" ref="FF96:FU115" si="120">+NORMDIST($H96,FF$12,FF$13,FALSE)</f>
        <v>0</v>
      </c>
      <c r="FG96" s="176">
        <f t="shared" si="120"/>
        <v>0</v>
      </c>
      <c r="FH96" s="176">
        <f t="shared" si="120"/>
        <v>0</v>
      </c>
      <c r="FI96" s="176">
        <f t="shared" si="120"/>
        <v>0</v>
      </c>
      <c r="FJ96" s="176">
        <f t="shared" si="120"/>
        <v>0</v>
      </c>
      <c r="FK96" s="176">
        <f t="shared" si="120"/>
        <v>0</v>
      </c>
      <c r="FL96" s="176">
        <f t="shared" si="120"/>
        <v>0</v>
      </c>
      <c r="FM96" s="176">
        <f t="shared" si="120"/>
        <v>0</v>
      </c>
      <c r="FN96" s="176">
        <f t="shared" si="120"/>
        <v>0</v>
      </c>
      <c r="FO96" s="176">
        <f t="shared" si="120"/>
        <v>0</v>
      </c>
      <c r="FP96" s="176">
        <f t="shared" si="120"/>
        <v>0</v>
      </c>
      <c r="FQ96" s="176">
        <f t="shared" si="120"/>
        <v>0</v>
      </c>
      <c r="FR96" s="176">
        <f t="shared" si="120"/>
        <v>0</v>
      </c>
      <c r="FS96" s="176">
        <f t="shared" si="120"/>
        <v>0</v>
      </c>
      <c r="FT96" s="176">
        <f t="shared" si="107"/>
        <v>0</v>
      </c>
      <c r="FU96" s="176">
        <f t="shared" si="107"/>
        <v>0</v>
      </c>
      <c r="FV96" s="176">
        <f t="shared" si="107"/>
        <v>0</v>
      </c>
      <c r="FW96" s="176">
        <f t="shared" si="107"/>
        <v>0</v>
      </c>
      <c r="FX96" s="176">
        <f t="shared" si="107"/>
        <v>0</v>
      </c>
      <c r="FY96" s="176">
        <f t="shared" si="107"/>
        <v>0</v>
      </c>
      <c r="FZ96" s="176">
        <f t="shared" si="116"/>
        <v>0</v>
      </c>
      <c r="GA96" s="176">
        <f t="shared" si="116"/>
        <v>0</v>
      </c>
      <c r="GB96" s="176">
        <f t="shared" si="116"/>
        <v>0</v>
      </c>
      <c r="GC96" s="176">
        <f t="shared" si="116"/>
        <v>0</v>
      </c>
      <c r="GD96" s="176">
        <f t="shared" si="116"/>
        <v>0</v>
      </c>
      <c r="GE96" s="176">
        <f t="shared" si="116"/>
        <v>0</v>
      </c>
      <c r="GF96" s="176">
        <f t="shared" si="116"/>
        <v>0</v>
      </c>
      <c r="GG96" s="176">
        <f t="shared" si="116"/>
        <v>0</v>
      </c>
      <c r="GH96" s="176">
        <f t="shared" si="116"/>
        <v>0</v>
      </c>
      <c r="GI96" s="176">
        <f t="shared" si="116"/>
        <v>0</v>
      </c>
      <c r="GJ96" s="176">
        <f t="shared" si="116"/>
        <v>0</v>
      </c>
      <c r="GK96" s="176">
        <f t="shared" si="116"/>
        <v>0</v>
      </c>
      <c r="GL96" s="176">
        <f t="shared" si="94"/>
        <v>0</v>
      </c>
      <c r="GM96" s="176">
        <f t="shared" si="94"/>
        <v>0</v>
      </c>
      <c r="GN96" s="176">
        <f t="shared" si="94"/>
        <v>0</v>
      </c>
      <c r="GO96" s="176">
        <f t="shared" si="94"/>
        <v>0</v>
      </c>
      <c r="GP96" s="176">
        <f t="shared" si="94"/>
        <v>0</v>
      </c>
      <c r="GQ96" s="176">
        <f t="shared" si="94"/>
        <v>0</v>
      </c>
      <c r="GR96" s="176">
        <f t="shared" si="94"/>
        <v>0</v>
      </c>
      <c r="GS96" s="176">
        <f t="shared" si="94"/>
        <v>0</v>
      </c>
      <c r="GT96" s="176">
        <f t="shared" si="94"/>
        <v>0</v>
      </c>
      <c r="GU96" s="176">
        <f t="shared" si="94"/>
        <v>0</v>
      </c>
      <c r="GV96" s="176">
        <f t="shared" si="94"/>
        <v>0</v>
      </c>
      <c r="GW96" s="176">
        <f t="shared" si="94"/>
        <v>0</v>
      </c>
      <c r="GX96" s="176">
        <f t="shared" si="94"/>
        <v>0</v>
      </c>
      <c r="GY96" s="176">
        <f t="shared" si="94"/>
        <v>0</v>
      </c>
      <c r="GZ96" s="176">
        <f t="shared" si="92"/>
        <v>0</v>
      </c>
      <c r="HA96" s="176">
        <f t="shared" si="91"/>
        <v>0</v>
      </c>
      <c r="HB96" s="176">
        <f t="shared" si="91"/>
        <v>0</v>
      </c>
      <c r="HC96" s="176">
        <f t="shared" si="91"/>
        <v>0</v>
      </c>
      <c r="HD96" s="176">
        <f t="shared" si="91"/>
        <v>0</v>
      </c>
      <c r="HE96" s="176">
        <f t="shared" si="91"/>
        <v>0</v>
      </c>
      <c r="HF96" s="176">
        <f t="shared" si="91"/>
        <v>0</v>
      </c>
      <c r="HG96" s="176">
        <f t="shared" si="117"/>
        <v>0</v>
      </c>
      <c r="HH96" s="176">
        <f t="shared" si="117"/>
        <v>0</v>
      </c>
      <c r="HI96" s="176">
        <f t="shared" si="117"/>
        <v>0</v>
      </c>
      <c r="HJ96" s="176">
        <f t="shared" si="117"/>
        <v>0</v>
      </c>
      <c r="HK96" s="176">
        <f t="shared" si="117"/>
        <v>0</v>
      </c>
      <c r="HL96" s="176">
        <f t="shared" si="117"/>
        <v>0</v>
      </c>
      <c r="HM96" s="176">
        <f t="shared" si="117"/>
        <v>0</v>
      </c>
      <c r="HN96" s="176">
        <f t="shared" si="117"/>
        <v>0</v>
      </c>
      <c r="HO96" s="176">
        <f t="shared" si="117"/>
        <v>0</v>
      </c>
      <c r="HP96" s="176">
        <f t="shared" si="117"/>
        <v>0</v>
      </c>
      <c r="HQ96" s="176">
        <f t="shared" si="117"/>
        <v>0</v>
      </c>
      <c r="HR96" s="176">
        <f t="shared" si="117"/>
        <v>0</v>
      </c>
      <c r="HS96" s="176">
        <f t="shared" si="117"/>
        <v>0</v>
      </c>
      <c r="HT96" s="176">
        <f t="shared" si="117"/>
        <v>0</v>
      </c>
      <c r="HU96" s="176">
        <f t="shared" si="117"/>
        <v>0</v>
      </c>
      <c r="HV96" s="176">
        <f t="shared" si="117"/>
        <v>0</v>
      </c>
      <c r="HW96" s="176">
        <f t="shared" si="115"/>
        <v>0</v>
      </c>
      <c r="HX96" s="176">
        <f t="shared" si="115"/>
        <v>0</v>
      </c>
      <c r="HY96" s="176">
        <f t="shared" si="115"/>
        <v>0</v>
      </c>
      <c r="HZ96" s="176">
        <f t="shared" si="115"/>
        <v>0</v>
      </c>
      <c r="IA96" s="176">
        <f t="shared" si="115"/>
        <v>0</v>
      </c>
      <c r="IB96" s="176">
        <f t="shared" si="115"/>
        <v>0</v>
      </c>
      <c r="IC96" s="176">
        <f t="shared" si="115"/>
        <v>0</v>
      </c>
      <c r="ID96" s="176">
        <f t="shared" si="115"/>
        <v>0</v>
      </c>
      <c r="IE96" s="176">
        <f t="shared" si="115"/>
        <v>0</v>
      </c>
      <c r="IF96" s="176">
        <f t="shared" si="115"/>
        <v>0</v>
      </c>
      <c r="IG96" s="176">
        <f t="shared" si="115"/>
        <v>0</v>
      </c>
      <c r="II96"/>
      <c r="IJ96" s="174">
        <v>82</v>
      </c>
      <c r="IK96" s="174" t="b">
        <f t="shared" si="99"/>
        <v>0</v>
      </c>
      <c r="IL96" s="174" t="e">
        <f t="shared" si="101"/>
        <v>#DIV/0!</v>
      </c>
      <c r="IM96" s="174" t="e">
        <f t="shared" si="104"/>
        <v>#DIV/0!</v>
      </c>
      <c r="IO96" s="179" t="str">
        <f t="shared" si="102"/>
        <v/>
      </c>
      <c r="IP96" s="174" t="str">
        <f t="shared" si="103"/>
        <v/>
      </c>
    </row>
    <row r="97" spans="2:250" ht="12.75" customHeight="1" x14ac:dyDescent="0.25">
      <c r="B97" s="174"/>
      <c r="C97" s="174"/>
      <c r="D97" s="174">
        <f t="shared" si="96"/>
        <v>0</v>
      </c>
      <c r="E97"/>
      <c r="F97"/>
      <c r="G97" s="177">
        <v>84</v>
      </c>
      <c r="H97" s="176">
        <f t="shared" si="97"/>
        <v>13.024355026245066</v>
      </c>
      <c r="I97" s="176">
        <f t="shared" si="100"/>
        <v>6.9269798886509511E-23</v>
      </c>
      <c r="K97" s="176">
        <f t="shared" si="119"/>
        <v>2.0369980575276489E-43</v>
      </c>
      <c r="L97" s="176">
        <f t="shared" si="119"/>
        <v>6.9269798886497286E-23</v>
      </c>
      <c r="M97" s="176">
        <f t="shared" si="119"/>
        <v>6.5286264077599909E-93</v>
      </c>
      <c r="N97" s="176">
        <f t="shared" si="119"/>
        <v>1.6103393310162762E-81</v>
      </c>
      <c r="O97" s="176">
        <f t="shared" si="119"/>
        <v>3.8797686608906195E-70</v>
      </c>
      <c r="P97" s="176">
        <f t="shared" si="119"/>
        <v>2.9309076619855637E-48</v>
      </c>
      <c r="Q97" s="176">
        <f t="shared" si="119"/>
        <v>2.3814949534944236E-108</v>
      </c>
      <c r="R97" s="176">
        <f t="shared" si="119"/>
        <v>2.9506061400656678E-107</v>
      </c>
      <c r="S97" s="176">
        <f t="shared" si="119"/>
        <v>4.3863981212452116E-68</v>
      </c>
      <c r="T97" s="176">
        <f t="shared" si="119"/>
        <v>1.2020857481943954E-35</v>
      </c>
      <c r="U97" s="176">
        <f t="shared" si="119"/>
        <v>2.0082690841210578E-37</v>
      </c>
      <c r="V97" s="176">
        <f t="shared" si="119"/>
        <v>5.3845706661548046E-83</v>
      </c>
      <c r="W97" s="176">
        <f t="shared" si="119"/>
        <v>2.1823439518569393E-180</v>
      </c>
      <c r="X97" s="176">
        <f t="shared" si="119"/>
        <v>5.5033715486451054E-69</v>
      </c>
      <c r="Y97" s="176">
        <f t="shared" si="119"/>
        <v>2.830035722979823E-44</v>
      </c>
      <c r="Z97" s="176">
        <f t="shared" si="119"/>
        <v>4.6959038189893523E-123</v>
      </c>
      <c r="AA97" s="176">
        <f t="shared" si="118"/>
        <v>0</v>
      </c>
      <c r="AB97" s="176">
        <f t="shared" si="118"/>
        <v>0</v>
      </c>
      <c r="AC97" s="176">
        <f t="shared" si="118"/>
        <v>0</v>
      </c>
      <c r="AD97" s="176">
        <f t="shared" si="118"/>
        <v>0</v>
      </c>
      <c r="AE97" s="176">
        <f t="shared" si="118"/>
        <v>0</v>
      </c>
      <c r="AF97" s="176">
        <f t="shared" si="118"/>
        <v>0</v>
      </c>
      <c r="AG97" s="176">
        <f t="shared" si="118"/>
        <v>0</v>
      </c>
      <c r="AH97" s="176">
        <f t="shared" si="118"/>
        <v>0</v>
      </c>
      <c r="AI97" s="176">
        <f t="shared" si="118"/>
        <v>0</v>
      </c>
      <c r="AJ97" s="176">
        <f t="shared" si="118"/>
        <v>0</v>
      </c>
      <c r="AK97" s="176">
        <f t="shared" si="118"/>
        <v>0</v>
      </c>
      <c r="AL97" s="176">
        <f t="shared" si="118"/>
        <v>0</v>
      </c>
      <c r="AM97" s="176">
        <f t="shared" si="118"/>
        <v>0</v>
      </c>
      <c r="AN97" s="176">
        <f t="shared" si="118"/>
        <v>0</v>
      </c>
      <c r="AO97" s="176">
        <f t="shared" si="118"/>
        <v>0</v>
      </c>
      <c r="AP97" s="176">
        <f t="shared" si="108"/>
        <v>0</v>
      </c>
      <c r="AQ97" s="176">
        <f t="shared" si="108"/>
        <v>0</v>
      </c>
      <c r="AR97" s="176">
        <f t="shared" si="108"/>
        <v>0</v>
      </c>
      <c r="AS97" s="176">
        <f t="shared" si="108"/>
        <v>0</v>
      </c>
      <c r="AT97" s="176">
        <f t="shared" si="108"/>
        <v>0</v>
      </c>
      <c r="AU97" s="176">
        <f t="shared" si="108"/>
        <v>0</v>
      </c>
      <c r="AV97" s="176">
        <f t="shared" si="108"/>
        <v>0</v>
      </c>
      <c r="AW97" s="176">
        <f t="shared" si="108"/>
        <v>0</v>
      </c>
      <c r="AX97" s="176">
        <f t="shared" si="108"/>
        <v>0</v>
      </c>
      <c r="AY97" s="176">
        <f t="shared" si="108"/>
        <v>0</v>
      </c>
      <c r="AZ97" s="176">
        <f t="shared" si="108"/>
        <v>0</v>
      </c>
      <c r="BA97" s="176">
        <f t="shared" si="108"/>
        <v>0</v>
      </c>
      <c r="BB97" s="176">
        <f t="shared" si="108"/>
        <v>0</v>
      </c>
      <c r="BC97" s="176">
        <f t="shared" si="108"/>
        <v>0</v>
      </c>
      <c r="BD97" s="176">
        <f t="shared" si="108"/>
        <v>0</v>
      </c>
      <c r="BE97" s="176">
        <f t="shared" si="108"/>
        <v>0</v>
      </c>
      <c r="BF97" s="176">
        <f t="shared" ref="BF97:BU112" si="121">+NORMDIST($H97,BF$12,BF$13,FALSE)</f>
        <v>0</v>
      </c>
      <c r="BG97" s="176">
        <f t="shared" si="121"/>
        <v>0</v>
      </c>
      <c r="BH97" s="176">
        <f t="shared" si="121"/>
        <v>0</v>
      </c>
      <c r="BI97" s="176">
        <f t="shared" si="121"/>
        <v>0</v>
      </c>
      <c r="BJ97" s="176">
        <f t="shared" si="121"/>
        <v>0</v>
      </c>
      <c r="BK97" s="176">
        <f t="shared" si="121"/>
        <v>0</v>
      </c>
      <c r="BL97" s="176">
        <f t="shared" si="121"/>
        <v>0</v>
      </c>
      <c r="BM97" s="176">
        <f t="shared" si="121"/>
        <v>0</v>
      </c>
      <c r="BN97" s="176">
        <f t="shared" si="121"/>
        <v>0</v>
      </c>
      <c r="BO97" s="176">
        <f t="shared" si="121"/>
        <v>0</v>
      </c>
      <c r="BP97" s="176">
        <f t="shared" si="121"/>
        <v>0</v>
      </c>
      <c r="BQ97" s="176">
        <f t="shared" si="121"/>
        <v>0</v>
      </c>
      <c r="BR97" s="176">
        <f t="shared" si="121"/>
        <v>0</v>
      </c>
      <c r="BS97" s="176">
        <f t="shared" si="121"/>
        <v>0</v>
      </c>
      <c r="BT97" s="176">
        <f t="shared" si="121"/>
        <v>0</v>
      </c>
      <c r="BU97" s="176">
        <f t="shared" si="121"/>
        <v>0</v>
      </c>
      <c r="BV97" s="176">
        <f t="shared" ref="BV97:CK112" si="122">+NORMDIST($H97,BV$12,BV$13,FALSE)</f>
        <v>0</v>
      </c>
      <c r="BW97" s="176">
        <f t="shared" si="122"/>
        <v>0</v>
      </c>
      <c r="BX97" s="176">
        <f t="shared" si="122"/>
        <v>0</v>
      </c>
      <c r="BY97" s="176">
        <f t="shared" si="122"/>
        <v>0</v>
      </c>
      <c r="BZ97" s="176">
        <f t="shared" si="122"/>
        <v>0</v>
      </c>
      <c r="CA97" s="176">
        <f t="shared" si="122"/>
        <v>0</v>
      </c>
      <c r="CB97" s="176">
        <f t="shared" si="122"/>
        <v>0</v>
      </c>
      <c r="CC97" s="176">
        <f t="shared" si="122"/>
        <v>0</v>
      </c>
      <c r="CD97" s="176">
        <f t="shared" si="122"/>
        <v>0</v>
      </c>
      <c r="CE97" s="176">
        <f t="shared" si="122"/>
        <v>0</v>
      </c>
      <c r="CF97" s="176">
        <f t="shared" si="122"/>
        <v>0</v>
      </c>
      <c r="CG97" s="176">
        <f t="shared" si="122"/>
        <v>0</v>
      </c>
      <c r="CH97" s="176">
        <f t="shared" si="122"/>
        <v>0</v>
      </c>
      <c r="CI97" s="176">
        <f t="shared" si="122"/>
        <v>0</v>
      </c>
      <c r="CJ97" s="176">
        <f t="shared" si="122"/>
        <v>0</v>
      </c>
      <c r="CK97" s="176">
        <f t="shared" si="113"/>
        <v>0</v>
      </c>
      <c r="CL97" s="176">
        <f t="shared" si="113"/>
        <v>0</v>
      </c>
      <c r="CM97" s="176">
        <f t="shared" si="113"/>
        <v>0</v>
      </c>
      <c r="CN97" s="176">
        <f t="shared" si="113"/>
        <v>0</v>
      </c>
      <c r="CO97" s="176">
        <f t="shared" si="113"/>
        <v>0</v>
      </c>
      <c r="CP97" s="176">
        <f t="shared" si="113"/>
        <v>0</v>
      </c>
      <c r="CQ97" s="176">
        <f t="shared" si="113"/>
        <v>0</v>
      </c>
      <c r="CR97" s="176">
        <f t="shared" si="113"/>
        <v>0</v>
      </c>
      <c r="CS97" s="176">
        <f t="shared" si="113"/>
        <v>0</v>
      </c>
      <c r="CT97" s="176">
        <f t="shared" si="113"/>
        <v>0</v>
      </c>
      <c r="CU97" s="176">
        <f t="shared" si="113"/>
        <v>0</v>
      </c>
      <c r="CV97" s="176">
        <f t="shared" si="113"/>
        <v>0</v>
      </c>
      <c r="CW97" s="176">
        <f t="shared" si="110"/>
        <v>0</v>
      </c>
      <c r="CX97" s="176">
        <f t="shared" si="110"/>
        <v>0</v>
      </c>
      <c r="CY97" s="176">
        <f t="shared" si="110"/>
        <v>0</v>
      </c>
      <c r="CZ97" s="176">
        <f t="shared" si="110"/>
        <v>0</v>
      </c>
      <c r="DA97" s="176">
        <f t="shared" si="110"/>
        <v>0</v>
      </c>
      <c r="DB97" s="176">
        <f t="shared" si="111"/>
        <v>0</v>
      </c>
      <c r="DC97" s="176">
        <f t="shared" si="111"/>
        <v>0</v>
      </c>
      <c r="DD97" s="176">
        <f t="shared" si="111"/>
        <v>0</v>
      </c>
      <c r="DE97" s="176">
        <f t="shared" si="111"/>
        <v>0</v>
      </c>
      <c r="DF97" s="176">
        <f t="shared" si="111"/>
        <v>0</v>
      </c>
      <c r="DG97" s="176">
        <f t="shared" si="111"/>
        <v>0</v>
      </c>
      <c r="DH97" s="176">
        <f t="shared" si="111"/>
        <v>0</v>
      </c>
      <c r="DI97" s="176">
        <f t="shared" si="111"/>
        <v>0</v>
      </c>
      <c r="DJ97" s="176">
        <f t="shared" si="111"/>
        <v>0</v>
      </c>
      <c r="DK97" s="176">
        <f t="shared" si="111"/>
        <v>0</v>
      </c>
      <c r="DL97" s="176">
        <f t="shared" si="111"/>
        <v>0</v>
      </c>
      <c r="DM97" s="176">
        <f t="shared" si="111"/>
        <v>0</v>
      </c>
      <c r="DN97" s="176">
        <f t="shared" si="111"/>
        <v>0</v>
      </c>
      <c r="DO97" s="176">
        <f t="shared" si="111"/>
        <v>0</v>
      </c>
      <c r="DP97" s="176">
        <f t="shared" si="111"/>
        <v>0</v>
      </c>
      <c r="DQ97" s="176">
        <f t="shared" si="111"/>
        <v>0</v>
      </c>
      <c r="DR97" s="176">
        <f t="shared" si="112"/>
        <v>0</v>
      </c>
      <c r="DS97" s="176">
        <f t="shared" si="112"/>
        <v>0</v>
      </c>
      <c r="DT97" s="176">
        <f t="shared" si="112"/>
        <v>0</v>
      </c>
      <c r="DU97" s="176">
        <f t="shared" si="112"/>
        <v>0</v>
      </c>
      <c r="DV97" s="176">
        <f t="shared" si="112"/>
        <v>0</v>
      </c>
      <c r="DW97" s="176">
        <f t="shared" si="112"/>
        <v>0</v>
      </c>
      <c r="DX97" s="176">
        <f t="shared" si="112"/>
        <v>0</v>
      </c>
      <c r="DY97" s="176">
        <f t="shared" si="112"/>
        <v>0</v>
      </c>
      <c r="DZ97" s="176">
        <f t="shared" si="112"/>
        <v>0</v>
      </c>
      <c r="EA97" s="176">
        <f t="shared" si="112"/>
        <v>0</v>
      </c>
      <c r="EB97" s="176">
        <f t="shared" si="112"/>
        <v>0</v>
      </c>
      <c r="EC97" s="176">
        <f t="shared" si="112"/>
        <v>0</v>
      </c>
      <c r="ED97" s="176">
        <f t="shared" si="112"/>
        <v>0</v>
      </c>
      <c r="EE97" s="176">
        <f t="shared" si="112"/>
        <v>0</v>
      </c>
      <c r="EF97" s="176">
        <f t="shared" si="112"/>
        <v>0</v>
      </c>
      <c r="EG97" s="176">
        <f t="shared" si="112"/>
        <v>0</v>
      </c>
      <c r="EH97" s="176">
        <f t="shared" si="88"/>
        <v>0</v>
      </c>
      <c r="EI97" s="176">
        <f t="shared" si="114"/>
        <v>0</v>
      </c>
      <c r="EJ97" s="176">
        <f t="shared" si="114"/>
        <v>0</v>
      </c>
      <c r="EK97" s="176">
        <f t="shared" si="114"/>
        <v>0</v>
      </c>
      <c r="EL97" s="176">
        <f t="shared" si="114"/>
        <v>0</v>
      </c>
      <c r="EM97" s="176">
        <f t="shared" si="114"/>
        <v>0</v>
      </c>
      <c r="EN97" s="176">
        <f t="shared" si="114"/>
        <v>0</v>
      </c>
      <c r="EO97" s="176">
        <f t="shared" si="114"/>
        <v>0</v>
      </c>
      <c r="EP97" s="176">
        <f t="shared" si="114"/>
        <v>0</v>
      </c>
      <c r="EQ97" s="176">
        <f t="shared" si="114"/>
        <v>0</v>
      </c>
      <c r="ER97" s="176">
        <f t="shared" si="114"/>
        <v>0</v>
      </c>
      <c r="ES97" s="176">
        <f t="shared" si="114"/>
        <v>0</v>
      </c>
      <c r="ET97" s="176">
        <f t="shared" si="114"/>
        <v>0</v>
      </c>
      <c r="EU97" s="176">
        <f t="shared" si="114"/>
        <v>0</v>
      </c>
      <c r="EV97" s="176">
        <f t="shared" si="114"/>
        <v>0</v>
      </c>
      <c r="EW97" s="176">
        <f t="shared" si="114"/>
        <v>0</v>
      </c>
      <c r="EX97" s="176">
        <f t="shared" si="114"/>
        <v>0</v>
      </c>
      <c r="EY97" s="176">
        <f t="shared" ref="EY97:FE104" si="123">+NORMDIST($H97,EY$12,EY$13,FALSE)</f>
        <v>0</v>
      </c>
      <c r="EZ97" s="176">
        <f t="shared" si="123"/>
        <v>0</v>
      </c>
      <c r="FA97" s="176">
        <f t="shared" si="123"/>
        <v>0</v>
      </c>
      <c r="FB97" s="176">
        <f t="shared" si="123"/>
        <v>0</v>
      </c>
      <c r="FC97" s="176">
        <f t="shared" si="123"/>
        <v>0</v>
      </c>
      <c r="FD97" s="176">
        <f t="shared" si="123"/>
        <v>0</v>
      </c>
      <c r="FE97" s="176">
        <f t="shared" si="123"/>
        <v>0</v>
      </c>
      <c r="FF97" s="176">
        <f t="shared" si="120"/>
        <v>0</v>
      </c>
      <c r="FG97" s="176">
        <f t="shared" si="120"/>
        <v>0</v>
      </c>
      <c r="FH97" s="176">
        <f t="shared" si="120"/>
        <v>0</v>
      </c>
      <c r="FI97" s="176">
        <f t="shared" si="120"/>
        <v>0</v>
      </c>
      <c r="FJ97" s="176">
        <f t="shared" si="120"/>
        <v>0</v>
      </c>
      <c r="FK97" s="176">
        <f t="shared" si="120"/>
        <v>0</v>
      </c>
      <c r="FL97" s="176">
        <f t="shared" si="120"/>
        <v>0</v>
      </c>
      <c r="FM97" s="176">
        <f t="shared" si="120"/>
        <v>0</v>
      </c>
      <c r="FN97" s="176">
        <f t="shared" si="120"/>
        <v>0</v>
      </c>
      <c r="FO97" s="176">
        <f t="shared" si="120"/>
        <v>0</v>
      </c>
      <c r="FP97" s="176">
        <f t="shared" si="120"/>
        <v>0</v>
      </c>
      <c r="FQ97" s="176">
        <f t="shared" si="120"/>
        <v>0</v>
      </c>
      <c r="FR97" s="176">
        <f t="shared" si="120"/>
        <v>0</v>
      </c>
      <c r="FS97" s="176">
        <f t="shared" si="120"/>
        <v>0</v>
      </c>
      <c r="FT97" s="176">
        <f t="shared" si="107"/>
        <v>0</v>
      </c>
      <c r="FU97" s="176">
        <f t="shared" si="107"/>
        <v>0</v>
      </c>
      <c r="FV97" s="176">
        <f t="shared" si="107"/>
        <v>0</v>
      </c>
      <c r="FW97" s="176">
        <f t="shared" si="107"/>
        <v>0</v>
      </c>
      <c r="FX97" s="176">
        <f t="shared" si="107"/>
        <v>0</v>
      </c>
      <c r="FY97" s="176">
        <f t="shared" si="107"/>
        <v>0</v>
      </c>
      <c r="FZ97" s="176">
        <f t="shared" si="116"/>
        <v>0</v>
      </c>
      <c r="GA97" s="176">
        <f t="shared" si="116"/>
        <v>0</v>
      </c>
      <c r="GB97" s="176">
        <f t="shared" si="116"/>
        <v>0</v>
      </c>
      <c r="GC97" s="176">
        <f t="shared" si="116"/>
        <v>0</v>
      </c>
      <c r="GD97" s="176">
        <f t="shared" si="116"/>
        <v>0</v>
      </c>
      <c r="GE97" s="176">
        <f t="shared" si="116"/>
        <v>0</v>
      </c>
      <c r="GF97" s="176">
        <f t="shared" si="116"/>
        <v>0</v>
      </c>
      <c r="GG97" s="176">
        <f t="shared" si="116"/>
        <v>0</v>
      </c>
      <c r="GH97" s="176">
        <f t="shared" si="116"/>
        <v>0</v>
      </c>
      <c r="GI97" s="176">
        <f t="shared" si="116"/>
        <v>0</v>
      </c>
      <c r="GJ97" s="176">
        <f t="shared" si="116"/>
        <v>0</v>
      </c>
      <c r="GK97" s="176">
        <f t="shared" si="116"/>
        <v>0</v>
      </c>
      <c r="GL97" s="176">
        <f t="shared" si="94"/>
        <v>0</v>
      </c>
      <c r="GM97" s="176">
        <f t="shared" si="94"/>
        <v>0</v>
      </c>
      <c r="GN97" s="176">
        <f t="shared" si="94"/>
        <v>0</v>
      </c>
      <c r="GO97" s="176">
        <f t="shared" si="94"/>
        <v>0</v>
      </c>
      <c r="GP97" s="176">
        <f t="shared" si="94"/>
        <v>0</v>
      </c>
      <c r="GQ97" s="176">
        <f t="shared" si="94"/>
        <v>0</v>
      </c>
      <c r="GR97" s="176">
        <f t="shared" si="94"/>
        <v>0</v>
      </c>
      <c r="GS97" s="176">
        <f t="shared" si="94"/>
        <v>0</v>
      </c>
      <c r="GT97" s="176">
        <f t="shared" si="94"/>
        <v>0</v>
      </c>
      <c r="GU97" s="176">
        <f t="shared" si="94"/>
        <v>0</v>
      </c>
      <c r="GV97" s="176">
        <f t="shared" si="94"/>
        <v>0</v>
      </c>
      <c r="GW97" s="176">
        <f t="shared" si="94"/>
        <v>0</v>
      </c>
      <c r="GX97" s="176">
        <f t="shared" si="94"/>
        <v>0</v>
      </c>
      <c r="GY97" s="176">
        <f t="shared" si="94"/>
        <v>0</v>
      </c>
      <c r="GZ97" s="176">
        <f t="shared" si="92"/>
        <v>0</v>
      </c>
      <c r="HA97" s="176">
        <f t="shared" si="91"/>
        <v>0</v>
      </c>
      <c r="HB97" s="176">
        <f t="shared" si="91"/>
        <v>0</v>
      </c>
      <c r="HC97" s="176">
        <f t="shared" si="91"/>
        <v>0</v>
      </c>
      <c r="HD97" s="176">
        <f t="shared" si="91"/>
        <v>0</v>
      </c>
      <c r="HE97" s="176">
        <f t="shared" si="91"/>
        <v>0</v>
      </c>
      <c r="HF97" s="176">
        <f t="shared" si="91"/>
        <v>0</v>
      </c>
      <c r="HG97" s="176">
        <f t="shared" si="117"/>
        <v>0</v>
      </c>
      <c r="HH97" s="176">
        <f t="shared" si="117"/>
        <v>0</v>
      </c>
      <c r="HI97" s="176">
        <f t="shared" si="117"/>
        <v>0</v>
      </c>
      <c r="HJ97" s="176">
        <f t="shared" si="117"/>
        <v>0</v>
      </c>
      <c r="HK97" s="176">
        <f t="shared" si="117"/>
        <v>0</v>
      </c>
      <c r="HL97" s="176">
        <f t="shared" si="117"/>
        <v>0</v>
      </c>
      <c r="HM97" s="176">
        <f t="shared" si="117"/>
        <v>0</v>
      </c>
      <c r="HN97" s="176">
        <f t="shared" si="117"/>
        <v>0</v>
      </c>
      <c r="HO97" s="176">
        <f t="shared" si="117"/>
        <v>0</v>
      </c>
      <c r="HP97" s="176">
        <f t="shared" si="117"/>
        <v>0</v>
      </c>
      <c r="HQ97" s="176">
        <f t="shared" si="117"/>
        <v>0</v>
      </c>
      <c r="HR97" s="176">
        <f t="shared" si="117"/>
        <v>0</v>
      </c>
      <c r="HS97" s="176">
        <f t="shared" si="117"/>
        <v>0</v>
      </c>
      <c r="HT97" s="176">
        <f t="shared" si="117"/>
        <v>0</v>
      </c>
      <c r="HU97" s="176">
        <f t="shared" si="117"/>
        <v>0</v>
      </c>
      <c r="HV97" s="176">
        <f t="shared" si="117"/>
        <v>0</v>
      </c>
      <c r="HW97" s="176">
        <f t="shared" si="115"/>
        <v>0</v>
      </c>
      <c r="HX97" s="176">
        <f t="shared" si="115"/>
        <v>0</v>
      </c>
      <c r="HY97" s="176">
        <f t="shared" si="115"/>
        <v>0</v>
      </c>
      <c r="HZ97" s="176">
        <f t="shared" si="115"/>
        <v>0</v>
      </c>
      <c r="IA97" s="176">
        <f t="shared" si="115"/>
        <v>0</v>
      </c>
      <c r="IB97" s="176">
        <f t="shared" si="115"/>
        <v>0</v>
      </c>
      <c r="IC97" s="176">
        <f t="shared" si="115"/>
        <v>0</v>
      </c>
      <c r="ID97" s="176">
        <f t="shared" si="115"/>
        <v>0</v>
      </c>
      <c r="IE97" s="176">
        <f t="shared" si="115"/>
        <v>0</v>
      </c>
      <c r="IF97" s="176">
        <f t="shared" si="115"/>
        <v>0</v>
      </c>
      <c r="IG97" s="176">
        <f t="shared" si="115"/>
        <v>0</v>
      </c>
      <c r="II97"/>
      <c r="IJ97" s="174">
        <v>83</v>
      </c>
      <c r="IK97" s="174" t="b">
        <f t="shared" si="99"/>
        <v>0</v>
      </c>
      <c r="IL97" s="174" t="e">
        <f t="shared" si="101"/>
        <v>#DIV/0!</v>
      </c>
      <c r="IM97" s="174" t="e">
        <f t="shared" si="104"/>
        <v>#DIV/0!</v>
      </c>
      <c r="IO97" s="179" t="str">
        <f t="shared" si="102"/>
        <v/>
      </c>
      <c r="IP97" s="174" t="str">
        <f t="shared" si="103"/>
        <v/>
      </c>
    </row>
    <row r="98" spans="2:250" ht="12.75" customHeight="1" x14ac:dyDescent="0.25">
      <c r="B98" s="174"/>
      <c r="C98" s="174"/>
      <c r="D98" s="174">
        <f t="shared" si="96"/>
        <v>0</v>
      </c>
      <c r="E98"/>
      <c r="F98"/>
      <c r="G98" s="177">
        <v>85</v>
      </c>
      <c r="H98" s="176">
        <f t="shared" si="97"/>
        <v>13.179406871795603</v>
      </c>
      <c r="I98" s="176">
        <f t="shared" si="100"/>
        <v>1.5446645570150042E-25</v>
      </c>
      <c r="K98" s="176">
        <f t="shared" si="119"/>
        <v>3.6798340678395327E-47</v>
      </c>
      <c r="L98" s="176">
        <f t="shared" si="119"/>
        <v>1.5446645570148519E-25</v>
      </c>
      <c r="M98" s="176">
        <f t="shared" si="119"/>
        <v>4.1745974340316894E-99</v>
      </c>
      <c r="N98" s="176">
        <f t="shared" si="119"/>
        <v>1.7130951595115962E-87</v>
      </c>
      <c r="O98" s="176">
        <f t="shared" si="119"/>
        <v>8.3143980490473603E-75</v>
      </c>
      <c r="P98" s="176">
        <f t="shared" si="119"/>
        <v>4.3167285536082188E-52</v>
      </c>
      <c r="Q98" s="176">
        <f t="shared" si="119"/>
        <v>1.4635417963787627E-115</v>
      </c>
      <c r="R98" s="176">
        <f t="shared" si="119"/>
        <v>9.8933814757572925E-114</v>
      </c>
      <c r="S98" s="176">
        <f t="shared" si="119"/>
        <v>9.957054529288052E-73</v>
      </c>
      <c r="T98" s="176">
        <f t="shared" si="119"/>
        <v>1.4806911426098953E-38</v>
      </c>
      <c r="U98" s="176">
        <f t="shared" si="119"/>
        <v>4.2286615293297724E-40</v>
      </c>
      <c r="V98" s="176">
        <f t="shared" si="119"/>
        <v>3.458299530149244E-88</v>
      </c>
      <c r="W98" s="176">
        <f t="shared" si="119"/>
        <v>6.4099874927237395E-190</v>
      </c>
      <c r="X98" s="176">
        <f t="shared" si="119"/>
        <v>5.4783559133640348E-74</v>
      </c>
      <c r="Y98" s="176">
        <f t="shared" si="119"/>
        <v>2.2416585747429484E-48</v>
      </c>
      <c r="Z98" s="176">
        <f t="shared" si="119"/>
        <v>8.5329955496556905E-130</v>
      </c>
      <c r="AA98" s="176">
        <f t="shared" si="118"/>
        <v>0</v>
      </c>
      <c r="AB98" s="176">
        <f t="shared" si="118"/>
        <v>0</v>
      </c>
      <c r="AC98" s="176">
        <f t="shared" si="118"/>
        <v>0</v>
      </c>
      <c r="AD98" s="176">
        <f t="shared" si="118"/>
        <v>0</v>
      </c>
      <c r="AE98" s="176">
        <f t="shared" si="118"/>
        <v>0</v>
      </c>
      <c r="AF98" s="176">
        <f t="shared" si="118"/>
        <v>0</v>
      </c>
      <c r="AG98" s="176">
        <f t="shared" si="118"/>
        <v>0</v>
      </c>
      <c r="AH98" s="176">
        <f t="shared" si="118"/>
        <v>0</v>
      </c>
      <c r="AI98" s="176">
        <f t="shared" si="118"/>
        <v>0</v>
      </c>
      <c r="AJ98" s="176">
        <f t="shared" si="118"/>
        <v>0</v>
      </c>
      <c r="AK98" s="176">
        <f t="shared" si="118"/>
        <v>0</v>
      </c>
      <c r="AL98" s="176">
        <f t="shared" si="118"/>
        <v>0</v>
      </c>
      <c r="AM98" s="176">
        <f t="shared" si="118"/>
        <v>0</v>
      </c>
      <c r="AN98" s="176">
        <f t="shared" si="118"/>
        <v>0</v>
      </c>
      <c r="AO98" s="176">
        <f t="shared" si="118"/>
        <v>0</v>
      </c>
      <c r="AP98" s="176">
        <f t="shared" ref="AP98:BE113" si="124">+NORMDIST($H98,AP$12,AP$13,FALSE)</f>
        <v>0</v>
      </c>
      <c r="AQ98" s="176">
        <f t="shared" si="124"/>
        <v>0</v>
      </c>
      <c r="AR98" s="176">
        <f t="shared" si="124"/>
        <v>0</v>
      </c>
      <c r="AS98" s="176">
        <f t="shared" si="124"/>
        <v>0</v>
      </c>
      <c r="AT98" s="176">
        <f t="shared" si="124"/>
        <v>0</v>
      </c>
      <c r="AU98" s="176">
        <f t="shared" si="124"/>
        <v>0</v>
      </c>
      <c r="AV98" s="176">
        <f t="shared" si="124"/>
        <v>0</v>
      </c>
      <c r="AW98" s="176">
        <f t="shared" si="124"/>
        <v>0</v>
      </c>
      <c r="AX98" s="176">
        <f t="shared" si="124"/>
        <v>0</v>
      </c>
      <c r="AY98" s="176">
        <f t="shared" si="124"/>
        <v>0</v>
      </c>
      <c r="AZ98" s="176">
        <f t="shared" si="124"/>
        <v>0</v>
      </c>
      <c r="BA98" s="176">
        <f t="shared" si="124"/>
        <v>0</v>
      </c>
      <c r="BB98" s="176">
        <f t="shared" si="124"/>
        <v>0</v>
      </c>
      <c r="BC98" s="176">
        <f t="shared" si="124"/>
        <v>0</v>
      </c>
      <c r="BD98" s="176">
        <f t="shared" si="124"/>
        <v>0</v>
      </c>
      <c r="BE98" s="176">
        <f t="shared" si="124"/>
        <v>0</v>
      </c>
      <c r="BF98" s="176">
        <f t="shared" si="121"/>
        <v>0</v>
      </c>
      <c r="BG98" s="176">
        <f t="shared" si="121"/>
        <v>0</v>
      </c>
      <c r="BH98" s="176">
        <f t="shared" si="121"/>
        <v>0</v>
      </c>
      <c r="BI98" s="176">
        <f t="shared" si="121"/>
        <v>0</v>
      </c>
      <c r="BJ98" s="176">
        <f t="shared" si="121"/>
        <v>0</v>
      </c>
      <c r="BK98" s="176">
        <f t="shared" si="121"/>
        <v>0</v>
      </c>
      <c r="BL98" s="176">
        <f t="shared" si="121"/>
        <v>0</v>
      </c>
      <c r="BM98" s="176">
        <f t="shared" si="121"/>
        <v>0</v>
      </c>
      <c r="BN98" s="176">
        <f t="shared" si="121"/>
        <v>0</v>
      </c>
      <c r="BO98" s="176">
        <f t="shared" si="121"/>
        <v>0</v>
      </c>
      <c r="BP98" s="176">
        <f t="shared" si="121"/>
        <v>0</v>
      </c>
      <c r="BQ98" s="176">
        <f t="shared" si="121"/>
        <v>0</v>
      </c>
      <c r="BR98" s="176">
        <f t="shared" si="121"/>
        <v>0</v>
      </c>
      <c r="BS98" s="176">
        <f t="shared" si="121"/>
        <v>0</v>
      </c>
      <c r="BT98" s="176">
        <f t="shared" si="121"/>
        <v>0</v>
      </c>
      <c r="BU98" s="176">
        <f t="shared" si="121"/>
        <v>0</v>
      </c>
      <c r="BV98" s="176">
        <f t="shared" si="122"/>
        <v>0</v>
      </c>
      <c r="BW98" s="176">
        <f t="shared" si="122"/>
        <v>0</v>
      </c>
      <c r="BX98" s="176">
        <f t="shared" si="122"/>
        <v>0</v>
      </c>
      <c r="BY98" s="176">
        <f t="shared" si="122"/>
        <v>0</v>
      </c>
      <c r="BZ98" s="176">
        <f t="shared" si="122"/>
        <v>0</v>
      </c>
      <c r="CA98" s="176">
        <f t="shared" si="122"/>
        <v>0</v>
      </c>
      <c r="CB98" s="176">
        <f t="shared" si="122"/>
        <v>0</v>
      </c>
      <c r="CC98" s="176">
        <f t="shared" si="122"/>
        <v>0</v>
      </c>
      <c r="CD98" s="176">
        <f t="shared" si="122"/>
        <v>0</v>
      </c>
      <c r="CE98" s="176">
        <f t="shared" si="122"/>
        <v>0</v>
      </c>
      <c r="CF98" s="176">
        <f t="shared" si="122"/>
        <v>0</v>
      </c>
      <c r="CG98" s="176">
        <f t="shared" si="122"/>
        <v>0</v>
      </c>
      <c r="CH98" s="176">
        <f t="shared" si="122"/>
        <v>0</v>
      </c>
      <c r="CI98" s="176">
        <f t="shared" si="122"/>
        <v>0</v>
      </c>
      <c r="CJ98" s="176">
        <f t="shared" si="122"/>
        <v>0</v>
      </c>
      <c r="CK98" s="176">
        <f t="shared" si="113"/>
        <v>0</v>
      </c>
      <c r="CL98" s="176">
        <f t="shared" si="113"/>
        <v>0</v>
      </c>
      <c r="CM98" s="176">
        <f t="shared" si="113"/>
        <v>0</v>
      </c>
      <c r="CN98" s="176">
        <f t="shared" si="113"/>
        <v>0</v>
      </c>
      <c r="CO98" s="176">
        <f t="shared" si="113"/>
        <v>0</v>
      </c>
      <c r="CP98" s="176">
        <f t="shared" si="113"/>
        <v>0</v>
      </c>
      <c r="CQ98" s="176">
        <f t="shared" si="113"/>
        <v>0</v>
      </c>
      <c r="CR98" s="176">
        <f t="shared" si="113"/>
        <v>0</v>
      </c>
      <c r="CS98" s="176">
        <f t="shared" si="113"/>
        <v>0</v>
      </c>
      <c r="CT98" s="176">
        <f t="shared" si="113"/>
        <v>0</v>
      </c>
      <c r="CU98" s="176">
        <f t="shared" si="113"/>
        <v>0</v>
      </c>
      <c r="CV98" s="176">
        <f t="shared" si="113"/>
        <v>0</v>
      </c>
      <c r="CW98" s="176">
        <f t="shared" si="110"/>
        <v>0</v>
      </c>
      <c r="CX98" s="176">
        <f t="shared" si="110"/>
        <v>0</v>
      </c>
      <c r="CY98" s="176">
        <f t="shared" si="110"/>
        <v>0</v>
      </c>
      <c r="CZ98" s="176">
        <f t="shared" si="110"/>
        <v>0</v>
      </c>
      <c r="DA98" s="176">
        <f t="shared" si="110"/>
        <v>0</v>
      </c>
      <c r="DB98" s="176">
        <f t="shared" si="111"/>
        <v>0</v>
      </c>
      <c r="DC98" s="176">
        <f t="shared" si="111"/>
        <v>0</v>
      </c>
      <c r="DD98" s="176">
        <f t="shared" si="111"/>
        <v>0</v>
      </c>
      <c r="DE98" s="176">
        <f t="shared" si="111"/>
        <v>0</v>
      </c>
      <c r="DF98" s="176">
        <f t="shared" si="111"/>
        <v>0</v>
      </c>
      <c r="DG98" s="176">
        <f t="shared" si="111"/>
        <v>0</v>
      </c>
      <c r="DH98" s="176">
        <f t="shared" si="111"/>
        <v>0</v>
      </c>
      <c r="DI98" s="176">
        <f t="shared" si="111"/>
        <v>0</v>
      </c>
      <c r="DJ98" s="176">
        <f t="shared" si="111"/>
        <v>0</v>
      </c>
      <c r="DK98" s="176">
        <f t="shared" si="111"/>
        <v>0</v>
      </c>
      <c r="DL98" s="176">
        <f t="shared" si="111"/>
        <v>0</v>
      </c>
      <c r="DM98" s="176">
        <f t="shared" si="111"/>
        <v>0</v>
      </c>
      <c r="DN98" s="176">
        <f t="shared" si="111"/>
        <v>0</v>
      </c>
      <c r="DO98" s="176">
        <f t="shared" si="111"/>
        <v>0</v>
      </c>
      <c r="DP98" s="176">
        <f t="shared" si="111"/>
        <v>0</v>
      </c>
      <c r="DQ98" s="176">
        <f t="shared" si="111"/>
        <v>0</v>
      </c>
      <c r="DR98" s="176">
        <f t="shared" si="112"/>
        <v>0</v>
      </c>
      <c r="DS98" s="176">
        <f t="shared" si="112"/>
        <v>0</v>
      </c>
      <c r="DT98" s="176">
        <f t="shared" si="112"/>
        <v>0</v>
      </c>
      <c r="DU98" s="176">
        <f t="shared" si="112"/>
        <v>0</v>
      </c>
      <c r="DV98" s="176">
        <f t="shared" si="112"/>
        <v>0</v>
      </c>
      <c r="DW98" s="176">
        <f t="shared" si="112"/>
        <v>0</v>
      </c>
      <c r="DX98" s="176">
        <f t="shared" si="112"/>
        <v>0</v>
      </c>
      <c r="DY98" s="176">
        <f t="shared" si="112"/>
        <v>0</v>
      </c>
      <c r="DZ98" s="176">
        <f t="shared" si="112"/>
        <v>0</v>
      </c>
      <c r="EA98" s="176">
        <f t="shared" si="112"/>
        <v>0</v>
      </c>
      <c r="EB98" s="176">
        <f t="shared" si="112"/>
        <v>0</v>
      </c>
      <c r="EC98" s="176">
        <f t="shared" si="112"/>
        <v>0</v>
      </c>
      <c r="ED98" s="176">
        <f t="shared" si="112"/>
        <v>0</v>
      </c>
      <c r="EE98" s="176">
        <f t="shared" si="112"/>
        <v>0</v>
      </c>
      <c r="EF98" s="176">
        <f t="shared" si="112"/>
        <v>0</v>
      </c>
      <c r="EG98" s="176">
        <f t="shared" si="112"/>
        <v>0</v>
      </c>
      <c r="EH98" s="176">
        <f t="shared" si="88"/>
        <v>0</v>
      </c>
      <c r="EI98" s="176">
        <f t="shared" si="114"/>
        <v>0</v>
      </c>
      <c r="EJ98" s="176">
        <f t="shared" si="114"/>
        <v>0</v>
      </c>
      <c r="EK98" s="176">
        <f t="shared" si="114"/>
        <v>0</v>
      </c>
      <c r="EL98" s="176">
        <f t="shared" si="114"/>
        <v>0</v>
      </c>
      <c r="EM98" s="176">
        <f t="shared" si="114"/>
        <v>0</v>
      </c>
      <c r="EN98" s="176">
        <f t="shared" si="114"/>
        <v>0</v>
      </c>
      <c r="EO98" s="176">
        <f t="shared" si="114"/>
        <v>0</v>
      </c>
      <c r="EP98" s="176">
        <f t="shared" si="114"/>
        <v>0</v>
      </c>
      <c r="EQ98" s="176">
        <f t="shared" si="114"/>
        <v>0</v>
      </c>
      <c r="ER98" s="176">
        <f t="shared" si="114"/>
        <v>0</v>
      </c>
      <c r="ES98" s="176">
        <f t="shared" si="114"/>
        <v>0</v>
      </c>
      <c r="ET98" s="176">
        <f t="shared" si="114"/>
        <v>0</v>
      </c>
      <c r="EU98" s="176">
        <f t="shared" si="114"/>
        <v>0</v>
      </c>
      <c r="EV98" s="176">
        <f t="shared" si="114"/>
        <v>0</v>
      </c>
      <c r="EW98" s="176">
        <f t="shared" si="114"/>
        <v>0</v>
      </c>
      <c r="EX98" s="176">
        <f t="shared" si="114"/>
        <v>0</v>
      </c>
      <c r="EY98" s="176">
        <f t="shared" si="123"/>
        <v>0</v>
      </c>
      <c r="EZ98" s="176">
        <f t="shared" si="123"/>
        <v>0</v>
      </c>
      <c r="FA98" s="176">
        <f t="shared" si="123"/>
        <v>0</v>
      </c>
      <c r="FB98" s="176">
        <f t="shared" si="123"/>
        <v>0</v>
      </c>
      <c r="FC98" s="176">
        <f t="shared" si="123"/>
        <v>0</v>
      </c>
      <c r="FD98" s="176">
        <f t="shared" si="123"/>
        <v>0</v>
      </c>
      <c r="FE98" s="176">
        <f t="shared" si="123"/>
        <v>0</v>
      </c>
      <c r="FF98" s="176">
        <f t="shared" si="120"/>
        <v>0</v>
      </c>
      <c r="FG98" s="176">
        <f t="shared" si="120"/>
        <v>0</v>
      </c>
      <c r="FH98" s="176">
        <f t="shared" si="120"/>
        <v>0</v>
      </c>
      <c r="FI98" s="176">
        <f t="shared" si="120"/>
        <v>0</v>
      </c>
      <c r="FJ98" s="176">
        <f t="shared" si="120"/>
        <v>0</v>
      </c>
      <c r="FK98" s="176">
        <f t="shared" si="120"/>
        <v>0</v>
      </c>
      <c r="FL98" s="176">
        <f t="shared" si="120"/>
        <v>0</v>
      </c>
      <c r="FM98" s="176">
        <f t="shared" si="120"/>
        <v>0</v>
      </c>
      <c r="FN98" s="176">
        <f t="shared" si="120"/>
        <v>0</v>
      </c>
      <c r="FO98" s="176">
        <f t="shared" si="120"/>
        <v>0</v>
      </c>
      <c r="FP98" s="176">
        <f t="shared" si="120"/>
        <v>0</v>
      </c>
      <c r="FQ98" s="176">
        <f t="shared" si="120"/>
        <v>0</v>
      </c>
      <c r="FR98" s="176">
        <f t="shared" si="120"/>
        <v>0</v>
      </c>
      <c r="FS98" s="176">
        <f t="shared" si="120"/>
        <v>0</v>
      </c>
      <c r="FT98" s="176">
        <f t="shared" si="107"/>
        <v>0</v>
      </c>
      <c r="FU98" s="176">
        <f t="shared" si="107"/>
        <v>0</v>
      </c>
      <c r="FV98" s="176">
        <f t="shared" si="107"/>
        <v>0</v>
      </c>
      <c r="FW98" s="176">
        <f t="shared" si="107"/>
        <v>0</v>
      </c>
      <c r="FX98" s="176">
        <f t="shared" si="107"/>
        <v>0</v>
      </c>
      <c r="FY98" s="176">
        <f t="shared" si="107"/>
        <v>0</v>
      </c>
      <c r="FZ98" s="176">
        <f t="shared" si="116"/>
        <v>0</v>
      </c>
      <c r="GA98" s="176">
        <f t="shared" si="116"/>
        <v>0</v>
      </c>
      <c r="GB98" s="176">
        <f t="shared" si="116"/>
        <v>0</v>
      </c>
      <c r="GC98" s="176">
        <f t="shared" si="116"/>
        <v>0</v>
      </c>
      <c r="GD98" s="176">
        <f t="shared" si="116"/>
        <v>0</v>
      </c>
      <c r="GE98" s="176">
        <f t="shared" si="116"/>
        <v>0</v>
      </c>
      <c r="GF98" s="176">
        <f t="shared" si="116"/>
        <v>0</v>
      </c>
      <c r="GG98" s="176">
        <f t="shared" si="116"/>
        <v>0</v>
      </c>
      <c r="GH98" s="176">
        <f t="shared" si="116"/>
        <v>0</v>
      </c>
      <c r="GI98" s="176">
        <f t="shared" si="116"/>
        <v>0</v>
      </c>
      <c r="GJ98" s="176">
        <f t="shared" si="116"/>
        <v>0</v>
      </c>
      <c r="GK98" s="176">
        <f t="shared" si="116"/>
        <v>0</v>
      </c>
      <c r="GL98" s="176">
        <f t="shared" si="94"/>
        <v>0</v>
      </c>
      <c r="GM98" s="176">
        <f t="shared" si="94"/>
        <v>0</v>
      </c>
      <c r="GN98" s="176">
        <f t="shared" si="94"/>
        <v>0</v>
      </c>
      <c r="GO98" s="176">
        <f t="shared" si="94"/>
        <v>0</v>
      </c>
      <c r="GP98" s="176">
        <f t="shared" si="94"/>
        <v>0</v>
      </c>
      <c r="GQ98" s="176">
        <f t="shared" si="94"/>
        <v>0</v>
      </c>
      <c r="GR98" s="176">
        <f t="shared" si="94"/>
        <v>0</v>
      </c>
      <c r="GS98" s="176">
        <f t="shared" si="94"/>
        <v>0</v>
      </c>
      <c r="GT98" s="176">
        <f t="shared" si="94"/>
        <v>0</v>
      </c>
      <c r="GU98" s="176">
        <f t="shared" si="94"/>
        <v>0</v>
      </c>
      <c r="GV98" s="176">
        <f t="shared" si="94"/>
        <v>0</v>
      </c>
      <c r="GW98" s="176">
        <f t="shared" si="94"/>
        <v>0</v>
      </c>
      <c r="GX98" s="176">
        <f t="shared" si="94"/>
        <v>0</v>
      </c>
      <c r="GY98" s="176">
        <f t="shared" si="94"/>
        <v>0</v>
      </c>
      <c r="GZ98" s="176">
        <f t="shared" si="92"/>
        <v>0</v>
      </c>
      <c r="HA98" s="176">
        <f t="shared" si="91"/>
        <v>0</v>
      </c>
      <c r="HB98" s="176">
        <f t="shared" si="91"/>
        <v>0</v>
      </c>
      <c r="HC98" s="176">
        <f t="shared" si="91"/>
        <v>0</v>
      </c>
      <c r="HD98" s="176">
        <f t="shared" si="91"/>
        <v>0</v>
      </c>
      <c r="HE98" s="176">
        <f t="shared" si="91"/>
        <v>0</v>
      </c>
      <c r="HF98" s="176">
        <f t="shared" si="91"/>
        <v>0</v>
      </c>
      <c r="HG98" s="176">
        <f t="shared" si="117"/>
        <v>0</v>
      </c>
      <c r="HH98" s="176">
        <f t="shared" si="117"/>
        <v>0</v>
      </c>
      <c r="HI98" s="176">
        <f t="shared" si="117"/>
        <v>0</v>
      </c>
      <c r="HJ98" s="176">
        <f t="shared" si="117"/>
        <v>0</v>
      </c>
      <c r="HK98" s="176">
        <f t="shared" si="117"/>
        <v>0</v>
      </c>
      <c r="HL98" s="176">
        <f t="shared" si="117"/>
        <v>0</v>
      </c>
      <c r="HM98" s="176">
        <f t="shared" si="117"/>
        <v>0</v>
      </c>
      <c r="HN98" s="176">
        <f t="shared" si="117"/>
        <v>0</v>
      </c>
      <c r="HO98" s="176">
        <f t="shared" si="117"/>
        <v>0</v>
      </c>
      <c r="HP98" s="176">
        <f t="shared" si="117"/>
        <v>0</v>
      </c>
      <c r="HQ98" s="176">
        <f t="shared" si="117"/>
        <v>0</v>
      </c>
      <c r="HR98" s="176">
        <f t="shared" si="117"/>
        <v>0</v>
      </c>
      <c r="HS98" s="176">
        <f t="shared" si="117"/>
        <v>0</v>
      </c>
      <c r="HT98" s="176">
        <f t="shared" si="117"/>
        <v>0</v>
      </c>
      <c r="HU98" s="176">
        <f t="shared" si="117"/>
        <v>0</v>
      </c>
      <c r="HV98" s="176">
        <f t="shared" si="117"/>
        <v>0</v>
      </c>
      <c r="HW98" s="176">
        <f t="shared" si="115"/>
        <v>0</v>
      </c>
      <c r="HX98" s="176">
        <f t="shared" si="115"/>
        <v>0</v>
      </c>
      <c r="HY98" s="176">
        <f t="shared" si="115"/>
        <v>0</v>
      </c>
      <c r="HZ98" s="176">
        <f t="shared" si="115"/>
        <v>0</v>
      </c>
      <c r="IA98" s="176">
        <f t="shared" si="115"/>
        <v>0</v>
      </c>
      <c r="IB98" s="176">
        <f t="shared" si="115"/>
        <v>0</v>
      </c>
      <c r="IC98" s="176">
        <f t="shared" si="115"/>
        <v>0</v>
      </c>
      <c r="ID98" s="176">
        <f t="shared" si="115"/>
        <v>0</v>
      </c>
      <c r="IE98" s="176">
        <f t="shared" si="115"/>
        <v>0</v>
      </c>
      <c r="IF98" s="176">
        <f t="shared" si="115"/>
        <v>0</v>
      </c>
      <c r="IG98" s="176">
        <f t="shared" si="115"/>
        <v>0</v>
      </c>
      <c r="II98"/>
      <c r="IJ98" s="174">
        <v>84</v>
      </c>
      <c r="IK98" s="174" t="b">
        <f t="shared" si="99"/>
        <v>0</v>
      </c>
      <c r="IL98" s="174" t="e">
        <f t="shared" si="101"/>
        <v>#DIV/0!</v>
      </c>
      <c r="IM98" s="174" t="e">
        <f t="shared" si="104"/>
        <v>#DIV/0!</v>
      </c>
      <c r="IO98" s="179" t="str">
        <f t="shared" si="102"/>
        <v/>
      </c>
      <c r="IP98" s="174" t="str">
        <f t="shared" si="103"/>
        <v/>
      </c>
    </row>
    <row r="99" spans="2:250" ht="12.75" customHeight="1" x14ac:dyDescent="0.25">
      <c r="B99" s="174"/>
      <c r="C99" s="174"/>
      <c r="D99" s="174">
        <f t="shared" si="96"/>
        <v>0</v>
      </c>
      <c r="E99"/>
      <c r="F99"/>
      <c r="G99" s="177">
        <v>86</v>
      </c>
      <c r="H99" s="176">
        <f t="shared" si="97"/>
        <v>13.33445871734614</v>
      </c>
      <c r="I99" s="176">
        <f t="shared" si="100"/>
        <v>2.4458534528429328E-28</v>
      </c>
      <c r="K99" s="176">
        <f t="shared" si="119"/>
        <v>4.635027467967482E-51</v>
      </c>
      <c r="L99" s="176">
        <f t="shared" si="119"/>
        <v>2.4458534528427862E-28</v>
      </c>
      <c r="M99" s="176">
        <f t="shared" si="119"/>
        <v>1.6808428986210967E-105</v>
      </c>
      <c r="N99" s="176">
        <f t="shared" si="119"/>
        <v>1.117622389829607E-93</v>
      </c>
      <c r="O99" s="176">
        <f t="shared" si="119"/>
        <v>1.256837523278072E-79</v>
      </c>
      <c r="P99" s="176">
        <f t="shared" si="119"/>
        <v>4.52182572986753E-56</v>
      </c>
      <c r="Q99" s="176">
        <f t="shared" si="119"/>
        <v>5.2565728128423347E-123</v>
      </c>
      <c r="R99" s="176">
        <f t="shared" si="119"/>
        <v>2.1388960894426317E-120</v>
      </c>
      <c r="S99" s="176">
        <f t="shared" si="119"/>
        <v>1.5840482924238696E-77</v>
      </c>
      <c r="T99" s="176">
        <f t="shared" si="119"/>
        <v>1.3963160679778505E-41</v>
      </c>
      <c r="U99" s="176">
        <f t="shared" si="119"/>
        <v>7.1708234658296136E-43</v>
      </c>
      <c r="V99" s="176">
        <f t="shared" si="119"/>
        <v>1.5418966865783556E-93</v>
      </c>
      <c r="W99" s="176">
        <f t="shared" si="119"/>
        <v>1.0685671197139045E-199</v>
      </c>
      <c r="X99" s="176">
        <f t="shared" si="119"/>
        <v>3.6337851504938507E-79</v>
      </c>
      <c r="Y99" s="176">
        <f t="shared" si="119"/>
        <v>1.1633751347249304E-52</v>
      </c>
      <c r="Z99" s="176">
        <f t="shared" si="119"/>
        <v>1.0233713454877711E-136</v>
      </c>
      <c r="AA99" s="176">
        <f t="shared" si="118"/>
        <v>0</v>
      </c>
      <c r="AB99" s="176">
        <f t="shared" si="118"/>
        <v>0</v>
      </c>
      <c r="AC99" s="176">
        <f t="shared" si="118"/>
        <v>0</v>
      </c>
      <c r="AD99" s="176">
        <f t="shared" si="118"/>
        <v>0</v>
      </c>
      <c r="AE99" s="176">
        <f t="shared" si="118"/>
        <v>0</v>
      </c>
      <c r="AF99" s="176">
        <f t="shared" si="118"/>
        <v>0</v>
      </c>
      <c r="AG99" s="176">
        <f t="shared" si="118"/>
        <v>0</v>
      </c>
      <c r="AH99" s="176">
        <f t="shared" si="118"/>
        <v>0</v>
      </c>
      <c r="AI99" s="176">
        <f t="shared" si="118"/>
        <v>0</v>
      </c>
      <c r="AJ99" s="176">
        <f t="shared" si="118"/>
        <v>0</v>
      </c>
      <c r="AK99" s="176">
        <f t="shared" si="118"/>
        <v>0</v>
      </c>
      <c r="AL99" s="176">
        <f t="shared" si="118"/>
        <v>0</v>
      </c>
      <c r="AM99" s="176">
        <f t="shared" si="118"/>
        <v>0</v>
      </c>
      <c r="AN99" s="176">
        <f t="shared" si="118"/>
        <v>0</v>
      </c>
      <c r="AO99" s="176">
        <f t="shared" si="118"/>
        <v>0</v>
      </c>
      <c r="AP99" s="176">
        <f t="shared" si="124"/>
        <v>0</v>
      </c>
      <c r="AQ99" s="176">
        <f t="shared" si="124"/>
        <v>0</v>
      </c>
      <c r="AR99" s="176">
        <f t="shared" si="124"/>
        <v>0</v>
      </c>
      <c r="AS99" s="176">
        <f t="shared" si="124"/>
        <v>0</v>
      </c>
      <c r="AT99" s="176">
        <f t="shared" si="124"/>
        <v>0</v>
      </c>
      <c r="AU99" s="176">
        <f t="shared" si="124"/>
        <v>0</v>
      </c>
      <c r="AV99" s="176">
        <f t="shared" si="124"/>
        <v>0</v>
      </c>
      <c r="AW99" s="176">
        <f t="shared" si="124"/>
        <v>0</v>
      </c>
      <c r="AX99" s="176">
        <f t="shared" si="124"/>
        <v>0</v>
      </c>
      <c r="AY99" s="176">
        <f t="shared" si="124"/>
        <v>0</v>
      </c>
      <c r="AZ99" s="176">
        <f t="shared" si="124"/>
        <v>0</v>
      </c>
      <c r="BA99" s="176">
        <f t="shared" si="124"/>
        <v>0</v>
      </c>
      <c r="BB99" s="176">
        <f t="shared" si="124"/>
        <v>0</v>
      </c>
      <c r="BC99" s="176">
        <f t="shared" si="124"/>
        <v>0</v>
      </c>
      <c r="BD99" s="176">
        <f t="shared" si="124"/>
        <v>0</v>
      </c>
      <c r="BE99" s="176">
        <f t="shared" si="124"/>
        <v>0</v>
      </c>
      <c r="BF99" s="176">
        <f t="shared" si="121"/>
        <v>0</v>
      </c>
      <c r="BG99" s="176">
        <f t="shared" si="121"/>
        <v>0</v>
      </c>
      <c r="BH99" s="176">
        <f t="shared" si="121"/>
        <v>0</v>
      </c>
      <c r="BI99" s="176">
        <f t="shared" si="121"/>
        <v>0</v>
      </c>
      <c r="BJ99" s="176">
        <f t="shared" si="121"/>
        <v>0</v>
      </c>
      <c r="BK99" s="176">
        <f t="shared" si="121"/>
        <v>0</v>
      </c>
      <c r="BL99" s="176">
        <f t="shared" si="121"/>
        <v>0</v>
      </c>
      <c r="BM99" s="176">
        <f t="shared" si="121"/>
        <v>0</v>
      </c>
      <c r="BN99" s="176">
        <f t="shared" si="121"/>
        <v>0</v>
      </c>
      <c r="BO99" s="176">
        <f t="shared" si="121"/>
        <v>0</v>
      </c>
      <c r="BP99" s="176">
        <f t="shared" si="121"/>
        <v>0</v>
      </c>
      <c r="BQ99" s="176">
        <f t="shared" si="121"/>
        <v>0</v>
      </c>
      <c r="BR99" s="176">
        <f t="shared" si="121"/>
        <v>0</v>
      </c>
      <c r="BS99" s="176">
        <f t="shared" si="121"/>
        <v>0</v>
      </c>
      <c r="BT99" s="176">
        <f t="shared" si="121"/>
        <v>0</v>
      </c>
      <c r="BU99" s="176">
        <f t="shared" si="121"/>
        <v>0</v>
      </c>
      <c r="BV99" s="176">
        <f t="shared" si="122"/>
        <v>0</v>
      </c>
      <c r="BW99" s="176">
        <f t="shared" si="122"/>
        <v>0</v>
      </c>
      <c r="BX99" s="176">
        <f t="shared" si="122"/>
        <v>0</v>
      </c>
      <c r="BY99" s="176">
        <f t="shared" si="122"/>
        <v>0</v>
      </c>
      <c r="BZ99" s="176">
        <f t="shared" si="122"/>
        <v>0</v>
      </c>
      <c r="CA99" s="176">
        <f t="shared" si="122"/>
        <v>0</v>
      </c>
      <c r="CB99" s="176">
        <f t="shared" si="122"/>
        <v>0</v>
      </c>
      <c r="CC99" s="176">
        <f t="shared" si="122"/>
        <v>0</v>
      </c>
      <c r="CD99" s="176">
        <f t="shared" si="122"/>
        <v>0</v>
      </c>
      <c r="CE99" s="176">
        <f t="shared" si="122"/>
        <v>0</v>
      </c>
      <c r="CF99" s="176">
        <f t="shared" si="122"/>
        <v>0</v>
      </c>
      <c r="CG99" s="176">
        <f t="shared" si="122"/>
        <v>0</v>
      </c>
      <c r="CH99" s="176">
        <f t="shared" si="122"/>
        <v>0</v>
      </c>
      <c r="CI99" s="176">
        <f t="shared" si="122"/>
        <v>0</v>
      </c>
      <c r="CJ99" s="176">
        <f t="shared" si="122"/>
        <v>0</v>
      </c>
      <c r="CK99" s="176">
        <f t="shared" si="113"/>
        <v>0</v>
      </c>
      <c r="CL99" s="176">
        <f t="shared" si="113"/>
        <v>0</v>
      </c>
      <c r="CM99" s="176">
        <f t="shared" si="113"/>
        <v>0</v>
      </c>
      <c r="CN99" s="176">
        <f t="shared" si="113"/>
        <v>0</v>
      </c>
      <c r="CO99" s="176">
        <f t="shared" si="113"/>
        <v>0</v>
      </c>
      <c r="CP99" s="176">
        <f t="shared" si="113"/>
        <v>0</v>
      </c>
      <c r="CQ99" s="176">
        <f t="shared" si="113"/>
        <v>0</v>
      </c>
      <c r="CR99" s="176">
        <f t="shared" si="113"/>
        <v>0</v>
      </c>
      <c r="CS99" s="176">
        <f t="shared" si="113"/>
        <v>0</v>
      </c>
      <c r="CT99" s="176">
        <f t="shared" si="113"/>
        <v>0</v>
      </c>
      <c r="CU99" s="176">
        <f t="shared" si="113"/>
        <v>0</v>
      </c>
      <c r="CV99" s="176">
        <f t="shared" si="113"/>
        <v>0</v>
      </c>
      <c r="CW99" s="176">
        <f t="shared" si="110"/>
        <v>0</v>
      </c>
      <c r="CX99" s="176">
        <f t="shared" si="110"/>
        <v>0</v>
      </c>
      <c r="CY99" s="176">
        <f t="shared" si="110"/>
        <v>0</v>
      </c>
      <c r="CZ99" s="176">
        <f t="shared" si="110"/>
        <v>0</v>
      </c>
      <c r="DA99" s="176">
        <f t="shared" si="110"/>
        <v>0</v>
      </c>
      <c r="DB99" s="176">
        <f t="shared" si="111"/>
        <v>0</v>
      </c>
      <c r="DC99" s="176">
        <f t="shared" si="111"/>
        <v>0</v>
      </c>
      <c r="DD99" s="176">
        <f t="shared" si="111"/>
        <v>0</v>
      </c>
      <c r="DE99" s="176">
        <f t="shared" si="111"/>
        <v>0</v>
      </c>
      <c r="DF99" s="176">
        <f t="shared" si="111"/>
        <v>0</v>
      </c>
      <c r="DG99" s="176">
        <f t="shared" si="111"/>
        <v>0</v>
      </c>
      <c r="DH99" s="176">
        <f t="shared" si="111"/>
        <v>0</v>
      </c>
      <c r="DI99" s="176">
        <f t="shared" si="111"/>
        <v>0</v>
      </c>
      <c r="DJ99" s="176">
        <f t="shared" si="111"/>
        <v>0</v>
      </c>
      <c r="DK99" s="176">
        <f t="shared" si="111"/>
        <v>0</v>
      </c>
      <c r="DL99" s="176">
        <f t="shared" si="111"/>
        <v>0</v>
      </c>
      <c r="DM99" s="176">
        <f t="shared" si="111"/>
        <v>0</v>
      </c>
      <c r="DN99" s="176">
        <f t="shared" si="111"/>
        <v>0</v>
      </c>
      <c r="DO99" s="176">
        <f t="shared" si="111"/>
        <v>0</v>
      </c>
      <c r="DP99" s="176">
        <f t="shared" si="111"/>
        <v>0</v>
      </c>
      <c r="DQ99" s="176">
        <f t="shared" si="111"/>
        <v>0</v>
      </c>
      <c r="DR99" s="176">
        <f t="shared" si="112"/>
        <v>0</v>
      </c>
      <c r="DS99" s="176">
        <f t="shared" si="112"/>
        <v>0</v>
      </c>
      <c r="DT99" s="176">
        <f t="shared" si="112"/>
        <v>0</v>
      </c>
      <c r="DU99" s="176">
        <f t="shared" si="112"/>
        <v>0</v>
      </c>
      <c r="DV99" s="176">
        <f t="shared" si="112"/>
        <v>0</v>
      </c>
      <c r="DW99" s="176">
        <f t="shared" si="112"/>
        <v>0</v>
      </c>
      <c r="DX99" s="176">
        <f t="shared" si="112"/>
        <v>0</v>
      </c>
      <c r="DY99" s="176">
        <f t="shared" si="112"/>
        <v>0</v>
      </c>
      <c r="DZ99" s="176">
        <f t="shared" si="112"/>
        <v>0</v>
      </c>
      <c r="EA99" s="176">
        <f t="shared" si="112"/>
        <v>0</v>
      </c>
      <c r="EB99" s="176">
        <f t="shared" si="112"/>
        <v>0</v>
      </c>
      <c r="EC99" s="176">
        <f t="shared" si="112"/>
        <v>0</v>
      </c>
      <c r="ED99" s="176">
        <f t="shared" si="112"/>
        <v>0</v>
      </c>
      <c r="EE99" s="176">
        <f t="shared" si="112"/>
        <v>0</v>
      </c>
      <c r="EF99" s="176">
        <f t="shared" si="112"/>
        <v>0</v>
      </c>
      <c r="EG99" s="176">
        <f t="shared" si="112"/>
        <v>0</v>
      </c>
      <c r="EH99" s="176">
        <f t="shared" si="88"/>
        <v>0</v>
      </c>
      <c r="EI99" s="176">
        <f t="shared" si="114"/>
        <v>0</v>
      </c>
      <c r="EJ99" s="176">
        <f t="shared" si="114"/>
        <v>0</v>
      </c>
      <c r="EK99" s="176">
        <f t="shared" si="114"/>
        <v>0</v>
      </c>
      <c r="EL99" s="176">
        <f t="shared" si="114"/>
        <v>0</v>
      </c>
      <c r="EM99" s="176">
        <f t="shared" si="114"/>
        <v>0</v>
      </c>
      <c r="EN99" s="176">
        <f t="shared" si="114"/>
        <v>0</v>
      </c>
      <c r="EO99" s="176">
        <f t="shared" si="114"/>
        <v>0</v>
      </c>
      <c r="EP99" s="176">
        <f t="shared" si="114"/>
        <v>0</v>
      </c>
      <c r="EQ99" s="176">
        <f t="shared" si="114"/>
        <v>0</v>
      </c>
      <c r="ER99" s="176">
        <f t="shared" si="114"/>
        <v>0</v>
      </c>
      <c r="ES99" s="176">
        <f t="shared" si="114"/>
        <v>0</v>
      </c>
      <c r="ET99" s="176">
        <f t="shared" si="114"/>
        <v>0</v>
      </c>
      <c r="EU99" s="176">
        <f t="shared" si="114"/>
        <v>0</v>
      </c>
      <c r="EV99" s="176">
        <f t="shared" si="114"/>
        <v>0</v>
      </c>
      <c r="EW99" s="176">
        <f t="shared" si="114"/>
        <v>0</v>
      </c>
      <c r="EX99" s="176">
        <f t="shared" si="114"/>
        <v>0</v>
      </c>
      <c r="EY99" s="176">
        <f t="shared" si="123"/>
        <v>0</v>
      </c>
      <c r="EZ99" s="176">
        <f t="shared" si="123"/>
        <v>0</v>
      </c>
      <c r="FA99" s="176">
        <f t="shared" si="123"/>
        <v>0</v>
      </c>
      <c r="FB99" s="176">
        <f t="shared" si="123"/>
        <v>0</v>
      </c>
      <c r="FC99" s="176">
        <f t="shared" si="123"/>
        <v>0</v>
      </c>
      <c r="FD99" s="176">
        <f t="shared" si="123"/>
        <v>0</v>
      </c>
      <c r="FE99" s="176">
        <f t="shared" si="123"/>
        <v>0</v>
      </c>
      <c r="FF99" s="176">
        <f t="shared" si="120"/>
        <v>0</v>
      </c>
      <c r="FG99" s="176">
        <f t="shared" si="120"/>
        <v>0</v>
      </c>
      <c r="FH99" s="176">
        <f t="shared" si="120"/>
        <v>0</v>
      </c>
      <c r="FI99" s="176">
        <f t="shared" si="120"/>
        <v>0</v>
      </c>
      <c r="FJ99" s="176">
        <f t="shared" si="120"/>
        <v>0</v>
      </c>
      <c r="FK99" s="176">
        <f t="shared" si="120"/>
        <v>0</v>
      </c>
      <c r="FL99" s="176">
        <f t="shared" si="120"/>
        <v>0</v>
      </c>
      <c r="FM99" s="176">
        <f t="shared" si="120"/>
        <v>0</v>
      </c>
      <c r="FN99" s="176">
        <f t="shared" si="120"/>
        <v>0</v>
      </c>
      <c r="FO99" s="176">
        <f t="shared" si="120"/>
        <v>0</v>
      </c>
      <c r="FP99" s="176">
        <f t="shared" si="120"/>
        <v>0</v>
      </c>
      <c r="FQ99" s="176">
        <f t="shared" si="120"/>
        <v>0</v>
      </c>
      <c r="FR99" s="176">
        <f t="shared" si="120"/>
        <v>0</v>
      </c>
      <c r="FS99" s="176">
        <f t="shared" si="120"/>
        <v>0</v>
      </c>
      <c r="FT99" s="176">
        <f t="shared" si="107"/>
        <v>0</v>
      </c>
      <c r="FU99" s="176">
        <f t="shared" si="107"/>
        <v>0</v>
      </c>
      <c r="FV99" s="176">
        <f t="shared" si="107"/>
        <v>0</v>
      </c>
      <c r="FW99" s="176">
        <f t="shared" si="107"/>
        <v>0</v>
      </c>
      <c r="FX99" s="176">
        <f t="shared" si="107"/>
        <v>0</v>
      </c>
      <c r="FY99" s="176">
        <f t="shared" si="107"/>
        <v>0</v>
      </c>
      <c r="FZ99" s="176">
        <f t="shared" si="116"/>
        <v>0</v>
      </c>
      <c r="GA99" s="176">
        <f t="shared" si="116"/>
        <v>0</v>
      </c>
      <c r="GB99" s="176">
        <f t="shared" si="116"/>
        <v>0</v>
      </c>
      <c r="GC99" s="176">
        <f t="shared" si="116"/>
        <v>0</v>
      </c>
      <c r="GD99" s="176">
        <f t="shared" si="116"/>
        <v>0</v>
      </c>
      <c r="GE99" s="176">
        <f t="shared" si="116"/>
        <v>0</v>
      </c>
      <c r="GF99" s="176">
        <f t="shared" si="116"/>
        <v>0</v>
      </c>
      <c r="GG99" s="176">
        <f t="shared" si="116"/>
        <v>0</v>
      </c>
      <c r="GH99" s="176">
        <f t="shared" si="116"/>
        <v>0</v>
      </c>
      <c r="GI99" s="176">
        <f t="shared" si="116"/>
        <v>0</v>
      </c>
      <c r="GJ99" s="176">
        <f t="shared" si="116"/>
        <v>0</v>
      </c>
      <c r="GK99" s="176">
        <f t="shared" si="116"/>
        <v>0</v>
      </c>
      <c r="GL99" s="176">
        <f t="shared" si="94"/>
        <v>0</v>
      </c>
      <c r="GM99" s="176">
        <f t="shared" si="94"/>
        <v>0</v>
      </c>
      <c r="GN99" s="176">
        <f t="shared" si="94"/>
        <v>0</v>
      </c>
      <c r="GO99" s="176">
        <f t="shared" si="94"/>
        <v>0</v>
      </c>
      <c r="GP99" s="176">
        <f t="shared" si="94"/>
        <v>0</v>
      </c>
      <c r="GQ99" s="176">
        <f t="shared" si="94"/>
        <v>0</v>
      </c>
      <c r="GR99" s="176">
        <f t="shared" si="94"/>
        <v>0</v>
      </c>
      <c r="GS99" s="176">
        <f t="shared" si="94"/>
        <v>0</v>
      </c>
      <c r="GT99" s="176">
        <f t="shared" si="94"/>
        <v>0</v>
      </c>
      <c r="GU99" s="176">
        <f t="shared" si="94"/>
        <v>0</v>
      </c>
      <c r="GV99" s="176">
        <f t="shared" si="94"/>
        <v>0</v>
      </c>
      <c r="GW99" s="176">
        <f t="shared" si="94"/>
        <v>0</v>
      </c>
      <c r="GX99" s="176">
        <f t="shared" si="94"/>
        <v>0</v>
      </c>
      <c r="GY99" s="176">
        <f t="shared" si="94"/>
        <v>0</v>
      </c>
      <c r="GZ99" s="176">
        <f t="shared" si="92"/>
        <v>0</v>
      </c>
      <c r="HA99" s="176">
        <f t="shared" si="91"/>
        <v>0</v>
      </c>
      <c r="HB99" s="176">
        <f t="shared" si="91"/>
        <v>0</v>
      </c>
      <c r="HC99" s="176">
        <f t="shared" si="91"/>
        <v>0</v>
      </c>
      <c r="HD99" s="176">
        <f t="shared" si="91"/>
        <v>0</v>
      </c>
      <c r="HE99" s="176">
        <f t="shared" si="91"/>
        <v>0</v>
      </c>
      <c r="HF99" s="176">
        <f t="shared" si="91"/>
        <v>0</v>
      </c>
      <c r="HG99" s="176">
        <f t="shared" si="117"/>
        <v>0</v>
      </c>
      <c r="HH99" s="176">
        <f t="shared" si="117"/>
        <v>0</v>
      </c>
      <c r="HI99" s="176">
        <f t="shared" si="117"/>
        <v>0</v>
      </c>
      <c r="HJ99" s="176">
        <f t="shared" si="117"/>
        <v>0</v>
      </c>
      <c r="HK99" s="176">
        <f t="shared" si="117"/>
        <v>0</v>
      </c>
      <c r="HL99" s="176">
        <f t="shared" si="117"/>
        <v>0</v>
      </c>
      <c r="HM99" s="176">
        <f t="shared" si="117"/>
        <v>0</v>
      </c>
      <c r="HN99" s="176">
        <f t="shared" si="117"/>
        <v>0</v>
      </c>
      <c r="HO99" s="176">
        <f t="shared" si="117"/>
        <v>0</v>
      </c>
      <c r="HP99" s="176">
        <f t="shared" si="117"/>
        <v>0</v>
      </c>
      <c r="HQ99" s="176">
        <f t="shared" si="117"/>
        <v>0</v>
      </c>
      <c r="HR99" s="176">
        <f t="shared" si="117"/>
        <v>0</v>
      </c>
      <c r="HS99" s="176">
        <f t="shared" si="117"/>
        <v>0</v>
      </c>
      <c r="HT99" s="176">
        <f t="shared" si="117"/>
        <v>0</v>
      </c>
      <c r="HU99" s="176">
        <f t="shared" si="117"/>
        <v>0</v>
      </c>
      <c r="HV99" s="176">
        <f t="shared" si="117"/>
        <v>0</v>
      </c>
      <c r="HW99" s="176">
        <f t="shared" si="115"/>
        <v>0</v>
      </c>
      <c r="HX99" s="176">
        <f t="shared" si="115"/>
        <v>0</v>
      </c>
      <c r="HY99" s="176">
        <f t="shared" si="115"/>
        <v>0</v>
      </c>
      <c r="HZ99" s="176">
        <f t="shared" si="115"/>
        <v>0</v>
      </c>
      <c r="IA99" s="176">
        <f t="shared" si="115"/>
        <v>0</v>
      </c>
      <c r="IB99" s="176">
        <f t="shared" si="115"/>
        <v>0</v>
      </c>
      <c r="IC99" s="176">
        <f t="shared" si="115"/>
        <v>0</v>
      </c>
      <c r="ID99" s="176">
        <f t="shared" si="115"/>
        <v>0</v>
      </c>
      <c r="IE99" s="176">
        <f t="shared" si="115"/>
        <v>0</v>
      </c>
      <c r="IF99" s="176">
        <f t="shared" si="115"/>
        <v>0</v>
      </c>
      <c r="IG99" s="176">
        <f t="shared" si="115"/>
        <v>0</v>
      </c>
      <c r="II99"/>
      <c r="IJ99" s="174">
        <v>85</v>
      </c>
      <c r="IK99" s="174" t="b">
        <f t="shared" si="99"/>
        <v>0</v>
      </c>
      <c r="IL99" s="174" t="e">
        <f t="shared" si="101"/>
        <v>#DIV/0!</v>
      </c>
      <c r="IM99" s="174" t="e">
        <f t="shared" si="104"/>
        <v>#DIV/0!</v>
      </c>
      <c r="IO99" s="179" t="str">
        <f t="shared" si="102"/>
        <v/>
      </c>
      <c r="IP99" s="174" t="str">
        <f t="shared" si="103"/>
        <v/>
      </c>
    </row>
    <row r="100" spans="2:250" ht="12.75" customHeight="1" x14ac:dyDescent="0.25">
      <c r="B100" s="174"/>
      <c r="C100" s="174"/>
      <c r="D100" s="174">
        <f t="shared" si="96"/>
        <v>0</v>
      </c>
      <c r="E100"/>
      <c r="F100"/>
      <c r="G100" s="177">
        <v>87</v>
      </c>
      <c r="H100" s="176">
        <f t="shared" si="97"/>
        <v>13.489510562896676</v>
      </c>
      <c r="I100" s="176">
        <f t="shared" si="100"/>
        <v>2.7499999003631353E-31</v>
      </c>
      <c r="K100" s="176">
        <f t="shared" si="119"/>
        <v>4.0706413893533712E-55</v>
      </c>
      <c r="L100" s="176">
        <f t="shared" si="119"/>
        <v>2.7499999003630249E-31</v>
      </c>
      <c r="M100" s="176">
        <f t="shared" si="119"/>
        <v>4.2614694836319558E-112</v>
      </c>
      <c r="N100" s="176">
        <f t="shared" si="119"/>
        <v>4.4715512967986552E-100</v>
      </c>
      <c r="O100" s="176">
        <f t="shared" si="119"/>
        <v>1.3401419692936512E-84</v>
      </c>
      <c r="P100" s="176">
        <f t="shared" si="119"/>
        <v>3.3688321909382025E-60</v>
      </c>
      <c r="Q100" s="176">
        <f t="shared" si="119"/>
        <v>1.1034237567496339E-130</v>
      </c>
      <c r="R100" s="176">
        <f t="shared" si="119"/>
        <v>2.9815770406101028E-127</v>
      </c>
      <c r="S100" s="176">
        <f t="shared" si="119"/>
        <v>1.7661217676035409E-82</v>
      </c>
      <c r="T100" s="176">
        <f t="shared" si="119"/>
        <v>1.0080758710918009E-44</v>
      </c>
      <c r="U100" s="176">
        <f t="shared" si="119"/>
        <v>9.7931007273379434E-46</v>
      </c>
      <c r="V100" s="176">
        <f t="shared" si="119"/>
        <v>4.7723148636594698E-99</v>
      </c>
      <c r="W100" s="176">
        <f t="shared" si="119"/>
        <v>1.0110137749276966E-209</v>
      </c>
      <c r="X100" s="176">
        <f t="shared" si="119"/>
        <v>1.6060380881598572E-84</v>
      </c>
      <c r="Y100" s="176">
        <f t="shared" si="119"/>
        <v>3.9558776454136156E-57</v>
      </c>
      <c r="Z100" s="176">
        <f t="shared" si="119"/>
        <v>8.1005478792261035E-144</v>
      </c>
      <c r="AA100" s="176">
        <f t="shared" si="118"/>
        <v>0</v>
      </c>
      <c r="AB100" s="176">
        <f t="shared" si="118"/>
        <v>0</v>
      </c>
      <c r="AC100" s="176">
        <f t="shared" si="118"/>
        <v>0</v>
      </c>
      <c r="AD100" s="176">
        <f t="shared" si="118"/>
        <v>0</v>
      </c>
      <c r="AE100" s="176">
        <f t="shared" si="118"/>
        <v>0</v>
      </c>
      <c r="AF100" s="176">
        <f t="shared" si="118"/>
        <v>0</v>
      </c>
      <c r="AG100" s="176">
        <f t="shared" si="118"/>
        <v>0</v>
      </c>
      <c r="AH100" s="176">
        <f t="shared" si="118"/>
        <v>0</v>
      </c>
      <c r="AI100" s="176">
        <f t="shared" si="118"/>
        <v>0</v>
      </c>
      <c r="AJ100" s="176">
        <f t="shared" si="118"/>
        <v>0</v>
      </c>
      <c r="AK100" s="176">
        <f t="shared" si="118"/>
        <v>0</v>
      </c>
      <c r="AL100" s="176">
        <f t="shared" si="118"/>
        <v>0</v>
      </c>
      <c r="AM100" s="176">
        <f t="shared" si="118"/>
        <v>0</v>
      </c>
      <c r="AN100" s="176">
        <f t="shared" si="118"/>
        <v>0</v>
      </c>
      <c r="AO100" s="176">
        <f t="shared" si="118"/>
        <v>0</v>
      </c>
      <c r="AP100" s="176">
        <f t="shared" si="124"/>
        <v>0</v>
      </c>
      <c r="AQ100" s="176">
        <f t="shared" si="124"/>
        <v>0</v>
      </c>
      <c r="AR100" s="176">
        <f t="shared" si="124"/>
        <v>0</v>
      </c>
      <c r="AS100" s="176">
        <f t="shared" si="124"/>
        <v>0</v>
      </c>
      <c r="AT100" s="176">
        <f t="shared" si="124"/>
        <v>0</v>
      </c>
      <c r="AU100" s="176">
        <f t="shared" si="124"/>
        <v>0</v>
      </c>
      <c r="AV100" s="176">
        <f t="shared" si="124"/>
        <v>0</v>
      </c>
      <c r="AW100" s="176">
        <f t="shared" si="124"/>
        <v>0</v>
      </c>
      <c r="AX100" s="176">
        <f t="shared" si="124"/>
        <v>0</v>
      </c>
      <c r="AY100" s="176">
        <f t="shared" si="124"/>
        <v>0</v>
      </c>
      <c r="AZ100" s="176">
        <f t="shared" si="124"/>
        <v>0</v>
      </c>
      <c r="BA100" s="176">
        <f t="shared" si="124"/>
        <v>0</v>
      </c>
      <c r="BB100" s="176">
        <f t="shared" si="124"/>
        <v>0</v>
      </c>
      <c r="BC100" s="176">
        <f t="shared" si="124"/>
        <v>0</v>
      </c>
      <c r="BD100" s="176">
        <f t="shared" si="124"/>
        <v>0</v>
      </c>
      <c r="BE100" s="176">
        <f t="shared" si="124"/>
        <v>0</v>
      </c>
      <c r="BF100" s="176">
        <f t="shared" si="121"/>
        <v>0</v>
      </c>
      <c r="BG100" s="176">
        <f t="shared" si="121"/>
        <v>0</v>
      </c>
      <c r="BH100" s="176">
        <f t="shared" si="121"/>
        <v>0</v>
      </c>
      <c r="BI100" s="176">
        <f t="shared" si="121"/>
        <v>0</v>
      </c>
      <c r="BJ100" s="176">
        <f t="shared" si="121"/>
        <v>0</v>
      </c>
      <c r="BK100" s="176">
        <f t="shared" si="121"/>
        <v>0</v>
      </c>
      <c r="BL100" s="176">
        <f t="shared" si="121"/>
        <v>0</v>
      </c>
      <c r="BM100" s="176">
        <f t="shared" si="121"/>
        <v>0</v>
      </c>
      <c r="BN100" s="176">
        <f t="shared" si="121"/>
        <v>0</v>
      </c>
      <c r="BO100" s="176">
        <f t="shared" si="121"/>
        <v>0</v>
      </c>
      <c r="BP100" s="176">
        <f t="shared" si="121"/>
        <v>0</v>
      </c>
      <c r="BQ100" s="176">
        <f t="shared" si="121"/>
        <v>0</v>
      </c>
      <c r="BR100" s="176">
        <f t="shared" si="121"/>
        <v>0</v>
      </c>
      <c r="BS100" s="176">
        <f t="shared" si="121"/>
        <v>0</v>
      </c>
      <c r="BT100" s="176">
        <f t="shared" si="121"/>
        <v>0</v>
      </c>
      <c r="BU100" s="176">
        <f t="shared" si="121"/>
        <v>0</v>
      </c>
      <c r="BV100" s="176">
        <f t="shared" si="122"/>
        <v>0</v>
      </c>
      <c r="BW100" s="176">
        <f t="shared" si="122"/>
        <v>0</v>
      </c>
      <c r="BX100" s="176">
        <f t="shared" si="122"/>
        <v>0</v>
      </c>
      <c r="BY100" s="176">
        <f t="shared" si="122"/>
        <v>0</v>
      </c>
      <c r="BZ100" s="176">
        <f t="shared" si="122"/>
        <v>0</v>
      </c>
      <c r="CA100" s="176">
        <f t="shared" si="122"/>
        <v>0</v>
      </c>
      <c r="CB100" s="176">
        <f t="shared" si="122"/>
        <v>0</v>
      </c>
      <c r="CC100" s="176">
        <f t="shared" si="122"/>
        <v>0</v>
      </c>
      <c r="CD100" s="176">
        <f t="shared" si="122"/>
        <v>0</v>
      </c>
      <c r="CE100" s="176">
        <f t="shared" si="122"/>
        <v>0</v>
      </c>
      <c r="CF100" s="176">
        <f t="shared" si="122"/>
        <v>0</v>
      </c>
      <c r="CG100" s="176">
        <f t="shared" si="122"/>
        <v>0</v>
      </c>
      <c r="CH100" s="176">
        <f t="shared" si="122"/>
        <v>0</v>
      </c>
      <c r="CI100" s="176">
        <f t="shared" si="122"/>
        <v>0</v>
      </c>
      <c r="CJ100" s="176">
        <f t="shared" si="122"/>
        <v>0</v>
      </c>
      <c r="CK100" s="176">
        <f t="shared" si="113"/>
        <v>0</v>
      </c>
      <c r="CL100" s="176">
        <f t="shared" si="113"/>
        <v>0</v>
      </c>
      <c r="CM100" s="176">
        <f t="shared" si="113"/>
        <v>0</v>
      </c>
      <c r="CN100" s="176">
        <f t="shared" si="113"/>
        <v>0</v>
      </c>
      <c r="CO100" s="176">
        <f t="shared" si="113"/>
        <v>0</v>
      </c>
      <c r="CP100" s="176">
        <f t="shared" si="113"/>
        <v>0</v>
      </c>
      <c r="CQ100" s="176">
        <f t="shared" si="113"/>
        <v>0</v>
      </c>
      <c r="CR100" s="176">
        <f t="shared" si="113"/>
        <v>0</v>
      </c>
      <c r="CS100" s="176">
        <f t="shared" si="113"/>
        <v>0</v>
      </c>
      <c r="CT100" s="176">
        <f t="shared" si="113"/>
        <v>0</v>
      </c>
      <c r="CU100" s="176">
        <f t="shared" si="113"/>
        <v>0</v>
      </c>
      <c r="CV100" s="176">
        <f t="shared" si="113"/>
        <v>0</v>
      </c>
      <c r="CW100" s="176">
        <f t="shared" si="113"/>
        <v>0</v>
      </c>
      <c r="CX100" s="176">
        <f t="shared" si="113"/>
        <v>0</v>
      </c>
      <c r="CY100" s="176">
        <f t="shared" si="110"/>
        <v>0</v>
      </c>
      <c r="CZ100" s="176">
        <f t="shared" si="110"/>
        <v>0</v>
      </c>
      <c r="DA100" s="176">
        <f t="shared" si="110"/>
        <v>0</v>
      </c>
      <c r="DB100" s="176">
        <f t="shared" si="111"/>
        <v>0</v>
      </c>
      <c r="DC100" s="176">
        <f t="shared" si="111"/>
        <v>0</v>
      </c>
      <c r="DD100" s="176">
        <f t="shared" si="111"/>
        <v>0</v>
      </c>
      <c r="DE100" s="176">
        <f t="shared" si="111"/>
        <v>0</v>
      </c>
      <c r="DF100" s="176">
        <f t="shared" si="111"/>
        <v>0</v>
      </c>
      <c r="DG100" s="176">
        <f t="shared" si="111"/>
        <v>0</v>
      </c>
      <c r="DH100" s="176">
        <f t="shared" si="111"/>
        <v>0</v>
      </c>
      <c r="DI100" s="176">
        <f t="shared" si="111"/>
        <v>0</v>
      </c>
      <c r="DJ100" s="176">
        <f t="shared" si="111"/>
        <v>0</v>
      </c>
      <c r="DK100" s="176">
        <f t="shared" si="111"/>
        <v>0</v>
      </c>
      <c r="DL100" s="176">
        <f t="shared" si="111"/>
        <v>0</v>
      </c>
      <c r="DM100" s="176">
        <f t="shared" si="111"/>
        <v>0</v>
      </c>
      <c r="DN100" s="176">
        <f t="shared" si="111"/>
        <v>0</v>
      </c>
      <c r="DO100" s="176">
        <f t="shared" si="111"/>
        <v>0</v>
      </c>
      <c r="DP100" s="176">
        <f t="shared" si="111"/>
        <v>0</v>
      </c>
      <c r="DQ100" s="176">
        <f t="shared" ref="DQ100:EF115" si="125">+NORMDIST($H100,DQ$12,DQ$13,FALSE)</f>
        <v>0</v>
      </c>
      <c r="DR100" s="176">
        <f t="shared" si="125"/>
        <v>0</v>
      </c>
      <c r="DS100" s="176">
        <f t="shared" si="125"/>
        <v>0</v>
      </c>
      <c r="DT100" s="176">
        <f t="shared" si="125"/>
        <v>0</v>
      </c>
      <c r="DU100" s="176">
        <f t="shared" si="125"/>
        <v>0</v>
      </c>
      <c r="DV100" s="176">
        <f t="shared" si="125"/>
        <v>0</v>
      </c>
      <c r="DW100" s="176">
        <f t="shared" si="125"/>
        <v>0</v>
      </c>
      <c r="DX100" s="176">
        <f t="shared" si="125"/>
        <v>0</v>
      </c>
      <c r="DY100" s="176">
        <f t="shared" si="112"/>
        <v>0</v>
      </c>
      <c r="DZ100" s="176">
        <f t="shared" si="112"/>
        <v>0</v>
      </c>
      <c r="EA100" s="176">
        <f t="shared" si="112"/>
        <v>0</v>
      </c>
      <c r="EB100" s="176">
        <f t="shared" si="112"/>
        <v>0</v>
      </c>
      <c r="EC100" s="176">
        <f t="shared" si="112"/>
        <v>0</v>
      </c>
      <c r="ED100" s="176">
        <f t="shared" si="112"/>
        <v>0</v>
      </c>
      <c r="EE100" s="176">
        <f t="shared" si="112"/>
        <v>0</v>
      </c>
      <c r="EF100" s="176">
        <f t="shared" si="112"/>
        <v>0</v>
      </c>
      <c r="EG100" s="176">
        <f t="shared" si="112"/>
        <v>0</v>
      </c>
      <c r="EH100" s="176">
        <f t="shared" si="88"/>
        <v>0</v>
      </c>
      <c r="EI100" s="176">
        <f t="shared" si="114"/>
        <v>0</v>
      </c>
      <c r="EJ100" s="176">
        <f t="shared" si="114"/>
        <v>0</v>
      </c>
      <c r="EK100" s="176">
        <f t="shared" si="114"/>
        <v>0</v>
      </c>
      <c r="EL100" s="176">
        <f t="shared" si="114"/>
        <v>0</v>
      </c>
      <c r="EM100" s="176">
        <f t="shared" si="114"/>
        <v>0</v>
      </c>
      <c r="EN100" s="176">
        <f t="shared" si="114"/>
        <v>0</v>
      </c>
      <c r="EO100" s="176">
        <f t="shared" si="114"/>
        <v>0</v>
      </c>
      <c r="EP100" s="176">
        <f t="shared" si="114"/>
        <v>0</v>
      </c>
      <c r="EQ100" s="176">
        <f t="shared" si="114"/>
        <v>0</v>
      </c>
      <c r="ER100" s="176">
        <f t="shared" si="114"/>
        <v>0</v>
      </c>
      <c r="ES100" s="176">
        <f t="shared" si="114"/>
        <v>0</v>
      </c>
      <c r="ET100" s="176">
        <f t="shared" si="114"/>
        <v>0</v>
      </c>
      <c r="EU100" s="176">
        <f t="shared" si="114"/>
        <v>0</v>
      </c>
      <c r="EV100" s="176">
        <f t="shared" si="114"/>
        <v>0</v>
      </c>
      <c r="EW100" s="176">
        <f t="shared" si="114"/>
        <v>0</v>
      </c>
      <c r="EX100" s="176">
        <f t="shared" si="114"/>
        <v>0</v>
      </c>
      <c r="EY100" s="176">
        <f t="shared" si="123"/>
        <v>0</v>
      </c>
      <c r="EZ100" s="176">
        <f t="shared" si="123"/>
        <v>0</v>
      </c>
      <c r="FA100" s="176">
        <f t="shared" si="123"/>
        <v>0</v>
      </c>
      <c r="FB100" s="176">
        <f t="shared" si="123"/>
        <v>0</v>
      </c>
      <c r="FC100" s="176">
        <f t="shared" si="123"/>
        <v>0</v>
      </c>
      <c r="FD100" s="176">
        <f t="shared" si="123"/>
        <v>0</v>
      </c>
      <c r="FE100" s="176">
        <f t="shared" si="123"/>
        <v>0</v>
      </c>
      <c r="FF100" s="176">
        <f t="shared" si="120"/>
        <v>0</v>
      </c>
      <c r="FG100" s="176">
        <f t="shared" si="120"/>
        <v>0</v>
      </c>
      <c r="FH100" s="176">
        <f t="shared" si="120"/>
        <v>0</v>
      </c>
      <c r="FI100" s="176">
        <f t="shared" si="120"/>
        <v>0</v>
      </c>
      <c r="FJ100" s="176">
        <f t="shared" si="120"/>
        <v>0</v>
      </c>
      <c r="FK100" s="176">
        <f t="shared" si="120"/>
        <v>0</v>
      </c>
      <c r="FL100" s="176">
        <f t="shared" si="120"/>
        <v>0</v>
      </c>
      <c r="FM100" s="176">
        <f t="shared" si="120"/>
        <v>0</v>
      </c>
      <c r="FN100" s="176">
        <f t="shared" si="120"/>
        <v>0</v>
      </c>
      <c r="FO100" s="176">
        <f t="shared" si="120"/>
        <v>0</v>
      </c>
      <c r="FP100" s="176">
        <f t="shared" si="120"/>
        <v>0</v>
      </c>
      <c r="FQ100" s="176">
        <f t="shared" si="120"/>
        <v>0</v>
      </c>
      <c r="FR100" s="176">
        <f t="shared" si="120"/>
        <v>0</v>
      </c>
      <c r="FS100" s="176">
        <f t="shared" si="120"/>
        <v>0</v>
      </c>
      <c r="FT100" s="176">
        <f t="shared" si="107"/>
        <v>0</v>
      </c>
      <c r="FU100" s="176">
        <f t="shared" si="107"/>
        <v>0</v>
      </c>
      <c r="FV100" s="176">
        <f t="shared" si="107"/>
        <v>0</v>
      </c>
      <c r="FW100" s="176">
        <f t="shared" si="107"/>
        <v>0</v>
      </c>
      <c r="FX100" s="176">
        <f t="shared" si="107"/>
        <v>0</v>
      </c>
      <c r="FY100" s="176">
        <f t="shared" si="107"/>
        <v>0</v>
      </c>
      <c r="FZ100" s="176">
        <f t="shared" si="116"/>
        <v>0</v>
      </c>
      <c r="GA100" s="176">
        <f t="shared" si="116"/>
        <v>0</v>
      </c>
      <c r="GB100" s="176">
        <f t="shared" si="116"/>
        <v>0</v>
      </c>
      <c r="GC100" s="176">
        <f t="shared" si="116"/>
        <v>0</v>
      </c>
      <c r="GD100" s="176">
        <f t="shared" si="116"/>
        <v>0</v>
      </c>
      <c r="GE100" s="176">
        <f t="shared" si="116"/>
        <v>0</v>
      </c>
      <c r="GF100" s="176">
        <f t="shared" si="116"/>
        <v>0</v>
      </c>
      <c r="GG100" s="176">
        <f t="shared" si="116"/>
        <v>0</v>
      </c>
      <c r="GH100" s="176">
        <f t="shared" si="116"/>
        <v>0</v>
      </c>
      <c r="GI100" s="176">
        <f t="shared" si="116"/>
        <v>0</v>
      </c>
      <c r="GJ100" s="176">
        <f t="shared" si="116"/>
        <v>0</v>
      </c>
      <c r="GK100" s="176">
        <f t="shared" si="116"/>
        <v>0</v>
      </c>
      <c r="GL100" s="176">
        <f t="shared" si="94"/>
        <v>0</v>
      </c>
      <c r="GM100" s="176">
        <f t="shared" si="94"/>
        <v>0</v>
      </c>
      <c r="GN100" s="176">
        <f t="shared" si="94"/>
        <v>0</v>
      </c>
      <c r="GO100" s="176">
        <f t="shared" si="94"/>
        <v>0</v>
      </c>
      <c r="GP100" s="176">
        <f t="shared" si="94"/>
        <v>0</v>
      </c>
      <c r="GQ100" s="176">
        <f t="shared" si="94"/>
        <v>0</v>
      </c>
      <c r="GR100" s="176">
        <f t="shared" si="94"/>
        <v>0</v>
      </c>
      <c r="GS100" s="176">
        <f t="shared" si="94"/>
        <v>0</v>
      </c>
      <c r="GT100" s="176">
        <f t="shared" si="94"/>
        <v>0</v>
      </c>
      <c r="GU100" s="176">
        <f t="shared" si="94"/>
        <v>0</v>
      </c>
      <c r="GV100" s="176">
        <f t="shared" si="94"/>
        <v>0</v>
      </c>
      <c r="GW100" s="176">
        <f t="shared" si="94"/>
        <v>0</v>
      </c>
      <c r="GX100" s="176">
        <f t="shared" si="94"/>
        <v>0</v>
      </c>
      <c r="GY100" s="176">
        <f t="shared" si="94"/>
        <v>0</v>
      </c>
      <c r="GZ100" s="176">
        <f t="shared" si="92"/>
        <v>0</v>
      </c>
      <c r="HA100" s="176">
        <f t="shared" si="91"/>
        <v>0</v>
      </c>
      <c r="HB100" s="176">
        <f t="shared" si="91"/>
        <v>0</v>
      </c>
      <c r="HC100" s="176">
        <f t="shared" si="91"/>
        <v>0</v>
      </c>
      <c r="HD100" s="176">
        <f t="shared" si="91"/>
        <v>0</v>
      </c>
      <c r="HE100" s="176">
        <f t="shared" si="91"/>
        <v>0</v>
      </c>
      <c r="HF100" s="176">
        <f t="shared" si="91"/>
        <v>0</v>
      </c>
      <c r="HG100" s="176">
        <f t="shared" si="117"/>
        <v>0</v>
      </c>
      <c r="HH100" s="176">
        <f t="shared" si="117"/>
        <v>0</v>
      </c>
      <c r="HI100" s="176">
        <f t="shared" si="117"/>
        <v>0</v>
      </c>
      <c r="HJ100" s="176">
        <f t="shared" si="117"/>
        <v>0</v>
      </c>
      <c r="HK100" s="176">
        <f t="shared" si="117"/>
        <v>0</v>
      </c>
      <c r="HL100" s="176">
        <f t="shared" si="117"/>
        <v>0</v>
      </c>
      <c r="HM100" s="176">
        <f t="shared" si="117"/>
        <v>0</v>
      </c>
      <c r="HN100" s="176">
        <f t="shared" si="117"/>
        <v>0</v>
      </c>
      <c r="HO100" s="176">
        <f t="shared" si="117"/>
        <v>0</v>
      </c>
      <c r="HP100" s="176">
        <f t="shared" si="117"/>
        <v>0</v>
      </c>
      <c r="HQ100" s="176">
        <f t="shared" si="117"/>
        <v>0</v>
      </c>
      <c r="HR100" s="176">
        <f t="shared" si="117"/>
        <v>0</v>
      </c>
      <c r="HS100" s="176">
        <f t="shared" si="117"/>
        <v>0</v>
      </c>
      <c r="HT100" s="176">
        <f t="shared" si="117"/>
        <v>0</v>
      </c>
      <c r="HU100" s="176">
        <f t="shared" si="117"/>
        <v>0</v>
      </c>
      <c r="HV100" s="176">
        <f t="shared" si="117"/>
        <v>0</v>
      </c>
      <c r="HW100" s="176">
        <f t="shared" si="115"/>
        <v>0</v>
      </c>
      <c r="HX100" s="176">
        <f t="shared" si="115"/>
        <v>0</v>
      </c>
      <c r="HY100" s="176">
        <f t="shared" si="115"/>
        <v>0</v>
      </c>
      <c r="HZ100" s="176">
        <f t="shared" si="115"/>
        <v>0</v>
      </c>
      <c r="IA100" s="176">
        <f t="shared" si="115"/>
        <v>0</v>
      </c>
      <c r="IB100" s="176">
        <f t="shared" si="115"/>
        <v>0</v>
      </c>
      <c r="IC100" s="176">
        <f t="shared" si="115"/>
        <v>0</v>
      </c>
      <c r="ID100" s="176">
        <f t="shared" si="115"/>
        <v>0</v>
      </c>
      <c r="IE100" s="176">
        <f t="shared" si="115"/>
        <v>0</v>
      </c>
      <c r="IF100" s="176">
        <f t="shared" si="115"/>
        <v>0</v>
      </c>
      <c r="IG100" s="176">
        <f t="shared" si="115"/>
        <v>0</v>
      </c>
      <c r="II100"/>
      <c r="IJ100" s="174">
        <v>86</v>
      </c>
      <c r="IK100" s="174" t="b">
        <f t="shared" si="99"/>
        <v>0</v>
      </c>
      <c r="IL100" s="174" t="e">
        <f t="shared" si="101"/>
        <v>#DIV/0!</v>
      </c>
      <c r="IM100" s="174" t="e">
        <f t="shared" si="104"/>
        <v>#DIV/0!</v>
      </c>
      <c r="IO100" s="179" t="str">
        <f t="shared" si="102"/>
        <v/>
      </c>
      <c r="IP100" s="174" t="str">
        <f t="shared" si="103"/>
        <v/>
      </c>
    </row>
    <row r="101" spans="2:250" ht="12.75" customHeight="1" x14ac:dyDescent="0.25">
      <c r="B101" s="174"/>
      <c r="C101" s="174"/>
      <c r="D101" s="174">
        <f t="shared" si="96"/>
        <v>0</v>
      </c>
      <c r="E101"/>
      <c r="F101"/>
      <c r="G101" s="177">
        <v>88</v>
      </c>
      <c r="H101" s="176">
        <f t="shared" si="97"/>
        <v>13.644562408447213</v>
      </c>
      <c r="I101" s="176">
        <f t="shared" si="100"/>
        <v>2.1955378055985759E-34</v>
      </c>
      <c r="K101" s="176">
        <f t="shared" si="119"/>
        <v>2.4926415583532391E-59</v>
      </c>
      <c r="L101" s="176">
        <f t="shared" si="119"/>
        <v>2.1955378055985096E-34</v>
      </c>
      <c r="M101" s="176">
        <f t="shared" si="119"/>
        <v>6.8031708761610459E-119</v>
      </c>
      <c r="N101" s="176">
        <f t="shared" si="119"/>
        <v>1.0971622562332958E-106</v>
      </c>
      <c r="O101" s="176">
        <f t="shared" si="119"/>
        <v>1.0079658592162822E-89</v>
      </c>
      <c r="P101" s="176">
        <f t="shared" si="119"/>
        <v>1.785054223226036E-64</v>
      </c>
      <c r="Q101" s="176">
        <f t="shared" si="119"/>
        <v>1.3537051039642265E-138</v>
      </c>
      <c r="R101" s="176">
        <f t="shared" si="119"/>
        <v>2.6798704652764617E-134</v>
      </c>
      <c r="S101" s="176">
        <f t="shared" si="119"/>
        <v>1.3800269332354296E-87</v>
      </c>
      <c r="T101" s="176">
        <f t="shared" si="119"/>
        <v>5.571766794666777E-48</v>
      </c>
      <c r="U101" s="176">
        <f t="shared" si="119"/>
        <v>1.0771011663547395E-48</v>
      </c>
      <c r="V101" s="176">
        <f t="shared" si="119"/>
        <v>1.0253781258427072E-104</v>
      </c>
      <c r="W101" s="176">
        <f t="shared" si="119"/>
        <v>5.4290392413798809E-220</v>
      </c>
      <c r="X101" s="176">
        <f t="shared" si="119"/>
        <v>4.729770062797146E-90</v>
      </c>
      <c r="Y101" s="176">
        <f t="shared" si="119"/>
        <v>8.8133026893464867E-62</v>
      </c>
      <c r="Z101" s="176">
        <f t="shared" si="119"/>
        <v>4.2319930081875237E-151</v>
      </c>
      <c r="AA101" s="176">
        <f t="shared" si="118"/>
        <v>0</v>
      </c>
      <c r="AB101" s="176">
        <f t="shared" si="118"/>
        <v>0</v>
      </c>
      <c r="AC101" s="176">
        <f t="shared" si="118"/>
        <v>0</v>
      </c>
      <c r="AD101" s="176">
        <f t="shared" si="118"/>
        <v>0</v>
      </c>
      <c r="AE101" s="176">
        <f t="shared" si="118"/>
        <v>0</v>
      </c>
      <c r="AF101" s="176">
        <f t="shared" si="118"/>
        <v>0</v>
      </c>
      <c r="AG101" s="176">
        <f t="shared" si="118"/>
        <v>0</v>
      </c>
      <c r="AH101" s="176">
        <f t="shared" si="118"/>
        <v>0</v>
      </c>
      <c r="AI101" s="176">
        <f t="shared" si="118"/>
        <v>0</v>
      </c>
      <c r="AJ101" s="176">
        <f t="shared" si="118"/>
        <v>0</v>
      </c>
      <c r="AK101" s="176">
        <f t="shared" si="118"/>
        <v>0</v>
      </c>
      <c r="AL101" s="176">
        <f t="shared" si="118"/>
        <v>0</v>
      </c>
      <c r="AM101" s="176">
        <f t="shared" si="118"/>
        <v>0</v>
      </c>
      <c r="AN101" s="176">
        <f t="shared" si="118"/>
        <v>0</v>
      </c>
      <c r="AO101" s="176">
        <f t="shared" si="118"/>
        <v>0</v>
      </c>
      <c r="AP101" s="176">
        <f t="shared" si="124"/>
        <v>0</v>
      </c>
      <c r="AQ101" s="176">
        <f t="shared" si="124"/>
        <v>0</v>
      </c>
      <c r="AR101" s="176">
        <f t="shared" si="124"/>
        <v>0</v>
      </c>
      <c r="AS101" s="176">
        <f t="shared" si="124"/>
        <v>0</v>
      </c>
      <c r="AT101" s="176">
        <f t="shared" si="124"/>
        <v>0</v>
      </c>
      <c r="AU101" s="176">
        <f t="shared" si="124"/>
        <v>0</v>
      </c>
      <c r="AV101" s="176">
        <f t="shared" si="124"/>
        <v>0</v>
      </c>
      <c r="AW101" s="176">
        <f t="shared" si="124"/>
        <v>0</v>
      </c>
      <c r="AX101" s="176">
        <f t="shared" si="124"/>
        <v>0</v>
      </c>
      <c r="AY101" s="176">
        <f t="shared" si="124"/>
        <v>0</v>
      </c>
      <c r="AZ101" s="176">
        <f t="shared" si="124"/>
        <v>0</v>
      </c>
      <c r="BA101" s="176">
        <f t="shared" si="124"/>
        <v>0</v>
      </c>
      <c r="BB101" s="176">
        <f t="shared" si="124"/>
        <v>0</v>
      </c>
      <c r="BC101" s="176">
        <f t="shared" si="124"/>
        <v>0</v>
      </c>
      <c r="BD101" s="176">
        <f t="shared" si="124"/>
        <v>0</v>
      </c>
      <c r="BE101" s="176">
        <f t="shared" si="124"/>
        <v>0</v>
      </c>
      <c r="BF101" s="176">
        <f t="shared" si="121"/>
        <v>0</v>
      </c>
      <c r="BG101" s="176">
        <f t="shared" si="121"/>
        <v>0</v>
      </c>
      <c r="BH101" s="176">
        <f t="shared" si="121"/>
        <v>0</v>
      </c>
      <c r="BI101" s="176">
        <f t="shared" si="121"/>
        <v>0</v>
      </c>
      <c r="BJ101" s="176">
        <f t="shared" si="121"/>
        <v>0</v>
      </c>
      <c r="BK101" s="176">
        <f t="shared" si="121"/>
        <v>0</v>
      </c>
      <c r="BL101" s="176">
        <f t="shared" si="121"/>
        <v>0</v>
      </c>
      <c r="BM101" s="176">
        <f t="shared" si="121"/>
        <v>0</v>
      </c>
      <c r="BN101" s="176">
        <f t="shared" si="121"/>
        <v>0</v>
      </c>
      <c r="BO101" s="176">
        <f t="shared" si="121"/>
        <v>0</v>
      </c>
      <c r="BP101" s="176">
        <f t="shared" si="121"/>
        <v>0</v>
      </c>
      <c r="BQ101" s="176">
        <f t="shared" si="121"/>
        <v>0</v>
      </c>
      <c r="BR101" s="176">
        <f t="shared" si="121"/>
        <v>0</v>
      </c>
      <c r="BS101" s="176">
        <f t="shared" si="121"/>
        <v>0</v>
      </c>
      <c r="BT101" s="176">
        <f t="shared" si="121"/>
        <v>0</v>
      </c>
      <c r="BU101" s="176">
        <f t="shared" si="121"/>
        <v>0</v>
      </c>
      <c r="BV101" s="176">
        <f t="shared" si="122"/>
        <v>0</v>
      </c>
      <c r="BW101" s="176">
        <f t="shared" si="122"/>
        <v>0</v>
      </c>
      <c r="BX101" s="176">
        <f t="shared" si="122"/>
        <v>0</v>
      </c>
      <c r="BY101" s="176">
        <f t="shared" si="122"/>
        <v>0</v>
      </c>
      <c r="BZ101" s="176">
        <f t="shared" si="122"/>
        <v>0</v>
      </c>
      <c r="CA101" s="176">
        <f t="shared" si="122"/>
        <v>0</v>
      </c>
      <c r="CB101" s="176">
        <f t="shared" si="122"/>
        <v>0</v>
      </c>
      <c r="CC101" s="176">
        <f t="shared" si="122"/>
        <v>0</v>
      </c>
      <c r="CD101" s="176">
        <f t="shared" si="122"/>
        <v>0</v>
      </c>
      <c r="CE101" s="176">
        <f t="shared" si="122"/>
        <v>0</v>
      </c>
      <c r="CF101" s="176">
        <f t="shared" si="122"/>
        <v>0</v>
      </c>
      <c r="CG101" s="176">
        <f t="shared" si="122"/>
        <v>0</v>
      </c>
      <c r="CH101" s="176">
        <f t="shared" si="122"/>
        <v>0</v>
      </c>
      <c r="CI101" s="176">
        <f t="shared" si="122"/>
        <v>0</v>
      </c>
      <c r="CJ101" s="176">
        <f t="shared" si="122"/>
        <v>0</v>
      </c>
      <c r="CK101" s="176">
        <f t="shared" si="113"/>
        <v>0</v>
      </c>
      <c r="CL101" s="176">
        <f t="shared" si="113"/>
        <v>0</v>
      </c>
      <c r="CM101" s="176">
        <f t="shared" si="113"/>
        <v>0</v>
      </c>
      <c r="CN101" s="176">
        <f t="shared" si="113"/>
        <v>0</v>
      </c>
      <c r="CO101" s="176">
        <f t="shared" si="113"/>
        <v>0</v>
      </c>
      <c r="CP101" s="176">
        <f t="shared" si="113"/>
        <v>0</v>
      </c>
      <c r="CQ101" s="176">
        <f t="shared" si="113"/>
        <v>0</v>
      </c>
      <c r="CR101" s="176">
        <f t="shared" si="113"/>
        <v>0</v>
      </c>
      <c r="CS101" s="176">
        <f t="shared" si="113"/>
        <v>0</v>
      </c>
      <c r="CT101" s="176">
        <f t="shared" si="113"/>
        <v>0</v>
      </c>
      <c r="CU101" s="176">
        <f t="shared" si="113"/>
        <v>0</v>
      </c>
      <c r="CV101" s="176">
        <f t="shared" si="113"/>
        <v>0</v>
      </c>
      <c r="CW101" s="176">
        <f t="shared" si="113"/>
        <v>0</v>
      </c>
      <c r="CX101" s="176">
        <f t="shared" si="113"/>
        <v>0</v>
      </c>
      <c r="CY101" s="176">
        <f t="shared" si="113"/>
        <v>0</v>
      </c>
      <c r="CZ101" s="176">
        <f t="shared" si="113"/>
        <v>0</v>
      </c>
      <c r="DA101" s="176">
        <f t="shared" ref="DA101:DP116" si="126">+NORMDIST($H101,DA$12,DA$13,FALSE)</f>
        <v>0</v>
      </c>
      <c r="DB101" s="176">
        <f t="shared" si="126"/>
        <v>0</v>
      </c>
      <c r="DC101" s="176">
        <f t="shared" si="126"/>
        <v>0</v>
      </c>
      <c r="DD101" s="176">
        <f t="shared" si="126"/>
        <v>0</v>
      </c>
      <c r="DE101" s="176">
        <f t="shared" si="126"/>
        <v>0</v>
      </c>
      <c r="DF101" s="176">
        <f t="shared" si="126"/>
        <v>0</v>
      </c>
      <c r="DG101" s="176">
        <f t="shared" si="126"/>
        <v>0</v>
      </c>
      <c r="DH101" s="176">
        <f t="shared" si="126"/>
        <v>0</v>
      </c>
      <c r="DI101" s="176">
        <f t="shared" si="126"/>
        <v>0</v>
      </c>
      <c r="DJ101" s="176">
        <f t="shared" si="126"/>
        <v>0</v>
      </c>
      <c r="DK101" s="176">
        <f t="shared" si="126"/>
        <v>0</v>
      </c>
      <c r="DL101" s="176">
        <f t="shared" si="126"/>
        <v>0</v>
      </c>
      <c r="DM101" s="176">
        <f t="shared" si="126"/>
        <v>0</v>
      </c>
      <c r="DN101" s="176">
        <f t="shared" si="126"/>
        <v>0</v>
      </c>
      <c r="DO101" s="176">
        <f t="shared" si="126"/>
        <v>0</v>
      </c>
      <c r="DP101" s="176">
        <f t="shared" si="126"/>
        <v>0</v>
      </c>
      <c r="DQ101" s="176">
        <f t="shared" si="125"/>
        <v>0</v>
      </c>
      <c r="DR101" s="176">
        <f t="shared" si="125"/>
        <v>0</v>
      </c>
      <c r="DS101" s="176">
        <f t="shared" si="125"/>
        <v>0</v>
      </c>
      <c r="DT101" s="176">
        <f t="shared" si="125"/>
        <v>0</v>
      </c>
      <c r="DU101" s="176">
        <f t="shared" si="125"/>
        <v>0</v>
      </c>
      <c r="DV101" s="176">
        <f t="shared" si="125"/>
        <v>0</v>
      </c>
      <c r="DW101" s="176">
        <f t="shared" si="125"/>
        <v>0</v>
      </c>
      <c r="DX101" s="176">
        <f t="shared" si="125"/>
        <v>0</v>
      </c>
      <c r="DY101" s="176">
        <f t="shared" si="112"/>
        <v>0</v>
      </c>
      <c r="DZ101" s="176">
        <f t="shared" si="112"/>
        <v>0</v>
      </c>
      <c r="EA101" s="176">
        <f t="shared" si="112"/>
        <v>0</v>
      </c>
      <c r="EB101" s="176">
        <f t="shared" si="112"/>
        <v>0</v>
      </c>
      <c r="EC101" s="176">
        <f t="shared" si="112"/>
        <v>0</v>
      </c>
      <c r="ED101" s="176">
        <f t="shared" si="112"/>
        <v>0</v>
      </c>
      <c r="EE101" s="176">
        <f t="shared" si="112"/>
        <v>0</v>
      </c>
      <c r="EF101" s="176">
        <f t="shared" si="112"/>
        <v>0</v>
      </c>
      <c r="EG101" s="176">
        <f t="shared" si="112"/>
        <v>0</v>
      </c>
      <c r="EH101" s="176">
        <f t="shared" si="88"/>
        <v>0</v>
      </c>
      <c r="EI101" s="176">
        <f t="shared" si="114"/>
        <v>0</v>
      </c>
      <c r="EJ101" s="176">
        <f t="shared" si="114"/>
        <v>0</v>
      </c>
      <c r="EK101" s="176">
        <f t="shared" si="114"/>
        <v>0</v>
      </c>
      <c r="EL101" s="176">
        <f t="shared" si="114"/>
        <v>0</v>
      </c>
      <c r="EM101" s="176">
        <f t="shared" si="114"/>
        <v>0</v>
      </c>
      <c r="EN101" s="176">
        <f t="shared" si="114"/>
        <v>0</v>
      </c>
      <c r="EO101" s="176">
        <f t="shared" si="114"/>
        <v>0</v>
      </c>
      <c r="EP101" s="176">
        <f t="shared" si="114"/>
        <v>0</v>
      </c>
      <c r="EQ101" s="176">
        <f t="shared" si="114"/>
        <v>0</v>
      </c>
      <c r="ER101" s="176">
        <f t="shared" si="114"/>
        <v>0</v>
      </c>
      <c r="ES101" s="176">
        <f t="shared" si="114"/>
        <v>0</v>
      </c>
      <c r="ET101" s="176">
        <f t="shared" si="114"/>
        <v>0</v>
      </c>
      <c r="EU101" s="176">
        <f t="shared" si="114"/>
        <v>0</v>
      </c>
      <c r="EV101" s="176">
        <f t="shared" si="114"/>
        <v>0</v>
      </c>
      <c r="EW101" s="176">
        <f t="shared" si="114"/>
        <v>0</v>
      </c>
      <c r="EX101" s="176">
        <f t="shared" si="114"/>
        <v>0</v>
      </c>
      <c r="EY101" s="176">
        <f t="shared" si="123"/>
        <v>0</v>
      </c>
      <c r="EZ101" s="176">
        <f t="shared" si="123"/>
        <v>0</v>
      </c>
      <c r="FA101" s="176">
        <f t="shared" si="123"/>
        <v>0</v>
      </c>
      <c r="FB101" s="176">
        <f t="shared" si="123"/>
        <v>0</v>
      </c>
      <c r="FC101" s="176">
        <f t="shared" si="123"/>
        <v>0</v>
      </c>
      <c r="FD101" s="176">
        <f t="shared" si="123"/>
        <v>0</v>
      </c>
      <c r="FE101" s="176">
        <f t="shared" si="123"/>
        <v>0</v>
      </c>
      <c r="FF101" s="176">
        <f t="shared" si="120"/>
        <v>0</v>
      </c>
      <c r="FG101" s="176">
        <f t="shared" si="120"/>
        <v>0</v>
      </c>
      <c r="FH101" s="176">
        <f t="shared" si="120"/>
        <v>0</v>
      </c>
      <c r="FI101" s="176">
        <f t="shared" si="120"/>
        <v>0</v>
      </c>
      <c r="FJ101" s="176">
        <f t="shared" si="120"/>
        <v>0</v>
      </c>
      <c r="FK101" s="176">
        <f t="shared" si="120"/>
        <v>0</v>
      </c>
      <c r="FL101" s="176">
        <f t="shared" si="120"/>
        <v>0</v>
      </c>
      <c r="FM101" s="176">
        <f t="shared" si="120"/>
        <v>0</v>
      </c>
      <c r="FN101" s="176">
        <f t="shared" si="120"/>
        <v>0</v>
      </c>
      <c r="FO101" s="176">
        <f t="shared" si="120"/>
        <v>0</v>
      </c>
      <c r="FP101" s="176">
        <f t="shared" si="120"/>
        <v>0</v>
      </c>
      <c r="FQ101" s="176">
        <f t="shared" si="120"/>
        <v>0</v>
      </c>
      <c r="FR101" s="176">
        <f t="shared" si="120"/>
        <v>0</v>
      </c>
      <c r="FS101" s="176">
        <f t="shared" si="120"/>
        <v>0</v>
      </c>
      <c r="FT101" s="176">
        <f t="shared" si="107"/>
        <v>0</v>
      </c>
      <c r="FU101" s="176">
        <f t="shared" si="107"/>
        <v>0</v>
      </c>
      <c r="FV101" s="176">
        <f t="shared" si="107"/>
        <v>0</v>
      </c>
      <c r="FW101" s="176">
        <f t="shared" si="107"/>
        <v>0</v>
      </c>
      <c r="FX101" s="176">
        <f t="shared" si="107"/>
        <v>0</v>
      </c>
      <c r="FY101" s="176">
        <f t="shared" si="107"/>
        <v>0</v>
      </c>
      <c r="FZ101" s="176">
        <f t="shared" si="116"/>
        <v>0</v>
      </c>
      <c r="GA101" s="176">
        <f t="shared" si="116"/>
        <v>0</v>
      </c>
      <c r="GB101" s="176">
        <f t="shared" si="116"/>
        <v>0</v>
      </c>
      <c r="GC101" s="176">
        <f t="shared" si="116"/>
        <v>0</v>
      </c>
      <c r="GD101" s="176">
        <f t="shared" si="116"/>
        <v>0</v>
      </c>
      <c r="GE101" s="176">
        <f t="shared" si="116"/>
        <v>0</v>
      </c>
      <c r="GF101" s="176">
        <f t="shared" si="116"/>
        <v>0</v>
      </c>
      <c r="GG101" s="176">
        <f t="shared" si="116"/>
        <v>0</v>
      </c>
      <c r="GH101" s="176">
        <f t="shared" si="116"/>
        <v>0</v>
      </c>
      <c r="GI101" s="176">
        <f t="shared" si="116"/>
        <v>0</v>
      </c>
      <c r="GJ101" s="176">
        <f t="shared" si="116"/>
        <v>0</v>
      </c>
      <c r="GK101" s="176">
        <f t="shared" si="116"/>
        <v>0</v>
      </c>
      <c r="GL101" s="176">
        <f t="shared" si="94"/>
        <v>0</v>
      </c>
      <c r="GM101" s="176">
        <f t="shared" si="94"/>
        <v>0</v>
      </c>
      <c r="GN101" s="176">
        <f t="shared" si="94"/>
        <v>0</v>
      </c>
      <c r="GO101" s="176">
        <f t="shared" si="94"/>
        <v>0</v>
      </c>
      <c r="GP101" s="176">
        <f t="shared" si="94"/>
        <v>0</v>
      </c>
      <c r="GQ101" s="176">
        <f t="shared" si="94"/>
        <v>0</v>
      </c>
      <c r="GR101" s="176">
        <f t="shared" si="94"/>
        <v>0</v>
      </c>
      <c r="GS101" s="176">
        <f t="shared" si="94"/>
        <v>0</v>
      </c>
      <c r="GT101" s="176">
        <f t="shared" si="94"/>
        <v>0</v>
      </c>
      <c r="GU101" s="176">
        <f t="shared" si="94"/>
        <v>0</v>
      </c>
      <c r="GV101" s="176">
        <f t="shared" si="94"/>
        <v>0</v>
      </c>
      <c r="GW101" s="176">
        <f t="shared" si="94"/>
        <v>0</v>
      </c>
      <c r="GX101" s="176">
        <f t="shared" si="94"/>
        <v>0</v>
      </c>
      <c r="GY101" s="176">
        <f t="shared" si="94"/>
        <v>0</v>
      </c>
      <c r="GZ101" s="176">
        <f t="shared" si="92"/>
        <v>0</v>
      </c>
      <c r="HA101" s="176">
        <f t="shared" si="91"/>
        <v>0</v>
      </c>
      <c r="HB101" s="176">
        <f t="shared" si="91"/>
        <v>0</v>
      </c>
      <c r="HC101" s="176">
        <f t="shared" si="91"/>
        <v>0</v>
      </c>
      <c r="HD101" s="176">
        <f t="shared" si="91"/>
        <v>0</v>
      </c>
      <c r="HE101" s="176">
        <f t="shared" si="91"/>
        <v>0</v>
      </c>
      <c r="HF101" s="176">
        <f t="shared" si="91"/>
        <v>0</v>
      </c>
      <c r="HG101" s="176">
        <f t="shared" si="117"/>
        <v>0</v>
      </c>
      <c r="HH101" s="176">
        <f t="shared" si="117"/>
        <v>0</v>
      </c>
      <c r="HI101" s="176">
        <f t="shared" si="117"/>
        <v>0</v>
      </c>
      <c r="HJ101" s="176">
        <f t="shared" si="117"/>
        <v>0</v>
      </c>
      <c r="HK101" s="176">
        <f t="shared" si="117"/>
        <v>0</v>
      </c>
      <c r="HL101" s="176">
        <f t="shared" si="117"/>
        <v>0</v>
      </c>
      <c r="HM101" s="176">
        <f t="shared" si="117"/>
        <v>0</v>
      </c>
      <c r="HN101" s="176">
        <f t="shared" si="117"/>
        <v>0</v>
      </c>
      <c r="HO101" s="176">
        <f t="shared" si="117"/>
        <v>0</v>
      </c>
      <c r="HP101" s="176">
        <f t="shared" si="117"/>
        <v>0</v>
      </c>
      <c r="HQ101" s="176">
        <f t="shared" si="117"/>
        <v>0</v>
      </c>
      <c r="HR101" s="176">
        <f t="shared" si="117"/>
        <v>0</v>
      </c>
      <c r="HS101" s="176">
        <f t="shared" si="117"/>
        <v>0</v>
      </c>
      <c r="HT101" s="176">
        <f t="shared" si="117"/>
        <v>0</v>
      </c>
      <c r="HU101" s="176">
        <f t="shared" si="117"/>
        <v>0</v>
      </c>
      <c r="HV101" s="176">
        <f t="shared" si="117"/>
        <v>0</v>
      </c>
      <c r="HW101" s="176">
        <f t="shared" si="115"/>
        <v>0</v>
      </c>
      <c r="HX101" s="176">
        <f t="shared" si="115"/>
        <v>0</v>
      </c>
      <c r="HY101" s="176">
        <f t="shared" si="115"/>
        <v>0</v>
      </c>
      <c r="HZ101" s="176">
        <f t="shared" si="115"/>
        <v>0</v>
      </c>
      <c r="IA101" s="176">
        <f t="shared" si="115"/>
        <v>0</v>
      </c>
      <c r="IB101" s="176">
        <f t="shared" si="115"/>
        <v>0</v>
      </c>
      <c r="IC101" s="176">
        <f t="shared" si="115"/>
        <v>0</v>
      </c>
      <c r="ID101" s="176">
        <f t="shared" si="115"/>
        <v>0</v>
      </c>
      <c r="IE101" s="176">
        <f t="shared" si="115"/>
        <v>0</v>
      </c>
      <c r="IF101" s="176">
        <f t="shared" si="115"/>
        <v>0</v>
      </c>
      <c r="IG101" s="176">
        <f t="shared" si="115"/>
        <v>0</v>
      </c>
      <c r="II101"/>
      <c r="IJ101" s="174">
        <v>87</v>
      </c>
      <c r="IK101" s="174" t="b">
        <f t="shared" si="99"/>
        <v>0</v>
      </c>
      <c r="IL101" s="174" t="e">
        <f t="shared" si="101"/>
        <v>#DIV/0!</v>
      </c>
      <c r="IM101" s="174" t="e">
        <f t="shared" si="104"/>
        <v>#DIV/0!</v>
      </c>
      <c r="IO101" s="179" t="str">
        <f t="shared" si="102"/>
        <v/>
      </c>
      <c r="IP101" s="174" t="str">
        <f t="shared" si="103"/>
        <v/>
      </c>
    </row>
    <row r="102" spans="2:250" ht="12.75" customHeight="1" x14ac:dyDescent="0.25">
      <c r="B102" s="174"/>
      <c r="C102" s="174"/>
      <c r="D102" s="174">
        <f t="shared" si="96"/>
        <v>0</v>
      </c>
      <c r="E102"/>
      <c r="F102"/>
      <c r="G102" s="177">
        <v>89</v>
      </c>
      <c r="H102" s="176">
        <f t="shared" si="97"/>
        <v>13.799614253997749</v>
      </c>
      <c r="I102" s="176">
        <f t="shared" si="100"/>
        <v>1.2446726797448859E-37</v>
      </c>
      <c r="K102" s="176">
        <f t="shared" si="119"/>
        <v>1.064249057809873E-63</v>
      </c>
      <c r="L102" s="176">
        <f t="shared" si="119"/>
        <v>1.2446726797448527E-37</v>
      </c>
      <c r="M102" s="176">
        <f t="shared" si="119"/>
        <v>6.8388505507343232E-126</v>
      </c>
      <c r="N102" s="176">
        <f t="shared" si="119"/>
        <v>1.6509465709435929E-113</v>
      </c>
      <c r="O102" s="176">
        <f t="shared" si="119"/>
        <v>5.3476648431565751E-95</v>
      </c>
      <c r="P102" s="176">
        <f t="shared" si="119"/>
        <v>6.7271316101372898E-69</v>
      </c>
      <c r="Q102" s="176">
        <f t="shared" si="119"/>
        <v>9.7061699953320707E-147</v>
      </c>
      <c r="R102" s="176">
        <f t="shared" si="119"/>
        <v>1.5530769962982549E-141</v>
      </c>
      <c r="S102" s="176">
        <f t="shared" si="119"/>
        <v>7.5573437177413598E-93</v>
      </c>
      <c r="T102" s="176">
        <f t="shared" si="119"/>
        <v>2.3576691933688247E-51</v>
      </c>
      <c r="U102" s="176">
        <f t="shared" si="119"/>
        <v>9.5406476072122194E-52</v>
      </c>
      <c r="V102" s="176">
        <f t="shared" si="119"/>
        <v>1.5293967124998301E-110</v>
      </c>
      <c r="W102" s="176">
        <f t="shared" si="119"/>
        <v>1.6546248039962463E-230</v>
      </c>
      <c r="X102" s="176">
        <f t="shared" si="119"/>
        <v>9.2813640615077544E-96</v>
      </c>
      <c r="Y102" s="176">
        <f t="shared" si="119"/>
        <v>1.2864925746780058E-66</v>
      </c>
      <c r="Z102" s="176">
        <f t="shared" si="119"/>
        <v>1.4592338555769551E-158</v>
      </c>
      <c r="AA102" s="176">
        <f t="shared" si="118"/>
        <v>0</v>
      </c>
      <c r="AB102" s="176">
        <f t="shared" si="118"/>
        <v>0</v>
      </c>
      <c r="AC102" s="176">
        <f t="shared" si="118"/>
        <v>0</v>
      </c>
      <c r="AD102" s="176">
        <f t="shared" si="118"/>
        <v>0</v>
      </c>
      <c r="AE102" s="176">
        <f t="shared" si="118"/>
        <v>0</v>
      </c>
      <c r="AF102" s="176">
        <f t="shared" si="118"/>
        <v>0</v>
      </c>
      <c r="AG102" s="176">
        <f t="shared" si="118"/>
        <v>0</v>
      </c>
      <c r="AH102" s="176">
        <f t="shared" si="118"/>
        <v>0</v>
      </c>
      <c r="AI102" s="176">
        <f t="shared" si="118"/>
        <v>0</v>
      </c>
      <c r="AJ102" s="176">
        <f t="shared" si="118"/>
        <v>0</v>
      </c>
      <c r="AK102" s="176">
        <f t="shared" si="118"/>
        <v>0</v>
      </c>
      <c r="AL102" s="176">
        <f t="shared" si="118"/>
        <v>0</v>
      </c>
      <c r="AM102" s="176">
        <f t="shared" si="118"/>
        <v>0</v>
      </c>
      <c r="AN102" s="176">
        <f t="shared" si="118"/>
        <v>0</v>
      </c>
      <c r="AO102" s="176">
        <f t="shared" si="118"/>
        <v>0</v>
      </c>
      <c r="AP102" s="176">
        <f t="shared" si="124"/>
        <v>0</v>
      </c>
      <c r="AQ102" s="176">
        <f t="shared" si="124"/>
        <v>0</v>
      </c>
      <c r="AR102" s="176">
        <f t="shared" si="124"/>
        <v>0</v>
      </c>
      <c r="AS102" s="176">
        <f t="shared" si="124"/>
        <v>0</v>
      </c>
      <c r="AT102" s="176">
        <f t="shared" si="124"/>
        <v>0</v>
      </c>
      <c r="AU102" s="176">
        <f t="shared" si="124"/>
        <v>0</v>
      </c>
      <c r="AV102" s="176">
        <f t="shared" si="124"/>
        <v>0</v>
      </c>
      <c r="AW102" s="176">
        <f t="shared" si="124"/>
        <v>0</v>
      </c>
      <c r="AX102" s="176">
        <f t="shared" si="124"/>
        <v>0</v>
      </c>
      <c r="AY102" s="176">
        <f t="shared" si="124"/>
        <v>0</v>
      </c>
      <c r="AZ102" s="176">
        <f t="shared" si="124"/>
        <v>0</v>
      </c>
      <c r="BA102" s="176">
        <f t="shared" si="124"/>
        <v>0</v>
      </c>
      <c r="BB102" s="176">
        <f t="shared" si="124"/>
        <v>0</v>
      </c>
      <c r="BC102" s="176">
        <f t="shared" si="124"/>
        <v>0</v>
      </c>
      <c r="BD102" s="176">
        <f t="shared" si="124"/>
        <v>0</v>
      </c>
      <c r="BE102" s="176">
        <f t="shared" si="124"/>
        <v>0</v>
      </c>
      <c r="BF102" s="176">
        <f t="shared" si="121"/>
        <v>0</v>
      </c>
      <c r="BG102" s="176">
        <f t="shared" si="121"/>
        <v>0</v>
      </c>
      <c r="BH102" s="176">
        <f t="shared" si="121"/>
        <v>0</v>
      </c>
      <c r="BI102" s="176">
        <f t="shared" si="121"/>
        <v>0</v>
      </c>
      <c r="BJ102" s="176">
        <f t="shared" si="121"/>
        <v>0</v>
      </c>
      <c r="BK102" s="176">
        <f t="shared" si="121"/>
        <v>0</v>
      </c>
      <c r="BL102" s="176">
        <f t="shared" si="121"/>
        <v>0</v>
      </c>
      <c r="BM102" s="176">
        <f t="shared" si="121"/>
        <v>0</v>
      </c>
      <c r="BN102" s="176">
        <f t="shared" si="121"/>
        <v>0</v>
      </c>
      <c r="BO102" s="176">
        <f t="shared" si="121"/>
        <v>0</v>
      </c>
      <c r="BP102" s="176">
        <f t="shared" si="121"/>
        <v>0</v>
      </c>
      <c r="BQ102" s="176">
        <f t="shared" si="121"/>
        <v>0</v>
      </c>
      <c r="BR102" s="176">
        <f t="shared" si="121"/>
        <v>0</v>
      </c>
      <c r="BS102" s="176">
        <f t="shared" si="121"/>
        <v>0</v>
      </c>
      <c r="BT102" s="176">
        <f t="shared" si="121"/>
        <v>0</v>
      </c>
      <c r="BU102" s="176">
        <f t="shared" si="121"/>
        <v>0</v>
      </c>
      <c r="BV102" s="176">
        <f t="shared" si="122"/>
        <v>0</v>
      </c>
      <c r="BW102" s="176">
        <f t="shared" si="122"/>
        <v>0</v>
      </c>
      <c r="BX102" s="176">
        <f t="shared" si="122"/>
        <v>0</v>
      </c>
      <c r="BY102" s="176">
        <f t="shared" si="122"/>
        <v>0</v>
      </c>
      <c r="BZ102" s="176">
        <f t="shared" si="122"/>
        <v>0</v>
      </c>
      <c r="CA102" s="176">
        <f t="shared" si="122"/>
        <v>0</v>
      </c>
      <c r="CB102" s="176">
        <f t="shared" si="122"/>
        <v>0</v>
      </c>
      <c r="CC102" s="176">
        <f t="shared" si="122"/>
        <v>0</v>
      </c>
      <c r="CD102" s="176">
        <f t="shared" si="122"/>
        <v>0</v>
      </c>
      <c r="CE102" s="176">
        <f t="shared" si="122"/>
        <v>0</v>
      </c>
      <c r="CF102" s="176">
        <f t="shared" si="122"/>
        <v>0</v>
      </c>
      <c r="CG102" s="176">
        <f t="shared" si="122"/>
        <v>0</v>
      </c>
      <c r="CH102" s="176">
        <f t="shared" si="122"/>
        <v>0</v>
      </c>
      <c r="CI102" s="176">
        <f t="shared" si="122"/>
        <v>0</v>
      </c>
      <c r="CJ102" s="176">
        <f t="shared" si="122"/>
        <v>0</v>
      </c>
      <c r="CK102" s="176">
        <f t="shared" si="122"/>
        <v>0</v>
      </c>
      <c r="CL102" s="176">
        <f t="shared" ref="CL102:DA117" si="127">+NORMDIST($H102,CL$12,CL$13,FALSE)</f>
        <v>0</v>
      </c>
      <c r="CM102" s="176">
        <f t="shared" si="127"/>
        <v>0</v>
      </c>
      <c r="CN102" s="176">
        <f t="shared" si="127"/>
        <v>0</v>
      </c>
      <c r="CO102" s="176">
        <f t="shared" si="127"/>
        <v>0</v>
      </c>
      <c r="CP102" s="176">
        <f t="shared" si="127"/>
        <v>0</v>
      </c>
      <c r="CQ102" s="176">
        <f t="shared" si="127"/>
        <v>0</v>
      </c>
      <c r="CR102" s="176">
        <f t="shared" si="127"/>
        <v>0</v>
      </c>
      <c r="CS102" s="176">
        <f t="shared" si="127"/>
        <v>0</v>
      </c>
      <c r="CT102" s="176">
        <f t="shared" si="127"/>
        <v>0</v>
      </c>
      <c r="CU102" s="176">
        <f t="shared" si="127"/>
        <v>0</v>
      </c>
      <c r="CV102" s="176">
        <f t="shared" si="127"/>
        <v>0</v>
      </c>
      <c r="CW102" s="176">
        <f t="shared" si="127"/>
        <v>0</v>
      </c>
      <c r="CX102" s="176">
        <f t="shared" si="127"/>
        <v>0</v>
      </c>
      <c r="CY102" s="176">
        <f t="shared" si="127"/>
        <v>0</v>
      </c>
      <c r="CZ102" s="176">
        <f t="shared" si="127"/>
        <v>0</v>
      </c>
      <c r="DA102" s="176">
        <f t="shared" si="126"/>
        <v>0</v>
      </c>
      <c r="DB102" s="176">
        <f t="shared" si="126"/>
        <v>0</v>
      </c>
      <c r="DC102" s="176">
        <f t="shared" si="126"/>
        <v>0</v>
      </c>
      <c r="DD102" s="176">
        <f t="shared" si="126"/>
        <v>0</v>
      </c>
      <c r="DE102" s="176">
        <f t="shared" si="126"/>
        <v>0</v>
      </c>
      <c r="DF102" s="176">
        <f t="shared" si="126"/>
        <v>0</v>
      </c>
      <c r="DG102" s="176">
        <f t="shared" si="126"/>
        <v>0</v>
      </c>
      <c r="DH102" s="176">
        <f t="shared" si="126"/>
        <v>0</v>
      </c>
      <c r="DI102" s="176">
        <f t="shared" si="126"/>
        <v>0</v>
      </c>
      <c r="DJ102" s="176">
        <f t="shared" si="126"/>
        <v>0</v>
      </c>
      <c r="DK102" s="176">
        <f t="shared" si="126"/>
        <v>0</v>
      </c>
      <c r="DL102" s="176">
        <f t="shared" si="126"/>
        <v>0</v>
      </c>
      <c r="DM102" s="176">
        <f t="shared" si="126"/>
        <v>0</v>
      </c>
      <c r="DN102" s="176">
        <f t="shared" si="126"/>
        <v>0</v>
      </c>
      <c r="DO102" s="176">
        <f t="shared" si="126"/>
        <v>0</v>
      </c>
      <c r="DP102" s="176">
        <f t="shared" si="126"/>
        <v>0</v>
      </c>
      <c r="DQ102" s="176">
        <f t="shared" si="125"/>
        <v>0</v>
      </c>
      <c r="DR102" s="176">
        <f t="shared" si="125"/>
        <v>0</v>
      </c>
      <c r="DS102" s="176">
        <f t="shared" si="125"/>
        <v>0</v>
      </c>
      <c r="DT102" s="176">
        <f t="shared" si="125"/>
        <v>0</v>
      </c>
      <c r="DU102" s="176">
        <f t="shared" si="125"/>
        <v>0</v>
      </c>
      <c r="DV102" s="176">
        <f t="shared" si="125"/>
        <v>0</v>
      </c>
      <c r="DW102" s="176">
        <f t="shared" si="125"/>
        <v>0</v>
      </c>
      <c r="DX102" s="176">
        <f t="shared" si="125"/>
        <v>0</v>
      </c>
      <c r="DY102" s="176">
        <f t="shared" si="112"/>
        <v>0</v>
      </c>
      <c r="DZ102" s="176">
        <f t="shared" si="112"/>
        <v>0</v>
      </c>
      <c r="EA102" s="176">
        <f t="shared" si="112"/>
        <v>0</v>
      </c>
      <c r="EB102" s="176">
        <f t="shared" si="112"/>
        <v>0</v>
      </c>
      <c r="EC102" s="176">
        <f t="shared" si="112"/>
        <v>0</v>
      </c>
      <c r="ED102" s="176">
        <f t="shared" si="112"/>
        <v>0</v>
      </c>
      <c r="EE102" s="176">
        <f t="shared" si="112"/>
        <v>0</v>
      </c>
      <c r="EF102" s="176">
        <f t="shared" si="112"/>
        <v>0</v>
      </c>
      <c r="EG102" s="176">
        <f t="shared" si="112"/>
        <v>0</v>
      </c>
      <c r="EH102" s="176">
        <f t="shared" si="88"/>
        <v>0</v>
      </c>
      <c r="EI102" s="176">
        <f t="shared" si="114"/>
        <v>0</v>
      </c>
      <c r="EJ102" s="176">
        <f t="shared" si="114"/>
        <v>0</v>
      </c>
      <c r="EK102" s="176">
        <f t="shared" si="114"/>
        <v>0</v>
      </c>
      <c r="EL102" s="176">
        <f t="shared" si="114"/>
        <v>0</v>
      </c>
      <c r="EM102" s="176">
        <f t="shared" si="114"/>
        <v>0</v>
      </c>
      <c r="EN102" s="176">
        <f t="shared" si="114"/>
        <v>0</v>
      </c>
      <c r="EO102" s="176">
        <f t="shared" si="114"/>
        <v>0</v>
      </c>
      <c r="EP102" s="176">
        <f t="shared" si="114"/>
        <v>0</v>
      </c>
      <c r="EQ102" s="176">
        <f t="shared" si="114"/>
        <v>0</v>
      </c>
      <c r="ER102" s="176">
        <f t="shared" si="114"/>
        <v>0</v>
      </c>
      <c r="ES102" s="176">
        <f t="shared" si="114"/>
        <v>0</v>
      </c>
      <c r="ET102" s="176">
        <f t="shared" si="114"/>
        <v>0</v>
      </c>
      <c r="EU102" s="176">
        <f t="shared" si="114"/>
        <v>0</v>
      </c>
      <c r="EV102" s="176">
        <f t="shared" si="114"/>
        <v>0</v>
      </c>
      <c r="EW102" s="176">
        <f t="shared" si="114"/>
        <v>0</v>
      </c>
      <c r="EX102" s="176">
        <f t="shared" si="114"/>
        <v>0</v>
      </c>
      <c r="EY102" s="176">
        <f t="shared" si="123"/>
        <v>0</v>
      </c>
      <c r="EZ102" s="176">
        <f t="shared" si="123"/>
        <v>0</v>
      </c>
      <c r="FA102" s="176">
        <f t="shared" si="123"/>
        <v>0</v>
      </c>
      <c r="FB102" s="176">
        <f t="shared" si="123"/>
        <v>0</v>
      </c>
      <c r="FC102" s="176">
        <f t="shared" si="123"/>
        <v>0</v>
      </c>
      <c r="FD102" s="176">
        <f t="shared" si="123"/>
        <v>0</v>
      </c>
      <c r="FE102" s="176">
        <f t="shared" si="123"/>
        <v>0</v>
      </c>
      <c r="FF102" s="176">
        <f t="shared" si="120"/>
        <v>0</v>
      </c>
      <c r="FG102" s="176">
        <f t="shared" si="120"/>
        <v>0</v>
      </c>
      <c r="FH102" s="176">
        <f t="shared" si="120"/>
        <v>0</v>
      </c>
      <c r="FI102" s="176">
        <f t="shared" si="120"/>
        <v>0</v>
      </c>
      <c r="FJ102" s="176">
        <f t="shared" si="120"/>
        <v>0</v>
      </c>
      <c r="FK102" s="176">
        <f t="shared" si="120"/>
        <v>0</v>
      </c>
      <c r="FL102" s="176">
        <f t="shared" si="120"/>
        <v>0</v>
      </c>
      <c r="FM102" s="176">
        <f t="shared" si="120"/>
        <v>0</v>
      </c>
      <c r="FN102" s="176">
        <f t="shared" si="120"/>
        <v>0</v>
      </c>
      <c r="FO102" s="176">
        <f t="shared" si="120"/>
        <v>0</v>
      </c>
      <c r="FP102" s="176">
        <f t="shared" si="120"/>
        <v>0</v>
      </c>
      <c r="FQ102" s="176">
        <f t="shared" si="120"/>
        <v>0</v>
      </c>
      <c r="FR102" s="176">
        <f t="shared" si="120"/>
        <v>0</v>
      </c>
      <c r="FS102" s="176">
        <f t="shared" si="120"/>
        <v>0</v>
      </c>
      <c r="FT102" s="176">
        <f t="shared" si="107"/>
        <v>0</v>
      </c>
      <c r="FU102" s="176">
        <f t="shared" si="107"/>
        <v>0</v>
      </c>
      <c r="FV102" s="176">
        <f t="shared" si="107"/>
        <v>0</v>
      </c>
      <c r="FW102" s="176">
        <f t="shared" si="107"/>
        <v>0</v>
      </c>
      <c r="FX102" s="176">
        <f t="shared" si="107"/>
        <v>0</v>
      </c>
      <c r="FY102" s="176">
        <f t="shared" si="107"/>
        <v>0</v>
      </c>
      <c r="FZ102" s="176">
        <f t="shared" si="116"/>
        <v>0</v>
      </c>
      <c r="GA102" s="176">
        <f t="shared" si="116"/>
        <v>0</v>
      </c>
      <c r="GB102" s="176">
        <f t="shared" si="116"/>
        <v>0</v>
      </c>
      <c r="GC102" s="176">
        <f t="shared" si="116"/>
        <v>0</v>
      </c>
      <c r="GD102" s="176">
        <f t="shared" si="116"/>
        <v>0</v>
      </c>
      <c r="GE102" s="176">
        <f t="shared" si="116"/>
        <v>0</v>
      </c>
      <c r="GF102" s="176">
        <f t="shared" si="116"/>
        <v>0</v>
      </c>
      <c r="GG102" s="176">
        <f t="shared" si="116"/>
        <v>0</v>
      </c>
      <c r="GH102" s="176">
        <f t="shared" si="116"/>
        <v>0</v>
      </c>
      <c r="GI102" s="176">
        <f t="shared" si="116"/>
        <v>0</v>
      </c>
      <c r="GJ102" s="176">
        <f t="shared" si="116"/>
        <v>0</v>
      </c>
      <c r="GK102" s="176">
        <f t="shared" si="116"/>
        <v>0</v>
      </c>
      <c r="GL102" s="176">
        <f t="shared" si="94"/>
        <v>0</v>
      </c>
      <c r="GM102" s="176">
        <f t="shared" si="94"/>
        <v>0</v>
      </c>
      <c r="GN102" s="176">
        <f t="shared" si="94"/>
        <v>0</v>
      </c>
      <c r="GO102" s="176">
        <f t="shared" si="94"/>
        <v>0</v>
      </c>
      <c r="GP102" s="176">
        <f t="shared" si="94"/>
        <v>0</v>
      </c>
      <c r="GQ102" s="176">
        <f t="shared" si="94"/>
        <v>0</v>
      </c>
      <c r="GR102" s="176">
        <f t="shared" si="94"/>
        <v>0</v>
      </c>
      <c r="GS102" s="176">
        <f t="shared" si="94"/>
        <v>0</v>
      </c>
      <c r="GT102" s="176">
        <f t="shared" si="94"/>
        <v>0</v>
      </c>
      <c r="GU102" s="176">
        <f t="shared" si="94"/>
        <v>0</v>
      </c>
      <c r="GV102" s="176">
        <f t="shared" si="94"/>
        <v>0</v>
      </c>
      <c r="GW102" s="176">
        <f t="shared" si="94"/>
        <v>0</v>
      </c>
      <c r="GX102" s="176">
        <f t="shared" si="94"/>
        <v>0</v>
      </c>
      <c r="GY102" s="176">
        <f t="shared" si="94"/>
        <v>0</v>
      </c>
      <c r="GZ102" s="176">
        <f t="shared" si="92"/>
        <v>0</v>
      </c>
      <c r="HA102" s="176">
        <f t="shared" si="91"/>
        <v>0</v>
      </c>
      <c r="HB102" s="176">
        <f t="shared" si="91"/>
        <v>0</v>
      </c>
      <c r="HC102" s="176">
        <f t="shared" si="91"/>
        <v>0</v>
      </c>
      <c r="HD102" s="176">
        <f t="shared" si="91"/>
        <v>0</v>
      </c>
      <c r="HE102" s="176">
        <f t="shared" si="91"/>
        <v>0</v>
      </c>
      <c r="HF102" s="176">
        <f t="shared" si="91"/>
        <v>0</v>
      </c>
      <c r="HG102" s="176">
        <f t="shared" si="117"/>
        <v>0</v>
      </c>
      <c r="HH102" s="176">
        <f t="shared" si="117"/>
        <v>0</v>
      </c>
      <c r="HI102" s="176">
        <f t="shared" si="117"/>
        <v>0</v>
      </c>
      <c r="HJ102" s="176">
        <f t="shared" si="117"/>
        <v>0</v>
      </c>
      <c r="HK102" s="176">
        <f t="shared" si="117"/>
        <v>0</v>
      </c>
      <c r="HL102" s="176">
        <f t="shared" si="117"/>
        <v>0</v>
      </c>
      <c r="HM102" s="176">
        <f t="shared" si="117"/>
        <v>0</v>
      </c>
      <c r="HN102" s="176">
        <f t="shared" si="117"/>
        <v>0</v>
      </c>
      <c r="HO102" s="176">
        <f t="shared" si="117"/>
        <v>0</v>
      </c>
      <c r="HP102" s="176">
        <f t="shared" si="117"/>
        <v>0</v>
      </c>
      <c r="HQ102" s="176">
        <f t="shared" si="117"/>
        <v>0</v>
      </c>
      <c r="HR102" s="176">
        <f t="shared" si="117"/>
        <v>0</v>
      </c>
      <c r="HS102" s="176">
        <f t="shared" si="117"/>
        <v>0</v>
      </c>
      <c r="HT102" s="176">
        <f t="shared" si="117"/>
        <v>0</v>
      </c>
      <c r="HU102" s="176">
        <f t="shared" si="117"/>
        <v>0</v>
      </c>
      <c r="HV102" s="176">
        <f t="shared" si="117"/>
        <v>0</v>
      </c>
      <c r="HW102" s="176">
        <f t="shared" si="115"/>
        <v>0</v>
      </c>
      <c r="HX102" s="176">
        <f t="shared" si="115"/>
        <v>0</v>
      </c>
      <c r="HY102" s="176">
        <f t="shared" si="115"/>
        <v>0</v>
      </c>
      <c r="HZ102" s="176">
        <f t="shared" si="115"/>
        <v>0</v>
      </c>
      <c r="IA102" s="176">
        <f t="shared" si="115"/>
        <v>0</v>
      </c>
      <c r="IB102" s="176">
        <f t="shared" si="115"/>
        <v>0</v>
      </c>
      <c r="IC102" s="176">
        <f t="shared" si="115"/>
        <v>0</v>
      </c>
      <c r="ID102" s="176">
        <f t="shared" si="115"/>
        <v>0</v>
      </c>
      <c r="IE102" s="176">
        <f t="shared" si="115"/>
        <v>0</v>
      </c>
      <c r="IF102" s="176">
        <f t="shared" si="115"/>
        <v>0</v>
      </c>
      <c r="IG102" s="176">
        <f t="shared" si="115"/>
        <v>0</v>
      </c>
      <c r="II102"/>
      <c r="IJ102" s="174">
        <v>88</v>
      </c>
      <c r="IK102" s="174" t="b">
        <f t="shared" si="99"/>
        <v>0</v>
      </c>
      <c r="IL102" s="174" t="e">
        <f t="shared" si="101"/>
        <v>#DIV/0!</v>
      </c>
      <c r="IM102" s="174" t="e">
        <f t="shared" si="104"/>
        <v>#DIV/0!</v>
      </c>
      <c r="IO102" s="179" t="str">
        <f t="shared" si="102"/>
        <v/>
      </c>
      <c r="IP102" s="174" t="str">
        <f t="shared" si="103"/>
        <v/>
      </c>
    </row>
    <row r="103" spans="2:250" ht="12.75" customHeight="1" x14ac:dyDescent="0.25">
      <c r="B103" s="174"/>
      <c r="C103" s="174"/>
      <c r="D103" s="174">
        <f t="shared" si="96"/>
        <v>0</v>
      </c>
      <c r="E103"/>
      <c r="F103"/>
      <c r="G103" s="177">
        <v>90</v>
      </c>
      <c r="H103" s="176">
        <f t="shared" si="97"/>
        <v>13.954666099548286</v>
      </c>
      <c r="I103" s="176">
        <f t="shared" si="100"/>
        <v>5.0104345086870379E-41</v>
      </c>
      <c r="K103" s="176">
        <f t="shared" si="119"/>
        <v>3.1682042537586277E-68</v>
      </c>
      <c r="L103" s="176">
        <f t="shared" si="119"/>
        <v>5.0104345086868931E-41</v>
      </c>
      <c r="M103" s="176">
        <f t="shared" si="119"/>
        <v>4.3288704056758434E-133</v>
      </c>
      <c r="N103" s="176">
        <f t="shared" si="119"/>
        <v>1.5235078496354285E-120</v>
      </c>
      <c r="O103" s="176">
        <f t="shared" si="119"/>
        <v>2.0012709124585642E-100</v>
      </c>
      <c r="P103" s="176">
        <f t="shared" si="119"/>
        <v>1.8030796535764437E-73</v>
      </c>
      <c r="Q103" s="176">
        <f t="shared" si="119"/>
        <v>4.0673712174071985E-155</v>
      </c>
      <c r="R103" s="176">
        <f t="shared" si="119"/>
        <v>5.8034144888530257E-149</v>
      </c>
      <c r="S103" s="176">
        <f t="shared" si="119"/>
        <v>2.9004506530861193E-98</v>
      </c>
      <c r="T103" s="176">
        <f t="shared" si="119"/>
        <v>7.6377077015096151E-55</v>
      </c>
      <c r="U103" s="176">
        <f t="shared" si="119"/>
        <v>6.8058801684096603E-55</v>
      </c>
      <c r="V103" s="176">
        <f t="shared" si="119"/>
        <v>1.5835704932174863E-116</v>
      </c>
      <c r="W103" s="176">
        <f t="shared" si="119"/>
        <v>2.8621126408842186E-241</v>
      </c>
      <c r="X103" s="176">
        <f t="shared" si="119"/>
        <v>1.2135877416009715E-101</v>
      </c>
      <c r="Y103" s="176">
        <f t="shared" si="119"/>
        <v>1.2304065773878983E-71</v>
      </c>
      <c r="Z103" s="176">
        <f t="shared" si="119"/>
        <v>3.3208882393563425E-166</v>
      </c>
      <c r="AA103" s="176">
        <f t="shared" si="118"/>
        <v>0</v>
      </c>
      <c r="AB103" s="176">
        <f t="shared" si="118"/>
        <v>0</v>
      </c>
      <c r="AC103" s="176">
        <f t="shared" si="118"/>
        <v>0</v>
      </c>
      <c r="AD103" s="176">
        <f t="shared" si="118"/>
        <v>0</v>
      </c>
      <c r="AE103" s="176">
        <f t="shared" si="118"/>
        <v>0</v>
      </c>
      <c r="AF103" s="176">
        <f t="shared" si="118"/>
        <v>0</v>
      </c>
      <c r="AG103" s="176">
        <f t="shared" si="118"/>
        <v>0</v>
      </c>
      <c r="AH103" s="176">
        <f t="shared" si="118"/>
        <v>0</v>
      </c>
      <c r="AI103" s="176">
        <f t="shared" si="118"/>
        <v>0</v>
      </c>
      <c r="AJ103" s="176">
        <f t="shared" si="118"/>
        <v>0</v>
      </c>
      <c r="AK103" s="176">
        <f t="shared" si="118"/>
        <v>0</v>
      </c>
      <c r="AL103" s="176">
        <f t="shared" si="118"/>
        <v>0</v>
      </c>
      <c r="AM103" s="176">
        <f t="shared" si="118"/>
        <v>0</v>
      </c>
      <c r="AN103" s="176">
        <f t="shared" si="118"/>
        <v>0</v>
      </c>
      <c r="AO103" s="176">
        <f t="shared" si="118"/>
        <v>0</v>
      </c>
      <c r="AP103" s="176">
        <f t="shared" si="124"/>
        <v>0</v>
      </c>
      <c r="AQ103" s="176">
        <f t="shared" si="124"/>
        <v>0</v>
      </c>
      <c r="AR103" s="176">
        <f t="shared" si="124"/>
        <v>0</v>
      </c>
      <c r="AS103" s="176">
        <f t="shared" si="124"/>
        <v>0</v>
      </c>
      <c r="AT103" s="176">
        <f t="shared" si="124"/>
        <v>0</v>
      </c>
      <c r="AU103" s="176">
        <f t="shared" si="124"/>
        <v>0</v>
      </c>
      <c r="AV103" s="176">
        <f t="shared" si="124"/>
        <v>0</v>
      </c>
      <c r="AW103" s="176">
        <f t="shared" si="124"/>
        <v>0</v>
      </c>
      <c r="AX103" s="176">
        <f t="shared" si="124"/>
        <v>0</v>
      </c>
      <c r="AY103" s="176">
        <f t="shared" si="124"/>
        <v>0</v>
      </c>
      <c r="AZ103" s="176">
        <f t="shared" si="124"/>
        <v>0</v>
      </c>
      <c r="BA103" s="176">
        <f t="shared" si="124"/>
        <v>0</v>
      </c>
      <c r="BB103" s="176">
        <f t="shared" si="124"/>
        <v>0</v>
      </c>
      <c r="BC103" s="176">
        <f t="shared" si="124"/>
        <v>0</v>
      </c>
      <c r="BD103" s="176">
        <f t="shared" si="124"/>
        <v>0</v>
      </c>
      <c r="BE103" s="176">
        <f t="shared" si="124"/>
        <v>0</v>
      </c>
      <c r="BF103" s="176">
        <f t="shared" si="121"/>
        <v>0</v>
      </c>
      <c r="BG103" s="176">
        <f t="shared" si="121"/>
        <v>0</v>
      </c>
      <c r="BH103" s="176">
        <f t="shared" si="121"/>
        <v>0</v>
      </c>
      <c r="BI103" s="176">
        <f t="shared" si="121"/>
        <v>0</v>
      </c>
      <c r="BJ103" s="176">
        <f t="shared" si="121"/>
        <v>0</v>
      </c>
      <c r="BK103" s="176">
        <f t="shared" si="121"/>
        <v>0</v>
      </c>
      <c r="BL103" s="176">
        <f t="shared" si="121"/>
        <v>0</v>
      </c>
      <c r="BM103" s="176">
        <f t="shared" si="121"/>
        <v>0</v>
      </c>
      <c r="BN103" s="176">
        <f t="shared" si="121"/>
        <v>0</v>
      </c>
      <c r="BO103" s="176">
        <f t="shared" si="121"/>
        <v>0</v>
      </c>
      <c r="BP103" s="176">
        <f t="shared" si="121"/>
        <v>0</v>
      </c>
      <c r="BQ103" s="176">
        <f t="shared" si="121"/>
        <v>0</v>
      </c>
      <c r="BR103" s="176">
        <f t="shared" si="121"/>
        <v>0</v>
      </c>
      <c r="BS103" s="176">
        <f t="shared" si="121"/>
        <v>0</v>
      </c>
      <c r="BT103" s="176">
        <f t="shared" si="121"/>
        <v>0</v>
      </c>
      <c r="BU103" s="176">
        <f t="shared" si="121"/>
        <v>0</v>
      </c>
      <c r="BV103" s="176">
        <f t="shared" si="122"/>
        <v>0</v>
      </c>
      <c r="BW103" s="176">
        <f t="shared" si="122"/>
        <v>0</v>
      </c>
      <c r="BX103" s="176">
        <f t="shared" si="122"/>
        <v>0</v>
      </c>
      <c r="BY103" s="176">
        <f t="shared" si="122"/>
        <v>0</v>
      </c>
      <c r="BZ103" s="176">
        <f t="shared" si="122"/>
        <v>0</v>
      </c>
      <c r="CA103" s="176">
        <f t="shared" si="122"/>
        <v>0</v>
      </c>
      <c r="CB103" s="176">
        <f t="shared" si="122"/>
        <v>0</v>
      </c>
      <c r="CC103" s="176">
        <f t="shared" si="122"/>
        <v>0</v>
      </c>
      <c r="CD103" s="176">
        <f t="shared" si="122"/>
        <v>0</v>
      </c>
      <c r="CE103" s="176">
        <f t="shared" si="122"/>
        <v>0</v>
      </c>
      <c r="CF103" s="176">
        <f t="shared" si="122"/>
        <v>0</v>
      </c>
      <c r="CG103" s="176">
        <f t="shared" si="122"/>
        <v>0</v>
      </c>
      <c r="CH103" s="176">
        <f t="shared" si="122"/>
        <v>0</v>
      </c>
      <c r="CI103" s="176">
        <f t="shared" si="122"/>
        <v>0</v>
      </c>
      <c r="CJ103" s="176">
        <f t="shared" si="122"/>
        <v>0</v>
      </c>
      <c r="CK103" s="176">
        <f t="shared" si="122"/>
        <v>0</v>
      </c>
      <c r="CL103" s="176">
        <f t="shared" si="127"/>
        <v>0</v>
      </c>
      <c r="CM103" s="176">
        <f t="shared" si="127"/>
        <v>0</v>
      </c>
      <c r="CN103" s="176">
        <f t="shared" si="127"/>
        <v>0</v>
      </c>
      <c r="CO103" s="176">
        <f t="shared" si="127"/>
        <v>0</v>
      </c>
      <c r="CP103" s="176">
        <f t="shared" si="127"/>
        <v>0</v>
      </c>
      <c r="CQ103" s="176">
        <f t="shared" si="127"/>
        <v>0</v>
      </c>
      <c r="CR103" s="176">
        <f t="shared" si="127"/>
        <v>0</v>
      </c>
      <c r="CS103" s="176">
        <f t="shared" si="127"/>
        <v>0</v>
      </c>
      <c r="CT103" s="176">
        <f t="shared" si="127"/>
        <v>0</v>
      </c>
      <c r="CU103" s="176">
        <f t="shared" si="127"/>
        <v>0</v>
      </c>
      <c r="CV103" s="176">
        <f t="shared" si="127"/>
        <v>0</v>
      </c>
      <c r="CW103" s="176">
        <f t="shared" si="127"/>
        <v>0</v>
      </c>
      <c r="CX103" s="176">
        <f t="shared" si="127"/>
        <v>0</v>
      </c>
      <c r="CY103" s="176">
        <f t="shared" si="127"/>
        <v>0</v>
      </c>
      <c r="CZ103" s="176">
        <f t="shared" si="127"/>
        <v>0</v>
      </c>
      <c r="DA103" s="176">
        <f t="shared" si="126"/>
        <v>0</v>
      </c>
      <c r="DB103" s="176">
        <f t="shared" si="126"/>
        <v>0</v>
      </c>
      <c r="DC103" s="176">
        <f t="shared" si="126"/>
        <v>0</v>
      </c>
      <c r="DD103" s="176">
        <f t="shared" si="126"/>
        <v>0</v>
      </c>
      <c r="DE103" s="176">
        <f t="shared" si="126"/>
        <v>0</v>
      </c>
      <c r="DF103" s="176">
        <f t="shared" si="126"/>
        <v>0</v>
      </c>
      <c r="DG103" s="176">
        <f t="shared" si="126"/>
        <v>0</v>
      </c>
      <c r="DH103" s="176">
        <f t="shared" si="126"/>
        <v>0</v>
      </c>
      <c r="DI103" s="176">
        <f t="shared" si="126"/>
        <v>0</v>
      </c>
      <c r="DJ103" s="176">
        <f t="shared" si="126"/>
        <v>0</v>
      </c>
      <c r="DK103" s="176">
        <f t="shared" si="126"/>
        <v>0</v>
      </c>
      <c r="DL103" s="176">
        <f t="shared" si="126"/>
        <v>0</v>
      </c>
      <c r="DM103" s="176">
        <f t="shared" si="126"/>
        <v>0</v>
      </c>
      <c r="DN103" s="176">
        <f t="shared" si="126"/>
        <v>0</v>
      </c>
      <c r="DO103" s="176">
        <f t="shared" si="126"/>
        <v>0</v>
      </c>
      <c r="DP103" s="176">
        <f t="shared" si="126"/>
        <v>0</v>
      </c>
      <c r="DQ103" s="176">
        <f t="shared" si="125"/>
        <v>0</v>
      </c>
      <c r="DR103" s="176">
        <f t="shared" si="125"/>
        <v>0</v>
      </c>
      <c r="DS103" s="176">
        <f t="shared" si="125"/>
        <v>0</v>
      </c>
      <c r="DT103" s="176">
        <f t="shared" si="125"/>
        <v>0</v>
      </c>
      <c r="DU103" s="176">
        <f t="shared" si="125"/>
        <v>0</v>
      </c>
      <c r="DV103" s="176">
        <f t="shared" si="125"/>
        <v>0</v>
      </c>
      <c r="DW103" s="176">
        <f t="shared" si="125"/>
        <v>0</v>
      </c>
      <c r="DX103" s="176">
        <f t="shared" si="125"/>
        <v>0</v>
      </c>
      <c r="DY103" s="176">
        <f t="shared" si="112"/>
        <v>0</v>
      </c>
      <c r="DZ103" s="176">
        <f t="shared" si="112"/>
        <v>0</v>
      </c>
      <c r="EA103" s="176">
        <f t="shared" si="112"/>
        <v>0</v>
      </c>
      <c r="EB103" s="176">
        <f t="shared" si="112"/>
        <v>0</v>
      </c>
      <c r="EC103" s="176">
        <f t="shared" si="112"/>
        <v>0</v>
      </c>
      <c r="ED103" s="176">
        <f t="shared" si="112"/>
        <v>0</v>
      </c>
      <c r="EE103" s="176">
        <f t="shared" si="112"/>
        <v>0</v>
      </c>
      <c r="EF103" s="176">
        <f t="shared" si="112"/>
        <v>0</v>
      </c>
      <c r="EG103" s="176">
        <f t="shared" si="112"/>
        <v>0</v>
      </c>
      <c r="EH103" s="176">
        <f t="shared" si="88"/>
        <v>0</v>
      </c>
      <c r="EI103" s="176">
        <f t="shared" si="114"/>
        <v>0</v>
      </c>
      <c r="EJ103" s="176">
        <f t="shared" si="114"/>
        <v>0</v>
      </c>
      <c r="EK103" s="176">
        <f t="shared" si="114"/>
        <v>0</v>
      </c>
      <c r="EL103" s="176">
        <f t="shared" si="114"/>
        <v>0</v>
      </c>
      <c r="EM103" s="176">
        <f t="shared" si="114"/>
        <v>0</v>
      </c>
      <c r="EN103" s="176">
        <f t="shared" si="114"/>
        <v>0</v>
      </c>
      <c r="EO103" s="176">
        <f t="shared" si="114"/>
        <v>0</v>
      </c>
      <c r="EP103" s="176">
        <f t="shared" si="114"/>
        <v>0</v>
      </c>
      <c r="EQ103" s="176">
        <f t="shared" si="114"/>
        <v>0</v>
      </c>
      <c r="ER103" s="176">
        <f t="shared" si="114"/>
        <v>0</v>
      </c>
      <c r="ES103" s="176">
        <f t="shared" si="114"/>
        <v>0</v>
      </c>
      <c r="ET103" s="176">
        <f t="shared" si="114"/>
        <v>0</v>
      </c>
      <c r="EU103" s="176">
        <f t="shared" si="114"/>
        <v>0</v>
      </c>
      <c r="EV103" s="176">
        <f t="shared" si="114"/>
        <v>0</v>
      </c>
      <c r="EW103" s="176">
        <f t="shared" si="114"/>
        <v>0</v>
      </c>
      <c r="EX103" s="176">
        <f t="shared" si="114"/>
        <v>0</v>
      </c>
      <c r="EY103" s="176">
        <f t="shared" si="123"/>
        <v>0</v>
      </c>
      <c r="EZ103" s="176">
        <f t="shared" si="123"/>
        <v>0</v>
      </c>
      <c r="FA103" s="176">
        <f t="shared" si="123"/>
        <v>0</v>
      </c>
      <c r="FB103" s="176">
        <f t="shared" si="123"/>
        <v>0</v>
      </c>
      <c r="FC103" s="176">
        <f t="shared" si="123"/>
        <v>0</v>
      </c>
      <c r="FD103" s="176">
        <f t="shared" si="123"/>
        <v>0</v>
      </c>
      <c r="FE103" s="176">
        <f t="shared" si="123"/>
        <v>0</v>
      </c>
      <c r="FF103" s="176">
        <f t="shared" si="120"/>
        <v>0</v>
      </c>
      <c r="FG103" s="176">
        <f t="shared" si="120"/>
        <v>0</v>
      </c>
      <c r="FH103" s="176">
        <f t="shared" si="120"/>
        <v>0</v>
      </c>
      <c r="FI103" s="176">
        <f t="shared" si="120"/>
        <v>0</v>
      </c>
      <c r="FJ103" s="176">
        <f t="shared" si="120"/>
        <v>0</v>
      </c>
      <c r="FK103" s="176">
        <f t="shared" si="120"/>
        <v>0</v>
      </c>
      <c r="FL103" s="176">
        <f t="shared" si="120"/>
        <v>0</v>
      </c>
      <c r="FM103" s="176">
        <f t="shared" si="120"/>
        <v>0</v>
      </c>
      <c r="FN103" s="176">
        <f t="shared" si="120"/>
        <v>0</v>
      </c>
      <c r="FO103" s="176">
        <f t="shared" si="120"/>
        <v>0</v>
      </c>
      <c r="FP103" s="176">
        <f t="shared" si="120"/>
        <v>0</v>
      </c>
      <c r="FQ103" s="176">
        <f t="shared" si="120"/>
        <v>0</v>
      </c>
      <c r="FR103" s="176">
        <f t="shared" si="120"/>
        <v>0</v>
      </c>
      <c r="FS103" s="176">
        <f t="shared" si="120"/>
        <v>0</v>
      </c>
      <c r="FT103" s="176">
        <f t="shared" si="107"/>
        <v>0</v>
      </c>
      <c r="FU103" s="176">
        <f t="shared" si="107"/>
        <v>0</v>
      </c>
      <c r="FV103" s="176">
        <f t="shared" si="107"/>
        <v>0</v>
      </c>
      <c r="FW103" s="176">
        <f t="shared" si="107"/>
        <v>0</v>
      </c>
      <c r="FX103" s="176">
        <f t="shared" si="107"/>
        <v>0</v>
      </c>
      <c r="FY103" s="176">
        <f t="shared" si="107"/>
        <v>0</v>
      </c>
      <c r="FZ103" s="176">
        <f t="shared" si="116"/>
        <v>0</v>
      </c>
      <c r="GA103" s="176">
        <f t="shared" si="116"/>
        <v>0</v>
      </c>
      <c r="GB103" s="176">
        <f t="shared" si="116"/>
        <v>0</v>
      </c>
      <c r="GC103" s="176">
        <f t="shared" si="116"/>
        <v>0</v>
      </c>
      <c r="GD103" s="176">
        <f t="shared" si="116"/>
        <v>0</v>
      </c>
      <c r="GE103" s="176">
        <f t="shared" si="116"/>
        <v>0</v>
      </c>
      <c r="GF103" s="176">
        <f t="shared" si="116"/>
        <v>0</v>
      </c>
      <c r="GG103" s="176">
        <f t="shared" si="116"/>
        <v>0</v>
      </c>
      <c r="GH103" s="176">
        <f t="shared" si="116"/>
        <v>0</v>
      </c>
      <c r="GI103" s="176">
        <f t="shared" si="116"/>
        <v>0</v>
      </c>
      <c r="GJ103" s="176">
        <f t="shared" si="116"/>
        <v>0</v>
      </c>
      <c r="GK103" s="176">
        <f t="shared" si="116"/>
        <v>0</v>
      </c>
      <c r="GL103" s="176">
        <f t="shared" si="94"/>
        <v>0</v>
      </c>
      <c r="GM103" s="176">
        <f t="shared" si="94"/>
        <v>0</v>
      </c>
      <c r="GN103" s="176">
        <f t="shared" si="94"/>
        <v>0</v>
      </c>
      <c r="GO103" s="176">
        <f t="shared" si="94"/>
        <v>0</v>
      </c>
      <c r="GP103" s="176">
        <f t="shared" si="94"/>
        <v>0</v>
      </c>
      <c r="GQ103" s="176">
        <f t="shared" si="94"/>
        <v>0</v>
      </c>
      <c r="GR103" s="176">
        <f t="shared" si="94"/>
        <v>0</v>
      </c>
      <c r="GS103" s="176">
        <f t="shared" si="94"/>
        <v>0</v>
      </c>
      <c r="GT103" s="176">
        <f t="shared" si="94"/>
        <v>0</v>
      </c>
      <c r="GU103" s="176">
        <f t="shared" si="94"/>
        <v>0</v>
      </c>
      <c r="GV103" s="176">
        <f t="shared" si="94"/>
        <v>0</v>
      </c>
      <c r="GW103" s="176">
        <f t="shared" si="94"/>
        <v>0</v>
      </c>
      <c r="GX103" s="176">
        <f t="shared" si="94"/>
        <v>0</v>
      </c>
      <c r="GY103" s="176">
        <f t="shared" si="94"/>
        <v>0</v>
      </c>
      <c r="GZ103" s="176">
        <f t="shared" si="92"/>
        <v>0</v>
      </c>
      <c r="HA103" s="176">
        <f t="shared" si="91"/>
        <v>0</v>
      </c>
      <c r="HB103" s="176">
        <f t="shared" si="91"/>
        <v>0</v>
      </c>
      <c r="HC103" s="176">
        <f t="shared" si="91"/>
        <v>0</v>
      </c>
      <c r="HD103" s="176">
        <f t="shared" si="91"/>
        <v>0</v>
      </c>
      <c r="HE103" s="176">
        <f t="shared" si="91"/>
        <v>0</v>
      </c>
      <c r="HF103" s="176">
        <f t="shared" si="91"/>
        <v>0</v>
      </c>
      <c r="HG103" s="176">
        <f t="shared" si="117"/>
        <v>0</v>
      </c>
      <c r="HH103" s="176">
        <f t="shared" si="117"/>
        <v>0</v>
      </c>
      <c r="HI103" s="176">
        <f t="shared" si="117"/>
        <v>0</v>
      </c>
      <c r="HJ103" s="176">
        <f t="shared" si="117"/>
        <v>0</v>
      </c>
      <c r="HK103" s="176">
        <f t="shared" si="117"/>
        <v>0</v>
      </c>
      <c r="HL103" s="176">
        <f t="shared" si="117"/>
        <v>0</v>
      </c>
      <c r="HM103" s="176">
        <f t="shared" si="117"/>
        <v>0</v>
      </c>
      <c r="HN103" s="176">
        <f t="shared" si="117"/>
        <v>0</v>
      </c>
      <c r="HO103" s="176">
        <f t="shared" si="117"/>
        <v>0</v>
      </c>
      <c r="HP103" s="176">
        <f t="shared" si="117"/>
        <v>0</v>
      </c>
      <c r="HQ103" s="176">
        <f t="shared" si="117"/>
        <v>0</v>
      </c>
      <c r="HR103" s="176">
        <f t="shared" si="117"/>
        <v>0</v>
      </c>
      <c r="HS103" s="176">
        <f t="shared" si="117"/>
        <v>0</v>
      </c>
      <c r="HT103" s="176">
        <f t="shared" si="117"/>
        <v>0</v>
      </c>
      <c r="HU103" s="176">
        <f t="shared" si="117"/>
        <v>0</v>
      </c>
      <c r="HV103" s="176">
        <f t="shared" si="117"/>
        <v>0</v>
      </c>
      <c r="HW103" s="176">
        <f t="shared" si="115"/>
        <v>0</v>
      </c>
      <c r="HX103" s="176">
        <f t="shared" si="115"/>
        <v>0</v>
      </c>
      <c r="HY103" s="176">
        <f t="shared" si="115"/>
        <v>0</v>
      </c>
      <c r="HZ103" s="176">
        <f t="shared" si="115"/>
        <v>0</v>
      </c>
      <c r="IA103" s="176">
        <f t="shared" si="115"/>
        <v>0</v>
      </c>
      <c r="IB103" s="176">
        <f t="shared" si="115"/>
        <v>0</v>
      </c>
      <c r="IC103" s="176">
        <f t="shared" si="115"/>
        <v>0</v>
      </c>
      <c r="ID103" s="176">
        <f t="shared" si="115"/>
        <v>0</v>
      </c>
      <c r="IE103" s="176">
        <f t="shared" si="115"/>
        <v>0</v>
      </c>
      <c r="IF103" s="176">
        <f t="shared" si="115"/>
        <v>0</v>
      </c>
      <c r="IG103" s="176">
        <f t="shared" si="115"/>
        <v>0</v>
      </c>
      <c r="II103"/>
      <c r="IJ103" s="174">
        <v>89</v>
      </c>
      <c r="IK103" s="174" t="b">
        <f t="shared" si="99"/>
        <v>0</v>
      </c>
      <c r="IL103" s="174" t="e">
        <f t="shared" si="101"/>
        <v>#DIV/0!</v>
      </c>
      <c r="IM103" s="174" t="e">
        <f t="shared" si="104"/>
        <v>#DIV/0!</v>
      </c>
      <c r="IO103" s="179" t="str">
        <f t="shared" si="102"/>
        <v/>
      </c>
      <c r="IP103" s="174" t="str">
        <f t="shared" si="103"/>
        <v/>
      </c>
    </row>
    <row r="104" spans="2:250" ht="12.75" customHeight="1" x14ac:dyDescent="0.25">
      <c r="B104" s="174"/>
      <c r="C104" s="174"/>
      <c r="D104" s="174">
        <f t="shared" si="96"/>
        <v>0</v>
      </c>
      <c r="E104"/>
      <c r="F104"/>
      <c r="G104" s="177">
        <v>91</v>
      </c>
      <c r="H104" s="176">
        <f t="shared" si="97"/>
        <v>14.109717945098822</v>
      </c>
      <c r="I104" s="176">
        <f t="shared" si="100"/>
        <v>1.4321932359981865E-44</v>
      </c>
      <c r="K104" s="176">
        <f t="shared" si="119"/>
        <v>6.5761169269679019E-73</v>
      </c>
      <c r="L104" s="176">
        <f t="shared" si="119"/>
        <v>1.4321932359981285E-44</v>
      </c>
      <c r="M104" s="176">
        <f t="shared" si="119"/>
        <v>1.7253841058752341E-140</v>
      </c>
      <c r="N104" s="176">
        <f t="shared" si="119"/>
        <v>8.621957779349536E-128</v>
      </c>
      <c r="O104" s="176">
        <f t="shared" si="119"/>
        <v>5.2828822371495218E-106</v>
      </c>
      <c r="P104" s="176">
        <f t="shared" si="119"/>
        <v>3.4372124644123145E-78</v>
      </c>
      <c r="Q104" s="176">
        <f t="shared" si="119"/>
        <v>9.9614330268881506E-164</v>
      </c>
      <c r="R104" s="176">
        <f t="shared" si="119"/>
        <v>1.3982525178200549E-156</v>
      </c>
      <c r="S104" s="176">
        <f t="shared" si="119"/>
        <v>7.8014706775110053E-104</v>
      </c>
      <c r="T104" s="176">
        <f t="shared" si="119"/>
        <v>1.894233118842246E-58</v>
      </c>
      <c r="U104" s="176">
        <f t="shared" si="119"/>
        <v>3.909991609931981E-58</v>
      </c>
      <c r="V104" s="176">
        <f t="shared" si="119"/>
        <v>1.1382451127936483E-122</v>
      </c>
      <c r="W104" s="176">
        <f t="shared" si="119"/>
        <v>2.809859178034426E-252</v>
      </c>
      <c r="X104" s="176">
        <f t="shared" si="119"/>
        <v>1.0573484828881609E-107</v>
      </c>
      <c r="Y104" s="176">
        <f t="shared" si="119"/>
        <v>7.7101489215610047E-77</v>
      </c>
      <c r="Z104" s="176">
        <f t="shared" si="119"/>
        <v>4.9880756404725094E-174</v>
      </c>
      <c r="AA104" s="176">
        <f t="shared" si="118"/>
        <v>0</v>
      </c>
      <c r="AB104" s="176">
        <f t="shared" si="118"/>
        <v>0</v>
      </c>
      <c r="AC104" s="176">
        <f t="shared" si="118"/>
        <v>0</v>
      </c>
      <c r="AD104" s="176">
        <f t="shared" si="118"/>
        <v>0</v>
      </c>
      <c r="AE104" s="176">
        <f t="shared" si="118"/>
        <v>0</v>
      </c>
      <c r="AF104" s="176">
        <f t="shared" si="118"/>
        <v>0</v>
      </c>
      <c r="AG104" s="176">
        <f t="shared" si="118"/>
        <v>0</v>
      </c>
      <c r="AH104" s="176">
        <f t="shared" si="118"/>
        <v>0</v>
      </c>
      <c r="AI104" s="176">
        <f t="shared" si="118"/>
        <v>0</v>
      </c>
      <c r="AJ104" s="176">
        <f t="shared" si="118"/>
        <v>0</v>
      </c>
      <c r="AK104" s="176">
        <f t="shared" si="118"/>
        <v>0</v>
      </c>
      <c r="AL104" s="176">
        <f t="shared" si="118"/>
        <v>0</v>
      </c>
      <c r="AM104" s="176">
        <f t="shared" si="118"/>
        <v>0</v>
      </c>
      <c r="AN104" s="176">
        <f t="shared" si="118"/>
        <v>0</v>
      </c>
      <c r="AO104" s="176">
        <f t="shared" si="118"/>
        <v>0</v>
      </c>
      <c r="AP104" s="176">
        <f t="shared" si="124"/>
        <v>0</v>
      </c>
      <c r="AQ104" s="176">
        <f t="shared" si="124"/>
        <v>0</v>
      </c>
      <c r="AR104" s="176">
        <f t="shared" si="124"/>
        <v>0</v>
      </c>
      <c r="AS104" s="176">
        <f t="shared" si="124"/>
        <v>0</v>
      </c>
      <c r="AT104" s="176">
        <f t="shared" si="124"/>
        <v>0</v>
      </c>
      <c r="AU104" s="176">
        <f t="shared" si="124"/>
        <v>0</v>
      </c>
      <c r="AV104" s="176">
        <f t="shared" si="124"/>
        <v>0</v>
      </c>
      <c r="AW104" s="176">
        <f t="shared" si="124"/>
        <v>0</v>
      </c>
      <c r="AX104" s="176">
        <f t="shared" si="124"/>
        <v>0</v>
      </c>
      <c r="AY104" s="176">
        <f t="shared" si="124"/>
        <v>0</v>
      </c>
      <c r="AZ104" s="176">
        <f t="shared" si="124"/>
        <v>0</v>
      </c>
      <c r="BA104" s="176">
        <f t="shared" si="124"/>
        <v>0</v>
      </c>
      <c r="BB104" s="176">
        <f t="shared" si="124"/>
        <v>0</v>
      </c>
      <c r="BC104" s="176">
        <f t="shared" si="124"/>
        <v>0</v>
      </c>
      <c r="BD104" s="176">
        <f t="shared" si="124"/>
        <v>0</v>
      </c>
      <c r="BE104" s="176">
        <f t="shared" si="124"/>
        <v>0</v>
      </c>
      <c r="BF104" s="176">
        <f t="shared" si="121"/>
        <v>0</v>
      </c>
      <c r="BG104" s="176">
        <f t="shared" si="121"/>
        <v>0</v>
      </c>
      <c r="BH104" s="176">
        <f t="shared" si="121"/>
        <v>0</v>
      </c>
      <c r="BI104" s="176">
        <f t="shared" si="121"/>
        <v>0</v>
      </c>
      <c r="BJ104" s="176">
        <f t="shared" si="121"/>
        <v>0</v>
      </c>
      <c r="BK104" s="176">
        <f t="shared" si="121"/>
        <v>0</v>
      </c>
      <c r="BL104" s="176">
        <f t="shared" si="121"/>
        <v>0</v>
      </c>
      <c r="BM104" s="176">
        <f t="shared" si="121"/>
        <v>0</v>
      </c>
      <c r="BN104" s="176">
        <f t="shared" si="121"/>
        <v>0</v>
      </c>
      <c r="BO104" s="176">
        <f t="shared" si="121"/>
        <v>0</v>
      </c>
      <c r="BP104" s="176">
        <f t="shared" si="121"/>
        <v>0</v>
      </c>
      <c r="BQ104" s="176">
        <f t="shared" si="121"/>
        <v>0</v>
      </c>
      <c r="BR104" s="176">
        <f t="shared" si="121"/>
        <v>0</v>
      </c>
      <c r="BS104" s="176">
        <f t="shared" si="121"/>
        <v>0</v>
      </c>
      <c r="BT104" s="176">
        <f t="shared" si="121"/>
        <v>0</v>
      </c>
      <c r="BU104" s="176">
        <f t="shared" si="121"/>
        <v>0</v>
      </c>
      <c r="BV104" s="176">
        <f t="shared" si="122"/>
        <v>0</v>
      </c>
      <c r="BW104" s="176">
        <f t="shared" si="122"/>
        <v>0</v>
      </c>
      <c r="BX104" s="176">
        <f t="shared" si="122"/>
        <v>0</v>
      </c>
      <c r="BY104" s="176">
        <f t="shared" si="122"/>
        <v>0</v>
      </c>
      <c r="BZ104" s="176">
        <f t="shared" si="122"/>
        <v>0</v>
      </c>
      <c r="CA104" s="176">
        <f t="shared" si="122"/>
        <v>0</v>
      </c>
      <c r="CB104" s="176">
        <f t="shared" si="122"/>
        <v>0</v>
      </c>
      <c r="CC104" s="176">
        <f t="shared" si="122"/>
        <v>0</v>
      </c>
      <c r="CD104" s="176">
        <f t="shared" si="122"/>
        <v>0</v>
      </c>
      <c r="CE104" s="176">
        <f t="shared" si="122"/>
        <v>0</v>
      </c>
      <c r="CF104" s="176">
        <f t="shared" si="122"/>
        <v>0</v>
      </c>
      <c r="CG104" s="176">
        <f t="shared" si="122"/>
        <v>0</v>
      </c>
      <c r="CH104" s="176">
        <f t="shared" si="122"/>
        <v>0</v>
      </c>
      <c r="CI104" s="176">
        <f t="shared" si="122"/>
        <v>0</v>
      </c>
      <c r="CJ104" s="176">
        <f t="shared" si="122"/>
        <v>0</v>
      </c>
      <c r="CK104" s="176">
        <f t="shared" si="122"/>
        <v>0</v>
      </c>
      <c r="CL104" s="176">
        <f t="shared" si="127"/>
        <v>0</v>
      </c>
      <c r="CM104" s="176">
        <f t="shared" si="127"/>
        <v>0</v>
      </c>
      <c r="CN104" s="176">
        <f t="shared" si="127"/>
        <v>0</v>
      </c>
      <c r="CO104" s="176">
        <f t="shared" si="127"/>
        <v>0</v>
      </c>
      <c r="CP104" s="176">
        <f t="shared" si="127"/>
        <v>0</v>
      </c>
      <c r="CQ104" s="176">
        <f t="shared" si="127"/>
        <v>0</v>
      </c>
      <c r="CR104" s="176">
        <f t="shared" si="127"/>
        <v>0</v>
      </c>
      <c r="CS104" s="176">
        <f t="shared" si="127"/>
        <v>0</v>
      </c>
      <c r="CT104" s="176">
        <f t="shared" si="127"/>
        <v>0</v>
      </c>
      <c r="CU104" s="176">
        <f t="shared" si="127"/>
        <v>0</v>
      </c>
      <c r="CV104" s="176">
        <f t="shared" si="127"/>
        <v>0</v>
      </c>
      <c r="CW104" s="176">
        <f t="shared" si="127"/>
        <v>0</v>
      </c>
      <c r="CX104" s="176">
        <f t="shared" si="127"/>
        <v>0</v>
      </c>
      <c r="CY104" s="176">
        <f t="shared" si="127"/>
        <v>0</v>
      </c>
      <c r="CZ104" s="176">
        <f t="shared" si="127"/>
        <v>0</v>
      </c>
      <c r="DA104" s="176">
        <f t="shared" si="126"/>
        <v>0</v>
      </c>
      <c r="DB104" s="176">
        <f t="shared" si="126"/>
        <v>0</v>
      </c>
      <c r="DC104" s="176">
        <f t="shared" si="126"/>
        <v>0</v>
      </c>
      <c r="DD104" s="176">
        <f t="shared" si="126"/>
        <v>0</v>
      </c>
      <c r="DE104" s="176">
        <f t="shared" si="126"/>
        <v>0</v>
      </c>
      <c r="DF104" s="176">
        <f t="shared" si="126"/>
        <v>0</v>
      </c>
      <c r="DG104" s="176">
        <f t="shared" si="126"/>
        <v>0</v>
      </c>
      <c r="DH104" s="176">
        <f t="shared" si="126"/>
        <v>0</v>
      </c>
      <c r="DI104" s="176">
        <f t="shared" si="126"/>
        <v>0</v>
      </c>
      <c r="DJ104" s="176">
        <f t="shared" si="126"/>
        <v>0</v>
      </c>
      <c r="DK104" s="176">
        <f t="shared" si="126"/>
        <v>0</v>
      </c>
      <c r="DL104" s="176">
        <f t="shared" si="126"/>
        <v>0</v>
      </c>
      <c r="DM104" s="176">
        <f t="shared" si="126"/>
        <v>0</v>
      </c>
      <c r="DN104" s="176">
        <f t="shared" si="126"/>
        <v>0</v>
      </c>
      <c r="DO104" s="176">
        <f t="shared" si="126"/>
        <v>0</v>
      </c>
      <c r="DP104" s="176">
        <f t="shared" si="126"/>
        <v>0</v>
      </c>
      <c r="DQ104" s="176">
        <f t="shared" si="125"/>
        <v>0</v>
      </c>
      <c r="DR104" s="176">
        <f t="shared" si="125"/>
        <v>0</v>
      </c>
      <c r="DS104" s="176">
        <f t="shared" si="125"/>
        <v>0</v>
      </c>
      <c r="DT104" s="176">
        <f t="shared" si="125"/>
        <v>0</v>
      </c>
      <c r="DU104" s="176">
        <f t="shared" si="125"/>
        <v>0</v>
      </c>
      <c r="DV104" s="176">
        <f t="shared" si="125"/>
        <v>0</v>
      </c>
      <c r="DW104" s="176">
        <f t="shared" si="125"/>
        <v>0</v>
      </c>
      <c r="DX104" s="176">
        <f t="shared" si="125"/>
        <v>0</v>
      </c>
      <c r="DY104" s="176">
        <f t="shared" si="112"/>
        <v>0</v>
      </c>
      <c r="DZ104" s="176">
        <f t="shared" si="112"/>
        <v>0</v>
      </c>
      <c r="EA104" s="176">
        <f t="shared" si="112"/>
        <v>0</v>
      </c>
      <c r="EB104" s="176">
        <f t="shared" si="112"/>
        <v>0</v>
      </c>
      <c r="EC104" s="176">
        <f t="shared" si="112"/>
        <v>0</v>
      </c>
      <c r="ED104" s="176">
        <f t="shared" si="112"/>
        <v>0</v>
      </c>
      <c r="EE104" s="176">
        <f t="shared" si="112"/>
        <v>0</v>
      </c>
      <c r="EF104" s="176">
        <f t="shared" si="112"/>
        <v>0</v>
      </c>
      <c r="EG104" s="176">
        <f t="shared" si="112"/>
        <v>0</v>
      </c>
      <c r="EH104" s="176">
        <f t="shared" si="88"/>
        <v>0</v>
      </c>
      <c r="EI104" s="176">
        <f t="shared" si="114"/>
        <v>0</v>
      </c>
      <c r="EJ104" s="176">
        <f t="shared" si="114"/>
        <v>0</v>
      </c>
      <c r="EK104" s="176">
        <f t="shared" si="114"/>
        <v>0</v>
      </c>
      <c r="EL104" s="176">
        <f t="shared" si="114"/>
        <v>0</v>
      </c>
      <c r="EM104" s="176">
        <f t="shared" si="114"/>
        <v>0</v>
      </c>
      <c r="EN104" s="176">
        <f t="shared" si="114"/>
        <v>0</v>
      </c>
      <c r="EO104" s="176">
        <f t="shared" si="114"/>
        <v>0</v>
      </c>
      <c r="EP104" s="176">
        <f t="shared" si="114"/>
        <v>0</v>
      </c>
      <c r="EQ104" s="176">
        <f t="shared" si="114"/>
        <v>0</v>
      </c>
      <c r="ER104" s="176">
        <f t="shared" si="114"/>
        <v>0</v>
      </c>
      <c r="ES104" s="176">
        <f t="shared" si="114"/>
        <v>0</v>
      </c>
      <c r="ET104" s="176">
        <f t="shared" si="114"/>
        <v>0</v>
      </c>
      <c r="EU104" s="176">
        <f t="shared" si="114"/>
        <v>0</v>
      </c>
      <c r="EV104" s="176">
        <f t="shared" si="114"/>
        <v>0</v>
      </c>
      <c r="EW104" s="176">
        <f t="shared" si="114"/>
        <v>0</v>
      </c>
      <c r="EX104" s="176">
        <f t="shared" si="114"/>
        <v>0</v>
      </c>
      <c r="EY104" s="176">
        <f t="shared" si="123"/>
        <v>0</v>
      </c>
      <c r="EZ104" s="176">
        <f t="shared" si="123"/>
        <v>0</v>
      </c>
      <c r="FA104" s="176">
        <f t="shared" si="123"/>
        <v>0</v>
      </c>
      <c r="FB104" s="176">
        <f t="shared" si="123"/>
        <v>0</v>
      </c>
      <c r="FC104" s="176">
        <f t="shared" si="123"/>
        <v>0</v>
      </c>
      <c r="FD104" s="176">
        <f t="shared" si="123"/>
        <v>0</v>
      </c>
      <c r="FE104" s="176">
        <f t="shared" si="123"/>
        <v>0</v>
      </c>
      <c r="FF104" s="176">
        <f t="shared" si="120"/>
        <v>0</v>
      </c>
      <c r="FG104" s="176">
        <f t="shared" si="120"/>
        <v>0</v>
      </c>
      <c r="FH104" s="176">
        <f t="shared" si="120"/>
        <v>0</v>
      </c>
      <c r="FI104" s="176">
        <f t="shared" si="120"/>
        <v>0</v>
      </c>
      <c r="FJ104" s="176">
        <f t="shared" si="120"/>
        <v>0</v>
      </c>
      <c r="FK104" s="176">
        <f t="shared" si="120"/>
        <v>0</v>
      </c>
      <c r="FL104" s="176">
        <f t="shared" si="120"/>
        <v>0</v>
      </c>
      <c r="FM104" s="176">
        <f t="shared" si="120"/>
        <v>0</v>
      </c>
      <c r="FN104" s="176">
        <f t="shared" si="120"/>
        <v>0</v>
      </c>
      <c r="FO104" s="176">
        <f t="shared" si="120"/>
        <v>0</v>
      </c>
      <c r="FP104" s="176">
        <f t="shared" si="120"/>
        <v>0</v>
      </c>
      <c r="FQ104" s="176">
        <f t="shared" si="120"/>
        <v>0</v>
      </c>
      <c r="FR104" s="176">
        <f t="shared" si="120"/>
        <v>0</v>
      </c>
      <c r="FS104" s="176">
        <f t="shared" si="120"/>
        <v>0</v>
      </c>
      <c r="FT104" s="176">
        <f t="shared" si="107"/>
        <v>0</v>
      </c>
      <c r="FU104" s="176">
        <f t="shared" si="107"/>
        <v>0</v>
      </c>
      <c r="FV104" s="176">
        <f t="shared" si="107"/>
        <v>0</v>
      </c>
      <c r="FW104" s="176">
        <f t="shared" si="107"/>
        <v>0</v>
      </c>
      <c r="FX104" s="176">
        <f t="shared" si="107"/>
        <v>0</v>
      </c>
      <c r="FY104" s="176">
        <f t="shared" si="107"/>
        <v>0</v>
      </c>
      <c r="FZ104" s="176">
        <f t="shared" si="116"/>
        <v>0</v>
      </c>
      <c r="GA104" s="176">
        <f t="shared" si="116"/>
        <v>0</v>
      </c>
      <c r="GB104" s="176">
        <f t="shared" si="116"/>
        <v>0</v>
      </c>
      <c r="GC104" s="176">
        <f t="shared" si="116"/>
        <v>0</v>
      </c>
      <c r="GD104" s="176">
        <f t="shared" si="116"/>
        <v>0</v>
      </c>
      <c r="GE104" s="176">
        <f t="shared" si="116"/>
        <v>0</v>
      </c>
      <c r="GF104" s="176">
        <f t="shared" si="116"/>
        <v>0</v>
      </c>
      <c r="GG104" s="176">
        <f t="shared" si="116"/>
        <v>0</v>
      </c>
      <c r="GH104" s="176">
        <f t="shared" si="116"/>
        <v>0</v>
      </c>
      <c r="GI104" s="176">
        <f t="shared" si="116"/>
        <v>0</v>
      </c>
      <c r="GJ104" s="176">
        <f t="shared" si="116"/>
        <v>0</v>
      </c>
      <c r="GK104" s="176">
        <f t="shared" si="116"/>
        <v>0</v>
      </c>
      <c r="GL104" s="176">
        <f t="shared" si="94"/>
        <v>0</v>
      </c>
      <c r="GM104" s="176">
        <f t="shared" si="94"/>
        <v>0</v>
      </c>
      <c r="GN104" s="176">
        <f t="shared" si="94"/>
        <v>0</v>
      </c>
      <c r="GO104" s="176">
        <f t="shared" si="94"/>
        <v>0</v>
      </c>
      <c r="GP104" s="176">
        <f t="shared" si="94"/>
        <v>0</v>
      </c>
      <c r="GQ104" s="176">
        <f t="shared" si="94"/>
        <v>0</v>
      </c>
      <c r="GR104" s="176">
        <f t="shared" si="94"/>
        <v>0</v>
      </c>
      <c r="GS104" s="176">
        <f t="shared" si="94"/>
        <v>0</v>
      </c>
      <c r="GT104" s="176">
        <f t="shared" si="94"/>
        <v>0</v>
      </c>
      <c r="GU104" s="176">
        <f t="shared" si="94"/>
        <v>0</v>
      </c>
      <c r="GV104" s="176">
        <f t="shared" si="94"/>
        <v>0</v>
      </c>
      <c r="GW104" s="176">
        <f t="shared" si="94"/>
        <v>0</v>
      </c>
      <c r="GX104" s="176">
        <f t="shared" si="94"/>
        <v>0</v>
      </c>
      <c r="GY104" s="176">
        <f t="shared" ref="GY104" si="128">+NORMDIST($H104,GY$12,GY$13,FALSE)</f>
        <v>0</v>
      </c>
      <c r="GZ104" s="176">
        <f t="shared" si="92"/>
        <v>0</v>
      </c>
      <c r="HA104" s="176">
        <f t="shared" si="91"/>
        <v>0</v>
      </c>
      <c r="HB104" s="176">
        <f t="shared" si="91"/>
        <v>0</v>
      </c>
      <c r="HC104" s="176">
        <f t="shared" si="91"/>
        <v>0</v>
      </c>
      <c r="HD104" s="176">
        <f t="shared" si="91"/>
        <v>0</v>
      </c>
      <c r="HE104" s="176">
        <f t="shared" si="91"/>
        <v>0</v>
      </c>
      <c r="HF104" s="176">
        <f t="shared" si="91"/>
        <v>0</v>
      </c>
      <c r="HG104" s="176">
        <f t="shared" si="117"/>
        <v>0</v>
      </c>
      <c r="HH104" s="176">
        <f t="shared" si="117"/>
        <v>0</v>
      </c>
      <c r="HI104" s="176">
        <f t="shared" si="117"/>
        <v>0</v>
      </c>
      <c r="HJ104" s="176">
        <f t="shared" si="117"/>
        <v>0</v>
      </c>
      <c r="HK104" s="176">
        <f t="shared" si="117"/>
        <v>0</v>
      </c>
      <c r="HL104" s="176">
        <f t="shared" si="117"/>
        <v>0</v>
      </c>
      <c r="HM104" s="176">
        <f t="shared" si="117"/>
        <v>0</v>
      </c>
      <c r="HN104" s="176">
        <f t="shared" si="117"/>
        <v>0</v>
      </c>
      <c r="HO104" s="176">
        <f t="shared" si="117"/>
        <v>0</v>
      </c>
      <c r="HP104" s="176">
        <f t="shared" si="117"/>
        <v>0</v>
      </c>
      <c r="HQ104" s="176">
        <f t="shared" si="117"/>
        <v>0</v>
      </c>
      <c r="HR104" s="176">
        <f t="shared" si="117"/>
        <v>0</v>
      </c>
      <c r="HS104" s="176">
        <f t="shared" si="117"/>
        <v>0</v>
      </c>
      <c r="HT104" s="176">
        <f t="shared" si="117"/>
        <v>0</v>
      </c>
      <c r="HU104" s="176">
        <f t="shared" si="117"/>
        <v>0</v>
      </c>
      <c r="HV104" s="176">
        <f t="shared" si="117"/>
        <v>0</v>
      </c>
      <c r="HW104" s="176">
        <f t="shared" si="115"/>
        <v>0</v>
      </c>
      <c r="HX104" s="176">
        <f t="shared" si="115"/>
        <v>0</v>
      </c>
      <c r="HY104" s="176">
        <f t="shared" si="115"/>
        <v>0</v>
      </c>
      <c r="HZ104" s="176">
        <f t="shared" si="115"/>
        <v>0</v>
      </c>
      <c r="IA104" s="176">
        <f t="shared" si="115"/>
        <v>0</v>
      </c>
      <c r="IB104" s="176">
        <f t="shared" si="115"/>
        <v>0</v>
      </c>
      <c r="IC104" s="176">
        <f t="shared" si="115"/>
        <v>0</v>
      </c>
      <c r="ID104" s="176">
        <f t="shared" si="115"/>
        <v>0</v>
      </c>
      <c r="IE104" s="176">
        <f t="shared" si="115"/>
        <v>0</v>
      </c>
      <c r="IF104" s="176">
        <f t="shared" si="115"/>
        <v>0</v>
      </c>
      <c r="IG104" s="176">
        <f t="shared" si="115"/>
        <v>0</v>
      </c>
      <c r="II104"/>
      <c r="IJ104" s="174">
        <v>90</v>
      </c>
      <c r="IK104" s="174" t="b">
        <f t="shared" si="99"/>
        <v>0</v>
      </c>
      <c r="IL104" s="174" t="e">
        <f t="shared" si="101"/>
        <v>#DIV/0!</v>
      </c>
      <c r="IM104" s="174" t="e">
        <f t="shared" si="104"/>
        <v>#DIV/0!</v>
      </c>
      <c r="IO104" s="179" t="str">
        <f t="shared" si="102"/>
        <v/>
      </c>
      <c r="IP104" s="174" t="str">
        <f t="shared" si="103"/>
        <v/>
      </c>
    </row>
    <row r="105" spans="2:250" ht="12.75" customHeight="1" x14ac:dyDescent="0.25">
      <c r="B105" s="174"/>
      <c r="C105" s="174"/>
      <c r="D105" s="174">
        <f t="shared" si="96"/>
        <v>0</v>
      </c>
      <c r="E105"/>
      <c r="F105"/>
      <c r="G105" s="177">
        <v>92</v>
      </c>
      <c r="H105" s="176">
        <f t="shared" si="97"/>
        <v>14.264769790649359</v>
      </c>
      <c r="I105" s="176">
        <f t="shared" si="100"/>
        <v>2.9069251032672297E-48</v>
      </c>
      <c r="K105" s="176">
        <f t="shared" si="119"/>
        <v>9.5172688111503363E-78</v>
      </c>
      <c r="L105" s="176">
        <f t="shared" si="119"/>
        <v>2.9069251032670128E-48</v>
      </c>
      <c r="M105" s="176">
        <f t="shared" si="119"/>
        <v>4.3302875760260984E-148</v>
      </c>
      <c r="N105" s="176">
        <f t="shared" si="119"/>
        <v>2.9923790495676747E-135</v>
      </c>
      <c r="O105" s="176">
        <f t="shared" si="119"/>
        <v>9.836924101479378E-112</v>
      </c>
      <c r="P105" s="176">
        <f t="shared" si="119"/>
        <v>4.6601974749965187E-83</v>
      </c>
      <c r="Q105" s="176">
        <f t="shared" si="119"/>
        <v>1.425843691748326E-172</v>
      </c>
      <c r="R105" s="176">
        <f t="shared" si="119"/>
        <v>2.1721961931006616E-164</v>
      </c>
      <c r="S105" s="176">
        <f t="shared" si="119"/>
        <v>1.4706257753629366E-109</v>
      </c>
      <c r="T105" s="176">
        <f t="shared" si="119"/>
        <v>3.5966157713235783E-62</v>
      </c>
      <c r="U105" s="176">
        <f t="shared" si="119"/>
        <v>1.8090577753032072E-61</v>
      </c>
      <c r="V105" s="176">
        <f t="shared" si="119"/>
        <v>5.6795683768625928E-129</v>
      </c>
      <c r="W105" s="176">
        <f t="shared" si="119"/>
        <v>1.5656440421115456E-263</v>
      </c>
      <c r="X105" s="176">
        <f t="shared" si="119"/>
        <v>6.1383649394449559E-114</v>
      </c>
      <c r="Y105" s="176">
        <f t="shared" si="119"/>
        <v>3.1655534526070642E-82</v>
      </c>
      <c r="Z105" s="176">
        <f t="shared" si="119"/>
        <v>4.9449420729976942E-182</v>
      </c>
      <c r="AA105" s="176">
        <f t="shared" si="118"/>
        <v>0</v>
      </c>
      <c r="AB105" s="176">
        <f t="shared" si="118"/>
        <v>0</v>
      </c>
      <c r="AC105" s="176">
        <f t="shared" si="118"/>
        <v>0</v>
      </c>
      <c r="AD105" s="176">
        <f t="shared" si="118"/>
        <v>0</v>
      </c>
      <c r="AE105" s="176">
        <f t="shared" si="118"/>
        <v>0</v>
      </c>
      <c r="AF105" s="176">
        <f t="shared" si="118"/>
        <v>0</v>
      </c>
      <c r="AG105" s="176">
        <f t="shared" si="118"/>
        <v>0</v>
      </c>
      <c r="AH105" s="176">
        <f t="shared" si="118"/>
        <v>0</v>
      </c>
      <c r="AI105" s="176">
        <f t="shared" si="118"/>
        <v>0</v>
      </c>
      <c r="AJ105" s="176">
        <f t="shared" si="118"/>
        <v>0</v>
      </c>
      <c r="AK105" s="176">
        <f t="shared" si="118"/>
        <v>0</v>
      </c>
      <c r="AL105" s="176">
        <f t="shared" si="118"/>
        <v>0</v>
      </c>
      <c r="AM105" s="176">
        <f t="shared" si="118"/>
        <v>0</v>
      </c>
      <c r="AN105" s="176">
        <f t="shared" si="118"/>
        <v>0</v>
      </c>
      <c r="AO105" s="176">
        <f t="shared" si="118"/>
        <v>0</v>
      </c>
      <c r="AP105" s="176">
        <f t="shared" si="124"/>
        <v>0</v>
      </c>
      <c r="AQ105" s="176">
        <f t="shared" si="124"/>
        <v>0</v>
      </c>
      <c r="AR105" s="176">
        <f t="shared" si="124"/>
        <v>0</v>
      </c>
      <c r="AS105" s="176">
        <f t="shared" si="124"/>
        <v>0</v>
      </c>
      <c r="AT105" s="176">
        <f t="shared" si="124"/>
        <v>0</v>
      </c>
      <c r="AU105" s="176">
        <f t="shared" si="124"/>
        <v>0</v>
      </c>
      <c r="AV105" s="176">
        <f t="shared" si="124"/>
        <v>0</v>
      </c>
      <c r="AW105" s="176">
        <f t="shared" si="124"/>
        <v>0</v>
      </c>
      <c r="AX105" s="176">
        <f t="shared" si="124"/>
        <v>0</v>
      </c>
      <c r="AY105" s="176">
        <f t="shared" si="124"/>
        <v>0</v>
      </c>
      <c r="AZ105" s="176">
        <f t="shared" si="124"/>
        <v>0</v>
      </c>
      <c r="BA105" s="176">
        <f t="shared" si="124"/>
        <v>0</v>
      </c>
      <c r="BB105" s="176">
        <f t="shared" si="124"/>
        <v>0</v>
      </c>
      <c r="BC105" s="176">
        <f t="shared" si="124"/>
        <v>0</v>
      </c>
      <c r="BD105" s="176">
        <f t="shared" si="124"/>
        <v>0</v>
      </c>
      <c r="BE105" s="176">
        <f t="shared" si="124"/>
        <v>0</v>
      </c>
      <c r="BF105" s="176">
        <f t="shared" si="121"/>
        <v>0</v>
      </c>
      <c r="BG105" s="176">
        <f t="shared" si="121"/>
        <v>0</v>
      </c>
      <c r="BH105" s="176">
        <f t="shared" si="121"/>
        <v>0</v>
      </c>
      <c r="BI105" s="176">
        <f t="shared" si="121"/>
        <v>0</v>
      </c>
      <c r="BJ105" s="176">
        <f t="shared" si="121"/>
        <v>0</v>
      </c>
      <c r="BK105" s="176">
        <f t="shared" si="121"/>
        <v>0</v>
      </c>
      <c r="BL105" s="176">
        <f t="shared" si="121"/>
        <v>0</v>
      </c>
      <c r="BM105" s="176">
        <f t="shared" si="121"/>
        <v>0</v>
      </c>
      <c r="BN105" s="176">
        <f t="shared" si="121"/>
        <v>0</v>
      </c>
      <c r="BO105" s="176">
        <f t="shared" si="121"/>
        <v>0</v>
      </c>
      <c r="BP105" s="176">
        <f t="shared" si="121"/>
        <v>0</v>
      </c>
      <c r="BQ105" s="176">
        <f t="shared" si="121"/>
        <v>0</v>
      </c>
      <c r="BR105" s="176">
        <f t="shared" si="121"/>
        <v>0</v>
      </c>
      <c r="BS105" s="176">
        <f t="shared" si="121"/>
        <v>0</v>
      </c>
      <c r="BT105" s="176">
        <f t="shared" si="121"/>
        <v>0</v>
      </c>
      <c r="BU105" s="176">
        <f t="shared" si="121"/>
        <v>0</v>
      </c>
      <c r="BV105" s="176">
        <f t="shared" si="122"/>
        <v>0</v>
      </c>
      <c r="BW105" s="176">
        <f t="shared" si="122"/>
        <v>0</v>
      </c>
      <c r="BX105" s="176">
        <f t="shared" si="122"/>
        <v>0</v>
      </c>
      <c r="BY105" s="176">
        <f t="shared" si="122"/>
        <v>0</v>
      </c>
      <c r="BZ105" s="176">
        <f t="shared" si="122"/>
        <v>0</v>
      </c>
      <c r="CA105" s="176">
        <f t="shared" si="122"/>
        <v>0</v>
      </c>
      <c r="CB105" s="176">
        <f t="shared" si="122"/>
        <v>0</v>
      </c>
      <c r="CC105" s="176">
        <f t="shared" si="122"/>
        <v>0</v>
      </c>
      <c r="CD105" s="176">
        <f t="shared" si="122"/>
        <v>0</v>
      </c>
      <c r="CE105" s="176">
        <f t="shared" si="122"/>
        <v>0</v>
      </c>
      <c r="CF105" s="176">
        <f t="shared" si="122"/>
        <v>0</v>
      </c>
      <c r="CG105" s="176">
        <f t="shared" si="122"/>
        <v>0</v>
      </c>
      <c r="CH105" s="176">
        <f t="shared" si="122"/>
        <v>0</v>
      </c>
      <c r="CI105" s="176">
        <f t="shared" si="122"/>
        <v>0</v>
      </c>
      <c r="CJ105" s="176">
        <f t="shared" si="122"/>
        <v>0</v>
      </c>
      <c r="CK105" s="176">
        <f t="shared" si="122"/>
        <v>0</v>
      </c>
      <c r="CL105" s="176">
        <f t="shared" si="127"/>
        <v>0</v>
      </c>
      <c r="CM105" s="176">
        <f t="shared" si="127"/>
        <v>0</v>
      </c>
      <c r="CN105" s="176">
        <f t="shared" si="127"/>
        <v>0</v>
      </c>
      <c r="CO105" s="176">
        <f t="shared" si="127"/>
        <v>0</v>
      </c>
      <c r="CP105" s="176">
        <f t="shared" si="127"/>
        <v>0</v>
      </c>
      <c r="CQ105" s="176">
        <f t="shared" si="127"/>
        <v>0</v>
      </c>
      <c r="CR105" s="176">
        <f t="shared" si="127"/>
        <v>0</v>
      </c>
      <c r="CS105" s="176">
        <f t="shared" si="127"/>
        <v>0</v>
      </c>
      <c r="CT105" s="176">
        <f t="shared" si="127"/>
        <v>0</v>
      </c>
      <c r="CU105" s="176">
        <f t="shared" si="127"/>
        <v>0</v>
      </c>
      <c r="CV105" s="176">
        <f t="shared" si="127"/>
        <v>0</v>
      </c>
      <c r="CW105" s="176">
        <f t="shared" si="127"/>
        <v>0</v>
      </c>
      <c r="CX105" s="176">
        <f t="shared" si="127"/>
        <v>0</v>
      </c>
      <c r="CY105" s="176">
        <f t="shared" si="127"/>
        <v>0</v>
      </c>
      <c r="CZ105" s="176">
        <f t="shared" si="127"/>
        <v>0</v>
      </c>
      <c r="DA105" s="176">
        <f t="shared" si="126"/>
        <v>0</v>
      </c>
      <c r="DB105" s="176">
        <f t="shared" si="126"/>
        <v>0</v>
      </c>
      <c r="DC105" s="176">
        <f t="shared" si="126"/>
        <v>0</v>
      </c>
      <c r="DD105" s="176">
        <f t="shared" si="126"/>
        <v>0</v>
      </c>
      <c r="DE105" s="176">
        <f t="shared" si="126"/>
        <v>0</v>
      </c>
      <c r="DF105" s="176">
        <f t="shared" si="126"/>
        <v>0</v>
      </c>
      <c r="DG105" s="176">
        <f t="shared" si="126"/>
        <v>0</v>
      </c>
      <c r="DH105" s="176">
        <f t="shared" si="126"/>
        <v>0</v>
      </c>
      <c r="DI105" s="176">
        <f t="shared" si="126"/>
        <v>0</v>
      </c>
      <c r="DJ105" s="176">
        <f t="shared" si="126"/>
        <v>0</v>
      </c>
      <c r="DK105" s="176">
        <f t="shared" si="126"/>
        <v>0</v>
      </c>
      <c r="DL105" s="176">
        <f t="shared" si="126"/>
        <v>0</v>
      </c>
      <c r="DM105" s="176">
        <f t="shared" si="126"/>
        <v>0</v>
      </c>
      <c r="DN105" s="176">
        <f t="shared" si="126"/>
        <v>0</v>
      </c>
      <c r="DO105" s="176">
        <f t="shared" si="126"/>
        <v>0</v>
      </c>
      <c r="DP105" s="176">
        <f t="shared" si="126"/>
        <v>0</v>
      </c>
      <c r="DQ105" s="176">
        <f t="shared" si="125"/>
        <v>0</v>
      </c>
      <c r="DR105" s="176">
        <f t="shared" si="125"/>
        <v>0</v>
      </c>
      <c r="DS105" s="176">
        <f t="shared" si="125"/>
        <v>0</v>
      </c>
      <c r="DT105" s="176">
        <f t="shared" si="125"/>
        <v>0</v>
      </c>
      <c r="DU105" s="176">
        <f t="shared" si="125"/>
        <v>0</v>
      </c>
      <c r="DV105" s="176">
        <f t="shared" si="125"/>
        <v>0</v>
      </c>
      <c r="DW105" s="176">
        <f t="shared" si="125"/>
        <v>0</v>
      </c>
      <c r="DX105" s="176">
        <f t="shared" si="125"/>
        <v>0</v>
      </c>
      <c r="DY105" s="176">
        <f t="shared" si="112"/>
        <v>0</v>
      </c>
      <c r="DZ105" s="176">
        <f t="shared" si="112"/>
        <v>0</v>
      </c>
      <c r="EA105" s="176">
        <f t="shared" si="112"/>
        <v>0</v>
      </c>
      <c r="EB105" s="176">
        <f t="shared" si="112"/>
        <v>0</v>
      </c>
      <c r="EC105" s="176">
        <f t="shared" si="112"/>
        <v>0</v>
      </c>
      <c r="ED105" s="176">
        <f t="shared" ref="ED105:ES126" si="129">+NORMDIST($H105,ED$12,ED$13,FALSE)</f>
        <v>0</v>
      </c>
      <c r="EE105" s="176">
        <f t="shared" si="129"/>
        <v>0</v>
      </c>
      <c r="EF105" s="176">
        <f t="shared" si="129"/>
        <v>0</v>
      </c>
      <c r="EG105" s="176">
        <f t="shared" si="129"/>
        <v>0</v>
      </c>
      <c r="EH105" s="176">
        <f t="shared" si="88"/>
        <v>0</v>
      </c>
      <c r="EI105" s="176">
        <f t="shared" si="114"/>
        <v>0</v>
      </c>
      <c r="EJ105" s="176">
        <f t="shared" si="114"/>
        <v>0</v>
      </c>
      <c r="EK105" s="176">
        <f t="shared" si="114"/>
        <v>0</v>
      </c>
      <c r="EL105" s="176">
        <f t="shared" si="114"/>
        <v>0</v>
      </c>
      <c r="EM105" s="176">
        <f t="shared" si="114"/>
        <v>0</v>
      </c>
      <c r="EN105" s="176">
        <f t="shared" si="114"/>
        <v>0</v>
      </c>
      <c r="EO105" s="176">
        <f t="shared" si="114"/>
        <v>0</v>
      </c>
      <c r="EP105" s="176">
        <f t="shared" si="114"/>
        <v>0</v>
      </c>
      <c r="EQ105" s="176">
        <f t="shared" si="114"/>
        <v>0</v>
      </c>
      <c r="ER105" s="176">
        <f t="shared" si="114"/>
        <v>0</v>
      </c>
      <c r="ES105" s="176">
        <f t="shared" si="114"/>
        <v>0</v>
      </c>
      <c r="ET105" s="176">
        <f t="shared" si="114"/>
        <v>0</v>
      </c>
      <c r="EU105" s="176">
        <f t="shared" si="114"/>
        <v>0</v>
      </c>
      <c r="EV105" s="176">
        <f t="shared" si="114"/>
        <v>0</v>
      </c>
      <c r="EW105" s="176">
        <f t="shared" si="114"/>
        <v>0</v>
      </c>
      <c r="EX105" s="176">
        <f t="shared" ref="EX105:FM106" si="130">+NORMDIST($H105,EX$12,EX$13,FALSE)</f>
        <v>0</v>
      </c>
      <c r="EY105" s="176">
        <f t="shared" si="130"/>
        <v>0</v>
      </c>
      <c r="EZ105" s="176">
        <f t="shared" si="130"/>
        <v>0</v>
      </c>
      <c r="FA105" s="176">
        <f t="shared" si="130"/>
        <v>0</v>
      </c>
      <c r="FB105" s="176">
        <f t="shared" si="130"/>
        <v>0</v>
      </c>
      <c r="FC105" s="176">
        <f t="shared" si="130"/>
        <v>0</v>
      </c>
      <c r="FD105" s="176">
        <f t="shared" si="130"/>
        <v>0</v>
      </c>
      <c r="FE105" s="176">
        <f t="shared" si="130"/>
        <v>0</v>
      </c>
      <c r="FF105" s="176">
        <f t="shared" si="120"/>
        <v>0</v>
      </c>
      <c r="FG105" s="176">
        <f t="shared" si="120"/>
        <v>0</v>
      </c>
      <c r="FH105" s="176">
        <f t="shared" si="120"/>
        <v>0</v>
      </c>
      <c r="FI105" s="176">
        <f t="shared" si="120"/>
        <v>0</v>
      </c>
      <c r="FJ105" s="176">
        <f t="shared" si="120"/>
        <v>0</v>
      </c>
      <c r="FK105" s="176">
        <f t="shared" si="120"/>
        <v>0</v>
      </c>
      <c r="FL105" s="176">
        <f t="shared" si="120"/>
        <v>0</v>
      </c>
      <c r="FM105" s="176">
        <f t="shared" si="120"/>
        <v>0</v>
      </c>
      <c r="FN105" s="176">
        <f t="shared" si="120"/>
        <v>0</v>
      </c>
      <c r="FO105" s="176">
        <f t="shared" si="120"/>
        <v>0</v>
      </c>
      <c r="FP105" s="176">
        <f t="shared" si="120"/>
        <v>0</v>
      </c>
      <c r="FQ105" s="176">
        <f t="shared" si="120"/>
        <v>0</v>
      </c>
      <c r="FR105" s="176">
        <f t="shared" si="120"/>
        <v>0</v>
      </c>
      <c r="FS105" s="176">
        <f t="shared" si="120"/>
        <v>0</v>
      </c>
      <c r="FT105" s="176">
        <f t="shared" si="107"/>
        <v>0</v>
      </c>
      <c r="FU105" s="176">
        <f t="shared" si="107"/>
        <v>0</v>
      </c>
      <c r="FV105" s="176">
        <f t="shared" si="107"/>
        <v>0</v>
      </c>
      <c r="FW105" s="176">
        <f t="shared" si="107"/>
        <v>0</v>
      </c>
      <c r="FX105" s="176">
        <f t="shared" si="107"/>
        <v>0</v>
      </c>
      <c r="FY105" s="176">
        <f t="shared" si="107"/>
        <v>0</v>
      </c>
      <c r="FZ105" s="176">
        <f t="shared" si="116"/>
        <v>0</v>
      </c>
      <c r="GA105" s="176">
        <f t="shared" si="116"/>
        <v>0</v>
      </c>
      <c r="GB105" s="176">
        <f t="shared" si="116"/>
        <v>0</v>
      </c>
      <c r="GC105" s="176">
        <f t="shared" si="116"/>
        <v>0</v>
      </c>
      <c r="GD105" s="176">
        <f t="shared" si="116"/>
        <v>0</v>
      </c>
      <c r="GE105" s="176">
        <f t="shared" si="116"/>
        <v>0</v>
      </c>
      <c r="GF105" s="176">
        <f t="shared" si="116"/>
        <v>0</v>
      </c>
      <c r="GG105" s="176">
        <f t="shared" si="116"/>
        <v>0</v>
      </c>
      <c r="GH105" s="176">
        <f t="shared" si="116"/>
        <v>0</v>
      </c>
      <c r="GI105" s="176">
        <f t="shared" si="116"/>
        <v>0</v>
      </c>
      <c r="GJ105" s="176">
        <f t="shared" si="116"/>
        <v>0</v>
      </c>
      <c r="GK105" s="176">
        <f t="shared" si="116"/>
        <v>0</v>
      </c>
      <c r="GL105" s="176">
        <f t="shared" si="116"/>
        <v>0</v>
      </c>
      <c r="GM105" s="176">
        <f t="shared" ref="GM105:HB130" si="131">+NORMDIST($H105,GM$12,GM$13,FALSE)</f>
        <v>0</v>
      </c>
      <c r="GN105" s="176">
        <f t="shared" si="131"/>
        <v>0</v>
      </c>
      <c r="GO105" s="176">
        <f t="shared" si="131"/>
        <v>0</v>
      </c>
      <c r="GP105" s="176">
        <f t="shared" si="131"/>
        <v>0</v>
      </c>
      <c r="GQ105" s="176">
        <f t="shared" si="131"/>
        <v>0</v>
      </c>
      <c r="GR105" s="176">
        <f t="shared" si="131"/>
        <v>0</v>
      </c>
      <c r="GS105" s="176">
        <f t="shared" si="131"/>
        <v>0</v>
      </c>
      <c r="GT105" s="176">
        <f t="shared" si="131"/>
        <v>0</v>
      </c>
      <c r="GU105" s="176">
        <f t="shared" si="131"/>
        <v>0</v>
      </c>
      <c r="GV105" s="176">
        <f t="shared" si="131"/>
        <v>0</v>
      </c>
      <c r="GW105" s="176">
        <f t="shared" si="131"/>
        <v>0</v>
      </c>
      <c r="GX105" s="176">
        <f t="shared" si="131"/>
        <v>0</v>
      </c>
      <c r="GY105" s="176">
        <f t="shared" si="131"/>
        <v>0</v>
      </c>
      <c r="GZ105" s="176">
        <f t="shared" si="92"/>
        <v>0</v>
      </c>
      <c r="HA105" s="176">
        <f t="shared" si="91"/>
        <v>0</v>
      </c>
      <c r="HB105" s="176">
        <f t="shared" si="91"/>
        <v>0</v>
      </c>
      <c r="HC105" s="176">
        <f t="shared" si="91"/>
        <v>0</v>
      </c>
      <c r="HD105" s="176">
        <f t="shared" si="91"/>
        <v>0</v>
      </c>
      <c r="HE105" s="176">
        <f t="shared" si="91"/>
        <v>0</v>
      </c>
      <c r="HF105" s="176">
        <f t="shared" si="91"/>
        <v>0</v>
      </c>
      <c r="HG105" s="176">
        <f t="shared" si="117"/>
        <v>0</v>
      </c>
      <c r="HH105" s="176">
        <f t="shared" si="117"/>
        <v>0</v>
      </c>
      <c r="HI105" s="176">
        <f t="shared" si="117"/>
        <v>0</v>
      </c>
      <c r="HJ105" s="176">
        <f t="shared" si="117"/>
        <v>0</v>
      </c>
      <c r="HK105" s="176">
        <f t="shared" si="117"/>
        <v>0</v>
      </c>
      <c r="HL105" s="176">
        <f t="shared" si="117"/>
        <v>0</v>
      </c>
      <c r="HM105" s="176">
        <f t="shared" si="117"/>
        <v>0</v>
      </c>
      <c r="HN105" s="176">
        <f t="shared" si="117"/>
        <v>0</v>
      </c>
      <c r="HO105" s="176">
        <f t="shared" si="117"/>
        <v>0</v>
      </c>
      <c r="HP105" s="176">
        <f t="shared" si="117"/>
        <v>0</v>
      </c>
      <c r="HQ105" s="176">
        <f t="shared" si="117"/>
        <v>0</v>
      </c>
      <c r="HR105" s="176">
        <f t="shared" si="117"/>
        <v>0</v>
      </c>
      <c r="HS105" s="176">
        <f t="shared" si="117"/>
        <v>0</v>
      </c>
      <c r="HT105" s="176">
        <f t="shared" si="117"/>
        <v>0</v>
      </c>
      <c r="HU105" s="176">
        <f t="shared" si="117"/>
        <v>0</v>
      </c>
      <c r="HV105" s="176">
        <f t="shared" si="117"/>
        <v>0</v>
      </c>
      <c r="HW105" s="176">
        <f t="shared" si="115"/>
        <v>0</v>
      </c>
      <c r="HX105" s="176">
        <f t="shared" si="115"/>
        <v>0</v>
      </c>
      <c r="HY105" s="176">
        <f t="shared" si="115"/>
        <v>0</v>
      </c>
      <c r="HZ105" s="176">
        <f t="shared" si="115"/>
        <v>0</v>
      </c>
      <c r="IA105" s="176">
        <f t="shared" si="115"/>
        <v>0</v>
      </c>
      <c r="IB105" s="176">
        <f t="shared" si="115"/>
        <v>0</v>
      </c>
      <c r="IC105" s="176">
        <f t="shared" si="115"/>
        <v>0</v>
      </c>
      <c r="ID105" s="176">
        <f t="shared" si="115"/>
        <v>0</v>
      </c>
      <c r="IE105" s="176">
        <f t="shared" si="115"/>
        <v>0</v>
      </c>
      <c r="IF105" s="176">
        <f t="shared" si="115"/>
        <v>0</v>
      </c>
      <c r="IG105" s="176">
        <f t="shared" si="115"/>
        <v>0</v>
      </c>
      <c r="II105"/>
      <c r="IJ105" s="174">
        <v>91</v>
      </c>
      <c r="IK105" s="174" t="b">
        <f t="shared" si="99"/>
        <v>0</v>
      </c>
      <c r="IL105" s="174" t="e">
        <f t="shared" si="101"/>
        <v>#DIV/0!</v>
      </c>
      <c r="IM105" s="174" t="e">
        <f t="shared" si="104"/>
        <v>#DIV/0!</v>
      </c>
      <c r="IO105" s="179" t="str">
        <f t="shared" si="102"/>
        <v/>
      </c>
      <c r="IP105" s="174" t="str">
        <f t="shared" si="103"/>
        <v/>
      </c>
    </row>
    <row r="106" spans="2:250" ht="12.75" customHeight="1" x14ac:dyDescent="0.25">
      <c r="B106" s="174"/>
      <c r="C106" s="174"/>
      <c r="D106" s="174">
        <f t="shared" si="96"/>
        <v>0</v>
      </c>
      <c r="E106"/>
      <c r="F106"/>
      <c r="G106" s="177">
        <v>93</v>
      </c>
      <c r="H106" s="176">
        <f t="shared" si="97"/>
        <v>14.419821636199895</v>
      </c>
      <c r="I106" s="176">
        <f t="shared" si="100"/>
        <v>4.1895951871653048E-52</v>
      </c>
      <c r="K106" s="176">
        <f t="shared" si="119"/>
        <v>9.6037666865733051E-83</v>
      </c>
      <c r="L106" s="176">
        <f t="shared" si="119"/>
        <v>4.1895951871645785E-52</v>
      </c>
      <c r="M106" s="176">
        <f t="shared" si="119"/>
        <v>6.8433290413134197E-156</v>
      </c>
      <c r="N106" s="176">
        <f t="shared" si="119"/>
        <v>6.3690819526603714E-143</v>
      </c>
      <c r="O106" s="176">
        <f t="shared" si="119"/>
        <v>1.2920254115437101E-117</v>
      </c>
      <c r="P106" s="176">
        <f t="shared" si="119"/>
        <v>4.4937482578930774E-88</v>
      </c>
      <c r="Q106" s="176">
        <f t="shared" si="119"/>
        <v>1.1927903265915347E-181</v>
      </c>
      <c r="R106" s="176">
        <f t="shared" si="119"/>
        <v>2.1758247085183576E-172</v>
      </c>
      <c r="S106" s="176">
        <f t="shared" si="119"/>
        <v>1.9428647104393327E-115</v>
      </c>
      <c r="T106" s="176">
        <f t="shared" si="119"/>
        <v>5.2281120881872132E-66</v>
      </c>
      <c r="U106" s="176">
        <f t="shared" si="119"/>
        <v>6.7408417670773806E-65</v>
      </c>
      <c r="V106" s="176">
        <f t="shared" si="119"/>
        <v>1.9673245674130536E-135</v>
      </c>
      <c r="W106" s="176">
        <f t="shared" si="119"/>
        <v>4.9512191131950533E-275</v>
      </c>
      <c r="X106" s="176">
        <f t="shared" si="119"/>
        <v>2.3745146613355291E-120</v>
      </c>
      <c r="Y106" s="176">
        <f t="shared" si="119"/>
        <v>8.5154832366820715E-88</v>
      </c>
      <c r="Z106" s="176">
        <f t="shared" si="119"/>
        <v>3.2354805523574771E-190</v>
      </c>
      <c r="AA106" s="176">
        <f t="shared" si="118"/>
        <v>0</v>
      </c>
      <c r="AB106" s="176">
        <f t="shared" si="118"/>
        <v>0</v>
      </c>
      <c r="AC106" s="176">
        <f t="shared" si="118"/>
        <v>0</v>
      </c>
      <c r="AD106" s="176">
        <f t="shared" si="118"/>
        <v>0</v>
      </c>
      <c r="AE106" s="176">
        <f t="shared" si="118"/>
        <v>0</v>
      </c>
      <c r="AF106" s="176">
        <f t="shared" si="118"/>
        <v>0</v>
      </c>
      <c r="AG106" s="176">
        <f t="shared" si="118"/>
        <v>0</v>
      </c>
      <c r="AH106" s="176">
        <f t="shared" si="118"/>
        <v>0</v>
      </c>
      <c r="AI106" s="176">
        <f t="shared" si="118"/>
        <v>0</v>
      </c>
      <c r="AJ106" s="176">
        <f t="shared" si="118"/>
        <v>0</v>
      </c>
      <c r="AK106" s="176">
        <f t="shared" si="118"/>
        <v>0</v>
      </c>
      <c r="AL106" s="176">
        <f t="shared" si="118"/>
        <v>0</v>
      </c>
      <c r="AM106" s="176">
        <f t="shared" si="118"/>
        <v>0</v>
      </c>
      <c r="AN106" s="176">
        <f t="shared" si="118"/>
        <v>0</v>
      </c>
      <c r="AO106" s="176">
        <f t="shared" si="118"/>
        <v>0</v>
      </c>
      <c r="AP106" s="176">
        <f t="shared" si="124"/>
        <v>0</v>
      </c>
      <c r="AQ106" s="176">
        <f t="shared" si="124"/>
        <v>0</v>
      </c>
      <c r="AR106" s="176">
        <f t="shared" si="124"/>
        <v>0</v>
      </c>
      <c r="AS106" s="176">
        <f t="shared" si="124"/>
        <v>0</v>
      </c>
      <c r="AT106" s="176">
        <f t="shared" si="124"/>
        <v>0</v>
      </c>
      <c r="AU106" s="176">
        <f t="shared" si="124"/>
        <v>0</v>
      </c>
      <c r="AV106" s="176">
        <f t="shared" si="124"/>
        <v>0</v>
      </c>
      <c r="AW106" s="176">
        <f t="shared" si="124"/>
        <v>0</v>
      </c>
      <c r="AX106" s="176">
        <f t="shared" si="124"/>
        <v>0</v>
      </c>
      <c r="AY106" s="176">
        <f t="shared" si="124"/>
        <v>0</v>
      </c>
      <c r="AZ106" s="176">
        <f t="shared" si="124"/>
        <v>0</v>
      </c>
      <c r="BA106" s="176">
        <f t="shared" si="124"/>
        <v>0</v>
      </c>
      <c r="BB106" s="176">
        <f t="shared" si="124"/>
        <v>0</v>
      </c>
      <c r="BC106" s="176">
        <f t="shared" si="124"/>
        <v>0</v>
      </c>
      <c r="BD106" s="176">
        <f t="shared" si="124"/>
        <v>0</v>
      </c>
      <c r="BE106" s="176">
        <f t="shared" si="124"/>
        <v>0</v>
      </c>
      <c r="BF106" s="176">
        <f t="shared" si="121"/>
        <v>0</v>
      </c>
      <c r="BG106" s="176">
        <f t="shared" si="121"/>
        <v>0</v>
      </c>
      <c r="BH106" s="176">
        <f t="shared" si="121"/>
        <v>0</v>
      </c>
      <c r="BI106" s="176">
        <f t="shared" si="121"/>
        <v>0</v>
      </c>
      <c r="BJ106" s="176">
        <f t="shared" si="121"/>
        <v>0</v>
      </c>
      <c r="BK106" s="176">
        <f t="shared" si="121"/>
        <v>0</v>
      </c>
      <c r="BL106" s="176">
        <f t="shared" si="121"/>
        <v>0</v>
      </c>
      <c r="BM106" s="176">
        <f t="shared" si="121"/>
        <v>0</v>
      </c>
      <c r="BN106" s="176">
        <f t="shared" si="121"/>
        <v>0</v>
      </c>
      <c r="BO106" s="176">
        <f t="shared" si="121"/>
        <v>0</v>
      </c>
      <c r="BP106" s="176">
        <f t="shared" si="121"/>
        <v>0</v>
      </c>
      <c r="BQ106" s="176">
        <f t="shared" si="121"/>
        <v>0</v>
      </c>
      <c r="BR106" s="176">
        <f t="shared" si="121"/>
        <v>0</v>
      </c>
      <c r="BS106" s="176">
        <f t="shared" si="121"/>
        <v>0</v>
      </c>
      <c r="BT106" s="176">
        <f t="shared" si="121"/>
        <v>0</v>
      </c>
      <c r="BU106" s="176">
        <f t="shared" si="121"/>
        <v>0</v>
      </c>
      <c r="BV106" s="176">
        <f t="shared" si="122"/>
        <v>0</v>
      </c>
      <c r="BW106" s="176">
        <f t="shared" si="122"/>
        <v>0</v>
      </c>
      <c r="BX106" s="176">
        <f t="shared" si="122"/>
        <v>0</v>
      </c>
      <c r="BY106" s="176">
        <f t="shared" si="122"/>
        <v>0</v>
      </c>
      <c r="BZ106" s="176">
        <f t="shared" si="122"/>
        <v>0</v>
      </c>
      <c r="CA106" s="176">
        <f t="shared" si="122"/>
        <v>0</v>
      </c>
      <c r="CB106" s="176">
        <f t="shared" si="122"/>
        <v>0</v>
      </c>
      <c r="CC106" s="176">
        <f t="shared" si="122"/>
        <v>0</v>
      </c>
      <c r="CD106" s="176">
        <f t="shared" si="122"/>
        <v>0</v>
      </c>
      <c r="CE106" s="176">
        <f t="shared" si="122"/>
        <v>0</v>
      </c>
      <c r="CF106" s="176">
        <f t="shared" si="122"/>
        <v>0</v>
      </c>
      <c r="CG106" s="176">
        <f t="shared" si="122"/>
        <v>0</v>
      </c>
      <c r="CH106" s="176">
        <f t="shared" si="122"/>
        <v>0</v>
      </c>
      <c r="CI106" s="176">
        <f t="shared" si="122"/>
        <v>0</v>
      </c>
      <c r="CJ106" s="176">
        <f t="shared" si="122"/>
        <v>0</v>
      </c>
      <c r="CK106" s="176">
        <f t="shared" si="122"/>
        <v>0</v>
      </c>
      <c r="CL106" s="176">
        <f t="shared" si="127"/>
        <v>0</v>
      </c>
      <c r="CM106" s="176">
        <f t="shared" si="127"/>
        <v>0</v>
      </c>
      <c r="CN106" s="176">
        <f t="shared" si="127"/>
        <v>0</v>
      </c>
      <c r="CO106" s="176">
        <f t="shared" si="127"/>
        <v>0</v>
      </c>
      <c r="CP106" s="176">
        <f t="shared" si="127"/>
        <v>0</v>
      </c>
      <c r="CQ106" s="176">
        <f t="shared" si="127"/>
        <v>0</v>
      </c>
      <c r="CR106" s="176">
        <f t="shared" si="127"/>
        <v>0</v>
      </c>
      <c r="CS106" s="176">
        <f t="shared" si="127"/>
        <v>0</v>
      </c>
      <c r="CT106" s="176">
        <f t="shared" si="127"/>
        <v>0</v>
      </c>
      <c r="CU106" s="176">
        <f t="shared" si="127"/>
        <v>0</v>
      </c>
      <c r="CV106" s="176">
        <f t="shared" si="127"/>
        <v>0</v>
      </c>
      <c r="CW106" s="176">
        <f t="shared" si="127"/>
        <v>0</v>
      </c>
      <c r="CX106" s="176">
        <f t="shared" si="127"/>
        <v>0</v>
      </c>
      <c r="CY106" s="176">
        <f t="shared" si="127"/>
        <v>0</v>
      </c>
      <c r="CZ106" s="176">
        <f t="shared" si="127"/>
        <v>0</v>
      </c>
      <c r="DA106" s="176">
        <f t="shared" si="126"/>
        <v>0</v>
      </c>
      <c r="DB106" s="176">
        <f t="shared" si="126"/>
        <v>0</v>
      </c>
      <c r="DC106" s="176">
        <f t="shared" si="126"/>
        <v>0</v>
      </c>
      <c r="DD106" s="176">
        <f t="shared" si="126"/>
        <v>0</v>
      </c>
      <c r="DE106" s="176">
        <f t="shared" si="126"/>
        <v>0</v>
      </c>
      <c r="DF106" s="176">
        <f t="shared" si="126"/>
        <v>0</v>
      </c>
      <c r="DG106" s="176">
        <f t="shared" si="126"/>
        <v>0</v>
      </c>
      <c r="DH106" s="176">
        <f t="shared" si="126"/>
        <v>0</v>
      </c>
      <c r="DI106" s="176">
        <f t="shared" si="126"/>
        <v>0</v>
      </c>
      <c r="DJ106" s="176">
        <f t="shared" si="126"/>
        <v>0</v>
      </c>
      <c r="DK106" s="176">
        <f t="shared" si="126"/>
        <v>0</v>
      </c>
      <c r="DL106" s="176">
        <f t="shared" si="126"/>
        <v>0</v>
      </c>
      <c r="DM106" s="176">
        <f t="shared" si="126"/>
        <v>0</v>
      </c>
      <c r="DN106" s="176">
        <f t="shared" si="126"/>
        <v>0</v>
      </c>
      <c r="DO106" s="176">
        <f t="shared" si="126"/>
        <v>0</v>
      </c>
      <c r="DP106" s="176">
        <f t="shared" si="126"/>
        <v>0</v>
      </c>
      <c r="DQ106" s="176">
        <f t="shared" si="125"/>
        <v>0</v>
      </c>
      <c r="DR106" s="176">
        <f t="shared" si="125"/>
        <v>0</v>
      </c>
      <c r="DS106" s="176">
        <f t="shared" si="125"/>
        <v>0</v>
      </c>
      <c r="DT106" s="176">
        <f t="shared" si="125"/>
        <v>0</v>
      </c>
      <c r="DU106" s="176">
        <f t="shared" si="125"/>
        <v>0</v>
      </c>
      <c r="DV106" s="176">
        <f t="shared" si="125"/>
        <v>0</v>
      </c>
      <c r="DW106" s="176">
        <f t="shared" si="125"/>
        <v>0</v>
      </c>
      <c r="DX106" s="176">
        <f t="shared" si="125"/>
        <v>0</v>
      </c>
      <c r="DY106" s="176">
        <f t="shared" si="125"/>
        <v>0</v>
      </c>
      <c r="DZ106" s="176">
        <f t="shared" si="125"/>
        <v>0</v>
      </c>
      <c r="EA106" s="176">
        <f t="shared" si="125"/>
        <v>0</v>
      </c>
      <c r="EB106" s="176">
        <f t="shared" si="125"/>
        <v>0</v>
      </c>
      <c r="EC106" s="176">
        <f t="shared" si="125"/>
        <v>0</v>
      </c>
      <c r="ED106" s="176">
        <f t="shared" si="125"/>
        <v>0</v>
      </c>
      <c r="EE106" s="176">
        <f t="shared" si="125"/>
        <v>0</v>
      </c>
      <c r="EF106" s="176">
        <f t="shared" si="125"/>
        <v>0</v>
      </c>
      <c r="EG106" s="176">
        <f t="shared" si="129"/>
        <v>0</v>
      </c>
      <c r="EH106" s="176">
        <f t="shared" si="129"/>
        <v>0</v>
      </c>
      <c r="EI106" s="176">
        <f t="shared" si="129"/>
        <v>0</v>
      </c>
      <c r="EJ106" s="176">
        <f t="shared" si="129"/>
        <v>0</v>
      </c>
      <c r="EK106" s="176">
        <f t="shared" si="129"/>
        <v>0</v>
      </c>
      <c r="EL106" s="176">
        <f t="shared" si="129"/>
        <v>0</v>
      </c>
      <c r="EM106" s="176">
        <f t="shared" si="129"/>
        <v>0</v>
      </c>
      <c r="EN106" s="176">
        <f t="shared" si="129"/>
        <v>0</v>
      </c>
      <c r="EO106" s="176">
        <f t="shared" si="129"/>
        <v>0</v>
      </c>
      <c r="EP106" s="176">
        <f t="shared" si="129"/>
        <v>0</v>
      </c>
      <c r="EQ106" s="176">
        <f t="shared" si="129"/>
        <v>0</v>
      </c>
      <c r="ER106" s="176">
        <f t="shared" si="129"/>
        <v>0</v>
      </c>
      <c r="ES106" s="176">
        <f t="shared" si="129"/>
        <v>0</v>
      </c>
      <c r="ET106" s="176">
        <f t="shared" ref="ET106:FI122" si="132">+NORMDIST($H106,ET$12,ET$13,FALSE)</f>
        <v>0</v>
      </c>
      <c r="EU106" s="176">
        <f t="shared" si="132"/>
        <v>0</v>
      </c>
      <c r="EV106" s="176">
        <f t="shared" si="132"/>
        <v>0</v>
      </c>
      <c r="EW106" s="176">
        <f t="shared" si="132"/>
        <v>0</v>
      </c>
      <c r="EX106" s="176">
        <f t="shared" si="132"/>
        <v>0</v>
      </c>
      <c r="EY106" s="176">
        <f t="shared" si="132"/>
        <v>0</v>
      </c>
      <c r="EZ106" s="176">
        <f t="shared" si="132"/>
        <v>0</v>
      </c>
      <c r="FA106" s="176">
        <f t="shared" si="132"/>
        <v>0</v>
      </c>
      <c r="FB106" s="176">
        <f t="shared" si="132"/>
        <v>0</v>
      </c>
      <c r="FC106" s="176">
        <f t="shared" si="130"/>
        <v>0</v>
      </c>
      <c r="FD106" s="176">
        <f t="shared" si="130"/>
        <v>0</v>
      </c>
      <c r="FE106" s="176">
        <f t="shared" si="130"/>
        <v>0</v>
      </c>
      <c r="FF106" s="176">
        <f t="shared" si="130"/>
        <v>0</v>
      </c>
      <c r="FG106" s="176">
        <f t="shared" si="130"/>
        <v>0</v>
      </c>
      <c r="FH106" s="176">
        <f t="shared" si="130"/>
        <v>0</v>
      </c>
      <c r="FI106" s="176">
        <f t="shared" si="130"/>
        <v>0</v>
      </c>
      <c r="FJ106" s="176">
        <f t="shared" si="130"/>
        <v>0</v>
      </c>
      <c r="FK106" s="176">
        <f t="shared" si="130"/>
        <v>0</v>
      </c>
      <c r="FL106" s="176">
        <f t="shared" si="130"/>
        <v>0</v>
      </c>
      <c r="FM106" s="176">
        <f t="shared" si="130"/>
        <v>0</v>
      </c>
      <c r="FN106" s="176">
        <f t="shared" si="120"/>
        <v>0</v>
      </c>
      <c r="FO106" s="176">
        <f t="shared" si="120"/>
        <v>0</v>
      </c>
      <c r="FP106" s="176">
        <f t="shared" si="120"/>
        <v>0</v>
      </c>
      <c r="FQ106" s="176">
        <f t="shared" si="120"/>
        <v>0</v>
      </c>
      <c r="FR106" s="176">
        <f t="shared" si="120"/>
        <v>0</v>
      </c>
      <c r="FS106" s="176">
        <f t="shared" si="120"/>
        <v>0</v>
      </c>
      <c r="FT106" s="176">
        <f t="shared" si="107"/>
        <v>0</v>
      </c>
      <c r="FU106" s="176">
        <f t="shared" si="107"/>
        <v>0</v>
      </c>
      <c r="FV106" s="176">
        <f t="shared" si="107"/>
        <v>0</v>
      </c>
      <c r="FW106" s="176">
        <f t="shared" si="107"/>
        <v>0</v>
      </c>
      <c r="FX106" s="176">
        <f t="shared" si="107"/>
        <v>0</v>
      </c>
      <c r="FY106" s="176">
        <f t="shared" si="107"/>
        <v>0</v>
      </c>
      <c r="FZ106" s="176">
        <f t="shared" si="116"/>
        <v>0</v>
      </c>
      <c r="GA106" s="176">
        <f t="shared" si="116"/>
        <v>0</v>
      </c>
      <c r="GB106" s="176">
        <f t="shared" si="116"/>
        <v>0</v>
      </c>
      <c r="GC106" s="176">
        <f t="shared" si="116"/>
        <v>0</v>
      </c>
      <c r="GD106" s="176">
        <f t="shared" si="116"/>
        <v>0</v>
      </c>
      <c r="GE106" s="176">
        <f t="shared" si="116"/>
        <v>0</v>
      </c>
      <c r="GF106" s="176">
        <f t="shared" si="116"/>
        <v>0</v>
      </c>
      <c r="GG106" s="176">
        <f t="shared" si="116"/>
        <v>0</v>
      </c>
      <c r="GH106" s="176">
        <f t="shared" si="116"/>
        <v>0</v>
      </c>
      <c r="GI106" s="176">
        <f t="shared" si="116"/>
        <v>0</v>
      </c>
      <c r="GJ106" s="176">
        <f t="shared" si="116"/>
        <v>0</v>
      </c>
      <c r="GK106" s="176">
        <f t="shared" si="116"/>
        <v>0</v>
      </c>
      <c r="GL106" s="176">
        <f t="shared" si="116"/>
        <v>0</v>
      </c>
      <c r="GM106" s="176">
        <f t="shared" si="131"/>
        <v>0</v>
      </c>
      <c r="GN106" s="176">
        <f t="shared" si="131"/>
        <v>0</v>
      </c>
      <c r="GO106" s="176">
        <f t="shared" si="131"/>
        <v>0</v>
      </c>
      <c r="GP106" s="176">
        <f t="shared" si="131"/>
        <v>0</v>
      </c>
      <c r="GQ106" s="176">
        <f t="shared" si="131"/>
        <v>0</v>
      </c>
      <c r="GR106" s="176">
        <f t="shared" si="131"/>
        <v>0</v>
      </c>
      <c r="GS106" s="176">
        <f t="shared" si="131"/>
        <v>0</v>
      </c>
      <c r="GT106" s="176">
        <f t="shared" si="131"/>
        <v>0</v>
      </c>
      <c r="GU106" s="176">
        <f t="shared" si="131"/>
        <v>0</v>
      </c>
      <c r="GV106" s="176">
        <f t="shared" si="131"/>
        <v>0</v>
      </c>
      <c r="GW106" s="176">
        <f t="shared" si="131"/>
        <v>0</v>
      </c>
      <c r="GX106" s="176">
        <f t="shared" si="131"/>
        <v>0</v>
      </c>
      <c r="GY106" s="176">
        <f t="shared" si="131"/>
        <v>0</v>
      </c>
      <c r="GZ106" s="176">
        <f t="shared" si="131"/>
        <v>0</v>
      </c>
      <c r="HA106" s="176">
        <f t="shared" si="131"/>
        <v>0</v>
      </c>
      <c r="HB106" s="176">
        <f t="shared" si="131"/>
        <v>0</v>
      </c>
      <c r="HC106" s="176">
        <f t="shared" si="91"/>
        <v>0</v>
      </c>
      <c r="HD106" s="176">
        <f t="shared" si="91"/>
        <v>0</v>
      </c>
      <c r="HE106" s="176">
        <f t="shared" si="91"/>
        <v>0</v>
      </c>
      <c r="HF106" s="176">
        <f t="shared" si="91"/>
        <v>0</v>
      </c>
      <c r="HG106" s="176">
        <f t="shared" si="117"/>
        <v>0</v>
      </c>
      <c r="HH106" s="176">
        <f t="shared" si="117"/>
        <v>0</v>
      </c>
      <c r="HI106" s="176">
        <f t="shared" si="117"/>
        <v>0</v>
      </c>
      <c r="HJ106" s="176">
        <f t="shared" si="117"/>
        <v>0</v>
      </c>
      <c r="HK106" s="176">
        <f t="shared" si="117"/>
        <v>0</v>
      </c>
      <c r="HL106" s="176">
        <f t="shared" si="117"/>
        <v>0</v>
      </c>
      <c r="HM106" s="176">
        <f t="shared" si="117"/>
        <v>0</v>
      </c>
      <c r="HN106" s="176">
        <f t="shared" si="117"/>
        <v>0</v>
      </c>
      <c r="HO106" s="176">
        <f t="shared" si="117"/>
        <v>0</v>
      </c>
      <c r="HP106" s="176">
        <f t="shared" si="117"/>
        <v>0</v>
      </c>
      <c r="HQ106" s="176">
        <f t="shared" si="117"/>
        <v>0</v>
      </c>
      <c r="HR106" s="176">
        <f t="shared" si="117"/>
        <v>0</v>
      </c>
      <c r="HS106" s="176">
        <f t="shared" si="117"/>
        <v>0</v>
      </c>
      <c r="HT106" s="176">
        <f t="shared" si="117"/>
        <v>0</v>
      </c>
      <c r="HU106" s="176">
        <f t="shared" si="117"/>
        <v>0</v>
      </c>
      <c r="HV106" s="176">
        <f t="shared" ref="HV106:IG123" si="133">+NORMDIST($H106,HV$12,HV$13,FALSE)</f>
        <v>0</v>
      </c>
      <c r="HW106" s="176">
        <f t="shared" si="133"/>
        <v>0</v>
      </c>
      <c r="HX106" s="176">
        <f t="shared" si="133"/>
        <v>0</v>
      </c>
      <c r="HY106" s="176">
        <f t="shared" si="133"/>
        <v>0</v>
      </c>
      <c r="HZ106" s="176">
        <f t="shared" si="133"/>
        <v>0</v>
      </c>
      <c r="IA106" s="176">
        <f t="shared" si="133"/>
        <v>0</v>
      </c>
      <c r="IB106" s="176">
        <f t="shared" si="133"/>
        <v>0</v>
      </c>
      <c r="IC106" s="176">
        <f t="shared" si="133"/>
        <v>0</v>
      </c>
      <c r="ID106" s="176">
        <f t="shared" si="133"/>
        <v>0</v>
      </c>
      <c r="IE106" s="176">
        <f t="shared" si="133"/>
        <v>0</v>
      </c>
      <c r="IF106" s="176">
        <f t="shared" si="133"/>
        <v>0</v>
      </c>
      <c r="IG106" s="176">
        <f t="shared" si="133"/>
        <v>0</v>
      </c>
      <c r="II106"/>
      <c r="IJ106" s="174">
        <v>92</v>
      </c>
      <c r="IK106" s="174" t="b">
        <f t="shared" si="99"/>
        <v>0</v>
      </c>
      <c r="IL106" s="174" t="e">
        <f t="shared" si="101"/>
        <v>#DIV/0!</v>
      </c>
      <c r="IM106" s="174" t="e">
        <f t="shared" si="104"/>
        <v>#DIV/0!</v>
      </c>
      <c r="IO106" s="179" t="str">
        <f t="shared" si="102"/>
        <v/>
      </c>
      <c r="IP106" s="174" t="str">
        <f t="shared" si="103"/>
        <v/>
      </c>
    </row>
    <row r="107" spans="2:250" ht="12.75" customHeight="1" x14ac:dyDescent="0.25">
      <c r="B107" s="174"/>
      <c r="C107" s="174"/>
      <c r="D107" s="174">
        <f t="shared" si="96"/>
        <v>0</v>
      </c>
      <c r="E107"/>
      <c r="F107"/>
      <c r="G107" s="177">
        <v>94</v>
      </c>
      <c r="H107" s="176">
        <f t="shared" si="97"/>
        <v>14.574873481750432</v>
      </c>
      <c r="I107" s="176">
        <f t="shared" si="100"/>
        <v>4.2876198931777696E-56</v>
      </c>
      <c r="K107" s="176">
        <f t="shared" si="119"/>
        <v>6.757052933400725E-88</v>
      </c>
      <c r="L107" s="176">
        <f t="shared" si="119"/>
        <v>4.2876198931756886E-56</v>
      </c>
      <c r="M107" s="176">
        <f t="shared" si="119"/>
        <v>6.8098546581729483E-164</v>
      </c>
      <c r="N107" s="176">
        <f t="shared" si="119"/>
        <v>8.3135514095533607E-151</v>
      </c>
      <c r="O107" s="176">
        <f t="shared" si="119"/>
        <v>1.1970330309786682E-123</v>
      </c>
      <c r="P107" s="176">
        <f t="shared" si="119"/>
        <v>3.0819077533481879E-93</v>
      </c>
      <c r="Q107" s="176">
        <f t="shared" si="119"/>
        <v>5.8317431634250682E-191</v>
      </c>
      <c r="R107" s="176">
        <f t="shared" si="119"/>
        <v>1.4052713045866288E-180</v>
      </c>
      <c r="S107" s="176">
        <f t="shared" si="119"/>
        <v>1.7988611395320506E-121</v>
      </c>
      <c r="T107" s="176">
        <f t="shared" si="119"/>
        <v>5.818164052662872E-70</v>
      </c>
      <c r="U107" s="176">
        <f t="shared" si="119"/>
        <v>2.0228371112783893E-68</v>
      </c>
      <c r="V107" s="176">
        <f t="shared" si="119"/>
        <v>4.7306175978204426E-142</v>
      </c>
      <c r="W107" s="176">
        <f t="shared" si="119"/>
        <v>8.8867283417549841E-287</v>
      </c>
      <c r="X107" s="176">
        <f t="shared" si="119"/>
        <v>6.1204675394925577E-127</v>
      </c>
      <c r="Y107" s="176">
        <f t="shared" si="119"/>
        <v>1.5008652684244199E-93</v>
      </c>
      <c r="Z107" s="176">
        <f t="shared" si="119"/>
        <v>1.3972231942236835E-198</v>
      </c>
      <c r="AA107" s="176">
        <f t="shared" si="118"/>
        <v>0</v>
      </c>
      <c r="AB107" s="176">
        <f t="shared" si="118"/>
        <v>0</v>
      </c>
      <c r="AC107" s="176">
        <f t="shared" si="118"/>
        <v>0</v>
      </c>
      <c r="AD107" s="176">
        <f t="shared" si="118"/>
        <v>0</v>
      </c>
      <c r="AE107" s="176">
        <f t="shared" si="118"/>
        <v>0</v>
      </c>
      <c r="AF107" s="176">
        <f t="shared" si="118"/>
        <v>0</v>
      </c>
      <c r="AG107" s="176">
        <f t="shared" si="118"/>
        <v>0</v>
      </c>
      <c r="AH107" s="176">
        <f t="shared" si="118"/>
        <v>0</v>
      </c>
      <c r="AI107" s="176">
        <f t="shared" si="118"/>
        <v>0</v>
      </c>
      <c r="AJ107" s="176">
        <f t="shared" si="118"/>
        <v>0</v>
      </c>
      <c r="AK107" s="176">
        <f t="shared" si="118"/>
        <v>0</v>
      </c>
      <c r="AL107" s="176">
        <f t="shared" si="118"/>
        <v>0</v>
      </c>
      <c r="AM107" s="176">
        <f t="shared" si="118"/>
        <v>0</v>
      </c>
      <c r="AN107" s="176">
        <f t="shared" si="118"/>
        <v>0</v>
      </c>
      <c r="AO107" s="176">
        <f t="shared" si="118"/>
        <v>0</v>
      </c>
      <c r="AP107" s="176">
        <f t="shared" si="124"/>
        <v>0</v>
      </c>
      <c r="AQ107" s="176">
        <f t="shared" si="124"/>
        <v>0</v>
      </c>
      <c r="AR107" s="176">
        <f t="shared" si="124"/>
        <v>0</v>
      </c>
      <c r="AS107" s="176">
        <f t="shared" si="124"/>
        <v>0</v>
      </c>
      <c r="AT107" s="176">
        <f t="shared" si="124"/>
        <v>0</v>
      </c>
      <c r="AU107" s="176">
        <f t="shared" si="124"/>
        <v>0</v>
      </c>
      <c r="AV107" s="176">
        <f t="shared" si="124"/>
        <v>0</v>
      </c>
      <c r="AW107" s="176">
        <f t="shared" si="124"/>
        <v>0</v>
      </c>
      <c r="AX107" s="176">
        <f t="shared" si="124"/>
        <v>0</v>
      </c>
      <c r="AY107" s="176">
        <f t="shared" si="124"/>
        <v>0</v>
      </c>
      <c r="AZ107" s="176">
        <f t="shared" si="124"/>
        <v>0</v>
      </c>
      <c r="BA107" s="176">
        <f t="shared" si="124"/>
        <v>0</v>
      </c>
      <c r="BB107" s="176">
        <f t="shared" si="124"/>
        <v>0</v>
      </c>
      <c r="BC107" s="176">
        <f t="shared" si="124"/>
        <v>0</v>
      </c>
      <c r="BD107" s="176">
        <f t="shared" si="124"/>
        <v>0</v>
      </c>
      <c r="BE107" s="176">
        <f t="shared" si="124"/>
        <v>0</v>
      </c>
      <c r="BF107" s="176">
        <f t="shared" si="121"/>
        <v>0</v>
      </c>
      <c r="BG107" s="176">
        <f t="shared" si="121"/>
        <v>0</v>
      </c>
      <c r="BH107" s="176">
        <f t="shared" si="121"/>
        <v>0</v>
      </c>
      <c r="BI107" s="176">
        <f t="shared" si="121"/>
        <v>0</v>
      </c>
      <c r="BJ107" s="176">
        <f t="shared" si="121"/>
        <v>0</v>
      </c>
      <c r="BK107" s="176">
        <f t="shared" si="121"/>
        <v>0</v>
      </c>
      <c r="BL107" s="176">
        <f t="shared" si="121"/>
        <v>0</v>
      </c>
      <c r="BM107" s="176">
        <f t="shared" si="121"/>
        <v>0</v>
      </c>
      <c r="BN107" s="176">
        <f t="shared" si="121"/>
        <v>0</v>
      </c>
      <c r="BO107" s="176">
        <f t="shared" si="121"/>
        <v>0</v>
      </c>
      <c r="BP107" s="176">
        <f t="shared" si="121"/>
        <v>0</v>
      </c>
      <c r="BQ107" s="176">
        <f t="shared" si="121"/>
        <v>0</v>
      </c>
      <c r="BR107" s="176">
        <f t="shared" si="121"/>
        <v>0</v>
      </c>
      <c r="BS107" s="176">
        <f t="shared" si="121"/>
        <v>0</v>
      </c>
      <c r="BT107" s="176">
        <f t="shared" si="121"/>
        <v>0</v>
      </c>
      <c r="BU107" s="176">
        <f t="shared" si="121"/>
        <v>0</v>
      </c>
      <c r="BV107" s="176">
        <f t="shared" si="122"/>
        <v>0</v>
      </c>
      <c r="BW107" s="176">
        <f t="shared" si="122"/>
        <v>0</v>
      </c>
      <c r="BX107" s="176">
        <f t="shared" si="122"/>
        <v>0</v>
      </c>
      <c r="BY107" s="176">
        <f t="shared" si="122"/>
        <v>0</v>
      </c>
      <c r="BZ107" s="176">
        <f t="shared" si="122"/>
        <v>0</v>
      </c>
      <c r="CA107" s="176">
        <f t="shared" si="122"/>
        <v>0</v>
      </c>
      <c r="CB107" s="176">
        <f t="shared" si="122"/>
        <v>0</v>
      </c>
      <c r="CC107" s="176">
        <f t="shared" si="122"/>
        <v>0</v>
      </c>
      <c r="CD107" s="176">
        <f t="shared" si="122"/>
        <v>0</v>
      </c>
      <c r="CE107" s="176">
        <f t="shared" si="122"/>
        <v>0</v>
      </c>
      <c r="CF107" s="176">
        <f t="shared" si="122"/>
        <v>0</v>
      </c>
      <c r="CG107" s="176">
        <f t="shared" si="122"/>
        <v>0</v>
      </c>
      <c r="CH107" s="176">
        <f t="shared" si="122"/>
        <v>0</v>
      </c>
      <c r="CI107" s="176">
        <f t="shared" si="122"/>
        <v>0</v>
      </c>
      <c r="CJ107" s="176">
        <f t="shared" si="122"/>
        <v>0</v>
      </c>
      <c r="CK107" s="176">
        <f t="shared" si="122"/>
        <v>0</v>
      </c>
      <c r="CL107" s="176">
        <f t="shared" si="127"/>
        <v>0</v>
      </c>
      <c r="CM107" s="176">
        <f t="shared" si="127"/>
        <v>0</v>
      </c>
      <c r="CN107" s="176">
        <f t="shared" si="127"/>
        <v>0</v>
      </c>
      <c r="CO107" s="176">
        <f t="shared" si="127"/>
        <v>0</v>
      </c>
      <c r="CP107" s="176">
        <f t="shared" si="127"/>
        <v>0</v>
      </c>
      <c r="CQ107" s="176">
        <f t="shared" si="127"/>
        <v>0</v>
      </c>
      <c r="CR107" s="176">
        <f t="shared" si="127"/>
        <v>0</v>
      </c>
      <c r="CS107" s="176">
        <f t="shared" si="127"/>
        <v>0</v>
      </c>
      <c r="CT107" s="176">
        <f t="shared" si="127"/>
        <v>0</v>
      </c>
      <c r="CU107" s="176">
        <f t="shared" si="127"/>
        <v>0</v>
      </c>
      <c r="CV107" s="176">
        <f t="shared" si="127"/>
        <v>0</v>
      </c>
      <c r="CW107" s="176">
        <f t="shared" si="127"/>
        <v>0</v>
      </c>
      <c r="CX107" s="176">
        <f t="shared" si="127"/>
        <v>0</v>
      </c>
      <c r="CY107" s="176">
        <f t="shared" si="127"/>
        <v>0</v>
      </c>
      <c r="CZ107" s="176">
        <f t="shared" si="127"/>
        <v>0</v>
      </c>
      <c r="DA107" s="176">
        <f t="shared" si="126"/>
        <v>0</v>
      </c>
      <c r="DB107" s="176">
        <f t="shared" si="126"/>
        <v>0</v>
      </c>
      <c r="DC107" s="176">
        <f t="shared" si="126"/>
        <v>0</v>
      </c>
      <c r="DD107" s="176">
        <f t="shared" si="126"/>
        <v>0</v>
      </c>
      <c r="DE107" s="176">
        <f t="shared" si="126"/>
        <v>0</v>
      </c>
      <c r="DF107" s="176">
        <f t="shared" si="126"/>
        <v>0</v>
      </c>
      <c r="DG107" s="176">
        <f t="shared" si="126"/>
        <v>0</v>
      </c>
      <c r="DH107" s="176">
        <f t="shared" si="126"/>
        <v>0</v>
      </c>
      <c r="DI107" s="176">
        <f t="shared" si="126"/>
        <v>0</v>
      </c>
      <c r="DJ107" s="176">
        <f t="shared" si="126"/>
        <v>0</v>
      </c>
      <c r="DK107" s="176">
        <f t="shared" si="126"/>
        <v>0</v>
      </c>
      <c r="DL107" s="176">
        <f t="shared" si="126"/>
        <v>0</v>
      </c>
      <c r="DM107" s="176">
        <f t="shared" si="126"/>
        <v>0</v>
      </c>
      <c r="DN107" s="176">
        <f t="shared" si="126"/>
        <v>0</v>
      </c>
      <c r="DO107" s="176">
        <f t="shared" si="126"/>
        <v>0</v>
      </c>
      <c r="DP107" s="176">
        <f t="shared" si="126"/>
        <v>0</v>
      </c>
      <c r="DQ107" s="176">
        <f t="shared" si="125"/>
        <v>0</v>
      </c>
      <c r="DR107" s="176">
        <f t="shared" si="125"/>
        <v>0</v>
      </c>
      <c r="DS107" s="176">
        <f t="shared" si="125"/>
        <v>0</v>
      </c>
      <c r="DT107" s="176">
        <f t="shared" si="125"/>
        <v>0</v>
      </c>
      <c r="DU107" s="176">
        <f t="shared" si="125"/>
        <v>0</v>
      </c>
      <c r="DV107" s="176">
        <f t="shared" si="125"/>
        <v>0</v>
      </c>
      <c r="DW107" s="176">
        <f t="shared" si="125"/>
        <v>0</v>
      </c>
      <c r="DX107" s="176">
        <f t="shared" si="125"/>
        <v>0</v>
      </c>
      <c r="DY107" s="176">
        <f t="shared" si="125"/>
        <v>0</v>
      </c>
      <c r="DZ107" s="176">
        <f t="shared" si="125"/>
        <v>0</v>
      </c>
      <c r="EA107" s="176">
        <f t="shared" si="125"/>
        <v>0</v>
      </c>
      <c r="EB107" s="176">
        <f t="shared" si="125"/>
        <v>0</v>
      </c>
      <c r="EC107" s="176">
        <f t="shared" si="125"/>
        <v>0</v>
      </c>
      <c r="ED107" s="176">
        <f t="shared" si="125"/>
        <v>0</v>
      </c>
      <c r="EE107" s="176">
        <f t="shared" si="125"/>
        <v>0</v>
      </c>
      <c r="EF107" s="176">
        <f t="shared" si="125"/>
        <v>0</v>
      </c>
      <c r="EG107" s="176">
        <f t="shared" si="129"/>
        <v>0</v>
      </c>
      <c r="EH107" s="176">
        <f t="shared" si="129"/>
        <v>0</v>
      </c>
      <c r="EI107" s="176">
        <f t="shared" si="129"/>
        <v>0</v>
      </c>
      <c r="EJ107" s="176">
        <f t="shared" si="129"/>
        <v>0</v>
      </c>
      <c r="EK107" s="176">
        <f t="shared" si="129"/>
        <v>0</v>
      </c>
      <c r="EL107" s="176">
        <f t="shared" si="129"/>
        <v>0</v>
      </c>
      <c r="EM107" s="176">
        <f t="shared" si="129"/>
        <v>0</v>
      </c>
      <c r="EN107" s="176">
        <f t="shared" si="129"/>
        <v>0</v>
      </c>
      <c r="EO107" s="176">
        <f t="shared" si="129"/>
        <v>0</v>
      </c>
      <c r="EP107" s="176">
        <f t="shared" si="129"/>
        <v>0</v>
      </c>
      <c r="EQ107" s="176">
        <f t="shared" si="129"/>
        <v>0</v>
      </c>
      <c r="ER107" s="176">
        <f t="shared" si="129"/>
        <v>0</v>
      </c>
      <c r="ES107" s="176">
        <f t="shared" si="129"/>
        <v>0</v>
      </c>
      <c r="ET107" s="176">
        <f t="shared" si="132"/>
        <v>0</v>
      </c>
      <c r="EU107" s="176">
        <f t="shared" si="132"/>
        <v>0</v>
      </c>
      <c r="EV107" s="176">
        <f t="shared" si="132"/>
        <v>0</v>
      </c>
      <c r="EW107" s="176">
        <f t="shared" si="132"/>
        <v>0</v>
      </c>
      <c r="EX107" s="176">
        <f t="shared" si="132"/>
        <v>0</v>
      </c>
      <c r="EY107" s="176">
        <f t="shared" si="132"/>
        <v>0</v>
      </c>
      <c r="EZ107" s="176">
        <f t="shared" si="132"/>
        <v>0</v>
      </c>
      <c r="FA107" s="176">
        <f t="shared" si="132"/>
        <v>0</v>
      </c>
      <c r="FB107" s="176">
        <f t="shared" si="132"/>
        <v>0</v>
      </c>
      <c r="FC107" s="176">
        <f t="shared" si="132"/>
        <v>0</v>
      </c>
      <c r="FD107" s="176">
        <f t="shared" si="132"/>
        <v>0</v>
      </c>
      <c r="FE107" s="176">
        <f t="shared" si="132"/>
        <v>0</v>
      </c>
      <c r="FF107" s="176">
        <f t="shared" si="132"/>
        <v>0</v>
      </c>
      <c r="FG107" s="176">
        <f t="shared" si="132"/>
        <v>0</v>
      </c>
      <c r="FH107" s="176">
        <f t="shared" si="120"/>
        <v>0</v>
      </c>
      <c r="FI107" s="176">
        <f t="shared" si="120"/>
        <v>0</v>
      </c>
      <c r="FJ107" s="176">
        <f t="shared" si="120"/>
        <v>0</v>
      </c>
      <c r="FK107" s="176">
        <f t="shared" si="120"/>
        <v>0</v>
      </c>
      <c r="FL107" s="176">
        <f t="shared" si="120"/>
        <v>0</v>
      </c>
      <c r="FM107" s="176">
        <f t="shared" si="120"/>
        <v>0</v>
      </c>
      <c r="FN107" s="176">
        <f t="shared" si="120"/>
        <v>0</v>
      </c>
      <c r="FO107" s="176">
        <f t="shared" si="120"/>
        <v>0</v>
      </c>
      <c r="FP107" s="176">
        <f t="shared" si="120"/>
        <v>0</v>
      </c>
      <c r="FQ107" s="176">
        <f t="shared" si="120"/>
        <v>0</v>
      </c>
      <c r="FR107" s="176">
        <f t="shared" si="120"/>
        <v>0</v>
      </c>
      <c r="FS107" s="176">
        <f t="shared" si="120"/>
        <v>0</v>
      </c>
      <c r="FT107" s="176">
        <f t="shared" si="107"/>
        <v>0</v>
      </c>
      <c r="FU107" s="176">
        <f t="shared" si="107"/>
        <v>0</v>
      </c>
      <c r="FV107" s="176">
        <f t="shared" si="107"/>
        <v>0</v>
      </c>
      <c r="FW107" s="176">
        <f t="shared" si="107"/>
        <v>0</v>
      </c>
      <c r="FX107" s="176">
        <f t="shared" si="107"/>
        <v>0</v>
      </c>
      <c r="FY107" s="176">
        <f t="shared" si="107"/>
        <v>0</v>
      </c>
      <c r="FZ107" s="176">
        <f t="shared" si="116"/>
        <v>0</v>
      </c>
      <c r="GA107" s="176">
        <f t="shared" si="116"/>
        <v>0</v>
      </c>
      <c r="GB107" s="176">
        <f t="shared" si="116"/>
        <v>0</v>
      </c>
      <c r="GC107" s="176">
        <f t="shared" si="116"/>
        <v>0</v>
      </c>
      <c r="GD107" s="176">
        <f t="shared" si="116"/>
        <v>0</v>
      </c>
      <c r="GE107" s="176">
        <f t="shared" si="116"/>
        <v>0</v>
      </c>
      <c r="GF107" s="176">
        <f t="shared" si="116"/>
        <v>0</v>
      </c>
      <c r="GG107" s="176">
        <f t="shared" si="116"/>
        <v>0</v>
      </c>
      <c r="GH107" s="176">
        <f t="shared" si="116"/>
        <v>0</v>
      </c>
      <c r="GI107" s="176">
        <f t="shared" si="116"/>
        <v>0</v>
      </c>
      <c r="GJ107" s="176">
        <f t="shared" si="116"/>
        <v>0</v>
      </c>
      <c r="GK107" s="176">
        <f t="shared" si="116"/>
        <v>0</v>
      </c>
      <c r="GL107" s="176">
        <f t="shared" si="116"/>
        <v>0</v>
      </c>
      <c r="GM107" s="176">
        <f t="shared" si="131"/>
        <v>0</v>
      </c>
      <c r="GN107" s="176">
        <f t="shared" si="131"/>
        <v>0</v>
      </c>
      <c r="GO107" s="176">
        <f t="shared" si="131"/>
        <v>0</v>
      </c>
      <c r="GP107" s="176">
        <f t="shared" si="131"/>
        <v>0</v>
      </c>
      <c r="GQ107" s="176">
        <f t="shared" si="131"/>
        <v>0</v>
      </c>
      <c r="GR107" s="176">
        <f t="shared" si="131"/>
        <v>0</v>
      </c>
      <c r="GS107" s="176">
        <f t="shared" si="131"/>
        <v>0</v>
      </c>
      <c r="GT107" s="176">
        <f t="shared" si="131"/>
        <v>0</v>
      </c>
      <c r="GU107" s="176">
        <f t="shared" si="131"/>
        <v>0</v>
      </c>
      <c r="GV107" s="176">
        <f t="shared" si="131"/>
        <v>0</v>
      </c>
      <c r="GW107" s="176">
        <f t="shared" si="131"/>
        <v>0</v>
      </c>
      <c r="GX107" s="176">
        <f t="shared" si="131"/>
        <v>0</v>
      </c>
      <c r="GY107" s="176">
        <f t="shared" si="131"/>
        <v>0</v>
      </c>
      <c r="GZ107" s="176">
        <f t="shared" si="131"/>
        <v>0</v>
      </c>
      <c r="HA107" s="176">
        <f t="shared" si="131"/>
        <v>0</v>
      </c>
      <c r="HB107" s="176">
        <f t="shared" si="131"/>
        <v>0</v>
      </c>
      <c r="HC107" s="176">
        <f t="shared" si="91"/>
        <v>0</v>
      </c>
      <c r="HD107" s="176">
        <f t="shared" si="91"/>
        <v>0</v>
      </c>
      <c r="HE107" s="176">
        <f t="shared" si="91"/>
        <v>0</v>
      </c>
      <c r="HF107" s="176">
        <f t="shared" si="91"/>
        <v>0</v>
      </c>
      <c r="HG107" s="176">
        <f t="shared" ref="HG107:HV123" si="134">+NORMDIST($H107,HG$12,HG$13,FALSE)</f>
        <v>0</v>
      </c>
      <c r="HH107" s="176">
        <f t="shared" si="134"/>
        <v>0</v>
      </c>
      <c r="HI107" s="176">
        <f t="shared" si="134"/>
        <v>0</v>
      </c>
      <c r="HJ107" s="176">
        <f t="shared" si="134"/>
        <v>0</v>
      </c>
      <c r="HK107" s="176">
        <f t="shared" si="134"/>
        <v>0</v>
      </c>
      <c r="HL107" s="176">
        <f t="shared" si="134"/>
        <v>0</v>
      </c>
      <c r="HM107" s="176">
        <f t="shared" si="134"/>
        <v>0</v>
      </c>
      <c r="HN107" s="176">
        <f t="shared" si="134"/>
        <v>0</v>
      </c>
      <c r="HO107" s="176">
        <f t="shared" si="134"/>
        <v>0</v>
      </c>
      <c r="HP107" s="176">
        <f t="shared" si="134"/>
        <v>0</v>
      </c>
      <c r="HQ107" s="176">
        <f t="shared" si="134"/>
        <v>0</v>
      </c>
      <c r="HR107" s="176">
        <f t="shared" si="134"/>
        <v>0</v>
      </c>
      <c r="HS107" s="176">
        <f t="shared" si="134"/>
        <v>0</v>
      </c>
      <c r="HT107" s="176">
        <f t="shared" si="134"/>
        <v>0</v>
      </c>
      <c r="HU107" s="176">
        <f t="shared" si="134"/>
        <v>0</v>
      </c>
      <c r="HV107" s="176">
        <f t="shared" si="134"/>
        <v>0</v>
      </c>
      <c r="HW107" s="176">
        <f t="shared" si="133"/>
        <v>0</v>
      </c>
      <c r="HX107" s="176">
        <f t="shared" si="133"/>
        <v>0</v>
      </c>
      <c r="HY107" s="176">
        <f t="shared" si="133"/>
        <v>0</v>
      </c>
      <c r="HZ107" s="176">
        <f t="shared" si="133"/>
        <v>0</v>
      </c>
      <c r="IA107" s="176">
        <f t="shared" si="133"/>
        <v>0</v>
      </c>
      <c r="IB107" s="176">
        <f t="shared" si="133"/>
        <v>0</v>
      </c>
      <c r="IC107" s="176">
        <f t="shared" si="133"/>
        <v>0</v>
      </c>
      <c r="ID107" s="176">
        <f t="shared" si="133"/>
        <v>0</v>
      </c>
      <c r="IE107" s="176">
        <f t="shared" si="133"/>
        <v>0</v>
      </c>
      <c r="IF107" s="176">
        <f t="shared" si="133"/>
        <v>0</v>
      </c>
      <c r="IG107" s="176">
        <f t="shared" si="133"/>
        <v>0</v>
      </c>
      <c r="II107"/>
      <c r="IJ107" s="174">
        <v>93</v>
      </c>
      <c r="IK107" s="174" t="b">
        <f t="shared" si="99"/>
        <v>0</v>
      </c>
      <c r="IL107" s="174" t="e">
        <f t="shared" si="101"/>
        <v>#DIV/0!</v>
      </c>
      <c r="IM107" s="174" t="e">
        <f t="shared" si="104"/>
        <v>#DIV/0!</v>
      </c>
      <c r="IO107" s="179" t="str">
        <f t="shared" si="102"/>
        <v/>
      </c>
      <c r="IP107" s="174" t="str">
        <f t="shared" si="103"/>
        <v/>
      </c>
    </row>
    <row r="108" spans="2:250" ht="12.75" customHeight="1" x14ac:dyDescent="0.25">
      <c r="B108" s="174"/>
      <c r="C108" s="174"/>
      <c r="D108" s="174">
        <f t="shared" si="96"/>
        <v>0</v>
      </c>
      <c r="E108"/>
      <c r="F108"/>
      <c r="G108" s="177">
        <v>95</v>
      </c>
      <c r="H108" s="176">
        <f t="shared" si="97"/>
        <v>14.729925327300968</v>
      </c>
      <c r="I108" s="176">
        <f t="shared" si="100"/>
        <v>3.1157778678591725E-60</v>
      </c>
      <c r="K108" s="176">
        <f t="shared" si="119"/>
        <v>3.3148165380898203E-93</v>
      </c>
      <c r="L108" s="176">
        <f t="shared" si="119"/>
        <v>3.115777867854234E-60</v>
      </c>
      <c r="M108" s="176">
        <f t="shared" si="119"/>
        <v>4.2670526440721489E-172</v>
      </c>
      <c r="N108" s="176">
        <f t="shared" si="119"/>
        <v>6.6549662043419657E-159</v>
      </c>
      <c r="O108" s="176">
        <f t="shared" si="119"/>
        <v>7.8228419812277378E-130</v>
      </c>
      <c r="P108" s="176">
        <f t="shared" si="119"/>
        <v>1.5032700617435278E-98</v>
      </c>
      <c r="Q108" s="176">
        <f t="shared" si="119"/>
        <v>1.6663827458065112E-200</v>
      </c>
      <c r="R108" s="176">
        <f t="shared" si="119"/>
        <v>5.8520478673411484E-189</v>
      </c>
      <c r="S108" s="176">
        <f t="shared" si="119"/>
        <v>1.1672594895455946E-127</v>
      </c>
      <c r="T108" s="176">
        <f t="shared" si="119"/>
        <v>4.9569810919040721E-74</v>
      </c>
      <c r="U108" s="176">
        <f t="shared" si="119"/>
        <v>4.8886931294464952E-72</v>
      </c>
      <c r="V108" s="176">
        <f t="shared" si="119"/>
        <v>7.8966122910046254E-149</v>
      </c>
      <c r="W108" s="176">
        <f t="shared" si="119"/>
        <v>9.0527870471499541E-299</v>
      </c>
      <c r="X108" s="176">
        <f t="shared" si="119"/>
        <v>1.0511917290346822E-133</v>
      </c>
      <c r="Y108" s="176">
        <f t="shared" si="119"/>
        <v>1.733192812444866E-99</v>
      </c>
      <c r="Z108" s="176">
        <f t="shared" si="119"/>
        <v>3.9823753079631808E-207</v>
      </c>
      <c r="AA108" s="176">
        <f t="shared" si="118"/>
        <v>0</v>
      </c>
      <c r="AB108" s="176">
        <f t="shared" si="118"/>
        <v>0</v>
      </c>
      <c r="AC108" s="176">
        <f t="shared" si="118"/>
        <v>0</v>
      </c>
      <c r="AD108" s="176">
        <f t="shared" si="118"/>
        <v>0</v>
      </c>
      <c r="AE108" s="176">
        <f t="shared" si="118"/>
        <v>0</v>
      </c>
      <c r="AF108" s="176">
        <f t="shared" si="118"/>
        <v>0</v>
      </c>
      <c r="AG108" s="176">
        <f t="shared" si="118"/>
        <v>0</v>
      </c>
      <c r="AH108" s="176">
        <f t="shared" si="118"/>
        <v>0</v>
      </c>
      <c r="AI108" s="176">
        <f t="shared" si="118"/>
        <v>0</v>
      </c>
      <c r="AJ108" s="176">
        <f t="shared" si="118"/>
        <v>0</v>
      </c>
      <c r="AK108" s="176">
        <f t="shared" si="118"/>
        <v>0</v>
      </c>
      <c r="AL108" s="176">
        <f t="shared" si="118"/>
        <v>0</v>
      </c>
      <c r="AM108" s="176">
        <f t="shared" si="118"/>
        <v>0</v>
      </c>
      <c r="AN108" s="176">
        <f t="shared" si="118"/>
        <v>0</v>
      </c>
      <c r="AO108" s="176">
        <f t="shared" si="118"/>
        <v>0</v>
      </c>
      <c r="AP108" s="176">
        <f t="shared" si="124"/>
        <v>0</v>
      </c>
      <c r="AQ108" s="176">
        <f t="shared" si="124"/>
        <v>0</v>
      </c>
      <c r="AR108" s="176">
        <f t="shared" si="124"/>
        <v>0</v>
      </c>
      <c r="AS108" s="176">
        <f t="shared" si="124"/>
        <v>0</v>
      </c>
      <c r="AT108" s="176">
        <f t="shared" si="124"/>
        <v>0</v>
      </c>
      <c r="AU108" s="176">
        <f t="shared" si="124"/>
        <v>0</v>
      </c>
      <c r="AV108" s="176">
        <f t="shared" si="124"/>
        <v>0</v>
      </c>
      <c r="AW108" s="176">
        <f t="shared" si="124"/>
        <v>0</v>
      </c>
      <c r="AX108" s="176">
        <f t="shared" si="124"/>
        <v>0</v>
      </c>
      <c r="AY108" s="176">
        <f t="shared" si="124"/>
        <v>0</v>
      </c>
      <c r="AZ108" s="176">
        <f t="shared" si="124"/>
        <v>0</v>
      </c>
      <c r="BA108" s="176">
        <f t="shared" si="124"/>
        <v>0</v>
      </c>
      <c r="BB108" s="176">
        <f t="shared" si="124"/>
        <v>0</v>
      </c>
      <c r="BC108" s="176">
        <f t="shared" si="124"/>
        <v>0</v>
      </c>
      <c r="BD108" s="176">
        <f t="shared" si="124"/>
        <v>0</v>
      </c>
      <c r="BE108" s="176">
        <f t="shared" si="124"/>
        <v>0</v>
      </c>
      <c r="BF108" s="176">
        <f t="shared" si="121"/>
        <v>0</v>
      </c>
      <c r="BG108" s="176">
        <f t="shared" si="121"/>
        <v>0</v>
      </c>
      <c r="BH108" s="176">
        <f t="shared" si="121"/>
        <v>0</v>
      </c>
      <c r="BI108" s="176">
        <f t="shared" si="121"/>
        <v>0</v>
      </c>
      <c r="BJ108" s="176">
        <f t="shared" si="121"/>
        <v>0</v>
      </c>
      <c r="BK108" s="176">
        <f t="shared" si="121"/>
        <v>0</v>
      </c>
      <c r="BL108" s="176">
        <f t="shared" si="121"/>
        <v>0</v>
      </c>
      <c r="BM108" s="176">
        <f t="shared" si="121"/>
        <v>0</v>
      </c>
      <c r="BN108" s="176">
        <f t="shared" si="121"/>
        <v>0</v>
      </c>
      <c r="BO108" s="176">
        <f t="shared" si="121"/>
        <v>0</v>
      </c>
      <c r="BP108" s="176">
        <f t="shared" si="121"/>
        <v>0</v>
      </c>
      <c r="BQ108" s="176">
        <f t="shared" si="121"/>
        <v>0</v>
      </c>
      <c r="BR108" s="176">
        <f t="shared" si="121"/>
        <v>0</v>
      </c>
      <c r="BS108" s="176">
        <f t="shared" si="121"/>
        <v>0</v>
      </c>
      <c r="BT108" s="176">
        <f t="shared" si="121"/>
        <v>0</v>
      </c>
      <c r="BU108" s="176">
        <f t="shared" si="121"/>
        <v>0</v>
      </c>
      <c r="BV108" s="176">
        <f t="shared" si="122"/>
        <v>0</v>
      </c>
      <c r="BW108" s="176">
        <f t="shared" si="122"/>
        <v>0</v>
      </c>
      <c r="BX108" s="176">
        <f t="shared" si="122"/>
        <v>0</v>
      </c>
      <c r="BY108" s="176">
        <f t="shared" si="122"/>
        <v>0</v>
      </c>
      <c r="BZ108" s="176">
        <f t="shared" si="122"/>
        <v>0</v>
      </c>
      <c r="CA108" s="176">
        <f t="shared" si="122"/>
        <v>0</v>
      </c>
      <c r="CB108" s="176">
        <f t="shared" si="122"/>
        <v>0</v>
      </c>
      <c r="CC108" s="176">
        <f t="shared" si="122"/>
        <v>0</v>
      </c>
      <c r="CD108" s="176">
        <f t="shared" si="122"/>
        <v>0</v>
      </c>
      <c r="CE108" s="176">
        <f t="shared" si="122"/>
        <v>0</v>
      </c>
      <c r="CF108" s="176">
        <f t="shared" si="122"/>
        <v>0</v>
      </c>
      <c r="CG108" s="176">
        <f t="shared" si="122"/>
        <v>0</v>
      </c>
      <c r="CH108" s="176">
        <f t="shared" si="122"/>
        <v>0</v>
      </c>
      <c r="CI108" s="176">
        <f t="shared" si="122"/>
        <v>0</v>
      </c>
      <c r="CJ108" s="176">
        <f t="shared" si="122"/>
        <v>0</v>
      </c>
      <c r="CK108" s="176">
        <f t="shared" si="122"/>
        <v>0</v>
      </c>
      <c r="CL108" s="176">
        <f t="shared" si="127"/>
        <v>0</v>
      </c>
      <c r="CM108" s="176">
        <f t="shared" si="127"/>
        <v>0</v>
      </c>
      <c r="CN108" s="176">
        <f t="shared" si="127"/>
        <v>0</v>
      </c>
      <c r="CO108" s="176">
        <f t="shared" si="127"/>
        <v>0</v>
      </c>
      <c r="CP108" s="176">
        <f t="shared" si="127"/>
        <v>0</v>
      </c>
      <c r="CQ108" s="176">
        <f t="shared" si="127"/>
        <v>0</v>
      </c>
      <c r="CR108" s="176">
        <f t="shared" si="127"/>
        <v>0</v>
      </c>
      <c r="CS108" s="176">
        <f t="shared" si="127"/>
        <v>0</v>
      </c>
      <c r="CT108" s="176">
        <f t="shared" si="127"/>
        <v>0</v>
      </c>
      <c r="CU108" s="176">
        <f t="shared" si="127"/>
        <v>0</v>
      </c>
      <c r="CV108" s="176">
        <f t="shared" si="127"/>
        <v>0</v>
      </c>
      <c r="CW108" s="176">
        <f t="shared" si="127"/>
        <v>0</v>
      </c>
      <c r="CX108" s="176">
        <f t="shared" si="127"/>
        <v>0</v>
      </c>
      <c r="CY108" s="176">
        <f t="shared" si="127"/>
        <v>0</v>
      </c>
      <c r="CZ108" s="176">
        <f t="shared" si="127"/>
        <v>0</v>
      </c>
      <c r="DA108" s="176">
        <f t="shared" si="126"/>
        <v>0</v>
      </c>
      <c r="DB108" s="176">
        <f t="shared" si="126"/>
        <v>0</v>
      </c>
      <c r="DC108" s="176">
        <f t="shared" si="126"/>
        <v>0</v>
      </c>
      <c r="DD108" s="176">
        <f t="shared" si="126"/>
        <v>0</v>
      </c>
      <c r="DE108" s="176">
        <f t="shared" si="126"/>
        <v>0</v>
      </c>
      <c r="DF108" s="176">
        <f t="shared" si="126"/>
        <v>0</v>
      </c>
      <c r="DG108" s="176">
        <f t="shared" si="126"/>
        <v>0</v>
      </c>
      <c r="DH108" s="176">
        <f t="shared" si="126"/>
        <v>0</v>
      </c>
      <c r="DI108" s="176">
        <f t="shared" si="126"/>
        <v>0</v>
      </c>
      <c r="DJ108" s="176">
        <f t="shared" si="126"/>
        <v>0</v>
      </c>
      <c r="DK108" s="176">
        <f t="shared" si="126"/>
        <v>0</v>
      </c>
      <c r="DL108" s="176">
        <f t="shared" si="126"/>
        <v>0</v>
      </c>
      <c r="DM108" s="176">
        <f t="shared" si="126"/>
        <v>0</v>
      </c>
      <c r="DN108" s="176">
        <f t="shared" si="126"/>
        <v>0</v>
      </c>
      <c r="DO108" s="176">
        <f t="shared" si="126"/>
        <v>0</v>
      </c>
      <c r="DP108" s="176">
        <f t="shared" si="126"/>
        <v>0</v>
      </c>
      <c r="DQ108" s="176">
        <f t="shared" si="125"/>
        <v>0</v>
      </c>
      <c r="DR108" s="176">
        <f t="shared" si="125"/>
        <v>0</v>
      </c>
      <c r="DS108" s="176">
        <f t="shared" si="125"/>
        <v>0</v>
      </c>
      <c r="DT108" s="176">
        <f t="shared" si="125"/>
        <v>0</v>
      </c>
      <c r="DU108" s="176">
        <f t="shared" si="125"/>
        <v>0</v>
      </c>
      <c r="DV108" s="176">
        <f t="shared" si="125"/>
        <v>0</v>
      </c>
      <c r="DW108" s="176">
        <f t="shared" si="125"/>
        <v>0</v>
      </c>
      <c r="DX108" s="176">
        <f t="shared" si="125"/>
        <v>0</v>
      </c>
      <c r="DY108" s="176">
        <f t="shared" si="125"/>
        <v>0</v>
      </c>
      <c r="DZ108" s="176">
        <f t="shared" si="125"/>
        <v>0</v>
      </c>
      <c r="EA108" s="176">
        <f t="shared" si="125"/>
        <v>0</v>
      </c>
      <c r="EB108" s="176">
        <f t="shared" si="125"/>
        <v>0</v>
      </c>
      <c r="EC108" s="176">
        <f t="shared" si="125"/>
        <v>0</v>
      </c>
      <c r="ED108" s="176">
        <f t="shared" si="125"/>
        <v>0</v>
      </c>
      <c r="EE108" s="176">
        <f t="shared" si="125"/>
        <v>0</v>
      </c>
      <c r="EF108" s="176">
        <f t="shared" si="125"/>
        <v>0</v>
      </c>
      <c r="EG108" s="176">
        <f t="shared" si="129"/>
        <v>0</v>
      </c>
      <c r="EH108" s="176">
        <f t="shared" si="129"/>
        <v>0</v>
      </c>
      <c r="EI108" s="176">
        <f t="shared" si="129"/>
        <v>0</v>
      </c>
      <c r="EJ108" s="176">
        <f t="shared" si="129"/>
        <v>0</v>
      </c>
      <c r="EK108" s="176">
        <f t="shared" si="129"/>
        <v>0</v>
      </c>
      <c r="EL108" s="176">
        <f t="shared" si="129"/>
        <v>0</v>
      </c>
      <c r="EM108" s="176">
        <f t="shared" si="129"/>
        <v>0</v>
      </c>
      <c r="EN108" s="176">
        <f t="shared" si="129"/>
        <v>0</v>
      </c>
      <c r="EO108" s="176">
        <f t="shared" si="129"/>
        <v>0</v>
      </c>
      <c r="EP108" s="176">
        <f t="shared" si="129"/>
        <v>0</v>
      </c>
      <c r="EQ108" s="176">
        <f t="shared" si="129"/>
        <v>0</v>
      </c>
      <c r="ER108" s="176">
        <f t="shared" si="129"/>
        <v>0</v>
      </c>
      <c r="ES108" s="176">
        <f t="shared" si="129"/>
        <v>0</v>
      </c>
      <c r="ET108" s="176">
        <f t="shared" si="132"/>
        <v>0</v>
      </c>
      <c r="EU108" s="176">
        <f t="shared" si="132"/>
        <v>0</v>
      </c>
      <c r="EV108" s="176">
        <f t="shared" si="132"/>
        <v>0</v>
      </c>
      <c r="EW108" s="176">
        <f t="shared" si="132"/>
        <v>0</v>
      </c>
      <c r="EX108" s="176">
        <f t="shared" si="132"/>
        <v>0</v>
      </c>
      <c r="EY108" s="176">
        <f t="shared" si="132"/>
        <v>0</v>
      </c>
      <c r="EZ108" s="176">
        <f t="shared" si="132"/>
        <v>0</v>
      </c>
      <c r="FA108" s="176">
        <f t="shared" si="132"/>
        <v>0</v>
      </c>
      <c r="FB108" s="176">
        <f t="shared" si="132"/>
        <v>0</v>
      </c>
      <c r="FC108" s="176">
        <f t="shared" si="132"/>
        <v>0</v>
      </c>
      <c r="FD108" s="176">
        <f t="shared" si="132"/>
        <v>0</v>
      </c>
      <c r="FE108" s="176">
        <f t="shared" si="132"/>
        <v>0</v>
      </c>
      <c r="FF108" s="176">
        <f t="shared" si="132"/>
        <v>0</v>
      </c>
      <c r="FG108" s="176">
        <f t="shared" si="132"/>
        <v>0</v>
      </c>
      <c r="FH108" s="176">
        <f t="shared" si="120"/>
        <v>0</v>
      </c>
      <c r="FI108" s="176">
        <f t="shared" si="120"/>
        <v>0</v>
      </c>
      <c r="FJ108" s="176">
        <f t="shared" si="120"/>
        <v>0</v>
      </c>
      <c r="FK108" s="176">
        <f t="shared" si="120"/>
        <v>0</v>
      </c>
      <c r="FL108" s="176">
        <f t="shared" si="120"/>
        <v>0</v>
      </c>
      <c r="FM108" s="176">
        <f t="shared" si="120"/>
        <v>0</v>
      </c>
      <c r="FN108" s="176">
        <f t="shared" si="120"/>
        <v>0</v>
      </c>
      <c r="FO108" s="176">
        <f t="shared" si="120"/>
        <v>0</v>
      </c>
      <c r="FP108" s="176">
        <f t="shared" si="120"/>
        <v>0</v>
      </c>
      <c r="FQ108" s="176">
        <f t="shared" si="120"/>
        <v>0</v>
      </c>
      <c r="FR108" s="176">
        <f t="shared" si="120"/>
        <v>0</v>
      </c>
      <c r="FS108" s="176">
        <f t="shared" si="120"/>
        <v>0</v>
      </c>
      <c r="FT108" s="176">
        <f t="shared" si="107"/>
        <v>0</v>
      </c>
      <c r="FU108" s="176">
        <f t="shared" si="107"/>
        <v>0</v>
      </c>
      <c r="FV108" s="176">
        <f t="shared" si="107"/>
        <v>0</v>
      </c>
      <c r="FW108" s="176">
        <f t="shared" si="107"/>
        <v>0</v>
      </c>
      <c r="FX108" s="176">
        <f t="shared" si="107"/>
        <v>0</v>
      </c>
      <c r="FY108" s="176">
        <f t="shared" si="107"/>
        <v>0</v>
      </c>
      <c r="FZ108" s="176">
        <f t="shared" si="116"/>
        <v>0</v>
      </c>
      <c r="GA108" s="176">
        <f t="shared" si="116"/>
        <v>0</v>
      </c>
      <c r="GB108" s="176">
        <f t="shared" si="116"/>
        <v>0</v>
      </c>
      <c r="GC108" s="176">
        <f t="shared" si="116"/>
        <v>0</v>
      </c>
      <c r="GD108" s="176">
        <f t="shared" si="116"/>
        <v>0</v>
      </c>
      <c r="GE108" s="176">
        <f t="shared" si="116"/>
        <v>0</v>
      </c>
      <c r="GF108" s="176">
        <f t="shared" si="116"/>
        <v>0</v>
      </c>
      <c r="GG108" s="176">
        <f t="shared" si="116"/>
        <v>0</v>
      </c>
      <c r="GH108" s="176">
        <f t="shared" si="116"/>
        <v>0</v>
      </c>
      <c r="GI108" s="176">
        <f t="shared" si="116"/>
        <v>0</v>
      </c>
      <c r="GJ108" s="176">
        <f t="shared" si="116"/>
        <v>0</v>
      </c>
      <c r="GK108" s="176">
        <f t="shared" si="116"/>
        <v>0</v>
      </c>
      <c r="GL108" s="176">
        <f t="shared" si="116"/>
        <v>0</v>
      </c>
      <c r="GM108" s="176">
        <f t="shared" si="131"/>
        <v>0</v>
      </c>
      <c r="GN108" s="176">
        <f t="shared" si="131"/>
        <v>0</v>
      </c>
      <c r="GO108" s="176">
        <f t="shared" si="131"/>
        <v>0</v>
      </c>
      <c r="GP108" s="176">
        <f t="shared" si="131"/>
        <v>0</v>
      </c>
      <c r="GQ108" s="176">
        <f t="shared" si="131"/>
        <v>0</v>
      </c>
      <c r="GR108" s="176">
        <f t="shared" si="131"/>
        <v>0</v>
      </c>
      <c r="GS108" s="176">
        <f t="shared" si="131"/>
        <v>0</v>
      </c>
      <c r="GT108" s="176">
        <f t="shared" si="131"/>
        <v>0</v>
      </c>
      <c r="GU108" s="176">
        <f t="shared" si="131"/>
        <v>0</v>
      </c>
      <c r="GV108" s="176">
        <f t="shared" si="131"/>
        <v>0</v>
      </c>
      <c r="GW108" s="176">
        <f t="shared" si="131"/>
        <v>0</v>
      </c>
      <c r="GX108" s="176">
        <f t="shared" si="131"/>
        <v>0</v>
      </c>
      <c r="GY108" s="176">
        <f t="shared" si="131"/>
        <v>0</v>
      </c>
      <c r="GZ108" s="176">
        <f t="shared" si="131"/>
        <v>0</v>
      </c>
      <c r="HA108" s="176">
        <f t="shared" si="131"/>
        <v>0</v>
      </c>
      <c r="HB108" s="176">
        <f t="shared" si="131"/>
        <v>0</v>
      </c>
      <c r="HC108" s="176">
        <f t="shared" si="91"/>
        <v>0</v>
      </c>
      <c r="HD108" s="176">
        <f t="shared" si="91"/>
        <v>0</v>
      </c>
      <c r="HE108" s="176">
        <f t="shared" si="91"/>
        <v>0</v>
      </c>
      <c r="HF108" s="176">
        <f t="shared" si="91"/>
        <v>0</v>
      </c>
      <c r="HG108" s="176">
        <f t="shared" si="134"/>
        <v>0</v>
      </c>
      <c r="HH108" s="176">
        <f t="shared" si="134"/>
        <v>0</v>
      </c>
      <c r="HI108" s="176">
        <f t="shared" si="134"/>
        <v>0</v>
      </c>
      <c r="HJ108" s="176">
        <f t="shared" si="134"/>
        <v>0</v>
      </c>
      <c r="HK108" s="176">
        <f t="shared" si="134"/>
        <v>0</v>
      </c>
      <c r="HL108" s="176">
        <f t="shared" si="134"/>
        <v>0</v>
      </c>
      <c r="HM108" s="176">
        <f t="shared" si="134"/>
        <v>0</v>
      </c>
      <c r="HN108" s="176">
        <f t="shared" si="134"/>
        <v>0</v>
      </c>
      <c r="HO108" s="176">
        <f t="shared" si="134"/>
        <v>0</v>
      </c>
      <c r="HP108" s="176">
        <f t="shared" si="134"/>
        <v>0</v>
      </c>
      <c r="HQ108" s="176">
        <f t="shared" si="134"/>
        <v>0</v>
      </c>
      <c r="HR108" s="176">
        <f t="shared" si="134"/>
        <v>0</v>
      </c>
      <c r="HS108" s="176">
        <f t="shared" si="134"/>
        <v>0</v>
      </c>
      <c r="HT108" s="176">
        <f t="shared" si="134"/>
        <v>0</v>
      </c>
      <c r="HU108" s="176">
        <f t="shared" si="134"/>
        <v>0</v>
      </c>
      <c r="HV108" s="176">
        <f t="shared" si="134"/>
        <v>0</v>
      </c>
      <c r="HW108" s="176">
        <f t="shared" si="133"/>
        <v>0</v>
      </c>
      <c r="HX108" s="176">
        <f t="shared" si="133"/>
        <v>0</v>
      </c>
      <c r="HY108" s="176">
        <f t="shared" si="133"/>
        <v>0</v>
      </c>
      <c r="HZ108" s="176">
        <f t="shared" si="133"/>
        <v>0</v>
      </c>
      <c r="IA108" s="176">
        <f t="shared" si="133"/>
        <v>0</v>
      </c>
      <c r="IB108" s="176">
        <f t="shared" si="133"/>
        <v>0</v>
      </c>
      <c r="IC108" s="176">
        <f t="shared" si="133"/>
        <v>0</v>
      </c>
      <c r="ID108" s="176">
        <f t="shared" si="133"/>
        <v>0</v>
      </c>
      <c r="IE108" s="176">
        <f t="shared" si="133"/>
        <v>0</v>
      </c>
      <c r="IF108" s="176">
        <f t="shared" si="133"/>
        <v>0</v>
      </c>
      <c r="IG108" s="176">
        <f t="shared" si="133"/>
        <v>0</v>
      </c>
      <c r="II108"/>
      <c r="IJ108" s="174">
        <v>94</v>
      </c>
      <c r="IK108" s="174" t="b">
        <f t="shared" si="99"/>
        <v>0</v>
      </c>
      <c r="IL108" s="174" t="e">
        <f t="shared" si="101"/>
        <v>#DIV/0!</v>
      </c>
      <c r="IM108" s="174" t="e">
        <f t="shared" si="104"/>
        <v>#DIV/0!</v>
      </c>
      <c r="IO108" s="179" t="str">
        <f t="shared" si="102"/>
        <v/>
      </c>
      <c r="IP108" s="174" t="str">
        <f t="shared" si="103"/>
        <v/>
      </c>
    </row>
    <row r="109" spans="2:250" ht="12.75" customHeight="1" x14ac:dyDescent="0.25">
      <c r="B109" s="174"/>
      <c r="C109" s="174"/>
      <c r="D109" s="174">
        <f t="shared" si="96"/>
        <v>0</v>
      </c>
      <c r="E109"/>
      <c r="F109"/>
      <c r="G109" s="177">
        <v>96</v>
      </c>
      <c r="H109" s="176">
        <f t="shared" si="97"/>
        <v>14.884977172851503</v>
      </c>
      <c r="I109" s="176">
        <f t="shared" si="100"/>
        <v>1.6077654605900187E-64</v>
      </c>
      <c r="K109" s="176">
        <f t="shared" si="119"/>
        <v>1.1338304815290133E-98</v>
      </c>
      <c r="L109" s="176">
        <f t="shared" si="119"/>
        <v>1.6077654605804713E-64</v>
      </c>
      <c r="M109" s="176">
        <f t="shared" si="119"/>
        <v>1.6835960428077711E-180</v>
      </c>
      <c r="N109" s="176">
        <f t="shared" si="119"/>
        <v>3.2670414156417255E-167</v>
      </c>
      <c r="O109" s="176">
        <f t="shared" si="119"/>
        <v>3.6061710709452759E-136</v>
      </c>
      <c r="P109" s="176">
        <f t="shared" si="119"/>
        <v>5.2150785990888568E-104</v>
      </c>
      <c r="Q109" s="176">
        <f t="shared" si="119"/>
        <v>2.7828719421775657E-210</v>
      </c>
      <c r="R109" s="176">
        <f t="shared" si="119"/>
        <v>1.5713284701007861E-197</v>
      </c>
      <c r="S109" s="176">
        <f t="shared" si="119"/>
        <v>5.3082562555926869E-134</v>
      </c>
      <c r="T109" s="176">
        <f t="shared" si="119"/>
        <v>3.2332462969390324E-78</v>
      </c>
      <c r="U109" s="176">
        <f t="shared" si="119"/>
        <v>9.5150204309765431E-76</v>
      </c>
      <c r="V109" s="176">
        <f t="shared" si="119"/>
        <v>9.1505022620494249E-156</v>
      </c>
      <c r="W109" s="176">
        <f t="shared" si="119"/>
        <v>0</v>
      </c>
      <c r="X109" s="176">
        <f t="shared" si="119"/>
        <v>1.2030034254652165E-140</v>
      </c>
      <c r="Y109" s="176">
        <f t="shared" si="119"/>
        <v>1.311368698984348E-105</v>
      </c>
      <c r="Z109" s="176">
        <f t="shared" ref="Z109:AO124" si="135">+NORMDIST($H109,Z$12,Z$13,FALSE)</f>
        <v>7.4914863753001077E-216</v>
      </c>
      <c r="AA109" s="176">
        <f t="shared" si="135"/>
        <v>0</v>
      </c>
      <c r="AB109" s="176">
        <f t="shared" si="135"/>
        <v>0</v>
      </c>
      <c r="AC109" s="176">
        <f t="shared" si="135"/>
        <v>0</v>
      </c>
      <c r="AD109" s="176">
        <f t="shared" si="135"/>
        <v>0</v>
      </c>
      <c r="AE109" s="176">
        <f t="shared" si="135"/>
        <v>0</v>
      </c>
      <c r="AF109" s="176">
        <f t="shared" si="135"/>
        <v>0</v>
      </c>
      <c r="AG109" s="176">
        <f t="shared" si="135"/>
        <v>0</v>
      </c>
      <c r="AH109" s="176">
        <f t="shared" si="135"/>
        <v>0</v>
      </c>
      <c r="AI109" s="176">
        <f t="shared" si="135"/>
        <v>0</v>
      </c>
      <c r="AJ109" s="176">
        <f t="shared" si="135"/>
        <v>0</v>
      </c>
      <c r="AK109" s="176">
        <f t="shared" si="135"/>
        <v>0</v>
      </c>
      <c r="AL109" s="176">
        <f t="shared" si="135"/>
        <v>0</v>
      </c>
      <c r="AM109" s="176">
        <f t="shared" si="135"/>
        <v>0</v>
      </c>
      <c r="AN109" s="176">
        <f t="shared" si="135"/>
        <v>0</v>
      </c>
      <c r="AO109" s="176">
        <f t="shared" si="135"/>
        <v>0</v>
      </c>
      <c r="AP109" s="176">
        <f t="shared" si="124"/>
        <v>0</v>
      </c>
      <c r="AQ109" s="176">
        <f t="shared" si="124"/>
        <v>0</v>
      </c>
      <c r="AR109" s="176">
        <f t="shared" si="124"/>
        <v>0</v>
      </c>
      <c r="AS109" s="176">
        <f t="shared" si="124"/>
        <v>0</v>
      </c>
      <c r="AT109" s="176">
        <f t="shared" si="124"/>
        <v>0</v>
      </c>
      <c r="AU109" s="176">
        <f t="shared" si="124"/>
        <v>0</v>
      </c>
      <c r="AV109" s="176">
        <f t="shared" si="124"/>
        <v>0</v>
      </c>
      <c r="AW109" s="176">
        <f t="shared" si="124"/>
        <v>0</v>
      </c>
      <c r="AX109" s="176">
        <f t="shared" si="124"/>
        <v>0</v>
      </c>
      <c r="AY109" s="176">
        <f t="shared" si="124"/>
        <v>0</v>
      </c>
      <c r="AZ109" s="176">
        <f t="shared" si="124"/>
        <v>0</v>
      </c>
      <c r="BA109" s="176">
        <f t="shared" si="124"/>
        <v>0</v>
      </c>
      <c r="BB109" s="176">
        <f t="shared" si="124"/>
        <v>0</v>
      </c>
      <c r="BC109" s="176">
        <f t="shared" si="124"/>
        <v>0</v>
      </c>
      <c r="BD109" s="176">
        <f t="shared" si="124"/>
        <v>0</v>
      </c>
      <c r="BE109" s="176">
        <f t="shared" si="124"/>
        <v>0</v>
      </c>
      <c r="BF109" s="176">
        <f t="shared" si="121"/>
        <v>0</v>
      </c>
      <c r="BG109" s="176">
        <f t="shared" si="121"/>
        <v>0</v>
      </c>
      <c r="BH109" s="176">
        <f t="shared" si="121"/>
        <v>0</v>
      </c>
      <c r="BI109" s="176">
        <f t="shared" si="121"/>
        <v>0</v>
      </c>
      <c r="BJ109" s="176">
        <f t="shared" si="121"/>
        <v>0</v>
      </c>
      <c r="BK109" s="176">
        <f t="shared" si="121"/>
        <v>0</v>
      </c>
      <c r="BL109" s="176">
        <f t="shared" si="121"/>
        <v>0</v>
      </c>
      <c r="BM109" s="176">
        <f t="shared" si="121"/>
        <v>0</v>
      </c>
      <c r="BN109" s="176">
        <f t="shared" si="121"/>
        <v>0</v>
      </c>
      <c r="BO109" s="176">
        <f t="shared" si="121"/>
        <v>0</v>
      </c>
      <c r="BP109" s="176">
        <f t="shared" si="121"/>
        <v>0</v>
      </c>
      <c r="BQ109" s="176">
        <f t="shared" si="121"/>
        <v>0</v>
      </c>
      <c r="BR109" s="176">
        <f t="shared" si="121"/>
        <v>0</v>
      </c>
      <c r="BS109" s="176">
        <f t="shared" si="121"/>
        <v>0</v>
      </c>
      <c r="BT109" s="176">
        <f t="shared" si="121"/>
        <v>0</v>
      </c>
      <c r="BU109" s="176">
        <f t="shared" si="121"/>
        <v>0</v>
      </c>
      <c r="BV109" s="176">
        <f t="shared" si="122"/>
        <v>0</v>
      </c>
      <c r="BW109" s="176">
        <f t="shared" si="122"/>
        <v>0</v>
      </c>
      <c r="BX109" s="176">
        <f t="shared" si="122"/>
        <v>0</v>
      </c>
      <c r="BY109" s="176">
        <f t="shared" si="122"/>
        <v>0</v>
      </c>
      <c r="BZ109" s="176">
        <f t="shared" si="122"/>
        <v>0</v>
      </c>
      <c r="CA109" s="176">
        <f t="shared" si="122"/>
        <v>0</v>
      </c>
      <c r="CB109" s="176">
        <f t="shared" si="122"/>
        <v>0</v>
      </c>
      <c r="CC109" s="176">
        <f t="shared" si="122"/>
        <v>0</v>
      </c>
      <c r="CD109" s="176">
        <f t="shared" si="122"/>
        <v>0</v>
      </c>
      <c r="CE109" s="176">
        <f t="shared" si="122"/>
        <v>0</v>
      </c>
      <c r="CF109" s="176">
        <f t="shared" si="122"/>
        <v>0</v>
      </c>
      <c r="CG109" s="176">
        <f t="shared" si="122"/>
        <v>0</v>
      </c>
      <c r="CH109" s="176">
        <f t="shared" si="122"/>
        <v>0</v>
      </c>
      <c r="CI109" s="176">
        <f t="shared" si="122"/>
        <v>0</v>
      </c>
      <c r="CJ109" s="176">
        <f t="shared" si="122"/>
        <v>0</v>
      </c>
      <c r="CK109" s="176">
        <f t="shared" si="122"/>
        <v>0</v>
      </c>
      <c r="CL109" s="176">
        <f t="shared" si="127"/>
        <v>0</v>
      </c>
      <c r="CM109" s="176">
        <f t="shared" si="127"/>
        <v>0</v>
      </c>
      <c r="CN109" s="176">
        <f t="shared" si="127"/>
        <v>0</v>
      </c>
      <c r="CO109" s="176">
        <f t="shared" si="127"/>
        <v>0</v>
      </c>
      <c r="CP109" s="176">
        <f t="shared" si="127"/>
        <v>0</v>
      </c>
      <c r="CQ109" s="176">
        <f t="shared" si="127"/>
        <v>0</v>
      </c>
      <c r="CR109" s="176">
        <f t="shared" si="127"/>
        <v>0</v>
      </c>
      <c r="CS109" s="176">
        <f t="shared" si="127"/>
        <v>0</v>
      </c>
      <c r="CT109" s="176">
        <f t="shared" si="127"/>
        <v>0</v>
      </c>
      <c r="CU109" s="176">
        <f t="shared" si="127"/>
        <v>0</v>
      </c>
      <c r="CV109" s="176">
        <f t="shared" si="127"/>
        <v>0</v>
      </c>
      <c r="CW109" s="176">
        <f t="shared" si="127"/>
        <v>0</v>
      </c>
      <c r="CX109" s="176">
        <f t="shared" si="127"/>
        <v>0</v>
      </c>
      <c r="CY109" s="176">
        <f t="shared" si="127"/>
        <v>0</v>
      </c>
      <c r="CZ109" s="176">
        <f t="shared" si="127"/>
        <v>0</v>
      </c>
      <c r="DA109" s="176">
        <f t="shared" si="126"/>
        <v>0</v>
      </c>
      <c r="DB109" s="176">
        <f t="shared" si="126"/>
        <v>0</v>
      </c>
      <c r="DC109" s="176">
        <f t="shared" si="126"/>
        <v>0</v>
      </c>
      <c r="DD109" s="176">
        <f t="shared" si="126"/>
        <v>0</v>
      </c>
      <c r="DE109" s="176">
        <f t="shared" si="126"/>
        <v>0</v>
      </c>
      <c r="DF109" s="176">
        <f t="shared" si="126"/>
        <v>0</v>
      </c>
      <c r="DG109" s="176">
        <f t="shared" si="126"/>
        <v>0</v>
      </c>
      <c r="DH109" s="176">
        <f t="shared" si="126"/>
        <v>0</v>
      </c>
      <c r="DI109" s="176">
        <f t="shared" si="126"/>
        <v>0</v>
      </c>
      <c r="DJ109" s="176">
        <f t="shared" si="126"/>
        <v>0</v>
      </c>
      <c r="DK109" s="176">
        <f t="shared" si="126"/>
        <v>0</v>
      </c>
      <c r="DL109" s="176">
        <f t="shared" si="126"/>
        <v>0</v>
      </c>
      <c r="DM109" s="176">
        <f t="shared" si="126"/>
        <v>0</v>
      </c>
      <c r="DN109" s="176">
        <f t="shared" si="126"/>
        <v>0</v>
      </c>
      <c r="DO109" s="176">
        <f t="shared" si="126"/>
        <v>0</v>
      </c>
      <c r="DP109" s="176">
        <f t="shared" si="126"/>
        <v>0</v>
      </c>
      <c r="DQ109" s="176">
        <f t="shared" si="125"/>
        <v>0</v>
      </c>
      <c r="DR109" s="176">
        <f t="shared" si="125"/>
        <v>0</v>
      </c>
      <c r="DS109" s="176">
        <f t="shared" si="125"/>
        <v>0</v>
      </c>
      <c r="DT109" s="176">
        <f t="shared" si="125"/>
        <v>0</v>
      </c>
      <c r="DU109" s="176">
        <f t="shared" si="125"/>
        <v>0</v>
      </c>
      <c r="DV109" s="176">
        <f t="shared" si="125"/>
        <v>0</v>
      </c>
      <c r="DW109" s="176">
        <f t="shared" si="125"/>
        <v>0</v>
      </c>
      <c r="DX109" s="176">
        <f t="shared" si="125"/>
        <v>0</v>
      </c>
      <c r="DY109" s="176">
        <f t="shared" si="125"/>
        <v>0</v>
      </c>
      <c r="DZ109" s="176">
        <f t="shared" si="125"/>
        <v>0</v>
      </c>
      <c r="EA109" s="176">
        <f t="shared" si="125"/>
        <v>0</v>
      </c>
      <c r="EB109" s="176">
        <f t="shared" si="125"/>
        <v>0</v>
      </c>
      <c r="EC109" s="176">
        <f t="shared" si="125"/>
        <v>0</v>
      </c>
      <c r="ED109" s="176">
        <f t="shared" si="125"/>
        <v>0</v>
      </c>
      <c r="EE109" s="176">
        <f t="shared" si="125"/>
        <v>0</v>
      </c>
      <c r="EF109" s="176">
        <f t="shared" si="125"/>
        <v>0</v>
      </c>
      <c r="EG109" s="176">
        <f t="shared" si="129"/>
        <v>0</v>
      </c>
      <c r="EH109" s="176">
        <f t="shared" si="129"/>
        <v>0</v>
      </c>
      <c r="EI109" s="176">
        <f t="shared" si="129"/>
        <v>0</v>
      </c>
      <c r="EJ109" s="176">
        <f t="shared" si="129"/>
        <v>0</v>
      </c>
      <c r="EK109" s="176">
        <f t="shared" si="129"/>
        <v>0</v>
      </c>
      <c r="EL109" s="176">
        <f t="shared" si="129"/>
        <v>0</v>
      </c>
      <c r="EM109" s="176">
        <f t="shared" si="129"/>
        <v>0</v>
      </c>
      <c r="EN109" s="176">
        <f t="shared" si="129"/>
        <v>0</v>
      </c>
      <c r="EO109" s="176">
        <f t="shared" si="129"/>
        <v>0</v>
      </c>
      <c r="EP109" s="176">
        <f t="shared" si="129"/>
        <v>0</v>
      </c>
      <c r="EQ109" s="176">
        <f t="shared" si="129"/>
        <v>0</v>
      </c>
      <c r="ER109" s="176">
        <f t="shared" si="129"/>
        <v>0</v>
      </c>
      <c r="ES109" s="176">
        <f t="shared" si="129"/>
        <v>0</v>
      </c>
      <c r="ET109" s="176">
        <f t="shared" si="132"/>
        <v>0</v>
      </c>
      <c r="EU109" s="176">
        <f t="shared" si="132"/>
        <v>0</v>
      </c>
      <c r="EV109" s="176">
        <f t="shared" si="132"/>
        <v>0</v>
      </c>
      <c r="EW109" s="176">
        <f t="shared" si="132"/>
        <v>0</v>
      </c>
      <c r="EX109" s="176">
        <f t="shared" si="132"/>
        <v>0</v>
      </c>
      <c r="EY109" s="176">
        <f t="shared" si="132"/>
        <v>0</v>
      </c>
      <c r="EZ109" s="176">
        <f t="shared" si="132"/>
        <v>0</v>
      </c>
      <c r="FA109" s="176">
        <f t="shared" si="132"/>
        <v>0</v>
      </c>
      <c r="FB109" s="176">
        <f t="shared" si="132"/>
        <v>0</v>
      </c>
      <c r="FC109" s="176">
        <f t="shared" si="132"/>
        <v>0</v>
      </c>
      <c r="FD109" s="176">
        <f t="shared" si="132"/>
        <v>0</v>
      </c>
      <c r="FE109" s="176">
        <f t="shared" si="132"/>
        <v>0</v>
      </c>
      <c r="FF109" s="176">
        <f t="shared" si="132"/>
        <v>0</v>
      </c>
      <c r="FG109" s="176">
        <f t="shared" si="132"/>
        <v>0</v>
      </c>
      <c r="FH109" s="176">
        <f t="shared" si="120"/>
        <v>0</v>
      </c>
      <c r="FI109" s="176">
        <f t="shared" si="120"/>
        <v>0</v>
      </c>
      <c r="FJ109" s="176">
        <f t="shared" si="120"/>
        <v>0</v>
      </c>
      <c r="FK109" s="176">
        <f t="shared" si="120"/>
        <v>0</v>
      </c>
      <c r="FL109" s="176">
        <f t="shared" si="120"/>
        <v>0</v>
      </c>
      <c r="FM109" s="176">
        <f t="shared" si="120"/>
        <v>0</v>
      </c>
      <c r="FN109" s="176">
        <f t="shared" si="120"/>
        <v>0</v>
      </c>
      <c r="FO109" s="176">
        <f t="shared" si="120"/>
        <v>0</v>
      </c>
      <c r="FP109" s="176">
        <f t="shared" si="120"/>
        <v>0</v>
      </c>
      <c r="FQ109" s="176">
        <f t="shared" si="120"/>
        <v>0</v>
      </c>
      <c r="FR109" s="176">
        <f t="shared" si="120"/>
        <v>0</v>
      </c>
      <c r="FS109" s="176">
        <f t="shared" si="120"/>
        <v>0</v>
      </c>
      <c r="FT109" s="176">
        <f t="shared" si="107"/>
        <v>0</v>
      </c>
      <c r="FU109" s="176">
        <f t="shared" si="107"/>
        <v>0</v>
      </c>
      <c r="FV109" s="176">
        <f t="shared" si="107"/>
        <v>0</v>
      </c>
      <c r="FW109" s="176">
        <f t="shared" si="107"/>
        <v>0</v>
      </c>
      <c r="FX109" s="176">
        <f t="shared" si="107"/>
        <v>0</v>
      </c>
      <c r="FY109" s="176">
        <f t="shared" si="107"/>
        <v>0</v>
      </c>
      <c r="FZ109" s="176">
        <f t="shared" si="116"/>
        <v>0</v>
      </c>
      <c r="GA109" s="176">
        <f t="shared" si="116"/>
        <v>0</v>
      </c>
      <c r="GB109" s="176">
        <f t="shared" si="116"/>
        <v>0</v>
      </c>
      <c r="GC109" s="176">
        <f t="shared" si="116"/>
        <v>0</v>
      </c>
      <c r="GD109" s="176">
        <f t="shared" si="116"/>
        <v>0</v>
      </c>
      <c r="GE109" s="176">
        <f t="shared" si="116"/>
        <v>0</v>
      </c>
      <c r="GF109" s="176">
        <f t="shared" si="116"/>
        <v>0</v>
      </c>
      <c r="GG109" s="176">
        <f t="shared" si="116"/>
        <v>0</v>
      </c>
      <c r="GH109" s="176">
        <f t="shared" si="116"/>
        <v>0</v>
      </c>
      <c r="GI109" s="176">
        <f t="shared" si="116"/>
        <v>0</v>
      </c>
      <c r="GJ109" s="176">
        <f t="shared" si="116"/>
        <v>0</v>
      </c>
      <c r="GK109" s="176">
        <f t="shared" si="116"/>
        <v>0</v>
      </c>
      <c r="GL109" s="176">
        <f t="shared" si="116"/>
        <v>0</v>
      </c>
      <c r="GM109" s="176">
        <f t="shared" si="131"/>
        <v>0</v>
      </c>
      <c r="GN109" s="176">
        <f t="shared" si="131"/>
        <v>0</v>
      </c>
      <c r="GO109" s="176">
        <f t="shared" si="131"/>
        <v>0</v>
      </c>
      <c r="GP109" s="176">
        <f t="shared" si="131"/>
        <v>0</v>
      </c>
      <c r="GQ109" s="176">
        <f t="shared" si="131"/>
        <v>0</v>
      </c>
      <c r="GR109" s="176">
        <f t="shared" si="131"/>
        <v>0</v>
      </c>
      <c r="GS109" s="176">
        <f t="shared" si="131"/>
        <v>0</v>
      </c>
      <c r="GT109" s="176">
        <f t="shared" si="131"/>
        <v>0</v>
      </c>
      <c r="GU109" s="176">
        <f t="shared" si="131"/>
        <v>0</v>
      </c>
      <c r="GV109" s="176">
        <f t="shared" si="131"/>
        <v>0</v>
      </c>
      <c r="GW109" s="176">
        <f t="shared" si="131"/>
        <v>0</v>
      </c>
      <c r="GX109" s="176">
        <f t="shared" si="131"/>
        <v>0</v>
      </c>
      <c r="GY109" s="176">
        <f t="shared" si="131"/>
        <v>0</v>
      </c>
      <c r="GZ109" s="176">
        <f t="shared" si="131"/>
        <v>0</v>
      </c>
      <c r="HA109" s="176">
        <f t="shared" si="131"/>
        <v>0</v>
      </c>
      <c r="HB109" s="176">
        <f t="shared" si="131"/>
        <v>0</v>
      </c>
      <c r="HC109" s="176">
        <f t="shared" si="91"/>
        <v>0</v>
      </c>
      <c r="HD109" s="176">
        <f t="shared" si="91"/>
        <v>0</v>
      </c>
      <c r="HE109" s="176">
        <f t="shared" si="91"/>
        <v>0</v>
      </c>
      <c r="HF109" s="176">
        <f t="shared" si="91"/>
        <v>0</v>
      </c>
      <c r="HG109" s="176">
        <f t="shared" si="134"/>
        <v>0</v>
      </c>
      <c r="HH109" s="176">
        <f t="shared" si="134"/>
        <v>0</v>
      </c>
      <c r="HI109" s="176">
        <f t="shared" si="134"/>
        <v>0</v>
      </c>
      <c r="HJ109" s="176">
        <f t="shared" si="134"/>
        <v>0</v>
      </c>
      <c r="HK109" s="176">
        <f t="shared" si="134"/>
        <v>0</v>
      </c>
      <c r="HL109" s="176">
        <f t="shared" si="134"/>
        <v>0</v>
      </c>
      <c r="HM109" s="176">
        <f t="shared" si="134"/>
        <v>0</v>
      </c>
      <c r="HN109" s="176">
        <f t="shared" si="134"/>
        <v>0</v>
      </c>
      <c r="HO109" s="176">
        <f t="shared" si="134"/>
        <v>0</v>
      </c>
      <c r="HP109" s="176">
        <f t="shared" si="134"/>
        <v>0</v>
      </c>
      <c r="HQ109" s="176">
        <f t="shared" si="134"/>
        <v>0</v>
      </c>
      <c r="HR109" s="176">
        <f t="shared" si="134"/>
        <v>0</v>
      </c>
      <c r="HS109" s="176">
        <f t="shared" si="134"/>
        <v>0</v>
      </c>
      <c r="HT109" s="176">
        <f t="shared" si="134"/>
        <v>0</v>
      </c>
      <c r="HU109" s="176">
        <f t="shared" si="134"/>
        <v>0</v>
      </c>
      <c r="HV109" s="176">
        <f t="shared" si="134"/>
        <v>0</v>
      </c>
      <c r="HW109" s="176">
        <f t="shared" si="133"/>
        <v>0</v>
      </c>
      <c r="HX109" s="176">
        <f t="shared" si="133"/>
        <v>0</v>
      </c>
      <c r="HY109" s="176">
        <f t="shared" si="133"/>
        <v>0</v>
      </c>
      <c r="HZ109" s="176">
        <f t="shared" si="133"/>
        <v>0</v>
      </c>
      <c r="IA109" s="176">
        <f t="shared" si="133"/>
        <v>0</v>
      </c>
      <c r="IB109" s="176">
        <f t="shared" si="133"/>
        <v>0</v>
      </c>
      <c r="IC109" s="176">
        <f t="shared" si="133"/>
        <v>0</v>
      </c>
      <c r="ID109" s="176">
        <f t="shared" si="133"/>
        <v>0</v>
      </c>
      <c r="IE109" s="176">
        <f t="shared" si="133"/>
        <v>0</v>
      </c>
      <c r="IF109" s="176">
        <f t="shared" si="133"/>
        <v>0</v>
      </c>
      <c r="IG109" s="176">
        <f t="shared" si="133"/>
        <v>0</v>
      </c>
      <c r="II109"/>
      <c r="IJ109" s="174">
        <v>95</v>
      </c>
      <c r="IK109" s="174" t="b">
        <f t="shared" si="99"/>
        <v>0</v>
      </c>
      <c r="IL109" s="174" t="e">
        <f t="shared" si="101"/>
        <v>#DIV/0!</v>
      </c>
      <c r="IM109" s="174" t="e">
        <f t="shared" si="104"/>
        <v>#DIV/0!</v>
      </c>
      <c r="IO109" s="179" t="str">
        <f t="shared" si="102"/>
        <v/>
      </c>
      <c r="IP109" s="174" t="str">
        <f t="shared" si="103"/>
        <v/>
      </c>
    </row>
    <row r="110" spans="2:250" ht="12.75" customHeight="1" x14ac:dyDescent="0.25">
      <c r="B110" s="174"/>
      <c r="C110" s="174"/>
      <c r="D110" s="174">
        <f t="shared" si="96"/>
        <v>0</v>
      </c>
      <c r="E110"/>
      <c r="F110"/>
      <c r="G110" s="177">
        <v>97</v>
      </c>
      <c r="H110" s="176">
        <f t="shared" si="97"/>
        <v>15.04002901840204</v>
      </c>
      <c r="I110" s="176">
        <f t="shared" si="100"/>
        <v>5.8909440310384167E-69</v>
      </c>
      <c r="K110" s="176">
        <f t="shared" ref="K110:Z125" si="136">+NORMDIST($H110,K$12,K$13,FALSE)</f>
        <v>2.7041029070122627E-104</v>
      </c>
      <c r="L110" s="176">
        <f t="shared" si="136"/>
        <v>5.8909440308891088E-69</v>
      </c>
      <c r="M110" s="176">
        <f t="shared" si="136"/>
        <v>4.1828041382201068E-189</v>
      </c>
      <c r="N110" s="176">
        <f t="shared" si="136"/>
        <v>9.8358737035721206E-176</v>
      </c>
      <c r="O110" s="176">
        <f t="shared" si="136"/>
        <v>1.1726041763363449E-142</v>
      </c>
      <c r="P110" s="176">
        <f t="shared" si="136"/>
        <v>1.286741135694458E-109</v>
      </c>
      <c r="Q110" s="176">
        <f t="shared" si="136"/>
        <v>2.7161501532269432E-220</v>
      </c>
      <c r="R110" s="176">
        <f t="shared" si="136"/>
        <v>2.7204296945022174E-206</v>
      </c>
      <c r="S110" s="176">
        <f t="shared" si="136"/>
        <v>1.6918078688522124E-140</v>
      </c>
      <c r="T110" s="176">
        <f t="shared" si="136"/>
        <v>1.6145464435159261E-82</v>
      </c>
      <c r="U110" s="176">
        <f t="shared" si="136"/>
        <v>1.4914605060541691E-79</v>
      </c>
      <c r="V110" s="176">
        <f t="shared" si="136"/>
        <v>7.3608877452891916E-163</v>
      </c>
      <c r="W110" s="176">
        <f t="shared" si="136"/>
        <v>0</v>
      </c>
      <c r="X110" s="176">
        <f t="shared" si="136"/>
        <v>9.1735912546261163E-148</v>
      </c>
      <c r="Y110" s="176">
        <f t="shared" si="136"/>
        <v>6.500930296732212E-112</v>
      </c>
      <c r="Z110" s="176">
        <f t="shared" si="136"/>
        <v>9.3012905075609572E-225</v>
      </c>
      <c r="AA110" s="176">
        <f t="shared" si="135"/>
        <v>0</v>
      </c>
      <c r="AB110" s="176">
        <f t="shared" si="135"/>
        <v>0</v>
      </c>
      <c r="AC110" s="176">
        <f t="shared" si="135"/>
        <v>0</v>
      </c>
      <c r="AD110" s="176">
        <f t="shared" si="135"/>
        <v>0</v>
      </c>
      <c r="AE110" s="176">
        <f t="shared" si="135"/>
        <v>0</v>
      </c>
      <c r="AF110" s="176">
        <f t="shared" si="135"/>
        <v>0</v>
      </c>
      <c r="AG110" s="176">
        <f t="shared" si="135"/>
        <v>0</v>
      </c>
      <c r="AH110" s="176">
        <f t="shared" si="135"/>
        <v>0</v>
      </c>
      <c r="AI110" s="176">
        <f t="shared" si="135"/>
        <v>0</v>
      </c>
      <c r="AJ110" s="176">
        <f t="shared" si="135"/>
        <v>0</v>
      </c>
      <c r="AK110" s="176">
        <f t="shared" si="135"/>
        <v>0</v>
      </c>
      <c r="AL110" s="176">
        <f t="shared" si="135"/>
        <v>0</v>
      </c>
      <c r="AM110" s="176">
        <f t="shared" si="135"/>
        <v>0</v>
      </c>
      <c r="AN110" s="176">
        <f t="shared" si="135"/>
        <v>0</v>
      </c>
      <c r="AO110" s="176">
        <f t="shared" si="135"/>
        <v>0</v>
      </c>
      <c r="AP110" s="176">
        <f t="shared" si="124"/>
        <v>0</v>
      </c>
      <c r="AQ110" s="176">
        <f t="shared" si="124"/>
        <v>0</v>
      </c>
      <c r="AR110" s="176">
        <f t="shared" si="124"/>
        <v>0</v>
      </c>
      <c r="AS110" s="176">
        <f t="shared" si="124"/>
        <v>0</v>
      </c>
      <c r="AT110" s="176">
        <f t="shared" si="124"/>
        <v>0</v>
      </c>
      <c r="AU110" s="176">
        <f t="shared" si="124"/>
        <v>0</v>
      </c>
      <c r="AV110" s="176">
        <f t="shared" si="124"/>
        <v>0</v>
      </c>
      <c r="AW110" s="176">
        <f t="shared" si="124"/>
        <v>0</v>
      </c>
      <c r="AX110" s="176">
        <f t="shared" si="124"/>
        <v>0</v>
      </c>
      <c r="AY110" s="176">
        <f t="shared" si="124"/>
        <v>0</v>
      </c>
      <c r="AZ110" s="176">
        <f t="shared" si="124"/>
        <v>0</v>
      </c>
      <c r="BA110" s="176">
        <f t="shared" si="124"/>
        <v>0</v>
      </c>
      <c r="BB110" s="176">
        <f t="shared" si="124"/>
        <v>0</v>
      </c>
      <c r="BC110" s="176">
        <f t="shared" si="124"/>
        <v>0</v>
      </c>
      <c r="BD110" s="176">
        <f t="shared" si="124"/>
        <v>0</v>
      </c>
      <c r="BE110" s="176">
        <f t="shared" si="124"/>
        <v>0</v>
      </c>
      <c r="BF110" s="176">
        <f t="shared" si="121"/>
        <v>0</v>
      </c>
      <c r="BG110" s="176">
        <f t="shared" si="121"/>
        <v>0</v>
      </c>
      <c r="BH110" s="176">
        <f t="shared" si="121"/>
        <v>0</v>
      </c>
      <c r="BI110" s="176">
        <f t="shared" si="121"/>
        <v>0</v>
      </c>
      <c r="BJ110" s="176">
        <f t="shared" si="121"/>
        <v>0</v>
      </c>
      <c r="BK110" s="176">
        <f t="shared" si="121"/>
        <v>0</v>
      </c>
      <c r="BL110" s="176">
        <f t="shared" si="121"/>
        <v>0</v>
      </c>
      <c r="BM110" s="176">
        <f t="shared" si="121"/>
        <v>0</v>
      </c>
      <c r="BN110" s="176">
        <f t="shared" si="121"/>
        <v>0</v>
      </c>
      <c r="BO110" s="176">
        <f t="shared" si="121"/>
        <v>0</v>
      </c>
      <c r="BP110" s="176">
        <f t="shared" si="121"/>
        <v>0</v>
      </c>
      <c r="BQ110" s="176">
        <f t="shared" si="121"/>
        <v>0</v>
      </c>
      <c r="BR110" s="176">
        <f t="shared" si="121"/>
        <v>0</v>
      </c>
      <c r="BS110" s="176">
        <f t="shared" si="121"/>
        <v>0</v>
      </c>
      <c r="BT110" s="176">
        <f t="shared" si="121"/>
        <v>0</v>
      </c>
      <c r="BU110" s="176">
        <f t="shared" si="121"/>
        <v>0</v>
      </c>
      <c r="BV110" s="176">
        <f t="shared" si="122"/>
        <v>0</v>
      </c>
      <c r="BW110" s="176">
        <f t="shared" si="122"/>
        <v>0</v>
      </c>
      <c r="BX110" s="176">
        <f t="shared" si="122"/>
        <v>0</v>
      </c>
      <c r="BY110" s="176">
        <f t="shared" si="122"/>
        <v>0</v>
      </c>
      <c r="BZ110" s="176">
        <f t="shared" si="122"/>
        <v>0</v>
      </c>
      <c r="CA110" s="176">
        <f t="shared" si="122"/>
        <v>0</v>
      </c>
      <c r="CB110" s="176">
        <f t="shared" si="122"/>
        <v>0</v>
      </c>
      <c r="CC110" s="176">
        <f t="shared" si="122"/>
        <v>0</v>
      </c>
      <c r="CD110" s="176">
        <f t="shared" si="122"/>
        <v>0</v>
      </c>
      <c r="CE110" s="176">
        <f t="shared" si="122"/>
        <v>0</v>
      </c>
      <c r="CF110" s="176">
        <f t="shared" si="122"/>
        <v>0</v>
      </c>
      <c r="CG110" s="176">
        <f t="shared" si="122"/>
        <v>0</v>
      </c>
      <c r="CH110" s="176">
        <f t="shared" si="122"/>
        <v>0</v>
      </c>
      <c r="CI110" s="176">
        <f t="shared" si="122"/>
        <v>0</v>
      </c>
      <c r="CJ110" s="176">
        <f t="shared" si="122"/>
        <v>0</v>
      </c>
      <c r="CK110" s="176">
        <f t="shared" si="122"/>
        <v>0</v>
      </c>
      <c r="CL110" s="176">
        <f t="shared" si="127"/>
        <v>0</v>
      </c>
      <c r="CM110" s="176">
        <f t="shared" si="127"/>
        <v>0</v>
      </c>
      <c r="CN110" s="176">
        <f t="shared" si="127"/>
        <v>0</v>
      </c>
      <c r="CO110" s="176">
        <f t="shared" si="127"/>
        <v>0</v>
      </c>
      <c r="CP110" s="176">
        <f t="shared" si="127"/>
        <v>0</v>
      </c>
      <c r="CQ110" s="176">
        <f t="shared" si="127"/>
        <v>0</v>
      </c>
      <c r="CR110" s="176">
        <f t="shared" si="127"/>
        <v>0</v>
      </c>
      <c r="CS110" s="176">
        <f t="shared" si="127"/>
        <v>0</v>
      </c>
      <c r="CT110" s="176">
        <f t="shared" si="127"/>
        <v>0</v>
      </c>
      <c r="CU110" s="176">
        <f t="shared" si="127"/>
        <v>0</v>
      </c>
      <c r="CV110" s="176">
        <f t="shared" si="127"/>
        <v>0</v>
      </c>
      <c r="CW110" s="176">
        <f t="shared" si="127"/>
        <v>0</v>
      </c>
      <c r="CX110" s="176">
        <f t="shared" si="127"/>
        <v>0</v>
      </c>
      <c r="CY110" s="176">
        <f t="shared" si="127"/>
        <v>0</v>
      </c>
      <c r="CZ110" s="176">
        <f t="shared" si="127"/>
        <v>0</v>
      </c>
      <c r="DA110" s="176">
        <f t="shared" si="126"/>
        <v>0</v>
      </c>
      <c r="DB110" s="176">
        <f t="shared" si="126"/>
        <v>0</v>
      </c>
      <c r="DC110" s="176">
        <f t="shared" si="126"/>
        <v>0</v>
      </c>
      <c r="DD110" s="176">
        <f t="shared" si="126"/>
        <v>0</v>
      </c>
      <c r="DE110" s="176">
        <f t="shared" si="126"/>
        <v>0</v>
      </c>
      <c r="DF110" s="176">
        <f t="shared" si="126"/>
        <v>0</v>
      </c>
      <c r="DG110" s="176">
        <f t="shared" si="126"/>
        <v>0</v>
      </c>
      <c r="DH110" s="176">
        <f t="shared" si="126"/>
        <v>0</v>
      </c>
      <c r="DI110" s="176">
        <f t="shared" si="126"/>
        <v>0</v>
      </c>
      <c r="DJ110" s="176">
        <f t="shared" si="126"/>
        <v>0</v>
      </c>
      <c r="DK110" s="176">
        <f t="shared" si="126"/>
        <v>0</v>
      </c>
      <c r="DL110" s="176">
        <f t="shared" si="126"/>
        <v>0</v>
      </c>
      <c r="DM110" s="176">
        <f t="shared" si="126"/>
        <v>0</v>
      </c>
      <c r="DN110" s="176">
        <f t="shared" si="126"/>
        <v>0</v>
      </c>
      <c r="DO110" s="176">
        <f t="shared" si="126"/>
        <v>0</v>
      </c>
      <c r="DP110" s="176">
        <f t="shared" si="126"/>
        <v>0</v>
      </c>
      <c r="DQ110" s="176">
        <f t="shared" si="125"/>
        <v>0</v>
      </c>
      <c r="DR110" s="176">
        <f t="shared" si="125"/>
        <v>0</v>
      </c>
      <c r="DS110" s="176">
        <f t="shared" si="125"/>
        <v>0</v>
      </c>
      <c r="DT110" s="176">
        <f t="shared" si="125"/>
        <v>0</v>
      </c>
      <c r="DU110" s="176">
        <f t="shared" si="125"/>
        <v>0</v>
      </c>
      <c r="DV110" s="176">
        <f t="shared" si="125"/>
        <v>0</v>
      </c>
      <c r="DW110" s="176">
        <f t="shared" si="125"/>
        <v>0</v>
      </c>
      <c r="DX110" s="176">
        <f t="shared" si="125"/>
        <v>0</v>
      </c>
      <c r="DY110" s="176">
        <f t="shared" si="125"/>
        <v>0</v>
      </c>
      <c r="DZ110" s="176">
        <f t="shared" si="125"/>
        <v>0</v>
      </c>
      <c r="EA110" s="176">
        <f t="shared" si="125"/>
        <v>0</v>
      </c>
      <c r="EB110" s="176">
        <f t="shared" si="125"/>
        <v>0</v>
      </c>
      <c r="EC110" s="176">
        <f t="shared" si="125"/>
        <v>0</v>
      </c>
      <c r="ED110" s="176">
        <f t="shared" si="125"/>
        <v>0</v>
      </c>
      <c r="EE110" s="176">
        <f t="shared" si="125"/>
        <v>0</v>
      </c>
      <c r="EF110" s="176">
        <f t="shared" si="125"/>
        <v>0</v>
      </c>
      <c r="EG110" s="176">
        <f t="shared" si="129"/>
        <v>0</v>
      </c>
      <c r="EH110" s="176">
        <f t="shared" si="129"/>
        <v>0</v>
      </c>
      <c r="EI110" s="176">
        <f t="shared" si="129"/>
        <v>0</v>
      </c>
      <c r="EJ110" s="176">
        <f t="shared" si="129"/>
        <v>0</v>
      </c>
      <c r="EK110" s="176">
        <f t="shared" si="129"/>
        <v>0</v>
      </c>
      <c r="EL110" s="176">
        <f t="shared" si="129"/>
        <v>0</v>
      </c>
      <c r="EM110" s="176">
        <f t="shared" si="129"/>
        <v>0</v>
      </c>
      <c r="EN110" s="176">
        <f t="shared" si="129"/>
        <v>0</v>
      </c>
      <c r="EO110" s="176">
        <f t="shared" si="129"/>
        <v>0</v>
      </c>
      <c r="EP110" s="176">
        <f t="shared" si="129"/>
        <v>0</v>
      </c>
      <c r="EQ110" s="176">
        <f t="shared" si="129"/>
        <v>0</v>
      </c>
      <c r="ER110" s="176">
        <f t="shared" si="129"/>
        <v>0</v>
      </c>
      <c r="ES110" s="176">
        <f t="shared" si="129"/>
        <v>0</v>
      </c>
      <c r="ET110" s="176">
        <f t="shared" si="132"/>
        <v>0</v>
      </c>
      <c r="EU110" s="176">
        <f t="shared" si="132"/>
        <v>0</v>
      </c>
      <c r="EV110" s="176">
        <f t="shared" si="132"/>
        <v>0</v>
      </c>
      <c r="EW110" s="176">
        <f t="shared" si="132"/>
        <v>0</v>
      </c>
      <c r="EX110" s="176">
        <f t="shared" si="132"/>
        <v>0</v>
      </c>
      <c r="EY110" s="176">
        <f t="shared" si="132"/>
        <v>0</v>
      </c>
      <c r="EZ110" s="176">
        <f t="shared" si="132"/>
        <v>0</v>
      </c>
      <c r="FA110" s="176">
        <f t="shared" si="132"/>
        <v>0</v>
      </c>
      <c r="FB110" s="176">
        <f t="shared" si="132"/>
        <v>0</v>
      </c>
      <c r="FC110" s="176">
        <f t="shared" si="132"/>
        <v>0</v>
      </c>
      <c r="FD110" s="176">
        <f t="shared" si="132"/>
        <v>0</v>
      </c>
      <c r="FE110" s="176">
        <f t="shared" si="132"/>
        <v>0</v>
      </c>
      <c r="FF110" s="176">
        <f t="shared" si="132"/>
        <v>0</v>
      </c>
      <c r="FG110" s="176">
        <f t="shared" si="132"/>
        <v>0</v>
      </c>
      <c r="FH110" s="176">
        <f t="shared" si="120"/>
        <v>0</v>
      </c>
      <c r="FI110" s="176">
        <f t="shared" si="120"/>
        <v>0</v>
      </c>
      <c r="FJ110" s="176">
        <f t="shared" si="120"/>
        <v>0</v>
      </c>
      <c r="FK110" s="176">
        <f t="shared" si="120"/>
        <v>0</v>
      </c>
      <c r="FL110" s="176">
        <f t="shared" si="120"/>
        <v>0</v>
      </c>
      <c r="FM110" s="176">
        <f t="shared" si="120"/>
        <v>0</v>
      </c>
      <c r="FN110" s="176">
        <f t="shared" si="120"/>
        <v>0</v>
      </c>
      <c r="FO110" s="176">
        <f t="shared" si="120"/>
        <v>0</v>
      </c>
      <c r="FP110" s="176">
        <f t="shared" si="120"/>
        <v>0</v>
      </c>
      <c r="FQ110" s="176">
        <f t="shared" si="120"/>
        <v>0</v>
      </c>
      <c r="FR110" s="176">
        <f t="shared" si="120"/>
        <v>0</v>
      </c>
      <c r="FS110" s="176">
        <f t="shared" si="120"/>
        <v>0</v>
      </c>
      <c r="FT110" s="176">
        <f t="shared" si="107"/>
        <v>0</v>
      </c>
      <c r="FU110" s="176">
        <f t="shared" si="107"/>
        <v>0</v>
      </c>
      <c r="FV110" s="176">
        <f t="shared" si="107"/>
        <v>0</v>
      </c>
      <c r="FW110" s="176">
        <f t="shared" ref="FW110:GI110" si="137">+NORMDIST($H110,FW$12,FW$13,FALSE)</f>
        <v>0</v>
      </c>
      <c r="FX110" s="176">
        <f t="shared" si="137"/>
        <v>0</v>
      </c>
      <c r="FY110" s="176">
        <f t="shared" si="137"/>
        <v>0</v>
      </c>
      <c r="FZ110" s="176">
        <f t="shared" si="137"/>
        <v>0</v>
      </c>
      <c r="GA110" s="176">
        <f t="shared" si="137"/>
        <v>0</v>
      </c>
      <c r="GB110" s="176">
        <f t="shared" si="137"/>
        <v>0</v>
      </c>
      <c r="GC110" s="176">
        <f t="shared" si="137"/>
        <v>0</v>
      </c>
      <c r="GD110" s="176">
        <f t="shared" si="137"/>
        <v>0</v>
      </c>
      <c r="GE110" s="176">
        <f t="shared" si="137"/>
        <v>0</v>
      </c>
      <c r="GF110" s="176">
        <f t="shared" si="137"/>
        <v>0</v>
      </c>
      <c r="GG110" s="176">
        <f t="shared" si="137"/>
        <v>0</v>
      </c>
      <c r="GH110" s="176">
        <f t="shared" si="137"/>
        <v>0</v>
      </c>
      <c r="GI110" s="176">
        <f t="shared" si="137"/>
        <v>0</v>
      </c>
      <c r="GJ110" s="176">
        <f t="shared" si="116"/>
        <v>0</v>
      </c>
      <c r="GK110" s="176">
        <f t="shared" si="116"/>
        <v>0</v>
      </c>
      <c r="GL110" s="176">
        <f t="shared" si="116"/>
        <v>0</v>
      </c>
      <c r="GM110" s="176">
        <f t="shared" si="131"/>
        <v>0</v>
      </c>
      <c r="GN110" s="176">
        <f t="shared" si="131"/>
        <v>0</v>
      </c>
      <c r="GO110" s="176">
        <f t="shared" si="131"/>
        <v>0</v>
      </c>
      <c r="GP110" s="176">
        <f t="shared" si="131"/>
        <v>0</v>
      </c>
      <c r="GQ110" s="176">
        <f t="shared" si="131"/>
        <v>0</v>
      </c>
      <c r="GR110" s="176">
        <f t="shared" si="131"/>
        <v>0</v>
      </c>
      <c r="GS110" s="176">
        <f t="shared" si="131"/>
        <v>0</v>
      </c>
      <c r="GT110" s="176">
        <f t="shared" si="131"/>
        <v>0</v>
      </c>
      <c r="GU110" s="176">
        <f t="shared" si="131"/>
        <v>0</v>
      </c>
      <c r="GV110" s="176">
        <f t="shared" si="131"/>
        <v>0</v>
      </c>
      <c r="GW110" s="176">
        <f t="shared" si="131"/>
        <v>0</v>
      </c>
      <c r="GX110" s="176">
        <f t="shared" si="131"/>
        <v>0</v>
      </c>
      <c r="GY110" s="176">
        <f t="shared" si="131"/>
        <v>0</v>
      </c>
      <c r="GZ110" s="176">
        <f t="shared" si="131"/>
        <v>0</v>
      </c>
      <c r="HA110" s="176">
        <f t="shared" si="131"/>
        <v>0</v>
      </c>
      <c r="HB110" s="176">
        <f t="shared" si="131"/>
        <v>0</v>
      </c>
      <c r="HC110" s="176">
        <f t="shared" si="91"/>
        <v>0</v>
      </c>
      <c r="HD110" s="176">
        <f t="shared" si="91"/>
        <v>0</v>
      </c>
      <c r="HE110" s="176">
        <f t="shared" si="91"/>
        <v>0</v>
      </c>
      <c r="HF110" s="176">
        <f t="shared" si="91"/>
        <v>0</v>
      </c>
      <c r="HG110" s="176">
        <f t="shared" si="134"/>
        <v>0</v>
      </c>
      <c r="HH110" s="176">
        <f t="shared" si="134"/>
        <v>0</v>
      </c>
      <c r="HI110" s="176">
        <f t="shared" si="134"/>
        <v>0</v>
      </c>
      <c r="HJ110" s="176">
        <f t="shared" si="134"/>
        <v>0</v>
      </c>
      <c r="HK110" s="176">
        <f t="shared" si="134"/>
        <v>0</v>
      </c>
      <c r="HL110" s="176">
        <f t="shared" si="134"/>
        <v>0</v>
      </c>
      <c r="HM110" s="176">
        <f t="shared" si="134"/>
        <v>0</v>
      </c>
      <c r="HN110" s="176">
        <f t="shared" si="134"/>
        <v>0</v>
      </c>
      <c r="HO110" s="176">
        <f t="shared" si="134"/>
        <v>0</v>
      </c>
      <c r="HP110" s="176">
        <f t="shared" si="134"/>
        <v>0</v>
      </c>
      <c r="HQ110" s="176">
        <f t="shared" si="134"/>
        <v>0</v>
      </c>
      <c r="HR110" s="176">
        <f t="shared" si="134"/>
        <v>0</v>
      </c>
      <c r="HS110" s="176">
        <f t="shared" si="134"/>
        <v>0</v>
      </c>
      <c r="HT110" s="176">
        <f t="shared" si="134"/>
        <v>0</v>
      </c>
      <c r="HU110" s="176">
        <f t="shared" si="134"/>
        <v>0</v>
      </c>
      <c r="HV110" s="176">
        <f t="shared" si="134"/>
        <v>0</v>
      </c>
      <c r="HW110" s="176">
        <f t="shared" si="133"/>
        <v>0</v>
      </c>
      <c r="HX110" s="176">
        <f t="shared" si="133"/>
        <v>0</v>
      </c>
      <c r="HY110" s="176">
        <f t="shared" si="133"/>
        <v>0</v>
      </c>
      <c r="HZ110" s="176">
        <f t="shared" si="133"/>
        <v>0</v>
      </c>
      <c r="IA110" s="176">
        <f t="shared" si="133"/>
        <v>0</v>
      </c>
      <c r="IB110" s="176">
        <f t="shared" si="133"/>
        <v>0</v>
      </c>
      <c r="IC110" s="176">
        <f t="shared" si="133"/>
        <v>0</v>
      </c>
      <c r="ID110" s="176">
        <f t="shared" si="133"/>
        <v>0</v>
      </c>
      <c r="IE110" s="176">
        <f t="shared" si="133"/>
        <v>0</v>
      </c>
      <c r="IF110" s="176">
        <f t="shared" si="133"/>
        <v>0</v>
      </c>
      <c r="IG110" s="176">
        <f t="shared" si="133"/>
        <v>0</v>
      </c>
      <c r="II110"/>
      <c r="IJ110" s="174">
        <v>96</v>
      </c>
      <c r="IK110" s="174" t="b">
        <f t="shared" ref="IK110:IK114" si="138">+IF(IJ110&lt;=$E$4,IJ110*$D$3)</f>
        <v>0</v>
      </c>
      <c r="IL110" s="174" t="e">
        <f t="shared" si="101"/>
        <v>#DIV/0!</v>
      </c>
      <c r="IM110" s="174" t="e">
        <f t="shared" si="104"/>
        <v>#DIV/0!</v>
      </c>
      <c r="IO110" s="179" t="str">
        <f t="shared" si="102"/>
        <v/>
      </c>
      <c r="IP110" s="174" t="str">
        <f t="shared" si="103"/>
        <v/>
      </c>
    </row>
    <row r="111" spans="2:250" ht="12.75" customHeight="1" x14ac:dyDescent="0.25">
      <c r="B111" s="174"/>
      <c r="C111" s="174"/>
      <c r="D111" s="174">
        <f t="shared" si="96"/>
        <v>0</v>
      </c>
      <c r="E111"/>
      <c r="F111"/>
      <c r="G111" s="177">
        <v>98</v>
      </c>
      <c r="H111" s="176">
        <f t="shared" si="97"/>
        <v>15.195080863952576</v>
      </c>
      <c r="I111" s="176">
        <f t="shared" si="100"/>
        <v>1.5326856605985455E-73</v>
      </c>
      <c r="K111" s="176">
        <f t="shared" si="136"/>
        <v>4.4966051892086169E-110</v>
      </c>
      <c r="L111" s="176">
        <f t="shared" si="136"/>
        <v>1.5326856604102063E-73</v>
      </c>
      <c r="M111" s="176">
        <f t="shared" si="136"/>
        <v>6.5436023407160281E-198</v>
      </c>
      <c r="N111" s="176">
        <f t="shared" si="136"/>
        <v>1.8160205773410935E-184</v>
      </c>
      <c r="O111" s="176">
        <f t="shared" si="136"/>
        <v>2.689551671323534E-149</v>
      </c>
      <c r="P111" s="176">
        <f t="shared" si="136"/>
        <v>2.2580210634493076E-115</v>
      </c>
      <c r="Q111" s="176">
        <f t="shared" si="136"/>
        <v>1.5493745506631273E-230</v>
      </c>
      <c r="R111" s="176">
        <f t="shared" si="136"/>
        <v>3.0368228034099046E-215</v>
      </c>
      <c r="S111" s="176">
        <f t="shared" si="136"/>
        <v>3.7788956058047509E-147</v>
      </c>
      <c r="T111" s="176">
        <f t="shared" si="136"/>
        <v>6.1723781144254559E-87</v>
      </c>
      <c r="U111" s="176">
        <f t="shared" si="136"/>
        <v>1.882776957289466E-83</v>
      </c>
      <c r="V111" s="176">
        <f t="shared" si="136"/>
        <v>4.1105184465040836E-170</v>
      </c>
      <c r="W111" s="176">
        <f t="shared" si="136"/>
        <v>0</v>
      </c>
      <c r="X111" s="176">
        <f t="shared" si="136"/>
        <v>4.6612189100017438E-155</v>
      </c>
      <c r="Y111" s="176">
        <f t="shared" si="136"/>
        <v>2.1115383234753895E-118</v>
      </c>
      <c r="Z111" s="176">
        <f t="shared" si="136"/>
        <v>7.6219804632693189E-234</v>
      </c>
      <c r="AA111" s="176">
        <f t="shared" si="135"/>
        <v>0</v>
      </c>
      <c r="AB111" s="176">
        <f t="shared" si="135"/>
        <v>0</v>
      </c>
      <c r="AC111" s="176">
        <f t="shared" si="135"/>
        <v>0</v>
      </c>
      <c r="AD111" s="176">
        <f t="shared" si="135"/>
        <v>0</v>
      </c>
      <c r="AE111" s="176">
        <f t="shared" si="135"/>
        <v>0</v>
      </c>
      <c r="AF111" s="176">
        <f t="shared" si="135"/>
        <v>0</v>
      </c>
      <c r="AG111" s="176">
        <f t="shared" si="135"/>
        <v>0</v>
      </c>
      <c r="AH111" s="176">
        <f t="shared" si="135"/>
        <v>0</v>
      </c>
      <c r="AI111" s="176">
        <f t="shared" si="135"/>
        <v>0</v>
      </c>
      <c r="AJ111" s="176">
        <f t="shared" si="135"/>
        <v>0</v>
      </c>
      <c r="AK111" s="176">
        <f t="shared" si="135"/>
        <v>0</v>
      </c>
      <c r="AL111" s="176">
        <f t="shared" si="135"/>
        <v>0</v>
      </c>
      <c r="AM111" s="176">
        <f t="shared" si="135"/>
        <v>0</v>
      </c>
      <c r="AN111" s="176">
        <f t="shared" si="135"/>
        <v>0</v>
      </c>
      <c r="AO111" s="176">
        <f t="shared" si="135"/>
        <v>0</v>
      </c>
      <c r="AP111" s="176">
        <f t="shared" si="124"/>
        <v>0</v>
      </c>
      <c r="AQ111" s="176">
        <f t="shared" si="124"/>
        <v>0</v>
      </c>
      <c r="AR111" s="176">
        <f t="shared" si="124"/>
        <v>0</v>
      </c>
      <c r="AS111" s="176">
        <f t="shared" si="124"/>
        <v>0</v>
      </c>
      <c r="AT111" s="176">
        <f t="shared" si="124"/>
        <v>0</v>
      </c>
      <c r="AU111" s="176">
        <f t="shared" si="124"/>
        <v>0</v>
      </c>
      <c r="AV111" s="176">
        <f t="shared" si="124"/>
        <v>0</v>
      </c>
      <c r="AW111" s="176">
        <f t="shared" si="124"/>
        <v>0</v>
      </c>
      <c r="AX111" s="176">
        <f t="shared" si="124"/>
        <v>0</v>
      </c>
      <c r="AY111" s="176">
        <f t="shared" si="124"/>
        <v>0</v>
      </c>
      <c r="AZ111" s="176">
        <f t="shared" si="124"/>
        <v>0</v>
      </c>
      <c r="BA111" s="176">
        <f t="shared" si="124"/>
        <v>0</v>
      </c>
      <c r="BB111" s="176">
        <f t="shared" si="124"/>
        <v>0</v>
      </c>
      <c r="BC111" s="176">
        <f t="shared" si="124"/>
        <v>0</v>
      </c>
      <c r="BD111" s="176">
        <f t="shared" si="124"/>
        <v>0</v>
      </c>
      <c r="BE111" s="176">
        <f t="shared" si="124"/>
        <v>0</v>
      </c>
      <c r="BF111" s="176">
        <f t="shared" si="121"/>
        <v>0</v>
      </c>
      <c r="BG111" s="176">
        <f t="shared" si="121"/>
        <v>0</v>
      </c>
      <c r="BH111" s="176">
        <f t="shared" si="121"/>
        <v>0</v>
      </c>
      <c r="BI111" s="176">
        <f t="shared" si="121"/>
        <v>0</v>
      </c>
      <c r="BJ111" s="176">
        <f t="shared" si="121"/>
        <v>0</v>
      </c>
      <c r="BK111" s="176">
        <f t="shared" si="121"/>
        <v>0</v>
      </c>
      <c r="BL111" s="176">
        <f t="shared" si="121"/>
        <v>0</v>
      </c>
      <c r="BM111" s="176">
        <f t="shared" si="121"/>
        <v>0</v>
      </c>
      <c r="BN111" s="176">
        <f t="shared" si="121"/>
        <v>0</v>
      </c>
      <c r="BO111" s="176">
        <f t="shared" si="121"/>
        <v>0</v>
      </c>
      <c r="BP111" s="176">
        <f t="shared" si="121"/>
        <v>0</v>
      </c>
      <c r="BQ111" s="176">
        <f t="shared" si="121"/>
        <v>0</v>
      </c>
      <c r="BR111" s="176">
        <f t="shared" si="121"/>
        <v>0</v>
      </c>
      <c r="BS111" s="176">
        <f t="shared" si="121"/>
        <v>0</v>
      </c>
      <c r="BT111" s="176">
        <f t="shared" si="121"/>
        <v>0</v>
      </c>
      <c r="BU111" s="176">
        <f t="shared" si="121"/>
        <v>0</v>
      </c>
      <c r="BV111" s="176">
        <f t="shared" si="122"/>
        <v>0</v>
      </c>
      <c r="BW111" s="176">
        <f t="shared" si="122"/>
        <v>0</v>
      </c>
      <c r="BX111" s="176">
        <f t="shared" si="122"/>
        <v>0</v>
      </c>
      <c r="BY111" s="176">
        <f t="shared" si="122"/>
        <v>0</v>
      </c>
      <c r="BZ111" s="176">
        <f t="shared" si="122"/>
        <v>0</v>
      </c>
      <c r="CA111" s="176">
        <f t="shared" si="122"/>
        <v>0</v>
      </c>
      <c r="CB111" s="176">
        <f t="shared" si="122"/>
        <v>0</v>
      </c>
      <c r="CC111" s="176">
        <f t="shared" si="122"/>
        <v>0</v>
      </c>
      <c r="CD111" s="176">
        <f t="shared" si="122"/>
        <v>0</v>
      </c>
      <c r="CE111" s="176">
        <f t="shared" si="122"/>
        <v>0</v>
      </c>
      <c r="CF111" s="176">
        <f t="shared" si="122"/>
        <v>0</v>
      </c>
      <c r="CG111" s="176">
        <f t="shared" si="122"/>
        <v>0</v>
      </c>
      <c r="CH111" s="176">
        <f t="shared" si="122"/>
        <v>0</v>
      </c>
      <c r="CI111" s="176">
        <f t="shared" si="122"/>
        <v>0</v>
      </c>
      <c r="CJ111" s="176">
        <f t="shared" si="122"/>
        <v>0</v>
      </c>
      <c r="CK111" s="176">
        <f t="shared" si="122"/>
        <v>0</v>
      </c>
      <c r="CL111" s="176">
        <f t="shared" si="127"/>
        <v>0</v>
      </c>
      <c r="CM111" s="176">
        <f t="shared" si="127"/>
        <v>0</v>
      </c>
      <c r="CN111" s="176">
        <f t="shared" si="127"/>
        <v>0</v>
      </c>
      <c r="CO111" s="176">
        <f t="shared" si="127"/>
        <v>0</v>
      </c>
      <c r="CP111" s="176">
        <f t="shared" si="127"/>
        <v>0</v>
      </c>
      <c r="CQ111" s="176">
        <f t="shared" si="127"/>
        <v>0</v>
      </c>
      <c r="CR111" s="176">
        <f t="shared" si="127"/>
        <v>0</v>
      </c>
      <c r="CS111" s="176">
        <f t="shared" si="127"/>
        <v>0</v>
      </c>
      <c r="CT111" s="176">
        <f t="shared" si="127"/>
        <v>0</v>
      </c>
      <c r="CU111" s="176">
        <f t="shared" si="127"/>
        <v>0</v>
      </c>
      <c r="CV111" s="176">
        <f t="shared" si="127"/>
        <v>0</v>
      </c>
      <c r="CW111" s="176">
        <f t="shared" si="127"/>
        <v>0</v>
      </c>
      <c r="CX111" s="176">
        <f t="shared" si="127"/>
        <v>0</v>
      </c>
      <c r="CY111" s="176">
        <f t="shared" si="127"/>
        <v>0</v>
      </c>
      <c r="CZ111" s="176">
        <f t="shared" si="127"/>
        <v>0</v>
      </c>
      <c r="DA111" s="176">
        <f t="shared" si="126"/>
        <v>0</v>
      </c>
      <c r="DB111" s="176">
        <f t="shared" si="126"/>
        <v>0</v>
      </c>
      <c r="DC111" s="176">
        <f t="shared" si="126"/>
        <v>0</v>
      </c>
      <c r="DD111" s="176">
        <f t="shared" si="126"/>
        <v>0</v>
      </c>
      <c r="DE111" s="176">
        <f t="shared" si="126"/>
        <v>0</v>
      </c>
      <c r="DF111" s="176">
        <f t="shared" si="126"/>
        <v>0</v>
      </c>
      <c r="DG111" s="176">
        <f t="shared" si="126"/>
        <v>0</v>
      </c>
      <c r="DH111" s="176">
        <f t="shared" si="126"/>
        <v>0</v>
      </c>
      <c r="DI111" s="176">
        <f t="shared" si="126"/>
        <v>0</v>
      </c>
      <c r="DJ111" s="176">
        <f t="shared" si="126"/>
        <v>0</v>
      </c>
      <c r="DK111" s="176">
        <f t="shared" si="126"/>
        <v>0</v>
      </c>
      <c r="DL111" s="176">
        <f t="shared" si="126"/>
        <v>0</v>
      </c>
      <c r="DM111" s="176">
        <f t="shared" si="126"/>
        <v>0</v>
      </c>
      <c r="DN111" s="176">
        <f t="shared" si="126"/>
        <v>0</v>
      </c>
      <c r="DO111" s="176">
        <f t="shared" si="126"/>
        <v>0</v>
      </c>
      <c r="DP111" s="176">
        <f t="shared" si="126"/>
        <v>0</v>
      </c>
      <c r="DQ111" s="176">
        <f t="shared" si="125"/>
        <v>0</v>
      </c>
      <c r="DR111" s="176">
        <f t="shared" si="125"/>
        <v>0</v>
      </c>
      <c r="DS111" s="176">
        <f t="shared" si="125"/>
        <v>0</v>
      </c>
      <c r="DT111" s="176">
        <f t="shared" si="125"/>
        <v>0</v>
      </c>
      <c r="DU111" s="176">
        <f t="shared" si="125"/>
        <v>0</v>
      </c>
      <c r="DV111" s="176">
        <f t="shared" si="125"/>
        <v>0</v>
      </c>
      <c r="DW111" s="176">
        <f t="shared" si="125"/>
        <v>0</v>
      </c>
      <c r="DX111" s="176">
        <f t="shared" si="125"/>
        <v>0</v>
      </c>
      <c r="DY111" s="176">
        <f t="shared" si="125"/>
        <v>0</v>
      </c>
      <c r="DZ111" s="176">
        <f t="shared" si="125"/>
        <v>0</v>
      </c>
      <c r="EA111" s="176">
        <f t="shared" si="125"/>
        <v>0</v>
      </c>
      <c r="EB111" s="176">
        <f t="shared" si="125"/>
        <v>0</v>
      </c>
      <c r="EC111" s="176">
        <f t="shared" si="125"/>
        <v>0</v>
      </c>
      <c r="ED111" s="176">
        <f t="shared" si="125"/>
        <v>0</v>
      </c>
      <c r="EE111" s="176">
        <f t="shared" si="125"/>
        <v>0</v>
      </c>
      <c r="EF111" s="176">
        <f t="shared" si="125"/>
        <v>0</v>
      </c>
      <c r="EG111" s="176">
        <f t="shared" si="129"/>
        <v>0</v>
      </c>
      <c r="EH111" s="176">
        <f t="shared" si="129"/>
        <v>0</v>
      </c>
      <c r="EI111" s="176">
        <f t="shared" si="129"/>
        <v>0</v>
      </c>
      <c r="EJ111" s="176">
        <f t="shared" si="129"/>
        <v>0</v>
      </c>
      <c r="EK111" s="176">
        <f t="shared" si="129"/>
        <v>0</v>
      </c>
      <c r="EL111" s="176">
        <f t="shared" si="129"/>
        <v>0</v>
      </c>
      <c r="EM111" s="176">
        <f t="shared" si="129"/>
        <v>0</v>
      </c>
      <c r="EN111" s="176">
        <f t="shared" si="129"/>
        <v>0</v>
      </c>
      <c r="EO111" s="176">
        <f t="shared" si="129"/>
        <v>0</v>
      </c>
      <c r="EP111" s="176">
        <f t="shared" si="129"/>
        <v>0</v>
      </c>
      <c r="EQ111" s="176">
        <f t="shared" si="129"/>
        <v>0</v>
      </c>
      <c r="ER111" s="176">
        <f t="shared" si="129"/>
        <v>0</v>
      </c>
      <c r="ES111" s="176">
        <f t="shared" si="129"/>
        <v>0</v>
      </c>
      <c r="ET111" s="176">
        <f t="shared" si="132"/>
        <v>0</v>
      </c>
      <c r="EU111" s="176">
        <f t="shared" si="132"/>
        <v>0</v>
      </c>
      <c r="EV111" s="176">
        <f t="shared" si="132"/>
        <v>0</v>
      </c>
      <c r="EW111" s="176">
        <f t="shared" si="132"/>
        <v>0</v>
      </c>
      <c r="EX111" s="176">
        <f t="shared" si="132"/>
        <v>0</v>
      </c>
      <c r="EY111" s="176">
        <f t="shared" si="132"/>
        <v>0</v>
      </c>
      <c r="EZ111" s="176">
        <f t="shared" si="132"/>
        <v>0</v>
      </c>
      <c r="FA111" s="176">
        <f t="shared" si="132"/>
        <v>0</v>
      </c>
      <c r="FB111" s="176">
        <f t="shared" si="132"/>
        <v>0</v>
      </c>
      <c r="FC111" s="176">
        <f t="shared" si="132"/>
        <v>0</v>
      </c>
      <c r="FD111" s="176">
        <f t="shared" si="132"/>
        <v>0</v>
      </c>
      <c r="FE111" s="176">
        <f t="shared" si="132"/>
        <v>0</v>
      </c>
      <c r="FF111" s="176">
        <f t="shared" si="132"/>
        <v>0</v>
      </c>
      <c r="FG111" s="176">
        <f t="shared" si="132"/>
        <v>0</v>
      </c>
      <c r="FH111" s="176">
        <f t="shared" si="120"/>
        <v>0</v>
      </c>
      <c r="FI111" s="176">
        <f t="shared" si="120"/>
        <v>0</v>
      </c>
      <c r="FJ111" s="176">
        <f t="shared" si="120"/>
        <v>0</v>
      </c>
      <c r="FK111" s="176">
        <f t="shared" si="120"/>
        <v>0</v>
      </c>
      <c r="FL111" s="176">
        <f t="shared" si="120"/>
        <v>0</v>
      </c>
      <c r="FM111" s="176">
        <f t="shared" si="120"/>
        <v>0</v>
      </c>
      <c r="FN111" s="176">
        <f t="shared" si="120"/>
        <v>0</v>
      </c>
      <c r="FO111" s="176">
        <f t="shared" si="120"/>
        <v>0</v>
      </c>
      <c r="FP111" s="176">
        <f t="shared" si="120"/>
        <v>0</v>
      </c>
      <c r="FQ111" s="176">
        <f t="shared" si="120"/>
        <v>0</v>
      </c>
      <c r="FR111" s="176">
        <f t="shared" si="120"/>
        <v>0</v>
      </c>
      <c r="FS111" s="176">
        <f t="shared" si="120"/>
        <v>0</v>
      </c>
      <c r="FT111" s="176">
        <f t="shared" si="120"/>
        <v>0</v>
      </c>
      <c r="FU111" s="176">
        <f t="shared" si="120"/>
        <v>0</v>
      </c>
      <c r="FV111" s="176">
        <f t="shared" ref="FV111:GJ126" si="139">+NORMDIST($H111,FV$12,FV$13,FALSE)</f>
        <v>0</v>
      </c>
      <c r="FW111" s="176">
        <f t="shared" si="139"/>
        <v>0</v>
      </c>
      <c r="FX111" s="176">
        <f t="shared" si="139"/>
        <v>0</v>
      </c>
      <c r="FY111" s="176">
        <f t="shared" si="139"/>
        <v>0</v>
      </c>
      <c r="FZ111" s="176">
        <f t="shared" si="139"/>
        <v>0</v>
      </c>
      <c r="GA111" s="176">
        <f t="shared" si="139"/>
        <v>0</v>
      </c>
      <c r="GB111" s="176">
        <f t="shared" si="139"/>
        <v>0</v>
      </c>
      <c r="GC111" s="176">
        <f t="shared" si="139"/>
        <v>0</v>
      </c>
      <c r="GD111" s="176">
        <f t="shared" si="139"/>
        <v>0</v>
      </c>
      <c r="GE111" s="176">
        <f t="shared" si="139"/>
        <v>0</v>
      </c>
      <c r="GF111" s="176">
        <f t="shared" si="139"/>
        <v>0</v>
      </c>
      <c r="GG111" s="176">
        <f t="shared" si="139"/>
        <v>0</v>
      </c>
      <c r="GH111" s="176">
        <f t="shared" si="139"/>
        <v>0</v>
      </c>
      <c r="GI111" s="176">
        <f t="shared" si="139"/>
        <v>0</v>
      </c>
      <c r="GJ111" s="176">
        <f t="shared" si="116"/>
        <v>0</v>
      </c>
      <c r="GK111" s="176">
        <f t="shared" si="116"/>
        <v>0</v>
      </c>
      <c r="GL111" s="176">
        <f t="shared" si="116"/>
        <v>0</v>
      </c>
      <c r="GM111" s="176">
        <f t="shared" si="131"/>
        <v>0</v>
      </c>
      <c r="GN111" s="176">
        <f t="shared" si="131"/>
        <v>0</v>
      </c>
      <c r="GO111" s="176">
        <f t="shared" si="131"/>
        <v>0</v>
      </c>
      <c r="GP111" s="176">
        <f t="shared" si="131"/>
        <v>0</v>
      </c>
      <c r="GQ111" s="176">
        <f t="shared" si="131"/>
        <v>0</v>
      </c>
      <c r="GR111" s="176">
        <f t="shared" si="131"/>
        <v>0</v>
      </c>
      <c r="GS111" s="176">
        <f t="shared" si="131"/>
        <v>0</v>
      </c>
      <c r="GT111" s="176">
        <f t="shared" si="131"/>
        <v>0</v>
      </c>
      <c r="GU111" s="176">
        <f t="shared" si="131"/>
        <v>0</v>
      </c>
      <c r="GV111" s="176">
        <f t="shared" si="131"/>
        <v>0</v>
      </c>
      <c r="GW111" s="176">
        <f t="shared" si="131"/>
        <v>0</v>
      </c>
      <c r="GX111" s="176">
        <f t="shared" si="131"/>
        <v>0</v>
      </c>
      <c r="GY111" s="176">
        <f t="shared" si="131"/>
        <v>0</v>
      </c>
      <c r="GZ111" s="176">
        <f t="shared" si="131"/>
        <v>0</v>
      </c>
      <c r="HA111" s="176">
        <f t="shared" si="131"/>
        <v>0</v>
      </c>
      <c r="HB111" s="176">
        <f t="shared" si="131"/>
        <v>0</v>
      </c>
      <c r="HC111" s="176">
        <f t="shared" si="91"/>
        <v>0</v>
      </c>
      <c r="HD111" s="176">
        <f t="shared" si="91"/>
        <v>0</v>
      </c>
      <c r="HE111" s="176">
        <f t="shared" si="91"/>
        <v>0</v>
      </c>
      <c r="HF111" s="176">
        <f t="shared" si="91"/>
        <v>0</v>
      </c>
      <c r="HG111" s="176">
        <f t="shared" si="134"/>
        <v>0</v>
      </c>
      <c r="HH111" s="176">
        <f t="shared" si="134"/>
        <v>0</v>
      </c>
      <c r="HI111" s="176">
        <f t="shared" si="134"/>
        <v>0</v>
      </c>
      <c r="HJ111" s="176">
        <f t="shared" si="134"/>
        <v>0</v>
      </c>
      <c r="HK111" s="176">
        <f t="shared" si="134"/>
        <v>0</v>
      </c>
      <c r="HL111" s="176">
        <f t="shared" si="134"/>
        <v>0</v>
      </c>
      <c r="HM111" s="176">
        <f t="shared" si="134"/>
        <v>0</v>
      </c>
      <c r="HN111" s="176">
        <f t="shared" si="134"/>
        <v>0</v>
      </c>
      <c r="HO111" s="176">
        <f t="shared" si="134"/>
        <v>0</v>
      </c>
      <c r="HP111" s="176">
        <f t="shared" si="134"/>
        <v>0</v>
      </c>
      <c r="HQ111" s="176">
        <f t="shared" si="134"/>
        <v>0</v>
      </c>
      <c r="HR111" s="176">
        <f t="shared" si="134"/>
        <v>0</v>
      </c>
      <c r="HS111" s="176">
        <f t="shared" si="134"/>
        <v>0</v>
      </c>
      <c r="HT111" s="176">
        <f t="shared" si="134"/>
        <v>0</v>
      </c>
      <c r="HU111" s="176">
        <f t="shared" si="134"/>
        <v>0</v>
      </c>
      <c r="HV111" s="176">
        <f t="shared" si="134"/>
        <v>0</v>
      </c>
      <c r="HW111" s="176">
        <f t="shared" si="133"/>
        <v>0</v>
      </c>
      <c r="HX111" s="176">
        <f t="shared" si="133"/>
        <v>0</v>
      </c>
      <c r="HY111" s="176">
        <f t="shared" si="133"/>
        <v>0</v>
      </c>
      <c r="HZ111" s="176">
        <f t="shared" si="133"/>
        <v>0</v>
      </c>
      <c r="IA111" s="176">
        <f t="shared" si="133"/>
        <v>0</v>
      </c>
      <c r="IB111" s="176">
        <f t="shared" si="133"/>
        <v>0</v>
      </c>
      <c r="IC111" s="176">
        <f t="shared" si="133"/>
        <v>0</v>
      </c>
      <c r="ID111" s="176">
        <f t="shared" si="133"/>
        <v>0</v>
      </c>
      <c r="IE111" s="176">
        <f t="shared" si="133"/>
        <v>0</v>
      </c>
      <c r="IF111" s="176">
        <f t="shared" si="133"/>
        <v>0</v>
      </c>
      <c r="IG111" s="176">
        <f t="shared" si="133"/>
        <v>0</v>
      </c>
      <c r="II111"/>
      <c r="IJ111" s="174">
        <v>97</v>
      </c>
      <c r="IK111" s="174" t="b">
        <f t="shared" si="138"/>
        <v>0</v>
      </c>
      <c r="IL111" s="174" t="e">
        <f t="shared" si="101"/>
        <v>#DIV/0!</v>
      </c>
      <c r="IM111" s="174" t="e">
        <f t="shared" si="104"/>
        <v>#DIV/0!</v>
      </c>
      <c r="IO111" s="179" t="str">
        <f t="shared" si="102"/>
        <v/>
      </c>
      <c r="IP111" s="174" t="str">
        <f t="shared" si="103"/>
        <v/>
      </c>
    </row>
    <row r="112" spans="2:250" ht="12.75" customHeight="1" x14ac:dyDescent="0.25">
      <c r="B112" s="174"/>
      <c r="C112" s="174"/>
      <c r="D112" s="174">
        <f t="shared" si="96"/>
        <v>0</v>
      </c>
      <c r="E112"/>
      <c r="F112"/>
      <c r="G112" s="177">
        <v>99</v>
      </c>
      <c r="H112" s="176">
        <f t="shared" si="97"/>
        <v>15.350132709503113</v>
      </c>
      <c r="I112" s="176">
        <f t="shared" si="100"/>
        <v>2.8315699045168241E-78</v>
      </c>
      <c r="K112" s="176">
        <f t="shared" si="136"/>
        <v>5.2135405422411853E-116</v>
      </c>
      <c r="L112" s="176">
        <f t="shared" si="136"/>
        <v>2.831569902602515E-78</v>
      </c>
      <c r="M112" s="176">
        <f t="shared" si="136"/>
        <v>6.4459362569635085E-207</v>
      </c>
      <c r="N112" s="176">
        <f t="shared" si="136"/>
        <v>2.0562603667374339E-193</v>
      </c>
      <c r="O112" s="176">
        <f t="shared" si="136"/>
        <v>4.3514268996901494E-156</v>
      </c>
      <c r="P112" s="176">
        <f t="shared" si="136"/>
        <v>2.8181964888017374E-121</v>
      </c>
      <c r="Q112" s="176">
        <f t="shared" si="136"/>
        <v>5.1653666267797073E-241</v>
      </c>
      <c r="R112" s="176">
        <f t="shared" si="136"/>
        <v>2.1858120452106444E-224</v>
      </c>
      <c r="S112" s="176">
        <f t="shared" si="136"/>
        <v>5.9155270113618247E-154</v>
      </c>
      <c r="T112" s="176">
        <f t="shared" si="136"/>
        <v>1.8065281364235524E-91</v>
      </c>
      <c r="U112" s="176">
        <f t="shared" si="136"/>
        <v>1.9141284374296776E-87</v>
      </c>
      <c r="V112" s="176">
        <f t="shared" si="136"/>
        <v>1.593470959676945E-177</v>
      </c>
      <c r="W112" s="176">
        <f t="shared" si="136"/>
        <v>0</v>
      </c>
      <c r="X112" s="176">
        <f t="shared" si="136"/>
        <v>1.5781461004366582E-162</v>
      </c>
      <c r="Y112" s="176">
        <f t="shared" si="136"/>
        <v>4.4936080504729429E-125</v>
      </c>
      <c r="Z112" s="176">
        <f t="shared" si="136"/>
        <v>4.1223215150249344E-243</v>
      </c>
      <c r="AA112" s="176">
        <f t="shared" si="135"/>
        <v>0</v>
      </c>
      <c r="AB112" s="176">
        <f t="shared" si="135"/>
        <v>0</v>
      </c>
      <c r="AC112" s="176">
        <f t="shared" si="135"/>
        <v>0</v>
      </c>
      <c r="AD112" s="176">
        <f t="shared" si="135"/>
        <v>0</v>
      </c>
      <c r="AE112" s="176">
        <f t="shared" si="135"/>
        <v>0</v>
      </c>
      <c r="AF112" s="176">
        <f t="shared" si="135"/>
        <v>0</v>
      </c>
      <c r="AG112" s="176">
        <f t="shared" si="135"/>
        <v>0</v>
      </c>
      <c r="AH112" s="176">
        <f t="shared" si="135"/>
        <v>0</v>
      </c>
      <c r="AI112" s="176">
        <f t="shared" si="135"/>
        <v>0</v>
      </c>
      <c r="AJ112" s="176">
        <f t="shared" si="135"/>
        <v>0</v>
      </c>
      <c r="AK112" s="176">
        <f t="shared" si="135"/>
        <v>0</v>
      </c>
      <c r="AL112" s="176">
        <f t="shared" si="135"/>
        <v>0</v>
      </c>
      <c r="AM112" s="176">
        <f t="shared" si="135"/>
        <v>0</v>
      </c>
      <c r="AN112" s="176">
        <f t="shared" si="135"/>
        <v>0</v>
      </c>
      <c r="AO112" s="176">
        <f t="shared" si="135"/>
        <v>0</v>
      </c>
      <c r="AP112" s="176">
        <f t="shared" si="124"/>
        <v>0</v>
      </c>
      <c r="AQ112" s="176">
        <f t="shared" si="124"/>
        <v>0</v>
      </c>
      <c r="AR112" s="176">
        <f t="shared" si="124"/>
        <v>0</v>
      </c>
      <c r="AS112" s="176">
        <f t="shared" si="124"/>
        <v>0</v>
      </c>
      <c r="AT112" s="176">
        <f t="shared" si="124"/>
        <v>0</v>
      </c>
      <c r="AU112" s="176">
        <f t="shared" si="124"/>
        <v>0</v>
      </c>
      <c r="AV112" s="176">
        <f t="shared" si="124"/>
        <v>0</v>
      </c>
      <c r="AW112" s="176">
        <f t="shared" si="124"/>
        <v>0</v>
      </c>
      <c r="AX112" s="176">
        <f t="shared" si="124"/>
        <v>0</v>
      </c>
      <c r="AY112" s="176">
        <f t="shared" si="124"/>
        <v>0</v>
      </c>
      <c r="AZ112" s="176">
        <f t="shared" si="124"/>
        <v>0</v>
      </c>
      <c r="BA112" s="176">
        <f t="shared" si="124"/>
        <v>0</v>
      </c>
      <c r="BB112" s="176">
        <f t="shared" si="124"/>
        <v>0</v>
      </c>
      <c r="BC112" s="176">
        <f t="shared" si="124"/>
        <v>0</v>
      </c>
      <c r="BD112" s="176">
        <f t="shared" si="124"/>
        <v>0</v>
      </c>
      <c r="BE112" s="176">
        <f t="shared" si="124"/>
        <v>0</v>
      </c>
      <c r="BF112" s="176">
        <f t="shared" si="121"/>
        <v>0</v>
      </c>
      <c r="BG112" s="176">
        <f t="shared" si="121"/>
        <v>0</v>
      </c>
      <c r="BH112" s="176">
        <f t="shared" si="121"/>
        <v>0</v>
      </c>
      <c r="BI112" s="176">
        <f t="shared" si="121"/>
        <v>0</v>
      </c>
      <c r="BJ112" s="176">
        <f t="shared" si="121"/>
        <v>0</v>
      </c>
      <c r="BK112" s="176">
        <f t="shared" si="121"/>
        <v>0</v>
      </c>
      <c r="BL112" s="176">
        <f t="shared" si="121"/>
        <v>0</v>
      </c>
      <c r="BM112" s="176">
        <f t="shared" si="121"/>
        <v>0</v>
      </c>
      <c r="BN112" s="176">
        <f t="shared" si="121"/>
        <v>0</v>
      </c>
      <c r="BO112" s="176">
        <f t="shared" si="121"/>
        <v>0</v>
      </c>
      <c r="BP112" s="176">
        <f t="shared" si="121"/>
        <v>0</v>
      </c>
      <c r="BQ112" s="176">
        <f t="shared" si="121"/>
        <v>0</v>
      </c>
      <c r="BR112" s="176">
        <f t="shared" si="121"/>
        <v>0</v>
      </c>
      <c r="BS112" s="176">
        <f t="shared" si="121"/>
        <v>0</v>
      </c>
      <c r="BT112" s="176">
        <f t="shared" si="121"/>
        <v>0</v>
      </c>
      <c r="BU112" s="176">
        <f t="shared" ref="BU112:CJ127" si="140">+NORMDIST($H112,BU$12,BU$13,FALSE)</f>
        <v>0</v>
      </c>
      <c r="BV112" s="176">
        <f t="shared" si="122"/>
        <v>0</v>
      </c>
      <c r="BW112" s="176">
        <f t="shared" si="122"/>
        <v>0</v>
      </c>
      <c r="BX112" s="176">
        <f t="shared" si="122"/>
        <v>0</v>
      </c>
      <c r="BY112" s="176">
        <f t="shared" si="122"/>
        <v>0</v>
      </c>
      <c r="BZ112" s="176">
        <f t="shared" si="122"/>
        <v>0</v>
      </c>
      <c r="CA112" s="176">
        <f t="shared" si="122"/>
        <v>0</v>
      </c>
      <c r="CB112" s="176">
        <f t="shared" si="122"/>
        <v>0</v>
      </c>
      <c r="CC112" s="176">
        <f t="shared" si="122"/>
        <v>0</v>
      </c>
      <c r="CD112" s="176">
        <f t="shared" si="122"/>
        <v>0</v>
      </c>
      <c r="CE112" s="176">
        <f t="shared" si="122"/>
        <v>0</v>
      </c>
      <c r="CF112" s="176">
        <f t="shared" si="122"/>
        <v>0</v>
      </c>
      <c r="CG112" s="176">
        <f t="shared" si="122"/>
        <v>0</v>
      </c>
      <c r="CH112" s="176">
        <f t="shared" si="122"/>
        <v>0</v>
      </c>
      <c r="CI112" s="176">
        <f t="shared" si="122"/>
        <v>0</v>
      </c>
      <c r="CJ112" s="176">
        <f t="shared" si="122"/>
        <v>0</v>
      </c>
      <c r="CK112" s="176">
        <f t="shared" si="122"/>
        <v>0</v>
      </c>
      <c r="CL112" s="176">
        <f t="shared" si="127"/>
        <v>0</v>
      </c>
      <c r="CM112" s="176">
        <f t="shared" si="127"/>
        <v>0</v>
      </c>
      <c r="CN112" s="176">
        <f t="shared" si="127"/>
        <v>0</v>
      </c>
      <c r="CO112" s="176">
        <f t="shared" si="127"/>
        <v>0</v>
      </c>
      <c r="CP112" s="176">
        <f t="shared" si="127"/>
        <v>0</v>
      </c>
      <c r="CQ112" s="176">
        <f t="shared" si="127"/>
        <v>0</v>
      </c>
      <c r="CR112" s="176">
        <f t="shared" si="127"/>
        <v>0</v>
      </c>
      <c r="CS112" s="176">
        <f t="shared" si="127"/>
        <v>0</v>
      </c>
      <c r="CT112" s="176">
        <f t="shared" si="127"/>
        <v>0</v>
      </c>
      <c r="CU112" s="176">
        <f t="shared" si="127"/>
        <v>0</v>
      </c>
      <c r="CV112" s="176">
        <f t="shared" si="127"/>
        <v>0</v>
      </c>
      <c r="CW112" s="176">
        <f t="shared" si="127"/>
        <v>0</v>
      </c>
      <c r="CX112" s="176">
        <f t="shared" si="127"/>
        <v>0</v>
      </c>
      <c r="CY112" s="176">
        <f t="shared" si="127"/>
        <v>0</v>
      </c>
      <c r="CZ112" s="176">
        <f t="shared" si="127"/>
        <v>0</v>
      </c>
      <c r="DA112" s="176">
        <f t="shared" si="126"/>
        <v>0</v>
      </c>
      <c r="DB112" s="176">
        <f t="shared" si="126"/>
        <v>0</v>
      </c>
      <c r="DC112" s="176">
        <f t="shared" si="126"/>
        <v>0</v>
      </c>
      <c r="DD112" s="176">
        <f t="shared" si="126"/>
        <v>0</v>
      </c>
      <c r="DE112" s="176">
        <f t="shared" si="126"/>
        <v>0</v>
      </c>
      <c r="DF112" s="176">
        <f t="shared" si="126"/>
        <v>0</v>
      </c>
      <c r="DG112" s="176">
        <f t="shared" si="126"/>
        <v>0</v>
      </c>
      <c r="DH112" s="176">
        <f t="shared" si="126"/>
        <v>0</v>
      </c>
      <c r="DI112" s="176">
        <f t="shared" si="126"/>
        <v>0</v>
      </c>
      <c r="DJ112" s="176">
        <f t="shared" si="126"/>
        <v>0</v>
      </c>
      <c r="DK112" s="176">
        <f t="shared" si="126"/>
        <v>0</v>
      </c>
      <c r="DL112" s="176">
        <f t="shared" si="126"/>
        <v>0</v>
      </c>
      <c r="DM112" s="176">
        <f t="shared" si="126"/>
        <v>0</v>
      </c>
      <c r="DN112" s="176">
        <f t="shared" si="126"/>
        <v>0</v>
      </c>
      <c r="DO112" s="176">
        <f t="shared" si="126"/>
        <v>0</v>
      </c>
      <c r="DP112" s="176">
        <f t="shared" si="126"/>
        <v>0</v>
      </c>
      <c r="DQ112" s="176">
        <f t="shared" si="125"/>
        <v>0</v>
      </c>
      <c r="DR112" s="176">
        <f t="shared" si="125"/>
        <v>0</v>
      </c>
      <c r="DS112" s="176">
        <f t="shared" si="125"/>
        <v>0</v>
      </c>
      <c r="DT112" s="176">
        <f t="shared" si="125"/>
        <v>0</v>
      </c>
      <c r="DU112" s="176">
        <f t="shared" si="125"/>
        <v>0</v>
      </c>
      <c r="DV112" s="176">
        <f t="shared" si="125"/>
        <v>0</v>
      </c>
      <c r="DW112" s="176">
        <f t="shared" si="125"/>
        <v>0</v>
      </c>
      <c r="DX112" s="176">
        <f t="shared" si="125"/>
        <v>0</v>
      </c>
      <c r="DY112" s="176">
        <f t="shared" si="125"/>
        <v>0</v>
      </c>
      <c r="DZ112" s="176">
        <f t="shared" si="125"/>
        <v>0</v>
      </c>
      <c r="EA112" s="176">
        <f t="shared" si="125"/>
        <v>0</v>
      </c>
      <c r="EB112" s="176">
        <f t="shared" si="125"/>
        <v>0</v>
      </c>
      <c r="EC112" s="176">
        <f t="shared" si="125"/>
        <v>0</v>
      </c>
      <c r="ED112" s="176">
        <f t="shared" si="125"/>
        <v>0</v>
      </c>
      <c r="EE112" s="176">
        <f t="shared" si="125"/>
        <v>0</v>
      </c>
      <c r="EF112" s="176">
        <f t="shared" si="125"/>
        <v>0</v>
      </c>
      <c r="EG112" s="176">
        <f t="shared" si="129"/>
        <v>0</v>
      </c>
      <c r="EH112" s="176">
        <f t="shared" si="129"/>
        <v>0</v>
      </c>
      <c r="EI112" s="176">
        <f t="shared" si="129"/>
        <v>0</v>
      </c>
      <c r="EJ112" s="176">
        <f t="shared" si="129"/>
        <v>0</v>
      </c>
      <c r="EK112" s="176">
        <f t="shared" si="129"/>
        <v>0</v>
      </c>
      <c r="EL112" s="176">
        <f t="shared" si="129"/>
        <v>0</v>
      </c>
      <c r="EM112" s="176">
        <f t="shared" si="129"/>
        <v>0</v>
      </c>
      <c r="EN112" s="176">
        <f t="shared" si="129"/>
        <v>0</v>
      </c>
      <c r="EO112" s="176">
        <f t="shared" si="129"/>
        <v>0</v>
      </c>
      <c r="EP112" s="176">
        <f t="shared" si="129"/>
        <v>0</v>
      </c>
      <c r="EQ112" s="176">
        <f t="shared" si="129"/>
        <v>0</v>
      </c>
      <c r="ER112" s="176">
        <f t="shared" si="129"/>
        <v>0</v>
      </c>
      <c r="ES112" s="176">
        <f t="shared" si="129"/>
        <v>0</v>
      </c>
      <c r="ET112" s="176">
        <f t="shared" si="132"/>
        <v>0</v>
      </c>
      <c r="EU112" s="176">
        <f t="shared" si="132"/>
        <v>0</v>
      </c>
      <c r="EV112" s="176">
        <f t="shared" si="132"/>
        <v>0</v>
      </c>
      <c r="EW112" s="176">
        <f t="shared" si="132"/>
        <v>0</v>
      </c>
      <c r="EX112" s="176">
        <f t="shared" si="132"/>
        <v>0</v>
      </c>
      <c r="EY112" s="176">
        <f t="shared" si="132"/>
        <v>0</v>
      </c>
      <c r="EZ112" s="176">
        <f t="shared" si="132"/>
        <v>0</v>
      </c>
      <c r="FA112" s="176">
        <f t="shared" si="132"/>
        <v>0</v>
      </c>
      <c r="FB112" s="176">
        <f t="shared" si="132"/>
        <v>0</v>
      </c>
      <c r="FC112" s="176">
        <f t="shared" si="132"/>
        <v>0</v>
      </c>
      <c r="FD112" s="176">
        <f t="shared" si="132"/>
        <v>0</v>
      </c>
      <c r="FE112" s="176">
        <f t="shared" si="132"/>
        <v>0</v>
      </c>
      <c r="FF112" s="176">
        <f t="shared" si="132"/>
        <v>0</v>
      </c>
      <c r="FG112" s="176">
        <f t="shared" si="132"/>
        <v>0</v>
      </c>
      <c r="FH112" s="176">
        <f t="shared" si="120"/>
        <v>0</v>
      </c>
      <c r="FI112" s="176">
        <f t="shared" si="120"/>
        <v>0</v>
      </c>
      <c r="FJ112" s="176">
        <f t="shared" si="120"/>
        <v>0</v>
      </c>
      <c r="FK112" s="176">
        <f t="shared" si="120"/>
        <v>0</v>
      </c>
      <c r="FL112" s="176">
        <f t="shared" si="120"/>
        <v>0</v>
      </c>
      <c r="FM112" s="176">
        <f t="shared" si="120"/>
        <v>0</v>
      </c>
      <c r="FN112" s="176">
        <f t="shared" si="120"/>
        <v>0</v>
      </c>
      <c r="FO112" s="176">
        <f t="shared" si="120"/>
        <v>0</v>
      </c>
      <c r="FP112" s="176">
        <f t="shared" si="120"/>
        <v>0</v>
      </c>
      <c r="FQ112" s="176">
        <f t="shared" si="120"/>
        <v>0</v>
      </c>
      <c r="FR112" s="176">
        <f t="shared" si="120"/>
        <v>0</v>
      </c>
      <c r="FS112" s="176">
        <f t="shared" si="120"/>
        <v>0</v>
      </c>
      <c r="FT112" s="176">
        <f t="shared" si="120"/>
        <v>0</v>
      </c>
      <c r="FU112" s="176">
        <f t="shared" si="120"/>
        <v>0</v>
      </c>
      <c r="FV112" s="176">
        <f t="shared" si="139"/>
        <v>0</v>
      </c>
      <c r="FW112" s="176">
        <f t="shared" si="139"/>
        <v>0</v>
      </c>
      <c r="FX112" s="176">
        <f t="shared" si="139"/>
        <v>0</v>
      </c>
      <c r="FY112" s="176">
        <f t="shared" si="139"/>
        <v>0</v>
      </c>
      <c r="FZ112" s="176">
        <f t="shared" si="139"/>
        <v>0</v>
      </c>
      <c r="GA112" s="176">
        <f t="shared" si="139"/>
        <v>0</v>
      </c>
      <c r="GB112" s="176">
        <f t="shared" si="139"/>
        <v>0</v>
      </c>
      <c r="GC112" s="176">
        <f t="shared" si="139"/>
        <v>0</v>
      </c>
      <c r="GD112" s="176">
        <f t="shared" si="139"/>
        <v>0</v>
      </c>
      <c r="GE112" s="176">
        <f t="shared" si="139"/>
        <v>0</v>
      </c>
      <c r="GF112" s="176">
        <f t="shared" si="139"/>
        <v>0</v>
      </c>
      <c r="GG112" s="176">
        <f t="shared" si="139"/>
        <v>0</v>
      </c>
      <c r="GH112" s="176">
        <f t="shared" si="139"/>
        <v>0</v>
      </c>
      <c r="GI112" s="176">
        <f t="shared" si="139"/>
        <v>0</v>
      </c>
      <c r="GJ112" s="176">
        <f t="shared" si="116"/>
        <v>0</v>
      </c>
      <c r="GK112" s="176">
        <f t="shared" si="116"/>
        <v>0</v>
      </c>
      <c r="GL112" s="176">
        <f t="shared" si="116"/>
        <v>0</v>
      </c>
      <c r="GM112" s="176">
        <f t="shared" si="131"/>
        <v>0</v>
      </c>
      <c r="GN112" s="176">
        <f t="shared" si="131"/>
        <v>0</v>
      </c>
      <c r="GO112" s="176">
        <f t="shared" si="131"/>
        <v>0</v>
      </c>
      <c r="GP112" s="176">
        <f t="shared" si="131"/>
        <v>0</v>
      </c>
      <c r="GQ112" s="176">
        <f t="shared" si="131"/>
        <v>0</v>
      </c>
      <c r="GR112" s="176">
        <f t="shared" si="131"/>
        <v>0</v>
      </c>
      <c r="GS112" s="176">
        <f t="shared" si="131"/>
        <v>0</v>
      </c>
      <c r="GT112" s="176">
        <f t="shared" si="131"/>
        <v>0</v>
      </c>
      <c r="GU112" s="176">
        <f t="shared" si="131"/>
        <v>0</v>
      </c>
      <c r="GV112" s="176">
        <f t="shared" si="131"/>
        <v>0</v>
      </c>
      <c r="GW112" s="176">
        <f t="shared" si="131"/>
        <v>0</v>
      </c>
      <c r="GX112" s="176">
        <f t="shared" si="131"/>
        <v>0</v>
      </c>
      <c r="GY112" s="176">
        <f t="shared" si="131"/>
        <v>0</v>
      </c>
      <c r="GZ112" s="176">
        <f t="shared" si="131"/>
        <v>0</v>
      </c>
      <c r="HA112" s="176">
        <f t="shared" si="131"/>
        <v>0</v>
      </c>
      <c r="HB112" s="176">
        <f t="shared" si="131"/>
        <v>0</v>
      </c>
      <c r="HC112" s="176">
        <f t="shared" si="91"/>
        <v>0</v>
      </c>
      <c r="HD112" s="176">
        <f t="shared" si="91"/>
        <v>0</v>
      </c>
      <c r="HE112" s="176">
        <f t="shared" si="91"/>
        <v>0</v>
      </c>
      <c r="HF112" s="176">
        <f t="shared" si="91"/>
        <v>0</v>
      </c>
      <c r="HG112" s="176">
        <f t="shared" si="134"/>
        <v>0</v>
      </c>
      <c r="HH112" s="176">
        <f t="shared" si="134"/>
        <v>0</v>
      </c>
      <c r="HI112" s="176">
        <f t="shared" si="134"/>
        <v>0</v>
      </c>
      <c r="HJ112" s="176">
        <f t="shared" si="134"/>
        <v>0</v>
      </c>
      <c r="HK112" s="176">
        <f t="shared" si="134"/>
        <v>0</v>
      </c>
      <c r="HL112" s="176">
        <f t="shared" si="134"/>
        <v>0</v>
      </c>
      <c r="HM112" s="176">
        <f t="shared" si="134"/>
        <v>0</v>
      </c>
      <c r="HN112" s="176">
        <f t="shared" si="134"/>
        <v>0</v>
      </c>
      <c r="HO112" s="176">
        <f t="shared" si="134"/>
        <v>0</v>
      </c>
      <c r="HP112" s="176">
        <f t="shared" si="134"/>
        <v>0</v>
      </c>
      <c r="HQ112" s="176">
        <f t="shared" si="134"/>
        <v>0</v>
      </c>
      <c r="HR112" s="176">
        <f t="shared" si="134"/>
        <v>0</v>
      </c>
      <c r="HS112" s="176">
        <f t="shared" si="134"/>
        <v>0</v>
      </c>
      <c r="HT112" s="176">
        <f t="shared" si="134"/>
        <v>0</v>
      </c>
      <c r="HU112" s="176">
        <f t="shared" si="134"/>
        <v>0</v>
      </c>
      <c r="HV112" s="176">
        <f t="shared" si="134"/>
        <v>0</v>
      </c>
      <c r="HW112" s="176">
        <f t="shared" si="133"/>
        <v>0</v>
      </c>
      <c r="HX112" s="176">
        <f t="shared" si="133"/>
        <v>0</v>
      </c>
      <c r="HY112" s="176">
        <f t="shared" si="133"/>
        <v>0</v>
      </c>
      <c r="HZ112" s="176">
        <f t="shared" si="133"/>
        <v>0</v>
      </c>
      <c r="IA112" s="176">
        <f t="shared" si="133"/>
        <v>0</v>
      </c>
      <c r="IB112" s="176">
        <f t="shared" si="133"/>
        <v>0</v>
      </c>
      <c r="IC112" s="176">
        <f t="shared" si="133"/>
        <v>0</v>
      </c>
      <c r="ID112" s="176">
        <f t="shared" si="133"/>
        <v>0</v>
      </c>
      <c r="IE112" s="176">
        <f t="shared" si="133"/>
        <v>0</v>
      </c>
      <c r="IF112" s="176">
        <f t="shared" si="133"/>
        <v>0</v>
      </c>
      <c r="IG112" s="176">
        <f t="shared" si="133"/>
        <v>0</v>
      </c>
      <c r="II112"/>
      <c r="IJ112" s="174">
        <v>98</v>
      </c>
      <c r="IK112" s="174" t="b">
        <f t="shared" si="138"/>
        <v>0</v>
      </c>
      <c r="IL112" s="174" t="e">
        <f t="shared" si="101"/>
        <v>#DIV/0!</v>
      </c>
      <c r="IM112" s="174" t="e">
        <f t="shared" si="104"/>
        <v>#DIV/0!</v>
      </c>
      <c r="IO112" s="179" t="str">
        <f t="shared" si="102"/>
        <v/>
      </c>
      <c r="IP112" s="174" t="str">
        <f t="shared" si="103"/>
        <v/>
      </c>
    </row>
    <row r="113" spans="2:250" ht="12.75" customHeight="1" x14ac:dyDescent="0.25">
      <c r="B113" s="174"/>
      <c r="C113" s="174"/>
      <c r="D113" s="174">
        <f t="shared" si="96"/>
        <v>0</v>
      </c>
      <c r="E113"/>
      <c r="F113"/>
      <c r="G113" s="177">
        <v>100</v>
      </c>
      <c r="H113" s="176">
        <f t="shared" si="97"/>
        <v>15.505184555053649</v>
      </c>
      <c r="I113" s="176">
        <f t="shared" si="100"/>
        <v>3.7145608586685063E-83</v>
      </c>
      <c r="K113" s="176">
        <f t="shared" si="136"/>
        <v>4.2147052517704097E-122</v>
      </c>
      <c r="L113" s="176">
        <f t="shared" si="136"/>
        <v>3.7145608429959598E-83</v>
      </c>
      <c r="M113" s="176">
        <f t="shared" si="136"/>
        <v>3.9982951607315227E-216</v>
      </c>
      <c r="N113" s="176">
        <f t="shared" si="136"/>
        <v>1.4278578135046125E-202</v>
      </c>
      <c r="O113" s="176">
        <f t="shared" si="136"/>
        <v>4.966001382460375E-163</v>
      </c>
      <c r="P113" s="176">
        <f t="shared" si="136"/>
        <v>2.5016181952984314E-127</v>
      </c>
      <c r="Q113" s="176">
        <f t="shared" si="136"/>
        <v>1.0064402039055419E-251</v>
      </c>
      <c r="R113" s="176">
        <f t="shared" si="136"/>
        <v>1.0144195157079163E-233</v>
      </c>
      <c r="S113" s="176">
        <f t="shared" si="136"/>
        <v>6.4898802381645873E-161</v>
      </c>
      <c r="T113" s="176">
        <f t="shared" si="136"/>
        <v>4.0478756659251198E-96</v>
      </c>
      <c r="U113" s="176">
        <f t="shared" si="136"/>
        <v>1.5672142094609223E-91</v>
      </c>
      <c r="V113" s="176">
        <f t="shared" si="136"/>
        <v>4.2881784441551024E-185</v>
      </c>
      <c r="W113" s="176">
        <f t="shared" si="136"/>
        <v>0</v>
      </c>
      <c r="X113" s="176">
        <f t="shared" si="136"/>
        <v>3.5602664853601149E-170</v>
      </c>
      <c r="Y113" s="176">
        <f t="shared" si="136"/>
        <v>6.2656217312006028E-132</v>
      </c>
      <c r="Z113" s="176">
        <f t="shared" si="136"/>
        <v>1.4715170487911588E-252</v>
      </c>
      <c r="AA113" s="176">
        <f t="shared" si="135"/>
        <v>0</v>
      </c>
      <c r="AB113" s="176">
        <f t="shared" si="135"/>
        <v>0</v>
      </c>
      <c r="AC113" s="176">
        <f t="shared" si="135"/>
        <v>0</v>
      </c>
      <c r="AD113" s="176">
        <f t="shared" si="135"/>
        <v>0</v>
      </c>
      <c r="AE113" s="176">
        <f t="shared" si="135"/>
        <v>0</v>
      </c>
      <c r="AF113" s="176">
        <f t="shared" si="135"/>
        <v>0</v>
      </c>
      <c r="AG113" s="176">
        <f t="shared" si="135"/>
        <v>0</v>
      </c>
      <c r="AH113" s="176">
        <f t="shared" si="135"/>
        <v>0</v>
      </c>
      <c r="AI113" s="176">
        <f t="shared" si="135"/>
        <v>0</v>
      </c>
      <c r="AJ113" s="176">
        <f t="shared" si="135"/>
        <v>0</v>
      </c>
      <c r="AK113" s="176">
        <f t="shared" si="135"/>
        <v>0</v>
      </c>
      <c r="AL113" s="176">
        <f t="shared" si="135"/>
        <v>0</v>
      </c>
      <c r="AM113" s="176">
        <f t="shared" si="135"/>
        <v>0</v>
      </c>
      <c r="AN113" s="176">
        <f t="shared" si="135"/>
        <v>0</v>
      </c>
      <c r="AO113" s="176">
        <f t="shared" si="135"/>
        <v>0</v>
      </c>
      <c r="AP113" s="176">
        <f t="shared" si="124"/>
        <v>0</v>
      </c>
      <c r="AQ113" s="176">
        <f t="shared" si="124"/>
        <v>0</v>
      </c>
      <c r="AR113" s="176">
        <f t="shared" si="124"/>
        <v>0</v>
      </c>
      <c r="AS113" s="176">
        <f t="shared" si="124"/>
        <v>0</v>
      </c>
      <c r="AT113" s="176">
        <f t="shared" si="124"/>
        <v>0</v>
      </c>
      <c r="AU113" s="176">
        <f t="shared" si="124"/>
        <v>0</v>
      </c>
      <c r="AV113" s="176">
        <f t="shared" si="124"/>
        <v>0</v>
      </c>
      <c r="AW113" s="176">
        <f t="shared" si="124"/>
        <v>0</v>
      </c>
      <c r="AX113" s="176">
        <f t="shared" si="124"/>
        <v>0</v>
      </c>
      <c r="AY113" s="176">
        <f t="shared" si="124"/>
        <v>0</v>
      </c>
      <c r="AZ113" s="176">
        <f t="shared" si="124"/>
        <v>0</v>
      </c>
      <c r="BA113" s="176">
        <f t="shared" si="124"/>
        <v>0</v>
      </c>
      <c r="BB113" s="176">
        <f t="shared" si="124"/>
        <v>0</v>
      </c>
      <c r="BC113" s="176">
        <f t="shared" si="124"/>
        <v>0</v>
      </c>
      <c r="BD113" s="176">
        <f t="shared" si="124"/>
        <v>0</v>
      </c>
      <c r="BE113" s="176">
        <f t="shared" ref="BE113:BT128" si="141">+NORMDIST($H113,BE$12,BE$13,FALSE)</f>
        <v>0</v>
      </c>
      <c r="BF113" s="176">
        <f t="shared" si="141"/>
        <v>0</v>
      </c>
      <c r="BG113" s="176">
        <f t="shared" si="141"/>
        <v>0</v>
      </c>
      <c r="BH113" s="176">
        <f t="shared" si="141"/>
        <v>0</v>
      </c>
      <c r="BI113" s="176">
        <f t="shared" si="141"/>
        <v>0</v>
      </c>
      <c r="BJ113" s="176">
        <f t="shared" si="141"/>
        <v>0</v>
      </c>
      <c r="BK113" s="176">
        <f t="shared" si="141"/>
        <v>0</v>
      </c>
      <c r="BL113" s="176">
        <f t="shared" si="141"/>
        <v>0</v>
      </c>
      <c r="BM113" s="176">
        <f t="shared" si="141"/>
        <v>0</v>
      </c>
      <c r="BN113" s="176">
        <f t="shared" si="141"/>
        <v>0</v>
      </c>
      <c r="BO113" s="176">
        <f t="shared" si="141"/>
        <v>0</v>
      </c>
      <c r="BP113" s="176">
        <f t="shared" si="141"/>
        <v>0</v>
      </c>
      <c r="BQ113" s="176">
        <f t="shared" si="141"/>
        <v>0</v>
      </c>
      <c r="BR113" s="176">
        <f t="shared" si="141"/>
        <v>0</v>
      </c>
      <c r="BS113" s="176">
        <f t="shared" si="141"/>
        <v>0</v>
      </c>
      <c r="BT113" s="176">
        <f t="shared" si="141"/>
        <v>0</v>
      </c>
      <c r="BU113" s="176">
        <f t="shared" si="140"/>
        <v>0</v>
      </c>
      <c r="BV113" s="176">
        <f t="shared" si="140"/>
        <v>0</v>
      </c>
      <c r="BW113" s="176">
        <f t="shared" si="140"/>
        <v>0</v>
      </c>
      <c r="BX113" s="176">
        <f t="shared" si="140"/>
        <v>0</v>
      </c>
      <c r="BY113" s="176">
        <f t="shared" si="140"/>
        <v>0</v>
      </c>
      <c r="BZ113" s="176">
        <f t="shared" si="140"/>
        <v>0</v>
      </c>
      <c r="CA113" s="176">
        <f t="shared" si="140"/>
        <v>0</v>
      </c>
      <c r="CB113" s="176">
        <f t="shared" si="140"/>
        <v>0</v>
      </c>
      <c r="CC113" s="176">
        <f t="shared" si="140"/>
        <v>0</v>
      </c>
      <c r="CD113" s="176">
        <f t="shared" si="140"/>
        <v>0</v>
      </c>
      <c r="CE113" s="176">
        <f t="shared" si="140"/>
        <v>0</v>
      </c>
      <c r="CF113" s="176">
        <f t="shared" si="140"/>
        <v>0</v>
      </c>
      <c r="CG113" s="176">
        <f t="shared" si="140"/>
        <v>0</v>
      </c>
      <c r="CH113" s="176">
        <f t="shared" si="140"/>
        <v>0</v>
      </c>
      <c r="CI113" s="176">
        <f t="shared" si="140"/>
        <v>0</v>
      </c>
      <c r="CJ113" s="176">
        <f t="shared" si="140"/>
        <v>0</v>
      </c>
      <c r="CK113" s="176">
        <f t="shared" ref="CK113:CZ128" si="142">+NORMDIST($H113,CK$12,CK$13,FALSE)</f>
        <v>0</v>
      </c>
      <c r="CL113" s="176">
        <f t="shared" si="127"/>
        <v>0</v>
      </c>
      <c r="CM113" s="176">
        <f t="shared" si="127"/>
        <v>0</v>
      </c>
      <c r="CN113" s="176">
        <f t="shared" si="127"/>
        <v>0</v>
      </c>
      <c r="CO113" s="176">
        <f t="shared" si="127"/>
        <v>0</v>
      </c>
      <c r="CP113" s="176">
        <f t="shared" si="127"/>
        <v>0</v>
      </c>
      <c r="CQ113" s="176">
        <f t="shared" si="127"/>
        <v>0</v>
      </c>
      <c r="CR113" s="176">
        <f t="shared" si="127"/>
        <v>0</v>
      </c>
      <c r="CS113" s="176">
        <f t="shared" si="127"/>
        <v>0</v>
      </c>
      <c r="CT113" s="176">
        <f t="shared" si="127"/>
        <v>0</v>
      </c>
      <c r="CU113" s="176">
        <f t="shared" si="127"/>
        <v>0</v>
      </c>
      <c r="CV113" s="176">
        <f t="shared" si="127"/>
        <v>0</v>
      </c>
      <c r="CW113" s="176">
        <f t="shared" si="127"/>
        <v>0</v>
      </c>
      <c r="CX113" s="176">
        <f t="shared" si="127"/>
        <v>0</v>
      </c>
      <c r="CY113" s="176">
        <f t="shared" si="127"/>
        <v>0</v>
      </c>
      <c r="CZ113" s="176">
        <f t="shared" si="127"/>
        <v>0</v>
      </c>
      <c r="DA113" s="176">
        <f t="shared" si="126"/>
        <v>0</v>
      </c>
      <c r="DB113" s="176">
        <f t="shared" si="126"/>
        <v>0</v>
      </c>
      <c r="DC113" s="176">
        <f t="shared" si="126"/>
        <v>0</v>
      </c>
      <c r="DD113" s="176">
        <f t="shared" si="126"/>
        <v>0</v>
      </c>
      <c r="DE113" s="176">
        <f t="shared" si="126"/>
        <v>0</v>
      </c>
      <c r="DF113" s="176">
        <f t="shared" si="126"/>
        <v>0</v>
      </c>
      <c r="DG113" s="176">
        <f t="shared" si="126"/>
        <v>0</v>
      </c>
      <c r="DH113" s="176">
        <f t="shared" si="126"/>
        <v>0</v>
      </c>
      <c r="DI113" s="176">
        <f t="shared" si="126"/>
        <v>0</v>
      </c>
      <c r="DJ113" s="176">
        <f t="shared" si="126"/>
        <v>0</v>
      </c>
      <c r="DK113" s="176">
        <f t="shared" si="126"/>
        <v>0</v>
      </c>
      <c r="DL113" s="176">
        <f t="shared" si="126"/>
        <v>0</v>
      </c>
      <c r="DM113" s="176">
        <f t="shared" si="126"/>
        <v>0</v>
      </c>
      <c r="DN113" s="176">
        <f t="shared" si="126"/>
        <v>0</v>
      </c>
      <c r="DO113" s="176">
        <f t="shared" si="126"/>
        <v>0</v>
      </c>
      <c r="DP113" s="176">
        <f t="shared" si="126"/>
        <v>0</v>
      </c>
      <c r="DQ113" s="176">
        <f t="shared" si="125"/>
        <v>0</v>
      </c>
      <c r="DR113" s="176">
        <f t="shared" si="125"/>
        <v>0</v>
      </c>
      <c r="DS113" s="176">
        <f t="shared" si="125"/>
        <v>0</v>
      </c>
      <c r="DT113" s="176">
        <f t="shared" si="125"/>
        <v>0</v>
      </c>
      <c r="DU113" s="176">
        <f t="shared" si="125"/>
        <v>0</v>
      </c>
      <c r="DV113" s="176">
        <f t="shared" si="125"/>
        <v>0</v>
      </c>
      <c r="DW113" s="176">
        <f t="shared" si="125"/>
        <v>0</v>
      </c>
      <c r="DX113" s="176">
        <f t="shared" si="125"/>
        <v>0</v>
      </c>
      <c r="DY113" s="176">
        <f t="shared" si="125"/>
        <v>0</v>
      </c>
      <c r="DZ113" s="176">
        <f t="shared" si="125"/>
        <v>0</v>
      </c>
      <c r="EA113" s="176">
        <f t="shared" si="125"/>
        <v>0</v>
      </c>
      <c r="EB113" s="176">
        <f t="shared" si="125"/>
        <v>0</v>
      </c>
      <c r="EC113" s="176">
        <f t="shared" si="125"/>
        <v>0</v>
      </c>
      <c r="ED113" s="176">
        <f t="shared" si="125"/>
        <v>0</v>
      </c>
      <c r="EE113" s="176">
        <f t="shared" si="125"/>
        <v>0</v>
      </c>
      <c r="EF113" s="176">
        <f t="shared" si="125"/>
        <v>0</v>
      </c>
      <c r="EG113" s="176">
        <f t="shared" si="129"/>
        <v>0</v>
      </c>
      <c r="EH113" s="176">
        <f t="shared" si="129"/>
        <v>0</v>
      </c>
      <c r="EI113" s="176">
        <f t="shared" si="129"/>
        <v>0</v>
      </c>
      <c r="EJ113" s="176">
        <f t="shared" si="129"/>
        <v>0</v>
      </c>
      <c r="EK113" s="176">
        <f t="shared" si="129"/>
        <v>0</v>
      </c>
      <c r="EL113" s="176">
        <f t="shared" si="129"/>
        <v>0</v>
      </c>
      <c r="EM113" s="176">
        <f t="shared" si="129"/>
        <v>0</v>
      </c>
      <c r="EN113" s="176">
        <f t="shared" si="129"/>
        <v>0</v>
      </c>
      <c r="EO113" s="176">
        <f t="shared" si="129"/>
        <v>0</v>
      </c>
      <c r="EP113" s="176">
        <f t="shared" si="129"/>
        <v>0</v>
      </c>
      <c r="EQ113" s="176">
        <f t="shared" si="129"/>
        <v>0</v>
      </c>
      <c r="ER113" s="176">
        <f t="shared" si="129"/>
        <v>0</v>
      </c>
      <c r="ES113" s="176">
        <f t="shared" si="129"/>
        <v>0</v>
      </c>
      <c r="ET113" s="176">
        <f t="shared" si="132"/>
        <v>0</v>
      </c>
      <c r="EU113" s="176">
        <f t="shared" si="132"/>
        <v>0</v>
      </c>
      <c r="EV113" s="176">
        <f t="shared" si="132"/>
        <v>0</v>
      </c>
      <c r="EW113" s="176">
        <f t="shared" si="132"/>
        <v>0</v>
      </c>
      <c r="EX113" s="176">
        <f t="shared" si="132"/>
        <v>0</v>
      </c>
      <c r="EY113" s="176">
        <f t="shared" si="132"/>
        <v>0</v>
      </c>
      <c r="EZ113" s="176">
        <f t="shared" si="132"/>
        <v>0</v>
      </c>
      <c r="FA113" s="176">
        <f t="shared" si="132"/>
        <v>0</v>
      </c>
      <c r="FB113" s="176">
        <f t="shared" si="132"/>
        <v>0</v>
      </c>
      <c r="FC113" s="176">
        <f t="shared" si="132"/>
        <v>0</v>
      </c>
      <c r="FD113" s="176">
        <f t="shared" si="132"/>
        <v>0</v>
      </c>
      <c r="FE113" s="176">
        <f t="shared" si="132"/>
        <v>0</v>
      </c>
      <c r="FF113" s="176">
        <f t="shared" si="132"/>
        <v>0</v>
      </c>
      <c r="FG113" s="176">
        <f t="shared" si="132"/>
        <v>0</v>
      </c>
      <c r="FH113" s="176">
        <f t="shared" si="120"/>
        <v>0</v>
      </c>
      <c r="FI113" s="176">
        <f t="shared" si="120"/>
        <v>0</v>
      </c>
      <c r="FJ113" s="176">
        <f t="shared" si="120"/>
        <v>0</v>
      </c>
      <c r="FK113" s="176">
        <f t="shared" si="120"/>
        <v>0</v>
      </c>
      <c r="FL113" s="176">
        <f t="shared" si="120"/>
        <v>0</v>
      </c>
      <c r="FM113" s="176">
        <f t="shared" si="120"/>
        <v>0</v>
      </c>
      <c r="FN113" s="176">
        <f t="shared" si="120"/>
        <v>0</v>
      </c>
      <c r="FO113" s="176">
        <f t="shared" si="120"/>
        <v>0</v>
      </c>
      <c r="FP113" s="176">
        <f t="shared" si="120"/>
        <v>0</v>
      </c>
      <c r="FQ113" s="176">
        <f t="shared" si="120"/>
        <v>0</v>
      </c>
      <c r="FR113" s="176">
        <f t="shared" si="120"/>
        <v>0</v>
      </c>
      <c r="FS113" s="176">
        <f t="shared" si="120"/>
        <v>0</v>
      </c>
      <c r="FT113" s="176">
        <f t="shared" si="120"/>
        <v>0</v>
      </c>
      <c r="FU113" s="176">
        <f t="shared" si="120"/>
        <v>0</v>
      </c>
      <c r="FV113" s="176">
        <f t="shared" si="139"/>
        <v>0</v>
      </c>
      <c r="FW113" s="176">
        <f t="shared" si="139"/>
        <v>0</v>
      </c>
      <c r="FX113" s="176">
        <f t="shared" si="139"/>
        <v>0</v>
      </c>
      <c r="FY113" s="176">
        <f t="shared" si="139"/>
        <v>0</v>
      </c>
      <c r="FZ113" s="176">
        <f t="shared" si="139"/>
        <v>0</v>
      </c>
      <c r="GA113" s="176">
        <f t="shared" si="139"/>
        <v>0</v>
      </c>
      <c r="GB113" s="176">
        <f t="shared" si="139"/>
        <v>0</v>
      </c>
      <c r="GC113" s="176">
        <f t="shared" si="139"/>
        <v>0</v>
      </c>
      <c r="GD113" s="176">
        <f t="shared" si="139"/>
        <v>0</v>
      </c>
      <c r="GE113" s="176">
        <f t="shared" si="139"/>
        <v>0</v>
      </c>
      <c r="GF113" s="176">
        <f t="shared" si="139"/>
        <v>0</v>
      </c>
      <c r="GG113" s="176">
        <f t="shared" si="139"/>
        <v>0</v>
      </c>
      <c r="GH113" s="176">
        <f t="shared" si="139"/>
        <v>0</v>
      </c>
      <c r="GI113" s="176">
        <f t="shared" si="139"/>
        <v>0</v>
      </c>
      <c r="GJ113" s="176">
        <f t="shared" si="116"/>
        <v>0</v>
      </c>
      <c r="GK113" s="176">
        <f t="shared" si="116"/>
        <v>0</v>
      </c>
      <c r="GL113" s="176">
        <f t="shared" si="116"/>
        <v>0</v>
      </c>
      <c r="GM113" s="176">
        <f t="shared" si="131"/>
        <v>0</v>
      </c>
      <c r="GN113" s="176">
        <f t="shared" si="131"/>
        <v>0</v>
      </c>
      <c r="GO113" s="176">
        <f t="shared" si="131"/>
        <v>0</v>
      </c>
      <c r="GP113" s="176">
        <f t="shared" si="131"/>
        <v>0</v>
      </c>
      <c r="GQ113" s="176">
        <f t="shared" si="131"/>
        <v>0</v>
      </c>
      <c r="GR113" s="176">
        <f t="shared" si="131"/>
        <v>0</v>
      </c>
      <c r="GS113" s="176">
        <f t="shared" si="131"/>
        <v>0</v>
      </c>
      <c r="GT113" s="176">
        <f t="shared" si="131"/>
        <v>0</v>
      </c>
      <c r="GU113" s="176">
        <f t="shared" si="131"/>
        <v>0</v>
      </c>
      <c r="GV113" s="176">
        <f t="shared" si="131"/>
        <v>0</v>
      </c>
      <c r="GW113" s="176">
        <f t="shared" si="131"/>
        <v>0</v>
      </c>
      <c r="GX113" s="176">
        <f t="shared" si="131"/>
        <v>0</v>
      </c>
      <c r="GY113" s="176">
        <f t="shared" si="131"/>
        <v>0</v>
      </c>
      <c r="GZ113" s="176">
        <f t="shared" si="131"/>
        <v>0</v>
      </c>
      <c r="HA113" s="176">
        <f t="shared" si="131"/>
        <v>0</v>
      </c>
      <c r="HB113" s="176">
        <f t="shared" si="131"/>
        <v>0</v>
      </c>
      <c r="HC113" s="176">
        <f t="shared" si="91"/>
        <v>0</v>
      </c>
      <c r="HD113" s="176">
        <f t="shared" si="91"/>
        <v>0</v>
      </c>
      <c r="HE113" s="176">
        <f t="shared" si="91"/>
        <v>0</v>
      </c>
      <c r="HF113" s="176">
        <f t="shared" si="91"/>
        <v>0</v>
      </c>
      <c r="HG113" s="176">
        <f t="shared" si="134"/>
        <v>0</v>
      </c>
      <c r="HH113" s="176">
        <f t="shared" si="134"/>
        <v>0</v>
      </c>
      <c r="HI113" s="176">
        <f t="shared" si="134"/>
        <v>0</v>
      </c>
      <c r="HJ113" s="176">
        <f t="shared" si="134"/>
        <v>0</v>
      </c>
      <c r="HK113" s="176">
        <f t="shared" si="134"/>
        <v>0</v>
      </c>
      <c r="HL113" s="176">
        <f t="shared" si="134"/>
        <v>0</v>
      </c>
      <c r="HM113" s="176">
        <f t="shared" si="134"/>
        <v>0</v>
      </c>
      <c r="HN113" s="176">
        <f t="shared" si="134"/>
        <v>0</v>
      </c>
      <c r="HO113" s="176">
        <f t="shared" si="134"/>
        <v>0</v>
      </c>
      <c r="HP113" s="176">
        <f t="shared" si="134"/>
        <v>0</v>
      </c>
      <c r="HQ113" s="176">
        <f t="shared" si="134"/>
        <v>0</v>
      </c>
      <c r="HR113" s="176">
        <f t="shared" si="134"/>
        <v>0</v>
      </c>
      <c r="HS113" s="176">
        <f t="shared" si="134"/>
        <v>0</v>
      </c>
      <c r="HT113" s="176">
        <f t="shared" si="134"/>
        <v>0</v>
      </c>
      <c r="HU113" s="176">
        <f t="shared" si="134"/>
        <v>0</v>
      </c>
      <c r="HV113" s="176">
        <f t="shared" si="134"/>
        <v>0</v>
      </c>
      <c r="HW113" s="176">
        <f t="shared" si="133"/>
        <v>0</v>
      </c>
      <c r="HX113" s="176">
        <f t="shared" si="133"/>
        <v>0</v>
      </c>
      <c r="HY113" s="176">
        <f t="shared" si="133"/>
        <v>0</v>
      </c>
      <c r="HZ113" s="176">
        <f t="shared" si="133"/>
        <v>0</v>
      </c>
      <c r="IA113" s="176">
        <f t="shared" si="133"/>
        <v>0</v>
      </c>
      <c r="IB113" s="176">
        <f t="shared" si="133"/>
        <v>0</v>
      </c>
      <c r="IC113" s="176">
        <f t="shared" si="133"/>
        <v>0</v>
      </c>
      <c r="ID113" s="176">
        <f t="shared" si="133"/>
        <v>0</v>
      </c>
      <c r="IE113" s="176">
        <f t="shared" si="133"/>
        <v>0</v>
      </c>
      <c r="IF113" s="176">
        <f t="shared" si="133"/>
        <v>0</v>
      </c>
      <c r="IG113" s="176">
        <f t="shared" si="133"/>
        <v>0</v>
      </c>
      <c r="II113"/>
      <c r="IJ113" s="174">
        <v>99</v>
      </c>
      <c r="IK113" s="174" t="b">
        <f t="shared" si="138"/>
        <v>0</v>
      </c>
      <c r="IL113" s="174" t="e">
        <f t="shared" si="101"/>
        <v>#DIV/0!</v>
      </c>
      <c r="IM113" s="174" t="e">
        <f t="shared" si="104"/>
        <v>#DIV/0!</v>
      </c>
      <c r="IO113" s="179" t="str">
        <f t="shared" si="102"/>
        <v/>
      </c>
      <c r="IP113" s="174" t="str">
        <f t="shared" si="103"/>
        <v/>
      </c>
    </row>
    <row r="114" spans="2:250" ht="12.75" customHeight="1" x14ac:dyDescent="0.25">
      <c r="B114" s="174"/>
      <c r="C114" s="174"/>
      <c r="D114" s="174">
        <f t="shared" si="96"/>
        <v>0</v>
      </c>
      <c r="E114"/>
      <c r="F114"/>
      <c r="G114" s="177">
        <v>101</v>
      </c>
      <c r="H114" s="176">
        <f t="shared" si="97"/>
        <v>15.660236400604186</v>
      </c>
      <c r="I114" s="176">
        <f t="shared" si="100"/>
        <v>3.4601400213248949E-88</v>
      </c>
      <c r="K114" s="176">
        <f t="shared" si="136"/>
        <v>2.3756809605997139E-128</v>
      </c>
      <c r="L114" s="176">
        <f t="shared" si="136"/>
        <v>3.46013991798366E-88</v>
      </c>
      <c r="M114" s="176">
        <f t="shared" si="136"/>
        <v>1.5616490215941084E-225</v>
      </c>
      <c r="N114" s="176">
        <f t="shared" si="136"/>
        <v>6.0805286348464811E-212</v>
      </c>
      <c r="O114" s="176">
        <f t="shared" si="136"/>
        <v>3.9976551171416166E-170</v>
      </c>
      <c r="P114" s="176">
        <f t="shared" si="136"/>
        <v>1.5793459153758781E-133</v>
      </c>
      <c r="Q114" s="176">
        <f t="shared" si="136"/>
        <v>1.1460851690523664E-262</v>
      </c>
      <c r="R114" s="176">
        <f t="shared" si="136"/>
        <v>3.0355248628745533E-243</v>
      </c>
      <c r="S114" s="176">
        <f t="shared" si="136"/>
        <v>4.9899318793330205E-168</v>
      </c>
      <c r="T114" s="176">
        <f t="shared" si="136"/>
        <v>6.9438419223427237E-101</v>
      </c>
      <c r="U114" s="176">
        <f t="shared" si="136"/>
        <v>1.0334054081160315E-95</v>
      </c>
      <c r="V114" s="176">
        <f t="shared" si="136"/>
        <v>8.0109254551604918E-193</v>
      </c>
      <c r="W114" s="176">
        <f t="shared" si="136"/>
        <v>0</v>
      </c>
      <c r="X114" s="176">
        <f t="shared" si="136"/>
        <v>5.3518680608490785E-178</v>
      </c>
      <c r="Y114" s="176">
        <f t="shared" si="136"/>
        <v>5.7240829345762129E-139</v>
      </c>
      <c r="Z114" s="176">
        <f t="shared" si="136"/>
        <v>3.4668746765390636E-262</v>
      </c>
      <c r="AA114" s="176">
        <f t="shared" si="135"/>
        <v>0</v>
      </c>
      <c r="AB114" s="176">
        <f t="shared" si="135"/>
        <v>0</v>
      </c>
      <c r="AC114" s="176">
        <f t="shared" si="135"/>
        <v>0</v>
      </c>
      <c r="AD114" s="176">
        <f t="shared" si="135"/>
        <v>0</v>
      </c>
      <c r="AE114" s="176">
        <f t="shared" si="135"/>
        <v>0</v>
      </c>
      <c r="AF114" s="176">
        <f t="shared" si="135"/>
        <v>0</v>
      </c>
      <c r="AG114" s="176">
        <f t="shared" si="135"/>
        <v>0</v>
      </c>
      <c r="AH114" s="176">
        <f t="shared" si="135"/>
        <v>0</v>
      </c>
      <c r="AI114" s="176">
        <f t="shared" si="135"/>
        <v>0</v>
      </c>
      <c r="AJ114" s="176">
        <f t="shared" si="135"/>
        <v>0</v>
      </c>
      <c r="AK114" s="176">
        <f t="shared" si="135"/>
        <v>0</v>
      </c>
      <c r="AL114" s="176">
        <f t="shared" si="135"/>
        <v>0</v>
      </c>
      <c r="AM114" s="176">
        <f t="shared" si="135"/>
        <v>0</v>
      </c>
      <c r="AN114" s="176">
        <f t="shared" si="135"/>
        <v>0</v>
      </c>
      <c r="AO114" s="176">
        <f t="shared" si="135"/>
        <v>0</v>
      </c>
      <c r="AP114" s="176">
        <f t="shared" ref="AP114:BE129" si="143">+NORMDIST($H114,AP$12,AP$13,FALSE)</f>
        <v>0</v>
      </c>
      <c r="AQ114" s="176">
        <f t="shared" si="143"/>
        <v>0</v>
      </c>
      <c r="AR114" s="176">
        <f t="shared" si="143"/>
        <v>0</v>
      </c>
      <c r="AS114" s="176">
        <f t="shared" si="143"/>
        <v>0</v>
      </c>
      <c r="AT114" s="176">
        <f t="shared" si="143"/>
        <v>0</v>
      </c>
      <c r="AU114" s="176">
        <f t="shared" si="143"/>
        <v>0</v>
      </c>
      <c r="AV114" s="176">
        <f t="shared" si="143"/>
        <v>0</v>
      </c>
      <c r="AW114" s="176">
        <f t="shared" si="143"/>
        <v>0</v>
      </c>
      <c r="AX114" s="176">
        <f t="shared" si="143"/>
        <v>0</v>
      </c>
      <c r="AY114" s="176">
        <f t="shared" si="143"/>
        <v>0</v>
      </c>
      <c r="AZ114" s="176">
        <f t="shared" si="143"/>
        <v>0</v>
      </c>
      <c r="BA114" s="176">
        <f t="shared" si="143"/>
        <v>0</v>
      </c>
      <c r="BB114" s="176">
        <f t="shared" si="143"/>
        <v>0</v>
      </c>
      <c r="BC114" s="176">
        <f t="shared" si="143"/>
        <v>0</v>
      </c>
      <c r="BD114" s="176">
        <f t="shared" si="143"/>
        <v>0</v>
      </c>
      <c r="BE114" s="176">
        <f t="shared" si="143"/>
        <v>0</v>
      </c>
      <c r="BF114" s="176">
        <f t="shared" si="141"/>
        <v>0</v>
      </c>
      <c r="BG114" s="176">
        <f t="shared" si="141"/>
        <v>0</v>
      </c>
      <c r="BH114" s="176">
        <f t="shared" si="141"/>
        <v>0</v>
      </c>
      <c r="BI114" s="176">
        <f t="shared" si="141"/>
        <v>0</v>
      </c>
      <c r="BJ114" s="176">
        <f t="shared" si="141"/>
        <v>0</v>
      </c>
      <c r="BK114" s="176">
        <f t="shared" si="141"/>
        <v>0</v>
      </c>
      <c r="BL114" s="176">
        <f t="shared" si="141"/>
        <v>0</v>
      </c>
      <c r="BM114" s="176">
        <f t="shared" si="141"/>
        <v>0</v>
      </c>
      <c r="BN114" s="176">
        <f t="shared" si="141"/>
        <v>0</v>
      </c>
      <c r="BO114" s="176">
        <f t="shared" si="141"/>
        <v>0</v>
      </c>
      <c r="BP114" s="176">
        <f t="shared" si="141"/>
        <v>0</v>
      </c>
      <c r="BQ114" s="176">
        <f t="shared" si="141"/>
        <v>0</v>
      </c>
      <c r="BR114" s="176">
        <f t="shared" si="141"/>
        <v>0</v>
      </c>
      <c r="BS114" s="176">
        <f t="shared" si="141"/>
        <v>0</v>
      </c>
      <c r="BT114" s="176">
        <f t="shared" si="141"/>
        <v>0</v>
      </c>
      <c r="BU114" s="176">
        <f t="shared" si="140"/>
        <v>0</v>
      </c>
      <c r="BV114" s="176">
        <f t="shared" si="140"/>
        <v>0</v>
      </c>
      <c r="BW114" s="176">
        <f t="shared" si="140"/>
        <v>0</v>
      </c>
      <c r="BX114" s="176">
        <f t="shared" si="140"/>
        <v>0</v>
      </c>
      <c r="BY114" s="176">
        <f t="shared" si="140"/>
        <v>0</v>
      </c>
      <c r="BZ114" s="176">
        <f t="shared" si="140"/>
        <v>0</v>
      </c>
      <c r="CA114" s="176">
        <f t="shared" si="140"/>
        <v>0</v>
      </c>
      <c r="CB114" s="176">
        <f t="shared" si="140"/>
        <v>0</v>
      </c>
      <c r="CC114" s="176">
        <f t="shared" si="140"/>
        <v>0</v>
      </c>
      <c r="CD114" s="176">
        <f t="shared" si="140"/>
        <v>0</v>
      </c>
      <c r="CE114" s="176">
        <f t="shared" si="140"/>
        <v>0</v>
      </c>
      <c r="CF114" s="176">
        <f t="shared" si="140"/>
        <v>0</v>
      </c>
      <c r="CG114" s="176">
        <f t="shared" si="140"/>
        <v>0</v>
      </c>
      <c r="CH114" s="176">
        <f t="shared" si="140"/>
        <v>0</v>
      </c>
      <c r="CI114" s="176">
        <f t="shared" si="140"/>
        <v>0</v>
      </c>
      <c r="CJ114" s="176">
        <f t="shared" si="140"/>
        <v>0</v>
      </c>
      <c r="CK114" s="176">
        <f t="shared" si="142"/>
        <v>0</v>
      </c>
      <c r="CL114" s="176">
        <f t="shared" si="127"/>
        <v>0</v>
      </c>
      <c r="CM114" s="176">
        <f t="shared" si="127"/>
        <v>0</v>
      </c>
      <c r="CN114" s="176">
        <f t="shared" si="127"/>
        <v>0</v>
      </c>
      <c r="CO114" s="176">
        <f t="shared" si="127"/>
        <v>0</v>
      </c>
      <c r="CP114" s="176">
        <f t="shared" si="127"/>
        <v>0</v>
      </c>
      <c r="CQ114" s="176">
        <f t="shared" si="127"/>
        <v>0</v>
      </c>
      <c r="CR114" s="176">
        <f t="shared" si="127"/>
        <v>0</v>
      </c>
      <c r="CS114" s="176">
        <f t="shared" si="127"/>
        <v>0</v>
      </c>
      <c r="CT114" s="176">
        <f t="shared" si="127"/>
        <v>0</v>
      </c>
      <c r="CU114" s="176">
        <f t="shared" si="127"/>
        <v>0</v>
      </c>
      <c r="CV114" s="176">
        <f t="shared" si="127"/>
        <v>0</v>
      </c>
      <c r="CW114" s="176">
        <f t="shared" si="127"/>
        <v>0</v>
      </c>
      <c r="CX114" s="176">
        <f t="shared" si="127"/>
        <v>0</v>
      </c>
      <c r="CY114" s="176">
        <f t="shared" si="127"/>
        <v>0</v>
      </c>
      <c r="CZ114" s="176">
        <f t="shared" si="127"/>
        <v>0</v>
      </c>
      <c r="DA114" s="176">
        <f t="shared" si="126"/>
        <v>0</v>
      </c>
      <c r="DB114" s="176">
        <f t="shared" si="126"/>
        <v>0</v>
      </c>
      <c r="DC114" s="176">
        <f t="shared" si="126"/>
        <v>0</v>
      </c>
      <c r="DD114" s="176">
        <f t="shared" si="126"/>
        <v>0</v>
      </c>
      <c r="DE114" s="176">
        <f t="shared" si="126"/>
        <v>0</v>
      </c>
      <c r="DF114" s="176">
        <f t="shared" si="126"/>
        <v>0</v>
      </c>
      <c r="DG114" s="176">
        <f t="shared" si="126"/>
        <v>0</v>
      </c>
      <c r="DH114" s="176">
        <f t="shared" si="126"/>
        <v>0</v>
      </c>
      <c r="DI114" s="176">
        <f t="shared" si="126"/>
        <v>0</v>
      </c>
      <c r="DJ114" s="176">
        <f t="shared" si="126"/>
        <v>0</v>
      </c>
      <c r="DK114" s="176">
        <f t="shared" si="126"/>
        <v>0</v>
      </c>
      <c r="DL114" s="176">
        <f t="shared" si="126"/>
        <v>0</v>
      </c>
      <c r="DM114" s="176">
        <f t="shared" si="126"/>
        <v>0</v>
      </c>
      <c r="DN114" s="176">
        <f t="shared" si="126"/>
        <v>0</v>
      </c>
      <c r="DO114" s="176">
        <f t="shared" si="126"/>
        <v>0</v>
      </c>
      <c r="DP114" s="176">
        <f t="shared" si="126"/>
        <v>0</v>
      </c>
      <c r="DQ114" s="176">
        <f t="shared" si="125"/>
        <v>0</v>
      </c>
      <c r="DR114" s="176">
        <f t="shared" si="125"/>
        <v>0</v>
      </c>
      <c r="DS114" s="176">
        <f t="shared" si="125"/>
        <v>0</v>
      </c>
      <c r="DT114" s="176">
        <f t="shared" si="125"/>
        <v>0</v>
      </c>
      <c r="DU114" s="176">
        <f t="shared" si="125"/>
        <v>0</v>
      </c>
      <c r="DV114" s="176">
        <f t="shared" si="125"/>
        <v>0</v>
      </c>
      <c r="DW114" s="176">
        <f t="shared" si="125"/>
        <v>0</v>
      </c>
      <c r="DX114" s="176">
        <f t="shared" si="125"/>
        <v>0</v>
      </c>
      <c r="DY114" s="176">
        <f t="shared" si="125"/>
        <v>0</v>
      </c>
      <c r="DZ114" s="176">
        <f t="shared" si="125"/>
        <v>0</v>
      </c>
      <c r="EA114" s="176">
        <f t="shared" si="125"/>
        <v>0</v>
      </c>
      <c r="EB114" s="176">
        <f t="shared" si="125"/>
        <v>0</v>
      </c>
      <c r="EC114" s="176">
        <f t="shared" si="125"/>
        <v>0</v>
      </c>
      <c r="ED114" s="176">
        <f t="shared" si="125"/>
        <v>0</v>
      </c>
      <c r="EE114" s="176">
        <f t="shared" si="125"/>
        <v>0</v>
      </c>
      <c r="EF114" s="176">
        <f t="shared" si="125"/>
        <v>0</v>
      </c>
      <c r="EG114" s="176">
        <f t="shared" si="129"/>
        <v>0</v>
      </c>
      <c r="EH114" s="176">
        <f t="shared" si="129"/>
        <v>0</v>
      </c>
      <c r="EI114" s="176">
        <f t="shared" si="129"/>
        <v>0</v>
      </c>
      <c r="EJ114" s="176">
        <f t="shared" si="129"/>
        <v>0</v>
      </c>
      <c r="EK114" s="176">
        <f t="shared" si="129"/>
        <v>0</v>
      </c>
      <c r="EL114" s="176">
        <f t="shared" si="129"/>
        <v>0</v>
      </c>
      <c r="EM114" s="176">
        <f t="shared" si="129"/>
        <v>0</v>
      </c>
      <c r="EN114" s="176">
        <f t="shared" si="129"/>
        <v>0</v>
      </c>
      <c r="EO114" s="176">
        <f t="shared" si="129"/>
        <v>0</v>
      </c>
      <c r="EP114" s="176">
        <f t="shared" si="129"/>
        <v>0</v>
      </c>
      <c r="EQ114" s="176">
        <f t="shared" si="129"/>
        <v>0</v>
      </c>
      <c r="ER114" s="176">
        <f t="shared" si="129"/>
        <v>0</v>
      </c>
      <c r="ES114" s="176">
        <f t="shared" si="129"/>
        <v>0</v>
      </c>
      <c r="ET114" s="176">
        <f t="shared" si="132"/>
        <v>0</v>
      </c>
      <c r="EU114" s="176">
        <f t="shared" si="132"/>
        <v>0</v>
      </c>
      <c r="EV114" s="176">
        <f t="shared" si="132"/>
        <v>0</v>
      </c>
      <c r="EW114" s="176">
        <f t="shared" si="132"/>
        <v>0</v>
      </c>
      <c r="EX114" s="176">
        <f t="shared" si="132"/>
        <v>0</v>
      </c>
      <c r="EY114" s="176">
        <f t="shared" si="132"/>
        <v>0</v>
      </c>
      <c r="EZ114" s="176">
        <f t="shared" si="132"/>
        <v>0</v>
      </c>
      <c r="FA114" s="176">
        <f t="shared" si="132"/>
        <v>0</v>
      </c>
      <c r="FB114" s="176">
        <f t="shared" si="132"/>
        <v>0</v>
      </c>
      <c r="FC114" s="176">
        <f t="shared" si="132"/>
        <v>0</v>
      </c>
      <c r="FD114" s="176">
        <f t="shared" si="132"/>
        <v>0</v>
      </c>
      <c r="FE114" s="176">
        <f t="shared" si="132"/>
        <v>0</v>
      </c>
      <c r="FF114" s="176">
        <f t="shared" si="132"/>
        <v>0</v>
      </c>
      <c r="FG114" s="176">
        <f t="shared" si="132"/>
        <v>0</v>
      </c>
      <c r="FH114" s="176">
        <f t="shared" si="120"/>
        <v>0</v>
      </c>
      <c r="FI114" s="176">
        <f t="shared" si="120"/>
        <v>0</v>
      </c>
      <c r="FJ114" s="176">
        <f t="shared" si="120"/>
        <v>0</v>
      </c>
      <c r="FK114" s="176">
        <f t="shared" si="120"/>
        <v>0</v>
      </c>
      <c r="FL114" s="176">
        <f t="shared" si="120"/>
        <v>0</v>
      </c>
      <c r="FM114" s="176">
        <f t="shared" si="120"/>
        <v>0</v>
      </c>
      <c r="FN114" s="176">
        <f t="shared" si="120"/>
        <v>0</v>
      </c>
      <c r="FO114" s="176">
        <f t="shared" si="120"/>
        <v>0</v>
      </c>
      <c r="FP114" s="176">
        <f t="shared" si="120"/>
        <v>0</v>
      </c>
      <c r="FQ114" s="176">
        <f t="shared" si="120"/>
        <v>0</v>
      </c>
      <c r="FR114" s="176">
        <f t="shared" si="120"/>
        <v>0</v>
      </c>
      <c r="FS114" s="176">
        <f t="shared" si="120"/>
        <v>0</v>
      </c>
      <c r="FT114" s="176">
        <f t="shared" si="120"/>
        <v>0</v>
      </c>
      <c r="FU114" s="176">
        <f t="shared" si="120"/>
        <v>0</v>
      </c>
      <c r="FV114" s="176">
        <f t="shared" si="139"/>
        <v>0</v>
      </c>
      <c r="FW114" s="176">
        <f t="shared" si="139"/>
        <v>0</v>
      </c>
      <c r="FX114" s="176">
        <f t="shared" si="139"/>
        <v>0</v>
      </c>
      <c r="FY114" s="176">
        <f t="shared" si="139"/>
        <v>0</v>
      </c>
      <c r="FZ114" s="176">
        <f t="shared" si="139"/>
        <v>0</v>
      </c>
      <c r="GA114" s="176">
        <f t="shared" si="139"/>
        <v>0</v>
      </c>
      <c r="GB114" s="176">
        <f t="shared" si="139"/>
        <v>0</v>
      </c>
      <c r="GC114" s="176">
        <f t="shared" si="139"/>
        <v>0</v>
      </c>
      <c r="GD114" s="176">
        <f t="shared" si="139"/>
        <v>0</v>
      </c>
      <c r="GE114" s="176">
        <f t="shared" si="139"/>
        <v>0</v>
      </c>
      <c r="GF114" s="176">
        <f t="shared" si="139"/>
        <v>0</v>
      </c>
      <c r="GG114" s="176">
        <f t="shared" si="139"/>
        <v>0</v>
      </c>
      <c r="GH114" s="176">
        <f t="shared" si="139"/>
        <v>0</v>
      </c>
      <c r="GI114" s="176">
        <f t="shared" si="139"/>
        <v>0</v>
      </c>
      <c r="GJ114" s="176">
        <f t="shared" si="116"/>
        <v>0</v>
      </c>
      <c r="GK114" s="176">
        <f t="shared" si="116"/>
        <v>0</v>
      </c>
      <c r="GL114" s="176">
        <f t="shared" si="116"/>
        <v>0</v>
      </c>
      <c r="GM114" s="176">
        <f t="shared" si="131"/>
        <v>0</v>
      </c>
      <c r="GN114" s="176">
        <f t="shared" si="131"/>
        <v>0</v>
      </c>
      <c r="GO114" s="176">
        <f t="shared" si="131"/>
        <v>0</v>
      </c>
      <c r="GP114" s="176">
        <f t="shared" si="131"/>
        <v>0</v>
      </c>
      <c r="GQ114" s="176">
        <f t="shared" si="131"/>
        <v>0</v>
      </c>
      <c r="GR114" s="176">
        <f t="shared" si="131"/>
        <v>0</v>
      </c>
      <c r="GS114" s="176">
        <f t="shared" si="131"/>
        <v>0</v>
      </c>
      <c r="GT114" s="176">
        <f t="shared" si="131"/>
        <v>0</v>
      </c>
      <c r="GU114" s="176">
        <f t="shared" si="131"/>
        <v>0</v>
      </c>
      <c r="GV114" s="176">
        <f t="shared" si="131"/>
        <v>0</v>
      </c>
      <c r="GW114" s="176">
        <f t="shared" si="131"/>
        <v>0</v>
      </c>
      <c r="GX114" s="176">
        <f t="shared" si="131"/>
        <v>0</v>
      </c>
      <c r="GY114" s="176">
        <f t="shared" si="131"/>
        <v>0</v>
      </c>
      <c r="GZ114" s="176">
        <f t="shared" si="131"/>
        <v>0</v>
      </c>
      <c r="HA114" s="176">
        <f t="shared" si="131"/>
        <v>0</v>
      </c>
      <c r="HB114" s="176">
        <f t="shared" si="131"/>
        <v>0</v>
      </c>
      <c r="HC114" s="176">
        <f t="shared" si="91"/>
        <v>0</v>
      </c>
      <c r="HD114" s="176">
        <f t="shared" si="91"/>
        <v>0</v>
      </c>
      <c r="HE114" s="176">
        <f t="shared" si="91"/>
        <v>0</v>
      </c>
      <c r="HF114" s="176">
        <f t="shared" si="91"/>
        <v>0</v>
      </c>
      <c r="HG114" s="176">
        <f t="shared" si="134"/>
        <v>0</v>
      </c>
      <c r="HH114" s="176">
        <f t="shared" si="134"/>
        <v>0</v>
      </c>
      <c r="HI114" s="176">
        <f t="shared" si="134"/>
        <v>0</v>
      </c>
      <c r="HJ114" s="176">
        <f t="shared" si="134"/>
        <v>0</v>
      </c>
      <c r="HK114" s="176">
        <f t="shared" si="134"/>
        <v>0</v>
      </c>
      <c r="HL114" s="176">
        <f t="shared" si="134"/>
        <v>0</v>
      </c>
      <c r="HM114" s="176">
        <f t="shared" si="134"/>
        <v>0</v>
      </c>
      <c r="HN114" s="176">
        <f t="shared" si="134"/>
        <v>0</v>
      </c>
      <c r="HO114" s="176">
        <f t="shared" si="134"/>
        <v>0</v>
      </c>
      <c r="HP114" s="176">
        <f t="shared" si="134"/>
        <v>0</v>
      </c>
      <c r="HQ114" s="176">
        <f t="shared" si="134"/>
        <v>0</v>
      </c>
      <c r="HR114" s="176">
        <f t="shared" si="134"/>
        <v>0</v>
      </c>
      <c r="HS114" s="176">
        <f t="shared" si="134"/>
        <v>0</v>
      </c>
      <c r="HT114" s="176">
        <f t="shared" si="134"/>
        <v>0</v>
      </c>
      <c r="HU114" s="176">
        <f t="shared" si="134"/>
        <v>0</v>
      </c>
      <c r="HV114" s="176">
        <f t="shared" si="134"/>
        <v>0</v>
      </c>
      <c r="HW114" s="176">
        <f t="shared" si="133"/>
        <v>0</v>
      </c>
      <c r="HX114" s="176">
        <f t="shared" si="133"/>
        <v>0</v>
      </c>
      <c r="HY114" s="176">
        <f t="shared" si="133"/>
        <v>0</v>
      </c>
      <c r="HZ114" s="176">
        <f t="shared" si="133"/>
        <v>0</v>
      </c>
      <c r="IA114" s="176">
        <f t="shared" si="133"/>
        <v>0</v>
      </c>
      <c r="IB114" s="176">
        <f t="shared" si="133"/>
        <v>0</v>
      </c>
      <c r="IC114" s="176">
        <f t="shared" si="133"/>
        <v>0</v>
      </c>
      <c r="ID114" s="176">
        <f t="shared" si="133"/>
        <v>0</v>
      </c>
      <c r="IE114" s="176">
        <f t="shared" si="133"/>
        <v>0</v>
      </c>
      <c r="IF114" s="176">
        <f t="shared" si="133"/>
        <v>0</v>
      </c>
      <c r="IG114" s="176">
        <f t="shared" si="133"/>
        <v>0</v>
      </c>
      <c r="II114"/>
      <c r="IJ114" s="174">
        <v>100</v>
      </c>
      <c r="IK114" s="174" t="b">
        <f t="shared" si="138"/>
        <v>0</v>
      </c>
      <c r="IL114" s="174" t="e">
        <f t="shared" si="101"/>
        <v>#DIV/0!</v>
      </c>
      <c r="IM114" s="174" t="e">
        <f t="shared" si="104"/>
        <v>#DIV/0!</v>
      </c>
      <c r="IO114" s="179" t="str">
        <f t="shared" si="102"/>
        <v/>
      </c>
      <c r="IP114" s="174" t="str">
        <f t="shared" si="103"/>
        <v/>
      </c>
    </row>
    <row r="115" spans="2:250" ht="12.75" customHeight="1" x14ac:dyDescent="0.25">
      <c r="B115" s="174"/>
      <c r="C115" s="174"/>
      <c r="D115" s="174">
        <f t="shared" si="96"/>
        <v>0</v>
      </c>
      <c r="E115"/>
      <c r="F115"/>
      <c r="G115" s="177">
        <v>102</v>
      </c>
      <c r="H115" s="176">
        <f t="shared" si="97"/>
        <v>15.815288246154722</v>
      </c>
      <c r="I115" s="176">
        <f t="shared" si="100"/>
        <v>2.2886845871706561E-93</v>
      </c>
      <c r="K115" s="176">
        <f t="shared" si="136"/>
        <v>9.3367446479740547E-135</v>
      </c>
      <c r="L115" s="176">
        <f t="shared" si="136"/>
        <v>2.2886840383898601E-93</v>
      </c>
      <c r="M115" s="176">
        <f t="shared" si="136"/>
        <v>3.8407120936942944E-235</v>
      </c>
      <c r="N115" s="176">
        <f t="shared" si="136"/>
        <v>1.587988056193525E-221</v>
      </c>
      <c r="O115" s="176">
        <f t="shared" si="136"/>
        <v>2.2700067915237093E-177</v>
      </c>
      <c r="P115" s="176">
        <f t="shared" si="136"/>
        <v>7.0915304649333783E-140</v>
      </c>
      <c r="Q115" s="176">
        <f t="shared" si="136"/>
        <v>7.627599801782786E-274</v>
      </c>
      <c r="R115" s="176">
        <f t="shared" si="136"/>
        <v>5.8568137153173699E-253</v>
      </c>
      <c r="S115" s="176">
        <f t="shared" si="136"/>
        <v>2.6888541432984596E-175</v>
      </c>
      <c r="T115" s="176">
        <f t="shared" si="136"/>
        <v>9.1193254199807933E-106</v>
      </c>
      <c r="U115" s="176">
        <f t="shared" si="136"/>
        <v>5.4877988405996549E-100</v>
      </c>
      <c r="V115" s="176">
        <f t="shared" si="136"/>
        <v>1.0388998327253581E-200</v>
      </c>
      <c r="W115" s="176">
        <f t="shared" si="136"/>
        <v>0</v>
      </c>
      <c r="X115" s="176">
        <f t="shared" si="136"/>
        <v>5.3606306251453052E-186</v>
      </c>
      <c r="Y115" s="176">
        <f t="shared" si="136"/>
        <v>3.4262608610214089E-146</v>
      </c>
      <c r="Z115" s="176">
        <f t="shared" si="136"/>
        <v>5.3908890621785813E-272</v>
      </c>
      <c r="AA115" s="176">
        <f t="shared" si="135"/>
        <v>0</v>
      </c>
      <c r="AB115" s="176">
        <f t="shared" si="135"/>
        <v>0</v>
      </c>
      <c r="AC115" s="176">
        <f t="shared" si="135"/>
        <v>0</v>
      </c>
      <c r="AD115" s="176">
        <f t="shared" si="135"/>
        <v>0</v>
      </c>
      <c r="AE115" s="176">
        <f t="shared" si="135"/>
        <v>0</v>
      </c>
      <c r="AF115" s="176">
        <f t="shared" si="135"/>
        <v>0</v>
      </c>
      <c r="AG115" s="176">
        <f t="shared" si="135"/>
        <v>0</v>
      </c>
      <c r="AH115" s="176">
        <f t="shared" si="135"/>
        <v>0</v>
      </c>
      <c r="AI115" s="176">
        <f t="shared" si="135"/>
        <v>0</v>
      </c>
      <c r="AJ115" s="176">
        <f t="shared" si="135"/>
        <v>0</v>
      </c>
      <c r="AK115" s="176">
        <f t="shared" si="135"/>
        <v>0</v>
      </c>
      <c r="AL115" s="176">
        <f t="shared" si="135"/>
        <v>0</v>
      </c>
      <c r="AM115" s="176">
        <f t="shared" si="135"/>
        <v>0</v>
      </c>
      <c r="AN115" s="176">
        <f t="shared" si="135"/>
        <v>0</v>
      </c>
      <c r="AO115" s="176">
        <f t="shared" si="135"/>
        <v>0</v>
      </c>
      <c r="AP115" s="176">
        <f t="shared" si="143"/>
        <v>0</v>
      </c>
      <c r="AQ115" s="176">
        <f t="shared" si="143"/>
        <v>0</v>
      </c>
      <c r="AR115" s="176">
        <f t="shared" si="143"/>
        <v>0</v>
      </c>
      <c r="AS115" s="176">
        <f t="shared" si="143"/>
        <v>0</v>
      </c>
      <c r="AT115" s="176">
        <f t="shared" si="143"/>
        <v>0</v>
      </c>
      <c r="AU115" s="176">
        <f t="shared" si="143"/>
        <v>0</v>
      </c>
      <c r="AV115" s="176">
        <f t="shared" si="143"/>
        <v>0</v>
      </c>
      <c r="AW115" s="176">
        <f t="shared" si="143"/>
        <v>0</v>
      </c>
      <c r="AX115" s="176">
        <f t="shared" si="143"/>
        <v>0</v>
      </c>
      <c r="AY115" s="176">
        <f t="shared" si="143"/>
        <v>0</v>
      </c>
      <c r="AZ115" s="176">
        <f t="shared" si="143"/>
        <v>0</v>
      </c>
      <c r="BA115" s="176">
        <f t="shared" si="143"/>
        <v>0</v>
      </c>
      <c r="BB115" s="176">
        <f t="shared" si="143"/>
        <v>0</v>
      </c>
      <c r="BC115" s="176">
        <f t="shared" si="143"/>
        <v>0</v>
      </c>
      <c r="BD115" s="176">
        <f t="shared" si="143"/>
        <v>0</v>
      </c>
      <c r="BE115" s="176">
        <f t="shared" si="143"/>
        <v>0</v>
      </c>
      <c r="BF115" s="176">
        <f t="shared" si="141"/>
        <v>0</v>
      </c>
      <c r="BG115" s="176">
        <f t="shared" si="141"/>
        <v>0</v>
      </c>
      <c r="BH115" s="176">
        <f t="shared" si="141"/>
        <v>0</v>
      </c>
      <c r="BI115" s="176">
        <f t="shared" si="141"/>
        <v>0</v>
      </c>
      <c r="BJ115" s="176">
        <f t="shared" si="141"/>
        <v>0</v>
      </c>
      <c r="BK115" s="176">
        <f t="shared" si="141"/>
        <v>0</v>
      </c>
      <c r="BL115" s="176">
        <f t="shared" si="141"/>
        <v>0</v>
      </c>
      <c r="BM115" s="176">
        <f t="shared" si="141"/>
        <v>0</v>
      </c>
      <c r="BN115" s="176">
        <f t="shared" si="141"/>
        <v>0</v>
      </c>
      <c r="BO115" s="176">
        <f t="shared" si="141"/>
        <v>0</v>
      </c>
      <c r="BP115" s="176">
        <f t="shared" si="141"/>
        <v>0</v>
      </c>
      <c r="BQ115" s="176">
        <f t="shared" si="141"/>
        <v>0</v>
      </c>
      <c r="BR115" s="176">
        <f t="shared" si="141"/>
        <v>0</v>
      </c>
      <c r="BS115" s="176">
        <f t="shared" si="141"/>
        <v>0</v>
      </c>
      <c r="BT115" s="176">
        <f t="shared" si="141"/>
        <v>0</v>
      </c>
      <c r="BU115" s="176">
        <f t="shared" si="140"/>
        <v>0</v>
      </c>
      <c r="BV115" s="176">
        <f t="shared" si="140"/>
        <v>0</v>
      </c>
      <c r="BW115" s="176">
        <f t="shared" si="140"/>
        <v>0</v>
      </c>
      <c r="BX115" s="176">
        <f t="shared" si="140"/>
        <v>0</v>
      </c>
      <c r="BY115" s="176">
        <f t="shared" si="140"/>
        <v>0</v>
      </c>
      <c r="BZ115" s="176">
        <f t="shared" si="140"/>
        <v>0</v>
      </c>
      <c r="CA115" s="176">
        <f t="shared" si="140"/>
        <v>0</v>
      </c>
      <c r="CB115" s="176">
        <f t="shared" si="140"/>
        <v>0</v>
      </c>
      <c r="CC115" s="176">
        <f t="shared" si="140"/>
        <v>0</v>
      </c>
      <c r="CD115" s="176">
        <f t="shared" si="140"/>
        <v>0</v>
      </c>
      <c r="CE115" s="176">
        <f t="shared" si="140"/>
        <v>0</v>
      </c>
      <c r="CF115" s="176">
        <f t="shared" si="140"/>
        <v>0</v>
      </c>
      <c r="CG115" s="176">
        <f t="shared" si="140"/>
        <v>0</v>
      </c>
      <c r="CH115" s="176">
        <f t="shared" si="140"/>
        <v>0</v>
      </c>
      <c r="CI115" s="176">
        <f t="shared" si="140"/>
        <v>0</v>
      </c>
      <c r="CJ115" s="176">
        <f t="shared" si="140"/>
        <v>0</v>
      </c>
      <c r="CK115" s="176">
        <f t="shared" si="142"/>
        <v>0</v>
      </c>
      <c r="CL115" s="176">
        <f t="shared" si="127"/>
        <v>0</v>
      </c>
      <c r="CM115" s="176">
        <f t="shared" si="127"/>
        <v>0</v>
      </c>
      <c r="CN115" s="176">
        <f t="shared" si="127"/>
        <v>0</v>
      </c>
      <c r="CO115" s="176">
        <f t="shared" si="127"/>
        <v>0</v>
      </c>
      <c r="CP115" s="176">
        <f t="shared" si="127"/>
        <v>0</v>
      </c>
      <c r="CQ115" s="176">
        <f t="shared" si="127"/>
        <v>0</v>
      </c>
      <c r="CR115" s="176">
        <f t="shared" si="127"/>
        <v>0</v>
      </c>
      <c r="CS115" s="176">
        <f t="shared" si="127"/>
        <v>0</v>
      </c>
      <c r="CT115" s="176">
        <f t="shared" si="127"/>
        <v>0</v>
      </c>
      <c r="CU115" s="176">
        <f t="shared" si="127"/>
        <v>0</v>
      </c>
      <c r="CV115" s="176">
        <f t="shared" si="127"/>
        <v>0</v>
      </c>
      <c r="CW115" s="176">
        <f t="shared" si="127"/>
        <v>0</v>
      </c>
      <c r="CX115" s="176">
        <f t="shared" si="127"/>
        <v>0</v>
      </c>
      <c r="CY115" s="176">
        <f t="shared" si="127"/>
        <v>0</v>
      </c>
      <c r="CZ115" s="176">
        <f t="shared" si="127"/>
        <v>0</v>
      </c>
      <c r="DA115" s="176">
        <f t="shared" si="126"/>
        <v>0</v>
      </c>
      <c r="DB115" s="176">
        <f t="shared" si="126"/>
        <v>0</v>
      </c>
      <c r="DC115" s="176">
        <f t="shared" si="126"/>
        <v>0</v>
      </c>
      <c r="DD115" s="176">
        <f t="shared" si="126"/>
        <v>0</v>
      </c>
      <c r="DE115" s="176">
        <f t="shared" si="126"/>
        <v>0</v>
      </c>
      <c r="DF115" s="176">
        <f t="shared" si="126"/>
        <v>0</v>
      </c>
      <c r="DG115" s="176">
        <f t="shared" si="126"/>
        <v>0</v>
      </c>
      <c r="DH115" s="176">
        <f t="shared" si="126"/>
        <v>0</v>
      </c>
      <c r="DI115" s="176">
        <f t="shared" si="126"/>
        <v>0</v>
      </c>
      <c r="DJ115" s="176">
        <f t="shared" si="126"/>
        <v>0</v>
      </c>
      <c r="DK115" s="176">
        <f t="shared" si="126"/>
        <v>0</v>
      </c>
      <c r="DL115" s="176">
        <f t="shared" si="126"/>
        <v>0</v>
      </c>
      <c r="DM115" s="176">
        <f t="shared" si="126"/>
        <v>0</v>
      </c>
      <c r="DN115" s="176">
        <f t="shared" si="126"/>
        <v>0</v>
      </c>
      <c r="DO115" s="176">
        <f t="shared" si="126"/>
        <v>0</v>
      </c>
      <c r="DP115" s="176">
        <f t="shared" si="126"/>
        <v>0</v>
      </c>
      <c r="DQ115" s="176">
        <f t="shared" si="125"/>
        <v>0</v>
      </c>
      <c r="DR115" s="176">
        <f t="shared" si="125"/>
        <v>0</v>
      </c>
      <c r="DS115" s="176">
        <f t="shared" si="125"/>
        <v>0</v>
      </c>
      <c r="DT115" s="176">
        <f t="shared" si="125"/>
        <v>0</v>
      </c>
      <c r="DU115" s="176">
        <f t="shared" si="125"/>
        <v>0</v>
      </c>
      <c r="DV115" s="176">
        <f t="shared" si="125"/>
        <v>0</v>
      </c>
      <c r="DW115" s="176">
        <f t="shared" si="125"/>
        <v>0</v>
      </c>
      <c r="DX115" s="176">
        <f t="shared" si="125"/>
        <v>0</v>
      </c>
      <c r="DY115" s="176">
        <f t="shared" si="125"/>
        <v>0</v>
      </c>
      <c r="DZ115" s="176">
        <f t="shared" si="125"/>
        <v>0</v>
      </c>
      <c r="EA115" s="176">
        <f t="shared" si="125"/>
        <v>0</v>
      </c>
      <c r="EB115" s="176">
        <f t="shared" si="125"/>
        <v>0</v>
      </c>
      <c r="EC115" s="176">
        <f t="shared" si="125"/>
        <v>0</v>
      </c>
      <c r="ED115" s="176">
        <f t="shared" si="125"/>
        <v>0</v>
      </c>
      <c r="EE115" s="176">
        <f t="shared" si="125"/>
        <v>0</v>
      </c>
      <c r="EF115" s="176">
        <f t="shared" si="125"/>
        <v>0</v>
      </c>
      <c r="EG115" s="176">
        <f t="shared" si="129"/>
        <v>0</v>
      </c>
      <c r="EH115" s="176">
        <f t="shared" si="129"/>
        <v>0</v>
      </c>
      <c r="EI115" s="176">
        <f t="shared" si="129"/>
        <v>0</v>
      </c>
      <c r="EJ115" s="176">
        <f t="shared" si="129"/>
        <v>0</v>
      </c>
      <c r="EK115" s="176">
        <f t="shared" si="129"/>
        <v>0</v>
      </c>
      <c r="EL115" s="176">
        <f t="shared" si="129"/>
        <v>0</v>
      </c>
      <c r="EM115" s="176">
        <f t="shared" si="129"/>
        <v>0</v>
      </c>
      <c r="EN115" s="176">
        <f t="shared" si="129"/>
        <v>0</v>
      </c>
      <c r="EO115" s="176">
        <f t="shared" si="129"/>
        <v>0</v>
      </c>
      <c r="EP115" s="176">
        <f t="shared" si="129"/>
        <v>0</v>
      </c>
      <c r="EQ115" s="176">
        <f t="shared" si="129"/>
        <v>0</v>
      </c>
      <c r="ER115" s="176">
        <f t="shared" si="129"/>
        <v>0</v>
      </c>
      <c r="ES115" s="176">
        <f t="shared" si="129"/>
        <v>0</v>
      </c>
      <c r="ET115" s="176">
        <f t="shared" si="132"/>
        <v>0</v>
      </c>
      <c r="EU115" s="176">
        <f t="shared" si="132"/>
        <v>0</v>
      </c>
      <c r="EV115" s="176">
        <f t="shared" si="132"/>
        <v>0</v>
      </c>
      <c r="EW115" s="176">
        <f t="shared" si="132"/>
        <v>0</v>
      </c>
      <c r="EX115" s="176">
        <f t="shared" si="132"/>
        <v>0</v>
      </c>
      <c r="EY115" s="176">
        <f t="shared" si="132"/>
        <v>0</v>
      </c>
      <c r="EZ115" s="176">
        <f t="shared" si="132"/>
        <v>0</v>
      </c>
      <c r="FA115" s="176">
        <f t="shared" si="132"/>
        <v>0</v>
      </c>
      <c r="FB115" s="176">
        <f t="shared" si="132"/>
        <v>0</v>
      </c>
      <c r="FC115" s="176">
        <f t="shared" si="132"/>
        <v>0</v>
      </c>
      <c r="FD115" s="176">
        <f t="shared" si="132"/>
        <v>0</v>
      </c>
      <c r="FE115" s="176">
        <f t="shared" si="132"/>
        <v>0</v>
      </c>
      <c r="FF115" s="176">
        <f t="shared" si="132"/>
        <v>0</v>
      </c>
      <c r="FG115" s="176">
        <f t="shared" si="132"/>
        <v>0</v>
      </c>
      <c r="FH115" s="176">
        <f t="shared" si="120"/>
        <v>0</v>
      </c>
      <c r="FI115" s="176">
        <f t="shared" si="120"/>
        <v>0</v>
      </c>
      <c r="FJ115" s="176">
        <f t="shared" si="120"/>
        <v>0</v>
      </c>
      <c r="FK115" s="176">
        <f t="shared" si="120"/>
        <v>0</v>
      </c>
      <c r="FL115" s="176">
        <f t="shared" si="120"/>
        <v>0</v>
      </c>
      <c r="FM115" s="176">
        <f t="shared" ref="FM115:GB130" si="144">+NORMDIST($H115,FM$12,FM$13,FALSE)</f>
        <v>0</v>
      </c>
      <c r="FN115" s="176">
        <f t="shared" si="144"/>
        <v>0</v>
      </c>
      <c r="FO115" s="176">
        <f t="shared" si="144"/>
        <v>0</v>
      </c>
      <c r="FP115" s="176">
        <f t="shared" si="144"/>
        <v>0</v>
      </c>
      <c r="FQ115" s="176">
        <f t="shared" si="144"/>
        <v>0</v>
      </c>
      <c r="FR115" s="176">
        <f t="shared" si="144"/>
        <v>0</v>
      </c>
      <c r="FS115" s="176">
        <f t="shared" si="144"/>
        <v>0</v>
      </c>
      <c r="FT115" s="176">
        <f t="shared" si="144"/>
        <v>0</v>
      </c>
      <c r="FU115" s="176">
        <f t="shared" si="144"/>
        <v>0</v>
      </c>
      <c r="FV115" s="176">
        <f t="shared" si="144"/>
        <v>0</v>
      </c>
      <c r="FW115" s="176">
        <f t="shared" si="144"/>
        <v>0</v>
      </c>
      <c r="FX115" s="176">
        <f t="shared" si="144"/>
        <v>0</v>
      </c>
      <c r="FY115" s="176">
        <f t="shared" si="144"/>
        <v>0</v>
      </c>
      <c r="FZ115" s="176">
        <f t="shared" si="144"/>
        <v>0</v>
      </c>
      <c r="GA115" s="176">
        <f t="shared" si="144"/>
        <v>0</v>
      </c>
      <c r="GB115" s="176">
        <f t="shared" si="144"/>
        <v>0</v>
      </c>
      <c r="GC115" s="176">
        <f t="shared" si="139"/>
        <v>0</v>
      </c>
      <c r="GD115" s="176">
        <f t="shared" si="139"/>
        <v>0</v>
      </c>
      <c r="GE115" s="176">
        <f t="shared" si="139"/>
        <v>0</v>
      </c>
      <c r="GF115" s="176">
        <f t="shared" si="139"/>
        <v>0</v>
      </c>
      <c r="GG115" s="176">
        <f t="shared" si="139"/>
        <v>0</v>
      </c>
      <c r="GH115" s="176">
        <f t="shared" si="139"/>
        <v>0</v>
      </c>
      <c r="GI115" s="176">
        <f t="shared" si="139"/>
        <v>0</v>
      </c>
      <c r="GJ115" s="176">
        <f t="shared" si="116"/>
        <v>0</v>
      </c>
      <c r="GK115" s="176">
        <f t="shared" si="116"/>
        <v>0</v>
      </c>
      <c r="GL115" s="176">
        <f t="shared" si="116"/>
        <v>0</v>
      </c>
      <c r="GM115" s="176">
        <f t="shared" si="131"/>
        <v>0</v>
      </c>
      <c r="GN115" s="176">
        <f t="shared" si="131"/>
        <v>0</v>
      </c>
      <c r="GO115" s="176">
        <f t="shared" si="131"/>
        <v>0</v>
      </c>
      <c r="GP115" s="176">
        <f t="shared" si="131"/>
        <v>0</v>
      </c>
      <c r="GQ115" s="176">
        <f t="shared" si="131"/>
        <v>0</v>
      </c>
      <c r="GR115" s="176">
        <f t="shared" si="131"/>
        <v>0</v>
      </c>
      <c r="GS115" s="176">
        <f t="shared" si="131"/>
        <v>0</v>
      </c>
      <c r="GT115" s="176">
        <f t="shared" si="131"/>
        <v>0</v>
      </c>
      <c r="GU115" s="176">
        <f t="shared" si="131"/>
        <v>0</v>
      </c>
      <c r="GV115" s="176">
        <f t="shared" si="131"/>
        <v>0</v>
      </c>
      <c r="GW115" s="176">
        <f t="shared" si="131"/>
        <v>0</v>
      </c>
      <c r="GX115" s="176">
        <f t="shared" si="131"/>
        <v>0</v>
      </c>
      <c r="GY115" s="176">
        <f t="shared" si="131"/>
        <v>0</v>
      </c>
      <c r="GZ115" s="176">
        <f t="shared" si="131"/>
        <v>0</v>
      </c>
      <c r="HA115" s="176">
        <f t="shared" si="131"/>
        <v>0</v>
      </c>
      <c r="HB115" s="176">
        <f t="shared" si="131"/>
        <v>0</v>
      </c>
      <c r="HC115" s="176">
        <f t="shared" ref="HC115:HR130" si="145">+NORMDIST($H115,HC$12,HC$13,FALSE)</f>
        <v>0</v>
      </c>
      <c r="HD115" s="176">
        <f t="shared" si="145"/>
        <v>0</v>
      </c>
      <c r="HE115" s="176">
        <f t="shared" si="145"/>
        <v>0</v>
      </c>
      <c r="HF115" s="176">
        <f t="shared" si="145"/>
        <v>0</v>
      </c>
      <c r="HG115" s="176">
        <f t="shared" si="145"/>
        <v>0</v>
      </c>
      <c r="HH115" s="176">
        <f t="shared" si="145"/>
        <v>0</v>
      </c>
      <c r="HI115" s="176">
        <f t="shared" si="145"/>
        <v>0</v>
      </c>
      <c r="HJ115" s="176">
        <f t="shared" si="145"/>
        <v>0</v>
      </c>
      <c r="HK115" s="176">
        <f t="shared" si="145"/>
        <v>0</v>
      </c>
      <c r="HL115" s="176">
        <f t="shared" si="145"/>
        <v>0</v>
      </c>
      <c r="HM115" s="176">
        <f t="shared" si="145"/>
        <v>0</v>
      </c>
      <c r="HN115" s="176">
        <f t="shared" si="145"/>
        <v>0</v>
      </c>
      <c r="HO115" s="176">
        <f t="shared" si="145"/>
        <v>0</v>
      </c>
      <c r="HP115" s="176">
        <f t="shared" si="145"/>
        <v>0</v>
      </c>
      <c r="HQ115" s="176">
        <f t="shared" si="145"/>
        <v>0</v>
      </c>
      <c r="HR115" s="176">
        <f t="shared" si="134"/>
        <v>0</v>
      </c>
      <c r="HS115" s="176">
        <f t="shared" si="134"/>
        <v>0</v>
      </c>
      <c r="HT115" s="176">
        <f t="shared" si="134"/>
        <v>0</v>
      </c>
      <c r="HU115" s="176">
        <f t="shared" si="134"/>
        <v>0</v>
      </c>
      <c r="HV115" s="176">
        <f t="shared" si="134"/>
        <v>0</v>
      </c>
      <c r="HW115" s="176">
        <f t="shared" si="133"/>
        <v>0</v>
      </c>
      <c r="HX115" s="176">
        <f t="shared" si="133"/>
        <v>0</v>
      </c>
      <c r="HY115" s="176">
        <f t="shared" si="133"/>
        <v>0</v>
      </c>
      <c r="HZ115" s="176">
        <f t="shared" si="133"/>
        <v>0</v>
      </c>
      <c r="IA115" s="176">
        <f t="shared" si="133"/>
        <v>0</v>
      </c>
      <c r="IB115" s="176">
        <f t="shared" si="133"/>
        <v>0</v>
      </c>
      <c r="IC115" s="176">
        <f t="shared" si="133"/>
        <v>0</v>
      </c>
      <c r="ID115" s="176">
        <f t="shared" si="133"/>
        <v>0</v>
      </c>
      <c r="IE115" s="176">
        <f t="shared" si="133"/>
        <v>0</v>
      </c>
      <c r="IF115" s="176">
        <f t="shared" si="133"/>
        <v>0</v>
      </c>
      <c r="IG115" s="176">
        <f t="shared" si="133"/>
        <v>0</v>
      </c>
      <c r="II115"/>
    </row>
    <row r="116" spans="2:250" ht="12.75" customHeight="1" x14ac:dyDescent="0.25">
      <c r="B116" s="174"/>
      <c r="C116" s="174"/>
      <c r="D116" s="174">
        <f t="shared" si="96"/>
        <v>0</v>
      </c>
      <c r="E116"/>
      <c r="F116"/>
      <c r="G116" s="177">
        <v>103</v>
      </c>
      <c r="H116" s="176">
        <f t="shared" si="97"/>
        <v>15.970340091705259</v>
      </c>
      <c r="I116" s="176">
        <f t="shared" si="100"/>
        <v>1.0749418335237493E-98</v>
      </c>
      <c r="K116" s="176">
        <f t="shared" si="136"/>
        <v>2.5585228567239286E-141</v>
      </c>
      <c r="L116" s="176">
        <f t="shared" si="136"/>
        <v>1.0749394865356306E-98</v>
      </c>
      <c r="M116" s="176">
        <f t="shared" si="136"/>
        <v>5.9478472931323701E-245</v>
      </c>
      <c r="N116" s="176">
        <f t="shared" si="136"/>
        <v>2.5433295852534446E-231</v>
      </c>
      <c r="O116" s="176">
        <f t="shared" si="136"/>
        <v>9.0922701908965521E-185</v>
      </c>
      <c r="P116" s="176">
        <f t="shared" si="136"/>
        <v>2.2646920798977384E-146</v>
      </c>
      <c r="Q116" s="176">
        <f t="shared" si="136"/>
        <v>2.9668869323146858E-285</v>
      </c>
      <c r="R116" s="176">
        <f t="shared" si="136"/>
        <v>7.2861892140791433E-263</v>
      </c>
      <c r="S116" s="176">
        <f t="shared" si="136"/>
        <v>1.015440698568357E-182</v>
      </c>
      <c r="T116" s="176">
        <f t="shared" si="136"/>
        <v>9.168870285771202E-111</v>
      </c>
      <c r="U116" s="176">
        <f t="shared" si="136"/>
        <v>2.3469872018851648E-104</v>
      </c>
      <c r="V116" s="176">
        <f t="shared" si="136"/>
        <v>9.3528895774312057E-209</v>
      </c>
      <c r="W116" s="176">
        <f t="shared" si="136"/>
        <v>0</v>
      </c>
      <c r="X116" s="176">
        <f t="shared" si="136"/>
        <v>3.5777827078328662E-194</v>
      </c>
      <c r="Y116" s="176">
        <f t="shared" si="136"/>
        <v>1.3437166398644448E-153</v>
      </c>
      <c r="Z116" s="176">
        <f t="shared" si="136"/>
        <v>5.5326354364494164E-282</v>
      </c>
      <c r="AA116" s="176">
        <f t="shared" si="135"/>
        <v>0</v>
      </c>
      <c r="AB116" s="176">
        <f t="shared" si="135"/>
        <v>0</v>
      </c>
      <c r="AC116" s="176">
        <f t="shared" si="135"/>
        <v>0</v>
      </c>
      <c r="AD116" s="176">
        <f t="shared" si="135"/>
        <v>0</v>
      </c>
      <c r="AE116" s="176">
        <f t="shared" si="135"/>
        <v>0</v>
      </c>
      <c r="AF116" s="176">
        <f t="shared" si="135"/>
        <v>0</v>
      </c>
      <c r="AG116" s="176">
        <f t="shared" si="135"/>
        <v>0</v>
      </c>
      <c r="AH116" s="176">
        <f t="shared" si="135"/>
        <v>0</v>
      </c>
      <c r="AI116" s="176">
        <f t="shared" si="135"/>
        <v>0</v>
      </c>
      <c r="AJ116" s="176">
        <f t="shared" si="135"/>
        <v>0</v>
      </c>
      <c r="AK116" s="176">
        <f t="shared" si="135"/>
        <v>0</v>
      </c>
      <c r="AL116" s="176">
        <f t="shared" si="135"/>
        <v>0</v>
      </c>
      <c r="AM116" s="176">
        <f t="shared" si="135"/>
        <v>0</v>
      </c>
      <c r="AN116" s="176">
        <f t="shared" si="135"/>
        <v>0</v>
      </c>
      <c r="AO116" s="176">
        <f t="shared" si="135"/>
        <v>0</v>
      </c>
      <c r="AP116" s="176">
        <f t="shared" si="143"/>
        <v>0</v>
      </c>
      <c r="AQ116" s="176">
        <f t="shared" si="143"/>
        <v>0</v>
      </c>
      <c r="AR116" s="176">
        <f t="shared" si="143"/>
        <v>0</v>
      </c>
      <c r="AS116" s="176">
        <f t="shared" si="143"/>
        <v>0</v>
      </c>
      <c r="AT116" s="176">
        <f t="shared" si="143"/>
        <v>0</v>
      </c>
      <c r="AU116" s="176">
        <f t="shared" si="143"/>
        <v>0</v>
      </c>
      <c r="AV116" s="176">
        <f t="shared" si="143"/>
        <v>0</v>
      </c>
      <c r="AW116" s="176">
        <f t="shared" si="143"/>
        <v>0</v>
      </c>
      <c r="AX116" s="176">
        <f t="shared" si="143"/>
        <v>0</v>
      </c>
      <c r="AY116" s="176">
        <f t="shared" si="143"/>
        <v>0</v>
      </c>
      <c r="AZ116" s="176">
        <f t="shared" si="143"/>
        <v>0</v>
      </c>
      <c r="BA116" s="176">
        <f t="shared" si="143"/>
        <v>0</v>
      </c>
      <c r="BB116" s="176">
        <f t="shared" si="143"/>
        <v>0</v>
      </c>
      <c r="BC116" s="176">
        <f t="shared" si="143"/>
        <v>0</v>
      </c>
      <c r="BD116" s="176">
        <f t="shared" si="143"/>
        <v>0</v>
      </c>
      <c r="BE116" s="176">
        <f t="shared" si="143"/>
        <v>0</v>
      </c>
      <c r="BF116" s="176">
        <f t="shared" si="141"/>
        <v>0</v>
      </c>
      <c r="BG116" s="176">
        <f t="shared" si="141"/>
        <v>0</v>
      </c>
      <c r="BH116" s="176">
        <f t="shared" si="141"/>
        <v>0</v>
      </c>
      <c r="BI116" s="176">
        <f t="shared" si="141"/>
        <v>0</v>
      </c>
      <c r="BJ116" s="176">
        <f t="shared" si="141"/>
        <v>0</v>
      </c>
      <c r="BK116" s="176">
        <f t="shared" si="141"/>
        <v>0</v>
      </c>
      <c r="BL116" s="176">
        <f t="shared" si="141"/>
        <v>0</v>
      </c>
      <c r="BM116" s="176">
        <f t="shared" si="141"/>
        <v>0</v>
      </c>
      <c r="BN116" s="176">
        <f t="shared" si="141"/>
        <v>0</v>
      </c>
      <c r="BO116" s="176">
        <f t="shared" si="141"/>
        <v>0</v>
      </c>
      <c r="BP116" s="176">
        <f t="shared" si="141"/>
        <v>0</v>
      </c>
      <c r="BQ116" s="176">
        <f t="shared" si="141"/>
        <v>0</v>
      </c>
      <c r="BR116" s="176">
        <f t="shared" si="141"/>
        <v>0</v>
      </c>
      <c r="BS116" s="176">
        <f t="shared" si="141"/>
        <v>0</v>
      </c>
      <c r="BT116" s="176">
        <f t="shared" si="141"/>
        <v>0</v>
      </c>
      <c r="BU116" s="176">
        <f t="shared" si="140"/>
        <v>0</v>
      </c>
      <c r="BV116" s="176">
        <f t="shared" si="140"/>
        <v>0</v>
      </c>
      <c r="BW116" s="176">
        <f t="shared" si="140"/>
        <v>0</v>
      </c>
      <c r="BX116" s="176">
        <f t="shared" si="140"/>
        <v>0</v>
      </c>
      <c r="BY116" s="176">
        <f t="shared" si="140"/>
        <v>0</v>
      </c>
      <c r="BZ116" s="176">
        <f t="shared" si="140"/>
        <v>0</v>
      </c>
      <c r="CA116" s="176">
        <f t="shared" si="140"/>
        <v>0</v>
      </c>
      <c r="CB116" s="176">
        <f t="shared" si="140"/>
        <v>0</v>
      </c>
      <c r="CC116" s="176">
        <f t="shared" si="140"/>
        <v>0</v>
      </c>
      <c r="CD116" s="176">
        <f t="shared" si="140"/>
        <v>0</v>
      </c>
      <c r="CE116" s="176">
        <f t="shared" si="140"/>
        <v>0</v>
      </c>
      <c r="CF116" s="176">
        <f t="shared" si="140"/>
        <v>0</v>
      </c>
      <c r="CG116" s="176">
        <f t="shared" si="140"/>
        <v>0</v>
      </c>
      <c r="CH116" s="176">
        <f t="shared" si="140"/>
        <v>0</v>
      </c>
      <c r="CI116" s="176">
        <f t="shared" si="140"/>
        <v>0</v>
      </c>
      <c r="CJ116" s="176">
        <f t="shared" si="140"/>
        <v>0</v>
      </c>
      <c r="CK116" s="176">
        <f t="shared" si="142"/>
        <v>0</v>
      </c>
      <c r="CL116" s="176">
        <f t="shared" si="127"/>
        <v>0</v>
      </c>
      <c r="CM116" s="176">
        <f t="shared" si="127"/>
        <v>0</v>
      </c>
      <c r="CN116" s="176">
        <f t="shared" si="127"/>
        <v>0</v>
      </c>
      <c r="CO116" s="176">
        <f t="shared" si="127"/>
        <v>0</v>
      </c>
      <c r="CP116" s="176">
        <f t="shared" si="127"/>
        <v>0</v>
      </c>
      <c r="CQ116" s="176">
        <f t="shared" si="127"/>
        <v>0</v>
      </c>
      <c r="CR116" s="176">
        <f t="shared" si="127"/>
        <v>0</v>
      </c>
      <c r="CS116" s="176">
        <f t="shared" si="127"/>
        <v>0</v>
      </c>
      <c r="CT116" s="176">
        <f t="shared" si="127"/>
        <v>0</v>
      </c>
      <c r="CU116" s="176">
        <f t="shared" si="127"/>
        <v>0</v>
      </c>
      <c r="CV116" s="176">
        <f t="shared" si="127"/>
        <v>0</v>
      </c>
      <c r="CW116" s="176">
        <f t="shared" si="127"/>
        <v>0</v>
      </c>
      <c r="CX116" s="176">
        <f t="shared" si="127"/>
        <v>0</v>
      </c>
      <c r="CY116" s="176">
        <f t="shared" si="127"/>
        <v>0</v>
      </c>
      <c r="CZ116" s="176">
        <f t="shared" si="127"/>
        <v>0</v>
      </c>
      <c r="DA116" s="176">
        <f t="shared" si="126"/>
        <v>0</v>
      </c>
      <c r="DB116" s="176">
        <f t="shared" si="126"/>
        <v>0</v>
      </c>
      <c r="DC116" s="176">
        <f t="shared" si="126"/>
        <v>0</v>
      </c>
      <c r="DD116" s="176">
        <f t="shared" si="126"/>
        <v>0</v>
      </c>
      <c r="DE116" s="176">
        <f t="shared" si="126"/>
        <v>0</v>
      </c>
      <c r="DF116" s="176">
        <f t="shared" si="126"/>
        <v>0</v>
      </c>
      <c r="DG116" s="176">
        <f t="shared" si="126"/>
        <v>0</v>
      </c>
      <c r="DH116" s="176">
        <f t="shared" si="126"/>
        <v>0</v>
      </c>
      <c r="DI116" s="176">
        <f t="shared" si="126"/>
        <v>0</v>
      </c>
      <c r="DJ116" s="176">
        <f t="shared" si="126"/>
        <v>0</v>
      </c>
      <c r="DK116" s="176">
        <f t="shared" si="126"/>
        <v>0</v>
      </c>
      <c r="DL116" s="176">
        <f t="shared" si="126"/>
        <v>0</v>
      </c>
      <c r="DM116" s="176">
        <f t="shared" si="126"/>
        <v>0</v>
      </c>
      <c r="DN116" s="176">
        <f t="shared" si="126"/>
        <v>0</v>
      </c>
      <c r="DO116" s="176">
        <f t="shared" si="126"/>
        <v>0</v>
      </c>
      <c r="DP116" s="176">
        <f t="shared" ref="DP116:EE131" si="146">+NORMDIST($H116,DP$12,DP$13,FALSE)</f>
        <v>0</v>
      </c>
      <c r="DQ116" s="176">
        <f t="shared" si="146"/>
        <v>0</v>
      </c>
      <c r="DR116" s="176">
        <f t="shared" si="146"/>
        <v>0</v>
      </c>
      <c r="DS116" s="176">
        <f t="shared" si="146"/>
        <v>0</v>
      </c>
      <c r="DT116" s="176">
        <f t="shared" si="146"/>
        <v>0</v>
      </c>
      <c r="DU116" s="176">
        <f t="shared" si="146"/>
        <v>0</v>
      </c>
      <c r="DV116" s="176">
        <f t="shared" si="146"/>
        <v>0</v>
      </c>
      <c r="DW116" s="176">
        <f t="shared" si="146"/>
        <v>0</v>
      </c>
      <c r="DX116" s="176">
        <f t="shared" si="146"/>
        <v>0</v>
      </c>
      <c r="DY116" s="176">
        <f t="shared" si="146"/>
        <v>0</v>
      </c>
      <c r="DZ116" s="176">
        <f t="shared" si="146"/>
        <v>0</v>
      </c>
      <c r="EA116" s="176">
        <f t="shared" si="146"/>
        <v>0</v>
      </c>
      <c r="EB116" s="176">
        <f t="shared" si="146"/>
        <v>0</v>
      </c>
      <c r="EC116" s="176">
        <f t="shared" si="146"/>
        <v>0</v>
      </c>
      <c r="ED116" s="176">
        <f t="shared" si="146"/>
        <v>0</v>
      </c>
      <c r="EE116" s="176">
        <f t="shared" si="146"/>
        <v>0</v>
      </c>
      <c r="EF116" s="176">
        <f t="shared" ref="EF116:EU135" si="147">+NORMDIST($H116,EF$12,EF$13,FALSE)</f>
        <v>0</v>
      </c>
      <c r="EG116" s="176">
        <f t="shared" si="147"/>
        <v>0</v>
      </c>
      <c r="EH116" s="176">
        <f t="shared" si="147"/>
        <v>0</v>
      </c>
      <c r="EI116" s="176">
        <f t="shared" si="147"/>
        <v>0</v>
      </c>
      <c r="EJ116" s="176">
        <f t="shared" si="147"/>
        <v>0</v>
      </c>
      <c r="EK116" s="176">
        <f t="shared" si="147"/>
        <v>0</v>
      </c>
      <c r="EL116" s="176">
        <f t="shared" si="147"/>
        <v>0</v>
      </c>
      <c r="EM116" s="176">
        <f t="shared" si="147"/>
        <v>0</v>
      </c>
      <c r="EN116" s="176">
        <f t="shared" si="147"/>
        <v>0</v>
      </c>
      <c r="EO116" s="176">
        <f t="shared" si="129"/>
        <v>0</v>
      </c>
      <c r="EP116" s="176">
        <f t="shared" si="129"/>
        <v>0</v>
      </c>
      <c r="EQ116" s="176">
        <f t="shared" si="129"/>
        <v>0</v>
      </c>
      <c r="ER116" s="176">
        <f t="shared" si="129"/>
        <v>0</v>
      </c>
      <c r="ES116" s="176">
        <f t="shared" si="129"/>
        <v>0</v>
      </c>
      <c r="ET116" s="176">
        <f t="shared" si="132"/>
        <v>0</v>
      </c>
      <c r="EU116" s="176">
        <f t="shared" si="132"/>
        <v>0</v>
      </c>
      <c r="EV116" s="176">
        <f t="shared" si="132"/>
        <v>0</v>
      </c>
      <c r="EW116" s="176">
        <f t="shared" si="132"/>
        <v>0</v>
      </c>
      <c r="EX116" s="176">
        <f t="shared" si="132"/>
        <v>0</v>
      </c>
      <c r="EY116" s="176">
        <f t="shared" si="132"/>
        <v>0</v>
      </c>
      <c r="EZ116" s="176">
        <f t="shared" si="132"/>
        <v>0</v>
      </c>
      <c r="FA116" s="176">
        <f t="shared" si="132"/>
        <v>0</v>
      </c>
      <c r="FB116" s="176">
        <f t="shared" si="132"/>
        <v>0</v>
      </c>
      <c r="FC116" s="176">
        <f t="shared" si="132"/>
        <v>0</v>
      </c>
      <c r="FD116" s="176">
        <f t="shared" si="132"/>
        <v>0</v>
      </c>
      <c r="FE116" s="176">
        <f t="shared" si="132"/>
        <v>0</v>
      </c>
      <c r="FF116" s="176">
        <f t="shared" si="132"/>
        <v>0</v>
      </c>
      <c r="FG116" s="176">
        <f t="shared" si="132"/>
        <v>0</v>
      </c>
      <c r="FH116" s="176">
        <f t="shared" si="132"/>
        <v>0</v>
      </c>
      <c r="FI116" s="176">
        <f t="shared" si="132"/>
        <v>0</v>
      </c>
      <c r="FJ116" s="176">
        <f t="shared" ref="FJ116:FY131" si="148">+NORMDIST($H116,FJ$12,FJ$13,FALSE)</f>
        <v>0</v>
      </c>
      <c r="FK116" s="176">
        <f t="shared" si="148"/>
        <v>0</v>
      </c>
      <c r="FL116" s="176">
        <f t="shared" si="148"/>
        <v>0</v>
      </c>
      <c r="FM116" s="176">
        <f t="shared" si="148"/>
        <v>0</v>
      </c>
      <c r="FN116" s="176">
        <f t="shared" si="148"/>
        <v>0</v>
      </c>
      <c r="FO116" s="176">
        <f t="shared" si="148"/>
        <v>0</v>
      </c>
      <c r="FP116" s="176">
        <f t="shared" si="148"/>
        <v>0</v>
      </c>
      <c r="FQ116" s="176">
        <f t="shared" si="148"/>
        <v>0</v>
      </c>
      <c r="FR116" s="176">
        <f t="shared" si="148"/>
        <v>0</v>
      </c>
      <c r="FS116" s="176">
        <f t="shared" si="148"/>
        <v>0</v>
      </c>
      <c r="FT116" s="176">
        <f t="shared" si="144"/>
        <v>0</v>
      </c>
      <c r="FU116" s="176">
        <f t="shared" si="144"/>
        <v>0</v>
      </c>
      <c r="FV116" s="176">
        <f t="shared" si="144"/>
        <v>0</v>
      </c>
      <c r="FW116" s="176">
        <f t="shared" si="144"/>
        <v>0</v>
      </c>
      <c r="FX116" s="176">
        <f t="shared" si="144"/>
        <v>0</v>
      </c>
      <c r="FY116" s="176">
        <f t="shared" si="144"/>
        <v>0</v>
      </c>
      <c r="FZ116" s="176">
        <f t="shared" si="144"/>
        <v>0</v>
      </c>
      <c r="GA116" s="176">
        <f t="shared" si="144"/>
        <v>0</v>
      </c>
      <c r="GB116" s="176">
        <f t="shared" si="144"/>
        <v>0</v>
      </c>
      <c r="GC116" s="176">
        <f t="shared" si="139"/>
        <v>0</v>
      </c>
      <c r="GD116" s="176">
        <f t="shared" si="139"/>
        <v>0</v>
      </c>
      <c r="GE116" s="176">
        <f t="shared" si="139"/>
        <v>0</v>
      </c>
      <c r="GF116" s="176">
        <f t="shared" si="139"/>
        <v>0</v>
      </c>
      <c r="GG116" s="176">
        <f t="shared" si="139"/>
        <v>0</v>
      </c>
      <c r="GH116" s="176">
        <f t="shared" si="139"/>
        <v>0</v>
      </c>
      <c r="GI116" s="176">
        <f t="shared" si="139"/>
        <v>0</v>
      </c>
      <c r="GJ116" s="176">
        <f t="shared" si="116"/>
        <v>0</v>
      </c>
      <c r="GK116" s="176">
        <f t="shared" ref="GK116:GZ131" si="149">+NORMDIST($H116,GK$12,GK$13,FALSE)</f>
        <v>0</v>
      </c>
      <c r="GL116" s="176">
        <f t="shared" si="149"/>
        <v>0</v>
      </c>
      <c r="GM116" s="176">
        <f t="shared" si="149"/>
        <v>0</v>
      </c>
      <c r="GN116" s="176">
        <f t="shared" si="149"/>
        <v>0</v>
      </c>
      <c r="GO116" s="176">
        <f t="shared" si="149"/>
        <v>0</v>
      </c>
      <c r="GP116" s="176">
        <f t="shared" si="149"/>
        <v>0</v>
      </c>
      <c r="GQ116" s="176">
        <f t="shared" si="149"/>
        <v>0</v>
      </c>
      <c r="GR116" s="176">
        <f t="shared" si="149"/>
        <v>0</v>
      </c>
      <c r="GS116" s="176">
        <f t="shared" si="149"/>
        <v>0</v>
      </c>
      <c r="GT116" s="176">
        <f t="shared" si="149"/>
        <v>0</v>
      </c>
      <c r="GU116" s="176">
        <f t="shared" si="149"/>
        <v>0</v>
      </c>
      <c r="GV116" s="176">
        <f t="shared" si="149"/>
        <v>0</v>
      </c>
      <c r="GW116" s="176">
        <f t="shared" si="149"/>
        <v>0</v>
      </c>
      <c r="GX116" s="176">
        <f t="shared" si="149"/>
        <v>0</v>
      </c>
      <c r="GY116" s="176">
        <f t="shared" si="149"/>
        <v>0</v>
      </c>
      <c r="GZ116" s="176">
        <f t="shared" si="149"/>
        <v>0</v>
      </c>
      <c r="HA116" s="176">
        <f t="shared" si="131"/>
        <v>0</v>
      </c>
      <c r="HB116" s="176">
        <f t="shared" si="131"/>
        <v>0</v>
      </c>
      <c r="HC116" s="176">
        <f t="shared" si="145"/>
        <v>0</v>
      </c>
      <c r="HD116" s="176">
        <f t="shared" si="145"/>
        <v>0</v>
      </c>
      <c r="HE116" s="176">
        <f t="shared" si="145"/>
        <v>0</v>
      </c>
      <c r="HF116" s="176">
        <f t="shared" si="145"/>
        <v>0</v>
      </c>
      <c r="HG116" s="176">
        <f t="shared" si="145"/>
        <v>0</v>
      </c>
      <c r="HH116" s="176">
        <f t="shared" si="145"/>
        <v>0</v>
      </c>
      <c r="HI116" s="176">
        <f t="shared" si="145"/>
        <v>0</v>
      </c>
      <c r="HJ116" s="176">
        <f t="shared" si="145"/>
        <v>0</v>
      </c>
      <c r="HK116" s="176">
        <f t="shared" si="145"/>
        <v>0</v>
      </c>
      <c r="HL116" s="176">
        <f t="shared" si="145"/>
        <v>0</v>
      </c>
      <c r="HM116" s="176">
        <f t="shared" si="145"/>
        <v>0</v>
      </c>
      <c r="HN116" s="176">
        <f t="shared" si="145"/>
        <v>0</v>
      </c>
      <c r="HO116" s="176">
        <f t="shared" si="145"/>
        <v>0</v>
      </c>
      <c r="HP116" s="176">
        <f t="shared" si="145"/>
        <v>0</v>
      </c>
      <c r="HQ116" s="176">
        <f t="shared" si="145"/>
        <v>0</v>
      </c>
      <c r="HR116" s="176">
        <f t="shared" si="134"/>
        <v>0</v>
      </c>
      <c r="HS116" s="176">
        <f t="shared" si="134"/>
        <v>0</v>
      </c>
      <c r="HT116" s="176">
        <f t="shared" si="134"/>
        <v>0</v>
      </c>
      <c r="HU116" s="176">
        <f t="shared" si="134"/>
        <v>0</v>
      </c>
      <c r="HV116" s="176">
        <f t="shared" si="134"/>
        <v>0</v>
      </c>
      <c r="HW116" s="176">
        <f t="shared" si="133"/>
        <v>0</v>
      </c>
      <c r="HX116" s="176">
        <f t="shared" si="133"/>
        <v>0</v>
      </c>
      <c r="HY116" s="176">
        <f t="shared" si="133"/>
        <v>0</v>
      </c>
      <c r="HZ116" s="176">
        <f t="shared" si="133"/>
        <v>0</v>
      </c>
      <c r="IA116" s="176">
        <f t="shared" si="133"/>
        <v>0</v>
      </c>
      <c r="IB116" s="176">
        <f t="shared" si="133"/>
        <v>0</v>
      </c>
      <c r="IC116" s="176">
        <f t="shared" si="133"/>
        <v>0</v>
      </c>
      <c r="ID116" s="176">
        <f t="shared" si="133"/>
        <v>0</v>
      </c>
      <c r="IE116" s="176">
        <f t="shared" si="133"/>
        <v>0</v>
      </c>
      <c r="IF116" s="176">
        <f t="shared" si="133"/>
        <v>0</v>
      </c>
      <c r="IG116" s="176">
        <f t="shared" si="133"/>
        <v>0</v>
      </c>
      <c r="II116"/>
    </row>
    <row r="117" spans="2:250" ht="12.75" customHeight="1" x14ac:dyDescent="0.25">
      <c r="B117" s="174"/>
      <c r="C117" s="174"/>
      <c r="D117" s="174">
        <f t="shared" si="96"/>
        <v>0</v>
      </c>
      <c r="E117"/>
      <c r="F117"/>
      <c r="G117" s="177">
        <v>104</v>
      </c>
      <c r="H117" s="176">
        <f t="shared" si="97"/>
        <v>16.125391937255795</v>
      </c>
      <c r="I117" s="176">
        <f t="shared" si="100"/>
        <v>3.5850728103209621E-104</v>
      </c>
      <c r="K117" s="176">
        <f t="shared" si="136"/>
        <v>4.8884319774114714E-148</v>
      </c>
      <c r="L117" s="176">
        <f t="shared" si="136"/>
        <v>3.5849919736571953E-104</v>
      </c>
      <c r="M117" s="176">
        <f t="shared" si="136"/>
        <v>5.799994797219639E-255</v>
      </c>
      <c r="N117" s="176">
        <f t="shared" si="136"/>
        <v>2.4980870775899723E-241</v>
      </c>
      <c r="O117" s="176">
        <f t="shared" si="136"/>
        <v>2.5688624678739825E-192</v>
      </c>
      <c r="P117" s="176">
        <f t="shared" si="136"/>
        <v>5.1438089116043176E-153</v>
      </c>
      <c r="Q117" s="176">
        <f t="shared" si="136"/>
        <v>6.7445997697378594E-297</v>
      </c>
      <c r="R117" s="176">
        <f t="shared" si="136"/>
        <v>5.844547563841195E-273</v>
      </c>
      <c r="S117" s="176">
        <f t="shared" si="136"/>
        <v>2.687550171843406E-190</v>
      </c>
      <c r="T117" s="176">
        <f t="shared" si="136"/>
        <v>7.0576346185875115E-116</v>
      </c>
      <c r="U117" s="176">
        <f t="shared" si="136"/>
        <v>8.0836656709441793E-109</v>
      </c>
      <c r="V117" s="176">
        <f t="shared" si="136"/>
        <v>5.8451960535606796E-217</v>
      </c>
      <c r="W117" s="176">
        <f t="shared" si="136"/>
        <v>0</v>
      </c>
      <c r="X117" s="176">
        <f t="shared" si="136"/>
        <v>1.5911078958502412E-202</v>
      </c>
      <c r="Y117" s="176">
        <f t="shared" si="136"/>
        <v>3.4527706202982287E-161</v>
      </c>
      <c r="Z117" s="176">
        <f t="shared" si="136"/>
        <v>3.7475990558465288E-292</v>
      </c>
      <c r="AA117" s="176">
        <f t="shared" si="135"/>
        <v>0</v>
      </c>
      <c r="AB117" s="176">
        <f t="shared" si="135"/>
        <v>0</v>
      </c>
      <c r="AC117" s="176">
        <f t="shared" si="135"/>
        <v>0</v>
      </c>
      <c r="AD117" s="176">
        <f t="shared" si="135"/>
        <v>0</v>
      </c>
      <c r="AE117" s="176">
        <f t="shared" si="135"/>
        <v>0</v>
      </c>
      <c r="AF117" s="176">
        <f t="shared" si="135"/>
        <v>0</v>
      </c>
      <c r="AG117" s="176">
        <f t="shared" si="135"/>
        <v>0</v>
      </c>
      <c r="AH117" s="176">
        <f t="shared" si="135"/>
        <v>0</v>
      </c>
      <c r="AI117" s="176">
        <f t="shared" si="135"/>
        <v>0</v>
      </c>
      <c r="AJ117" s="176">
        <f t="shared" si="135"/>
        <v>0</v>
      </c>
      <c r="AK117" s="176">
        <f t="shared" si="135"/>
        <v>0</v>
      </c>
      <c r="AL117" s="176">
        <f t="shared" si="135"/>
        <v>0</v>
      </c>
      <c r="AM117" s="176">
        <f t="shared" si="135"/>
        <v>0</v>
      </c>
      <c r="AN117" s="176">
        <f t="shared" si="135"/>
        <v>0</v>
      </c>
      <c r="AO117" s="176">
        <f t="shared" si="135"/>
        <v>0</v>
      </c>
      <c r="AP117" s="176">
        <f t="shared" si="143"/>
        <v>0</v>
      </c>
      <c r="AQ117" s="176">
        <f t="shared" si="143"/>
        <v>0</v>
      </c>
      <c r="AR117" s="176">
        <f t="shared" si="143"/>
        <v>0</v>
      </c>
      <c r="AS117" s="176">
        <f t="shared" si="143"/>
        <v>0</v>
      </c>
      <c r="AT117" s="176">
        <f t="shared" si="143"/>
        <v>0</v>
      </c>
      <c r="AU117" s="176">
        <f t="shared" si="143"/>
        <v>0</v>
      </c>
      <c r="AV117" s="176">
        <f t="shared" si="143"/>
        <v>0</v>
      </c>
      <c r="AW117" s="176">
        <f t="shared" si="143"/>
        <v>0</v>
      </c>
      <c r="AX117" s="176">
        <f t="shared" si="143"/>
        <v>0</v>
      </c>
      <c r="AY117" s="176">
        <f t="shared" si="143"/>
        <v>0</v>
      </c>
      <c r="AZ117" s="176">
        <f t="shared" si="143"/>
        <v>0</v>
      </c>
      <c r="BA117" s="176">
        <f t="shared" si="143"/>
        <v>0</v>
      </c>
      <c r="BB117" s="176">
        <f t="shared" si="143"/>
        <v>0</v>
      </c>
      <c r="BC117" s="176">
        <f t="shared" si="143"/>
        <v>0</v>
      </c>
      <c r="BD117" s="176">
        <f t="shared" si="143"/>
        <v>0</v>
      </c>
      <c r="BE117" s="176">
        <f t="shared" si="143"/>
        <v>0</v>
      </c>
      <c r="BF117" s="176">
        <f t="shared" si="141"/>
        <v>0</v>
      </c>
      <c r="BG117" s="176">
        <f t="shared" si="141"/>
        <v>0</v>
      </c>
      <c r="BH117" s="176">
        <f t="shared" si="141"/>
        <v>0</v>
      </c>
      <c r="BI117" s="176">
        <f t="shared" si="141"/>
        <v>0</v>
      </c>
      <c r="BJ117" s="176">
        <f t="shared" si="141"/>
        <v>0</v>
      </c>
      <c r="BK117" s="176">
        <f t="shared" si="141"/>
        <v>0</v>
      </c>
      <c r="BL117" s="176">
        <f t="shared" si="141"/>
        <v>0</v>
      </c>
      <c r="BM117" s="176">
        <f t="shared" si="141"/>
        <v>0</v>
      </c>
      <c r="BN117" s="176">
        <f t="shared" si="141"/>
        <v>0</v>
      </c>
      <c r="BO117" s="176">
        <f t="shared" si="141"/>
        <v>0</v>
      </c>
      <c r="BP117" s="176">
        <f t="shared" si="141"/>
        <v>0</v>
      </c>
      <c r="BQ117" s="176">
        <f t="shared" si="141"/>
        <v>0</v>
      </c>
      <c r="BR117" s="176">
        <f t="shared" si="141"/>
        <v>0</v>
      </c>
      <c r="BS117" s="176">
        <f t="shared" si="141"/>
        <v>0</v>
      </c>
      <c r="BT117" s="176">
        <f t="shared" si="141"/>
        <v>0</v>
      </c>
      <c r="BU117" s="176">
        <f t="shared" si="140"/>
        <v>0</v>
      </c>
      <c r="BV117" s="176">
        <f t="shared" si="140"/>
        <v>0</v>
      </c>
      <c r="BW117" s="176">
        <f t="shared" si="140"/>
        <v>0</v>
      </c>
      <c r="BX117" s="176">
        <f t="shared" si="140"/>
        <v>0</v>
      </c>
      <c r="BY117" s="176">
        <f t="shared" si="140"/>
        <v>0</v>
      </c>
      <c r="BZ117" s="176">
        <f t="shared" si="140"/>
        <v>0</v>
      </c>
      <c r="CA117" s="176">
        <f t="shared" si="140"/>
        <v>0</v>
      </c>
      <c r="CB117" s="176">
        <f t="shared" si="140"/>
        <v>0</v>
      </c>
      <c r="CC117" s="176">
        <f t="shared" si="140"/>
        <v>0</v>
      </c>
      <c r="CD117" s="176">
        <f t="shared" si="140"/>
        <v>0</v>
      </c>
      <c r="CE117" s="176">
        <f t="shared" si="140"/>
        <v>0</v>
      </c>
      <c r="CF117" s="176">
        <f t="shared" si="140"/>
        <v>0</v>
      </c>
      <c r="CG117" s="176">
        <f t="shared" si="140"/>
        <v>0</v>
      </c>
      <c r="CH117" s="176">
        <f t="shared" si="140"/>
        <v>0</v>
      </c>
      <c r="CI117" s="176">
        <f t="shared" si="140"/>
        <v>0</v>
      </c>
      <c r="CJ117" s="176">
        <f t="shared" si="140"/>
        <v>0</v>
      </c>
      <c r="CK117" s="176">
        <f t="shared" si="142"/>
        <v>0</v>
      </c>
      <c r="CL117" s="176">
        <f t="shared" si="127"/>
        <v>0</v>
      </c>
      <c r="CM117" s="176">
        <f t="shared" si="127"/>
        <v>0</v>
      </c>
      <c r="CN117" s="176">
        <f t="shared" si="127"/>
        <v>0</v>
      </c>
      <c r="CO117" s="176">
        <f t="shared" si="127"/>
        <v>0</v>
      </c>
      <c r="CP117" s="176">
        <f t="shared" si="127"/>
        <v>0</v>
      </c>
      <c r="CQ117" s="176">
        <f t="shared" si="127"/>
        <v>0</v>
      </c>
      <c r="CR117" s="176">
        <f t="shared" si="127"/>
        <v>0</v>
      </c>
      <c r="CS117" s="176">
        <f t="shared" si="127"/>
        <v>0</v>
      </c>
      <c r="CT117" s="176">
        <f t="shared" si="127"/>
        <v>0</v>
      </c>
      <c r="CU117" s="176">
        <f t="shared" si="127"/>
        <v>0</v>
      </c>
      <c r="CV117" s="176">
        <f t="shared" si="127"/>
        <v>0</v>
      </c>
      <c r="CW117" s="176">
        <f t="shared" si="127"/>
        <v>0</v>
      </c>
      <c r="CX117" s="176">
        <f t="shared" si="127"/>
        <v>0</v>
      </c>
      <c r="CY117" s="176">
        <f t="shared" si="127"/>
        <v>0</v>
      </c>
      <c r="CZ117" s="176">
        <f t="shared" si="127"/>
        <v>0</v>
      </c>
      <c r="DA117" s="176">
        <f t="shared" si="127"/>
        <v>0</v>
      </c>
      <c r="DB117" s="176">
        <f t="shared" ref="DB117:DQ132" si="150">+NORMDIST($H117,DB$12,DB$13,FALSE)</f>
        <v>0</v>
      </c>
      <c r="DC117" s="176">
        <f t="shared" si="150"/>
        <v>0</v>
      </c>
      <c r="DD117" s="176">
        <f t="shared" si="150"/>
        <v>0</v>
      </c>
      <c r="DE117" s="176">
        <f t="shared" si="150"/>
        <v>0</v>
      </c>
      <c r="DF117" s="176">
        <f t="shared" si="150"/>
        <v>0</v>
      </c>
      <c r="DG117" s="176">
        <f t="shared" si="150"/>
        <v>0</v>
      </c>
      <c r="DH117" s="176">
        <f t="shared" si="150"/>
        <v>0</v>
      </c>
      <c r="DI117" s="176">
        <f t="shared" si="150"/>
        <v>0</v>
      </c>
      <c r="DJ117" s="176">
        <f t="shared" si="150"/>
        <v>0</v>
      </c>
      <c r="DK117" s="176">
        <f t="shared" si="150"/>
        <v>0</v>
      </c>
      <c r="DL117" s="176">
        <f t="shared" si="150"/>
        <v>0</v>
      </c>
      <c r="DM117" s="176">
        <f t="shared" si="150"/>
        <v>0</v>
      </c>
      <c r="DN117" s="176">
        <f t="shared" si="150"/>
        <v>0</v>
      </c>
      <c r="DO117" s="176">
        <f t="shared" si="150"/>
        <v>0</v>
      </c>
      <c r="DP117" s="176">
        <f t="shared" si="150"/>
        <v>0</v>
      </c>
      <c r="DQ117" s="176">
        <f t="shared" si="146"/>
        <v>0</v>
      </c>
      <c r="DR117" s="176">
        <f t="shared" si="146"/>
        <v>0</v>
      </c>
      <c r="DS117" s="176">
        <f t="shared" si="146"/>
        <v>0</v>
      </c>
      <c r="DT117" s="176">
        <f t="shared" si="146"/>
        <v>0</v>
      </c>
      <c r="DU117" s="176">
        <f t="shared" si="146"/>
        <v>0</v>
      </c>
      <c r="DV117" s="176">
        <f t="shared" si="146"/>
        <v>0</v>
      </c>
      <c r="DW117" s="176">
        <f t="shared" si="146"/>
        <v>0</v>
      </c>
      <c r="DX117" s="176">
        <f t="shared" si="146"/>
        <v>0</v>
      </c>
      <c r="DY117" s="176">
        <f t="shared" si="146"/>
        <v>0</v>
      </c>
      <c r="DZ117" s="176">
        <f t="shared" si="146"/>
        <v>0</v>
      </c>
      <c r="EA117" s="176">
        <f t="shared" si="146"/>
        <v>0</v>
      </c>
      <c r="EB117" s="176">
        <f t="shared" si="146"/>
        <v>0</v>
      </c>
      <c r="EC117" s="176">
        <f t="shared" si="146"/>
        <v>0</v>
      </c>
      <c r="ED117" s="176">
        <f t="shared" si="146"/>
        <v>0</v>
      </c>
      <c r="EE117" s="176">
        <f t="shared" si="146"/>
        <v>0</v>
      </c>
      <c r="EF117" s="176">
        <f t="shared" si="147"/>
        <v>0</v>
      </c>
      <c r="EG117" s="176">
        <f t="shared" si="147"/>
        <v>0</v>
      </c>
      <c r="EH117" s="176">
        <f t="shared" si="147"/>
        <v>0</v>
      </c>
      <c r="EI117" s="176">
        <f t="shared" si="147"/>
        <v>0</v>
      </c>
      <c r="EJ117" s="176">
        <f t="shared" si="147"/>
        <v>0</v>
      </c>
      <c r="EK117" s="176">
        <f t="shared" si="147"/>
        <v>0</v>
      </c>
      <c r="EL117" s="176">
        <f t="shared" si="147"/>
        <v>0</v>
      </c>
      <c r="EM117" s="176">
        <f t="shared" si="147"/>
        <v>0</v>
      </c>
      <c r="EN117" s="176">
        <f t="shared" si="147"/>
        <v>0</v>
      </c>
      <c r="EO117" s="176">
        <f t="shared" si="129"/>
        <v>0</v>
      </c>
      <c r="EP117" s="176">
        <f t="shared" si="129"/>
        <v>0</v>
      </c>
      <c r="EQ117" s="176">
        <f t="shared" si="129"/>
        <v>0</v>
      </c>
      <c r="ER117" s="176">
        <f t="shared" si="129"/>
        <v>0</v>
      </c>
      <c r="ES117" s="176">
        <f t="shared" si="129"/>
        <v>0</v>
      </c>
      <c r="ET117" s="176">
        <f t="shared" si="132"/>
        <v>0</v>
      </c>
      <c r="EU117" s="176">
        <f t="shared" si="132"/>
        <v>0</v>
      </c>
      <c r="EV117" s="176">
        <f t="shared" si="132"/>
        <v>0</v>
      </c>
      <c r="EW117" s="176">
        <f t="shared" si="132"/>
        <v>0</v>
      </c>
      <c r="EX117" s="176">
        <f t="shared" si="132"/>
        <v>0</v>
      </c>
      <c r="EY117" s="176">
        <f t="shared" si="132"/>
        <v>0</v>
      </c>
      <c r="EZ117" s="176">
        <f t="shared" si="132"/>
        <v>0</v>
      </c>
      <c r="FA117" s="176">
        <f t="shared" si="132"/>
        <v>0</v>
      </c>
      <c r="FB117" s="176">
        <f t="shared" si="132"/>
        <v>0</v>
      </c>
      <c r="FC117" s="176">
        <f t="shared" si="132"/>
        <v>0</v>
      </c>
      <c r="FD117" s="176">
        <f t="shared" si="132"/>
        <v>0</v>
      </c>
      <c r="FE117" s="176">
        <f t="shared" si="132"/>
        <v>0</v>
      </c>
      <c r="FF117" s="176">
        <f t="shared" si="132"/>
        <v>0</v>
      </c>
      <c r="FG117" s="176">
        <f t="shared" si="132"/>
        <v>0</v>
      </c>
      <c r="FH117" s="176">
        <f t="shared" si="132"/>
        <v>0</v>
      </c>
      <c r="FI117" s="176">
        <f t="shared" si="132"/>
        <v>0</v>
      </c>
      <c r="FJ117" s="176">
        <f t="shared" si="148"/>
        <v>0</v>
      </c>
      <c r="FK117" s="176">
        <f t="shared" si="148"/>
        <v>0</v>
      </c>
      <c r="FL117" s="176">
        <f t="shared" si="148"/>
        <v>0</v>
      </c>
      <c r="FM117" s="176">
        <f t="shared" si="148"/>
        <v>0</v>
      </c>
      <c r="FN117" s="176">
        <f t="shared" si="148"/>
        <v>0</v>
      </c>
      <c r="FO117" s="176">
        <f t="shared" si="148"/>
        <v>0</v>
      </c>
      <c r="FP117" s="176">
        <f t="shared" si="148"/>
        <v>0</v>
      </c>
      <c r="FQ117" s="176">
        <f t="shared" si="148"/>
        <v>0</v>
      </c>
      <c r="FR117" s="176">
        <f t="shared" si="148"/>
        <v>0</v>
      </c>
      <c r="FS117" s="176">
        <f t="shared" si="148"/>
        <v>0</v>
      </c>
      <c r="FT117" s="176">
        <f t="shared" si="144"/>
        <v>0</v>
      </c>
      <c r="FU117" s="176">
        <f t="shared" si="144"/>
        <v>0</v>
      </c>
      <c r="FV117" s="176">
        <f t="shared" si="144"/>
        <v>0</v>
      </c>
      <c r="FW117" s="176">
        <f t="shared" si="144"/>
        <v>0</v>
      </c>
      <c r="FX117" s="176">
        <f t="shared" si="144"/>
        <v>0</v>
      </c>
      <c r="FY117" s="176">
        <f t="shared" si="144"/>
        <v>0</v>
      </c>
      <c r="FZ117" s="176">
        <f t="shared" si="144"/>
        <v>0</v>
      </c>
      <c r="GA117" s="176">
        <f t="shared" si="144"/>
        <v>0</v>
      </c>
      <c r="GB117" s="176">
        <f t="shared" si="144"/>
        <v>0</v>
      </c>
      <c r="GC117" s="176">
        <f t="shared" si="139"/>
        <v>0</v>
      </c>
      <c r="GD117" s="176">
        <f t="shared" si="139"/>
        <v>0</v>
      </c>
      <c r="GE117" s="176">
        <f t="shared" si="139"/>
        <v>0</v>
      </c>
      <c r="GF117" s="176">
        <f t="shared" si="139"/>
        <v>0</v>
      </c>
      <c r="GG117" s="176">
        <f t="shared" si="139"/>
        <v>0</v>
      </c>
      <c r="GH117" s="176">
        <f t="shared" si="139"/>
        <v>0</v>
      </c>
      <c r="GI117" s="176">
        <f t="shared" si="139"/>
        <v>0</v>
      </c>
      <c r="GJ117" s="176">
        <f t="shared" si="139"/>
        <v>0</v>
      </c>
      <c r="GK117" s="176">
        <f t="shared" si="149"/>
        <v>0</v>
      </c>
      <c r="GL117" s="176">
        <f t="shared" si="149"/>
        <v>0</v>
      </c>
      <c r="GM117" s="176">
        <f t="shared" si="149"/>
        <v>0</v>
      </c>
      <c r="GN117" s="176">
        <f t="shared" si="149"/>
        <v>0</v>
      </c>
      <c r="GO117" s="176">
        <f t="shared" si="149"/>
        <v>0</v>
      </c>
      <c r="GP117" s="176">
        <f t="shared" si="149"/>
        <v>0</v>
      </c>
      <c r="GQ117" s="176">
        <f t="shared" si="149"/>
        <v>0</v>
      </c>
      <c r="GR117" s="176">
        <f t="shared" si="149"/>
        <v>0</v>
      </c>
      <c r="GS117" s="176">
        <f t="shared" si="149"/>
        <v>0</v>
      </c>
      <c r="GT117" s="176">
        <f t="shared" si="149"/>
        <v>0</v>
      </c>
      <c r="GU117" s="176">
        <f t="shared" si="149"/>
        <v>0</v>
      </c>
      <c r="GV117" s="176">
        <f t="shared" si="149"/>
        <v>0</v>
      </c>
      <c r="GW117" s="176">
        <f t="shared" si="149"/>
        <v>0</v>
      </c>
      <c r="GX117" s="176">
        <f t="shared" si="149"/>
        <v>0</v>
      </c>
      <c r="GY117" s="176">
        <f t="shared" si="149"/>
        <v>0</v>
      </c>
      <c r="GZ117" s="176">
        <f t="shared" si="149"/>
        <v>0</v>
      </c>
      <c r="HA117" s="176">
        <f t="shared" si="131"/>
        <v>0</v>
      </c>
      <c r="HB117" s="176">
        <f t="shared" si="131"/>
        <v>0</v>
      </c>
      <c r="HC117" s="176">
        <f t="shared" si="145"/>
        <v>0</v>
      </c>
      <c r="HD117" s="176">
        <f t="shared" si="145"/>
        <v>0</v>
      </c>
      <c r="HE117" s="176">
        <f t="shared" si="145"/>
        <v>0</v>
      </c>
      <c r="HF117" s="176">
        <f t="shared" si="145"/>
        <v>0</v>
      </c>
      <c r="HG117" s="176">
        <f t="shared" si="145"/>
        <v>0</v>
      </c>
      <c r="HH117" s="176">
        <f t="shared" si="145"/>
        <v>0</v>
      </c>
      <c r="HI117" s="176">
        <f t="shared" si="145"/>
        <v>0</v>
      </c>
      <c r="HJ117" s="176">
        <f t="shared" si="145"/>
        <v>0</v>
      </c>
      <c r="HK117" s="176">
        <f t="shared" si="145"/>
        <v>0</v>
      </c>
      <c r="HL117" s="176">
        <f t="shared" si="145"/>
        <v>0</v>
      </c>
      <c r="HM117" s="176">
        <f t="shared" si="145"/>
        <v>0</v>
      </c>
      <c r="HN117" s="176">
        <f t="shared" si="145"/>
        <v>0</v>
      </c>
      <c r="HO117" s="176">
        <f t="shared" si="145"/>
        <v>0</v>
      </c>
      <c r="HP117" s="176">
        <f t="shared" si="145"/>
        <v>0</v>
      </c>
      <c r="HQ117" s="176">
        <f t="shared" si="145"/>
        <v>0</v>
      </c>
      <c r="HR117" s="176">
        <f t="shared" si="134"/>
        <v>0</v>
      </c>
      <c r="HS117" s="176">
        <f t="shared" si="134"/>
        <v>0</v>
      </c>
      <c r="HT117" s="176">
        <f t="shared" si="134"/>
        <v>0</v>
      </c>
      <c r="HU117" s="176">
        <f t="shared" si="134"/>
        <v>0</v>
      </c>
      <c r="HV117" s="176">
        <f t="shared" si="134"/>
        <v>0</v>
      </c>
      <c r="HW117" s="176">
        <f t="shared" si="133"/>
        <v>0</v>
      </c>
      <c r="HX117" s="176">
        <f t="shared" si="133"/>
        <v>0</v>
      </c>
      <c r="HY117" s="176">
        <f t="shared" si="133"/>
        <v>0</v>
      </c>
      <c r="HZ117" s="176">
        <f t="shared" si="133"/>
        <v>0</v>
      </c>
      <c r="IA117" s="176">
        <f t="shared" si="133"/>
        <v>0</v>
      </c>
      <c r="IB117" s="176">
        <f t="shared" si="133"/>
        <v>0</v>
      </c>
      <c r="IC117" s="176">
        <f t="shared" si="133"/>
        <v>0</v>
      </c>
      <c r="ID117" s="176">
        <f t="shared" si="133"/>
        <v>0</v>
      </c>
      <c r="IE117" s="176">
        <f t="shared" si="133"/>
        <v>0</v>
      </c>
      <c r="IF117" s="176">
        <f t="shared" si="133"/>
        <v>0</v>
      </c>
      <c r="IG117" s="176">
        <f t="shared" si="133"/>
        <v>0</v>
      </c>
    </row>
    <row r="118" spans="2:250" ht="12.75" customHeight="1" x14ac:dyDescent="0.25">
      <c r="B118" s="174"/>
      <c r="C118" s="174"/>
      <c r="D118" s="174">
        <f t="shared" si="96"/>
        <v>0</v>
      </c>
      <c r="E118"/>
      <c r="F118"/>
      <c r="G118" s="177">
        <v>105</v>
      </c>
      <c r="H118" s="176">
        <f t="shared" si="97"/>
        <v>16.280443782806334</v>
      </c>
      <c r="I118" s="176">
        <f t="shared" si="100"/>
        <v>8.4920597845355205E-110</v>
      </c>
      <c r="K118" s="176">
        <f t="shared" si="136"/>
        <v>6.5123286141084203E-155</v>
      </c>
      <c r="L118" s="176">
        <f t="shared" si="136"/>
        <v>8.4898174982654183E-110</v>
      </c>
      <c r="M118" s="176">
        <f t="shared" si="136"/>
        <v>3.5613539236002707E-265</v>
      </c>
      <c r="N118" s="176">
        <f t="shared" si="136"/>
        <v>1.5047419214717275E-251</v>
      </c>
      <c r="O118" s="176">
        <f t="shared" si="136"/>
        <v>5.1195609562755395E-200</v>
      </c>
      <c r="P118" s="176">
        <f t="shared" si="136"/>
        <v>8.3093483989392818E-160</v>
      </c>
      <c r="Q118" s="176">
        <f t="shared" si="136"/>
        <v>0</v>
      </c>
      <c r="R118" s="176">
        <f t="shared" si="136"/>
        <v>3.0228233432200153E-283</v>
      </c>
      <c r="S118" s="176">
        <f t="shared" si="136"/>
        <v>4.9850932747410402E-198</v>
      </c>
      <c r="T118" s="176">
        <f t="shared" si="136"/>
        <v>4.1590365753438312E-121</v>
      </c>
      <c r="U118" s="176">
        <f t="shared" si="136"/>
        <v>2.2422862285117809E-113</v>
      </c>
      <c r="V118" s="176">
        <f t="shared" si="136"/>
        <v>2.5359080515525787E-225</v>
      </c>
      <c r="W118" s="176">
        <f t="shared" si="136"/>
        <v>0</v>
      </c>
      <c r="X118" s="176">
        <f t="shared" si="136"/>
        <v>4.714904426825174E-211</v>
      </c>
      <c r="Y118" s="176">
        <f t="shared" si="136"/>
        <v>5.8130026671971117E-169</v>
      </c>
      <c r="Z118" s="176">
        <f t="shared" si="136"/>
        <v>1.6754196127970569E-302</v>
      </c>
      <c r="AA118" s="176">
        <f t="shared" si="135"/>
        <v>0</v>
      </c>
      <c r="AB118" s="176">
        <f t="shared" si="135"/>
        <v>0</v>
      </c>
      <c r="AC118" s="176">
        <f t="shared" si="135"/>
        <v>0</v>
      </c>
      <c r="AD118" s="176">
        <f t="shared" si="135"/>
        <v>0</v>
      </c>
      <c r="AE118" s="176">
        <f t="shared" si="135"/>
        <v>0</v>
      </c>
      <c r="AF118" s="176">
        <f t="shared" si="135"/>
        <v>0</v>
      </c>
      <c r="AG118" s="176">
        <f t="shared" si="135"/>
        <v>0</v>
      </c>
      <c r="AH118" s="176">
        <f t="shared" si="135"/>
        <v>0</v>
      </c>
      <c r="AI118" s="176">
        <f t="shared" si="135"/>
        <v>0</v>
      </c>
      <c r="AJ118" s="176">
        <f t="shared" si="135"/>
        <v>0</v>
      </c>
      <c r="AK118" s="176">
        <f t="shared" si="135"/>
        <v>0</v>
      </c>
      <c r="AL118" s="176">
        <f t="shared" si="135"/>
        <v>0</v>
      </c>
      <c r="AM118" s="176">
        <f t="shared" si="135"/>
        <v>0</v>
      </c>
      <c r="AN118" s="176">
        <f t="shared" si="135"/>
        <v>0</v>
      </c>
      <c r="AO118" s="176">
        <f t="shared" si="135"/>
        <v>0</v>
      </c>
      <c r="AP118" s="176">
        <f t="shared" si="143"/>
        <v>0</v>
      </c>
      <c r="AQ118" s="176">
        <f t="shared" si="143"/>
        <v>0</v>
      </c>
      <c r="AR118" s="176">
        <f t="shared" si="143"/>
        <v>0</v>
      </c>
      <c r="AS118" s="176">
        <f t="shared" si="143"/>
        <v>0</v>
      </c>
      <c r="AT118" s="176">
        <f t="shared" si="143"/>
        <v>0</v>
      </c>
      <c r="AU118" s="176">
        <f t="shared" si="143"/>
        <v>0</v>
      </c>
      <c r="AV118" s="176">
        <f t="shared" si="143"/>
        <v>0</v>
      </c>
      <c r="AW118" s="176">
        <f t="shared" si="143"/>
        <v>0</v>
      </c>
      <c r="AX118" s="176">
        <f t="shared" si="143"/>
        <v>0</v>
      </c>
      <c r="AY118" s="176">
        <f t="shared" si="143"/>
        <v>0</v>
      </c>
      <c r="AZ118" s="176">
        <f t="shared" si="143"/>
        <v>0</v>
      </c>
      <c r="BA118" s="176">
        <f t="shared" si="143"/>
        <v>0</v>
      </c>
      <c r="BB118" s="176">
        <f t="shared" si="143"/>
        <v>0</v>
      </c>
      <c r="BC118" s="176">
        <f t="shared" si="143"/>
        <v>0</v>
      </c>
      <c r="BD118" s="176">
        <f t="shared" si="143"/>
        <v>0</v>
      </c>
      <c r="BE118" s="176">
        <f t="shared" si="143"/>
        <v>0</v>
      </c>
      <c r="BF118" s="176">
        <f t="shared" si="141"/>
        <v>0</v>
      </c>
      <c r="BG118" s="176">
        <f t="shared" si="141"/>
        <v>0</v>
      </c>
      <c r="BH118" s="176">
        <f t="shared" si="141"/>
        <v>0</v>
      </c>
      <c r="BI118" s="176">
        <f t="shared" si="141"/>
        <v>0</v>
      </c>
      <c r="BJ118" s="176">
        <f t="shared" si="141"/>
        <v>0</v>
      </c>
      <c r="BK118" s="176">
        <f t="shared" si="141"/>
        <v>0</v>
      </c>
      <c r="BL118" s="176">
        <f t="shared" si="141"/>
        <v>0</v>
      </c>
      <c r="BM118" s="176">
        <f t="shared" si="141"/>
        <v>0</v>
      </c>
      <c r="BN118" s="176">
        <f t="shared" si="141"/>
        <v>0</v>
      </c>
      <c r="BO118" s="176">
        <f t="shared" si="141"/>
        <v>0</v>
      </c>
      <c r="BP118" s="176">
        <f t="shared" si="141"/>
        <v>0</v>
      </c>
      <c r="BQ118" s="176">
        <f t="shared" si="141"/>
        <v>0</v>
      </c>
      <c r="BR118" s="176">
        <f t="shared" si="141"/>
        <v>0</v>
      </c>
      <c r="BS118" s="176">
        <f t="shared" si="141"/>
        <v>0</v>
      </c>
      <c r="BT118" s="176">
        <f t="shared" si="141"/>
        <v>0</v>
      </c>
      <c r="BU118" s="176">
        <f t="shared" si="140"/>
        <v>0</v>
      </c>
      <c r="BV118" s="176">
        <f t="shared" si="140"/>
        <v>0</v>
      </c>
      <c r="BW118" s="176">
        <f t="shared" si="140"/>
        <v>0</v>
      </c>
      <c r="BX118" s="176">
        <f t="shared" si="140"/>
        <v>0</v>
      </c>
      <c r="BY118" s="176">
        <f t="shared" si="140"/>
        <v>0</v>
      </c>
      <c r="BZ118" s="176">
        <f t="shared" si="140"/>
        <v>0</v>
      </c>
      <c r="CA118" s="176">
        <f t="shared" si="140"/>
        <v>0</v>
      </c>
      <c r="CB118" s="176">
        <f t="shared" si="140"/>
        <v>0</v>
      </c>
      <c r="CC118" s="176">
        <f t="shared" si="140"/>
        <v>0</v>
      </c>
      <c r="CD118" s="176">
        <f t="shared" si="140"/>
        <v>0</v>
      </c>
      <c r="CE118" s="176">
        <f t="shared" si="140"/>
        <v>0</v>
      </c>
      <c r="CF118" s="176">
        <f t="shared" si="140"/>
        <v>0</v>
      </c>
      <c r="CG118" s="176">
        <f t="shared" si="140"/>
        <v>0</v>
      </c>
      <c r="CH118" s="176">
        <f t="shared" si="140"/>
        <v>0</v>
      </c>
      <c r="CI118" s="176">
        <f t="shared" si="140"/>
        <v>0</v>
      </c>
      <c r="CJ118" s="176">
        <f t="shared" si="140"/>
        <v>0</v>
      </c>
      <c r="CK118" s="176">
        <f t="shared" si="142"/>
        <v>0</v>
      </c>
      <c r="CL118" s="176">
        <f t="shared" si="142"/>
        <v>0</v>
      </c>
      <c r="CM118" s="176">
        <f t="shared" si="142"/>
        <v>0</v>
      </c>
      <c r="CN118" s="176">
        <f t="shared" si="142"/>
        <v>0</v>
      </c>
      <c r="CO118" s="176">
        <f t="shared" si="142"/>
        <v>0</v>
      </c>
      <c r="CP118" s="176">
        <f t="shared" si="142"/>
        <v>0</v>
      </c>
      <c r="CQ118" s="176">
        <f t="shared" si="142"/>
        <v>0</v>
      </c>
      <c r="CR118" s="176">
        <f t="shared" si="142"/>
        <v>0</v>
      </c>
      <c r="CS118" s="176">
        <f t="shared" si="142"/>
        <v>0</v>
      </c>
      <c r="CT118" s="176">
        <f t="shared" si="142"/>
        <v>0</v>
      </c>
      <c r="CU118" s="176">
        <f t="shared" si="142"/>
        <v>0</v>
      </c>
      <c r="CV118" s="176">
        <f t="shared" si="142"/>
        <v>0</v>
      </c>
      <c r="CW118" s="176">
        <f t="shared" si="142"/>
        <v>0</v>
      </c>
      <c r="CX118" s="176">
        <f t="shared" si="142"/>
        <v>0</v>
      </c>
      <c r="CY118" s="176">
        <f t="shared" si="142"/>
        <v>0</v>
      </c>
      <c r="CZ118" s="176">
        <f t="shared" si="142"/>
        <v>0</v>
      </c>
      <c r="DA118" s="176">
        <f t="shared" ref="DA118:DP133" si="151">+NORMDIST($H118,DA$12,DA$13,FALSE)</f>
        <v>0</v>
      </c>
      <c r="DB118" s="176">
        <f t="shared" si="150"/>
        <v>0</v>
      </c>
      <c r="DC118" s="176">
        <f t="shared" si="150"/>
        <v>0</v>
      </c>
      <c r="DD118" s="176">
        <f t="shared" si="150"/>
        <v>0</v>
      </c>
      <c r="DE118" s="176">
        <f t="shared" si="150"/>
        <v>0</v>
      </c>
      <c r="DF118" s="176">
        <f t="shared" si="150"/>
        <v>0</v>
      </c>
      <c r="DG118" s="176">
        <f t="shared" si="150"/>
        <v>0</v>
      </c>
      <c r="DH118" s="176">
        <f t="shared" si="150"/>
        <v>0</v>
      </c>
      <c r="DI118" s="176">
        <f t="shared" si="150"/>
        <v>0</v>
      </c>
      <c r="DJ118" s="176">
        <f t="shared" si="150"/>
        <v>0</v>
      </c>
      <c r="DK118" s="176">
        <f t="shared" si="150"/>
        <v>0</v>
      </c>
      <c r="DL118" s="176">
        <f t="shared" si="150"/>
        <v>0</v>
      </c>
      <c r="DM118" s="176">
        <f t="shared" si="150"/>
        <v>0</v>
      </c>
      <c r="DN118" s="176">
        <f t="shared" si="150"/>
        <v>0</v>
      </c>
      <c r="DO118" s="176">
        <f t="shared" si="150"/>
        <v>0</v>
      </c>
      <c r="DP118" s="176">
        <f t="shared" si="150"/>
        <v>0</v>
      </c>
      <c r="DQ118" s="176">
        <f t="shared" si="146"/>
        <v>0</v>
      </c>
      <c r="DR118" s="176">
        <f t="shared" si="146"/>
        <v>0</v>
      </c>
      <c r="DS118" s="176">
        <f t="shared" si="146"/>
        <v>0</v>
      </c>
      <c r="DT118" s="176">
        <f t="shared" si="146"/>
        <v>0</v>
      </c>
      <c r="DU118" s="176">
        <f t="shared" si="146"/>
        <v>0</v>
      </c>
      <c r="DV118" s="176">
        <f t="shared" si="146"/>
        <v>0</v>
      </c>
      <c r="DW118" s="176">
        <f t="shared" si="146"/>
        <v>0</v>
      </c>
      <c r="DX118" s="176">
        <f t="shared" si="146"/>
        <v>0</v>
      </c>
      <c r="DY118" s="176">
        <f t="shared" si="146"/>
        <v>0</v>
      </c>
      <c r="DZ118" s="176">
        <f t="shared" si="146"/>
        <v>0</v>
      </c>
      <c r="EA118" s="176">
        <f t="shared" si="146"/>
        <v>0</v>
      </c>
      <c r="EB118" s="176">
        <f t="shared" si="146"/>
        <v>0</v>
      </c>
      <c r="EC118" s="176">
        <f t="shared" si="146"/>
        <v>0</v>
      </c>
      <c r="ED118" s="176">
        <f t="shared" si="146"/>
        <v>0</v>
      </c>
      <c r="EE118" s="176">
        <f t="shared" si="146"/>
        <v>0</v>
      </c>
      <c r="EF118" s="176">
        <f t="shared" si="147"/>
        <v>0</v>
      </c>
      <c r="EG118" s="176">
        <f t="shared" si="147"/>
        <v>0</v>
      </c>
      <c r="EH118" s="176">
        <f t="shared" si="147"/>
        <v>0</v>
      </c>
      <c r="EI118" s="176">
        <f t="shared" si="147"/>
        <v>0</v>
      </c>
      <c r="EJ118" s="176">
        <f t="shared" si="147"/>
        <v>0</v>
      </c>
      <c r="EK118" s="176">
        <f t="shared" si="147"/>
        <v>0</v>
      </c>
      <c r="EL118" s="176">
        <f t="shared" si="147"/>
        <v>0</v>
      </c>
      <c r="EM118" s="176">
        <f t="shared" si="147"/>
        <v>0</v>
      </c>
      <c r="EN118" s="176">
        <f t="shared" si="147"/>
        <v>0</v>
      </c>
      <c r="EO118" s="176">
        <f t="shared" si="129"/>
        <v>0</v>
      </c>
      <c r="EP118" s="176">
        <f t="shared" si="129"/>
        <v>0</v>
      </c>
      <c r="EQ118" s="176">
        <f t="shared" si="129"/>
        <v>0</v>
      </c>
      <c r="ER118" s="176">
        <f t="shared" si="129"/>
        <v>0</v>
      </c>
      <c r="ES118" s="176">
        <f t="shared" si="129"/>
        <v>0</v>
      </c>
      <c r="ET118" s="176">
        <f t="shared" si="132"/>
        <v>0</v>
      </c>
      <c r="EU118" s="176">
        <f t="shared" si="132"/>
        <v>0</v>
      </c>
      <c r="EV118" s="176">
        <f t="shared" si="132"/>
        <v>0</v>
      </c>
      <c r="EW118" s="176">
        <f t="shared" si="132"/>
        <v>0</v>
      </c>
      <c r="EX118" s="176">
        <f t="shared" si="132"/>
        <v>0</v>
      </c>
      <c r="EY118" s="176">
        <f t="shared" si="132"/>
        <v>0</v>
      </c>
      <c r="EZ118" s="176">
        <f t="shared" si="132"/>
        <v>0</v>
      </c>
      <c r="FA118" s="176">
        <f t="shared" si="132"/>
        <v>0</v>
      </c>
      <c r="FB118" s="176">
        <f t="shared" si="132"/>
        <v>0</v>
      </c>
      <c r="FC118" s="176">
        <f t="shared" si="132"/>
        <v>0</v>
      </c>
      <c r="FD118" s="176">
        <f t="shared" si="132"/>
        <v>0</v>
      </c>
      <c r="FE118" s="176">
        <f t="shared" si="132"/>
        <v>0</v>
      </c>
      <c r="FF118" s="176">
        <f t="shared" si="132"/>
        <v>0</v>
      </c>
      <c r="FG118" s="176">
        <f t="shared" si="132"/>
        <v>0</v>
      </c>
      <c r="FH118" s="176">
        <f t="shared" si="132"/>
        <v>0</v>
      </c>
      <c r="FI118" s="176">
        <f t="shared" si="132"/>
        <v>0</v>
      </c>
      <c r="FJ118" s="176">
        <f t="shared" si="148"/>
        <v>0</v>
      </c>
      <c r="FK118" s="176">
        <f t="shared" si="148"/>
        <v>0</v>
      </c>
      <c r="FL118" s="176">
        <f t="shared" si="148"/>
        <v>0</v>
      </c>
      <c r="FM118" s="176">
        <f t="shared" si="148"/>
        <v>0</v>
      </c>
      <c r="FN118" s="176">
        <f t="shared" si="148"/>
        <v>0</v>
      </c>
      <c r="FO118" s="176">
        <f t="shared" si="148"/>
        <v>0</v>
      </c>
      <c r="FP118" s="176">
        <f t="shared" si="148"/>
        <v>0</v>
      </c>
      <c r="FQ118" s="176">
        <f t="shared" si="148"/>
        <v>0</v>
      </c>
      <c r="FR118" s="176">
        <f t="shared" si="148"/>
        <v>0</v>
      </c>
      <c r="FS118" s="176">
        <f t="shared" si="148"/>
        <v>0</v>
      </c>
      <c r="FT118" s="176">
        <f t="shared" si="144"/>
        <v>0</v>
      </c>
      <c r="FU118" s="176">
        <f t="shared" si="144"/>
        <v>0</v>
      </c>
      <c r="FV118" s="176">
        <f t="shared" si="144"/>
        <v>0</v>
      </c>
      <c r="FW118" s="176">
        <f t="shared" si="144"/>
        <v>0</v>
      </c>
      <c r="FX118" s="176">
        <f t="shared" si="144"/>
        <v>0</v>
      </c>
      <c r="FY118" s="176">
        <f t="shared" si="144"/>
        <v>0</v>
      </c>
      <c r="FZ118" s="176">
        <f t="shared" si="144"/>
        <v>0</v>
      </c>
      <c r="GA118" s="176">
        <f t="shared" si="144"/>
        <v>0</v>
      </c>
      <c r="GB118" s="176">
        <f t="shared" si="144"/>
        <v>0</v>
      </c>
      <c r="GC118" s="176">
        <f t="shared" si="139"/>
        <v>0</v>
      </c>
      <c r="GD118" s="176">
        <f t="shared" si="139"/>
        <v>0</v>
      </c>
      <c r="GE118" s="176">
        <f t="shared" si="139"/>
        <v>0</v>
      </c>
      <c r="GF118" s="176">
        <f t="shared" si="139"/>
        <v>0</v>
      </c>
      <c r="GG118" s="176">
        <f t="shared" si="139"/>
        <v>0</v>
      </c>
      <c r="GH118" s="176">
        <f t="shared" si="139"/>
        <v>0</v>
      </c>
      <c r="GI118" s="176">
        <f t="shared" si="139"/>
        <v>0</v>
      </c>
      <c r="GJ118" s="176">
        <f t="shared" si="139"/>
        <v>0</v>
      </c>
      <c r="GK118" s="176">
        <f t="shared" si="149"/>
        <v>0</v>
      </c>
      <c r="GL118" s="176">
        <f t="shared" si="149"/>
        <v>0</v>
      </c>
      <c r="GM118" s="176">
        <f t="shared" si="149"/>
        <v>0</v>
      </c>
      <c r="GN118" s="176">
        <f t="shared" si="149"/>
        <v>0</v>
      </c>
      <c r="GO118" s="176">
        <f t="shared" si="149"/>
        <v>0</v>
      </c>
      <c r="GP118" s="176">
        <f t="shared" si="149"/>
        <v>0</v>
      </c>
      <c r="GQ118" s="176">
        <f t="shared" si="149"/>
        <v>0</v>
      </c>
      <c r="GR118" s="176">
        <f t="shared" si="149"/>
        <v>0</v>
      </c>
      <c r="GS118" s="176">
        <f t="shared" si="149"/>
        <v>0</v>
      </c>
      <c r="GT118" s="176">
        <f t="shared" si="149"/>
        <v>0</v>
      </c>
      <c r="GU118" s="176">
        <f t="shared" si="149"/>
        <v>0</v>
      </c>
      <c r="GV118" s="176">
        <f t="shared" si="149"/>
        <v>0</v>
      </c>
      <c r="GW118" s="176">
        <f t="shared" si="149"/>
        <v>0</v>
      </c>
      <c r="GX118" s="176">
        <f t="shared" si="149"/>
        <v>0</v>
      </c>
      <c r="GY118" s="176">
        <f t="shared" si="149"/>
        <v>0</v>
      </c>
      <c r="GZ118" s="176">
        <f t="shared" si="149"/>
        <v>0</v>
      </c>
      <c r="HA118" s="176">
        <f t="shared" si="131"/>
        <v>0</v>
      </c>
      <c r="HB118" s="176">
        <f t="shared" si="131"/>
        <v>0</v>
      </c>
      <c r="HC118" s="176">
        <f t="shared" si="145"/>
        <v>0</v>
      </c>
      <c r="HD118" s="176">
        <f t="shared" si="145"/>
        <v>0</v>
      </c>
      <c r="HE118" s="176">
        <f t="shared" si="145"/>
        <v>0</v>
      </c>
      <c r="HF118" s="176">
        <f t="shared" si="145"/>
        <v>0</v>
      </c>
      <c r="HG118" s="176">
        <f t="shared" si="145"/>
        <v>0</v>
      </c>
      <c r="HH118" s="176">
        <f t="shared" si="145"/>
        <v>0</v>
      </c>
      <c r="HI118" s="176">
        <f t="shared" si="145"/>
        <v>0</v>
      </c>
      <c r="HJ118" s="176">
        <f t="shared" si="145"/>
        <v>0</v>
      </c>
      <c r="HK118" s="176">
        <f t="shared" si="145"/>
        <v>0</v>
      </c>
      <c r="HL118" s="176">
        <f t="shared" si="145"/>
        <v>0</v>
      </c>
      <c r="HM118" s="176">
        <f t="shared" si="145"/>
        <v>0</v>
      </c>
      <c r="HN118" s="176">
        <f t="shared" si="145"/>
        <v>0</v>
      </c>
      <c r="HO118" s="176">
        <f t="shared" si="145"/>
        <v>0</v>
      </c>
      <c r="HP118" s="176">
        <f t="shared" si="145"/>
        <v>0</v>
      </c>
      <c r="HQ118" s="176">
        <f t="shared" si="145"/>
        <v>0</v>
      </c>
      <c r="HR118" s="176">
        <f t="shared" si="134"/>
        <v>0</v>
      </c>
      <c r="HS118" s="176">
        <f t="shared" si="134"/>
        <v>0</v>
      </c>
      <c r="HT118" s="176">
        <f t="shared" si="134"/>
        <v>0</v>
      </c>
      <c r="HU118" s="176">
        <f t="shared" si="134"/>
        <v>0</v>
      </c>
      <c r="HV118" s="176">
        <f t="shared" si="134"/>
        <v>0</v>
      </c>
      <c r="HW118" s="176">
        <f t="shared" si="133"/>
        <v>0</v>
      </c>
      <c r="HX118" s="176">
        <f t="shared" si="133"/>
        <v>0</v>
      </c>
      <c r="HY118" s="176">
        <f t="shared" si="133"/>
        <v>0</v>
      </c>
      <c r="HZ118" s="176">
        <f t="shared" si="133"/>
        <v>0</v>
      </c>
      <c r="IA118" s="176">
        <f t="shared" si="133"/>
        <v>0</v>
      </c>
      <c r="IB118" s="176">
        <f t="shared" si="133"/>
        <v>0</v>
      </c>
      <c r="IC118" s="176">
        <f t="shared" si="133"/>
        <v>0</v>
      </c>
      <c r="ID118" s="176">
        <f t="shared" si="133"/>
        <v>0</v>
      </c>
      <c r="IE118" s="176">
        <f t="shared" si="133"/>
        <v>0</v>
      </c>
      <c r="IF118" s="176">
        <f t="shared" si="133"/>
        <v>0</v>
      </c>
      <c r="IG118" s="176">
        <f t="shared" si="133"/>
        <v>0</v>
      </c>
    </row>
    <row r="119" spans="2:250" ht="12.75" customHeight="1" x14ac:dyDescent="0.25">
      <c r="B119" s="174"/>
      <c r="C119" s="174"/>
      <c r="D119" s="174">
        <f t="shared" si="96"/>
        <v>0</v>
      </c>
      <c r="E119"/>
      <c r="F119"/>
      <c r="G119" s="177">
        <v>106</v>
      </c>
      <c r="H119" s="176">
        <f t="shared" si="97"/>
        <v>16.435495628356868</v>
      </c>
      <c r="I119" s="176">
        <f t="shared" si="100"/>
        <v>1.4326353142771052E-115</v>
      </c>
      <c r="K119" s="176">
        <f t="shared" si="136"/>
        <v>6.0490822998655645E-162</v>
      </c>
      <c r="L119" s="176">
        <f t="shared" si="136"/>
        <v>1.4276262241987594E-115</v>
      </c>
      <c r="M119" s="176">
        <f t="shared" si="136"/>
        <v>1.3769634244062571E-275</v>
      </c>
      <c r="N119" s="176">
        <f t="shared" si="136"/>
        <v>5.5586072046333096E-262</v>
      </c>
      <c r="O119" s="176">
        <f t="shared" si="136"/>
        <v>7.1969407484243441E-208</v>
      </c>
      <c r="P119" s="176">
        <f t="shared" si="136"/>
        <v>9.546750833059567E-167</v>
      </c>
      <c r="Q119" s="176">
        <f t="shared" si="136"/>
        <v>0</v>
      </c>
      <c r="R119" s="176">
        <f t="shared" si="136"/>
        <v>1.0080592408224978E-293</v>
      </c>
      <c r="S119" s="176">
        <f t="shared" si="136"/>
        <v>6.4804429297703229E-206</v>
      </c>
      <c r="T119" s="176">
        <f t="shared" si="136"/>
        <v>1.87636159591198E-126</v>
      </c>
      <c r="U119" s="176">
        <f t="shared" si="136"/>
        <v>5.0090900595823604E-118</v>
      </c>
      <c r="V119" s="176">
        <f t="shared" si="136"/>
        <v>7.6374620899882239E-234</v>
      </c>
      <c r="W119" s="176">
        <f t="shared" si="136"/>
        <v>0</v>
      </c>
      <c r="X119" s="176">
        <f t="shared" si="136"/>
        <v>9.3096584797852752E-220</v>
      </c>
      <c r="Y119" s="176">
        <f t="shared" si="136"/>
        <v>6.4121855214707766E-177</v>
      </c>
      <c r="Z119" s="176">
        <f t="shared" si="136"/>
        <v>0</v>
      </c>
      <c r="AA119" s="176">
        <f t="shared" si="135"/>
        <v>0</v>
      </c>
      <c r="AB119" s="176">
        <f t="shared" si="135"/>
        <v>0</v>
      </c>
      <c r="AC119" s="176">
        <f t="shared" si="135"/>
        <v>0</v>
      </c>
      <c r="AD119" s="176">
        <f t="shared" si="135"/>
        <v>0</v>
      </c>
      <c r="AE119" s="176">
        <f t="shared" si="135"/>
        <v>0</v>
      </c>
      <c r="AF119" s="176">
        <f t="shared" si="135"/>
        <v>0</v>
      </c>
      <c r="AG119" s="176">
        <f t="shared" si="135"/>
        <v>0</v>
      </c>
      <c r="AH119" s="176">
        <f t="shared" si="135"/>
        <v>0</v>
      </c>
      <c r="AI119" s="176">
        <f t="shared" si="135"/>
        <v>0</v>
      </c>
      <c r="AJ119" s="176">
        <f t="shared" si="135"/>
        <v>0</v>
      </c>
      <c r="AK119" s="176">
        <f t="shared" si="135"/>
        <v>0</v>
      </c>
      <c r="AL119" s="176">
        <f t="shared" si="135"/>
        <v>0</v>
      </c>
      <c r="AM119" s="176">
        <f t="shared" si="135"/>
        <v>0</v>
      </c>
      <c r="AN119" s="176">
        <f t="shared" si="135"/>
        <v>0</v>
      </c>
      <c r="AO119" s="176">
        <f t="shared" si="135"/>
        <v>0</v>
      </c>
      <c r="AP119" s="176">
        <f t="shared" si="143"/>
        <v>0</v>
      </c>
      <c r="AQ119" s="176">
        <f t="shared" si="143"/>
        <v>0</v>
      </c>
      <c r="AR119" s="176">
        <f t="shared" si="143"/>
        <v>0</v>
      </c>
      <c r="AS119" s="176">
        <f t="shared" si="143"/>
        <v>0</v>
      </c>
      <c r="AT119" s="176">
        <f t="shared" si="143"/>
        <v>0</v>
      </c>
      <c r="AU119" s="176">
        <f t="shared" si="143"/>
        <v>0</v>
      </c>
      <c r="AV119" s="176">
        <f t="shared" si="143"/>
        <v>0</v>
      </c>
      <c r="AW119" s="176">
        <f t="shared" si="143"/>
        <v>0</v>
      </c>
      <c r="AX119" s="176">
        <f t="shared" si="143"/>
        <v>0</v>
      </c>
      <c r="AY119" s="176">
        <f t="shared" si="143"/>
        <v>0</v>
      </c>
      <c r="AZ119" s="176">
        <f t="shared" si="143"/>
        <v>0</v>
      </c>
      <c r="BA119" s="176">
        <f t="shared" si="143"/>
        <v>0</v>
      </c>
      <c r="BB119" s="176">
        <f t="shared" si="143"/>
        <v>0</v>
      </c>
      <c r="BC119" s="176">
        <f t="shared" si="143"/>
        <v>0</v>
      </c>
      <c r="BD119" s="176">
        <f t="shared" si="143"/>
        <v>0</v>
      </c>
      <c r="BE119" s="176">
        <f t="shared" si="143"/>
        <v>0</v>
      </c>
      <c r="BF119" s="176">
        <f t="shared" si="141"/>
        <v>0</v>
      </c>
      <c r="BG119" s="176">
        <f t="shared" si="141"/>
        <v>0</v>
      </c>
      <c r="BH119" s="176">
        <f t="shared" si="141"/>
        <v>0</v>
      </c>
      <c r="BI119" s="176">
        <f t="shared" si="141"/>
        <v>0</v>
      </c>
      <c r="BJ119" s="176">
        <f t="shared" si="141"/>
        <v>0</v>
      </c>
      <c r="BK119" s="176">
        <f t="shared" si="141"/>
        <v>0</v>
      </c>
      <c r="BL119" s="176">
        <f t="shared" si="141"/>
        <v>0</v>
      </c>
      <c r="BM119" s="176">
        <f t="shared" si="141"/>
        <v>0</v>
      </c>
      <c r="BN119" s="176">
        <f t="shared" si="141"/>
        <v>0</v>
      </c>
      <c r="BO119" s="176">
        <f t="shared" si="141"/>
        <v>0</v>
      </c>
      <c r="BP119" s="176">
        <f t="shared" si="141"/>
        <v>0</v>
      </c>
      <c r="BQ119" s="176">
        <f t="shared" si="141"/>
        <v>0</v>
      </c>
      <c r="BR119" s="176">
        <f t="shared" si="141"/>
        <v>0</v>
      </c>
      <c r="BS119" s="176">
        <f t="shared" si="141"/>
        <v>0</v>
      </c>
      <c r="BT119" s="176">
        <f t="shared" si="141"/>
        <v>0</v>
      </c>
      <c r="BU119" s="176">
        <f t="shared" si="140"/>
        <v>0</v>
      </c>
      <c r="BV119" s="176">
        <f t="shared" si="140"/>
        <v>0</v>
      </c>
      <c r="BW119" s="176">
        <f t="shared" si="140"/>
        <v>0</v>
      </c>
      <c r="BX119" s="176">
        <f t="shared" si="140"/>
        <v>0</v>
      </c>
      <c r="BY119" s="176">
        <f t="shared" si="140"/>
        <v>0</v>
      </c>
      <c r="BZ119" s="176">
        <f t="shared" si="140"/>
        <v>0</v>
      </c>
      <c r="CA119" s="176">
        <f t="shared" si="140"/>
        <v>0</v>
      </c>
      <c r="CB119" s="176">
        <f t="shared" si="140"/>
        <v>0</v>
      </c>
      <c r="CC119" s="176">
        <f t="shared" si="140"/>
        <v>0</v>
      </c>
      <c r="CD119" s="176">
        <f t="shared" si="140"/>
        <v>0</v>
      </c>
      <c r="CE119" s="176">
        <f t="shared" si="140"/>
        <v>0</v>
      </c>
      <c r="CF119" s="176">
        <f t="shared" si="140"/>
        <v>0</v>
      </c>
      <c r="CG119" s="176">
        <f t="shared" si="140"/>
        <v>0</v>
      </c>
      <c r="CH119" s="176">
        <f t="shared" si="140"/>
        <v>0</v>
      </c>
      <c r="CI119" s="176">
        <f t="shared" si="140"/>
        <v>0</v>
      </c>
      <c r="CJ119" s="176">
        <f t="shared" si="140"/>
        <v>0</v>
      </c>
      <c r="CK119" s="176">
        <f t="shared" si="142"/>
        <v>0</v>
      </c>
      <c r="CL119" s="176">
        <f t="shared" si="142"/>
        <v>0</v>
      </c>
      <c r="CM119" s="176">
        <f t="shared" si="142"/>
        <v>0</v>
      </c>
      <c r="CN119" s="176">
        <f t="shared" si="142"/>
        <v>0</v>
      </c>
      <c r="CO119" s="176">
        <f t="shared" si="142"/>
        <v>0</v>
      </c>
      <c r="CP119" s="176">
        <f t="shared" si="142"/>
        <v>0</v>
      </c>
      <c r="CQ119" s="176">
        <f t="shared" si="142"/>
        <v>0</v>
      </c>
      <c r="CR119" s="176">
        <f t="shared" si="142"/>
        <v>0</v>
      </c>
      <c r="CS119" s="176">
        <f t="shared" si="142"/>
        <v>0</v>
      </c>
      <c r="CT119" s="176">
        <f t="shared" si="142"/>
        <v>0</v>
      </c>
      <c r="CU119" s="176">
        <f t="shared" si="142"/>
        <v>0</v>
      </c>
      <c r="CV119" s="176">
        <f t="shared" si="142"/>
        <v>0</v>
      </c>
      <c r="CW119" s="176">
        <f t="shared" si="142"/>
        <v>0</v>
      </c>
      <c r="CX119" s="176">
        <f t="shared" si="142"/>
        <v>0</v>
      </c>
      <c r="CY119" s="176">
        <f t="shared" si="142"/>
        <v>0</v>
      </c>
      <c r="CZ119" s="176">
        <f t="shared" si="142"/>
        <v>0</v>
      </c>
      <c r="DA119" s="176">
        <f t="shared" si="151"/>
        <v>0</v>
      </c>
      <c r="DB119" s="176">
        <f t="shared" si="150"/>
        <v>0</v>
      </c>
      <c r="DC119" s="176">
        <f t="shared" si="150"/>
        <v>0</v>
      </c>
      <c r="DD119" s="176">
        <f t="shared" si="150"/>
        <v>0</v>
      </c>
      <c r="DE119" s="176">
        <f t="shared" si="150"/>
        <v>0</v>
      </c>
      <c r="DF119" s="176">
        <f t="shared" si="150"/>
        <v>0</v>
      </c>
      <c r="DG119" s="176">
        <f t="shared" si="150"/>
        <v>0</v>
      </c>
      <c r="DH119" s="176">
        <f t="shared" si="150"/>
        <v>0</v>
      </c>
      <c r="DI119" s="176">
        <f t="shared" si="150"/>
        <v>0</v>
      </c>
      <c r="DJ119" s="176">
        <f t="shared" si="150"/>
        <v>0</v>
      </c>
      <c r="DK119" s="176">
        <f t="shared" si="150"/>
        <v>0</v>
      </c>
      <c r="DL119" s="176">
        <f t="shared" si="150"/>
        <v>0</v>
      </c>
      <c r="DM119" s="176">
        <f t="shared" si="150"/>
        <v>0</v>
      </c>
      <c r="DN119" s="176">
        <f t="shared" si="150"/>
        <v>0</v>
      </c>
      <c r="DO119" s="176">
        <f t="shared" si="150"/>
        <v>0</v>
      </c>
      <c r="DP119" s="176">
        <f t="shared" si="150"/>
        <v>0</v>
      </c>
      <c r="DQ119" s="176">
        <f t="shared" si="146"/>
        <v>0</v>
      </c>
      <c r="DR119" s="176">
        <f t="shared" si="146"/>
        <v>0</v>
      </c>
      <c r="DS119" s="176">
        <f t="shared" si="146"/>
        <v>0</v>
      </c>
      <c r="DT119" s="176">
        <f t="shared" si="146"/>
        <v>0</v>
      </c>
      <c r="DU119" s="176">
        <f t="shared" si="146"/>
        <v>0</v>
      </c>
      <c r="DV119" s="176">
        <f t="shared" si="146"/>
        <v>0</v>
      </c>
      <c r="DW119" s="176">
        <f t="shared" si="146"/>
        <v>0</v>
      </c>
      <c r="DX119" s="176">
        <f t="shared" si="146"/>
        <v>0</v>
      </c>
      <c r="DY119" s="176">
        <f t="shared" si="146"/>
        <v>0</v>
      </c>
      <c r="DZ119" s="176">
        <f t="shared" si="146"/>
        <v>0</v>
      </c>
      <c r="EA119" s="176">
        <f t="shared" si="146"/>
        <v>0</v>
      </c>
      <c r="EB119" s="176">
        <f t="shared" si="146"/>
        <v>0</v>
      </c>
      <c r="EC119" s="176">
        <f t="shared" si="146"/>
        <v>0</v>
      </c>
      <c r="ED119" s="176">
        <f t="shared" si="146"/>
        <v>0</v>
      </c>
      <c r="EE119" s="176">
        <f t="shared" si="146"/>
        <v>0</v>
      </c>
      <c r="EF119" s="176">
        <f t="shared" si="147"/>
        <v>0</v>
      </c>
      <c r="EG119" s="176">
        <f t="shared" si="147"/>
        <v>0</v>
      </c>
      <c r="EH119" s="176">
        <f t="shared" si="147"/>
        <v>0</v>
      </c>
      <c r="EI119" s="176">
        <f t="shared" si="147"/>
        <v>0</v>
      </c>
      <c r="EJ119" s="176">
        <f t="shared" si="147"/>
        <v>0</v>
      </c>
      <c r="EK119" s="176">
        <f t="shared" si="147"/>
        <v>0</v>
      </c>
      <c r="EL119" s="176">
        <f t="shared" si="147"/>
        <v>0</v>
      </c>
      <c r="EM119" s="176">
        <f t="shared" si="147"/>
        <v>0</v>
      </c>
      <c r="EN119" s="176">
        <f t="shared" si="147"/>
        <v>0</v>
      </c>
      <c r="EO119" s="176">
        <f t="shared" si="129"/>
        <v>0</v>
      </c>
      <c r="EP119" s="176">
        <f t="shared" si="129"/>
        <v>0</v>
      </c>
      <c r="EQ119" s="176">
        <f t="shared" si="129"/>
        <v>0</v>
      </c>
      <c r="ER119" s="176">
        <f t="shared" si="129"/>
        <v>0</v>
      </c>
      <c r="ES119" s="176">
        <f t="shared" si="129"/>
        <v>0</v>
      </c>
      <c r="ET119" s="176">
        <f t="shared" si="132"/>
        <v>0</v>
      </c>
      <c r="EU119" s="176">
        <f t="shared" si="132"/>
        <v>0</v>
      </c>
      <c r="EV119" s="176">
        <f t="shared" si="132"/>
        <v>0</v>
      </c>
      <c r="EW119" s="176">
        <f t="shared" si="132"/>
        <v>0</v>
      </c>
      <c r="EX119" s="176">
        <f t="shared" si="132"/>
        <v>0</v>
      </c>
      <c r="EY119" s="176">
        <f t="shared" si="132"/>
        <v>0</v>
      </c>
      <c r="EZ119" s="176">
        <f t="shared" si="132"/>
        <v>0</v>
      </c>
      <c r="FA119" s="176">
        <f t="shared" si="132"/>
        <v>0</v>
      </c>
      <c r="FB119" s="176">
        <f t="shared" si="132"/>
        <v>0</v>
      </c>
      <c r="FC119" s="176">
        <f t="shared" si="132"/>
        <v>0</v>
      </c>
      <c r="FD119" s="176">
        <f t="shared" si="132"/>
        <v>0</v>
      </c>
      <c r="FE119" s="176">
        <f t="shared" si="132"/>
        <v>0</v>
      </c>
      <c r="FF119" s="176">
        <f t="shared" si="132"/>
        <v>0</v>
      </c>
      <c r="FG119" s="176">
        <f t="shared" si="132"/>
        <v>0</v>
      </c>
      <c r="FH119" s="176">
        <f t="shared" si="132"/>
        <v>0</v>
      </c>
      <c r="FI119" s="176">
        <f t="shared" si="132"/>
        <v>0</v>
      </c>
      <c r="FJ119" s="176">
        <f t="shared" si="148"/>
        <v>0</v>
      </c>
      <c r="FK119" s="176">
        <f t="shared" si="148"/>
        <v>0</v>
      </c>
      <c r="FL119" s="176">
        <f t="shared" si="148"/>
        <v>0</v>
      </c>
      <c r="FM119" s="176">
        <f t="shared" si="148"/>
        <v>0</v>
      </c>
      <c r="FN119" s="176">
        <f t="shared" si="148"/>
        <v>0</v>
      </c>
      <c r="FO119" s="176">
        <f t="shared" si="148"/>
        <v>0</v>
      </c>
      <c r="FP119" s="176">
        <f t="shared" si="148"/>
        <v>0</v>
      </c>
      <c r="FQ119" s="176">
        <f t="shared" si="148"/>
        <v>0</v>
      </c>
      <c r="FR119" s="176">
        <f t="shared" si="148"/>
        <v>0</v>
      </c>
      <c r="FS119" s="176">
        <f t="shared" si="148"/>
        <v>0</v>
      </c>
      <c r="FT119" s="176">
        <f t="shared" si="148"/>
        <v>0</v>
      </c>
      <c r="FU119" s="176">
        <f t="shared" si="148"/>
        <v>0</v>
      </c>
      <c r="FV119" s="176">
        <f t="shared" si="148"/>
        <v>0</v>
      </c>
      <c r="FW119" s="176">
        <f t="shared" si="148"/>
        <v>0</v>
      </c>
      <c r="FX119" s="176">
        <f t="shared" si="144"/>
        <v>0</v>
      </c>
      <c r="FY119" s="176">
        <f t="shared" si="144"/>
        <v>0</v>
      </c>
      <c r="FZ119" s="176">
        <f t="shared" si="144"/>
        <v>0</v>
      </c>
      <c r="GA119" s="176">
        <f t="shared" si="144"/>
        <v>0</v>
      </c>
      <c r="GB119" s="176">
        <f t="shared" si="144"/>
        <v>0</v>
      </c>
      <c r="GC119" s="176">
        <f t="shared" si="139"/>
        <v>0</v>
      </c>
      <c r="GD119" s="176">
        <f t="shared" si="139"/>
        <v>0</v>
      </c>
      <c r="GE119" s="176">
        <f t="shared" si="139"/>
        <v>0</v>
      </c>
      <c r="GF119" s="176">
        <f t="shared" si="139"/>
        <v>0</v>
      </c>
      <c r="GG119" s="176">
        <f t="shared" si="139"/>
        <v>0</v>
      </c>
      <c r="GH119" s="176">
        <f t="shared" si="139"/>
        <v>0</v>
      </c>
      <c r="GI119" s="176">
        <f t="shared" si="139"/>
        <v>0</v>
      </c>
      <c r="GJ119" s="176">
        <f t="shared" si="139"/>
        <v>0</v>
      </c>
      <c r="GK119" s="176">
        <f t="shared" si="149"/>
        <v>0</v>
      </c>
      <c r="GL119" s="176">
        <f t="shared" si="149"/>
        <v>0</v>
      </c>
      <c r="GM119" s="176">
        <f t="shared" si="149"/>
        <v>0</v>
      </c>
      <c r="GN119" s="176">
        <f t="shared" si="149"/>
        <v>0</v>
      </c>
      <c r="GO119" s="176">
        <f t="shared" si="149"/>
        <v>0</v>
      </c>
      <c r="GP119" s="176">
        <f t="shared" si="149"/>
        <v>0</v>
      </c>
      <c r="GQ119" s="176">
        <f t="shared" si="149"/>
        <v>0</v>
      </c>
      <c r="GR119" s="176">
        <f t="shared" si="149"/>
        <v>0</v>
      </c>
      <c r="GS119" s="176">
        <f t="shared" si="149"/>
        <v>0</v>
      </c>
      <c r="GT119" s="176">
        <f t="shared" si="149"/>
        <v>0</v>
      </c>
      <c r="GU119" s="176">
        <f t="shared" si="149"/>
        <v>0</v>
      </c>
      <c r="GV119" s="176">
        <f t="shared" si="149"/>
        <v>0</v>
      </c>
      <c r="GW119" s="176">
        <f t="shared" si="149"/>
        <v>0</v>
      </c>
      <c r="GX119" s="176">
        <f t="shared" si="149"/>
        <v>0</v>
      </c>
      <c r="GY119" s="176">
        <f t="shared" si="149"/>
        <v>0</v>
      </c>
      <c r="GZ119" s="176">
        <f t="shared" si="149"/>
        <v>0</v>
      </c>
      <c r="HA119" s="176">
        <f t="shared" si="131"/>
        <v>0</v>
      </c>
      <c r="HB119" s="176">
        <f t="shared" si="131"/>
        <v>0</v>
      </c>
      <c r="HC119" s="176">
        <f t="shared" si="145"/>
        <v>0</v>
      </c>
      <c r="HD119" s="176">
        <f t="shared" si="145"/>
        <v>0</v>
      </c>
      <c r="HE119" s="176">
        <f t="shared" si="145"/>
        <v>0</v>
      </c>
      <c r="HF119" s="176">
        <f t="shared" si="145"/>
        <v>0</v>
      </c>
      <c r="HG119" s="176">
        <f t="shared" si="145"/>
        <v>0</v>
      </c>
      <c r="HH119" s="176">
        <f t="shared" si="145"/>
        <v>0</v>
      </c>
      <c r="HI119" s="176">
        <f t="shared" si="145"/>
        <v>0</v>
      </c>
      <c r="HJ119" s="176">
        <f t="shared" si="145"/>
        <v>0</v>
      </c>
      <c r="HK119" s="176">
        <f t="shared" si="145"/>
        <v>0</v>
      </c>
      <c r="HL119" s="176">
        <f t="shared" si="145"/>
        <v>0</v>
      </c>
      <c r="HM119" s="176">
        <f t="shared" si="145"/>
        <v>0</v>
      </c>
      <c r="HN119" s="176">
        <f t="shared" si="145"/>
        <v>0</v>
      </c>
      <c r="HO119" s="176">
        <f t="shared" si="145"/>
        <v>0</v>
      </c>
      <c r="HP119" s="176">
        <f t="shared" si="145"/>
        <v>0</v>
      </c>
      <c r="HQ119" s="176">
        <f t="shared" si="145"/>
        <v>0</v>
      </c>
      <c r="HR119" s="176">
        <f t="shared" si="134"/>
        <v>0</v>
      </c>
      <c r="HS119" s="176">
        <f t="shared" si="134"/>
        <v>0</v>
      </c>
      <c r="HT119" s="176">
        <f t="shared" si="134"/>
        <v>0</v>
      </c>
      <c r="HU119" s="176">
        <f t="shared" si="134"/>
        <v>0</v>
      </c>
      <c r="HV119" s="176">
        <f t="shared" si="134"/>
        <v>0</v>
      </c>
      <c r="HW119" s="176">
        <f t="shared" si="133"/>
        <v>0</v>
      </c>
      <c r="HX119" s="176">
        <f t="shared" si="133"/>
        <v>0</v>
      </c>
      <c r="HY119" s="176">
        <f t="shared" si="133"/>
        <v>0</v>
      </c>
      <c r="HZ119" s="176">
        <f t="shared" si="133"/>
        <v>0</v>
      </c>
      <c r="IA119" s="176">
        <f t="shared" si="133"/>
        <v>0</v>
      </c>
      <c r="IB119" s="176">
        <f t="shared" si="133"/>
        <v>0</v>
      </c>
      <c r="IC119" s="176">
        <f t="shared" si="133"/>
        <v>0</v>
      </c>
      <c r="ID119" s="176">
        <f t="shared" si="133"/>
        <v>0</v>
      </c>
      <c r="IE119" s="176">
        <f t="shared" si="133"/>
        <v>0</v>
      </c>
      <c r="IF119" s="176">
        <f t="shared" si="133"/>
        <v>0</v>
      </c>
      <c r="IG119" s="176">
        <f t="shared" si="133"/>
        <v>0</v>
      </c>
    </row>
    <row r="120" spans="2:250" ht="12.75" customHeight="1" x14ac:dyDescent="0.25">
      <c r="B120" s="174"/>
      <c r="C120" s="174"/>
      <c r="D120" s="174">
        <f t="shared" si="96"/>
        <v>0</v>
      </c>
      <c r="E120"/>
      <c r="F120"/>
      <c r="G120" s="177">
        <v>107</v>
      </c>
      <c r="H120" s="176">
        <f t="shared" si="97"/>
        <v>16.590547473907407</v>
      </c>
      <c r="I120" s="176">
        <f t="shared" si="100"/>
        <v>1.7947737352501141E-121</v>
      </c>
      <c r="K120" s="176">
        <f t="shared" si="136"/>
        <v>3.9176815828766621E-169</v>
      </c>
      <c r="L120" s="176">
        <f t="shared" si="136"/>
        <v>1.7046556999383313E-121</v>
      </c>
      <c r="M120" s="176">
        <f t="shared" si="136"/>
        <v>3.3523504335314253E-286</v>
      </c>
      <c r="N120" s="176">
        <f t="shared" si="136"/>
        <v>1.2592717757675871E-272</v>
      </c>
      <c r="O120" s="176">
        <f t="shared" si="136"/>
        <v>7.1365198852820175E-216</v>
      </c>
      <c r="P120" s="176">
        <f t="shared" si="136"/>
        <v>7.8010072905871819E-174</v>
      </c>
      <c r="Q120" s="176">
        <f t="shared" si="136"/>
        <v>0</v>
      </c>
      <c r="R120" s="176">
        <f t="shared" si="136"/>
        <v>2.1675581672915213E-304</v>
      </c>
      <c r="S120" s="176">
        <f t="shared" si="136"/>
        <v>5.9040603142526438E-214</v>
      </c>
      <c r="T120" s="176">
        <f t="shared" si="136"/>
        <v>6.4808289374902841E-132</v>
      </c>
      <c r="U120" s="176">
        <f t="shared" si="136"/>
        <v>9.0118035246974484E-123</v>
      </c>
      <c r="V120" s="176">
        <f t="shared" si="136"/>
        <v>1.5967825477390854E-242</v>
      </c>
      <c r="W120" s="176">
        <f t="shared" si="136"/>
        <v>0</v>
      </c>
      <c r="X120" s="176">
        <f t="shared" si="136"/>
        <v>1.2248480007093942E-228</v>
      </c>
      <c r="Y120" s="176">
        <f t="shared" si="136"/>
        <v>4.6343027113532705E-185</v>
      </c>
      <c r="Z120" s="176">
        <f t="shared" si="136"/>
        <v>0</v>
      </c>
      <c r="AA120" s="176">
        <f t="shared" si="135"/>
        <v>0</v>
      </c>
      <c r="AB120" s="176">
        <f t="shared" si="135"/>
        <v>0</v>
      </c>
      <c r="AC120" s="176">
        <f t="shared" si="135"/>
        <v>0</v>
      </c>
      <c r="AD120" s="176">
        <f t="shared" si="135"/>
        <v>0</v>
      </c>
      <c r="AE120" s="176">
        <f t="shared" si="135"/>
        <v>0</v>
      </c>
      <c r="AF120" s="176">
        <f t="shared" si="135"/>
        <v>0</v>
      </c>
      <c r="AG120" s="176">
        <f t="shared" si="135"/>
        <v>0</v>
      </c>
      <c r="AH120" s="176">
        <f t="shared" si="135"/>
        <v>0</v>
      </c>
      <c r="AI120" s="176">
        <f t="shared" si="135"/>
        <v>0</v>
      </c>
      <c r="AJ120" s="176">
        <f t="shared" si="135"/>
        <v>0</v>
      </c>
      <c r="AK120" s="176">
        <f t="shared" si="135"/>
        <v>0</v>
      </c>
      <c r="AL120" s="176">
        <f t="shared" si="135"/>
        <v>0</v>
      </c>
      <c r="AM120" s="176">
        <f t="shared" si="135"/>
        <v>0</v>
      </c>
      <c r="AN120" s="176">
        <f t="shared" si="135"/>
        <v>0</v>
      </c>
      <c r="AO120" s="176">
        <f t="shared" si="135"/>
        <v>0</v>
      </c>
      <c r="AP120" s="176">
        <f t="shared" si="143"/>
        <v>0</v>
      </c>
      <c r="AQ120" s="176">
        <f t="shared" si="143"/>
        <v>0</v>
      </c>
      <c r="AR120" s="176">
        <f t="shared" si="143"/>
        <v>0</v>
      </c>
      <c r="AS120" s="176">
        <f t="shared" si="143"/>
        <v>0</v>
      </c>
      <c r="AT120" s="176">
        <f t="shared" si="143"/>
        <v>0</v>
      </c>
      <c r="AU120" s="176">
        <f t="shared" si="143"/>
        <v>0</v>
      </c>
      <c r="AV120" s="176">
        <f t="shared" si="143"/>
        <v>0</v>
      </c>
      <c r="AW120" s="176">
        <f t="shared" si="143"/>
        <v>0</v>
      </c>
      <c r="AX120" s="176">
        <f t="shared" si="143"/>
        <v>0</v>
      </c>
      <c r="AY120" s="176">
        <f t="shared" si="143"/>
        <v>0</v>
      </c>
      <c r="AZ120" s="176">
        <f t="shared" si="143"/>
        <v>0</v>
      </c>
      <c r="BA120" s="176">
        <f t="shared" si="143"/>
        <v>0</v>
      </c>
      <c r="BB120" s="176">
        <f t="shared" si="143"/>
        <v>0</v>
      </c>
      <c r="BC120" s="176">
        <f t="shared" si="143"/>
        <v>0</v>
      </c>
      <c r="BD120" s="176">
        <f t="shared" si="143"/>
        <v>0</v>
      </c>
      <c r="BE120" s="176">
        <f t="shared" si="141"/>
        <v>0</v>
      </c>
      <c r="BF120" s="176">
        <f t="shared" si="141"/>
        <v>0</v>
      </c>
      <c r="BG120" s="176">
        <f t="shared" si="141"/>
        <v>0</v>
      </c>
      <c r="BH120" s="176">
        <f t="shared" si="141"/>
        <v>0</v>
      </c>
      <c r="BI120" s="176">
        <f t="shared" si="141"/>
        <v>0</v>
      </c>
      <c r="BJ120" s="176">
        <f t="shared" si="141"/>
        <v>0</v>
      </c>
      <c r="BK120" s="176">
        <f t="shared" si="141"/>
        <v>0</v>
      </c>
      <c r="BL120" s="176">
        <f t="shared" si="141"/>
        <v>0</v>
      </c>
      <c r="BM120" s="176">
        <f t="shared" si="141"/>
        <v>0</v>
      </c>
      <c r="BN120" s="176">
        <f t="shared" si="141"/>
        <v>0</v>
      </c>
      <c r="BO120" s="176">
        <f t="shared" si="141"/>
        <v>0</v>
      </c>
      <c r="BP120" s="176">
        <f t="shared" si="141"/>
        <v>0</v>
      </c>
      <c r="BQ120" s="176">
        <f t="shared" si="141"/>
        <v>0</v>
      </c>
      <c r="BR120" s="176">
        <f t="shared" si="141"/>
        <v>0</v>
      </c>
      <c r="BS120" s="176">
        <f t="shared" si="141"/>
        <v>0</v>
      </c>
      <c r="BT120" s="176">
        <f t="shared" si="141"/>
        <v>0</v>
      </c>
      <c r="BU120" s="176">
        <f t="shared" si="140"/>
        <v>0</v>
      </c>
      <c r="BV120" s="176">
        <f t="shared" si="140"/>
        <v>0</v>
      </c>
      <c r="BW120" s="176">
        <f t="shared" si="140"/>
        <v>0</v>
      </c>
      <c r="BX120" s="176">
        <f t="shared" si="140"/>
        <v>0</v>
      </c>
      <c r="BY120" s="176">
        <f t="shared" si="140"/>
        <v>0</v>
      </c>
      <c r="BZ120" s="176">
        <f t="shared" si="140"/>
        <v>0</v>
      </c>
      <c r="CA120" s="176">
        <f t="shared" si="140"/>
        <v>0</v>
      </c>
      <c r="CB120" s="176">
        <f t="shared" si="140"/>
        <v>0</v>
      </c>
      <c r="CC120" s="176">
        <f t="shared" si="140"/>
        <v>0</v>
      </c>
      <c r="CD120" s="176">
        <f t="shared" si="140"/>
        <v>0</v>
      </c>
      <c r="CE120" s="176">
        <f t="shared" si="140"/>
        <v>0</v>
      </c>
      <c r="CF120" s="176">
        <f t="shared" si="140"/>
        <v>0</v>
      </c>
      <c r="CG120" s="176">
        <f t="shared" si="140"/>
        <v>0</v>
      </c>
      <c r="CH120" s="176">
        <f t="shared" si="140"/>
        <v>0</v>
      </c>
      <c r="CI120" s="176">
        <f t="shared" si="140"/>
        <v>0</v>
      </c>
      <c r="CJ120" s="176">
        <f t="shared" si="140"/>
        <v>0</v>
      </c>
      <c r="CK120" s="176">
        <f t="shared" si="142"/>
        <v>0</v>
      </c>
      <c r="CL120" s="176">
        <f t="shared" si="142"/>
        <v>0</v>
      </c>
      <c r="CM120" s="176">
        <f t="shared" si="142"/>
        <v>0</v>
      </c>
      <c r="CN120" s="176">
        <f t="shared" si="142"/>
        <v>0</v>
      </c>
      <c r="CO120" s="176">
        <f t="shared" si="142"/>
        <v>0</v>
      </c>
      <c r="CP120" s="176">
        <f t="shared" si="142"/>
        <v>0</v>
      </c>
      <c r="CQ120" s="176">
        <f t="shared" si="142"/>
        <v>0</v>
      </c>
      <c r="CR120" s="176">
        <f t="shared" si="142"/>
        <v>0</v>
      </c>
      <c r="CS120" s="176">
        <f t="shared" si="142"/>
        <v>0</v>
      </c>
      <c r="CT120" s="176">
        <f t="shared" si="142"/>
        <v>0</v>
      </c>
      <c r="CU120" s="176">
        <f t="shared" si="142"/>
        <v>0</v>
      </c>
      <c r="CV120" s="176">
        <f t="shared" si="142"/>
        <v>0</v>
      </c>
      <c r="CW120" s="176">
        <f t="shared" si="142"/>
        <v>0</v>
      </c>
      <c r="CX120" s="176">
        <f t="shared" si="142"/>
        <v>0</v>
      </c>
      <c r="CY120" s="176">
        <f t="shared" si="142"/>
        <v>0</v>
      </c>
      <c r="CZ120" s="176">
        <f t="shared" si="142"/>
        <v>0</v>
      </c>
      <c r="DA120" s="176">
        <f t="shared" si="151"/>
        <v>0</v>
      </c>
      <c r="DB120" s="176">
        <f t="shared" si="150"/>
        <v>0</v>
      </c>
      <c r="DC120" s="176">
        <f t="shared" si="150"/>
        <v>0</v>
      </c>
      <c r="DD120" s="176">
        <f t="shared" si="150"/>
        <v>0</v>
      </c>
      <c r="DE120" s="176">
        <f t="shared" si="150"/>
        <v>0</v>
      </c>
      <c r="DF120" s="176">
        <f t="shared" si="150"/>
        <v>0</v>
      </c>
      <c r="DG120" s="176">
        <f t="shared" si="150"/>
        <v>0</v>
      </c>
      <c r="DH120" s="176">
        <f t="shared" si="150"/>
        <v>0</v>
      </c>
      <c r="DI120" s="176">
        <f t="shared" si="150"/>
        <v>0</v>
      </c>
      <c r="DJ120" s="176">
        <f t="shared" si="150"/>
        <v>0</v>
      </c>
      <c r="DK120" s="176">
        <f t="shared" si="150"/>
        <v>0</v>
      </c>
      <c r="DL120" s="176">
        <f t="shared" si="150"/>
        <v>0</v>
      </c>
      <c r="DM120" s="176">
        <f t="shared" si="150"/>
        <v>0</v>
      </c>
      <c r="DN120" s="176">
        <f t="shared" si="150"/>
        <v>0</v>
      </c>
      <c r="DO120" s="176">
        <f t="shared" si="150"/>
        <v>0</v>
      </c>
      <c r="DP120" s="176">
        <f t="shared" si="150"/>
        <v>0</v>
      </c>
      <c r="DQ120" s="176">
        <f t="shared" si="146"/>
        <v>0</v>
      </c>
      <c r="DR120" s="176">
        <f t="shared" si="146"/>
        <v>0</v>
      </c>
      <c r="DS120" s="176">
        <f t="shared" si="146"/>
        <v>0</v>
      </c>
      <c r="DT120" s="176">
        <f t="shared" si="146"/>
        <v>0</v>
      </c>
      <c r="DU120" s="176">
        <f t="shared" si="146"/>
        <v>0</v>
      </c>
      <c r="DV120" s="176">
        <f t="shared" si="146"/>
        <v>0</v>
      </c>
      <c r="DW120" s="176">
        <f t="shared" si="146"/>
        <v>0</v>
      </c>
      <c r="DX120" s="176">
        <f t="shared" si="146"/>
        <v>0</v>
      </c>
      <c r="DY120" s="176">
        <f t="shared" si="146"/>
        <v>0</v>
      </c>
      <c r="DZ120" s="176">
        <f t="shared" si="146"/>
        <v>0</v>
      </c>
      <c r="EA120" s="176">
        <f t="shared" si="146"/>
        <v>0</v>
      </c>
      <c r="EB120" s="176">
        <f t="shared" si="146"/>
        <v>0</v>
      </c>
      <c r="EC120" s="176">
        <f t="shared" si="146"/>
        <v>0</v>
      </c>
      <c r="ED120" s="176">
        <f t="shared" si="146"/>
        <v>0</v>
      </c>
      <c r="EE120" s="176">
        <f t="shared" si="146"/>
        <v>0</v>
      </c>
      <c r="EF120" s="176">
        <f t="shared" si="147"/>
        <v>0</v>
      </c>
      <c r="EG120" s="176">
        <f t="shared" si="147"/>
        <v>0</v>
      </c>
      <c r="EH120" s="176">
        <f t="shared" si="147"/>
        <v>0</v>
      </c>
      <c r="EI120" s="176">
        <f t="shared" si="147"/>
        <v>0</v>
      </c>
      <c r="EJ120" s="176">
        <f t="shared" si="147"/>
        <v>0</v>
      </c>
      <c r="EK120" s="176">
        <f t="shared" si="147"/>
        <v>0</v>
      </c>
      <c r="EL120" s="176">
        <f t="shared" si="147"/>
        <v>0</v>
      </c>
      <c r="EM120" s="176">
        <f t="shared" si="147"/>
        <v>0</v>
      </c>
      <c r="EN120" s="176">
        <f t="shared" si="147"/>
        <v>0</v>
      </c>
      <c r="EO120" s="176">
        <f t="shared" si="129"/>
        <v>0</v>
      </c>
      <c r="EP120" s="176">
        <f t="shared" si="129"/>
        <v>0</v>
      </c>
      <c r="EQ120" s="176">
        <f t="shared" si="129"/>
        <v>0</v>
      </c>
      <c r="ER120" s="176">
        <f t="shared" si="129"/>
        <v>0</v>
      </c>
      <c r="ES120" s="176">
        <f t="shared" si="129"/>
        <v>0</v>
      </c>
      <c r="ET120" s="176">
        <f t="shared" si="132"/>
        <v>0</v>
      </c>
      <c r="EU120" s="176">
        <f t="shared" si="132"/>
        <v>0</v>
      </c>
      <c r="EV120" s="176">
        <f t="shared" si="132"/>
        <v>0</v>
      </c>
      <c r="EW120" s="176">
        <f t="shared" si="132"/>
        <v>0</v>
      </c>
      <c r="EX120" s="176">
        <f t="shared" si="132"/>
        <v>0</v>
      </c>
      <c r="EY120" s="176">
        <f t="shared" si="132"/>
        <v>0</v>
      </c>
      <c r="EZ120" s="176">
        <f t="shared" si="132"/>
        <v>0</v>
      </c>
      <c r="FA120" s="176">
        <f t="shared" si="132"/>
        <v>0</v>
      </c>
      <c r="FB120" s="176">
        <f t="shared" si="132"/>
        <v>0</v>
      </c>
      <c r="FC120" s="176">
        <f t="shared" si="132"/>
        <v>0</v>
      </c>
      <c r="FD120" s="176">
        <f t="shared" si="132"/>
        <v>0</v>
      </c>
      <c r="FE120" s="176">
        <f t="shared" si="132"/>
        <v>0</v>
      </c>
      <c r="FF120" s="176">
        <f t="shared" si="132"/>
        <v>0</v>
      </c>
      <c r="FG120" s="176">
        <f t="shared" si="132"/>
        <v>0</v>
      </c>
      <c r="FH120" s="176">
        <f t="shared" si="132"/>
        <v>0</v>
      </c>
      <c r="FI120" s="176">
        <f t="shared" si="132"/>
        <v>0</v>
      </c>
      <c r="FJ120" s="176">
        <f t="shared" si="148"/>
        <v>0</v>
      </c>
      <c r="FK120" s="176">
        <f t="shared" si="148"/>
        <v>0</v>
      </c>
      <c r="FL120" s="176">
        <f t="shared" si="148"/>
        <v>0</v>
      </c>
      <c r="FM120" s="176">
        <f t="shared" si="148"/>
        <v>0</v>
      </c>
      <c r="FN120" s="176">
        <f t="shared" si="148"/>
        <v>0</v>
      </c>
      <c r="FO120" s="176">
        <f t="shared" si="148"/>
        <v>0</v>
      </c>
      <c r="FP120" s="176">
        <f t="shared" si="148"/>
        <v>0</v>
      </c>
      <c r="FQ120" s="176">
        <f t="shared" si="148"/>
        <v>0</v>
      </c>
      <c r="FR120" s="176">
        <f t="shared" si="148"/>
        <v>0</v>
      </c>
      <c r="FS120" s="176">
        <f t="shared" si="148"/>
        <v>0</v>
      </c>
      <c r="FT120" s="176">
        <f t="shared" si="148"/>
        <v>0</v>
      </c>
      <c r="FU120" s="176">
        <f t="shared" si="148"/>
        <v>0</v>
      </c>
      <c r="FV120" s="176">
        <f t="shared" si="148"/>
        <v>0</v>
      </c>
      <c r="FW120" s="176">
        <f t="shared" si="148"/>
        <v>0</v>
      </c>
      <c r="FX120" s="176">
        <f t="shared" si="144"/>
        <v>0</v>
      </c>
      <c r="FY120" s="176">
        <f t="shared" si="144"/>
        <v>0</v>
      </c>
      <c r="FZ120" s="176">
        <f t="shared" si="144"/>
        <v>0</v>
      </c>
      <c r="GA120" s="176">
        <f t="shared" si="144"/>
        <v>0</v>
      </c>
      <c r="GB120" s="176">
        <f t="shared" si="144"/>
        <v>0</v>
      </c>
      <c r="GC120" s="176">
        <f t="shared" si="139"/>
        <v>0</v>
      </c>
      <c r="GD120" s="176">
        <f t="shared" si="139"/>
        <v>0</v>
      </c>
      <c r="GE120" s="176">
        <f t="shared" si="139"/>
        <v>0</v>
      </c>
      <c r="GF120" s="176">
        <f t="shared" si="139"/>
        <v>0</v>
      </c>
      <c r="GG120" s="176">
        <f t="shared" si="139"/>
        <v>0</v>
      </c>
      <c r="GH120" s="176">
        <f t="shared" si="139"/>
        <v>0</v>
      </c>
      <c r="GI120" s="176">
        <f t="shared" si="139"/>
        <v>0</v>
      </c>
      <c r="GJ120" s="176">
        <f t="shared" si="139"/>
        <v>0</v>
      </c>
      <c r="GK120" s="176">
        <f t="shared" si="149"/>
        <v>0</v>
      </c>
      <c r="GL120" s="176">
        <f t="shared" si="149"/>
        <v>0</v>
      </c>
      <c r="GM120" s="176">
        <f t="shared" si="149"/>
        <v>0</v>
      </c>
      <c r="GN120" s="176">
        <f t="shared" si="149"/>
        <v>0</v>
      </c>
      <c r="GO120" s="176">
        <f t="shared" si="149"/>
        <v>0</v>
      </c>
      <c r="GP120" s="176">
        <f t="shared" si="149"/>
        <v>0</v>
      </c>
      <c r="GQ120" s="176">
        <f t="shared" si="149"/>
        <v>0</v>
      </c>
      <c r="GR120" s="176">
        <f t="shared" si="149"/>
        <v>0</v>
      </c>
      <c r="GS120" s="176">
        <f t="shared" si="149"/>
        <v>0</v>
      </c>
      <c r="GT120" s="176">
        <f t="shared" si="149"/>
        <v>0</v>
      </c>
      <c r="GU120" s="176">
        <f t="shared" si="149"/>
        <v>0</v>
      </c>
      <c r="GV120" s="176">
        <f t="shared" si="149"/>
        <v>0</v>
      </c>
      <c r="GW120" s="176">
        <f t="shared" si="149"/>
        <v>0</v>
      </c>
      <c r="GX120" s="176">
        <f t="shared" si="149"/>
        <v>0</v>
      </c>
      <c r="GY120" s="176">
        <f t="shared" si="149"/>
        <v>0</v>
      </c>
      <c r="GZ120" s="176">
        <f t="shared" si="149"/>
        <v>0</v>
      </c>
      <c r="HA120" s="176">
        <f t="shared" si="131"/>
        <v>0</v>
      </c>
      <c r="HB120" s="176">
        <f t="shared" si="131"/>
        <v>0</v>
      </c>
      <c r="HC120" s="176">
        <f t="shared" si="145"/>
        <v>0</v>
      </c>
      <c r="HD120" s="176">
        <f t="shared" si="145"/>
        <v>0</v>
      </c>
      <c r="HE120" s="176">
        <f t="shared" si="145"/>
        <v>0</v>
      </c>
      <c r="HF120" s="176">
        <f t="shared" si="145"/>
        <v>0</v>
      </c>
      <c r="HG120" s="176">
        <f t="shared" si="145"/>
        <v>0</v>
      </c>
      <c r="HH120" s="176">
        <f t="shared" si="145"/>
        <v>0</v>
      </c>
      <c r="HI120" s="176">
        <f t="shared" si="145"/>
        <v>0</v>
      </c>
      <c r="HJ120" s="176">
        <f t="shared" si="145"/>
        <v>0</v>
      </c>
      <c r="HK120" s="176">
        <f t="shared" si="145"/>
        <v>0</v>
      </c>
      <c r="HL120" s="176">
        <f t="shared" si="145"/>
        <v>0</v>
      </c>
      <c r="HM120" s="176">
        <f t="shared" si="145"/>
        <v>0</v>
      </c>
      <c r="HN120" s="176">
        <f t="shared" si="145"/>
        <v>0</v>
      </c>
      <c r="HO120" s="176">
        <f t="shared" si="145"/>
        <v>0</v>
      </c>
      <c r="HP120" s="176">
        <f t="shared" si="145"/>
        <v>0</v>
      </c>
      <c r="HQ120" s="176">
        <f t="shared" si="145"/>
        <v>0</v>
      </c>
      <c r="HR120" s="176">
        <f t="shared" si="134"/>
        <v>0</v>
      </c>
      <c r="HS120" s="176">
        <f t="shared" si="134"/>
        <v>0</v>
      </c>
      <c r="HT120" s="176">
        <f t="shared" si="134"/>
        <v>0</v>
      </c>
      <c r="HU120" s="176">
        <f t="shared" si="134"/>
        <v>0</v>
      </c>
      <c r="HV120" s="176">
        <f t="shared" si="134"/>
        <v>0</v>
      </c>
      <c r="HW120" s="176">
        <f t="shared" si="133"/>
        <v>0</v>
      </c>
      <c r="HX120" s="176">
        <f t="shared" si="133"/>
        <v>0</v>
      </c>
      <c r="HY120" s="176">
        <f t="shared" si="133"/>
        <v>0</v>
      </c>
      <c r="HZ120" s="176">
        <f t="shared" si="133"/>
        <v>0</v>
      </c>
      <c r="IA120" s="176">
        <f t="shared" si="133"/>
        <v>0</v>
      </c>
      <c r="IB120" s="176">
        <f t="shared" si="133"/>
        <v>0</v>
      </c>
      <c r="IC120" s="176">
        <f t="shared" si="133"/>
        <v>0</v>
      </c>
      <c r="ID120" s="176">
        <f t="shared" si="133"/>
        <v>0</v>
      </c>
      <c r="IE120" s="176">
        <f t="shared" si="133"/>
        <v>0</v>
      </c>
      <c r="IF120" s="176">
        <f t="shared" si="133"/>
        <v>0</v>
      </c>
      <c r="IG120" s="176">
        <f t="shared" si="133"/>
        <v>0</v>
      </c>
    </row>
    <row r="121" spans="2:250" ht="12.75" customHeight="1" x14ac:dyDescent="0.25">
      <c r="B121" s="174"/>
      <c r="C121" s="174"/>
      <c r="D121" s="174">
        <f t="shared" si="96"/>
        <v>0</v>
      </c>
      <c r="E121"/>
      <c r="F121"/>
      <c r="G121" s="177">
        <v>108</v>
      </c>
      <c r="H121" s="176">
        <f t="shared" si="97"/>
        <v>16.745599319457941</v>
      </c>
      <c r="I121" s="176">
        <f t="shared" si="100"/>
        <v>2.7510415655749987E-127</v>
      </c>
      <c r="K121" s="176">
        <f t="shared" si="136"/>
        <v>1.7691116081426574E-176</v>
      </c>
      <c r="L121" s="176">
        <f t="shared" si="136"/>
        <v>1.4453227164338533E-127</v>
      </c>
      <c r="M121" s="176">
        <f t="shared" si="136"/>
        <v>5.1392075153690971E-297</v>
      </c>
      <c r="N121" s="176">
        <f t="shared" si="136"/>
        <v>1.7495343394961224E-283</v>
      </c>
      <c r="O121" s="176">
        <f t="shared" si="136"/>
        <v>4.9916988620046668E-224</v>
      </c>
      <c r="P121" s="176">
        <f t="shared" si="136"/>
        <v>4.5336945477507889E-181</v>
      </c>
      <c r="Q121" s="176">
        <f t="shared" si="136"/>
        <v>0</v>
      </c>
      <c r="R121" s="176">
        <f t="shared" si="136"/>
        <v>0</v>
      </c>
      <c r="S121" s="176">
        <f t="shared" si="136"/>
        <v>3.76974152982511E-222</v>
      </c>
      <c r="T121" s="176">
        <f t="shared" si="136"/>
        <v>1.7137000447715801E-137</v>
      </c>
      <c r="U121" s="176">
        <f t="shared" si="136"/>
        <v>1.3057188489697753E-127</v>
      </c>
      <c r="V121" s="176">
        <f t="shared" si="136"/>
        <v>2.3175207526125725E-251</v>
      </c>
      <c r="W121" s="176">
        <f t="shared" si="136"/>
        <v>0</v>
      </c>
      <c r="X121" s="176">
        <f t="shared" si="136"/>
        <v>1.0737872392507676E-237</v>
      </c>
      <c r="Y121" s="176">
        <f t="shared" si="136"/>
        <v>2.1944994679906389E-193</v>
      </c>
      <c r="Z121" s="176">
        <f t="shared" si="136"/>
        <v>0</v>
      </c>
      <c r="AA121" s="176">
        <f t="shared" si="135"/>
        <v>0</v>
      </c>
      <c r="AB121" s="176">
        <f t="shared" si="135"/>
        <v>0</v>
      </c>
      <c r="AC121" s="176">
        <f t="shared" si="135"/>
        <v>0</v>
      </c>
      <c r="AD121" s="176">
        <f t="shared" si="135"/>
        <v>0</v>
      </c>
      <c r="AE121" s="176">
        <f t="shared" si="135"/>
        <v>0</v>
      </c>
      <c r="AF121" s="176">
        <f t="shared" si="135"/>
        <v>0</v>
      </c>
      <c r="AG121" s="176">
        <f t="shared" si="135"/>
        <v>0</v>
      </c>
      <c r="AH121" s="176">
        <f t="shared" si="135"/>
        <v>0</v>
      </c>
      <c r="AI121" s="176">
        <f t="shared" si="135"/>
        <v>0</v>
      </c>
      <c r="AJ121" s="176">
        <f t="shared" si="135"/>
        <v>0</v>
      </c>
      <c r="AK121" s="176">
        <f t="shared" si="135"/>
        <v>0</v>
      </c>
      <c r="AL121" s="176">
        <f t="shared" si="135"/>
        <v>0</v>
      </c>
      <c r="AM121" s="176">
        <f t="shared" si="135"/>
        <v>0</v>
      </c>
      <c r="AN121" s="176">
        <f t="shared" si="135"/>
        <v>0</v>
      </c>
      <c r="AO121" s="176">
        <f t="shared" si="135"/>
        <v>0</v>
      </c>
      <c r="AP121" s="176">
        <f t="shared" si="143"/>
        <v>0</v>
      </c>
      <c r="AQ121" s="176">
        <f t="shared" si="143"/>
        <v>0</v>
      </c>
      <c r="AR121" s="176">
        <f t="shared" si="143"/>
        <v>0</v>
      </c>
      <c r="AS121" s="176">
        <f t="shared" si="143"/>
        <v>0</v>
      </c>
      <c r="AT121" s="176">
        <f t="shared" si="143"/>
        <v>0</v>
      </c>
      <c r="AU121" s="176">
        <f t="shared" si="143"/>
        <v>0</v>
      </c>
      <c r="AV121" s="176">
        <f t="shared" si="143"/>
        <v>0</v>
      </c>
      <c r="AW121" s="176">
        <f t="shared" si="143"/>
        <v>0</v>
      </c>
      <c r="AX121" s="176">
        <f t="shared" si="143"/>
        <v>0</v>
      </c>
      <c r="AY121" s="176">
        <f t="shared" si="143"/>
        <v>0</v>
      </c>
      <c r="AZ121" s="176">
        <f t="shared" si="143"/>
        <v>0</v>
      </c>
      <c r="BA121" s="176">
        <f t="shared" si="143"/>
        <v>0</v>
      </c>
      <c r="BB121" s="176">
        <f t="shared" si="143"/>
        <v>0</v>
      </c>
      <c r="BC121" s="176">
        <f t="shared" si="143"/>
        <v>0</v>
      </c>
      <c r="BD121" s="176">
        <f t="shared" si="143"/>
        <v>0</v>
      </c>
      <c r="BE121" s="176">
        <f t="shared" si="141"/>
        <v>0</v>
      </c>
      <c r="BF121" s="176">
        <f t="shared" si="141"/>
        <v>0</v>
      </c>
      <c r="BG121" s="176">
        <f t="shared" si="141"/>
        <v>0</v>
      </c>
      <c r="BH121" s="176">
        <f t="shared" si="141"/>
        <v>0</v>
      </c>
      <c r="BI121" s="176">
        <f t="shared" si="141"/>
        <v>0</v>
      </c>
      <c r="BJ121" s="176">
        <f t="shared" si="141"/>
        <v>0</v>
      </c>
      <c r="BK121" s="176">
        <f t="shared" si="141"/>
        <v>0</v>
      </c>
      <c r="BL121" s="176">
        <f t="shared" si="141"/>
        <v>0</v>
      </c>
      <c r="BM121" s="176">
        <f t="shared" si="141"/>
        <v>0</v>
      </c>
      <c r="BN121" s="176">
        <f t="shared" si="141"/>
        <v>0</v>
      </c>
      <c r="BO121" s="176">
        <f t="shared" si="141"/>
        <v>0</v>
      </c>
      <c r="BP121" s="176">
        <f t="shared" si="141"/>
        <v>0</v>
      </c>
      <c r="BQ121" s="176">
        <f t="shared" si="141"/>
        <v>0</v>
      </c>
      <c r="BR121" s="176">
        <f t="shared" si="141"/>
        <v>0</v>
      </c>
      <c r="BS121" s="176">
        <f t="shared" si="141"/>
        <v>0</v>
      </c>
      <c r="BT121" s="176">
        <f t="shared" si="141"/>
        <v>0</v>
      </c>
      <c r="BU121" s="176">
        <f t="shared" si="140"/>
        <v>0</v>
      </c>
      <c r="BV121" s="176">
        <f t="shared" si="140"/>
        <v>0</v>
      </c>
      <c r="BW121" s="176">
        <f t="shared" si="140"/>
        <v>0</v>
      </c>
      <c r="BX121" s="176">
        <f t="shared" si="140"/>
        <v>0</v>
      </c>
      <c r="BY121" s="176">
        <f t="shared" si="140"/>
        <v>0</v>
      </c>
      <c r="BZ121" s="176">
        <f t="shared" si="140"/>
        <v>0</v>
      </c>
      <c r="CA121" s="176">
        <f t="shared" si="140"/>
        <v>0</v>
      </c>
      <c r="CB121" s="176">
        <f t="shared" si="140"/>
        <v>0</v>
      </c>
      <c r="CC121" s="176">
        <f t="shared" si="140"/>
        <v>0</v>
      </c>
      <c r="CD121" s="176">
        <f t="shared" si="140"/>
        <v>0</v>
      </c>
      <c r="CE121" s="176">
        <f t="shared" si="140"/>
        <v>0</v>
      </c>
      <c r="CF121" s="176">
        <f t="shared" si="140"/>
        <v>0</v>
      </c>
      <c r="CG121" s="176">
        <f t="shared" si="140"/>
        <v>0</v>
      </c>
      <c r="CH121" s="176">
        <f t="shared" si="140"/>
        <v>0</v>
      </c>
      <c r="CI121" s="176">
        <f t="shared" si="140"/>
        <v>0</v>
      </c>
      <c r="CJ121" s="176">
        <f t="shared" si="140"/>
        <v>0</v>
      </c>
      <c r="CK121" s="176">
        <f t="shared" si="142"/>
        <v>0</v>
      </c>
      <c r="CL121" s="176">
        <f t="shared" si="142"/>
        <v>0</v>
      </c>
      <c r="CM121" s="176">
        <f t="shared" si="142"/>
        <v>0</v>
      </c>
      <c r="CN121" s="176">
        <f t="shared" si="142"/>
        <v>0</v>
      </c>
      <c r="CO121" s="176">
        <f t="shared" si="142"/>
        <v>0</v>
      </c>
      <c r="CP121" s="176">
        <f t="shared" si="142"/>
        <v>0</v>
      </c>
      <c r="CQ121" s="176">
        <f t="shared" si="142"/>
        <v>0</v>
      </c>
      <c r="CR121" s="176">
        <f t="shared" si="142"/>
        <v>0</v>
      </c>
      <c r="CS121" s="176">
        <f t="shared" si="142"/>
        <v>0</v>
      </c>
      <c r="CT121" s="176">
        <f t="shared" si="142"/>
        <v>0</v>
      </c>
      <c r="CU121" s="176">
        <f t="shared" si="142"/>
        <v>0</v>
      </c>
      <c r="CV121" s="176">
        <f t="shared" si="142"/>
        <v>0</v>
      </c>
      <c r="CW121" s="176">
        <f t="shared" si="142"/>
        <v>0</v>
      </c>
      <c r="CX121" s="176">
        <f t="shared" si="142"/>
        <v>0</v>
      </c>
      <c r="CY121" s="176">
        <f t="shared" si="142"/>
        <v>0</v>
      </c>
      <c r="CZ121" s="176">
        <f t="shared" si="142"/>
        <v>0</v>
      </c>
      <c r="DA121" s="176">
        <f t="shared" si="151"/>
        <v>0</v>
      </c>
      <c r="DB121" s="176">
        <f t="shared" si="150"/>
        <v>0</v>
      </c>
      <c r="DC121" s="176">
        <f t="shared" si="150"/>
        <v>0</v>
      </c>
      <c r="DD121" s="176">
        <f t="shared" si="150"/>
        <v>0</v>
      </c>
      <c r="DE121" s="176">
        <f t="shared" si="150"/>
        <v>0</v>
      </c>
      <c r="DF121" s="176">
        <f t="shared" si="150"/>
        <v>0</v>
      </c>
      <c r="DG121" s="176">
        <f t="shared" si="150"/>
        <v>0</v>
      </c>
      <c r="DH121" s="176">
        <f t="shared" si="150"/>
        <v>0</v>
      </c>
      <c r="DI121" s="176">
        <f t="shared" si="150"/>
        <v>0</v>
      </c>
      <c r="DJ121" s="176">
        <f t="shared" si="150"/>
        <v>0</v>
      </c>
      <c r="DK121" s="176">
        <f t="shared" si="150"/>
        <v>0</v>
      </c>
      <c r="DL121" s="176">
        <f t="shared" si="150"/>
        <v>0</v>
      </c>
      <c r="DM121" s="176">
        <f t="shared" si="150"/>
        <v>0</v>
      </c>
      <c r="DN121" s="176">
        <f t="shared" si="150"/>
        <v>0</v>
      </c>
      <c r="DO121" s="176">
        <f t="shared" si="150"/>
        <v>0</v>
      </c>
      <c r="DP121" s="176">
        <f t="shared" si="150"/>
        <v>0</v>
      </c>
      <c r="DQ121" s="176">
        <f t="shared" si="146"/>
        <v>0</v>
      </c>
      <c r="DR121" s="176">
        <f t="shared" si="146"/>
        <v>0</v>
      </c>
      <c r="DS121" s="176">
        <f t="shared" si="146"/>
        <v>0</v>
      </c>
      <c r="DT121" s="176">
        <f t="shared" si="146"/>
        <v>0</v>
      </c>
      <c r="DU121" s="176">
        <f t="shared" si="146"/>
        <v>0</v>
      </c>
      <c r="DV121" s="176">
        <f t="shared" si="146"/>
        <v>0</v>
      </c>
      <c r="DW121" s="176">
        <f t="shared" si="146"/>
        <v>0</v>
      </c>
      <c r="DX121" s="176">
        <f t="shared" si="146"/>
        <v>0</v>
      </c>
      <c r="DY121" s="176">
        <f t="shared" si="146"/>
        <v>0</v>
      </c>
      <c r="DZ121" s="176">
        <f t="shared" si="146"/>
        <v>0</v>
      </c>
      <c r="EA121" s="176">
        <f t="shared" si="146"/>
        <v>0</v>
      </c>
      <c r="EB121" s="176">
        <f t="shared" si="146"/>
        <v>0</v>
      </c>
      <c r="EC121" s="176">
        <f t="shared" si="146"/>
        <v>0</v>
      </c>
      <c r="ED121" s="176">
        <f t="shared" si="146"/>
        <v>0</v>
      </c>
      <c r="EE121" s="176">
        <f t="shared" si="146"/>
        <v>0</v>
      </c>
      <c r="EF121" s="176">
        <f t="shared" si="147"/>
        <v>0</v>
      </c>
      <c r="EG121" s="176">
        <f t="shared" si="147"/>
        <v>0</v>
      </c>
      <c r="EH121" s="176">
        <f t="shared" si="147"/>
        <v>0</v>
      </c>
      <c r="EI121" s="176">
        <f t="shared" si="147"/>
        <v>0</v>
      </c>
      <c r="EJ121" s="176">
        <f t="shared" si="147"/>
        <v>0</v>
      </c>
      <c r="EK121" s="176">
        <f t="shared" si="147"/>
        <v>0</v>
      </c>
      <c r="EL121" s="176">
        <f t="shared" si="147"/>
        <v>0</v>
      </c>
      <c r="EM121" s="176">
        <f t="shared" si="147"/>
        <v>0</v>
      </c>
      <c r="EN121" s="176">
        <f t="shared" si="147"/>
        <v>0</v>
      </c>
      <c r="EO121" s="176">
        <f t="shared" si="129"/>
        <v>0</v>
      </c>
      <c r="EP121" s="176">
        <f t="shared" si="129"/>
        <v>0</v>
      </c>
      <c r="EQ121" s="176">
        <f t="shared" si="129"/>
        <v>0</v>
      </c>
      <c r="ER121" s="176">
        <f t="shared" si="129"/>
        <v>0</v>
      </c>
      <c r="ES121" s="176">
        <f t="shared" si="129"/>
        <v>0</v>
      </c>
      <c r="ET121" s="176">
        <f t="shared" si="132"/>
        <v>0</v>
      </c>
      <c r="EU121" s="176">
        <f t="shared" si="132"/>
        <v>0</v>
      </c>
      <c r="EV121" s="176">
        <f t="shared" si="132"/>
        <v>0</v>
      </c>
      <c r="EW121" s="176">
        <f t="shared" si="132"/>
        <v>0</v>
      </c>
      <c r="EX121" s="176">
        <f t="shared" si="132"/>
        <v>0</v>
      </c>
      <c r="EY121" s="176">
        <f t="shared" si="132"/>
        <v>0</v>
      </c>
      <c r="EZ121" s="176">
        <f t="shared" si="132"/>
        <v>0</v>
      </c>
      <c r="FA121" s="176">
        <f t="shared" si="132"/>
        <v>0</v>
      </c>
      <c r="FB121" s="176">
        <f t="shared" si="132"/>
        <v>0</v>
      </c>
      <c r="FC121" s="176">
        <f t="shared" si="132"/>
        <v>0</v>
      </c>
      <c r="FD121" s="176">
        <f t="shared" si="132"/>
        <v>0</v>
      </c>
      <c r="FE121" s="176">
        <f t="shared" si="132"/>
        <v>0</v>
      </c>
      <c r="FF121" s="176">
        <f t="shared" si="132"/>
        <v>0</v>
      </c>
      <c r="FG121" s="176">
        <f t="shared" si="132"/>
        <v>0</v>
      </c>
      <c r="FH121" s="176">
        <f t="shared" si="132"/>
        <v>0</v>
      </c>
      <c r="FI121" s="176">
        <f t="shared" si="132"/>
        <v>0</v>
      </c>
      <c r="FJ121" s="176">
        <f t="shared" si="148"/>
        <v>0</v>
      </c>
      <c r="FK121" s="176">
        <f t="shared" si="148"/>
        <v>0</v>
      </c>
      <c r="FL121" s="176">
        <f t="shared" si="148"/>
        <v>0</v>
      </c>
      <c r="FM121" s="176">
        <f t="shared" si="148"/>
        <v>0</v>
      </c>
      <c r="FN121" s="176">
        <f t="shared" si="148"/>
        <v>0</v>
      </c>
      <c r="FO121" s="176">
        <f t="shared" si="148"/>
        <v>0</v>
      </c>
      <c r="FP121" s="176">
        <f t="shared" si="148"/>
        <v>0</v>
      </c>
      <c r="FQ121" s="176">
        <f t="shared" si="148"/>
        <v>0</v>
      </c>
      <c r="FR121" s="176">
        <f t="shared" si="148"/>
        <v>0</v>
      </c>
      <c r="FS121" s="176">
        <f t="shared" si="148"/>
        <v>0</v>
      </c>
      <c r="FT121" s="176">
        <f t="shared" si="148"/>
        <v>0</v>
      </c>
      <c r="FU121" s="176">
        <f t="shared" si="148"/>
        <v>0</v>
      </c>
      <c r="FV121" s="176">
        <f t="shared" si="148"/>
        <v>0</v>
      </c>
      <c r="FW121" s="176">
        <f t="shared" si="148"/>
        <v>0</v>
      </c>
      <c r="FX121" s="176">
        <f t="shared" si="144"/>
        <v>0</v>
      </c>
      <c r="FY121" s="176">
        <f t="shared" si="144"/>
        <v>0</v>
      </c>
      <c r="FZ121" s="176">
        <f t="shared" si="144"/>
        <v>0</v>
      </c>
      <c r="GA121" s="176">
        <f t="shared" si="144"/>
        <v>0</v>
      </c>
      <c r="GB121" s="176">
        <f t="shared" si="144"/>
        <v>0</v>
      </c>
      <c r="GC121" s="176">
        <f t="shared" si="139"/>
        <v>0</v>
      </c>
      <c r="GD121" s="176">
        <f t="shared" si="139"/>
        <v>0</v>
      </c>
      <c r="GE121" s="176">
        <f t="shared" si="139"/>
        <v>0</v>
      </c>
      <c r="GF121" s="176">
        <f t="shared" si="139"/>
        <v>0</v>
      </c>
      <c r="GG121" s="176">
        <f t="shared" si="139"/>
        <v>0</v>
      </c>
      <c r="GH121" s="176">
        <f t="shared" si="139"/>
        <v>0</v>
      </c>
      <c r="GI121" s="176">
        <f t="shared" si="139"/>
        <v>0</v>
      </c>
      <c r="GJ121" s="176">
        <f t="shared" si="139"/>
        <v>0</v>
      </c>
      <c r="GK121" s="176">
        <f t="shared" si="149"/>
        <v>0</v>
      </c>
      <c r="GL121" s="176">
        <f t="shared" si="149"/>
        <v>0</v>
      </c>
      <c r="GM121" s="176">
        <f t="shared" si="149"/>
        <v>0</v>
      </c>
      <c r="GN121" s="176">
        <f t="shared" si="149"/>
        <v>0</v>
      </c>
      <c r="GO121" s="176">
        <f t="shared" si="149"/>
        <v>0</v>
      </c>
      <c r="GP121" s="176">
        <f t="shared" si="149"/>
        <v>0</v>
      </c>
      <c r="GQ121" s="176">
        <f t="shared" si="149"/>
        <v>0</v>
      </c>
      <c r="GR121" s="176">
        <f t="shared" si="149"/>
        <v>0</v>
      </c>
      <c r="GS121" s="176">
        <f t="shared" si="149"/>
        <v>0</v>
      </c>
      <c r="GT121" s="176">
        <f t="shared" si="149"/>
        <v>0</v>
      </c>
      <c r="GU121" s="176">
        <f t="shared" si="149"/>
        <v>0</v>
      </c>
      <c r="GV121" s="176">
        <f t="shared" si="149"/>
        <v>0</v>
      </c>
      <c r="GW121" s="176">
        <f t="shared" si="149"/>
        <v>0</v>
      </c>
      <c r="GX121" s="176">
        <f t="shared" si="149"/>
        <v>0</v>
      </c>
      <c r="GY121" s="176">
        <f t="shared" si="149"/>
        <v>0</v>
      </c>
      <c r="GZ121" s="176">
        <f t="shared" si="149"/>
        <v>0</v>
      </c>
      <c r="HA121" s="176">
        <f t="shared" si="131"/>
        <v>0</v>
      </c>
      <c r="HB121" s="176">
        <f t="shared" si="131"/>
        <v>0</v>
      </c>
      <c r="HC121" s="176">
        <f t="shared" si="145"/>
        <v>0</v>
      </c>
      <c r="HD121" s="176">
        <f t="shared" si="145"/>
        <v>0</v>
      </c>
      <c r="HE121" s="176">
        <f t="shared" si="145"/>
        <v>0</v>
      </c>
      <c r="HF121" s="176">
        <f t="shared" si="145"/>
        <v>0</v>
      </c>
      <c r="HG121" s="176">
        <f t="shared" si="145"/>
        <v>0</v>
      </c>
      <c r="HH121" s="176">
        <f t="shared" si="145"/>
        <v>0</v>
      </c>
      <c r="HI121" s="176">
        <f t="shared" si="145"/>
        <v>0</v>
      </c>
      <c r="HJ121" s="176">
        <f t="shared" si="145"/>
        <v>0</v>
      </c>
      <c r="HK121" s="176">
        <f t="shared" si="145"/>
        <v>0</v>
      </c>
      <c r="HL121" s="176">
        <f t="shared" si="145"/>
        <v>0</v>
      </c>
      <c r="HM121" s="176">
        <f t="shared" si="145"/>
        <v>0</v>
      </c>
      <c r="HN121" s="176">
        <f t="shared" si="145"/>
        <v>0</v>
      </c>
      <c r="HO121" s="176">
        <f t="shared" si="145"/>
        <v>0</v>
      </c>
      <c r="HP121" s="176">
        <f t="shared" si="145"/>
        <v>0</v>
      </c>
      <c r="HQ121" s="176">
        <f t="shared" si="145"/>
        <v>0</v>
      </c>
      <c r="HR121" s="176">
        <f t="shared" si="134"/>
        <v>0</v>
      </c>
      <c r="HS121" s="176">
        <f t="shared" si="134"/>
        <v>0</v>
      </c>
      <c r="HT121" s="176">
        <f t="shared" si="134"/>
        <v>0</v>
      </c>
      <c r="HU121" s="176">
        <f t="shared" si="134"/>
        <v>0</v>
      </c>
      <c r="HV121" s="176">
        <f t="shared" si="134"/>
        <v>0</v>
      </c>
      <c r="HW121" s="176">
        <f t="shared" si="133"/>
        <v>0</v>
      </c>
      <c r="HX121" s="176">
        <f t="shared" si="133"/>
        <v>0</v>
      </c>
      <c r="HY121" s="176">
        <f t="shared" si="133"/>
        <v>0</v>
      </c>
      <c r="HZ121" s="176">
        <f t="shared" si="133"/>
        <v>0</v>
      </c>
      <c r="IA121" s="176">
        <f t="shared" si="133"/>
        <v>0</v>
      </c>
      <c r="IB121" s="176">
        <f t="shared" si="133"/>
        <v>0</v>
      </c>
      <c r="IC121" s="176">
        <f t="shared" si="133"/>
        <v>0</v>
      </c>
      <c r="ID121" s="176">
        <f t="shared" si="133"/>
        <v>0</v>
      </c>
      <c r="IE121" s="176">
        <f t="shared" si="133"/>
        <v>0</v>
      </c>
      <c r="IF121" s="176">
        <f t="shared" si="133"/>
        <v>0</v>
      </c>
      <c r="IG121" s="176">
        <f t="shared" si="133"/>
        <v>0</v>
      </c>
    </row>
    <row r="122" spans="2:250" ht="12.75" customHeight="1" x14ac:dyDescent="0.25">
      <c r="B122" s="174"/>
      <c r="C122" s="174"/>
      <c r="D122" s="174">
        <f t="shared" si="96"/>
        <v>0</v>
      </c>
      <c r="E122"/>
      <c r="F122"/>
      <c r="G122" s="177">
        <v>109</v>
      </c>
      <c r="H122" s="176">
        <f t="shared" si="97"/>
        <v>16.90065116500848</v>
      </c>
      <c r="I122" s="176">
        <f t="shared" si="100"/>
        <v>1.6106221208231055E-132</v>
      </c>
      <c r="K122" s="176">
        <f t="shared" si="136"/>
        <v>5.5701614697734992E-184</v>
      </c>
      <c r="L122" s="176">
        <f t="shared" si="136"/>
        <v>8.7015972418094525E-134</v>
      </c>
      <c r="M122" s="176">
        <f t="shared" si="136"/>
        <v>4.9609247027822964E-308</v>
      </c>
      <c r="N122" s="176">
        <f t="shared" si="136"/>
        <v>1.4906476189623956E-294</v>
      </c>
      <c r="O122" s="176">
        <f t="shared" si="136"/>
        <v>2.462825370664809E-232</v>
      </c>
      <c r="P122" s="176">
        <f t="shared" si="136"/>
        <v>1.8739599568008278E-188</v>
      </c>
      <c r="Q122" s="176">
        <f t="shared" si="136"/>
        <v>0</v>
      </c>
      <c r="R122" s="176">
        <f t="shared" si="136"/>
        <v>0</v>
      </c>
      <c r="S122" s="176">
        <f t="shared" si="136"/>
        <v>1.6868911359091373E-230</v>
      </c>
      <c r="T122" s="176">
        <f t="shared" si="136"/>
        <v>3.4691995769310635E-143</v>
      </c>
      <c r="U122" s="176">
        <f t="shared" si="136"/>
        <v>1.5236061483703191E-132</v>
      </c>
      <c r="V122" s="176">
        <f t="shared" si="136"/>
        <v>2.3349771292508607E-260</v>
      </c>
      <c r="W122" s="176">
        <f t="shared" si="136"/>
        <v>0</v>
      </c>
      <c r="X122" s="176">
        <f t="shared" si="136"/>
        <v>6.2725173628129608E-247</v>
      </c>
      <c r="Y122" s="176">
        <f t="shared" si="136"/>
        <v>6.8086235671060917E-202</v>
      </c>
      <c r="Z122" s="176">
        <f t="shared" si="136"/>
        <v>0</v>
      </c>
      <c r="AA122" s="176">
        <f t="shared" si="135"/>
        <v>0</v>
      </c>
      <c r="AB122" s="176">
        <f t="shared" si="135"/>
        <v>0</v>
      </c>
      <c r="AC122" s="176">
        <f t="shared" si="135"/>
        <v>0</v>
      </c>
      <c r="AD122" s="176">
        <f t="shared" si="135"/>
        <v>0</v>
      </c>
      <c r="AE122" s="176">
        <f t="shared" si="135"/>
        <v>0</v>
      </c>
      <c r="AF122" s="176">
        <f t="shared" si="135"/>
        <v>0</v>
      </c>
      <c r="AG122" s="176">
        <f t="shared" si="135"/>
        <v>0</v>
      </c>
      <c r="AH122" s="176">
        <f t="shared" si="135"/>
        <v>0</v>
      </c>
      <c r="AI122" s="176">
        <f t="shared" si="135"/>
        <v>0</v>
      </c>
      <c r="AJ122" s="176">
        <f t="shared" si="135"/>
        <v>0</v>
      </c>
      <c r="AK122" s="176">
        <f t="shared" si="135"/>
        <v>0</v>
      </c>
      <c r="AL122" s="176">
        <f t="shared" si="135"/>
        <v>0</v>
      </c>
      <c r="AM122" s="176">
        <f t="shared" si="135"/>
        <v>0</v>
      </c>
      <c r="AN122" s="176">
        <f t="shared" si="135"/>
        <v>0</v>
      </c>
      <c r="AO122" s="176">
        <f t="shared" si="135"/>
        <v>0</v>
      </c>
      <c r="AP122" s="176">
        <f t="shared" si="143"/>
        <v>0</v>
      </c>
      <c r="AQ122" s="176">
        <f t="shared" si="143"/>
        <v>0</v>
      </c>
      <c r="AR122" s="176">
        <f t="shared" si="143"/>
        <v>0</v>
      </c>
      <c r="AS122" s="176">
        <f t="shared" si="143"/>
        <v>0</v>
      </c>
      <c r="AT122" s="176">
        <f t="shared" si="143"/>
        <v>0</v>
      </c>
      <c r="AU122" s="176">
        <f t="shared" si="143"/>
        <v>0</v>
      </c>
      <c r="AV122" s="176">
        <f t="shared" si="143"/>
        <v>0</v>
      </c>
      <c r="AW122" s="176">
        <f t="shared" si="143"/>
        <v>0</v>
      </c>
      <c r="AX122" s="176">
        <f t="shared" si="143"/>
        <v>0</v>
      </c>
      <c r="AY122" s="176">
        <f t="shared" si="143"/>
        <v>0</v>
      </c>
      <c r="AZ122" s="176">
        <f t="shared" si="143"/>
        <v>0</v>
      </c>
      <c r="BA122" s="176">
        <f t="shared" si="143"/>
        <v>0</v>
      </c>
      <c r="BB122" s="176">
        <f t="shared" si="143"/>
        <v>0</v>
      </c>
      <c r="BC122" s="176">
        <f t="shared" si="143"/>
        <v>0</v>
      </c>
      <c r="BD122" s="176">
        <f t="shared" si="143"/>
        <v>0</v>
      </c>
      <c r="BE122" s="176">
        <f t="shared" si="141"/>
        <v>0</v>
      </c>
      <c r="BF122" s="176">
        <f t="shared" si="141"/>
        <v>0</v>
      </c>
      <c r="BG122" s="176">
        <f t="shared" si="141"/>
        <v>0</v>
      </c>
      <c r="BH122" s="176">
        <f t="shared" si="141"/>
        <v>0</v>
      </c>
      <c r="BI122" s="176">
        <f t="shared" si="141"/>
        <v>0</v>
      </c>
      <c r="BJ122" s="176">
        <f t="shared" si="141"/>
        <v>0</v>
      </c>
      <c r="BK122" s="176">
        <f t="shared" si="141"/>
        <v>0</v>
      </c>
      <c r="BL122" s="176">
        <f t="shared" si="141"/>
        <v>0</v>
      </c>
      <c r="BM122" s="176">
        <f t="shared" si="141"/>
        <v>0</v>
      </c>
      <c r="BN122" s="176">
        <f t="shared" si="141"/>
        <v>0</v>
      </c>
      <c r="BO122" s="176">
        <f t="shared" si="141"/>
        <v>0</v>
      </c>
      <c r="BP122" s="176">
        <f t="shared" si="141"/>
        <v>0</v>
      </c>
      <c r="BQ122" s="176">
        <f t="shared" si="141"/>
        <v>0</v>
      </c>
      <c r="BR122" s="176">
        <f t="shared" si="141"/>
        <v>0</v>
      </c>
      <c r="BS122" s="176">
        <f t="shared" si="141"/>
        <v>0</v>
      </c>
      <c r="BT122" s="176">
        <f t="shared" si="141"/>
        <v>0</v>
      </c>
      <c r="BU122" s="176">
        <f t="shared" si="140"/>
        <v>0</v>
      </c>
      <c r="BV122" s="176">
        <f t="shared" si="140"/>
        <v>0</v>
      </c>
      <c r="BW122" s="176">
        <f t="shared" si="140"/>
        <v>0</v>
      </c>
      <c r="BX122" s="176">
        <f t="shared" si="140"/>
        <v>0</v>
      </c>
      <c r="BY122" s="176">
        <f t="shared" si="140"/>
        <v>0</v>
      </c>
      <c r="BZ122" s="176">
        <f t="shared" si="140"/>
        <v>0</v>
      </c>
      <c r="CA122" s="176">
        <f t="shared" si="140"/>
        <v>0</v>
      </c>
      <c r="CB122" s="176">
        <f t="shared" si="140"/>
        <v>0</v>
      </c>
      <c r="CC122" s="176">
        <f t="shared" si="140"/>
        <v>0</v>
      </c>
      <c r="CD122" s="176">
        <f t="shared" si="140"/>
        <v>0</v>
      </c>
      <c r="CE122" s="176">
        <f t="shared" si="140"/>
        <v>0</v>
      </c>
      <c r="CF122" s="176">
        <f t="shared" si="140"/>
        <v>0</v>
      </c>
      <c r="CG122" s="176">
        <f t="shared" si="140"/>
        <v>0</v>
      </c>
      <c r="CH122" s="176">
        <f t="shared" si="140"/>
        <v>0</v>
      </c>
      <c r="CI122" s="176">
        <f t="shared" si="140"/>
        <v>0</v>
      </c>
      <c r="CJ122" s="176">
        <f t="shared" si="140"/>
        <v>0</v>
      </c>
      <c r="CK122" s="176">
        <f t="shared" si="142"/>
        <v>0</v>
      </c>
      <c r="CL122" s="176">
        <f t="shared" si="142"/>
        <v>0</v>
      </c>
      <c r="CM122" s="176">
        <f t="shared" si="142"/>
        <v>0</v>
      </c>
      <c r="CN122" s="176">
        <f t="shared" si="142"/>
        <v>0</v>
      </c>
      <c r="CO122" s="176">
        <f t="shared" si="142"/>
        <v>0</v>
      </c>
      <c r="CP122" s="176">
        <f t="shared" si="142"/>
        <v>0</v>
      </c>
      <c r="CQ122" s="176">
        <f t="shared" si="142"/>
        <v>0</v>
      </c>
      <c r="CR122" s="176">
        <f t="shared" si="142"/>
        <v>0</v>
      </c>
      <c r="CS122" s="176">
        <f t="shared" si="142"/>
        <v>0</v>
      </c>
      <c r="CT122" s="176">
        <f t="shared" si="142"/>
        <v>0</v>
      </c>
      <c r="CU122" s="176">
        <f t="shared" si="142"/>
        <v>0</v>
      </c>
      <c r="CV122" s="176">
        <f t="shared" si="142"/>
        <v>0</v>
      </c>
      <c r="CW122" s="176">
        <f t="shared" si="142"/>
        <v>0</v>
      </c>
      <c r="CX122" s="176">
        <f t="shared" si="142"/>
        <v>0</v>
      </c>
      <c r="CY122" s="176">
        <f t="shared" si="142"/>
        <v>0</v>
      </c>
      <c r="CZ122" s="176">
        <f t="shared" si="142"/>
        <v>0</v>
      </c>
      <c r="DA122" s="176">
        <f t="shared" si="151"/>
        <v>0</v>
      </c>
      <c r="DB122" s="176">
        <f t="shared" si="150"/>
        <v>0</v>
      </c>
      <c r="DC122" s="176">
        <f t="shared" si="150"/>
        <v>0</v>
      </c>
      <c r="DD122" s="176">
        <f t="shared" si="150"/>
        <v>0</v>
      </c>
      <c r="DE122" s="176">
        <f t="shared" si="150"/>
        <v>0</v>
      </c>
      <c r="DF122" s="176">
        <f t="shared" si="150"/>
        <v>0</v>
      </c>
      <c r="DG122" s="176">
        <f t="shared" si="150"/>
        <v>0</v>
      </c>
      <c r="DH122" s="176">
        <f t="shared" si="150"/>
        <v>0</v>
      </c>
      <c r="DI122" s="176">
        <f t="shared" si="150"/>
        <v>0</v>
      </c>
      <c r="DJ122" s="176">
        <f t="shared" si="150"/>
        <v>0</v>
      </c>
      <c r="DK122" s="176">
        <f t="shared" si="150"/>
        <v>0</v>
      </c>
      <c r="DL122" s="176">
        <f t="shared" si="150"/>
        <v>0</v>
      </c>
      <c r="DM122" s="176">
        <f t="shared" si="150"/>
        <v>0</v>
      </c>
      <c r="DN122" s="176">
        <f t="shared" si="150"/>
        <v>0</v>
      </c>
      <c r="DO122" s="176">
        <f t="shared" si="150"/>
        <v>0</v>
      </c>
      <c r="DP122" s="176">
        <f t="shared" si="150"/>
        <v>0</v>
      </c>
      <c r="DQ122" s="176">
        <f t="shared" si="146"/>
        <v>0</v>
      </c>
      <c r="DR122" s="176">
        <f t="shared" si="146"/>
        <v>0</v>
      </c>
      <c r="DS122" s="176">
        <f t="shared" si="146"/>
        <v>0</v>
      </c>
      <c r="DT122" s="176">
        <f t="shared" si="146"/>
        <v>0</v>
      </c>
      <c r="DU122" s="176">
        <f t="shared" si="146"/>
        <v>0</v>
      </c>
      <c r="DV122" s="176">
        <f t="shared" si="146"/>
        <v>0</v>
      </c>
      <c r="DW122" s="176">
        <f t="shared" si="146"/>
        <v>0</v>
      </c>
      <c r="DX122" s="176">
        <f t="shared" si="146"/>
        <v>0</v>
      </c>
      <c r="DY122" s="176">
        <f t="shared" si="146"/>
        <v>0</v>
      </c>
      <c r="DZ122" s="176">
        <f t="shared" si="146"/>
        <v>0</v>
      </c>
      <c r="EA122" s="176">
        <f t="shared" si="146"/>
        <v>0</v>
      </c>
      <c r="EB122" s="176">
        <f t="shared" si="146"/>
        <v>0</v>
      </c>
      <c r="EC122" s="176">
        <f t="shared" si="146"/>
        <v>0</v>
      </c>
      <c r="ED122" s="176">
        <f t="shared" si="146"/>
        <v>0</v>
      </c>
      <c r="EE122" s="176">
        <f t="shared" si="146"/>
        <v>0</v>
      </c>
      <c r="EF122" s="176">
        <f t="shared" si="147"/>
        <v>0</v>
      </c>
      <c r="EG122" s="176">
        <f t="shared" si="147"/>
        <v>0</v>
      </c>
      <c r="EH122" s="176">
        <f t="shared" si="147"/>
        <v>0</v>
      </c>
      <c r="EI122" s="176">
        <f t="shared" si="147"/>
        <v>0</v>
      </c>
      <c r="EJ122" s="176">
        <f t="shared" si="147"/>
        <v>0</v>
      </c>
      <c r="EK122" s="176">
        <f t="shared" si="147"/>
        <v>0</v>
      </c>
      <c r="EL122" s="176">
        <f t="shared" si="147"/>
        <v>0</v>
      </c>
      <c r="EM122" s="176">
        <f t="shared" si="147"/>
        <v>0</v>
      </c>
      <c r="EN122" s="176">
        <f t="shared" si="147"/>
        <v>0</v>
      </c>
      <c r="EO122" s="176">
        <f t="shared" si="129"/>
        <v>0</v>
      </c>
      <c r="EP122" s="176">
        <f t="shared" si="129"/>
        <v>0</v>
      </c>
      <c r="EQ122" s="176">
        <f t="shared" si="129"/>
        <v>0</v>
      </c>
      <c r="ER122" s="176">
        <f t="shared" si="129"/>
        <v>0</v>
      </c>
      <c r="ES122" s="176">
        <f t="shared" si="129"/>
        <v>0</v>
      </c>
      <c r="ET122" s="176">
        <f t="shared" si="132"/>
        <v>0</v>
      </c>
      <c r="EU122" s="176">
        <f t="shared" si="132"/>
        <v>0</v>
      </c>
      <c r="EV122" s="176">
        <f t="shared" si="132"/>
        <v>0</v>
      </c>
      <c r="EW122" s="176">
        <f t="shared" si="132"/>
        <v>0</v>
      </c>
      <c r="EX122" s="176">
        <f t="shared" si="132"/>
        <v>0</v>
      </c>
      <c r="EY122" s="176">
        <f t="shared" si="132"/>
        <v>0</v>
      </c>
      <c r="EZ122" s="176">
        <f t="shared" si="132"/>
        <v>0</v>
      </c>
      <c r="FA122" s="176">
        <f t="shared" si="132"/>
        <v>0</v>
      </c>
      <c r="FB122" s="176">
        <f t="shared" si="132"/>
        <v>0</v>
      </c>
      <c r="FC122" s="176">
        <f t="shared" si="132"/>
        <v>0</v>
      </c>
      <c r="FD122" s="176">
        <f t="shared" si="132"/>
        <v>0</v>
      </c>
      <c r="FE122" s="176">
        <f t="shared" si="132"/>
        <v>0</v>
      </c>
      <c r="FF122" s="176">
        <f t="shared" si="132"/>
        <v>0</v>
      </c>
      <c r="FG122" s="176">
        <f t="shared" si="132"/>
        <v>0</v>
      </c>
      <c r="FH122" s="176">
        <f t="shared" si="132"/>
        <v>0</v>
      </c>
      <c r="FI122" s="176">
        <f t="shared" si="132"/>
        <v>0</v>
      </c>
      <c r="FJ122" s="176">
        <f t="shared" si="148"/>
        <v>0</v>
      </c>
      <c r="FK122" s="176">
        <f t="shared" si="148"/>
        <v>0</v>
      </c>
      <c r="FL122" s="176">
        <f t="shared" si="148"/>
        <v>0</v>
      </c>
      <c r="FM122" s="176">
        <f t="shared" si="148"/>
        <v>0</v>
      </c>
      <c r="FN122" s="176">
        <f t="shared" si="148"/>
        <v>0</v>
      </c>
      <c r="FO122" s="176">
        <f t="shared" si="148"/>
        <v>0</v>
      </c>
      <c r="FP122" s="176">
        <f t="shared" si="148"/>
        <v>0</v>
      </c>
      <c r="FQ122" s="176">
        <f t="shared" si="148"/>
        <v>0</v>
      </c>
      <c r="FR122" s="176">
        <f t="shared" si="148"/>
        <v>0</v>
      </c>
      <c r="FS122" s="176">
        <f t="shared" si="148"/>
        <v>0</v>
      </c>
      <c r="FT122" s="176">
        <f t="shared" si="148"/>
        <v>0</v>
      </c>
      <c r="FU122" s="176">
        <f t="shared" si="148"/>
        <v>0</v>
      </c>
      <c r="FV122" s="176">
        <f t="shared" si="148"/>
        <v>0</v>
      </c>
      <c r="FW122" s="176">
        <f t="shared" si="148"/>
        <v>0</v>
      </c>
      <c r="FX122" s="176">
        <f t="shared" si="144"/>
        <v>0</v>
      </c>
      <c r="FY122" s="176">
        <f t="shared" si="144"/>
        <v>0</v>
      </c>
      <c r="FZ122" s="176">
        <f t="shared" si="144"/>
        <v>0</v>
      </c>
      <c r="GA122" s="176">
        <f t="shared" si="144"/>
        <v>0</v>
      </c>
      <c r="GB122" s="176">
        <f t="shared" si="144"/>
        <v>0</v>
      </c>
      <c r="GC122" s="176">
        <f t="shared" si="139"/>
        <v>0</v>
      </c>
      <c r="GD122" s="176">
        <f t="shared" si="139"/>
        <v>0</v>
      </c>
      <c r="GE122" s="176">
        <f t="shared" si="139"/>
        <v>0</v>
      </c>
      <c r="GF122" s="176">
        <f t="shared" si="139"/>
        <v>0</v>
      </c>
      <c r="GG122" s="176">
        <f t="shared" si="139"/>
        <v>0</v>
      </c>
      <c r="GH122" s="176">
        <f t="shared" si="139"/>
        <v>0</v>
      </c>
      <c r="GI122" s="176">
        <f t="shared" si="139"/>
        <v>0</v>
      </c>
      <c r="GJ122" s="176">
        <f t="shared" si="139"/>
        <v>0</v>
      </c>
      <c r="GK122" s="176">
        <f t="shared" si="149"/>
        <v>0</v>
      </c>
      <c r="GL122" s="176">
        <f t="shared" si="149"/>
        <v>0</v>
      </c>
      <c r="GM122" s="176">
        <f t="shared" si="149"/>
        <v>0</v>
      </c>
      <c r="GN122" s="176">
        <f t="shared" si="149"/>
        <v>0</v>
      </c>
      <c r="GO122" s="176">
        <f t="shared" si="149"/>
        <v>0</v>
      </c>
      <c r="GP122" s="176">
        <f t="shared" si="149"/>
        <v>0</v>
      </c>
      <c r="GQ122" s="176">
        <f t="shared" si="149"/>
        <v>0</v>
      </c>
      <c r="GR122" s="176">
        <f t="shared" si="149"/>
        <v>0</v>
      </c>
      <c r="GS122" s="176">
        <f t="shared" si="149"/>
        <v>0</v>
      </c>
      <c r="GT122" s="176">
        <f t="shared" si="149"/>
        <v>0</v>
      </c>
      <c r="GU122" s="176">
        <f t="shared" si="149"/>
        <v>0</v>
      </c>
      <c r="GV122" s="176">
        <f t="shared" si="149"/>
        <v>0</v>
      </c>
      <c r="GW122" s="176">
        <f t="shared" si="149"/>
        <v>0</v>
      </c>
      <c r="GX122" s="176">
        <f t="shared" si="149"/>
        <v>0</v>
      </c>
      <c r="GY122" s="176">
        <f t="shared" si="149"/>
        <v>0</v>
      </c>
      <c r="GZ122" s="176">
        <f t="shared" si="149"/>
        <v>0</v>
      </c>
      <c r="HA122" s="176">
        <f t="shared" si="131"/>
        <v>0</v>
      </c>
      <c r="HB122" s="176">
        <f t="shared" si="131"/>
        <v>0</v>
      </c>
      <c r="HC122" s="176">
        <f t="shared" si="145"/>
        <v>0</v>
      </c>
      <c r="HD122" s="176">
        <f t="shared" si="145"/>
        <v>0</v>
      </c>
      <c r="HE122" s="176">
        <f t="shared" si="145"/>
        <v>0</v>
      </c>
      <c r="HF122" s="176">
        <f t="shared" si="145"/>
        <v>0</v>
      </c>
      <c r="HG122" s="176">
        <f t="shared" si="145"/>
        <v>0</v>
      </c>
      <c r="HH122" s="176">
        <f t="shared" si="145"/>
        <v>0</v>
      </c>
      <c r="HI122" s="176">
        <f t="shared" si="145"/>
        <v>0</v>
      </c>
      <c r="HJ122" s="176">
        <f t="shared" si="145"/>
        <v>0</v>
      </c>
      <c r="HK122" s="176">
        <f t="shared" si="145"/>
        <v>0</v>
      </c>
      <c r="HL122" s="176">
        <f t="shared" si="145"/>
        <v>0</v>
      </c>
      <c r="HM122" s="176">
        <f t="shared" si="145"/>
        <v>0</v>
      </c>
      <c r="HN122" s="176">
        <f t="shared" si="145"/>
        <v>0</v>
      </c>
      <c r="HO122" s="176">
        <f t="shared" si="145"/>
        <v>0</v>
      </c>
      <c r="HP122" s="176">
        <f t="shared" si="145"/>
        <v>0</v>
      </c>
      <c r="HQ122" s="176">
        <f t="shared" si="145"/>
        <v>0</v>
      </c>
      <c r="HR122" s="176">
        <f t="shared" si="134"/>
        <v>0</v>
      </c>
      <c r="HS122" s="176">
        <f t="shared" si="134"/>
        <v>0</v>
      </c>
      <c r="HT122" s="176">
        <f t="shared" si="134"/>
        <v>0</v>
      </c>
      <c r="HU122" s="176">
        <f t="shared" si="134"/>
        <v>0</v>
      </c>
      <c r="HV122" s="176">
        <f t="shared" si="134"/>
        <v>0</v>
      </c>
      <c r="HW122" s="176">
        <f t="shared" si="133"/>
        <v>0</v>
      </c>
      <c r="HX122" s="176">
        <f t="shared" si="133"/>
        <v>0</v>
      </c>
      <c r="HY122" s="176">
        <f t="shared" si="133"/>
        <v>0</v>
      </c>
      <c r="HZ122" s="176">
        <f t="shared" si="133"/>
        <v>0</v>
      </c>
      <c r="IA122" s="176">
        <f t="shared" si="133"/>
        <v>0</v>
      </c>
      <c r="IB122" s="176">
        <f t="shared" si="133"/>
        <v>0</v>
      </c>
      <c r="IC122" s="176">
        <f t="shared" si="133"/>
        <v>0</v>
      </c>
      <c r="ID122" s="176">
        <f t="shared" si="133"/>
        <v>0</v>
      </c>
      <c r="IE122" s="176">
        <f t="shared" si="133"/>
        <v>0</v>
      </c>
      <c r="IF122" s="176">
        <f t="shared" si="133"/>
        <v>0</v>
      </c>
      <c r="IG122" s="176">
        <f t="shared" si="133"/>
        <v>0</v>
      </c>
    </row>
    <row r="123" spans="2:250" ht="12.75" customHeight="1" x14ac:dyDescent="0.25">
      <c r="B123" s="174"/>
      <c r="C123" s="174"/>
      <c r="D123" s="174">
        <f t="shared" si="96"/>
        <v>0</v>
      </c>
      <c r="E123"/>
      <c r="F123"/>
      <c r="G123" s="177">
        <v>110</v>
      </c>
      <c r="H123" s="176">
        <f t="shared" si="97"/>
        <v>17.055703010559014</v>
      </c>
      <c r="I123" s="176">
        <f t="shared" si="100"/>
        <v>1.435514974962987E-137</v>
      </c>
      <c r="K123" s="176">
        <f t="shared" si="136"/>
        <v>1.2228319939465496E-191</v>
      </c>
      <c r="L123" s="176">
        <f t="shared" si="136"/>
        <v>3.7199673036265169E-140</v>
      </c>
      <c r="M123" s="176">
        <f t="shared" si="136"/>
        <v>0</v>
      </c>
      <c r="N123" s="176">
        <f t="shared" si="136"/>
        <v>7.7889161452217402E-306</v>
      </c>
      <c r="O123" s="176">
        <f t="shared" si="136"/>
        <v>8.5712113536658694E-241</v>
      </c>
      <c r="P123" s="176">
        <f t="shared" si="136"/>
        <v>5.5090261429429085E-196</v>
      </c>
      <c r="Q123" s="176">
        <f t="shared" si="136"/>
        <v>0</v>
      </c>
      <c r="R123" s="176">
        <f t="shared" si="136"/>
        <v>0</v>
      </c>
      <c r="S123" s="176">
        <f t="shared" si="136"/>
        <v>5.290262617867974E-239</v>
      </c>
      <c r="T123" s="176">
        <f t="shared" si="136"/>
        <v>5.3766775080577446E-149</v>
      </c>
      <c r="U123" s="176">
        <f t="shared" si="136"/>
        <v>1.4317950076539838E-137</v>
      </c>
      <c r="V123" s="176">
        <f t="shared" si="136"/>
        <v>1.6331375901092602E-269</v>
      </c>
      <c r="W123" s="176">
        <f t="shared" si="136"/>
        <v>0</v>
      </c>
      <c r="X123" s="176">
        <f t="shared" si="136"/>
        <v>2.4414795919270569E-256</v>
      </c>
      <c r="Y123" s="176">
        <f t="shared" si="136"/>
        <v>1.3840632261934822E-210</v>
      </c>
      <c r="Z123" s="176">
        <f t="shared" si="136"/>
        <v>0</v>
      </c>
      <c r="AA123" s="176">
        <f t="shared" si="135"/>
        <v>0</v>
      </c>
      <c r="AB123" s="176">
        <f t="shared" si="135"/>
        <v>0</v>
      </c>
      <c r="AC123" s="176">
        <f t="shared" si="135"/>
        <v>0</v>
      </c>
      <c r="AD123" s="176">
        <f t="shared" si="135"/>
        <v>0</v>
      </c>
      <c r="AE123" s="176">
        <f t="shared" si="135"/>
        <v>0</v>
      </c>
      <c r="AF123" s="176">
        <f t="shared" si="135"/>
        <v>0</v>
      </c>
      <c r="AG123" s="176">
        <f t="shared" si="135"/>
        <v>0</v>
      </c>
      <c r="AH123" s="176">
        <f t="shared" si="135"/>
        <v>0</v>
      </c>
      <c r="AI123" s="176">
        <f t="shared" si="135"/>
        <v>0</v>
      </c>
      <c r="AJ123" s="176">
        <f t="shared" si="135"/>
        <v>0</v>
      </c>
      <c r="AK123" s="176">
        <f t="shared" si="135"/>
        <v>0</v>
      </c>
      <c r="AL123" s="176">
        <f t="shared" si="135"/>
        <v>0</v>
      </c>
      <c r="AM123" s="176">
        <f t="shared" si="135"/>
        <v>0</v>
      </c>
      <c r="AN123" s="176">
        <f t="shared" si="135"/>
        <v>0</v>
      </c>
      <c r="AO123" s="176">
        <f t="shared" si="135"/>
        <v>0</v>
      </c>
      <c r="AP123" s="176">
        <f t="shared" si="143"/>
        <v>0</v>
      </c>
      <c r="AQ123" s="176">
        <f t="shared" si="143"/>
        <v>0</v>
      </c>
      <c r="AR123" s="176">
        <f t="shared" si="143"/>
        <v>0</v>
      </c>
      <c r="AS123" s="176">
        <f t="shared" si="143"/>
        <v>0</v>
      </c>
      <c r="AT123" s="176">
        <f t="shared" si="143"/>
        <v>0</v>
      </c>
      <c r="AU123" s="176">
        <f t="shared" si="143"/>
        <v>0</v>
      </c>
      <c r="AV123" s="176">
        <f t="shared" si="143"/>
        <v>0</v>
      </c>
      <c r="AW123" s="176">
        <f t="shared" si="143"/>
        <v>0</v>
      </c>
      <c r="AX123" s="176">
        <f t="shared" si="143"/>
        <v>0</v>
      </c>
      <c r="AY123" s="176">
        <f t="shared" si="143"/>
        <v>0</v>
      </c>
      <c r="AZ123" s="176">
        <f t="shared" si="143"/>
        <v>0</v>
      </c>
      <c r="BA123" s="176">
        <f t="shared" si="143"/>
        <v>0</v>
      </c>
      <c r="BB123" s="176">
        <f t="shared" si="143"/>
        <v>0</v>
      </c>
      <c r="BC123" s="176">
        <f t="shared" si="143"/>
        <v>0</v>
      </c>
      <c r="BD123" s="176">
        <f t="shared" si="143"/>
        <v>0</v>
      </c>
      <c r="BE123" s="176">
        <f t="shared" si="141"/>
        <v>0</v>
      </c>
      <c r="BF123" s="176">
        <f t="shared" si="141"/>
        <v>0</v>
      </c>
      <c r="BG123" s="176">
        <f t="shared" si="141"/>
        <v>0</v>
      </c>
      <c r="BH123" s="176">
        <f t="shared" si="141"/>
        <v>0</v>
      </c>
      <c r="BI123" s="176">
        <f t="shared" si="141"/>
        <v>0</v>
      </c>
      <c r="BJ123" s="176">
        <f t="shared" si="141"/>
        <v>0</v>
      </c>
      <c r="BK123" s="176">
        <f t="shared" si="141"/>
        <v>0</v>
      </c>
      <c r="BL123" s="176">
        <f t="shared" si="141"/>
        <v>0</v>
      </c>
      <c r="BM123" s="176">
        <f t="shared" si="141"/>
        <v>0</v>
      </c>
      <c r="BN123" s="176">
        <f t="shared" si="141"/>
        <v>0</v>
      </c>
      <c r="BO123" s="176">
        <f t="shared" si="141"/>
        <v>0</v>
      </c>
      <c r="BP123" s="176">
        <f t="shared" si="141"/>
        <v>0</v>
      </c>
      <c r="BQ123" s="176">
        <f t="shared" si="141"/>
        <v>0</v>
      </c>
      <c r="BR123" s="176">
        <f t="shared" si="141"/>
        <v>0</v>
      </c>
      <c r="BS123" s="176">
        <f t="shared" si="141"/>
        <v>0</v>
      </c>
      <c r="BT123" s="176">
        <f t="shared" si="141"/>
        <v>0</v>
      </c>
      <c r="BU123" s="176">
        <f t="shared" si="140"/>
        <v>0</v>
      </c>
      <c r="BV123" s="176">
        <f t="shared" si="140"/>
        <v>0</v>
      </c>
      <c r="BW123" s="176">
        <f t="shared" si="140"/>
        <v>0</v>
      </c>
      <c r="BX123" s="176">
        <f t="shared" si="140"/>
        <v>0</v>
      </c>
      <c r="BY123" s="176">
        <f t="shared" si="140"/>
        <v>0</v>
      </c>
      <c r="BZ123" s="176">
        <f t="shared" si="140"/>
        <v>0</v>
      </c>
      <c r="CA123" s="176">
        <f t="shared" si="140"/>
        <v>0</v>
      </c>
      <c r="CB123" s="176">
        <f t="shared" si="140"/>
        <v>0</v>
      </c>
      <c r="CC123" s="176">
        <f t="shared" si="140"/>
        <v>0</v>
      </c>
      <c r="CD123" s="176">
        <f t="shared" si="140"/>
        <v>0</v>
      </c>
      <c r="CE123" s="176">
        <f t="shared" si="140"/>
        <v>0</v>
      </c>
      <c r="CF123" s="176">
        <f t="shared" si="140"/>
        <v>0</v>
      </c>
      <c r="CG123" s="176">
        <f t="shared" si="140"/>
        <v>0</v>
      </c>
      <c r="CH123" s="176">
        <f t="shared" si="140"/>
        <v>0</v>
      </c>
      <c r="CI123" s="176">
        <f t="shared" si="140"/>
        <v>0</v>
      </c>
      <c r="CJ123" s="176">
        <f t="shared" si="140"/>
        <v>0</v>
      </c>
      <c r="CK123" s="176">
        <f t="shared" si="142"/>
        <v>0</v>
      </c>
      <c r="CL123" s="176">
        <f t="shared" si="142"/>
        <v>0</v>
      </c>
      <c r="CM123" s="176">
        <f t="shared" si="142"/>
        <v>0</v>
      </c>
      <c r="CN123" s="176">
        <f t="shared" si="142"/>
        <v>0</v>
      </c>
      <c r="CO123" s="176">
        <f t="shared" si="142"/>
        <v>0</v>
      </c>
      <c r="CP123" s="176">
        <f t="shared" si="142"/>
        <v>0</v>
      </c>
      <c r="CQ123" s="176">
        <f t="shared" si="142"/>
        <v>0</v>
      </c>
      <c r="CR123" s="176">
        <f t="shared" si="142"/>
        <v>0</v>
      </c>
      <c r="CS123" s="176">
        <f t="shared" si="142"/>
        <v>0</v>
      </c>
      <c r="CT123" s="176">
        <f t="shared" si="142"/>
        <v>0</v>
      </c>
      <c r="CU123" s="176">
        <f t="shared" si="142"/>
        <v>0</v>
      </c>
      <c r="CV123" s="176">
        <f t="shared" si="142"/>
        <v>0</v>
      </c>
      <c r="CW123" s="176">
        <f t="shared" si="142"/>
        <v>0</v>
      </c>
      <c r="CX123" s="176">
        <f t="shared" si="142"/>
        <v>0</v>
      </c>
      <c r="CY123" s="176">
        <f t="shared" si="142"/>
        <v>0</v>
      </c>
      <c r="CZ123" s="176">
        <f t="shared" si="142"/>
        <v>0</v>
      </c>
      <c r="DA123" s="176">
        <f t="shared" si="151"/>
        <v>0</v>
      </c>
      <c r="DB123" s="176">
        <f t="shared" si="150"/>
        <v>0</v>
      </c>
      <c r="DC123" s="176">
        <f t="shared" si="150"/>
        <v>0</v>
      </c>
      <c r="DD123" s="176">
        <f t="shared" si="150"/>
        <v>0</v>
      </c>
      <c r="DE123" s="176">
        <f t="shared" si="150"/>
        <v>0</v>
      </c>
      <c r="DF123" s="176">
        <f t="shared" si="150"/>
        <v>0</v>
      </c>
      <c r="DG123" s="176">
        <f t="shared" si="150"/>
        <v>0</v>
      </c>
      <c r="DH123" s="176">
        <f t="shared" si="150"/>
        <v>0</v>
      </c>
      <c r="DI123" s="176">
        <f t="shared" si="150"/>
        <v>0</v>
      </c>
      <c r="DJ123" s="176">
        <f t="shared" si="150"/>
        <v>0</v>
      </c>
      <c r="DK123" s="176">
        <f t="shared" si="150"/>
        <v>0</v>
      </c>
      <c r="DL123" s="176">
        <f t="shared" si="150"/>
        <v>0</v>
      </c>
      <c r="DM123" s="176">
        <f t="shared" si="150"/>
        <v>0</v>
      </c>
      <c r="DN123" s="176">
        <f t="shared" si="150"/>
        <v>0</v>
      </c>
      <c r="DO123" s="176">
        <f t="shared" si="150"/>
        <v>0</v>
      </c>
      <c r="DP123" s="176">
        <f t="shared" si="150"/>
        <v>0</v>
      </c>
      <c r="DQ123" s="176">
        <f t="shared" si="146"/>
        <v>0</v>
      </c>
      <c r="DR123" s="176">
        <f t="shared" si="146"/>
        <v>0</v>
      </c>
      <c r="DS123" s="176">
        <f t="shared" si="146"/>
        <v>0</v>
      </c>
      <c r="DT123" s="176">
        <f t="shared" si="146"/>
        <v>0</v>
      </c>
      <c r="DU123" s="176">
        <f t="shared" si="146"/>
        <v>0</v>
      </c>
      <c r="DV123" s="176">
        <f t="shared" si="146"/>
        <v>0</v>
      </c>
      <c r="DW123" s="176">
        <f t="shared" si="146"/>
        <v>0</v>
      </c>
      <c r="DX123" s="176">
        <f t="shared" si="146"/>
        <v>0</v>
      </c>
      <c r="DY123" s="176">
        <f t="shared" si="146"/>
        <v>0</v>
      </c>
      <c r="DZ123" s="176">
        <f t="shared" si="146"/>
        <v>0</v>
      </c>
      <c r="EA123" s="176">
        <f t="shared" si="146"/>
        <v>0</v>
      </c>
      <c r="EB123" s="176">
        <f t="shared" si="146"/>
        <v>0</v>
      </c>
      <c r="EC123" s="176">
        <f t="shared" si="146"/>
        <v>0</v>
      </c>
      <c r="ED123" s="176">
        <f t="shared" si="146"/>
        <v>0</v>
      </c>
      <c r="EE123" s="176">
        <f t="shared" si="146"/>
        <v>0</v>
      </c>
      <c r="EF123" s="176">
        <f t="shared" si="147"/>
        <v>0</v>
      </c>
      <c r="EG123" s="176">
        <f t="shared" si="147"/>
        <v>0</v>
      </c>
      <c r="EH123" s="176">
        <f t="shared" si="147"/>
        <v>0</v>
      </c>
      <c r="EI123" s="176">
        <f t="shared" si="147"/>
        <v>0</v>
      </c>
      <c r="EJ123" s="176">
        <f t="shared" si="147"/>
        <v>0</v>
      </c>
      <c r="EK123" s="176">
        <f t="shared" si="147"/>
        <v>0</v>
      </c>
      <c r="EL123" s="176">
        <f t="shared" si="147"/>
        <v>0</v>
      </c>
      <c r="EM123" s="176">
        <f t="shared" si="147"/>
        <v>0</v>
      </c>
      <c r="EN123" s="176">
        <f t="shared" si="147"/>
        <v>0</v>
      </c>
      <c r="EO123" s="176">
        <f t="shared" si="129"/>
        <v>0</v>
      </c>
      <c r="EP123" s="176">
        <f t="shared" si="129"/>
        <v>0</v>
      </c>
      <c r="EQ123" s="176">
        <f t="shared" si="129"/>
        <v>0</v>
      </c>
      <c r="ER123" s="176">
        <f t="shared" si="129"/>
        <v>0</v>
      </c>
      <c r="ES123" s="176">
        <f t="shared" si="129"/>
        <v>0</v>
      </c>
      <c r="ET123" s="176">
        <f t="shared" ref="ET123:FI138" si="152">+NORMDIST($H123,ET$12,ET$13,FALSE)</f>
        <v>0</v>
      </c>
      <c r="EU123" s="176">
        <f t="shared" si="152"/>
        <v>0</v>
      </c>
      <c r="EV123" s="176">
        <f t="shared" si="152"/>
        <v>0</v>
      </c>
      <c r="EW123" s="176">
        <f t="shared" si="152"/>
        <v>0</v>
      </c>
      <c r="EX123" s="176">
        <f t="shared" si="152"/>
        <v>0</v>
      </c>
      <c r="EY123" s="176">
        <f t="shared" si="152"/>
        <v>0</v>
      </c>
      <c r="EZ123" s="176">
        <f t="shared" si="152"/>
        <v>0</v>
      </c>
      <c r="FA123" s="176">
        <f t="shared" si="152"/>
        <v>0</v>
      </c>
      <c r="FB123" s="176">
        <f t="shared" si="152"/>
        <v>0</v>
      </c>
      <c r="FC123" s="176">
        <f t="shared" si="152"/>
        <v>0</v>
      </c>
      <c r="FD123" s="176">
        <f t="shared" si="152"/>
        <v>0</v>
      </c>
      <c r="FE123" s="176">
        <f t="shared" si="152"/>
        <v>0</v>
      </c>
      <c r="FF123" s="176">
        <f t="shared" si="152"/>
        <v>0</v>
      </c>
      <c r="FG123" s="176">
        <f t="shared" si="152"/>
        <v>0</v>
      </c>
      <c r="FH123" s="176">
        <f t="shared" si="152"/>
        <v>0</v>
      </c>
      <c r="FI123" s="176">
        <f t="shared" si="152"/>
        <v>0</v>
      </c>
      <c r="FJ123" s="176">
        <f t="shared" si="148"/>
        <v>0</v>
      </c>
      <c r="FK123" s="176">
        <f t="shared" si="148"/>
        <v>0</v>
      </c>
      <c r="FL123" s="176">
        <f t="shared" si="148"/>
        <v>0</v>
      </c>
      <c r="FM123" s="176">
        <f t="shared" si="148"/>
        <v>0</v>
      </c>
      <c r="FN123" s="176">
        <f t="shared" si="148"/>
        <v>0</v>
      </c>
      <c r="FO123" s="176">
        <f t="shared" si="148"/>
        <v>0</v>
      </c>
      <c r="FP123" s="176">
        <f t="shared" si="148"/>
        <v>0</v>
      </c>
      <c r="FQ123" s="176">
        <f t="shared" si="148"/>
        <v>0</v>
      </c>
      <c r="FR123" s="176">
        <f t="shared" si="148"/>
        <v>0</v>
      </c>
      <c r="FS123" s="176">
        <f t="shared" si="148"/>
        <v>0</v>
      </c>
      <c r="FT123" s="176">
        <f t="shared" si="148"/>
        <v>0</v>
      </c>
      <c r="FU123" s="176">
        <f t="shared" si="148"/>
        <v>0</v>
      </c>
      <c r="FV123" s="176">
        <f t="shared" si="148"/>
        <v>0</v>
      </c>
      <c r="FW123" s="176">
        <f t="shared" si="148"/>
        <v>0</v>
      </c>
      <c r="FX123" s="176">
        <f t="shared" si="144"/>
        <v>0</v>
      </c>
      <c r="FY123" s="176">
        <f t="shared" si="144"/>
        <v>0</v>
      </c>
      <c r="FZ123" s="176">
        <f t="shared" si="144"/>
        <v>0</v>
      </c>
      <c r="GA123" s="176">
        <f t="shared" si="144"/>
        <v>0</v>
      </c>
      <c r="GB123" s="176">
        <f t="shared" si="144"/>
        <v>0</v>
      </c>
      <c r="GC123" s="176">
        <f t="shared" si="139"/>
        <v>0</v>
      </c>
      <c r="GD123" s="176">
        <f t="shared" si="139"/>
        <v>0</v>
      </c>
      <c r="GE123" s="176">
        <f t="shared" si="139"/>
        <v>0</v>
      </c>
      <c r="GF123" s="176">
        <f t="shared" si="139"/>
        <v>0</v>
      </c>
      <c r="GG123" s="176">
        <f t="shared" si="139"/>
        <v>0</v>
      </c>
      <c r="GH123" s="176">
        <f t="shared" si="139"/>
        <v>0</v>
      </c>
      <c r="GI123" s="176">
        <f t="shared" si="139"/>
        <v>0</v>
      </c>
      <c r="GJ123" s="176">
        <f t="shared" si="139"/>
        <v>0</v>
      </c>
      <c r="GK123" s="176">
        <f t="shared" si="149"/>
        <v>0</v>
      </c>
      <c r="GL123" s="176">
        <f t="shared" si="149"/>
        <v>0</v>
      </c>
      <c r="GM123" s="176">
        <f t="shared" si="149"/>
        <v>0</v>
      </c>
      <c r="GN123" s="176">
        <f t="shared" si="149"/>
        <v>0</v>
      </c>
      <c r="GO123" s="176">
        <f t="shared" si="149"/>
        <v>0</v>
      </c>
      <c r="GP123" s="176">
        <f t="shared" si="149"/>
        <v>0</v>
      </c>
      <c r="GQ123" s="176">
        <f t="shared" si="149"/>
        <v>0</v>
      </c>
      <c r="GR123" s="176">
        <f t="shared" si="149"/>
        <v>0</v>
      </c>
      <c r="GS123" s="176">
        <f t="shared" si="149"/>
        <v>0</v>
      </c>
      <c r="GT123" s="176">
        <f t="shared" si="149"/>
        <v>0</v>
      </c>
      <c r="GU123" s="176">
        <f t="shared" si="149"/>
        <v>0</v>
      </c>
      <c r="GV123" s="176">
        <f t="shared" si="149"/>
        <v>0</v>
      </c>
      <c r="GW123" s="176">
        <f t="shared" si="149"/>
        <v>0</v>
      </c>
      <c r="GX123" s="176">
        <f t="shared" si="149"/>
        <v>0</v>
      </c>
      <c r="GY123" s="176">
        <f t="shared" si="149"/>
        <v>0</v>
      </c>
      <c r="GZ123" s="176">
        <f t="shared" si="149"/>
        <v>0</v>
      </c>
      <c r="HA123" s="176">
        <f t="shared" si="131"/>
        <v>0</v>
      </c>
      <c r="HB123" s="176">
        <f t="shared" si="131"/>
        <v>0</v>
      </c>
      <c r="HC123" s="176">
        <f t="shared" si="145"/>
        <v>0</v>
      </c>
      <c r="HD123" s="176">
        <f t="shared" si="145"/>
        <v>0</v>
      </c>
      <c r="HE123" s="176">
        <f t="shared" si="145"/>
        <v>0</v>
      </c>
      <c r="HF123" s="176">
        <f t="shared" si="145"/>
        <v>0</v>
      </c>
      <c r="HG123" s="176">
        <f t="shared" si="145"/>
        <v>0</v>
      </c>
      <c r="HH123" s="176">
        <f t="shared" si="145"/>
        <v>0</v>
      </c>
      <c r="HI123" s="176">
        <f t="shared" si="145"/>
        <v>0</v>
      </c>
      <c r="HJ123" s="176">
        <f t="shared" si="145"/>
        <v>0</v>
      </c>
      <c r="HK123" s="176">
        <f t="shared" si="145"/>
        <v>0</v>
      </c>
      <c r="HL123" s="176">
        <f t="shared" si="145"/>
        <v>0</v>
      </c>
      <c r="HM123" s="176">
        <f t="shared" si="145"/>
        <v>0</v>
      </c>
      <c r="HN123" s="176">
        <f t="shared" si="145"/>
        <v>0</v>
      </c>
      <c r="HO123" s="176">
        <f t="shared" si="145"/>
        <v>0</v>
      </c>
      <c r="HP123" s="176">
        <f t="shared" si="145"/>
        <v>0</v>
      </c>
      <c r="HQ123" s="176">
        <f t="shared" si="145"/>
        <v>0</v>
      </c>
      <c r="HR123" s="176">
        <f t="shared" si="145"/>
        <v>0</v>
      </c>
      <c r="HS123" s="176">
        <f t="shared" si="134"/>
        <v>0</v>
      </c>
      <c r="HT123" s="176">
        <f t="shared" si="134"/>
        <v>0</v>
      </c>
      <c r="HU123" s="176">
        <f t="shared" si="134"/>
        <v>0</v>
      </c>
      <c r="HV123" s="176">
        <f t="shared" si="134"/>
        <v>0</v>
      </c>
      <c r="HW123" s="176">
        <f t="shared" si="133"/>
        <v>0</v>
      </c>
      <c r="HX123" s="176">
        <f t="shared" si="133"/>
        <v>0</v>
      </c>
      <c r="HY123" s="176">
        <f t="shared" si="133"/>
        <v>0</v>
      </c>
      <c r="HZ123" s="176">
        <f t="shared" si="133"/>
        <v>0</v>
      </c>
      <c r="IA123" s="176">
        <f t="shared" si="133"/>
        <v>0</v>
      </c>
      <c r="IB123" s="176">
        <f t="shared" si="133"/>
        <v>0</v>
      </c>
      <c r="IC123" s="176">
        <f t="shared" si="133"/>
        <v>0</v>
      </c>
      <c r="ID123" s="176">
        <f t="shared" si="133"/>
        <v>0</v>
      </c>
      <c r="IE123" s="176">
        <f t="shared" si="133"/>
        <v>0</v>
      </c>
      <c r="IF123" s="176">
        <f t="shared" si="133"/>
        <v>0</v>
      </c>
      <c r="IG123" s="176">
        <f t="shared" si="133"/>
        <v>0</v>
      </c>
    </row>
    <row r="124" spans="2:250" ht="12.75" customHeight="1" x14ac:dyDescent="0.25">
      <c r="B124" s="174"/>
      <c r="C124" s="174"/>
      <c r="D124" s="174">
        <f t="shared" si="96"/>
        <v>0</v>
      </c>
      <c r="E124"/>
      <c r="F124"/>
      <c r="G124" s="177">
        <v>111</v>
      </c>
      <c r="H124" s="176">
        <f t="shared" si="97"/>
        <v>17.210754856109553</v>
      </c>
      <c r="I124" s="176">
        <f t="shared" si="100"/>
        <v>1.0837255461680998E-142</v>
      </c>
      <c r="K124" s="176">
        <f t="shared" si="136"/>
        <v>1.8717690275330694E-199</v>
      </c>
      <c r="L124" s="176">
        <f t="shared" si="136"/>
        <v>1.1292374252744896E-146</v>
      </c>
      <c r="M124" s="176">
        <f t="shared" si="136"/>
        <v>0</v>
      </c>
      <c r="N124" s="176">
        <f t="shared" si="136"/>
        <v>0</v>
      </c>
      <c r="O124" s="176">
        <f t="shared" si="136"/>
        <v>2.1041375848919549E-249</v>
      </c>
      <c r="P124" s="176">
        <f t="shared" si="136"/>
        <v>1.1518497622253257E-203</v>
      </c>
      <c r="Q124" s="176">
        <f t="shared" si="136"/>
        <v>0</v>
      </c>
      <c r="R124" s="176">
        <f t="shared" si="136"/>
        <v>0</v>
      </c>
      <c r="S124" s="176">
        <f t="shared" si="136"/>
        <v>1.1627386282333766E-247</v>
      </c>
      <c r="T124" s="176">
        <f t="shared" si="136"/>
        <v>6.3795334499108019E-155</v>
      </c>
      <c r="U124" s="176">
        <f t="shared" si="136"/>
        <v>1.0836126224249344E-142</v>
      </c>
      <c r="V124" s="176">
        <f t="shared" si="136"/>
        <v>7.9294682397688684E-279</v>
      </c>
      <c r="W124" s="176">
        <f t="shared" si="136"/>
        <v>0</v>
      </c>
      <c r="X124" s="176">
        <f t="shared" si="136"/>
        <v>6.3321605444007963E-266</v>
      </c>
      <c r="Y124" s="176">
        <f t="shared" si="136"/>
        <v>1.8434242583561131E-219</v>
      </c>
      <c r="Z124" s="176">
        <f t="shared" si="136"/>
        <v>0</v>
      </c>
      <c r="AA124" s="176">
        <f t="shared" si="135"/>
        <v>0</v>
      </c>
      <c r="AB124" s="176">
        <f t="shared" si="135"/>
        <v>0</v>
      </c>
      <c r="AC124" s="176">
        <f t="shared" si="135"/>
        <v>0</v>
      </c>
      <c r="AD124" s="176">
        <f t="shared" si="135"/>
        <v>0</v>
      </c>
      <c r="AE124" s="176">
        <f t="shared" si="135"/>
        <v>0</v>
      </c>
      <c r="AF124" s="176">
        <f t="shared" si="135"/>
        <v>0</v>
      </c>
      <c r="AG124" s="176">
        <f t="shared" si="135"/>
        <v>0</v>
      </c>
      <c r="AH124" s="176">
        <f t="shared" si="135"/>
        <v>0</v>
      </c>
      <c r="AI124" s="176">
        <f t="shared" si="135"/>
        <v>0</v>
      </c>
      <c r="AJ124" s="176">
        <f t="shared" si="135"/>
        <v>0</v>
      </c>
      <c r="AK124" s="176">
        <f t="shared" si="135"/>
        <v>0</v>
      </c>
      <c r="AL124" s="176">
        <f t="shared" si="135"/>
        <v>0</v>
      </c>
      <c r="AM124" s="176">
        <f t="shared" si="135"/>
        <v>0</v>
      </c>
      <c r="AN124" s="176">
        <f t="shared" si="135"/>
        <v>0</v>
      </c>
      <c r="AO124" s="176">
        <f t="shared" si="135"/>
        <v>0</v>
      </c>
      <c r="AP124" s="176">
        <f t="shared" si="143"/>
        <v>0</v>
      </c>
      <c r="AQ124" s="176">
        <f t="shared" si="143"/>
        <v>0</v>
      </c>
      <c r="AR124" s="176">
        <f t="shared" si="143"/>
        <v>0</v>
      </c>
      <c r="AS124" s="176">
        <f t="shared" si="143"/>
        <v>0</v>
      </c>
      <c r="AT124" s="176">
        <f t="shared" si="143"/>
        <v>0</v>
      </c>
      <c r="AU124" s="176">
        <f t="shared" si="143"/>
        <v>0</v>
      </c>
      <c r="AV124" s="176">
        <f t="shared" si="143"/>
        <v>0</v>
      </c>
      <c r="AW124" s="176">
        <f t="shared" si="143"/>
        <v>0</v>
      </c>
      <c r="AX124" s="176">
        <f t="shared" si="143"/>
        <v>0</v>
      </c>
      <c r="AY124" s="176">
        <f t="shared" si="143"/>
        <v>0</v>
      </c>
      <c r="AZ124" s="176">
        <f t="shared" si="143"/>
        <v>0</v>
      </c>
      <c r="BA124" s="176">
        <f t="shared" si="143"/>
        <v>0</v>
      </c>
      <c r="BB124" s="176">
        <f t="shared" si="143"/>
        <v>0</v>
      </c>
      <c r="BC124" s="176">
        <f t="shared" si="143"/>
        <v>0</v>
      </c>
      <c r="BD124" s="176">
        <f t="shared" si="143"/>
        <v>0</v>
      </c>
      <c r="BE124" s="176">
        <f t="shared" si="141"/>
        <v>0</v>
      </c>
      <c r="BF124" s="176">
        <f t="shared" si="141"/>
        <v>0</v>
      </c>
      <c r="BG124" s="176">
        <f t="shared" si="141"/>
        <v>0</v>
      </c>
      <c r="BH124" s="176">
        <f t="shared" si="141"/>
        <v>0</v>
      </c>
      <c r="BI124" s="176">
        <f t="shared" si="141"/>
        <v>0</v>
      </c>
      <c r="BJ124" s="176">
        <f t="shared" si="141"/>
        <v>0</v>
      </c>
      <c r="BK124" s="176">
        <f t="shared" si="141"/>
        <v>0</v>
      </c>
      <c r="BL124" s="176">
        <f t="shared" si="141"/>
        <v>0</v>
      </c>
      <c r="BM124" s="176">
        <f t="shared" si="141"/>
        <v>0</v>
      </c>
      <c r="BN124" s="176">
        <f t="shared" si="141"/>
        <v>0</v>
      </c>
      <c r="BO124" s="176">
        <f t="shared" si="141"/>
        <v>0</v>
      </c>
      <c r="BP124" s="176">
        <f t="shared" si="141"/>
        <v>0</v>
      </c>
      <c r="BQ124" s="176">
        <f t="shared" si="141"/>
        <v>0</v>
      </c>
      <c r="BR124" s="176">
        <f t="shared" si="141"/>
        <v>0</v>
      </c>
      <c r="BS124" s="176">
        <f t="shared" si="141"/>
        <v>0</v>
      </c>
      <c r="BT124" s="176">
        <f t="shared" si="141"/>
        <v>0</v>
      </c>
      <c r="BU124" s="176">
        <f t="shared" si="140"/>
        <v>0</v>
      </c>
      <c r="BV124" s="176">
        <f t="shared" si="140"/>
        <v>0</v>
      </c>
      <c r="BW124" s="176">
        <f t="shared" si="140"/>
        <v>0</v>
      </c>
      <c r="BX124" s="176">
        <f t="shared" si="140"/>
        <v>0</v>
      </c>
      <c r="BY124" s="176">
        <f t="shared" si="140"/>
        <v>0</v>
      </c>
      <c r="BZ124" s="176">
        <f t="shared" si="140"/>
        <v>0</v>
      </c>
      <c r="CA124" s="176">
        <f t="shared" si="140"/>
        <v>0</v>
      </c>
      <c r="CB124" s="176">
        <f t="shared" si="140"/>
        <v>0</v>
      </c>
      <c r="CC124" s="176">
        <f t="shared" si="140"/>
        <v>0</v>
      </c>
      <c r="CD124" s="176">
        <f t="shared" si="140"/>
        <v>0</v>
      </c>
      <c r="CE124" s="176">
        <f t="shared" si="140"/>
        <v>0</v>
      </c>
      <c r="CF124" s="176">
        <f t="shared" si="140"/>
        <v>0</v>
      </c>
      <c r="CG124" s="176">
        <f t="shared" si="140"/>
        <v>0</v>
      </c>
      <c r="CH124" s="176">
        <f t="shared" si="140"/>
        <v>0</v>
      </c>
      <c r="CI124" s="176">
        <f t="shared" si="140"/>
        <v>0</v>
      </c>
      <c r="CJ124" s="176">
        <f t="shared" si="140"/>
        <v>0</v>
      </c>
      <c r="CK124" s="176">
        <f t="shared" si="142"/>
        <v>0</v>
      </c>
      <c r="CL124" s="176">
        <f t="shared" si="142"/>
        <v>0</v>
      </c>
      <c r="CM124" s="176">
        <f t="shared" si="142"/>
        <v>0</v>
      </c>
      <c r="CN124" s="176">
        <f t="shared" si="142"/>
        <v>0</v>
      </c>
      <c r="CO124" s="176">
        <f t="shared" si="142"/>
        <v>0</v>
      </c>
      <c r="CP124" s="176">
        <f t="shared" si="142"/>
        <v>0</v>
      </c>
      <c r="CQ124" s="176">
        <f t="shared" si="142"/>
        <v>0</v>
      </c>
      <c r="CR124" s="176">
        <f t="shared" si="142"/>
        <v>0</v>
      </c>
      <c r="CS124" s="176">
        <f t="shared" si="142"/>
        <v>0</v>
      </c>
      <c r="CT124" s="176">
        <f t="shared" si="142"/>
        <v>0</v>
      </c>
      <c r="CU124" s="176">
        <f t="shared" si="142"/>
        <v>0</v>
      </c>
      <c r="CV124" s="176">
        <f t="shared" si="142"/>
        <v>0</v>
      </c>
      <c r="CW124" s="176">
        <f t="shared" si="142"/>
        <v>0</v>
      </c>
      <c r="CX124" s="176">
        <f t="shared" si="142"/>
        <v>0</v>
      </c>
      <c r="CY124" s="176">
        <f t="shared" si="142"/>
        <v>0</v>
      </c>
      <c r="CZ124" s="176">
        <f t="shared" si="142"/>
        <v>0</v>
      </c>
      <c r="DA124" s="176">
        <f t="shared" si="151"/>
        <v>0</v>
      </c>
      <c r="DB124" s="176">
        <f t="shared" si="150"/>
        <v>0</v>
      </c>
      <c r="DC124" s="176">
        <f t="shared" si="150"/>
        <v>0</v>
      </c>
      <c r="DD124" s="176">
        <f t="shared" si="150"/>
        <v>0</v>
      </c>
      <c r="DE124" s="176">
        <f t="shared" si="150"/>
        <v>0</v>
      </c>
      <c r="DF124" s="176">
        <f t="shared" si="150"/>
        <v>0</v>
      </c>
      <c r="DG124" s="176">
        <f t="shared" si="150"/>
        <v>0</v>
      </c>
      <c r="DH124" s="176">
        <f t="shared" si="150"/>
        <v>0</v>
      </c>
      <c r="DI124" s="176">
        <f t="shared" si="150"/>
        <v>0</v>
      </c>
      <c r="DJ124" s="176">
        <f t="shared" si="150"/>
        <v>0</v>
      </c>
      <c r="DK124" s="176">
        <f t="shared" si="150"/>
        <v>0</v>
      </c>
      <c r="DL124" s="176">
        <f t="shared" si="150"/>
        <v>0</v>
      </c>
      <c r="DM124" s="176">
        <f t="shared" si="150"/>
        <v>0</v>
      </c>
      <c r="DN124" s="176">
        <f t="shared" si="150"/>
        <v>0</v>
      </c>
      <c r="DO124" s="176">
        <f t="shared" si="150"/>
        <v>0</v>
      </c>
      <c r="DP124" s="176">
        <f t="shared" si="150"/>
        <v>0</v>
      </c>
      <c r="DQ124" s="176">
        <f t="shared" si="146"/>
        <v>0</v>
      </c>
      <c r="DR124" s="176">
        <f t="shared" si="146"/>
        <v>0</v>
      </c>
      <c r="DS124" s="176">
        <f t="shared" si="146"/>
        <v>0</v>
      </c>
      <c r="DT124" s="176">
        <f t="shared" si="146"/>
        <v>0</v>
      </c>
      <c r="DU124" s="176">
        <f t="shared" si="146"/>
        <v>0</v>
      </c>
      <c r="DV124" s="176">
        <f t="shared" si="146"/>
        <v>0</v>
      </c>
      <c r="DW124" s="176">
        <f t="shared" si="146"/>
        <v>0</v>
      </c>
      <c r="DX124" s="176">
        <f t="shared" si="146"/>
        <v>0</v>
      </c>
      <c r="DY124" s="176">
        <f t="shared" si="146"/>
        <v>0</v>
      </c>
      <c r="DZ124" s="176">
        <f t="shared" si="146"/>
        <v>0</v>
      </c>
      <c r="EA124" s="176">
        <f t="shared" si="146"/>
        <v>0</v>
      </c>
      <c r="EB124" s="176">
        <f t="shared" si="146"/>
        <v>0</v>
      </c>
      <c r="EC124" s="176">
        <f t="shared" si="146"/>
        <v>0</v>
      </c>
      <c r="ED124" s="176">
        <f t="shared" si="146"/>
        <v>0</v>
      </c>
      <c r="EE124" s="176">
        <f t="shared" si="146"/>
        <v>0</v>
      </c>
      <c r="EF124" s="176">
        <f t="shared" si="147"/>
        <v>0</v>
      </c>
      <c r="EG124" s="176">
        <f t="shared" si="147"/>
        <v>0</v>
      </c>
      <c r="EH124" s="176">
        <f t="shared" si="147"/>
        <v>0</v>
      </c>
      <c r="EI124" s="176">
        <f t="shared" si="147"/>
        <v>0</v>
      </c>
      <c r="EJ124" s="176">
        <f t="shared" si="147"/>
        <v>0</v>
      </c>
      <c r="EK124" s="176">
        <f t="shared" si="147"/>
        <v>0</v>
      </c>
      <c r="EL124" s="176">
        <f t="shared" si="147"/>
        <v>0</v>
      </c>
      <c r="EM124" s="176">
        <f t="shared" si="147"/>
        <v>0</v>
      </c>
      <c r="EN124" s="176">
        <f t="shared" si="147"/>
        <v>0</v>
      </c>
      <c r="EO124" s="176">
        <f t="shared" si="129"/>
        <v>0</v>
      </c>
      <c r="EP124" s="176">
        <f t="shared" si="129"/>
        <v>0</v>
      </c>
      <c r="EQ124" s="176">
        <f t="shared" si="129"/>
        <v>0</v>
      </c>
      <c r="ER124" s="176">
        <f t="shared" si="129"/>
        <v>0</v>
      </c>
      <c r="ES124" s="176">
        <f t="shared" si="129"/>
        <v>0</v>
      </c>
      <c r="ET124" s="176">
        <f t="shared" si="152"/>
        <v>0</v>
      </c>
      <c r="EU124" s="176">
        <f t="shared" si="152"/>
        <v>0</v>
      </c>
      <c r="EV124" s="176">
        <f t="shared" si="152"/>
        <v>0</v>
      </c>
      <c r="EW124" s="176">
        <f t="shared" si="152"/>
        <v>0</v>
      </c>
      <c r="EX124" s="176">
        <f t="shared" si="152"/>
        <v>0</v>
      </c>
      <c r="EY124" s="176">
        <f t="shared" si="152"/>
        <v>0</v>
      </c>
      <c r="EZ124" s="176">
        <f t="shared" si="152"/>
        <v>0</v>
      </c>
      <c r="FA124" s="176">
        <f t="shared" si="152"/>
        <v>0</v>
      </c>
      <c r="FB124" s="176">
        <f t="shared" si="152"/>
        <v>0</v>
      </c>
      <c r="FC124" s="176">
        <f t="shared" si="152"/>
        <v>0</v>
      </c>
      <c r="FD124" s="176">
        <f t="shared" si="152"/>
        <v>0</v>
      </c>
      <c r="FE124" s="176">
        <f t="shared" si="152"/>
        <v>0</v>
      </c>
      <c r="FF124" s="176">
        <f t="shared" si="152"/>
        <v>0</v>
      </c>
      <c r="FG124" s="176">
        <f t="shared" si="152"/>
        <v>0</v>
      </c>
      <c r="FH124" s="176">
        <f t="shared" si="152"/>
        <v>0</v>
      </c>
      <c r="FI124" s="176">
        <f t="shared" si="152"/>
        <v>0</v>
      </c>
      <c r="FJ124" s="176">
        <f t="shared" si="148"/>
        <v>0</v>
      </c>
      <c r="FK124" s="176">
        <f t="shared" si="148"/>
        <v>0</v>
      </c>
      <c r="FL124" s="176">
        <f t="shared" si="148"/>
        <v>0</v>
      </c>
      <c r="FM124" s="176">
        <f t="shared" si="148"/>
        <v>0</v>
      </c>
      <c r="FN124" s="176">
        <f t="shared" si="148"/>
        <v>0</v>
      </c>
      <c r="FO124" s="176">
        <f t="shared" si="148"/>
        <v>0</v>
      </c>
      <c r="FP124" s="176">
        <f t="shared" si="148"/>
        <v>0</v>
      </c>
      <c r="FQ124" s="176">
        <f t="shared" si="148"/>
        <v>0</v>
      </c>
      <c r="FR124" s="176">
        <f t="shared" si="148"/>
        <v>0</v>
      </c>
      <c r="FS124" s="176">
        <f t="shared" si="148"/>
        <v>0</v>
      </c>
      <c r="FT124" s="176">
        <f t="shared" si="148"/>
        <v>0</v>
      </c>
      <c r="FU124" s="176">
        <f t="shared" si="148"/>
        <v>0</v>
      </c>
      <c r="FV124" s="176">
        <f t="shared" si="148"/>
        <v>0</v>
      </c>
      <c r="FW124" s="176">
        <f t="shared" si="148"/>
        <v>0</v>
      </c>
      <c r="FX124" s="176">
        <f t="shared" si="144"/>
        <v>0</v>
      </c>
      <c r="FY124" s="176">
        <f t="shared" si="144"/>
        <v>0</v>
      </c>
      <c r="FZ124" s="176">
        <f t="shared" si="144"/>
        <v>0</v>
      </c>
      <c r="GA124" s="176">
        <f t="shared" si="144"/>
        <v>0</v>
      </c>
      <c r="GB124" s="176">
        <f t="shared" si="144"/>
        <v>0</v>
      </c>
      <c r="GC124" s="176">
        <f t="shared" si="139"/>
        <v>0</v>
      </c>
      <c r="GD124" s="176">
        <f t="shared" si="139"/>
        <v>0</v>
      </c>
      <c r="GE124" s="176">
        <f t="shared" si="139"/>
        <v>0</v>
      </c>
      <c r="GF124" s="176">
        <f t="shared" si="139"/>
        <v>0</v>
      </c>
      <c r="GG124" s="176">
        <f t="shared" si="139"/>
        <v>0</v>
      </c>
      <c r="GH124" s="176">
        <f t="shared" si="139"/>
        <v>0</v>
      </c>
      <c r="GI124" s="176">
        <f t="shared" si="139"/>
        <v>0</v>
      </c>
      <c r="GJ124" s="176">
        <f t="shared" si="139"/>
        <v>0</v>
      </c>
      <c r="GK124" s="176">
        <f t="shared" si="149"/>
        <v>0</v>
      </c>
      <c r="GL124" s="176">
        <f t="shared" si="149"/>
        <v>0</v>
      </c>
      <c r="GM124" s="176">
        <f t="shared" si="149"/>
        <v>0</v>
      </c>
      <c r="GN124" s="176">
        <f t="shared" si="149"/>
        <v>0</v>
      </c>
      <c r="GO124" s="176">
        <f t="shared" si="149"/>
        <v>0</v>
      </c>
      <c r="GP124" s="176">
        <f t="shared" si="149"/>
        <v>0</v>
      </c>
      <c r="GQ124" s="176">
        <f t="shared" si="149"/>
        <v>0</v>
      </c>
      <c r="GR124" s="176">
        <f t="shared" si="149"/>
        <v>0</v>
      </c>
      <c r="GS124" s="176">
        <f t="shared" si="149"/>
        <v>0</v>
      </c>
      <c r="GT124" s="176">
        <f t="shared" si="149"/>
        <v>0</v>
      </c>
      <c r="GU124" s="176">
        <f t="shared" si="149"/>
        <v>0</v>
      </c>
      <c r="GV124" s="176">
        <f t="shared" si="149"/>
        <v>0</v>
      </c>
      <c r="GW124" s="176">
        <f t="shared" si="149"/>
        <v>0</v>
      </c>
      <c r="GX124" s="176">
        <f t="shared" si="149"/>
        <v>0</v>
      </c>
      <c r="GY124" s="176">
        <f t="shared" si="149"/>
        <v>0</v>
      </c>
      <c r="GZ124" s="176">
        <f t="shared" si="149"/>
        <v>0</v>
      </c>
      <c r="HA124" s="176">
        <f t="shared" si="131"/>
        <v>0</v>
      </c>
      <c r="HB124" s="176">
        <f t="shared" si="131"/>
        <v>0</v>
      </c>
      <c r="HC124" s="176">
        <f t="shared" si="145"/>
        <v>0</v>
      </c>
      <c r="HD124" s="176">
        <f t="shared" si="145"/>
        <v>0</v>
      </c>
      <c r="HE124" s="176">
        <f t="shared" si="145"/>
        <v>0</v>
      </c>
      <c r="HF124" s="176">
        <f t="shared" si="145"/>
        <v>0</v>
      </c>
      <c r="HG124" s="176">
        <f t="shared" si="145"/>
        <v>0</v>
      </c>
      <c r="HH124" s="176">
        <f t="shared" si="145"/>
        <v>0</v>
      </c>
      <c r="HI124" s="176">
        <f t="shared" si="145"/>
        <v>0</v>
      </c>
      <c r="HJ124" s="176">
        <f t="shared" si="145"/>
        <v>0</v>
      </c>
      <c r="HK124" s="176">
        <f t="shared" si="145"/>
        <v>0</v>
      </c>
      <c r="HL124" s="176">
        <f t="shared" si="145"/>
        <v>0</v>
      </c>
      <c r="HM124" s="176">
        <f t="shared" si="145"/>
        <v>0</v>
      </c>
      <c r="HN124" s="176">
        <f t="shared" si="145"/>
        <v>0</v>
      </c>
      <c r="HO124" s="176">
        <f t="shared" si="145"/>
        <v>0</v>
      </c>
      <c r="HP124" s="176">
        <f t="shared" si="145"/>
        <v>0</v>
      </c>
      <c r="HQ124" s="176">
        <f t="shared" si="145"/>
        <v>0</v>
      </c>
      <c r="HR124" s="176">
        <f t="shared" si="145"/>
        <v>0</v>
      </c>
      <c r="HS124" s="176">
        <f t="shared" ref="HS124:IG139" si="153">+NORMDIST($H124,HS$12,HS$13,FALSE)</f>
        <v>0</v>
      </c>
      <c r="HT124" s="176">
        <f t="shared" si="153"/>
        <v>0</v>
      </c>
      <c r="HU124" s="176">
        <f t="shared" si="153"/>
        <v>0</v>
      </c>
      <c r="HV124" s="176">
        <f t="shared" si="153"/>
        <v>0</v>
      </c>
      <c r="HW124" s="176">
        <f t="shared" si="153"/>
        <v>0</v>
      </c>
      <c r="HX124" s="176">
        <f t="shared" si="153"/>
        <v>0</v>
      </c>
      <c r="HY124" s="176">
        <f t="shared" si="153"/>
        <v>0</v>
      </c>
      <c r="HZ124" s="176">
        <f t="shared" si="153"/>
        <v>0</v>
      </c>
      <c r="IA124" s="176">
        <f t="shared" si="153"/>
        <v>0</v>
      </c>
      <c r="IB124" s="176">
        <f t="shared" si="153"/>
        <v>0</v>
      </c>
      <c r="IC124" s="176">
        <f t="shared" si="153"/>
        <v>0</v>
      </c>
      <c r="ID124" s="176">
        <f t="shared" si="153"/>
        <v>0</v>
      </c>
      <c r="IE124" s="176">
        <f t="shared" si="153"/>
        <v>0</v>
      </c>
      <c r="IF124" s="176">
        <f t="shared" si="153"/>
        <v>0</v>
      </c>
      <c r="IG124" s="176">
        <f t="shared" si="153"/>
        <v>0</v>
      </c>
    </row>
    <row r="125" spans="2:250" ht="12.75" customHeight="1" x14ac:dyDescent="0.25">
      <c r="B125" s="174"/>
      <c r="C125" s="174"/>
      <c r="D125" s="174">
        <f t="shared" si="96"/>
        <v>0</v>
      </c>
      <c r="E125"/>
      <c r="F125"/>
      <c r="G125" s="177">
        <v>112</v>
      </c>
      <c r="H125" s="176">
        <f t="shared" si="97"/>
        <v>17.365806701660087</v>
      </c>
      <c r="I125" s="176">
        <f t="shared" si="100"/>
        <v>6.6047130130882099E-148</v>
      </c>
      <c r="K125" s="176">
        <f t="shared" si="136"/>
        <v>1.9976719694466183E-207</v>
      </c>
      <c r="L125" s="176">
        <f t="shared" si="136"/>
        <v>2.4340942989488321E-153</v>
      </c>
      <c r="M125" s="176">
        <f t="shared" si="136"/>
        <v>0</v>
      </c>
      <c r="N125" s="176">
        <f t="shared" si="136"/>
        <v>0</v>
      </c>
      <c r="O125" s="176">
        <f t="shared" si="136"/>
        <v>3.6435892139550345E-258</v>
      </c>
      <c r="P125" s="176">
        <f t="shared" si="136"/>
        <v>1.7128657191486628E-211</v>
      </c>
      <c r="Q125" s="176">
        <f t="shared" si="136"/>
        <v>0</v>
      </c>
      <c r="R125" s="176">
        <f t="shared" si="136"/>
        <v>0</v>
      </c>
      <c r="S125" s="176">
        <f t="shared" si="136"/>
        <v>1.7910250629154452E-256</v>
      </c>
      <c r="T125" s="176">
        <f t="shared" si="136"/>
        <v>5.7950084878361685E-161</v>
      </c>
      <c r="U125" s="176">
        <f t="shared" si="136"/>
        <v>6.6046886721446411E-148</v>
      </c>
      <c r="V125" s="176">
        <f t="shared" si="136"/>
        <v>2.6726771307608876E-288</v>
      </c>
      <c r="W125" s="176">
        <f t="shared" si="136"/>
        <v>0</v>
      </c>
      <c r="X125" s="176">
        <f t="shared" si="136"/>
        <v>1.0943048624084472E-275</v>
      </c>
      <c r="Y125" s="176">
        <f t="shared" si="136"/>
        <v>1.6086717268547554E-228</v>
      </c>
      <c r="Z125" s="176">
        <f t="shared" ref="Z125:AO143" si="154">+NORMDIST($H125,Z$12,Z$13,FALSE)</f>
        <v>0</v>
      </c>
      <c r="AA125" s="176">
        <f t="shared" si="154"/>
        <v>0</v>
      </c>
      <c r="AB125" s="176">
        <f t="shared" si="154"/>
        <v>0</v>
      </c>
      <c r="AC125" s="176">
        <f t="shared" si="154"/>
        <v>0</v>
      </c>
      <c r="AD125" s="176">
        <f t="shared" si="154"/>
        <v>0</v>
      </c>
      <c r="AE125" s="176">
        <f t="shared" si="154"/>
        <v>0</v>
      </c>
      <c r="AF125" s="176">
        <f t="shared" si="154"/>
        <v>0</v>
      </c>
      <c r="AG125" s="176">
        <f t="shared" si="154"/>
        <v>0</v>
      </c>
      <c r="AH125" s="176">
        <f t="shared" si="154"/>
        <v>0</v>
      </c>
      <c r="AI125" s="176">
        <f t="shared" si="154"/>
        <v>0</v>
      </c>
      <c r="AJ125" s="176">
        <f t="shared" si="154"/>
        <v>0</v>
      </c>
      <c r="AK125" s="176">
        <f t="shared" si="154"/>
        <v>0</v>
      </c>
      <c r="AL125" s="176">
        <f t="shared" si="154"/>
        <v>0</v>
      </c>
      <c r="AM125" s="176">
        <f t="shared" si="154"/>
        <v>0</v>
      </c>
      <c r="AN125" s="176">
        <f t="shared" si="154"/>
        <v>0</v>
      </c>
      <c r="AO125" s="176">
        <f t="shared" si="154"/>
        <v>0</v>
      </c>
      <c r="AP125" s="176">
        <f t="shared" si="143"/>
        <v>0</v>
      </c>
      <c r="AQ125" s="176">
        <f t="shared" si="143"/>
        <v>0</v>
      </c>
      <c r="AR125" s="176">
        <f t="shared" si="143"/>
        <v>0</v>
      </c>
      <c r="AS125" s="176">
        <f t="shared" si="143"/>
        <v>0</v>
      </c>
      <c r="AT125" s="176">
        <f t="shared" si="143"/>
        <v>0</v>
      </c>
      <c r="AU125" s="176">
        <f t="shared" si="143"/>
        <v>0</v>
      </c>
      <c r="AV125" s="176">
        <f t="shared" si="143"/>
        <v>0</v>
      </c>
      <c r="AW125" s="176">
        <f t="shared" si="143"/>
        <v>0</v>
      </c>
      <c r="AX125" s="176">
        <f t="shared" si="143"/>
        <v>0</v>
      </c>
      <c r="AY125" s="176">
        <f t="shared" si="143"/>
        <v>0</v>
      </c>
      <c r="AZ125" s="176">
        <f t="shared" si="143"/>
        <v>0</v>
      </c>
      <c r="BA125" s="176">
        <f t="shared" si="143"/>
        <v>0</v>
      </c>
      <c r="BB125" s="176">
        <f t="shared" si="143"/>
        <v>0</v>
      </c>
      <c r="BC125" s="176">
        <f t="shared" si="143"/>
        <v>0</v>
      </c>
      <c r="BD125" s="176">
        <f t="shared" si="143"/>
        <v>0</v>
      </c>
      <c r="BE125" s="176">
        <f t="shared" si="143"/>
        <v>0</v>
      </c>
      <c r="BF125" s="176">
        <f t="shared" si="141"/>
        <v>0</v>
      </c>
      <c r="BG125" s="176">
        <f t="shared" si="141"/>
        <v>0</v>
      </c>
      <c r="BH125" s="176">
        <f t="shared" si="141"/>
        <v>0</v>
      </c>
      <c r="BI125" s="176">
        <f t="shared" si="141"/>
        <v>0</v>
      </c>
      <c r="BJ125" s="176">
        <f t="shared" si="141"/>
        <v>0</v>
      </c>
      <c r="BK125" s="176">
        <f t="shared" si="141"/>
        <v>0</v>
      </c>
      <c r="BL125" s="176">
        <f t="shared" si="141"/>
        <v>0</v>
      </c>
      <c r="BM125" s="176">
        <f t="shared" si="141"/>
        <v>0</v>
      </c>
      <c r="BN125" s="176">
        <f t="shared" si="141"/>
        <v>0</v>
      </c>
      <c r="BO125" s="176">
        <f t="shared" si="141"/>
        <v>0</v>
      </c>
      <c r="BP125" s="176">
        <f t="shared" si="141"/>
        <v>0</v>
      </c>
      <c r="BQ125" s="176">
        <f t="shared" si="141"/>
        <v>0</v>
      </c>
      <c r="BR125" s="176">
        <f t="shared" si="141"/>
        <v>0</v>
      </c>
      <c r="BS125" s="176">
        <f t="shared" si="141"/>
        <v>0</v>
      </c>
      <c r="BT125" s="176">
        <f t="shared" si="141"/>
        <v>0</v>
      </c>
      <c r="BU125" s="176">
        <f t="shared" si="140"/>
        <v>0</v>
      </c>
      <c r="BV125" s="176">
        <f t="shared" si="140"/>
        <v>0</v>
      </c>
      <c r="BW125" s="176">
        <f t="shared" si="140"/>
        <v>0</v>
      </c>
      <c r="BX125" s="176">
        <f t="shared" si="140"/>
        <v>0</v>
      </c>
      <c r="BY125" s="176">
        <f t="shared" si="140"/>
        <v>0</v>
      </c>
      <c r="BZ125" s="176">
        <f t="shared" si="140"/>
        <v>0</v>
      </c>
      <c r="CA125" s="176">
        <f t="shared" si="140"/>
        <v>0</v>
      </c>
      <c r="CB125" s="176">
        <f t="shared" si="140"/>
        <v>0</v>
      </c>
      <c r="CC125" s="176">
        <f t="shared" si="140"/>
        <v>0</v>
      </c>
      <c r="CD125" s="176">
        <f t="shared" si="140"/>
        <v>0</v>
      </c>
      <c r="CE125" s="176">
        <f t="shared" si="140"/>
        <v>0</v>
      </c>
      <c r="CF125" s="176">
        <f t="shared" si="140"/>
        <v>0</v>
      </c>
      <c r="CG125" s="176">
        <f t="shared" si="140"/>
        <v>0</v>
      </c>
      <c r="CH125" s="176">
        <f t="shared" si="140"/>
        <v>0</v>
      </c>
      <c r="CI125" s="176">
        <f t="shared" si="140"/>
        <v>0</v>
      </c>
      <c r="CJ125" s="176">
        <f t="shared" si="140"/>
        <v>0</v>
      </c>
      <c r="CK125" s="176">
        <f t="shared" si="142"/>
        <v>0</v>
      </c>
      <c r="CL125" s="176">
        <f t="shared" si="142"/>
        <v>0</v>
      </c>
      <c r="CM125" s="176">
        <f t="shared" si="142"/>
        <v>0</v>
      </c>
      <c r="CN125" s="176">
        <f t="shared" si="142"/>
        <v>0</v>
      </c>
      <c r="CO125" s="176">
        <f t="shared" si="142"/>
        <v>0</v>
      </c>
      <c r="CP125" s="176">
        <f t="shared" si="142"/>
        <v>0</v>
      </c>
      <c r="CQ125" s="176">
        <f t="shared" si="142"/>
        <v>0</v>
      </c>
      <c r="CR125" s="176">
        <f t="shared" si="142"/>
        <v>0</v>
      </c>
      <c r="CS125" s="176">
        <f t="shared" si="142"/>
        <v>0</v>
      </c>
      <c r="CT125" s="176">
        <f t="shared" si="142"/>
        <v>0</v>
      </c>
      <c r="CU125" s="176">
        <f t="shared" si="142"/>
        <v>0</v>
      </c>
      <c r="CV125" s="176">
        <f t="shared" si="142"/>
        <v>0</v>
      </c>
      <c r="CW125" s="176">
        <f t="shared" si="142"/>
        <v>0</v>
      </c>
      <c r="CX125" s="176">
        <f t="shared" si="142"/>
        <v>0</v>
      </c>
      <c r="CY125" s="176">
        <f t="shared" si="142"/>
        <v>0</v>
      </c>
      <c r="CZ125" s="176">
        <f t="shared" si="142"/>
        <v>0</v>
      </c>
      <c r="DA125" s="176">
        <f t="shared" si="151"/>
        <v>0</v>
      </c>
      <c r="DB125" s="176">
        <f t="shared" si="150"/>
        <v>0</v>
      </c>
      <c r="DC125" s="176">
        <f t="shared" si="150"/>
        <v>0</v>
      </c>
      <c r="DD125" s="176">
        <f t="shared" si="150"/>
        <v>0</v>
      </c>
      <c r="DE125" s="176">
        <f t="shared" si="150"/>
        <v>0</v>
      </c>
      <c r="DF125" s="176">
        <f t="shared" si="150"/>
        <v>0</v>
      </c>
      <c r="DG125" s="176">
        <f t="shared" si="150"/>
        <v>0</v>
      </c>
      <c r="DH125" s="176">
        <f t="shared" si="150"/>
        <v>0</v>
      </c>
      <c r="DI125" s="176">
        <f t="shared" si="150"/>
        <v>0</v>
      </c>
      <c r="DJ125" s="176">
        <f t="shared" si="150"/>
        <v>0</v>
      </c>
      <c r="DK125" s="176">
        <f t="shared" si="150"/>
        <v>0</v>
      </c>
      <c r="DL125" s="176">
        <f t="shared" si="150"/>
        <v>0</v>
      </c>
      <c r="DM125" s="176">
        <f t="shared" si="150"/>
        <v>0</v>
      </c>
      <c r="DN125" s="176">
        <f t="shared" si="150"/>
        <v>0</v>
      </c>
      <c r="DO125" s="176">
        <f t="shared" si="150"/>
        <v>0</v>
      </c>
      <c r="DP125" s="176">
        <f t="shared" si="150"/>
        <v>0</v>
      </c>
      <c r="DQ125" s="176">
        <f t="shared" si="146"/>
        <v>0</v>
      </c>
      <c r="DR125" s="176">
        <f t="shared" si="146"/>
        <v>0</v>
      </c>
      <c r="DS125" s="176">
        <f t="shared" si="146"/>
        <v>0</v>
      </c>
      <c r="DT125" s="176">
        <f t="shared" si="146"/>
        <v>0</v>
      </c>
      <c r="DU125" s="176">
        <f t="shared" si="146"/>
        <v>0</v>
      </c>
      <c r="DV125" s="176">
        <f t="shared" si="146"/>
        <v>0</v>
      </c>
      <c r="DW125" s="176">
        <f t="shared" si="146"/>
        <v>0</v>
      </c>
      <c r="DX125" s="176">
        <f t="shared" si="146"/>
        <v>0</v>
      </c>
      <c r="DY125" s="176">
        <f t="shared" si="146"/>
        <v>0</v>
      </c>
      <c r="DZ125" s="176">
        <f t="shared" si="146"/>
        <v>0</v>
      </c>
      <c r="EA125" s="176">
        <f t="shared" si="146"/>
        <v>0</v>
      </c>
      <c r="EB125" s="176">
        <f t="shared" si="146"/>
        <v>0</v>
      </c>
      <c r="EC125" s="176">
        <f t="shared" si="146"/>
        <v>0</v>
      </c>
      <c r="ED125" s="176">
        <f t="shared" si="146"/>
        <v>0</v>
      </c>
      <c r="EE125" s="176">
        <f t="shared" si="146"/>
        <v>0</v>
      </c>
      <c r="EF125" s="176">
        <f t="shared" si="147"/>
        <v>0</v>
      </c>
      <c r="EG125" s="176">
        <f t="shared" si="147"/>
        <v>0</v>
      </c>
      <c r="EH125" s="176">
        <f t="shared" si="147"/>
        <v>0</v>
      </c>
      <c r="EI125" s="176">
        <f t="shared" si="147"/>
        <v>0</v>
      </c>
      <c r="EJ125" s="176">
        <f t="shared" si="147"/>
        <v>0</v>
      </c>
      <c r="EK125" s="176">
        <f t="shared" si="147"/>
        <v>0</v>
      </c>
      <c r="EL125" s="176">
        <f t="shared" si="147"/>
        <v>0</v>
      </c>
      <c r="EM125" s="176">
        <f t="shared" si="147"/>
        <v>0</v>
      </c>
      <c r="EN125" s="176">
        <f t="shared" si="147"/>
        <v>0</v>
      </c>
      <c r="EO125" s="176">
        <f t="shared" si="129"/>
        <v>0</v>
      </c>
      <c r="EP125" s="176">
        <f t="shared" si="129"/>
        <v>0</v>
      </c>
      <c r="EQ125" s="176">
        <f t="shared" si="129"/>
        <v>0</v>
      </c>
      <c r="ER125" s="176">
        <f t="shared" si="129"/>
        <v>0</v>
      </c>
      <c r="ES125" s="176">
        <f t="shared" si="129"/>
        <v>0</v>
      </c>
      <c r="ET125" s="176">
        <f t="shared" si="152"/>
        <v>0</v>
      </c>
      <c r="EU125" s="176">
        <f t="shared" si="152"/>
        <v>0</v>
      </c>
      <c r="EV125" s="176">
        <f t="shared" si="152"/>
        <v>0</v>
      </c>
      <c r="EW125" s="176">
        <f t="shared" si="152"/>
        <v>0</v>
      </c>
      <c r="EX125" s="176">
        <f t="shared" si="152"/>
        <v>0</v>
      </c>
      <c r="EY125" s="176">
        <f t="shared" si="152"/>
        <v>0</v>
      </c>
      <c r="EZ125" s="176">
        <f t="shared" si="152"/>
        <v>0</v>
      </c>
      <c r="FA125" s="176">
        <f t="shared" si="152"/>
        <v>0</v>
      </c>
      <c r="FB125" s="176">
        <f t="shared" si="152"/>
        <v>0</v>
      </c>
      <c r="FC125" s="176">
        <f t="shared" si="152"/>
        <v>0</v>
      </c>
      <c r="FD125" s="176">
        <f t="shared" si="152"/>
        <v>0</v>
      </c>
      <c r="FE125" s="176">
        <f t="shared" si="152"/>
        <v>0</v>
      </c>
      <c r="FF125" s="176">
        <f t="shared" si="152"/>
        <v>0</v>
      </c>
      <c r="FG125" s="176">
        <f t="shared" si="152"/>
        <v>0</v>
      </c>
      <c r="FH125" s="176">
        <f t="shared" si="152"/>
        <v>0</v>
      </c>
      <c r="FI125" s="176">
        <f t="shared" si="152"/>
        <v>0</v>
      </c>
      <c r="FJ125" s="176">
        <f t="shared" si="148"/>
        <v>0</v>
      </c>
      <c r="FK125" s="176">
        <f t="shared" si="148"/>
        <v>0</v>
      </c>
      <c r="FL125" s="176">
        <f t="shared" si="148"/>
        <v>0</v>
      </c>
      <c r="FM125" s="176">
        <f t="shared" si="148"/>
        <v>0</v>
      </c>
      <c r="FN125" s="176">
        <f t="shared" si="148"/>
        <v>0</v>
      </c>
      <c r="FO125" s="176">
        <f t="shared" si="148"/>
        <v>0</v>
      </c>
      <c r="FP125" s="176">
        <f t="shared" si="148"/>
        <v>0</v>
      </c>
      <c r="FQ125" s="176">
        <f t="shared" si="148"/>
        <v>0</v>
      </c>
      <c r="FR125" s="176">
        <f t="shared" si="148"/>
        <v>0</v>
      </c>
      <c r="FS125" s="176">
        <f t="shared" si="148"/>
        <v>0</v>
      </c>
      <c r="FT125" s="176">
        <f t="shared" si="148"/>
        <v>0</v>
      </c>
      <c r="FU125" s="176">
        <f t="shared" si="148"/>
        <v>0</v>
      </c>
      <c r="FV125" s="176">
        <f t="shared" si="148"/>
        <v>0</v>
      </c>
      <c r="FW125" s="176">
        <f t="shared" si="148"/>
        <v>0</v>
      </c>
      <c r="FX125" s="176">
        <f t="shared" si="144"/>
        <v>0</v>
      </c>
      <c r="FY125" s="176">
        <f t="shared" si="144"/>
        <v>0</v>
      </c>
      <c r="FZ125" s="176">
        <f t="shared" si="144"/>
        <v>0</v>
      </c>
      <c r="GA125" s="176">
        <f t="shared" si="144"/>
        <v>0</v>
      </c>
      <c r="GB125" s="176">
        <f t="shared" si="144"/>
        <v>0</v>
      </c>
      <c r="GC125" s="176">
        <f t="shared" si="139"/>
        <v>0</v>
      </c>
      <c r="GD125" s="176">
        <f t="shared" si="139"/>
        <v>0</v>
      </c>
      <c r="GE125" s="176">
        <f t="shared" si="139"/>
        <v>0</v>
      </c>
      <c r="GF125" s="176">
        <f t="shared" si="139"/>
        <v>0</v>
      </c>
      <c r="GG125" s="176">
        <f t="shared" si="139"/>
        <v>0</v>
      </c>
      <c r="GH125" s="176">
        <f t="shared" si="139"/>
        <v>0</v>
      </c>
      <c r="GI125" s="176">
        <f t="shared" si="139"/>
        <v>0</v>
      </c>
      <c r="GJ125" s="176">
        <f t="shared" si="139"/>
        <v>0</v>
      </c>
      <c r="GK125" s="176">
        <f t="shared" si="149"/>
        <v>0</v>
      </c>
      <c r="GL125" s="176">
        <f t="shared" si="149"/>
        <v>0</v>
      </c>
      <c r="GM125" s="176">
        <f t="shared" si="149"/>
        <v>0</v>
      </c>
      <c r="GN125" s="176">
        <f t="shared" si="149"/>
        <v>0</v>
      </c>
      <c r="GO125" s="176">
        <f t="shared" si="149"/>
        <v>0</v>
      </c>
      <c r="GP125" s="176">
        <f t="shared" si="149"/>
        <v>0</v>
      </c>
      <c r="GQ125" s="176">
        <f t="shared" si="149"/>
        <v>0</v>
      </c>
      <c r="GR125" s="176">
        <f t="shared" si="149"/>
        <v>0</v>
      </c>
      <c r="GS125" s="176">
        <f t="shared" si="149"/>
        <v>0</v>
      </c>
      <c r="GT125" s="176">
        <f t="shared" si="149"/>
        <v>0</v>
      </c>
      <c r="GU125" s="176">
        <f t="shared" si="149"/>
        <v>0</v>
      </c>
      <c r="GV125" s="176">
        <f t="shared" si="149"/>
        <v>0</v>
      </c>
      <c r="GW125" s="176">
        <f t="shared" si="149"/>
        <v>0</v>
      </c>
      <c r="GX125" s="176">
        <f t="shared" si="149"/>
        <v>0</v>
      </c>
      <c r="GY125" s="176">
        <f t="shared" si="149"/>
        <v>0</v>
      </c>
      <c r="GZ125" s="176">
        <f t="shared" si="149"/>
        <v>0</v>
      </c>
      <c r="HA125" s="176">
        <f t="shared" si="131"/>
        <v>0</v>
      </c>
      <c r="HB125" s="176">
        <f t="shared" si="131"/>
        <v>0</v>
      </c>
      <c r="HC125" s="176">
        <f t="shared" si="145"/>
        <v>0</v>
      </c>
      <c r="HD125" s="176">
        <f t="shared" si="145"/>
        <v>0</v>
      </c>
      <c r="HE125" s="176">
        <f t="shared" si="145"/>
        <v>0</v>
      </c>
      <c r="HF125" s="176">
        <f t="shared" si="145"/>
        <v>0</v>
      </c>
      <c r="HG125" s="176">
        <f t="shared" si="145"/>
        <v>0</v>
      </c>
      <c r="HH125" s="176">
        <f t="shared" si="145"/>
        <v>0</v>
      </c>
      <c r="HI125" s="176">
        <f t="shared" si="145"/>
        <v>0</v>
      </c>
      <c r="HJ125" s="176">
        <f t="shared" si="145"/>
        <v>0</v>
      </c>
      <c r="HK125" s="176">
        <f t="shared" si="145"/>
        <v>0</v>
      </c>
      <c r="HL125" s="176">
        <f t="shared" si="145"/>
        <v>0</v>
      </c>
      <c r="HM125" s="176">
        <f t="shared" si="145"/>
        <v>0</v>
      </c>
      <c r="HN125" s="176">
        <f t="shared" si="145"/>
        <v>0</v>
      </c>
      <c r="HO125" s="176">
        <f t="shared" si="145"/>
        <v>0</v>
      </c>
      <c r="HP125" s="176">
        <f t="shared" si="145"/>
        <v>0</v>
      </c>
      <c r="HQ125" s="176">
        <f t="shared" si="145"/>
        <v>0</v>
      </c>
      <c r="HR125" s="176">
        <f t="shared" si="145"/>
        <v>0</v>
      </c>
      <c r="HS125" s="176">
        <f t="shared" si="153"/>
        <v>0</v>
      </c>
      <c r="HT125" s="176">
        <f t="shared" si="153"/>
        <v>0</v>
      </c>
      <c r="HU125" s="176">
        <f t="shared" si="153"/>
        <v>0</v>
      </c>
      <c r="HV125" s="176">
        <f t="shared" si="153"/>
        <v>0</v>
      </c>
      <c r="HW125" s="176">
        <f t="shared" si="153"/>
        <v>0</v>
      </c>
      <c r="HX125" s="176">
        <f t="shared" si="153"/>
        <v>0</v>
      </c>
      <c r="HY125" s="176">
        <f t="shared" si="153"/>
        <v>0</v>
      </c>
      <c r="HZ125" s="176">
        <f t="shared" si="153"/>
        <v>0</v>
      </c>
      <c r="IA125" s="176">
        <f t="shared" si="153"/>
        <v>0</v>
      </c>
      <c r="IB125" s="176">
        <f t="shared" si="153"/>
        <v>0</v>
      </c>
      <c r="IC125" s="176">
        <f t="shared" si="153"/>
        <v>0</v>
      </c>
      <c r="ID125" s="176">
        <f t="shared" si="153"/>
        <v>0</v>
      </c>
      <c r="IE125" s="176">
        <f t="shared" si="153"/>
        <v>0</v>
      </c>
      <c r="IF125" s="176">
        <f t="shared" si="153"/>
        <v>0</v>
      </c>
      <c r="IG125" s="176">
        <f t="shared" si="153"/>
        <v>0</v>
      </c>
    </row>
    <row r="126" spans="2:250" ht="12.75" customHeight="1" x14ac:dyDescent="0.25">
      <c r="B126" s="174"/>
      <c r="C126" s="174"/>
      <c r="D126" s="174">
        <f t="shared" si="96"/>
        <v>0</v>
      </c>
      <c r="E126"/>
      <c r="F126"/>
      <c r="G126" s="177">
        <v>113</v>
      </c>
      <c r="H126" s="176">
        <f t="shared" si="97"/>
        <v>17.520858547210626</v>
      </c>
      <c r="I126" s="176">
        <f t="shared" si="100"/>
        <v>3.2420206794585716E-153</v>
      </c>
      <c r="K126" s="176">
        <f t="shared" ref="K126:Z141" si="155">+NORMDIST($H126,K$12,K$13,FALSE)</f>
        <v>1.4865603686761375E-215</v>
      </c>
      <c r="L126" s="176">
        <f t="shared" si="155"/>
        <v>3.725594045471975E-160</v>
      </c>
      <c r="M126" s="176">
        <f t="shared" si="155"/>
        <v>0</v>
      </c>
      <c r="N126" s="176">
        <f t="shared" si="155"/>
        <v>0</v>
      </c>
      <c r="O126" s="176">
        <f t="shared" si="155"/>
        <v>4.4504920105181243E-267</v>
      </c>
      <c r="P126" s="176">
        <f t="shared" si="155"/>
        <v>1.8115789894060793E-219</v>
      </c>
      <c r="Q126" s="176">
        <f t="shared" si="155"/>
        <v>0</v>
      </c>
      <c r="R126" s="176">
        <f t="shared" si="155"/>
        <v>0</v>
      </c>
      <c r="S126" s="176">
        <f t="shared" si="155"/>
        <v>1.9334632389547826E-265</v>
      </c>
      <c r="T126" s="176">
        <f t="shared" si="155"/>
        <v>4.0300409658703186E-167</v>
      </c>
      <c r="U126" s="176">
        <f t="shared" si="155"/>
        <v>3.2420203068991267E-153</v>
      </c>
      <c r="V126" s="176">
        <f t="shared" si="155"/>
        <v>6.2535996684590516E-298</v>
      </c>
      <c r="W126" s="176">
        <f t="shared" si="155"/>
        <v>0</v>
      </c>
      <c r="X126" s="176">
        <f t="shared" si="155"/>
        <v>1.2601212439340357E-285</v>
      </c>
      <c r="Y126" s="176">
        <f t="shared" si="155"/>
        <v>9.1977652684634534E-238</v>
      </c>
      <c r="Z126" s="176">
        <f t="shared" si="155"/>
        <v>0</v>
      </c>
      <c r="AA126" s="176">
        <f t="shared" si="154"/>
        <v>0</v>
      </c>
      <c r="AB126" s="176">
        <f t="shared" si="154"/>
        <v>0</v>
      </c>
      <c r="AC126" s="176">
        <f t="shared" si="154"/>
        <v>0</v>
      </c>
      <c r="AD126" s="176">
        <f t="shared" si="154"/>
        <v>0</v>
      </c>
      <c r="AE126" s="176">
        <f t="shared" si="154"/>
        <v>0</v>
      </c>
      <c r="AF126" s="176">
        <f t="shared" si="154"/>
        <v>0</v>
      </c>
      <c r="AG126" s="176">
        <f t="shared" si="154"/>
        <v>0</v>
      </c>
      <c r="AH126" s="176">
        <f t="shared" si="154"/>
        <v>0</v>
      </c>
      <c r="AI126" s="176">
        <f t="shared" si="154"/>
        <v>0</v>
      </c>
      <c r="AJ126" s="176">
        <f t="shared" si="154"/>
        <v>0</v>
      </c>
      <c r="AK126" s="176">
        <f t="shared" si="154"/>
        <v>0</v>
      </c>
      <c r="AL126" s="176">
        <f t="shared" si="154"/>
        <v>0</v>
      </c>
      <c r="AM126" s="176">
        <f t="shared" si="154"/>
        <v>0</v>
      </c>
      <c r="AN126" s="176">
        <f t="shared" si="154"/>
        <v>0</v>
      </c>
      <c r="AO126" s="176">
        <f t="shared" si="154"/>
        <v>0</v>
      </c>
      <c r="AP126" s="176">
        <f t="shared" si="143"/>
        <v>0</v>
      </c>
      <c r="AQ126" s="176">
        <f t="shared" si="143"/>
        <v>0</v>
      </c>
      <c r="AR126" s="176">
        <f t="shared" si="143"/>
        <v>0</v>
      </c>
      <c r="AS126" s="176">
        <f t="shared" si="143"/>
        <v>0</v>
      </c>
      <c r="AT126" s="176">
        <f t="shared" si="143"/>
        <v>0</v>
      </c>
      <c r="AU126" s="176">
        <f t="shared" si="143"/>
        <v>0</v>
      </c>
      <c r="AV126" s="176">
        <f t="shared" si="143"/>
        <v>0</v>
      </c>
      <c r="AW126" s="176">
        <f t="shared" si="143"/>
        <v>0</v>
      </c>
      <c r="AX126" s="176">
        <f t="shared" si="143"/>
        <v>0</v>
      </c>
      <c r="AY126" s="176">
        <f t="shared" si="143"/>
        <v>0</v>
      </c>
      <c r="AZ126" s="176">
        <f t="shared" si="143"/>
        <v>0</v>
      </c>
      <c r="BA126" s="176">
        <f t="shared" si="143"/>
        <v>0</v>
      </c>
      <c r="BB126" s="176">
        <f t="shared" si="143"/>
        <v>0</v>
      </c>
      <c r="BC126" s="176">
        <f t="shared" si="143"/>
        <v>0</v>
      </c>
      <c r="BD126" s="176">
        <f t="shared" si="143"/>
        <v>0</v>
      </c>
      <c r="BE126" s="176">
        <f t="shared" si="143"/>
        <v>0</v>
      </c>
      <c r="BF126" s="176">
        <f t="shared" si="141"/>
        <v>0</v>
      </c>
      <c r="BG126" s="176">
        <f t="shared" si="141"/>
        <v>0</v>
      </c>
      <c r="BH126" s="176">
        <f t="shared" si="141"/>
        <v>0</v>
      </c>
      <c r="BI126" s="176">
        <f t="shared" si="141"/>
        <v>0</v>
      </c>
      <c r="BJ126" s="176">
        <f t="shared" si="141"/>
        <v>0</v>
      </c>
      <c r="BK126" s="176">
        <f t="shared" si="141"/>
        <v>0</v>
      </c>
      <c r="BL126" s="176">
        <f t="shared" si="141"/>
        <v>0</v>
      </c>
      <c r="BM126" s="176">
        <f t="shared" si="141"/>
        <v>0</v>
      </c>
      <c r="BN126" s="176">
        <f t="shared" si="141"/>
        <v>0</v>
      </c>
      <c r="BO126" s="176">
        <f t="shared" si="141"/>
        <v>0</v>
      </c>
      <c r="BP126" s="176">
        <f t="shared" si="141"/>
        <v>0</v>
      </c>
      <c r="BQ126" s="176">
        <f t="shared" si="141"/>
        <v>0</v>
      </c>
      <c r="BR126" s="176">
        <f t="shared" si="141"/>
        <v>0</v>
      </c>
      <c r="BS126" s="176">
        <f t="shared" si="141"/>
        <v>0</v>
      </c>
      <c r="BT126" s="176">
        <f t="shared" si="141"/>
        <v>0</v>
      </c>
      <c r="BU126" s="176">
        <f t="shared" si="140"/>
        <v>0</v>
      </c>
      <c r="BV126" s="176">
        <f t="shared" si="140"/>
        <v>0</v>
      </c>
      <c r="BW126" s="176">
        <f t="shared" si="140"/>
        <v>0</v>
      </c>
      <c r="BX126" s="176">
        <f t="shared" si="140"/>
        <v>0</v>
      </c>
      <c r="BY126" s="176">
        <f t="shared" si="140"/>
        <v>0</v>
      </c>
      <c r="BZ126" s="176">
        <f t="shared" si="140"/>
        <v>0</v>
      </c>
      <c r="CA126" s="176">
        <f t="shared" si="140"/>
        <v>0</v>
      </c>
      <c r="CB126" s="176">
        <f t="shared" si="140"/>
        <v>0</v>
      </c>
      <c r="CC126" s="176">
        <f t="shared" si="140"/>
        <v>0</v>
      </c>
      <c r="CD126" s="176">
        <f t="shared" si="140"/>
        <v>0</v>
      </c>
      <c r="CE126" s="176">
        <f t="shared" si="140"/>
        <v>0</v>
      </c>
      <c r="CF126" s="176">
        <f t="shared" si="140"/>
        <v>0</v>
      </c>
      <c r="CG126" s="176">
        <f t="shared" si="140"/>
        <v>0</v>
      </c>
      <c r="CH126" s="176">
        <f t="shared" si="140"/>
        <v>0</v>
      </c>
      <c r="CI126" s="176">
        <f t="shared" si="140"/>
        <v>0</v>
      </c>
      <c r="CJ126" s="176">
        <f t="shared" si="140"/>
        <v>0</v>
      </c>
      <c r="CK126" s="176">
        <f t="shared" si="142"/>
        <v>0</v>
      </c>
      <c r="CL126" s="176">
        <f t="shared" si="142"/>
        <v>0</v>
      </c>
      <c r="CM126" s="176">
        <f t="shared" si="142"/>
        <v>0</v>
      </c>
      <c r="CN126" s="176">
        <f t="shared" si="142"/>
        <v>0</v>
      </c>
      <c r="CO126" s="176">
        <f t="shared" si="142"/>
        <v>0</v>
      </c>
      <c r="CP126" s="176">
        <f t="shared" si="142"/>
        <v>0</v>
      </c>
      <c r="CQ126" s="176">
        <f t="shared" si="142"/>
        <v>0</v>
      </c>
      <c r="CR126" s="176">
        <f t="shared" si="142"/>
        <v>0</v>
      </c>
      <c r="CS126" s="176">
        <f t="shared" si="142"/>
        <v>0</v>
      </c>
      <c r="CT126" s="176">
        <f t="shared" si="142"/>
        <v>0</v>
      </c>
      <c r="CU126" s="176">
        <f t="shared" si="142"/>
        <v>0</v>
      </c>
      <c r="CV126" s="176">
        <f t="shared" si="142"/>
        <v>0</v>
      </c>
      <c r="CW126" s="176">
        <f t="shared" si="142"/>
        <v>0</v>
      </c>
      <c r="CX126" s="176">
        <f t="shared" si="142"/>
        <v>0</v>
      </c>
      <c r="CY126" s="176">
        <f t="shared" si="142"/>
        <v>0</v>
      </c>
      <c r="CZ126" s="176">
        <f t="shared" si="142"/>
        <v>0</v>
      </c>
      <c r="DA126" s="176">
        <f t="shared" si="151"/>
        <v>0</v>
      </c>
      <c r="DB126" s="176">
        <f t="shared" si="150"/>
        <v>0</v>
      </c>
      <c r="DC126" s="176">
        <f t="shared" si="150"/>
        <v>0</v>
      </c>
      <c r="DD126" s="176">
        <f t="shared" si="150"/>
        <v>0</v>
      </c>
      <c r="DE126" s="176">
        <f t="shared" si="150"/>
        <v>0</v>
      </c>
      <c r="DF126" s="176">
        <f t="shared" si="150"/>
        <v>0</v>
      </c>
      <c r="DG126" s="176">
        <f t="shared" si="150"/>
        <v>0</v>
      </c>
      <c r="DH126" s="176">
        <f t="shared" si="150"/>
        <v>0</v>
      </c>
      <c r="DI126" s="176">
        <f t="shared" si="150"/>
        <v>0</v>
      </c>
      <c r="DJ126" s="176">
        <f t="shared" si="150"/>
        <v>0</v>
      </c>
      <c r="DK126" s="176">
        <f t="shared" si="150"/>
        <v>0</v>
      </c>
      <c r="DL126" s="176">
        <f t="shared" si="150"/>
        <v>0</v>
      </c>
      <c r="DM126" s="176">
        <f t="shared" si="150"/>
        <v>0</v>
      </c>
      <c r="DN126" s="176">
        <f t="shared" si="150"/>
        <v>0</v>
      </c>
      <c r="DO126" s="176">
        <f t="shared" si="150"/>
        <v>0</v>
      </c>
      <c r="DP126" s="176">
        <f t="shared" si="150"/>
        <v>0</v>
      </c>
      <c r="DQ126" s="176">
        <f t="shared" si="146"/>
        <v>0</v>
      </c>
      <c r="DR126" s="176">
        <f t="shared" si="146"/>
        <v>0</v>
      </c>
      <c r="DS126" s="176">
        <f t="shared" si="146"/>
        <v>0</v>
      </c>
      <c r="DT126" s="176">
        <f t="shared" si="146"/>
        <v>0</v>
      </c>
      <c r="DU126" s="176">
        <f t="shared" si="146"/>
        <v>0</v>
      </c>
      <c r="DV126" s="176">
        <f t="shared" si="146"/>
        <v>0</v>
      </c>
      <c r="DW126" s="176">
        <f t="shared" si="146"/>
        <v>0</v>
      </c>
      <c r="DX126" s="176">
        <f t="shared" si="146"/>
        <v>0</v>
      </c>
      <c r="DY126" s="176">
        <f t="shared" si="146"/>
        <v>0</v>
      </c>
      <c r="DZ126" s="176">
        <f t="shared" si="146"/>
        <v>0</v>
      </c>
      <c r="EA126" s="176">
        <f t="shared" si="146"/>
        <v>0</v>
      </c>
      <c r="EB126" s="176">
        <f t="shared" si="146"/>
        <v>0</v>
      </c>
      <c r="EC126" s="176">
        <f t="shared" si="146"/>
        <v>0</v>
      </c>
      <c r="ED126" s="176">
        <f t="shared" si="146"/>
        <v>0</v>
      </c>
      <c r="EE126" s="176">
        <f t="shared" si="146"/>
        <v>0</v>
      </c>
      <c r="EF126" s="176">
        <f t="shared" si="147"/>
        <v>0</v>
      </c>
      <c r="EG126" s="176">
        <f t="shared" si="147"/>
        <v>0</v>
      </c>
      <c r="EH126" s="176">
        <f t="shared" si="147"/>
        <v>0</v>
      </c>
      <c r="EI126" s="176">
        <f t="shared" si="147"/>
        <v>0</v>
      </c>
      <c r="EJ126" s="176">
        <f t="shared" si="147"/>
        <v>0</v>
      </c>
      <c r="EK126" s="176">
        <f t="shared" si="147"/>
        <v>0</v>
      </c>
      <c r="EL126" s="176">
        <f t="shared" si="147"/>
        <v>0</v>
      </c>
      <c r="EM126" s="176">
        <f t="shared" si="147"/>
        <v>0</v>
      </c>
      <c r="EN126" s="176">
        <f t="shared" si="147"/>
        <v>0</v>
      </c>
      <c r="EO126" s="176">
        <f t="shared" si="147"/>
        <v>0</v>
      </c>
      <c r="EP126" s="176">
        <f t="shared" si="147"/>
        <v>0</v>
      </c>
      <c r="EQ126" s="176">
        <f t="shared" si="147"/>
        <v>0</v>
      </c>
      <c r="ER126" s="176">
        <f t="shared" si="147"/>
        <v>0</v>
      </c>
      <c r="ES126" s="176">
        <f t="shared" si="129"/>
        <v>0</v>
      </c>
      <c r="ET126" s="176">
        <f t="shared" si="152"/>
        <v>0</v>
      </c>
      <c r="EU126" s="176">
        <f t="shared" si="152"/>
        <v>0</v>
      </c>
      <c r="EV126" s="176">
        <f t="shared" si="152"/>
        <v>0</v>
      </c>
      <c r="EW126" s="176">
        <f t="shared" si="152"/>
        <v>0</v>
      </c>
      <c r="EX126" s="176">
        <f t="shared" si="152"/>
        <v>0</v>
      </c>
      <c r="EY126" s="176">
        <f t="shared" si="152"/>
        <v>0</v>
      </c>
      <c r="EZ126" s="176">
        <f t="shared" si="152"/>
        <v>0</v>
      </c>
      <c r="FA126" s="176">
        <f t="shared" si="152"/>
        <v>0</v>
      </c>
      <c r="FB126" s="176">
        <f t="shared" si="152"/>
        <v>0</v>
      </c>
      <c r="FC126" s="176">
        <f t="shared" si="152"/>
        <v>0</v>
      </c>
      <c r="FD126" s="176">
        <f t="shared" si="152"/>
        <v>0</v>
      </c>
      <c r="FE126" s="176">
        <f t="shared" si="152"/>
        <v>0</v>
      </c>
      <c r="FF126" s="176">
        <f t="shared" si="152"/>
        <v>0</v>
      </c>
      <c r="FG126" s="176">
        <f t="shared" si="152"/>
        <v>0</v>
      </c>
      <c r="FH126" s="176">
        <f t="shared" si="152"/>
        <v>0</v>
      </c>
      <c r="FI126" s="176">
        <f t="shared" si="152"/>
        <v>0</v>
      </c>
      <c r="FJ126" s="176">
        <f t="shared" si="148"/>
        <v>0</v>
      </c>
      <c r="FK126" s="176">
        <f t="shared" si="148"/>
        <v>0</v>
      </c>
      <c r="FL126" s="176">
        <f t="shared" si="148"/>
        <v>0</v>
      </c>
      <c r="FM126" s="176">
        <f t="shared" si="148"/>
        <v>0</v>
      </c>
      <c r="FN126" s="176">
        <f t="shared" si="148"/>
        <v>0</v>
      </c>
      <c r="FO126" s="176">
        <f t="shared" si="148"/>
        <v>0</v>
      </c>
      <c r="FP126" s="176">
        <f t="shared" si="148"/>
        <v>0</v>
      </c>
      <c r="FQ126" s="176">
        <f t="shared" si="148"/>
        <v>0</v>
      </c>
      <c r="FR126" s="176">
        <f t="shared" si="148"/>
        <v>0</v>
      </c>
      <c r="FS126" s="176">
        <f t="shared" si="148"/>
        <v>0</v>
      </c>
      <c r="FT126" s="176">
        <f t="shared" si="148"/>
        <v>0</v>
      </c>
      <c r="FU126" s="176">
        <f t="shared" si="148"/>
        <v>0</v>
      </c>
      <c r="FV126" s="176">
        <f t="shared" si="148"/>
        <v>0</v>
      </c>
      <c r="FW126" s="176">
        <f t="shared" si="148"/>
        <v>0</v>
      </c>
      <c r="FX126" s="176">
        <f t="shared" si="144"/>
        <v>0</v>
      </c>
      <c r="FY126" s="176">
        <f t="shared" si="144"/>
        <v>0</v>
      </c>
      <c r="FZ126" s="176">
        <f t="shared" si="144"/>
        <v>0</v>
      </c>
      <c r="GA126" s="176">
        <f t="shared" si="144"/>
        <v>0</v>
      </c>
      <c r="GB126" s="176">
        <f t="shared" si="144"/>
        <v>0</v>
      </c>
      <c r="GC126" s="176">
        <f t="shared" si="139"/>
        <v>0</v>
      </c>
      <c r="GD126" s="176">
        <f t="shared" si="139"/>
        <v>0</v>
      </c>
      <c r="GE126" s="176">
        <f t="shared" si="139"/>
        <v>0</v>
      </c>
      <c r="GF126" s="176">
        <f t="shared" si="139"/>
        <v>0</v>
      </c>
      <c r="GG126" s="176">
        <f t="shared" si="139"/>
        <v>0</v>
      </c>
      <c r="GH126" s="176">
        <f t="shared" si="139"/>
        <v>0</v>
      </c>
      <c r="GI126" s="176">
        <f t="shared" si="139"/>
        <v>0</v>
      </c>
      <c r="GJ126" s="176">
        <f t="shared" si="139"/>
        <v>0</v>
      </c>
      <c r="GK126" s="176">
        <f t="shared" si="149"/>
        <v>0</v>
      </c>
      <c r="GL126" s="176">
        <f t="shared" si="149"/>
        <v>0</v>
      </c>
      <c r="GM126" s="176">
        <f t="shared" si="149"/>
        <v>0</v>
      </c>
      <c r="GN126" s="176">
        <f t="shared" si="149"/>
        <v>0</v>
      </c>
      <c r="GO126" s="176">
        <f t="shared" si="149"/>
        <v>0</v>
      </c>
      <c r="GP126" s="176">
        <f t="shared" si="149"/>
        <v>0</v>
      </c>
      <c r="GQ126" s="176">
        <f t="shared" si="149"/>
        <v>0</v>
      </c>
      <c r="GR126" s="176">
        <f t="shared" si="149"/>
        <v>0</v>
      </c>
      <c r="GS126" s="176">
        <f t="shared" si="149"/>
        <v>0</v>
      </c>
      <c r="GT126" s="176">
        <f t="shared" si="149"/>
        <v>0</v>
      </c>
      <c r="GU126" s="176">
        <f t="shared" si="149"/>
        <v>0</v>
      </c>
      <c r="GV126" s="176">
        <f t="shared" si="149"/>
        <v>0</v>
      </c>
      <c r="GW126" s="176">
        <f t="shared" si="149"/>
        <v>0</v>
      </c>
      <c r="GX126" s="176">
        <f t="shared" si="149"/>
        <v>0</v>
      </c>
      <c r="GY126" s="176">
        <f t="shared" si="149"/>
        <v>0</v>
      </c>
      <c r="GZ126" s="176">
        <f t="shared" si="149"/>
        <v>0</v>
      </c>
      <c r="HA126" s="176">
        <f t="shared" si="131"/>
        <v>0</v>
      </c>
      <c r="HB126" s="176">
        <f t="shared" si="131"/>
        <v>0</v>
      </c>
      <c r="HC126" s="176">
        <f t="shared" si="145"/>
        <v>0</v>
      </c>
      <c r="HD126" s="176">
        <f t="shared" si="145"/>
        <v>0</v>
      </c>
      <c r="HE126" s="176">
        <f t="shared" si="145"/>
        <v>0</v>
      </c>
      <c r="HF126" s="176">
        <f t="shared" si="145"/>
        <v>0</v>
      </c>
      <c r="HG126" s="176">
        <f t="shared" si="145"/>
        <v>0</v>
      </c>
      <c r="HH126" s="176">
        <f t="shared" si="145"/>
        <v>0</v>
      </c>
      <c r="HI126" s="176">
        <f t="shared" si="145"/>
        <v>0</v>
      </c>
      <c r="HJ126" s="176">
        <f t="shared" si="145"/>
        <v>0</v>
      </c>
      <c r="HK126" s="176">
        <f t="shared" si="145"/>
        <v>0</v>
      </c>
      <c r="HL126" s="176">
        <f t="shared" si="145"/>
        <v>0</v>
      </c>
      <c r="HM126" s="176">
        <f t="shared" si="145"/>
        <v>0</v>
      </c>
      <c r="HN126" s="176">
        <f t="shared" si="145"/>
        <v>0</v>
      </c>
      <c r="HO126" s="176">
        <f t="shared" si="145"/>
        <v>0</v>
      </c>
      <c r="HP126" s="176">
        <f t="shared" si="145"/>
        <v>0</v>
      </c>
      <c r="HQ126" s="176">
        <f t="shared" si="145"/>
        <v>0</v>
      </c>
      <c r="HR126" s="176">
        <f t="shared" si="145"/>
        <v>0</v>
      </c>
      <c r="HS126" s="176">
        <f t="shared" si="153"/>
        <v>0</v>
      </c>
      <c r="HT126" s="176">
        <f t="shared" si="153"/>
        <v>0</v>
      </c>
      <c r="HU126" s="176">
        <f t="shared" si="153"/>
        <v>0</v>
      </c>
      <c r="HV126" s="176">
        <f t="shared" si="153"/>
        <v>0</v>
      </c>
      <c r="HW126" s="176">
        <f t="shared" si="153"/>
        <v>0</v>
      </c>
      <c r="HX126" s="176">
        <f t="shared" si="153"/>
        <v>0</v>
      </c>
      <c r="HY126" s="176">
        <f t="shared" si="153"/>
        <v>0</v>
      </c>
      <c r="HZ126" s="176">
        <f t="shared" si="153"/>
        <v>0</v>
      </c>
      <c r="IA126" s="176">
        <f t="shared" si="153"/>
        <v>0</v>
      </c>
      <c r="IB126" s="176">
        <f t="shared" si="153"/>
        <v>0</v>
      </c>
      <c r="IC126" s="176">
        <f t="shared" si="153"/>
        <v>0</v>
      </c>
      <c r="ID126" s="176">
        <f t="shared" si="153"/>
        <v>0</v>
      </c>
      <c r="IE126" s="176">
        <f t="shared" si="153"/>
        <v>0</v>
      </c>
      <c r="IF126" s="176">
        <f t="shared" si="153"/>
        <v>0</v>
      </c>
      <c r="IG126" s="176">
        <f t="shared" si="153"/>
        <v>0</v>
      </c>
    </row>
    <row r="127" spans="2:250" ht="12.75" customHeight="1" x14ac:dyDescent="0.25">
      <c r="B127" s="174"/>
      <c r="C127" s="174"/>
      <c r="D127" s="174">
        <f t="shared" si="96"/>
        <v>0</v>
      </c>
      <c r="E127"/>
      <c r="F127"/>
      <c r="G127" s="177">
        <v>114</v>
      </c>
      <c r="H127" s="176">
        <f t="shared" si="97"/>
        <v>17.67591039276116</v>
      </c>
      <c r="I127" s="176">
        <f t="shared" si="100"/>
        <v>1.2816345197167218E-158</v>
      </c>
      <c r="K127" s="176">
        <f t="shared" si="155"/>
        <v>7.7130719135342802E-224</v>
      </c>
      <c r="L127" s="176">
        <f t="shared" si="155"/>
        <v>4.0491107725546757E-167</v>
      </c>
      <c r="M127" s="176">
        <f t="shared" si="155"/>
        <v>0</v>
      </c>
      <c r="N127" s="176">
        <f t="shared" si="155"/>
        <v>0</v>
      </c>
      <c r="O127" s="176">
        <f t="shared" si="155"/>
        <v>3.834510998968881E-276</v>
      </c>
      <c r="P127" s="176">
        <f t="shared" si="155"/>
        <v>1.3626920102195815E-227</v>
      </c>
      <c r="Q127" s="176">
        <f t="shared" si="155"/>
        <v>0</v>
      </c>
      <c r="R127" s="176">
        <f t="shared" si="155"/>
        <v>0</v>
      </c>
      <c r="S127" s="176">
        <f t="shared" si="155"/>
        <v>1.4627997204810214E-274</v>
      </c>
      <c r="T127" s="176">
        <f t="shared" si="155"/>
        <v>2.1456311825553178E-173</v>
      </c>
      <c r="U127" s="176">
        <f t="shared" si="155"/>
        <v>1.2816345156676089E-158</v>
      </c>
      <c r="V127" s="176">
        <f t="shared" si="155"/>
        <v>1.0157686363002627E-307</v>
      </c>
      <c r="W127" s="176">
        <f t="shared" si="155"/>
        <v>0</v>
      </c>
      <c r="X127" s="176">
        <f t="shared" si="155"/>
        <v>9.6688301287724104E-296</v>
      </c>
      <c r="Y127" s="176">
        <f t="shared" si="155"/>
        <v>3.4456406095046017E-247</v>
      </c>
      <c r="Z127" s="176">
        <f t="shared" si="155"/>
        <v>0</v>
      </c>
      <c r="AA127" s="176">
        <f t="shared" si="154"/>
        <v>0</v>
      </c>
      <c r="AB127" s="176">
        <f t="shared" si="154"/>
        <v>0</v>
      </c>
      <c r="AC127" s="176">
        <f t="shared" si="154"/>
        <v>0</v>
      </c>
      <c r="AD127" s="176">
        <f t="shared" si="154"/>
        <v>0</v>
      </c>
      <c r="AE127" s="176">
        <f t="shared" si="154"/>
        <v>0</v>
      </c>
      <c r="AF127" s="176">
        <f t="shared" si="154"/>
        <v>0</v>
      </c>
      <c r="AG127" s="176">
        <f t="shared" si="154"/>
        <v>0</v>
      </c>
      <c r="AH127" s="176">
        <f t="shared" si="154"/>
        <v>0</v>
      </c>
      <c r="AI127" s="176">
        <f t="shared" si="154"/>
        <v>0</v>
      </c>
      <c r="AJ127" s="176">
        <f t="shared" si="154"/>
        <v>0</v>
      </c>
      <c r="AK127" s="176">
        <f t="shared" si="154"/>
        <v>0</v>
      </c>
      <c r="AL127" s="176">
        <f t="shared" si="154"/>
        <v>0</v>
      </c>
      <c r="AM127" s="176">
        <f t="shared" si="154"/>
        <v>0</v>
      </c>
      <c r="AN127" s="176">
        <f t="shared" si="154"/>
        <v>0</v>
      </c>
      <c r="AO127" s="176">
        <f t="shared" si="154"/>
        <v>0</v>
      </c>
      <c r="AP127" s="176">
        <f t="shared" si="143"/>
        <v>0</v>
      </c>
      <c r="AQ127" s="176">
        <f t="shared" si="143"/>
        <v>0</v>
      </c>
      <c r="AR127" s="176">
        <f t="shared" si="143"/>
        <v>0</v>
      </c>
      <c r="AS127" s="176">
        <f t="shared" si="143"/>
        <v>0</v>
      </c>
      <c r="AT127" s="176">
        <f t="shared" si="143"/>
        <v>0</v>
      </c>
      <c r="AU127" s="176">
        <f t="shared" si="143"/>
        <v>0</v>
      </c>
      <c r="AV127" s="176">
        <f t="shared" si="143"/>
        <v>0</v>
      </c>
      <c r="AW127" s="176">
        <f t="shared" si="143"/>
        <v>0</v>
      </c>
      <c r="AX127" s="176">
        <f t="shared" si="143"/>
        <v>0</v>
      </c>
      <c r="AY127" s="176">
        <f t="shared" si="143"/>
        <v>0</v>
      </c>
      <c r="AZ127" s="176">
        <f t="shared" si="143"/>
        <v>0</v>
      </c>
      <c r="BA127" s="176">
        <f t="shared" si="143"/>
        <v>0</v>
      </c>
      <c r="BB127" s="176">
        <f t="shared" si="143"/>
        <v>0</v>
      </c>
      <c r="BC127" s="176">
        <f t="shared" si="143"/>
        <v>0</v>
      </c>
      <c r="BD127" s="176">
        <f t="shared" si="143"/>
        <v>0</v>
      </c>
      <c r="BE127" s="176">
        <f t="shared" si="143"/>
        <v>0</v>
      </c>
      <c r="BF127" s="176">
        <f t="shared" si="141"/>
        <v>0</v>
      </c>
      <c r="BG127" s="176">
        <f t="shared" si="141"/>
        <v>0</v>
      </c>
      <c r="BH127" s="176">
        <f t="shared" si="141"/>
        <v>0</v>
      </c>
      <c r="BI127" s="176">
        <f t="shared" si="141"/>
        <v>0</v>
      </c>
      <c r="BJ127" s="176">
        <f t="shared" si="141"/>
        <v>0</v>
      </c>
      <c r="BK127" s="176">
        <f t="shared" si="141"/>
        <v>0</v>
      </c>
      <c r="BL127" s="176">
        <f t="shared" si="141"/>
        <v>0</v>
      </c>
      <c r="BM127" s="176">
        <f t="shared" si="141"/>
        <v>0</v>
      </c>
      <c r="BN127" s="176">
        <f t="shared" si="141"/>
        <v>0</v>
      </c>
      <c r="BO127" s="176">
        <f t="shared" si="141"/>
        <v>0</v>
      </c>
      <c r="BP127" s="176">
        <f t="shared" si="141"/>
        <v>0</v>
      </c>
      <c r="BQ127" s="176">
        <f t="shared" si="141"/>
        <v>0</v>
      </c>
      <c r="BR127" s="176">
        <f t="shared" si="141"/>
        <v>0</v>
      </c>
      <c r="BS127" s="176">
        <f t="shared" si="141"/>
        <v>0</v>
      </c>
      <c r="BT127" s="176">
        <f t="shared" si="141"/>
        <v>0</v>
      </c>
      <c r="BU127" s="176">
        <f t="shared" si="140"/>
        <v>0</v>
      </c>
      <c r="BV127" s="176">
        <f t="shared" si="140"/>
        <v>0</v>
      </c>
      <c r="BW127" s="176">
        <f t="shared" si="140"/>
        <v>0</v>
      </c>
      <c r="BX127" s="176">
        <f t="shared" si="140"/>
        <v>0</v>
      </c>
      <c r="BY127" s="176">
        <f t="shared" si="140"/>
        <v>0</v>
      </c>
      <c r="BZ127" s="176">
        <f t="shared" si="140"/>
        <v>0</v>
      </c>
      <c r="CA127" s="176">
        <f t="shared" si="140"/>
        <v>0</v>
      </c>
      <c r="CB127" s="176">
        <f t="shared" si="140"/>
        <v>0</v>
      </c>
      <c r="CC127" s="176">
        <f t="shared" si="140"/>
        <v>0</v>
      </c>
      <c r="CD127" s="176">
        <f t="shared" si="140"/>
        <v>0</v>
      </c>
      <c r="CE127" s="176">
        <f t="shared" si="140"/>
        <v>0</v>
      </c>
      <c r="CF127" s="176">
        <f t="shared" si="140"/>
        <v>0</v>
      </c>
      <c r="CG127" s="176">
        <f t="shared" si="140"/>
        <v>0</v>
      </c>
      <c r="CH127" s="176">
        <f t="shared" si="140"/>
        <v>0</v>
      </c>
      <c r="CI127" s="176">
        <f t="shared" si="140"/>
        <v>0</v>
      </c>
      <c r="CJ127" s="176">
        <f t="shared" si="140"/>
        <v>0</v>
      </c>
      <c r="CK127" s="176">
        <f t="shared" si="142"/>
        <v>0</v>
      </c>
      <c r="CL127" s="176">
        <f t="shared" si="142"/>
        <v>0</v>
      </c>
      <c r="CM127" s="176">
        <f t="shared" si="142"/>
        <v>0</v>
      </c>
      <c r="CN127" s="176">
        <f t="shared" si="142"/>
        <v>0</v>
      </c>
      <c r="CO127" s="176">
        <f t="shared" si="142"/>
        <v>0</v>
      </c>
      <c r="CP127" s="176">
        <f t="shared" si="142"/>
        <v>0</v>
      </c>
      <c r="CQ127" s="176">
        <f t="shared" si="142"/>
        <v>0</v>
      </c>
      <c r="CR127" s="176">
        <f t="shared" si="142"/>
        <v>0</v>
      </c>
      <c r="CS127" s="176">
        <f t="shared" si="142"/>
        <v>0</v>
      </c>
      <c r="CT127" s="176">
        <f t="shared" si="142"/>
        <v>0</v>
      </c>
      <c r="CU127" s="176">
        <f t="shared" si="142"/>
        <v>0</v>
      </c>
      <c r="CV127" s="176">
        <f t="shared" si="142"/>
        <v>0</v>
      </c>
      <c r="CW127" s="176">
        <f t="shared" si="142"/>
        <v>0</v>
      </c>
      <c r="CX127" s="176">
        <f t="shared" si="142"/>
        <v>0</v>
      </c>
      <c r="CY127" s="176">
        <f t="shared" si="142"/>
        <v>0</v>
      </c>
      <c r="CZ127" s="176">
        <f t="shared" si="142"/>
        <v>0</v>
      </c>
      <c r="DA127" s="176">
        <f t="shared" si="151"/>
        <v>0</v>
      </c>
      <c r="DB127" s="176">
        <f t="shared" si="150"/>
        <v>0</v>
      </c>
      <c r="DC127" s="176">
        <f t="shared" si="150"/>
        <v>0</v>
      </c>
      <c r="DD127" s="176">
        <f t="shared" si="150"/>
        <v>0</v>
      </c>
      <c r="DE127" s="176">
        <f t="shared" si="150"/>
        <v>0</v>
      </c>
      <c r="DF127" s="176">
        <f t="shared" si="150"/>
        <v>0</v>
      </c>
      <c r="DG127" s="176">
        <f t="shared" si="150"/>
        <v>0</v>
      </c>
      <c r="DH127" s="176">
        <f t="shared" si="150"/>
        <v>0</v>
      </c>
      <c r="DI127" s="176">
        <f t="shared" si="150"/>
        <v>0</v>
      </c>
      <c r="DJ127" s="176">
        <f t="shared" si="150"/>
        <v>0</v>
      </c>
      <c r="DK127" s="176">
        <f t="shared" si="150"/>
        <v>0</v>
      </c>
      <c r="DL127" s="176">
        <f t="shared" si="150"/>
        <v>0</v>
      </c>
      <c r="DM127" s="176">
        <f t="shared" si="150"/>
        <v>0</v>
      </c>
      <c r="DN127" s="176">
        <f t="shared" si="150"/>
        <v>0</v>
      </c>
      <c r="DO127" s="176">
        <f t="shared" si="150"/>
        <v>0</v>
      </c>
      <c r="DP127" s="176">
        <f t="shared" si="150"/>
        <v>0</v>
      </c>
      <c r="DQ127" s="176">
        <f t="shared" si="146"/>
        <v>0</v>
      </c>
      <c r="DR127" s="176">
        <f t="shared" si="146"/>
        <v>0</v>
      </c>
      <c r="DS127" s="176">
        <f t="shared" si="146"/>
        <v>0</v>
      </c>
      <c r="DT127" s="176">
        <f t="shared" si="146"/>
        <v>0</v>
      </c>
      <c r="DU127" s="176">
        <f t="shared" si="146"/>
        <v>0</v>
      </c>
      <c r="DV127" s="176">
        <f t="shared" si="146"/>
        <v>0</v>
      </c>
      <c r="DW127" s="176">
        <f t="shared" si="146"/>
        <v>0</v>
      </c>
      <c r="DX127" s="176">
        <f t="shared" si="146"/>
        <v>0</v>
      </c>
      <c r="DY127" s="176">
        <f t="shared" si="146"/>
        <v>0</v>
      </c>
      <c r="DZ127" s="176">
        <f t="shared" si="146"/>
        <v>0</v>
      </c>
      <c r="EA127" s="176">
        <f t="shared" si="146"/>
        <v>0</v>
      </c>
      <c r="EB127" s="176">
        <f t="shared" si="146"/>
        <v>0</v>
      </c>
      <c r="EC127" s="176">
        <f t="shared" si="146"/>
        <v>0</v>
      </c>
      <c r="ED127" s="176">
        <f t="shared" si="146"/>
        <v>0</v>
      </c>
      <c r="EE127" s="176">
        <f t="shared" si="146"/>
        <v>0</v>
      </c>
      <c r="EF127" s="176">
        <f t="shared" si="147"/>
        <v>0</v>
      </c>
      <c r="EG127" s="176">
        <f t="shared" si="147"/>
        <v>0</v>
      </c>
      <c r="EH127" s="176">
        <f t="shared" si="147"/>
        <v>0</v>
      </c>
      <c r="EI127" s="176">
        <f t="shared" si="147"/>
        <v>0</v>
      </c>
      <c r="EJ127" s="176">
        <f t="shared" si="147"/>
        <v>0</v>
      </c>
      <c r="EK127" s="176">
        <f t="shared" si="147"/>
        <v>0</v>
      </c>
      <c r="EL127" s="176">
        <f t="shared" si="147"/>
        <v>0</v>
      </c>
      <c r="EM127" s="176">
        <f t="shared" si="147"/>
        <v>0</v>
      </c>
      <c r="EN127" s="176">
        <f t="shared" si="147"/>
        <v>0</v>
      </c>
      <c r="EO127" s="176">
        <f t="shared" si="147"/>
        <v>0</v>
      </c>
      <c r="EP127" s="176">
        <f t="shared" si="147"/>
        <v>0</v>
      </c>
      <c r="EQ127" s="176">
        <f t="shared" si="147"/>
        <v>0</v>
      </c>
      <c r="ER127" s="176">
        <f t="shared" si="147"/>
        <v>0</v>
      </c>
      <c r="ES127" s="176">
        <f t="shared" si="147"/>
        <v>0</v>
      </c>
      <c r="ET127" s="176">
        <f t="shared" si="147"/>
        <v>0</v>
      </c>
      <c r="EU127" s="176">
        <f t="shared" si="147"/>
        <v>0</v>
      </c>
      <c r="EV127" s="176">
        <f t="shared" si="152"/>
        <v>0</v>
      </c>
      <c r="EW127" s="176">
        <f t="shared" si="152"/>
        <v>0</v>
      </c>
      <c r="EX127" s="176">
        <f t="shared" si="152"/>
        <v>0</v>
      </c>
      <c r="EY127" s="176">
        <f t="shared" si="152"/>
        <v>0</v>
      </c>
      <c r="EZ127" s="176">
        <f t="shared" si="152"/>
        <v>0</v>
      </c>
      <c r="FA127" s="176">
        <f t="shared" si="152"/>
        <v>0</v>
      </c>
      <c r="FB127" s="176">
        <f t="shared" si="152"/>
        <v>0</v>
      </c>
      <c r="FC127" s="176">
        <f t="shared" si="152"/>
        <v>0</v>
      </c>
      <c r="FD127" s="176">
        <f t="shared" si="152"/>
        <v>0</v>
      </c>
      <c r="FE127" s="176">
        <f t="shared" si="152"/>
        <v>0</v>
      </c>
      <c r="FF127" s="176">
        <f t="shared" si="152"/>
        <v>0</v>
      </c>
      <c r="FG127" s="176">
        <f t="shared" si="152"/>
        <v>0</v>
      </c>
      <c r="FH127" s="176">
        <f t="shared" si="152"/>
        <v>0</v>
      </c>
      <c r="FI127" s="176">
        <f t="shared" si="152"/>
        <v>0</v>
      </c>
      <c r="FJ127" s="176">
        <f t="shared" si="148"/>
        <v>0</v>
      </c>
      <c r="FK127" s="176">
        <f t="shared" si="148"/>
        <v>0</v>
      </c>
      <c r="FL127" s="176">
        <f t="shared" si="148"/>
        <v>0</v>
      </c>
      <c r="FM127" s="176">
        <f t="shared" si="148"/>
        <v>0</v>
      </c>
      <c r="FN127" s="176">
        <f t="shared" si="148"/>
        <v>0</v>
      </c>
      <c r="FO127" s="176">
        <f t="shared" si="148"/>
        <v>0</v>
      </c>
      <c r="FP127" s="176">
        <f t="shared" si="148"/>
        <v>0</v>
      </c>
      <c r="FQ127" s="176">
        <f t="shared" si="148"/>
        <v>0</v>
      </c>
      <c r="FR127" s="176">
        <f t="shared" si="148"/>
        <v>0</v>
      </c>
      <c r="FS127" s="176">
        <f t="shared" si="148"/>
        <v>0</v>
      </c>
      <c r="FT127" s="176">
        <f t="shared" si="148"/>
        <v>0</v>
      </c>
      <c r="FU127" s="176">
        <f t="shared" si="148"/>
        <v>0</v>
      </c>
      <c r="FV127" s="176">
        <f t="shared" si="148"/>
        <v>0</v>
      </c>
      <c r="FW127" s="176">
        <f t="shared" si="148"/>
        <v>0</v>
      </c>
      <c r="FX127" s="176">
        <f t="shared" si="144"/>
        <v>0</v>
      </c>
      <c r="FY127" s="176">
        <f t="shared" si="144"/>
        <v>0</v>
      </c>
      <c r="FZ127" s="176">
        <f t="shared" si="144"/>
        <v>0</v>
      </c>
      <c r="GA127" s="176">
        <f t="shared" si="144"/>
        <v>0</v>
      </c>
      <c r="GB127" s="176">
        <f t="shared" si="144"/>
        <v>0</v>
      </c>
      <c r="GC127" s="176">
        <f t="shared" ref="GC127:GR156" si="156">+NORMDIST($H127,GC$12,GC$13,FALSE)</f>
        <v>0</v>
      </c>
      <c r="GD127" s="176">
        <f t="shared" si="156"/>
        <v>0</v>
      </c>
      <c r="GE127" s="176">
        <f t="shared" si="156"/>
        <v>0</v>
      </c>
      <c r="GF127" s="176">
        <f t="shared" si="156"/>
        <v>0</v>
      </c>
      <c r="GG127" s="176">
        <f t="shared" si="156"/>
        <v>0</v>
      </c>
      <c r="GH127" s="176">
        <f t="shared" si="156"/>
        <v>0</v>
      </c>
      <c r="GI127" s="176">
        <f t="shared" si="156"/>
        <v>0</v>
      </c>
      <c r="GJ127" s="176">
        <f t="shared" si="156"/>
        <v>0</v>
      </c>
      <c r="GK127" s="176">
        <f t="shared" si="149"/>
        <v>0</v>
      </c>
      <c r="GL127" s="176">
        <f t="shared" si="149"/>
        <v>0</v>
      </c>
      <c r="GM127" s="176">
        <f t="shared" si="149"/>
        <v>0</v>
      </c>
      <c r="GN127" s="176">
        <f t="shared" si="149"/>
        <v>0</v>
      </c>
      <c r="GO127" s="176">
        <f t="shared" si="149"/>
        <v>0</v>
      </c>
      <c r="GP127" s="176">
        <f t="shared" si="149"/>
        <v>0</v>
      </c>
      <c r="GQ127" s="176">
        <f t="shared" si="149"/>
        <v>0</v>
      </c>
      <c r="GR127" s="176">
        <f t="shared" si="149"/>
        <v>0</v>
      </c>
      <c r="GS127" s="176">
        <f t="shared" si="149"/>
        <v>0</v>
      </c>
      <c r="GT127" s="176">
        <f t="shared" si="149"/>
        <v>0</v>
      </c>
      <c r="GU127" s="176">
        <f t="shared" si="149"/>
        <v>0</v>
      </c>
      <c r="GV127" s="176">
        <f t="shared" si="149"/>
        <v>0</v>
      </c>
      <c r="GW127" s="176">
        <f t="shared" si="149"/>
        <v>0</v>
      </c>
      <c r="GX127" s="176">
        <f t="shared" si="149"/>
        <v>0</v>
      </c>
      <c r="GY127" s="176">
        <f t="shared" si="149"/>
        <v>0</v>
      </c>
      <c r="GZ127" s="176">
        <f t="shared" si="149"/>
        <v>0</v>
      </c>
      <c r="HA127" s="176">
        <f t="shared" si="131"/>
        <v>0</v>
      </c>
      <c r="HB127" s="176">
        <f t="shared" si="131"/>
        <v>0</v>
      </c>
      <c r="HC127" s="176">
        <f t="shared" si="145"/>
        <v>0</v>
      </c>
      <c r="HD127" s="176">
        <f t="shared" si="145"/>
        <v>0</v>
      </c>
      <c r="HE127" s="176">
        <f t="shared" si="145"/>
        <v>0</v>
      </c>
      <c r="HF127" s="176">
        <f t="shared" si="145"/>
        <v>0</v>
      </c>
      <c r="HG127" s="176">
        <f t="shared" si="145"/>
        <v>0</v>
      </c>
      <c r="HH127" s="176">
        <f t="shared" si="145"/>
        <v>0</v>
      </c>
      <c r="HI127" s="176">
        <f t="shared" si="145"/>
        <v>0</v>
      </c>
      <c r="HJ127" s="176">
        <f t="shared" si="145"/>
        <v>0</v>
      </c>
      <c r="HK127" s="176">
        <f t="shared" si="145"/>
        <v>0</v>
      </c>
      <c r="HL127" s="176">
        <f t="shared" si="145"/>
        <v>0</v>
      </c>
      <c r="HM127" s="176">
        <f t="shared" si="145"/>
        <v>0</v>
      </c>
      <c r="HN127" s="176">
        <f t="shared" si="145"/>
        <v>0</v>
      </c>
      <c r="HO127" s="176">
        <f t="shared" si="145"/>
        <v>0</v>
      </c>
      <c r="HP127" s="176">
        <f t="shared" si="145"/>
        <v>0</v>
      </c>
      <c r="HQ127" s="176">
        <f t="shared" si="145"/>
        <v>0</v>
      </c>
      <c r="HR127" s="176">
        <f t="shared" si="145"/>
        <v>0</v>
      </c>
      <c r="HS127" s="176">
        <f t="shared" si="153"/>
        <v>0</v>
      </c>
      <c r="HT127" s="176">
        <f t="shared" si="153"/>
        <v>0</v>
      </c>
      <c r="HU127" s="176">
        <f t="shared" si="153"/>
        <v>0</v>
      </c>
      <c r="HV127" s="176">
        <f t="shared" si="153"/>
        <v>0</v>
      </c>
      <c r="HW127" s="176">
        <f t="shared" si="153"/>
        <v>0</v>
      </c>
      <c r="HX127" s="176">
        <f t="shared" si="153"/>
        <v>0</v>
      </c>
      <c r="HY127" s="176">
        <f t="shared" si="153"/>
        <v>0</v>
      </c>
      <c r="HZ127" s="176">
        <f t="shared" si="153"/>
        <v>0</v>
      </c>
      <c r="IA127" s="176">
        <f t="shared" si="153"/>
        <v>0</v>
      </c>
      <c r="IB127" s="176">
        <f t="shared" si="153"/>
        <v>0</v>
      </c>
      <c r="IC127" s="176">
        <f t="shared" si="153"/>
        <v>0</v>
      </c>
      <c r="ID127" s="176">
        <f t="shared" si="153"/>
        <v>0</v>
      </c>
      <c r="IE127" s="176">
        <f t="shared" si="153"/>
        <v>0</v>
      </c>
      <c r="IF127" s="176">
        <f t="shared" si="153"/>
        <v>0</v>
      </c>
      <c r="IG127" s="176">
        <f t="shared" si="153"/>
        <v>0</v>
      </c>
    </row>
    <row r="128" spans="2:250" ht="12.75" customHeight="1" x14ac:dyDescent="0.25">
      <c r="B128" s="174"/>
      <c r="C128" s="174"/>
      <c r="D128" s="174">
        <f t="shared" si="96"/>
        <v>0</v>
      </c>
      <c r="E128"/>
      <c r="F128"/>
      <c r="G128" s="177">
        <v>115</v>
      </c>
      <c r="H128" s="176">
        <f t="shared" si="97"/>
        <v>17.830962238311699</v>
      </c>
      <c r="I128" s="176">
        <f t="shared" si="100"/>
        <v>4.0803530633134685E-164</v>
      </c>
      <c r="K128" s="176">
        <f t="shared" si="155"/>
        <v>2.7903499032270069E-232</v>
      </c>
      <c r="L128" s="176">
        <f t="shared" si="155"/>
        <v>3.1248543590413155E-174</v>
      </c>
      <c r="M128" s="176">
        <f t="shared" si="155"/>
        <v>0</v>
      </c>
      <c r="N128" s="176">
        <f t="shared" si="155"/>
        <v>0</v>
      </c>
      <c r="O128" s="176">
        <f t="shared" si="155"/>
        <v>2.330425877351456E-285</v>
      </c>
      <c r="P128" s="176">
        <f t="shared" si="155"/>
        <v>7.2902869193565106E-236</v>
      </c>
      <c r="Q128" s="176">
        <f t="shared" si="155"/>
        <v>0</v>
      </c>
      <c r="R128" s="176">
        <f t="shared" si="155"/>
        <v>0</v>
      </c>
      <c r="S128" s="176">
        <f t="shared" si="155"/>
        <v>7.7561912921472888E-284</v>
      </c>
      <c r="T128" s="176">
        <f t="shared" si="155"/>
        <v>8.7456261878444478E-180</v>
      </c>
      <c r="U128" s="176">
        <f t="shared" si="155"/>
        <v>4.0803530630009825E-164</v>
      </c>
      <c r="V128" s="176">
        <f t="shared" si="155"/>
        <v>0</v>
      </c>
      <c r="W128" s="176">
        <f t="shared" si="155"/>
        <v>0</v>
      </c>
      <c r="X128" s="176">
        <f t="shared" si="155"/>
        <v>4.9433700250090074E-306</v>
      </c>
      <c r="Y128" s="176">
        <f t="shared" si="155"/>
        <v>8.457273877841038E-257</v>
      </c>
      <c r="Z128" s="176">
        <f t="shared" si="155"/>
        <v>0</v>
      </c>
      <c r="AA128" s="176">
        <f t="shared" si="154"/>
        <v>0</v>
      </c>
      <c r="AB128" s="176">
        <f t="shared" si="154"/>
        <v>0</v>
      </c>
      <c r="AC128" s="176">
        <f t="shared" si="154"/>
        <v>0</v>
      </c>
      <c r="AD128" s="176">
        <f t="shared" si="154"/>
        <v>0</v>
      </c>
      <c r="AE128" s="176">
        <f t="shared" si="154"/>
        <v>0</v>
      </c>
      <c r="AF128" s="176">
        <f t="shared" si="154"/>
        <v>0</v>
      </c>
      <c r="AG128" s="176">
        <f t="shared" si="154"/>
        <v>0</v>
      </c>
      <c r="AH128" s="176">
        <f t="shared" si="154"/>
        <v>0</v>
      </c>
      <c r="AI128" s="176">
        <f t="shared" si="154"/>
        <v>0</v>
      </c>
      <c r="AJ128" s="176">
        <f t="shared" si="154"/>
        <v>0</v>
      </c>
      <c r="AK128" s="176">
        <f t="shared" si="154"/>
        <v>0</v>
      </c>
      <c r="AL128" s="176">
        <f t="shared" si="154"/>
        <v>0</v>
      </c>
      <c r="AM128" s="176">
        <f t="shared" si="154"/>
        <v>0</v>
      </c>
      <c r="AN128" s="176">
        <f t="shared" si="154"/>
        <v>0</v>
      </c>
      <c r="AO128" s="176">
        <f t="shared" si="154"/>
        <v>0</v>
      </c>
      <c r="AP128" s="176">
        <f t="shared" si="143"/>
        <v>0</v>
      </c>
      <c r="AQ128" s="176">
        <f t="shared" si="143"/>
        <v>0</v>
      </c>
      <c r="AR128" s="176">
        <f t="shared" si="143"/>
        <v>0</v>
      </c>
      <c r="AS128" s="176">
        <f t="shared" si="143"/>
        <v>0</v>
      </c>
      <c r="AT128" s="176">
        <f t="shared" si="143"/>
        <v>0</v>
      </c>
      <c r="AU128" s="176">
        <f t="shared" si="143"/>
        <v>0</v>
      </c>
      <c r="AV128" s="176">
        <f t="shared" si="143"/>
        <v>0</v>
      </c>
      <c r="AW128" s="176">
        <f t="shared" si="143"/>
        <v>0</v>
      </c>
      <c r="AX128" s="176">
        <f t="shared" si="143"/>
        <v>0</v>
      </c>
      <c r="AY128" s="176">
        <f t="shared" si="143"/>
        <v>0</v>
      </c>
      <c r="AZ128" s="176">
        <f t="shared" si="143"/>
        <v>0</v>
      </c>
      <c r="BA128" s="176">
        <f t="shared" si="143"/>
        <v>0</v>
      </c>
      <c r="BB128" s="176">
        <f t="shared" si="143"/>
        <v>0</v>
      </c>
      <c r="BC128" s="176">
        <f t="shared" si="143"/>
        <v>0</v>
      </c>
      <c r="BD128" s="176">
        <f t="shared" si="143"/>
        <v>0</v>
      </c>
      <c r="BE128" s="176">
        <f t="shared" si="143"/>
        <v>0</v>
      </c>
      <c r="BF128" s="176">
        <f t="shared" si="141"/>
        <v>0</v>
      </c>
      <c r="BG128" s="176">
        <f t="shared" si="141"/>
        <v>0</v>
      </c>
      <c r="BH128" s="176">
        <f t="shared" si="141"/>
        <v>0</v>
      </c>
      <c r="BI128" s="176">
        <f t="shared" si="141"/>
        <v>0</v>
      </c>
      <c r="BJ128" s="176">
        <f t="shared" si="141"/>
        <v>0</v>
      </c>
      <c r="BK128" s="176">
        <f t="shared" si="141"/>
        <v>0</v>
      </c>
      <c r="BL128" s="176">
        <f t="shared" si="141"/>
        <v>0</v>
      </c>
      <c r="BM128" s="176">
        <f t="shared" si="141"/>
        <v>0</v>
      </c>
      <c r="BN128" s="176">
        <f t="shared" si="141"/>
        <v>0</v>
      </c>
      <c r="BO128" s="176">
        <f t="shared" si="141"/>
        <v>0</v>
      </c>
      <c r="BP128" s="176">
        <f t="shared" si="141"/>
        <v>0</v>
      </c>
      <c r="BQ128" s="176">
        <f t="shared" si="141"/>
        <v>0</v>
      </c>
      <c r="BR128" s="176">
        <f t="shared" si="141"/>
        <v>0</v>
      </c>
      <c r="BS128" s="176">
        <f t="shared" si="141"/>
        <v>0</v>
      </c>
      <c r="BT128" s="176">
        <f t="shared" si="141"/>
        <v>0</v>
      </c>
      <c r="BU128" s="176">
        <f t="shared" ref="BU128:CJ143" si="157">+NORMDIST($H128,BU$12,BU$13,FALSE)</f>
        <v>0</v>
      </c>
      <c r="BV128" s="176">
        <f t="shared" si="157"/>
        <v>0</v>
      </c>
      <c r="BW128" s="176">
        <f t="shared" si="157"/>
        <v>0</v>
      </c>
      <c r="BX128" s="176">
        <f t="shared" si="157"/>
        <v>0</v>
      </c>
      <c r="BY128" s="176">
        <f t="shared" si="157"/>
        <v>0</v>
      </c>
      <c r="BZ128" s="176">
        <f t="shared" si="157"/>
        <v>0</v>
      </c>
      <c r="CA128" s="176">
        <f t="shared" si="157"/>
        <v>0</v>
      </c>
      <c r="CB128" s="176">
        <f t="shared" si="157"/>
        <v>0</v>
      </c>
      <c r="CC128" s="176">
        <f t="shared" si="157"/>
        <v>0</v>
      </c>
      <c r="CD128" s="176">
        <f t="shared" si="157"/>
        <v>0</v>
      </c>
      <c r="CE128" s="176">
        <f t="shared" si="157"/>
        <v>0</v>
      </c>
      <c r="CF128" s="176">
        <f t="shared" si="157"/>
        <v>0</v>
      </c>
      <c r="CG128" s="176">
        <f t="shared" si="157"/>
        <v>0</v>
      </c>
      <c r="CH128" s="176">
        <f t="shared" si="157"/>
        <v>0</v>
      </c>
      <c r="CI128" s="176">
        <f t="shared" si="157"/>
        <v>0</v>
      </c>
      <c r="CJ128" s="176">
        <f t="shared" si="157"/>
        <v>0</v>
      </c>
      <c r="CK128" s="176">
        <f t="shared" si="142"/>
        <v>0</v>
      </c>
      <c r="CL128" s="176">
        <f t="shared" si="142"/>
        <v>0</v>
      </c>
      <c r="CM128" s="176">
        <f t="shared" si="142"/>
        <v>0</v>
      </c>
      <c r="CN128" s="176">
        <f t="shared" si="142"/>
        <v>0</v>
      </c>
      <c r="CO128" s="176">
        <f t="shared" si="142"/>
        <v>0</v>
      </c>
      <c r="CP128" s="176">
        <f t="shared" si="142"/>
        <v>0</v>
      </c>
      <c r="CQ128" s="176">
        <f t="shared" si="142"/>
        <v>0</v>
      </c>
      <c r="CR128" s="176">
        <f t="shared" si="142"/>
        <v>0</v>
      </c>
      <c r="CS128" s="176">
        <f t="shared" si="142"/>
        <v>0</v>
      </c>
      <c r="CT128" s="176">
        <f t="shared" si="142"/>
        <v>0</v>
      </c>
      <c r="CU128" s="176">
        <f t="shared" si="142"/>
        <v>0</v>
      </c>
      <c r="CV128" s="176">
        <f t="shared" si="142"/>
        <v>0</v>
      </c>
      <c r="CW128" s="176">
        <f t="shared" si="142"/>
        <v>0</v>
      </c>
      <c r="CX128" s="176">
        <f t="shared" si="142"/>
        <v>0</v>
      </c>
      <c r="CY128" s="176">
        <f t="shared" si="142"/>
        <v>0</v>
      </c>
      <c r="CZ128" s="176">
        <f t="shared" si="142"/>
        <v>0</v>
      </c>
      <c r="DA128" s="176">
        <f t="shared" si="151"/>
        <v>0</v>
      </c>
      <c r="DB128" s="176">
        <f t="shared" si="150"/>
        <v>0</v>
      </c>
      <c r="DC128" s="176">
        <f t="shared" si="150"/>
        <v>0</v>
      </c>
      <c r="DD128" s="176">
        <f t="shared" si="150"/>
        <v>0</v>
      </c>
      <c r="DE128" s="176">
        <f t="shared" si="150"/>
        <v>0</v>
      </c>
      <c r="DF128" s="176">
        <f t="shared" si="150"/>
        <v>0</v>
      </c>
      <c r="DG128" s="176">
        <f t="shared" si="150"/>
        <v>0</v>
      </c>
      <c r="DH128" s="176">
        <f t="shared" si="150"/>
        <v>0</v>
      </c>
      <c r="DI128" s="176">
        <f t="shared" si="150"/>
        <v>0</v>
      </c>
      <c r="DJ128" s="176">
        <f t="shared" si="150"/>
        <v>0</v>
      </c>
      <c r="DK128" s="176">
        <f t="shared" si="150"/>
        <v>0</v>
      </c>
      <c r="DL128" s="176">
        <f t="shared" si="150"/>
        <v>0</v>
      </c>
      <c r="DM128" s="176">
        <f t="shared" si="150"/>
        <v>0</v>
      </c>
      <c r="DN128" s="176">
        <f t="shared" si="150"/>
        <v>0</v>
      </c>
      <c r="DO128" s="176">
        <f t="shared" si="150"/>
        <v>0</v>
      </c>
      <c r="DP128" s="176">
        <f t="shared" si="150"/>
        <v>0</v>
      </c>
      <c r="DQ128" s="176">
        <f t="shared" si="146"/>
        <v>0</v>
      </c>
      <c r="DR128" s="176">
        <f t="shared" si="146"/>
        <v>0</v>
      </c>
      <c r="DS128" s="176">
        <f t="shared" si="146"/>
        <v>0</v>
      </c>
      <c r="DT128" s="176">
        <f t="shared" si="146"/>
        <v>0</v>
      </c>
      <c r="DU128" s="176">
        <f t="shared" si="146"/>
        <v>0</v>
      </c>
      <c r="DV128" s="176">
        <f t="shared" si="146"/>
        <v>0</v>
      </c>
      <c r="DW128" s="176">
        <f t="shared" si="146"/>
        <v>0</v>
      </c>
      <c r="DX128" s="176">
        <f t="shared" si="146"/>
        <v>0</v>
      </c>
      <c r="DY128" s="176">
        <f t="shared" si="146"/>
        <v>0</v>
      </c>
      <c r="DZ128" s="176">
        <f t="shared" si="146"/>
        <v>0</v>
      </c>
      <c r="EA128" s="176">
        <f t="shared" si="146"/>
        <v>0</v>
      </c>
      <c r="EB128" s="176">
        <f t="shared" si="146"/>
        <v>0</v>
      </c>
      <c r="EC128" s="176">
        <f t="shared" si="146"/>
        <v>0</v>
      </c>
      <c r="ED128" s="176">
        <f t="shared" si="146"/>
        <v>0</v>
      </c>
      <c r="EE128" s="176">
        <f t="shared" si="146"/>
        <v>0</v>
      </c>
      <c r="EF128" s="176">
        <f t="shared" si="147"/>
        <v>0</v>
      </c>
      <c r="EG128" s="176">
        <f t="shared" si="147"/>
        <v>0</v>
      </c>
      <c r="EH128" s="176">
        <f t="shared" si="147"/>
        <v>0</v>
      </c>
      <c r="EI128" s="176">
        <f t="shared" si="147"/>
        <v>0</v>
      </c>
      <c r="EJ128" s="176">
        <f t="shared" si="147"/>
        <v>0</v>
      </c>
      <c r="EK128" s="176">
        <f t="shared" si="147"/>
        <v>0</v>
      </c>
      <c r="EL128" s="176">
        <f t="shared" si="147"/>
        <v>0</v>
      </c>
      <c r="EM128" s="176">
        <f t="shared" si="147"/>
        <v>0</v>
      </c>
      <c r="EN128" s="176">
        <f t="shared" si="147"/>
        <v>0</v>
      </c>
      <c r="EO128" s="176">
        <f t="shared" si="147"/>
        <v>0</v>
      </c>
      <c r="EP128" s="176">
        <f t="shared" si="147"/>
        <v>0</v>
      </c>
      <c r="EQ128" s="176">
        <f t="shared" si="147"/>
        <v>0</v>
      </c>
      <c r="ER128" s="176">
        <f t="shared" si="147"/>
        <v>0</v>
      </c>
      <c r="ES128" s="176">
        <f t="shared" si="147"/>
        <v>0</v>
      </c>
      <c r="ET128" s="176">
        <f t="shared" si="147"/>
        <v>0</v>
      </c>
      <c r="EU128" s="176">
        <f t="shared" si="147"/>
        <v>0</v>
      </c>
      <c r="EV128" s="176">
        <f t="shared" si="152"/>
        <v>0</v>
      </c>
      <c r="EW128" s="176">
        <f t="shared" si="152"/>
        <v>0</v>
      </c>
      <c r="EX128" s="176">
        <f t="shared" si="152"/>
        <v>0</v>
      </c>
      <c r="EY128" s="176">
        <f t="shared" si="152"/>
        <v>0</v>
      </c>
      <c r="EZ128" s="176">
        <f t="shared" si="152"/>
        <v>0</v>
      </c>
      <c r="FA128" s="176">
        <f t="shared" si="152"/>
        <v>0</v>
      </c>
      <c r="FB128" s="176">
        <f t="shared" si="152"/>
        <v>0</v>
      </c>
      <c r="FC128" s="176">
        <f t="shared" si="152"/>
        <v>0</v>
      </c>
      <c r="FD128" s="176">
        <f t="shared" si="152"/>
        <v>0</v>
      </c>
      <c r="FE128" s="176">
        <f t="shared" si="152"/>
        <v>0</v>
      </c>
      <c r="FF128" s="176">
        <f t="shared" si="152"/>
        <v>0</v>
      </c>
      <c r="FG128" s="176">
        <f t="shared" si="152"/>
        <v>0</v>
      </c>
      <c r="FH128" s="176">
        <f t="shared" si="152"/>
        <v>0</v>
      </c>
      <c r="FI128" s="176">
        <f t="shared" si="152"/>
        <v>0</v>
      </c>
      <c r="FJ128" s="176">
        <f t="shared" si="148"/>
        <v>0</v>
      </c>
      <c r="FK128" s="176">
        <f t="shared" si="148"/>
        <v>0</v>
      </c>
      <c r="FL128" s="176">
        <f t="shared" si="148"/>
        <v>0</v>
      </c>
      <c r="FM128" s="176">
        <f t="shared" si="148"/>
        <v>0</v>
      </c>
      <c r="FN128" s="176">
        <f t="shared" si="148"/>
        <v>0</v>
      </c>
      <c r="FO128" s="176">
        <f t="shared" si="148"/>
        <v>0</v>
      </c>
      <c r="FP128" s="176">
        <f t="shared" si="148"/>
        <v>0</v>
      </c>
      <c r="FQ128" s="176">
        <f t="shared" si="148"/>
        <v>0</v>
      </c>
      <c r="FR128" s="176">
        <f t="shared" si="148"/>
        <v>0</v>
      </c>
      <c r="FS128" s="176">
        <f t="shared" si="148"/>
        <v>0</v>
      </c>
      <c r="FT128" s="176">
        <f t="shared" si="148"/>
        <v>0</v>
      </c>
      <c r="FU128" s="176">
        <f t="shared" si="148"/>
        <v>0</v>
      </c>
      <c r="FV128" s="176">
        <f t="shared" si="148"/>
        <v>0</v>
      </c>
      <c r="FW128" s="176">
        <f t="shared" si="148"/>
        <v>0</v>
      </c>
      <c r="FX128" s="176">
        <f t="shared" si="144"/>
        <v>0</v>
      </c>
      <c r="FY128" s="176">
        <f t="shared" si="144"/>
        <v>0</v>
      </c>
      <c r="FZ128" s="176">
        <f t="shared" si="144"/>
        <v>0</v>
      </c>
      <c r="GA128" s="176">
        <f t="shared" si="144"/>
        <v>0</v>
      </c>
      <c r="GB128" s="176">
        <f t="shared" si="144"/>
        <v>0</v>
      </c>
      <c r="GC128" s="176">
        <f t="shared" si="156"/>
        <v>0</v>
      </c>
      <c r="GD128" s="176">
        <f t="shared" si="156"/>
        <v>0</v>
      </c>
      <c r="GE128" s="176">
        <f t="shared" si="156"/>
        <v>0</v>
      </c>
      <c r="GF128" s="176">
        <f t="shared" si="156"/>
        <v>0</v>
      </c>
      <c r="GG128" s="176">
        <f t="shared" si="156"/>
        <v>0</v>
      </c>
      <c r="GH128" s="176">
        <f t="shared" si="156"/>
        <v>0</v>
      </c>
      <c r="GI128" s="176">
        <f t="shared" si="156"/>
        <v>0</v>
      </c>
      <c r="GJ128" s="176">
        <f t="shared" si="156"/>
        <v>0</v>
      </c>
      <c r="GK128" s="176">
        <f t="shared" si="149"/>
        <v>0</v>
      </c>
      <c r="GL128" s="176">
        <f t="shared" si="149"/>
        <v>0</v>
      </c>
      <c r="GM128" s="176">
        <f t="shared" si="149"/>
        <v>0</v>
      </c>
      <c r="GN128" s="176">
        <f t="shared" si="149"/>
        <v>0</v>
      </c>
      <c r="GO128" s="176">
        <f t="shared" si="149"/>
        <v>0</v>
      </c>
      <c r="GP128" s="176">
        <f t="shared" si="149"/>
        <v>0</v>
      </c>
      <c r="GQ128" s="176">
        <f t="shared" si="149"/>
        <v>0</v>
      </c>
      <c r="GR128" s="176">
        <f t="shared" si="149"/>
        <v>0</v>
      </c>
      <c r="GS128" s="176">
        <f t="shared" si="149"/>
        <v>0</v>
      </c>
      <c r="GT128" s="176">
        <f t="shared" si="149"/>
        <v>0</v>
      </c>
      <c r="GU128" s="176">
        <f t="shared" si="149"/>
        <v>0</v>
      </c>
      <c r="GV128" s="176">
        <f t="shared" si="149"/>
        <v>0</v>
      </c>
      <c r="GW128" s="176">
        <f t="shared" si="149"/>
        <v>0</v>
      </c>
      <c r="GX128" s="176">
        <f t="shared" si="149"/>
        <v>0</v>
      </c>
      <c r="GY128" s="176">
        <f t="shared" si="149"/>
        <v>0</v>
      </c>
      <c r="GZ128" s="176">
        <f t="shared" si="149"/>
        <v>0</v>
      </c>
      <c r="HA128" s="176">
        <f t="shared" si="131"/>
        <v>0</v>
      </c>
      <c r="HB128" s="176">
        <f t="shared" si="131"/>
        <v>0</v>
      </c>
      <c r="HC128" s="176">
        <f t="shared" si="145"/>
        <v>0</v>
      </c>
      <c r="HD128" s="176">
        <f t="shared" si="145"/>
        <v>0</v>
      </c>
      <c r="HE128" s="176">
        <f t="shared" si="145"/>
        <v>0</v>
      </c>
      <c r="HF128" s="176">
        <f t="shared" si="145"/>
        <v>0</v>
      </c>
      <c r="HG128" s="176">
        <f t="shared" si="145"/>
        <v>0</v>
      </c>
      <c r="HH128" s="176">
        <f t="shared" si="145"/>
        <v>0</v>
      </c>
      <c r="HI128" s="176">
        <f t="shared" si="145"/>
        <v>0</v>
      </c>
      <c r="HJ128" s="176">
        <f t="shared" si="145"/>
        <v>0</v>
      </c>
      <c r="HK128" s="176">
        <f t="shared" si="145"/>
        <v>0</v>
      </c>
      <c r="HL128" s="176">
        <f t="shared" si="145"/>
        <v>0</v>
      </c>
      <c r="HM128" s="176">
        <f t="shared" si="145"/>
        <v>0</v>
      </c>
      <c r="HN128" s="176">
        <f t="shared" si="145"/>
        <v>0</v>
      </c>
      <c r="HO128" s="176">
        <f t="shared" si="145"/>
        <v>0</v>
      </c>
      <c r="HP128" s="176">
        <f t="shared" si="145"/>
        <v>0</v>
      </c>
      <c r="HQ128" s="176">
        <f t="shared" si="145"/>
        <v>0</v>
      </c>
      <c r="HR128" s="176">
        <f t="shared" si="145"/>
        <v>0</v>
      </c>
      <c r="HS128" s="176">
        <f t="shared" si="153"/>
        <v>0</v>
      </c>
      <c r="HT128" s="176">
        <f t="shared" si="153"/>
        <v>0</v>
      </c>
      <c r="HU128" s="176">
        <f t="shared" si="153"/>
        <v>0</v>
      </c>
      <c r="HV128" s="176">
        <f t="shared" si="153"/>
        <v>0</v>
      </c>
      <c r="HW128" s="176">
        <f t="shared" si="153"/>
        <v>0</v>
      </c>
      <c r="HX128" s="176">
        <f t="shared" si="153"/>
        <v>0</v>
      </c>
      <c r="HY128" s="176">
        <f t="shared" si="153"/>
        <v>0</v>
      </c>
      <c r="HZ128" s="176">
        <f t="shared" si="153"/>
        <v>0</v>
      </c>
      <c r="IA128" s="176">
        <f t="shared" si="153"/>
        <v>0</v>
      </c>
      <c r="IB128" s="176">
        <f t="shared" si="153"/>
        <v>0</v>
      </c>
      <c r="IC128" s="176">
        <f t="shared" si="153"/>
        <v>0</v>
      </c>
      <c r="ID128" s="176">
        <f t="shared" si="153"/>
        <v>0</v>
      </c>
      <c r="IE128" s="176">
        <f t="shared" si="153"/>
        <v>0</v>
      </c>
      <c r="IF128" s="176">
        <f t="shared" si="153"/>
        <v>0</v>
      </c>
      <c r="IG128" s="176">
        <f t="shared" si="153"/>
        <v>0</v>
      </c>
    </row>
    <row r="129" spans="2:241" ht="12.75" customHeight="1" x14ac:dyDescent="0.25">
      <c r="B129" s="174"/>
      <c r="C129" s="174"/>
      <c r="D129" s="174">
        <f t="shared" si="96"/>
        <v>0</v>
      </c>
      <c r="E129"/>
      <c r="F129"/>
      <c r="G129" s="177">
        <v>116</v>
      </c>
      <c r="H129" s="176">
        <f t="shared" si="97"/>
        <v>17.986014083862234</v>
      </c>
      <c r="I129" s="176">
        <f t="shared" si="100"/>
        <v>1.0462039987963447E-169</v>
      </c>
      <c r="K129" s="176">
        <f t="shared" si="155"/>
        <v>7.0384399111504497E-241</v>
      </c>
      <c r="L129" s="176">
        <f t="shared" si="155"/>
        <v>1.712402681745923E-181</v>
      </c>
      <c r="M129" s="176">
        <f t="shared" si="155"/>
        <v>0</v>
      </c>
      <c r="N129" s="176">
        <f t="shared" si="155"/>
        <v>0</v>
      </c>
      <c r="O129" s="176">
        <f t="shared" si="155"/>
        <v>9.9904245560536031E-295</v>
      </c>
      <c r="P129" s="176">
        <f t="shared" si="155"/>
        <v>2.7739460429386483E-244</v>
      </c>
      <c r="Q129" s="176">
        <f t="shared" si="155"/>
        <v>0</v>
      </c>
      <c r="R129" s="176">
        <f t="shared" si="155"/>
        <v>0</v>
      </c>
      <c r="S129" s="176">
        <f t="shared" si="155"/>
        <v>2.8822181454504595E-293</v>
      </c>
      <c r="T129" s="176">
        <f t="shared" si="155"/>
        <v>2.729084455072611E-186</v>
      </c>
      <c r="U129" s="176">
        <f t="shared" si="155"/>
        <v>1.0462039987946323E-169</v>
      </c>
      <c r="V129" s="176">
        <f t="shared" si="155"/>
        <v>0</v>
      </c>
      <c r="W129" s="176">
        <f t="shared" si="155"/>
        <v>0</v>
      </c>
      <c r="X129" s="176">
        <f t="shared" si="155"/>
        <v>0</v>
      </c>
      <c r="Y129" s="176">
        <f t="shared" si="155"/>
        <v>1.360077245462142E-266</v>
      </c>
      <c r="Z129" s="176">
        <f t="shared" si="155"/>
        <v>0</v>
      </c>
      <c r="AA129" s="176">
        <f t="shared" si="154"/>
        <v>0</v>
      </c>
      <c r="AB129" s="176">
        <f t="shared" si="154"/>
        <v>0</v>
      </c>
      <c r="AC129" s="176">
        <f t="shared" si="154"/>
        <v>0</v>
      </c>
      <c r="AD129" s="176">
        <f t="shared" si="154"/>
        <v>0</v>
      </c>
      <c r="AE129" s="176">
        <f t="shared" si="154"/>
        <v>0</v>
      </c>
      <c r="AF129" s="176">
        <f t="shared" si="154"/>
        <v>0</v>
      </c>
      <c r="AG129" s="176">
        <f t="shared" si="154"/>
        <v>0</v>
      </c>
      <c r="AH129" s="176">
        <f t="shared" si="154"/>
        <v>0</v>
      </c>
      <c r="AI129" s="176">
        <f t="shared" si="154"/>
        <v>0</v>
      </c>
      <c r="AJ129" s="176">
        <f t="shared" si="154"/>
        <v>0</v>
      </c>
      <c r="AK129" s="176">
        <f t="shared" si="154"/>
        <v>0</v>
      </c>
      <c r="AL129" s="176">
        <f t="shared" si="154"/>
        <v>0</v>
      </c>
      <c r="AM129" s="176">
        <f t="shared" si="154"/>
        <v>0</v>
      </c>
      <c r="AN129" s="176">
        <f t="shared" si="154"/>
        <v>0</v>
      </c>
      <c r="AO129" s="176">
        <f t="shared" si="154"/>
        <v>0</v>
      </c>
      <c r="AP129" s="176">
        <f t="shared" si="143"/>
        <v>0</v>
      </c>
      <c r="AQ129" s="176">
        <f t="shared" si="143"/>
        <v>0</v>
      </c>
      <c r="AR129" s="176">
        <f t="shared" si="143"/>
        <v>0</v>
      </c>
      <c r="AS129" s="176">
        <f t="shared" si="143"/>
        <v>0</v>
      </c>
      <c r="AT129" s="176">
        <f t="shared" si="143"/>
        <v>0</v>
      </c>
      <c r="AU129" s="176">
        <f t="shared" si="143"/>
        <v>0</v>
      </c>
      <c r="AV129" s="176">
        <f t="shared" si="143"/>
        <v>0</v>
      </c>
      <c r="AW129" s="176">
        <f t="shared" si="143"/>
        <v>0</v>
      </c>
      <c r="AX129" s="176">
        <f t="shared" si="143"/>
        <v>0</v>
      </c>
      <c r="AY129" s="176">
        <f t="shared" si="143"/>
        <v>0</v>
      </c>
      <c r="AZ129" s="176">
        <f t="shared" si="143"/>
        <v>0</v>
      </c>
      <c r="BA129" s="176">
        <f t="shared" si="143"/>
        <v>0</v>
      </c>
      <c r="BB129" s="176">
        <f t="shared" si="143"/>
        <v>0</v>
      </c>
      <c r="BC129" s="176">
        <f t="shared" si="143"/>
        <v>0</v>
      </c>
      <c r="BD129" s="176">
        <f t="shared" si="143"/>
        <v>0</v>
      </c>
      <c r="BE129" s="176">
        <f t="shared" si="143"/>
        <v>0</v>
      </c>
      <c r="BF129" s="176">
        <f t="shared" ref="BF129:BU145" si="158">+NORMDIST($H129,BF$12,BF$13,FALSE)</f>
        <v>0</v>
      </c>
      <c r="BG129" s="176">
        <f t="shared" si="158"/>
        <v>0</v>
      </c>
      <c r="BH129" s="176">
        <f t="shared" si="158"/>
        <v>0</v>
      </c>
      <c r="BI129" s="176">
        <f t="shared" si="158"/>
        <v>0</v>
      </c>
      <c r="BJ129" s="176">
        <f t="shared" si="158"/>
        <v>0</v>
      </c>
      <c r="BK129" s="176">
        <f t="shared" si="158"/>
        <v>0</v>
      </c>
      <c r="BL129" s="176">
        <f t="shared" si="158"/>
        <v>0</v>
      </c>
      <c r="BM129" s="176">
        <f t="shared" si="158"/>
        <v>0</v>
      </c>
      <c r="BN129" s="176">
        <f t="shared" si="158"/>
        <v>0</v>
      </c>
      <c r="BO129" s="176">
        <f t="shared" si="158"/>
        <v>0</v>
      </c>
      <c r="BP129" s="176">
        <f t="shared" si="158"/>
        <v>0</v>
      </c>
      <c r="BQ129" s="176">
        <f t="shared" si="158"/>
        <v>0</v>
      </c>
      <c r="BR129" s="176">
        <f t="shared" si="158"/>
        <v>0</v>
      </c>
      <c r="BS129" s="176">
        <f t="shared" si="158"/>
        <v>0</v>
      </c>
      <c r="BT129" s="176">
        <f t="shared" si="158"/>
        <v>0</v>
      </c>
      <c r="BU129" s="176">
        <f t="shared" si="157"/>
        <v>0</v>
      </c>
      <c r="BV129" s="176">
        <f t="shared" si="157"/>
        <v>0</v>
      </c>
      <c r="BW129" s="176">
        <f t="shared" si="157"/>
        <v>0</v>
      </c>
      <c r="BX129" s="176">
        <f t="shared" si="157"/>
        <v>0</v>
      </c>
      <c r="BY129" s="176">
        <f t="shared" si="157"/>
        <v>0</v>
      </c>
      <c r="BZ129" s="176">
        <f t="shared" si="157"/>
        <v>0</v>
      </c>
      <c r="CA129" s="176">
        <f t="shared" si="157"/>
        <v>0</v>
      </c>
      <c r="CB129" s="176">
        <f t="shared" si="157"/>
        <v>0</v>
      </c>
      <c r="CC129" s="176">
        <f t="shared" si="157"/>
        <v>0</v>
      </c>
      <c r="CD129" s="176">
        <f t="shared" si="157"/>
        <v>0</v>
      </c>
      <c r="CE129" s="176">
        <f t="shared" si="157"/>
        <v>0</v>
      </c>
      <c r="CF129" s="176">
        <f t="shared" si="157"/>
        <v>0</v>
      </c>
      <c r="CG129" s="176">
        <f t="shared" si="157"/>
        <v>0</v>
      </c>
      <c r="CH129" s="176">
        <f t="shared" si="157"/>
        <v>0</v>
      </c>
      <c r="CI129" s="176">
        <f t="shared" si="157"/>
        <v>0</v>
      </c>
      <c r="CJ129" s="176">
        <f t="shared" si="157"/>
        <v>0</v>
      </c>
      <c r="CK129" s="176">
        <f t="shared" ref="CK129:CZ144" si="159">+NORMDIST($H129,CK$12,CK$13,FALSE)</f>
        <v>0</v>
      </c>
      <c r="CL129" s="176">
        <f t="shared" si="159"/>
        <v>0</v>
      </c>
      <c r="CM129" s="176">
        <f t="shared" si="159"/>
        <v>0</v>
      </c>
      <c r="CN129" s="176">
        <f t="shared" si="159"/>
        <v>0</v>
      </c>
      <c r="CO129" s="176">
        <f t="shared" si="159"/>
        <v>0</v>
      </c>
      <c r="CP129" s="176">
        <f t="shared" si="159"/>
        <v>0</v>
      </c>
      <c r="CQ129" s="176">
        <f t="shared" si="159"/>
        <v>0</v>
      </c>
      <c r="CR129" s="176">
        <f t="shared" si="159"/>
        <v>0</v>
      </c>
      <c r="CS129" s="176">
        <f t="shared" si="159"/>
        <v>0</v>
      </c>
      <c r="CT129" s="176">
        <f t="shared" si="159"/>
        <v>0</v>
      </c>
      <c r="CU129" s="176">
        <f t="shared" si="159"/>
        <v>0</v>
      </c>
      <c r="CV129" s="176">
        <f t="shared" si="159"/>
        <v>0</v>
      </c>
      <c r="CW129" s="176">
        <f t="shared" si="159"/>
        <v>0</v>
      </c>
      <c r="CX129" s="176">
        <f t="shared" si="159"/>
        <v>0</v>
      </c>
      <c r="CY129" s="176">
        <f t="shared" si="159"/>
        <v>0</v>
      </c>
      <c r="CZ129" s="176">
        <f t="shared" si="159"/>
        <v>0</v>
      </c>
      <c r="DA129" s="176">
        <f t="shared" si="151"/>
        <v>0</v>
      </c>
      <c r="DB129" s="176">
        <f t="shared" si="150"/>
        <v>0</v>
      </c>
      <c r="DC129" s="176">
        <f t="shared" si="150"/>
        <v>0</v>
      </c>
      <c r="DD129" s="176">
        <f t="shared" si="150"/>
        <v>0</v>
      </c>
      <c r="DE129" s="176">
        <f t="shared" si="150"/>
        <v>0</v>
      </c>
      <c r="DF129" s="176">
        <f t="shared" si="150"/>
        <v>0</v>
      </c>
      <c r="DG129" s="176">
        <f t="shared" si="150"/>
        <v>0</v>
      </c>
      <c r="DH129" s="176">
        <f t="shared" si="150"/>
        <v>0</v>
      </c>
      <c r="DI129" s="176">
        <f t="shared" si="150"/>
        <v>0</v>
      </c>
      <c r="DJ129" s="176">
        <f t="shared" si="150"/>
        <v>0</v>
      </c>
      <c r="DK129" s="176">
        <f t="shared" si="150"/>
        <v>0</v>
      </c>
      <c r="DL129" s="176">
        <f t="shared" si="150"/>
        <v>0</v>
      </c>
      <c r="DM129" s="176">
        <f t="shared" si="150"/>
        <v>0</v>
      </c>
      <c r="DN129" s="176">
        <f t="shared" si="150"/>
        <v>0</v>
      </c>
      <c r="DO129" s="176">
        <f t="shared" si="150"/>
        <v>0</v>
      </c>
      <c r="DP129" s="176">
        <f t="shared" si="150"/>
        <v>0</v>
      </c>
      <c r="DQ129" s="176">
        <f t="shared" si="146"/>
        <v>0</v>
      </c>
      <c r="DR129" s="176">
        <f t="shared" si="146"/>
        <v>0</v>
      </c>
      <c r="DS129" s="176">
        <f t="shared" si="146"/>
        <v>0</v>
      </c>
      <c r="DT129" s="176">
        <f t="shared" si="146"/>
        <v>0</v>
      </c>
      <c r="DU129" s="176">
        <f t="shared" si="146"/>
        <v>0</v>
      </c>
      <c r="DV129" s="176">
        <f t="shared" si="146"/>
        <v>0</v>
      </c>
      <c r="DW129" s="176">
        <f t="shared" si="146"/>
        <v>0</v>
      </c>
      <c r="DX129" s="176">
        <f t="shared" si="146"/>
        <v>0</v>
      </c>
      <c r="DY129" s="176">
        <f t="shared" si="146"/>
        <v>0</v>
      </c>
      <c r="DZ129" s="176">
        <f t="shared" si="146"/>
        <v>0</v>
      </c>
      <c r="EA129" s="176">
        <f t="shared" si="146"/>
        <v>0</v>
      </c>
      <c r="EB129" s="176">
        <f t="shared" si="146"/>
        <v>0</v>
      </c>
      <c r="EC129" s="176">
        <f t="shared" si="146"/>
        <v>0</v>
      </c>
      <c r="ED129" s="176">
        <f t="shared" si="146"/>
        <v>0</v>
      </c>
      <c r="EE129" s="176">
        <f t="shared" si="146"/>
        <v>0</v>
      </c>
      <c r="EF129" s="176">
        <f t="shared" si="147"/>
        <v>0</v>
      </c>
      <c r="EG129" s="176">
        <f t="shared" si="147"/>
        <v>0</v>
      </c>
      <c r="EH129" s="176">
        <f t="shared" si="147"/>
        <v>0</v>
      </c>
      <c r="EI129" s="176">
        <f t="shared" si="147"/>
        <v>0</v>
      </c>
      <c r="EJ129" s="176">
        <f t="shared" si="147"/>
        <v>0</v>
      </c>
      <c r="EK129" s="176">
        <f t="shared" si="147"/>
        <v>0</v>
      </c>
      <c r="EL129" s="176">
        <f t="shared" si="147"/>
        <v>0</v>
      </c>
      <c r="EM129" s="176">
        <f t="shared" si="147"/>
        <v>0</v>
      </c>
      <c r="EN129" s="176">
        <f t="shared" si="147"/>
        <v>0</v>
      </c>
      <c r="EO129" s="176">
        <f t="shared" si="147"/>
        <v>0</v>
      </c>
      <c r="EP129" s="176">
        <f t="shared" si="147"/>
        <v>0</v>
      </c>
      <c r="EQ129" s="176">
        <f t="shared" si="147"/>
        <v>0</v>
      </c>
      <c r="ER129" s="176">
        <f t="shared" si="147"/>
        <v>0</v>
      </c>
      <c r="ES129" s="176">
        <f t="shared" si="147"/>
        <v>0</v>
      </c>
      <c r="ET129" s="176">
        <f t="shared" si="147"/>
        <v>0</v>
      </c>
      <c r="EU129" s="176">
        <f t="shared" si="147"/>
        <v>0</v>
      </c>
      <c r="EV129" s="176">
        <f t="shared" si="152"/>
        <v>0</v>
      </c>
      <c r="EW129" s="176">
        <f t="shared" si="152"/>
        <v>0</v>
      </c>
      <c r="EX129" s="176">
        <f t="shared" si="152"/>
        <v>0</v>
      </c>
      <c r="EY129" s="176">
        <f t="shared" si="152"/>
        <v>0</v>
      </c>
      <c r="EZ129" s="176">
        <f t="shared" si="152"/>
        <v>0</v>
      </c>
      <c r="FA129" s="176">
        <f t="shared" si="152"/>
        <v>0</v>
      </c>
      <c r="FB129" s="176">
        <f t="shared" si="152"/>
        <v>0</v>
      </c>
      <c r="FC129" s="176">
        <f t="shared" si="152"/>
        <v>0</v>
      </c>
      <c r="FD129" s="176">
        <f t="shared" si="152"/>
        <v>0</v>
      </c>
      <c r="FE129" s="176">
        <f t="shared" si="152"/>
        <v>0</v>
      </c>
      <c r="FF129" s="176">
        <f t="shared" si="152"/>
        <v>0</v>
      </c>
      <c r="FG129" s="176">
        <f t="shared" si="152"/>
        <v>0</v>
      </c>
      <c r="FH129" s="176">
        <f t="shared" si="152"/>
        <v>0</v>
      </c>
      <c r="FI129" s="176">
        <f t="shared" si="152"/>
        <v>0</v>
      </c>
      <c r="FJ129" s="176">
        <f t="shared" si="148"/>
        <v>0</v>
      </c>
      <c r="FK129" s="176">
        <f t="shared" si="148"/>
        <v>0</v>
      </c>
      <c r="FL129" s="176">
        <f t="shared" si="148"/>
        <v>0</v>
      </c>
      <c r="FM129" s="176">
        <f t="shared" si="148"/>
        <v>0</v>
      </c>
      <c r="FN129" s="176">
        <f t="shared" si="148"/>
        <v>0</v>
      </c>
      <c r="FO129" s="176">
        <f t="shared" si="148"/>
        <v>0</v>
      </c>
      <c r="FP129" s="176">
        <f t="shared" si="148"/>
        <v>0</v>
      </c>
      <c r="FQ129" s="176">
        <f t="shared" si="148"/>
        <v>0</v>
      </c>
      <c r="FR129" s="176">
        <f t="shared" si="148"/>
        <v>0</v>
      </c>
      <c r="FS129" s="176">
        <f t="shared" si="148"/>
        <v>0</v>
      </c>
      <c r="FT129" s="176">
        <f t="shared" si="148"/>
        <v>0</v>
      </c>
      <c r="FU129" s="176">
        <f t="shared" si="148"/>
        <v>0</v>
      </c>
      <c r="FV129" s="176">
        <f t="shared" si="148"/>
        <v>0</v>
      </c>
      <c r="FW129" s="176">
        <f t="shared" si="148"/>
        <v>0</v>
      </c>
      <c r="FX129" s="176">
        <f t="shared" si="144"/>
        <v>0</v>
      </c>
      <c r="FY129" s="176">
        <f t="shared" si="144"/>
        <v>0</v>
      </c>
      <c r="FZ129" s="176">
        <f t="shared" si="144"/>
        <v>0</v>
      </c>
      <c r="GA129" s="176">
        <f t="shared" si="144"/>
        <v>0</v>
      </c>
      <c r="GB129" s="176">
        <f t="shared" si="144"/>
        <v>0</v>
      </c>
      <c r="GC129" s="176">
        <f t="shared" si="156"/>
        <v>0</v>
      </c>
      <c r="GD129" s="176">
        <f t="shared" si="156"/>
        <v>0</v>
      </c>
      <c r="GE129" s="176">
        <f t="shared" si="156"/>
        <v>0</v>
      </c>
      <c r="GF129" s="176">
        <f t="shared" si="156"/>
        <v>0</v>
      </c>
      <c r="GG129" s="176">
        <f t="shared" si="156"/>
        <v>0</v>
      </c>
      <c r="GH129" s="176">
        <f t="shared" si="156"/>
        <v>0</v>
      </c>
      <c r="GI129" s="176">
        <f t="shared" si="156"/>
        <v>0</v>
      </c>
      <c r="GJ129" s="176">
        <f t="shared" si="156"/>
        <v>0</v>
      </c>
      <c r="GK129" s="176">
        <f t="shared" si="149"/>
        <v>0</v>
      </c>
      <c r="GL129" s="176">
        <f t="shared" si="149"/>
        <v>0</v>
      </c>
      <c r="GM129" s="176">
        <f t="shared" si="149"/>
        <v>0</v>
      </c>
      <c r="GN129" s="176">
        <f t="shared" si="149"/>
        <v>0</v>
      </c>
      <c r="GO129" s="176">
        <f t="shared" si="149"/>
        <v>0</v>
      </c>
      <c r="GP129" s="176">
        <f t="shared" si="149"/>
        <v>0</v>
      </c>
      <c r="GQ129" s="176">
        <f t="shared" si="149"/>
        <v>0</v>
      </c>
      <c r="GR129" s="176">
        <f t="shared" si="149"/>
        <v>0</v>
      </c>
      <c r="GS129" s="176">
        <f t="shared" si="149"/>
        <v>0</v>
      </c>
      <c r="GT129" s="176">
        <f t="shared" si="149"/>
        <v>0</v>
      </c>
      <c r="GU129" s="176">
        <f t="shared" si="149"/>
        <v>0</v>
      </c>
      <c r="GV129" s="176">
        <f t="shared" si="149"/>
        <v>0</v>
      </c>
      <c r="GW129" s="176">
        <f t="shared" si="149"/>
        <v>0</v>
      </c>
      <c r="GX129" s="176">
        <f t="shared" si="149"/>
        <v>0</v>
      </c>
      <c r="GY129" s="176">
        <f t="shared" si="149"/>
        <v>0</v>
      </c>
      <c r="GZ129" s="176">
        <f t="shared" si="149"/>
        <v>0</v>
      </c>
      <c r="HA129" s="176">
        <f t="shared" si="131"/>
        <v>0</v>
      </c>
      <c r="HB129" s="176">
        <f t="shared" si="131"/>
        <v>0</v>
      </c>
      <c r="HC129" s="176">
        <f t="shared" si="145"/>
        <v>0</v>
      </c>
      <c r="HD129" s="176">
        <f t="shared" si="145"/>
        <v>0</v>
      </c>
      <c r="HE129" s="176">
        <f t="shared" si="145"/>
        <v>0</v>
      </c>
      <c r="HF129" s="176">
        <f t="shared" si="145"/>
        <v>0</v>
      </c>
      <c r="HG129" s="176">
        <f t="shared" si="145"/>
        <v>0</v>
      </c>
      <c r="HH129" s="176">
        <f t="shared" si="145"/>
        <v>0</v>
      </c>
      <c r="HI129" s="176">
        <f t="shared" si="145"/>
        <v>0</v>
      </c>
      <c r="HJ129" s="176">
        <f t="shared" si="145"/>
        <v>0</v>
      </c>
      <c r="HK129" s="176">
        <f t="shared" si="145"/>
        <v>0</v>
      </c>
      <c r="HL129" s="176">
        <f t="shared" si="145"/>
        <v>0</v>
      </c>
      <c r="HM129" s="176">
        <f t="shared" si="145"/>
        <v>0</v>
      </c>
      <c r="HN129" s="176">
        <f t="shared" si="145"/>
        <v>0</v>
      </c>
      <c r="HO129" s="176">
        <f t="shared" si="145"/>
        <v>0</v>
      </c>
      <c r="HP129" s="176">
        <f t="shared" si="145"/>
        <v>0</v>
      </c>
      <c r="HQ129" s="176">
        <f t="shared" si="145"/>
        <v>0</v>
      </c>
      <c r="HR129" s="176">
        <f t="shared" si="145"/>
        <v>0</v>
      </c>
      <c r="HS129" s="176">
        <f t="shared" si="153"/>
        <v>0</v>
      </c>
      <c r="HT129" s="176">
        <f t="shared" si="153"/>
        <v>0</v>
      </c>
      <c r="HU129" s="176">
        <f t="shared" si="153"/>
        <v>0</v>
      </c>
      <c r="HV129" s="176">
        <f t="shared" si="153"/>
        <v>0</v>
      </c>
      <c r="HW129" s="176">
        <f t="shared" si="153"/>
        <v>0</v>
      </c>
      <c r="HX129" s="176">
        <f t="shared" si="153"/>
        <v>0</v>
      </c>
      <c r="HY129" s="176">
        <f t="shared" si="153"/>
        <v>0</v>
      </c>
      <c r="HZ129" s="176">
        <f t="shared" si="153"/>
        <v>0</v>
      </c>
      <c r="IA129" s="176">
        <f t="shared" si="153"/>
        <v>0</v>
      </c>
      <c r="IB129" s="176">
        <f t="shared" si="153"/>
        <v>0</v>
      </c>
      <c r="IC129" s="176">
        <f t="shared" si="153"/>
        <v>0</v>
      </c>
      <c r="ID129" s="176">
        <f t="shared" si="153"/>
        <v>0</v>
      </c>
      <c r="IE129" s="176">
        <f t="shared" si="153"/>
        <v>0</v>
      </c>
      <c r="IF129" s="176">
        <f t="shared" si="153"/>
        <v>0</v>
      </c>
      <c r="IG129" s="176">
        <f t="shared" si="153"/>
        <v>0</v>
      </c>
    </row>
    <row r="130" spans="2:241" ht="12.75" customHeight="1" x14ac:dyDescent="0.25">
      <c r="B130" s="174"/>
      <c r="C130" s="174"/>
      <c r="D130" s="174">
        <f t="shared" si="96"/>
        <v>0</v>
      </c>
      <c r="E130"/>
      <c r="F130"/>
      <c r="G130" s="177">
        <v>117</v>
      </c>
      <c r="H130" s="176">
        <f t="shared" si="97"/>
        <v>18.141065929412772</v>
      </c>
      <c r="I130" s="176">
        <f t="shared" si="100"/>
        <v>2.16032997873317E-175</v>
      </c>
      <c r="K130" s="176">
        <f t="shared" si="155"/>
        <v>1.2378858649365482E-249</v>
      </c>
      <c r="L130" s="176">
        <f t="shared" si="155"/>
        <v>6.6632792334629319E-189</v>
      </c>
      <c r="M130" s="176">
        <f t="shared" si="155"/>
        <v>0</v>
      </c>
      <c r="N130" s="176">
        <f t="shared" si="155"/>
        <v>0</v>
      </c>
      <c r="O130" s="176">
        <f t="shared" si="155"/>
        <v>3.0210362681288952E-304</v>
      </c>
      <c r="P130" s="176">
        <f t="shared" si="155"/>
        <v>7.5068523577639539E-253</v>
      </c>
      <c r="Q130" s="176">
        <f t="shared" si="155"/>
        <v>0</v>
      </c>
      <c r="R130" s="176">
        <f t="shared" si="155"/>
        <v>0</v>
      </c>
      <c r="S130" s="176">
        <f t="shared" si="155"/>
        <v>7.50619561081983E-303</v>
      </c>
      <c r="T130" s="176">
        <f t="shared" si="155"/>
        <v>6.51978490104828E-193</v>
      </c>
      <c r="U130" s="176">
        <f t="shared" si="155"/>
        <v>2.1603299787331032E-175</v>
      </c>
      <c r="V130" s="176">
        <f t="shared" si="155"/>
        <v>0</v>
      </c>
      <c r="W130" s="176">
        <f t="shared" si="155"/>
        <v>0</v>
      </c>
      <c r="X130" s="176">
        <f t="shared" si="155"/>
        <v>0</v>
      </c>
      <c r="Y130" s="176">
        <f t="shared" si="155"/>
        <v>1.4330769705864237E-276</v>
      </c>
      <c r="Z130" s="176">
        <f t="shared" si="155"/>
        <v>0</v>
      </c>
      <c r="AA130" s="176">
        <f t="shared" si="154"/>
        <v>0</v>
      </c>
      <c r="AB130" s="176">
        <f t="shared" si="154"/>
        <v>0</v>
      </c>
      <c r="AC130" s="176">
        <f t="shared" si="154"/>
        <v>0</v>
      </c>
      <c r="AD130" s="176">
        <f t="shared" si="154"/>
        <v>0</v>
      </c>
      <c r="AE130" s="176">
        <f t="shared" si="154"/>
        <v>0</v>
      </c>
      <c r="AF130" s="176">
        <f t="shared" si="154"/>
        <v>0</v>
      </c>
      <c r="AG130" s="176">
        <f t="shared" si="154"/>
        <v>0</v>
      </c>
      <c r="AH130" s="176">
        <f t="shared" si="154"/>
        <v>0</v>
      </c>
      <c r="AI130" s="176">
        <f t="shared" si="154"/>
        <v>0</v>
      </c>
      <c r="AJ130" s="176">
        <f t="shared" si="154"/>
        <v>0</v>
      </c>
      <c r="AK130" s="176">
        <f t="shared" si="154"/>
        <v>0</v>
      </c>
      <c r="AL130" s="176">
        <f t="shared" si="154"/>
        <v>0</v>
      </c>
      <c r="AM130" s="176">
        <f t="shared" si="154"/>
        <v>0</v>
      </c>
      <c r="AN130" s="176">
        <f t="shared" si="154"/>
        <v>0</v>
      </c>
      <c r="AO130" s="176">
        <f t="shared" si="154"/>
        <v>0</v>
      </c>
      <c r="AP130" s="176">
        <f t="shared" ref="AP130:BE145" si="160">+NORMDIST($H130,AP$12,AP$13,FALSE)</f>
        <v>0</v>
      </c>
      <c r="AQ130" s="176">
        <f t="shared" si="160"/>
        <v>0</v>
      </c>
      <c r="AR130" s="176">
        <f t="shared" si="160"/>
        <v>0</v>
      </c>
      <c r="AS130" s="176">
        <f t="shared" si="160"/>
        <v>0</v>
      </c>
      <c r="AT130" s="176">
        <f t="shared" si="160"/>
        <v>0</v>
      </c>
      <c r="AU130" s="176">
        <f t="shared" si="160"/>
        <v>0</v>
      </c>
      <c r="AV130" s="176">
        <f t="shared" si="160"/>
        <v>0</v>
      </c>
      <c r="AW130" s="176">
        <f t="shared" si="160"/>
        <v>0</v>
      </c>
      <c r="AX130" s="176">
        <f t="shared" si="160"/>
        <v>0</v>
      </c>
      <c r="AY130" s="176">
        <f t="shared" si="160"/>
        <v>0</v>
      </c>
      <c r="AZ130" s="176">
        <f t="shared" si="160"/>
        <v>0</v>
      </c>
      <c r="BA130" s="176">
        <f t="shared" si="160"/>
        <v>0</v>
      </c>
      <c r="BB130" s="176">
        <f t="shared" si="160"/>
        <v>0</v>
      </c>
      <c r="BC130" s="176">
        <f t="shared" si="160"/>
        <v>0</v>
      </c>
      <c r="BD130" s="176">
        <f t="shared" si="160"/>
        <v>0</v>
      </c>
      <c r="BE130" s="176">
        <f t="shared" si="160"/>
        <v>0</v>
      </c>
      <c r="BF130" s="176">
        <f t="shared" si="158"/>
        <v>0</v>
      </c>
      <c r="BG130" s="176">
        <f t="shared" si="158"/>
        <v>0</v>
      </c>
      <c r="BH130" s="176">
        <f t="shared" si="158"/>
        <v>0</v>
      </c>
      <c r="BI130" s="176">
        <f t="shared" si="158"/>
        <v>0</v>
      </c>
      <c r="BJ130" s="176">
        <f t="shared" si="158"/>
        <v>0</v>
      </c>
      <c r="BK130" s="176">
        <f t="shared" si="158"/>
        <v>0</v>
      </c>
      <c r="BL130" s="176">
        <f t="shared" si="158"/>
        <v>0</v>
      </c>
      <c r="BM130" s="176">
        <f t="shared" si="158"/>
        <v>0</v>
      </c>
      <c r="BN130" s="176">
        <f t="shared" si="158"/>
        <v>0</v>
      </c>
      <c r="BO130" s="176">
        <f t="shared" si="158"/>
        <v>0</v>
      </c>
      <c r="BP130" s="176">
        <f t="shared" si="158"/>
        <v>0</v>
      </c>
      <c r="BQ130" s="176">
        <f t="shared" si="158"/>
        <v>0</v>
      </c>
      <c r="BR130" s="176">
        <f t="shared" si="158"/>
        <v>0</v>
      </c>
      <c r="BS130" s="176">
        <f t="shared" si="158"/>
        <v>0</v>
      </c>
      <c r="BT130" s="176">
        <f t="shared" si="158"/>
        <v>0</v>
      </c>
      <c r="BU130" s="176">
        <f t="shared" si="157"/>
        <v>0</v>
      </c>
      <c r="BV130" s="176">
        <f t="shared" si="157"/>
        <v>0</v>
      </c>
      <c r="BW130" s="176">
        <f t="shared" si="157"/>
        <v>0</v>
      </c>
      <c r="BX130" s="176">
        <f t="shared" si="157"/>
        <v>0</v>
      </c>
      <c r="BY130" s="176">
        <f t="shared" si="157"/>
        <v>0</v>
      </c>
      <c r="BZ130" s="176">
        <f t="shared" si="157"/>
        <v>0</v>
      </c>
      <c r="CA130" s="176">
        <f t="shared" si="157"/>
        <v>0</v>
      </c>
      <c r="CB130" s="176">
        <f t="shared" si="157"/>
        <v>0</v>
      </c>
      <c r="CC130" s="176">
        <f t="shared" si="157"/>
        <v>0</v>
      </c>
      <c r="CD130" s="176">
        <f t="shared" si="157"/>
        <v>0</v>
      </c>
      <c r="CE130" s="176">
        <f t="shared" si="157"/>
        <v>0</v>
      </c>
      <c r="CF130" s="176">
        <f t="shared" si="157"/>
        <v>0</v>
      </c>
      <c r="CG130" s="176">
        <f t="shared" si="157"/>
        <v>0</v>
      </c>
      <c r="CH130" s="176">
        <f t="shared" si="157"/>
        <v>0</v>
      </c>
      <c r="CI130" s="176">
        <f t="shared" si="157"/>
        <v>0</v>
      </c>
      <c r="CJ130" s="176">
        <f t="shared" si="157"/>
        <v>0</v>
      </c>
      <c r="CK130" s="176">
        <f t="shared" si="159"/>
        <v>0</v>
      </c>
      <c r="CL130" s="176">
        <f t="shared" si="159"/>
        <v>0</v>
      </c>
      <c r="CM130" s="176">
        <f t="shared" si="159"/>
        <v>0</v>
      </c>
      <c r="CN130" s="176">
        <f t="shared" si="159"/>
        <v>0</v>
      </c>
      <c r="CO130" s="176">
        <f t="shared" si="159"/>
        <v>0</v>
      </c>
      <c r="CP130" s="176">
        <f t="shared" si="159"/>
        <v>0</v>
      </c>
      <c r="CQ130" s="176">
        <f t="shared" si="159"/>
        <v>0</v>
      </c>
      <c r="CR130" s="176">
        <f t="shared" si="159"/>
        <v>0</v>
      </c>
      <c r="CS130" s="176">
        <f t="shared" si="159"/>
        <v>0</v>
      </c>
      <c r="CT130" s="176">
        <f t="shared" si="159"/>
        <v>0</v>
      </c>
      <c r="CU130" s="176">
        <f t="shared" si="159"/>
        <v>0</v>
      </c>
      <c r="CV130" s="176">
        <f t="shared" si="159"/>
        <v>0</v>
      </c>
      <c r="CW130" s="176">
        <f t="shared" si="159"/>
        <v>0</v>
      </c>
      <c r="CX130" s="176">
        <f t="shared" si="159"/>
        <v>0</v>
      </c>
      <c r="CY130" s="176">
        <f t="shared" si="159"/>
        <v>0</v>
      </c>
      <c r="CZ130" s="176">
        <f t="shared" si="159"/>
        <v>0</v>
      </c>
      <c r="DA130" s="176">
        <f t="shared" si="151"/>
        <v>0</v>
      </c>
      <c r="DB130" s="176">
        <f t="shared" si="150"/>
        <v>0</v>
      </c>
      <c r="DC130" s="176">
        <f t="shared" si="150"/>
        <v>0</v>
      </c>
      <c r="DD130" s="176">
        <f t="shared" si="150"/>
        <v>0</v>
      </c>
      <c r="DE130" s="176">
        <f t="shared" si="150"/>
        <v>0</v>
      </c>
      <c r="DF130" s="176">
        <f t="shared" si="150"/>
        <v>0</v>
      </c>
      <c r="DG130" s="176">
        <f t="shared" si="150"/>
        <v>0</v>
      </c>
      <c r="DH130" s="176">
        <f t="shared" si="150"/>
        <v>0</v>
      </c>
      <c r="DI130" s="176">
        <f t="shared" si="150"/>
        <v>0</v>
      </c>
      <c r="DJ130" s="176">
        <f t="shared" si="150"/>
        <v>0</v>
      </c>
      <c r="DK130" s="176">
        <f t="shared" si="150"/>
        <v>0</v>
      </c>
      <c r="DL130" s="176">
        <f t="shared" si="150"/>
        <v>0</v>
      </c>
      <c r="DM130" s="176">
        <f t="shared" si="150"/>
        <v>0</v>
      </c>
      <c r="DN130" s="176">
        <f t="shared" si="150"/>
        <v>0</v>
      </c>
      <c r="DO130" s="176">
        <f t="shared" si="150"/>
        <v>0</v>
      </c>
      <c r="DP130" s="176">
        <f t="shared" si="150"/>
        <v>0</v>
      </c>
      <c r="DQ130" s="176">
        <f t="shared" si="146"/>
        <v>0</v>
      </c>
      <c r="DR130" s="176">
        <f t="shared" si="146"/>
        <v>0</v>
      </c>
      <c r="DS130" s="176">
        <f t="shared" si="146"/>
        <v>0</v>
      </c>
      <c r="DT130" s="176">
        <f t="shared" si="146"/>
        <v>0</v>
      </c>
      <c r="DU130" s="176">
        <f t="shared" si="146"/>
        <v>0</v>
      </c>
      <c r="DV130" s="176">
        <f t="shared" si="146"/>
        <v>0</v>
      </c>
      <c r="DW130" s="176">
        <f t="shared" si="146"/>
        <v>0</v>
      </c>
      <c r="DX130" s="176">
        <f t="shared" si="146"/>
        <v>0</v>
      </c>
      <c r="DY130" s="176">
        <f t="shared" si="146"/>
        <v>0</v>
      </c>
      <c r="DZ130" s="176">
        <f t="shared" si="146"/>
        <v>0</v>
      </c>
      <c r="EA130" s="176">
        <f t="shared" si="146"/>
        <v>0</v>
      </c>
      <c r="EB130" s="176">
        <f t="shared" si="146"/>
        <v>0</v>
      </c>
      <c r="EC130" s="176">
        <f t="shared" si="146"/>
        <v>0</v>
      </c>
      <c r="ED130" s="176">
        <f t="shared" si="146"/>
        <v>0</v>
      </c>
      <c r="EE130" s="176">
        <f t="shared" si="146"/>
        <v>0</v>
      </c>
      <c r="EF130" s="176">
        <f t="shared" si="147"/>
        <v>0</v>
      </c>
      <c r="EG130" s="176">
        <f t="shared" si="147"/>
        <v>0</v>
      </c>
      <c r="EH130" s="176">
        <f t="shared" si="147"/>
        <v>0</v>
      </c>
      <c r="EI130" s="176">
        <f t="shared" si="147"/>
        <v>0</v>
      </c>
      <c r="EJ130" s="176">
        <f t="shared" si="147"/>
        <v>0</v>
      </c>
      <c r="EK130" s="176">
        <f t="shared" si="147"/>
        <v>0</v>
      </c>
      <c r="EL130" s="176">
        <f t="shared" si="147"/>
        <v>0</v>
      </c>
      <c r="EM130" s="176">
        <f t="shared" si="147"/>
        <v>0</v>
      </c>
      <c r="EN130" s="176">
        <f t="shared" si="147"/>
        <v>0</v>
      </c>
      <c r="EO130" s="176">
        <f t="shared" si="147"/>
        <v>0</v>
      </c>
      <c r="EP130" s="176">
        <f t="shared" si="147"/>
        <v>0</v>
      </c>
      <c r="EQ130" s="176">
        <f t="shared" si="147"/>
        <v>0</v>
      </c>
      <c r="ER130" s="176">
        <f t="shared" si="147"/>
        <v>0</v>
      </c>
      <c r="ES130" s="176">
        <f t="shared" si="147"/>
        <v>0</v>
      </c>
      <c r="ET130" s="176">
        <f t="shared" si="147"/>
        <v>0</v>
      </c>
      <c r="EU130" s="176">
        <f t="shared" si="147"/>
        <v>0</v>
      </c>
      <c r="EV130" s="176">
        <f t="shared" si="152"/>
        <v>0</v>
      </c>
      <c r="EW130" s="176">
        <f t="shared" si="152"/>
        <v>0</v>
      </c>
      <c r="EX130" s="176">
        <f t="shared" si="152"/>
        <v>0</v>
      </c>
      <c r="EY130" s="176">
        <f t="shared" si="152"/>
        <v>0</v>
      </c>
      <c r="EZ130" s="176">
        <f t="shared" si="152"/>
        <v>0</v>
      </c>
      <c r="FA130" s="176">
        <f t="shared" si="152"/>
        <v>0</v>
      </c>
      <c r="FB130" s="176">
        <f t="shared" si="152"/>
        <v>0</v>
      </c>
      <c r="FC130" s="176">
        <f t="shared" si="152"/>
        <v>0</v>
      </c>
      <c r="FD130" s="176">
        <f t="shared" si="152"/>
        <v>0</v>
      </c>
      <c r="FE130" s="176">
        <f t="shared" si="152"/>
        <v>0</v>
      </c>
      <c r="FF130" s="176">
        <f t="shared" si="152"/>
        <v>0</v>
      </c>
      <c r="FG130" s="176">
        <f t="shared" si="152"/>
        <v>0</v>
      </c>
      <c r="FH130" s="176">
        <f t="shared" si="152"/>
        <v>0</v>
      </c>
      <c r="FI130" s="176">
        <f t="shared" si="152"/>
        <v>0</v>
      </c>
      <c r="FJ130" s="176">
        <f t="shared" si="148"/>
        <v>0</v>
      </c>
      <c r="FK130" s="176">
        <f t="shared" si="148"/>
        <v>0</v>
      </c>
      <c r="FL130" s="176">
        <f t="shared" si="148"/>
        <v>0</v>
      </c>
      <c r="FM130" s="176">
        <f t="shared" si="148"/>
        <v>0</v>
      </c>
      <c r="FN130" s="176">
        <f t="shared" si="148"/>
        <v>0</v>
      </c>
      <c r="FO130" s="176">
        <f t="shared" si="148"/>
        <v>0</v>
      </c>
      <c r="FP130" s="176">
        <f t="shared" si="148"/>
        <v>0</v>
      </c>
      <c r="FQ130" s="176">
        <f t="shared" si="148"/>
        <v>0</v>
      </c>
      <c r="FR130" s="176">
        <f t="shared" si="148"/>
        <v>0</v>
      </c>
      <c r="FS130" s="176">
        <f t="shared" si="148"/>
        <v>0</v>
      </c>
      <c r="FT130" s="176">
        <f t="shared" si="148"/>
        <v>0</v>
      </c>
      <c r="FU130" s="176">
        <f t="shared" si="148"/>
        <v>0</v>
      </c>
      <c r="FV130" s="176">
        <f t="shared" si="148"/>
        <v>0</v>
      </c>
      <c r="FW130" s="176">
        <f t="shared" si="148"/>
        <v>0</v>
      </c>
      <c r="FX130" s="176">
        <f t="shared" si="144"/>
        <v>0</v>
      </c>
      <c r="FY130" s="176">
        <f t="shared" si="144"/>
        <v>0</v>
      </c>
      <c r="FZ130" s="176">
        <f t="shared" si="144"/>
        <v>0</v>
      </c>
      <c r="GA130" s="176">
        <f t="shared" si="144"/>
        <v>0</v>
      </c>
      <c r="GB130" s="176">
        <f t="shared" si="144"/>
        <v>0</v>
      </c>
      <c r="GC130" s="176">
        <f t="shared" si="156"/>
        <v>0</v>
      </c>
      <c r="GD130" s="176">
        <f t="shared" si="156"/>
        <v>0</v>
      </c>
      <c r="GE130" s="176">
        <f t="shared" si="156"/>
        <v>0</v>
      </c>
      <c r="GF130" s="176">
        <f t="shared" si="156"/>
        <v>0</v>
      </c>
      <c r="GG130" s="176">
        <f t="shared" si="156"/>
        <v>0</v>
      </c>
      <c r="GH130" s="176">
        <f t="shared" si="156"/>
        <v>0</v>
      </c>
      <c r="GI130" s="176">
        <f t="shared" si="156"/>
        <v>0</v>
      </c>
      <c r="GJ130" s="176">
        <f t="shared" si="156"/>
        <v>0</v>
      </c>
      <c r="GK130" s="176">
        <f t="shared" si="149"/>
        <v>0</v>
      </c>
      <c r="GL130" s="176">
        <f t="shared" si="149"/>
        <v>0</v>
      </c>
      <c r="GM130" s="176">
        <f t="shared" si="149"/>
        <v>0</v>
      </c>
      <c r="GN130" s="176">
        <f t="shared" si="149"/>
        <v>0</v>
      </c>
      <c r="GO130" s="176">
        <f t="shared" si="149"/>
        <v>0</v>
      </c>
      <c r="GP130" s="176">
        <f t="shared" si="149"/>
        <v>0</v>
      </c>
      <c r="GQ130" s="176">
        <f t="shared" si="149"/>
        <v>0</v>
      </c>
      <c r="GR130" s="176">
        <f t="shared" si="149"/>
        <v>0</v>
      </c>
      <c r="GS130" s="176">
        <f t="shared" si="149"/>
        <v>0</v>
      </c>
      <c r="GT130" s="176">
        <f t="shared" si="149"/>
        <v>0</v>
      </c>
      <c r="GU130" s="176">
        <f t="shared" si="149"/>
        <v>0</v>
      </c>
      <c r="GV130" s="176">
        <f t="shared" si="149"/>
        <v>0</v>
      </c>
      <c r="GW130" s="176">
        <f t="shared" si="149"/>
        <v>0</v>
      </c>
      <c r="GX130" s="176">
        <f t="shared" si="149"/>
        <v>0</v>
      </c>
      <c r="GY130" s="176">
        <f t="shared" si="149"/>
        <v>0</v>
      </c>
      <c r="GZ130" s="176">
        <f t="shared" si="149"/>
        <v>0</v>
      </c>
      <c r="HA130" s="176">
        <f t="shared" si="131"/>
        <v>0</v>
      </c>
      <c r="HB130" s="176">
        <f t="shared" si="131"/>
        <v>0</v>
      </c>
      <c r="HC130" s="176">
        <f t="shared" si="145"/>
        <v>0</v>
      </c>
      <c r="HD130" s="176">
        <f t="shared" si="145"/>
        <v>0</v>
      </c>
      <c r="HE130" s="176">
        <f t="shared" si="145"/>
        <v>0</v>
      </c>
      <c r="HF130" s="176">
        <f t="shared" si="145"/>
        <v>0</v>
      </c>
      <c r="HG130" s="176">
        <f t="shared" si="145"/>
        <v>0</v>
      </c>
      <c r="HH130" s="176">
        <f t="shared" si="145"/>
        <v>0</v>
      </c>
      <c r="HI130" s="176">
        <f t="shared" si="145"/>
        <v>0</v>
      </c>
      <c r="HJ130" s="176">
        <f t="shared" si="145"/>
        <v>0</v>
      </c>
      <c r="HK130" s="176">
        <f t="shared" si="145"/>
        <v>0</v>
      </c>
      <c r="HL130" s="176">
        <f t="shared" si="145"/>
        <v>0</v>
      </c>
      <c r="HM130" s="176">
        <f t="shared" si="145"/>
        <v>0</v>
      </c>
      <c r="HN130" s="176">
        <f t="shared" si="145"/>
        <v>0</v>
      </c>
      <c r="HO130" s="176">
        <f t="shared" si="145"/>
        <v>0</v>
      </c>
      <c r="HP130" s="176">
        <f t="shared" si="145"/>
        <v>0</v>
      </c>
      <c r="HQ130" s="176">
        <f t="shared" si="145"/>
        <v>0</v>
      </c>
      <c r="HR130" s="176">
        <f t="shared" si="145"/>
        <v>0</v>
      </c>
      <c r="HS130" s="176">
        <f t="shared" si="153"/>
        <v>0</v>
      </c>
      <c r="HT130" s="176">
        <f t="shared" si="153"/>
        <v>0</v>
      </c>
      <c r="HU130" s="176">
        <f t="shared" si="153"/>
        <v>0</v>
      </c>
      <c r="HV130" s="176">
        <f t="shared" si="153"/>
        <v>0</v>
      </c>
      <c r="HW130" s="176">
        <f t="shared" si="153"/>
        <v>0</v>
      </c>
      <c r="HX130" s="176">
        <f t="shared" si="153"/>
        <v>0</v>
      </c>
      <c r="HY130" s="176">
        <f t="shared" si="153"/>
        <v>0</v>
      </c>
      <c r="HZ130" s="176">
        <f t="shared" si="153"/>
        <v>0</v>
      </c>
      <c r="IA130" s="176">
        <f t="shared" si="153"/>
        <v>0</v>
      </c>
      <c r="IB130" s="176">
        <f t="shared" si="153"/>
        <v>0</v>
      </c>
      <c r="IC130" s="176">
        <f t="shared" si="153"/>
        <v>0</v>
      </c>
      <c r="ID130" s="176">
        <f t="shared" si="153"/>
        <v>0</v>
      </c>
      <c r="IE130" s="176">
        <f t="shared" si="153"/>
        <v>0</v>
      </c>
      <c r="IF130" s="176">
        <f t="shared" si="153"/>
        <v>0</v>
      </c>
      <c r="IG130" s="176">
        <f t="shared" si="153"/>
        <v>0</v>
      </c>
    </row>
    <row r="131" spans="2:241" ht="12.75" customHeight="1" x14ac:dyDescent="0.25">
      <c r="B131" s="174"/>
      <c r="C131" s="174"/>
      <c r="D131" s="174">
        <f t="shared" si="96"/>
        <v>0</v>
      </c>
      <c r="E131"/>
      <c r="F131"/>
      <c r="G131" s="177">
        <v>118</v>
      </c>
      <c r="H131" s="176">
        <f t="shared" si="97"/>
        <v>18.296117774963307</v>
      </c>
      <c r="I131" s="176">
        <f t="shared" si="100"/>
        <v>3.5926002291690638E-181</v>
      </c>
      <c r="K131" s="176">
        <f t="shared" si="155"/>
        <v>1.5179981978372529E-258</v>
      </c>
      <c r="L131" s="176">
        <f t="shared" si="155"/>
        <v>1.8410946795140543E-196</v>
      </c>
      <c r="M131" s="176">
        <f t="shared" si="155"/>
        <v>0</v>
      </c>
      <c r="N131" s="176">
        <f t="shared" si="155"/>
        <v>0</v>
      </c>
      <c r="O131" s="176">
        <f t="shared" si="155"/>
        <v>0</v>
      </c>
      <c r="P131" s="176">
        <f t="shared" si="155"/>
        <v>1.4448548380727381E-261</v>
      </c>
      <c r="Q131" s="176">
        <f t="shared" si="155"/>
        <v>0</v>
      </c>
      <c r="R131" s="176">
        <f t="shared" si="155"/>
        <v>0</v>
      </c>
      <c r="S131" s="176">
        <f t="shared" si="155"/>
        <v>0</v>
      </c>
      <c r="T131" s="176">
        <f t="shared" si="155"/>
        <v>1.1924489264766995E-199</v>
      </c>
      <c r="U131" s="176">
        <f t="shared" si="155"/>
        <v>3.5926002291690622E-181</v>
      </c>
      <c r="V131" s="176">
        <f t="shared" si="155"/>
        <v>0</v>
      </c>
      <c r="W131" s="176">
        <f t="shared" si="155"/>
        <v>0</v>
      </c>
      <c r="X131" s="176">
        <f t="shared" si="155"/>
        <v>0</v>
      </c>
      <c r="Y131" s="176">
        <f t="shared" si="155"/>
        <v>9.8934604387640587E-287</v>
      </c>
      <c r="Z131" s="176">
        <f t="shared" si="155"/>
        <v>0</v>
      </c>
      <c r="AA131" s="176">
        <f t="shared" si="154"/>
        <v>0</v>
      </c>
      <c r="AB131" s="176">
        <f t="shared" si="154"/>
        <v>0</v>
      </c>
      <c r="AC131" s="176">
        <f t="shared" si="154"/>
        <v>0</v>
      </c>
      <c r="AD131" s="176">
        <f t="shared" si="154"/>
        <v>0</v>
      </c>
      <c r="AE131" s="176">
        <f t="shared" si="154"/>
        <v>0</v>
      </c>
      <c r="AF131" s="176">
        <f t="shared" si="154"/>
        <v>0</v>
      </c>
      <c r="AG131" s="176">
        <f t="shared" si="154"/>
        <v>0</v>
      </c>
      <c r="AH131" s="176">
        <f t="shared" si="154"/>
        <v>0</v>
      </c>
      <c r="AI131" s="176">
        <f t="shared" si="154"/>
        <v>0</v>
      </c>
      <c r="AJ131" s="176">
        <f t="shared" si="154"/>
        <v>0</v>
      </c>
      <c r="AK131" s="176">
        <f t="shared" si="154"/>
        <v>0</v>
      </c>
      <c r="AL131" s="176">
        <f t="shared" si="154"/>
        <v>0</v>
      </c>
      <c r="AM131" s="176">
        <f t="shared" si="154"/>
        <v>0</v>
      </c>
      <c r="AN131" s="176">
        <f t="shared" si="154"/>
        <v>0</v>
      </c>
      <c r="AO131" s="176">
        <f t="shared" si="154"/>
        <v>0</v>
      </c>
      <c r="AP131" s="176">
        <f t="shared" si="160"/>
        <v>0</v>
      </c>
      <c r="AQ131" s="176">
        <f t="shared" si="160"/>
        <v>0</v>
      </c>
      <c r="AR131" s="176">
        <f t="shared" si="160"/>
        <v>0</v>
      </c>
      <c r="AS131" s="176">
        <f t="shared" si="160"/>
        <v>0</v>
      </c>
      <c r="AT131" s="176">
        <f t="shared" si="160"/>
        <v>0</v>
      </c>
      <c r="AU131" s="176">
        <f t="shared" si="160"/>
        <v>0</v>
      </c>
      <c r="AV131" s="176">
        <f t="shared" si="160"/>
        <v>0</v>
      </c>
      <c r="AW131" s="176">
        <f t="shared" si="160"/>
        <v>0</v>
      </c>
      <c r="AX131" s="176">
        <f t="shared" si="160"/>
        <v>0</v>
      </c>
      <c r="AY131" s="176">
        <f t="shared" si="160"/>
        <v>0</v>
      </c>
      <c r="AZ131" s="176">
        <f t="shared" si="160"/>
        <v>0</v>
      </c>
      <c r="BA131" s="176">
        <f t="shared" si="160"/>
        <v>0</v>
      </c>
      <c r="BB131" s="176">
        <f t="shared" si="160"/>
        <v>0</v>
      </c>
      <c r="BC131" s="176">
        <f t="shared" si="160"/>
        <v>0</v>
      </c>
      <c r="BD131" s="176">
        <f t="shared" si="160"/>
        <v>0</v>
      </c>
      <c r="BE131" s="176">
        <f t="shared" si="160"/>
        <v>0</v>
      </c>
      <c r="BF131" s="176">
        <f t="shared" si="158"/>
        <v>0</v>
      </c>
      <c r="BG131" s="176">
        <f t="shared" si="158"/>
        <v>0</v>
      </c>
      <c r="BH131" s="176">
        <f t="shared" si="158"/>
        <v>0</v>
      </c>
      <c r="BI131" s="176">
        <f t="shared" si="158"/>
        <v>0</v>
      </c>
      <c r="BJ131" s="176">
        <f t="shared" si="158"/>
        <v>0</v>
      </c>
      <c r="BK131" s="176">
        <f t="shared" si="158"/>
        <v>0</v>
      </c>
      <c r="BL131" s="176">
        <f t="shared" si="158"/>
        <v>0</v>
      </c>
      <c r="BM131" s="176">
        <f t="shared" si="158"/>
        <v>0</v>
      </c>
      <c r="BN131" s="176">
        <f t="shared" si="158"/>
        <v>0</v>
      </c>
      <c r="BO131" s="176">
        <f t="shared" si="158"/>
        <v>0</v>
      </c>
      <c r="BP131" s="176">
        <f t="shared" si="158"/>
        <v>0</v>
      </c>
      <c r="BQ131" s="176">
        <f t="shared" si="158"/>
        <v>0</v>
      </c>
      <c r="BR131" s="176">
        <f t="shared" si="158"/>
        <v>0</v>
      </c>
      <c r="BS131" s="176">
        <f t="shared" si="158"/>
        <v>0</v>
      </c>
      <c r="BT131" s="176">
        <f t="shared" si="158"/>
        <v>0</v>
      </c>
      <c r="BU131" s="176">
        <f t="shared" si="157"/>
        <v>0</v>
      </c>
      <c r="BV131" s="176">
        <f t="shared" si="157"/>
        <v>0</v>
      </c>
      <c r="BW131" s="176">
        <f t="shared" si="157"/>
        <v>0</v>
      </c>
      <c r="BX131" s="176">
        <f t="shared" si="157"/>
        <v>0</v>
      </c>
      <c r="BY131" s="176">
        <f t="shared" si="157"/>
        <v>0</v>
      </c>
      <c r="BZ131" s="176">
        <f t="shared" si="157"/>
        <v>0</v>
      </c>
      <c r="CA131" s="176">
        <f t="shared" si="157"/>
        <v>0</v>
      </c>
      <c r="CB131" s="176">
        <f t="shared" si="157"/>
        <v>0</v>
      </c>
      <c r="CC131" s="176">
        <f t="shared" si="157"/>
        <v>0</v>
      </c>
      <c r="CD131" s="176">
        <f t="shared" si="157"/>
        <v>0</v>
      </c>
      <c r="CE131" s="176">
        <f t="shared" si="157"/>
        <v>0</v>
      </c>
      <c r="CF131" s="176">
        <f t="shared" si="157"/>
        <v>0</v>
      </c>
      <c r="CG131" s="176">
        <f t="shared" si="157"/>
        <v>0</v>
      </c>
      <c r="CH131" s="176">
        <f t="shared" si="157"/>
        <v>0</v>
      </c>
      <c r="CI131" s="176">
        <f t="shared" si="157"/>
        <v>0</v>
      </c>
      <c r="CJ131" s="176">
        <f t="shared" si="157"/>
        <v>0</v>
      </c>
      <c r="CK131" s="176">
        <f t="shared" si="159"/>
        <v>0</v>
      </c>
      <c r="CL131" s="176">
        <f t="shared" si="159"/>
        <v>0</v>
      </c>
      <c r="CM131" s="176">
        <f t="shared" si="159"/>
        <v>0</v>
      </c>
      <c r="CN131" s="176">
        <f t="shared" si="159"/>
        <v>0</v>
      </c>
      <c r="CO131" s="176">
        <f t="shared" si="159"/>
        <v>0</v>
      </c>
      <c r="CP131" s="176">
        <f t="shared" si="159"/>
        <v>0</v>
      </c>
      <c r="CQ131" s="176">
        <f t="shared" si="159"/>
        <v>0</v>
      </c>
      <c r="CR131" s="176">
        <f t="shared" si="159"/>
        <v>0</v>
      </c>
      <c r="CS131" s="176">
        <f t="shared" si="159"/>
        <v>0</v>
      </c>
      <c r="CT131" s="176">
        <f t="shared" si="159"/>
        <v>0</v>
      </c>
      <c r="CU131" s="176">
        <f t="shared" si="159"/>
        <v>0</v>
      </c>
      <c r="CV131" s="176">
        <f t="shared" si="159"/>
        <v>0</v>
      </c>
      <c r="CW131" s="176">
        <f t="shared" si="159"/>
        <v>0</v>
      </c>
      <c r="CX131" s="176">
        <f t="shared" si="159"/>
        <v>0</v>
      </c>
      <c r="CY131" s="176">
        <f t="shared" si="159"/>
        <v>0</v>
      </c>
      <c r="CZ131" s="176">
        <f t="shared" si="159"/>
        <v>0</v>
      </c>
      <c r="DA131" s="176">
        <f t="shared" si="151"/>
        <v>0</v>
      </c>
      <c r="DB131" s="176">
        <f t="shared" si="150"/>
        <v>0</v>
      </c>
      <c r="DC131" s="176">
        <f t="shared" si="150"/>
        <v>0</v>
      </c>
      <c r="DD131" s="176">
        <f t="shared" si="150"/>
        <v>0</v>
      </c>
      <c r="DE131" s="176">
        <f t="shared" si="150"/>
        <v>0</v>
      </c>
      <c r="DF131" s="176">
        <f t="shared" si="150"/>
        <v>0</v>
      </c>
      <c r="DG131" s="176">
        <f t="shared" si="150"/>
        <v>0</v>
      </c>
      <c r="DH131" s="176">
        <f t="shared" si="150"/>
        <v>0</v>
      </c>
      <c r="DI131" s="176">
        <f t="shared" si="150"/>
        <v>0</v>
      </c>
      <c r="DJ131" s="176">
        <f t="shared" si="150"/>
        <v>0</v>
      </c>
      <c r="DK131" s="176">
        <f t="shared" si="150"/>
        <v>0</v>
      </c>
      <c r="DL131" s="176">
        <f t="shared" si="150"/>
        <v>0</v>
      </c>
      <c r="DM131" s="176">
        <f t="shared" si="150"/>
        <v>0</v>
      </c>
      <c r="DN131" s="176">
        <f t="shared" si="150"/>
        <v>0</v>
      </c>
      <c r="DO131" s="176">
        <f t="shared" si="150"/>
        <v>0</v>
      </c>
      <c r="DP131" s="176">
        <f t="shared" si="150"/>
        <v>0</v>
      </c>
      <c r="DQ131" s="176">
        <f t="shared" si="146"/>
        <v>0</v>
      </c>
      <c r="DR131" s="176">
        <f t="shared" si="146"/>
        <v>0</v>
      </c>
      <c r="DS131" s="176">
        <f t="shared" si="146"/>
        <v>0</v>
      </c>
      <c r="DT131" s="176">
        <f t="shared" si="146"/>
        <v>0</v>
      </c>
      <c r="DU131" s="176">
        <f t="shared" si="146"/>
        <v>0</v>
      </c>
      <c r="DV131" s="176">
        <f t="shared" si="146"/>
        <v>0</v>
      </c>
      <c r="DW131" s="176">
        <f t="shared" si="146"/>
        <v>0</v>
      </c>
      <c r="DX131" s="176">
        <f t="shared" si="146"/>
        <v>0</v>
      </c>
      <c r="DY131" s="176">
        <f t="shared" si="146"/>
        <v>0</v>
      </c>
      <c r="DZ131" s="176">
        <f t="shared" si="146"/>
        <v>0</v>
      </c>
      <c r="EA131" s="176">
        <f t="shared" si="146"/>
        <v>0</v>
      </c>
      <c r="EB131" s="176">
        <f t="shared" si="146"/>
        <v>0</v>
      </c>
      <c r="EC131" s="176">
        <f t="shared" si="146"/>
        <v>0</v>
      </c>
      <c r="ED131" s="176">
        <f t="shared" si="146"/>
        <v>0</v>
      </c>
      <c r="EE131" s="176">
        <f t="shared" si="146"/>
        <v>0</v>
      </c>
      <c r="EF131" s="176">
        <f t="shared" si="147"/>
        <v>0</v>
      </c>
      <c r="EG131" s="176">
        <f t="shared" si="147"/>
        <v>0</v>
      </c>
      <c r="EH131" s="176">
        <f t="shared" si="147"/>
        <v>0</v>
      </c>
      <c r="EI131" s="176">
        <f t="shared" si="147"/>
        <v>0</v>
      </c>
      <c r="EJ131" s="176">
        <f t="shared" si="147"/>
        <v>0</v>
      </c>
      <c r="EK131" s="176">
        <f t="shared" si="147"/>
        <v>0</v>
      </c>
      <c r="EL131" s="176">
        <f t="shared" si="147"/>
        <v>0</v>
      </c>
      <c r="EM131" s="176">
        <f t="shared" si="147"/>
        <v>0</v>
      </c>
      <c r="EN131" s="176">
        <f t="shared" si="147"/>
        <v>0</v>
      </c>
      <c r="EO131" s="176">
        <f t="shared" si="147"/>
        <v>0</v>
      </c>
      <c r="EP131" s="176">
        <f t="shared" si="147"/>
        <v>0</v>
      </c>
      <c r="EQ131" s="176">
        <f t="shared" si="147"/>
        <v>0</v>
      </c>
      <c r="ER131" s="176">
        <f t="shared" si="147"/>
        <v>0</v>
      </c>
      <c r="ES131" s="176">
        <f t="shared" si="147"/>
        <v>0</v>
      </c>
      <c r="ET131" s="176">
        <f t="shared" si="147"/>
        <v>0</v>
      </c>
      <c r="EU131" s="176">
        <f t="shared" si="147"/>
        <v>0</v>
      </c>
      <c r="EV131" s="176">
        <f t="shared" si="152"/>
        <v>0</v>
      </c>
      <c r="EW131" s="176">
        <f t="shared" si="152"/>
        <v>0</v>
      </c>
      <c r="EX131" s="176">
        <f t="shared" si="152"/>
        <v>0</v>
      </c>
      <c r="EY131" s="176">
        <f t="shared" si="152"/>
        <v>0</v>
      </c>
      <c r="EZ131" s="176">
        <f t="shared" si="152"/>
        <v>0</v>
      </c>
      <c r="FA131" s="176">
        <f t="shared" si="152"/>
        <v>0</v>
      </c>
      <c r="FB131" s="176">
        <f t="shared" si="152"/>
        <v>0</v>
      </c>
      <c r="FC131" s="176">
        <f t="shared" si="152"/>
        <v>0</v>
      </c>
      <c r="FD131" s="176">
        <f t="shared" si="152"/>
        <v>0</v>
      </c>
      <c r="FE131" s="176">
        <f t="shared" si="152"/>
        <v>0</v>
      </c>
      <c r="FF131" s="176">
        <f t="shared" si="152"/>
        <v>0</v>
      </c>
      <c r="FG131" s="176">
        <f t="shared" si="152"/>
        <v>0</v>
      </c>
      <c r="FH131" s="176">
        <f t="shared" si="152"/>
        <v>0</v>
      </c>
      <c r="FI131" s="176">
        <f t="shared" si="152"/>
        <v>0</v>
      </c>
      <c r="FJ131" s="176">
        <f t="shared" si="148"/>
        <v>0</v>
      </c>
      <c r="FK131" s="176">
        <f t="shared" si="148"/>
        <v>0</v>
      </c>
      <c r="FL131" s="176">
        <f t="shared" si="148"/>
        <v>0</v>
      </c>
      <c r="FM131" s="176">
        <f t="shared" si="148"/>
        <v>0</v>
      </c>
      <c r="FN131" s="176">
        <f t="shared" si="148"/>
        <v>0</v>
      </c>
      <c r="FO131" s="176">
        <f t="shared" si="148"/>
        <v>0</v>
      </c>
      <c r="FP131" s="176">
        <f t="shared" si="148"/>
        <v>0</v>
      </c>
      <c r="FQ131" s="176">
        <f t="shared" si="148"/>
        <v>0</v>
      </c>
      <c r="FR131" s="176">
        <f t="shared" si="148"/>
        <v>0</v>
      </c>
      <c r="FS131" s="176">
        <f t="shared" si="148"/>
        <v>0</v>
      </c>
      <c r="FT131" s="176">
        <f t="shared" si="148"/>
        <v>0</v>
      </c>
      <c r="FU131" s="176">
        <f t="shared" si="148"/>
        <v>0</v>
      </c>
      <c r="FV131" s="176">
        <f t="shared" si="148"/>
        <v>0</v>
      </c>
      <c r="FW131" s="176">
        <f t="shared" si="148"/>
        <v>0</v>
      </c>
      <c r="FX131" s="176">
        <f t="shared" si="148"/>
        <v>0</v>
      </c>
      <c r="FY131" s="176">
        <f t="shared" si="148"/>
        <v>0</v>
      </c>
      <c r="FZ131" s="176">
        <f t="shared" ref="FZ131:GI156" si="161">+NORMDIST($H131,FZ$12,FZ$13,FALSE)</f>
        <v>0</v>
      </c>
      <c r="GA131" s="176">
        <f t="shared" si="161"/>
        <v>0</v>
      </c>
      <c r="GB131" s="176">
        <f t="shared" si="161"/>
        <v>0</v>
      </c>
      <c r="GC131" s="176">
        <f t="shared" si="161"/>
        <v>0</v>
      </c>
      <c r="GD131" s="176">
        <f t="shared" si="161"/>
        <v>0</v>
      </c>
      <c r="GE131" s="176">
        <f t="shared" si="161"/>
        <v>0</v>
      </c>
      <c r="GF131" s="176">
        <f t="shared" si="161"/>
        <v>0</v>
      </c>
      <c r="GG131" s="176">
        <f t="shared" si="161"/>
        <v>0</v>
      </c>
      <c r="GH131" s="176">
        <f t="shared" si="161"/>
        <v>0</v>
      </c>
      <c r="GI131" s="176">
        <f t="shared" si="161"/>
        <v>0</v>
      </c>
      <c r="GJ131" s="176">
        <f t="shared" si="156"/>
        <v>0</v>
      </c>
      <c r="GK131" s="176">
        <f t="shared" si="149"/>
        <v>0</v>
      </c>
      <c r="GL131" s="176">
        <f t="shared" si="149"/>
        <v>0</v>
      </c>
      <c r="GM131" s="176">
        <f t="shared" si="149"/>
        <v>0</v>
      </c>
      <c r="GN131" s="176">
        <f t="shared" si="149"/>
        <v>0</v>
      </c>
      <c r="GO131" s="176">
        <f t="shared" si="149"/>
        <v>0</v>
      </c>
      <c r="GP131" s="176">
        <f t="shared" si="149"/>
        <v>0</v>
      </c>
      <c r="GQ131" s="176">
        <f t="shared" si="149"/>
        <v>0</v>
      </c>
      <c r="GR131" s="176">
        <f t="shared" si="149"/>
        <v>0</v>
      </c>
      <c r="GS131" s="176">
        <f t="shared" si="149"/>
        <v>0</v>
      </c>
      <c r="GT131" s="176">
        <f t="shared" si="149"/>
        <v>0</v>
      </c>
      <c r="GU131" s="176">
        <f t="shared" si="149"/>
        <v>0</v>
      </c>
      <c r="GV131" s="176">
        <f t="shared" si="149"/>
        <v>0</v>
      </c>
      <c r="GW131" s="176">
        <f t="shared" si="149"/>
        <v>0</v>
      </c>
      <c r="GX131" s="176">
        <f t="shared" si="149"/>
        <v>0</v>
      </c>
      <c r="GY131" s="176">
        <f t="shared" si="149"/>
        <v>0</v>
      </c>
      <c r="GZ131" s="176">
        <f t="shared" ref="GZ131:HO148" si="162">+NORMDIST($H131,GZ$12,GZ$13,FALSE)</f>
        <v>0</v>
      </c>
      <c r="HA131" s="176">
        <f t="shared" si="162"/>
        <v>0</v>
      </c>
      <c r="HB131" s="176">
        <f t="shared" si="162"/>
        <v>0</v>
      </c>
      <c r="HC131" s="176">
        <f t="shared" si="162"/>
        <v>0</v>
      </c>
      <c r="HD131" s="176">
        <f t="shared" si="162"/>
        <v>0</v>
      </c>
      <c r="HE131" s="176">
        <f t="shared" si="162"/>
        <v>0</v>
      </c>
      <c r="HF131" s="176">
        <f t="shared" si="162"/>
        <v>0</v>
      </c>
      <c r="HG131" s="176">
        <f t="shared" si="162"/>
        <v>0</v>
      </c>
      <c r="HH131" s="176">
        <f t="shared" si="162"/>
        <v>0</v>
      </c>
      <c r="HI131" s="176">
        <f t="shared" si="162"/>
        <v>0</v>
      </c>
      <c r="HJ131" s="176">
        <f t="shared" si="162"/>
        <v>0</v>
      </c>
      <c r="HK131" s="176">
        <f t="shared" si="162"/>
        <v>0</v>
      </c>
      <c r="HL131" s="176">
        <f t="shared" si="162"/>
        <v>0</v>
      </c>
      <c r="HM131" s="176">
        <f t="shared" si="162"/>
        <v>0</v>
      </c>
      <c r="HN131" s="176">
        <f t="shared" si="162"/>
        <v>0</v>
      </c>
      <c r="HO131" s="176">
        <f t="shared" si="162"/>
        <v>0</v>
      </c>
      <c r="HP131" s="176">
        <f t="shared" ref="HP131:IE146" si="163">+NORMDIST($H131,HP$12,HP$13,FALSE)</f>
        <v>0</v>
      </c>
      <c r="HQ131" s="176">
        <f t="shared" si="163"/>
        <v>0</v>
      </c>
      <c r="HR131" s="176">
        <f t="shared" si="163"/>
        <v>0</v>
      </c>
      <c r="HS131" s="176">
        <f t="shared" si="163"/>
        <v>0</v>
      </c>
      <c r="HT131" s="176">
        <f t="shared" si="163"/>
        <v>0</v>
      </c>
      <c r="HU131" s="176">
        <f t="shared" si="163"/>
        <v>0</v>
      </c>
      <c r="HV131" s="176">
        <f t="shared" si="163"/>
        <v>0</v>
      </c>
      <c r="HW131" s="176">
        <f t="shared" si="163"/>
        <v>0</v>
      </c>
      <c r="HX131" s="176">
        <f t="shared" si="163"/>
        <v>0</v>
      </c>
      <c r="HY131" s="176">
        <f t="shared" si="163"/>
        <v>0</v>
      </c>
      <c r="HZ131" s="176">
        <f t="shared" si="163"/>
        <v>0</v>
      </c>
      <c r="IA131" s="176">
        <f t="shared" si="163"/>
        <v>0</v>
      </c>
      <c r="IB131" s="176">
        <f t="shared" si="163"/>
        <v>0</v>
      </c>
      <c r="IC131" s="176">
        <f t="shared" si="163"/>
        <v>0</v>
      </c>
      <c r="ID131" s="176">
        <f t="shared" si="163"/>
        <v>0</v>
      </c>
      <c r="IE131" s="176">
        <f t="shared" si="163"/>
        <v>0</v>
      </c>
      <c r="IF131" s="176">
        <f t="shared" si="153"/>
        <v>0</v>
      </c>
      <c r="IG131" s="176">
        <f t="shared" si="153"/>
        <v>0</v>
      </c>
    </row>
    <row r="132" spans="2:241" ht="12.75" customHeight="1" x14ac:dyDescent="0.25">
      <c r="B132" s="174"/>
      <c r="C132" s="174"/>
      <c r="D132" s="174">
        <f t="shared" si="96"/>
        <v>0</v>
      </c>
      <c r="E132"/>
      <c r="F132"/>
      <c r="G132" s="177">
        <v>119</v>
      </c>
      <c r="H132" s="176">
        <f t="shared" si="97"/>
        <v>18.451169620513845</v>
      </c>
      <c r="I132" s="176">
        <f t="shared" si="100"/>
        <v>4.8115253513083067E-187</v>
      </c>
      <c r="K132" s="176">
        <f t="shared" si="155"/>
        <v>1.2979213116729201E-267</v>
      </c>
      <c r="L132" s="176">
        <f t="shared" si="155"/>
        <v>3.6121870240493917E-204</v>
      </c>
      <c r="M132" s="176">
        <f t="shared" si="155"/>
        <v>0</v>
      </c>
      <c r="N132" s="176">
        <f t="shared" si="155"/>
        <v>0</v>
      </c>
      <c r="O132" s="176">
        <f t="shared" si="155"/>
        <v>0</v>
      </c>
      <c r="P132" s="176">
        <f t="shared" si="155"/>
        <v>1.977866777166307E-270</v>
      </c>
      <c r="Q132" s="176">
        <f t="shared" si="155"/>
        <v>0</v>
      </c>
      <c r="R132" s="176">
        <f t="shared" si="155"/>
        <v>0</v>
      </c>
      <c r="S132" s="176">
        <f t="shared" si="155"/>
        <v>0</v>
      </c>
      <c r="T132" s="176">
        <f t="shared" si="155"/>
        <v>1.6696926406255503E-206</v>
      </c>
      <c r="U132" s="176">
        <f t="shared" si="155"/>
        <v>4.8115253513083067E-187</v>
      </c>
      <c r="V132" s="176">
        <f t="shared" si="155"/>
        <v>0</v>
      </c>
      <c r="W132" s="176">
        <f t="shared" si="155"/>
        <v>0</v>
      </c>
      <c r="X132" s="176">
        <f t="shared" si="155"/>
        <v>0</v>
      </c>
      <c r="Y132" s="176">
        <f t="shared" si="155"/>
        <v>4.4750685084736354E-297</v>
      </c>
      <c r="Z132" s="176">
        <f t="shared" si="155"/>
        <v>0</v>
      </c>
      <c r="AA132" s="176">
        <f t="shared" si="154"/>
        <v>0</v>
      </c>
      <c r="AB132" s="176">
        <f t="shared" si="154"/>
        <v>0</v>
      </c>
      <c r="AC132" s="176">
        <f t="shared" si="154"/>
        <v>0</v>
      </c>
      <c r="AD132" s="176">
        <f t="shared" si="154"/>
        <v>0</v>
      </c>
      <c r="AE132" s="176">
        <f t="shared" si="154"/>
        <v>0</v>
      </c>
      <c r="AF132" s="176">
        <f t="shared" si="154"/>
        <v>0</v>
      </c>
      <c r="AG132" s="176">
        <f t="shared" si="154"/>
        <v>0</v>
      </c>
      <c r="AH132" s="176">
        <f t="shared" si="154"/>
        <v>0</v>
      </c>
      <c r="AI132" s="176">
        <f t="shared" si="154"/>
        <v>0</v>
      </c>
      <c r="AJ132" s="176">
        <f t="shared" si="154"/>
        <v>0</v>
      </c>
      <c r="AK132" s="176">
        <f t="shared" si="154"/>
        <v>0</v>
      </c>
      <c r="AL132" s="176">
        <f t="shared" si="154"/>
        <v>0</v>
      </c>
      <c r="AM132" s="176">
        <f t="shared" si="154"/>
        <v>0</v>
      </c>
      <c r="AN132" s="176">
        <f t="shared" si="154"/>
        <v>0</v>
      </c>
      <c r="AO132" s="176">
        <f t="shared" si="154"/>
        <v>0</v>
      </c>
      <c r="AP132" s="176">
        <f t="shared" si="160"/>
        <v>0</v>
      </c>
      <c r="AQ132" s="176">
        <f t="shared" si="160"/>
        <v>0</v>
      </c>
      <c r="AR132" s="176">
        <f t="shared" si="160"/>
        <v>0</v>
      </c>
      <c r="AS132" s="176">
        <f t="shared" si="160"/>
        <v>0</v>
      </c>
      <c r="AT132" s="176">
        <f t="shared" si="160"/>
        <v>0</v>
      </c>
      <c r="AU132" s="176">
        <f t="shared" si="160"/>
        <v>0</v>
      </c>
      <c r="AV132" s="176">
        <f t="shared" si="160"/>
        <v>0</v>
      </c>
      <c r="AW132" s="176">
        <f t="shared" si="160"/>
        <v>0</v>
      </c>
      <c r="AX132" s="176">
        <f t="shared" si="160"/>
        <v>0</v>
      </c>
      <c r="AY132" s="176">
        <f t="shared" si="160"/>
        <v>0</v>
      </c>
      <c r="AZ132" s="176">
        <f t="shared" si="160"/>
        <v>0</v>
      </c>
      <c r="BA132" s="176">
        <f t="shared" si="160"/>
        <v>0</v>
      </c>
      <c r="BB132" s="176">
        <f t="shared" si="160"/>
        <v>0</v>
      </c>
      <c r="BC132" s="176">
        <f t="shared" si="160"/>
        <v>0</v>
      </c>
      <c r="BD132" s="176">
        <f t="shared" si="160"/>
        <v>0</v>
      </c>
      <c r="BE132" s="176">
        <f t="shared" si="160"/>
        <v>0</v>
      </c>
      <c r="BF132" s="176">
        <f t="shared" si="158"/>
        <v>0</v>
      </c>
      <c r="BG132" s="176">
        <f t="shared" si="158"/>
        <v>0</v>
      </c>
      <c r="BH132" s="176">
        <f t="shared" si="158"/>
        <v>0</v>
      </c>
      <c r="BI132" s="176">
        <f t="shared" si="158"/>
        <v>0</v>
      </c>
      <c r="BJ132" s="176">
        <f t="shared" si="158"/>
        <v>0</v>
      </c>
      <c r="BK132" s="176">
        <f t="shared" si="158"/>
        <v>0</v>
      </c>
      <c r="BL132" s="176">
        <f t="shared" si="158"/>
        <v>0</v>
      </c>
      <c r="BM132" s="176">
        <f t="shared" si="158"/>
        <v>0</v>
      </c>
      <c r="BN132" s="176">
        <f t="shared" si="158"/>
        <v>0</v>
      </c>
      <c r="BO132" s="176">
        <f t="shared" si="158"/>
        <v>0</v>
      </c>
      <c r="BP132" s="176">
        <f t="shared" si="158"/>
        <v>0</v>
      </c>
      <c r="BQ132" s="176">
        <f t="shared" si="158"/>
        <v>0</v>
      </c>
      <c r="BR132" s="176">
        <f t="shared" si="158"/>
        <v>0</v>
      </c>
      <c r="BS132" s="176">
        <f t="shared" si="158"/>
        <v>0</v>
      </c>
      <c r="BT132" s="176">
        <f t="shared" si="158"/>
        <v>0</v>
      </c>
      <c r="BU132" s="176">
        <f t="shared" si="157"/>
        <v>0</v>
      </c>
      <c r="BV132" s="176">
        <f t="shared" si="157"/>
        <v>0</v>
      </c>
      <c r="BW132" s="176">
        <f t="shared" si="157"/>
        <v>0</v>
      </c>
      <c r="BX132" s="176">
        <f t="shared" si="157"/>
        <v>0</v>
      </c>
      <c r="BY132" s="176">
        <f t="shared" si="157"/>
        <v>0</v>
      </c>
      <c r="BZ132" s="176">
        <f t="shared" si="157"/>
        <v>0</v>
      </c>
      <c r="CA132" s="176">
        <f t="shared" si="157"/>
        <v>0</v>
      </c>
      <c r="CB132" s="176">
        <f t="shared" si="157"/>
        <v>0</v>
      </c>
      <c r="CC132" s="176">
        <f t="shared" si="157"/>
        <v>0</v>
      </c>
      <c r="CD132" s="176">
        <f t="shared" si="157"/>
        <v>0</v>
      </c>
      <c r="CE132" s="176">
        <f t="shared" si="157"/>
        <v>0</v>
      </c>
      <c r="CF132" s="176">
        <f t="shared" si="157"/>
        <v>0</v>
      </c>
      <c r="CG132" s="176">
        <f t="shared" si="157"/>
        <v>0</v>
      </c>
      <c r="CH132" s="176">
        <f t="shared" si="157"/>
        <v>0</v>
      </c>
      <c r="CI132" s="176">
        <f t="shared" si="157"/>
        <v>0</v>
      </c>
      <c r="CJ132" s="176">
        <f t="shared" si="157"/>
        <v>0</v>
      </c>
      <c r="CK132" s="176">
        <f t="shared" si="159"/>
        <v>0</v>
      </c>
      <c r="CL132" s="176">
        <f t="shared" si="159"/>
        <v>0</v>
      </c>
      <c r="CM132" s="176">
        <f t="shared" si="159"/>
        <v>0</v>
      </c>
      <c r="CN132" s="176">
        <f t="shared" si="159"/>
        <v>0</v>
      </c>
      <c r="CO132" s="176">
        <f t="shared" si="159"/>
        <v>0</v>
      </c>
      <c r="CP132" s="176">
        <f t="shared" si="159"/>
        <v>0</v>
      </c>
      <c r="CQ132" s="176">
        <f t="shared" si="159"/>
        <v>0</v>
      </c>
      <c r="CR132" s="176">
        <f t="shared" si="159"/>
        <v>0</v>
      </c>
      <c r="CS132" s="176">
        <f t="shared" si="159"/>
        <v>0</v>
      </c>
      <c r="CT132" s="176">
        <f t="shared" si="159"/>
        <v>0</v>
      </c>
      <c r="CU132" s="176">
        <f t="shared" si="159"/>
        <v>0</v>
      </c>
      <c r="CV132" s="176">
        <f t="shared" si="159"/>
        <v>0</v>
      </c>
      <c r="CW132" s="176">
        <f t="shared" si="159"/>
        <v>0</v>
      </c>
      <c r="CX132" s="176">
        <f t="shared" si="159"/>
        <v>0</v>
      </c>
      <c r="CY132" s="176">
        <f t="shared" si="159"/>
        <v>0</v>
      </c>
      <c r="CZ132" s="176">
        <f t="shared" si="159"/>
        <v>0</v>
      </c>
      <c r="DA132" s="176">
        <f t="shared" si="151"/>
        <v>0</v>
      </c>
      <c r="DB132" s="176">
        <f t="shared" si="150"/>
        <v>0</v>
      </c>
      <c r="DC132" s="176">
        <f t="shared" si="150"/>
        <v>0</v>
      </c>
      <c r="DD132" s="176">
        <f t="shared" si="150"/>
        <v>0</v>
      </c>
      <c r="DE132" s="176">
        <f t="shared" si="150"/>
        <v>0</v>
      </c>
      <c r="DF132" s="176">
        <f t="shared" si="150"/>
        <v>0</v>
      </c>
      <c r="DG132" s="176">
        <f t="shared" si="150"/>
        <v>0</v>
      </c>
      <c r="DH132" s="176">
        <f t="shared" si="150"/>
        <v>0</v>
      </c>
      <c r="DI132" s="176">
        <f t="shared" si="150"/>
        <v>0</v>
      </c>
      <c r="DJ132" s="176">
        <f t="shared" si="150"/>
        <v>0</v>
      </c>
      <c r="DK132" s="176">
        <f t="shared" si="150"/>
        <v>0</v>
      </c>
      <c r="DL132" s="176">
        <f t="shared" si="150"/>
        <v>0</v>
      </c>
      <c r="DM132" s="176">
        <f t="shared" si="150"/>
        <v>0</v>
      </c>
      <c r="DN132" s="176">
        <f t="shared" si="150"/>
        <v>0</v>
      </c>
      <c r="DO132" s="176">
        <f t="shared" si="150"/>
        <v>0</v>
      </c>
      <c r="DP132" s="176">
        <f t="shared" si="150"/>
        <v>0</v>
      </c>
      <c r="DQ132" s="176">
        <f t="shared" si="150"/>
        <v>0</v>
      </c>
      <c r="DR132" s="176">
        <f t="shared" ref="DR132:EG148" si="164">+NORMDIST($H132,DR$12,DR$13,FALSE)</f>
        <v>0</v>
      </c>
      <c r="DS132" s="176">
        <f t="shared" si="164"/>
        <v>0</v>
      </c>
      <c r="DT132" s="176">
        <f t="shared" si="164"/>
        <v>0</v>
      </c>
      <c r="DU132" s="176">
        <f t="shared" si="164"/>
        <v>0</v>
      </c>
      <c r="DV132" s="176">
        <f t="shared" si="164"/>
        <v>0</v>
      </c>
      <c r="DW132" s="176">
        <f t="shared" si="164"/>
        <v>0</v>
      </c>
      <c r="DX132" s="176">
        <f t="shared" si="164"/>
        <v>0</v>
      </c>
      <c r="DY132" s="176">
        <f t="shared" si="164"/>
        <v>0</v>
      </c>
      <c r="DZ132" s="176">
        <f t="shared" si="164"/>
        <v>0</v>
      </c>
      <c r="EA132" s="176">
        <f t="shared" si="164"/>
        <v>0</v>
      </c>
      <c r="EB132" s="176">
        <f t="shared" si="164"/>
        <v>0</v>
      </c>
      <c r="EC132" s="176">
        <f t="shared" si="164"/>
        <v>0</v>
      </c>
      <c r="ED132" s="176">
        <f t="shared" si="164"/>
        <v>0</v>
      </c>
      <c r="EE132" s="176">
        <f t="shared" si="164"/>
        <v>0</v>
      </c>
      <c r="EF132" s="176">
        <f t="shared" si="164"/>
        <v>0</v>
      </c>
      <c r="EG132" s="176">
        <f t="shared" si="147"/>
        <v>0</v>
      </c>
      <c r="EH132" s="176">
        <f t="shared" si="147"/>
        <v>0</v>
      </c>
      <c r="EI132" s="176">
        <f t="shared" si="147"/>
        <v>0</v>
      </c>
      <c r="EJ132" s="176">
        <f t="shared" si="147"/>
        <v>0</v>
      </c>
      <c r="EK132" s="176">
        <f t="shared" si="147"/>
        <v>0</v>
      </c>
      <c r="EL132" s="176">
        <f t="shared" si="147"/>
        <v>0</v>
      </c>
      <c r="EM132" s="176">
        <f t="shared" si="147"/>
        <v>0</v>
      </c>
      <c r="EN132" s="176">
        <f t="shared" si="147"/>
        <v>0</v>
      </c>
      <c r="EO132" s="176">
        <f t="shared" si="147"/>
        <v>0</v>
      </c>
      <c r="EP132" s="176">
        <f t="shared" si="147"/>
        <v>0</v>
      </c>
      <c r="EQ132" s="176">
        <f t="shared" si="147"/>
        <v>0</v>
      </c>
      <c r="ER132" s="176">
        <f t="shared" si="147"/>
        <v>0</v>
      </c>
      <c r="ES132" s="176">
        <f t="shared" si="147"/>
        <v>0</v>
      </c>
      <c r="ET132" s="176">
        <f t="shared" si="147"/>
        <v>0</v>
      </c>
      <c r="EU132" s="176">
        <f t="shared" si="147"/>
        <v>0</v>
      </c>
      <c r="EV132" s="176">
        <f t="shared" si="152"/>
        <v>0</v>
      </c>
      <c r="EW132" s="176">
        <f t="shared" si="152"/>
        <v>0</v>
      </c>
      <c r="EX132" s="176">
        <f t="shared" si="152"/>
        <v>0</v>
      </c>
      <c r="EY132" s="176">
        <f t="shared" si="152"/>
        <v>0</v>
      </c>
      <c r="EZ132" s="176">
        <f t="shared" si="152"/>
        <v>0</v>
      </c>
      <c r="FA132" s="176">
        <f t="shared" si="152"/>
        <v>0</v>
      </c>
      <c r="FB132" s="176">
        <f t="shared" si="152"/>
        <v>0</v>
      </c>
      <c r="FC132" s="176">
        <f t="shared" si="152"/>
        <v>0</v>
      </c>
      <c r="FD132" s="176">
        <f t="shared" si="152"/>
        <v>0</v>
      </c>
      <c r="FE132" s="176">
        <f t="shared" si="152"/>
        <v>0</v>
      </c>
      <c r="FF132" s="176">
        <f t="shared" si="152"/>
        <v>0</v>
      </c>
      <c r="FG132" s="176">
        <f t="shared" si="152"/>
        <v>0</v>
      </c>
      <c r="FH132" s="176">
        <f t="shared" si="152"/>
        <v>0</v>
      </c>
      <c r="FI132" s="176">
        <f t="shared" si="152"/>
        <v>0</v>
      </c>
      <c r="FJ132" s="176">
        <f t="shared" ref="FJ132:FY147" si="165">+NORMDIST($H132,FJ$12,FJ$13,FALSE)</f>
        <v>0</v>
      </c>
      <c r="FK132" s="176">
        <f t="shared" si="165"/>
        <v>0</v>
      </c>
      <c r="FL132" s="176">
        <f t="shared" si="165"/>
        <v>0</v>
      </c>
      <c r="FM132" s="176">
        <f t="shared" si="165"/>
        <v>0</v>
      </c>
      <c r="FN132" s="176">
        <f t="shared" si="165"/>
        <v>0</v>
      </c>
      <c r="FO132" s="176">
        <f t="shared" si="165"/>
        <v>0</v>
      </c>
      <c r="FP132" s="176">
        <f t="shared" si="165"/>
        <v>0</v>
      </c>
      <c r="FQ132" s="176">
        <f t="shared" si="165"/>
        <v>0</v>
      </c>
      <c r="FR132" s="176">
        <f t="shared" si="165"/>
        <v>0</v>
      </c>
      <c r="FS132" s="176">
        <f t="shared" si="165"/>
        <v>0</v>
      </c>
      <c r="FT132" s="176">
        <f t="shared" si="165"/>
        <v>0</v>
      </c>
      <c r="FU132" s="176">
        <f t="shared" si="165"/>
        <v>0</v>
      </c>
      <c r="FV132" s="176">
        <f t="shared" si="165"/>
        <v>0</v>
      </c>
      <c r="FW132" s="176">
        <f t="shared" si="165"/>
        <v>0</v>
      </c>
      <c r="FX132" s="176">
        <f t="shared" si="165"/>
        <v>0</v>
      </c>
      <c r="FY132" s="176">
        <f t="shared" si="165"/>
        <v>0</v>
      </c>
      <c r="FZ132" s="176">
        <f t="shared" si="161"/>
        <v>0</v>
      </c>
      <c r="GA132" s="176">
        <f t="shared" si="161"/>
        <v>0</v>
      </c>
      <c r="GB132" s="176">
        <f t="shared" si="161"/>
        <v>0</v>
      </c>
      <c r="GC132" s="176">
        <f t="shared" si="161"/>
        <v>0</v>
      </c>
      <c r="GD132" s="176">
        <f t="shared" si="161"/>
        <v>0</v>
      </c>
      <c r="GE132" s="176">
        <f t="shared" si="161"/>
        <v>0</v>
      </c>
      <c r="GF132" s="176">
        <f t="shared" si="161"/>
        <v>0</v>
      </c>
      <c r="GG132" s="176">
        <f t="shared" si="161"/>
        <v>0</v>
      </c>
      <c r="GH132" s="176">
        <f t="shared" si="161"/>
        <v>0</v>
      </c>
      <c r="GI132" s="176">
        <f t="shared" si="161"/>
        <v>0</v>
      </c>
      <c r="GJ132" s="176">
        <f t="shared" si="156"/>
        <v>0</v>
      </c>
      <c r="GK132" s="176">
        <f t="shared" si="156"/>
        <v>0</v>
      </c>
      <c r="GL132" s="176">
        <f t="shared" si="156"/>
        <v>0</v>
      </c>
      <c r="GM132" s="176">
        <f t="shared" si="156"/>
        <v>0</v>
      </c>
      <c r="GN132" s="176">
        <f t="shared" si="156"/>
        <v>0</v>
      </c>
      <c r="GO132" s="176">
        <f t="shared" si="156"/>
        <v>0</v>
      </c>
      <c r="GP132" s="176">
        <f t="shared" si="156"/>
        <v>0</v>
      </c>
      <c r="GQ132" s="176">
        <f t="shared" si="156"/>
        <v>0</v>
      </c>
      <c r="GR132" s="176">
        <f t="shared" si="156"/>
        <v>0</v>
      </c>
      <c r="GS132" s="176">
        <f t="shared" ref="GS132:HH155" si="166">+NORMDIST($H132,GS$12,GS$13,FALSE)</f>
        <v>0</v>
      </c>
      <c r="GT132" s="176">
        <f t="shared" si="166"/>
        <v>0</v>
      </c>
      <c r="GU132" s="176">
        <f t="shared" si="166"/>
        <v>0</v>
      </c>
      <c r="GV132" s="176">
        <f t="shared" si="166"/>
        <v>0</v>
      </c>
      <c r="GW132" s="176">
        <f t="shared" si="166"/>
        <v>0</v>
      </c>
      <c r="GX132" s="176">
        <f t="shared" si="166"/>
        <v>0</v>
      </c>
      <c r="GY132" s="176">
        <f t="shared" si="166"/>
        <v>0</v>
      </c>
      <c r="GZ132" s="176">
        <f t="shared" si="166"/>
        <v>0</v>
      </c>
      <c r="HA132" s="176">
        <f t="shared" si="162"/>
        <v>0</v>
      </c>
      <c r="HB132" s="176">
        <f t="shared" si="162"/>
        <v>0</v>
      </c>
      <c r="HC132" s="176">
        <f t="shared" si="162"/>
        <v>0</v>
      </c>
      <c r="HD132" s="176">
        <f t="shared" si="162"/>
        <v>0</v>
      </c>
      <c r="HE132" s="176">
        <f t="shared" si="162"/>
        <v>0</v>
      </c>
      <c r="HF132" s="176">
        <f t="shared" si="162"/>
        <v>0</v>
      </c>
      <c r="HG132" s="176">
        <f t="shared" si="162"/>
        <v>0</v>
      </c>
      <c r="HH132" s="176">
        <f t="shared" si="162"/>
        <v>0</v>
      </c>
      <c r="HI132" s="176">
        <f t="shared" si="162"/>
        <v>0</v>
      </c>
      <c r="HJ132" s="176">
        <f t="shared" si="162"/>
        <v>0</v>
      </c>
      <c r="HK132" s="176">
        <f t="shared" si="162"/>
        <v>0</v>
      </c>
      <c r="HL132" s="176">
        <f t="shared" si="162"/>
        <v>0</v>
      </c>
      <c r="HM132" s="176">
        <f t="shared" si="162"/>
        <v>0</v>
      </c>
      <c r="HN132" s="176">
        <f t="shared" si="162"/>
        <v>0</v>
      </c>
      <c r="HO132" s="176">
        <f t="shared" si="162"/>
        <v>0</v>
      </c>
      <c r="HP132" s="176">
        <f t="shared" si="163"/>
        <v>0</v>
      </c>
      <c r="HQ132" s="176">
        <f t="shared" si="163"/>
        <v>0</v>
      </c>
      <c r="HR132" s="176">
        <f t="shared" si="163"/>
        <v>0</v>
      </c>
      <c r="HS132" s="176">
        <f t="shared" si="163"/>
        <v>0</v>
      </c>
      <c r="HT132" s="176">
        <f t="shared" si="163"/>
        <v>0</v>
      </c>
      <c r="HU132" s="176">
        <f t="shared" si="163"/>
        <v>0</v>
      </c>
      <c r="HV132" s="176">
        <f t="shared" si="163"/>
        <v>0</v>
      </c>
      <c r="HW132" s="176">
        <f t="shared" si="163"/>
        <v>0</v>
      </c>
      <c r="HX132" s="176">
        <f t="shared" si="163"/>
        <v>0</v>
      </c>
      <c r="HY132" s="176">
        <f t="shared" si="163"/>
        <v>0</v>
      </c>
      <c r="HZ132" s="176">
        <f t="shared" si="163"/>
        <v>0</v>
      </c>
      <c r="IA132" s="176">
        <f t="shared" si="163"/>
        <v>0</v>
      </c>
      <c r="IB132" s="176">
        <f t="shared" si="163"/>
        <v>0</v>
      </c>
      <c r="IC132" s="176">
        <f t="shared" si="163"/>
        <v>0</v>
      </c>
      <c r="ID132" s="176">
        <f t="shared" si="163"/>
        <v>0</v>
      </c>
      <c r="IE132" s="176">
        <f t="shared" si="163"/>
        <v>0</v>
      </c>
      <c r="IF132" s="176">
        <f t="shared" si="153"/>
        <v>0</v>
      </c>
      <c r="IG132" s="176">
        <f t="shared" si="153"/>
        <v>0</v>
      </c>
    </row>
    <row r="133" spans="2:241" ht="12.75" customHeight="1" x14ac:dyDescent="0.25">
      <c r="B133" s="174"/>
      <c r="C133" s="174"/>
      <c r="D133" s="174">
        <f t="shared" si="96"/>
        <v>0</v>
      </c>
      <c r="E133"/>
      <c r="F133"/>
      <c r="G133" s="177">
        <v>120</v>
      </c>
      <c r="H133" s="176">
        <f t="shared" si="97"/>
        <v>18.60622146606438</v>
      </c>
      <c r="I133" s="176">
        <f t="shared" si="100"/>
        <v>5.1896939570925347E-193</v>
      </c>
      <c r="K133" s="176">
        <f t="shared" si="155"/>
        <v>7.7377006951611849E-277</v>
      </c>
      <c r="L133" s="176">
        <f t="shared" si="155"/>
        <v>5.0323440944064121E-212</v>
      </c>
      <c r="M133" s="176">
        <f t="shared" si="155"/>
        <v>0</v>
      </c>
      <c r="N133" s="176">
        <f t="shared" si="155"/>
        <v>0</v>
      </c>
      <c r="O133" s="176">
        <f t="shared" si="155"/>
        <v>0</v>
      </c>
      <c r="P133" s="176">
        <f t="shared" si="155"/>
        <v>1.9256454663631E-279</v>
      </c>
      <c r="Q133" s="176">
        <f t="shared" si="155"/>
        <v>0</v>
      </c>
      <c r="R133" s="176">
        <f t="shared" si="155"/>
        <v>0</v>
      </c>
      <c r="S133" s="176">
        <f t="shared" si="155"/>
        <v>0</v>
      </c>
      <c r="T133" s="176">
        <f t="shared" si="155"/>
        <v>1.7898783128729354E-213</v>
      </c>
      <c r="U133" s="176">
        <f t="shared" si="155"/>
        <v>5.1896939570925347E-193</v>
      </c>
      <c r="V133" s="176">
        <f t="shared" si="155"/>
        <v>0</v>
      </c>
      <c r="W133" s="176">
        <f t="shared" si="155"/>
        <v>0</v>
      </c>
      <c r="X133" s="176">
        <f t="shared" si="155"/>
        <v>0</v>
      </c>
      <c r="Y133" s="176">
        <f t="shared" si="155"/>
        <v>1.3262454818089261E-307</v>
      </c>
      <c r="Z133" s="176">
        <f t="shared" si="155"/>
        <v>0</v>
      </c>
      <c r="AA133" s="176">
        <f t="shared" si="154"/>
        <v>0</v>
      </c>
      <c r="AB133" s="176">
        <f t="shared" si="154"/>
        <v>0</v>
      </c>
      <c r="AC133" s="176">
        <f t="shared" si="154"/>
        <v>0</v>
      </c>
      <c r="AD133" s="176">
        <f t="shared" si="154"/>
        <v>0</v>
      </c>
      <c r="AE133" s="176">
        <f t="shared" si="154"/>
        <v>0</v>
      </c>
      <c r="AF133" s="176">
        <f t="shared" si="154"/>
        <v>0</v>
      </c>
      <c r="AG133" s="176">
        <f t="shared" si="154"/>
        <v>0</v>
      </c>
      <c r="AH133" s="176">
        <f t="shared" si="154"/>
        <v>0</v>
      </c>
      <c r="AI133" s="176">
        <f t="shared" si="154"/>
        <v>0</v>
      </c>
      <c r="AJ133" s="176">
        <f t="shared" si="154"/>
        <v>0</v>
      </c>
      <c r="AK133" s="176">
        <f t="shared" si="154"/>
        <v>0</v>
      </c>
      <c r="AL133" s="176">
        <f t="shared" si="154"/>
        <v>0</v>
      </c>
      <c r="AM133" s="176">
        <f t="shared" si="154"/>
        <v>0</v>
      </c>
      <c r="AN133" s="176">
        <f t="shared" si="154"/>
        <v>0</v>
      </c>
      <c r="AO133" s="176">
        <f t="shared" si="154"/>
        <v>0</v>
      </c>
      <c r="AP133" s="176">
        <f t="shared" si="160"/>
        <v>0</v>
      </c>
      <c r="AQ133" s="176">
        <f t="shared" si="160"/>
        <v>0</v>
      </c>
      <c r="AR133" s="176">
        <f t="shared" si="160"/>
        <v>0</v>
      </c>
      <c r="AS133" s="176">
        <f t="shared" si="160"/>
        <v>0</v>
      </c>
      <c r="AT133" s="176">
        <f t="shared" si="160"/>
        <v>0</v>
      </c>
      <c r="AU133" s="176">
        <f t="shared" si="160"/>
        <v>0</v>
      </c>
      <c r="AV133" s="176">
        <f t="shared" si="160"/>
        <v>0</v>
      </c>
      <c r="AW133" s="176">
        <f t="shared" si="160"/>
        <v>0</v>
      </c>
      <c r="AX133" s="176">
        <f t="shared" si="160"/>
        <v>0</v>
      </c>
      <c r="AY133" s="176">
        <f t="shared" si="160"/>
        <v>0</v>
      </c>
      <c r="AZ133" s="176">
        <f t="shared" si="160"/>
        <v>0</v>
      </c>
      <c r="BA133" s="176">
        <f t="shared" si="160"/>
        <v>0</v>
      </c>
      <c r="BB133" s="176">
        <f t="shared" si="160"/>
        <v>0</v>
      </c>
      <c r="BC133" s="176">
        <f t="shared" si="160"/>
        <v>0</v>
      </c>
      <c r="BD133" s="176">
        <f t="shared" si="160"/>
        <v>0</v>
      </c>
      <c r="BE133" s="176">
        <f t="shared" si="160"/>
        <v>0</v>
      </c>
      <c r="BF133" s="176">
        <f t="shared" si="158"/>
        <v>0</v>
      </c>
      <c r="BG133" s="176">
        <f t="shared" si="158"/>
        <v>0</v>
      </c>
      <c r="BH133" s="176">
        <f t="shared" si="158"/>
        <v>0</v>
      </c>
      <c r="BI133" s="176">
        <f t="shared" si="158"/>
        <v>0</v>
      </c>
      <c r="BJ133" s="176">
        <f t="shared" si="158"/>
        <v>0</v>
      </c>
      <c r="BK133" s="176">
        <f t="shared" si="158"/>
        <v>0</v>
      </c>
      <c r="BL133" s="176">
        <f t="shared" si="158"/>
        <v>0</v>
      </c>
      <c r="BM133" s="176">
        <f t="shared" si="158"/>
        <v>0</v>
      </c>
      <c r="BN133" s="176">
        <f t="shared" si="158"/>
        <v>0</v>
      </c>
      <c r="BO133" s="176">
        <f t="shared" si="158"/>
        <v>0</v>
      </c>
      <c r="BP133" s="176">
        <f t="shared" si="158"/>
        <v>0</v>
      </c>
      <c r="BQ133" s="176">
        <f t="shared" si="158"/>
        <v>0</v>
      </c>
      <c r="BR133" s="176">
        <f t="shared" si="158"/>
        <v>0</v>
      </c>
      <c r="BS133" s="176">
        <f t="shared" si="158"/>
        <v>0</v>
      </c>
      <c r="BT133" s="176">
        <f t="shared" si="158"/>
        <v>0</v>
      </c>
      <c r="BU133" s="176">
        <f t="shared" si="157"/>
        <v>0</v>
      </c>
      <c r="BV133" s="176">
        <f t="shared" si="157"/>
        <v>0</v>
      </c>
      <c r="BW133" s="176">
        <f t="shared" si="157"/>
        <v>0</v>
      </c>
      <c r="BX133" s="176">
        <f t="shared" si="157"/>
        <v>0</v>
      </c>
      <c r="BY133" s="176">
        <f t="shared" si="157"/>
        <v>0</v>
      </c>
      <c r="BZ133" s="176">
        <f t="shared" si="157"/>
        <v>0</v>
      </c>
      <c r="CA133" s="176">
        <f t="shared" si="157"/>
        <v>0</v>
      </c>
      <c r="CB133" s="176">
        <f t="shared" si="157"/>
        <v>0</v>
      </c>
      <c r="CC133" s="176">
        <f t="shared" si="157"/>
        <v>0</v>
      </c>
      <c r="CD133" s="176">
        <f t="shared" si="157"/>
        <v>0</v>
      </c>
      <c r="CE133" s="176">
        <f t="shared" si="157"/>
        <v>0</v>
      </c>
      <c r="CF133" s="176">
        <f t="shared" si="157"/>
        <v>0</v>
      </c>
      <c r="CG133" s="176">
        <f t="shared" si="157"/>
        <v>0</v>
      </c>
      <c r="CH133" s="176">
        <f t="shared" si="157"/>
        <v>0</v>
      </c>
      <c r="CI133" s="176">
        <f t="shared" si="157"/>
        <v>0</v>
      </c>
      <c r="CJ133" s="176">
        <f t="shared" si="157"/>
        <v>0</v>
      </c>
      <c r="CK133" s="176">
        <f t="shared" si="159"/>
        <v>0</v>
      </c>
      <c r="CL133" s="176">
        <f t="shared" si="159"/>
        <v>0</v>
      </c>
      <c r="CM133" s="176">
        <f t="shared" si="159"/>
        <v>0</v>
      </c>
      <c r="CN133" s="176">
        <f t="shared" si="159"/>
        <v>0</v>
      </c>
      <c r="CO133" s="176">
        <f t="shared" si="159"/>
        <v>0</v>
      </c>
      <c r="CP133" s="176">
        <f t="shared" si="159"/>
        <v>0</v>
      </c>
      <c r="CQ133" s="176">
        <f t="shared" si="159"/>
        <v>0</v>
      </c>
      <c r="CR133" s="176">
        <f t="shared" si="159"/>
        <v>0</v>
      </c>
      <c r="CS133" s="176">
        <f t="shared" si="159"/>
        <v>0</v>
      </c>
      <c r="CT133" s="176">
        <f t="shared" si="159"/>
        <v>0</v>
      </c>
      <c r="CU133" s="176">
        <f t="shared" si="159"/>
        <v>0</v>
      </c>
      <c r="CV133" s="176">
        <f t="shared" si="159"/>
        <v>0</v>
      </c>
      <c r="CW133" s="176">
        <f t="shared" si="159"/>
        <v>0</v>
      </c>
      <c r="CX133" s="176">
        <f t="shared" si="159"/>
        <v>0</v>
      </c>
      <c r="CY133" s="176">
        <f t="shared" si="159"/>
        <v>0</v>
      </c>
      <c r="CZ133" s="176">
        <f t="shared" si="159"/>
        <v>0</v>
      </c>
      <c r="DA133" s="176">
        <f t="shared" si="151"/>
        <v>0</v>
      </c>
      <c r="DB133" s="176">
        <f t="shared" si="151"/>
        <v>0</v>
      </c>
      <c r="DC133" s="176">
        <f t="shared" si="151"/>
        <v>0</v>
      </c>
      <c r="DD133" s="176">
        <f t="shared" si="151"/>
        <v>0</v>
      </c>
      <c r="DE133" s="176">
        <f t="shared" si="151"/>
        <v>0</v>
      </c>
      <c r="DF133" s="176">
        <f t="shared" si="151"/>
        <v>0</v>
      </c>
      <c r="DG133" s="176">
        <f t="shared" si="151"/>
        <v>0</v>
      </c>
      <c r="DH133" s="176">
        <f t="shared" si="151"/>
        <v>0</v>
      </c>
      <c r="DI133" s="176">
        <f t="shared" si="151"/>
        <v>0</v>
      </c>
      <c r="DJ133" s="176">
        <f t="shared" si="151"/>
        <v>0</v>
      </c>
      <c r="DK133" s="176">
        <f t="shared" si="151"/>
        <v>0</v>
      </c>
      <c r="DL133" s="176">
        <f t="shared" si="151"/>
        <v>0</v>
      </c>
      <c r="DM133" s="176">
        <f t="shared" si="151"/>
        <v>0</v>
      </c>
      <c r="DN133" s="176">
        <f t="shared" si="151"/>
        <v>0</v>
      </c>
      <c r="DO133" s="176">
        <f t="shared" si="151"/>
        <v>0</v>
      </c>
      <c r="DP133" s="176">
        <f t="shared" si="151"/>
        <v>0</v>
      </c>
      <c r="DQ133" s="176">
        <f t="shared" ref="DQ133:EF165" si="167">+NORMDIST($H133,DQ$12,DQ$13,FALSE)</f>
        <v>0</v>
      </c>
      <c r="DR133" s="176">
        <f t="shared" si="164"/>
        <v>0</v>
      </c>
      <c r="DS133" s="176">
        <f t="shared" si="164"/>
        <v>0</v>
      </c>
      <c r="DT133" s="176">
        <f t="shared" si="164"/>
        <v>0</v>
      </c>
      <c r="DU133" s="176">
        <f t="shared" si="164"/>
        <v>0</v>
      </c>
      <c r="DV133" s="176">
        <f t="shared" si="164"/>
        <v>0</v>
      </c>
      <c r="DW133" s="176">
        <f t="shared" si="164"/>
        <v>0</v>
      </c>
      <c r="DX133" s="176">
        <f t="shared" si="164"/>
        <v>0</v>
      </c>
      <c r="DY133" s="176">
        <f t="shared" si="164"/>
        <v>0</v>
      </c>
      <c r="DZ133" s="176">
        <f t="shared" si="164"/>
        <v>0</v>
      </c>
      <c r="EA133" s="176">
        <f t="shared" si="164"/>
        <v>0</v>
      </c>
      <c r="EB133" s="176">
        <f t="shared" si="164"/>
        <v>0</v>
      </c>
      <c r="EC133" s="176">
        <f t="shared" si="164"/>
        <v>0</v>
      </c>
      <c r="ED133" s="176">
        <f t="shared" si="164"/>
        <v>0</v>
      </c>
      <c r="EE133" s="176">
        <f t="shared" si="164"/>
        <v>0</v>
      </c>
      <c r="EF133" s="176">
        <f t="shared" si="164"/>
        <v>0</v>
      </c>
      <c r="EG133" s="176">
        <f t="shared" si="147"/>
        <v>0</v>
      </c>
      <c r="EH133" s="176">
        <f t="shared" si="147"/>
        <v>0</v>
      </c>
      <c r="EI133" s="176">
        <f t="shared" si="147"/>
        <v>0</v>
      </c>
      <c r="EJ133" s="176">
        <f t="shared" si="147"/>
        <v>0</v>
      </c>
      <c r="EK133" s="176">
        <f t="shared" si="147"/>
        <v>0</v>
      </c>
      <c r="EL133" s="176">
        <f t="shared" si="147"/>
        <v>0</v>
      </c>
      <c r="EM133" s="176">
        <f t="shared" si="147"/>
        <v>0</v>
      </c>
      <c r="EN133" s="176">
        <f t="shared" si="147"/>
        <v>0</v>
      </c>
      <c r="EO133" s="176">
        <f t="shared" si="147"/>
        <v>0</v>
      </c>
      <c r="EP133" s="176">
        <f t="shared" si="147"/>
        <v>0</v>
      </c>
      <c r="EQ133" s="176">
        <f t="shared" si="147"/>
        <v>0</v>
      </c>
      <c r="ER133" s="176">
        <f t="shared" si="147"/>
        <v>0</v>
      </c>
      <c r="ES133" s="176">
        <f t="shared" si="147"/>
        <v>0</v>
      </c>
      <c r="ET133" s="176">
        <f t="shared" si="147"/>
        <v>0</v>
      </c>
      <c r="EU133" s="176">
        <f t="shared" si="147"/>
        <v>0</v>
      </c>
      <c r="EV133" s="176">
        <f t="shared" si="152"/>
        <v>0</v>
      </c>
      <c r="EW133" s="176">
        <f t="shared" si="152"/>
        <v>0</v>
      </c>
      <c r="EX133" s="176">
        <f t="shared" si="152"/>
        <v>0</v>
      </c>
      <c r="EY133" s="176">
        <f t="shared" si="152"/>
        <v>0</v>
      </c>
      <c r="EZ133" s="176">
        <f t="shared" si="152"/>
        <v>0</v>
      </c>
      <c r="FA133" s="176">
        <f t="shared" si="152"/>
        <v>0</v>
      </c>
      <c r="FB133" s="176">
        <f t="shared" si="152"/>
        <v>0</v>
      </c>
      <c r="FC133" s="176">
        <f t="shared" si="152"/>
        <v>0</v>
      </c>
      <c r="FD133" s="176">
        <f t="shared" si="152"/>
        <v>0</v>
      </c>
      <c r="FE133" s="176">
        <f t="shared" si="152"/>
        <v>0</v>
      </c>
      <c r="FF133" s="176">
        <f t="shared" si="152"/>
        <v>0</v>
      </c>
      <c r="FG133" s="176">
        <f t="shared" si="152"/>
        <v>0</v>
      </c>
      <c r="FH133" s="176">
        <f t="shared" si="152"/>
        <v>0</v>
      </c>
      <c r="FI133" s="176">
        <f t="shared" si="152"/>
        <v>0</v>
      </c>
      <c r="FJ133" s="176">
        <f t="shared" si="165"/>
        <v>0</v>
      </c>
      <c r="FK133" s="176">
        <f t="shared" si="165"/>
        <v>0</v>
      </c>
      <c r="FL133" s="176">
        <f t="shared" si="165"/>
        <v>0</v>
      </c>
      <c r="FM133" s="176">
        <f t="shared" si="165"/>
        <v>0</v>
      </c>
      <c r="FN133" s="176">
        <f t="shared" si="165"/>
        <v>0</v>
      </c>
      <c r="FO133" s="176">
        <f t="shared" si="165"/>
        <v>0</v>
      </c>
      <c r="FP133" s="176">
        <f t="shared" si="165"/>
        <v>0</v>
      </c>
      <c r="FQ133" s="176">
        <f t="shared" si="165"/>
        <v>0</v>
      </c>
      <c r="FR133" s="176">
        <f t="shared" si="165"/>
        <v>0</v>
      </c>
      <c r="FS133" s="176">
        <f t="shared" si="165"/>
        <v>0</v>
      </c>
      <c r="FT133" s="176">
        <f t="shared" si="165"/>
        <v>0</v>
      </c>
      <c r="FU133" s="176">
        <f t="shared" si="165"/>
        <v>0</v>
      </c>
      <c r="FV133" s="176">
        <f t="shared" si="165"/>
        <v>0</v>
      </c>
      <c r="FW133" s="176">
        <f t="shared" si="165"/>
        <v>0</v>
      </c>
      <c r="FX133" s="176">
        <f t="shared" si="165"/>
        <v>0</v>
      </c>
      <c r="FY133" s="176">
        <f t="shared" si="165"/>
        <v>0</v>
      </c>
      <c r="FZ133" s="176">
        <f t="shared" si="161"/>
        <v>0</v>
      </c>
      <c r="GA133" s="176">
        <f t="shared" si="161"/>
        <v>0</v>
      </c>
      <c r="GB133" s="176">
        <f t="shared" si="161"/>
        <v>0</v>
      </c>
      <c r="GC133" s="176">
        <f t="shared" si="161"/>
        <v>0</v>
      </c>
      <c r="GD133" s="176">
        <f t="shared" si="161"/>
        <v>0</v>
      </c>
      <c r="GE133" s="176">
        <f t="shared" si="161"/>
        <v>0</v>
      </c>
      <c r="GF133" s="176">
        <f t="shared" si="161"/>
        <v>0</v>
      </c>
      <c r="GG133" s="176">
        <f t="shared" si="161"/>
        <v>0</v>
      </c>
      <c r="GH133" s="176">
        <f t="shared" si="161"/>
        <v>0</v>
      </c>
      <c r="GI133" s="176">
        <f t="shared" si="161"/>
        <v>0</v>
      </c>
      <c r="GJ133" s="176">
        <f t="shared" si="156"/>
        <v>0</v>
      </c>
      <c r="GK133" s="176">
        <f t="shared" si="156"/>
        <v>0</v>
      </c>
      <c r="GL133" s="176">
        <f t="shared" si="156"/>
        <v>0</v>
      </c>
      <c r="GM133" s="176">
        <f t="shared" si="156"/>
        <v>0</v>
      </c>
      <c r="GN133" s="176">
        <f t="shared" si="156"/>
        <v>0</v>
      </c>
      <c r="GO133" s="176">
        <f t="shared" si="156"/>
        <v>0</v>
      </c>
      <c r="GP133" s="176">
        <f t="shared" si="156"/>
        <v>0</v>
      </c>
      <c r="GQ133" s="176">
        <f t="shared" si="156"/>
        <v>0</v>
      </c>
      <c r="GR133" s="176">
        <f t="shared" si="156"/>
        <v>0</v>
      </c>
      <c r="GS133" s="176">
        <f t="shared" si="166"/>
        <v>0</v>
      </c>
      <c r="GT133" s="176">
        <f t="shared" si="166"/>
        <v>0</v>
      </c>
      <c r="GU133" s="176">
        <f t="shared" si="166"/>
        <v>0</v>
      </c>
      <c r="GV133" s="176">
        <f t="shared" si="166"/>
        <v>0</v>
      </c>
      <c r="GW133" s="176">
        <f t="shared" si="166"/>
        <v>0</v>
      </c>
      <c r="GX133" s="176">
        <f t="shared" si="166"/>
        <v>0</v>
      </c>
      <c r="GY133" s="176">
        <f t="shared" si="166"/>
        <v>0</v>
      </c>
      <c r="GZ133" s="176">
        <f t="shared" si="166"/>
        <v>0</v>
      </c>
      <c r="HA133" s="176">
        <f t="shared" si="162"/>
        <v>0</v>
      </c>
      <c r="HB133" s="176">
        <f t="shared" si="162"/>
        <v>0</v>
      </c>
      <c r="HC133" s="176">
        <f t="shared" si="162"/>
        <v>0</v>
      </c>
      <c r="HD133" s="176">
        <f t="shared" si="162"/>
        <v>0</v>
      </c>
      <c r="HE133" s="176">
        <f t="shared" si="162"/>
        <v>0</v>
      </c>
      <c r="HF133" s="176">
        <f t="shared" si="162"/>
        <v>0</v>
      </c>
      <c r="HG133" s="176">
        <f t="shared" si="162"/>
        <v>0</v>
      </c>
      <c r="HH133" s="176">
        <f t="shared" si="162"/>
        <v>0</v>
      </c>
      <c r="HI133" s="176">
        <f t="shared" si="162"/>
        <v>0</v>
      </c>
      <c r="HJ133" s="176">
        <f t="shared" si="162"/>
        <v>0</v>
      </c>
      <c r="HK133" s="176">
        <f t="shared" si="162"/>
        <v>0</v>
      </c>
      <c r="HL133" s="176">
        <f t="shared" si="162"/>
        <v>0</v>
      </c>
      <c r="HM133" s="176">
        <f t="shared" si="162"/>
        <v>0</v>
      </c>
      <c r="HN133" s="176">
        <f t="shared" si="162"/>
        <v>0</v>
      </c>
      <c r="HO133" s="176">
        <f t="shared" si="162"/>
        <v>0</v>
      </c>
      <c r="HP133" s="176">
        <f t="shared" si="163"/>
        <v>0</v>
      </c>
      <c r="HQ133" s="176">
        <f t="shared" si="163"/>
        <v>0</v>
      </c>
      <c r="HR133" s="176">
        <f t="shared" si="163"/>
        <v>0</v>
      </c>
      <c r="HS133" s="176">
        <f t="shared" si="163"/>
        <v>0</v>
      </c>
      <c r="HT133" s="176">
        <f t="shared" si="163"/>
        <v>0</v>
      </c>
      <c r="HU133" s="176">
        <f t="shared" si="163"/>
        <v>0</v>
      </c>
      <c r="HV133" s="176">
        <f t="shared" si="163"/>
        <v>0</v>
      </c>
      <c r="HW133" s="176">
        <f t="shared" si="163"/>
        <v>0</v>
      </c>
      <c r="HX133" s="176">
        <f t="shared" si="163"/>
        <v>0</v>
      </c>
      <c r="HY133" s="176">
        <f t="shared" si="163"/>
        <v>0</v>
      </c>
      <c r="HZ133" s="176">
        <f t="shared" si="163"/>
        <v>0</v>
      </c>
      <c r="IA133" s="176">
        <f t="shared" si="163"/>
        <v>0</v>
      </c>
      <c r="IB133" s="176">
        <f t="shared" si="163"/>
        <v>0</v>
      </c>
      <c r="IC133" s="176">
        <f t="shared" si="163"/>
        <v>0</v>
      </c>
      <c r="ID133" s="176">
        <f t="shared" si="163"/>
        <v>0</v>
      </c>
      <c r="IE133" s="176">
        <f t="shared" si="163"/>
        <v>0</v>
      </c>
      <c r="IF133" s="176">
        <f t="shared" si="153"/>
        <v>0</v>
      </c>
      <c r="IG133" s="176">
        <f t="shared" si="153"/>
        <v>0</v>
      </c>
    </row>
    <row r="134" spans="2:241" ht="12.75" customHeight="1" x14ac:dyDescent="0.25">
      <c r="B134" s="174"/>
      <c r="C134" s="174"/>
      <c r="D134" s="174">
        <f t="shared" si="96"/>
        <v>0</v>
      </c>
      <c r="E134"/>
      <c r="F134"/>
      <c r="G134" s="177">
        <v>121</v>
      </c>
      <c r="H134" s="176">
        <f t="shared" si="97"/>
        <v>18.761273311614918</v>
      </c>
      <c r="I134" s="176">
        <f t="shared" si="100"/>
        <v>4.508019658384068E-199</v>
      </c>
      <c r="K134" s="176">
        <f t="shared" si="155"/>
        <v>3.2163399503284914E-286</v>
      </c>
      <c r="L134" s="176">
        <f t="shared" si="155"/>
        <v>4.9782468251294533E-220</v>
      </c>
      <c r="M134" s="176">
        <f t="shared" si="155"/>
        <v>0</v>
      </c>
      <c r="N134" s="176">
        <f t="shared" si="155"/>
        <v>0</v>
      </c>
      <c r="O134" s="176">
        <f t="shared" si="155"/>
        <v>0</v>
      </c>
      <c r="P134" s="176">
        <f t="shared" si="155"/>
        <v>1.3334050769695268E-288</v>
      </c>
      <c r="Q134" s="176">
        <f t="shared" si="155"/>
        <v>0</v>
      </c>
      <c r="R134" s="176">
        <f t="shared" si="155"/>
        <v>0</v>
      </c>
      <c r="S134" s="176">
        <f t="shared" si="155"/>
        <v>0</v>
      </c>
      <c r="T134" s="176">
        <f t="shared" si="155"/>
        <v>1.4689286649758103E-220</v>
      </c>
      <c r="U134" s="176">
        <f t="shared" si="155"/>
        <v>4.508019658384068E-199</v>
      </c>
      <c r="V134" s="176">
        <f t="shared" si="155"/>
        <v>0</v>
      </c>
      <c r="W134" s="176">
        <f t="shared" si="155"/>
        <v>0</v>
      </c>
      <c r="X134" s="176">
        <f t="shared" si="155"/>
        <v>0</v>
      </c>
      <c r="Y134" s="176">
        <f t="shared" si="155"/>
        <v>0</v>
      </c>
      <c r="Z134" s="176">
        <f t="shared" si="155"/>
        <v>0</v>
      </c>
      <c r="AA134" s="176">
        <f t="shared" si="154"/>
        <v>0</v>
      </c>
      <c r="AB134" s="176">
        <f t="shared" si="154"/>
        <v>0</v>
      </c>
      <c r="AC134" s="176">
        <f t="shared" si="154"/>
        <v>0</v>
      </c>
      <c r="AD134" s="176">
        <f t="shared" si="154"/>
        <v>0</v>
      </c>
      <c r="AE134" s="176">
        <f t="shared" si="154"/>
        <v>0</v>
      </c>
      <c r="AF134" s="176">
        <f t="shared" si="154"/>
        <v>0</v>
      </c>
      <c r="AG134" s="176">
        <f t="shared" si="154"/>
        <v>0</v>
      </c>
      <c r="AH134" s="176">
        <f t="shared" si="154"/>
        <v>0</v>
      </c>
      <c r="AI134" s="176">
        <f t="shared" si="154"/>
        <v>0</v>
      </c>
      <c r="AJ134" s="176">
        <f t="shared" si="154"/>
        <v>0</v>
      </c>
      <c r="AK134" s="176">
        <f t="shared" si="154"/>
        <v>0</v>
      </c>
      <c r="AL134" s="176">
        <f t="shared" si="154"/>
        <v>0</v>
      </c>
      <c r="AM134" s="176">
        <f t="shared" si="154"/>
        <v>0</v>
      </c>
      <c r="AN134" s="176">
        <f t="shared" si="154"/>
        <v>0</v>
      </c>
      <c r="AO134" s="176">
        <f t="shared" si="154"/>
        <v>0</v>
      </c>
      <c r="AP134" s="176">
        <f t="shared" si="160"/>
        <v>0</v>
      </c>
      <c r="AQ134" s="176">
        <f t="shared" si="160"/>
        <v>0</v>
      </c>
      <c r="AR134" s="176">
        <f t="shared" si="160"/>
        <v>0</v>
      </c>
      <c r="AS134" s="176">
        <f t="shared" si="160"/>
        <v>0</v>
      </c>
      <c r="AT134" s="176">
        <f t="shared" si="160"/>
        <v>0</v>
      </c>
      <c r="AU134" s="176">
        <f t="shared" si="160"/>
        <v>0</v>
      </c>
      <c r="AV134" s="176">
        <f t="shared" si="160"/>
        <v>0</v>
      </c>
      <c r="AW134" s="176">
        <f t="shared" si="160"/>
        <v>0</v>
      </c>
      <c r="AX134" s="176">
        <f t="shared" si="160"/>
        <v>0</v>
      </c>
      <c r="AY134" s="176">
        <f t="shared" si="160"/>
        <v>0</v>
      </c>
      <c r="AZ134" s="176">
        <f t="shared" si="160"/>
        <v>0</v>
      </c>
      <c r="BA134" s="176">
        <f t="shared" si="160"/>
        <v>0</v>
      </c>
      <c r="BB134" s="176">
        <f t="shared" si="160"/>
        <v>0</v>
      </c>
      <c r="BC134" s="176">
        <f t="shared" si="160"/>
        <v>0</v>
      </c>
      <c r="BD134" s="176">
        <f t="shared" si="160"/>
        <v>0</v>
      </c>
      <c r="BE134" s="176">
        <f t="shared" si="160"/>
        <v>0</v>
      </c>
      <c r="BF134" s="176">
        <f t="shared" si="158"/>
        <v>0</v>
      </c>
      <c r="BG134" s="176">
        <f t="shared" si="158"/>
        <v>0</v>
      </c>
      <c r="BH134" s="176">
        <f t="shared" si="158"/>
        <v>0</v>
      </c>
      <c r="BI134" s="176">
        <f t="shared" si="158"/>
        <v>0</v>
      </c>
      <c r="BJ134" s="176">
        <f t="shared" si="158"/>
        <v>0</v>
      </c>
      <c r="BK134" s="176">
        <f t="shared" si="158"/>
        <v>0</v>
      </c>
      <c r="BL134" s="176">
        <f t="shared" si="158"/>
        <v>0</v>
      </c>
      <c r="BM134" s="176">
        <f t="shared" si="158"/>
        <v>0</v>
      </c>
      <c r="BN134" s="176">
        <f t="shared" si="158"/>
        <v>0</v>
      </c>
      <c r="BO134" s="176">
        <f t="shared" si="158"/>
        <v>0</v>
      </c>
      <c r="BP134" s="176">
        <f t="shared" si="158"/>
        <v>0</v>
      </c>
      <c r="BQ134" s="176">
        <f t="shared" si="158"/>
        <v>0</v>
      </c>
      <c r="BR134" s="176">
        <f t="shared" si="158"/>
        <v>0</v>
      </c>
      <c r="BS134" s="176">
        <f t="shared" si="158"/>
        <v>0</v>
      </c>
      <c r="BT134" s="176">
        <f t="shared" si="158"/>
        <v>0</v>
      </c>
      <c r="BU134" s="176">
        <f t="shared" si="157"/>
        <v>0</v>
      </c>
      <c r="BV134" s="176">
        <f t="shared" si="157"/>
        <v>0</v>
      </c>
      <c r="BW134" s="176">
        <f t="shared" si="157"/>
        <v>0</v>
      </c>
      <c r="BX134" s="176">
        <f t="shared" si="157"/>
        <v>0</v>
      </c>
      <c r="BY134" s="176">
        <f t="shared" si="157"/>
        <v>0</v>
      </c>
      <c r="BZ134" s="176">
        <f t="shared" si="157"/>
        <v>0</v>
      </c>
      <c r="CA134" s="176">
        <f t="shared" si="157"/>
        <v>0</v>
      </c>
      <c r="CB134" s="176">
        <f t="shared" si="157"/>
        <v>0</v>
      </c>
      <c r="CC134" s="176">
        <f t="shared" si="157"/>
        <v>0</v>
      </c>
      <c r="CD134" s="176">
        <f t="shared" si="157"/>
        <v>0</v>
      </c>
      <c r="CE134" s="176">
        <f t="shared" si="157"/>
        <v>0</v>
      </c>
      <c r="CF134" s="176">
        <f t="shared" si="157"/>
        <v>0</v>
      </c>
      <c r="CG134" s="176">
        <f t="shared" si="157"/>
        <v>0</v>
      </c>
      <c r="CH134" s="176">
        <f t="shared" si="157"/>
        <v>0</v>
      </c>
      <c r="CI134" s="176">
        <f t="shared" si="157"/>
        <v>0</v>
      </c>
      <c r="CJ134" s="176">
        <f t="shared" si="157"/>
        <v>0</v>
      </c>
      <c r="CK134" s="176">
        <f t="shared" si="159"/>
        <v>0</v>
      </c>
      <c r="CL134" s="176">
        <f t="shared" si="159"/>
        <v>0</v>
      </c>
      <c r="CM134" s="176">
        <f t="shared" si="159"/>
        <v>0</v>
      </c>
      <c r="CN134" s="176">
        <f t="shared" si="159"/>
        <v>0</v>
      </c>
      <c r="CO134" s="176">
        <f t="shared" si="159"/>
        <v>0</v>
      </c>
      <c r="CP134" s="176">
        <f t="shared" si="159"/>
        <v>0</v>
      </c>
      <c r="CQ134" s="176">
        <f t="shared" si="159"/>
        <v>0</v>
      </c>
      <c r="CR134" s="176">
        <f t="shared" si="159"/>
        <v>0</v>
      </c>
      <c r="CS134" s="176">
        <f t="shared" si="159"/>
        <v>0</v>
      </c>
      <c r="CT134" s="176">
        <f t="shared" si="159"/>
        <v>0</v>
      </c>
      <c r="CU134" s="176">
        <f t="shared" si="159"/>
        <v>0</v>
      </c>
      <c r="CV134" s="176">
        <f t="shared" si="159"/>
        <v>0</v>
      </c>
      <c r="CW134" s="176">
        <f t="shared" si="159"/>
        <v>0</v>
      </c>
      <c r="CX134" s="176">
        <f t="shared" si="159"/>
        <v>0</v>
      </c>
      <c r="CY134" s="176">
        <f t="shared" si="159"/>
        <v>0</v>
      </c>
      <c r="CZ134" s="176">
        <f t="shared" si="159"/>
        <v>0</v>
      </c>
      <c r="DA134" s="176">
        <f t="shared" ref="DA134:DP154" si="168">+NORMDIST($H134,DA$12,DA$13,FALSE)</f>
        <v>0</v>
      </c>
      <c r="DB134" s="176">
        <f t="shared" si="168"/>
        <v>0</v>
      </c>
      <c r="DC134" s="176">
        <f t="shared" si="168"/>
        <v>0</v>
      </c>
      <c r="DD134" s="176">
        <f t="shared" si="168"/>
        <v>0</v>
      </c>
      <c r="DE134" s="176">
        <f t="shared" si="168"/>
        <v>0</v>
      </c>
      <c r="DF134" s="176">
        <f t="shared" si="168"/>
        <v>0</v>
      </c>
      <c r="DG134" s="176">
        <f t="shared" si="168"/>
        <v>0</v>
      </c>
      <c r="DH134" s="176">
        <f t="shared" si="168"/>
        <v>0</v>
      </c>
      <c r="DI134" s="176">
        <f t="shared" si="168"/>
        <v>0</v>
      </c>
      <c r="DJ134" s="176">
        <f t="shared" si="168"/>
        <v>0</v>
      </c>
      <c r="DK134" s="176">
        <f t="shared" si="168"/>
        <v>0</v>
      </c>
      <c r="DL134" s="176">
        <f t="shared" si="168"/>
        <v>0</v>
      </c>
      <c r="DM134" s="176">
        <f t="shared" si="168"/>
        <v>0</v>
      </c>
      <c r="DN134" s="176">
        <f t="shared" si="168"/>
        <v>0</v>
      </c>
      <c r="DO134" s="176">
        <f t="shared" si="168"/>
        <v>0</v>
      </c>
      <c r="DP134" s="176">
        <f t="shared" si="168"/>
        <v>0</v>
      </c>
      <c r="DQ134" s="176">
        <f t="shared" si="167"/>
        <v>0</v>
      </c>
      <c r="DR134" s="176">
        <f t="shared" si="164"/>
        <v>0</v>
      </c>
      <c r="DS134" s="176">
        <f t="shared" si="164"/>
        <v>0</v>
      </c>
      <c r="DT134" s="176">
        <f t="shared" si="164"/>
        <v>0</v>
      </c>
      <c r="DU134" s="176">
        <f t="shared" si="164"/>
        <v>0</v>
      </c>
      <c r="DV134" s="176">
        <f t="shared" si="164"/>
        <v>0</v>
      </c>
      <c r="DW134" s="176">
        <f t="shared" si="164"/>
        <v>0</v>
      </c>
      <c r="DX134" s="176">
        <f t="shared" si="164"/>
        <v>0</v>
      </c>
      <c r="DY134" s="176">
        <f t="shared" si="164"/>
        <v>0</v>
      </c>
      <c r="DZ134" s="176">
        <f t="shared" si="164"/>
        <v>0</v>
      </c>
      <c r="EA134" s="176">
        <f t="shared" si="164"/>
        <v>0</v>
      </c>
      <c r="EB134" s="176">
        <f t="shared" si="164"/>
        <v>0</v>
      </c>
      <c r="EC134" s="176">
        <f t="shared" si="164"/>
        <v>0</v>
      </c>
      <c r="ED134" s="176">
        <f t="shared" si="164"/>
        <v>0</v>
      </c>
      <c r="EE134" s="176">
        <f t="shared" si="164"/>
        <v>0</v>
      </c>
      <c r="EF134" s="176">
        <f t="shared" si="164"/>
        <v>0</v>
      </c>
      <c r="EG134" s="176">
        <f t="shared" si="147"/>
        <v>0</v>
      </c>
      <c r="EH134" s="176">
        <f t="shared" si="147"/>
        <v>0</v>
      </c>
      <c r="EI134" s="176">
        <f t="shared" si="147"/>
        <v>0</v>
      </c>
      <c r="EJ134" s="176">
        <f t="shared" si="147"/>
        <v>0</v>
      </c>
      <c r="EK134" s="176">
        <f t="shared" si="147"/>
        <v>0</v>
      </c>
      <c r="EL134" s="176">
        <f t="shared" si="147"/>
        <v>0</v>
      </c>
      <c r="EM134" s="176">
        <f t="shared" si="147"/>
        <v>0</v>
      </c>
      <c r="EN134" s="176">
        <f t="shared" si="147"/>
        <v>0</v>
      </c>
      <c r="EO134" s="176">
        <f t="shared" si="147"/>
        <v>0</v>
      </c>
      <c r="EP134" s="176">
        <f t="shared" si="147"/>
        <v>0</v>
      </c>
      <c r="EQ134" s="176">
        <f t="shared" si="147"/>
        <v>0</v>
      </c>
      <c r="ER134" s="176">
        <f t="shared" si="147"/>
        <v>0</v>
      </c>
      <c r="ES134" s="176">
        <f t="shared" si="147"/>
        <v>0</v>
      </c>
      <c r="ET134" s="176">
        <f t="shared" si="147"/>
        <v>0</v>
      </c>
      <c r="EU134" s="176">
        <f t="shared" si="147"/>
        <v>0</v>
      </c>
      <c r="EV134" s="176">
        <f t="shared" si="152"/>
        <v>0</v>
      </c>
      <c r="EW134" s="176">
        <f t="shared" si="152"/>
        <v>0</v>
      </c>
      <c r="EX134" s="176">
        <f t="shared" si="152"/>
        <v>0</v>
      </c>
      <c r="EY134" s="176">
        <f t="shared" si="152"/>
        <v>0</v>
      </c>
      <c r="EZ134" s="176">
        <f t="shared" si="152"/>
        <v>0</v>
      </c>
      <c r="FA134" s="176">
        <f t="shared" si="152"/>
        <v>0</v>
      </c>
      <c r="FB134" s="176">
        <f t="shared" si="152"/>
        <v>0</v>
      </c>
      <c r="FC134" s="176">
        <f t="shared" si="152"/>
        <v>0</v>
      </c>
      <c r="FD134" s="176">
        <f t="shared" si="152"/>
        <v>0</v>
      </c>
      <c r="FE134" s="176">
        <f t="shared" si="152"/>
        <v>0</v>
      </c>
      <c r="FF134" s="176">
        <f t="shared" si="152"/>
        <v>0</v>
      </c>
      <c r="FG134" s="176">
        <f t="shared" si="152"/>
        <v>0</v>
      </c>
      <c r="FH134" s="176">
        <f t="shared" si="152"/>
        <v>0</v>
      </c>
      <c r="FI134" s="176">
        <f t="shared" si="152"/>
        <v>0</v>
      </c>
      <c r="FJ134" s="176">
        <f t="shared" si="165"/>
        <v>0</v>
      </c>
      <c r="FK134" s="176">
        <f t="shared" si="165"/>
        <v>0</v>
      </c>
      <c r="FL134" s="176">
        <f t="shared" si="165"/>
        <v>0</v>
      </c>
      <c r="FM134" s="176">
        <f t="shared" si="165"/>
        <v>0</v>
      </c>
      <c r="FN134" s="176">
        <f t="shared" si="165"/>
        <v>0</v>
      </c>
      <c r="FO134" s="176">
        <f t="shared" si="165"/>
        <v>0</v>
      </c>
      <c r="FP134" s="176">
        <f t="shared" si="165"/>
        <v>0</v>
      </c>
      <c r="FQ134" s="176">
        <f t="shared" si="165"/>
        <v>0</v>
      </c>
      <c r="FR134" s="176">
        <f t="shared" si="165"/>
        <v>0</v>
      </c>
      <c r="FS134" s="176">
        <f t="shared" si="165"/>
        <v>0</v>
      </c>
      <c r="FT134" s="176">
        <f t="shared" si="165"/>
        <v>0</v>
      </c>
      <c r="FU134" s="176">
        <f t="shared" si="165"/>
        <v>0</v>
      </c>
      <c r="FV134" s="176">
        <f t="shared" si="165"/>
        <v>0</v>
      </c>
      <c r="FW134" s="176">
        <f t="shared" si="165"/>
        <v>0</v>
      </c>
      <c r="FX134" s="176">
        <f t="shared" si="165"/>
        <v>0</v>
      </c>
      <c r="FY134" s="176">
        <f t="shared" si="165"/>
        <v>0</v>
      </c>
      <c r="FZ134" s="176">
        <f t="shared" si="161"/>
        <v>0</v>
      </c>
      <c r="GA134" s="176">
        <f t="shared" si="161"/>
        <v>0</v>
      </c>
      <c r="GB134" s="176">
        <f t="shared" si="161"/>
        <v>0</v>
      </c>
      <c r="GC134" s="176">
        <f t="shared" si="161"/>
        <v>0</v>
      </c>
      <c r="GD134" s="176">
        <f t="shared" si="161"/>
        <v>0</v>
      </c>
      <c r="GE134" s="176">
        <f t="shared" si="161"/>
        <v>0</v>
      </c>
      <c r="GF134" s="176">
        <f t="shared" si="161"/>
        <v>0</v>
      </c>
      <c r="GG134" s="176">
        <f t="shared" si="161"/>
        <v>0</v>
      </c>
      <c r="GH134" s="176">
        <f t="shared" si="161"/>
        <v>0</v>
      </c>
      <c r="GI134" s="176">
        <f t="shared" si="161"/>
        <v>0</v>
      </c>
      <c r="GJ134" s="176">
        <f t="shared" si="156"/>
        <v>0</v>
      </c>
      <c r="GK134" s="176">
        <f t="shared" si="156"/>
        <v>0</v>
      </c>
      <c r="GL134" s="176">
        <f t="shared" si="156"/>
        <v>0</v>
      </c>
      <c r="GM134" s="176">
        <f t="shared" si="156"/>
        <v>0</v>
      </c>
      <c r="GN134" s="176">
        <f t="shared" si="156"/>
        <v>0</v>
      </c>
      <c r="GO134" s="176">
        <f t="shared" si="156"/>
        <v>0</v>
      </c>
      <c r="GP134" s="176">
        <f t="shared" si="156"/>
        <v>0</v>
      </c>
      <c r="GQ134" s="176">
        <f t="shared" si="156"/>
        <v>0</v>
      </c>
      <c r="GR134" s="176">
        <f t="shared" si="156"/>
        <v>0</v>
      </c>
      <c r="GS134" s="176">
        <f t="shared" si="166"/>
        <v>0</v>
      </c>
      <c r="GT134" s="176">
        <f t="shared" si="166"/>
        <v>0</v>
      </c>
      <c r="GU134" s="176">
        <f t="shared" si="166"/>
        <v>0</v>
      </c>
      <c r="GV134" s="176">
        <f t="shared" si="166"/>
        <v>0</v>
      </c>
      <c r="GW134" s="176">
        <f t="shared" si="166"/>
        <v>0</v>
      </c>
      <c r="GX134" s="176">
        <f t="shared" si="166"/>
        <v>0</v>
      </c>
      <c r="GY134" s="176">
        <f t="shared" si="166"/>
        <v>0</v>
      </c>
      <c r="GZ134" s="176">
        <f t="shared" si="166"/>
        <v>0</v>
      </c>
      <c r="HA134" s="176">
        <f t="shared" si="162"/>
        <v>0</v>
      </c>
      <c r="HB134" s="176">
        <f t="shared" si="162"/>
        <v>0</v>
      </c>
      <c r="HC134" s="176">
        <f t="shared" si="162"/>
        <v>0</v>
      </c>
      <c r="HD134" s="176">
        <f t="shared" si="162"/>
        <v>0</v>
      </c>
      <c r="HE134" s="176">
        <f t="shared" si="162"/>
        <v>0</v>
      </c>
      <c r="HF134" s="176">
        <f t="shared" si="162"/>
        <v>0</v>
      </c>
      <c r="HG134" s="176">
        <f t="shared" si="162"/>
        <v>0</v>
      </c>
      <c r="HH134" s="176">
        <f t="shared" si="162"/>
        <v>0</v>
      </c>
      <c r="HI134" s="176">
        <f t="shared" si="162"/>
        <v>0</v>
      </c>
      <c r="HJ134" s="176">
        <f t="shared" si="162"/>
        <v>0</v>
      </c>
      <c r="HK134" s="176">
        <f t="shared" si="162"/>
        <v>0</v>
      </c>
      <c r="HL134" s="176">
        <f t="shared" si="162"/>
        <v>0</v>
      </c>
      <c r="HM134" s="176">
        <f t="shared" si="162"/>
        <v>0</v>
      </c>
      <c r="HN134" s="176">
        <f t="shared" si="162"/>
        <v>0</v>
      </c>
      <c r="HO134" s="176">
        <f t="shared" si="162"/>
        <v>0</v>
      </c>
      <c r="HP134" s="176">
        <f t="shared" si="163"/>
        <v>0</v>
      </c>
      <c r="HQ134" s="176">
        <f t="shared" si="163"/>
        <v>0</v>
      </c>
      <c r="HR134" s="176">
        <f t="shared" si="163"/>
        <v>0</v>
      </c>
      <c r="HS134" s="176">
        <f t="shared" si="163"/>
        <v>0</v>
      </c>
      <c r="HT134" s="176">
        <f t="shared" si="163"/>
        <v>0</v>
      </c>
      <c r="HU134" s="176">
        <f t="shared" si="163"/>
        <v>0</v>
      </c>
      <c r="HV134" s="176">
        <f t="shared" si="163"/>
        <v>0</v>
      </c>
      <c r="HW134" s="176">
        <f t="shared" si="163"/>
        <v>0</v>
      </c>
      <c r="HX134" s="176">
        <f t="shared" si="163"/>
        <v>0</v>
      </c>
      <c r="HY134" s="176">
        <f t="shared" si="163"/>
        <v>0</v>
      </c>
      <c r="HZ134" s="176">
        <f t="shared" si="163"/>
        <v>0</v>
      </c>
      <c r="IA134" s="176">
        <f t="shared" si="163"/>
        <v>0</v>
      </c>
      <c r="IB134" s="176">
        <f t="shared" si="163"/>
        <v>0</v>
      </c>
      <c r="IC134" s="176">
        <f t="shared" si="163"/>
        <v>0</v>
      </c>
      <c r="ID134" s="176">
        <f t="shared" si="163"/>
        <v>0</v>
      </c>
      <c r="IE134" s="176">
        <f t="shared" si="163"/>
        <v>0</v>
      </c>
      <c r="IF134" s="176">
        <f t="shared" si="153"/>
        <v>0</v>
      </c>
      <c r="IG134" s="176">
        <f t="shared" si="153"/>
        <v>0</v>
      </c>
    </row>
    <row r="135" spans="2:241" ht="12.75" customHeight="1" x14ac:dyDescent="0.25">
      <c r="B135" s="174"/>
      <c r="C135" s="174"/>
      <c r="D135" s="174">
        <f t="shared" si="96"/>
        <v>0</v>
      </c>
      <c r="E135"/>
      <c r="F135"/>
      <c r="G135" s="177">
        <v>122</v>
      </c>
      <c r="H135" s="176">
        <f t="shared" si="97"/>
        <v>18.916325157165453</v>
      </c>
      <c r="I135" s="176">
        <f t="shared" si="100"/>
        <v>3.1536605030802817E-205</v>
      </c>
      <c r="K135" s="176">
        <f t="shared" si="155"/>
        <v>9.3217707728887905E-296</v>
      </c>
      <c r="L135" s="176">
        <f t="shared" si="155"/>
        <v>3.4969427108074077E-228</v>
      </c>
      <c r="M135" s="176">
        <f t="shared" si="155"/>
        <v>0</v>
      </c>
      <c r="N135" s="176">
        <f t="shared" si="155"/>
        <v>0</v>
      </c>
      <c r="O135" s="176">
        <f t="shared" si="155"/>
        <v>0</v>
      </c>
      <c r="P135" s="176">
        <f t="shared" si="155"/>
        <v>6.5668085379939747E-298</v>
      </c>
      <c r="Q135" s="176">
        <f t="shared" si="155"/>
        <v>0</v>
      </c>
      <c r="R135" s="176">
        <f t="shared" si="155"/>
        <v>0</v>
      </c>
      <c r="S135" s="176">
        <f t="shared" si="155"/>
        <v>0</v>
      </c>
      <c r="T135" s="176">
        <f t="shared" si="155"/>
        <v>9.2292866037105021E-228</v>
      </c>
      <c r="U135" s="176">
        <f t="shared" si="155"/>
        <v>3.1536605030802817E-205</v>
      </c>
      <c r="V135" s="176">
        <f t="shared" si="155"/>
        <v>0</v>
      </c>
      <c r="W135" s="176">
        <f t="shared" si="155"/>
        <v>0</v>
      </c>
      <c r="X135" s="176">
        <f t="shared" si="155"/>
        <v>0</v>
      </c>
      <c r="Y135" s="176">
        <f t="shared" si="155"/>
        <v>0</v>
      </c>
      <c r="Z135" s="176">
        <f t="shared" si="155"/>
        <v>0</v>
      </c>
      <c r="AA135" s="176">
        <f t="shared" si="154"/>
        <v>0</v>
      </c>
      <c r="AB135" s="176">
        <f t="shared" si="154"/>
        <v>0</v>
      </c>
      <c r="AC135" s="176">
        <f t="shared" si="154"/>
        <v>0</v>
      </c>
      <c r="AD135" s="176">
        <f t="shared" si="154"/>
        <v>0</v>
      </c>
      <c r="AE135" s="176">
        <f t="shared" si="154"/>
        <v>0</v>
      </c>
      <c r="AF135" s="176">
        <f t="shared" si="154"/>
        <v>0</v>
      </c>
      <c r="AG135" s="176">
        <f t="shared" si="154"/>
        <v>0</v>
      </c>
      <c r="AH135" s="176">
        <f t="shared" si="154"/>
        <v>0</v>
      </c>
      <c r="AI135" s="176">
        <f t="shared" si="154"/>
        <v>0</v>
      </c>
      <c r="AJ135" s="176">
        <f t="shared" si="154"/>
        <v>0</v>
      </c>
      <c r="AK135" s="176">
        <f t="shared" si="154"/>
        <v>0</v>
      </c>
      <c r="AL135" s="176">
        <f t="shared" si="154"/>
        <v>0</v>
      </c>
      <c r="AM135" s="176">
        <f t="shared" si="154"/>
        <v>0</v>
      </c>
      <c r="AN135" s="176">
        <f t="shared" si="154"/>
        <v>0</v>
      </c>
      <c r="AO135" s="176">
        <f t="shared" si="154"/>
        <v>0</v>
      </c>
      <c r="AP135" s="176">
        <f t="shared" si="160"/>
        <v>0</v>
      </c>
      <c r="AQ135" s="176">
        <f t="shared" si="160"/>
        <v>0</v>
      </c>
      <c r="AR135" s="176">
        <f t="shared" si="160"/>
        <v>0</v>
      </c>
      <c r="AS135" s="176">
        <f t="shared" si="160"/>
        <v>0</v>
      </c>
      <c r="AT135" s="176">
        <f t="shared" si="160"/>
        <v>0</v>
      </c>
      <c r="AU135" s="176">
        <f t="shared" si="160"/>
        <v>0</v>
      </c>
      <c r="AV135" s="176">
        <f t="shared" si="160"/>
        <v>0</v>
      </c>
      <c r="AW135" s="176">
        <f t="shared" si="160"/>
        <v>0</v>
      </c>
      <c r="AX135" s="176">
        <f t="shared" si="160"/>
        <v>0</v>
      </c>
      <c r="AY135" s="176">
        <f t="shared" si="160"/>
        <v>0</v>
      </c>
      <c r="AZ135" s="176">
        <f t="shared" si="160"/>
        <v>0</v>
      </c>
      <c r="BA135" s="176">
        <f t="shared" si="160"/>
        <v>0</v>
      </c>
      <c r="BB135" s="176">
        <f t="shared" si="160"/>
        <v>0</v>
      </c>
      <c r="BC135" s="176">
        <f t="shared" si="160"/>
        <v>0</v>
      </c>
      <c r="BD135" s="176">
        <f t="shared" si="160"/>
        <v>0</v>
      </c>
      <c r="BE135" s="176">
        <f t="shared" si="160"/>
        <v>0</v>
      </c>
      <c r="BF135" s="176">
        <f t="shared" si="158"/>
        <v>0</v>
      </c>
      <c r="BG135" s="176">
        <f t="shared" si="158"/>
        <v>0</v>
      </c>
      <c r="BH135" s="176">
        <f t="shared" si="158"/>
        <v>0</v>
      </c>
      <c r="BI135" s="176">
        <f t="shared" si="158"/>
        <v>0</v>
      </c>
      <c r="BJ135" s="176">
        <f t="shared" si="158"/>
        <v>0</v>
      </c>
      <c r="BK135" s="176">
        <f t="shared" si="158"/>
        <v>0</v>
      </c>
      <c r="BL135" s="176">
        <f t="shared" si="158"/>
        <v>0</v>
      </c>
      <c r="BM135" s="176">
        <f t="shared" si="158"/>
        <v>0</v>
      </c>
      <c r="BN135" s="176">
        <f t="shared" si="158"/>
        <v>0</v>
      </c>
      <c r="BO135" s="176">
        <f t="shared" si="158"/>
        <v>0</v>
      </c>
      <c r="BP135" s="176">
        <f t="shared" si="158"/>
        <v>0</v>
      </c>
      <c r="BQ135" s="176">
        <f t="shared" si="158"/>
        <v>0</v>
      </c>
      <c r="BR135" s="176">
        <f t="shared" si="158"/>
        <v>0</v>
      </c>
      <c r="BS135" s="176">
        <f t="shared" si="158"/>
        <v>0</v>
      </c>
      <c r="BT135" s="176">
        <f t="shared" si="158"/>
        <v>0</v>
      </c>
      <c r="BU135" s="176">
        <f t="shared" si="157"/>
        <v>0</v>
      </c>
      <c r="BV135" s="176">
        <f t="shared" si="157"/>
        <v>0</v>
      </c>
      <c r="BW135" s="176">
        <f t="shared" si="157"/>
        <v>0</v>
      </c>
      <c r="BX135" s="176">
        <f t="shared" si="157"/>
        <v>0</v>
      </c>
      <c r="BY135" s="176">
        <f t="shared" si="157"/>
        <v>0</v>
      </c>
      <c r="BZ135" s="176">
        <f t="shared" si="157"/>
        <v>0</v>
      </c>
      <c r="CA135" s="176">
        <f t="shared" si="157"/>
        <v>0</v>
      </c>
      <c r="CB135" s="176">
        <f t="shared" si="157"/>
        <v>0</v>
      </c>
      <c r="CC135" s="176">
        <f t="shared" si="157"/>
        <v>0</v>
      </c>
      <c r="CD135" s="176">
        <f t="shared" si="157"/>
        <v>0</v>
      </c>
      <c r="CE135" s="176">
        <f t="shared" si="157"/>
        <v>0</v>
      </c>
      <c r="CF135" s="176">
        <f t="shared" si="157"/>
        <v>0</v>
      </c>
      <c r="CG135" s="176">
        <f t="shared" si="157"/>
        <v>0</v>
      </c>
      <c r="CH135" s="176">
        <f t="shared" si="157"/>
        <v>0</v>
      </c>
      <c r="CI135" s="176">
        <f t="shared" si="157"/>
        <v>0</v>
      </c>
      <c r="CJ135" s="176">
        <f t="shared" si="157"/>
        <v>0</v>
      </c>
      <c r="CK135" s="176">
        <f t="shared" si="159"/>
        <v>0</v>
      </c>
      <c r="CL135" s="176">
        <f t="shared" si="159"/>
        <v>0</v>
      </c>
      <c r="CM135" s="176">
        <f t="shared" si="159"/>
        <v>0</v>
      </c>
      <c r="CN135" s="176">
        <f t="shared" si="159"/>
        <v>0</v>
      </c>
      <c r="CO135" s="176">
        <f t="shared" si="159"/>
        <v>0</v>
      </c>
      <c r="CP135" s="176">
        <f t="shared" si="159"/>
        <v>0</v>
      </c>
      <c r="CQ135" s="176">
        <f t="shared" si="159"/>
        <v>0</v>
      </c>
      <c r="CR135" s="176">
        <f t="shared" si="159"/>
        <v>0</v>
      </c>
      <c r="CS135" s="176">
        <f t="shared" si="159"/>
        <v>0</v>
      </c>
      <c r="CT135" s="176">
        <f t="shared" si="159"/>
        <v>0</v>
      </c>
      <c r="CU135" s="176">
        <f t="shared" si="159"/>
        <v>0</v>
      </c>
      <c r="CV135" s="176">
        <f t="shared" si="159"/>
        <v>0</v>
      </c>
      <c r="CW135" s="176">
        <f t="shared" si="159"/>
        <v>0</v>
      </c>
      <c r="CX135" s="176">
        <f t="shared" si="159"/>
        <v>0</v>
      </c>
      <c r="CY135" s="176">
        <f t="shared" si="159"/>
        <v>0</v>
      </c>
      <c r="CZ135" s="176">
        <f t="shared" si="159"/>
        <v>0</v>
      </c>
      <c r="DA135" s="176">
        <f t="shared" si="168"/>
        <v>0</v>
      </c>
      <c r="DB135" s="176">
        <f t="shared" si="168"/>
        <v>0</v>
      </c>
      <c r="DC135" s="176">
        <f t="shared" si="168"/>
        <v>0</v>
      </c>
      <c r="DD135" s="176">
        <f t="shared" si="168"/>
        <v>0</v>
      </c>
      <c r="DE135" s="176">
        <f t="shared" si="168"/>
        <v>0</v>
      </c>
      <c r="DF135" s="176">
        <f t="shared" si="168"/>
        <v>0</v>
      </c>
      <c r="DG135" s="176">
        <f t="shared" si="168"/>
        <v>0</v>
      </c>
      <c r="DH135" s="176">
        <f t="shared" si="168"/>
        <v>0</v>
      </c>
      <c r="DI135" s="176">
        <f t="shared" si="168"/>
        <v>0</v>
      </c>
      <c r="DJ135" s="176">
        <f t="shared" si="168"/>
        <v>0</v>
      </c>
      <c r="DK135" s="176">
        <f t="shared" si="168"/>
        <v>0</v>
      </c>
      <c r="DL135" s="176">
        <f t="shared" si="168"/>
        <v>0</v>
      </c>
      <c r="DM135" s="176">
        <f t="shared" si="168"/>
        <v>0</v>
      </c>
      <c r="DN135" s="176">
        <f t="shared" si="168"/>
        <v>0</v>
      </c>
      <c r="DO135" s="176">
        <f t="shared" si="168"/>
        <v>0</v>
      </c>
      <c r="DP135" s="176">
        <f t="shared" si="168"/>
        <v>0</v>
      </c>
      <c r="DQ135" s="176">
        <f t="shared" si="167"/>
        <v>0</v>
      </c>
      <c r="DR135" s="176">
        <f t="shared" si="164"/>
        <v>0</v>
      </c>
      <c r="DS135" s="176">
        <f t="shared" si="164"/>
        <v>0</v>
      </c>
      <c r="DT135" s="176">
        <f t="shared" si="164"/>
        <v>0</v>
      </c>
      <c r="DU135" s="176">
        <f t="shared" si="164"/>
        <v>0</v>
      </c>
      <c r="DV135" s="176">
        <f t="shared" si="164"/>
        <v>0</v>
      </c>
      <c r="DW135" s="176">
        <f t="shared" si="164"/>
        <v>0</v>
      </c>
      <c r="DX135" s="176">
        <f t="shared" si="164"/>
        <v>0</v>
      </c>
      <c r="DY135" s="176">
        <f t="shared" si="164"/>
        <v>0</v>
      </c>
      <c r="DZ135" s="176">
        <f t="shared" si="164"/>
        <v>0</v>
      </c>
      <c r="EA135" s="176">
        <f t="shared" si="164"/>
        <v>0</v>
      </c>
      <c r="EB135" s="176">
        <f t="shared" si="164"/>
        <v>0</v>
      </c>
      <c r="EC135" s="176">
        <f t="shared" si="164"/>
        <v>0</v>
      </c>
      <c r="ED135" s="176">
        <f t="shared" si="164"/>
        <v>0</v>
      </c>
      <c r="EE135" s="176">
        <f t="shared" si="164"/>
        <v>0</v>
      </c>
      <c r="EF135" s="176">
        <f t="shared" si="164"/>
        <v>0</v>
      </c>
      <c r="EG135" s="176">
        <f t="shared" si="147"/>
        <v>0</v>
      </c>
      <c r="EH135" s="176">
        <f t="shared" si="147"/>
        <v>0</v>
      </c>
      <c r="EI135" s="176">
        <f t="shared" si="147"/>
        <v>0</v>
      </c>
      <c r="EJ135" s="176">
        <f t="shared" si="147"/>
        <v>0</v>
      </c>
      <c r="EK135" s="176">
        <f t="shared" si="147"/>
        <v>0</v>
      </c>
      <c r="EL135" s="176">
        <f t="shared" si="147"/>
        <v>0</v>
      </c>
      <c r="EM135" s="176">
        <f t="shared" si="147"/>
        <v>0</v>
      </c>
      <c r="EN135" s="176">
        <f t="shared" si="147"/>
        <v>0</v>
      </c>
      <c r="EO135" s="176">
        <f t="shared" si="147"/>
        <v>0</v>
      </c>
      <c r="EP135" s="176">
        <f t="shared" si="147"/>
        <v>0</v>
      </c>
      <c r="EQ135" s="176">
        <f t="shared" si="147"/>
        <v>0</v>
      </c>
      <c r="ER135" s="176">
        <f t="shared" si="147"/>
        <v>0</v>
      </c>
      <c r="ES135" s="176">
        <f t="shared" si="147"/>
        <v>0</v>
      </c>
      <c r="ET135" s="176">
        <f t="shared" si="147"/>
        <v>0</v>
      </c>
      <c r="EU135" s="176">
        <f t="shared" si="147"/>
        <v>0</v>
      </c>
      <c r="EV135" s="176">
        <f t="shared" si="152"/>
        <v>0</v>
      </c>
      <c r="EW135" s="176">
        <f t="shared" si="152"/>
        <v>0</v>
      </c>
      <c r="EX135" s="176">
        <f t="shared" si="152"/>
        <v>0</v>
      </c>
      <c r="EY135" s="176">
        <f t="shared" si="152"/>
        <v>0</v>
      </c>
      <c r="EZ135" s="176">
        <f t="shared" si="152"/>
        <v>0</v>
      </c>
      <c r="FA135" s="176">
        <f t="shared" si="152"/>
        <v>0</v>
      </c>
      <c r="FB135" s="176">
        <f t="shared" si="152"/>
        <v>0</v>
      </c>
      <c r="FC135" s="176">
        <f t="shared" si="152"/>
        <v>0</v>
      </c>
      <c r="FD135" s="176">
        <f t="shared" si="152"/>
        <v>0</v>
      </c>
      <c r="FE135" s="176">
        <f t="shared" si="152"/>
        <v>0</v>
      </c>
      <c r="FF135" s="176">
        <f t="shared" si="152"/>
        <v>0</v>
      </c>
      <c r="FG135" s="176">
        <f t="shared" si="152"/>
        <v>0</v>
      </c>
      <c r="FH135" s="176">
        <f t="shared" si="152"/>
        <v>0</v>
      </c>
      <c r="FI135" s="176">
        <f t="shared" si="152"/>
        <v>0</v>
      </c>
      <c r="FJ135" s="176">
        <f t="shared" si="165"/>
        <v>0</v>
      </c>
      <c r="FK135" s="176">
        <f t="shared" si="165"/>
        <v>0</v>
      </c>
      <c r="FL135" s="176">
        <f t="shared" si="165"/>
        <v>0</v>
      </c>
      <c r="FM135" s="176">
        <f t="shared" si="165"/>
        <v>0</v>
      </c>
      <c r="FN135" s="176">
        <f t="shared" si="165"/>
        <v>0</v>
      </c>
      <c r="FO135" s="176">
        <f t="shared" si="165"/>
        <v>0</v>
      </c>
      <c r="FP135" s="176">
        <f t="shared" si="165"/>
        <v>0</v>
      </c>
      <c r="FQ135" s="176">
        <f t="shared" si="165"/>
        <v>0</v>
      </c>
      <c r="FR135" s="176">
        <f t="shared" si="165"/>
        <v>0</v>
      </c>
      <c r="FS135" s="176">
        <f t="shared" si="165"/>
        <v>0</v>
      </c>
      <c r="FT135" s="176">
        <f t="shared" si="165"/>
        <v>0</v>
      </c>
      <c r="FU135" s="176">
        <f t="shared" si="165"/>
        <v>0</v>
      </c>
      <c r="FV135" s="176">
        <f t="shared" si="165"/>
        <v>0</v>
      </c>
      <c r="FW135" s="176">
        <f t="shared" si="165"/>
        <v>0</v>
      </c>
      <c r="FX135" s="176">
        <f t="shared" si="165"/>
        <v>0</v>
      </c>
      <c r="FY135" s="176">
        <f t="shared" si="165"/>
        <v>0</v>
      </c>
      <c r="FZ135" s="176">
        <f t="shared" si="161"/>
        <v>0</v>
      </c>
      <c r="GA135" s="176">
        <f t="shared" si="161"/>
        <v>0</v>
      </c>
      <c r="GB135" s="176">
        <f t="shared" si="161"/>
        <v>0</v>
      </c>
      <c r="GC135" s="176">
        <f t="shared" si="161"/>
        <v>0</v>
      </c>
      <c r="GD135" s="176">
        <f t="shared" si="161"/>
        <v>0</v>
      </c>
      <c r="GE135" s="176">
        <f t="shared" si="161"/>
        <v>0</v>
      </c>
      <c r="GF135" s="176">
        <f t="shared" si="161"/>
        <v>0</v>
      </c>
      <c r="GG135" s="176">
        <f t="shared" si="161"/>
        <v>0</v>
      </c>
      <c r="GH135" s="176">
        <f t="shared" si="161"/>
        <v>0</v>
      </c>
      <c r="GI135" s="176">
        <f t="shared" si="161"/>
        <v>0</v>
      </c>
      <c r="GJ135" s="176">
        <f t="shared" si="156"/>
        <v>0</v>
      </c>
      <c r="GK135" s="176">
        <f t="shared" si="156"/>
        <v>0</v>
      </c>
      <c r="GL135" s="176">
        <f t="shared" si="156"/>
        <v>0</v>
      </c>
      <c r="GM135" s="176">
        <f t="shared" si="156"/>
        <v>0</v>
      </c>
      <c r="GN135" s="176">
        <f t="shared" si="156"/>
        <v>0</v>
      </c>
      <c r="GO135" s="176">
        <f t="shared" si="156"/>
        <v>0</v>
      </c>
      <c r="GP135" s="176">
        <f t="shared" si="156"/>
        <v>0</v>
      </c>
      <c r="GQ135" s="176">
        <f t="shared" si="156"/>
        <v>0</v>
      </c>
      <c r="GR135" s="176">
        <f t="shared" si="156"/>
        <v>0</v>
      </c>
      <c r="GS135" s="176">
        <f t="shared" si="166"/>
        <v>0</v>
      </c>
      <c r="GT135" s="176">
        <f t="shared" si="166"/>
        <v>0</v>
      </c>
      <c r="GU135" s="176">
        <f t="shared" si="166"/>
        <v>0</v>
      </c>
      <c r="GV135" s="176">
        <f t="shared" si="166"/>
        <v>0</v>
      </c>
      <c r="GW135" s="176">
        <f t="shared" si="166"/>
        <v>0</v>
      </c>
      <c r="GX135" s="176">
        <f t="shared" si="166"/>
        <v>0</v>
      </c>
      <c r="GY135" s="176">
        <f t="shared" si="166"/>
        <v>0</v>
      </c>
      <c r="GZ135" s="176">
        <f t="shared" si="166"/>
        <v>0</v>
      </c>
      <c r="HA135" s="176">
        <f t="shared" si="162"/>
        <v>0</v>
      </c>
      <c r="HB135" s="176">
        <f t="shared" si="162"/>
        <v>0</v>
      </c>
      <c r="HC135" s="176">
        <f t="shared" si="162"/>
        <v>0</v>
      </c>
      <c r="HD135" s="176">
        <f t="shared" si="162"/>
        <v>0</v>
      </c>
      <c r="HE135" s="176">
        <f t="shared" si="162"/>
        <v>0</v>
      </c>
      <c r="HF135" s="176">
        <f t="shared" si="162"/>
        <v>0</v>
      </c>
      <c r="HG135" s="176">
        <f t="shared" si="162"/>
        <v>0</v>
      </c>
      <c r="HH135" s="176">
        <f t="shared" si="162"/>
        <v>0</v>
      </c>
      <c r="HI135" s="176">
        <f t="shared" si="162"/>
        <v>0</v>
      </c>
      <c r="HJ135" s="176">
        <f t="shared" si="162"/>
        <v>0</v>
      </c>
      <c r="HK135" s="176">
        <f t="shared" si="162"/>
        <v>0</v>
      </c>
      <c r="HL135" s="176">
        <f t="shared" si="162"/>
        <v>0</v>
      </c>
      <c r="HM135" s="176">
        <f t="shared" si="162"/>
        <v>0</v>
      </c>
      <c r="HN135" s="176">
        <f t="shared" si="162"/>
        <v>0</v>
      </c>
      <c r="HO135" s="176">
        <f t="shared" si="162"/>
        <v>0</v>
      </c>
      <c r="HP135" s="176">
        <f t="shared" si="163"/>
        <v>0</v>
      </c>
      <c r="HQ135" s="176">
        <f t="shared" si="163"/>
        <v>0</v>
      </c>
      <c r="HR135" s="176">
        <f t="shared" si="163"/>
        <v>0</v>
      </c>
      <c r="HS135" s="176">
        <f t="shared" si="163"/>
        <v>0</v>
      </c>
      <c r="HT135" s="176">
        <f t="shared" si="163"/>
        <v>0</v>
      </c>
      <c r="HU135" s="176">
        <f t="shared" si="163"/>
        <v>0</v>
      </c>
      <c r="HV135" s="176">
        <f t="shared" si="163"/>
        <v>0</v>
      </c>
      <c r="HW135" s="176">
        <f t="shared" si="163"/>
        <v>0</v>
      </c>
      <c r="HX135" s="176">
        <f t="shared" si="163"/>
        <v>0</v>
      </c>
      <c r="HY135" s="176">
        <f t="shared" si="163"/>
        <v>0</v>
      </c>
      <c r="HZ135" s="176">
        <f t="shared" si="163"/>
        <v>0</v>
      </c>
      <c r="IA135" s="176">
        <f t="shared" si="163"/>
        <v>0</v>
      </c>
      <c r="IB135" s="176">
        <f t="shared" si="163"/>
        <v>0</v>
      </c>
      <c r="IC135" s="176">
        <f t="shared" si="163"/>
        <v>0</v>
      </c>
      <c r="ID135" s="176">
        <f t="shared" si="163"/>
        <v>0</v>
      </c>
      <c r="IE135" s="176">
        <f t="shared" si="163"/>
        <v>0</v>
      </c>
      <c r="IF135" s="176">
        <f t="shared" si="153"/>
        <v>0</v>
      </c>
      <c r="IG135" s="176">
        <f t="shared" si="153"/>
        <v>0</v>
      </c>
    </row>
    <row r="136" spans="2:241" ht="12.75" customHeight="1" x14ac:dyDescent="0.25">
      <c r="B136" s="174"/>
      <c r="C136" s="174"/>
      <c r="D136" s="174">
        <f t="shared" si="96"/>
        <v>0</v>
      </c>
      <c r="E136"/>
      <c r="F136"/>
      <c r="G136" s="177">
        <v>123</v>
      </c>
      <c r="H136" s="176">
        <f t="shared" si="97"/>
        <v>19.071377002715991</v>
      </c>
      <c r="I136" s="176">
        <f t="shared" si="100"/>
        <v>1.7767616057199095E-211</v>
      </c>
      <c r="K136" s="176">
        <f t="shared" si="155"/>
        <v>1.8837416868431504E-305</v>
      </c>
      <c r="L136" s="176">
        <f t="shared" si="155"/>
        <v>1.7442414591825418E-236</v>
      </c>
      <c r="M136" s="176">
        <f t="shared" si="155"/>
        <v>0</v>
      </c>
      <c r="N136" s="176">
        <f t="shared" si="155"/>
        <v>0</v>
      </c>
      <c r="O136" s="176">
        <f t="shared" si="155"/>
        <v>0</v>
      </c>
      <c r="P136" s="176">
        <f t="shared" si="155"/>
        <v>2.3001336993435673E-307</v>
      </c>
      <c r="Q136" s="176">
        <f t="shared" si="155"/>
        <v>0</v>
      </c>
      <c r="R136" s="176">
        <f t="shared" si="155"/>
        <v>0</v>
      </c>
      <c r="S136" s="176">
        <f t="shared" si="155"/>
        <v>0</v>
      </c>
      <c r="T136" s="176">
        <f t="shared" si="155"/>
        <v>4.4394154222930617E-235</v>
      </c>
      <c r="U136" s="176">
        <f t="shared" si="155"/>
        <v>1.7767616057199095E-211</v>
      </c>
      <c r="V136" s="176">
        <f t="shared" si="155"/>
        <v>0</v>
      </c>
      <c r="W136" s="176">
        <f t="shared" si="155"/>
        <v>0</v>
      </c>
      <c r="X136" s="176">
        <f t="shared" si="155"/>
        <v>0</v>
      </c>
      <c r="Y136" s="176">
        <f t="shared" si="155"/>
        <v>0</v>
      </c>
      <c r="Z136" s="176">
        <f t="shared" si="155"/>
        <v>0</v>
      </c>
      <c r="AA136" s="176">
        <f t="shared" si="154"/>
        <v>0</v>
      </c>
      <c r="AB136" s="176">
        <f t="shared" si="154"/>
        <v>0</v>
      </c>
      <c r="AC136" s="176">
        <f t="shared" si="154"/>
        <v>0</v>
      </c>
      <c r="AD136" s="176">
        <f t="shared" si="154"/>
        <v>0</v>
      </c>
      <c r="AE136" s="176">
        <f t="shared" si="154"/>
        <v>0</v>
      </c>
      <c r="AF136" s="176">
        <f t="shared" si="154"/>
        <v>0</v>
      </c>
      <c r="AG136" s="176">
        <f t="shared" si="154"/>
        <v>0</v>
      </c>
      <c r="AH136" s="176">
        <f t="shared" si="154"/>
        <v>0</v>
      </c>
      <c r="AI136" s="176">
        <f t="shared" si="154"/>
        <v>0</v>
      </c>
      <c r="AJ136" s="176">
        <f t="shared" si="154"/>
        <v>0</v>
      </c>
      <c r="AK136" s="176">
        <f t="shared" si="154"/>
        <v>0</v>
      </c>
      <c r="AL136" s="176">
        <f t="shared" si="154"/>
        <v>0</v>
      </c>
      <c r="AM136" s="176">
        <f t="shared" si="154"/>
        <v>0</v>
      </c>
      <c r="AN136" s="176">
        <f t="shared" si="154"/>
        <v>0</v>
      </c>
      <c r="AO136" s="176">
        <f t="shared" si="154"/>
        <v>0</v>
      </c>
      <c r="AP136" s="176">
        <f t="shared" si="160"/>
        <v>0</v>
      </c>
      <c r="AQ136" s="176">
        <f t="shared" si="160"/>
        <v>0</v>
      </c>
      <c r="AR136" s="176">
        <f t="shared" si="160"/>
        <v>0</v>
      </c>
      <c r="AS136" s="176">
        <f t="shared" si="160"/>
        <v>0</v>
      </c>
      <c r="AT136" s="176">
        <f t="shared" si="160"/>
        <v>0</v>
      </c>
      <c r="AU136" s="176">
        <f t="shared" si="160"/>
        <v>0</v>
      </c>
      <c r="AV136" s="176">
        <f t="shared" si="160"/>
        <v>0</v>
      </c>
      <c r="AW136" s="176">
        <f t="shared" si="160"/>
        <v>0</v>
      </c>
      <c r="AX136" s="176">
        <f t="shared" si="160"/>
        <v>0</v>
      </c>
      <c r="AY136" s="176">
        <f t="shared" si="160"/>
        <v>0</v>
      </c>
      <c r="AZ136" s="176">
        <f t="shared" si="160"/>
        <v>0</v>
      </c>
      <c r="BA136" s="176">
        <f t="shared" si="160"/>
        <v>0</v>
      </c>
      <c r="BB136" s="176">
        <f t="shared" si="160"/>
        <v>0</v>
      </c>
      <c r="BC136" s="176">
        <f t="shared" si="160"/>
        <v>0</v>
      </c>
      <c r="BD136" s="176">
        <f t="shared" si="160"/>
        <v>0</v>
      </c>
      <c r="BE136" s="176">
        <f t="shared" si="160"/>
        <v>0</v>
      </c>
      <c r="BF136" s="176">
        <f t="shared" si="158"/>
        <v>0</v>
      </c>
      <c r="BG136" s="176">
        <f t="shared" si="158"/>
        <v>0</v>
      </c>
      <c r="BH136" s="176">
        <f t="shared" si="158"/>
        <v>0</v>
      </c>
      <c r="BI136" s="176">
        <f t="shared" si="158"/>
        <v>0</v>
      </c>
      <c r="BJ136" s="176">
        <f t="shared" si="158"/>
        <v>0</v>
      </c>
      <c r="BK136" s="176">
        <f t="shared" si="158"/>
        <v>0</v>
      </c>
      <c r="BL136" s="176">
        <f t="shared" si="158"/>
        <v>0</v>
      </c>
      <c r="BM136" s="176">
        <f t="shared" si="158"/>
        <v>0</v>
      </c>
      <c r="BN136" s="176">
        <f t="shared" si="158"/>
        <v>0</v>
      </c>
      <c r="BO136" s="176">
        <f t="shared" si="158"/>
        <v>0</v>
      </c>
      <c r="BP136" s="176">
        <f t="shared" si="158"/>
        <v>0</v>
      </c>
      <c r="BQ136" s="176">
        <f t="shared" si="158"/>
        <v>0</v>
      </c>
      <c r="BR136" s="176">
        <f t="shared" si="158"/>
        <v>0</v>
      </c>
      <c r="BS136" s="176">
        <f t="shared" si="158"/>
        <v>0</v>
      </c>
      <c r="BT136" s="176">
        <f t="shared" si="158"/>
        <v>0</v>
      </c>
      <c r="BU136" s="176">
        <f t="shared" si="157"/>
        <v>0</v>
      </c>
      <c r="BV136" s="176">
        <f t="shared" si="157"/>
        <v>0</v>
      </c>
      <c r="BW136" s="176">
        <f t="shared" si="157"/>
        <v>0</v>
      </c>
      <c r="BX136" s="176">
        <f t="shared" si="157"/>
        <v>0</v>
      </c>
      <c r="BY136" s="176">
        <f t="shared" si="157"/>
        <v>0</v>
      </c>
      <c r="BZ136" s="176">
        <f t="shared" si="157"/>
        <v>0</v>
      </c>
      <c r="CA136" s="176">
        <f t="shared" si="157"/>
        <v>0</v>
      </c>
      <c r="CB136" s="176">
        <f t="shared" si="157"/>
        <v>0</v>
      </c>
      <c r="CC136" s="176">
        <f t="shared" si="157"/>
        <v>0</v>
      </c>
      <c r="CD136" s="176">
        <f t="shared" si="157"/>
        <v>0</v>
      </c>
      <c r="CE136" s="176">
        <f t="shared" si="157"/>
        <v>0</v>
      </c>
      <c r="CF136" s="176">
        <f t="shared" si="157"/>
        <v>0</v>
      </c>
      <c r="CG136" s="176">
        <f t="shared" si="157"/>
        <v>0</v>
      </c>
      <c r="CH136" s="176">
        <f t="shared" si="157"/>
        <v>0</v>
      </c>
      <c r="CI136" s="176">
        <f t="shared" si="157"/>
        <v>0</v>
      </c>
      <c r="CJ136" s="176">
        <f t="shared" si="157"/>
        <v>0</v>
      </c>
      <c r="CK136" s="176">
        <f t="shared" si="159"/>
        <v>0</v>
      </c>
      <c r="CL136" s="176">
        <f t="shared" si="159"/>
        <v>0</v>
      </c>
      <c r="CM136" s="176">
        <f t="shared" si="159"/>
        <v>0</v>
      </c>
      <c r="CN136" s="176">
        <f t="shared" si="159"/>
        <v>0</v>
      </c>
      <c r="CO136" s="176">
        <f t="shared" si="159"/>
        <v>0</v>
      </c>
      <c r="CP136" s="176">
        <f t="shared" si="159"/>
        <v>0</v>
      </c>
      <c r="CQ136" s="176">
        <f t="shared" si="159"/>
        <v>0</v>
      </c>
      <c r="CR136" s="176">
        <f t="shared" si="159"/>
        <v>0</v>
      </c>
      <c r="CS136" s="176">
        <f t="shared" si="159"/>
        <v>0</v>
      </c>
      <c r="CT136" s="176">
        <f t="shared" si="159"/>
        <v>0</v>
      </c>
      <c r="CU136" s="176">
        <f t="shared" si="159"/>
        <v>0</v>
      </c>
      <c r="CV136" s="176">
        <f t="shared" si="159"/>
        <v>0</v>
      </c>
      <c r="CW136" s="176">
        <f t="shared" si="159"/>
        <v>0</v>
      </c>
      <c r="CX136" s="176">
        <f t="shared" si="159"/>
        <v>0</v>
      </c>
      <c r="CY136" s="176">
        <f t="shared" si="159"/>
        <v>0</v>
      </c>
      <c r="CZ136" s="176">
        <f t="shared" si="159"/>
        <v>0</v>
      </c>
      <c r="DA136" s="176">
        <f t="shared" si="168"/>
        <v>0</v>
      </c>
      <c r="DB136" s="176">
        <f t="shared" si="168"/>
        <v>0</v>
      </c>
      <c r="DC136" s="176">
        <f t="shared" si="168"/>
        <v>0</v>
      </c>
      <c r="DD136" s="176">
        <f t="shared" si="168"/>
        <v>0</v>
      </c>
      <c r="DE136" s="176">
        <f t="shared" si="168"/>
        <v>0</v>
      </c>
      <c r="DF136" s="176">
        <f t="shared" si="168"/>
        <v>0</v>
      </c>
      <c r="DG136" s="176">
        <f t="shared" si="168"/>
        <v>0</v>
      </c>
      <c r="DH136" s="176">
        <f t="shared" si="168"/>
        <v>0</v>
      </c>
      <c r="DI136" s="176">
        <f t="shared" si="168"/>
        <v>0</v>
      </c>
      <c r="DJ136" s="176">
        <f t="shared" si="168"/>
        <v>0</v>
      </c>
      <c r="DK136" s="176">
        <f t="shared" si="168"/>
        <v>0</v>
      </c>
      <c r="DL136" s="176">
        <f t="shared" si="168"/>
        <v>0</v>
      </c>
      <c r="DM136" s="176">
        <f t="shared" si="168"/>
        <v>0</v>
      </c>
      <c r="DN136" s="176">
        <f t="shared" si="168"/>
        <v>0</v>
      </c>
      <c r="DO136" s="176">
        <f t="shared" si="168"/>
        <v>0</v>
      </c>
      <c r="DP136" s="176">
        <f t="shared" si="168"/>
        <v>0</v>
      </c>
      <c r="DQ136" s="176">
        <f t="shared" si="167"/>
        <v>0</v>
      </c>
      <c r="DR136" s="176">
        <f t="shared" si="164"/>
        <v>0</v>
      </c>
      <c r="DS136" s="176">
        <f t="shared" si="164"/>
        <v>0</v>
      </c>
      <c r="DT136" s="176">
        <f t="shared" si="164"/>
        <v>0</v>
      </c>
      <c r="DU136" s="176">
        <f t="shared" si="164"/>
        <v>0</v>
      </c>
      <c r="DV136" s="176">
        <f t="shared" si="164"/>
        <v>0</v>
      </c>
      <c r="DW136" s="176">
        <f t="shared" si="164"/>
        <v>0</v>
      </c>
      <c r="DX136" s="176">
        <f t="shared" si="164"/>
        <v>0</v>
      </c>
      <c r="DY136" s="176">
        <f t="shared" si="164"/>
        <v>0</v>
      </c>
      <c r="DZ136" s="176">
        <f t="shared" si="164"/>
        <v>0</v>
      </c>
      <c r="EA136" s="176">
        <f t="shared" si="164"/>
        <v>0</v>
      </c>
      <c r="EB136" s="176">
        <f t="shared" si="164"/>
        <v>0</v>
      </c>
      <c r="EC136" s="176">
        <f t="shared" si="164"/>
        <v>0</v>
      </c>
      <c r="ED136" s="176">
        <f t="shared" si="164"/>
        <v>0</v>
      </c>
      <c r="EE136" s="176">
        <f t="shared" si="164"/>
        <v>0</v>
      </c>
      <c r="EF136" s="176">
        <f t="shared" si="164"/>
        <v>0</v>
      </c>
      <c r="EG136" s="176">
        <f t="shared" si="164"/>
        <v>0</v>
      </c>
      <c r="EH136" s="176">
        <f t="shared" ref="EH136:EW151" si="169">+NORMDIST($H136,EH$12,EH$13,FALSE)</f>
        <v>0</v>
      </c>
      <c r="EI136" s="176">
        <f t="shared" si="169"/>
        <v>0</v>
      </c>
      <c r="EJ136" s="176">
        <f t="shared" si="169"/>
        <v>0</v>
      </c>
      <c r="EK136" s="176">
        <f t="shared" si="169"/>
        <v>0</v>
      </c>
      <c r="EL136" s="176">
        <f t="shared" si="169"/>
        <v>0</v>
      </c>
      <c r="EM136" s="176">
        <f t="shared" si="169"/>
        <v>0</v>
      </c>
      <c r="EN136" s="176">
        <f t="shared" si="169"/>
        <v>0</v>
      </c>
      <c r="EO136" s="176">
        <f t="shared" si="169"/>
        <v>0</v>
      </c>
      <c r="EP136" s="176">
        <f t="shared" si="169"/>
        <v>0</v>
      </c>
      <c r="EQ136" s="176">
        <f t="shared" si="169"/>
        <v>0</v>
      </c>
      <c r="ER136" s="176">
        <f t="shared" si="169"/>
        <v>0</v>
      </c>
      <c r="ES136" s="176">
        <f t="shared" si="169"/>
        <v>0</v>
      </c>
      <c r="ET136" s="176">
        <f t="shared" si="169"/>
        <v>0</v>
      </c>
      <c r="EU136" s="176">
        <f t="shared" si="169"/>
        <v>0</v>
      </c>
      <c r="EV136" s="176">
        <f t="shared" si="169"/>
        <v>0</v>
      </c>
      <c r="EW136" s="176">
        <f t="shared" si="169"/>
        <v>0</v>
      </c>
      <c r="EX136" s="176">
        <f t="shared" si="152"/>
        <v>0</v>
      </c>
      <c r="EY136" s="176">
        <f t="shared" si="152"/>
        <v>0</v>
      </c>
      <c r="EZ136" s="176">
        <f t="shared" si="152"/>
        <v>0</v>
      </c>
      <c r="FA136" s="176">
        <f t="shared" si="152"/>
        <v>0</v>
      </c>
      <c r="FB136" s="176">
        <f t="shared" si="152"/>
        <v>0</v>
      </c>
      <c r="FC136" s="176">
        <f t="shared" si="152"/>
        <v>0</v>
      </c>
      <c r="FD136" s="176">
        <f t="shared" si="152"/>
        <v>0</v>
      </c>
      <c r="FE136" s="176">
        <f t="shared" si="152"/>
        <v>0</v>
      </c>
      <c r="FF136" s="176">
        <f t="shared" si="152"/>
        <v>0</v>
      </c>
      <c r="FG136" s="176">
        <f t="shared" si="152"/>
        <v>0</v>
      </c>
      <c r="FH136" s="176">
        <f t="shared" si="152"/>
        <v>0</v>
      </c>
      <c r="FI136" s="176">
        <f t="shared" si="152"/>
        <v>0</v>
      </c>
      <c r="FJ136" s="176">
        <f t="shared" si="165"/>
        <v>0</v>
      </c>
      <c r="FK136" s="176">
        <f t="shared" si="165"/>
        <v>0</v>
      </c>
      <c r="FL136" s="176">
        <f t="shared" si="165"/>
        <v>0</v>
      </c>
      <c r="FM136" s="176">
        <f t="shared" si="165"/>
        <v>0</v>
      </c>
      <c r="FN136" s="176">
        <f t="shared" si="165"/>
        <v>0</v>
      </c>
      <c r="FO136" s="176">
        <f t="shared" si="165"/>
        <v>0</v>
      </c>
      <c r="FP136" s="176">
        <f t="shared" si="165"/>
        <v>0</v>
      </c>
      <c r="FQ136" s="176">
        <f t="shared" si="165"/>
        <v>0</v>
      </c>
      <c r="FR136" s="176">
        <f t="shared" si="165"/>
        <v>0</v>
      </c>
      <c r="FS136" s="176">
        <f t="shared" si="165"/>
        <v>0</v>
      </c>
      <c r="FT136" s="176">
        <f t="shared" si="165"/>
        <v>0</v>
      </c>
      <c r="FU136" s="176">
        <f t="shared" si="165"/>
        <v>0</v>
      </c>
      <c r="FV136" s="176">
        <f t="shared" si="165"/>
        <v>0</v>
      </c>
      <c r="FW136" s="176">
        <f t="shared" si="165"/>
        <v>0</v>
      </c>
      <c r="FX136" s="176">
        <f t="shared" si="165"/>
        <v>0</v>
      </c>
      <c r="FY136" s="176">
        <f t="shared" si="165"/>
        <v>0</v>
      </c>
      <c r="FZ136" s="176">
        <f t="shared" si="161"/>
        <v>0</v>
      </c>
      <c r="GA136" s="176">
        <f t="shared" si="161"/>
        <v>0</v>
      </c>
      <c r="GB136" s="176">
        <f t="shared" si="161"/>
        <v>0</v>
      </c>
      <c r="GC136" s="176">
        <f t="shared" si="161"/>
        <v>0</v>
      </c>
      <c r="GD136" s="176">
        <f t="shared" si="161"/>
        <v>0</v>
      </c>
      <c r="GE136" s="176">
        <f t="shared" si="161"/>
        <v>0</v>
      </c>
      <c r="GF136" s="176">
        <f t="shared" si="161"/>
        <v>0</v>
      </c>
      <c r="GG136" s="176">
        <f t="shared" si="161"/>
        <v>0</v>
      </c>
      <c r="GH136" s="176">
        <f t="shared" si="161"/>
        <v>0</v>
      </c>
      <c r="GI136" s="176">
        <f t="shared" si="161"/>
        <v>0</v>
      </c>
      <c r="GJ136" s="176">
        <f t="shared" si="156"/>
        <v>0</v>
      </c>
      <c r="GK136" s="176">
        <f t="shared" si="156"/>
        <v>0</v>
      </c>
      <c r="GL136" s="176">
        <f t="shared" si="156"/>
        <v>0</v>
      </c>
      <c r="GM136" s="176">
        <f t="shared" si="156"/>
        <v>0</v>
      </c>
      <c r="GN136" s="176">
        <f t="shared" si="156"/>
        <v>0</v>
      </c>
      <c r="GO136" s="176">
        <f t="shared" si="156"/>
        <v>0</v>
      </c>
      <c r="GP136" s="176">
        <f t="shared" si="156"/>
        <v>0</v>
      </c>
      <c r="GQ136" s="176">
        <f t="shared" si="156"/>
        <v>0</v>
      </c>
      <c r="GR136" s="176">
        <f t="shared" si="156"/>
        <v>0</v>
      </c>
      <c r="GS136" s="176">
        <f t="shared" si="166"/>
        <v>0</v>
      </c>
      <c r="GT136" s="176">
        <f t="shared" si="166"/>
        <v>0</v>
      </c>
      <c r="GU136" s="176">
        <f t="shared" si="166"/>
        <v>0</v>
      </c>
      <c r="GV136" s="176">
        <f t="shared" si="166"/>
        <v>0</v>
      </c>
      <c r="GW136" s="176">
        <f t="shared" si="166"/>
        <v>0</v>
      </c>
      <c r="GX136" s="176">
        <f t="shared" si="166"/>
        <v>0</v>
      </c>
      <c r="GY136" s="176">
        <f t="shared" si="166"/>
        <v>0</v>
      </c>
      <c r="GZ136" s="176">
        <f t="shared" si="166"/>
        <v>0</v>
      </c>
      <c r="HA136" s="176">
        <f t="shared" si="162"/>
        <v>0</v>
      </c>
      <c r="HB136" s="176">
        <f t="shared" si="162"/>
        <v>0</v>
      </c>
      <c r="HC136" s="176">
        <f t="shared" si="162"/>
        <v>0</v>
      </c>
      <c r="HD136" s="176">
        <f t="shared" si="162"/>
        <v>0</v>
      </c>
      <c r="HE136" s="176">
        <f t="shared" si="162"/>
        <v>0</v>
      </c>
      <c r="HF136" s="176">
        <f t="shared" si="162"/>
        <v>0</v>
      </c>
      <c r="HG136" s="176">
        <f t="shared" si="162"/>
        <v>0</v>
      </c>
      <c r="HH136" s="176">
        <f t="shared" si="162"/>
        <v>0</v>
      </c>
      <c r="HI136" s="176">
        <f t="shared" si="162"/>
        <v>0</v>
      </c>
      <c r="HJ136" s="176">
        <f t="shared" si="162"/>
        <v>0</v>
      </c>
      <c r="HK136" s="176">
        <f t="shared" si="162"/>
        <v>0</v>
      </c>
      <c r="HL136" s="176">
        <f t="shared" si="162"/>
        <v>0</v>
      </c>
      <c r="HM136" s="176">
        <f t="shared" si="162"/>
        <v>0</v>
      </c>
      <c r="HN136" s="176">
        <f t="shared" si="162"/>
        <v>0</v>
      </c>
      <c r="HO136" s="176">
        <f t="shared" si="162"/>
        <v>0</v>
      </c>
      <c r="HP136" s="176">
        <f t="shared" si="163"/>
        <v>0</v>
      </c>
      <c r="HQ136" s="176">
        <f t="shared" si="163"/>
        <v>0</v>
      </c>
      <c r="HR136" s="176">
        <f t="shared" si="163"/>
        <v>0</v>
      </c>
      <c r="HS136" s="176">
        <f t="shared" si="163"/>
        <v>0</v>
      </c>
      <c r="HT136" s="176">
        <f t="shared" si="163"/>
        <v>0</v>
      </c>
      <c r="HU136" s="176">
        <f t="shared" si="163"/>
        <v>0</v>
      </c>
      <c r="HV136" s="176">
        <f t="shared" si="163"/>
        <v>0</v>
      </c>
      <c r="HW136" s="176">
        <f t="shared" si="163"/>
        <v>0</v>
      </c>
      <c r="HX136" s="176">
        <f t="shared" si="163"/>
        <v>0</v>
      </c>
      <c r="HY136" s="176">
        <f t="shared" si="163"/>
        <v>0</v>
      </c>
      <c r="HZ136" s="176">
        <f t="shared" si="163"/>
        <v>0</v>
      </c>
      <c r="IA136" s="176">
        <f t="shared" si="163"/>
        <v>0</v>
      </c>
      <c r="IB136" s="176">
        <f t="shared" si="163"/>
        <v>0</v>
      </c>
      <c r="IC136" s="176">
        <f t="shared" si="163"/>
        <v>0</v>
      </c>
      <c r="ID136" s="176">
        <f t="shared" si="163"/>
        <v>0</v>
      </c>
      <c r="IE136" s="176">
        <f t="shared" si="163"/>
        <v>0</v>
      </c>
      <c r="IF136" s="176">
        <f t="shared" si="153"/>
        <v>0</v>
      </c>
      <c r="IG136" s="176">
        <f t="shared" si="153"/>
        <v>0</v>
      </c>
    </row>
    <row r="137" spans="2:241" ht="12.75" customHeight="1" x14ac:dyDescent="0.25">
      <c r="B137" s="174"/>
      <c r="C137" s="174"/>
      <c r="D137" s="174">
        <f t="shared" si="96"/>
        <v>0</v>
      </c>
      <c r="E137"/>
      <c r="F137"/>
      <c r="G137" s="177">
        <v>124</v>
      </c>
      <c r="H137" s="176">
        <f t="shared" si="97"/>
        <v>19.226428848266526</v>
      </c>
      <c r="I137" s="176">
        <f t="shared" si="100"/>
        <v>8.0617340505950237E-218</v>
      </c>
      <c r="K137" s="176">
        <f t="shared" si="155"/>
        <v>0</v>
      </c>
      <c r="L137" s="176">
        <f t="shared" si="155"/>
        <v>6.1777551059810986E-245</v>
      </c>
      <c r="M137" s="176">
        <f t="shared" si="155"/>
        <v>0</v>
      </c>
      <c r="N137" s="176">
        <f t="shared" si="155"/>
        <v>0</v>
      </c>
      <c r="O137" s="176">
        <f t="shared" si="155"/>
        <v>0</v>
      </c>
      <c r="P137" s="176">
        <f t="shared" si="155"/>
        <v>0</v>
      </c>
      <c r="Q137" s="176">
        <f t="shared" si="155"/>
        <v>0</v>
      </c>
      <c r="R137" s="176">
        <f t="shared" si="155"/>
        <v>0</v>
      </c>
      <c r="S137" s="176">
        <f t="shared" si="155"/>
        <v>0</v>
      </c>
      <c r="T137" s="176">
        <f t="shared" si="155"/>
        <v>1.6348340221159815E-242</v>
      </c>
      <c r="U137" s="176">
        <f t="shared" si="155"/>
        <v>8.0617340505950237E-218</v>
      </c>
      <c r="V137" s="176">
        <f t="shared" si="155"/>
        <v>0</v>
      </c>
      <c r="W137" s="176">
        <f t="shared" si="155"/>
        <v>0</v>
      </c>
      <c r="X137" s="176">
        <f t="shared" si="155"/>
        <v>0</v>
      </c>
      <c r="Y137" s="176">
        <f t="shared" si="155"/>
        <v>0</v>
      </c>
      <c r="Z137" s="176">
        <f t="shared" si="155"/>
        <v>0</v>
      </c>
      <c r="AA137" s="176">
        <f t="shared" si="154"/>
        <v>0</v>
      </c>
      <c r="AB137" s="176">
        <f t="shared" si="154"/>
        <v>0</v>
      </c>
      <c r="AC137" s="176">
        <f t="shared" si="154"/>
        <v>0</v>
      </c>
      <c r="AD137" s="176">
        <f t="shared" si="154"/>
        <v>0</v>
      </c>
      <c r="AE137" s="176">
        <f t="shared" si="154"/>
        <v>0</v>
      </c>
      <c r="AF137" s="176">
        <f t="shared" si="154"/>
        <v>0</v>
      </c>
      <c r="AG137" s="176">
        <f t="shared" si="154"/>
        <v>0</v>
      </c>
      <c r="AH137" s="176">
        <f t="shared" si="154"/>
        <v>0</v>
      </c>
      <c r="AI137" s="176">
        <f t="shared" si="154"/>
        <v>0</v>
      </c>
      <c r="AJ137" s="176">
        <f t="shared" si="154"/>
        <v>0</v>
      </c>
      <c r="AK137" s="176">
        <f t="shared" si="154"/>
        <v>0</v>
      </c>
      <c r="AL137" s="176">
        <f t="shared" si="154"/>
        <v>0</v>
      </c>
      <c r="AM137" s="176">
        <f t="shared" si="154"/>
        <v>0</v>
      </c>
      <c r="AN137" s="176">
        <f t="shared" si="154"/>
        <v>0</v>
      </c>
      <c r="AO137" s="176">
        <f t="shared" si="154"/>
        <v>0</v>
      </c>
      <c r="AP137" s="176">
        <f t="shared" si="160"/>
        <v>0</v>
      </c>
      <c r="AQ137" s="176">
        <f t="shared" si="160"/>
        <v>0</v>
      </c>
      <c r="AR137" s="176">
        <f t="shared" si="160"/>
        <v>0</v>
      </c>
      <c r="AS137" s="176">
        <f t="shared" si="160"/>
        <v>0</v>
      </c>
      <c r="AT137" s="176">
        <f t="shared" si="160"/>
        <v>0</v>
      </c>
      <c r="AU137" s="176">
        <f t="shared" si="160"/>
        <v>0</v>
      </c>
      <c r="AV137" s="176">
        <f t="shared" si="160"/>
        <v>0</v>
      </c>
      <c r="AW137" s="176">
        <f t="shared" si="160"/>
        <v>0</v>
      </c>
      <c r="AX137" s="176">
        <f t="shared" si="160"/>
        <v>0</v>
      </c>
      <c r="AY137" s="176">
        <f t="shared" si="160"/>
        <v>0</v>
      </c>
      <c r="AZ137" s="176">
        <f t="shared" si="160"/>
        <v>0</v>
      </c>
      <c r="BA137" s="176">
        <f t="shared" si="160"/>
        <v>0</v>
      </c>
      <c r="BB137" s="176">
        <f t="shared" si="160"/>
        <v>0</v>
      </c>
      <c r="BC137" s="176">
        <f t="shared" si="160"/>
        <v>0</v>
      </c>
      <c r="BD137" s="176">
        <f t="shared" si="160"/>
        <v>0</v>
      </c>
      <c r="BE137" s="176">
        <f t="shared" si="160"/>
        <v>0</v>
      </c>
      <c r="BF137" s="176">
        <f t="shared" si="158"/>
        <v>0</v>
      </c>
      <c r="BG137" s="176">
        <f t="shared" si="158"/>
        <v>0</v>
      </c>
      <c r="BH137" s="176">
        <f t="shared" si="158"/>
        <v>0</v>
      </c>
      <c r="BI137" s="176">
        <f t="shared" si="158"/>
        <v>0</v>
      </c>
      <c r="BJ137" s="176">
        <f t="shared" si="158"/>
        <v>0</v>
      </c>
      <c r="BK137" s="176">
        <f t="shared" si="158"/>
        <v>0</v>
      </c>
      <c r="BL137" s="176">
        <f t="shared" si="158"/>
        <v>0</v>
      </c>
      <c r="BM137" s="176">
        <f t="shared" si="158"/>
        <v>0</v>
      </c>
      <c r="BN137" s="176">
        <f t="shared" si="158"/>
        <v>0</v>
      </c>
      <c r="BO137" s="176">
        <f t="shared" si="158"/>
        <v>0</v>
      </c>
      <c r="BP137" s="176">
        <f t="shared" si="158"/>
        <v>0</v>
      </c>
      <c r="BQ137" s="176">
        <f t="shared" si="158"/>
        <v>0</v>
      </c>
      <c r="BR137" s="176">
        <f t="shared" si="158"/>
        <v>0</v>
      </c>
      <c r="BS137" s="176">
        <f t="shared" si="158"/>
        <v>0</v>
      </c>
      <c r="BT137" s="176">
        <f t="shared" si="158"/>
        <v>0</v>
      </c>
      <c r="BU137" s="176">
        <f t="shared" si="157"/>
        <v>0</v>
      </c>
      <c r="BV137" s="176">
        <f t="shared" si="157"/>
        <v>0</v>
      </c>
      <c r="BW137" s="176">
        <f t="shared" si="157"/>
        <v>0</v>
      </c>
      <c r="BX137" s="176">
        <f t="shared" si="157"/>
        <v>0</v>
      </c>
      <c r="BY137" s="176">
        <f t="shared" si="157"/>
        <v>0</v>
      </c>
      <c r="BZ137" s="176">
        <f t="shared" si="157"/>
        <v>0</v>
      </c>
      <c r="CA137" s="176">
        <f t="shared" si="157"/>
        <v>0</v>
      </c>
      <c r="CB137" s="176">
        <f t="shared" si="157"/>
        <v>0</v>
      </c>
      <c r="CC137" s="176">
        <f t="shared" si="157"/>
        <v>0</v>
      </c>
      <c r="CD137" s="176">
        <f t="shared" si="157"/>
        <v>0</v>
      </c>
      <c r="CE137" s="176">
        <f t="shared" si="157"/>
        <v>0</v>
      </c>
      <c r="CF137" s="176">
        <f t="shared" si="157"/>
        <v>0</v>
      </c>
      <c r="CG137" s="176">
        <f t="shared" si="157"/>
        <v>0</v>
      </c>
      <c r="CH137" s="176">
        <f t="shared" si="157"/>
        <v>0</v>
      </c>
      <c r="CI137" s="176">
        <f t="shared" si="157"/>
        <v>0</v>
      </c>
      <c r="CJ137" s="176">
        <f t="shared" si="157"/>
        <v>0</v>
      </c>
      <c r="CK137" s="176">
        <f t="shared" si="159"/>
        <v>0</v>
      </c>
      <c r="CL137" s="176">
        <f t="shared" si="159"/>
        <v>0</v>
      </c>
      <c r="CM137" s="176">
        <f t="shared" si="159"/>
        <v>0</v>
      </c>
      <c r="CN137" s="176">
        <f t="shared" si="159"/>
        <v>0</v>
      </c>
      <c r="CO137" s="176">
        <f t="shared" si="159"/>
        <v>0</v>
      </c>
      <c r="CP137" s="176">
        <f t="shared" si="159"/>
        <v>0</v>
      </c>
      <c r="CQ137" s="176">
        <f t="shared" si="159"/>
        <v>0</v>
      </c>
      <c r="CR137" s="176">
        <f t="shared" si="159"/>
        <v>0</v>
      </c>
      <c r="CS137" s="176">
        <f t="shared" si="159"/>
        <v>0</v>
      </c>
      <c r="CT137" s="176">
        <f t="shared" si="159"/>
        <v>0</v>
      </c>
      <c r="CU137" s="176">
        <f t="shared" si="159"/>
        <v>0</v>
      </c>
      <c r="CV137" s="176">
        <f t="shared" si="159"/>
        <v>0</v>
      </c>
      <c r="CW137" s="176">
        <f t="shared" si="159"/>
        <v>0</v>
      </c>
      <c r="CX137" s="176">
        <f t="shared" si="159"/>
        <v>0</v>
      </c>
      <c r="CY137" s="176">
        <f t="shared" si="159"/>
        <v>0</v>
      </c>
      <c r="CZ137" s="176">
        <f t="shared" si="159"/>
        <v>0</v>
      </c>
      <c r="DA137" s="176">
        <f t="shared" si="168"/>
        <v>0</v>
      </c>
      <c r="DB137" s="176">
        <f t="shared" si="168"/>
        <v>0</v>
      </c>
      <c r="DC137" s="176">
        <f t="shared" si="168"/>
        <v>0</v>
      </c>
      <c r="DD137" s="176">
        <f t="shared" si="168"/>
        <v>0</v>
      </c>
      <c r="DE137" s="176">
        <f t="shared" si="168"/>
        <v>0</v>
      </c>
      <c r="DF137" s="176">
        <f t="shared" si="168"/>
        <v>0</v>
      </c>
      <c r="DG137" s="176">
        <f t="shared" si="168"/>
        <v>0</v>
      </c>
      <c r="DH137" s="176">
        <f t="shared" si="168"/>
        <v>0</v>
      </c>
      <c r="DI137" s="176">
        <f t="shared" si="168"/>
        <v>0</v>
      </c>
      <c r="DJ137" s="176">
        <f t="shared" si="168"/>
        <v>0</v>
      </c>
      <c r="DK137" s="176">
        <f t="shared" si="168"/>
        <v>0</v>
      </c>
      <c r="DL137" s="176">
        <f t="shared" si="168"/>
        <v>0</v>
      </c>
      <c r="DM137" s="176">
        <f t="shared" si="168"/>
        <v>0</v>
      </c>
      <c r="DN137" s="176">
        <f t="shared" si="168"/>
        <v>0</v>
      </c>
      <c r="DO137" s="176">
        <f t="shared" si="168"/>
        <v>0</v>
      </c>
      <c r="DP137" s="176">
        <f t="shared" si="168"/>
        <v>0</v>
      </c>
      <c r="DQ137" s="176">
        <f t="shared" si="167"/>
        <v>0</v>
      </c>
      <c r="DR137" s="176">
        <f t="shared" si="164"/>
        <v>0</v>
      </c>
      <c r="DS137" s="176">
        <f t="shared" si="164"/>
        <v>0</v>
      </c>
      <c r="DT137" s="176">
        <f t="shared" si="164"/>
        <v>0</v>
      </c>
      <c r="DU137" s="176">
        <f t="shared" si="164"/>
        <v>0</v>
      </c>
      <c r="DV137" s="176">
        <f t="shared" si="164"/>
        <v>0</v>
      </c>
      <c r="DW137" s="176">
        <f t="shared" si="164"/>
        <v>0</v>
      </c>
      <c r="DX137" s="176">
        <f t="shared" si="164"/>
        <v>0</v>
      </c>
      <c r="DY137" s="176">
        <f t="shared" si="164"/>
        <v>0</v>
      </c>
      <c r="DZ137" s="176">
        <f t="shared" si="164"/>
        <v>0</v>
      </c>
      <c r="EA137" s="176">
        <f t="shared" si="164"/>
        <v>0</v>
      </c>
      <c r="EB137" s="176">
        <f t="shared" si="164"/>
        <v>0</v>
      </c>
      <c r="EC137" s="176">
        <f t="shared" si="164"/>
        <v>0</v>
      </c>
      <c r="ED137" s="176">
        <f t="shared" si="164"/>
        <v>0</v>
      </c>
      <c r="EE137" s="176">
        <f t="shared" si="164"/>
        <v>0</v>
      </c>
      <c r="EF137" s="176">
        <f t="shared" si="164"/>
        <v>0</v>
      </c>
      <c r="EG137" s="176">
        <f t="shared" si="164"/>
        <v>0</v>
      </c>
      <c r="EH137" s="176">
        <f t="shared" si="169"/>
        <v>0</v>
      </c>
      <c r="EI137" s="176">
        <f t="shared" si="169"/>
        <v>0</v>
      </c>
      <c r="EJ137" s="176">
        <f t="shared" si="169"/>
        <v>0</v>
      </c>
      <c r="EK137" s="176">
        <f t="shared" si="169"/>
        <v>0</v>
      </c>
      <c r="EL137" s="176">
        <f t="shared" si="169"/>
        <v>0</v>
      </c>
      <c r="EM137" s="176">
        <f t="shared" si="169"/>
        <v>0</v>
      </c>
      <c r="EN137" s="176">
        <f t="shared" si="169"/>
        <v>0</v>
      </c>
      <c r="EO137" s="176">
        <f t="shared" si="169"/>
        <v>0</v>
      </c>
      <c r="EP137" s="176">
        <f t="shared" si="169"/>
        <v>0</v>
      </c>
      <c r="EQ137" s="176">
        <f t="shared" si="169"/>
        <v>0</v>
      </c>
      <c r="ER137" s="176">
        <f t="shared" si="169"/>
        <v>0</v>
      </c>
      <c r="ES137" s="176">
        <f t="shared" si="169"/>
        <v>0</v>
      </c>
      <c r="ET137" s="176">
        <f t="shared" si="169"/>
        <v>0</v>
      </c>
      <c r="EU137" s="176">
        <f t="shared" si="169"/>
        <v>0</v>
      </c>
      <c r="EV137" s="176">
        <f t="shared" si="169"/>
        <v>0</v>
      </c>
      <c r="EW137" s="176">
        <f t="shared" si="169"/>
        <v>0</v>
      </c>
      <c r="EX137" s="176">
        <f t="shared" si="152"/>
        <v>0</v>
      </c>
      <c r="EY137" s="176">
        <f t="shared" si="152"/>
        <v>0</v>
      </c>
      <c r="EZ137" s="176">
        <f t="shared" si="152"/>
        <v>0</v>
      </c>
      <c r="FA137" s="176">
        <f t="shared" si="152"/>
        <v>0</v>
      </c>
      <c r="FB137" s="176">
        <f t="shared" si="152"/>
        <v>0</v>
      </c>
      <c r="FC137" s="176">
        <f t="shared" si="152"/>
        <v>0</v>
      </c>
      <c r="FD137" s="176">
        <f t="shared" si="152"/>
        <v>0</v>
      </c>
      <c r="FE137" s="176">
        <f t="shared" si="152"/>
        <v>0</v>
      </c>
      <c r="FF137" s="176">
        <f t="shared" si="152"/>
        <v>0</v>
      </c>
      <c r="FG137" s="176">
        <f t="shared" si="152"/>
        <v>0</v>
      </c>
      <c r="FH137" s="176">
        <f t="shared" si="152"/>
        <v>0</v>
      </c>
      <c r="FI137" s="176">
        <f t="shared" si="152"/>
        <v>0</v>
      </c>
      <c r="FJ137" s="176">
        <f t="shared" si="165"/>
        <v>0</v>
      </c>
      <c r="FK137" s="176">
        <f t="shared" si="165"/>
        <v>0</v>
      </c>
      <c r="FL137" s="176">
        <f t="shared" si="165"/>
        <v>0</v>
      </c>
      <c r="FM137" s="176">
        <f t="shared" si="165"/>
        <v>0</v>
      </c>
      <c r="FN137" s="176">
        <f t="shared" si="165"/>
        <v>0</v>
      </c>
      <c r="FO137" s="176">
        <f t="shared" si="165"/>
        <v>0</v>
      </c>
      <c r="FP137" s="176">
        <f t="shared" si="165"/>
        <v>0</v>
      </c>
      <c r="FQ137" s="176">
        <f t="shared" si="165"/>
        <v>0</v>
      </c>
      <c r="FR137" s="176">
        <f t="shared" si="165"/>
        <v>0</v>
      </c>
      <c r="FS137" s="176">
        <f t="shared" si="165"/>
        <v>0</v>
      </c>
      <c r="FT137" s="176">
        <f t="shared" si="165"/>
        <v>0</v>
      </c>
      <c r="FU137" s="176">
        <f t="shared" si="165"/>
        <v>0</v>
      </c>
      <c r="FV137" s="176">
        <f t="shared" si="165"/>
        <v>0</v>
      </c>
      <c r="FW137" s="176">
        <f t="shared" si="165"/>
        <v>0</v>
      </c>
      <c r="FX137" s="176">
        <f t="shared" si="165"/>
        <v>0</v>
      </c>
      <c r="FY137" s="176">
        <f t="shared" si="165"/>
        <v>0</v>
      </c>
      <c r="FZ137" s="176">
        <f t="shared" si="161"/>
        <v>0</v>
      </c>
      <c r="GA137" s="176">
        <f t="shared" si="161"/>
        <v>0</v>
      </c>
      <c r="GB137" s="176">
        <f t="shared" si="161"/>
        <v>0</v>
      </c>
      <c r="GC137" s="176">
        <f t="shared" si="161"/>
        <v>0</v>
      </c>
      <c r="GD137" s="176">
        <f t="shared" si="161"/>
        <v>0</v>
      </c>
      <c r="GE137" s="176">
        <f t="shared" si="161"/>
        <v>0</v>
      </c>
      <c r="GF137" s="176">
        <f t="shared" si="161"/>
        <v>0</v>
      </c>
      <c r="GG137" s="176">
        <f t="shared" si="161"/>
        <v>0</v>
      </c>
      <c r="GH137" s="176">
        <f t="shared" si="161"/>
        <v>0</v>
      </c>
      <c r="GI137" s="176">
        <f t="shared" si="161"/>
        <v>0</v>
      </c>
      <c r="GJ137" s="176">
        <f t="shared" si="156"/>
        <v>0</v>
      </c>
      <c r="GK137" s="176">
        <f t="shared" si="156"/>
        <v>0</v>
      </c>
      <c r="GL137" s="176">
        <f t="shared" si="156"/>
        <v>0</v>
      </c>
      <c r="GM137" s="176">
        <f t="shared" si="156"/>
        <v>0</v>
      </c>
      <c r="GN137" s="176">
        <f t="shared" si="156"/>
        <v>0</v>
      </c>
      <c r="GO137" s="176">
        <f t="shared" si="156"/>
        <v>0</v>
      </c>
      <c r="GP137" s="176">
        <f t="shared" si="156"/>
        <v>0</v>
      </c>
      <c r="GQ137" s="176">
        <f t="shared" si="156"/>
        <v>0</v>
      </c>
      <c r="GR137" s="176">
        <f t="shared" si="156"/>
        <v>0</v>
      </c>
      <c r="GS137" s="176">
        <f t="shared" si="166"/>
        <v>0</v>
      </c>
      <c r="GT137" s="176">
        <f t="shared" si="166"/>
        <v>0</v>
      </c>
      <c r="GU137" s="176">
        <f t="shared" si="166"/>
        <v>0</v>
      </c>
      <c r="GV137" s="176">
        <f t="shared" si="166"/>
        <v>0</v>
      </c>
      <c r="GW137" s="176">
        <f t="shared" si="166"/>
        <v>0</v>
      </c>
      <c r="GX137" s="176">
        <f t="shared" si="166"/>
        <v>0</v>
      </c>
      <c r="GY137" s="176">
        <f t="shared" si="166"/>
        <v>0</v>
      </c>
      <c r="GZ137" s="176">
        <f t="shared" si="166"/>
        <v>0</v>
      </c>
      <c r="HA137" s="176">
        <f t="shared" si="162"/>
        <v>0</v>
      </c>
      <c r="HB137" s="176">
        <f t="shared" si="162"/>
        <v>0</v>
      </c>
      <c r="HC137" s="176">
        <f t="shared" si="162"/>
        <v>0</v>
      </c>
      <c r="HD137" s="176">
        <f t="shared" si="162"/>
        <v>0</v>
      </c>
      <c r="HE137" s="176">
        <f t="shared" si="162"/>
        <v>0</v>
      </c>
      <c r="HF137" s="176">
        <f t="shared" si="162"/>
        <v>0</v>
      </c>
      <c r="HG137" s="176">
        <f t="shared" si="162"/>
        <v>0</v>
      </c>
      <c r="HH137" s="176">
        <f t="shared" si="162"/>
        <v>0</v>
      </c>
      <c r="HI137" s="176">
        <f t="shared" si="162"/>
        <v>0</v>
      </c>
      <c r="HJ137" s="176">
        <f t="shared" si="162"/>
        <v>0</v>
      </c>
      <c r="HK137" s="176">
        <f t="shared" si="162"/>
        <v>0</v>
      </c>
      <c r="HL137" s="176">
        <f t="shared" si="162"/>
        <v>0</v>
      </c>
      <c r="HM137" s="176">
        <f t="shared" si="162"/>
        <v>0</v>
      </c>
      <c r="HN137" s="176">
        <f t="shared" si="162"/>
        <v>0</v>
      </c>
      <c r="HO137" s="176">
        <f t="shared" si="162"/>
        <v>0</v>
      </c>
      <c r="HP137" s="176">
        <f t="shared" si="163"/>
        <v>0</v>
      </c>
      <c r="HQ137" s="176">
        <f t="shared" si="163"/>
        <v>0</v>
      </c>
      <c r="HR137" s="176">
        <f t="shared" si="163"/>
        <v>0</v>
      </c>
      <c r="HS137" s="176">
        <f t="shared" si="163"/>
        <v>0</v>
      </c>
      <c r="HT137" s="176">
        <f t="shared" si="163"/>
        <v>0</v>
      </c>
      <c r="HU137" s="176">
        <f t="shared" si="163"/>
        <v>0</v>
      </c>
      <c r="HV137" s="176">
        <f t="shared" si="163"/>
        <v>0</v>
      </c>
      <c r="HW137" s="176">
        <f t="shared" si="163"/>
        <v>0</v>
      </c>
      <c r="HX137" s="176">
        <f t="shared" si="163"/>
        <v>0</v>
      </c>
      <c r="HY137" s="176">
        <f t="shared" si="163"/>
        <v>0</v>
      </c>
      <c r="HZ137" s="176">
        <f t="shared" si="163"/>
        <v>0</v>
      </c>
      <c r="IA137" s="176">
        <f t="shared" si="163"/>
        <v>0</v>
      </c>
      <c r="IB137" s="176">
        <f t="shared" si="163"/>
        <v>0</v>
      </c>
      <c r="IC137" s="176">
        <f t="shared" si="163"/>
        <v>0</v>
      </c>
      <c r="ID137" s="176">
        <f t="shared" si="163"/>
        <v>0</v>
      </c>
      <c r="IE137" s="176">
        <f t="shared" si="163"/>
        <v>0</v>
      </c>
      <c r="IF137" s="176">
        <f t="shared" si="153"/>
        <v>0</v>
      </c>
      <c r="IG137" s="176">
        <f t="shared" si="153"/>
        <v>0</v>
      </c>
    </row>
    <row r="138" spans="2:241" ht="12.75" customHeight="1" x14ac:dyDescent="0.25">
      <c r="B138" s="174"/>
      <c r="C138" s="174"/>
      <c r="D138" s="174">
        <f t="shared" si="96"/>
        <v>0</v>
      </c>
      <c r="E138"/>
      <c r="F138"/>
      <c r="G138" s="177">
        <v>125</v>
      </c>
      <c r="H138" s="176">
        <f t="shared" si="97"/>
        <v>19.381480693817064</v>
      </c>
      <c r="I138" s="176">
        <f t="shared" si="100"/>
        <v>2.9458651143191279E-224</v>
      </c>
      <c r="K138" s="176">
        <f t="shared" si="155"/>
        <v>0</v>
      </c>
      <c r="L138" s="176">
        <f t="shared" si="155"/>
        <v>1.55367710904999E-253</v>
      </c>
      <c r="M138" s="176">
        <f t="shared" si="155"/>
        <v>0</v>
      </c>
      <c r="N138" s="176">
        <f t="shared" si="155"/>
        <v>0</v>
      </c>
      <c r="O138" s="176">
        <f t="shared" si="155"/>
        <v>0</v>
      </c>
      <c r="P138" s="176">
        <f t="shared" si="155"/>
        <v>0</v>
      </c>
      <c r="Q138" s="176">
        <f t="shared" si="155"/>
        <v>0</v>
      </c>
      <c r="R138" s="176">
        <f t="shared" si="155"/>
        <v>0</v>
      </c>
      <c r="S138" s="176">
        <f t="shared" si="155"/>
        <v>0</v>
      </c>
      <c r="T138" s="176">
        <f t="shared" si="155"/>
        <v>4.6090537705919279E-250</v>
      </c>
      <c r="U138" s="176">
        <f t="shared" si="155"/>
        <v>2.9458651143191279E-224</v>
      </c>
      <c r="V138" s="176">
        <f t="shared" si="155"/>
        <v>0</v>
      </c>
      <c r="W138" s="176">
        <f t="shared" si="155"/>
        <v>0</v>
      </c>
      <c r="X138" s="176">
        <f t="shared" si="155"/>
        <v>0</v>
      </c>
      <c r="Y138" s="176">
        <f t="shared" si="155"/>
        <v>0</v>
      </c>
      <c r="Z138" s="176">
        <f t="shared" si="155"/>
        <v>0</v>
      </c>
      <c r="AA138" s="176">
        <f t="shared" si="154"/>
        <v>0</v>
      </c>
      <c r="AB138" s="176">
        <f t="shared" si="154"/>
        <v>0</v>
      </c>
      <c r="AC138" s="176">
        <f t="shared" si="154"/>
        <v>0</v>
      </c>
      <c r="AD138" s="176">
        <f t="shared" si="154"/>
        <v>0</v>
      </c>
      <c r="AE138" s="176">
        <f t="shared" si="154"/>
        <v>0</v>
      </c>
      <c r="AF138" s="176">
        <f t="shared" si="154"/>
        <v>0</v>
      </c>
      <c r="AG138" s="176">
        <f t="shared" si="154"/>
        <v>0</v>
      </c>
      <c r="AH138" s="176">
        <f t="shared" si="154"/>
        <v>0</v>
      </c>
      <c r="AI138" s="176">
        <f t="shared" si="154"/>
        <v>0</v>
      </c>
      <c r="AJ138" s="176">
        <f t="shared" si="154"/>
        <v>0</v>
      </c>
      <c r="AK138" s="176">
        <f t="shared" si="154"/>
        <v>0</v>
      </c>
      <c r="AL138" s="176">
        <f t="shared" si="154"/>
        <v>0</v>
      </c>
      <c r="AM138" s="176">
        <f t="shared" si="154"/>
        <v>0</v>
      </c>
      <c r="AN138" s="176">
        <f t="shared" si="154"/>
        <v>0</v>
      </c>
      <c r="AO138" s="176">
        <f t="shared" si="154"/>
        <v>0</v>
      </c>
      <c r="AP138" s="176">
        <f t="shared" si="160"/>
        <v>0</v>
      </c>
      <c r="AQ138" s="176">
        <f t="shared" si="160"/>
        <v>0</v>
      </c>
      <c r="AR138" s="176">
        <f t="shared" si="160"/>
        <v>0</v>
      </c>
      <c r="AS138" s="176">
        <f t="shared" si="160"/>
        <v>0</v>
      </c>
      <c r="AT138" s="176">
        <f t="shared" si="160"/>
        <v>0</v>
      </c>
      <c r="AU138" s="176">
        <f t="shared" si="160"/>
        <v>0</v>
      </c>
      <c r="AV138" s="176">
        <f t="shared" si="160"/>
        <v>0</v>
      </c>
      <c r="AW138" s="176">
        <f t="shared" si="160"/>
        <v>0</v>
      </c>
      <c r="AX138" s="176">
        <f t="shared" si="160"/>
        <v>0</v>
      </c>
      <c r="AY138" s="176">
        <f t="shared" si="160"/>
        <v>0</v>
      </c>
      <c r="AZ138" s="176">
        <f t="shared" si="160"/>
        <v>0</v>
      </c>
      <c r="BA138" s="176">
        <f t="shared" si="160"/>
        <v>0</v>
      </c>
      <c r="BB138" s="176">
        <f t="shared" si="160"/>
        <v>0</v>
      </c>
      <c r="BC138" s="176">
        <f t="shared" si="160"/>
        <v>0</v>
      </c>
      <c r="BD138" s="176">
        <f t="shared" si="160"/>
        <v>0</v>
      </c>
      <c r="BE138" s="176">
        <f t="shared" si="160"/>
        <v>0</v>
      </c>
      <c r="BF138" s="176">
        <f t="shared" si="158"/>
        <v>0</v>
      </c>
      <c r="BG138" s="176">
        <f t="shared" si="158"/>
        <v>0</v>
      </c>
      <c r="BH138" s="176">
        <f t="shared" si="158"/>
        <v>0</v>
      </c>
      <c r="BI138" s="176">
        <f t="shared" si="158"/>
        <v>0</v>
      </c>
      <c r="BJ138" s="176">
        <f t="shared" si="158"/>
        <v>0</v>
      </c>
      <c r="BK138" s="176">
        <f t="shared" si="158"/>
        <v>0</v>
      </c>
      <c r="BL138" s="176">
        <f t="shared" si="158"/>
        <v>0</v>
      </c>
      <c r="BM138" s="176">
        <f t="shared" si="158"/>
        <v>0</v>
      </c>
      <c r="BN138" s="176">
        <f t="shared" si="158"/>
        <v>0</v>
      </c>
      <c r="BO138" s="176">
        <f t="shared" si="158"/>
        <v>0</v>
      </c>
      <c r="BP138" s="176">
        <f t="shared" si="158"/>
        <v>0</v>
      </c>
      <c r="BQ138" s="176">
        <f t="shared" si="158"/>
        <v>0</v>
      </c>
      <c r="BR138" s="176">
        <f t="shared" si="158"/>
        <v>0</v>
      </c>
      <c r="BS138" s="176">
        <f t="shared" si="158"/>
        <v>0</v>
      </c>
      <c r="BT138" s="176">
        <f t="shared" si="158"/>
        <v>0</v>
      </c>
      <c r="BU138" s="176">
        <f t="shared" si="157"/>
        <v>0</v>
      </c>
      <c r="BV138" s="176">
        <f t="shared" si="157"/>
        <v>0</v>
      </c>
      <c r="BW138" s="176">
        <f t="shared" si="157"/>
        <v>0</v>
      </c>
      <c r="BX138" s="176">
        <f t="shared" si="157"/>
        <v>0</v>
      </c>
      <c r="BY138" s="176">
        <f t="shared" si="157"/>
        <v>0</v>
      </c>
      <c r="BZ138" s="176">
        <f t="shared" si="157"/>
        <v>0</v>
      </c>
      <c r="CA138" s="176">
        <f t="shared" si="157"/>
        <v>0</v>
      </c>
      <c r="CB138" s="176">
        <f t="shared" si="157"/>
        <v>0</v>
      </c>
      <c r="CC138" s="176">
        <f t="shared" si="157"/>
        <v>0</v>
      </c>
      <c r="CD138" s="176">
        <f t="shared" si="157"/>
        <v>0</v>
      </c>
      <c r="CE138" s="176">
        <f t="shared" si="157"/>
        <v>0</v>
      </c>
      <c r="CF138" s="176">
        <f t="shared" si="157"/>
        <v>0</v>
      </c>
      <c r="CG138" s="176">
        <f t="shared" si="157"/>
        <v>0</v>
      </c>
      <c r="CH138" s="176">
        <f t="shared" si="157"/>
        <v>0</v>
      </c>
      <c r="CI138" s="176">
        <f t="shared" si="157"/>
        <v>0</v>
      </c>
      <c r="CJ138" s="176">
        <f t="shared" si="157"/>
        <v>0</v>
      </c>
      <c r="CK138" s="176">
        <f t="shared" si="159"/>
        <v>0</v>
      </c>
      <c r="CL138" s="176">
        <f t="shared" si="159"/>
        <v>0</v>
      </c>
      <c r="CM138" s="176">
        <f t="shared" si="159"/>
        <v>0</v>
      </c>
      <c r="CN138" s="176">
        <f t="shared" si="159"/>
        <v>0</v>
      </c>
      <c r="CO138" s="176">
        <f t="shared" si="159"/>
        <v>0</v>
      </c>
      <c r="CP138" s="176">
        <f t="shared" si="159"/>
        <v>0</v>
      </c>
      <c r="CQ138" s="176">
        <f t="shared" si="159"/>
        <v>0</v>
      </c>
      <c r="CR138" s="176">
        <f t="shared" si="159"/>
        <v>0</v>
      </c>
      <c r="CS138" s="176">
        <f t="shared" si="159"/>
        <v>0</v>
      </c>
      <c r="CT138" s="176">
        <f t="shared" si="159"/>
        <v>0</v>
      </c>
      <c r="CU138" s="176">
        <f t="shared" si="159"/>
        <v>0</v>
      </c>
      <c r="CV138" s="176">
        <f t="shared" si="159"/>
        <v>0</v>
      </c>
      <c r="CW138" s="176">
        <f t="shared" si="159"/>
        <v>0</v>
      </c>
      <c r="CX138" s="176">
        <f t="shared" si="159"/>
        <v>0</v>
      </c>
      <c r="CY138" s="176">
        <f t="shared" si="159"/>
        <v>0</v>
      </c>
      <c r="CZ138" s="176">
        <f t="shared" si="159"/>
        <v>0</v>
      </c>
      <c r="DA138" s="176">
        <f t="shared" si="168"/>
        <v>0</v>
      </c>
      <c r="DB138" s="176">
        <f t="shared" si="168"/>
        <v>0</v>
      </c>
      <c r="DC138" s="176">
        <f t="shared" si="168"/>
        <v>0</v>
      </c>
      <c r="DD138" s="176">
        <f t="shared" si="168"/>
        <v>0</v>
      </c>
      <c r="DE138" s="176">
        <f t="shared" si="168"/>
        <v>0</v>
      </c>
      <c r="DF138" s="176">
        <f t="shared" si="168"/>
        <v>0</v>
      </c>
      <c r="DG138" s="176">
        <f t="shared" si="168"/>
        <v>0</v>
      </c>
      <c r="DH138" s="176">
        <f t="shared" si="168"/>
        <v>0</v>
      </c>
      <c r="DI138" s="176">
        <f t="shared" si="168"/>
        <v>0</v>
      </c>
      <c r="DJ138" s="176">
        <f t="shared" si="168"/>
        <v>0</v>
      </c>
      <c r="DK138" s="176">
        <f t="shared" si="168"/>
        <v>0</v>
      </c>
      <c r="DL138" s="176">
        <f t="shared" si="168"/>
        <v>0</v>
      </c>
      <c r="DM138" s="176">
        <f t="shared" si="168"/>
        <v>0</v>
      </c>
      <c r="DN138" s="176">
        <f t="shared" si="168"/>
        <v>0</v>
      </c>
      <c r="DO138" s="176">
        <f t="shared" si="168"/>
        <v>0</v>
      </c>
      <c r="DP138" s="176">
        <f t="shared" si="168"/>
        <v>0</v>
      </c>
      <c r="DQ138" s="176">
        <f t="shared" si="167"/>
        <v>0</v>
      </c>
      <c r="DR138" s="176">
        <f t="shared" si="164"/>
        <v>0</v>
      </c>
      <c r="DS138" s="176">
        <f t="shared" si="164"/>
        <v>0</v>
      </c>
      <c r="DT138" s="176">
        <f t="shared" si="164"/>
        <v>0</v>
      </c>
      <c r="DU138" s="176">
        <f t="shared" si="164"/>
        <v>0</v>
      </c>
      <c r="DV138" s="176">
        <f t="shared" si="164"/>
        <v>0</v>
      </c>
      <c r="DW138" s="176">
        <f t="shared" si="164"/>
        <v>0</v>
      </c>
      <c r="DX138" s="176">
        <f t="shared" si="164"/>
        <v>0</v>
      </c>
      <c r="DY138" s="176">
        <f t="shared" si="164"/>
        <v>0</v>
      </c>
      <c r="DZ138" s="176">
        <f t="shared" si="164"/>
        <v>0</v>
      </c>
      <c r="EA138" s="176">
        <f t="shared" si="164"/>
        <v>0</v>
      </c>
      <c r="EB138" s="176">
        <f t="shared" si="164"/>
        <v>0</v>
      </c>
      <c r="EC138" s="176">
        <f t="shared" si="164"/>
        <v>0</v>
      </c>
      <c r="ED138" s="176">
        <f t="shared" si="164"/>
        <v>0</v>
      </c>
      <c r="EE138" s="176">
        <f t="shared" si="164"/>
        <v>0</v>
      </c>
      <c r="EF138" s="176">
        <f t="shared" si="164"/>
        <v>0</v>
      </c>
      <c r="EG138" s="176">
        <f t="shared" si="164"/>
        <v>0</v>
      </c>
      <c r="EH138" s="176">
        <f t="shared" si="169"/>
        <v>0</v>
      </c>
      <c r="EI138" s="176">
        <f t="shared" si="169"/>
        <v>0</v>
      </c>
      <c r="EJ138" s="176">
        <f t="shared" si="169"/>
        <v>0</v>
      </c>
      <c r="EK138" s="176">
        <f t="shared" si="169"/>
        <v>0</v>
      </c>
      <c r="EL138" s="176">
        <f t="shared" si="169"/>
        <v>0</v>
      </c>
      <c r="EM138" s="176">
        <f t="shared" si="169"/>
        <v>0</v>
      </c>
      <c r="EN138" s="176">
        <f t="shared" si="169"/>
        <v>0</v>
      </c>
      <c r="EO138" s="176">
        <f t="shared" si="169"/>
        <v>0</v>
      </c>
      <c r="EP138" s="176">
        <f t="shared" si="169"/>
        <v>0</v>
      </c>
      <c r="EQ138" s="176">
        <f t="shared" si="169"/>
        <v>0</v>
      </c>
      <c r="ER138" s="176">
        <f t="shared" si="169"/>
        <v>0</v>
      </c>
      <c r="ES138" s="176">
        <f t="shared" si="169"/>
        <v>0</v>
      </c>
      <c r="ET138" s="176">
        <f t="shared" si="169"/>
        <v>0</v>
      </c>
      <c r="EU138" s="176">
        <f t="shared" si="169"/>
        <v>0</v>
      </c>
      <c r="EV138" s="176">
        <f t="shared" si="169"/>
        <v>0</v>
      </c>
      <c r="EW138" s="176">
        <f t="shared" si="169"/>
        <v>0</v>
      </c>
      <c r="EX138" s="176">
        <f t="shared" si="152"/>
        <v>0</v>
      </c>
      <c r="EY138" s="176">
        <f t="shared" si="152"/>
        <v>0</v>
      </c>
      <c r="EZ138" s="176">
        <f t="shared" si="152"/>
        <v>0</v>
      </c>
      <c r="FA138" s="176">
        <f t="shared" si="152"/>
        <v>0</v>
      </c>
      <c r="FB138" s="176">
        <f t="shared" si="152"/>
        <v>0</v>
      </c>
      <c r="FC138" s="176">
        <f t="shared" si="152"/>
        <v>0</v>
      </c>
      <c r="FD138" s="176">
        <f t="shared" si="152"/>
        <v>0</v>
      </c>
      <c r="FE138" s="176">
        <f t="shared" si="152"/>
        <v>0</v>
      </c>
      <c r="FF138" s="176">
        <f t="shared" si="152"/>
        <v>0</v>
      </c>
      <c r="FG138" s="176">
        <f t="shared" si="152"/>
        <v>0</v>
      </c>
      <c r="FH138" s="176">
        <f t="shared" si="152"/>
        <v>0</v>
      </c>
      <c r="FI138" s="176">
        <f t="shared" si="152"/>
        <v>0</v>
      </c>
      <c r="FJ138" s="176">
        <f t="shared" si="165"/>
        <v>0</v>
      </c>
      <c r="FK138" s="176">
        <f t="shared" si="165"/>
        <v>0</v>
      </c>
      <c r="FL138" s="176">
        <f t="shared" si="165"/>
        <v>0</v>
      </c>
      <c r="FM138" s="176">
        <f t="shared" si="165"/>
        <v>0</v>
      </c>
      <c r="FN138" s="176">
        <f t="shared" si="165"/>
        <v>0</v>
      </c>
      <c r="FO138" s="176">
        <f t="shared" si="165"/>
        <v>0</v>
      </c>
      <c r="FP138" s="176">
        <f t="shared" si="165"/>
        <v>0</v>
      </c>
      <c r="FQ138" s="176">
        <f t="shared" si="165"/>
        <v>0</v>
      </c>
      <c r="FR138" s="176">
        <f t="shared" si="165"/>
        <v>0</v>
      </c>
      <c r="FS138" s="176">
        <f t="shared" si="165"/>
        <v>0</v>
      </c>
      <c r="FT138" s="176">
        <f t="shared" si="165"/>
        <v>0</v>
      </c>
      <c r="FU138" s="176">
        <f t="shared" si="165"/>
        <v>0</v>
      </c>
      <c r="FV138" s="176">
        <f t="shared" si="165"/>
        <v>0</v>
      </c>
      <c r="FW138" s="176">
        <f t="shared" si="165"/>
        <v>0</v>
      </c>
      <c r="FX138" s="176">
        <f t="shared" si="165"/>
        <v>0</v>
      </c>
      <c r="FY138" s="176">
        <f t="shared" si="165"/>
        <v>0</v>
      </c>
      <c r="FZ138" s="176">
        <f t="shared" si="161"/>
        <v>0</v>
      </c>
      <c r="GA138" s="176">
        <f t="shared" si="161"/>
        <v>0</v>
      </c>
      <c r="GB138" s="176">
        <f t="shared" si="161"/>
        <v>0</v>
      </c>
      <c r="GC138" s="176">
        <f t="shared" si="161"/>
        <v>0</v>
      </c>
      <c r="GD138" s="176">
        <f t="shared" si="161"/>
        <v>0</v>
      </c>
      <c r="GE138" s="176">
        <f t="shared" si="161"/>
        <v>0</v>
      </c>
      <c r="GF138" s="176">
        <f t="shared" si="161"/>
        <v>0</v>
      </c>
      <c r="GG138" s="176">
        <f t="shared" si="161"/>
        <v>0</v>
      </c>
      <c r="GH138" s="176">
        <f t="shared" si="161"/>
        <v>0</v>
      </c>
      <c r="GI138" s="176">
        <f t="shared" si="161"/>
        <v>0</v>
      </c>
      <c r="GJ138" s="176">
        <f t="shared" si="156"/>
        <v>0</v>
      </c>
      <c r="GK138" s="176">
        <f t="shared" si="156"/>
        <v>0</v>
      </c>
      <c r="GL138" s="176">
        <f t="shared" si="156"/>
        <v>0</v>
      </c>
      <c r="GM138" s="176">
        <f t="shared" si="156"/>
        <v>0</v>
      </c>
      <c r="GN138" s="176">
        <f t="shared" si="156"/>
        <v>0</v>
      </c>
      <c r="GO138" s="176">
        <f t="shared" si="156"/>
        <v>0</v>
      </c>
      <c r="GP138" s="176">
        <f t="shared" si="156"/>
        <v>0</v>
      </c>
      <c r="GQ138" s="176">
        <f t="shared" si="156"/>
        <v>0</v>
      </c>
      <c r="GR138" s="176">
        <f t="shared" si="156"/>
        <v>0</v>
      </c>
      <c r="GS138" s="176">
        <f t="shared" si="166"/>
        <v>0</v>
      </c>
      <c r="GT138" s="176">
        <f t="shared" si="166"/>
        <v>0</v>
      </c>
      <c r="GU138" s="176">
        <f t="shared" si="166"/>
        <v>0</v>
      </c>
      <c r="GV138" s="176">
        <f t="shared" si="166"/>
        <v>0</v>
      </c>
      <c r="GW138" s="176">
        <f t="shared" si="166"/>
        <v>0</v>
      </c>
      <c r="GX138" s="176">
        <f t="shared" si="166"/>
        <v>0</v>
      </c>
      <c r="GY138" s="176">
        <f t="shared" si="166"/>
        <v>0</v>
      </c>
      <c r="GZ138" s="176">
        <f t="shared" si="166"/>
        <v>0</v>
      </c>
      <c r="HA138" s="176">
        <f t="shared" si="166"/>
        <v>0</v>
      </c>
      <c r="HB138" s="176">
        <f t="shared" si="162"/>
        <v>0</v>
      </c>
      <c r="HC138" s="176">
        <f t="shared" si="162"/>
        <v>0</v>
      </c>
      <c r="HD138" s="176">
        <f t="shared" si="162"/>
        <v>0</v>
      </c>
      <c r="HE138" s="176">
        <f t="shared" si="162"/>
        <v>0</v>
      </c>
      <c r="HF138" s="176">
        <f t="shared" si="162"/>
        <v>0</v>
      </c>
      <c r="HG138" s="176">
        <f t="shared" si="162"/>
        <v>0</v>
      </c>
      <c r="HH138" s="176">
        <f t="shared" si="162"/>
        <v>0</v>
      </c>
      <c r="HI138" s="176">
        <f t="shared" si="162"/>
        <v>0</v>
      </c>
      <c r="HJ138" s="176">
        <f t="shared" si="162"/>
        <v>0</v>
      </c>
      <c r="HK138" s="176">
        <f t="shared" si="162"/>
        <v>0</v>
      </c>
      <c r="HL138" s="176">
        <f t="shared" si="162"/>
        <v>0</v>
      </c>
      <c r="HM138" s="176">
        <f t="shared" si="162"/>
        <v>0</v>
      </c>
      <c r="HN138" s="176">
        <f t="shared" si="162"/>
        <v>0</v>
      </c>
      <c r="HO138" s="176">
        <f t="shared" si="162"/>
        <v>0</v>
      </c>
      <c r="HP138" s="176">
        <f t="shared" si="163"/>
        <v>0</v>
      </c>
      <c r="HQ138" s="176">
        <f t="shared" si="163"/>
        <v>0</v>
      </c>
      <c r="HR138" s="176">
        <f t="shared" si="163"/>
        <v>0</v>
      </c>
      <c r="HS138" s="176">
        <f t="shared" si="163"/>
        <v>0</v>
      </c>
      <c r="HT138" s="176">
        <f t="shared" si="163"/>
        <v>0</v>
      </c>
      <c r="HU138" s="176">
        <f t="shared" si="163"/>
        <v>0</v>
      </c>
      <c r="HV138" s="176">
        <f t="shared" si="163"/>
        <v>0</v>
      </c>
      <c r="HW138" s="176">
        <f t="shared" si="163"/>
        <v>0</v>
      </c>
      <c r="HX138" s="176">
        <f t="shared" si="163"/>
        <v>0</v>
      </c>
      <c r="HY138" s="176">
        <f t="shared" si="163"/>
        <v>0</v>
      </c>
      <c r="HZ138" s="176">
        <f t="shared" si="163"/>
        <v>0</v>
      </c>
      <c r="IA138" s="176">
        <f t="shared" si="163"/>
        <v>0</v>
      </c>
      <c r="IB138" s="176">
        <f t="shared" si="163"/>
        <v>0</v>
      </c>
      <c r="IC138" s="176">
        <f t="shared" si="163"/>
        <v>0</v>
      </c>
      <c r="ID138" s="176">
        <f t="shared" si="163"/>
        <v>0</v>
      </c>
      <c r="IE138" s="176">
        <f t="shared" si="163"/>
        <v>0</v>
      </c>
      <c r="IF138" s="176">
        <f t="shared" si="153"/>
        <v>0</v>
      </c>
      <c r="IG138" s="176">
        <f t="shared" si="153"/>
        <v>0</v>
      </c>
    </row>
    <row r="139" spans="2:241" ht="12.75" customHeight="1" x14ac:dyDescent="0.25">
      <c r="B139" s="174"/>
      <c r="C139" s="174"/>
      <c r="D139" s="174">
        <f t="shared" si="96"/>
        <v>0</v>
      </c>
      <c r="E139"/>
      <c r="F139"/>
      <c r="G139" s="177">
        <v>126</v>
      </c>
      <c r="H139" s="176">
        <f t="shared" si="97"/>
        <v>19.536532539367599</v>
      </c>
      <c r="I139" s="176">
        <f t="shared" si="100"/>
        <v>8.6692660665435676E-231</v>
      </c>
      <c r="K139" s="176">
        <f t="shared" si="155"/>
        <v>0</v>
      </c>
      <c r="L139" s="176">
        <f t="shared" si="155"/>
        <v>2.7745773815672016E-262</v>
      </c>
      <c r="M139" s="176">
        <f t="shared" si="155"/>
        <v>0</v>
      </c>
      <c r="N139" s="176">
        <f t="shared" si="155"/>
        <v>0</v>
      </c>
      <c r="O139" s="176">
        <f t="shared" si="155"/>
        <v>0</v>
      </c>
      <c r="P139" s="176">
        <f t="shared" si="155"/>
        <v>0</v>
      </c>
      <c r="Q139" s="176">
        <f t="shared" si="155"/>
        <v>0</v>
      </c>
      <c r="R139" s="176">
        <f t="shared" si="155"/>
        <v>0</v>
      </c>
      <c r="S139" s="176">
        <f t="shared" si="155"/>
        <v>0</v>
      </c>
      <c r="T139" s="176">
        <f t="shared" si="155"/>
        <v>9.9480992466600577E-258</v>
      </c>
      <c r="U139" s="176">
        <f t="shared" si="155"/>
        <v>8.6692660665435676E-231</v>
      </c>
      <c r="V139" s="176">
        <f t="shared" si="155"/>
        <v>0</v>
      </c>
      <c r="W139" s="176">
        <f t="shared" si="155"/>
        <v>0</v>
      </c>
      <c r="X139" s="176">
        <f t="shared" si="155"/>
        <v>0</v>
      </c>
      <c r="Y139" s="176">
        <f t="shared" si="155"/>
        <v>0</v>
      </c>
      <c r="Z139" s="176">
        <f t="shared" si="155"/>
        <v>0</v>
      </c>
      <c r="AA139" s="176">
        <f t="shared" si="154"/>
        <v>0</v>
      </c>
      <c r="AB139" s="176">
        <f t="shared" si="154"/>
        <v>0</v>
      </c>
      <c r="AC139" s="176">
        <f t="shared" si="154"/>
        <v>0</v>
      </c>
      <c r="AD139" s="176">
        <f t="shared" si="154"/>
        <v>0</v>
      </c>
      <c r="AE139" s="176">
        <f t="shared" si="154"/>
        <v>0</v>
      </c>
      <c r="AF139" s="176">
        <f t="shared" si="154"/>
        <v>0</v>
      </c>
      <c r="AG139" s="176">
        <f t="shared" si="154"/>
        <v>0</v>
      </c>
      <c r="AH139" s="176">
        <f t="shared" si="154"/>
        <v>0</v>
      </c>
      <c r="AI139" s="176">
        <f t="shared" si="154"/>
        <v>0</v>
      </c>
      <c r="AJ139" s="176">
        <f t="shared" si="154"/>
        <v>0</v>
      </c>
      <c r="AK139" s="176">
        <f t="shared" si="154"/>
        <v>0</v>
      </c>
      <c r="AL139" s="176">
        <f t="shared" si="154"/>
        <v>0</v>
      </c>
      <c r="AM139" s="176">
        <f t="shared" si="154"/>
        <v>0</v>
      </c>
      <c r="AN139" s="176">
        <f t="shared" si="154"/>
        <v>0</v>
      </c>
      <c r="AO139" s="176">
        <f t="shared" si="154"/>
        <v>0</v>
      </c>
      <c r="AP139" s="176">
        <f t="shared" si="160"/>
        <v>0</v>
      </c>
      <c r="AQ139" s="176">
        <f t="shared" si="160"/>
        <v>0</v>
      </c>
      <c r="AR139" s="176">
        <f t="shared" si="160"/>
        <v>0</v>
      </c>
      <c r="AS139" s="176">
        <f t="shared" si="160"/>
        <v>0</v>
      </c>
      <c r="AT139" s="176">
        <f t="shared" si="160"/>
        <v>0</v>
      </c>
      <c r="AU139" s="176">
        <f t="shared" si="160"/>
        <v>0</v>
      </c>
      <c r="AV139" s="176">
        <f t="shared" si="160"/>
        <v>0</v>
      </c>
      <c r="AW139" s="176">
        <f t="shared" si="160"/>
        <v>0</v>
      </c>
      <c r="AX139" s="176">
        <f t="shared" si="160"/>
        <v>0</v>
      </c>
      <c r="AY139" s="176">
        <f t="shared" si="160"/>
        <v>0</v>
      </c>
      <c r="AZ139" s="176">
        <f t="shared" si="160"/>
        <v>0</v>
      </c>
      <c r="BA139" s="176">
        <f t="shared" si="160"/>
        <v>0</v>
      </c>
      <c r="BB139" s="176">
        <f t="shared" si="160"/>
        <v>0</v>
      </c>
      <c r="BC139" s="176">
        <f t="shared" si="160"/>
        <v>0</v>
      </c>
      <c r="BD139" s="176">
        <f t="shared" si="160"/>
        <v>0</v>
      </c>
      <c r="BE139" s="176">
        <f t="shared" si="160"/>
        <v>0</v>
      </c>
      <c r="BF139" s="176">
        <f t="shared" si="158"/>
        <v>0</v>
      </c>
      <c r="BG139" s="176">
        <f t="shared" si="158"/>
        <v>0</v>
      </c>
      <c r="BH139" s="176">
        <f t="shared" si="158"/>
        <v>0</v>
      </c>
      <c r="BI139" s="176">
        <f t="shared" si="158"/>
        <v>0</v>
      </c>
      <c r="BJ139" s="176">
        <f t="shared" si="158"/>
        <v>0</v>
      </c>
      <c r="BK139" s="176">
        <f t="shared" si="158"/>
        <v>0</v>
      </c>
      <c r="BL139" s="176">
        <f t="shared" si="158"/>
        <v>0</v>
      </c>
      <c r="BM139" s="176">
        <f t="shared" si="158"/>
        <v>0</v>
      </c>
      <c r="BN139" s="176">
        <f t="shared" si="158"/>
        <v>0</v>
      </c>
      <c r="BO139" s="176">
        <f t="shared" si="158"/>
        <v>0</v>
      </c>
      <c r="BP139" s="176">
        <f t="shared" si="158"/>
        <v>0</v>
      </c>
      <c r="BQ139" s="176">
        <f t="shared" si="158"/>
        <v>0</v>
      </c>
      <c r="BR139" s="176">
        <f t="shared" si="158"/>
        <v>0</v>
      </c>
      <c r="BS139" s="176">
        <f t="shared" si="158"/>
        <v>0</v>
      </c>
      <c r="BT139" s="176">
        <f t="shared" si="158"/>
        <v>0</v>
      </c>
      <c r="BU139" s="176">
        <f t="shared" si="157"/>
        <v>0</v>
      </c>
      <c r="BV139" s="176">
        <f t="shared" si="157"/>
        <v>0</v>
      </c>
      <c r="BW139" s="176">
        <f t="shared" si="157"/>
        <v>0</v>
      </c>
      <c r="BX139" s="176">
        <f t="shared" si="157"/>
        <v>0</v>
      </c>
      <c r="BY139" s="176">
        <f t="shared" si="157"/>
        <v>0</v>
      </c>
      <c r="BZ139" s="176">
        <f t="shared" si="157"/>
        <v>0</v>
      </c>
      <c r="CA139" s="176">
        <f t="shared" si="157"/>
        <v>0</v>
      </c>
      <c r="CB139" s="176">
        <f t="shared" si="157"/>
        <v>0</v>
      </c>
      <c r="CC139" s="176">
        <f t="shared" si="157"/>
        <v>0</v>
      </c>
      <c r="CD139" s="176">
        <f t="shared" si="157"/>
        <v>0</v>
      </c>
      <c r="CE139" s="176">
        <f t="shared" si="157"/>
        <v>0</v>
      </c>
      <c r="CF139" s="176">
        <f t="shared" si="157"/>
        <v>0</v>
      </c>
      <c r="CG139" s="176">
        <f t="shared" si="157"/>
        <v>0</v>
      </c>
      <c r="CH139" s="176">
        <f t="shared" si="157"/>
        <v>0</v>
      </c>
      <c r="CI139" s="176">
        <f t="shared" si="157"/>
        <v>0</v>
      </c>
      <c r="CJ139" s="176">
        <f t="shared" si="157"/>
        <v>0</v>
      </c>
      <c r="CK139" s="176">
        <f t="shared" si="159"/>
        <v>0</v>
      </c>
      <c r="CL139" s="176">
        <f t="shared" si="159"/>
        <v>0</v>
      </c>
      <c r="CM139" s="176">
        <f t="shared" si="159"/>
        <v>0</v>
      </c>
      <c r="CN139" s="176">
        <f t="shared" si="159"/>
        <v>0</v>
      </c>
      <c r="CO139" s="176">
        <f t="shared" si="159"/>
        <v>0</v>
      </c>
      <c r="CP139" s="176">
        <f t="shared" si="159"/>
        <v>0</v>
      </c>
      <c r="CQ139" s="176">
        <f t="shared" si="159"/>
        <v>0</v>
      </c>
      <c r="CR139" s="176">
        <f t="shared" si="159"/>
        <v>0</v>
      </c>
      <c r="CS139" s="176">
        <f t="shared" si="159"/>
        <v>0</v>
      </c>
      <c r="CT139" s="176">
        <f t="shared" si="159"/>
        <v>0</v>
      </c>
      <c r="CU139" s="176">
        <f t="shared" si="159"/>
        <v>0</v>
      </c>
      <c r="CV139" s="176">
        <f t="shared" si="159"/>
        <v>0</v>
      </c>
      <c r="CW139" s="176">
        <f t="shared" si="159"/>
        <v>0</v>
      </c>
      <c r="CX139" s="176">
        <f t="shared" si="159"/>
        <v>0</v>
      </c>
      <c r="CY139" s="176">
        <f t="shared" si="159"/>
        <v>0</v>
      </c>
      <c r="CZ139" s="176">
        <f t="shared" si="159"/>
        <v>0</v>
      </c>
      <c r="DA139" s="176">
        <f t="shared" si="168"/>
        <v>0</v>
      </c>
      <c r="DB139" s="176">
        <f t="shared" si="168"/>
        <v>0</v>
      </c>
      <c r="DC139" s="176">
        <f t="shared" si="168"/>
        <v>0</v>
      </c>
      <c r="DD139" s="176">
        <f t="shared" si="168"/>
        <v>0</v>
      </c>
      <c r="DE139" s="176">
        <f t="shared" si="168"/>
        <v>0</v>
      </c>
      <c r="DF139" s="176">
        <f t="shared" si="168"/>
        <v>0</v>
      </c>
      <c r="DG139" s="176">
        <f t="shared" si="168"/>
        <v>0</v>
      </c>
      <c r="DH139" s="176">
        <f t="shared" si="168"/>
        <v>0</v>
      </c>
      <c r="DI139" s="176">
        <f t="shared" si="168"/>
        <v>0</v>
      </c>
      <c r="DJ139" s="176">
        <f t="shared" si="168"/>
        <v>0</v>
      </c>
      <c r="DK139" s="176">
        <f t="shared" si="168"/>
        <v>0</v>
      </c>
      <c r="DL139" s="176">
        <f t="shared" si="168"/>
        <v>0</v>
      </c>
      <c r="DM139" s="176">
        <f t="shared" si="168"/>
        <v>0</v>
      </c>
      <c r="DN139" s="176">
        <f t="shared" si="168"/>
        <v>0</v>
      </c>
      <c r="DO139" s="176">
        <f t="shared" si="168"/>
        <v>0</v>
      </c>
      <c r="DP139" s="176">
        <f t="shared" si="168"/>
        <v>0</v>
      </c>
      <c r="DQ139" s="176">
        <f t="shared" si="167"/>
        <v>0</v>
      </c>
      <c r="DR139" s="176">
        <f t="shared" si="164"/>
        <v>0</v>
      </c>
      <c r="DS139" s="176">
        <f t="shared" si="164"/>
        <v>0</v>
      </c>
      <c r="DT139" s="176">
        <f t="shared" si="164"/>
        <v>0</v>
      </c>
      <c r="DU139" s="176">
        <f t="shared" si="164"/>
        <v>0</v>
      </c>
      <c r="DV139" s="176">
        <f t="shared" si="164"/>
        <v>0</v>
      </c>
      <c r="DW139" s="176">
        <f t="shared" si="164"/>
        <v>0</v>
      </c>
      <c r="DX139" s="176">
        <f t="shared" si="164"/>
        <v>0</v>
      </c>
      <c r="DY139" s="176">
        <f t="shared" si="164"/>
        <v>0</v>
      </c>
      <c r="DZ139" s="176">
        <f t="shared" si="164"/>
        <v>0</v>
      </c>
      <c r="EA139" s="176">
        <f t="shared" si="164"/>
        <v>0</v>
      </c>
      <c r="EB139" s="176">
        <f t="shared" si="164"/>
        <v>0</v>
      </c>
      <c r="EC139" s="176">
        <f t="shared" si="164"/>
        <v>0</v>
      </c>
      <c r="ED139" s="176">
        <f t="shared" si="164"/>
        <v>0</v>
      </c>
      <c r="EE139" s="176">
        <f t="shared" si="164"/>
        <v>0</v>
      </c>
      <c r="EF139" s="176">
        <f t="shared" si="164"/>
        <v>0</v>
      </c>
      <c r="EG139" s="176">
        <f t="shared" si="164"/>
        <v>0</v>
      </c>
      <c r="EH139" s="176">
        <f t="shared" si="169"/>
        <v>0</v>
      </c>
      <c r="EI139" s="176">
        <f t="shared" si="169"/>
        <v>0</v>
      </c>
      <c r="EJ139" s="176">
        <f t="shared" si="169"/>
        <v>0</v>
      </c>
      <c r="EK139" s="176">
        <f t="shared" si="169"/>
        <v>0</v>
      </c>
      <c r="EL139" s="176">
        <f t="shared" si="169"/>
        <v>0</v>
      </c>
      <c r="EM139" s="176">
        <f t="shared" si="169"/>
        <v>0</v>
      </c>
      <c r="EN139" s="176">
        <f t="shared" si="169"/>
        <v>0</v>
      </c>
      <c r="EO139" s="176">
        <f t="shared" si="169"/>
        <v>0</v>
      </c>
      <c r="EP139" s="176">
        <f t="shared" si="169"/>
        <v>0</v>
      </c>
      <c r="EQ139" s="176">
        <f t="shared" si="169"/>
        <v>0</v>
      </c>
      <c r="ER139" s="176">
        <f t="shared" si="169"/>
        <v>0</v>
      </c>
      <c r="ES139" s="176">
        <f t="shared" si="169"/>
        <v>0</v>
      </c>
      <c r="ET139" s="176">
        <f t="shared" si="169"/>
        <v>0</v>
      </c>
      <c r="EU139" s="176">
        <f t="shared" si="169"/>
        <v>0</v>
      </c>
      <c r="EV139" s="176">
        <f t="shared" si="169"/>
        <v>0</v>
      </c>
      <c r="EW139" s="176">
        <f t="shared" si="169"/>
        <v>0</v>
      </c>
      <c r="EX139" s="176">
        <f t="shared" ref="EX139:FM159" si="170">+NORMDIST($H139,EX$12,EX$13,FALSE)</f>
        <v>0</v>
      </c>
      <c r="EY139" s="176">
        <f t="shared" si="170"/>
        <v>0</v>
      </c>
      <c r="EZ139" s="176">
        <f t="shared" si="170"/>
        <v>0</v>
      </c>
      <c r="FA139" s="176">
        <f t="shared" si="170"/>
        <v>0</v>
      </c>
      <c r="FB139" s="176">
        <f t="shared" si="170"/>
        <v>0</v>
      </c>
      <c r="FC139" s="176">
        <f t="shared" si="170"/>
        <v>0</v>
      </c>
      <c r="FD139" s="176">
        <f t="shared" si="170"/>
        <v>0</v>
      </c>
      <c r="FE139" s="176">
        <f t="shared" si="170"/>
        <v>0</v>
      </c>
      <c r="FF139" s="176">
        <f t="shared" si="170"/>
        <v>0</v>
      </c>
      <c r="FG139" s="176">
        <f t="shared" si="170"/>
        <v>0</v>
      </c>
      <c r="FH139" s="176">
        <f t="shared" si="170"/>
        <v>0</v>
      </c>
      <c r="FI139" s="176">
        <f t="shared" si="170"/>
        <v>0</v>
      </c>
      <c r="FJ139" s="176">
        <f t="shared" si="170"/>
        <v>0</v>
      </c>
      <c r="FK139" s="176">
        <f t="shared" si="170"/>
        <v>0</v>
      </c>
      <c r="FL139" s="176">
        <f t="shared" si="170"/>
        <v>0</v>
      </c>
      <c r="FM139" s="176">
        <f t="shared" si="170"/>
        <v>0</v>
      </c>
      <c r="FN139" s="176">
        <f t="shared" si="165"/>
        <v>0</v>
      </c>
      <c r="FO139" s="176">
        <f t="shared" si="165"/>
        <v>0</v>
      </c>
      <c r="FP139" s="176">
        <f t="shared" si="165"/>
        <v>0</v>
      </c>
      <c r="FQ139" s="176">
        <f t="shared" si="165"/>
        <v>0</v>
      </c>
      <c r="FR139" s="176">
        <f t="shared" si="165"/>
        <v>0</v>
      </c>
      <c r="FS139" s="176">
        <f t="shared" si="165"/>
        <v>0</v>
      </c>
      <c r="FT139" s="176">
        <f t="shared" si="165"/>
        <v>0</v>
      </c>
      <c r="FU139" s="176">
        <f t="shared" si="165"/>
        <v>0</v>
      </c>
      <c r="FV139" s="176">
        <f t="shared" si="165"/>
        <v>0</v>
      </c>
      <c r="FW139" s="176">
        <f t="shared" si="165"/>
        <v>0</v>
      </c>
      <c r="FX139" s="176">
        <f t="shared" si="165"/>
        <v>0</v>
      </c>
      <c r="FY139" s="176">
        <f t="shared" si="165"/>
        <v>0</v>
      </c>
      <c r="FZ139" s="176">
        <f t="shared" si="161"/>
        <v>0</v>
      </c>
      <c r="GA139" s="176">
        <f t="shared" si="161"/>
        <v>0</v>
      </c>
      <c r="GB139" s="176">
        <f t="shared" si="161"/>
        <v>0</v>
      </c>
      <c r="GC139" s="176">
        <f t="shared" si="161"/>
        <v>0</v>
      </c>
      <c r="GD139" s="176">
        <f t="shared" si="161"/>
        <v>0</v>
      </c>
      <c r="GE139" s="176">
        <f t="shared" si="161"/>
        <v>0</v>
      </c>
      <c r="GF139" s="176">
        <f t="shared" si="161"/>
        <v>0</v>
      </c>
      <c r="GG139" s="176">
        <f t="shared" si="161"/>
        <v>0</v>
      </c>
      <c r="GH139" s="176">
        <f t="shared" si="161"/>
        <v>0</v>
      </c>
      <c r="GI139" s="176">
        <f t="shared" si="161"/>
        <v>0</v>
      </c>
      <c r="GJ139" s="176">
        <f t="shared" si="156"/>
        <v>0</v>
      </c>
      <c r="GK139" s="176">
        <f t="shared" si="156"/>
        <v>0</v>
      </c>
      <c r="GL139" s="176">
        <f t="shared" si="156"/>
        <v>0</v>
      </c>
      <c r="GM139" s="176">
        <f t="shared" si="156"/>
        <v>0</v>
      </c>
      <c r="GN139" s="176">
        <f t="shared" si="156"/>
        <v>0</v>
      </c>
      <c r="GO139" s="176">
        <f t="shared" si="156"/>
        <v>0</v>
      </c>
      <c r="GP139" s="176">
        <f t="shared" si="156"/>
        <v>0</v>
      </c>
      <c r="GQ139" s="176">
        <f t="shared" si="156"/>
        <v>0</v>
      </c>
      <c r="GR139" s="176">
        <f t="shared" si="156"/>
        <v>0</v>
      </c>
      <c r="GS139" s="176">
        <f t="shared" si="166"/>
        <v>0</v>
      </c>
      <c r="GT139" s="176">
        <f t="shared" si="166"/>
        <v>0</v>
      </c>
      <c r="GU139" s="176">
        <f t="shared" si="166"/>
        <v>0</v>
      </c>
      <c r="GV139" s="176">
        <f t="shared" si="166"/>
        <v>0</v>
      </c>
      <c r="GW139" s="176">
        <f t="shared" si="166"/>
        <v>0</v>
      </c>
      <c r="GX139" s="176">
        <f t="shared" si="166"/>
        <v>0</v>
      </c>
      <c r="GY139" s="176">
        <f t="shared" si="166"/>
        <v>0</v>
      </c>
      <c r="GZ139" s="176">
        <f t="shared" si="166"/>
        <v>0</v>
      </c>
      <c r="HA139" s="176">
        <f t="shared" si="166"/>
        <v>0</v>
      </c>
      <c r="HB139" s="176">
        <f t="shared" si="162"/>
        <v>0</v>
      </c>
      <c r="HC139" s="176">
        <f t="shared" si="162"/>
        <v>0</v>
      </c>
      <c r="HD139" s="176">
        <f t="shared" si="162"/>
        <v>0</v>
      </c>
      <c r="HE139" s="176">
        <f t="shared" si="162"/>
        <v>0</v>
      </c>
      <c r="HF139" s="176">
        <f t="shared" si="162"/>
        <v>0</v>
      </c>
      <c r="HG139" s="176">
        <f t="shared" si="162"/>
        <v>0</v>
      </c>
      <c r="HH139" s="176">
        <f t="shared" si="162"/>
        <v>0</v>
      </c>
      <c r="HI139" s="176">
        <f t="shared" si="162"/>
        <v>0</v>
      </c>
      <c r="HJ139" s="176">
        <f t="shared" si="162"/>
        <v>0</v>
      </c>
      <c r="HK139" s="176">
        <f t="shared" si="162"/>
        <v>0</v>
      </c>
      <c r="HL139" s="176">
        <f t="shared" si="162"/>
        <v>0</v>
      </c>
      <c r="HM139" s="176">
        <f t="shared" si="162"/>
        <v>0</v>
      </c>
      <c r="HN139" s="176">
        <f t="shared" si="162"/>
        <v>0</v>
      </c>
      <c r="HO139" s="176">
        <f t="shared" si="162"/>
        <v>0</v>
      </c>
      <c r="HP139" s="176">
        <f t="shared" si="163"/>
        <v>0</v>
      </c>
      <c r="HQ139" s="176">
        <f t="shared" si="163"/>
        <v>0</v>
      </c>
      <c r="HR139" s="176">
        <f t="shared" si="163"/>
        <v>0</v>
      </c>
      <c r="HS139" s="176">
        <f t="shared" si="163"/>
        <v>0</v>
      </c>
      <c r="HT139" s="176">
        <f t="shared" si="163"/>
        <v>0</v>
      </c>
      <c r="HU139" s="176">
        <f t="shared" si="163"/>
        <v>0</v>
      </c>
      <c r="HV139" s="176">
        <f t="shared" si="163"/>
        <v>0</v>
      </c>
      <c r="HW139" s="176">
        <f t="shared" si="163"/>
        <v>0</v>
      </c>
      <c r="HX139" s="176">
        <f t="shared" si="163"/>
        <v>0</v>
      </c>
      <c r="HY139" s="176">
        <f t="shared" si="163"/>
        <v>0</v>
      </c>
      <c r="HZ139" s="176">
        <f t="shared" si="163"/>
        <v>0</v>
      </c>
      <c r="IA139" s="176">
        <f t="shared" si="163"/>
        <v>0</v>
      </c>
      <c r="IB139" s="176">
        <f t="shared" si="163"/>
        <v>0</v>
      </c>
      <c r="IC139" s="176">
        <f t="shared" si="163"/>
        <v>0</v>
      </c>
      <c r="ID139" s="176">
        <f t="shared" si="163"/>
        <v>0</v>
      </c>
      <c r="IE139" s="176">
        <f t="shared" si="163"/>
        <v>0</v>
      </c>
      <c r="IF139" s="176">
        <f t="shared" si="153"/>
        <v>0</v>
      </c>
      <c r="IG139" s="176">
        <f t="shared" si="153"/>
        <v>0</v>
      </c>
    </row>
    <row r="140" spans="2:241" ht="12.75" customHeight="1" x14ac:dyDescent="0.25">
      <c r="B140" s="174"/>
      <c r="C140" s="174"/>
      <c r="D140" s="174">
        <f t="shared" si="96"/>
        <v>0</v>
      </c>
      <c r="E140"/>
      <c r="F140"/>
      <c r="G140" s="177">
        <v>127</v>
      </c>
      <c r="H140" s="176">
        <f t="shared" si="97"/>
        <v>19.691584384918137</v>
      </c>
      <c r="I140" s="176">
        <f t="shared" si="100"/>
        <v>2.054645450121635E-237</v>
      </c>
      <c r="K140" s="176">
        <f t="shared" si="155"/>
        <v>0</v>
      </c>
      <c r="L140" s="176">
        <f t="shared" si="155"/>
        <v>3.5183489580536616E-271</v>
      </c>
      <c r="M140" s="176">
        <f t="shared" si="155"/>
        <v>0</v>
      </c>
      <c r="N140" s="176">
        <f t="shared" si="155"/>
        <v>0</v>
      </c>
      <c r="O140" s="176">
        <f t="shared" si="155"/>
        <v>0</v>
      </c>
      <c r="P140" s="176">
        <f t="shared" si="155"/>
        <v>0</v>
      </c>
      <c r="Q140" s="176">
        <f t="shared" si="155"/>
        <v>0</v>
      </c>
      <c r="R140" s="176">
        <f t="shared" si="155"/>
        <v>0</v>
      </c>
      <c r="S140" s="176">
        <f t="shared" si="155"/>
        <v>0</v>
      </c>
      <c r="T140" s="176">
        <f t="shared" si="155"/>
        <v>1.6438366948566931E-265</v>
      </c>
      <c r="U140" s="176">
        <f t="shared" si="155"/>
        <v>2.054645450121635E-237</v>
      </c>
      <c r="V140" s="176">
        <f t="shared" si="155"/>
        <v>0</v>
      </c>
      <c r="W140" s="176">
        <f t="shared" si="155"/>
        <v>0</v>
      </c>
      <c r="X140" s="176">
        <f t="shared" si="155"/>
        <v>0</v>
      </c>
      <c r="Y140" s="176">
        <f t="shared" si="155"/>
        <v>0</v>
      </c>
      <c r="Z140" s="176">
        <f t="shared" si="155"/>
        <v>0</v>
      </c>
      <c r="AA140" s="176">
        <f t="shared" si="154"/>
        <v>0</v>
      </c>
      <c r="AB140" s="176">
        <f t="shared" si="154"/>
        <v>0</v>
      </c>
      <c r="AC140" s="176">
        <f t="shared" si="154"/>
        <v>0</v>
      </c>
      <c r="AD140" s="176">
        <f t="shared" si="154"/>
        <v>0</v>
      </c>
      <c r="AE140" s="176">
        <f t="shared" si="154"/>
        <v>0</v>
      </c>
      <c r="AF140" s="176">
        <f t="shared" si="154"/>
        <v>0</v>
      </c>
      <c r="AG140" s="176">
        <f t="shared" si="154"/>
        <v>0</v>
      </c>
      <c r="AH140" s="176">
        <f t="shared" si="154"/>
        <v>0</v>
      </c>
      <c r="AI140" s="176">
        <f t="shared" si="154"/>
        <v>0</v>
      </c>
      <c r="AJ140" s="176">
        <f t="shared" si="154"/>
        <v>0</v>
      </c>
      <c r="AK140" s="176">
        <f t="shared" si="154"/>
        <v>0</v>
      </c>
      <c r="AL140" s="176">
        <f t="shared" si="154"/>
        <v>0</v>
      </c>
      <c r="AM140" s="176">
        <f t="shared" si="154"/>
        <v>0</v>
      </c>
      <c r="AN140" s="176">
        <f t="shared" si="154"/>
        <v>0</v>
      </c>
      <c r="AO140" s="176">
        <f t="shared" si="154"/>
        <v>0</v>
      </c>
      <c r="AP140" s="176">
        <f t="shared" si="160"/>
        <v>0</v>
      </c>
      <c r="AQ140" s="176">
        <f t="shared" si="160"/>
        <v>0</v>
      </c>
      <c r="AR140" s="176">
        <f t="shared" si="160"/>
        <v>0</v>
      </c>
      <c r="AS140" s="176">
        <f t="shared" si="160"/>
        <v>0</v>
      </c>
      <c r="AT140" s="176">
        <f t="shared" si="160"/>
        <v>0</v>
      </c>
      <c r="AU140" s="176">
        <f t="shared" si="160"/>
        <v>0</v>
      </c>
      <c r="AV140" s="176">
        <f t="shared" si="160"/>
        <v>0</v>
      </c>
      <c r="AW140" s="176">
        <f t="shared" si="160"/>
        <v>0</v>
      </c>
      <c r="AX140" s="176">
        <f t="shared" si="160"/>
        <v>0</v>
      </c>
      <c r="AY140" s="176">
        <f t="shared" si="160"/>
        <v>0</v>
      </c>
      <c r="AZ140" s="176">
        <f t="shared" si="160"/>
        <v>0</v>
      </c>
      <c r="BA140" s="176">
        <f t="shared" si="160"/>
        <v>0</v>
      </c>
      <c r="BB140" s="176">
        <f t="shared" si="160"/>
        <v>0</v>
      </c>
      <c r="BC140" s="176">
        <f t="shared" si="160"/>
        <v>0</v>
      </c>
      <c r="BD140" s="176">
        <f t="shared" si="160"/>
        <v>0</v>
      </c>
      <c r="BE140" s="176">
        <f t="shared" si="160"/>
        <v>0</v>
      </c>
      <c r="BF140" s="176">
        <f t="shared" si="158"/>
        <v>0</v>
      </c>
      <c r="BG140" s="176">
        <f t="shared" si="158"/>
        <v>0</v>
      </c>
      <c r="BH140" s="176">
        <f t="shared" si="158"/>
        <v>0</v>
      </c>
      <c r="BI140" s="176">
        <f t="shared" si="158"/>
        <v>0</v>
      </c>
      <c r="BJ140" s="176">
        <f t="shared" si="158"/>
        <v>0</v>
      </c>
      <c r="BK140" s="176">
        <f t="shared" si="158"/>
        <v>0</v>
      </c>
      <c r="BL140" s="176">
        <f t="shared" si="158"/>
        <v>0</v>
      </c>
      <c r="BM140" s="176">
        <f t="shared" si="158"/>
        <v>0</v>
      </c>
      <c r="BN140" s="176">
        <f t="shared" si="158"/>
        <v>0</v>
      </c>
      <c r="BO140" s="176">
        <f t="shared" si="158"/>
        <v>0</v>
      </c>
      <c r="BP140" s="176">
        <f t="shared" si="158"/>
        <v>0</v>
      </c>
      <c r="BQ140" s="176">
        <f t="shared" si="158"/>
        <v>0</v>
      </c>
      <c r="BR140" s="176">
        <f t="shared" si="158"/>
        <v>0</v>
      </c>
      <c r="BS140" s="176">
        <f t="shared" si="158"/>
        <v>0</v>
      </c>
      <c r="BT140" s="176">
        <f t="shared" si="158"/>
        <v>0</v>
      </c>
      <c r="BU140" s="176">
        <f t="shared" si="157"/>
        <v>0</v>
      </c>
      <c r="BV140" s="176">
        <f t="shared" si="157"/>
        <v>0</v>
      </c>
      <c r="BW140" s="176">
        <f t="shared" si="157"/>
        <v>0</v>
      </c>
      <c r="BX140" s="176">
        <f t="shared" si="157"/>
        <v>0</v>
      </c>
      <c r="BY140" s="176">
        <f t="shared" si="157"/>
        <v>0</v>
      </c>
      <c r="BZ140" s="176">
        <f t="shared" si="157"/>
        <v>0</v>
      </c>
      <c r="CA140" s="176">
        <f t="shared" si="157"/>
        <v>0</v>
      </c>
      <c r="CB140" s="176">
        <f t="shared" si="157"/>
        <v>0</v>
      </c>
      <c r="CC140" s="176">
        <f t="shared" si="157"/>
        <v>0</v>
      </c>
      <c r="CD140" s="176">
        <f t="shared" si="157"/>
        <v>0</v>
      </c>
      <c r="CE140" s="176">
        <f t="shared" si="157"/>
        <v>0</v>
      </c>
      <c r="CF140" s="176">
        <f t="shared" si="157"/>
        <v>0</v>
      </c>
      <c r="CG140" s="176">
        <f t="shared" si="157"/>
        <v>0</v>
      </c>
      <c r="CH140" s="176">
        <f t="shared" si="157"/>
        <v>0</v>
      </c>
      <c r="CI140" s="176">
        <f t="shared" si="157"/>
        <v>0</v>
      </c>
      <c r="CJ140" s="176">
        <f t="shared" si="157"/>
        <v>0</v>
      </c>
      <c r="CK140" s="176">
        <f t="shared" si="159"/>
        <v>0</v>
      </c>
      <c r="CL140" s="176">
        <f t="shared" si="159"/>
        <v>0</v>
      </c>
      <c r="CM140" s="176">
        <f t="shared" si="159"/>
        <v>0</v>
      </c>
      <c r="CN140" s="176">
        <f t="shared" si="159"/>
        <v>0</v>
      </c>
      <c r="CO140" s="176">
        <f t="shared" si="159"/>
        <v>0</v>
      </c>
      <c r="CP140" s="176">
        <f t="shared" si="159"/>
        <v>0</v>
      </c>
      <c r="CQ140" s="176">
        <f t="shared" si="159"/>
        <v>0</v>
      </c>
      <c r="CR140" s="176">
        <f t="shared" si="159"/>
        <v>0</v>
      </c>
      <c r="CS140" s="176">
        <f t="shared" si="159"/>
        <v>0</v>
      </c>
      <c r="CT140" s="176">
        <f t="shared" si="159"/>
        <v>0</v>
      </c>
      <c r="CU140" s="176">
        <f t="shared" si="159"/>
        <v>0</v>
      </c>
      <c r="CV140" s="176">
        <f t="shared" si="159"/>
        <v>0</v>
      </c>
      <c r="CW140" s="176">
        <f t="shared" si="159"/>
        <v>0</v>
      </c>
      <c r="CX140" s="176">
        <f t="shared" si="159"/>
        <v>0</v>
      </c>
      <c r="CY140" s="176">
        <f t="shared" si="159"/>
        <v>0</v>
      </c>
      <c r="CZ140" s="176">
        <f t="shared" si="159"/>
        <v>0</v>
      </c>
      <c r="DA140" s="176">
        <f t="shared" si="168"/>
        <v>0</v>
      </c>
      <c r="DB140" s="176">
        <f t="shared" si="168"/>
        <v>0</v>
      </c>
      <c r="DC140" s="176">
        <f t="shared" si="168"/>
        <v>0</v>
      </c>
      <c r="DD140" s="176">
        <f t="shared" si="168"/>
        <v>0</v>
      </c>
      <c r="DE140" s="176">
        <f t="shared" si="168"/>
        <v>0</v>
      </c>
      <c r="DF140" s="176">
        <f t="shared" si="168"/>
        <v>0</v>
      </c>
      <c r="DG140" s="176">
        <f t="shared" si="168"/>
        <v>0</v>
      </c>
      <c r="DH140" s="176">
        <f t="shared" si="168"/>
        <v>0</v>
      </c>
      <c r="DI140" s="176">
        <f t="shared" si="168"/>
        <v>0</v>
      </c>
      <c r="DJ140" s="176">
        <f t="shared" si="168"/>
        <v>0</v>
      </c>
      <c r="DK140" s="176">
        <f t="shared" si="168"/>
        <v>0</v>
      </c>
      <c r="DL140" s="176">
        <f t="shared" si="168"/>
        <v>0</v>
      </c>
      <c r="DM140" s="176">
        <f t="shared" si="168"/>
        <v>0</v>
      </c>
      <c r="DN140" s="176">
        <f t="shared" si="168"/>
        <v>0</v>
      </c>
      <c r="DO140" s="176">
        <f t="shared" si="168"/>
        <v>0</v>
      </c>
      <c r="DP140" s="176">
        <f t="shared" si="168"/>
        <v>0</v>
      </c>
      <c r="DQ140" s="176">
        <f t="shared" si="167"/>
        <v>0</v>
      </c>
      <c r="DR140" s="176">
        <f t="shared" si="164"/>
        <v>0</v>
      </c>
      <c r="DS140" s="176">
        <f t="shared" si="164"/>
        <v>0</v>
      </c>
      <c r="DT140" s="176">
        <f t="shared" si="164"/>
        <v>0</v>
      </c>
      <c r="DU140" s="176">
        <f t="shared" si="164"/>
        <v>0</v>
      </c>
      <c r="DV140" s="176">
        <f t="shared" si="164"/>
        <v>0</v>
      </c>
      <c r="DW140" s="176">
        <f t="shared" si="164"/>
        <v>0</v>
      </c>
      <c r="DX140" s="176">
        <f t="shared" si="164"/>
        <v>0</v>
      </c>
      <c r="DY140" s="176">
        <f t="shared" si="164"/>
        <v>0</v>
      </c>
      <c r="DZ140" s="176">
        <f t="shared" si="164"/>
        <v>0</v>
      </c>
      <c r="EA140" s="176">
        <f t="shared" si="164"/>
        <v>0</v>
      </c>
      <c r="EB140" s="176">
        <f t="shared" si="164"/>
        <v>0</v>
      </c>
      <c r="EC140" s="176">
        <f t="shared" si="164"/>
        <v>0</v>
      </c>
      <c r="ED140" s="176">
        <f t="shared" si="164"/>
        <v>0</v>
      </c>
      <c r="EE140" s="176">
        <f t="shared" si="164"/>
        <v>0</v>
      </c>
      <c r="EF140" s="176">
        <f t="shared" si="164"/>
        <v>0</v>
      </c>
      <c r="EG140" s="176">
        <f t="shared" si="164"/>
        <v>0</v>
      </c>
      <c r="EH140" s="176">
        <f t="shared" si="169"/>
        <v>0</v>
      </c>
      <c r="EI140" s="176">
        <f t="shared" si="169"/>
        <v>0</v>
      </c>
      <c r="EJ140" s="176">
        <f t="shared" si="169"/>
        <v>0</v>
      </c>
      <c r="EK140" s="176">
        <f t="shared" si="169"/>
        <v>0</v>
      </c>
      <c r="EL140" s="176">
        <f t="shared" si="169"/>
        <v>0</v>
      </c>
      <c r="EM140" s="176">
        <f t="shared" si="169"/>
        <v>0</v>
      </c>
      <c r="EN140" s="176">
        <f t="shared" si="169"/>
        <v>0</v>
      </c>
      <c r="EO140" s="176">
        <f t="shared" si="169"/>
        <v>0</v>
      </c>
      <c r="EP140" s="176">
        <f t="shared" si="169"/>
        <v>0</v>
      </c>
      <c r="EQ140" s="176">
        <f t="shared" si="169"/>
        <v>0</v>
      </c>
      <c r="ER140" s="176">
        <f t="shared" si="169"/>
        <v>0</v>
      </c>
      <c r="ES140" s="176">
        <f t="shared" si="169"/>
        <v>0</v>
      </c>
      <c r="ET140" s="176">
        <f t="shared" si="169"/>
        <v>0</v>
      </c>
      <c r="EU140" s="176">
        <f t="shared" si="169"/>
        <v>0</v>
      </c>
      <c r="EV140" s="176">
        <f t="shared" si="169"/>
        <v>0</v>
      </c>
      <c r="EW140" s="176">
        <f t="shared" si="169"/>
        <v>0</v>
      </c>
      <c r="EX140" s="176">
        <f t="shared" si="170"/>
        <v>0</v>
      </c>
      <c r="EY140" s="176">
        <f t="shared" si="170"/>
        <v>0</v>
      </c>
      <c r="EZ140" s="176">
        <f t="shared" si="170"/>
        <v>0</v>
      </c>
      <c r="FA140" s="176">
        <f t="shared" si="170"/>
        <v>0</v>
      </c>
      <c r="FB140" s="176">
        <f t="shared" si="170"/>
        <v>0</v>
      </c>
      <c r="FC140" s="176">
        <f t="shared" si="170"/>
        <v>0</v>
      </c>
      <c r="FD140" s="176">
        <f t="shared" si="170"/>
        <v>0</v>
      </c>
      <c r="FE140" s="176">
        <f t="shared" si="170"/>
        <v>0</v>
      </c>
      <c r="FF140" s="176">
        <f t="shared" si="170"/>
        <v>0</v>
      </c>
      <c r="FG140" s="176">
        <f t="shared" si="170"/>
        <v>0</v>
      </c>
      <c r="FH140" s="176">
        <f t="shared" si="170"/>
        <v>0</v>
      </c>
      <c r="FI140" s="176">
        <f t="shared" si="170"/>
        <v>0</v>
      </c>
      <c r="FJ140" s="176">
        <f t="shared" si="170"/>
        <v>0</v>
      </c>
      <c r="FK140" s="176">
        <f t="shared" si="170"/>
        <v>0</v>
      </c>
      <c r="FL140" s="176">
        <f t="shared" si="170"/>
        <v>0</v>
      </c>
      <c r="FM140" s="176">
        <f t="shared" si="170"/>
        <v>0</v>
      </c>
      <c r="FN140" s="176">
        <f t="shared" si="165"/>
        <v>0</v>
      </c>
      <c r="FO140" s="176">
        <f t="shared" si="165"/>
        <v>0</v>
      </c>
      <c r="FP140" s="176">
        <f t="shared" si="165"/>
        <v>0</v>
      </c>
      <c r="FQ140" s="176">
        <f t="shared" si="165"/>
        <v>0</v>
      </c>
      <c r="FR140" s="176">
        <f t="shared" si="165"/>
        <v>0</v>
      </c>
      <c r="FS140" s="176">
        <f t="shared" si="165"/>
        <v>0</v>
      </c>
      <c r="FT140" s="176">
        <f t="shared" si="165"/>
        <v>0</v>
      </c>
      <c r="FU140" s="176">
        <f t="shared" si="165"/>
        <v>0</v>
      </c>
      <c r="FV140" s="176">
        <f t="shared" si="165"/>
        <v>0</v>
      </c>
      <c r="FW140" s="176">
        <f t="shared" si="165"/>
        <v>0</v>
      </c>
      <c r="FX140" s="176">
        <f t="shared" si="165"/>
        <v>0</v>
      </c>
      <c r="FY140" s="176">
        <f t="shared" si="165"/>
        <v>0</v>
      </c>
      <c r="FZ140" s="176">
        <f t="shared" si="161"/>
        <v>0</v>
      </c>
      <c r="GA140" s="176">
        <f t="shared" si="161"/>
        <v>0</v>
      </c>
      <c r="GB140" s="176">
        <f t="shared" si="161"/>
        <v>0</v>
      </c>
      <c r="GC140" s="176">
        <f t="shared" si="161"/>
        <v>0</v>
      </c>
      <c r="GD140" s="176">
        <f t="shared" si="161"/>
        <v>0</v>
      </c>
      <c r="GE140" s="176">
        <f t="shared" si="161"/>
        <v>0</v>
      </c>
      <c r="GF140" s="176">
        <f t="shared" si="161"/>
        <v>0</v>
      </c>
      <c r="GG140" s="176">
        <f t="shared" si="161"/>
        <v>0</v>
      </c>
      <c r="GH140" s="176">
        <f t="shared" si="161"/>
        <v>0</v>
      </c>
      <c r="GI140" s="176">
        <f t="shared" si="161"/>
        <v>0</v>
      </c>
      <c r="GJ140" s="176">
        <f t="shared" si="156"/>
        <v>0</v>
      </c>
      <c r="GK140" s="176">
        <f t="shared" si="156"/>
        <v>0</v>
      </c>
      <c r="GL140" s="176">
        <f t="shared" si="156"/>
        <v>0</v>
      </c>
      <c r="GM140" s="176">
        <f t="shared" si="156"/>
        <v>0</v>
      </c>
      <c r="GN140" s="176">
        <f t="shared" si="156"/>
        <v>0</v>
      </c>
      <c r="GO140" s="176">
        <f t="shared" si="156"/>
        <v>0</v>
      </c>
      <c r="GP140" s="176">
        <f t="shared" si="156"/>
        <v>0</v>
      </c>
      <c r="GQ140" s="176">
        <f t="shared" si="156"/>
        <v>0</v>
      </c>
      <c r="GR140" s="176">
        <f t="shared" si="156"/>
        <v>0</v>
      </c>
      <c r="GS140" s="176">
        <f t="shared" si="166"/>
        <v>0</v>
      </c>
      <c r="GT140" s="176">
        <f t="shared" si="166"/>
        <v>0</v>
      </c>
      <c r="GU140" s="176">
        <f t="shared" si="166"/>
        <v>0</v>
      </c>
      <c r="GV140" s="176">
        <f t="shared" si="166"/>
        <v>0</v>
      </c>
      <c r="GW140" s="176">
        <f t="shared" si="166"/>
        <v>0</v>
      </c>
      <c r="GX140" s="176">
        <f t="shared" si="166"/>
        <v>0</v>
      </c>
      <c r="GY140" s="176">
        <f t="shared" si="166"/>
        <v>0</v>
      </c>
      <c r="GZ140" s="176">
        <f t="shared" si="166"/>
        <v>0</v>
      </c>
      <c r="HA140" s="176">
        <f t="shared" si="166"/>
        <v>0</v>
      </c>
      <c r="HB140" s="176">
        <f t="shared" si="162"/>
        <v>0</v>
      </c>
      <c r="HC140" s="176">
        <f t="shared" si="162"/>
        <v>0</v>
      </c>
      <c r="HD140" s="176">
        <f t="shared" si="162"/>
        <v>0</v>
      </c>
      <c r="HE140" s="176">
        <f t="shared" si="162"/>
        <v>0</v>
      </c>
      <c r="HF140" s="176">
        <f t="shared" si="162"/>
        <v>0</v>
      </c>
      <c r="HG140" s="176">
        <f t="shared" si="162"/>
        <v>0</v>
      </c>
      <c r="HH140" s="176">
        <f t="shared" si="162"/>
        <v>0</v>
      </c>
      <c r="HI140" s="176">
        <f t="shared" si="162"/>
        <v>0</v>
      </c>
      <c r="HJ140" s="176">
        <f t="shared" si="162"/>
        <v>0</v>
      </c>
      <c r="HK140" s="176">
        <f t="shared" si="162"/>
        <v>0</v>
      </c>
      <c r="HL140" s="176">
        <f t="shared" si="162"/>
        <v>0</v>
      </c>
      <c r="HM140" s="176">
        <f t="shared" si="162"/>
        <v>0</v>
      </c>
      <c r="HN140" s="176">
        <f t="shared" si="162"/>
        <v>0</v>
      </c>
      <c r="HO140" s="176">
        <f t="shared" si="162"/>
        <v>0</v>
      </c>
      <c r="HP140" s="176">
        <f t="shared" si="163"/>
        <v>0</v>
      </c>
      <c r="HQ140" s="176">
        <f t="shared" si="163"/>
        <v>0</v>
      </c>
      <c r="HR140" s="176">
        <f t="shared" si="163"/>
        <v>0</v>
      </c>
      <c r="HS140" s="176">
        <f t="shared" si="163"/>
        <v>0</v>
      </c>
      <c r="HT140" s="176">
        <f t="shared" si="163"/>
        <v>0</v>
      </c>
      <c r="HU140" s="176">
        <f t="shared" si="163"/>
        <v>0</v>
      </c>
      <c r="HV140" s="176">
        <f t="shared" si="163"/>
        <v>0</v>
      </c>
      <c r="HW140" s="176">
        <f t="shared" si="163"/>
        <v>0</v>
      </c>
      <c r="HX140" s="176">
        <f t="shared" si="163"/>
        <v>0</v>
      </c>
      <c r="HY140" s="176">
        <f t="shared" si="163"/>
        <v>0</v>
      </c>
      <c r="HZ140" s="176">
        <f t="shared" si="163"/>
        <v>0</v>
      </c>
      <c r="IA140" s="176">
        <f t="shared" si="163"/>
        <v>0</v>
      </c>
      <c r="IB140" s="176">
        <f t="shared" si="163"/>
        <v>0</v>
      </c>
      <c r="IC140" s="176">
        <f t="shared" si="163"/>
        <v>0</v>
      </c>
      <c r="ID140" s="176">
        <f t="shared" si="163"/>
        <v>0</v>
      </c>
      <c r="IE140" s="176">
        <f t="shared" si="163"/>
        <v>0</v>
      </c>
      <c r="IF140" s="176">
        <f t="shared" ref="IF140:IG182" si="171">+NORMDIST($H140,IF$12,IF$13,FALSE)</f>
        <v>0</v>
      </c>
      <c r="IG140" s="176">
        <f t="shared" si="171"/>
        <v>0</v>
      </c>
    </row>
    <row r="141" spans="2:241" ht="12.75" customHeight="1" x14ac:dyDescent="0.25">
      <c r="B141" s="174"/>
      <c r="C141" s="174"/>
      <c r="D141" s="174">
        <f t="shared" si="96"/>
        <v>0</v>
      </c>
      <c r="E141"/>
      <c r="F141"/>
      <c r="G141" s="177">
        <v>128</v>
      </c>
      <c r="H141" s="176">
        <f t="shared" si="97"/>
        <v>19.846636230468672</v>
      </c>
      <c r="I141" s="176">
        <f t="shared" si="100"/>
        <v>3.9217195551649805E-244</v>
      </c>
      <c r="K141" s="176">
        <f t="shared" si="155"/>
        <v>0</v>
      </c>
      <c r="L141" s="176">
        <f t="shared" si="155"/>
        <v>3.1680131616726561E-280</v>
      </c>
      <c r="M141" s="176">
        <f t="shared" si="155"/>
        <v>0</v>
      </c>
      <c r="N141" s="176">
        <f t="shared" si="155"/>
        <v>0</v>
      </c>
      <c r="O141" s="176">
        <f t="shared" si="155"/>
        <v>0</v>
      </c>
      <c r="P141" s="176">
        <f t="shared" si="155"/>
        <v>0</v>
      </c>
      <c r="Q141" s="176">
        <f t="shared" si="155"/>
        <v>0</v>
      </c>
      <c r="R141" s="176">
        <f t="shared" si="155"/>
        <v>0</v>
      </c>
      <c r="S141" s="176">
        <f t="shared" si="155"/>
        <v>0</v>
      </c>
      <c r="T141" s="176">
        <f t="shared" si="155"/>
        <v>2.0795408659026474E-273</v>
      </c>
      <c r="U141" s="176">
        <f t="shared" si="155"/>
        <v>3.9217195551649805E-244</v>
      </c>
      <c r="V141" s="176">
        <f t="shared" si="155"/>
        <v>0</v>
      </c>
      <c r="W141" s="176">
        <f t="shared" si="155"/>
        <v>0</v>
      </c>
      <c r="X141" s="176">
        <f t="shared" si="155"/>
        <v>0</v>
      </c>
      <c r="Y141" s="176">
        <f t="shared" si="155"/>
        <v>0</v>
      </c>
      <c r="Z141" s="176">
        <f t="shared" ref="Z141:AO161" si="172">+NORMDIST($H141,Z$12,Z$13,FALSE)</f>
        <v>0</v>
      </c>
      <c r="AA141" s="176">
        <f t="shared" si="172"/>
        <v>0</v>
      </c>
      <c r="AB141" s="176">
        <f t="shared" si="172"/>
        <v>0</v>
      </c>
      <c r="AC141" s="176">
        <f t="shared" si="172"/>
        <v>0</v>
      </c>
      <c r="AD141" s="176">
        <f t="shared" si="172"/>
        <v>0</v>
      </c>
      <c r="AE141" s="176">
        <f t="shared" si="172"/>
        <v>0</v>
      </c>
      <c r="AF141" s="176">
        <f t="shared" si="172"/>
        <v>0</v>
      </c>
      <c r="AG141" s="176">
        <f t="shared" si="172"/>
        <v>0</v>
      </c>
      <c r="AH141" s="176">
        <f t="shared" si="172"/>
        <v>0</v>
      </c>
      <c r="AI141" s="176">
        <f t="shared" si="172"/>
        <v>0</v>
      </c>
      <c r="AJ141" s="176">
        <f t="shared" si="172"/>
        <v>0</v>
      </c>
      <c r="AK141" s="176">
        <f t="shared" si="154"/>
        <v>0</v>
      </c>
      <c r="AL141" s="176">
        <f t="shared" si="154"/>
        <v>0</v>
      </c>
      <c r="AM141" s="176">
        <f t="shared" si="154"/>
        <v>0</v>
      </c>
      <c r="AN141" s="176">
        <f t="shared" si="154"/>
        <v>0</v>
      </c>
      <c r="AO141" s="176">
        <f t="shared" si="154"/>
        <v>0</v>
      </c>
      <c r="AP141" s="176">
        <f t="shared" si="160"/>
        <v>0</v>
      </c>
      <c r="AQ141" s="176">
        <f t="shared" si="160"/>
        <v>0</v>
      </c>
      <c r="AR141" s="176">
        <f t="shared" si="160"/>
        <v>0</v>
      </c>
      <c r="AS141" s="176">
        <f t="shared" si="160"/>
        <v>0</v>
      </c>
      <c r="AT141" s="176">
        <f t="shared" si="160"/>
        <v>0</v>
      </c>
      <c r="AU141" s="176">
        <f t="shared" si="160"/>
        <v>0</v>
      </c>
      <c r="AV141" s="176">
        <f t="shared" si="160"/>
        <v>0</v>
      </c>
      <c r="AW141" s="176">
        <f t="shared" si="160"/>
        <v>0</v>
      </c>
      <c r="AX141" s="176">
        <f t="shared" si="160"/>
        <v>0</v>
      </c>
      <c r="AY141" s="176">
        <f t="shared" si="160"/>
        <v>0</v>
      </c>
      <c r="AZ141" s="176">
        <f t="shared" si="160"/>
        <v>0</v>
      </c>
      <c r="BA141" s="176">
        <f t="shared" si="160"/>
        <v>0</v>
      </c>
      <c r="BB141" s="176">
        <f t="shared" si="160"/>
        <v>0</v>
      </c>
      <c r="BC141" s="176">
        <f t="shared" si="160"/>
        <v>0</v>
      </c>
      <c r="BD141" s="176">
        <f t="shared" si="160"/>
        <v>0</v>
      </c>
      <c r="BE141" s="176">
        <f t="shared" si="160"/>
        <v>0</v>
      </c>
      <c r="BF141" s="176">
        <f t="shared" si="158"/>
        <v>0</v>
      </c>
      <c r="BG141" s="176">
        <f t="shared" si="158"/>
        <v>0</v>
      </c>
      <c r="BH141" s="176">
        <f t="shared" si="158"/>
        <v>0</v>
      </c>
      <c r="BI141" s="176">
        <f t="shared" si="158"/>
        <v>0</v>
      </c>
      <c r="BJ141" s="176">
        <f t="shared" si="158"/>
        <v>0</v>
      </c>
      <c r="BK141" s="176">
        <f t="shared" si="158"/>
        <v>0</v>
      </c>
      <c r="BL141" s="176">
        <f t="shared" si="158"/>
        <v>0</v>
      </c>
      <c r="BM141" s="176">
        <f t="shared" si="158"/>
        <v>0</v>
      </c>
      <c r="BN141" s="176">
        <f t="shared" si="158"/>
        <v>0</v>
      </c>
      <c r="BO141" s="176">
        <f t="shared" si="158"/>
        <v>0</v>
      </c>
      <c r="BP141" s="176">
        <f t="shared" si="158"/>
        <v>0</v>
      </c>
      <c r="BQ141" s="176">
        <f t="shared" si="158"/>
        <v>0</v>
      </c>
      <c r="BR141" s="176">
        <f t="shared" si="158"/>
        <v>0</v>
      </c>
      <c r="BS141" s="176">
        <f t="shared" si="158"/>
        <v>0</v>
      </c>
      <c r="BT141" s="176">
        <f t="shared" si="158"/>
        <v>0</v>
      </c>
      <c r="BU141" s="176">
        <f t="shared" si="157"/>
        <v>0</v>
      </c>
      <c r="BV141" s="176">
        <f t="shared" si="157"/>
        <v>0</v>
      </c>
      <c r="BW141" s="176">
        <f t="shared" si="157"/>
        <v>0</v>
      </c>
      <c r="BX141" s="176">
        <f t="shared" si="157"/>
        <v>0</v>
      </c>
      <c r="BY141" s="176">
        <f t="shared" si="157"/>
        <v>0</v>
      </c>
      <c r="BZ141" s="176">
        <f t="shared" si="157"/>
        <v>0</v>
      </c>
      <c r="CA141" s="176">
        <f t="shared" si="157"/>
        <v>0</v>
      </c>
      <c r="CB141" s="176">
        <f t="shared" si="157"/>
        <v>0</v>
      </c>
      <c r="CC141" s="176">
        <f t="shared" si="157"/>
        <v>0</v>
      </c>
      <c r="CD141" s="176">
        <f t="shared" si="157"/>
        <v>0</v>
      </c>
      <c r="CE141" s="176">
        <f t="shared" si="157"/>
        <v>0</v>
      </c>
      <c r="CF141" s="176">
        <f t="shared" si="157"/>
        <v>0</v>
      </c>
      <c r="CG141" s="176">
        <f t="shared" si="157"/>
        <v>0</v>
      </c>
      <c r="CH141" s="176">
        <f t="shared" si="157"/>
        <v>0</v>
      </c>
      <c r="CI141" s="176">
        <f t="shared" si="157"/>
        <v>0</v>
      </c>
      <c r="CJ141" s="176">
        <f t="shared" si="157"/>
        <v>0</v>
      </c>
      <c r="CK141" s="176">
        <f t="shared" si="159"/>
        <v>0</v>
      </c>
      <c r="CL141" s="176">
        <f t="shared" si="159"/>
        <v>0</v>
      </c>
      <c r="CM141" s="176">
        <f t="shared" si="159"/>
        <v>0</v>
      </c>
      <c r="CN141" s="176">
        <f t="shared" si="159"/>
        <v>0</v>
      </c>
      <c r="CO141" s="176">
        <f t="shared" si="159"/>
        <v>0</v>
      </c>
      <c r="CP141" s="176">
        <f t="shared" si="159"/>
        <v>0</v>
      </c>
      <c r="CQ141" s="176">
        <f t="shared" si="159"/>
        <v>0</v>
      </c>
      <c r="CR141" s="176">
        <f t="shared" si="159"/>
        <v>0</v>
      </c>
      <c r="CS141" s="176">
        <f t="shared" si="159"/>
        <v>0</v>
      </c>
      <c r="CT141" s="176">
        <f t="shared" si="159"/>
        <v>0</v>
      </c>
      <c r="CU141" s="176">
        <f t="shared" si="159"/>
        <v>0</v>
      </c>
      <c r="CV141" s="176">
        <f t="shared" si="159"/>
        <v>0</v>
      </c>
      <c r="CW141" s="176">
        <f t="shared" si="159"/>
        <v>0</v>
      </c>
      <c r="CX141" s="176">
        <f t="shared" si="159"/>
        <v>0</v>
      </c>
      <c r="CY141" s="176">
        <f t="shared" si="159"/>
        <v>0</v>
      </c>
      <c r="CZ141" s="176">
        <f t="shared" si="159"/>
        <v>0</v>
      </c>
      <c r="DA141" s="176">
        <f t="shared" si="168"/>
        <v>0</v>
      </c>
      <c r="DB141" s="176">
        <f t="shared" si="168"/>
        <v>0</v>
      </c>
      <c r="DC141" s="176">
        <f t="shared" si="168"/>
        <v>0</v>
      </c>
      <c r="DD141" s="176">
        <f t="shared" si="168"/>
        <v>0</v>
      </c>
      <c r="DE141" s="176">
        <f t="shared" si="168"/>
        <v>0</v>
      </c>
      <c r="DF141" s="176">
        <f t="shared" si="168"/>
        <v>0</v>
      </c>
      <c r="DG141" s="176">
        <f t="shared" si="168"/>
        <v>0</v>
      </c>
      <c r="DH141" s="176">
        <f t="shared" si="168"/>
        <v>0</v>
      </c>
      <c r="DI141" s="176">
        <f t="shared" si="168"/>
        <v>0</v>
      </c>
      <c r="DJ141" s="176">
        <f t="shared" si="168"/>
        <v>0</v>
      </c>
      <c r="DK141" s="176">
        <f t="shared" si="168"/>
        <v>0</v>
      </c>
      <c r="DL141" s="176">
        <f t="shared" si="168"/>
        <v>0</v>
      </c>
      <c r="DM141" s="176">
        <f t="shared" si="168"/>
        <v>0</v>
      </c>
      <c r="DN141" s="176">
        <f t="shared" si="168"/>
        <v>0</v>
      </c>
      <c r="DO141" s="176">
        <f t="shared" si="168"/>
        <v>0</v>
      </c>
      <c r="DP141" s="176">
        <f t="shared" si="168"/>
        <v>0</v>
      </c>
      <c r="DQ141" s="176">
        <f t="shared" si="167"/>
        <v>0</v>
      </c>
      <c r="DR141" s="176">
        <f t="shared" si="164"/>
        <v>0</v>
      </c>
      <c r="DS141" s="176">
        <f t="shared" si="164"/>
        <v>0</v>
      </c>
      <c r="DT141" s="176">
        <f t="shared" si="164"/>
        <v>0</v>
      </c>
      <c r="DU141" s="176">
        <f t="shared" si="164"/>
        <v>0</v>
      </c>
      <c r="DV141" s="176">
        <f t="shared" si="164"/>
        <v>0</v>
      </c>
      <c r="DW141" s="176">
        <f t="shared" si="164"/>
        <v>0</v>
      </c>
      <c r="DX141" s="176">
        <f t="shared" si="164"/>
        <v>0</v>
      </c>
      <c r="DY141" s="176">
        <f t="shared" si="164"/>
        <v>0</v>
      </c>
      <c r="DZ141" s="176">
        <f t="shared" si="164"/>
        <v>0</v>
      </c>
      <c r="EA141" s="176">
        <f t="shared" si="164"/>
        <v>0</v>
      </c>
      <c r="EB141" s="176">
        <f t="shared" si="164"/>
        <v>0</v>
      </c>
      <c r="EC141" s="176">
        <f t="shared" si="164"/>
        <v>0</v>
      </c>
      <c r="ED141" s="176">
        <f t="shared" si="164"/>
        <v>0</v>
      </c>
      <c r="EE141" s="176">
        <f t="shared" si="164"/>
        <v>0</v>
      </c>
      <c r="EF141" s="176">
        <f t="shared" si="164"/>
        <v>0</v>
      </c>
      <c r="EG141" s="176">
        <f t="shared" si="164"/>
        <v>0</v>
      </c>
      <c r="EH141" s="176">
        <f t="shared" si="169"/>
        <v>0</v>
      </c>
      <c r="EI141" s="176">
        <f t="shared" si="169"/>
        <v>0</v>
      </c>
      <c r="EJ141" s="176">
        <f t="shared" si="169"/>
        <v>0</v>
      </c>
      <c r="EK141" s="176">
        <f t="shared" si="169"/>
        <v>0</v>
      </c>
      <c r="EL141" s="176">
        <f t="shared" si="169"/>
        <v>0</v>
      </c>
      <c r="EM141" s="176">
        <f t="shared" si="169"/>
        <v>0</v>
      </c>
      <c r="EN141" s="176">
        <f t="shared" si="169"/>
        <v>0</v>
      </c>
      <c r="EO141" s="176">
        <f t="shared" si="169"/>
        <v>0</v>
      </c>
      <c r="EP141" s="176">
        <f t="shared" si="169"/>
        <v>0</v>
      </c>
      <c r="EQ141" s="176">
        <f t="shared" si="169"/>
        <v>0</v>
      </c>
      <c r="ER141" s="176">
        <f t="shared" si="169"/>
        <v>0</v>
      </c>
      <c r="ES141" s="176">
        <f t="shared" si="169"/>
        <v>0</v>
      </c>
      <c r="ET141" s="176">
        <f t="shared" si="169"/>
        <v>0</v>
      </c>
      <c r="EU141" s="176">
        <f t="shared" si="169"/>
        <v>0</v>
      </c>
      <c r="EV141" s="176">
        <f t="shared" si="169"/>
        <v>0</v>
      </c>
      <c r="EW141" s="176">
        <f t="shared" si="169"/>
        <v>0</v>
      </c>
      <c r="EX141" s="176">
        <f t="shared" si="170"/>
        <v>0</v>
      </c>
      <c r="EY141" s="176">
        <f t="shared" si="170"/>
        <v>0</v>
      </c>
      <c r="EZ141" s="176">
        <f t="shared" si="170"/>
        <v>0</v>
      </c>
      <c r="FA141" s="176">
        <f t="shared" si="170"/>
        <v>0</v>
      </c>
      <c r="FB141" s="176">
        <f t="shared" si="170"/>
        <v>0</v>
      </c>
      <c r="FC141" s="176">
        <f t="shared" si="170"/>
        <v>0</v>
      </c>
      <c r="FD141" s="176">
        <f t="shared" si="170"/>
        <v>0</v>
      </c>
      <c r="FE141" s="176">
        <f t="shared" si="170"/>
        <v>0</v>
      </c>
      <c r="FF141" s="176">
        <f t="shared" si="170"/>
        <v>0</v>
      </c>
      <c r="FG141" s="176">
        <f t="shared" si="170"/>
        <v>0</v>
      </c>
      <c r="FH141" s="176">
        <f t="shared" si="170"/>
        <v>0</v>
      </c>
      <c r="FI141" s="176">
        <f t="shared" si="170"/>
        <v>0</v>
      </c>
      <c r="FJ141" s="176">
        <f t="shared" si="170"/>
        <v>0</v>
      </c>
      <c r="FK141" s="176">
        <f t="shared" si="170"/>
        <v>0</v>
      </c>
      <c r="FL141" s="176">
        <f t="shared" si="170"/>
        <v>0</v>
      </c>
      <c r="FM141" s="176">
        <f t="shared" si="170"/>
        <v>0</v>
      </c>
      <c r="FN141" s="176">
        <f t="shared" si="165"/>
        <v>0</v>
      </c>
      <c r="FO141" s="176">
        <f t="shared" si="165"/>
        <v>0</v>
      </c>
      <c r="FP141" s="176">
        <f t="shared" si="165"/>
        <v>0</v>
      </c>
      <c r="FQ141" s="176">
        <f t="shared" si="165"/>
        <v>0</v>
      </c>
      <c r="FR141" s="176">
        <f t="shared" si="165"/>
        <v>0</v>
      </c>
      <c r="FS141" s="176">
        <f t="shared" si="165"/>
        <v>0</v>
      </c>
      <c r="FT141" s="176">
        <f t="shared" si="165"/>
        <v>0</v>
      </c>
      <c r="FU141" s="176">
        <f t="shared" si="165"/>
        <v>0</v>
      </c>
      <c r="FV141" s="176">
        <f t="shared" si="165"/>
        <v>0</v>
      </c>
      <c r="FW141" s="176">
        <f t="shared" si="165"/>
        <v>0</v>
      </c>
      <c r="FX141" s="176">
        <f t="shared" si="165"/>
        <v>0</v>
      </c>
      <c r="FY141" s="176">
        <f t="shared" si="165"/>
        <v>0</v>
      </c>
      <c r="FZ141" s="176">
        <f t="shared" si="161"/>
        <v>0</v>
      </c>
      <c r="GA141" s="176">
        <f t="shared" si="161"/>
        <v>0</v>
      </c>
      <c r="GB141" s="176">
        <f t="shared" si="161"/>
        <v>0</v>
      </c>
      <c r="GC141" s="176">
        <f t="shared" si="161"/>
        <v>0</v>
      </c>
      <c r="GD141" s="176">
        <f t="shared" si="161"/>
        <v>0</v>
      </c>
      <c r="GE141" s="176">
        <f t="shared" si="161"/>
        <v>0</v>
      </c>
      <c r="GF141" s="176">
        <f t="shared" si="161"/>
        <v>0</v>
      </c>
      <c r="GG141" s="176">
        <f t="shared" si="161"/>
        <v>0</v>
      </c>
      <c r="GH141" s="176">
        <f t="shared" si="161"/>
        <v>0</v>
      </c>
      <c r="GI141" s="176">
        <f t="shared" si="161"/>
        <v>0</v>
      </c>
      <c r="GJ141" s="176">
        <f t="shared" si="156"/>
        <v>0</v>
      </c>
      <c r="GK141" s="176">
        <f t="shared" si="156"/>
        <v>0</v>
      </c>
      <c r="GL141" s="176">
        <f t="shared" si="156"/>
        <v>0</v>
      </c>
      <c r="GM141" s="176">
        <f t="shared" si="156"/>
        <v>0</v>
      </c>
      <c r="GN141" s="176">
        <f t="shared" si="156"/>
        <v>0</v>
      </c>
      <c r="GO141" s="176">
        <f t="shared" si="156"/>
        <v>0</v>
      </c>
      <c r="GP141" s="176">
        <f t="shared" si="156"/>
        <v>0</v>
      </c>
      <c r="GQ141" s="176">
        <f t="shared" si="156"/>
        <v>0</v>
      </c>
      <c r="GR141" s="176">
        <f t="shared" si="156"/>
        <v>0</v>
      </c>
      <c r="GS141" s="176">
        <f t="shared" si="166"/>
        <v>0</v>
      </c>
      <c r="GT141" s="176">
        <f t="shared" si="166"/>
        <v>0</v>
      </c>
      <c r="GU141" s="176">
        <f t="shared" si="166"/>
        <v>0</v>
      </c>
      <c r="GV141" s="176">
        <f t="shared" si="166"/>
        <v>0</v>
      </c>
      <c r="GW141" s="176">
        <f t="shared" si="166"/>
        <v>0</v>
      </c>
      <c r="GX141" s="176">
        <f t="shared" si="166"/>
        <v>0</v>
      </c>
      <c r="GY141" s="176">
        <f t="shared" si="166"/>
        <v>0</v>
      </c>
      <c r="GZ141" s="176">
        <f t="shared" si="166"/>
        <v>0</v>
      </c>
      <c r="HA141" s="176">
        <f t="shared" si="166"/>
        <v>0</v>
      </c>
      <c r="HB141" s="176">
        <f t="shared" si="162"/>
        <v>0</v>
      </c>
      <c r="HC141" s="176">
        <f t="shared" si="162"/>
        <v>0</v>
      </c>
      <c r="HD141" s="176">
        <f t="shared" si="162"/>
        <v>0</v>
      </c>
      <c r="HE141" s="176">
        <f t="shared" si="162"/>
        <v>0</v>
      </c>
      <c r="HF141" s="176">
        <f t="shared" si="162"/>
        <v>0</v>
      </c>
      <c r="HG141" s="176">
        <f t="shared" si="162"/>
        <v>0</v>
      </c>
      <c r="HH141" s="176">
        <f t="shared" si="162"/>
        <v>0</v>
      </c>
      <c r="HI141" s="176">
        <f t="shared" si="162"/>
        <v>0</v>
      </c>
      <c r="HJ141" s="176">
        <f t="shared" si="162"/>
        <v>0</v>
      </c>
      <c r="HK141" s="176">
        <f t="shared" si="162"/>
        <v>0</v>
      </c>
      <c r="HL141" s="176">
        <f t="shared" si="162"/>
        <v>0</v>
      </c>
      <c r="HM141" s="176">
        <f t="shared" si="162"/>
        <v>0</v>
      </c>
      <c r="HN141" s="176">
        <f t="shared" si="162"/>
        <v>0</v>
      </c>
      <c r="HO141" s="176">
        <f t="shared" si="162"/>
        <v>0</v>
      </c>
      <c r="HP141" s="176">
        <f t="shared" si="163"/>
        <v>0</v>
      </c>
      <c r="HQ141" s="176">
        <f t="shared" si="163"/>
        <v>0</v>
      </c>
      <c r="HR141" s="176">
        <f t="shared" si="163"/>
        <v>0</v>
      </c>
      <c r="HS141" s="176">
        <f t="shared" si="163"/>
        <v>0</v>
      </c>
      <c r="HT141" s="176">
        <f t="shared" si="163"/>
        <v>0</v>
      </c>
      <c r="HU141" s="176">
        <f t="shared" si="163"/>
        <v>0</v>
      </c>
      <c r="HV141" s="176">
        <f t="shared" si="163"/>
        <v>0</v>
      </c>
      <c r="HW141" s="176">
        <f t="shared" si="163"/>
        <v>0</v>
      </c>
      <c r="HX141" s="176">
        <f t="shared" si="163"/>
        <v>0</v>
      </c>
      <c r="HY141" s="176">
        <f t="shared" si="163"/>
        <v>0</v>
      </c>
      <c r="HZ141" s="176">
        <f t="shared" si="163"/>
        <v>0</v>
      </c>
      <c r="IA141" s="176">
        <f t="shared" si="163"/>
        <v>0</v>
      </c>
      <c r="IB141" s="176">
        <f t="shared" si="163"/>
        <v>0</v>
      </c>
      <c r="IC141" s="176">
        <f t="shared" si="163"/>
        <v>0</v>
      </c>
      <c r="ID141" s="176">
        <f t="shared" si="163"/>
        <v>0</v>
      </c>
      <c r="IE141" s="176">
        <f t="shared" si="163"/>
        <v>0</v>
      </c>
      <c r="IF141" s="176">
        <f t="shared" si="171"/>
        <v>0</v>
      </c>
      <c r="IG141" s="176">
        <f t="shared" si="171"/>
        <v>0</v>
      </c>
    </row>
    <row r="142" spans="2:241" ht="12.75" customHeight="1" x14ac:dyDescent="0.25">
      <c r="B142" s="174"/>
      <c r="C142" s="174"/>
      <c r="D142" s="174">
        <f t="shared" ref="D142:D205" si="173">+IF(B142&lt;&gt;0,RANK(B142,$B$14:$B$507,1)-$D$11,0)</f>
        <v>0</v>
      </c>
      <c r="E142"/>
      <c r="F142"/>
      <c r="G142" s="177">
        <v>129</v>
      </c>
      <c r="H142" s="176">
        <f t="shared" ref="H142:H205" si="174">+G142*$D$7</f>
        <v>20.001688076019207</v>
      </c>
      <c r="I142" s="176">
        <f t="shared" si="100"/>
        <v>6.02838889210994E-251</v>
      </c>
      <c r="K142" s="176">
        <f t="shared" ref="K142:Z157" si="175">+NORMDIST($H142,K$12,K$13,FALSE)</f>
        <v>0</v>
      </c>
      <c r="L142" s="176">
        <f t="shared" si="175"/>
        <v>2.0255410002759299E-289</v>
      </c>
      <c r="M142" s="176">
        <f t="shared" si="175"/>
        <v>0</v>
      </c>
      <c r="N142" s="176">
        <f t="shared" si="175"/>
        <v>0</v>
      </c>
      <c r="O142" s="176">
        <f t="shared" si="175"/>
        <v>0</v>
      </c>
      <c r="P142" s="176">
        <f t="shared" si="175"/>
        <v>0</v>
      </c>
      <c r="Q142" s="176">
        <f t="shared" si="175"/>
        <v>0</v>
      </c>
      <c r="R142" s="176">
        <f t="shared" si="175"/>
        <v>0</v>
      </c>
      <c r="S142" s="176">
        <f t="shared" si="175"/>
        <v>0</v>
      </c>
      <c r="T142" s="176">
        <f t="shared" si="175"/>
        <v>2.0140325012506017E-281</v>
      </c>
      <c r="U142" s="176">
        <f t="shared" si="175"/>
        <v>6.02838889210994E-251</v>
      </c>
      <c r="V142" s="176">
        <f t="shared" si="175"/>
        <v>0</v>
      </c>
      <c r="W142" s="176">
        <f t="shared" si="175"/>
        <v>0</v>
      </c>
      <c r="X142" s="176">
        <f t="shared" si="175"/>
        <v>0</v>
      </c>
      <c r="Y142" s="176">
        <f t="shared" si="175"/>
        <v>0</v>
      </c>
      <c r="Z142" s="176">
        <f t="shared" si="175"/>
        <v>0</v>
      </c>
      <c r="AA142" s="176">
        <f t="shared" si="172"/>
        <v>0</v>
      </c>
      <c r="AB142" s="176">
        <f t="shared" si="172"/>
        <v>0</v>
      </c>
      <c r="AC142" s="176">
        <f t="shared" si="172"/>
        <v>0</v>
      </c>
      <c r="AD142" s="176">
        <f t="shared" si="172"/>
        <v>0</v>
      </c>
      <c r="AE142" s="176">
        <f t="shared" si="172"/>
        <v>0</v>
      </c>
      <c r="AF142" s="176">
        <f t="shared" si="172"/>
        <v>0</v>
      </c>
      <c r="AG142" s="176">
        <f t="shared" si="172"/>
        <v>0</v>
      </c>
      <c r="AH142" s="176">
        <f t="shared" si="172"/>
        <v>0</v>
      </c>
      <c r="AI142" s="176">
        <f t="shared" si="172"/>
        <v>0</v>
      </c>
      <c r="AJ142" s="176">
        <f t="shared" si="172"/>
        <v>0</v>
      </c>
      <c r="AK142" s="176">
        <f t="shared" si="154"/>
        <v>0</v>
      </c>
      <c r="AL142" s="176">
        <f t="shared" si="154"/>
        <v>0</v>
      </c>
      <c r="AM142" s="176">
        <f t="shared" si="154"/>
        <v>0</v>
      </c>
      <c r="AN142" s="176">
        <f t="shared" si="154"/>
        <v>0</v>
      </c>
      <c r="AO142" s="176">
        <f t="shared" si="154"/>
        <v>0</v>
      </c>
      <c r="AP142" s="176">
        <f t="shared" si="160"/>
        <v>0</v>
      </c>
      <c r="AQ142" s="176">
        <f t="shared" si="160"/>
        <v>0</v>
      </c>
      <c r="AR142" s="176">
        <f t="shared" si="160"/>
        <v>0</v>
      </c>
      <c r="AS142" s="176">
        <f t="shared" si="160"/>
        <v>0</v>
      </c>
      <c r="AT142" s="176">
        <f t="shared" si="160"/>
        <v>0</v>
      </c>
      <c r="AU142" s="176">
        <f t="shared" si="160"/>
        <v>0</v>
      </c>
      <c r="AV142" s="176">
        <f t="shared" si="160"/>
        <v>0</v>
      </c>
      <c r="AW142" s="176">
        <f t="shared" si="160"/>
        <v>0</v>
      </c>
      <c r="AX142" s="176">
        <f t="shared" si="160"/>
        <v>0</v>
      </c>
      <c r="AY142" s="176">
        <f t="shared" si="160"/>
        <v>0</v>
      </c>
      <c r="AZ142" s="176">
        <f t="shared" si="160"/>
        <v>0</v>
      </c>
      <c r="BA142" s="176">
        <f t="shared" si="160"/>
        <v>0</v>
      </c>
      <c r="BB142" s="176">
        <f t="shared" si="160"/>
        <v>0</v>
      </c>
      <c r="BC142" s="176">
        <f t="shared" si="160"/>
        <v>0</v>
      </c>
      <c r="BD142" s="176">
        <f t="shared" si="160"/>
        <v>0</v>
      </c>
      <c r="BE142" s="176">
        <f t="shared" si="160"/>
        <v>0</v>
      </c>
      <c r="BF142" s="176">
        <f t="shared" si="158"/>
        <v>0</v>
      </c>
      <c r="BG142" s="176">
        <f t="shared" si="158"/>
        <v>0</v>
      </c>
      <c r="BH142" s="176">
        <f t="shared" si="158"/>
        <v>0</v>
      </c>
      <c r="BI142" s="176">
        <f t="shared" si="158"/>
        <v>0</v>
      </c>
      <c r="BJ142" s="176">
        <f t="shared" si="158"/>
        <v>0</v>
      </c>
      <c r="BK142" s="176">
        <f t="shared" si="158"/>
        <v>0</v>
      </c>
      <c r="BL142" s="176">
        <f t="shared" si="158"/>
        <v>0</v>
      </c>
      <c r="BM142" s="176">
        <f t="shared" si="158"/>
        <v>0</v>
      </c>
      <c r="BN142" s="176">
        <f t="shared" si="158"/>
        <v>0</v>
      </c>
      <c r="BO142" s="176">
        <f t="shared" si="158"/>
        <v>0</v>
      </c>
      <c r="BP142" s="176">
        <f t="shared" si="158"/>
        <v>0</v>
      </c>
      <c r="BQ142" s="176">
        <f t="shared" si="158"/>
        <v>0</v>
      </c>
      <c r="BR142" s="176">
        <f t="shared" si="158"/>
        <v>0</v>
      </c>
      <c r="BS142" s="176">
        <f t="shared" si="158"/>
        <v>0</v>
      </c>
      <c r="BT142" s="176">
        <f t="shared" si="158"/>
        <v>0</v>
      </c>
      <c r="BU142" s="176">
        <f t="shared" si="158"/>
        <v>0</v>
      </c>
      <c r="BV142" s="176">
        <f t="shared" si="157"/>
        <v>0</v>
      </c>
      <c r="BW142" s="176">
        <f t="shared" si="157"/>
        <v>0</v>
      </c>
      <c r="BX142" s="176">
        <f t="shared" si="157"/>
        <v>0</v>
      </c>
      <c r="BY142" s="176">
        <f t="shared" si="157"/>
        <v>0</v>
      </c>
      <c r="BZ142" s="176">
        <f t="shared" si="157"/>
        <v>0</v>
      </c>
      <c r="CA142" s="176">
        <f t="shared" si="157"/>
        <v>0</v>
      </c>
      <c r="CB142" s="176">
        <f t="shared" si="157"/>
        <v>0</v>
      </c>
      <c r="CC142" s="176">
        <f t="shared" si="157"/>
        <v>0</v>
      </c>
      <c r="CD142" s="176">
        <f t="shared" si="157"/>
        <v>0</v>
      </c>
      <c r="CE142" s="176">
        <f t="shared" si="157"/>
        <v>0</v>
      </c>
      <c r="CF142" s="176">
        <f t="shared" si="157"/>
        <v>0</v>
      </c>
      <c r="CG142" s="176">
        <f t="shared" si="157"/>
        <v>0</v>
      </c>
      <c r="CH142" s="176">
        <f t="shared" si="157"/>
        <v>0</v>
      </c>
      <c r="CI142" s="176">
        <f t="shared" si="157"/>
        <v>0</v>
      </c>
      <c r="CJ142" s="176">
        <f t="shared" si="157"/>
        <v>0</v>
      </c>
      <c r="CK142" s="176">
        <f t="shared" si="159"/>
        <v>0</v>
      </c>
      <c r="CL142" s="176">
        <f t="shared" si="159"/>
        <v>0</v>
      </c>
      <c r="CM142" s="176">
        <f t="shared" si="159"/>
        <v>0</v>
      </c>
      <c r="CN142" s="176">
        <f t="shared" si="159"/>
        <v>0</v>
      </c>
      <c r="CO142" s="176">
        <f t="shared" si="159"/>
        <v>0</v>
      </c>
      <c r="CP142" s="176">
        <f t="shared" si="159"/>
        <v>0</v>
      </c>
      <c r="CQ142" s="176">
        <f t="shared" si="159"/>
        <v>0</v>
      </c>
      <c r="CR142" s="176">
        <f t="shared" si="159"/>
        <v>0</v>
      </c>
      <c r="CS142" s="176">
        <f t="shared" si="159"/>
        <v>0</v>
      </c>
      <c r="CT142" s="176">
        <f t="shared" si="159"/>
        <v>0</v>
      </c>
      <c r="CU142" s="176">
        <f t="shared" si="159"/>
        <v>0</v>
      </c>
      <c r="CV142" s="176">
        <f t="shared" si="159"/>
        <v>0</v>
      </c>
      <c r="CW142" s="176">
        <f t="shared" si="159"/>
        <v>0</v>
      </c>
      <c r="CX142" s="176">
        <f t="shared" si="159"/>
        <v>0</v>
      </c>
      <c r="CY142" s="176">
        <f t="shared" si="159"/>
        <v>0</v>
      </c>
      <c r="CZ142" s="176">
        <f t="shared" si="159"/>
        <v>0</v>
      </c>
      <c r="DA142" s="176">
        <f t="shared" si="168"/>
        <v>0</v>
      </c>
      <c r="DB142" s="176">
        <f t="shared" si="168"/>
        <v>0</v>
      </c>
      <c r="DC142" s="176">
        <f t="shared" si="168"/>
        <v>0</v>
      </c>
      <c r="DD142" s="176">
        <f t="shared" si="168"/>
        <v>0</v>
      </c>
      <c r="DE142" s="176">
        <f t="shared" si="168"/>
        <v>0</v>
      </c>
      <c r="DF142" s="176">
        <f t="shared" si="168"/>
        <v>0</v>
      </c>
      <c r="DG142" s="176">
        <f t="shared" si="168"/>
        <v>0</v>
      </c>
      <c r="DH142" s="176">
        <f t="shared" si="168"/>
        <v>0</v>
      </c>
      <c r="DI142" s="176">
        <f t="shared" si="168"/>
        <v>0</v>
      </c>
      <c r="DJ142" s="176">
        <f t="shared" si="168"/>
        <v>0</v>
      </c>
      <c r="DK142" s="176">
        <f t="shared" si="168"/>
        <v>0</v>
      </c>
      <c r="DL142" s="176">
        <f t="shared" si="168"/>
        <v>0</v>
      </c>
      <c r="DM142" s="176">
        <f t="shared" si="168"/>
        <v>0</v>
      </c>
      <c r="DN142" s="176">
        <f t="shared" si="168"/>
        <v>0</v>
      </c>
      <c r="DO142" s="176">
        <f t="shared" si="168"/>
        <v>0</v>
      </c>
      <c r="DP142" s="176">
        <f t="shared" si="168"/>
        <v>0</v>
      </c>
      <c r="DQ142" s="176">
        <f t="shared" si="167"/>
        <v>0</v>
      </c>
      <c r="DR142" s="176">
        <f t="shared" si="164"/>
        <v>0</v>
      </c>
      <c r="DS142" s="176">
        <f t="shared" si="164"/>
        <v>0</v>
      </c>
      <c r="DT142" s="176">
        <f t="shared" si="164"/>
        <v>0</v>
      </c>
      <c r="DU142" s="176">
        <f t="shared" si="164"/>
        <v>0</v>
      </c>
      <c r="DV142" s="176">
        <f t="shared" si="164"/>
        <v>0</v>
      </c>
      <c r="DW142" s="176">
        <f t="shared" si="164"/>
        <v>0</v>
      </c>
      <c r="DX142" s="176">
        <f t="shared" si="164"/>
        <v>0</v>
      </c>
      <c r="DY142" s="176">
        <f t="shared" si="164"/>
        <v>0</v>
      </c>
      <c r="DZ142" s="176">
        <f t="shared" si="164"/>
        <v>0</v>
      </c>
      <c r="EA142" s="176">
        <f t="shared" si="164"/>
        <v>0</v>
      </c>
      <c r="EB142" s="176">
        <f t="shared" si="164"/>
        <v>0</v>
      </c>
      <c r="EC142" s="176">
        <f t="shared" si="164"/>
        <v>0</v>
      </c>
      <c r="ED142" s="176">
        <f t="shared" si="164"/>
        <v>0</v>
      </c>
      <c r="EE142" s="176">
        <f t="shared" si="164"/>
        <v>0</v>
      </c>
      <c r="EF142" s="176">
        <f t="shared" si="164"/>
        <v>0</v>
      </c>
      <c r="EG142" s="176">
        <f t="shared" si="164"/>
        <v>0</v>
      </c>
      <c r="EH142" s="176">
        <f t="shared" si="169"/>
        <v>0</v>
      </c>
      <c r="EI142" s="176">
        <f t="shared" si="169"/>
        <v>0</v>
      </c>
      <c r="EJ142" s="176">
        <f t="shared" si="169"/>
        <v>0</v>
      </c>
      <c r="EK142" s="176">
        <f t="shared" si="169"/>
        <v>0</v>
      </c>
      <c r="EL142" s="176">
        <f t="shared" si="169"/>
        <v>0</v>
      </c>
      <c r="EM142" s="176">
        <f t="shared" si="169"/>
        <v>0</v>
      </c>
      <c r="EN142" s="176">
        <f t="shared" si="169"/>
        <v>0</v>
      </c>
      <c r="EO142" s="176">
        <f t="shared" si="169"/>
        <v>0</v>
      </c>
      <c r="EP142" s="176">
        <f t="shared" si="169"/>
        <v>0</v>
      </c>
      <c r="EQ142" s="176">
        <f t="shared" si="169"/>
        <v>0</v>
      </c>
      <c r="ER142" s="176">
        <f t="shared" si="169"/>
        <v>0</v>
      </c>
      <c r="ES142" s="176">
        <f t="shared" si="169"/>
        <v>0</v>
      </c>
      <c r="ET142" s="176">
        <f t="shared" si="169"/>
        <v>0</v>
      </c>
      <c r="EU142" s="176">
        <f t="shared" si="169"/>
        <v>0</v>
      </c>
      <c r="EV142" s="176">
        <f t="shared" si="169"/>
        <v>0</v>
      </c>
      <c r="EW142" s="176">
        <f t="shared" si="169"/>
        <v>0</v>
      </c>
      <c r="EX142" s="176">
        <f t="shared" si="170"/>
        <v>0</v>
      </c>
      <c r="EY142" s="176">
        <f t="shared" si="170"/>
        <v>0</v>
      </c>
      <c r="EZ142" s="176">
        <f t="shared" si="170"/>
        <v>0</v>
      </c>
      <c r="FA142" s="176">
        <f t="shared" si="170"/>
        <v>0</v>
      </c>
      <c r="FB142" s="176">
        <f t="shared" si="170"/>
        <v>0</v>
      </c>
      <c r="FC142" s="176">
        <f t="shared" si="170"/>
        <v>0</v>
      </c>
      <c r="FD142" s="176">
        <f t="shared" si="170"/>
        <v>0</v>
      </c>
      <c r="FE142" s="176">
        <f t="shared" si="170"/>
        <v>0</v>
      </c>
      <c r="FF142" s="176">
        <f t="shared" si="170"/>
        <v>0</v>
      </c>
      <c r="FG142" s="176">
        <f t="shared" si="170"/>
        <v>0</v>
      </c>
      <c r="FH142" s="176">
        <f t="shared" si="170"/>
        <v>0</v>
      </c>
      <c r="FI142" s="176">
        <f t="shared" si="170"/>
        <v>0</v>
      </c>
      <c r="FJ142" s="176">
        <f t="shared" si="170"/>
        <v>0</v>
      </c>
      <c r="FK142" s="176">
        <f t="shared" si="170"/>
        <v>0</v>
      </c>
      <c r="FL142" s="176">
        <f t="shared" si="170"/>
        <v>0</v>
      </c>
      <c r="FM142" s="176">
        <f t="shared" si="170"/>
        <v>0</v>
      </c>
      <c r="FN142" s="176">
        <f t="shared" si="165"/>
        <v>0</v>
      </c>
      <c r="FO142" s="176">
        <f t="shared" si="165"/>
        <v>0</v>
      </c>
      <c r="FP142" s="176">
        <f t="shared" si="165"/>
        <v>0</v>
      </c>
      <c r="FQ142" s="176">
        <f t="shared" si="165"/>
        <v>0</v>
      </c>
      <c r="FR142" s="176">
        <f t="shared" si="165"/>
        <v>0</v>
      </c>
      <c r="FS142" s="176">
        <f t="shared" si="165"/>
        <v>0</v>
      </c>
      <c r="FT142" s="176">
        <f t="shared" si="165"/>
        <v>0</v>
      </c>
      <c r="FU142" s="176">
        <f t="shared" si="165"/>
        <v>0</v>
      </c>
      <c r="FV142" s="176">
        <f t="shared" si="165"/>
        <v>0</v>
      </c>
      <c r="FW142" s="176">
        <f t="shared" si="165"/>
        <v>0</v>
      </c>
      <c r="FX142" s="176">
        <f t="shared" si="165"/>
        <v>0</v>
      </c>
      <c r="FY142" s="176">
        <f t="shared" si="165"/>
        <v>0</v>
      </c>
      <c r="FZ142" s="176">
        <f t="shared" si="161"/>
        <v>0</v>
      </c>
      <c r="GA142" s="176">
        <f t="shared" si="161"/>
        <v>0</v>
      </c>
      <c r="GB142" s="176">
        <f t="shared" si="161"/>
        <v>0</v>
      </c>
      <c r="GC142" s="176">
        <f t="shared" si="161"/>
        <v>0</v>
      </c>
      <c r="GD142" s="176">
        <f t="shared" si="161"/>
        <v>0</v>
      </c>
      <c r="GE142" s="176">
        <f t="shared" si="161"/>
        <v>0</v>
      </c>
      <c r="GF142" s="176">
        <f t="shared" si="161"/>
        <v>0</v>
      </c>
      <c r="GG142" s="176">
        <f t="shared" si="161"/>
        <v>0</v>
      </c>
      <c r="GH142" s="176">
        <f t="shared" si="161"/>
        <v>0</v>
      </c>
      <c r="GI142" s="176">
        <f t="shared" si="161"/>
        <v>0</v>
      </c>
      <c r="GJ142" s="176">
        <f t="shared" si="156"/>
        <v>0</v>
      </c>
      <c r="GK142" s="176">
        <f t="shared" si="156"/>
        <v>0</v>
      </c>
      <c r="GL142" s="176">
        <f t="shared" si="156"/>
        <v>0</v>
      </c>
      <c r="GM142" s="176">
        <f t="shared" si="156"/>
        <v>0</v>
      </c>
      <c r="GN142" s="176">
        <f t="shared" si="156"/>
        <v>0</v>
      </c>
      <c r="GO142" s="176">
        <f t="shared" si="156"/>
        <v>0</v>
      </c>
      <c r="GP142" s="176">
        <f t="shared" si="156"/>
        <v>0</v>
      </c>
      <c r="GQ142" s="176">
        <f t="shared" si="156"/>
        <v>0</v>
      </c>
      <c r="GR142" s="176">
        <f t="shared" si="156"/>
        <v>0</v>
      </c>
      <c r="GS142" s="176">
        <f t="shared" si="166"/>
        <v>0</v>
      </c>
      <c r="GT142" s="176">
        <f t="shared" si="166"/>
        <v>0</v>
      </c>
      <c r="GU142" s="176">
        <f t="shared" si="166"/>
        <v>0</v>
      </c>
      <c r="GV142" s="176">
        <f t="shared" si="166"/>
        <v>0</v>
      </c>
      <c r="GW142" s="176">
        <f t="shared" si="166"/>
        <v>0</v>
      </c>
      <c r="GX142" s="176">
        <f t="shared" si="166"/>
        <v>0</v>
      </c>
      <c r="GY142" s="176">
        <f t="shared" si="166"/>
        <v>0</v>
      </c>
      <c r="GZ142" s="176">
        <f t="shared" si="166"/>
        <v>0</v>
      </c>
      <c r="HA142" s="176">
        <f t="shared" si="166"/>
        <v>0</v>
      </c>
      <c r="HB142" s="176">
        <f t="shared" si="162"/>
        <v>0</v>
      </c>
      <c r="HC142" s="176">
        <f t="shared" si="162"/>
        <v>0</v>
      </c>
      <c r="HD142" s="176">
        <f t="shared" si="162"/>
        <v>0</v>
      </c>
      <c r="HE142" s="176">
        <f t="shared" si="162"/>
        <v>0</v>
      </c>
      <c r="HF142" s="176">
        <f t="shared" si="162"/>
        <v>0</v>
      </c>
      <c r="HG142" s="176">
        <f t="shared" si="162"/>
        <v>0</v>
      </c>
      <c r="HH142" s="176">
        <f t="shared" si="162"/>
        <v>0</v>
      </c>
      <c r="HI142" s="176">
        <f t="shared" si="162"/>
        <v>0</v>
      </c>
      <c r="HJ142" s="176">
        <f t="shared" si="162"/>
        <v>0</v>
      </c>
      <c r="HK142" s="176">
        <f t="shared" si="162"/>
        <v>0</v>
      </c>
      <c r="HL142" s="176">
        <f t="shared" si="162"/>
        <v>0</v>
      </c>
      <c r="HM142" s="176">
        <f t="shared" si="162"/>
        <v>0</v>
      </c>
      <c r="HN142" s="176">
        <f t="shared" si="162"/>
        <v>0</v>
      </c>
      <c r="HO142" s="176">
        <f t="shared" si="162"/>
        <v>0</v>
      </c>
      <c r="HP142" s="176">
        <f t="shared" si="163"/>
        <v>0</v>
      </c>
      <c r="HQ142" s="176">
        <f t="shared" si="163"/>
        <v>0</v>
      </c>
      <c r="HR142" s="176">
        <f t="shared" si="163"/>
        <v>0</v>
      </c>
      <c r="HS142" s="176">
        <f t="shared" si="163"/>
        <v>0</v>
      </c>
      <c r="HT142" s="176">
        <f t="shared" si="163"/>
        <v>0</v>
      </c>
      <c r="HU142" s="176">
        <f t="shared" si="163"/>
        <v>0</v>
      </c>
      <c r="HV142" s="176">
        <f t="shared" si="163"/>
        <v>0</v>
      </c>
      <c r="HW142" s="176">
        <f t="shared" si="163"/>
        <v>0</v>
      </c>
      <c r="HX142" s="176">
        <f t="shared" si="163"/>
        <v>0</v>
      </c>
      <c r="HY142" s="176">
        <f t="shared" si="163"/>
        <v>0</v>
      </c>
      <c r="HZ142" s="176">
        <f t="shared" si="163"/>
        <v>0</v>
      </c>
      <c r="IA142" s="176">
        <f t="shared" si="163"/>
        <v>0</v>
      </c>
      <c r="IB142" s="176">
        <f t="shared" si="163"/>
        <v>0</v>
      </c>
      <c r="IC142" s="176">
        <f t="shared" si="163"/>
        <v>0</v>
      </c>
      <c r="ID142" s="176">
        <f t="shared" si="163"/>
        <v>0</v>
      </c>
      <c r="IE142" s="176">
        <f t="shared" si="163"/>
        <v>0</v>
      </c>
      <c r="IF142" s="176">
        <f t="shared" si="171"/>
        <v>0</v>
      </c>
      <c r="IG142" s="176">
        <f t="shared" si="171"/>
        <v>0</v>
      </c>
    </row>
    <row r="143" spans="2:241" ht="12.75" customHeight="1" x14ac:dyDescent="0.25">
      <c r="B143" s="174"/>
      <c r="C143" s="174"/>
      <c r="D143" s="174">
        <f t="shared" si="173"/>
        <v>0</v>
      </c>
      <c r="E143"/>
      <c r="F143"/>
      <c r="G143" s="177">
        <v>130</v>
      </c>
      <c r="H143" s="176">
        <f t="shared" si="174"/>
        <v>20.156739921569745</v>
      </c>
      <c r="I143" s="176">
        <f t="shared" ref="I143:I206" si="176">+SUM(K143:DF143)</f>
        <v>7.4629592858152426E-258</v>
      </c>
      <c r="K143" s="176">
        <f t="shared" si="175"/>
        <v>0</v>
      </c>
      <c r="L143" s="176">
        <f t="shared" si="175"/>
        <v>9.1960451584017795E-299</v>
      </c>
      <c r="M143" s="176">
        <f t="shared" si="175"/>
        <v>0</v>
      </c>
      <c r="N143" s="176">
        <f t="shared" si="175"/>
        <v>0</v>
      </c>
      <c r="O143" s="176">
        <f t="shared" si="175"/>
        <v>0</v>
      </c>
      <c r="P143" s="176">
        <f t="shared" si="175"/>
        <v>0</v>
      </c>
      <c r="Q143" s="176">
        <f t="shared" si="175"/>
        <v>0</v>
      </c>
      <c r="R143" s="176">
        <f t="shared" si="175"/>
        <v>0</v>
      </c>
      <c r="S143" s="176">
        <f t="shared" si="175"/>
        <v>0</v>
      </c>
      <c r="T143" s="176">
        <f t="shared" si="175"/>
        <v>1.4933297493297352E-289</v>
      </c>
      <c r="U143" s="176">
        <f t="shared" si="175"/>
        <v>7.4629592858152426E-258</v>
      </c>
      <c r="V143" s="176">
        <f t="shared" si="175"/>
        <v>0</v>
      </c>
      <c r="W143" s="176">
        <f t="shared" si="175"/>
        <v>0</v>
      </c>
      <c r="X143" s="176">
        <f t="shared" si="175"/>
        <v>0</v>
      </c>
      <c r="Y143" s="176">
        <f t="shared" si="175"/>
        <v>0</v>
      </c>
      <c r="Z143" s="176">
        <f t="shared" si="175"/>
        <v>0</v>
      </c>
      <c r="AA143" s="176">
        <f t="shared" si="172"/>
        <v>0</v>
      </c>
      <c r="AB143" s="176">
        <f t="shared" si="172"/>
        <v>0</v>
      </c>
      <c r="AC143" s="176">
        <f t="shared" si="172"/>
        <v>0</v>
      </c>
      <c r="AD143" s="176">
        <f t="shared" si="172"/>
        <v>0</v>
      </c>
      <c r="AE143" s="176">
        <f t="shared" si="172"/>
        <v>0</v>
      </c>
      <c r="AF143" s="176">
        <f t="shared" si="172"/>
        <v>0</v>
      </c>
      <c r="AG143" s="176">
        <f t="shared" si="172"/>
        <v>0</v>
      </c>
      <c r="AH143" s="176">
        <f t="shared" si="172"/>
        <v>0</v>
      </c>
      <c r="AI143" s="176">
        <f t="shared" si="172"/>
        <v>0</v>
      </c>
      <c r="AJ143" s="176">
        <f t="shared" si="172"/>
        <v>0</v>
      </c>
      <c r="AK143" s="176">
        <f t="shared" si="154"/>
        <v>0</v>
      </c>
      <c r="AL143" s="176">
        <f t="shared" si="154"/>
        <v>0</v>
      </c>
      <c r="AM143" s="176">
        <f t="shared" si="154"/>
        <v>0</v>
      </c>
      <c r="AN143" s="176">
        <f t="shared" si="154"/>
        <v>0</v>
      </c>
      <c r="AO143" s="176">
        <f t="shared" ref="AO143:BD160" si="177">+NORMDIST($H143,AO$12,AO$13,FALSE)</f>
        <v>0</v>
      </c>
      <c r="AP143" s="176">
        <f t="shared" si="177"/>
        <v>0</v>
      </c>
      <c r="AQ143" s="176">
        <f t="shared" si="177"/>
        <v>0</v>
      </c>
      <c r="AR143" s="176">
        <f t="shared" si="177"/>
        <v>0</v>
      </c>
      <c r="AS143" s="176">
        <f t="shared" si="177"/>
        <v>0</v>
      </c>
      <c r="AT143" s="176">
        <f t="shared" si="177"/>
        <v>0</v>
      </c>
      <c r="AU143" s="176">
        <f t="shared" si="177"/>
        <v>0</v>
      </c>
      <c r="AV143" s="176">
        <f t="shared" si="177"/>
        <v>0</v>
      </c>
      <c r="AW143" s="176">
        <f t="shared" si="177"/>
        <v>0</v>
      </c>
      <c r="AX143" s="176">
        <f t="shared" si="177"/>
        <v>0</v>
      </c>
      <c r="AY143" s="176">
        <f t="shared" si="160"/>
        <v>0</v>
      </c>
      <c r="AZ143" s="176">
        <f t="shared" si="160"/>
        <v>0</v>
      </c>
      <c r="BA143" s="176">
        <f t="shared" si="160"/>
        <v>0</v>
      </c>
      <c r="BB143" s="176">
        <f t="shared" si="160"/>
        <v>0</v>
      </c>
      <c r="BC143" s="176">
        <f t="shared" si="160"/>
        <v>0</v>
      </c>
      <c r="BD143" s="176">
        <f t="shared" si="160"/>
        <v>0</v>
      </c>
      <c r="BE143" s="176">
        <f t="shared" si="160"/>
        <v>0</v>
      </c>
      <c r="BF143" s="176">
        <f t="shared" si="158"/>
        <v>0</v>
      </c>
      <c r="BG143" s="176">
        <f t="shared" si="158"/>
        <v>0</v>
      </c>
      <c r="BH143" s="176">
        <f t="shared" si="158"/>
        <v>0</v>
      </c>
      <c r="BI143" s="176">
        <f t="shared" si="158"/>
        <v>0</v>
      </c>
      <c r="BJ143" s="176">
        <f t="shared" si="158"/>
        <v>0</v>
      </c>
      <c r="BK143" s="176">
        <f t="shared" si="158"/>
        <v>0</v>
      </c>
      <c r="BL143" s="176">
        <f t="shared" si="158"/>
        <v>0</v>
      </c>
      <c r="BM143" s="176">
        <f t="shared" si="158"/>
        <v>0</v>
      </c>
      <c r="BN143" s="176">
        <f t="shared" si="158"/>
        <v>0</v>
      </c>
      <c r="BO143" s="176">
        <f t="shared" si="158"/>
        <v>0</v>
      </c>
      <c r="BP143" s="176">
        <f t="shared" si="158"/>
        <v>0</v>
      </c>
      <c r="BQ143" s="176">
        <f t="shared" si="158"/>
        <v>0</v>
      </c>
      <c r="BR143" s="176">
        <f t="shared" si="158"/>
        <v>0</v>
      </c>
      <c r="BS143" s="176">
        <f t="shared" si="158"/>
        <v>0</v>
      </c>
      <c r="BT143" s="176">
        <f t="shared" si="158"/>
        <v>0</v>
      </c>
      <c r="BU143" s="176">
        <f t="shared" si="158"/>
        <v>0</v>
      </c>
      <c r="BV143" s="176">
        <f t="shared" si="157"/>
        <v>0</v>
      </c>
      <c r="BW143" s="176">
        <f t="shared" si="157"/>
        <v>0</v>
      </c>
      <c r="BX143" s="176">
        <f t="shared" si="157"/>
        <v>0</v>
      </c>
      <c r="BY143" s="176">
        <f t="shared" si="157"/>
        <v>0</v>
      </c>
      <c r="BZ143" s="176">
        <f t="shared" si="157"/>
        <v>0</v>
      </c>
      <c r="CA143" s="176">
        <f t="shared" si="157"/>
        <v>0</v>
      </c>
      <c r="CB143" s="176">
        <f t="shared" si="157"/>
        <v>0</v>
      </c>
      <c r="CC143" s="176">
        <f t="shared" si="157"/>
        <v>0</v>
      </c>
      <c r="CD143" s="176">
        <f t="shared" si="157"/>
        <v>0</v>
      </c>
      <c r="CE143" s="176">
        <f t="shared" si="157"/>
        <v>0</v>
      </c>
      <c r="CF143" s="176">
        <f t="shared" si="157"/>
        <v>0</v>
      </c>
      <c r="CG143" s="176">
        <f t="shared" si="157"/>
        <v>0</v>
      </c>
      <c r="CH143" s="176">
        <f t="shared" si="157"/>
        <v>0</v>
      </c>
      <c r="CI143" s="176">
        <f t="shared" si="157"/>
        <v>0</v>
      </c>
      <c r="CJ143" s="176">
        <f t="shared" si="157"/>
        <v>0</v>
      </c>
      <c r="CK143" s="176">
        <f t="shared" si="159"/>
        <v>0</v>
      </c>
      <c r="CL143" s="176">
        <f t="shared" si="159"/>
        <v>0</v>
      </c>
      <c r="CM143" s="176">
        <f t="shared" si="159"/>
        <v>0</v>
      </c>
      <c r="CN143" s="176">
        <f t="shared" si="159"/>
        <v>0</v>
      </c>
      <c r="CO143" s="176">
        <f t="shared" si="159"/>
        <v>0</v>
      </c>
      <c r="CP143" s="176">
        <f t="shared" si="159"/>
        <v>0</v>
      </c>
      <c r="CQ143" s="176">
        <f t="shared" si="159"/>
        <v>0</v>
      </c>
      <c r="CR143" s="176">
        <f t="shared" si="159"/>
        <v>0</v>
      </c>
      <c r="CS143" s="176">
        <f t="shared" si="159"/>
        <v>0</v>
      </c>
      <c r="CT143" s="176">
        <f t="shared" si="159"/>
        <v>0</v>
      </c>
      <c r="CU143" s="176">
        <f t="shared" si="159"/>
        <v>0</v>
      </c>
      <c r="CV143" s="176">
        <f t="shared" si="159"/>
        <v>0</v>
      </c>
      <c r="CW143" s="176">
        <f t="shared" si="159"/>
        <v>0</v>
      </c>
      <c r="CX143" s="176">
        <f t="shared" si="159"/>
        <v>0</v>
      </c>
      <c r="CY143" s="176">
        <f t="shared" si="159"/>
        <v>0</v>
      </c>
      <c r="CZ143" s="176">
        <f t="shared" si="159"/>
        <v>0</v>
      </c>
      <c r="DA143" s="176">
        <f t="shared" si="168"/>
        <v>0</v>
      </c>
      <c r="DB143" s="176">
        <f t="shared" si="168"/>
        <v>0</v>
      </c>
      <c r="DC143" s="176">
        <f t="shared" si="168"/>
        <v>0</v>
      </c>
      <c r="DD143" s="176">
        <f t="shared" si="168"/>
        <v>0</v>
      </c>
      <c r="DE143" s="176">
        <f t="shared" si="168"/>
        <v>0</v>
      </c>
      <c r="DF143" s="176">
        <f t="shared" si="168"/>
        <v>0</v>
      </c>
      <c r="DG143" s="176">
        <f t="shared" si="168"/>
        <v>0</v>
      </c>
      <c r="DH143" s="176">
        <f t="shared" si="168"/>
        <v>0</v>
      </c>
      <c r="DI143" s="176">
        <f t="shared" si="168"/>
        <v>0</v>
      </c>
      <c r="DJ143" s="176">
        <f t="shared" si="168"/>
        <v>0</v>
      </c>
      <c r="DK143" s="176">
        <f t="shared" si="168"/>
        <v>0</v>
      </c>
      <c r="DL143" s="176">
        <f t="shared" si="168"/>
        <v>0</v>
      </c>
      <c r="DM143" s="176">
        <f t="shared" si="168"/>
        <v>0</v>
      </c>
      <c r="DN143" s="176">
        <f t="shared" si="168"/>
        <v>0</v>
      </c>
      <c r="DO143" s="176">
        <f t="shared" si="168"/>
        <v>0</v>
      </c>
      <c r="DP143" s="176">
        <f t="shared" si="168"/>
        <v>0</v>
      </c>
      <c r="DQ143" s="176">
        <f t="shared" si="167"/>
        <v>0</v>
      </c>
      <c r="DR143" s="176">
        <f t="shared" si="164"/>
        <v>0</v>
      </c>
      <c r="DS143" s="176">
        <f t="shared" si="164"/>
        <v>0</v>
      </c>
      <c r="DT143" s="176">
        <f t="shared" si="164"/>
        <v>0</v>
      </c>
      <c r="DU143" s="176">
        <f t="shared" si="164"/>
        <v>0</v>
      </c>
      <c r="DV143" s="176">
        <f t="shared" si="164"/>
        <v>0</v>
      </c>
      <c r="DW143" s="176">
        <f t="shared" si="164"/>
        <v>0</v>
      </c>
      <c r="DX143" s="176">
        <f t="shared" si="164"/>
        <v>0</v>
      </c>
      <c r="DY143" s="176">
        <f t="shared" si="164"/>
        <v>0</v>
      </c>
      <c r="DZ143" s="176">
        <f t="shared" si="164"/>
        <v>0</v>
      </c>
      <c r="EA143" s="176">
        <f t="shared" si="164"/>
        <v>0</v>
      </c>
      <c r="EB143" s="176">
        <f t="shared" si="164"/>
        <v>0</v>
      </c>
      <c r="EC143" s="176">
        <f t="shared" si="164"/>
        <v>0</v>
      </c>
      <c r="ED143" s="176">
        <f t="shared" si="164"/>
        <v>0</v>
      </c>
      <c r="EE143" s="176">
        <f t="shared" si="164"/>
        <v>0</v>
      </c>
      <c r="EF143" s="176">
        <f t="shared" si="164"/>
        <v>0</v>
      </c>
      <c r="EG143" s="176">
        <f t="shared" si="164"/>
        <v>0</v>
      </c>
      <c r="EH143" s="176">
        <f t="shared" si="169"/>
        <v>0</v>
      </c>
      <c r="EI143" s="176">
        <f t="shared" si="169"/>
        <v>0</v>
      </c>
      <c r="EJ143" s="176">
        <f t="shared" si="169"/>
        <v>0</v>
      </c>
      <c r="EK143" s="176">
        <f t="shared" si="169"/>
        <v>0</v>
      </c>
      <c r="EL143" s="176">
        <f t="shared" si="169"/>
        <v>0</v>
      </c>
      <c r="EM143" s="176">
        <f t="shared" si="169"/>
        <v>0</v>
      </c>
      <c r="EN143" s="176">
        <f t="shared" si="169"/>
        <v>0</v>
      </c>
      <c r="EO143" s="176">
        <f t="shared" si="169"/>
        <v>0</v>
      </c>
      <c r="EP143" s="176">
        <f t="shared" si="169"/>
        <v>0</v>
      </c>
      <c r="EQ143" s="176">
        <f t="shared" si="169"/>
        <v>0</v>
      </c>
      <c r="ER143" s="176">
        <f t="shared" si="169"/>
        <v>0</v>
      </c>
      <c r="ES143" s="176">
        <f t="shared" si="169"/>
        <v>0</v>
      </c>
      <c r="ET143" s="176">
        <f t="shared" si="169"/>
        <v>0</v>
      </c>
      <c r="EU143" s="176">
        <f t="shared" si="169"/>
        <v>0</v>
      </c>
      <c r="EV143" s="176">
        <f t="shared" si="169"/>
        <v>0</v>
      </c>
      <c r="EW143" s="176">
        <f t="shared" si="169"/>
        <v>0</v>
      </c>
      <c r="EX143" s="176">
        <f t="shared" si="170"/>
        <v>0</v>
      </c>
      <c r="EY143" s="176">
        <f t="shared" si="170"/>
        <v>0</v>
      </c>
      <c r="EZ143" s="176">
        <f t="shared" si="170"/>
        <v>0</v>
      </c>
      <c r="FA143" s="176">
        <f t="shared" si="170"/>
        <v>0</v>
      </c>
      <c r="FB143" s="176">
        <f t="shared" si="170"/>
        <v>0</v>
      </c>
      <c r="FC143" s="176">
        <f t="shared" si="170"/>
        <v>0</v>
      </c>
      <c r="FD143" s="176">
        <f t="shared" si="170"/>
        <v>0</v>
      </c>
      <c r="FE143" s="176">
        <f t="shared" si="170"/>
        <v>0</v>
      </c>
      <c r="FF143" s="176">
        <f t="shared" si="170"/>
        <v>0</v>
      </c>
      <c r="FG143" s="176">
        <f t="shared" si="170"/>
        <v>0</v>
      </c>
      <c r="FH143" s="176">
        <f t="shared" si="170"/>
        <v>0</v>
      </c>
      <c r="FI143" s="176">
        <f t="shared" si="170"/>
        <v>0</v>
      </c>
      <c r="FJ143" s="176">
        <f t="shared" si="170"/>
        <v>0</v>
      </c>
      <c r="FK143" s="176">
        <f t="shared" si="170"/>
        <v>0</v>
      </c>
      <c r="FL143" s="176">
        <f t="shared" si="170"/>
        <v>0</v>
      </c>
      <c r="FM143" s="176">
        <f t="shared" si="170"/>
        <v>0</v>
      </c>
      <c r="FN143" s="176">
        <f t="shared" si="165"/>
        <v>0</v>
      </c>
      <c r="FO143" s="176">
        <f t="shared" si="165"/>
        <v>0</v>
      </c>
      <c r="FP143" s="176">
        <f t="shared" si="165"/>
        <v>0</v>
      </c>
      <c r="FQ143" s="176">
        <f t="shared" si="165"/>
        <v>0</v>
      </c>
      <c r="FR143" s="176">
        <f t="shared" si="165"/>
        <v>0</v>
      </c>
      <c r="FS143" s="176">
        <f t="shared" si="165"/>
        <v>0</v>
      </c>
      <c r="FT143" s="176">
        <f t="shared" si="165"/>
        <v>0</v>
      </c>
      <c r="FU143" s="176">
        <f t="shared" si="165"/>
        <v>0</v>
      </c>
      <c r="FV143" s="176">
        <f t="shared" si="165"/>
        <v>0</v>
      </c>
      <c r="FW143" s="176">
        <f t="shared" si="165"/>
        <v>0</v>
      </c>
      <c r="FX143" s="176">
        <f t="shared" si="165"/>
        <v>0</v>
      </c>
      <c r="FY143" s="176">
        <f t="shared" si="165"/>
        <v>0</v>
      </c>
      <c r="FZ143" s="176">
        <f t="shared" si="161"/>
        <v>0</v>
      </c>
      <c r="GA143" s="176">
        <f t="shared" si="161"/>
        <v>0</v>
      </c>
      <c r="GB143" s="176">
        <f t="shared" si="161"/>
        <v>0</v>
      </c>
      <c r="GC143" s="176">
        <f t="shared" si="161"/>
        <v>0</v>
      </c>
      <c r="GD143" s="176">
        <f t="shared" si="161"/>
        <v>0</v>
      </c>
      <c r="GE143" s="176">
        <f t="shared" si="161"/>
        <v>0</v>
      </c>
      <c r="GF143" s="176">
        <f t="shared" si="161"/>
        <v>0</v>
      </c>
      <c r="GG143" s="176">
        <f t="shared" si="161"/>
        <v>0</v>
      </c>
      <c r="GH143" s="176">
        <f t="shared" si="161"/>
        <v>0</v>
      </c>
      <c r="GI143" s="176">
        <f t="shared" si="161"/>
        <v>0</v>
      </c>
      <c r="GJ143" s="176">
        <f t="shared" si="156"/>
        <v>0</v>
      </c>
      <c r="GK143" s="176">
        <f t="shared" si="156"/>
        <v>0</v>
      </c>
      <c r="GL143" s="176">
        <f t="shared" si="156"/>
        <v>0</v>
      </c>
      <c r="GM143" s="176">
        <f t="shared" si="156"/>
        <v>0</v>
      </c>
      <c r="GN143" s="176">
        <f t="shared" si="156"/>
        <v>0</v>
      </c>
      <c r="GO143" s="176">
        <f t="shared" si="156"/>
        <v>0</v>
      </c>
      <c r="GP143" s="176">
        <f t="shared" si="156"/>
        <v>0</v>
      </c>
      <c r="GQ143" s="176">
        <f t="shared" si="156"/>
        <v>0</v>
      </c>
      <c r="GR143" s="176">
        <f t="shared" si="156"/>
        <v>0</v>
      </c>
      <c r="GS143" s="176">
        <f t="shared" si="166"/>
        <v>0</v>
      </c>
      <c r="GT143" s="176">
        <f t="shared" si="166"/>
        <v>0</v>
      </c>
      <c r="GU143" s="176">
        <f t="shared" si="166"/>
        <v>0</v>
      </c>
      <c r="GV143" s="176">
        <f t="shared" si="166"/>
        <v>0</v>
      </c>
      <c r="GW143" s="176">
        <f t="shared" si="166"/>
        <v>0</v>
      </c>
      <c r="GX143" s="176">
        <f t="shared" si="166"/>
        <v>0</v>
      </c>
      <c r="GY143" s="176">
        <f t="shared" si="166"/>
        <v>0</v>
      </c>
      <c r="GZ143" s="176">
        <f t="shared" si="166"/>
        <v>0</v>
      </c>
      <c r="HA143" s="176">
        <f t="shared" si="166"/>
        <v>0</v>
      </c>
      <c r="HB143" s="176">
        <f t="shared" si="162"/>
        <v>0</v>
      </c>
      <c r="HC143" s="176">
        <f t="shared" si="162"/>
        <v>0</v>
      </c>
      <c r="HD143" s="176">
        <f t="shared" si="162"/>
        <v>0</v>
      </c>
      <c r="HE143" s="176">
        <f t="shared" si="162"/>
        <v>0</v>
      </c>
      <c r="HF143" s="176">
        <f t="shared" si="162"/>
        <v>0</v>
      </c>
      <c r="HG143" s="176">
        <f t="shared" si="162"/>
        <v>0</v>
      </c>
      <c r="HH143" s="176">
        <f t="shared" si="162"/>
        <v>0</v>
      </c>
      <c r="HI143" s="176">
        <f t="shared" si="162"/>
        <v>0</v>
      </c>
      <c r="HJ143" s="176">
        <f t="shared" si="162"/>
        <v>0</v>
      </c>
      <c r="HK143" s="176">
        <f t="shared" si="162"/>
        <v>0</v>
      </c>
      <c r="HL143" s="176">
        <f t="shared" si="162"/>
        <v>0</v>
      </c>
      <c r="HM143" s="176">
        <f t="shared" si="162"/>
        <v>0</v>
      </c>
      <c r="HN143" s="176">
        <f t="shared" si="162"/>
        <v>0</v>
      </c>
      <c r="HO143" s="176">
        <f t="shared" si="162"/>
        <v>0</v>
      </c>
      <c r="HP143" s="176">
        <f t="shared" si="163"/>
        <v>0</v>
      </c>
      <c r="HQ143" s="176">
        <f t="shared" si="163"/>
        <v>0</v>
      </c>
      <c r="HR143" s="176">
        <f t="shared" si="163"/>
        <v>0</v>
      </c>
      <c r="HS143" s="176">
        <f t="shared" si="163"/>
        <v>0</v>
      </c>
      <c r="HT143" s="176">
        <f t="shared" si="163"/>
        <v>0</v>
      </c>
      <c r="HU143" s="176">
        <f t="shared" si="163"/>
        <v>0</v>
      </c>
      <c r="HV143" s="176">
        <f t="shared" si="163"/>
        <v>0</v>
      </c>
      <c r="HW143" s="176">
        <f t="shared" si="163"/>
        <v>0</v>
      </c>
      <c r="HX143" s="176">
        <f t="shared" si="163"/>
        <v>0</v>
      </c>
      <c r="HY143" s="176">
        <f t="shared" si="163"/>
        <v>0</v>
      </c>
      <c r="HZ143" s="176">
        <f t="shared" si="163"/>
        <v>0</v>
      </c>
      <c r="IA143" s="176">
        <f t="shared" si="163"/>
        <v>0</v>
      </c>
      <c r="IB143" s="176">
        <f t="shared" si="163"/>
        <v>0</v>
      </c>
      <c r="IC143" s="176">
        <f t="shared" si="163"/>
        <v>0</v>
      </c>
      <c r="ID143" s="176">
        <f t="shared" si="163"/>
        <v>0</v>
      </c>
      <c r="IE143" s="176">
        <f t="shared" si="163"/>
        <v>0</v>
      </c>
      <c r="IF143" s="176">
        <f t="shared" si="171"/>
        <v>0</v>
      </c>
      <c r="IG143" s="176">
        <f t="shared" si="171"/>
        <v>0</v>
      </c>
    </row>
    <row r="144" spans="2:241" ht="12.75" customHeight="1" x14ac:dyDescent="0.25">
      <c r="B144" s="174"/>
      <c r="C144" s="174"/>
      <c r="D144" s="174">
        <f t="shared" si="173"/>
        <v>0</v>
      </c>
      <c r="E144"/>
      <c r="F144"/>
      <c r="G144" s="177">
        <v>131</v>
      </c>
      <c r="H144" s="176">
        <f t="shared" si="174"/>
        <v>20.31179176712028</v>
      </c>
      <c r="I144" s="176">
        <f t="shared" si="176"/>
        <v>7.4405659070954103E-265</v>
      </c>
      <c r="K144" s="176">
        <f t="shared" si="175"/>
        <v>0</v>
      </c>
      <c r="L144" s="176">
        <f t="shared" si="175"/>
        <v>2.9646071225859801E-308</v>
      </c>
      <c r="M144" s="176">
        <f t="shared" si="175"/>
        <v>0</v>
      </c>
      <c r="N144" s="176">
        <f t="shared" si="175"/>
        <v>0</v>
      </c>
      <c r="O144" s="176">
        <f t="shared" si="175"/>
        <v>0</v>
      </c>
      <c r="P144" s="176">
        <f t="shared" si="175"/>
        <v>0</v>
      </c>
      <c r="Q144" s="176">
        <f t="shared" si="175"/>
        <v>0</v>
      </c>
      <c r="R144" s="176">
        <f t="shared" si="175"/>
        <v>0</v>
      </c>
      <c r="S144" s="176">
        <f t="shared" si="175"/>
        <v>0</v>
      </c>
      <c r="T144" s="176">
        <f t="shared" si="175"/>
        <v>8.4768634276952994E-298</v>
      </c>
      <c r="U144" s="176">
        <f t="shared" si="175"/>
        <v>7.4405659070954103E-265</v>
      </c>
      <c r="V144" s="176">
        <f t="shared" si="175"/>
        <v>0</v>
      </c>
      <c r="W144" s="176">
        <f t="shared" si="175"/>
        <v>0</v>
      </c>
      <c r="X144" s="176">
        <f t="shared" si="175"/>
        <v>0</v>
      </c>
      <c r="Y144" s="176">
        <f t="shared" si="175"/>
        <v>0</v>
      </c>
      <c r="Z144" s="176">
        <f t="shared" si="175"/>
        <v>0</v>
      </c>
      <c r="AA144" s="176">
        <f t="shared" si="172"/>
        <v>0</v>
      </c>
      <c r="AB144" s="176">
        <f t="shared" si="172"/>
        <v>0</v>
      </c>
      <c r="AC144" s="176">
        <f t="shared" si="172"/>
        <v>0</v>
      </c>
      <c r="AD144" s="176">
        <f t="shared" si="172"/>
        <v>0</v>
      </c>
      <c r="AE144" s="176">
        <f t="shared" si="172"/>
        <v>0</v>
      </c>
      <c r="AF144" s="176">
        <f t="shared" si="172"/>
        <v>0</v>
      </c>
      <c r="AG144" s="176">
        <f t="shared" si="172"/>
        <v>0</v>
      </c>
      <c r="AH144" s="176">
        <f t="shared" si="172"/>
        <v>0</v>
      </c>
      <c r="AI144" s="176">
        <f t="shared" si="172"/>
        <v>0</v>
      </c>
      <c r="AJ144" s="176">
        <f t="shared" si="172"/>
        <v>0</v>
      </c>
      <c r="AK144" s="176">
        <f t="shared" si="172"/>
        <v>0</v>
      </c>
      <c r="AL144" s="176">
        <f t="shared" si="172"/>
        <v>0</v>
      </c>
      <c r="AM144" s="176">
        <f t="shared" si="172"/>
        <v>0</v>
      </c>
      <c r="AN144" s="176">
        <f t="shared" si="172"/>
        <v>0</v>
      </c>
      <c r="AO144" s="176">
        <f t="shared" si="177"/>
        <v>0</v>
      </c>
      <c r="AP144" s="176">
        <f t="shared" si="177"/>
        <v>0</v>
      </c>
      <c r="AQ144" s="176">
        <f t="shared" si="177"/>
        <v>0</v>
      </c>
      <c r="AR144" s="176">
        <f t="shared" si="177"/>
        <v>0</v>
      </c>
      <c r="AS144" s="176">
        <f t="shared" si="177"/>
        <v>0</v>
      </c>
      <c r="AT144" s="176">
        <f t="shared" si="177"/>
        <v>0</v>
      </c>
      <c r="AU144" s="176">
        <f t="shared" si="177"/>
        <v>0</v>
      </c>
      <c r="AV144" s="176">
        <f t="shared" si="177"/>
        <v>0</v>
      </c>
      <c r="AW144" s="176">
        <f t="shared" si="177"/>
        <v>0</v>
      </c>
      <c r="AX144" s="176">
        <f t="shared" si="177"/>
        <v>0</v>
      </c>
      <c r="AY144" s="176">
        <f t="shared" si="160"/>
        <v>0</v>
      </c>
      <c r="AZ144" s="176">
        <f t="shared" si="160"/>
        <v>0</v>
      </c>
      <c r="BA144" s="176">
        <f t="shared" si="160"/>
        <v>0</v>
      </c>
      <c r="BB144" s="176">
        <f t="shared" si="160"/>
        <v>0</v>
      </c>
      <c r="BC144" s="176">
        <f t="shared" si="160"/>
        <v>0</v>
      </c>
      <c r="BD144" s="176">
        <f t="shared" si="160"/>
        <v>0</v>
      </c>
      <c r="BE144" s="176">
        <f t="shared" si="160"/>
        <v>0</v>
      </c>
      <c r="BF144" s="176">
        <f t="shared" si="158"/>
        <v>0</v>
      </c>
      <c r="BG144" s="176">
        <f t="shared" si="158"/>
        <v>0</v>
      </c>
      <c r="BH144" s="176">
        <f t="shared" si="158"/>
        <v>0</v>
      </c>
      <c r="BI144" s="176">
        <f t="shared" si="158"/>
        <v>0</v>
      </c>
      <c r="BJ144" s="176">
        <f t="shared" si="158"/>
        <v>0</v>
      </c>
      <c r="BK144" s="176">
        <f t="shared" si="158"/>
        <v>0</v>
      </c>
      <c r="BL144" s="176">
        <f t="shared" si="158"/>
        <v>0</v>
      </c>
      <c r="BM144" s="176">
        <f t="shared" si="158"/>
        <v>0</v>
      </c>
      <c r="BN144" s="176">
        <f t="shared" si="158"/>
        <v>0</v>
      </c>
      <c r="BO144" s="176">
        <f t="shared" si="158"/>
        <v>0</v>
      </c>
      <c r="BP144" s="176">
        <f t="shared" si="158"/>
        <v>0</v>
      </c>
      <c r="BQ144" s="176">
        <f t="shared" si="158"/>
        <v>0</v>
      </c>
      <c r="BR144" s="176">
        <f t="shared" si="158"/>
        <v>0</v>
      </c>
      <c r="BS144" s="176">
        <f t="shared" si="158"/>
        <v>0</v>
      </c>
      <c r="BT144" s="176">
        <f t="shared" si="158"/>
        <v>0</v>
      </c>
      <c r="BU144" s="176">
        <f t="shared" si="158"/>
        <v>0</v>
      </c>
      <c r="BV144" s="176">
        <f t="shared" ref="BV144:CK162" si="178">+NORMDIST($H144,BV$12,BV$13,FALSE)</f>
        <v>0</v>
      </c>
      <c r="BW144" s="176">
        <f t="shared" si="178"/>
        <v>0</v>
      </c>
      <c r="BX144" s="176">
        <f t="shared" si="178"/>
        <v>0</v>
      </c>
      <c r="BY144" s="176">
        <f t="shared" si="178"/>
        <v>0</v>
      </c>
      <c r="BZ144" s="176">
        <f t="shared" si="178"/>
        <v>0</v>
      </c>
      <c r="CA144" s="176">
        <f t="shared" si="178"/>
        <v>0</v>
      </c>
      <c r="CB144" s="176">
        <f t="shared" si="178"/>
        <v>0</v>
      </c>
      <c r="CC144" s="176">
        <f t="shared" si="178"/>
        <v>0</v>
      </c>
      <c r="CD144" s="176">
        <f t="shared" si="178"/>
        <v>0</v>
      </c>
      <c r="CE144" s="176">
        <f t="shared" si="178"/>
        <v>0</v>
      </c>
      <c r="CF144" s="176">
        <f t="shared" si="178"/>
        <v>0</v>
      </c>
      <c r="CG144" s="176">
        <f t="shared" si="178"/>
        <v>0</v>
      </c>
      <c r="CH144" s="176">
        <f t="shared" si="178"/>
        <v>0</v>
      </c>
      <c r="CI144" s="176">
        <f t="shared" si="178"/>
        <v>0</v>
      </c>
      <c r="CJ144" s="176">
        <f t="shared" si="178"/>
        <v>0</v>
      </c>
      <c r="CK144" s="176">
        <f t="shared" si="159"/>
        <v>0</v>
      </c>
      <c r="CL144" s="176">
        <f t="shared" si="159"/>
        <v>0</v>
      </c>
      <c r="CM144" s="176">
        <f t="shared" si="159"/>
        <v>0</v>
      </c>
      <c r="CN144" s="176">
        <f t="shared" si="159"/>
        <v>0</v>
      </c>
      <c r="CO144" s="176">
        <f t="shared" si="159"/>
        <v>0</v>
      </c>
      <c r="CP144" s="176">
        <f t="shared" si="159"/>
        <v>0</v>
      </c>
      <c r="CQ144" s="176">
        <f t="shared" si="159"/>
        <v>0</v>
      </c>
      <c r="CR144" s="176">
        <f t="shared" si="159"/>
        <v>0</v>
      </c>
      <c r="CS144" s="176">
        <f t="shared" si="159"/>
        <v>0</v>
      </c>
      <c r="CT144" s="176">
        <f t="shared" si="159"/>
        <v>0</v>
      </c>
      <c r="CU144" s="176">
        <f t="shared" si="159"/>
        <v>0</v>
      </c>
      <c r="CV144" s="176">
        <f t="shared" si="159"/>
        <v>0</v>
      </c>
      <c r="CW144" s="176">
        <f t="shared" si="159"/>
        <v>0</v>
      </c>
      <c r="CX144" s="176">
        <f t="shared" si="159"/>
        <v>0</v>
      </c>
      <c r="CY144" s="176">
        <f t="shared" si="159"/>
        <v>0</v>
      </c>
      <c r="CZ144" s="176">
        <f t="shared" ref="CZ144:DO164" si="179">+NORMDIST($H144,CZ$12,CZ$13,FALSE)</f>
        <v>0</v>
      </c>
      <c r="DA144" s="176">
        <f t="shared" si="179"/>
        <v>0</v>
      </c>
      <c r="DB144" s="176">
        <f t="shared" si="179"/>
        <v>0</v>
      </c>
      <c r="DC144" s="176">
        <f t="shared" si="179"/>
        <v>0</v>
      </c>
      <c r="DD144" s="176">
        <f t="shared" si="179"/>
        <v>0</v>
      </c>
      <c r="DE144" s="176">
        <f t="shared" si="179"/>
        <v>0</v>
      </c>
      <c r="DF144" s="176">
        <f t="shared" si="179"/>
        <v>0</v>
      </c>
      <c r="DG144" s="176">
        <f t="shared" si="179"/>
        <v>0</v>
      </c>
      <c r="DH144" s="176">
        <f t="shared" si="179"/>
        <v>0</v>
      </c>
      <c r="DI144" s="176">
        <f t="shared" si="168"/>
        <v>0</v>
      </c>
      <c r="DJ144" s="176">
        <f t="shared" si="168"/>
        <v>0</v>
      </c>
      <c r="DK144" s="176">
        <f t="shared" si="168"/>
        <v>0</v>
      </c>
      <c r="DL144" s="176">
        <f t="shared" si="168"/>
        <v>0</v>
      </c>
      <c r="DM144" s="176">
        <f t="shared" si="168"/>
        <v>0</v>
      </c>
      <c r="DN144" s="176">
        <f t="shared" si="168"/>
        <v>0</v>
      </c>
      <c r="DO144" s="176">
        <f t="shared" si="168"/>
        <v>0</v>
      </c>
      <c r="DP144" s="176">
        <f t="shared" si="168"/>
        <v>0</v>
      </c>
      <c r="DQ144" s="176">
        <f t="shared" si="167"/>
        <v>0</v>
      </c>
      <c r="DR144" s="176">
        <f t="shared" si="164"/>
        <v>0</v>
      </c>
      <c r="DS144" s="176">
        <f t="shared" si="164"/>
        <v>0</v>
      </c>
      <c r="DT144" s="176">
        <f t="shared" si="164"/>
        <v>0</v>
      </c>
      <c r="DU144" s="176">
        <f t="shared" si="164"/>
        <v>0</v>
      </c>
      <c r="DV144" s="176">
        <f t="shared" si="164"/>
        <v>0</v>
      </c>
      <c r="DW144" s="176">
        <f t="shared" si="164"/>
        <v>0</v>
      </c>
      <c r="DX144" s="176">
        <f t="shared" si="164"/>
        <v>0</v>
      </c>
      <c r="DY144" s="176">
        <f t="shared" si="164"/>
        <v>0</v>
      </c>
      <c r="DZ144" s="176">
        <f t="shared" si="164"/>
        <v>0</v>
      </c>
      <c r="EA144" s="176">
        <f t="shared" si="164"/>
        <v>0</v>
      </c>
      <c r="EB144" s="176">
        <f t="shared" si="164"/>
        <v>0</v>
      </c>
      <c r="EC144" s="176">
        <f t="shared" si="164"/>
        <v>0</v>
      </c>
      <c r="ED144" s="176">
        <f t="shared" si="164"/>
        <v>0</v>
      </c>
      <c r="EE144" s="176">
        <f t="shared" si="164"/>
        <v>0</v>
      </c>
      <c r="EF144" s="176">
        <f t="shared" si="164"/>
        <v>0</v>
      </c>
      <c r="EG144" s="176">
        <f t="shared" si="164"/>
        <v>0</v>
      </c>
      <c r="EH144" s="176">
        <f t="shared" si="169"/>
        <v>0</v>
      </c>
      <c r="EI144" s="176">
        <f t="shared" si="169"/>
        <v>0</v>
      </c>
      <c r="EJ144" s="176">
        <f t="shared" si="169"/>
        <v>0</v>
      </c>
      <c r="EK144" s="176">
        <f t="shared" si="169"/>
        <v>0</v>
      </c>
      <c r="EL144" s="176">
        <f t="shared" si="169"/>
        <v>0</v>
      </c>
      <c r="EM144" s="176">
        <f t="shared" si="169"/>
        <v>0</v>
      </c>
      <c r="EN144" s="176">
        <f t="shared" si="169"/>
        <v>0</v>
      </c>
      <c r="EO144" s="176">
        <f t="shared" si="169"/>
        <v>0</v>
      </c>
      <c r="EP144" s="176">
        <f t="shared" si="169"/>
        <v>0</v>
      </c>
      <c r="EQ144" s="176">
        <f t="shared" si="169"/>
        <v>0</v>
      </c>
      <c r="ER144" s="176">
        <f t="shared" si="169"/>
        <v>0</v>
      </c>
      <c r="ES144" s="176">
        <f t="shared" si="169"/>
        <v>0</v>
      </c>
      <c r="ET144" s="176">
        <f t="shared" si="169"/>
        <v>0</v>
      </c>
      <c r="EU144" s="176">
        <f t="shared" si="169"/>
        <v>0</v>
      </c>
      <c r="EV144" s="176">
        <f t="shared" si="169"/>
        <v>0</v>
      </c>
      <c r="EW144" s="176">
        <f t="shared" si="169"/>
        <v>0</v>
      </c>
      <c r="EX144" s="176">
        <f t="shared" si="170"/>
        <v>0</v>
      </c>
      <c r="EY144" s="176">
        <f t="shared" si="170"/>
        <v>0</v>
      </c>
      <c r="EZ144" s="176">
        <f t="shared" si="170"/>
        <v>0</v>
      </c>
      <c r="FA144" s="176">
        <f t="shared" si="170"/>
        <v>0</v>
      </c>
      <c r="FB144" s="176">
        <f t="shared" si="170"/>
        <v>0</v>
      </c>
      <c r="FC144" s="176">
        <f t="shared" si="170"/>
        <v>0</v>
      </c>
      <c r="FD144" s="176">
        <f t="shared" si="170"/>
        <v>0</v>
      </c>
      <c r="FE144" s="176">
        <f t="shared" si="170"/>
        <v>0</v>
      </c>
      <c r="FF144" s="176">
        <f t="shared" si="170"/>
        <v>0</v>
      </c>
      <c r="FG144" s="176">
        <f t="shared" si="170"/>
        <v>0</v>
      </c>
      <c r="FH144" s="176">
        <f t="shared" si="170"/>
        <v>0</v>
      </c>
      <c r="FI144" s="176">
        <f t="shared" si="170"/>
        <v>0</v>
      </c>
      <c r="FJ144" s="176">
        <f t="shared" si="170"/>
        <v>0</v>
      </c>
      <c r="FK144" s="176">
        <f t="shared" si="170"/>
        <v>0</v>
      </c>
      <c r="FL144" s="176">
        <f t="shared" si="170"/>
        <v>0</v>
      </c>
      <c r="FM144" s="176">
        <f t="shared" si="170"/>
        <v>0</v>
      </c>
      <c r="FN144" s="176">
        <f t="shared" si="165"/>
        <v>0</v>
      </c>
      <c r="FO144" s="176">
        <f t="shared" si="165"/>
        <v>0</v>
      </c>
      <c r="FP144" s="176">
        <f t="shared" si="165"/>
        <v>0</v>
      </c>
      <c r="FQ144" s="176">
        <f t="shared" si="165"/>
        <v>0</v>
      </c>
      <c r="FR144" s="176">
        <f t="shared" si="165"/>
        <v>0</v>
      </c>
      <c r="FS144" s="176">
        <f t="shared" si="165"/>
        <v>0</v>
      </c>
      <c r="FT144" s="176">
        <f t="shared" si="165"/>
        <v>0</v>
      </c>
      <c r="FU144" s="176">
        <f t="shared" si="165"/>
        <v>0</v>
      </c>
      <c r="FV144" s="176">
        <f t="shared" si="165"/>
        <v>0</v>
      </c>
      <c r="FW144" s="176">
        <f t="shared" si="165"/>
        <v>0</v>
      </c>
      <c r="FX144" s="176">
        <f t="shared" si="165"/>
        <v>0</v>
      </c>
      <c r="FY144" s="176">
        <f t="shared" si="165"/>
        <v>0</v>
      </c>
      <c r="FZ144" s="176">
        <f t="shared" si="161"/>
        <v>0</v>
      </c>
      <c r="GA144" s="176">
        <f t="shared" si="161"/>
        <v>0</v>
      </c>
      <c r="GB144" s="176">
        <f t="shared" si="161"/>
        <v>0</v>
      </c>
      <c r="GC144" s="176">
        <f t="shared" si="161"/>
        <v>0</v>
      </c>
      <c r="GD144" s="176">
        <f t="shared" si="161"/>
        <v>0</v>
      </c>
      <c r="GE144" s="176">
        <f t="shared" si="161"/>
        <v>0</v>
      </c>
      <c r="GF144" s="176">
        <f t="shared" si="161"/>
        <v>0</v>
      </c>
      <c r="GG144" s="176">
        <f t="shared" si="161"/>
        <v>0</v>
      </c>
      <c r="GH144" s="176">
        <f t="shared" si="161"/>
        <v>0</v>
      </c>
      <c r="GI144" s="176">
        <f t="shared" si="161"/>
        <v>0</v>
      </c>
      <c r="GJ144" s="176">
        <f t="shared" si="156"/>
        <v>0</v>
      </c>
      <c r="GK144" s="176">
        <f t="shared" si="156"/>
        <v>0</v>
      </c>
      <c r="GL144" s="176">
        <f t="shared" si="156"/>
        <v>0</v>
      </c>
      <c r="GM144" s="176">
        <f t="shared" si="156"/>
        <v>0</v>
      </c>
      <c r="GN144" s="176">
        <f t="shared" si="156"/>
        <v>0</v>
      </c>
      <c r="GO144" s="176">
        <f t="shared" si="156"/>
        <v>0</v>
      </c>
      <c r="GP144" s="176">
        <f t="shared" si="156"/>
        <v>0</v>
      </c>
      <c r="GQ144" s="176">
        <f t="shared" si="156"/>
        <v>0</v>
      </c>
      <c r="GR144" s="176">
        <f t="shared" si="156"/>
        <v>0</v>
      </c>
      <c r="GS144" s="176">
        <f t="shared" si="166"/>
        <v>0</v>
      </c>
      <c r="GT144" s="176">
        <f t="shared" si="166"/>
        <v>0</v>
      </c>
      <c r="GU144" s="176">
        <f t="shared" si="166"/>
        <v>0</v>
      </c>
      <c r="GV144" s="176">
        <f t="shared" si="166"/>
        <v>0</v>
      </c>
      <c r="GW144" s="176">
        <f t="shared" si="166"/>
        <v>0</v>
      </c>
      <c r="GX144" s="176">
        <f t="shared" si="166"/>
        <v>0</v>
      </c>
      <c r="GY144" s="176">
        <f t="shared" si="166"/>
        <v>0</v>
      </c>
      <c r="GZ144" s="176">
        <f t="shared" si="166"/>
        <v>0</v>
      </c>
      <c r="HA144" s="176">
        <f t="shared" si="166"/>
        <v>0</v>
      </c>
      <c r="HB144" s="176">
        <f t="shared" si="162"/>
        <v>0</v>
      </c>
      <c r="HC144" s="176">
        <f t="shared" si="162"/>
        <v>0</v>
      </c>
      <c r="HD144" s="176">
        <f t="shared" si="162"/>
        <v>0</v>
      </c>
      <c r="HE144" s="176">
        <f t="shared" si="162"/>
        <v>0</v>
      </c>
      <c r="HF144" s="176">
        <f t="shared" si="162"/>
        <v>0</v>
      </c>
      <c r="HG144" s="176">
        <f t="shared" si="162"/>
        <v>0</v>
      </c>
      <c r="HH144" s="176">
        <f t="shared" si="162"/>
        <v>0</v>
      </c>
      <c r="HI144" s="176">
        <f t="shared" si="162"/>
        <v>0</v>
      </c>
      <c r="HJ144" s="176">
        <f t="shared" si="162"/>
        <v>0</v>
      </c>
      <c r="HK144" s="176">
        <f t="shared" si="162"/>
        <v>0</v>
      </c>
      <c r="HL144" s="176">
        <f t="shared" si="162"/>
        <v>0</v>
      </c>
      <c r="HM144" s="176">
        <f t="shared" si="162"/>
        <v>0</v>
      </c>
      <c r="HN144" s="176">
        <f t="shared" si="162"/>
        <v>0</v>
      </c>
      <c r="HO144" s="176">
        <f t="shared" si="162"/>
        <v>0</v>
      </c>
      <c r="HP144" s="176">
        <f t="shared" si="163"/>
        <v>0</v>
      </c>
      <c r="HQ144" s="176">
        <f t="shared" si="163"/>
        <v>0</v>
      </c>
      <c r="HR144" s="176">
        <f t="shared" si="163"/>
        <v>0</v>
      </c>
      <c r="HS144" s="176">
        <f t="shared" si="163"/>
        <v>0</v>
      </c>
      <c r="HT144" s="176">
        <f t="shared" si="163"/>
        <v>0</v>
      </c>
      <c r="HU144" s="176">
        <f t="shared" si="163"/>
        <v>0</v>
      </c>
      <c r="HV144" s="176">
        <f t="shared" si="163"/>
        <v>0</v>
      </c>
      <c r="HW144" s="176">
        <f t="shared" si="163"/>
        <v>0</v>
      </c>
      <c r="HX144" s="176">
        <f t="shared" si="163"/>
        <v>0</v>
      </c>
      <c r="HY144" s="176">
        <f t="shared" si="163"/>
        <v>0</v>
      </c>
      <c r="HZ144" s="176">
        <f t="shared" si="163"/>
        <v>0</v>
      </c>
      <c r="IA144" s="176">
        <f t="shared" si="163"/>
        <v>0</v>
      </c>
      <c r="IB144" s="176">
        <f t="shared" si="163"/>
        <v>0</v>
      </c>
      <c r="IC144" s="176">
        <f t="shared" si="163"/>
        <v>0</v>
      </c>
      <c r="ID144" s="176">
        <f t="shared" si="163"/>
        <v>0</v>
      </c>
      <c r="IE144" s="176">
        <f t="shared" si="163"/>
        <v>0</v>
      </c>
      <c r="IF144" s="176">
        <f t="shared" si="171"/>
        <v>0</v>
      </c>
      <c r="IG144" s="176">
        <f t="shared" si="171"/>
        <v>0</v>
      </c>
    </row>
    <row r="145" spans="2:241" ht="12.75" customHeight="1" x14ac:dyDescent="0.25">
      <c r="B145" s="174"/>
      <c r="C145" s="174"/>
      <c r="D145" s="174">
        <f t="shared" si="173"/>
        <v>0</v>
      </c>
      <c r="E145"/>
      <c r="F145"/>
      <c r="G145" s="177">
        <v>132</v>
      </c>
      <c r="H145" s="176">
        <f t="shared" si="174"/>
        <v>20.466843612670818</v>
      </c>
      <c r="I145" s="176">
        <f t="shared" si="176"/>
        <v>5.974285154114305E-272</v>
      </c>
      <c r="K145" s="176">
        <f t="shared" si="175"/>
        <v>0</v>
      </c>
      <c r="L145" s="176">
        <f t="shared" si="175"/>
        <v>0</v>
      </c>
      <c r="M145" s="176">
        <f t="shared" si="175"/>
        <v>0</v>
      </c>
      <c r="N145" s="176">
        <f t="shared" si="175"/>
        <v>0</v>
      </c>
      <c r="O145" s="176">
        <f t="shared" si="175"/>
        <v>0</v>
      </c>
      <c r="P145" s="176">
        <f t="shared" si="175"/>
        <v>0</v>
      </c>
      <c r="Q145" s="176">
        <f t="shared" si="175"/>
        <v>0</v>
      </c>
      <c r="R145" s="176">
        <f t="shared" si="175"/>
        <v>0</v>
      </c>
      <c r="S145" s="176">
        <f t="shared" si="175"/>
        <v>0</v>
      </c>
      <c r="T145" s="176">
        <f t="shared" si="175"/>
        <v>3.6838749741683203E-306</v>
      </c>
      <c r="U145" s="176">
        <f t="shared" si="175"/>
        <v>5.974285154114305E-272</v>
      </c>
      <c r="V145" s="176">
        <f t="shared" si="175"/>
        <v>0</v>
      </c>
      <c r="W145" s="176">
        <f t="shared" si="175"/>
        <v>0</v>
      </c>
      <c r="X145" s="176">
        <f t="shared" si="175"/>
        <v>0</v>
      </c>
      <c r="Y145" s="176">
        <f t="shared" si="175"/>
        <v>0</v>
      </c>
      <c r="Z145" s="176">
        <f t="shared" si="175"/>
        <v>0</v>
      </c>
      <c r="AA145" s="176">
        <f t="shared" si="172"/>
        <v>0</v>
      </c>
      <c r="AB145" s="176">
        <f t="shared" si="172"/>
        <v>0</v>
      </c>
      <c r="AC145" s="176">
        <f t="shared" si="172"/>
        <v>0</v>
      </c>
      <c r="AD145" s="176">
        <f t="shared" si="172"/>
        <v>0</v>
      </c>
      <c r="AE145" s="176">
        <f t="shared" si="172"/>
        <v>0</v>
      </c>
      <c r="AF145" s="176">
        <f t="shared" si="172"/>
        <v>0</v>
      </c>
      <c r="AG145" s="176">
        <f t="shared" si="172"/>
        <v>0</v>
      </c>
      <c r="AH145" s="176">
        <f t="shared" si="172"/>
        <v>0</v>
      </c>
      <c r="AI145" s="176">
        <f t="shared" si="172"/>
        <v>0</v>
      </c>
      <c r="AJ145" s="176">
        <f t="shared" si="172"/>
        <v>0</v>
      </c>
      <c r="AK145" s="176">
        <f t="shared" si="172"/>
        <v>0</v>
      </c>
      <c r="AL145" s="176">
        <f t="shared" si="172"/>
        <v>0</v>
      </c>
      <c r="AM145" s="176">
        <f t="shared" si="172"/>
        <v>0</v>
      </c>
      <c r="AN145" s="176">
        <f t="shared" si="172"/>
        <v>0</v>
      </c>
      <c r="AO145" s="176">
        <f t="shared" si="177"/>
        <v>0</v>
      </c>
      <c r="AP145" s="176">
        <f t="shared" si="177"/>
        <v>0</v>
      </c>
      <c r="AQ145" s="176">
        <f t="shared" si="177"/>
        <v>0</v>
      </c>
      <c r="AR145" s="176">
        <f t="shared" si="177"/>
        <v>0</v>
      </c>
      <c r="AS145" s="176">
        <f t="shared" si="177"/>
        <v>0</v>
      </c>
      <c r="AT145" s="176">
        <f t="shared" si="177"/>
        <v>0</v>
      </c>
      <c r="AU145" s="176">
        <f t="shared" si="177"/>
        <v>0</v>
      </c>
      <c r="AV145" s="176">
        <f t="shared" si="177"/>
        <v>0</v>
      </c>
      <c r="AW145" s="176">
        <f t="shared" si="177"/>
        <v>0</v>
      </c>
      <c r="AX145" s="176">
        <f t="shared" si="177"/>
        <v>0</v>
      </c>
      <c r="AY145" s="176">
        <f t="shared" si="160"/>
        <v>0</v>
      </c>
      <c r="AZ145" s="176">
        <f t="shared" si="160"/>
        <v>0</v>
      </c>
      <c r="BA145" s="176">
        <f t="shared" si="160"/>
        <v>0</v>
      </c>
      <c r="BB145" s="176">
        <f t="shared" si="160"/>
        <v>0</v>
      </c>
      <c r="BC145" s="176">
        <f t="shared" si="160"/>
        <v>0</v>
      </c>
      <c r="BD145" s="176">
        <f t="shared" si="160"/>
        <v>0</v>
      </c>
      <c r="BE145" s="176">
        <f t="shared" si="160"/>
        <v>0</v>
      </c>
      <c r="BF145" s="176">
        <f t="shared" si="158"/>
        <v>0</v>
      </c>
      <c r="BG145" s="176">
        <f t="shared" si="158"/>
        <v>0</v>
      </c>
      <c r="BH145" s="176">
        <f t="shared" si="158"/>
        <v>0</v>
      </c>
      <c r="BI145" s="176">
        <f t="shared" si="158"/>
        <v>0</v>
      </c>
      <c r="BJ145" s="176">
        <f t="shared" si="158"/>
        <v>0</v>
      </c>
      <c r="BK145" s="176">
        <f t="shared" si="158"/>
        <v>0</v>
      </c>
      <c r="BL145" s="176">
        <f t="shared" si="158"/>
        <v>0</v>
      </c>
      <c r="BM145" s="176">
        <f t="shared" si="158"/>
        <v>0</v>
      </c>
      <c r="BN145" s="176">
        <f t="shared" si="158"/>
        <v>0</v>
      </c>
      <c r="BO145" s="176">
        <f t="shared" si="158"/>
        <v>0</v>
      </c>
      <c r="BP145" s="176">
        <f t="shared" si="158"/>
        <v>0</v>
      </c>
      <c r="BQ145" s="176">
        <f t="shared" si="158"/>
        <v>0</v>
      </c>
      <c r="BR145" s="176">
        <f t="shared" ref="BR145:CG163" si="180">+NORMDIST($H145,BR$12,BR$13,FALSE)</f>
        <v>0</v>
      </c>
      <c r="BS145" s="176">
        <f t="shared" si="180"/>
        <v>0</v>
      </c>
      <c r="BT145" s="176">
        <f t="shared" si="180"/>
        <v>0</v>
      </c>
      <c r="BU145" s="176">
        <f t="shared" si="180"/>
        <v>0</v>
      </c>
      <c r="BV145" s="176">
        <f t="shared" si="180"/>
        <v>0</v>
      </c>
      <c r="BW145" s="176">
        <f t="shared" si="180"/>
        <v>0</v>
      </c>
      <c r="BX145" s="176">
        <f t="shared" si="180"/>
        <v>0</v>
      </c>
      <c r="BY145" s="176">
        <f t="shared" si="180"/>
        <v>0</v>
      </c>
      <c r="BZ145" s="176">
        <f t="shared" si="180"/>
        <v>0</v>
      </c>
      <c r="CA145" s="176">
        <f t="shared" si="180"/>
        <v>0</v>
      </c>
      <c r="CB145" s="176">
        <f t="shared" si="180"/>
        <v>0</v>
      </c>
      <c r="CC145" s="176">
        <f t="shared" si="178"/>
        <v>0</v>
      </c>
      <c r="CD145" s="176">
        <f t="shared" si="178"/>
        <v>0</v>
      </c>
      <c r="CE145" s="176">
        <f t="shared" si="178"/>
        <v>0</v>
      </c>
      <c r="CF145" s="176">
        <f t="shared" si="178"/>
        <v>0</v>
      </c>
      <c r="CG145" s="176">
        <f t="shared" si="178"/>
        <v>0</v>
      </c>
      <c r="CH145" s="176">
        <f t="shared" si="178"/>
        <v>0</v>
      </c>
      <c r="CI145" s="176">
        <f t="shared" si="178"/>
        <v>0</v>
      </c>
      <c r="CJ145" s="176">
        <f t="shared" si="178"/>
        <v>0</v>
      </c>
      <c r="CK145" s="176">
        <f t="shared" si="178"/>
        <v>0</v>
      </c>
      <c r="CL145" s="176">
        <f t="shared" ref="CL145:DA160" si="181">+NORMDIST($H145,CL$12,CL$13,FALSE)</f>
        <v>0</v>
      </c>
      <c r="CM145" s="176">
        <f t="shared" si="181"/>
        <v>0</v>
      </c>
      <c r="CN145" s="176">
        <f t="shared" si="181"/>
        <v>0</v>
      </c>
      <c r="CO145" s="176">
        <f t="shared" si="181"/>
        <v>0</v>
      </c>
      <c r="CP145" s="176">
        <f t="shared" si="181"/>
        <v>0</v>
      </c>
      <c r="CQ145" s="176">
        <f t="shared" si="181"/>
        <v>0</v>
      </c>
      <c r="CR145" s="176">
        <f t="shared" si="181"/>
        <v>0</v>
      </c>
      <c r="CS145" s="176">
        <f t="shared" si="181"/>
        <v>0</v>
      </c>
      <c r="CT145" s="176">
        <f t="shared" si="181"/>
        <v>0</v>
      </c>
      <c r="CU145" s="176">
        <f t="shared" si="181"/>
        <v>0</v>
      </c>
      <c r="CV145" s="176">
        <f t="shared" si="181"/>
        <v>0</v>
      </c>
      <c r="CW145" s="176">
        <f t="shared" si="181"/>
        <v>0</v>
      </c>
      <c r="CX145" s="176">
        <f t="shared" si="181"/>
        <v>0</v>
      </c>
      <c r="CY145" s="176">
        <f t="shared" si="181"/>
        <v>0</v>
      </c>
      <c r="CZ145" s="176">
        <f t="shared" si="181"/>
        <v>0</v>
      </c>
      <c r="DA145" s="176">
        <f t="shared" si="181"/>
        <v>0</v>
      </c>
      <c r="DB145" s="176">
        <f t="shared" si="179"/>
        <v>0</v>
      </c>
      <c r="DC145" s="176">
        <f t="shared" si="179"/>
        <v>0</v>
      </c>
      <c r="DD145" s="176">
        <f t="shared" si="179"/>
        <v>0</v>
      </c>
      <c r="DE145" s="176">
        <f t="shared" si="179"/>
        <v>0</v>
      </c>
      <c r="DF145" s="176">
        <f t="shared" si="179"/>
        <v>0</v>
      </c>
      <c r="DG145" s="176">
        <f t="shared" si="179"/>
        <v>0</v>
      </c>
      <c r="DH145" s="176">
        <f t="shared" si="179"/>
        <v>0</v>
      </c>
      <c r="DI145" s="176">
        <f t="shared" si="168"/>
        <v>0</v>
      </c>
      <c r="DJ145" s="176">
        <f t="shared" si="168"/>
        <v>0</v>
      </c>
      <c r="DK145" s="176">
        <f t="shared" si="168"/>
        <v>0</v>
      </c>
      <c r="DL145" s="176">
        <f t="shared" si="168"/>
        <v>0</v>
      </c>
      <c r="DM145" s="176">
        <f t="shared" si="168"/>
        <v>0</v>
      </c>
      <c r="DN145" s="176">
        <f t="shared" si="168"/>
        <v>0</v>
      </c>
      <c r="DO145" s="176">
        <f t="shared" si="168"/>
        <v>0</v>
      </c>
      <c r="DP145" s="176">
        <f t="shared" si="168"/>
        <v>0</v>
      </c>
      <c r="DQ145" s="176">
        <f t="shared" si="167"/>
        <v>0</v>
      </c>
      <c r="DR145" s="176">
        <f t="shared" si="164"/>
        <v>0</v>
      </c>
      <c r="DS145" s="176">
        <f t="shared" si="164"/>
        <v>0</v>
      </c>
      <c r="DT145" s="176">
        <f t="shared" si="164"/>
        <v>0</v>
      </c>
      <c r="DU145" s="176">
        <f t="shared" si="164"/>
        <v>0</v>
      </c>
      <c r="DV145" s="176">
        <f t="shared" si="164"/>
        <v>0</v>
      </c>
      <c r="DW145" s="176">
        <f t="shared" si="164"/>
        <v>0</v>
      </c>
      <c r="DX145" s="176">
        <f t="shared" si="164"/>
        <v>0</v>
      </c>
      <c r="DY145" s="176">
        <f t="shared" si="164"/>
        <v>0</v>
      </c>
      <c r="DZ145" s="176">
        <f t="shared" si="164"/>
        <v>0</v>
      </c>
      <c r="EA145" s="176">
        <f t="shared" si="164"/>
        <v>0</v>
      </c>
      <c r="EB145" s="176">
        <f t="shared" si="164"/>
        <v>0</v>
      </c>
      <c r="EC145" s="176">
        <f t="shared" si="164"/>
        <v>0</v>
      </c>
      <c r="ED145" s="176">
        <f t="shared" si="164"/>
        <v>0</v>
      </c>
      <c r="EE145" s="176">
        <f t="shared" si="164"/>
        <v>0</v>
      </c>
      <c r="EF145" s="176">
        <f t="shared" si="164"/>
        <v>0</v>
      </c>
      <c r="EG145" s="176">
        <f t="shared" si="164"/>
        <v>0</v>
      </c>
      <c r="EH145" s="176">
        <f t="shared" si="169"/>
        <v>0</v>
      </c>
      <c r="EI145" s="176">
        <f t="shared" si="169"/>
        <v>0</v>
      </c>
      <c r="EJ145" s="176">
        <f t="shared" si="169"/>
        <v>0</v>
      </c>
      <c r="EK145" s="176">
        <f t="shared" si="169"/>
        <v>0</v>
      </c>
      <c r="EL145" s="176">
        <f t="shared" si="169"/>
        <v>0</v>
      </c>
      <c r="EM145" s="176">
        <f t="shared" si="169"/>
        <v>0</v>
      </c>
      <c r="EN145" s="176">
        <f t="shared" si="169"/>
        <v>0</v>
      </c>
      <c r="EO145" s="176">
        <f t="shared" si="169"/>
        <v>0</v>
      </c>
      <c r="EP145" s="176">
        <f t="shared" si="169"/>
        <v>0</v>
      </c>
      <c r="EQ145" s="176">
        <f t="shared" si="169"/>
        <v>0</v>
      </c>
      <c r="ER145" s="176">
        <f t="shared" si="169"/>
        <v>0</v>
      </c>
      <c r="ES145" s="176">
        <f t="shared" si="169"/>
        <v>0</v>
      </c>
      <c r="ET145" s="176">
        <f t="shared" si="169"/>
        <v>0</v>
      </c>
      <c r="EU145" s="176">
        <f t="shared" si="169"/>
        <v>0</v>
      </c>
      <c r="EV145" s="176">
        <f t="shared" si="169"/>
        <v>0</v>
      </c>
      <c r="EW145" s="176">
        <f t="shared" si="169"/>
        <v>0</v>
      </c>
      <c r="EX145" s="176">
        <f t="shared" si="170"/>
        <v>0</v>
      </c>
      <c r="EY145" s="176">
        <f t="shared" si="170"/>
        <v>0</v>
      </c>
      <c r="EZ145" s="176">
        <f t="shared" si="170"/>
        <v>0</v>
      </c>
      <c r="FA145" s="176">
        <f t="shared" si="170"/>
        <v>0</v>
      </c>
      <c r="FB145" s="176">
        <f t="shared" si="170"/>
        <v>0</v>
      </c>
      <c r="FC145" s="176">
        <f t="shared" si="170"/>
        <v>0</v>
      </c>
      <c r="FD145" s="176">
        <f t="shared" si="170"/>
        <v>0</v>
      </c>
      <c r="FE145" s="176">
        <f t="shared" si="170"/>
        <v>0</v>
      </c>
      <c r="FF145" s="176">
        <f t="shared" si="170"/>
        <v>0</v>
      </c>
      <c r="FG145" s="176">
        <f t="shared" si="170"/>
        <v>0</v>
      </c>
      <c r="FH145" s="176">
        <f t="shared" si="170"/>
        <v>0</v>
      </c>
      <c r="FI145" s="176">
        <f t="shared" si="170"/>
        <v>0</v>
      </c>
      <c r="FJ145" s="176">
        <f t="shared" si="170"/>
        <v>0</v>
      </c>
      <c r="FK145" s="176">
        <f t="shared" si="170"/>
        <v>0</v>
      </c>
      <c r="FL145" s="176">
        <f t="shared" si="170"/>
        <v>0</v>
      </c>
      <c r="FM145" s="176">
        <f t="shared" si="170"/>
        <v>0</v>
      </c>
      <c r="FN145" s="176">
        <f t="shared" si="165"/>
        <v>0</v>
      </c>
      <c r="FO145" s="176">
        <f t="shared" si="165"/>
        <v>0</v>
      </c>
      <c r="FP145" s="176">
        <f t="shared" si="165"/>
        <v>0</v>
      </c>
      <c r="FQ145" s="176">
        <f t="shared" si="165"/>
        <v>0</v>
      </c>
      <c r="FR145" s="176">
        <f t="shared" si="165"/>
        <v>0</v>
      </c>
      <c r="FS145" s="176">
        <f t="shared" si="165"/>
        <v>0</v>
      </c>
      <c r="FT145" s="176">
        <f t="shared" si="165"/>
        <v>0</v>
      </c>
      <c r="FU145" s="176">
        <f t="shared" si="165"/>
        <v>0</v>
      </c>
      <c r="FV145" s="176">
        <f t="shared" si="165"/>
        <v>0</v>
      </c>
      <c r="FW145" s="176">
        <f t="shared" si="165"/>
        <v>0</v>
      </c>
      <c r="FX145" s="176">
        <f t="shared" si="165"/>
        <v>0</v>
      </c>
      <c r="FY145" s="176">
        <f t="shared" si="165"/>
        <v>0</v>
      </c>
      <c r="FZ145" s="176">
        <f t="shared" si="161"/>
        <v>0</v>
      </c>
      <c r="GA145" s="176">
        <f t="shared" si="161"/>
        <v>0</v>
      </c>
      <c r="GB145" s="176">
        <f t="shared" si="161"/>
        <v>0</v>
      </c>
      <c r="GC145" s="176">
        <f t="shared" si="161"/>
        <v>0</v>
      </c>
      <c r="GD145" s="176">
        <f t="shared" si="161"/>
        <v>0</v>
      </c>
      <c r="GE145" s="176">
        <f t="shared" si="161"/>
        <v>0</v>
      </c>
      <c r="GF145" s="176">
        <f t="shared" si="161"/>
        <v>0</v>
      </c>
      <c r="GG145" s="176">
        <f t="shared" si="161"/>
        <v>0</v>
      </c>
      <c r="GH145" s="176">
        <f t="shared" si="161"/>
        <v>0</v>
      </c>
      <c r="GI145" s="176">
        <f t="shared" si="161"/>
        <v>0</v>
      </c>
      <c r="GJ145" s="176">
        <f t="shared" si="156"/>
        <v>0</v>
      </c>
      <c r="GK145" s="176">
        <f t="shared" si="156"/>
        <v>0</v>
      </c>
      <c r="GL145" s="176">
        <f t="shared" si="156"/>
        <v>0</v>
      </c>
      <c r="GM145" s="176">
        <f t="shared" si="156"/>
        <v>0</v>
      </c>
      <c r="GN145" s="176">
        <f t="shared" si="156"/>
        <v>0</v>
      </c>
      <c r="GO145" s="176">
        <f t="shared" si="156"/>
        <v>0</v>
      </c>
      <c r="GP145" s="176">
        <f t="shared" si="156"/>
        <v>0</v>
      </c>
      <c r="GQ145" s="176">
        <f t="shared" si="156"/>
        <v>0</v>
      </c>
      <c r="GR145" s="176">
        <f t="shared" si="156"/>
        <v>0</v>
      </c>
      <c r="GS145" s="176">
        <f t="shared" si="166"/>
        <v>0</v>
      </c>
      <c r="GT145" s="176">
        <f t="shared" si="166"/>
        <v>0</v>
      </c>
      <c r="GU145" s="176">
        <f t="shared" si="166"/>
        <v>0</v>
      </c>
      <c r="GV145" s="176">
        <f t="shared" si="166"/>
        <v>0</v>
      </c>
      <c r="GW145" s="176">
        <f t="shared" si="166"/>
        <v>0</v>
      </c>
      <c r="GX145" s="176">
        <f t="shared" si="166"/>
        <v>0</v>
      </c>
      <c r="GY145" s="176">
        <f t="shared" si="166"/>
        <v>0</v>
      </c>
      <c r="GZ145" s="176">
        <f t="shared" si="166"/>
        <v>0</v>
      </c>
      <c r="HA145" s="176">
        <f t="shared" si="166"/>
        <v>0</v>
      </c>
      <c r="HB145" s="176">
        <f t="shared" si="162"/>
        <v>0</v>
      </c>
      <c r="HC145" s="176">
        <f t="shared" si="162"/>
        <v>0</v>
      </c>
      <c r="HD145" s="176">
        <f t="shared" si="162"/>
        <v>0</v>
      </c>
      <c r="HE145" s="176">
        <f t="shared" si="162"/>
        <v>0</v>
      </c>
      <c r="HF145" s="176">
        <f t="shared" si="162"/>
        <v>0</v>
      </c>
      <c r="HG145" s="176">
        <f t="shared" si="162"/>
        <v>0</v>
      </c>
      <c r="HH145" s="176">
        <f t="shared" si="162"/>
        <v>0</v>
      </c>
      <c r="HI145" s="176">
        <f t="shared" si="162"/>
        <v>0</v>
      </c>
      <c r="HJ145" s="176">
        <f t="shared" si="162"/>
        <v>0</v>
      </c>
      <c r="HK145" s="176">
        <f t="shared" si="162"/>
        <v>0</v>
      </c>
      <c r="HL145" s="176">
        <f t="shared" si="162"/>
        <v>0</v>
      </c>
      <c r="HM145" s="176">
        <f t="shared" si="162"/>
        <v>0</v>
      </c>
      <c r="HN145" s="176">
        <f t="shared" si="162"/>
        <v>0</v>
      </c>
      <c r="HO145" s="176">
        <f t="shared" si="162"/>
        <v>0</v>
      </c>
      <c r="HP145" s="176">
        <f t="shared" si="163"/>
        <v>0</v>
      </c>
      <c r="HQ145" s="176">
        <f t="shared" si="163"/>
        <v>0</v>
      </c>
      <c r="HR145" s="176">
        <f t="shared" si="163"/>
        <v>0</v>
      </c>
      <c r="HS145" s="176">
        <f t="shared" si="163"/>
        <v>0</v>
      </c>
      <c r="HT145" s="176">
        <f t="shared" si="163"/>
        <v>0</v>
      </c>
      <c r="HU145" s="176">
        <f t="shared" si="163"/>
        <v>0</v>
      </c>
      <c r="HV145" s="176">
        <f t="shared" si="163"/>
        <v>0</v>
      </c>
      <c r="HW145" s="176">
        <f t="shared" si="163"/>
        <v>0</v>
      </c>
      <c r="HX145" s="176">
        <f t="shared" si="163"/>
        <v>0</v>
      </c>
      <c r="HY145" s="176">
        <f t="shared" si="163"/>
        <v>0</v>
      </c>
      <c r="HZ145" s="176">
        <f t="shared" si="163"/>
        <v>0</v>
      </c>
      <c r="IA145" s="176">
        <f t="shared" si="163"/>
        <v>0</v>
      </c>
      <c r="IB145" s="176">
        <f t="shared" si="163"/>
        <v>0</v>
      </c>
      <c r="IC145" s="176">
        <f t="shared" si="163"/>
        <v>0</v>
      </c>
      <c r="ID145" s="176">
        <f t="shared" si="163"/>
        <v>0</v>
      </c>
      <c r="IE145" s="176">
        <f t="shared" si="163"/>
        <v>0</v>
      </c>
      <c r="IF145" s="176">
        <f t="shared" si="171"/>
        <v>0</v>
      </c>
      <c r="IG145" s="176">
        <f t="shared" si="171"/>
        <v>0</v>
      </c>
    </row>
    <row r="146" spans="2:241" ht="12.75" customHeight="1" x14ac:dyDescent="0.25">
      <c r="B146" s="174"/>
      <c r="C146" s="174"/>
      <c r="D146" s="174">
        <f t="shared" si="173"/>
        <v>0</v>
      </c>
      <c r="E146"/>
      <c r="F146"/>
      <c r="G146" s="177">
        <v>133</v>
      </c>
      <c r="H146" s="176">
        <f t="shared" si="174"/>
        <v>20.621895458221353</v>
      </c>
      <c r="I146" s="176">
        <f t="shared" si="176"/>
        <v>3.8632339747862786E-279</v>
      </c>
      <c r="K146" s="176">
        <f t="shared" si="175"/>
        <v>0</v>
      </c>
      <c r="L146" s="176">
        <f t="shared" si="175"/>
        <v>0</v>
      </c>
      <c r="M146" s="176">
        <f t="shared" si="175"/>
        <v>0</v>
      </c>
      <c r="N146" s="176">
        <f t="shared" si="175"/>
        <v>0</v>
      </c>
      <c r="O146" s="176">
        <f t="shared" si="175"/>
        <v>0</v>
      </c>
      <c r="P146" s="176">
        <f t="shared" si="175"/>
        <v>0</v>
      </c>
      <c r="Q146" s="176">
        <f t="shared" si="175"/>
        <v>0</v>
      </c>
      <c r="R146" s="176">
        <f t="shared" si="175"/>
        <v>0</v>
      </c>
      <c r="S146" s="176">
        <f t="shared" si="175"/>
        <v>0</v>
      </c>
      <c r="T146" s="176">
        <f t="shared" si="175"/>
        <v>0</v>
      </c>
      <c r="U146" s="176">
        <f t="shared" si="175"/>
        <v>3.8632339747862786E-279</v>
      </c>
      <c r="V146" s="176">
        <f t="shared" si="175"/>
        <v>0</v>
      </c>
      <c r="W146" s="176">
        <f t="shared" si="175"/>
        <v>0</v>
      </c>
      <c r="X146" s="176">
        <f t="shared" si="175"/>
        <v>0</v>
      </c>
      <c r="Y146" s="176">
        <f t="shared" si="175"/>
        <v>0</v>
      </c>
      <c r="Z146" s="176">
        <f t="shared" si="175"/>
        <v>0</v>
      </c>
      <c r="AA146" s="176">
        <f t="shared" si="172"/>
        <v>0</v>
      </c>
      <c r="AB146" s="176">
        <f t="shared" si="172"/>
        <v>0</v>
      </c>
      <c r="AC146" s="176">
        <f t="shared" si="172"/>
        <v>0</v>
      </c>
      <c r="AD146" s="176">
        <f t="shared" si="172"/>
        <v>0</v>
      </c>
      <c r="AE146" s="176">
        <f t="shared" si="172"/>
        <v>0</v>
      </c>
      <c r="AF146" s="176">
        <f t="shared" si="172"/>
        <v>0</v>
      </c>
      <c r="AG146" s="176">
        <f t="shared" si="172"/>
        <v>0</v>
      </c>
      <c r="AH146" s="176">
        <f t="shared" si="172"/>
        <v>0</v>
      </c>
      <c r="AI146" s="176">
        <f t="shared" si="172"/>
        <v>0</v>
      </c>
      <c r="AJ146" s="176">
        <f t="shared" si="172"/>
        <v>0</v>
      </c>
      <c r="AK146" s="176">
        <f t="shared" si="172"/>
        <v>0</v>
      </c>
      <c r="AL146" s="176">
        <f t="shared" si="172"/>
        <v>0</v>
      </c>
      <c r="AM146" s="176">
        <f t="shared" si="172"/>
        <v>0</v>
      </c>
      <c r="AN146" s="176">
        <f t="shared" si="172"/>
        <v>0</v>
      </c>
      <c r="AO146" s="176">
        <f t="shared" si="177"/>
        <v>0</v>
      </c>
      <c r="AP146" s="176">
        <f t="shared" si="177"/>
        <v>0</v>
      </c>
      <c r="AQ146" s="176">
        <f t="shared" si="177"/>
        <v>0</v>
      </c>
      <c r="AR146" s="176">
        <f t="shared" si="177"/>
        <v>0</v>
      </c>
      <c r="AS146" s="176">
        <f t="shared" si="177"/>
        <v>0</v>
      </c>
      <c r="AT146" s="176">
        <f t="shared" si="177"/>
        <v>0</v>
      </c>
      <c r="AU146" s="176">
        <f t="shared" si="177"/>
        <v>0</v>
      </c>
      <c r="AV146" s="176">
        <f t="shared" si="177"/>
        <v>0</v>
      </c>
      <c r="AW146" s="176">
        <f t="shared" si="177"/>
        <v>0</v>
      </c>
      <c r="AX146" s="176">
        <f t="shared" si="177"/>
        <v>0</v>
      </c>
      <c r="AY146" s="176">
        <f t="shared" si="177"/>
        <v>0</v>
      </c>
      <c r="AZ146" s="176">
        <f t="shared" si="177"/>
        <v>0</v>
      </c>
      <c r="BA146" s="176">
        <f t="shared" si="177"/>
        <v>0</v>
      </c>
      <c r="BB146" s="176">
        <f t="shared" si="177"/>
        <v>0</v>
      </c>
      <c r="BC146" s="176">
        <f t="shared" si="177"/>
        <v>0</v>
      </c>
      <c r="BD146" s="176">
        <f t="shared" si="177"/>
        <v>0</v>
      </c>
      <c r="BE146" s="176">
        <f t="shared" ref="BE146:BR161" si="182">+NORMDIST($H146,BE$12,BE$13,FALSE)</f>
        <v>0</v>
      </c>
      <c r="BF146" s="176">
        <f t="shared" si="182"/>
        <v>0</v>
      </c>
      <c r="BG146" s="176">
        <f t="shared" si="182"/>
        <v>0</v>
      </c>
      <c r="BH146" s="176">
        <f t="shared" si="182"/>
        <v>0</v>
      </c>
      <c r="BI146" s="176">
        <f t="shared" si="182"/>
        <v>0</v>
      </c>
      <c r="BJ146" s="176">
        <f t="shared" si="182"/>
        <v>0</v>
      </c>
      <c r="BK146" s="176">
        <f t="shared" si="182"/>
        <v>0</v>
      </c>
      <c r="BL146" s="176">
        <f t="shared" si="182"/>
        <v>0</v>
      </c>
      <c r="BM146" s="176">
        <f t="shared" si="182"/>
        <v>0</v>
      </c>
      <c r="BN146" s="176">
        <f t="shared" si="182"/>
        <v>0</v>
      </c>
      <c r="BO146" s="176">
        <f t="shared" si="182"/>
        <v>0</v>
      </c>
      <c r="BP146" s="176">
        <f t="shared" si="182"/>
        <v>0</v>
      </c>
      <c r="BQ146" s="176">
        <f t="shared" si="182"/>
        <v>0</v>
      </c>
      <c r="BR146" s="176">
        <f t="shared" si="182"/>
        <v>0</v>
      </c>
      <c r="BS146" s="176">
        <f t="shared" si="180"/>
        <v>0</v>
      </c>
      <c r="BT146" s="176">
        <f t="shared" si="180"/>
        <v>0</v>
      </c>
      <c r="BU146" s="176">
        <f t="shared" si="180"/>
        <v>0</v>
      </c>
      <c r="BV146" s="176">
        <f t="shared" si="180"/>
        <v>0</v>
      </c>
      <c r="BW146" s="176">
        <f t="shared" si="180"/>
        <v>0</v>
      </c>
      <c r="BX146" s="176">
        <f t="shared" si="180"/>
        <v>0</v>
      </c>
      <c r="BY146" s="176">
        <f t="shared" si="180"/>
        <v>0</v>
      </c>
      <c r="BZ146" s="176">
        <f t="shared" si="180"/>
        <v>0</v>
      </c>
      <c r="CA146" s="176">
        <f t="shared" si="180"/>
        <v>0</v>
      </c>
      <c r="CB146" s="176">
        <f t="shared" si="180"/>
        <v>0</v>
      </c>
      <c r="CC146" s="176">
        <f t="shared" si="178"/>
        <v>0</v>
      </c>
      <c r="CD146" s="176">
        <f t="shared" si="178"/>
        <v>0</v>
      </c>
      <c r="CE146" s="176">
        <f t="shared" si="178"/>
        <v>0</v>
      </c>
      <c r="CF146" s="176">
        <f t="shared" si="178"/>
        <v>0</v>
      </c>
      <c r="CG146" s="176">
        <f t="shared" si="178"/>
        <v>0</v>
      </c>
      <c r="CH146" s="176">
        <f t="shared" si="178"/>
        <v>0</v>
      </c>
      <c r="CI146" s="176">
        <f t="shared" si="178"/>
        <v>0</v>
      </c>
      <c r="CJ146" s="176">
        <f t="shared" si="178"/>
        <v>0</v>
      </c>
      <c r="CK146" s="176">
        <f t="shared" si="178"/>
        <v>0</v>
      </c>
      <c r="CL146" s="176">
        <f t="shared" si="181"/>
        <v>0</v>
      </c>
      <c r="CM146" s="176">
        <f t="shared" si="181"/>
        <v>0</v>
      </c>
      <c r="CN146" s="176">
        <f t="shared" si="181"/>
        <v>0</v>
      </c>
      <c r="CO146" s="176">
        <f t="shared" si="181"/>
        <v>0</v>
      </c>
      <c r="CP146" s="176">
        <f t="shared" si="181"/>
        <v>0</v>
      </c>
      <c r="CQ146" s="176">
        <f t="shared" si="181"/>
        <v>0</v>
      </c>
      <c r="CR146" s="176">
        <f t="shared" si="181"/>
        <v>0</v>
      </c>
      <c r="CS146" s="176">
        <f t="shared" si="181"/>
        <v>0</v>
      </c>
      <c r="CT146" s="176">
        <f t="shared" si="181"/>
        <v>0</v>
      </c>
      <c r="CU146" s="176">
        <f t="shared" si="181"/>
        <v>0</v>
      </c>
      <c r="CV146" s="176">
        <f t="shared" si="181"/>
        <v>0</v>
      </c>
      <c r="CW146" s="176">
        <f t="shared" si="181"/>
        <v>0</v>
      </c>
      <c r="CX146" s="176">
        <f t="shared" si="181"/>
        <v>0</v>
      </c>
      <c r="CY146" s="176">
        <f t="shared" si="181"/>
        <v>0</v>
      </c>
      <c r="CZ146" s="176">
        <f t="shared" si="181"/>
        <v>0</v>
      </c>
      <c r="DA146" s="176">
        <f t="shared" si="181"/>
        <v>0</v>
      </c>
      <c r="DB146" s="176">
        <f t="shared" si="179"/>
        <v>0</v>
      </c>
      <c r="DC146" s="176">
        <f t="shared" si="179"/>
        <v>0</v>
      </c>
      <c r="DD146" s="176">
        <f t="shared" si="179"/>
        <v>0</v>
      </c>
      <c r="DE146" s="176">
        <f t="shared" si="179"/>
        <v>0</v>
      </c>
      <c r="DF146" s="176">
        <f t="shared" si="179"/>
        <v>0</v>
      </c>
      <c r="DG146" s="176">
        <f t="shared" si="179"/>
        <v>0</v>
      </c>
      <c r="DH146" s="176">
        <f t="shared" si="179"/>
        <v>0</v>
      </c>
      <c r="DI146" s="176">
        <f t="shared" si="168"/>
        <v>0</v>
      </c>
      <c r="DJ146" s="176">
        <f t="shared" si="168"/>
        <v>0</v>
      </c>
      <c r="DK146" s="176">
        <f t="shared" si="168"/>
        <v>0</v>
      </c>
      <c r="DL146" s="176">
        <f t="shared" si="168"/>
        <v>0</v>
      </c>
      <c r="DM146" s="176">
        <f t="shared" si="168"/>
        <v>0</v>
      </c>
      <c r="DN146" s="176">
        <f t="shared" si="168"/>
        <v>0</v>
      </c>
      <c r="DO146" s="176">
        <f t="shared" si="168"/>
        <v>0</v>
      </c>
      <c r="DP146" s="176">
        <f t="shared" si="168"/>
        <v>0</v>
      </c>
      <c r="DQ146" s="176">
        <f t="shared" si="167"/>
        <v>0</v>
      </c>
      <c r="DR146" s="176">
        <f t="shared" si="164"/>
        <v>0</v>
      </c>
      <c r="DS146" s="176">
        <f t="shared" si="164"/>
        <v>0</v>
      </c>
      <c r="DT146" s="176">
        <f t="shared" si="164"/>
        <v>0</v>
      </c>
      <c r="DU146" s="176">
        <f t="shared" si="164"/>
        <v>0</v>
      </c>
      <c r="DV146" s="176">
        <f t="shared" si="164"/>
        <v>0</v>
      </c>
      <c r="DW146" s="176">
        <f t="shared" si="164"/>
        <v>0</v>
      </c>
      <c r="DX146" s="176">
        <f t="shared" si="164"/>
        <v>0</v>
      </c>
      <c r="DY146" s="176">
        <f t="shared" si="164"/>
        <v>0</v>
      </c>
      <c r="DZ146" s="176">
        <f t="shared" si="164"/>
        <v>0</v>
      </c>
      <c r="EA146" s="176">
        <f t="shared" si="164"/>
        <v>0</v>
      </c>
      <c r="EB146" s="176">
        <f t="shared" si="164"/>
        <v>0</v>
      </c>
      <c r="EC146" s="176">
        <f t="shared" si="164"/>
        <v>0</v>
      </c>
      <c r="ED146" s="176">
        <f t="shared" si="164"/>
        <v>0</v>
      </c>
      <c r="EE146" s="176">
        <f t="shared" si="164"/>
        <v>0</v>
      </c>
      <c r="EF146" s="176">
        <f t="shared" si="164"/>
        <v>0</v>
      </c>
      <c r="EG146" s="176">
        <f t="shared" si="164"/>
        <v>0</v>
      </c>
      <c r="EH146" s="176">
        <f t="shared" si="169"/>
        <v>0</v>
      </c>
      <c r="EI146" s="176">
        <f t="shared" si="169"/>
        <v>0</v>
      </c>
      <c r="EJ146" s="176">
        <f t="shared" si="169"/>
        <v>0</v>
      </c>
      <c r="EK146" s="176">
        <f t="shared" si="169"/>
        <v>0</v>
      </c>
      <c r="EL146" s="176">
        <f t="shared" si="169"/>
        <v>0</v>
      </c>
      <c r="EM146" s="176">
        <f t="shared" si="169"/>
        <v>0</v>
      </c>
      <c r="EN146" s="176">
        <f t="shared" si="169"/>
        <v>0</v>
      </c>
      <c r="EO146" s="176">
        <f t="shared" si="169"/>
        <v>0</v>
      </c>
      <c r="EP146" s="176">
        <f t="shared" si="169"/>
        <v>0</v>
      </c>
      <c r="EQ146" s="176">
        <f t="shared" si="169"/>
        <v>0</v>
      </c>
      <c r="ER146" s="176">
        <f t="shared" si="169"/>
        <v>0</v>
      </c>
      <c r="ES146" s="176">
        <f t="shared" si="169"/>
        <v>0</v>
      </c>
      <c r="ET146" s="176">
        <f t="shared" si="169"/>
        <v>0</v>
      </c>
      <c r="EU146" s="176">
        <f t="shared" si="169"/>
        <v>0</v>
      </c>
      <c r="EV146" s="176">
        <f t="shared" si="169"/>
        <v>0</v>
      </c>
      <c r="EW146" s="176">
        <f t="shared" si="169"/>
        <v>0</v>
      </c>
      <c r="EX146" s="176">
        <f t="shared" si="170"/>
        <v>0</v>
      </c>
      <c r="EY146" s="176">
        <f t="shared" si="170"/>
        <v>0</v>
      </c>
      <c r="EZ146" s="176">
        <f t="shared" si="170"/>
        <v>0</v>
      </c>
      <c r="FA146" s="176">
        <f t="shared" si="170"/>
        <v>0</v>
      </c>
      <c r="FB146" s="176">
        <f t="shared" si="170"/>
        <v>0</v>
      </c>
      <c r="FC146" s="176">
        <f t="shared" si="170"/>
        <v>0</v>
      </c>
      <c r="FD146" s="176">
        <f t="shared" si="170"/>
        <v>0</v>
      </c>
      <c r="FE146" s="176">
        <f t="shared" si="170"/>
        <v>0</v>
      </c>
      <c r="FF146" s="176">
        <f t="shared" si="170"/>
        <v>0</v>
      </c>
      <c r="FG146" s="176">
        <f t="shared" si="170"/>
        <v>0</v>
      </c>
      <c r="FH146" s="176">
        <f t="shared" si="170"/>
        <v>0</v>
      </c>
      <c r="FI146" s="176">
        <f t="shared" si="170"/>
        <v>0</v>
      </c>
      <c r="FJ146" s="176">
        <f t="shared" si="170"/>
        <v>0</v>
      </c>
      <c r="FK146" s="176">
        <f t="shared" si="170"/>
        <v>0</v>
      </c>
      <c r="FL146" s="176">
        <f t="shared" si="170"/>
        <v>0</v>
      </c>
      <c r="FM146" s="176">
        <f t="shared" si="170"/>
        <v>0</v>
      </c>
      <c r="FN146" s="176">
        <f t="shared" si="165"/>
        <v>0</v>
      </c>
      <c r="FO146" s="176">
        <f t="shared" si="165"/>
        <v>0</v>
      </c>
      <c r="FP146" s="176">
        <f t="shared" si="165"/>
        <v>0</v>
      </c>
      <c r="FQ146" s="176">
        <f t="shared" si="165"/>
        <v>0</v>
      </c>
      <c r="FR146" s="176">
        <f t="shared" si="165"/>
        <v>0</v>
      </c>
      <c r="FS146" s="176">
        <f t="shared" si="165"/>
        <v>0</v>
      </c>
      <c r="FT146" s="176">
        <f t="shared" si="165"/>
        <v>0</v>
      </c>
      <c r="FU146" s="176">
        <f t="shared" si="165"/>
        <v>0</v>
      </c>
      <c r="FV146" s="176">
        <f t="shared" si="165"/>
        <v>0</v>
      </c>
      <c r="FW146" s="176">
        <f t="shared" si="165"/>
        <v>0</v>
      </c>
      <c r="FX146" s="176">
        <f t="shared" si="165"/>
        <v>0</v>
      </c>
      <c r="FY146" s="176">
        <f t="shared" si="165"/>
        <v>0</v>
      </c>
      <c r="FZ146" s="176">
        <f t="shared" si="161"/>
        <v>0</v>
      </c>
      <c r="GA146" s="176">
        <f t="shared" si="161"/>
        <v>0</v>
      </c>
      <c r="GB146" s="176">
        <f t="shared" si="161"/>
        <v>0</v>
      </c>
      <c r="GC146" s="176">
        <f t="shared" si="161"/>
        <v>0</v>
      </c>
      <c r="GD146" s="176">
        <f t="shared" si="161"/>
        <v>0</v>
      </c>
      <c r="GE146" s="176">
        <f t="shared" si="161"/>
        <v>0</v>
      </c>
      <c r="GF146" s="176">
        <f t="shared" si="161"/>
        <v>0</v>
      </c>
      <c r="GG146" s="176">
        <f t="shared" si="161"/>
        <v>0</v>
      </c>
      <c r="GH146" s="176">
        <f t="shared" si="161"/>
        <v>0</v>
      </c>
      <c r="GI146" s="176">
        <f t="shared" si="161"/>
        <v>0</v>
      </c>
      <c r="GJ146" s="176">
        <f t="shared" si="156"/>
        <v>0</v>
      </c>
      <c r="GK146" s="176">
        <f t="shared" si="156"/>
        <v>0</v>
      </c>
      <c r="GL146" s="176">
        <f t="shared" si="156"/>
        <v>0</v>
      </c>
      <c r="GM146" s="176">
        <f t="shared" si="156"/>
        <v>0</v>
      </c>
      <c r="GN146" s="176">
        <f t="shared" si="156"/>
        <v>0</v>
      </c>
      <c r="GO146" s="176">
        <f t="shared" si="156"/>
        <v>0</v>
      </c>
      <c r="GP146" s="176">
        <f t="shared" si="156"/>
        <v>0</v>
      </c>
      <c r="GQ146" s="176">
        <f t="shared" si="156"/>
        <v>0</v>
      </c>
      <c r="GR146" s="176">
        <f t="shared" si="156"/>
        <v>0</v>
      </c>
      <c r="GS146" s="176">
        <f t="shared" si="166"/>
        <v>0</v>
      </c>
      <c r="GT146" s="176">
        <f t="shared" si="166"/>
        <v>0</v>
      </c>
      <c r="GU146" s="176">
        <f t="shared" si="166"/>
        <v>0</v>
      </c>
      <c r="GV146" s="176">
        <f t="shared" si="166"/>
        <v>0</v>
      </c>
      <c r="GW146" s="176">
        <f t="shared" si="166"/>
        <v>0</v>
      </c>
      <c r="GX146" s="176">
        <f t="shared" si="166"/>
        <v>0</v>
      </c>
      <c r="GY146" s="176">
        <f t="shared" si="166"/>
        <v>0</v>
      </c>
      <c r="GZ146" s="176">
        <f t="shared" si="166"/>
        <v>0</v>
      </c>
      <c r="HA146" s="176">
        <f t="shared" si="166"/>
        <v>0</v>
      </c>
      <c r="HB146" s="176">
        <f t="shared" si="162"/>
        <v>0</v>
      </c>
      <c r="HC146" s="176">
        <f t="shared" si="162"/>
        <v>0</v>
      </c>
      <c r="HD146" s="176">
        <f t="shared" si="162"/>
        <v>0</v>
      </c>
      <c r="HE146" s="176">
        <f t="shared" si="162"/>
        <v>0</v>
      </c>
      <c r="HF146" s="176">
        <f t="shared" si="162"/>
        <v>0</v>
      </c>
      <c r="HG146" s="176">
        <f t="shared" si="162"/>
        <v>0</v>
      </c>
      <c r="HH146" s="176">
        <f t="shared" si="162"/>
        <v>0</v>
      </c>
      <c r="HI146" s="176">
        <f t="shared" si="162"/>
        <v>0</v>
      </c>
      <c r="HJ146" s="176">
        <f t="shared" si="162"/>
        <v>0</v>
      </c>
      <c r="HK146" s="176">
        <f t="shared" si="162"/>
        <v>0</v>
      </c>
      <c r="HL146" s="176">
        <f t="shared" si="162"/>
        <v>0</v>
      </c>
      <c r="HM146" s="176">
        <f t="shared" si="162"/>
        <v>0</v>
      </c>
      <c r="HN146" s="176">
        <f t="shared" si="162"/>
        <v>0</v>
      </c>
      <c r="HO146" s="176">
        <f t="shared" si="162"/>
        <v>0</v>
      </c>
      <c r="HP146" s="176">
        <f t="shared" si="163"/>
        <v>0</v>
      </c>
      <c r="HQ146" s="176">
        <f t="shared" si="163"/>
        <v>0</v>
      </c>
      <c r="HR146" s="176">
        <f t="shared" si="163"/>
        <v>0</v>
      </c>
      <c r="HS146" s="176">
        <f t="shared" si="163"/>
        <v>0</v>
      </c>
      <c r="HT146" s="176">
        <f t="shared" si="163"/>
        <v>0</v>
      </c>
      <c r="HU146" s="176">
        <f t="shared" si="163"/>
        <v>0</v>
      </c>
      <c r="HV146" s="176">
        <f t="shared" si="163"/>
        <v>0</v>
      </c>
      <c r="HW146" s="176">
        <f t="shared" si="163"/>
        <v>0</v>
      </c>
      <c r="HX146" s="176">
        <f t="shared" si="163"/>
        <v>0</v>
      </c>
      <c r="HY146" s="176">
        <f t="shared" si="163"/>
        <v>0</v>
      </c>
      <c r="HZ146" s="176">
        <f t="shared" si="163"/>
        <v>0</v>
      </c>
      <c r="IA146" s="176">
        <f t="shared" si="163"/>
        <v>0</v>
      </c>
      <c r="IB146" s="176">
        <f t="shared" si="163"/>
        <v>0</v>
      </c>
      <c r="IC146" s="176">
        <f t="shared" si="163"/>
        <v>0</v>
      </c>
      <c r="ID146" s="176">
        <f t="shared" si="163"/>
        <v>0</v>
      </c>
      <c r="IE146" s="176">
        <f t="shared" ref="IE146" si="183">+NORMDIST($H146,IE$12,IE$13,FALSE)</f>
        <v>0</v>
      </c>
      <c r="IF146" s="176">
        <f t="shared" si="171"/>
        <v>0</v>
      </c>
      <c r="IG146" s="176">
        <f t="shared" si="171"/>
        <v>0</v>
      </c>
    </row>
    <row r="147" spans="2:241" ht="12.75" customHeight="1" x14ac:dyDescent="0.25">
      <c r="B147" s="174"/>
      <c r="C147" s="174"/>
      <c r="D147" s="174">
        <f t="shared" si="173"/>
        <v>0</v>
      </c>
      <c r="E147"/>
      <c r="F147"/>
      <c r="G147" s="177">
        <v>134</v>
      </c>
      <c r="H147" s="176">
        <f t="shared" si="174"/>
        <v>20.776947303771891</v>
      </c>
      <c r="I147" s="176">
        <f t="shared" si="176"/>
        <v>2.0118757688095242E-286</v>
      </c>
      <c r="K147" s="176">
        <f t="shared" si="175"/>
        <v>0</v>
      </c>
      <c r="L147" s="176">
        <f t="shared" si="175"/>
        <v>0</v>
      </c>
      <c r="M147" s="176">
        <f t="shared" si="175"/>
        <v>0</v>
      </c>
      <c r="N147" s="176">
        <f t="shared" si="175"/>
        <v>0</v>
      </c>
      <c r="O147" s="176">
        <f t="shared" si="175"/>
        <v>0</v>
      </c>
      <c r="P147" s="176">
        <f t="shared" si="175"/>
        <v>0</v>
      </c>
      <c r="Q147" s="176">
        <f t="shared" si="175"/>
        <v>0</v>
      </c>
      <c r="R147" s="176">
        <f t="shared" si="175"/>
        <v>0</v>
      </c>
      <c r="S147" s="176">
        <f t="shared" si="175"/>
        <v>0</v>
      </c>
      <c r="T147" s="176">
        <f t="shared" si="175"/>
        <v>0</v>
      </c>
      <c r="U147" s="176">
        <f t="shared" si="175"/>
        <v>2.0118757688095242E-286</v>
      </c>
      <c r="V147" s="176">
        <f t="shared" si="175"/>
        <v>0</v>
      </c>
      <c r="W147" s="176">
        <f t="shared" si="175"/>
        <v>0</v>
      </c>
      <c r="X147" s="176">
        <f t="shared" si="175"/>
        <v>0</v>
      </c>
      <c r="Y147" s="176">
        <f t="shared" si="175"/>
        <v>0</v>
      </c>
      <c r="Z147" s="176">
        <f t="shared" si="175"/>
        <v>0</v>
      </c>
      <c r="AA147" s="176">
        <f t="shared" si="172"/>
        <v>0</v>
      </c>
      <c r="AB147" s="176">
        <f t="shared" si="172"/>
        <v>0</v>
      </c>
      <c r="AC147" s="176">
        <f t="shared" si="172"/>
        <v>0</v>
      </c>
      <c r="AD147" s="176">
        <f t="shared" si="172"/>
        <v>0</v>
      </c>
      <c r="AE147" s="176">
        <f t="shared" si="172"/>
        <v>0</v>
      </c>
      <c r="AF147" s="176">
        <f t="shared" si="172"/>
        <v>0</v>
      </c>
      <c r="AG147" s="176">
        <f t="shared" si="172"/>
        <v>0</v>
      </c>
      <c r="AH147" s="176">
        <f t="shared" si="172"/>
        <v>0</v>
      </c>
      <c r="AI147" s="176">
        <f t="shared" si="172"/>
        <v>0</v>
      </c>
      <c r="AJ147" s="176">
        <f t="shared" si="172"/>
        <v>0</v>
      </c>
      <c r="AK147" s="176">
        <f t="shared" si="172"/>
        <v>0</v>
      </c>
      <c r="AL147" s="176">
        <f t="shared" si="172"/>
        <v>0</v>
      </c>
      <c r="AM147" s="176">
        <f t="shared" si="172"/>
        <v>0</v>
      </c>
      <c r="AN147" s="176">
        <f t="shared" si="172"/>
        <v>0</v>
      </c>
      <c r="AO147" s="176">
        <f t="shared" si="177"/>
        <v>0</v>
      </c>
      <c r="AP147" s="176">
        <f t="shared" si="177"/>
        <v>0</v>
      </c>
      <c r="AQ147" s="176">
        <f t="shared" si="177"/>
        <v>0</v>
      </c>
      <c r="AR147" s="176">
        <f t="shared" si="177"/>
        <v>0</v>
      </c>
      <c r="AS147" s="176">
        <f t="shared" si="177"/>
        <v>0</v>
      </c>
      <c r="AT147" s="176">
        <f t="shared" si="177"/>
        <v>0</v>
      </c>
      <c r="AU147" s="176">
        <f t="shared" si="177"/>
        <v>0</v>
      </c>
      <c r="AV147" s="176">
        <f t="shared" si="177"/>
        <v>0</v>
      </c>
      <c r="AW147" s="176">
        <f t="shared" si="177"/>
        <v>0</v>
      </c>
      <c r="AX147" s="176">
        <f t="shared" si="177"/>
        <v>0</v>
      </c>
      <c r="AY147" s="176">
        <f t="shared" si="177"/>
        <v>0</v>
      </c>
      <c r="AZ147" s="176">
        <f t="shared" si="177"/>
        <v>0</v>
      </c>
      <c r="BA147" s="176">
        <f t="shared" si="177"/>
        <v>0</v>
      </c>
      <c r="BB147" s="176">
        <f t="shared" si="177"/>
        <v>0</v>
      </c>
      <c r="BC147" s="176">
        <f t="shared" si="177"/>
        <v>0</v>
      </c>
      <c r="BD147" s="176">
        <f t="shared" si="177"/>
        <v>0</v>
      </c>
      <c r="BE147" s="176">
        <f t="shared" si="182"/>
        <v>0</v>
      </c>
      <c r="BF147" s="176">
        <f t="shared" si="182"/>
        <v>0</v>
      </c>
      <c r="BG147" s="176">
        <f t="shared" si="182"/>
        <v>0</v>
      </c>
      <c r="BH147" s="176">
        <f t="shared" si="182"/>
        <v>0</v>
      </c>
      <c r="BI147" s="176">
        <f t="shared" si="182"/>
        <v>0</v>
      </c>
      <c r="BJ147" s="176">
        <f t="shared" si="182"/>
        <v>0</v>
      </c>
      <c r="BK147" s="176">
        <f t="shared" si="182"/>
        <v>0</v>
      </c>
      <c r="BL147" s="176">
        <f t="shared" si="182"/>
        <v>0</v>
      </c>
      <c r="BM147" s="176">
        <f t="shared" si="182"/>
        <v>0</v>
      </c>
      <c r="BN147" s="176">
        <f t="shared" si="182"/>
        <v>0</v>
      </c>
      <c r="BO147" s="176">
        <f t="shared" si="182"/>
        <v>0</v>
      </c>
      <c r="BP147" s="176">
        <f t="shared" si="182"/>
        <v>0</v>
      </c>
      <c r="BQ147" s="176">
        <f t="shared" si="182"/>
        <v>0</v>
      </c>
      <c r="BR147" s="176">
        <f t="shared" si="182"/>
        <v>0</v>
      </c>
      <c r="BS147" s="176">
        <f t="shared" si="180"/>
        <v>0</v>
      </c>
      <c r="BT147" s="176">
        <f t="shared" si="180"/>
        <v>0</v>
      </c>
      <c r="BU147" s="176">
        <f t="shared" si="180"/>
        <v>0</v>
      </c>
      <c r="BV147" s="176">
        <f t="shared" si="180"/>
        <v>0</v>
      </c>
      <c r="BW147" s="176">
        <f t="shared" si="180"/>
        <v>0</v>
      </c>
      <c r="BX147" s="176">
        <f t="shared" si="180"/>
        <v>0</v>
      </c>
      <c r="BY147" s="176">
        <f t="shared" si="180"/>
        <v>0</v>
      </c>
      <c r="BZ147" s="176">
        <f t="shared" si="180"/>
        <v>0</v>
      </c>
      <c r="CA147" s="176">
        <f t="shared" si="180"/>
        <v>0</v>
      </c>
      <c r="CB147" s="176">
        <f t="shared" si="180"/>
        <v>0</v>
      </c>
      <c r="CC147" s="176">
        <f t="shared" si="178"/>
        <v>0</v>
      </c>
      <c r="CD147" s="176">
        <f t="shared" si="178"/>
        <v>0</v>
      </c>
      <c r="CE147" s="176">
        <f t="shared" si="178"/>
        <v>0</v>
      </c>
      <c r="CF147" s="176">
        <f t="shared" si="178"/>
        <v>0</v>
      </c>
      <c r="CG147" s="176">
        <f t="shared" si="178"/>
        <v>0</v>
      </c>
      <c r="CH147" s="176">
        <f t="shared" si="178"/>
        <v>0</v>
      </c>
      <c r="CI147" s="176">
        <f t="shared" si="178"/>
        <v>0</v>
      </c>
      <c r="CJ147" s="176">
        <f t="shared" si="178"/>
        <v>0</v>
      </c>
      <c r="CK147" s="176">
        <f t="shared" si="178"/>
        <v>0</v>
      </c>
      <c r="CL147" s="176">
        <f t="shared" si="181"/>
        <v>0</v>
      </c>
      <c r="CM147" s="176">
        <f t="shared" si="181"/>
        <v>0</v>
      </c>
      <c r="CN147" s="176">
        <f t="shared" si="181"/>
        <v>0</v>
      </c>
      <c r="CO147" s="176">
        <f t="shared" si="181"/>
        <v>0</v>
      </c>
      <c r="CP147" s="176">
        <f t="shared" si="181"/>
        <v>0</v>
      </c>
      <c r="CQ147" s="176">
        <f t="shared" si="181"/>
        <v>0</v>
      </c>
      <c r="CR147" s="176">
        <f t="shared" si="181"/>
        <v>0</v>
      </c>
      <c r="CS147" s="176">
        <f t="shared" si="181"/>
        <v>0</v>
      </c>
      <c r="CT147" s="176">
        <f t="shared" si="181"/>
        <v>0</v>
      </c>
      <c r="CU147" s="176">
        <f t="shared" si="181"/>
        <v>0</v>
      </c>
      <c r="CV147" s="176">
        <f t="shared" si="181"/>
        <v>0</v>
      </c>
      <c r="CW147" s="176">
        <f t="shared" si="181"/>
        <v>0</v>
      </c>
      <c r="CX147" s="176">
        <f t="shared" si="181"/>
        <v>0</v>
      </c>
      <c r="CY147" s="176">
        <f t="shared" si="181"/>
        <v>0</v>
      </c>
      <c r="CZ147" s="176">
        <f t="shared" si="181"/>
        <v>0</v>
      </c>
      <c r="DA147" s="176">
        <f t="shared" si="181"/>
        <v>0</v>
      </c>
      <c r="DB147" s="176">
        <f t="shared" si="179"/>
        <v>0</v>
      </c>
      <c r="DC147" s="176">
        <f t="shared" si="179"/>
        <v>0</v>
      </c>
      <c r="DD147" s="176">
        <f t="shared" si="179"/>
        <v>0</v>
      </c>
      <c r="DE147" s="176">
        <f t="shared" si="179"/>
        <v>0</v>
      </c>
      <c r="DF147" s="176">
        <f t="shared" si="179"/>
        <v>0</v>
      </c>
      <c r="DG147" s="176">
        <f t="shared" si="179"/>
        <v>0</v>
      </c>
      <c r="DH147" s="176">
        <f t="shared" si="179"/>
        <v>0</v>
      </c>
      <c r="DI147" s="176">
        <f t="shared" si="168"/>
        <v>0</v>
      </c>
      <c r="DJ147" s="176">
        <f t="shared" si="168"/>
        <v>0</v>
      </c>
      <c r="DK147" s="176">
        <f t="shared" si="168"/>
        <v>0</v>
      </c>
      <c r="DL147" s="176">
        <f t="shared" si="168"/>
        <v>0</v>
      </c>
      <c r="DM147" s="176">
        <f t="shared" si="168"/>
        <v>0</v>
      </c>
      <c r="DN147" s="176">
        <f t="shared" si="168"/>
        <v>0</v>
      </c>
      <c r="DO147" s="176">
        <f t="shared" si="168"/>
        <v>0</v>
      </c>
      <c r="DP147" s="176">
        <f t="shared" si="168"/>
        <v>0</v>
      </c>
      <c r="DQ147" s="176">
        <f t="shared" si="167"/>
        <v>0</v>
      </c>
      <c r="DR147" s="176">
        <f t="shared" si="164"/>
        <v>0</v>
      </c>
      <c r="DS147" s="176">
        <f t="shared" si="164"/>
        <v>0</v>
      </c>
      <c r="DT147" s="176">
        <f t="shared" si="164"/>
        <v>0</v>
      </c>
      <c r="DU147" s="176">
        <f t="shared" si="164"/>
        <v>0</v>
      </c>
      <c r="DV147" s="176">
        <f t="shared" si="164"/>
        <v>0</v>
      </c>
      <c r="DW147" s="176">
        <f t="shared" si="164"/>
        <v>0</v>
      </c>
      <c r="DX147" s="176">
        <f t="shared" si="164"/>
        <v>0</v>
      </c>
      <c r="DY147" s="176">
        <f t="shared" si="164"/>
        <v>0</v>
      </c>
      <c r="DZ147" s="176">
        <f t="shared" si="164"/>
        <v>0</v>
      </c>
      <c r="EA147" s="176">
        <f t="shared" si="164"/>
        <v>0</v>
      </c>
      <c r="EB147" s="176">
        <f t="shared" si="164"/>
        <v>0</v>
      </c>
      <c r="EC147" s="176">
        <f t="shared" si="164"/>
        <v>0</v>
      </c>
      <c r="ED147" s="176">
        <f t="shared" si="164"/>
        <v>0</v>
      </c>
      <c r="EE147" s="176">
        <f t="shared" si="164"/>
        <v>0</v>
      </c>
      <c r="EF147" s="176">
        <f t="shared" si="164"/>
        <v>0</v>
      </c>
      <c r="EG147" s="176">
        <f t="shared" si="164"/>
        <v>0</v>
      </c>
      <c r="EH147" s="176">
        <f t="shared" si="169"/>
        <v>0</v>
      </c>
      <c r="EI147" s="176">
        <f t="shared" si="169"/>
        <v>0</v>
      </c>
      <c r="EJ147" s="176">
        <f t="shared" si="169"/>
        <v>0</v>
      </c>
      <c r="EK147" s="176">
        <f t="shared" si="169"/>
        <v>0</v>
      </c>
      <c r="EL147" s="176">
        <f t="shared" si="169"/>
        <v>0</v>
      </c>
      <c r="EM147" s="176">
        <f t="shared" si="169"/>
        <v>0</v>
      </c>
      <c r="EN147" s="176">
        <f t="shared" si="169"/>
        <v>0</v>
      </c>
      <c r="EO147" s="176">
        <f t="shared" si="169"/>
        <v>0</v>
      </c>
      <c r="EP147" s="176">
        <f t="shared" si="169"/>
        <v>0</v>
      </c>
      <c r="EQ147" s="176">
        <f t="shared" si="169"/>
        <v>0</v>
      </c>
      <c r="ER147" s="176">
        <f t="shared" si="169"/>
        <v>0</v>
      </c>
      <c r="ES147" s="176">
        <f t="shared" si="169"/>
        <v>0</v>
      </c>
      <c r="ET147" s="176">
        <f t="shared" si="169"/>
        <v>0</v>
      </c>
      <c r="EU147" s="176">
        <f t="shared" si="169"/>
        <v>0</v>
      </c>
      <c r="EV147" s="176">
        <f t="shared" si="169"/>
        <v>0</v>
      </c>
      <c r="EW147" s="176">
        <f t="shared" si="169"/>
        <v>0</v>
      </c>
      <c r="EX147" s="176">
        <f t="shared" si="170"/>
        <v>0</v>
      </c>
      <c r="EY147" s="176">
        <f t="shared" si="170"/>
        <v>0</v>
      </c>
      <c r="EZ147" s="176">
        <f t="shared" si="170"/>
        <v>0</v>
      </c>
      <c r="FA147" s="176">
        <f t="shared" si="170"/>
        <v>0</v>
      </c>
      <c r="FB147" s="176">
        <f t="shared" si="170"/>
        <v>0</v>
      </c>
      <c r="FC147" s="176">
        <f t="shared" si="170"/>
        <v>0</v>
      </c>
      <c r="FD147" s="176">
        <f t="shared" si="170"/>
        <v>0</v>
      </c>
      <c r="FE147" s="176">
        <f t="shared" si="170"/>
        <v>0</v>
      </c>
      <c r="FF147" s="176">
        <f t="shared" si="170"/>
        <v>0</v>
      </c>
      <c r="FG147" s="176">
        <f t="shared" si="170"/>
        <v>0</v>
      </c>
      <c r="FH147" s="176">
        <f t="shared" si="170"/>
        <v>0</v>
      </c>
      <c r="FI147" s="176">
        <f t="shared" si="170"/>
        <v>0</v>
      </c>
      <c r="FJ147" s="176">
        <f t="shared" si="170"/>
        <v>0</v>
      </c>
      <c r="FK147" s="176">
        <f t="shared" si="170"/>
        <v>0</v>
      </c>
      <c r="FL147" s="176">
        <f t="shared" si="170"/>
        <v>0</v>
      </c>
      <c r="FM147" s="176">
        <f t="shared" si="170"/>
        <v>0</v>
      </c>
      <c r="FN147" s="176">
        <f t="shared" si="165"/>
        <v>0</v>
      </c>
      <c r="FO147" s="176">
        <f t="shared" si="165"/>
        <v>0</v>
      </c>
      <c r="FP147" s="176">
        <f t="shared" si="165"/>
        <v>0</v>
      </c>
      <c r="FQ147" s="176">
        <f t="shared" si="165"/>
        <v>0</v>
      </c>
      <c r="FR147" s="176">
        <f t="shared" si="165"/>
        <v>0</v>
      </c>
      <c r="FS147" s="176">
        <f t="shared" si="165"/>
        <v>0</v>
      </c>
      <c r="FT147" s="176">
        <f t="shared" si="165"/>
        <v>0</v>
      </c>
      <c r="FU147" s="176">
        <f t="shared" si="165"/>
        <v>0</v>
      </c>
      <c r="FV147" s="176">
        <f t="shared" si="165"/>
        <v>0</v>
      </c>
      <c r="FW147" s="176">
        <f t="shared" si="165"/>
        <v>0</v>
      </c>
      <c r="FX147" s="176">
        <f t="shared" si="165"/>
        <v>0</v>
      </c>
      <c r="FY147" s="176">
        <f t="shared" si="165"/>
        <v>0</v>
      </c>
      <c r="FZ147" s="176">
        <f t="shared" si="161"/>
        <v>0</v>
      </c>
      <c r="GA147" s="176">
        <f t="shared" si="161"/>
        <v>0</v>
      </c>
      <c r="GB147" s="176">
        <f t="shared" si="161"/>
        <v>0</v>
      </c>
      <c r="GC147" s="176">
        <f t="shared" si="161"/>
        <v>0</v>
      </c>
      <c r="GD147" s="176">
        <f t="shared" si="161"/>
        <v>0</v>
      </c>
      <c r="GE147" s="176">
        <f t="shared" si="161"/>
        <v>0</v>
      </c>
      <c r="GF147" s="176">
        <f t="shared" si="161"/>
        <v>0</v>
      </c>
      <c r="GG147" s="176">
        <f t="shared" si="161"/>
        <v>0</v>
      </c>
      <c r="GH147" s="176">
        <f t="shared" si="161"/>
        <v>0</v>
      </c>
      <c r="GI147" s="176">
        <f t="shared" si="161"/>
        <v>0</v>
      </c>
      <c r="GJ147" s="176">
        <f t="shared" si="156"/>
        <v>0</v>
      </c>
      <c r="GK147" s="176">
        <f t="shared" si="156"/>
        <v>0</v>
      </c>
      <c r="GL147" s="176">
        <f t="shared" si="156"/>
        <v>0</v>
      </c>
      <c r="GM147" s="176">
        <f t="shared" si="156"/>
        <v>0</v>
      </c>
      <c r="GN147" s="176">
        <f t="shared" si="156"/>
        <v>0</v>
      </c>
      <c r="GO147" s="176">
        <f t="shared" si="156"/>
        <v>0</v>
      </c>
      <c r="GP147" s="176">
        <f t="shared" si="156"/>
        <v>0</v>
      </c>
      <c r="GQ147" s="176">
        <f t="shared" si="156"/>
        <v>0</v>
      </c>
      <c r="GR147" s="176">
        <f t="shared" si="156"/>
        <v>0</v>
      </c>
      <c r="GS147" s="176">
        <f t="shared" si="166"/>
        <v>0</v>
      </c>
      <c r="GT147" s="176">
        <f t="shared" si="166"/>
        <v>0</v>
      </c>
      <c r="GU147" s="176">
        <f t="shared" si="166"/>
        <v>0</v>
      </c>
      <c r="GV147" s="176">
        <f t="shared" si="166"/>
        <v>0</v>
      </c>
      <c r="GW147" s="176">
        <f t="shared" si="166"/>
        <v>0</v>
      </c>
      <c r="GX147" s="176">
        <f t="shared" si="166"/>
        <v>0</v>
      </c>
      <c r="GY147" s="176">
        <f t="shared" si="166"/>
        <v>0</v>
      </c>
      <c r="GZ147" s="176">
        <f t="shared" si="166"/>
        <v>0</v>
      </c>
      <c r="HA147" s="176">
        <f t="shared" si="166"/>
        <v>0</v>
      </c>
      <c r="HB147" s="176">
        <f t="shared" si="162"/>
        <v>0</v>
      </c>
      <c r="HC147" s="176">
        <f t="shared" si="162"/>
        <v>0</v>
      </c>
      <c r="HD147" s="176">
        <f t="shared" si="162"/>
        <v>0</v>
      </c>
      <c r="HE147" s="176">
        <f t="shared" si="162"/>
        <v>0</v>
      </c>
      <c r="HF147" s="176">
        <f t="shared" si="162"/>
        <v>0</v>
      </c>
      <c r="HG147" s="176">
        <f t="shared" si="162"/>
        <v>0</v>
      </c>
      <c r="HH147" s="176">
        <f t="shared" si="162"/>
        <v>0</v>
      </c>
      <c r="HI147" s="176">
        <f t="shared" si="162"/>
        <v>0</v>
      </c>
      <c r="HJ147" s="176">
        <f t="shared" si="162"/>
        <v>0</v>
      </c>
      <c r="HK147" s="176">
        <f t="shared" si="162"/>
        <v>0</v>
      </c>
      <c r="HL147" s="176">
        <f t="shared" si="162"/>
        <v>0</v>
      </c>
      <c r="HM147" s="176">
        <f t="shared" si="162"/>
        <v>0</v>
      </c>
      <c r="HN147" s="176">
        <f t="shared" si="162"/>
        <v>0</v>
      </c>
      <c r="HO147" s="176">
        <f t="shared" si="162"/>
        <v>0</v>
      </c>
      <c r="HP147" s="176">
        <f t="shared" ref="HP147:IE165" si="184">+NORMDIST($H147,HP$12,HP$13,FALSE)</f>
        <v>0</v>
      </c>
      <c r="HQ147" s="176">
        <f t="shared" si="184"/>
        <v>0</v>
      </c>
      <c r="HR147" s="176">
        <f t="shared" si="184"/>
        <v>0</v>
      </c>
      <c r="HS147" s="176">
        <f t="shared" si="184"/>
        <v>0</v>
      </c>
      <c r="HT147" s="176">
        <f t="shared" si="184"/>
        <v>0</v>
      </c>
      <c r="HU147" s="176">
        <f t="shared" si="184"/>
        <v>0</v>
      </c>
      <c r="HV147" s="176">
        <f t="shared" si="184"/>
        <v>0</v>
      </c>
      <c r="HW147" s="176">
        <f t="shared" si="184"/>
        <v>0</v>
      </c>
      <c r="HX147" s="176">
        <f t="shared" si="184"/>
        <v>0</v>
      </c>
      <c r="HY147" s="176">
        <f t="shared" si="184"/>
        <v>0</v>
      </c>
      <c r="HZ147" s="176">
        <f t="shared" si="184"/>
        <v>0</v>
      </c>
      <c r="IA147" s="176">
        <f t="shared" si="184"/>
        <v>0</v>
      </c>
      <c r="IB147" s="176">
        <f t="shared" si="184"/>
        <v>0</v>
      </c>
      <c r="IC147" s="176">
        <f t="shared" si="184"/>
        <v>0</v>
      </c>
      <c r="ID147" s="176">
        <f t="shared" si="184"/>
        <v>0</v>
      </c>
      <c r="IE147" s="176">
        <f t="shared" si="184"/>
        <v>0</v>
      </c>
      <c r="IF147" s="176">
        <f t="shared" si="171"/>
        <v>0</v>
      </c>
      <c r="IG147" s="176">
        <f t="shared" si="171"/>
        <v>0</v>
      </c>
    </row>
    <row r="148" spans="2:241" ht="12.75" customHeight="1" x14ac:dyDescent="0.25">
      <c r="B148" s="174"/>
      <c r="C148" s="174"/>
      <c r="D148" s="174">
        <f t="shared" si="173"/>
        <v>0</v>
      </c>
      <c r="E148"/>
      <c r="F148"/>
      <c r="G148" s="177">
        <v>135</v>
      </c>
      <c r="H148" s="176">
        <f t="shared" si="174"/>
        <v>20.931999149322426</v>
      </c>
      <c r="I148" s="176">
        <f t="shared" si="176"/>
        <v>8.4379392135101412E-294</v>
      </c>
      <c r="K148" s="176">
        <f t="shared" si="175"/>
        <v>0</v>
      </c>
      <c r="L148" s="176">
        <f t="shared" si="175"/>
        <v>0</v>
      </c>
      <c r="M148" s="176">
        <f t="shared" si="175"/>
        <v>0</v>
      </c>
      <c r="N148" s="176">
        <f t="shared" si="175"/>
        <v>0</v>
      </c>
      <c r="O148" s="176">
        <f t="shared" si="175"/>
        <v>0</v>
      </c>
      <c r="P148" s="176">
        <f t="shared" si="175"/>
        <v>0</v>
      </c>
      <c r="Q148" s="176">
        <f t="shared" si="175"/>
        <v>0</v>
      </c>
      <c r="R148" s="176">
        <f t="shared" si="175"/>
        <v>0</v>
      </c>
      <c r="S148" s="176">
        <f t="shared" si="175"/>
        <v>0</v>
      </c>
      <c r="T148" s="176">
        <f t="shared" si="175"/>
        <v>0</v>
      </c>
      <c r="U148" s="176">
        <f t="shared" si="175"/>
        <v>8.4379392135101412E-294</v>
      </c>
      <c r="V148" s="176">
        <f t="shared" si="175"/>
        <v>0</v>
      </c>
      <c r="W148" s="176">
        <f t="shared" si="175"/>
        <v>0</v>
      </c>
      <c r="X148" s="176">
        <f t="shared" si="175"/>
        <v>0</v>
      </c>
      <c r="Y148" s="176">
        <f t="shared" si="175"/>
        <v>0</v>
      </c>
      <c r="Z148" s="176">
        <f t="shared" si="175"/>
        <v>0</v>
      </c>
      <c r="AA148" s="176">
        <f t="shared" si="172"/>
        <v>0</v>
      </c>
      <c r="AB148" s="176">
        <f t="shared" si="172"/>
        <v>0</v>
      </c>
      <c r="AC148" s="176">
        <f t="shared" si="172"/>
        <v>0</v>
      </c>
      <c r="AD148" s="176">
        <f t="shared" si="172"/>
        <v>0</v>
      </c>
      <c r="AE148" s="176">
        <f t="shared" si="172"/>
        <v>0</v>
      </c>
      <c r="AF148" s="176">
        <f t="shared" si="172"/>
        <v>0</v>
      </c>
      <c r="AG148" s="176">
        <f t="shared" si="172"/>
        <v>0</v>
      </c>
      <c r="AH148" s="176">
        <f t="shared" si="172"/>
        <v>0</v>
      </c>
      <c r="AI148" s="176">
        <f t="shared" si="172"/>
        <v>0</v>
      </c>
      <c r="AJ148" s="176">
        <f t="shared" si="172"/>
        <v>0</v>
      </c>
      <c r="AK148" s="176">
        <f t="shared" si="172"/>
        <v>0</v>
      </c>
      <c r="AL148" s="176">
        <f t="shared" si="172"/>
        <v>0</v>
      </c>
      <c r="AM148" s="176">
        <f t="shared" si="172"/>
        <v>0</v>
      </c>
      <c r="AN148" s="176">
        <f t="shared" si="172"/>
        <v>0</v>
      </c>
      <c r="AO148" s="176">
        <f t="shared" si="177"/>
        <v>0</v>
      </c>
      <c r="AP148" s="176">
        <f t="shared" si="177"/>
        <v>0</v>
      </c>
      <c r="AQ148" s="176">
        <f t="shared" si="177"/>
        <v>0</v>
      </c>
      <c r="AR148" s="176">
        <f t="shared" si="177"/>
        <v>0</v>
      </c>
      <c r="AS148" s="176">
        <f t="shared" si="177"/>
        <v>0</v>
      </c>
      <c r="AT148" s="176">
        <f t="shared" si="177"/>
        <v>0</v>
      </c>
      <c r="AU148" s="176">
        <f t="shared" si="177"/>
        <v>0</v>
      </c>
      <c r="AV148" s="176">
        <f t="shared" si="177"/>
        <v>0</v>
      </c>
      <c r="AW148" s="176">
        <f t="shared" si="177"/>
        <v>0</v>
      </c>
      <c r="AX148" s="176">
        <f t="shared" si="177"/>
        <v>0</v>
      </c>
      <c r="AY148" s="176">
        <f t="shared" si="177"/>
        <v>0</v>
      </c>
      <c r="AZ148" s="176">
        <f t="shared" si="177"/>
        <v>0</v>
      </c>
      <c r="BA148" s="176">
        <f t="shared" si="177"/>
        <v>0</v>
      </c>
      <c r="BB148" s="176">
        <f t="shared" si="177"/>
        <v>0</v>
      </c>
      <c r="BC148" s="176">
        <f t="shared" si="177"/>
        <v>0</v>
      </c>
      <c r="BD148" s="176">
        <f t="shared" si="177"/>
        <v>0</v>
      </c>
      <c r="BE148" s="176">
        <f t="shared" si="182"/>
        <v>0</v>
      </c>
      <c r="BF148" s="176">
        <f t="shared" si="182"/>
        <v>0</v>
      </c>
      <c r="BG148" s="176">
        <f t="shared" si="182"/>
        <v>0</v>
      </c>
      <c r="BH148" s="176">
        <f t="shared" si="182"/>
        <v>0</v>
      </c>
      <c r="BI148" s="176">
        <f t="shared" si="182"/>
        <v>0</v>
      </c>
      <c r="BJ148" s="176">
        <f t="shared" si="182"/>
        <v>0</v>
      </c>
      <c r="BK148" s="176">
        <f t="shared" si="182"/>
        <v>0</v>
      </c>
      <c r="BL148" s="176">
        <f t="shared" si="182"/>
        <v>0</v>
      </c>
      <c r="BM148" s="176">
        <f t="shared" si="182"/>
        <v>0</v>
      </c>
      <c r="BN148" s="176">
        <f t="shared" si="182"/>
        <v>0</v>
      </c>
      <c r="BO148" s="176">
        <f t="shared" si="182"/>
        <v>0</v>
      </c>
      <c r="BP148" s="176">
        <f t="shared" si="182"/>
        <v>0</v>
      </c>
      <c r="BQ148" s="176">
        <f t="shared" si="182"/>
        <v>0</v>
      </c>
      <c r="BR148" s="176">
        <f t="shared" si="182"/>
        <v>0</v>
      </c>
      <c r="BS148" s="176">
        <f t="shared" si="180"/>
        <v>0</v>
      </c>
      <c r="BT148" s="176">
        <f t="shared" si="180"/>
        <v>0</v>
      </c>
      <c r="BU148" s="176">
        <f t="shared" si="180"/>
        <v>0</v>
      </c>
      <c r="BV148" s="176">
        <f t="shared" si="180"/>
        <v>0</v>
      </c>
      <c r="BW148" s="176">
        <f t="shared" si="180"/>
        <v>0</v>
      </c>
      <c r="BX148" s="176">
        <f t="shared" si="180"/>
        <v>0</v>
      </c>
      <c r="BY148" s="176">
        <f t="shared" si="180"/>
        <v>0</v>
      </c>
      <c r="BZ148" s="176">
        <f t="shared" si="180"/>
        <v>0</v>
      </c>
      <c r="CA148" s="176">
        <f t="shared" si="180"/>
        <v>0</v>
      </c>
      <c r="CB148" s="176">
        <f t="shared" si="180"/>
        <v>0</v>
      </c>
      <c r="CC148" s="176">
        <f t="shared" si="178"/>
        <v>0</v>
      </c>
      <c r="CD148" s="176">
        <f t="shared" si="178"/>
        <v>0</v>
      </c>
      <c r="CE148" s="176">
        <f t="shared" si="178"/>
        <v>0</v>
      </c>
      <c r="CF148" s="176">
        <f t="shared" si="178"/>
        <v>0</v>
      </c>
      <c r="CG148" s="176">
        <f t="shared" si="178"/>
        <v>0</v>
      </c>
      <c r="CH148" s="176">
        <f t="shared" si="178"/>
        <v>0</v>
      </c>
      <c r="CI148" s="176">
        <f t="shared" si="178"/>
        <v>0</v>
      </c>
      <c r="CJ148" s="176">
        <f t="shared" si="178"/>
        <v>0</v>
      </c>
      <c r="CK148" s="176">
        <f t="shared" si="178"/>
        <v>0</v>
      </c>
      <c r="CL148" s="176">
        <f t="shared" si="181"/>
        <v>0</v>
      </c>
      <c r="CM148" s="176">
        <f t="shared" si="181"/>
        <v>0</v>
      </c>
      <c r="CN148" s="176">
        <f t="shared" si="181"/>
        <v>0</v>
      </c>
      <c r="CO148" s="176">
        <f t="shared" si="181"/>
        <v>0</v>
      </c>
      <c r="CP148" s="176">
        <f t="shared" si="181"/>
        <v>0</v>
      </c>
      <c r="CQ148" s="176">
        <f t="shared" si="181"/>
        <v>0</v>
      </c>
      <c r="CR148" s="176">
        <f t="shared" si="181"/>
        <v>0</v>
      </c>
      <c r="CS148" s="176">
        <f t="shared" si="181"/>
        <v>0</v>
      </c>
      <c r="CT148" s="176">
        <f t="shared" si="181"/>
        <v>0</v>
      </c>
      <c r="CU148" s="176">
        <f t="shared" si="181"/>
        <v>0</v>
      </c>
      <c r="CV148" s="176">
        <f t="shared" si="181"/>
        <v>0</v>
      </c>
      <c r="CW148" s="176">
        <f t="shared" si="181"/>
        <v>0</v>
      </c>
      <c r="CX148" s="176">
        <f t="shared" si="181"/>
        <v>0</v>
      </c>
      <c r="CY148" s="176">
        <f t="shared" si="181"/>
        <v>0</v>
      </c>
      <c r="CZ148" s="176">
        <f t="shared" si="181"/>
        <v>0</v>
      </c>
      <c r="DA148" s="176">
        <f t="shared" si="181"/>
        <v>0</v>
      </c>
      <c r="DB148" s="176">
        <f t="shared" si="179"/>
        <v>0</v>
      </c>
      <c r="DC148" s="176">
        <f t="shared" si="179"/>
        <v>0</v>
      </c>
      <c r="DD148" s="176">
        <f t="shared" si="179"/>
        <v>0</v>
      </c>
      <c r="DE148" s="176">
        <f t="shared" si="179"/>
        <v>0</v>
      </c>
      <c r="DF148" s="176">
        <f t="shared" si="179"/>
        <v>0</v>
      </c>
      <c r="DG148" s="176">
        <f t="shared" si="179"/>
        <v>0</v>
      </c>
      <c r="DH148" s="176">
        <f t="shared" si="179"/>
        <v>0</v>
      </c>
      <c r="DI148" s="176">
        <f t="shared" si="168"/>
        <v>0</v>
      </c>
      <c r="DJ148" s="176">
        <f t="shared" si="168"/>
        <v>0</v>
      </c>
      <c r="DK148" s="176">
        <f t="shared" si="168"/>
        <v>0</v>
      </c>
      <c r="DL148" s="176">
        <f t="shared" si="168"/>
        <v>0</v>
      </c>
      <c r="DM148" s="176">
        <f t="shared" si="168"/>
        <v>0</v>
      </c>
      <c r="DN148" s="176">
        <f t="shared" si="168"/>
        <v>0</v>
      </c>
      <c r="DO148" s="176">
        <f t="shared" si="168"/>
        <v>0</v>
      </c>
      <c r="DP148" s="176">
        <f t="shared" si="168"/>
        <v>0</v>
      </c>
      <c r="DQ148" s="176">
        <f t="shared" si="167"/>
        <v>0</v>
      </c>
      <c r="DR148" s="176">
        <f t="shared" si="164"/>
        <v>0</v>
      </c>
      <c r="DS148" s="176">
        <f t="shared" si="164"/>
        <v>0</v>
      </c>
      <c r="DT148" s="176">
        <f t="shared" si="164"/>
        <v>0</v>
      </c>
      <c r="DU148" s="176">
        <f t="shared" ref="DU148:EJ163" si="185">+NORMDIST($H148,DU$12,DU$13,FALSE)</f>
        <v>0</v>
      </c>
      <c r="DV148" s="176">
        <f t="shared" si="185"/>
        <v>0</v>
      </c>
      <c r="DW148" s="176">
        <f t="shared" si="185"/>
        <v>0</v>
      </c>
      <c r="DX148" s="176">
        <f t="shared" si="185"/>
        <v>0</v>
      </c>
      <c r="DY148" s="176">
        <f t="shared" si="185"/>
        <v>0</v>
      </c>
      <c r="DZ148" s="176">
        <f t="shared" si="185"/>
        <v>0</v>
      </c>
      <c r="EA148" s="176">
        <f t="shared" si="185"/>
        <v>0</v>
      </c>
      <c r="EB148" s="176">
        <f t="shared" si="185"/>
        <v>0</v>
      </c>
      <c r="EC148" s="176">
        <f t="shared" si="185"/>
        <v>0</v>
      </c>
      <c r="ED148" s="176">
        <f t="shared" si="185"/>
        <v>0</v>
      </c>
      <c r="EE148" s="176">
        <f t="shared" si="185"/>
        <v>0</v>
      </c>
      <c r="EF148" s="176">
        <f t="shared" si="185"/>
        <v>0</v>
      </c>
      <c r="EG148" s="176">
        <f t="shared" si="185"/>
        <v>0</v>
      </c>
      <c r="EH148" s="176">
        <f t="shared" si="169"/>
        <v>0</v>
      </c>
      <c r="EI148" s="176">
        <f t="shared" si="169"/>
        <v>0</v>
      </c>
      <c r="EJ148" s="176">
        <f t="shared" si="169"/>
        <v>0</v>
      </c>
      <c r="EK148" s="176">
        <f t="shared" si="169"/>
        <v>0</v>
      </c>
      <c r="EL148" s="176">
        <f t="shared" si="169"/>
        <v>0</v>
      </c>
      <c r="EM148" s="176">
        <f t="shared" si="169"/>
        <v>0</v>
      </c>
      <c r="EN148" s="176">
        <f t="shared" si="169"/>
        <v>0</v>
      </c>
      <c r="EO148" s="176">
        <f t="shared" si="169"/>
        <v>0</v>
      </c>
      <c r="EP148" s="176">
        <f t="shared" si="169"/>
        <v>0</v>
      </c>
      <c r="EQ148" s="176">
        <f t="shared" si="169"/>
        <v>0</v>
      </c>
      <c r="ER148" s="176">
        <f t="shared" si="169"/>
        <v>0</v>
      </c>
      <c r="ES148" s="176">
        <f t="shared" si="169"/>
        <v>0</v>
      </c>
      <c r="ET148" s="176">
        <f t="shared" si="169"/>
        <v>0</v>
      </c>
      <c r="EU148" s="176">
        <f t="shared" si="169"/>
        <v>0</v>
      </c>
      <c r="EV148" s="176">
        <f t="shared" si="169"/>
        <v>0</v>
      </c>
      <c r="EW148" s="176">
        <f t="shared" si="169"/>
        <v>0</v>
      </c>
      <c r="EX148" s="176">
        <f t="shared" si="170"/>
        <v>0</v>
      </c>
      <c r="EY148" s="176">
        <f t="shared" si="170"/>
        <v>0</v>
      </c>
      <c r="EZ148" s="176">
        <f t="shared" si="170"/>
        <v>0</v>
      </c>
      <c r="FA148" s="176">
        <f t="shared" si="170"/>
        <v>0</v>
      </c>
      <c r="FB148" s="176">
        <f t="shared" si="170"/>
        <v>0</v>
      </c>
      <c r="FC148" s="176">
        <f t="shared" si="170"/>
        <v>0</v>
      </c>
      <c r="FD148" s="176">
        <f t="shared" si="170"/>
        <v>0</v>
      </c>
      <c r="FE148" s="176">
        <f t="shared" si="170"/>
        <v>0</v>
      </c>
      <c r="FF148" s="176">
        <f t="shared" si="170"/>
        <v>0</v>
      </c>
      <c r="FG148" s="176">
        <f t="shared" si="170"/>
        <v>0</v>
      </c>
      <c r="FH148" s="176">
        <f t="shared" si="170"/>
        <v>0</v>
      </c>
      <c r="FI148" s="176">
        <f t="shared" si="170"/>
        <v>0</v>
      </c>
      <c r="FJ148" s="176">
        <f t="shared" si="170"/>
        <v>0</v>
      </c>
      <c r="FK148" s="176">
        <f t="shared" si="170"/>
        <v>0</v>
      </c>
      <c r="FL148" s="176">
        <f t="shared" si="170"/>
        <v>0</v>
      </c>
      <c r="FM148" s="176">
        <f t="shared" si="170"/>
        <v>0</v>
      </c>
      <c r="FN148" s="176">
        <f t="shared" ref="FN148:GC170" si="186">+NORMDIST($H148,FN$12,FN$13,FALSE)</f>
        <v>0</v>
      </c>
      <c r="FO148" s="176">
        <f t="shared" si="186"/>
        <v>0</v>
      </c>
      <c r="FP148" s="176">
        <f t="shared" si="186"/>
        <v>0</v>
      </c>
      <c r="FQ148" s="176">
        <f t="shared" si="186"/>
        <v>0</v>
      </c>
      <c r="FR148" s="176">
        <f t="shared" si="186"/>
        <v>0</v>
      </c>
      <c r="FS148" s="176">
        <f t="shared" si="186"/>
        <v>0</v>
      </c>
      <c r="FT148" s="176">
        <f t="shared" si="186"/>
        <v>0</v>
      </c>
      <c r="FU148" s="176">
        <f t="shared" si="186"/>
        <v>0</v>
      </c>
      <c r="FV148" s="176">
        <f t="shared" si="186"/>
        <v>0</v>
      </c>
      <c r="FW148" s="176">
        <f t="shared" si="186"/>
        <v>0</v>
      </c>
      <c r="FX148" s="176">
        <f t="shared" si="186"/>
        <v>0</v>
      </c>
      <c r="FY148" s="176">
        <f t="shared" si="186"/>
        <v>0</v>
      </c>
      <c r="FZ148" s="176">
        <f t="shared" si="186"/>
        <v>0</v>
      </c>
      <c r="GA148" s="176">
        <f t="shared" si="186"/>
        <v>0</v>
      </c>
      <c r="GB148" s="176">
        <f t="shared" si="161"/>
        <v>0</v>
      </c>
      <c r="GC148" s="176">
        <f t="shared" si="161"/>
        <v>0</v>
      </c>
      <c r="GD148" s="176">
        <f t="shared" si="161"/>
        <v>0</v>
      </c>
      <c r="GE148" s="176">
        <f t="shared" si="161"/>
        <v>0</v>
      </c>
      <c r="GF148" s="176">
        <f t="shared" si="161"/>
        <v>0</v>
      </c>
      <c r="GG148" s="176">
        <f t="shared" si="161"/>
        <v>0</v>
      </c>
      <c r="GH148" s="176">
        <f t="shared" si="161"/>
        <v>0</v>
      </c>
      <c r="GI148" s="176">
        <f t="shared" si="161"/>
        <v>0</v>
      </c>
      <c r="GJ148" s="176">
        <f t="shared" si="156"/>
        <v>0</v>
      </c>
      <c r="GK148" s="176">
        <f t="shared" si="156"/>
        <v>0</v>
      </c>
      <c r="GL148" s="176">
        <f t="shared" si="156"/>
        <v>0</v>
      </c>
      <c r="GM148" s="176">
        <f t="shared" si="156"/>
        <v>0</v>
      </c>
      <c r="GN148" s="176">
        <f t="shared" si="156"/>
        <v>0</v>
      </c>
      <c r="GO148" s="176">
        <f t="shared" si="156"/>
        <v>0</v>
      </c>
      <c r="GP148" s="176">
        <f t="shared" si="156"/>
        <v>0</v>
      </c>
      <c r="GQ148" s="176">
        <f t="shared" si="156"/>
        <v>0</v>
      </c>
      <c r="GR148" s="176">
        <f t="shared" si="156"/>
        <v>0</v>
      </c>
      <c r="GS148" s="176">
        <f t="shared" si="166"/>
        <v>0</v>
      </c>
      <c r="GT148" s="176">
        <f t="shared" si="166"/>
        <v>0</v>
      </c>
      <c r="GU148" s="176">
        <f t="shared" si="166"/>
        <v>0</v>
      </c>
      <c r="GV148" s="176">
        <f t="shared" si="166"/>
        <v>0</v>
      </c>
      <c r="GW148" s="176">
        <f t="shared" si="166"/>
        <v>0</v>
      </c>
      <c r="GX148" s="176">
        <f t="shared" si="166"/>
        <v>0</v>
      </c>
      <c r="GY148" s="176">
        <f t="shared" si="166"/>
        <v>0</v>
      </c>
      <c r="GZ148" s="176">
        <f t="shared" si="166"/>
        <v>0</v>
      </c>
      <c r="HA148" s="176">
        <f t="shared" si="166"/>
        <v>0</v>
      </c>
      <c r="HB148" s="176">
        <f t="shared" si="162"/>
        <v>0</v>
      </c>
      <c r="HC148" s="176">
        <f t="shared" si="162"/>
        <v>0</v>
      </c>
      <c r="HD148" s="176">
        <f t="shared" si="162"/>
        <v>0</v>
      </c>
      <c r="HE148" s="176">
        <f t="shared" si="162"/>
        <v>0</v>
      </c>
      <c r="HF148" s="176">
        <f t="shared" si="162"/>
        <v>0</v>
      </c>
      <c r="HG148" s="176">
        <f t="shared" si="162"/>
        <v>0</v>
      </c>
      <c r="HH148" s="176">
        <f t="shared" si="162"/>
        <v>0</v>
      </c>
      <c r="HI148" s="176">
        <f t="shared" si="162"/>
        <v>0</v>
      </c>
      <c r="HJ148" s="176">
        <f t="shared" si="162"/>
        <v>0</v>
      </c>
      <c r="HK148" s="176">
        <f t="shared" ref="HK148:HQ148" si="187">+NORMDIST($H148,HK$12,HK$13,FALSE)</f>
        <v>0</v>
      </c>
      <c r="HL148" s="176">
        <f t="shared" si="187"/>
        <v>0</v>
      </c>
      <c r="HM148" s="176">
        <f t="shared" si="187"/>
        <v>0</v>
      </c>
      <c r="HN148" s="176">
        <f t="shared" si="187"/>
        <v>0</v>
      </c>
      <c r="HO148" s="176">
        <f t="shared" si="187"/>
        <v>0</v>
      </c>
      <c r="HP148" s="176">
        <f t="shared" si="187"/>
        <v>0</v>
      </c>
      <c r="HQ148" s="176">
        <f t="shared" si="187"/>
        <v>0</v>
      </c>
      <c r="HR148" s="176">
        <f t="shared" si="184"/>
        <v>0</v>
      </c>
      <c r="HS148" s="176">
        <f t="shared" si="184"/>
        <v>0</v>
      </c>
      <c r="HT148" s="176">
        <f t="shared" si="184"/>
        <v>0</v>
      </c>
      <c r="HU148" s="176">
        <f t="shared" si="184"/>
        <v>0</v>
      </c>
      <c r="HV148" s="176">
        <f t="shared" si="184"/>
        <v>0</v>
      </c>
      <c r="HW148" s="176">
        <f t="shared" si="184"/>
        <v>0</v>
      </c>
      <c r="HX148" s="176">
        <f t="shared" si="184"/>
        <v>0</v>
      </c>
      <c r="HY148" s="176">
        <f t="shared" si="184"/>
        <v>0</v>
      </c>
      <c r="HZ148" s="176">
        <f t="shared" si="184"/>
        <v>0</v>
      </c>
      <c r="IA148" s="176">
        <f t="shared" si="184"/>
        <v>0</v>
      </c>
      <c r="IB148" s="176">
        <f t="shared" si="184"/>
        <v>0</v>
      </c>
      <c r="IC148" s="176">
        <f t="shared" si="184"/>
        <v>0</v>
      </c>
      <c r="ID148" s="176">
        <f t="shared" si="184"/>
        <v>0</v>
      </c>
      <c r="IE148" s="176">
        <f t="shared" si="184"/>
        <v>0</v>
      </c>
      <c r="IF148" s="176">
        <f t="shared" si="171"/>
        <v>0</v>
      </c>
      <c r="IG148" s="176">
        <f t="shared" si="171"/>
        <v>0</v>
      </c>
    </row>
    <row r="149" spans="2:241" ht="12.75" customHeight="1" x14ac:dyDescent="0.25">
      <c r="B149" s="174"/>
      <c r="C149" s="174"/>
      <c r="D149" s="174">
        <f t="shared" si="173"/>
        <v>0</v>
      </c>
      <c r="E149"/>
      <c r="F149"/>
      <c r="G149" s="177">
        <v>136</v>
      </c>
      <c r="H149" s="176">
        <f t="shared" si="174"/>
        <v>21.087050994872964</v>
      </c>
      <c r="I149" s="176">
        <f t="shared" si="176"/>
        <v>2.8500777588984178E-301</v>
      </c>
      <c r="K149" s="176">
        <f t="shared" si="175"/>
        <v>0</v>
      </c>
      <c r="L149" s="176">
        <f t="shared" si="175"/>
        <v>0</v>
      </c>
      <c r="M149" s="176">
        <f t="shared" si="175"/>
        <v>0</v>
      </c>
      <c r="N149" s="176">
        <f t="shared" si="175"/>
        <v>0</v>
      </c>
      <c r="O149" s="176">
        <f t="shared" si="175"/>
        <v>0</v>
      </c>
      <c r="P149" s="176">
        <f t="shared" si="175"/>
        <v>0</v>
      </c>
      <c r="Q149" s="176">
        <f t="shared" si="175"/>
        <v>0</v>
      </c>
      <c r="R149" s="176">
        <f t="shared" si="175"/>
        <v>0</v>
      </c>
      <c r="S149" s="176">
        <f t="shared" si="175"/>
        <v>0</v>
      </c>
      <c r="T149" s="176">
        <f t="shared" si="175"/>
        <v>0</v>
      </c>
      <c r="U149" s="176">
        <f t="shared" si="175"/>
        <v>2.8500777588984178E-301</v>
      </c>
      <c r="V149" s="176">
        <f t="shared" si="175"/>
        <v>0</v>
      </c>
      <c r="W149" s="176">
        <f t="shared" si="175"/>
        <v>0</v>
      </c>
      <c r="X149" s="176">
        <f t="shared" si="175"/>
        <v>0</v>
      </c>
      <c r="Y149" s="176">
        <f t="shared" si="175"/>
        <v>0</v>
      </c>
      <c r="Z149" s="176">
        <f t="shared" si="175"/>
        <v>0</v>
      </c>
      <c r="AA149" s="176">
        <f t="shared" si="172"/>
        <v>0</v>
      </c>
      <c r="AB149" s="176">
        <f t="shared" si="172"/>
        <v>0</v>
      </c>
      <c r="AC149" s="176">
        <f t="shared" si="172"/>
        <v>0</v>
      </c>
      <c r="AD149" s="176">
        <f t="shared" si="172"/>
        <v>0</v>
      </c>
      <c r="AE149" s="176">
        <f t="shared" si="172"/>
        <v>0</v>
      </c>
      <c r="AF149" s="176">
        <f t="shared" si="172"/>
        <v>0</v>
      </c>
      <c r="AG149" s="176">
        <f t="shared" si="172"/>
        <v>0</v>
      </c>
      <c r="AH149" s="176">
        <f t="shared" si="172"/>
        <v>0</v>
      </c>
      <c r="AI149" s="176">
        <f t="shared" si="172"/>
        <v>0</v>
      </c>
      <c r="AJ149" s="176">
        <f t="shared" si="172"/>
        <v>0</v>
      </c>
      <c r="AK149" s="176">
        <f t="shared" si="172"/>
        <v>0</v>
      </c>
      <c r="AL149" s="176">
        <f t="shared" si="172"/>
        <v>0</v>
      </c>
      <c r="AM149" s="176">
        <f t="shared" si="172"/>
        <v>0</v>
      </c>
      <c r="AN149" s="176">
        <f t="shared" si="172"/>
        <v>0</v>
      </c>
      <c r="AO149" s="176">
        <f t="shared" si="177"/>
        <v>0</v>
      </c>
      <c r="AP149" s="176">
        <f t="shared" si="177"/>
        <v>0</v>
      </c>
      <c r="AQ149" s="176">
        <f t="shared" si="177"/>
        <v>0</v>
      </c>
      <c r="AR149" s="176">
        <f t="shared" si="177"/>
        <v>0</v>
      </c>
      <c r="AS149" s="176">
        <f t="shared" si="177"/>
        <v>0</v>
      </c>
      <c r="AT149" s="176">
        <f t="shared" si="177"/>
        <v>0</v>
      </c>
      <c r="AU149" s="176">
        <f t="shared" si="177"/>
        <v>0</v>
      </c>
      <c r="AV149" s="176">
        <f t="shared" si="177"/>
        <v>0</v>
      </c>
      <c r="AW149" s="176">
        <f t="shared" si="177"/>
        <v>0</v>
      </c>
      <c r="AX149" s="176">
        <f t="shared" si="177"/>
        <v>0</v>
      </c>
      <c r="AY149" s="176">
        <f t="shared" si="177"/>
        <v>0</v>
      </c>
      <c r="AZ149" s="176">
        <f t="shared" si="177"/>
        <v>0</v>
      </c>
      <c r="BA149" s="176">
        <f t="shared" si="177"/>
        <v>0</v>
      </c>
      <c r="BB149" s="176">
        <f t="shared" si="177"/>
        <v>0</v>
      </c>
      <c r="BC149" s="176">
        <f t="shared" si="177"/>
        <v>0</v>
      </c>
      <c r="BD149" s="176">
        <f t="shared" si="177"/>
        <v>0</v>
      </c>
      <c r="BE149" s="176">
        <f t="shared" si="182"/>
        <v>0</v>
      </c>
      <c r="BF149" s="176">
        <f t="shared" si="182"/>
        <v>0</v>
      </c>
      <c r="BG149" s="176">
        <f t="shared" si="182"/>
        <v>0</v>
      </c>
      <c r="BH149" s="176">
        <f t="shared" si="182"/>
        <v>0</v>
      </c>
      <c r="BI149" s="176">
        <f t="shared" si="182"/>
        <v>0</v>
      </c>
      <c r="BJ149" s="176">
        <f t="shared" si="182"/>
        <v>0</v>
      </c>
      <c r="BK149" s="176">
        <f t="shared" si="182"/>
        <v>0</v>
      </c>
      <c r="BL149" s="176">
        <f t="shared" si="182"/>
        <v>0</v>
      </c>
      <c r="BM149" s="176">
        <f t="shared" si="182"/>
        <v>0</v>
      </c>
      <c r="BN149" s="176">
        <f t="shared" si="182"/>
        <v>0</v>
      </c>
      <c r="BO149" s="176">
        <f t="shared" si="182"/>
        <v>0</v>
      </c>
      <c r="BP149" s="176">
        <f t="shared" si="182"/>
        <v>0</v>
      </c>
      <c r="BQ149" s="176">
        <f t="shared" si="182"/>
        <v>0</v>
      </c>
      <c r="BR149" s="176">
        <f t="shared" si="182"/>
        <v>0</v>
      </c>
      <c r="BS149" s="176">
        <f t="shared" si="180"/>
        <v>0</v>
      </c>
      <c r="BT149" s="176">
        <f t="shared" si="180"/>
        <v>0</v>
      </c>
      <c r="BU149" s="176">
        <f t="shared" si="180"/>
        <v>0</v>
      </c>
      <c r="BV149" s="176">
        <f t="shared" si="180"/>
        <v>0</v>
      </c>
      <c r="BW149" s="176">
        <f t="shared" si="180"/>
        <v>0</v>
      </c>
      <c r="BX149" s="176">
        <f t="shared" si="180"/>
        <v>0</v>
      </c>
      <c r="BY149" s="176">
        <f t="shared" si="180"/>
        <v>0</v>
      </c>
      <c r="BZ149" s="176">
        <f t="shared" si="180"/>
        <v>0</v>
      </c>
      <c r="CA149" s="176">
        <f t="shared" si="180"/>
        <v>0</v>
      </c>
      <c r="CB149" s="176">
        <f t="shared" si="180"/>
        <v>0</v>
      </c>
      <c r="CC149" s="176">
        <f t="shared" si="178"/>
        <v>0</v>
      </c>
      <c r="CD149" s="176">
        <f t="shared" si="178"/>
        <v>0</v>
      </c>
      <c r="CE149" s="176">
        <f t="shared" si="178"/>
        <v>0</v>
      </c>
      <c r="CF149" s="176">
        <f t="shared" si="178"/>
        <v>0</v>
      </c>
      <c r="CG149" s="176">
        <f t="shared" si="178"/>
        <v>0</v>
      </c>
      <c r="CH149" s="176">
        <f t="shared" si="178"/>
        <v>0</v>
      </c>
      <c r="CI149" s="176">
        <f t="shared" si="178"/>
        <v>0</v>
      </c>
      <c r="CJ149" s="176">
        <f t="shared" si="178"/>
        <v>0</v>
      </c>
      <c r="CK149" s="176">
        <f t="shared" si="178"/>
        <v>0</v>
      </c>
      <c r="CL149" s="176">
        <f t="shared" si="181"/>
        <v>0</v>
      </c>
      <c r="CM149" s="176">
        <f t="shared" si="181"/>
        <v>0</v>
      </c>
      <c r="CN149" s="176">
        <f t="shared" si="181"/>
        <v>0</v>
      </c>
      <c r="CO149" s="176">
        <f t="shared" si="181"/>
        <v>0</v>
      </c>
      <c r="CP149" s="176">
        <f t="shared" si="181"/>
        <v>0</v>
      </c>
      <c r="CQ149" s="176">
        <f t="shared" si="181"/>
        <v>0</v>
      </c>
      <c r="CR149" s="176">
        <f t="shared" si="181"/>
        <v>0</v>
      </c>
      <c r="CS149" s="176">
        <f t="shared" si="181"/>
        <v>0</v>
      </c>
      <c r="CT149" s="176">
        <f t="shared" si="181"/>
        <v>0</v>
      </c>
      <c r="CU149" s="176">
        <f t="shared" si="181"/>
        <v>0</v>
      </c>
      <c r="CV149" s="176">
        <f t="shared" si="181"/>
        <v>0</v>
      </c>
      <c r="CW149" s="176">
        <f t="shared" si="181"/>
        <v>0</v>
      </c>
      <c r="CX149" s="176">
        <f t="shared" si="181"/>
        <v>0</v>
      </c>
      <c r="CY149" s="176">
        <f t="shared" si="181"/>
        <v>0</v>
      </c>
      <c r="CZ149" s="176">
        <f t="shared" si="181"/>
        <v>0</v>
      </c>
      <c r="DA149" s="176">
        <f t="shared" si="181"/>
        <v>0</v>
      </c>
      <c r="DB149" s="176">
        <f t="shared" si="179"/>
        <v>0</v>
      </c>
      <c r="DC149" s="176">
        <f t="shared" si="179"/>
        <v>0</v>
      </c>
      <c r="DD149" s="176">
        <f t="shared" si="179"/>
        <v>0</v>
      </c>
      <c r="DE149" s="176">
        <f t="shared" si="179"/>
        <v>0</v>
      </c>
      <c r="DF149" s="176">
        <f t="shared" si="179"/>
        <v>0</v>
      </c>
      <c r="DG149" s="176">
        <f t="shared" si="179"/>
        <v>0</v>
      </c>
      <c r="DH149" s="176">
        <f t="shared" si="179"/>
        <v>0</v>
      </c>
      <c r="DI149" s="176">
        <f t="shared" si="168"/>
        <v>0</v>
      </c>
      <c r="DJ149" s="176">
        <f t="shared" si="168"/>
        <v>0</v>
      </c>
      <c r="DK149" s="176">
        <f t="shared" si="168"/>
        <v>0</v>
      </c>
      <c r="DL149" s="176">
        <f t="shared" si="168"/>
        <v>0</v>
      </c>
      <c r="DM149" s="176">
        <f t="shared" si="168"/>
        <v>0</v>
      </c>
      <c r="DN149" s="176">
        <f t="shared" si="168"/>
        <v>0</v>
      </c>
      <c r="DO149" s="176">
        <f t="shared" si="168"/>
        <v>0</v>
      </c>
      <c r="DP149" s="176">
        <f t="shared" si="168"/>
        <v>0</v>
      </c>
      <c r="DQ149" s="176">
        <f t="shared" si="167"/>
        <v>0</v>
      </c>
      <c r="DR149" s="176">
        <f t="shared" si="167"/>
        <v>0</v>
      </c>
      <c r="DS149" s="176">
        <f t="shared" si="167"/>
        <v>0</v>
      </c>
      <c r="DT149" s="176">
        <f t="shared" si="167"/>
        <v>0</v>
      </c>
      <c r="DU149" s="176">
        <f t="shared" si="167"/>
        <v>0</v>
      </c>
      <c r="DV149" s="176">
        <f t="shared" si="167"/>
        <v>0</v>
      </c>
      <c r="DW149" s="176">
        <f t="shared" si="167"/>
        <v>0</v>
      </c>
      <c r="DX149" s="176">
        <f t="shared" si="167"/>
        <v>0</v>
      </c>
      <c r="DY149" s="176">
        <f t="shared" si="167"/>
        <v>0</v>
      </c>
      <c r="DZ149" s="176">
        <f t="shared" si="167"/>
        <v>0</v>
      </c>
      <c r="EA149" s="176">
        <f t="shared" si="167"/>
        <v>0</v>
      </c>
      <c r="EB149" s="176">
        <f t="shared" si="167"/>
        <v>0</v>
      </c>
      <c r="EC149" s="176">
        <f t="shared" si="167"/>
        <v>0</v>
      </c>
      <c r="ED149" s="176">
        <f t="shared" si="167"/>
        <v>0</v>
      </c>
      <c r="EE149" s="176">
        <f t="shared" si="167"/>
        <v>0</v>
      </c>
      <c r="EF149" s="176">
        <f t="shared" si="167"/>
        <v>0</v>
      </c>
      <c r="EG149" s="176">
        <f t="shared" si="185"/>
        <v>0</v>
      </c>
      <c r="EH149" s="176">
        <f t="shared" si="169"/>
        <v>0</v>
      </c>
      <c r="EI149" s="176">
        <f t="shared" si="169"/>
        <v>0</v>
      </c>
      <c r="EJ149" s="176">
        <f t="shared" si="169"/>
        <v>0</v>
      </c>
      <c r="EK149" s="176">
        <f t="shared" si="169"/>
        <v>0</v>
      </c>
      <c r="EL149" s="176">
        <f t="shared" si="169"/>
        <v>0</v>
      </c>
      <c r="EM149" s="176">
        <f t="shared" si="169"/>
        <v>0</v>
      </c>
      <c r="EN149" s="176">
        <f t="shared" si="169"/>
        <v>0</v>
      </c>
      <c r="EO149" s="176">
        <f t="shared" si="169"/>
        <v>0</v>
      </c>
      <c r="EP149" s="176">
        <f t="shared" si="169"/>
        <v>0</v>
      </c>
      <c r="EQ149" s="176">
        <f t="shared" si="169"/>
        <v>0</v>
      </c>
      <c r="ER149" s="176">
        <f t="shared" si="169"/>
        <v>0</v>
      </c>
      <c r="ES149" s="176">
        <f t="shared" si="169"/>
        <v>0</v>
      </c>
      <c r="ET149" s="176">
        <f t="shared" si="169"/>
        <v>0</v>
      </c>
      <c r="EU149" s="176">
        <f t="shared" si="169"/>
        <v>0</v>
      </c>
      <c r="EV149" s="176">
        <f t="shared" si="169"/>
        <v>0</v>
      </c>
      <c r="EW149" s="176">
        <f t="shared" si="169"/>
        <v>0</v>
      </c>
      <c r="EX149" s="176">
        <f t="shared" si="170"/>
        <v>0</v>
      </c>
      <c r="EY149" s="176">
        <f t="shared" si="170"/>
        <v>0</v>
      </c>
      <c r="EZ149" s="176">
        <f t="shared" si="170"/>
        <v>0</v>
      </c>
      <c r="FA149" s="176">
        <f t="shared" si="170"/>
        <v>0</v>
      </c>
      <c r="FB149" s="176">
        <f t="shared" si="170"/>
        <v>0</v>
      </c>
      <c r="FC149" s="176">
        <f t="shared" si="170"/>
        <v>0</v>
      </c>
      <c r="FD149" s="176">
        <f t="shared" si="170"/>
        <v>0</v>
      </c>
      <c r="FE149" s="176">
        <f t="shared" si="170"/>
        <v>0</v>
      </c>
      <c r="FF149" s="176">
        <f t="shared" si="170"/>
        <v>0</v>
      </c>
      <c r="FG149" s="176">
        <f t="shared" si="170"/>
        <v>0</v>
      </c>
      <c r="FH149" s="176">
        <f t="shared" si="170"/>
        <v>0</v>
      </c>
      <c r="FI149" s="176">
        <f t="shared" si="170"/>
        <v>0</v>
      </c>
      <c r="FJ149" s="176">
        <f t="shared" si="170"/>
        <v>0</v>
      </c>
      <c r="FK149" s="176">
        <f t="shared" si="170"/>
        <v>0</v>
      </c>
      <c r="FL149" s="176">
        <f t="shared" si="170"/>
        <v>0</v>
      </c>
      <c r="FM149" s="176">
        <f t="shared" si="170"/>
        <v>0</v>
      </c>
      <c r="FN149" s="176">
        <f t="shared" si="186"/>
        <v>0</v>
      </c>
      <c r="FO149" s="176">
        <f t="shared" si="186"/>
        <v>0</v>
      </c>
      <c r="FP149" s="176">
        <f t="shared" si="186"/>
        <v>0</v>
      </c>
      <c r="FQ149" s="176">
        <f t="shared" si="186"/>
        <v>0</v>
      </c>
      <c r="FR149" s="176">
        <f t="shared" si="186"/>
        <v>0</v>
      </c>
      <c r="FS149" s="176">
        <f t="shared" si="186"/>
        <v>0</v>
      </c>
      <c r="FT149" s="176">
        <f t="shared" si="186"/>
        <v>0</v>
      </c>
      <c r="FU149" s="176">
        <f t="shared" si="186"/>
        <v>0</v>
      </c>
      <c r="FV149" s="176">
        <f t="shared" si="186"/>
        <v>0</v>
      </c>
      <c r="FW149" s="176">
        <f t="shared" si="186"/>
        <v>0</v>
      </c>
      <c r="FX149" s="176">
        <f t="shared" si="186"/>
        <v>0</v>
      </c>
      <c r="FY149" s="176">
        <f t="shared" si="186"/>
        <v>0</v>
      </c>
      <c r="FZ149" s="176">
        <f t="shared" si="186"/>
        <v>0</v>
      </c>
      <c r="GA149" s="176">
        <f t="shared" si="186"/>
        <v>0</v>
      </c>
      <c r="GB149" s="176">
        <f t="shared" si="161"/>
        <v>0</v>
      </c>
      <c r="GC149" s="176">
        <f t="shared" si="161"/>
        <v>0</v>
      </c>
      <c r="GD149" s="176">
        <f t="shared" si="161"/>
        <v>0</v>
      </c>
      <c r="GE149" s="176">
        <f t="shared" si="161"/>
        <v>0</v>
      </c>
      <c r="GF149" s="176">
        <f t="shared" si="161"/>
        <v>0</v>
      </c>
      <c r="GG149" s="176">
        <f t="shared" si="161"/>
        <v>0</v>
      </c>
      <c r="GH149" s="176">
        <f t="shared" si="161"/>
        <v>0</v>
      </c>
      <c r="GI149" s="176">
        <f t="shared" si="161"/>
        <v>0</v>
      </c>
      <c r="GJ149" s="176">
        <f t="shared" si="156"/>
        <v>0</v>
      </c>
      <c r="GK149" s="176">
        <f t="shared" si="156"/>
        <v>0</v>
      </c>
      <c r="GL149" s="176">
        <f t="shared" si="156"/>
        <v>0</v>
      </c>
      <c r="GM149" s="176">
        <f t="shared" si="156"/>
        <v>0</v>
      </c>
      <c r="GN149" s="176">
        <f t="shared" si="156"/>
        <v>0</v>
      </c>
      <c r="GO149" s="176">
        <f t="shared" si="156"/>
        <v>0</v>
      </c>
      <c r="GP149" s="176">
        <f t="shared" si="156"/>
        <v>0</v>
      </c>
      <c r="GQ149" s="176">
        <f t="shared" si="156"/>
        <v>0</v>
      </c>
      <c r="GR149" s="176">
        <f t="shared" si="156"/>
        <v>0</v>
      </c>
      <c r="GS149" s="176">
        <f t="shared" si="166"/>
        <v>0</v>
      </c>
      <c r="GT149" s="176">
        <f t="shared" si="166"/>
        <v>0</v>
      </c>
      <c r="GU149" s="176">
        <f t="shared" si="166"/>
        <v>0</v>
      </c>
      <c r="GV149" s="176">
        <f t="shared" si="166"/>
        <v>0</v>
      </c>
      <c r="GW149" s="176">
        <f t="shared" si="166"/>
        <v>0</v>
      </c>
      <c r="GX149" s="176">
        <f t="shared" si="166"/>
        <v>0</v>
      </c>
      <c r="GY149" s="176">
        <f t="shared" si="166"/>
        <v>0</v>
      </c>
      <c r="GZ149" s="176">
        <f t="shared" si="166"/>
        <v>0</v>
      </c>
      <c r="HA149" s="176">
        <f t="shared" si="166"/>
        <v>0</v>
      </c>
      <c r="HB149" s="176">
        <f t="shared" si="166"/>
        <v>0</v>
      </c>
      <c r="HC149" s="176">
        <f t="shared" si="166"/>
        <v>0</v>
      </c>
      <c r="HD149" s="176">
        <f t="shared" si="166"/>
        <v>0</v>
      </c>
      <c r="HE149" s="176">
        <f t="shared" si="166"/>
        <v>0</v>
      </c>
      <c r="HF149" s="176">
        <f t="shared" si="166"/>
        <v>0</v>
      </c>
      <c r="HG149" s="176">
        <f t="shared" si="166"/>
        <v>0</v>
      </c>
      <c r="HH149" s="176">
        <f t="shared" si="166"/>
        <v>0</v>
      </c>
      <c r="HI149" s="176">
        <f t="shared" ref="HI149:HQ155" si="188">+NORMDIST($H149,HI$12,HI$13,FALSE)</f>
        <v>0</v>
      </c>
      <c r="HJ149" s="176">
        <f t="shared" si="188"/>
        <v>0</v>
      </c>
      <c r="HK149" s="176">
        <f t="shared" si="188"/>
        <v>0</v>
      </c>
      <c r="HL149" s="176">
        <f t="shared" si="188"/>
        <v>0</v>
      </c>
      <c r="HM149" s="176">
        <f t="shared" si="188"/>
        <v>0</v>
      </c>
      <c r="HN149" s="176">
        <f t="shared" si="188"/>
        <v>0</v>
      </c>
      <c r="HO149" s="176">
        <f t="shared" si="188"/>
        <v>0</v>
      </c>
      <c r="HP149" s="176">
        <f t="shared" si="188"/>
        <v>0</v>
      </c>
      <c r="HQ149" s="176">
        <f t="shared" si="188"/>
        <v>0</v>
      </c>
      <c r="HR149" s="176">
        <f t="shared" si="184"/>
        <v>0</v>
      </c>
      <c r="HS149" s="176">
        <f t="shared" si="184"/>
        <v>0</v>
      </c>
      <c r="HT149" s="176">
        <f t="shared" si="184"/>
        <v>0</v>
      </c>
      <c r="HU149" s="176">
        <f t="shared" si="184"/>
        <v>0</v>
      </c>
      <c r="HV149" s="176">
        <f t="shared" si="184"/>
        <v>0</v>
      </c>
      <c r="HW149" s="176">
        <f t="shared" si="184"/>
        <v>0</v>
      </c>
      <c r="HX149" s="176">
        <f t="shared" si="184"/>
        <v>0</v>
      </c>
      <c r="HY149" s="176">
        <f t="shared" si="184"/>
        <v>0</v>
      </c>
      <c r="HZ149" s="176">
        <f t="shared" si="184"/>
        <v>0</v>
      </c>
      <c r="IA149" s="176">
        <f t="shared" si="184"/>
        <v>0</v>
      </c>
      <c r="IB149" s="176">
        <f t="shared" si="184"/>
        <v>0</v>
      </c>
      <c r="IC149" s="176">
        <f t="shared" si="184"/>
        <v>0</v>
      </c>
      <c r="ID149" s="176">
        <f t="shared" si="184"/>
        <v>0</v>
      </c>
      <c r="IE149" s="176">
        <f t="shared" si="184"/>
        <v>0</v>
      </c>
      <c r="IF149" s="176">
        <f t="shared" si="171"/>
        <v>0</v>
      </c>
      <c r="IG149" s="176">
        <f t="shared" si="171"/>
        <v>0</v>
      </c>
    </row>
    <row r="150" spans="2:241" ht="12.75" customHeight="1" x14ac:dyDescent="0.25">
      <c r="B150" s="174"/>
      <c r="C150" s="174"/>
      <c r="D150" s="174">
        <f t="shared" si="173"/>
        <v>0</v>
      </c>
      <c r="E150"/>
      <c r="F150"/>
      <c r="G150" s="177">
        <v>137</v>
      </c>
      <c r="H150" s="176">
        <f t="shared" si="174"/>
        <v>21.242102840423499</v>
      </c>
      <c r="I150" s="176">
        <f t="shared" si="176"/>
        <v>0</v>
      </c>
      <c r="K150" s="176">
        <f t="shared" si="175"/>
        <v>0</v>
      </c>
      <c r="L150" s="176">
        <f t="shared" si="175"/>
        <v>0</v>
      </c>
      <c r="M150" s="176">
        <f t="shared" si="175"/>
        <v>0</v>
      </c>
      <c r="N150" s="176">
        <f t="shared" si="175"/>
        <v>0</v>
      </c>
      <c r="O150" s="176">
        <f t="shared" si="175"/>
        <v>0</v>
      </c>
      <c r="P150" s="176">
        <f t="shared" si="175"/>
        <v>0</v>
      </c>
      <c r="Q150" s="176">
        <f t="shared" si="175"/>
        <v>0</v>
      </c>
      <c r="R150" s="176">
        <f t="shared" si="175"/>
        <v>0</v>
      </c>
      <c r="S150" s="176">
        <f t="shared" si="175"/>
        <v>0</v>
      </c>
      <c r="T150" s="176">
        <f t="shared" si="175"/>
        <v>0</v>
      </c>
      <c r="U150" s="176">
        <f t="shared" si="175"/>
        <v>0</v>
      </c>
      <c r="V150" s="176">
        <f t="shared" si="175"/>
        <v>0</v>
      </c>
      <c r="W150" s="176">
        <f t="shared" si="175"/>
        <v>0</v>
      </c>
      <c r="X150" s="176">
        <f t="shared" si="175"/>
        <v>0</v>
      </c>
      <c r="Y150" s="176">
        <f t="shared" si="175"/>
        <v>0</v>
      </c>
      <c r="Z150" s="176">
        <f t="shared" si="175"/>
        <v>0</v>
      </c>
      <c r="AA150" s="176">
        <f t="shared" si="172"/>
        <v>0</v>
      </c>
      <c r="AB150" s="176">
        <f t="shared" si="172"/>
        <v>0</v>
      </c>
      <c r="AC150" s="176">
        <f t="shared" si="172"/>
        <v>0</v>
      </c>
      <c r="AD150" s="176">
        <f t="shared" si="172"/>
        <v>0</v>
      </c>
      <c r="AE150" s="176">
        <f t="shared" si="172"/>
        <v>0</v>
      </c>
      <c r="AF150" s="176">
        <f t="shared" si="172"/>
        <v>0</v>
      </c>
      <c r="AG150" s="176">
        <f t="shared" si="172"/>
        <v>0</v>
      </c>
      <c r="AH150" s="176">
        <f t="shared" si="172"/>
        <v>0</v>
      </c>
      <c r="AI150" s="176">
        <f t="shared" si="172"/>
        <v>0</v>
      </c>
      <c r="AJ150" s="176">
        <f t="shared" si="172"/>
        <v>0</v>
      </c>
      <c r="AK150" s="176">
        <f t="shared" si="172"/>
        <v>0</v>
      </c>
      <c r="AL150" s="176">
        <f t="shared" si="172"/>
        <v>0</v>
      </c>
      <c r="AM150" s="176">
        <f t="shared" si="172"/>
        <v>0</v>
      </c>
      <c r="AN150" s="176">
        <f t="shared" si="172"/>
        <v>0</v>
      </c>
      <c r="AO150" s="176">
        <f t="shared" si="177"/>
        <v>0</v>
      </c>
      <c r="AP150" s="176">
        <f t="shared" si="177"/>
        <v>0</v>
      </c>
      <c r="AQ150" s="176">
        <f t="shared" si="177"/>
        <v>0</v>
      </c>
      <c r="AR150" s="176">
        <f t="shared" si="177"/>
        <v>0</v>
      </c>
      <c r="AS150" s="176">
        <f t="shared" si="177"/>
        <v>0</v>
      </c>
      <c r="AT150" s="176">
        <f t="shared" si="177"/>
        <v>0</v>
      </c>
      <c r="AU150" s="176">
        <f t="shared" si="177"/>
        <v>0</v>
      </c>
      <c r="AV150" s="176">
        <f t="shared" si="177"/>
        <v>0</v>
      </c>
      <c r="AW150" s="176">
        <f t="shared" si="177"/>
        <v>0</v>
      </c>
      <c r="AX150" s="176">
        <f t="shared" si="177"/>
        <v>0</v>
      </c>
      <c r="AY150" s="176">
        <f t="shared" si="177"/>
        <v>0</v>
      </c>
      <c r="AZ150" s="176">
        <f t="shared" si="177"/>
        <v>0</v>
      </c>
      <c r="BA150" s="176">
        <f t="shared" si="177"/>
        <v>0</v>
      </c>
      <c r="BB150" s="176">
        <f t="shared" si="177"/>
        <v>0</v>
      </c>
      <c r="BC150" s="176">
        <f t="shared" si="177"/>
        <v>0</v>
      </c>
      <c r="BD150" s="176">
        <f t="shared" si="177"/>
        <v>0</v>
      </c>
      <c r="BE150" s="176">
        <f t="shared" si="182"/>
        <v>0</v>
      </c>
      <c r="BF150" s="176">
        <f t="shared" si="182"/>
        <v>0</v>
      </c>
      <c r="BG150" s="176">
        <f t="shared" si="182"/>
        <v>0</v>
      </c>
      <c r="BH150" s="176">
        <f t="shared" si="182"/>
        <v>0</v>
      </c>
      <c r="BI150" s="176">
        <f t="shared" si="182"/>
        <v>0</v>
      </c>
      <c r="BJ150" s="176">
        <f t="shared" si="182"/>
        <v>0</v>
      </c>
      <c r="BK150" s="176">
        <f t="shared" si="182"/>
        <v>0</v>
      </c>
      <c r="BL150" s="176">
        <f t="shared" si="182"/>
        <v>0</v>
      </c>
      <c r="BM150" s="176">
        <f t="shared" si="182"/>
        <v>0</v>
      </c>
      <c r="BN150" s="176">
        <f t="shared" si="182"/>
        <v>0</v>
      </c>
      <c r="BO150" s="176">
        <f t="shared" si="182"/>
        <v>0</v>
      </c>
      <c r="BP150" s="176">
        <f t="shared" si="182"/>
        <v>0</v>
      </c>
      <c r="BQ150" s="176">
        <f t="shared" si="182"/>
        <v>0</v>
      </c>
      <c r="BR150" s="176">
        <f t="shared" si="182"/>
        <v>0</v>
      </c>
      <c r="BS150" s="176">
        <f t="shared" si="180"/>
        <v>0</v>
      </c>
      <c r="BT150" s="176">
        <f t="shared" si="180"/>
        <v>0</v>
      </c>
      <c r="BU150" s="176">
        <f t="shared" si="180"/>
        <v>0</v>
      </c>
      <c r="BV150" s="176">
        <f t="shared" si="180"/>
        <v>0</v>
      </c>
      <c r="BW150" s="176">
        <f t="shared" si="180"/>
        <v>0</v>
      </c>
      <c r="BX150" s="176">
        <f t="shared" si="180"/>
        <v>0</v>
      </c>
      <c r="BY150" s="176">
        <f t="shared" si="180"/>
        <v>0</v>
      </c>
      <c r="BZ150" s="176">
        <f t="shared" si="180"/>
        <v>0</v>
      </c>
      <c r="CA150" s="176">
        <f t="shared" si="180"/>
        <v>0</v>
      </c>
      <c r="CB150" s="176">
        <f t="shared" si="180"/>
        <v>0</v>
      </c>
      <c r="CC150" s="176">
        <f t="shared" si="180"/>
        <v>0</v>
      </c>
      <c r="CD150" s="176">
        <f t="shared" si="180"/>
        <v>0</v>
      </c>
      <c r="CE150" s="176">
        <f t="shared" si="180"/>
        <v>0</v>
      </c>
      <c r="CF150" s="176">
        <f t="shared" si="180"/>
        <v>0</v>
      </c>
      <c r="CG150" s="176">
        <f t="shared" si="178"/>
        <v>0</v>
      </c>
      <c r="CH150" s="176">
        <f t="shared" si="178"/>
        <v>0</v>
      </c>
      <c r="CI150" s="176">
        <f t="shared" si="178"/>
        <v>0</v>
      </c>
      <c r="CJ150" s="176">
        <f t="shared" si="178"/>
        <v>0</v>
      </c>
      <c r="CK150" s="176">
        <f t="shared" si="178"/>
        <v>0</v>
      </c>
      <c r="CL150" s="176">
        <f t="shared" si="181"/>
        <v>0</v>
      </c>
      <c r="CM150" s="176">
        <f t="shared" si="181"/>
        <v>0</v>
      </c>
      <c r="CN150" s="176">
        <f t="shared" si="181"/>
        <v>0</v>
      </c>
      <c r="CO150" s="176">
        <f t="shared" si="181"/>
        <v>0</v>
      </c>
      <c r="CP150" s="176">
        <f t="shared" si="181"/>
        <v>0</v>
      </c>
      <c r="CQ150" s="176">
        <f t="shared" si="181"/>
        <v>0</v>
      </c>
      <c r="CR150" s="176">
        <f t="shared" si="181"/>
        <v>0</v>
      </c>
      <c r="CS150" s="176">
        <f t="shared" si="181"/>
        <v>0</v>
      </c>
      <c r="CT150" s="176">
        <f t="shared" si="181"/>
        <v>0</v>
      </c>
      <c r="CU150" s="176">
        <f t="shared" si="181"/>
        <v>0</v>
      </c>
      <c r="CV150" s="176">
        <f t="shared" si="181"/>
        <v>0</v>
      </c>
      <c r="CW150" s="176">
        <f t="shared" si="181"/>
        <v>0</v>
      </c>
      <c r="CX150" s="176">
        <f t="shared" si="181"/>
        <v>0</v>
      </c>
      <c r="CY150" s="176">
        <f t="shared" si="181"/>
        <v>0</v>
      </c>
      <c r="CZ150" s="176">
        <f t="shared" si="181"/>
        <v>0</v>
      </c>
      <c r="DA150" s="176">
        <f t="shared" si="181"/>
        <v>0</v>
      </c>
      <c r="DB150" s="176">
        <f t="shared" si="179"/>
        <v>0</v>
      </c>
      <c r="DC150" s="176">
        <f t="shared" si="179"/>
        <v>0</v>
      </c>
      <c r="DD150" s="176">
        <f t="shared" si="179"/>
        <v>0</v>
      </c>
      <c r="DE150" s="176">
        <f t="shared" si="179"/>
        <v>0</v>
      </c>
      <c r="DF150" s="176">
        <f t="shared" si="179"/>
        <v>0</v>
      </c>
      <c r="DG150" s="176">
        <f t="shared" si="179"/>
        <v>0</v>
      </c>
      <c r="DH150" s="176">
        <f t="shared" si="179"/>
        <v>0</v>
      </c>
      <c r="DI150" s="176">
        <f t="shared" si="168"/>
        <v>0</v>
      </c>
      <c r="DJ150" s="176">
        <f t="shared" si="168"/>
        <v>0</v>
      </c>
      <c r="DK150" s="176">
        <f t="shared" si="168"/>
        <v>0</v>
      </c>
      <c r="DL150" s="176">
        <f t="shared" si="168"/>
        <v>0</v>
      </c>
      <c r="DM150" s="176">
        <f t="shared" si="168"/>
        <v>0</v>
      </c>
      <c r="DN150" s="176">
        <f t="shared" si="168"/>
        <v>0</v>
      </c>
      <c r="DO150" s="176">
        <f t="shared" si="168"/>
        <v>0</v>
      </c>
      <c r="DP150" s="176">
        <f t="shared" si="168"/>
        <v>0</v>
      </c>
      <c r="DQ150" s="176">
        <f t="shared" si="167"/>
        <v>0</v>
      </c>
      <c r="DR150" s="176">
        <f t="shared" si="167"/>
        <v>0</v>
      </c>
      <c r="DS150" s="176">
        <f t="shared" si="167"/>
        <v>0</v>
      </c>
      <c r="DT150" s="176">
        <f t="shared" si="167"/>
        <v>0</v>
      </c>
      <c r="DU150" s="176">
        <f t="shared" si="167"/>
        <v>0</v>
      </c>
      <c r="DV150" s="176">
        <f t="shared" si="167"/>
        <v>0</v>
      </c>
      <c r="DW150" s="176">
        <f t="shared" si="167"/>
        <v>0</v>
      </c>
      <c r="DX150" s="176">
        <f t="shared" si="167"/>
        <v>0</v>
      </c>
      <c r="DY150" s="176">
        <f t="shared" si="167"/>
        <v>0</v>
      </c>
      <c r="DZ150" s="176">
        <f t="shared" si="167"/>
        <v>0</v>
      </c>
      <c r="EA150" s="176">
        <f t="shared" si="167"/>
        <v>0</v>
      </c>
      <c r="EB150" s="176">
        <f t="shared" si="167"/>
        <v>0</v>
      </c>
      <c r="EC150" s="176">
        <f t="shared" si="167"/>
        <v>0</v>
      </c>
      <c r="ED150" s="176">
        <f t="shared" si="167"/>
        <v>0</v>
      </c>
      <c r="EE150" s="176">
        <f t="shared" si="167"/>
        <v>0</v>
      </c>
      <c r="EF150" s="176">
        <f t="shared" si="167"/>
        <v>0</v>
      </c>
      <c r="EG150" s="176">
        <f t="shared" si="185"/>
        <v>0</v>
      </c>
      <c r="EH150" s="176">
        <f t="shared" si="169"/>
        <v>0</v>
      </c>
      <c r="EI150" s="176">
        <f t="shared" si="169"/>
        <v>0</v>
      </c>
      <c r="EJ150" s="176">
        <f t="shared" si="169"/>
        <v>0</v>
      </c>
      <c r="EK150" s="176">
        <f t="shared" si="169"/>
        <v>0</v>
      </c>
      <c r="EL150" s="176">
        <f t="shared" si="169"/>
        <v>0</v>
      </c>
      <c r="EM150" s="176">
        <f t="shared" si="169"/>
        <v>0</v>
      </c>
      <c r="EN150" s="176">
        <f t="shared" si="169"/>
        <v>0</v>
      </c>
      <c r="EO150" s="176">
        <f t="shared" si="169"/>
        <v>0</v>
      </c>
      <c r="EP150" s="176">
        <f t="shared" si="169"/>
        <v>0</v>
      </c>
      <c r="EQ150" s="176">
        <f t="shared" si="169"/>
        <v>0</v>
      </c>
      <c r="ER150" s="176">
        <f t="shared" si="169"/>
        <v>0</v>
      </c>
      <c r="ES150" s="176">
        <f t="shared" si="169"/>
        <v>0</v>
      </c>
      <c r="ET150" s="176">
        <f t="shared" si="169"/>
        <v>0</v>
      </c>
      <c r="EU150" s="176">
        <f t="shared" si="169"/>
        <v>0</v>
      </c>
      <c r="EV150" s="176">
        <f t="shared" si="169"/>
        <v>0</v>
      </c>
      <c r="EW150" s="176">
        <f t="shared" si="169"/>
        <v>0</v>
      </c>
      <c r="EX150" s="176">
        <f t="shared" si="170"/>
        <v>0</v>
      </c>
      <c r="EY150" s="176">
        <f t="shared" si="170"/>
        <v>0</v>
      </c>
      <c r="EZ150" s="176">
        <f t="shared" si="170"/>
        <v>0</v>
      </c>
      <c r="FA150" s="176">
        <f t="shared" si="170"/>
        <v>0</v>
      </c>
      <c r="FB150" s="176">
        <f t="shared" si="170"/>
        <v>0</v>
      </c>
      <c r="FC150" s="176">
        <f t="shared" si="170"/>
        <v>0</v>
      </c>
      <c r="FD150" s="176">
        <f t="shared" si="170"/>
        <v>0</v>
      </c>
      <c r="FE150" s="176">
        <f t="shared" si="170"/>
        <v>0</v>
      </c>
      <c r="FF150" s="176">
        <f t="shared" si="170"/>
        <v>0</v>
      </c>
      <c r="FG150" s="176">
        <f t="shared" si="170"/>
        <v>0</v>
      </c>
      <c r="FH150" s="176">
        <f t="shared" si="170"/>
        <v>0</v>
      </c>
      <c r="FI150" s="176">
        <f t="shared" si="170"/>
        <v>0</v>
      </c>
      <c r="FJ150" s="176">
        <f t="shared" si="170"/>
        <v>0</v>
      </c>
      <c r="FK150" s="176">
        <f t="shared" si="170"/>
        <v>0</v>
      </c>
      <c r="FL150" s="176">
        <f t="shared" si="170"/>
        <v>0</v>
      </c>
      <c r="FM150" s="176">
        <f t="shared" si="170"/>
        <v>0</v>
      </c>
      <c r="FN150" s="176">
        <f t="shared" si="186"/>
        <v>0</v>
      </c>
      <c r="FO150" s="176">
        <f t="shared" si="186"/>
        <v>0</v>
      </c>
      <c r="FP150" s="176">
        <f t="shared" si="186"/>
        <v>0</v>
      </c>
      <c r="FQ150" s="176">
        <f t="shared" si="186"/>
        <v>0</v>
      </c>
      <c r="FR150" s="176">
        <f t="shared" si="186"/>
        <v>0</v>
      </c>
      <c r="FS150" s="176">
        <f t="shared" si="186"/>
        <v>0</v>
      </c>
      <c r="FT150" s="176">
        <f t="shared" si="186"/>
        <v>0</v>
      </c>
      <c r="FU150" s="176">
        <f t="shared" si="186"/>
        <v>0</v>
      </c>
      <c r="FV150" s="176">
        <f t="shared" si="186"/>
        <v>0</v>
      </c>
      <c r="FW150" s="176">
        <f t="shared" si="186"/>
        <v>0</v>
      </c>
      <c r="FX150" s="176">
        <f t="shared" si="186"/>
        <v>0</v>
      </c>
      <c r="FY150" s="176">
        <f t="shared" si="186"/>
        <v>0</v>
      </c>
      <c r="FZ150" s="176">
        <f t="shared" si="186"/>
        <v>0</v>
      </c>
      <c r="GA150" s="176">
        <f t="shared" si="186"/>
        <v>0</v>
      </c>
      <c r="GB150" s="176">
        <f t="shared" si="161"/>
        <v>0</v>
      </c>
      <c r="GC150" s="176">
        <f t="shared" si="161"/>
        <v>0</v>
      </c>
      <c r="GD150" s="176">
        <f t="shared" si="161"/>
        <v>0</v>
      </c>
      <c r="GE150" s="176">
        <f t="shared" si="161"/>
        <v>0</v>
      </c>
      <c r="GF150" s="176">
        <f t="shared" si="161"/>
        <v>0</v>
      </c>
      <c r="GG150" s="176">
        <f t="shared" si="161"/>
        <v>0</v>
      </c>
      <c r="GH150" s="176">
        <f t="shared" si="161"/>
        <v>0</v>
      </c>
      <c r="GI150" s="176">
        <f t="shared" si="161"/>
        <v>0</v>
      </c>
      <c r="GJ150" s="176">
        <f t="shared" si="156"/>
        <v>0</v>
      </c>
      <c r="GK150" s="176">
        <f t="shared" si="156"/>
        <v>0</v>
      </c>
      <c r="GL150" s="176">
        <f t="shared" si="156"/>
        <v>0</v>
      </c>
      <c r="GM150" s="176">
        <f t="shared" si="156"/>
        <v>0</v>
      </c>
      <c r="GN150" s="176">
        <f t="shared" si="156"/>
        <v>0</v>
      </c>
      <c r="GO150" s="176">
        <f t="shared" si="156"/>
        <v>0</v>
      </c>
      <c r="GP150" s="176">
        <f t="shared" si="156"/>
        <v>0</v>
      </c>
      <c r="GQ150" s="176">
        <f t="shared" si="156"/>
        <v>0</v>
      </c>
      <c r="GR150" s="176">
        <f t="shared" si="156"/>
        <v>0</v>
      </c>
      <c r="GS150" s="176">
        <f t="shared" si="166"/>
        <v>0</v>
      </c>
      <c r="GT150" s="176">
        <f t="shared" si="166"/>
        <v>0</v>
      </c>
      <c r="GU150" s="176">
        <f t="shared" si="166"/>
        <v>0</v>
      </c>
      <c r="GV150" s="176">
        <f t="shared" si="166"/>
        <v>0</v>
      </c>
      <c r="GW150" s="176">
        <f t="shared" si="166"/>
        <v>0</v>
      </c>
      <c r="GX150" s="176">
        <f t="shared" si="166"/>
        <v>0</v>
      </c>
      <c r="GY150" s="176">
        <f t="shared" si="166"/>
        <v>0</v>
      </c>
      <c r="GZ150" s="176">
        <f t="shared" si="166"/>
        <v>0</v>
      </c>
      <c r="HA150" s="176">
        <f t="shared" si="166"/>
        <v>0</v>
      </c>
      <c r="HB150" s="176">
        <f t="shared" si="166"/>
        <v>0</v>
      </c>
      <c r="HC150" s="176">
        <f t="shared" si="166"/>
        <v>0</v>
      </c>
      <c r="HD150" s="176">
        <f t="shared" si="166"/>
        <v>0</v>
      </c>
      <c r="HE150" s="176">
        <f t="shared" si="166"/>
        <v>0</v>
      </c>
      <c r="HF150" s="176">
        <f t="shared" si="166"/>
        <v>0</v>
      </c>
      <c r="HG150" s="176">
        <f t="shared" si="166"/>
        <v>0</v>
      </c>
      <c r="HH150" s="176">
        <f t="shared" si="166"/>
        <v>0</v>
      </c>
      <c r="HI150" s="176">
        <f t="shared" si="188"/>
        <v>0</v>
      </c>
      <c r="HJ150" s="176">
        <f t="shared" si="188"/>
        <v>0</v>
      </c>
      <c r="HK150" s="176">
        <f t="shared" si="188"/>
        <v>0</v>
      </c>
      <c r="HL150" s="176">
        <f t="shared" si="188"/>
        <v>0</v>
      </c>
      <c r="HM150" s="176">
        <f t="shared" si="188"/>
        <v>0</v>
      </c>
      <c r="HN150" s="176">
        <f t="shared" si="188"/>
        <v>0</v>
      </c>
      <c r="HO150" s="176">
        <f t="shared" si="188"/>
        <v>0</v>
      </c>
      <c r="HP150" s="176">
        <f t="shared" si="188"/>
        <v>0</v>
      </c>
      <c r="HQ150" s="176">
        <f t="shared" si="188"/>
        <v>0</v>
      </c>
      <c r="HR150" s="176">
        <f t="shared" si="184"/>
        <v>0</v>
      </c>
      <c r="HS150" s="176">
        <f t="shared" si="184"/>
        <v>0</v>
      </c>
      <c r="HT150" s="176">
        <f t="shared" si="184"/>
        <v>0</v>
      </c>
      <c r="HU150" s="176">
        <f t="shared" si="184"/>
        <v>0</v>
      </c>
      <c r="HV150" s="176">
        <f t="shared" si="184"/>
        <v>0</v>
      </c>
      <c r="HW150" s="176">
        <f t="shared" si="184"/>
        <v>0</v>
      </c>
      <c r="HX150" s="176">
        <f t="shared" si="184"/>
        <v>0</v>
      </c>
      <c r="HY150" s="176">
        <f t="shared" si="184"/>
        <v>0</v>
      </c>
      <c r="HZ150" s="176">
        <f t="shared" si="184"/>
        <v>0</v>
      </c>
      <c r="IA150" s="176">
        <f t="shared" si="184"/>
        <v>0</v>
      </c>
      <c r="IB150" s="176">
        <f t="shared" si="184"/>
        <v>0</v>
      </c>
      <c r="IC150" s="176">
        <f t="shared" si="184"/>
        <v>0</v>
      </c>
      <c r="ID150" s="176">
        <f t="shared" si="184"/>
        <v>0</v>
      </c>
      <c r="IE150" s="176">
        <f t="shared" si="184"/>
        <v>0</v>
      </c>
      <c r="IF150" s="176">
        <f t="shared" si="171"/>
        <v>0</v>
      </c>
      <c r="IG150" s="176">
        <f t="shared" si="171"/>
        <v>0</v>
      </c>
    </row>
    <row r="151" spans="2:241" ht="12.75" customHeight="1" x14ac:dyDescent="0.25">
      <c r="B151" s="174"/>
      <c r="C151" s="174"/>
      <c r="D151" s="174">
        <f t="shared" si="173"/>
        <v>0</v>
      </c>
      <c r="E151"/>
      <c r="F151"/>
      <c r="G151" s="177">
        <v>138</v>
      </c>
      <c r="H151" s="176">
        <f t="shared" si="174"/>
        <v>21.397154685974037</v>
      </c>
      <c r="I151" s="176">
        <f t="shared" si="176"/>
        <v>0</v>
      </c>
      <c r="K151" s="176">
        <f t="shared" si="175"/>
        <v>0</v>
      </c>
      <c r="L151" s="176">
        <f t="shared" si="175"/>
        <v>0</v>
      </c>
      <c r="M151" s="176">
        <f t="shared" si="175"/>
        <v>0</v>
      </c>
      <c r="N151" s="176">
        <f t="shared" si="175"/>
        <v>0</v>
      </c>
      <c r="O151" s="176">
        <f t="shared" si="175"/>
        <v>0</v>
      </c>
      <c r="P151" s="176">
        <f t="shared" si="175"/>
        <v>0</v>
      </c>
      <c r="Q151" s="176">
        <f t="shared" si="175"/>
        <v>0</v>
      </c>
      <c r="R151" s="176">
        <f t="shared" si="175"/>
        <v>0</v>
      </c>
      <c r="S151" s="176">
        <f t="shared" si="175"/>
        <v>0</v>
      </c>
      <c r="T151" s="176">
        <f t="shared" si="175"/>
        <v>0</v>
      </c>
      <c r="U151" s="176">
        <f t="shared" si="175"/>
        <v>0</v>
      </c>
      <c r="V151" s="176">
        <f t="shared" si="175"/>
        <v>0</v>
      </c>
      <c r="W151" s="176">
        <f t="shared" si="175"/>
        <v>0</v>
      </c>
      <c r="X151" s="176">
        <f t="shared" si="175"/>
        <v>0</v>
      </c>
      <c r="Y151" s="176">
        <f t="shared" si="175"/>
        <v>0</v>
      </c>
      <c r="Z151" s="176">
        <f t="shared" si="175"/>
        <v>0</v>
      </c>
      <c r="AA151" s="176">
        <f t="shared" si="172"/>
        <v>0</v>
      </c>
      <c r="AB151" s="176">
        <f t="shared" si="172"/>
        <v>0</v>
      </c>
      <c r="AC151" s="176">
        <f t="shared" si="172"/>
        <v>0</v>
      </c>
      <c r="AD151" s="176">
        <f t="shared" si="172"/>
        <v>0</v>
      </c>
      <c r="AE151" s="176">
        <f t="shared" si="172"/>
        <v>0</v>
      </c>
      <c r="AF151" s="176">
        <f t="shared" si="172"/>
        <v>0</v>
      </c>
      <c r="AG151" s="176">
        <f t="shared" si="172"/>
        <v>0</v>
      </c>
      <c r="AH151" s="176">
        <f t="shared" si="172"/>
        <v>0</v>
      </c>
      <c r="AI151" s="176">
        <f t="shared" si="172"/>
        <v>0</v>
      </c>
      <c r="AJ151" s="176">
        <f t="shared" si="172"/>
        <v>0</v>
      </c>
      <c r="AK151" s="176">
        <f t="shared" si="172"/>
        <v>0</v>
      </c>
      <c r="AL151" s="176">
        <f t="shared" si="172"/>
        <v>0</v>
      </c>
      <c r="AM151" s="176">
        <f t="shared" si="172"/>
        <v>0</v>
      </c>
      <c r="AN151" s="176">
        <f t="shared" si="172"/>
        <v>0</v>
      </c>
      <c r="AO151" s="176">
        <f t="shared" si="177"/>
        <v>0</v>
      </c>
      <c r="AP151" s="176">
        <f t="shared" si="177"/>
        <v>0</v>
      </c>
      <c r="AQ151" s="176">
        <f t="shared" si="177"/>
        <v>0</v>
      </c>
      <c r="AR151" s="176">
        <f t="shared" si="177"/>
        <v>0</v>
      </c>
      <c r="AS151" s="176">
        <f t="shared" si="177"/>
        <v>0</v>
      </c>
      <c r="AT151" s="176">
        <f t="shared" si="177"/>
        <v>0</v>
      </c>
      <c r="AU151" s="176">
        <f t="shared" si="177"/>
        <v>0</v>
      </c>
      <c r="AV151" s="176">
        <f t="shared" si="177"/>
        <v>0</v>
      </c>
      <c r="AW151" s="176">
        <f t="shared" si="177"/>
        <v>0</v>
      </c>
      <c r="AX151" s="176">
        <f t="shared" si="177"/>
        <v>0</v>
      </c>
      <c r="AY151" s="176">
        <f t="shared" si="177"/>
        <v>0</v>
      </c>
      <c r="AZ151" s="176">
        <f t="shared" si="177"/>
        <v>0</v>
      </c>
      <c r="BA151" s="176">
        <f t="shared" si="177"/>
        <v>0</v>
      </c>
      <c r="BB151" s="176">
        <f t="shared" si="177"/>
        <v>0</v>
      </c>
      <c r="BC151" s="176">
        <f t="shared" si="177"/>
        <v>0</v>
      </c>
      <c r="BD151" s="176">
        <f t="shared" si="177"/>
        <v>0</v>
      </c>
      <c r="BE151" s="176">
        <f t="shared" si="182"/>
        <v>0</v>
      </c>
      <c r="BF151" s="176">
        <f t="shared" si="182"/>
        <v>0</v>
      </c>
      <c r="BG151" s="176">
        <f t="shared" si="182"/>
        <v>0</v>
      </c>
      <c r="BH151" s="176">
        <f t="shared" si="182"/>
        <v>0</v>
      </c>
      <c r="BI151" s="176">
        <f t="shared" si="182"/>
        <v>0</v>
      </c>
      <c r="BJ151" s="176">
        <f t="shared" si="182"/>
        <v>0</v>
      </c>
      <c r="BK151" s="176">
        <f t="shared" si="182"/>
        <v>0</v>
      </c>
      <c r="BL151" s="176">
        <f t="shared" si="182"/>
        <v>0</v>
      </c>
      <c r="BM151" s="176">
        <f t="shared" si="182"/>
        <v>0</v>
      </c>
      <c r="BN151" s="176">
        <f t="shared" si="182"/>
        <v>0</v>
      </c>
      <c r="BO151" s="176">
        <f t="shared" si="182"/>
        <v>0</v>
      </c>
      <c r="BP151" s="176">
        <f t="shared" si="182"/>
        <v>0</v>
      </c>
      <c r="BQ151" s="176">
        <f t="shared" si="182"/>
        <v>0</v>
      </c>
      <c r="BR151" s="176">
        <f t="shared" si="182"/>
        <v>0</v>
      </c>
      <c r="BS151" s="176">
        <f t="shared" si="180"/>
        <v>0</v>
      </c>
      <c r="BT151" s="176">
        <f t="shared" si="180"/>
        <v>0</v>
      </c>
      <c r="BU151" s="176">
        <f t="shared" si="180"/>
        <v>0</v>
      </c>
      <c r="BV151" s="176">
        <f t="shared" si="180"/>
        <v>0</v>
      </c>
      <c r="BW151" s="176">
        <f t="shared" si="180"/>
        <v>0</v>
      </c>
      <c r="BX151" s="176">
        <f t="shared" si="180"/>
        <v>0</v>
      </c>
      <c r="BY151" s="176">
        <f t="shared" si="180"/>
        <v>0</v>
      </c>
      <c r="BZ151" s="176">
        <f t="shared" si="180"/>
        <v>0</v>
      </c>
      <c r="CA151" s="176">
        <f t="shared" si="180"/>
        <v>0</v>
      </c>
      <c r="CB151" s="176">
        <f t="shared" si="180"/>
        <v>0</v>
      </c>
      <c r="CC151" s="176">
        <f t="shared" si="180"/>
        <v>0</v>
      </c>
      <c r="CD151" s="176">
        <f t="shared" si="180"/>
        <v>0</v>
      </c>
      <c r="CE151" s="176">
        <f t="shared" si="180"/>
        <v>0</v>
      </c>
      <c r="CF151" s="176">
        <f t="shared" si="180"/>
        <v>0</v>
      </c>
      <c r="CG151" s="176">
        <f t="shared" si="180"/>
        <v>0</v>
      </c>
      <c r="CH151" s="176">
        <f t="shared" si="178"/>
        <v>0</v>
      </c>
      <c r="CI151" s="176">
        <f t="shared" si="178"/>
        <v>0</v>
      </c>
      <c r="CJ151" s="176">
        <f t="shared" si="178"/>
        <v>0</v>
      </c>
      <c r="CK151" s="176">
        <f t="shared" si="178"/>
        <v>0</v>
      </c>
      <c r="CL151" s="176">
        <f t="shared" si="181"/>
        <v>0</v>
      </c>
      <c r="CM151" s="176">
        <f t="shared" si="181"/>
        <v>0</v>
      </c>
      <c r="CN151" s="176">
        <f t="shared" si="181"/>
        <v>0</v>
      </c>
      <c r="CO151" s="176">
        <f t="shared" si="181"/>
        <v>0</v>
      </c>
      <c r="CP151" s="176">
        <f t="shared" si="181"/>
        <v>0</v>
      </c>
      <c r="CQ151" s="176">
        <f t="shared" si="181"/>
        <v>0</v>
      </c>
      <c r="CR151" s="176">
        <f t="shared" si="181"/>
        <v>0</v>
      </c>
      <c r="CS151" s="176">
        <f t="shared" si="181"/>
        <v>0</v>
      </c>
      <c r="CT151" s="176">
        <f t="shared" si="181"/>
        <v>0</v>
      </c>
      <c r="CU151" s="176">
        <f t="shared" si="181"/>
        <v>0</v>
      </c>
      <c r="CV151" s="176">
        <f t="shared" si="181"/>
        <v>0</v>
      </c>
      <c r="CW151" s="176">
        <f t="shared" si="181"/>
        <v>0</v>
      </c>
      <c r="CX151" s="176">
        <f t="shared" si="181"/>
        <v>0</v>
      </c>
      <c r="CY151" s="176">
        <f t="shared" si="181"/>
        <v>0</v>
      </c>
      <c r="CZ151" s="176">
        <f t="shared" si="181"/>
        <v>0</v>
      </c>
      <c r="DA151" s="176">
        <f t="shared" si="181"/>
        <v>0</v>
      </c>
      <c r="DB151" s="176">
        <f t="shared" si="179"/>
        <v>0</v>
      </c>
      <c r="DC151" s="176">
        <f t="shared" si="179"/>
        <v>0</v>
      </c>
      <c r="DD151" s="176">
        <f t="shared" si="179"/>
        <v>0</v>
      </c>
      <c r="DE151" s="176">
        <f t="shared" si="179"/>
        <v>0</v>
      </c>
      <c r="DF151" s="176">
        <f t="shared" si="179"/>
        <v>0</v>
      </c>
      <c r="DG151" s="176">
        <f t="shared" si="179"/>
        <v>0</v>
      </c>
      <c r="DH151" s="176">
        <f t="shared" si="179"/>
        <v>0</v>
      </c>
      <c r="DI151" s="176">
        <f t="shared" si="168"/>
        <v>0</v>
      </c>
      <c r="DJ151" s="176">
        <f t="shared" si="168"/>
        <v>0</v>
      </c>
      <c r="DK151" s="176">
        <f t="shared" si="168"/>
        <v>0</v>
      </c>
      <c r="DL151" s="176">
        <f t="shared" si="168"/>
        <v>0</v>
      </c>
      <c r="DM151" s="176">
        <f t="shared" si="168"/>
        <v>0</v>
      </c>
      <c r="DN151" s="176">
        <f t="shared" si="168"/>
        <v>0</v>
      </c>
      <c r="DO151" s="176">
        <f t="shared" si="168"/>
        <v>0</v>
      </c>
      <c r="DP151" s="176">
        <f t="shared" si="168"/>
        <v>0</v>
      </c>
      <c r="DQ151" s="176">
        <f t="shared" si="167"/>
        <v>0</v>
      </c>
      <c r="DR151" s="176">
        <f t="shared" si="167"/>
        <v>0</v>
      </c>
      <c r="DS151" s="176">
        <f t="shared" si="167"/>
        <v>0</v>
      </c>
      <c r="DT151" s="176">
        <f t="shared" si="167"/>
        <v>0</v>
      </c>
      <c r="DU151" s="176">
        <f t="shared" si="167"/>
        <v>0</v>
      </c>
      <c r="DV151" s="176">
        <f t="shared" si="167"/>
        <v>0</v>
      </c>
      <c r="DW151" s="176">
        <f t="shared" si="167"/>
        <v>0</v>
      </c>
      <c r="DX151" s="176">
        <f t="shared" si="167"/>
        <v>0</v>
      </c>
      <c r="DY151" s="176">
        <f t="shared" si="167"/>
        <v>0</v>
      </c>
      <c r="DZ151" s="176">
        <f t="shared" si="167"/>
        <v>0</v>
      </c>
      <c r="EA151" s="176">
        <f t="shared" si="167"/>
        <v>0</v>
      </c>
      <c r="EB151" s="176">
        <f t="shared" si="167"/>
        <v>0</v>
      </c>
      <c r="EC151" s="176">
        <f t="shared" si="167"/>
        <v>0</v>
      </c>
      <c r="ED151" s="176">
        <f t="shared" si="167"/>
        <v>0</v>
      </c>
      <c r="EE151" s="176">
        <f t="shared" si="167"/>
        <v>0</v>
      </c>
      <c r="EF151" s="176">
        <f t="shared" si="167"/>
        <v>0</v>
      </c>
      <c r="EG151" s="176">
        <f t="shared" si="185"/>
        <v>0</v>
      </c>
      <c r="EH151" s="176">
        <f t="shared" si="169"/>
        <v>0</v>
      </c>
      <c r="EI151" s="176">
        <f t="shared" si="169"/>
        <v>0</v>
      </c>
      <c r="EJ151" s="176">
        <f t="shared" si="169"/>
        <v>0</v>
      </c>
      <c r="EK151" s="176">
        <f t="shared" si="169"/>
        <v>0</v>
      </c>
      <c r="EL151" s="176">
        <f t="shared" si="169"/>
        <v>0</v>
      </c>
      <c r="EM151" s="176">
        <f t="shared" si="169"/>
        <v>0</v>
      </c>
      <c r="EN151" s="176">
        <f t="shared" si="169"/>
        <v>0</v>
      </c>
      <c r="EO151" s="176">
        <f t="shared" si="169"/>
        <v>0</v>
      </c>
      <c r="EP151" s="176">
        <f t="shared" si="169"/>
        <v>0</v>
      </c>
      <c r="EQ151" s="176">
        <f t="shared" si="169"/>
        <v>0</v>
      </c>
      <c r="ER151" s="176">
        <f t="shared" si="169"/>
        <v>0</v>
      </c>
      <c r="ES151" s="176">
        <f t="shared" si="169"/>
        <v>0</v>
      </c>
      <c r="ET151" s="176">
        <f t="shared" si="169"/>
        <v>0</v>
      </c>
      <c r="EU151" s="176">
        <f t="shared" si="169"/>
        <v>0</v>
      </c>
      <c r="EV151" s="176">
        <f t="shared" si="169"/>
        <v>0</v>
      </c>
      <c r="EW151" s="176">
        <f t="shared" ref="EW151:FL169" si="189">+NORMDIST($H151,EW$12,EW$13,FALSE)</f>
        <v>0</v>
      </c>
      <c r="EX151" s="176">
        <f t="shared" si="189"/>
        <v>0</v>
      </c>
      <c r="EY151" s="176">
        <f t="shared" si="189"/>
        <v>0</v>
      </c>
      <c r="EZ151" s="176">
        <f t="shared" si="189"/>
        <v>0</v>
      </c>
      <c r="FA151" s="176">
        <f t="shared" si="189"/>
        <v>0</v>
      </c>
      <c r="FB151" s="176">
        <f t="shared" si="189"/>
        <v>0</v>
      </c>
      <c r="FC151" s="176">
        <f t="shared" si="189"/>
        <v>0</v>
      </c>
      <c r="FD151" s="176">
        <f t="shared" si="189"/>
        <v>0</v>
      </c>
      <c r="FE151" s="176">
        <f t="shared" si="189"/>
        <v>0</v>
      </c>
      <c r="FF151" s="176">
        <f t="shared" si="189"/>
        <v>0</v>
      </c>
      <c r="FG151" s="176">
        <f t="shared" si="189"/>
        <v>0</v>
      </c>
      <c r="FH151" s="176">
        <f t="shared" si="189"/>
        <v>0</v>
      </c>
      <c r="FI151" s="176">
        <f t="shared" si="170"/>
        <v>0</v>
      </c>
      <c r="FJ151" s="176">
        <f t="shared" si="170"/>
        <v>0</v>
      </c>
      <c r="FK151" s="176">
        <f t="shared" si="170"/>
        <v>0</v>
      </c>
      <c r="FL151" s="176">
        <f t="shared" si="170"/>
        <v>0</v>
      </c>
      <c r="FM151" s="176">
        <f t="shared" si="170"/>
        <v>0</v>
      </c>
      <c r="FN151" s="176">
        <f t="shared" si="186"/>
        <v>0</v>
      </c>
      <c r="FO151" s="176">
        <f t="shared" si="186"/>
        <v>0</v>
      </c>
      <c r="FP151" s="176">
        <f t="shared" si="186"/>
        <v>0</v>
      </c>
      <c r="FQ151" s="176">
        <f t="shared" si="186"/>
        <v>0</v>
      </c>
      <c r="FR151" s="176">
        <f t="shared" si="186"/>
        <v>0</v>
      </c>
      <c r="FS151" s="176">
        <f t="shared" si="186"/>
        <v>0</v>
      </c>
      <c r="FT151" s="176">
        <f t="shared" si="186"/>
        <v>0</v>
      </c>
      <c r="FU151" s="176">
        <f t="shared" si="186"/>
        <v>0</v>
      </c>
      <c r="FV151" s="176">
        <f t="shared" si="186"/>
        <v>0</v>
      </c>
      <c r="FW151" s="176">
        <f t="shared" si="186"/>
        <v>0</v>
      </c>
      <c r="FX151" s="176">
        <f t="shared" si="186"/>
        <v>0</v>
      </c>
      <c r="FY151" s="176">
        <f t="shared" si="186"/>
        <v>0</v>
      </c>
      <c r="FZ151" s="176">
        <f t="shared" si="186"/>
        <v>0</v>
      </c>
      <c r="GA151" s="176">
        <f t="shared" si="186"/>
        <v>0</v>
      </c>
      <c r="GB151" s="176">
        <f t="shared" si="161"/>
        <v>0</v>
      </c>
      <c r="GC151" s="176">
        <f t="shared" si="161"/>
        <v>0</v>
      </c>
      <c r="GD151" s="176">
        <f t="shared" si="161"/>
        <v>0</v>
      </c>
      <c r="GE151" s="176">
        <f t="shared" si="161"/>
        <v>0</v>
      </c>
      <c r="GF151" s="176">
        <f t="shared" si="161"/>
        <v>0</v>
      </c>
      <c r="GG151" s="176">
        <f t="shared" si="161"/>
        <v>0</v>
      </c>
      <c r="GH151" s="176">
        <f t="shared" si="161"/>
        <v>0</v>
      </c>
      <c r="GI151" s="176">
        <f t="shared" si="161"/>
        <v>0</v>
      </c>
      <c r="GJ151" s="176">
        <f t="shared" si="156"/>
        <v>0</v>
      </c>
      <c r="GK151" s="176">
        <f t="shared" si="156"/>
        <v>0</v>
      </c>
      <c r="GL151" s="176">
        <f t="shared" si="156"/>
        <v>0</v>
      </c>
      <c r="GM151" s="176">
        <f t="shared" si="156"/>
        <v>0</v>
      </c>
      <c r="GN151" s="176">
        <f t="shared" si="156"/>
        <v>0</v>
      </c>
      <c r="GO151" s="176">
        <f t="shared" si="156"/>
        <v>0</v>
      </c>
      <c r="GP151" s="176">
        <f t="shared" si="156"/>
        <v>0</v>
      </c>
      <c r="GQ151" s="176">
        <f t="shared" si="156"/>
        <v>0</v>
      </c>
      <c r="GR151" s="176">
        <f t="shared" si="156"/>
        <v>0</v>
      </c>
      <c r="GS151" s="176">
        <f t="shared" si="166"/>
        <v>0</v>
      </c>
      <c r="GT151" s="176">
        <f t="shared" si="166"/>
        <v>0</v>
      </c>
      <c r="GU151" s="176">
        <f t="shared" si="166"/>
        <v>0</v>
      </c>
      <c r="GV151" s="176">
        <f t="shared" si="166"/>
        <v>0</v>
      </c>
      <c r="GW151" s="176">
        <f t="shared" si="166"/>
        <v>0</v>
      </c>
      <c r="GX151" s="176">
        <f t="shared" si="166"/>
        <v>0</v>
      </c>
      <c r="GY151" s="176">
        <f t="shared" si="166"/>
        <v>0</v>
      </c>
      <c r="GZ151" s="176">
        <f t="shared" si="166"/>
        <v>0</v>
      </c>
      <c r="HA151" s="176">
        <f t="shared" si="166"/>
        <v>0</v>
      </c>
      <c r="HB151" s="176">
        <f t="shared" si="166"/>
        <v>0</v>
      </c>
      <c r="HC151" s="176">
        <f t="shared" si="166"/>
        <v>0</v>
      </c>
      <c r="HD151" s="176">
        <f t="shared" si="166"/>
        <v>0</v>
      </c>
      <c r="HE151" s="176">
        <f t="shared" si="166"/>
        <v>0</v>
      </c>
      <c r="HF151" s="176">
        <f t="shared" si="166"/>
        <v>0</v>
      </c>
      <c r="HG151" s="176">
        <f t="shared" si="166"/>
        <v>0</v>
      </c>
      <c r="HH151" s="176">
        <f t="shared" si="166"/>
        <v>0</v>
      </c>
      <c r="HI151" s="176">
        <f t="shared" si="188"/>
        <v>0</v>
      </c>
      <c r="HJ151" s="176">
        <f t="shared" si="188"/>
        <v>0</v>
      </c>
      <c r="HK151" s="176">
        <f t="shared" si="188"/>
        <v>0</v>
      </c>
      <c r="HL151" s="176">
        <f t="shared" si="188"/>
        <v>0</v>
      </c>
      <c r="HM151" s="176">
        <f t="shared" si="188"/>
        <v>0</v>
      </c>
      <c r="HN151" s="176">
        <f t="shared" si="188"/>
        <v>0</v>
      </c>
      <c r="HO151" s="176">
        <f t="shared" si="188"/>
        <v>0</v>
      </c>
      <c r="HP151" s="176">
        <f t="shared" si="188"/>
        <v>0</v>
      </c>
      <c r="HQ151" s="176">
        <f t="shared" si="188"/>
        <v>0</v>
      </c>
      <c r="HR151" s="176">
        <f t="shared" si="184"/>
        <v>0</v>
      </c>
      <c r="HS151" s="176">
        <f t="shared" si="184"/>
        <v>0</v>
      </c>
      <c r="HT151" s="176">
        <f t="shared" si="184"/>
        <v>0</v>
      </c>
      <c r="HU151" s="176">
        <f t="shared" si="184"/>
        <v>0</v>
      </c>
      <c r="HV151" s="176">
        <f t="shared" si="184"/>
        <v>0</v>
      </c>
      <c r="HW151" s="176">
        <f t="shared" si="184"/>
        <v>0</v>
      </c>
      <c r="HX151" s="176">
        <f t="shared" si="184"/>
        <v>0</v>
      </c>
      <c r="HY151" s="176">
        <f t="shared" si="184"/>
        <v>0</v>
      </c>
      <c r="HZ151" s="176">
        <f t="shared" si="184"/>
        <v>0</v>
      </c>
      <c r="IA151" s="176">
        <f t="shared" si="184"/>
        <v>0</v>
      </c>
      <c r="IB151" s="176">
        <f t="shared" si="184"/>
        <v>0</v>
      </c>
      <c r="IC151" s="176">
        <f t="shared" si="184"/>
        <v>0</v>
      </c>
      <c r="ID151" s="176">
        <f t="shared" si="184"/>
        <v>0</v>
      </c>
      <c r="IE151" s="176">
        <f t="shared" si="184"/>
        <v>0</v>
      </c>
      <c r="IF151" s="176">
        <f t="shared" si="171"/>
        <v>0</v>
      </c>
      <c r="IG151" s="176">
        <f t="shared" si="171"/>
        <v>0</v>
      </c>
    </row>
    <row r="152" spans="2:241" ht="12.75" customHeight="1" x14ac:dyDescent="0.25">
      <c r="B152" s="174"/>
      <c r="C152" s="174"/>
      <c r="D152" s="174">
        <f t="shared" si="173"/>
        <v>0</v>
      </c>
      <c r="E152"/>
      <c r="F152"/>
      <c r="G152" s="177">
        <v>139</v>
      </c>
      <c r="H152" s="176">
        <f t="shared" si="174"/>
        <v>21.552206531524572</v>
      </c>
      <c r="I152" s="176">
        <f t="shared" si="176"/>
        <v>0</v>
      </c>
      <c r="K152" s="176">
        <f t="shared" si="175"/>
        <v>0</v>
      </c>
      <c r="L152" s="176">
        <f t="shared" si="175"/>
        <v>0</v>
      </c>
      <c r="M152" s="176">
        <f t="shared" si="175"/>
        <v>0</v>
      </c>
      <c r="N152" s="176">
        <f t="shared" si="175"/>
        <v>0</v>
      </c>
      <c r="O152" s="176">
        <f t="shared" si="175"/>
        <v>0</v>
      </c>
      <c r="P152" s="176">
        <f t="shared" si="175"/>
        <v>0</v>
      </c>
      <c r="Q152" s="176">
        <f t="shared" si="175"/>
        <v>0</v>
      </c>
      <c r="R152" s="176">
        <f t="shared" si="175"/>
        <v>0</v>
      </c>
      <c r="S152" s="176">
        <f t="shared" si="175"/>
        <v>0</v>
      </c>
      <c r="T152" s="176">
        <f t="shared" si="175"/>
        <v>0</v>
      </c>
      <c r="U152" s="176">
        <f t="shared" si="175"/>
        <v>0</v>
      </c>
      <c r="V152" s="176">
        <f t="shared" si="175"/>
        <v>0</v>
      </c>
      <c r="W152" s="176">
        <f t="shared" si="175"/>
        <v>0</v>
      </c>
      <c r="X152" s="176">
        <f t="shared" si="175"/>
        <v>0</v>
      </c>
      <c r="Y152" s="176">
        <f t="shared" si="175"/>
        <v>0</v>
      </c>
      <c r="Z152" s="176">
        <f t="shared" si="175"/>
        <v>0</v>
      </c>
      <c r="AA152" s="176">
        <f t="shared" si="172"/>
        <v>0</v>
      </c>
      <c r="AB152" s="176">
        <f t="shared" si="172"/>
        <v>0</v>
      </c>
      <c r="AC152" s="176">
        <f t="shared" si="172"/>
        <v>0</v>
      </c>
      <c r="AD152" s="176">
        <f t="shared" si="172"/>
        <v>0</v>
      </c>
      <c r="AE152" s="176">
        <f t="shared" si="172"/>
        <v>0</v>
      </c>
      <c r="AF152" s="176">
        <f t="shared" si="172"/>
        <v>0</v>
      </c>
      <c r="AG152" s="176">
        <f t="shared" si="172"/>
        <v>0</v>
      </c>
      <c r="AH152" s="176">
        <f t="shared" si="172"/>
        <v>0</v>
      </c>
      <c r="AI152" s="176">
        <f t="shared" si="172"/>
        <v>0</v>
      </c>
      <c r="AJ152" s="176">
        <f t="shared" si="172"/>
        <v>0</v>
      </c>
      <c r="AK152" s="176">
        <f t="shared" si="172"/>
        <v>0</v>
      </c>
      <c r="AL152" s="176">
        <f t="shared" si="172"/>
        <v>0</v>
      </c>
      <c r="AM152" s="176">
        <f t="shared" si="172"/>
        <v>0</v>
      </c>
      <c r="AN152" s="176">
        <f t="shared" si="172"/>
        <v>0</v>
      </c>
      <c r="AO152" s="176">
        <f t="shared" si="177"/>
        <v>0</v>
      </c>
      <c r="AP152" s="176">
        <f t="shared" si="177"/>
        <v>0</v>
      </c>
      <c r="AQ152" s="176">
        <f t="shared" si="177"/>
        <v>0</v>
      </c>
      <c r="AR152" s="176">
        <f t="shared" si="177"/>
        <v>0</v>
      </c>
      <c r="AS152" s="176">
        <f t="shared" si="177"/>
        <v>0</v>
      </c>
      <c r="AT152" s="176">
        <f t="shared" si="177"/>
        <v>0</v>
      </c>
      <c r="AU152" s="176">
        <f t="shared" si="177"/>
        <v>0</v>
      </c>
      <c r="AV152" s="176">
        <f t="shared" si="177"/>
        <v>0</v>
      </c>
      <c r="AW152" s="176">
        <f t="shared" si="177"/>
        <v>0</v>
      </c>
      <c r="AX152" s="176">
        <f t="shared" si="177"/>
        <v>0</v>
      </c>
      <c r="AY152" s="176">
        <f t="shared" si="177"/>
        <v>0</v>
      </c>
      <c r="AZ152" s="176">
        <f t="shared" si="177"/>
        <v>0</v>
      </c>
      <c r="BA152" s="176">
        <f t="shared" si="177"/>
        <v>0</v>
      </c>
      <c r="BB152" s="176">
        <f t="shared" si="177"/>
        <v>0</v>
      </c>
      <c r="BC152" s="176">
        <f t="shared" si="177"/>
        <v>0</v>
      </c>
      <c r="BD152" s="176">
        <f t="shared" si="177"/>
        <v>0</v>
      </c>
      <c r="BE152" s="176">
        <f t="shared" si="182"/>
        <v>0</v>
      </c>
      <c r="BF152" s="176">
        <f t="shared" si="182"/>
        <v>0</v>
      </c>
      <c r="BG152" s="176">
        <f t="shared" si="182"/>
        <v>0</v>
      </c>
      <c r="BH152" s="176">
        <f t="shared" si="182"/>
        <v>0</v>
      </c>
      <c r="BI152" s="176">
        <f t="shared" si="182"/>
        <v>0</v>
      </c>
      <c r="BJ152" s="176">
        <f t="shared" si="182"/>
        <v>0</v>
      </c>
      <c r="BK152" s="176">
        <f t="shared" si="182"/>
        <v>0</v>
      </c>
      <c r="BL152" s="176">
        <f t="shared" si="182"/>
        <v>0</v>
      </c>
      <c r="BM152" s="176">
        <f t="shared" si="182"/>
        <v>0</v>
      </c>
      <c r="BN152" s="176">
        <f t="shared" si="182"/>
        <v>0</v>
      </c>
      <c r="BO152" s="176">
        <f t="shared" si="182"/>
        <v>0</v>
      </c>
      <c r="BP152" s="176">
        <f t="shared" si="182"/>
        <v>0</v>
      </c>
      <c r="BQ152" s="176">
        <f t="shared" si="182"/>
        <v>0</v>
      </c>
      <c r="BR152" s="176">
        <f t="shared" si="182"/>
        <v>0</v>
      </c>
      <c r="BS152" s="176">
        <f t="shared" si="180"/>
        <v>0</v>
      </c>
      <c r="BT152" s="176">
        <f t="shared" si="180"/>
        <v>0</v>
      </c>
      <c r="BU152" s="176">
        <f t="shared" si="180"/>
        <v>0</v>
      </c>
      <c r="BV152" s="176">
        <f t="shared" si="180"/>
        <v>0</v>
      </c>
      <c r="BW152" s="176">
        <f t="shared" si="180"/>
        <v>0</v>
      </c>
      <c r="BX152" s="176">
        <f t="shared" si="180"/>
        <v>0</v>
      </c>
      <c r="BY152" s="176">
        <f t="shared" si="180"/>
        <v>0</v>
      </c>
      <c r="BZ152" s="176">
        <f t="shared" si="180"/>
        <v>0</v>
      </c>
      <c r="CA152" s="176">
        <f t="shared" si="180"/>
        <v>0</v>
      </c>
      <c r="CB152" s="176">
        <f t="shared" si="180"/>
        <v>0</v>
      </c>
      <c r="CC152" s="176">
        <f t="shared" si="180"/>
        <v>0</v>
      </c>
      <c r="CD152" s="176">
        <f t="shared" si="180"/>
        <v>0</v>
      </c>
      <c r="CE152" s="176">
        <f t="shared" si="180"/>
        <v>0</v>
      </c>
      <c r="CF152" s="176">
        <f t="shared" si="180"/>
        <v>0</v>
      </c>
      <c r="CG152" s="176">
        <f t="shared" si="180"/>
        <v>0</v>
      </c>
      <c r="CH152" s="176">
        <f t="shared" si="178"/>
        <v>0</v>
      </c>
      <c r="CI152" s="176">
        <f t="shared" si="178"/>
        <v>0</v>
      </c>
      <c r="CJ152" s="176">
        <f t="shared" si="178"/>
        <v>0</v>
      </c>
      <c r="CK152" s="176">
        <f t="shared" si="178"/>
        <v>0</v>
      </c>
      <c r="CL152" s="176">
        <f t="shared" si="181"/>
        <v>0</v>
      </c>
      <c r="CM152" s="176">
        <f t="shared" si="181"/>
        <v>0</v>
      </c>
      <c r="CN152" s="176">
        <f t="shared" si="181"/>
        <v>0</v>
      </c>
      <c r="CO152" s="176">
        <f t="shared" si="181"/>
        <v>0</v>
      </c>
      <c r="CP152" s="176">
        <f t="shared" si="181"/>
        <v>0</v>
      </c>
      <c r="CQ152" s="176">
        <f t="shared" si="181"/>
        <v>0</v>
      </c>
      <c r="CR152" s="176">
        <f t="shared" si="181"/>
        <v>0</v>
      </c>
      <c r="CS152" s="176">
        <f t="shared" si="181"/>
        <v>0</v>
      </c>
      <c r="CT152" s="176">
        <f t="shared" si="181"/>
        <v>0</v>
      </c>
      <c r="CU152" s="176">
        <f t="shared" si="181"/>
        <v>0</v>
      </c>
      <c r="CV152" s="176">
        <f t="shared" si="181"/>
        <v>0</v>
      </c>
      <c r="CW152" s="176">
        <f t="shared" si="181"/>
        <v>0</v>
      </c>
      <c r="CX152" s="176">
        <f t="shared" si="181"/>
        <v>0</v>
      </c>
      <c r="CY152" s="176">
        <f t="shared" si="181"/>
        <v>0</v>
      </c>
      <c r="CZ152" s="176">
        <f t="shared" si="181"/>
        <v>0</v>
      </c>
      <c r="DA152" s="176">
        <f t="shared" si="181"/>
        <v>0</v>
      </c>
      <c r="DB152" s="176">
        <f t="shared" si="179"/>
        <v>0</v>
      </c>
      <c r="DC152" s="176">
        <f t="shared" si="179"/>
        <v>0</v>
      </c>
      <c r="DD152" s="176">
        <f t="shared" si="179"/>
        <v>0</v>
      </c>
      <c r="DE152" s="176">
        <f t="shared" si="179"/>
        <v>0</v>
      </c>
      <c r="DF152" s="176">
        <f t="shared" si="179"/>
        <v>0</v>
      </c>
      <c r="DG152" s="176">
        <f t="shared" si="179"/>
        <v>0</v>
      </c>
      <c r="DH152" s="176">
        <f t="shared" si="179"/>
        <v>0</v>
      </c>
      <c r="DI152" s="176">
        <f t="shared" si="168"/>
        <v>0</v>
      </c>
      <c r="DJ152" s="176">
        <f t="shared" si="168"/>
        <v>0</v>
      </c>
      <c r="DK152" s="176">
        <f t="shared" si="168"/>
        <v>0</v>
      </c>
      <c r="DL152" s="176">
        <f t="shared" si="168"/>
        <v>0</v>
      </c>
      <c r="DM152" s="176">
        <f t="shared" si="168"/>
        <v>0</v>
      </c>
      <c r="DN152" s="176">
        <f t="shared" si="168"/>
        <v>0</v>
      </c>
      <c r="DO152" s="176">
        <f t="shared" si="168"/>
        <v>0</v>
      </c>
      <c r="DP152" s="176">
        <f t="shared" si="168"/>
        <v>0</v>
      </c>
      <c r="DQ152" s="176">
        <f t="shared" si="167"/>
        <v>0</v>
      </c>
      <c r="DR152" s="176">
        <f t="shared" si="167"/>
        <v>0</v>
      </c>
      <c r="DS152" s="176">
        <f t="shared" si="167"/>
        <v>0</v>
      </c>
      <c r="DT152" s="176">
        <f t="shared" si="167"/>
        <v>0</v>
      </c>
      <c r="DU152" s="176">
        <f t="shared" si="167"/>
        <v>0</v>
      </c>
      <c r="DV152" s="176">
        <f t="shared" si="167"/>
        <v>0</v>
      </c>
      <c r="DW152" s="176">
        <f t="shared" si="167"/>
        <v>0</v>
      </c>
      <c r="DX152" s="176">
        <f t="shared" si="167"/>
        <v>0</v>
      </c>
      <c r="DY152" s="176">
        <f t="shared" si="167"/>
        <v>0</v>
      </c>
      <c r="DZ152" s="176">
        <f t="shared" si="167"/>
        <v>0</v>
      </c>
      <c r="EA152" s="176">
        <f t="shared" si="167"/>
        <v>0</v>
      </c>
      <c r="EB152" s="176">
        <f t="shared" si="167"/>
        <v>0</v>
      </c>
      <c r="EC152" s="176">
        <f t="shared" si="167"/>
        <v>0</v>
      </c>
      <c r="ED152" s="176">
        <f t="shared" si="167"/>
        <v>0</v>
      </c>
      <c r="EE152" s="176">
        <f t="shared" si="167"/>
        <v>0</v>
      </c>
      <c r="EF152" s="176">
        <f t="shared" si="167"/>
        <v>0</v>
      </c>
      <c r="EG152" s="176">
        <f t="shared" si="185"/>
        <v>0</v>
      </c>
      <c r="EH152" s="176">
        <f t="shared" si="185"/>
        <v>0</v>
      </c>
      <c r="EI152" s="176">
        <f t="shared" si="185"/>
        <v>0</v>
      </c>
      <c r="EJ152" s="176">
        <f t="shared" si="185"/>
        <v>0</v>
      </c>
      <c r="EK152" s="176">
        <f t="shared" ref="EH152:EV167" si="190">+NORMDIST($H152,EK$12,EK$13,FALSE)</f>
        <v>0</v>
      </c>
      <c r="EL152" s="176">
        <f t="shared" si="190"/>
        <v>0</v>
      </c>
      <c r="EM152" s="176">
        <f t="shared" si="190"/>
        <v>0</v>
      </c>
      <c r="EN152" s="176">
        <f t="shared" si="190"/>
        <v>0</v>
      </c>
      <c r="EO152" s="176">
        <f t="shared" si="190"/>
        <v>0</v>
      </c>
      <c r="EP152" s="176">
        <f t="shared" si="190"/>
        <v>0</v>
      </c>
      <c r="EQ152" s="176">
        <f t="shared" si="190"/>
        <v>0</v>
      </c>
      <c r="ER152" s="176">
        <f t="shared" si="190"/>
        <v>0</v>
      </c>
      <c r="ES152" s="176">
        <f t="shared" si="190"/>
        <v>0</v>
      </c>
      <c r="ET152" s="176">
        <f t="shared" si="190"/>
        <v>0</v>
      </c>
      <c r="EU152" s="176">
        <f t="shared" si="190"/>
        <v>0</v>
      </c>
      <c r="EV152" s="176">
        <f t="shared" si="190"/>
        <v>0</v>
      </c>
      <c r="EW152" s="176">
        <f t="shared" si="189"/>
        <v>0</v>
      </c>
      <c r="EX152" s="176">
        <f t="shared" si="189"/>
        <v>0</v>
      </c>
      <c r="EY152" s="176">
        <f t="shared" si="189"/>
        <v>0</v>
      </c>
      <c r="EZ152" s="176">
        <f t="shared" si="189"/>
        <v>0</v>
      </c>
      <c r="FA152" s="176">
        <f t="shared" si="189"/>
        <v>0</v>
      </c>
      <c r="FB152" s="176">
        <f t="shared" si="189"/>
        <v>0</v>
      </c>
      <c r="FC152" s="176">
        <f t="shared" si="189"/>
        <v>0</v>
      </c>
      <c r="FD152" s="176">
        <f t="shared" si="189"/>
        <v>0</v>
      </c>
      <c r="FE152" s="176">
        <f t="shared" si="189"/>
        <v>0</v>
      </c>
      <c r="FF152" s="176">
        <f t="shared" si="189"/>
        <v>0</v>
      </c>
      <c r="FG152" s="176">
        <f t="shared" si="189"/>
        <v>0</v>
      </c>
      <c r="FH152" s="176">
        <f t="shared" si="189"/>
        <v>0</v>
      </c>
      <c r="FI152" s="176">
        <f t="shared" si="170"/>
        <v>0</v>
      </c>
      <c r="FJ152" s="176">
        <f t="shared" si="170"/>
        <v>0</v>
      </c>
      <c r="FK152" s="176">
        <f t="shared" si="170"/>
        <v>0</v>
      </c>
      <c r="FL152" s="176">
        <f t="shared" si="170"/>
        <v>0</v>
      </c>
      <c r="FM152" s="176">
        <f t="shared" si="170"/>
        <v>0</v>
      </c>
      <c r="FN152" s="176">
        <f t="shared" si="186"/>
        <v>0</v>
      </c>
      <c r="FO152" s="176">
        <f t="shared" si="186"/>
        <v>0</v>
      </c>
      <c r="FP152" s="176">
        <f t="shared" si="186"/>
        <v>0</v>
      </c>
      <c r="FQ152" s="176">
        <f t="shared" si="186"/>
        <v>0</v>
      </c>
      <c r="FR152" s="176">
        <f t="shared" si="186"/>
        <v>0</v>
      </c>
      <c r="FS152" s="176">
        <f t="shared" si="186"/>
        <v>0</v>
      </c>
      <c r="FT152" s="176">
        <f t="shared" si="186"/>
        <v>0</v>
      </c>
      <c r="FU152" s="176">
        <f t="shared" si="186"/>
        <v>0</v>
      </c>
      <c r="FV152" s="176">
        <f t="shared" si="186"/>
        <v>0</v>
      </c>
      <c r="FW152" s="176">
        <f t="shared" si="186"/>
        <v>0</v>
      </c>
      <c r="FX152" s="176">
        <f t="shared" si="186"/>
        <v>0</v>
      </c>
      <c r="FY152" s="176">
        <f t="shared" si="186"/>
        <v>0</v>
      </c>
      <c r="FZ152" s="176">
        <f t="shared" si="186"/>
        <v>0</v>
      </c>
      <c r="GA152" s="176">
        <f t="shared" si="186"/>
        <v>0</v>
      </c>
      <c r="GB152" s="176">
        <f t="shared" si="161"/>
        <v>0</v>
      </c>
      <c r="GC152" s="176">
        <f t="shared" si="161"/>
        <v>0</v>
      </c>
      <c r="GD152" s="176">
        <f t="shared" si="161"/>
        <v>0</v>
      </c>
      <c r="GE152" s="176">
        <f t="shared" si="161"/>
        <v>0</v>
      </c>
      <c r="GF152" s="176">
        <f t="shared" si="161"/>
        <v>0</v>
      </c>
      <c r="GG152" s="176">
        <f t="shared" si="161"/>
        <v>0</v>
      </c>
      <c r="GH152" s="176">
        <f t="shared" si="161"/>
        <v>0</v>
      </c>
      <c r="GI152" s="176">
        <f t="shared" si="161"/>
        <v>0</v>
      </c>
      <c r="GJ152" s="176">
        <f t="shared" si="156"/>
        <v>0</v>
      </c>
      <c r="GK152" s="176">
        <f t="shared" si="156"/>
        <v>0</v>
      </c>
      <c r="GL152" s="176">
        <f t="shared" si="156"/>
        <v>0</v>
      </c>
      <c r="GM152" s="176">
        <f t="shared" si="156"/>
        <v>0</v>
      </c>
      <c r="GN152" s="176">
        <f t="shared" si="156"/>
        <v>0</v>
      </c>
      <c r="GO152" s="176">
        <f t="shared" si="156"/>
        <v>0</v>
      </c>
      <c r="GP152" s="176">
        <f t="shared" si="156"/>
        <v>0</v>
      </c>
      <c r="GQ152" s="176">
        <f t="shared" si="156"/>
        <v>0</v>
      </c>
      <c r="GR152" s="176">
        <f t="shared" si="156"/>
        <v>0</v>
      </c>
      <c r="GS152" s="176">
        <f t="shared" si="166"/>
        <v>0</v>
      </c>
      <c r="GT152" s="176">
        <f t="shared" si="166"/>
        <v>0</v>
      </c>
      <c r="GU152" s="176">
        <f t="shared" si="166"/>
        <v>0</v>
      </c>
      <c r="GV152" s="176">
        <f t="shared" si="166"/>
        <v>0</v>
      </c>
      <c r="GW152" s="176">
        <f t="shared" si="166"/>
        <v>0</v>
      </c>
      <c r="GX152" s="176">
        <f t="shared" si="166"/>
        <v>0</v>
      </c>
      <c r="GY152" s="176">
        <f t="shared" si="166"/>
        <v>0</v>
      </c>
      <c r="GZ152" s="176">
        <f t="shared" si="166"/>
        <v>0</v>
      </c>
      <c r="HA152" s="176">
        <f t="shared" si="166"/>
        <v>0</v>
      </c>
      <c r="HB152" s="176">
        <f t="shared" si="166"/>
        <v>0</v>
      </c>
      <c r="HC152" s="176">
        <f t="shared" si="166"/>
        <v>0</v>
      </c>
      <c r="HD152" s="176">
        <f t="shared" si="166"/>
        <v>0</v>
      </c>
      <c r="HE152" s="176">
        <f t="shared" si="166"/>
        <v>0</v>
      </c>
      <c r="HF152" s="176">
        <f t="shared" si="166"/>
        <v>0</v>
      </c>
      <c r="HG152" s="176">
        <f t="shared" si="166"/>
        <v>0</v>
      </c>
      <c r="HH152" s="176">
        <f t="shared" si="166"/>
        <v>0</v>
      </c>
      <c r="HI152" s="176">
        <f t="shared" si="188"/>
        <v>0</v>
      </c>
      <c r="HJ152" s="176">
        <f t="shared" si="188"/>
        <v>0</v>
      </c>
      <c r="HK152" s="176">
        <f t="shared" si="188"/>
        <v>0</v>
      </c>
      <c r="HL152" s="176">
        <f t="shared" si="188"/>
        <v>0</v>
      </c>
      <c r="HM152" s="176">
        <f t="shared" si="188"/>
        <v>0</v>
      </c>
      <c r="HN152" s="176">
        <f t="shared" si="188"/>
        <v>0</v>
      </c>
      <c r="HO152" s="176">
        <f t="shared" si="188"/>
        <v>0</v>
      </c>
      <c r="HP152" s="176">
        <f t="shared" si="188"/>
        <v>0</v>
      </c>
      <c r="HQ152" s="176">
        <f t="shared" si="188"/>
        <v>0</v>
      </c>
      <c r="HR152" s="176">
        <f t="shared" si="184"/>
        <v>0</v>
      </c>
      <c r="HS152" s="176">
        <f t="shared" si="184"/>
        <v>0</v>
      </c>
      <c r="HT152" s="176">
        <f t="shared" si="184"/>
        <v>0</v>
      </c>
      <c r="HU152" s="176">
        <f t="shared" si="184"/>
        <v>0</v>
      </c>
      <c r="HV152" s="176">
        <f t="shared" si="184"/>
        <v>0</v>
      </c>
      <c r="HW152" s="176">
        <f t="shared" si="184"/>
        <v>0</v>
      </c>
      <c r="HX152" s="176">
        <f t="shared" si="184"/>
        <v>0</v>
      </c>
      <c r="HY152" s="176">
        <f t="shared" si="184"/>
        <v>0</v>
      </c>
      <c r="HZ152" s="176">
        <f t="shared" si="184"/>
        <v>0</v>
      </c>
      <c r="IA152" s="176">
        <f t="shared" si="184"/>
        <v>0</v>
      </c>
      <c r="IB152" s="176">
        <f t="shared" si="184"/>
        <v>0</v>
      </c>
      <c r="IC152" s="176">
        <f t="shared" si="184"/>
        <v>0</v>
      </c>
      <c r="ID152" s="176">
        <f t="shared" si="184"/>
        <v>0</v>
      </c>
      <c r="IE152" s="176">
        <f t="shared" si="184"/>
        <v>0</v>
      </c>
      <c r="IF152" s="176">
        <f t="shared" si="171"/>
        <v>0</v>
      </c>
      <c r="IG152" s="176">
        <f t="shared" si="171"/>
        <v>0</v>
      </c>
    </row>
    <row r="153" spans="2:241" ht="12.75" customHeight="1" x14ac:dyDescent="0.25">
      <c r="B153" s="174"/>
      <c r="C153" s="174"/>
      <c r="D153" s="174">
        <f t="shared" si="173"/>
        <v>0</v>
      </c>
      <c r="E153"/>
      <c r="F153"/>
      <c r="G153" s="177">
        <v>140</v>
      </c>
      <c r="H153" s="176">
        <f t="shared" si="174"/>
        <v>21.70725837707511</v>
      </c>
      <c r="I153" s="176">
        <f t="shared" si="176"/>
        <v>0</v>
      </c>
      <c r="K153" s="176">
        <f t="shared" si="175"/>
        <v>0</v>
      </c>
      <c r="L153" s="176">
        <f t="shared" si="175"/>
        <v>0</v>
      </c>
      <c r="M153" s="176">
        <f t="shared" si="175"/>
        <v>0</v>
      </c>
      <c r="N153" s="176">
        <f t="shared" si="175"/>
        <v>0</v>
      </c>
      <c r="O153" s="176">
        <f t="shared" si="175"/>
        <v>0</v>
      </c>
      <c r="P153" s="176">
        <f t="shared" si="175"/>
        <v>0</v>
      </c>
      <c r="Q153" s="176">
        <f t="shared" si="175"/>
        <v>0</v>
      </c>
      <c r="R153" s="176">
        <f t="shared" si="175"/>
        <v>0</v>
      </c>
      <c r="S153" s="176">
        <f t="shared" si="175"/>
        <v>0</v>
      </c>
      <c r="T153" s="176">
        <f t="shared" si="175"/>
        <v>0</v>
      </c>
      <c r="U153" s="176">
        <f t="shared" si="175"/>
        <v>0</v>
      </c>
      <c r="V153" s="176">
        <f t="shared" si="175"/>
        <v>0</v>
      </c>
      <c r="W153" s="176">
        <f t="shared" si="175"/>
        <v>0</v>
      </c>
      <c r="X153" s="176">
        <f t="shared" si="175"/>
        <v>0</v>
      </c>
      <c r="Y153" s="176">
        <f t="shared" si="175"/>
        <v>0</v>
      </c>
      <c r="Z153" s="176">
        <f t="shared" si="175"/>
        <v>0</v>
      </c>
      <c r="AA153" s="176">
        <f t="shared" si="172"/>
        <v>0</v>
      </c>
      <c r="AB153" s="176">
        <f t="shared" si="172"/>
        <v>0</v>
      </c>
      <c r="AC153" s="176">
        <f t="shared" si="172"/>
        <v>0</v>
      </c>
      <c r="AD153" s="176">
        <f t="shared" si="172"/>
        <v>0</v>
      </c>
      <c r="AE153" s="176">
        <f t="shared" si="172"/>
        <v>0</v>
      </c>
      <c r="AF153" s="176">
        <f t="shared" si="172"/>
        <v>0</v>
      </c>
      <c r="AG153" s="176">
        <f t="shared" si="172"/>
        <v>0</v>
      </c>
      <c r="AH153" s="176">
        <f t="shared" si="172"/>
        <v>0</v>
      </c>
      <c r="AI153" s="176">
        <f t="shared" si="172"/>
        <v>0</v>
      </c>
      <c r="AJ153" s="176">
        <f t="shared" si="172"/>
        <v>0</v>
      </c>
      <c r="AK153" s="176">
        <f t="shared" si="172"/>
        <v>0</v>
      </c>
      <c r="AL153" s="176">
        <f t="shared" si="172"/>
        <v>0</v>
      </c>
      <c r="AM153" s="176">
        <f t="shared" si="172"/>
        <v>0</v>
      </c>
      <c r="AN153" s="176">
        <f t="shared" si="172"/>
        <v>0</v>
      </c>
      <c r="AO153" s="176">
        <f t="shared" si="177"/>
        <v>0</v>
      </c>
      <c r="AP153" s="176">
        <f t="shared" si="177"/>
        <v>0</v>
      </c>
      <c r="AQ153" s="176">
        <f t="shared" si="177"/>
        <v>0</v>
      </c>
      <c r="AR153" s="176">
        <f t="shared" si="177"/>
        <v>0</v>
      </c>
      <c r="AS153" s="176">
        <f t="shared" si="177"/>
        <v>0</v>
      </c>
      <c r="AT153" s="176">
        <f t="shared" si="177"/>
        <v>0</v>
      </c>
      <c r="AU153" s="176">
        <f t="shared" si="177"/>
        <v>0</v>
      </c>
      <c r="AV153" s="176">
        <f t="shared" si="177"/>
        <v>0</v>
      </c>
      <c r="AW153" s="176">
        <f t="shared" si="177"/>
        <v>0</v>
      </c>
      <c r="AX153" s="176">
        <f t="shared" si="177"/>
        <v>0</v>
      </c>
      <c r="AY153" s="176">
        <f t="shared" si="177"/>
        <v>0</v>
      </c>
      <c r="AZ153" s="176">
        <f t="shared" si="177"/>
        <v>0</v>
      </c>
      <c r="BA153" s="176">
        <f t="shared" si="177"/>
        <v>0</v>
      </c>
      <c r="BB153" s="176">
        <f t="shared" si="177"/>
        <v>0</v>
      </c>
      <c r="BC153" s="176">
        <f t="shared" si="177"/>
        <v>0</v>
      </c>
      <c r="BD153" s="176">
        <f t="shared" si="177"/>
        <v>0</v>
      </c>
      <c r="BE153" s="176">
        <f t="shared" si="182"/>
        <v>0</v>
      </c>
      <c r="BF153" s="176">
        <f t="shared" si="182"/>
        <v>0</v>
      </c>
      <c r="BG153" s="176">
        <f t="shared" si="182"/>
        <v>0</v>
      </c>
      <c r="BH153" s="176">
        <f t="shared" si="182"/>
        <v>0</v>
      </c>
      <c r="BI153" s="176">
        <f t="shared" si="182"/>
        <v>0</v>
      </c>
      <c r="BJ153" s="176">
        <f t="shared" si="182"/>
        <v>0</v>
      </c>
      <c r="BK153" s="176">
        <f t="shared" si="182"/>
        <v>0</v>
      </c>
      <c r="BL153" s="176">
        <f t="shared" si="182"/>
        <v>0</v>
      </c>
      <c r="BM153" s="176">
        <f t="shared" si="182"/>
        <v>0</v>
      </c>
      <c r="BN153" s="176">
        <f t="shared" si="182"/>
        <v>0</v>
      </c>
      <c r="BO153" s="176">
        <f t="shared" si="182"/>
        <v>0</v>
      </c>
      <c r="BP153" s="176">
        <f t="shared" si="182"/>
        <v>0</v>
      </c>
      <c r="BQ153" s="176">
        <f t="shared" si="182"/>
        <v>0</v>
      </c>
      <c r="BR153" s="176">
        <f t="shared" si="182"/>
        <v>0</v>
      </c>
      <c r="BS153" s="176">
        <f t="shared" si="180"/>
        <v>0</v>
      </c>
      <c r="BT153" s="176">
        <f t="shared" si="180"/>
        <v>0</v>
      </c>
      <c r="BU153" s="176">
        <f t="shared" si="180"/>
        <v>0</v>
      </c>
      <c r="BV153" s="176">
        <f t="shared" si="180"/>
        <v>0</v>
      </c>
      <c r="BW153" s="176">
        <f t="shared" si="180"/>
        <v>0</v>
      </c>
      <c r="BX153" s="176">
        <f t="shared" si="180"/>
        <v>0</v>
      </c>
      <c r="BY153" s="176">
        <f t="shared" si="180"/>
        <v>0</v>
      </c>
      <c r="BZ153" s="176">
        <f t="shared" si="180"/>
        <v>0</v>
      </c>
      <c r="CA153" s="176">
        <f t="shared" si="180"/>
        <v>0</v>
      </c>
      <c r="CB153" s="176">
        <f t="shared" si="180"/>
        <v>0</v>
      </c>
      <c r="CC153" s="176">
        <f t="shared" si="180"/>
        <v>0</v>
      </c>
      <c r="CD153" s="176">
        <f t="shared" si="180"/>
        <v>0</v>
      </c>
      <c r="CE153" s="176">
        <f t="shared" si="180"/>
        <v>0</v>
      </c>
      <c r="CF153" s="176">
        <f t="shared" si="180"/>
        <v>0</v>
      </c>
      <c r="CG153" s="176">
        <f t="shared" si="180"/>
        <v>0</v>
      </c>
      <c r="CH153" s="176">
        <f t="shared" si="178"/>
        <v>0</v>
      </c>
      <c r="CI153" s="176">
        <f t="shared" si="178"/>
        <v>0</v>
      </c>
      <c r="CJ153" s="176">
        <f t="shared" si="178"/>
        <v>0</v>
      </c>
      <c r="CK153" s="176">
        <f t="shared" si="178"/>
        <v>0</v>
      </c>
      <c r="CL153" s="176">
        <f t="shared" si="181"/>
        <v>0</v>
      </c>
      <c r="CM153" s="176">
        <f t="shared" si="181"/>
        <v>0</v>
      </c>
      <c r="CN153" s="176">
        <f t="shared" si="181"/>
        <v>0</v>
      </c>
      <c r="CO153" s="176">
        <f t="shared" si="181"/>
        <v>0</v>
      </c>
      <c r="CP153" s="176">
        <f t="shared" si="181"/>
        <v>0</v>
      </c>
      <c r="CQ153" s="176">
        <f t="shared" si="181"/>
        <v>0</v>
      </c>
      <c r="CR153" s="176">
        <f t="shared" si="181"/>
        <v>0</v>
      </c>
      <c r="CS153" s="176">
        <f t="shared" si="181"/>
        <v>0</v>
      </c>
      <c r="CT153" s="176">
        <f t="shared" si="181"/>
        <v>0</v>
      </c>
      <c r="CU153" s="176">
        <f t="shared" si="181"/>
        <v>0</v>
      </c>
      <c r="CV153" s="176">
        <f t="shared" si="181"/>
        <v>0</v>
      </c>
      <c r="CW153" s="176">
        <f t="shared" si="181"/>
        <v>0</v>
      </c>
      <c r="CX153" s="176">
        <f t="shared" si="181"/>
        <v>0</v>
      </c>
      <c r="CY153" s="176">
        <f t="shared" si="181"/>
        <v>0</v>
      </c>
      <c r="CZ153" s="176">
        <f t="shared" si="181"/>
        <v>0</v>
      </c>
      <c r="DA153" s="176">
        <f t="shared" si="181"/>
        <v>0</v>
      </c>
      <c r="DB153" s="176">
        <f t="shared" si="179"/>
        <v>0</v>
      </c>
      <c r="DC153" s="176">
        <f t="shared" si="179"/>
        <v>0</v>
      </c>
      <c r="DD153" s="176">
        <f t="shared" si="179"/>
        <v>0</v>
      </c>
      <c r="DE153" s="176">
        <f t="shared" si="179"/>
        <v>0</v>
      </c>
      <c r="DF153" s="176">
        <f t="shared" si="179"/>
        <v>0</v>
      </c>
      <c r="DG153" s="176">
        <f t="shared" si="179"/>
        <v>0</v>
      </c>
      <c r="DH153" s="176">
        <f t="shared" si="179"/>
        <v>0</v>
      </c>
      <c r="DI153" s="176">
        <f t="shared" si="179"/>
        <v>0</v>
      </c>
      <c r="DJ153" s="176">
        <f t="shared" si="179"/>
        <v>0</v>
      </c>
      <c r="DK153" s="176">
        <f t="shared" si="179"/>
        <v>0</v>
      </c>
      <c r="DL153" s="176">
        <f t="shared" si="179"/>
        <v>0</v>
      </c>
      <c r="DM153" s="176">
        <f t="shared" si="168"/>
        <v>0</v>
      </c>
      <c r="DN153" s="176">
        <f t="shared" si="168"/>
        <v>0</v>
      </c>
      <c r="DO153" s="176">
        <f t="shared" si="168"/>
        <v>0</v>
      </c>
      <c r="DP153" s="176">
        <f t="shared" si="168"/>
        <v>0</v>
      </c>
      <c r="DQ153" s="176">
        <f t="shared" si="167"/>
        <v>0</v>
      </c>
      <c r="DR153" s="176">
        <f t="shared" si="167"/>
        <v>0</v>
      </c>
      <c r="DS153" s="176">
        <f t="shared" si="167"/>
        <v>0</v>
      </c>
      <c r="DT153" s="176">
        <f t="shared" si="167"/>
        <v>0</v>
      </c>
      <c r="DU153" s="176">
        <f t="shared" si="167"/>
        <v>0</v>
      </c>
      <c r="DV153" s="176">
        <f t="shared" si="167"/>
        <v>0</v>
      </c>
      <c r="DW153" s="176">
        <f t="shared" si="167"/>
        <v>0</v>
      </c>
      <c r="DX153" s="176">
        <f t="shared" si="167"/>
        <v>0</v>
      </c>
      <c r="DY153" s="176">
        <f t="shared" si="167"/>
        <v>0</v>
      </c>
      <c r="DZ153" s="176">
        <f t="shared" si="167"/>
        <v>0</v>
      </c>
      <c r="EA153" s="176">
        <f t="shared" si="167"/>
        <v>0</v>
      </c>
      <c r="EB153" s="176">
        <f t="shared" si="167"/>
        <v>0</v>
      </c>
      <c r="EC153" s="176">
        <f t="shared" si="167"/>
        <v>0</v>
      </c>
      <c r="ED153" s="176">
        <f t="shared" si="167"/>
        <v>0</v>
      </c>
      <c r="EE153" s="176">
        <f t="shared" si="167"/>
        <v>0</v>
      </c>
      <c r="EF153" s="176">
        <f t="shared" si="167"/>
        <v>0</v>
      </c>
      <c r="EG153" s="176">
        <f t="shared" si="185"/>
        <v>0</v>
      </c>
      <c r="EH153" s="176">
        <f t="shared" si="190"/>
        <v>0</v>
      </c>
      <c r="EI153" s="176">
        <f t="shared" si="190"/>
        <v>0</v>
      </c>
      <c r="EJ153" s="176">
        <f t="shared" si="190"/>
        <v>0</v>
      </c>
      <c r="EK153" s="176">
        <f t="shared" si="190"/>
        <v>0</v>
      </c>
      <c r="EL153" s="176">
        <f t="shared" si="190"/>
        <v>0</v>
      </c>
      <c r="EM153" s="176">
        <f t="shared" si="190"/>
        <v>0</v>
      </c>
      <c r="EN153" s="176">
        <f t="shared" si="190"/>
        <v>0</v>
      </c>
      <c r="EO153" s="176">
        <f t="shared" si="190"/>
        <v>0</v>
      </c>
      <c r="EP153" s="176">
        <f t="shared" si="190"/>
        <v>0</v>
      </c>
      <c r="EQ153" s="176">
        <f t="shared" si="190"/>
        <v>0</v>
      </c>
      <c r="ER153" s="176">
        <f t="shared" si="190"/>
        <v>0</v>
      </c>
      <c r="ES153" s="176">
        <f t="shared" si="190"/>
        <v>0</v>
      </c>
      <c r="ET153" s="176">
        <f t="shared" si="190"/>
        <v>0</v>
      </c>
      <c r="EU153" s="176">
        <f t="shared" si="190"/>
        <v>0</v>
      </c>
      <c r="EV153" s="176">
        <f t="shared" si="190"/>
        <v>0</v>
      </c>
      <c r="EW153" s="176">
        <f t="shared" si="189"/>
        <v>0</v>
      </c>
      <c r="EX153" s="176">
        <f t="shared" si="189"/>
        <v>0</v>
      </c>
      <c r="EY153" s="176">
        <f t="shared" si="189"/>
        <v>0</v>
      </c>
      <c r="EZ153" s="176">
        <f t="shared" si="189"/>
        <v>0</v>
      </c>
      <c r="FA153" s="176">
        <f t="shared" si="189"/>
        <v>0</v>
      </c>
      <c r="FB153" s="176">
        <f t="shared" si="189"/>
        <v>0</v>
      </c>
      <c r="FC153" s="176">
        <f t="shared" si="189"/>
        <v>0</v>
      </c>
      <c r="FD153" s="176">
        <f t="shared" si="189"/>
        <v>0</v>
      </c>
      <c r="FE153" s="176">
        <f t="shared" si="189"/>
        <v>0</v>
      </c>
      <c r="FF153" s="176">
        <f t="shared" si="189"/>
        <v>0</v>
      </c>
      <c r="FG153" s="176">
        <f t="shared" si="189"/>
        <v>0</v>
      </c>
      <c r="FH153" s="176">
        <f t="shared" si="189"/>
        <v>0</v>
      </c>
      <c r="FI153" s="176">
        <f t="shared" si="170"/>
        <v>0</v>
      </c>
      <c r="FJ153" s="176">
        <f t="shared" si="170"/>
        <v>0</v>
      </c>
      <c r="FK153" s="176">
        <f t="shared" si="170"/>
        <v>0</v>
      </c>
      <c r="FL153" s="176">
        <f t="shared" si="170"/>
        <v>0</v>
      </c>
      <c r="FM153" s="176">
        <f t="shared" si="170"/>
        <v>0</v>
      </c>
      <c r="FN153" s="176">
        <f t="shared" si="186"/>
        <v>0</v>
      </c>
      <c r="FO153" s="176">
        <f t="shared" si="186"/>
        <v>0</v>
      </c>
      <c r="FP153" s="176">
        <f t="shared" si="186"/>
        <v>0</v>
      </c>
      <c r="FQ153" s="176">
        <f t="shared" si="186"/>
        <v>0</v>
      </c>
      <c r="FR153" s="176">
        <f t="shared" si="186"/>
        <v>0</v>
      </c>
      <c r="FS153" s="176">
        <f t="shared" si="186"/>
        <v>0</v>
      </c>
      <c r="FT153" s="176">
        <f t="shared" si="186"/>
        <v>0</v>
      </c>
      <c r="FU153" s="176">
        <f t="shared" si="186"/>
        <v>0</v>
      </c>
      <c r="FV153" s="176">
        <f t="shared" si="186"/>
        <v>0</v>
      </c>
      <c r="FW153" s="176">
        <f t="shared" si="186"/>
        <v>0</v>
      </c>
      <c r="FX153" s="176">
        <f t="shared" si="186"/>
        <v>0</v>
      </c>
      <c r="FY153" s="176">
        <f t="shared" si="186"/>
        <v>0</v>
      </c>
      <c r="FZ153" s="176">
        <f t="shared" si="186"/>
        <v>0</v>
      </c>
      <c r="GA153" s="176">
        <f t="shared" si="186"/>
        <v>0</v>
      </c>
      <c r="GB153" s="176">
        <f t="shared" si="161"/>
        <v>0</v>
      </c>
      <c r="GC153" s="176">
        <f t="shared" si="161"/>
        <v>0</v>
      </c>
      <c r="GD153" s="176">
        <f t="shared" si="161"/>
        <v>0</v>
      </c>
      <c r="GE153" s="176">
        <f t="shared" si="161"/>
        <v>0</v>
      </c>
      <c r="GF153" s="176">
        <f t="shared" si="161"/>
        <v>0</v>
      </c>
      <c r="GG153" s="176">
        <f t="shared" si="161"/>
        <v>0</v>
      </c>
      <c r="GH153" s="176">
        <f t="shared" si="161"/>
        <v>0</v>
      </c>
      <c r="GI153" s="176">
        <f t="shared" si="161"/>
        <v>0</v>
      </c>
      <c r="GJ153" s="176">
        <f t="shared" si="156"/>
        <v>0</v>
      </c>
      <c r="GK153" s="176">
        <f t="shared" si="156"/>
        <v>0</v>
      </c>
      <c r="GL153" s="176">
        <f t="shared" si="156"/>
        <v>0</v>
      </c>
      <c r="GM153" s="176">
        <f t="shared" si="156"/>
        <v>0</v>
      </c>
      <c r="GN153" s="176">
        <f t="shared" si="156"/>
        <v>0</v>
      </c>
      <c r="GO153" s="176">
        <f t="shared" si="156"/>
        <v>0</v>
      </c>
      <c r="GP153" s="176">
        <f t="shared" si="156"/>
        <v>0</v>
      </c>
      <c r="GQ153" s="176">
        <f t="shared" si="156"/>
        <v>0</v>
      </c>
      <c r="GR153" s="176">
        <f t="shared" si="156"/>
        <v>0</v>
      </c>
      <c r="GS153" s="176">
        <f t="shared" si="166"/>
        <v>0</v>
      </c>
      <c r="GT153" s="176">
        <f t="shared" si="166"/>
        <v>0</v>
      </c>
      <c r="GU153" s="176">
        <f t="shared" si="166"/>
        <v>0</v>
      </c>
      <c r="GV153" s="176">
        <f t="shared" si="166"/>
        <v>0</v>
      </c>
      <c r="GW153" s="176">
        <f t="shared" si="166"/>
        <v>0</v>
      </c>
      <c r="GX153" s="176">
        <f t="shared" si="166"/>
        <v>0</v>
      </c>
      <c r="GY153" s="176">
        <f t="shared" si="166"/>
        <v>0</v>
      </c>
      <c r="GZ153" s="176">
        <f t="shared" si="166"/>
        <v>0</v>
      </c>
      <c r="HA153" s="176">
        <f t="shared" si="166"/>
        <v>0</v>
      </c>
      <c r="HB153" s="176">
        <f t="shared" si="166"/>
        <v>0</v>
      </c>
      <c r="HC153" s="176">
        <f t="shared" si="166"/>
        <v>0</v>
      </c>
      <c r="HD153" s="176">
        <f t="shared" si="166"/>
        <v>0</v>
      </c>
      <c r="HE153" s="176">
        <f t="shared" si="166"/>
        <v>0</v>
      </c>
      <c r="HF153" s="176">
        <f t="shared" si="166"/>
        <v>0</v>
      </c>
      <c r="HG153" s="176">
        <f t="shared" si="166"/>
        <v>0</v>
      </c>
      <c r="HH153" s="176">
        <f t="shared" si="166"/>
        <v>0</v>
      </c>
      <c r="HI153" s="176">
        <f t="shared" si="188"/>
        <v>0</v>
      </c>
      <c r="HJ153" s="176">
        <f t="shared" si="188"/>
        <v>0</v>
      </c>
      <c r="HK153" s="176">
        <f t="shared" si="188"/>
        <v>0</v>
      </c>
      <c r="HL153" s="176">
        <f t="shared" si="188"/>
        <v>0</v>
      </c>
      <c r="HM153" s="176">
        <f t="shared" si="188"/>
        <v>0</v>
      </c>
      <c r="HN153" s="176">
        <f t="shared" si="188"/>
        <v>0</v>
      </c>
      <c r="HO153" s="176">
        <f t="shared" si="188"/>
        <v>0</v>
      </c>
      <c r="HP153" s="176">
        <f t="shared" si="188"/>
        <v>0</v>
      </c>
      <c r="HQ153" s="176">
        <f t="shared" si="188"/>
        <v>0</v>
      </c>
      <c r="HR153" s="176">
        <f t="shared" si="184"/>
        <v>0</v>
      </c>
      <c r="HS153" s="176">
        <f t="shared" si="184"/>
        <v>0</v>
      </c>
      <c r="HT153" s="176">
        <f t="shared" si="184"/>
        <v>0</v>
      </c>
      <c r="HU153" s="176">
        <f t="shared" si="184"/>
        <v>0</v>
      </c>
      <c r="HV153" s="176">
        <f t="shared" si="184"/>
        <v>0</v>
      </c>
      <c r="HW153" s="176">
        <f t="shared" si="184"/>
        <v>0</v>
      </c>
      <c r="HX153" s="176">
        <f t="shared" si="184"/>
        <v>0</v>
      </c>
      <c r="HY153" s="176">
        <f t="shared" si="184"/>
        <v>0</v>
      </c>
      <c r="HZ153" s="176">
        <f t="shared" si="184"/>
        <v>0</v>
      </c>
      <c r="IA153" s="176">
        <f t="shared" si="184"/>
        <v>0</v>
      </c>
      <c r="IB153" s="176">
        <f t="shared" si="184"/>
        <v>0</v>
      </c>
      <c r="IC153" s="176">
        <f t="shared" si="184"/>
        <v>0</v>
      </c>
      <c r="ID153" s="176">
        <f t="shared" si="184"/>
        <v>0</v>
      </c>
      <c r="IE153" s="176">
        <f t="shared" si="184"/>
        <v>0</v>
      </c>
      <c r="IF153" s="176">
        <f t="shared" si="171"/>
        <v>0</v>
      </c>
      <c r="IG153" s="176">
        <f t="shared" si="171"/>
        <v>0</v>
      </c>
    </row>
    <row r="154" spans="2:241" ht="12.75" customHeight="1" x14ac:dyDescent="0.25">
      <c r="B154" s="174"/>
      <c r="C154" s="174"/>
      <c r="D154" s="174">
        <f t="shared" si="173"/>
        <v>0</v>
      </c>
      <c r="E154"/>
      <c r="F154"/>
      <c r="G154" s="177">
        <v>141</v>
      </c>
      <c r="H154" s="176">
        <f t="shared" si="174"/>
        <v>21.862310222625645</v>
      </c>
      <c r="I154" s="176">
        <f t="shared" si="176"/>
        <v>0</v>
      </c>
      <c r="K154" s="176">
        <f t="shared" si="175"/>
        <v>0</v>
      </c>
      <c r="L154" s="176">
        <f t="shared" si="175"/>
        <v>0</v>
      </c>
      <c r="M154" s="176">
        <f t="shared" si="175"/>
        <v>0</v>
      </c>
      <c r="N154" s="176">
        <f t="shared" si="175"/>
        <v>0</v>
      </c>
      <c r="O154" s="176">
        <f t="shared" si="175"/>
        <v>0</v>
      </c>
      <c r="P154" s="176">
        <f t="shared" si="175"/>
        <v>0</v>
      </c>
      <c r="Q154" s="176">
        <f t="shared" si="175"/>
        <v>0</v>
      </c>
      <c r="R154" s="176">
        <f t="shared" si="175"/>
        <v>0</v>
      </c>
      <c r="S154" s="176">
        <f t="shared" si="175"/>
        <v>0</v>
      </c>
      <c r="T154" s="176">
        <f t="shared" si="175"/>
        <v>0</v>
      </c>
      <c r="U154" s="176">
        <f t="shared" si="175"/>
        <v>0</v>
      </c>
      <c r="V154" s="176">
        <f t="shared" si="175"/>
        <v>0</v>
      </c>
      <c r="W154" s="176">
        <f t="shared" si="175"/>
        <v>0</v>
      </c>
      <c r="X154" s="176">
        <f t="shared" si="175"/>
        <v>0</v>
      </c>
      <c r="Y154" s="176">
        <f t="shared" si="175"/>
        <v>0</v>
      </c>
      <c r="Z154" s="176">
        <f t="shared" si="175"/>
        <v>0</v>
      </c>
      <c r="AA154" s="176">
        <f t="shared" si="172"/>
        <v>0</v>
      </c>
      <c r="AB154" s="176">
        <f t="shared" si="172"/>
        <v>0</v>
      </c>
      <c r="AC154" s="176">
        <f t="shared" si="172"/>
        <v>0</v>
      </c>
      <c r="AD154" s="176">
        <f t="shared" si="172"/>
        <v>0</v>
      </c>
      <c r="AE154" s="176">
        <f t="shared" si="172"/>
        <v>0</v>
      </c>
      <c r="AF154" s="176">
        <f t="shared" si="172"/>
        <v>0</v>
      </c>
      <c r="AG154" s="176">
        <f t="shared" si="172"/>
        <v>0</v>
      </c>
      <c r="AH154" s="176">
        <f t="shared" si="172"/>
        <v>0</v>
      </c>
      <c r="AI154" s="176">
        <f t="shared" si="172"/>
        <v>0</v>
      </c>
      <c r="AJ154" s="176">
        <f t="shared" si="172"/>
        <v>0</v>
      </c>
      <c r="AK154" s="176">
        <f t="shared" si="172"/>
        <v>0</v>
      </c>
      <c r="AL154" s="176">
        <f t="shared" si="172"/>
        <v>0</v>
      </c>
      <c r="AM154" s="176">
        <f t="shared" si="172"/>
        <v>0</v>
      </c>
      <c r="AN154" s="176">
        <f t="shared" si="172"/>
        <v>0</v>
      </c>
      <c r="AO154" s="176">
        <f t="shared" si="177"/>
        <v>0</v>
      </c>
      <c r="AP154" s="176">
        <f t="shared" si="177"/>
        <v>0</v>
      </c>
      <c r="AQ154" s="176">
        <f t="shared" si="177"/>
        <v>0</v>
      </c>
      <c r="AR154" s="176">
        <f t="shared" si="177"/>
        <v>0</v>
      </c>
      <c r="AS154" s="176">
        <f t="shared" si="177"/>
        <v>0</v>
      </c>
      <c r="AT154" s="176">
        <f t="shared" si="177"/>
        <v>0</v>
      </c>
      <c r="AU154" s="176">
        <f t="shared" si="177"/>
        <v>0</v>
      </c>
      <c r="AV154" s="176">
        <f t="shared" si="177"/>
        <v>0</v>
      </c>
      <c r="AW154" s="176">
        <f t="shared" si="177"/>
        <v>0</v>
      </c>
      <c r="AX154" s="176">
        <f t="shared" si="177"/>
        <v>0</v>
      </c>
      <c r="AY154" s="176">
        <f t="shared" si="177"/>
        <v>0</v>
      </c>
      <c r="AZ154" s="176">
        <f t="shared" si="177"/>
        <v>0</v>
      </c>
      <c r="BA154" s="176">
        <f t="shared" si="177"/>
        <v>0</v>
      </c>
      <c r="BB154" s="176">
        <f t="shared" si="177"/>
        <v>0</v>
      </c>
      <c r="BC154" s="176">
        <f t="shared" si="177"/>
        <v>0</v>
      </c>
      <c r="BD154" s="176">
        <f t="shared" si="177"/>
        <v>0</v>
      </c>
      <c r="BE154" s="176">
        <f t="shared" si="182"/>
        <v>0</v>
      </c>
      <c r="BF154" s="176">
        <f t="shared" si="182"/>
        <v>0</v>
      </c>
      <c r="BG154" s="176">
        <f t="shared" si="182"/>
        <v>0</v>
      </c>
      <c r="BH154" s="176">
        <f t="shared" si="182"/>
        <v>0</v>
      </c>
      <c r="BI154" s="176">
        <f t="shared" si="182"/>
        <v>0</v>
      </c>
      <c r="BJ154" s="176">
        <f t="shared" si="182"/>
        <v>0</v>
      </c>
      <c r="BK154" s="176">
        <f t="shared" si="182"/>
        <v>0</v>
      </c>
      <c r="BL154" s="176">
        <f t="shared" si="182"/>
        <v>0</v>
      </c>
      <c r="BM154" s="176">
        <f t="shared" si="182"/>
        <v>0</v>
      </c>
      <c r="BN154" s="176">
        <f t="shared" si="182"/>
        <v>0</v>
      </c>
      <c r="BO154" s="176">
        <f t="shared" si="182"/>
        <v>0</v>
      </c>
      <c r="BP154" s="176">
        <f t="shared" si="182"/>
        <v>0</v>
      </c>
      <c r="BQ154" s="176">
        <f t="shared" si="182"/>
        <v>0</v>
      </c>
      <c r="BR154" s="176">
        <f t="shared" si="182"/>
        <v>0</v>
      </c>
      <c r="BS154" s="176">
        <f t="shared" si="180"/>
        <v>0</v>
      </c>
      <c r="BT154" s="176">
        <f t="shared" si="180"/>
        <v>0</v>
      </c>
      <c r="BU154" s="176">
        <f t="shared" si="180"/>
        <v>0</v>
      </c>
      <c r="BV154" s="176">
        <f t="shared" si="180"/>
        <v>0</v>
      </c>
      <c r="BW154" s="176">
        <f t="shared" si="180"/>
        <v>0</v>
      </c>
      <c r="BX154" s="176">
        <f t="shared" si="180"/>
        <v>0</v>
      </c>
      <c r="BY154" s="176">
        <f t="shared" si="180"/>
        <v>0</v>
      </c>
      <c r="BZ154" s="176">
        <f t="shared" si="180"/>
        <v>0</v>
      </c>
      <c r="CA154" s="176">
        <f t="shared" si="180"/>
        <v>0</v>
      </c>
      <c r="CB154" s="176">
        <f t="shared" si="180"/>
        <v>0</v>
      </c>
      <c r="CC154" s="176">
        <f t="shared" si="180"/>
        <v>0</v>
      </c>
      <c r="CD154" s="176">
        <f t="shared" si="180"/>
        <v>0</v>
      </c>
      <c r="CE154" s="176">
        <f t="shared" si="180"/>
        <v>0</v>
      </c>
      <c r="CF154" s="176">
        <f t="shared" si="180"/>
        <v>0</v>
      </c>
      <c r="CG154" s="176">
        <f t="shared" si="180"/>
        <v>0</v>
      </c>
      <c r="CH154" s="176">
        <f t="shared" si="178"/>
        <v>0</v>
      </c>
      <c r="CI154" s="176">
        <f t="shared" si="178"/>
        <v>0</v>
      </c>
      <c r="CJ154" s="176">
        <f t="shared" si="178"/>
        <v>0</v>
      </c>
      <c r="CK154" s="176">
        <f t="shared" si="178"/>
        <v>0</v>
      </c>
      <c r="CL154" s="176">
        <f t="shared" si="181"/>
        <v>0</v>
      </c>
      <c r="CM154" s="176">
        <f t="shared" si="181"/>
        <v>0</v>
      </c>
      <c r="CN154" s="176">
        <f t="shared" si="181"/>
        <v>0</v>
      </c>
      <c r="CO154" s="176">
        <f t="shared" si="181"/>
        <v>0</v>
      </c>
      <c r="CP154" s="176">
        <f t="shared" si="181"/>
        <v>0</v>
      </c>
      <c r="CQ154" s="176">
        <f t="shared" si="181"/>
        <v>0</v>
      </c>
      <c r="CR154" s="176">
        <f t="shared" si="181"/>
        <v>0</v>
      </c>
      <c r="CS154" s="176">
        <f t="shared" si="181"/>
        <v>0</v>
      </c>
      <c r="CT154" s="176">
        <f t="shared" si="181"/>
        <v>0</v>
      </c>
      <c r="CU154" s="176">
        <f t="shared" si="181"/>
        <v>0</v>
      </c>
      <c r="CV154" s="176">
        <f t="shared" si="181"/>
        <v>0</v>
      </c>
      <c r="CW154" s="176">
        <f t="shared" si="181"/>
        <v>0</v>
      </c>
      <c r="CX154" s="176">
        <f t="shared" si="181"/>
        <v>0</v>
      </c>
      <c r="CY154" s="176">
        <f t="shared" si="181"/>
        <v>0</v>
      </c>
      <c r="CZ154" s="176">
        <f t="shared" si="181"/>
        <v>0</v>
      </c>
      <c r="DA154" s="176">
        <f t="shared" si="181"/>
        <v>0</v>
      </c>
      <c r="DB154" s="176">
        <f t="shared" si="179"/>
        <v>0</v>
      </c>
      <c r="DC154" s="176">
        <f t="shared" si="179"/>
        <v>0</v>
      </c>
      <c r="DD154" s="176">
        <f t="shared" si="179"/>
        <v>0</v>
      </c>
      <c r="DE154" s="176">
        <f t="shared" si="179"/>
        <v>0</v>
      </c>
      <c r="DF154" s="176">
        <f t="shared" si="179"/>
        <v>0</v>
      </c>
      <c r="DG154" s="176">
        <f t="shared" si="179"/>
        <v>0</v>
      </c>
      <c r="DH154" s="176">
        <f t="shared" si="179"/>
        <v>0</v>
      </c>
      <c r="DI154" s="176">
        <f t="shared" si="179"/>
        <v>0</v>
      </c>
      <c r="DJ154" s="176">
        <f t="shared" si="179"/>
        <v>0</v>
      </c>
      <c r="DK154" s="176">
        <f t="shared" si="179"/>
        <v>0</v>
      </c>
      <c r="DL154" s="176">
        <f t="shared" si="179"/>
        <v>0</v>
      </c>
      <c r="DM154" s="176">
        <f t="shared" si="168"/>
        <v>0</v>
      </c>
      <c r="DN154" s="176">
        <f t="shared" si="168"/>
        <v>0</v>
      </c>
      <c r="DO154" s="176">
        <f t="shared" si="168"/>
        <v>0</v>
      </c>
      <c r="DP154" s="176">
        <f t="shared" si="168"/>
        <v>0</v>
      </c>
      <c r="DQ154" s="176">
        <f t="shared" si="167"/>
        <v>0</v>
      </c>
      <c r="DR154" s="176">
        <f t="shared" si="167"/>
        <v>0</v>
      </c>
      <c r="DS154" s="176">
        <f t="shared" si="167"/>
        <v>0</v>
      </c>
      <c r="DT154" s="176">
        <f t="shared" si="167"/>
        <v>0</v>
      </c>
      <c r="DU154" s="176">
        <f t="shared" si="167"/>
        <v>0</v>
      </c>
      <c r="DV154" s="176">
        <f t="shared" si="167"/>
        <v>0</v>
      </c>
      <c r="DW154" s="176">
        <f t="shared" si="167"/>
        <v>0</v>
      </c>
      <c r="DX154" s="176">
        <f t="shared" si="167"/>
        <v>0</v>
      </c>
      <c r="DY154" s="176">
        <f t="shared" si="167"/>
        <v>0</v>
      </c>
      <c r="DZ154" s="176">
        <f t="shared" si="167"/>
        <v>0</v>
      </c>
      <c r="EA154" s="176">
        <f t="shared" si="167"/>
        <v>0</v>
      </c>
      <c r="EB154" s="176">
        <f t="shared" si="167"/>
        <v>0</v>
      </c>
      <c r="EC154" s="176">
        <f t="shared" si="167"/>
        <v>0</v>
      </c>
      <c r="ED154" s="176">
        <f t="shared" si="167"/>
        <v>0</v>
      </c>
      <c r="EE154" s="176">
        <f t="shared" si="167"/>
        <v>0</v>
      </c>
      <c r="EF154" s="176">
        <f t="shared" si="167"/>
        <v>0</v>
      </c>
      <c r="EG154" s="176">
        <f t="shared" si="185"/>
        <v>0</v>
      </c>
      <c r="EH154" s="176">
        <f t="shared" si="190"/>
        <v>0</v>
      </c>
      <c r="EI154" s="176">
        <f t="shared" si="190"/>
        <v>0</v>
      </c>
      <c r="EJ154" s="176">
        <f t="shared" si="190"/>
        <v>0</v>
      </c>
      <c r="EK154" s="176">
        <f t="shared" si="190"/>
        <v>0</v>
      </c>
      <c r="EL154" s="176">
        <f t="shared" si="190"/>
        <v>0</v>
      </c>
      <c r="EM154" s="176">
        <f t="shared" si="190"/>
        <v>0</v>
      </c>
      <c r="EN154" s="176">
        <f t="shared" si="190"/>
        <v>0</v>
      </c>
      <c r="EO154" s="176">
        <f t="shared" si="190"/>
        <v>0</v>
      </c>
      <c r="EP154" s="176">
        <f t="shared" si="190"/>
        <v>0</v>
      </c>
      <c r="EQ154" s="176">
        <f t="shared" si="190"/>
        <v>0</v>
      </c>
      <c r="ER154" s="176">
        <f t="shared" si="190"/>
        <v>0</v>
      </c>
      <c r="ES154" s="176">
        <f t="shared" si="190"/>
        <v>0</v>
      </c>
      <c r="ET154" s="176">
        <f t="shared" si="190"/>
        <v>0</v>
      </c>
      <c r="EU154" s="176">
        <f t="shared" si="190"/>
        <v>0</v>
      </c>
      <c r="EV154" s="176">
        <f t="shared" si="190"/>
        <v>0</v>
      </c>
      <c r="EW154" s="176">
        <f t="shared" si="189"/>
        <v>0</v>
      </c>
      <c r="EX154" s="176">
        <f t="shared" si="189"/>
        <v>0</v>
      </c>
      <c r="EY154" s="176">
        <f t="shared" si="189"/>
        <v>0</v>
      </c>
      <c r="EZ154" s="176">
        <f t="shared" si="189"/>
        <v>0</v>
      </c>
      <c r="FA154" s="176">
        <f t="shared" si="189"/>
        <v>0</v>
      </c>
      <c r="FB154" s="176">
        <f t="shared" si="189"/>
        <v>0</v>
      </c>
      <c r="FC154" s="176">
        <f t="shared" si="189"/>
        <v>0</v>
      </c>
      <c r="FD154" s="176">
        <f t="shared" si="189"/>
        <v>0</v>
      </c>
      <c r="FE154" s="176">
        <f t="shared" si="189"/>
        <v>0</v>
      </c>
      <c r="FF154" s="176">
        <f t="shared" si="189"/>
        <v>0</v>
      </c>
      <c r="FG154" s="176">
        <f t="shared" si="189"/>
        <v>0</v>
      </c>
      <c r="FH154" s="176">
        <f t="shared" si="189"/>
        <v>0</v>
      </c>
      <c r="FI154" s="176">
        <f t="shared" si="170"/>
        <v>0</v>
      </c>
      <c r="FJ154" s="176">
        <f t="shared" si="170"/>
        <v>0</v>
      </c>
      <c r="FK154" s="176">
        <f t="shared" si="170"/>
        <v>0</v>
      </c>
      <c r="FL154" s="176">
        <f t="shared" si="170"/>
        <v>0</v>
      </c>
      <c r="FM154" s="176">
        <f t="shared" si="170"/>
        <v>0</v>
      </c>
      <c r="FN154" s="176">
        <f t="shared" si="186"/>
        <v>0</v>
      </c>
      <c r="FO154" s="176">
        <f t="shared" si="186"/>
        <v>0</v>
      </c>
      <c r="FP154" s="176">
        <f t="shared" si="186"/>
        <v>0</v>
      </c>
      <c r="FQ154" s="176">
        <f t="shared" si="186"/>
        <v>0</v>
      </c>
      <c r="FR154" s="176">
        <f t="shared" si="186"/>
        <v>0</v>
      </c>
      <c r="FS154" s="176">
        <f t="shared" si="186"/>
        <v>0</v>
      </c>
      <c r="FT154" s="176">
        <f t="shared" si="186"/>
        <v>0</v>
      </c>
      <c r="FU154" s="176">
        <f t="shared" si="186"/>
        <v>0</v>
      </c>
      <c r="FV154" s="176">
        <f t="shared" si="186"/>
        <v>0</v>
      </c>
      <c r="FW154" s="176">
        <f t="shared" si="186"/>
        <v>0</v>
      </c>
      <c r="FX154" s="176">
        <f t="shared" si="186"/>
        <v>0</v>
      </c>
      <c r="FY154" s="176">
        <f t="shared" si="186"/>
        <v>0</v>
      </c>
      <c r="FZ154" s="176">
        <f t="shared" si="186"/>
        <v>0</v>
      </c>
      <c r="GA154" s="176">
        <f t="shared" si="186"/>
        <v>0</v>
      </c>
      <c r="GB154" s="176">
        <f t="shared" si="161"/>
        <v>0</v>
      </c>
      <c r="GC154" s="176">
        <f t="shared" si="161"/>
        <v>0</v>
      </c>
      <c r="GD154" s="176">
        <f t="shared" si="161"/>
        <v>0</v>
      </c>
      <c r="GE154" s="176">
        <f t="shared" si="161"/>
        <v>0</v>
      </c>
      <c r="GF154" s="176">
        <f t="shared" si="161"/>
        <v>0</v>
      </c>
      <c r="GG154" s="176">
        <f t="shared" si="161"/>
        <v>0</v>
      </c>
      <c r="GH154" s="176">
        <f t="shared" si="161"/>
        <v>0</v>
      </c>
      <c r="GI154" s="176">
        <f t="shared" si="161"/>
        <v>0</v>
      </c>
      <c r="GJ154" s="176">
        <f t="shared" si="156"/>
        <v>0</v>
      </c>
      <c r="GK154" s="176">
        <f t="shared" si="156"/>
        <v>0</v>
      </c>
      <c r="GL154" s="176">
        <f t="shared" si="156"/>
        <v>0</v>
      </c>
      <c r="GM154" s="176">
        <f t="shared" si="156"/>
        <v>0</v>
      </c>
      <c r="GN154" s="176">
        <f t="shared" si="156"/>
        <v>0</v>
      </c>
      <c r="GO154" s="176">
        <f t="shared" si="156"/>
        <v>0</v>
      </c>
      <c r="GP154" s="176">
        <f t="shared" si="156"/>
        <v>0</v>
      </c>
      <c r="GQ154" s="176">
        <f t="shared" si="156"/>
        <v>0</v>
      </c>
      <c r="GR154" s="176">
        <f t="shared" si="156"/>
        <v>0</v>
      </c>
      <c r="GS154" s="176">
        <f t="shared" si="166"/>
        <v>0</v>
      </c>
      <c r="GT154" s="176">
        <f t="shared" si="166"/>
        <v>0</v>
      </c>
      <c r="GU154" s="176">
        <f t="shared" si="166"/>
        <v>0</v>
      </c>
      <c r="GV154" s="176">
        <f t="shared" si="166"/>
        <v>0</v>
      </c>
      <c r="GW154" s="176">
        <f t="shared" si="166"/>
        <v>0</v>
      </c>
      <c r="GX154" s="176">
        <f t="shared" si="166"/>
        <v>0</v>
      </c>
      <c r="GY154" s="176">
        <f t="shared" si="166"/>
        <v>0</v>
      </c>
      <c r="GZ154" s="176">
        <f t="shared" si="166"/>
        <v>0</v>
      </c>
      <c r="HA154" s="176">
        <f t="shared" si="166"/>
        <v>0</v>
      </c>
      <c r="HB154" s="176">
        <f t="shared" si="166"/>
        <v>0</v>
      </c>
      <c r="HC154" s="176">
        <f t="shared" si="166"/>
        <v>0</v>
      </c>
      <c r="HD154" s="176">
        <f t="shared" si="166"/>
        <v>0</v>
      </c>
      <c r="HE154" s="176">
        <f t="shared" si="166"/>
        <v>0</v>
      </c>
      <c r="HF154" s="176">
        <f t="shared" si="166"/>
        <v>0</v>
      </c>
      <c r="HG154" s="176">
        <f t="shared" si="166"/>
        <v>0</v>
      </c>
      <c r="HH154" s="176">
        <f t="shared" si="166"/>
        <v>0</v>
      </c>
      <c r="HI154" s="176">
        <f t="shared" si="188"/>
        <v>0</v>
      </c>
      <c r="HJ154" s="176">
        <f t="shared" si="188"/>
        <v>0</v>
      </c>
      <c r="HK154" s="176">
        <f t="shared" si="188"/>
        <v>0</v>
      </c>
      <c r="HL154" s="176">
        <f t="shared" si="188"/>
        <v>0</v>
      </c>
      <c r="HM154" s="176">
        <f t="shared" si="188"/>
        <v>0</v>
      </c>
      <c r="HN154" s="176">
        <f t="shared" si="188"/>
        <v>0</v>
      </c>
      <c r="HO154" s="176">
        <f t="shared" si="188"/>
        <v>0</v>
      </c>
      <c r="HP154" s="176">
        <f t="shared" si="188"/>
        <v>0</v>
      </c>
      <c r="HQ154" s="176">
        <f t="shared" si="188"/>
        <v>0</v>
      </c>
      <c r="HR154" s="176">
        <f t="shared" si="184"/>
        <v>0</v>
      </c>
      <c r="HS154" s="176">
        <f t="shared" si="184"/>
        <v>0</v>
      </c>
      <c r="HT154" s="176">
        <f t="shared" si="184"/>
        <v>0</v>
      </c>
      <c r="HU154" s="176">
        <f t="shared" si="184"/>
        <v>0</v>
      </c>
      <c r="HV154" s="176">
        <f t="shared" si="184"/>
        <v>0</v>
      </c>
      <c r="HW154" s="176">
        <f t="shared" si="184"/>
        <v>0</v>
      </c>
      <c r="HX154" s="176">
        <f t="shared" si="184"/>
        <v>0</v>
      </c>
      <c r="HY154" s="176">
        <f t="shared" si="184"/>
        <v>0</v>
      </c>
      <c r="HZ154" s="176">
        <f t="shared" si="184"/>
        <v>0</v>
      </c>
      <c r="IA154" s="176">
        <f t="shared" si="184"/>
        <v>0</v>
      </c>
      <c r="IB154" s="176">
        <f t="shared" si="184"/>
        <v>0</v>
      </c>
      <c r="IC154" s="176">
        <f t="shared" si="184"/>
        <v>0</v>
      </c>
      <c r="ID154" s="176">
        <f t="shared" si="184"/>
        <v>0</v>
      </c>
      <c r="IE154" s="176">
        <f t="shared" si="184"/>
        <v>0</v>
      </c>
      <c r="IF154" s="176">
        <f t="shared" si="171"/>
        <v>0</v>
      </c>
      <c r="IG154" s="176">
        <f t="shared" si="171"/>
        <v>0</v>
      </c>
    </row>
    <row r="155" spans="2:241" ht="12.75" customHeight="1" x14ac:dyDescent="0.25">
      <c r="B155" s="174"/>
      <c r="C155" s="174"/>
      <c r="D155" s="174">
        <f t="shared" si="173"/>
        <v>0</v>
      </c>
      <c r="E155"/>
      <c r="F155"/>
      <c r="G155" s="177">
        <v>142</v>
      </c>
      <c r="H155" s="176">
        <f t="shared" si="174"/>
        <v>22.017362068176183</v>
      </c>
      <c r="I155" s="176">
        <f t="shared" si="176"/>
        <v>0</v>
      </c>
      <c r="K155" s="176">
        <f t="shared" si="175"/>
        <v>0</v>
      </c>
      <c r="L155" s="176">
        <f t="shared" si="175"/>
        <v>0</v>
      </c>
      <c r="M155" s="176">
        <f t="shared" si="175"/>
        <v>0</v>
      </c>
      <c r="N155" s="176">
        <f t="shared" si="175"/>
        <v>0</v>
      </c>
      <c r="O155" s="176">
        <f t="shared" si="175"/>
        <v>0</v>
      </c>
      <c r="P155" s="176">
        <f t="shared" si="175"/>
        <v>0</v>
      </c>
      <c r="Q155" s="176">
        <f t="shared" si="175"/>
        <v>0</v>
      </c>
      <c r="R155" s="176">
        <f t="shared" si="175"/>
        <v>0</v>
      </c>
      <c r="S155" s="176">
        <f t="shared" si="175"/>
        <v>0</v>
      </c>
      <c r="T155" s="176">
        <f t="shared" si="175"/>
        <v>0</v>
      </c>
      <c r="U155" s="176">
        <f t="shared" si="175"/>
        <v>0</v>
      </c>
      <c r="V155" s="176">
        <f t="shared" si="175"/>
        <v>0</v>
      </c>
      <c r="W155" s="176">
        <f t="shared" si="175"/>
        <v>0</v>
      </c>
      <c r="X155" s="176">
        <f t="shared" si="175"/>
        <v>0</v>
      </c>
      <c r="Y155" s="176">
        <f t="shared" si="175"/>
        <v>0</v>
      </c>
      <c r="Z155" s="176">
        <f t="shared" si="175"/>
        <v>0</v>
      </c>
      <c r="AA155" s="176">
        <f t="shared" si="172"/>
        <v>0</v>
      </c>
      <c r="AB155" s="176">
        <f t="shared" si="172"/>
        <v>0</v>
      </c>
      <c r="AC155" s="176">
        <f t="shared" si="172"/>
        <v>0</v>
      </c>
      <c r="AD155" s="176">
        <f t="shared" si="172"/>
        <v>0</v>
      </c>
      <c r="AE155" s="176">
        <f t="shared" si="172"/>
        <v>0</v>
      </c>
      <c r="AF155" s="176">
        <f t="shared" si="172"/>
        <v>0</v>
      </c>
      <c r="AG155" s="176">
        <f t="shared" si="172"/>
        <v>0</v>
      </c>
      <c r="AH155" s="176">
        <f t="shared" si="172"/>
        <v>0</v>
      </c>
      <c r="AI155" s="176">
        <f t="shared" si="172"/>
        <v>0</v>
      </c>
      <c r="AJ155" s="176">
        <f t="shared" si="172"/>
        <v>0</v>
      </c>
      <c r="AK155" s="176">
        <f t="shared" si="172"/>
        <v>0</v>
      </c>
      <c r="AL155" s="176">
        <f t="shared" si="172"/>
        <v>0</v>
      </c>
      <c r="AM155" s="176">
        <f t="shared" si="172"/>
        <v>0</v>
      </c>
      <c r="AN155" s="176">
        <f t="shared" si="172"/>
        <v>0</v>
      </c>
      <c r="AO155" s="176">
        <f t="shared" si="177"/>
        <v>0</v>
      </c>
      <c r="AP155" s="176">
        <f t="shared" si="177"/>
        <v>0</v>
      </c>
      <c r="AQ155" s="176">
        <f t="shared" si="177"/>
        <v>0</v>
      </c>
      <c r="AR155" s="176">
        <f t="shared" si="177"/>
        <v>0</v>
      </c>
      <c r="AS155" s="176">
        <f t="shared" si="177"/>
        <v>0</v>
      </c>
      <c r="AT155" s="176">
        <f t="shared" si="177"/>
        <v>0</v>
      </c>
      <c r="AU155" s="176">
        <f t="shared" si="177"/>
        <v>0</v>
      </c>
      <c r="AV155" s="176">
        <f t="shared" si="177"/>
        <v>0</v>
      </c>
      <c r="AW155" s="176">
        <f t="shared" si="177"/>
        <v>0</v>
      </c>
      <c r="AX155" s="176">
        <f t="shared" si="177"/>
        <v>0</v>
      </c>
      <c r="AY155" s="176">
        <f t="shared" si="177"/>
        <v>0</v>
      </c>
      <c r="AZ155" s="176">
        <f t="shared" si="177"/>
        <v>0</v>
      </c>
      <c r="BA155" s="176">
        <f t="shared" si="177"/>
        <v>0</v>
      </c>
      <c r="BB155" s="176">
        <f t="shared" si="177"/>
        <v>0</v>
      </c>
      <c r="BC155" s="176">
        <f t="shared" si="177"/>
        <v>0</v>
      </c>
      <c r="BD155" s="176">
        <f t="shared" si="177"/>
        <v>0</v>
      </c>
      <c r="BE155" s="176">
        <f t="shared" si="182"/>
        <v>0</v>
      </c>
      <c r="BF155" s="176">
        <f t="shared" si="182"/>
        <v>0</v>
      </c>
      <c r="BG155" s="176">
        <f t="shared" si="182"/>
        <v>0</v>
      </c>
      <c r="BH155" s="176">
        <f t="shared" si="182"/>
        <v>0</v>
      </c>
      <c r="BI155" s="176">
        <f t="shared" si="182"/>
        <v>0</v>
      </c>
      <c r="BJ155" s="176">
        <f t="shared" si="182"/>
        <v>0</v>
      </c>
      <c r="BK155" s="176">
        <f t="shared" si="182"/>
        <v>0</v>
      </c>
      <c r="BL155" s="176">
        <f t="shared" si="182"/>
        <v>0</v>
      </c>
      <c r="BM155" s="176">
        <f t="shared" si="182"/>
        <v>0</v>
      </c>
      <c r="BN155" s="176">
        <f t="shared" si="182"/>
        <v>0</v>
      </c>
      <c r="BO155" s="176">
        <f t="shared" si="182"/>
        <v>0</v>
      </c>
      <c r="BP155" s="176">
        <f t="shared" si="182"/>
        <v>0</v>
      </c>
      <c r="BQ155" s="176">
        <f t="shared" si="182"/>
        <v>0</v>
      </c>
      <c r="BR155" s="176">
        <f t="shared" si="182"/>
        <v>0</v>
      </c>
      <c r="BS155" s="176">
        <f t="shared" si="180"/>
        <v>0</v>
      </c>
      <c r="BT155" s="176">
        <f t="shared" si="180"/>
        <v>0</v>
      </c>
      <c r="BU155" s="176">
        <f t="shared" si="180"/>
        <v>0</v>
      </c>
      <c r="BV155" s="176">
        <f t="shared" si="180"/>
        <v>0</v>
      </c>
      <c r="BW155" s="176">
        <f t="shared" si="180"/>
        <v>0</v>
      </c>
      <c r="BX155" s="176">
        <f t="shared" si="180"/>
        <v>0</v>
      </c>
      <c r="BY155" s="176">
        <f t="shared" si="180"/>
        <v>0</v>
      </c>
      <c r="BZ155" s="176">
        <f t="shared" si="180"/>
        <v>0</v>
      </c>
      <c r="CA155" s="176">
        <f t="shared" si="180"/>
        <v>0</v>
      </c>
      <c r="CB155" s="176">
        <f t="shared" si="180"/>
        <v>0</v>
      </c>
      <c r="CC155" s="176">
        <f t="shared" si="180"/>
        <v>0</v>
      </c>
      <c r="CD155" s="176">
        <f t="shared" si="180"/>
        <v>0</v>
      </c>
      <c r="CE155" s="176">
        <f t="shared" si="180"/>
        <v>0</v>
      </c>
      <c r="CF155" s="176">
        <f t="shared" si="180"/>
        <v>0</v>
      </c>
      <c r="CG155" s="176">
        <f t="shared" si="180"/>
        <v>0</v>
      </c>
      <c r="CH155" s="176">
        <f t="shared" si="178"/>
        <v>0</v>
      </c>
      <c r="CI155" s="176">
        <f t="shared" si="178"/>
        <v>0</v>
      </c>
      <c r="CJ155" s="176">
        <f t="shared" si="178"/>
        <v>0</v>
      </c>
      <c r="CK155" s="176">
        <f t="shared" si="178"/>
        <v>0</v>
      </c>
      <c r="CL155" s="176">
        <f t="shared" si="181"/>
        <v>0</v>
      </c>
      <c r="CM155" s="176">
        <f t="shared" si="181"/>
        <v>0</v>
      </c>
      <c r="CN155" s="176">
        <f t="shared" si="181"/>
        <v>0</v>
      </c>
      <c r="CO155" s="176">
        <f t="shared" si="181"/>
        <v>0</v>
      </c>
      <c r="CP155" s="176">
        <f t="shared" si="181"/>
        <v>0</v>
      </c>
      <c r="CQ155" s="176">
        <f t="shared" si="181"/>
        <v>0</v>
      </c>
      <c r="CR155" s="176">
        <f t="shared" si="181"/>
        <v>0</v>
      </c>
      <c r="CS155" s="176">
        <f t="shared" si="181"/>
        <v>0</v>
      </c>
      <c r="CT155" s="176">
        <f t="shared" si="181"/>
        <v>0</v>
      </c>
      <c r="CU155" s="176">
        <f t="shared" si="181"/>
        <v>0</v>
      </c>
      <c r="CV155" s="176">
        <f t="shared" si="181"/>
        <v>0</v>
      </c>
      <c r="CW155" s="176">
        <f t="shared" si="181"/>
        <v>0</v>
      </c>
      <c r="CX155" s="176">
        <f t="shared" si="181"/>
        <v>0</v>
      </c>
      <c r="CY155" s="176">
        <f t="shared" si="181"/>
        <v>0</v>
      </c>
      <c r="CZ155" s="176">
        <f t="shared" si="181"/>
        <v>0</v>
      </c>
      <c r="DA155" s="176">
        <f t="shared" si="181"/>
        <v>0</v>
      </c>
      <c r="DB155" s="176">
        <f t="shared" si="179"/>
        <v>0</v>
      </c>
      <c r="DC155" s="176">
        <f t="shared" si="179"/>
        <v>0</v>
      </c>
      <c r="DD155" s="176">
        <f t="shared" si="179"/>
        <v>0</v>
      </c>
      <c r="DE155" s="176">
        <f t="shared" si="179"/>
        <v>0</v>
      </c>
      <c r="DF155" s="176">
        <f t="shared" si="179"/>
        <v>0</v>
      </c>
      <c r="DG155" s="176">
        <f t="shared" si="179"/>
        <v>0</v>
      </c>
      <c r="DH155" s="176">
        <f t="shared" si="179"/>
        <v>0</v>
      </c>
      <c r="DI155" s="176">
        <f t="shared" si="179"/>
        <v>0</v>
      </c>
      <c r="DJ155" s="176">
        <f t="shared" si="179"/>
        <v>0</v>
      </c>
      <c r="DK155" s="176">
        <f t="shared" si="179"/>
        <v>0</v>
      </c>
      <c r="DL155" s="176">
        <f t="shared" si="179"/>
        <v>0</v>
      </c>
      <c r="DM155" s="176">
        <f t="shared" si="179"/>
        <v>0</v>
      </c>
      <c r="DN155" s="176">
        <f t="shared" si="179"/>
        <v>0</v>
      </c>
      <c r="DO155" s="176">
        <f t="shared" si="179"/>
        <v>0</v>
      </c>
      <c r="DP155" s="176">
        <f t="shared" ref="DP155:EE180" si="191">+NORMDIST($H155,DP$12,DP$13,FALSE)</f>
        <v>0</v>
      </c>
      <c r="DQ155" s="176">
        <f t="shared" si="191"/>
        <v>0</v>
      </c>
      <c r="DR155" s="176">
        <f t="shared" si="167"/>
        <v>0</v>
      </c>
      <c r="DS155" s="176">
        <f t="shared" si="167"/>
        <v>0</v>
      </c>
      <c r="DT155" s="176">
        <f t="shared" si="167"/>
        <v>0</v>
      </c>
      <c r="DU155" s="176">
        <f t="shared" si="167"/>
        <v>0</v>
      </c>
      <c r="DV155" s="176">
        <f t="shared" si="167"/>
        <v>0</v>
      </c>
      <c r="DW155" s="176">
        <f t="shared" si="167"/>
        <v>0</v>
      </c>
      <c r="DX155" s="176">
        <f t="shared" si="167"/>
        <v>0</v>
      </c>
      <c r="DY155" s="176">
        <f t="shared" si="167"/>
        <v>0</v>
      </c>
      <c r="DZ155" s="176">
        <f t="shared" si="167"/>
        <v>0</v>
      </c>
      <c r="EA155" s="176">
        <f t="shared" si="167"/>
        <v>0</v>
      </c>
      <c r="EB155" s="176">
        <f t="shared" si="167"/>
        <v>0</v>
      </c>
      <c r="EC155" s="176">
        <f t="shared" si="167"/>
        <v>0</v>
      </c>
      <c r="ED155" s="176">
        <f t="shared" si="167"/>
        <v>0</v>
      </c>
      <c r="EE155" s="176">
        <f t="shared" si="167"/>
        <v>0</v>
      </c>
      <c r="EF155" s="176">
        <f t="shared" si="167"/>
        <v>0</v>
      </c>
      <c r="EG155" s="176">
        <f t="shared" si="185"/>
        <v>0</v>
      </c>
      <c r="EH155" s="176">
        <f t="shared" si="190"/>
        <v>0</v>
      </c>
      <c r="EI155" s="176">
        <f t="shared" si="190"/>
        <v>0</v>
      </c>
      <c r="EJ155" s="176">
        <f t="shared" si="190"/>
        <v>0</v>
      </c>
      <c r="EK155" s="176">
        <f t="shared" si="190"/>
        <v>0</v>
      </c>
      <c r="EL155" s="176">
        <f t="shared" si="190"/>
        <v>0</v>
      </c>
      <c r="EM155" s="176">
        <f t="shared" si="190"/>
        <v>0</v>
      </c>
      <c r="EN155" s="176">
        <f t="shared" si="190"/>
        <v>0</v>
      </c>
      <c r="EO155" s="176">
        <f t="shared" si="190"/>
        <v>0</v>
      </c>
      <c r="EP155" s="176">
        <f t="shared" si="190"/>
        <v>0</v>
      </c>
      <c r="EQ155" s="176">
        <f t="shared" si="190"/>
        <v>0</v>
      </c>
      <c r="ER155" s="176">
        <f t="shared" si="190"/>
        <v>0</v>
      </c>
      <c r="ES155" s="176">
        <f t="shared" si="190"/>
        <v>0</v>
      </c>
      <c r="ET155" s="176">
        <f t="shared" si="190"/>
        <v>0</v>
      </c>
      <c r="EU155" s="176">
        <f t="shared" si="190"/>
        <v>0</v>
      </c>
      <c r="EV155" s="176">
        <f t="shared" si="190"/>
        <v>0</v>
      </c>
      <c r="EW155" s="176">
        <f t="shared" si="189"/>
        <v>0</v>
      </c>
      <c r="EX155" s="176">
        <f t="shared" si="189"/>
        <v>0</v>
      </c>
      <c r="EY155" s="176">
        <f t="shared" si="189"/>
        <v>0</v>
      </c>
      <c r="EZ155" s="176">
        <f t="shared" si="189"/>
        <v>0</v>
      </c>
      <c r="FA155" s="176">
        <f t="shared" si="189"/>
        <v>0</v>
      </c>
      <c r="FB155" s="176">
        <f t="shared" si="189"/>
        <v>0</v>
      </c>
      <c r="FC155" s="176">
        <f t="shared" si="189"/>
        <v>0</v>
      </c>
      <c r="FD155" s="176">
        <f t="shared" si="189"/>
        <v>0</v>
      </c>
      <c r="FE155" s="176">
        <f t="shared" si="189"/>
        <v>0</v>
      </c>
      <c r="FF155" s="176">
        <f t="shared" si="189"/>
        <v>0</v>
      </c>
      <c r="FG155" s="176">
        <f t="shared" si="189"/>
        <v>0</v>
      </c>
      <c r="FH155" s="176">
        <f t="shared" si="189"/>
        <v>0</v>
      </c>
      <c r="FI155" s="176">
        <f t="shared" si="170"/>
        <v>0</v>
      </c>
      <c r="FJ155" s="176">
        <f t="shared" si="170"/>
        <v>0</v>
      </c>
      <c r="FK155" s="176">
        <f t="shared" si="170"/>
        <v>0</v>
      </c>
      <c r="FL155" s="176">
        <f t="shared" si="170"/>
        <v>0</v>
      </c>
      <c r="FM155" s="176">
        <f t="shared" si="170"/>
        <v>0</v>
      </c>
      <c r="FN155" s="176">
        <f t="shared" si="186"/>
        <v>0</v>
      </c>
      <c r="FO155" s="176">
        <f t="shared" si="186"/>
        <v>0</v>
      </c>
      <c r="FP155" s="176">
        <f t="shared" si="186"/>
        <v>0</v>
      </c>
      <c r="FQ155" s="176">
        <f t="shared" si="186"/>
        <v>0</v>
      </c>
      <c r="FR155" s="176">
        <f t="shared" si="186"/>
        <v>0</v>
      </c>
      <c r="FS155" s="176">
        <f t="shared" si="186"/>
        <v>0</v>
      </c>
      <c r="FT155" s="176">
        <f t="shared" si="186"/>
        <v>0</v>
      </c>
      <c r="FU155" s="176">
        <f t="shared" si="186"/>
        <v>0</v>
      </c>
      <c r="FV155" s="176">
        <f t="shared" si="186"/>
        <v>0</v>
      </c>
      <c r="FW155" s="176">
        <f t="shared" si="186"/>
        <v>0</v>
      </c>
      <c r="FX155" s="176">
        <f t="shared" si="186"/>
        <v>0</v>
      </c>
      <c r="FY155" s="176">
        <f t="shared" si="186"/>
        <v>0</v>
      </c>
      <c r="FZ155" s="176">
        <f t="shared" si="186"/>
        <v>0</v>
      </c>
      <c r="GA155" s="176">
        <f t="shared" si="186"/>
        <v>0</v>
      </c>
      <c r="GB155" s="176">
        <f t="shared" si="161"/>
        <v>0</v>
      </c>
      <c r="GC155" s="176">
        <f t="shared" si="161"/>
        <v>0</v>
      </c>
      <c r="GD155" s="176">
        <f t="shared" si="161"/>
        <v>0</v>
      </c>
      <c r="GE155" s="176">
        <f t="shared" si="161"/>
        <v>0</v>
      </c>
      <c r="GF155" s="176">
        <f t="shared" si="161"/>
        <v>0</v>
      </c>
      <c r="GG155" s="176">
        <f t="shared" si="161"/>
        <v>0</v>
      </c>
      <c r="GH155" s="176">
        <f t="shared" si="161"/>
        <v>0</v>
      </c>
      <c r="GI155" s="176">
        <f t="shared" si="161"/>
        <v>0</v>
      </c>
      <c r="GJ155" s="176">
        <f t="shared" si="156"/>
        <v>0</v>
      </c>
      <c r="GK155" s="176">
        <f t="shared" si="156"/>
        <v>0</v>
      </c>
      <c r="GL155" s="176">
        <f t="shared" si="156"/>
        <v>0</v>
      </c>
      <c r="GM155" s="176">
        <f t="shared" si="156"/>
        <v>0</v>
      </c>
      <c r="GN155" s="176">
        <f t="shared" si="156"/>
        <v>0</v>
      </c>
      <c r="GO155" s="176">
        <f t="shared" si="156"/>
        <v>0</v>
      </c>
      <c r="GP155" s="176">
        <f t="shared" si="156"/>
        <v>0</v>
      </c>
      <c r="GQ155" s="176">
        <f t="shared" si="156"/>
        <v>0</v>
      </c>
      <c r="GR155" s="176">
        <f t="shared" si="156"/>
        <v>0</v>
      </c>
      <c r="GS155" s="176">
        <f t="shared" si="166"/>
        <v>0</v>
      </c>
      <c r="GT155" s="176">
        <f t="shared" si="166"/>
        <v>0</v>
      </c>
      <c r="GU155" s="176">
        <f t="shared" si="166"/>
        <v>0</v>
      </c>
      <c r="GV155" s="176">
        <f t="shared" si="166"/>
        <v>0</v>
      </c>
      <c r="GW155" s="176">
        <f t="shared" si="166"/>
        <v>0</v>
      </c>
      <c r="GX155" s="176">
        <f t="shared" si="166"/>
        <v>0</v>
      </c>
      <c r="GY155" s="176">
        <f t="shared" si="166"/>
        <v>0</v>
      </c>
      <c r="GZ155" s="176">
        <f t="shared" si="166"/>
        <v>0</v>
      </c>
      <c r="HA155" s="176">
        <f t="shared" si="166"/>
        <v>0</v>
      </c>
      <c r="HB155" s="176">
        <f t="shared" si="166"/>
        <v>0</v>
      </c>
      <c r="HC155" s="176">
        <f t="shared" si="166"/>
        <v>0</v>
      </c>
      <c r="HD155" s="176">
        <f t="shared" si="166"/>
        <v>0</v>
      </c>
      <c r="HE155" s="176">
        <f t="shared" ref="HE155:HQ172" si="192">+NORMDIST($H155,HE$12,HE$13,FALSE)</f>
        <v>0</v>
      </c>
      <c r="HF155" s="176">
        <f t="shared" si="192"/>
        <v>0</v>
      </c>
      <c r="HG155" s="176">
        <f t="shared" si="192"/>
        <v>0</v>
      </c>
      <c r="HH155" s="176">
        <f t="shared" si="192"/>
        <v>0</v>
      </c>
      <c r="HI155" s="176">
        <f t="shared" si="192"/>
        <v>0</v>
      </c>
      <c r="HJ155" s="176">
        <f t="shared" si="192"/>
        <v>0</v>
      </c>
      <c r="HK155" s="176">
        <f t="shared" si="192"/>
        <v>0</v>
      </c>
      <c r="HL155" s="176">
        <f t="shared" si="192"/>
        <v>0</v>
      </c>
      <c r="HM155" s="176">
        <f t="shared" si="192"/>
        <v>0</v>
      </c>
      <c r="HN155" s="176">
        <f t="shared" si="192"/>
        <v>0</v>
      </c>
      <c r="HO155" s="176">
        <f t="shared" si="192"/>
        <v>0</v>
      </c>
      <c r="HP155" s="176">
        <f t="shared" si="192"/>
        <v>0</v>
      </c>
      <c r="HQ155" s="176">
        <f t="shared" si="188"/>
        <v>0</v>
      </c>
      <c r="HR155" s="176">
        <f t="shared" si="184"/>
        <v>0</v>
      </c>
      <c r="HS155" s="176">
        <f t="shared" si="184"/>
        <v>0</v>
      </c>
      <c r="HT155" s="176">
        <f t="shared" si="184"/>
        <v>0</v>
      </c>
      <c r="HU155" s="176">
        <f t="shared" si="184"/>
        <v>0</v>
      </c>
      <c r="HV155" s="176">
        <f t="shared" si="184"/>
        <v>0</v>
      </c>
      <c r="HW155" s="176">
        <f t="shared" si="184"/>
        <v>0</v>
      </c>
      <c r="HX155" s="176">
        <f t="shared" si="184"/>
        <v>0</v>
      </c>
      <c r="HY155" s="176">
        <f t="shared" si="184"/>
        <v>0</v>
      </c>
      <c r="HZ155" s="176">
        <f t="shared" si="184"/>
        <v>0</v>
      </c>
      <c r="IA155" s="176">
        <f t="shared" si="184"/>
        <v>0</v>
      </c>
      <c r="IB155" s="176">
        <f t="shared" si="184"/>
        <v>0</v>
      </c>
      <c r="IC155" s="176">
        <f t="shared" si="184"/>
        <v>0</v>
      </c>
      <c r="ID155" s="176">
        <f t="shared" si="184"/>
        <v>0</v>
      </c>
      <c r="IE155" s="176">
        <f t="shared" si="184"/>
        <v>0</v>
      </c>
      <c r="IF155" s="176">
        <f t="shared" si="171"/>
        <v>0</v>
      </c>
      <c r="IG155" s="176">
        <f t="shared" si="171"/>
        <v>0</v>
      </c>
    </row>
    <row r="156" spans="2:241" ht="12.75" customHeight="1" x14ac:dyDescent="0.25">
      <c r="B156" s="174"/>
      <c r="C156" s="174"/>
      <c r="D156" s="174">
        <f t="shared" si="173"/>
        <v>0</v>
      </c>
      <c r="E156"/>
      <c r="F156"/>
      <c r="G156" s="177">
        <v>143</v>
      </c>
      <c r="H156" s="176">
        <f t="shared" si="174"/>
        <v>22.172413913726718</v>
      </c>
      <c r="I156" s="176">
        <f t="shared" si="176"/>
        <v>0</v>
      </c>
      <c r="K156" s="176">
        <f t="shared" si="175"/>
        <v>0</v>
      </c>
      <c r="L156" s="176">
        <f t="shared" si="175"/>
        <v>0</v>
      </c>
      <c r="M156" s="176">
        <f t="shared" si="175"/>
        <v>0</v>
      </c>
      <c r="N156" s="176">
        <f t="shared" si="175"/>
        <v>0</v>
      </c>
      <c r="O156" s="176">
        <f t="shared" si="175"/>
        <v>0</v>
      </c>
      <c r="P156" s="176">
        <f t="shared" si="175"/>
        <v>0</v>
      </c>
      <c r="Q156" s="176">
        <f t="shared" si="175"/>
        <v>0</v>
      </c>
      <c r="R156" s="176">
        <f t="shared" si="175"/>
        <v>0</v>
      </c>
      <c r="S156" s="176">
        <f t="shared" si="175"/>
        <v>0</v>
      </c>
      <c r="T156" s="176">
        <f t="shared" si="175"/>
        <v>0</v>
      </c>
      <c r="U156" s="176">
        <f t="shared" si="175"/>
        <v>0</v>
      </c>
      <c r="V156" s="176">
        <f t="shared" si="175"/>
        <v>0</v>
      </c>
      <c r="W156" s="176">
        <f t="shared" si="175"/>
        <v>0</v>
      </c>
      <c r="X156" s="176">
        <f t="shared" si="175"/>
        <v>0</v>
      </c>
      <c r="Y156" s="176">
        <f t="shared" si="175"/>
        <v>0</v>
      </c>
      <c r="Z156" s="176">
        <f t="shared" si="175"/>
        <v>0</v>
      </c>
      <c r="AA156" s="176">
        <f t="shared" si="172"/>
        <v>0</v>
      </c>
      <c r="AB156" s="176">
        <f t="shared" si="172"/>
        <v>0</v>
      </c>
      <c r="AC156" s="176">
        <f t="shared" si="172"/>
        <v>0</v>
      </c>
      <c r="AD156" s="176">
        <f t="shared" si="172"/>
        <v>0</v>
      </c>
      <c r="AE156" s="176">
        <f t="shared" si="172"/>
        <v>0</v>
      </c>
      <c r="AF156" s="176">
        <f t="shared" si="172"/>
        <v>0</v>
      </c>
      <c r="AG156" s="176">
        <f t="shared" si="172"/>
        <v>0</v>
      </c>
      <c r="AH156" s="176">
        <f t="shared" si="172"/>
        <v>0</v>
      </c>
      <c r="AI156" s="176">
        <f t="shared" si="172"/>
        <v>0</v>
      </c>
      <c r="AJ156" s="176">
        <f t="shared" si="172"/>
        <v>0</v>
      </c>
      <c r="AK156" s="176">
        <f t="shared" si="172"/>
        <v>0</v>
      </c>
      <c r="AL156" s="176">
        <f t="shared" si="172"/>
        <v>0</v>
      </c>
      <c r="AM156" s="176">
        <f t="shared" si="172"/>
        <v>0</v>
      </c>
      <c r="AN156" s="176">
        <f t="shared" si="172"/>
        <v>0</v>
      </c>
      <c r="AO156" s="176">
        <f t="shared" si="177"/>
        <v>0</v>
      </c>
      <c r="AP156" s="176">
        <f t="shared" si="177"/>
        <v>0</v>
      </c>
      <c r="AQ156" s="176">
        <f t="shared" si="177"/>
        <v>0</v>
      </c>
      <c r="AR156" s="176">
        <f t="shared" si="177"/>
        <v>0</v>
      </c>
      <c r="AS156" s="176">
        <f t="shared" si="177"/>
        <v>0</v>
      </c>
      <c r="AT156" s="176">
        <f t="shared" si="177"/>
        <v>0</v>
      </c>
      <c r="AU156" s="176">
        <f t="shared" si="177"/>
        <v>0</v>
      </c>
      <c r="AV156" s="176">
        <f t="shared" si="177"/>
        <v>0</v>
      </c>
      <c r="AW156" s="176">
        <f t="shared" si="177"/>
        <v>0</v>
      </c>
      <c r="AX156" s="176">
        <f t="shared" si="177"/>
        <v>0</v>
      </c>
      <c r="AY156" s="176">
        <f t="shared" si="177"/>
        <v>0</v>
      </c>
      <c r="AZ156" s="176">
        <f t="shared" si="177"/>
        <v>0</v>
      </c>
      <c r="BA156" s="176">
        <f t="shared" si="177"/>
        <v>0</v>
      </c>
      <c r="BB156" s="176">
        <f t="shared" si="177"/>
        <v>0</v>
      </c>
      <c r="BC156" s="176">
        <f t="shared" si="177"/>
        <v>0</v>
      </c>
      <c r="BD156" s="176">
        <f t="shared" si="177"/>
        <v>0</v>
      </c>
      <c r="BE156" s="176">
        <f t="shared" si="182"/>
        <v>0</v>
      </c>
      <c r="BF156" s="176">
        <f t="shared" si="182"/>
        <v>0</v>
      </c>
      <c r="BG156" s="176">
        <f t="shared" si="182"/>
        <v>0</v>
      </c>
      <c r="BH156" s="176">
        <f t="shared" si="182"/>
        <v>0</v>
      </c>
      <c r="BI156" s="176">
        <f t="shared" si="182"/>
        <v>0</v>
      </c>
      <c r="BJ156" s="176">
        <f t="shared" si="182"/>
        <v>0</v>
      </c>
      <c r="BK156" s="176">
        <f t="shared" si="182"/>
        <v>0</v>
      </c>
      <c r="BL156" s="176">
        <f t="shared" si="182"/>
        <v>0</v>
      </c>
      <c r="BM156" s="176">
        <f t="shared" si="182"/>
        <v>0</v>
      </c>
      <c r="BN156" s="176">
        <f t="shared" si="182"/>
        <v>0</v>
      </c>
      <c r="BO156" s="176">
        <f t="shared" si="182"/>
        <v>0</v>
      </c>
      <c r="BP156" s="176">
        <f t="shared" si="182"/>
        <v>0</v>
      </c>
      <c r="BQ156" s="176">
        <f t="shared" si="182"/>
        <v>0</v>
      </c>
      <c r="BR156" s="176">
        <f t="shared" si="182"/>
        <v>0</v>
      </c>
      <c r="BS156" s="176">
        <f t="shared" si="180"/>
        <v>0</v>
      </c>
      <c r="BT156" s="176">
        <f t="shared" si="180"/>
        <v>0</v>
      </c>
      <c r="BU156" s="176">
        <f t="shared" si="180"/>
        <v>0</v>
      </c>
      <c r="BV156" s="176">
        <f t="shared" si="180"/>
        <v>0</v>
      </c>
      <c r="BW156" s="176">
        <f t="shared" si="180"/>
        <v>0</v>
      </c>
      <c r="BX156" s="176">
        <f t="shared" si="180"/>
        <v>0</v>
      </c>
      <c r="BY156" s="176">
        <f t="shared" si="180"/>
        <v>0</v>
      </c>
      <c r="BZ156" s="176">
        <f t="shared" si="180"/>
        <v>0</v>
      </c>
      <c r="CA156" s="176">
        <f t="shared" si="180"/>
        <v>0</v>
      </c>
      <c r="CB156" s="176">
        <f t="shared" si="180"/>
        <v>0</v>
      </c>
      <c r="CC156" s="176">
        <f t="shared" si="180"/>
        <v>0</v>
      </c>
      <c r="CD156" s="176">
        <f t="shared" si="180"/>
        <v>0</v>
      </c>
      <c r="CE156" s="176">
        <f t="shared" si="180"/>
        <v>0</v>
      </c>
      <c r="CF156" s="176">
        <f t="shared" si="180"/>
        <v>0</v>
      </c>
      <c r="CG156" s="176">
        <f t="shared" si="180"/>
        <v>0</v>
      </c>
      <c r="CH156" s="176">
        <f t="shared" si="178"/>
        <v>0</v>
      </c>
      <c r="CI156" s="176">
        <f t="shared" si="178"/>
        <v>0</v>
      </c>
      <c r="CJ156" s="176">
        <f t="shared" si="178"/>
        <v>0</v>
      </c>
      <c r="CK156" s="176">
        <f t="shared" si="178"/>
        <v>0</v>
      </c>
      <c r="CL156" s="176">
        <f t="shared" si="181"/>
        <v>0</v>
      </c>
      <c r="CM156" s="176">
        <f t="shared" si="181"/>
        <v>0</v>
      </c>
      <c r="CN156" s="176">
        <f t="shared" si="181"/>
        <v>0</v>
      </c>
      <c r="CO156" s="176">
        <f t="shared" si="181"/>
        <v>0</v>
      </c>
      <c r="CP156" s="176">
        <f t="shared" si="181"/>
        <v>0</v>
      </c>
      <c r="CQ156" s="176">
        <f t="shared" si="181"/>
        <v>0</v>
      </c>
      <c r="CR156" s="176">
        <f t="shared" si="181"/>
        <v>0</v>
      </c>
      <c r="CS156" s="176">
        <f t="shared" si="181"/>
        <v>0</v>
      </c>
      <c r="CT156" s="176">
        <f t="shared" si="181"/>
        <v>0</v>
      </c>
      <c r="CU156" s="176">
        <f t="shared" si="181"/>
        <v>0</v>
      </c>
      <c r="CV156" s="176">
        <f t="shared" si="181"/>
        <v>0</v>
      </c>
      <c r="CW156" s="176">
        <f t="shared" si="181"/>
        <v>0</v>
      </c>
      <c r="CX156" s="176">
        <f t="shared" si="181"/>
        <v>0</v>
      </c>
      <c r="CY156" s="176">
        <f t="shared" si="181"/>
        <v>0</v>
      </c>
      <c r="CZ156" s="176">
        <f t="shared" si="181"/>
        <v>0</v>
      </c>
      <c r="DA156" s="176">
        <f t="shared" si="181"/>
        <v>0</v>
      </c>
      <c r="DB156" s="176">
        <f t="shared" si="179"/>
        <v>0</v>
      </c>
      <c r="DC156" s="176">
        <f t="shared" si="179"/>
        <v>0</v>
      </c>
      <c r="DD156" s="176">
        <f t="shared" si="179"/>
        <v>0</v>
      </c>
      <c r="DE156" s="176">
        <f t="shared" si="179"/>
        <v>0</v>
      </c>
      <c r="DF156" s="176">
        <f t="shared" si="179"/>
        <v>0</v>
      </c>
      <c r="DG156" s="176">
        <f t="shared" si="179"/>
        <v>0</v>
      </c>
      <c r="DH156" s="176">
        <f t="shared" si="179"/>
        <v>0</v>
      </c>
      <c r="DI156" s="176">
        <f t="shared" si="179"/>
        <v>0</v>
      </c>
      <c r="DJ156" s="176">
        <f t="shared" si="179"/>
        <v>0</v>
      </c>
      <c r="DK156" s="176">
        <f t="shared" si="179"/>
        <v>0</v>
      </c>
      <c r="DL156" s="176">
        <f t="shared" si="179"/>
        <v>0</v>
      </c>
      <c r="DM156" s="176">
        <f t="shared" si="179"/>
        <v>0</v>
      </c>
      <c r="DN156" s="176">
        <f t="shared" si="179"/>
        <v>0</v>
      </c>
      <c r="DO156" s="176">
        <f t="shared" si="179"/>
        <v>0</v>
      </c>
      <c r="DP156" s="176">
        <f t="shared" si="191"/>
        <v>0</v>
      </c>
      <c r="DQ156" s="176">
        <f t="shared" si="191"/>
        <v>0</v>
      </c>
      <c r="DR156" s="176">
        <f t="shared" si="167"/>
        <v>0</v>
      </c>
      <c r="DS156" s="176">
        <f t="shared" si="167"/>
        <v>0</v>
      </c>
      <c r="DT156" s="176">
        <f t="shared" si="167"/>
        <v>0</v>
      </c>
      <c r="DU156" s="176">
        <f t="shared" si="167"/>
        <v>0</v>
      </c>
      <c r="DV156" s="176">
        <f t="shared" si="167"/>
        <v>0</v>
      </c>
      <c r="DW156" s="176">
        <f t="shared" si="167"/>
        <v>0</v>
      </c>
      <c r="DX156" s="176">
        <f t="shared" si="167"/>
        <v>0</v>
      </c>
      <c r="DY156" s="176">
        <f t="shared" si="167"/>
        <v>0</v>
      </c>
      <c r="DZ156" s="176">
        <f t="shared" si="167"/>
        <v>0</v>
      </c>
      <c r="EA156" s="176">
        <f t="shared" si="167"/>
        <v>0</v>
      </c>
      <c r="EB156" s="176">
        <f t="shared" si="167"/>
        <v>0</v>
      </c>
      <c r="EC156" s="176">
        <f t="shared" si="167"/>
        <v>0</v>
      </c>
      <c r="ED156" s="176">
        <f t="shared" si="167"/>
        <v>0</v>
      </c>
      <c r="EE156" s="176">
        <f t="shared" si="167"/>
        <v>0</v>
      </c>
      <c r="EF156" s="176">
        <f t="shared" si="167"/>
        <v>0</v>
      </c>
      <c r="EG156" s="176">
        <f t="shared" si="185"/>
        <v>0</v>
      </c>
      <c r="EH156" s="176">
        <f t="shared" si="190"/>
        <v>0</v>
      </c>
      <c r="EI156" s="176">
        <f t="shared" si="190"/>
        <v>0</v>
      </c>
      <c r="EJ156" s="176">
        <f t="shared" si="190"/>
        <v>0</v>
      </c>
      <c r="EK156" s="176">
        <f t="shared" si="190"/>
        <v>0</v>
      </c>
      <c r="EL156" s="176">
        <f t="shared" si="190"/>
        <v>0</v>
      </c>
      <c r="EM156" s="176">
        <f t="shared" si="190"/>
        <v>0</v>
      </c>
      <c r="EN156" s="176">
        <f t="shared" si="190"/>
        <v>0</v>
      </c>
      <c r="EO156" s="176">
        <f t="shared" si="190"/>
        <v>0</v>
      </c>
      <c r="EP156" s="176">
        <f t="shared" si="190"/>
        <v>0</v>
      </c>
      <c r="EQ156" s="176">
        <f t="shared" si="190"/>
        <v>0</v>
      </c>
      <c r="ER156" s="176">
        <f t="shared" si="190"/>
        <v>0</v>
      </c>
      <c r="ES156" s="176">
        <f t="shared" si="190"/>
        <v>0</v>
      </c>
      <c r="ET156" s="176">
        <f t="shared" si="190"/>
        <v>0</v>
      </c>
      <c r="EU156" s="176">
        <f t="shared" si="190"/>
        <v>0</v>
      </c>
      <c r="EV156" s="176">
        <f t="shared" si="190"/>
        <v>0</v>
      </c>
      <c r="EW156" s="176">
        <f t="shared" si="189"/>
        <v>0</v>
      </c>
      <c r="EX156" s="176">
        <f t="shared" si="189"/>
        <v>0</v>
      </c>
      <c r="EY156" s="176">
        <f t="shared" si="189"/>
        <v>0</v>
      </c>
      <c r="EZ156" s="176">
        <f t="shared" si="189"/>
        <v>0</v>
      </c>
      <c r="FA156" s="176">
        <f t="shared" si="189"/>
        <v>0</v>
      </c>
      <c r="FB156" s="176">
        <f t="shared" si="189"/>
        <v>0</v>
      </c>
      <c r="FC156" s="176">
        <f t="shared" si="189"/>
        <v>0</v>
      </c>
      <c r="FD156" s="176">
        <f t="shared" si="189"/>
        <v>0</v>
      </c>
      <c r="FE156" s="176">
        <f t="shared" si="189"/>
        <v>0</v>
      </c>
      <c r="FF156" s="176">
        <f t="shared" si="189"/>
        <v>0</v>
      </c>
      <c r="FG156" s="176">
        <f t="shared" si="189"/>
        <v>0</v>
      </c>
      <c r="FH156" s="176">
        <f t="shared" si="189"/>
        <v>0</v>
      </c>
      <c r="FI156" s="176">
        <f t="shared" si="170"/>
        <v>0</v>
      </c>
      <c r="FJ156" s="176">
        <f t="shared" si="170"/>
        <v>0</v>
      </c>
      <c r="FK156" s="176">
        <f t="shared" si="170"/>
        <v>0</v>
      </c>
      <c r="FL156" s="176">
        <f t="shared" si="170"/>
        <v>0</v>
      </c>
      <c r="FM156" s="176">
        <f t="shared" si="170"/>
        <v>0</v>
      </c>
      <c r="FN156" s="176">
        <f t="shared" si="186"/>
        <v>0</v>
      </c>
      <c r="FO156" s="176">
        <f t="shared" si="186"/>
        <v>0</v>
      </c>
      <c r="FP156" s="176">
        <f t="shared" si="186"/>
        <v>0</v>
      </c>
      <c r="FQ156" s="176">
        <f t="shared" si="186"/>
        <v>0</v>
      </c>
      <c r="FR156" s="176">
        <f t="shared" si="186"/>
        <v>0</v>
      </c>
      <c r="FS156" s="176">
        <f t="shared" si="186"/>
        <v>0</v>
      </c>
      <c r="FT156" s="176">
        <f t="shared" si="186"/>
        <v>0</v>
      </c>
      <c r="FU156" s="176">
        <f t="shared" si="186"/>
        <v>0</v>
      </c>
      <c r="FV156" s="176">
        <f t="shared" si="186"/>
        <v>0</v>
      </c>
      <c r="FW156" s="176">
        <f t="shared" si="186"/>
        <v>0</v>
      </c>
      <c r="FX156" s="176">
        <f t="shared" si="186"/>
        <v>0</v>
      </c>
      <c r="FY156" s="176">
        <f t="shared" si="186"/>
        <v>0</v>
      </c>
      <c r="FZ156" s="176">
        <f t="shared" si="186"/>
        <v>0</v>
      </c>
      <c r="GA156" s="176">
        <f t="shared" si="186"/>
        <v>0</v>
      </c>
      <c r="GB156" s="176">
        <f t="shared" si="161"/>
        <v>0</v>
      </c>
      <c r="GC156" s="176">
        <f t="shared" si="161"/>
        <v>0</v>
      </c>
      <c r="GD156" s="176">
        <f t="shared" si="161"/>
        <v>0</v>
      </c>
      <c r="GE156" s="176">
        <f t="shared" si="161"/>
        <v>0</v>
      </c>
      <c r="GF156" s="176">
        <f t="shared" si="161"/>
        <v>0</v>
      </c>
      <c r="GG156" s="176">
        <f t="shared" si="161"/>
        <v>0</v>
      </c>
      <c r="GH156" s="176">
        <f t="shared" si="161"/>
        <v>0</v>
      </c>
      <c r="GI156" s="176">
        <f t="shared" si="161"/>
        <v>0</v>
      </c>
      <c r="GJ156" s="176">
        <f t="shared" si="156"/>
        <v>0</v>
      </c>
      <c r="GK156" s="176">
        <f t="shared" si="156"/>
        <v>0</v>
      </c>
      <c r="GL156" s="176">
        <f t="shared" si="156"/>
        <v>0</v>
      </c>
      <c r="GM156" s="176">
        <f t="shared" si="156"/>
        <v>0</v>
      </c>
      <c r="GN156" s="176">
        <f t="shared" si="156"/>
        <v>0</v>
      </c>
      <c r="GO156" s="176">
        <f t="shared" si="156"/>
        <v>0</v>
      </c>
      <c r="GP156" s="176">
        <f t="shared" ref="GP156:HE172" si="193">+NORMDIST($H156,GP$12,GP$13,FALSE)</f>
        <v>0</v>
      </c>
      <c r="GQ156" s="176">
        <f t="shared" si="193"/>
        <v>0</v>
      </c>
      <c r="GR156" s="176">
        <f t="shared" si="193"/>
        <v>0</v>
      </c>
      <c r="GS156" s="176">
        <f t="shared" si="193"/>
        <v>0</v>
      </c>
      <c r="GT156" s="176">
        <f t="shared" si="193"/>
        <v>0</v>
      </c>
      <c r="GU156" s="176">
        <f t="shared" si="193"/>
        <v>0</v>
      </c>
      <c r="GV156" s="176">
        <f t="shared" si="193"/>
        <v>0</v>
      </c>
      <c r="GW156" s="176">
        <f t="shared" si="193"/>
        <v>0</v>
      </c>
      <c r="GX156" s="176">
        <f t="shared" si="193"/>
        <v>0</v>
      </c>
      <c r="GY156" s="176">
        <f t="shared" si="193"/>
        <v>0</v>
      </c>
      <c r="GZ156" s="176">
        <f t="shared" si="193"/>
        <v>0</v>
      </c>
      <c r="HA156" s="176">
        <f t="shared" si="193"/>
        <v>0</v>
      </c>
      <c r="HB156" s="176">
        <f t="shared" si="193"/>
        <v>0</v>
      </c>
      <c r="HC156" s="176">
        <f t="shared" si="193"/>
        <v>0</v>
      </c>
      <c r="HD156" s="176">
        <f t="shared" si="193"/>
        <v>0</v>
      </c>
      <c r="HE156" s="176">
        <f t="shared" si="193"/>
        <v>0</v>
      </c>
      <c r="HF156" s="176">
        <f t="shared" si="192"/>
        <v>0</v>
      </c>
      <c r="HG156" s="176">
        <f t="shared" si="192"/>
        <v>0</v>
      </c>
      <c r="HH156" s="176">
        <f t="shared" si="192"/>
        <v>0</v>
      </c>
      <c r="HI156" s="176">
        <f t="shared" si="192"/>
        <v>0</v>
      </c>
      <c r="HJ156" s="176">
        <f t="shared" si="192"/>
        <v>0</v>
      </c>
      <c r="HK156" s="176">
        <f t="shared" si="192"/>
        <v>0</v>
      </c>
      <c r="HL156" s="176">
        <f t="shared" si="192"/>
        <v>0</v>
      </c>
      <c r="HM156" s="176">
        <f t="shared" si="192"/>
        <v>0</v>
      </c>
      <c r="HN156" s="176">
        <f t="shared" si="192"/>
        <v>0</v>
      </c>
      <c r="HO156" s="176">
        <f t="shared" si="192"/>
        <v>0</v>
      </c>
      <c r="HP156" s="176">
        <f t="shared" si="192"/>
        <v>0</v>
      </c>
      <c r="HQ156" s="176">
        <f t="shared" si="192"/>
        <v>0</v>
      </c>
      <c r="HR156" s="176">
        <f t="shared" si="184"/>
        <v>0</v>
      </c>
      <c r="HS156" s="176">
        <f t="shared" si="184"/>
        <v>0</v>
      </c>
      <c r="HT156" s="176">
        <f t="shared" si="184"/>
        <v>0</v>
      </c>
      <c r="HU156" s="176">
        <f t="shared" si="184"/>
        <v>0</v>
      </c>
      <c r="HV156" s="176">
        <f t="shared" si="184"/>
        <v>0</v>
      </c>
      <c r="HW156" s="176">
        <f t="shared" si="184"/>
        <v>0</v>
      </c>
      <c r="HX156" s="176">
        <f t="shared" si="184"/>
        <v>0</v>
      </c>
      <c r="HY156" s="176">
        <f t="shared" si="184"/>
        <v>0</v>
      </c>
      <c r="HZ156" s="176">
        <f t="shared" si="184"/>
        <v>0</v>
      </c>
      <c r="IA156" s="176">
        <f t="shared" si="184"/>
        <v>0</v>
      </c>
      <c r="IB156" s="176">
        <f t="shared" si="184"/>
        <v>0</v>
      </c>
      <c r="IC156" s="176">
        <f t="shared" si="184"/>
        <v>0</v>
      </c>
      <c r="ID156" s="176">
        <f t="shared" si="184"/>
        <v>0</v>
      </c>
      <c r="IE156" s="176">
        <f t="shared" si="184"/>
        <v>0</v>
      </c>
      <c r="IF156" s="176">
        <f t="shared" si="171"/>
        <v>0</v>
      </c>
      <c r="IG156" s="176">
        <f t="shared" si="171"/>
        <v>0</v>
      </c>
    </row>
    <row r="157" spans="2:241" ht="12.75" customHeight="1" x14ac:dyDescent="0.25">
      <c r="B157" s="174"/>
      <c r="C157" s="174"/>
      <c r="D157" s="174">
        <f t="shared" si="173"/>
        <v>0</v>
      </c>
      <c r="E157"/>
      <c r="F157"/>
      <c r="G157" s="177">
        <v>144</v>
      </c>
      <c r="H157" s="176">
        <f t="shared" si="174"/>
        <v>22.327465759277256</v>
      </c>
      <c r="I157" s="176">
        <f t="shared" si="176"/>
        <v>0</v>
      </c>
      <c r="K157" s="176">
        <f t="shared" si="175"/>
        <v>0</v>
      </c>
      <c r="L157" s="176">
        <f t="shared" si="175"/>
        <v>0</v>
      </c>
      <c r="M157" s="176">
        <f t="shared" si="175"/>
        <v>0</v>
      </c>
      <c r="N157" s="176">
        <f t="shared" si="175"/>
        <v>0</v>
      </c>
      <c r="O157" s="176">
        <f t="shared" si="175"/>
        <v>0</v>
      </c>
      <c r="P157" s="176">
        <f t="shared" si="175"/>
        <v>0</v>
      </c>
      <c r="Q157" s="176">
        <f t="shared" si="175"/>
        <v>0</v>
      </c>
      <c r="R157" s="176">
        <f t="shared" si="175"/>
        <v>0</v>
      </c>
      <c r="S157" s="176">
        <f t="shared" si="175"/>
        <v>0</v>
      </c>
      <c r="T157" s="176">
        <f t="shared" si="175"/>
        <v>0</v>
      </c>
      <c r="U157" s="176">
        <f t="shared" si="175"/>
        <v>0</v>
      </c>
      <c r="V157" s="176">
        <f t="shared" si="175"/>
        <v>0</v>
      </c>
      <c r="W157" s="176">
        <f t="shared" si="175"/>
        <v>0</v>
      </c>
      <c r="X157" s="176">
        <f t="shared" si="175"/>
        <v>0</v>
      </c>
      <c r="Y157" s="176">
        <f t="shared" si="175"/>
        <v>0</v>
      </c>
      <c r="Z157" s="176">
        <f t="shared" ref="Z157:AJ172" si="194">+NORMDIST($H157,Z$12,Z$13,FALSE)</f>
        <v>0</v>
      </c>
      <c r="AA157" s="176">
        <f t="shared" si="194"/>
        <v>0</v>
      </c>
      <c r="AB157" s="176">
        <f t="shared" si="194"/>
        <v>0</v>
      </c>
      <c r="AC157" s="176">
        <f t="shared" si="194"/>
        <v>0</v>
      </c>
      <c r="AD157" s="176">
        <f t="shared" si="194"/>
        <v>0</v>
      </c>
      <c r="AE157" s="176">
        <f t="shared" si="172"/>
        <v>0</v>
      </c>
      <c r="AF157" s="176">
        <f t="shared" si="172"/>
        <v>0</v>
      </c>
      <c r="AG157" s="176">
        <f t="shared" si="172"/>
        <v>0</v>
      </c>
      <c r="AH157" s="176">
        <f t="shared" si="172"/>
        <v>0</v>
      </c>
      <c r="AI157" s="176">
        <f t="shared" si="172"/>
        <v>0</v>
      </c>
      <c r="AJ157" s="176">
        <f t="shared" si="172"/>
        <v>0</v>
      </c>
      <c r="AK157" s="176">
        <f t="shared" si="172"/>
        <v>0</v>
      </c>
      <c r="AL157" s="176">
        <f t="shared" si="172"/>
        <v>0</v>
      </c>
      <c r="AM157" s="176">
        <f t="shared" si="172"/>
        <v>0</v>
      </c>
      <c r="AN157" s="176">
        <f t="shared" si="172"/>
        <v>0</v>
      </c>
      <c r="AO157" s="176">
        <f t="shared" si="177"/>
        <v>0</v>
      </c>
      <c r="AP157" s="176">
        <f t="shared" si="177"/>
        <v>0</v>
      </c>
      <c r="AQ157" s="176">
        <f t="shared" si="177"/>
        <v>0</v>
      </c>
      <c r="AR157" s="176">
        <f t="shared" si="177"/>
        <v>0</v>
      </c>
      <c r="AS157" s="176">
        <f t="shared" si="177"/>
        <v>0</v>
      </c>
      <c r="AT157" s="176">
        <f t="shared" si="177"/>
        <v>0</v>
      </c>
      <c r="AU157" s="176">
        <f t="shared" si="177"/>
        <v>0</v>
      </c>
      <c r="AV157" s="176">
        <f t="shared" si="177"/>
        <v>0</v>
      </c>
      <c r="AW157" s="176">
        <f t="shared" si="177"/>
        <v>0</v>
      </c>
      <c r="AX157" s="176">
        <f t="shared" si="177"/>
        <v>0</v>
      </c>
      <c r="AY157" s="176">
        <f t="shared" si="177"/>
        <v>0</v>
      </c>
      <c r="AZ157" s="176">
        <f t="shared" si="177"/>
        <v>0</v>
      </c>
      <c r="BA157" s="176">
        <f t="shared" si="177"/>
        <v>0</v>
      </c>
      <c r="BB157" s="176">
        <f t="shared" si="177"/>
        <v>0</v>
      </c>
      <c r="BC157" s="176">
        <f t="shared" si="177"/>
        <v>0</v>
      </c>
      <c r="BD157" s="176">
        <f t="shared" si="177"/>
        <v>0</v>
      </c>
      <c r="BE157" s="176">
        <f t="shared" si="182"/>
        <v>0</v>
      </c>
      <c r="BF157" s="176">
        <f t="shared" si="182"/>
        <v>0</v>
      </c>
      <c r="BG157" s="176">
        <f t="shared" si="182"/>
        <v>0</v>
      </c>
      <c r="BH157" s="176">
        <f t="shared" si="182"/>
        <v>0</v>
      </c>
      <c r="BI157" s="176">
        <f t="shared" si="182"/>
        <v>0</v>
      </c>
      <c r="BJ157" s="176">
        <f t="shared" si="182"/>
        <v>0</v>
      </c>
      <c r="BK157" s="176">
        <f t="shared" si="182"/>
        <v>0</v>
      </c>
      <c r="BL157" s="176">
        <f t="shared" si="182"/>
        <v>0</v>
      </c>
      <c r="BM157" s="176">
        <f t="shared" si="182"/>
        <v>0</v>
      </c>
      <c r="BN157" s="176">
        <f t="shared" si="182"/>
        <v>0</v>
      </c>
      <c r="BO157" s="176">
        <f t="shared" si="182"/>
        <v>0</v>
      </c>
      <c r="BP157" s="176">
        <f t="shared" si="182"/>
        <v>0</v>
      </c>
      <c r="BQ157" s="176">
        <f t="shared" si="182"/>
        <v>0</v>
      </c>
      <c r="BR157" s="176">
        <f t="shared" si="182"/>
        <v>0</v>
      </c>
      <c r="BS157" s="176">
        <f t="shared" si="180"/>
        <v>0</v>
      </c>
      <c r="BT157" s="176">
        <f t="shared" si="180"/>
        <v>0</v>
      </c>
      <c r="BU157" s="176">
        <f t="shared" si="180"/>
        <v>0</v>
      </c>
      <c r="BV157" s="176">
        <f t="shared" si="180"/>
        <v>0</v>
      </c>
      <c r="BW157" s="176">
        <f t="shared" si="180"/>
        <v>0</v>
      </c>
      <c r="BX157" s="176">
        <f t="shared" si="180"/>
        <v>0</v>
      </c>
      <c r="BY157" s="176">
        <f t="shared" si="180"/>
        <v>0</v>
      </c>
      <c r="BZ157" s="176">
        <f t="shared" si="180"/>
        <v>0</v>
      </c>
      <c r="CA157" s="176">
        <f t="shared" si="180"/>
        <v>0</v>
      </c>
      <c r="CB157" s="176">
        <f t="shared" si="180"/>
        <v>0</v>
      </c>
      <c r="CC157" s="176">
        <f t="shared" si="180"/>
        <v>0</v>
      </c>
      <c r="CD157" s="176">
        <f t="shared" si="180"/>
        <v>0</v>
      </c>
      <c r="CE157" s="176">
        <f t="shared" si="180"/>
        <v>0</v>
      </c>
      <c r="CF157" s="176">
        <f t="shared" si="180"/>
        <v>0</v>
      </c>
      <c r="CG157" s="176">
        <f t="shared" si="180"/>
        <v>0</v>
      </c>
      <c r="CH157" s="176">
        <f t="shared" si="178"/>
        <v>0</v>
      </c>
      <c r="CI157" s="176">
        <f t="shared" si="178"/>
        <v>0</v>
      </c>
      <c r="CJ157" s="176">
        <f t="shared" si="178"/>
        <v>0</v>
      </c>
      <c r="CK157" s="176">
        <f t="shared" si="178"/>
        <v>0</v>
      </c>
      <c r="CL157" s="176">
        <f t="shared" si="181"/>
        <v>0</v>
      </c>
      <c r="CM157" s="176">
        <f t="shared" si="181"/>
        <v>0</v>
      </c>
      <c r="CN157" s="176">
        <f t="shared" si="181"/>
        <v>0</v>
      </c>
      <c r="CO157" s="176">
        <f t="shared" si="181"/>
        <v>0</v>
      </c>
      <c r="CP157" s="176">
        <f t="shared" si="181"/>
        <v>0</v>
      </c>
      <c r="CQ157" s="176">
        <f t="shared" si="181"/>
        <v>0</v>
      </c>
      <c r="CR157" s="176">
        <f t="shared" si="181"/>
        <v>0</v>
      </c>
      <c r="CS157" s="176">
        <f t="shared" si="181"/>
        <v>0</v>
      </c>
      <c r="CT157" s="176">
        <f t="shared" si="181"/>
        <v>0</v>
      </c>
      <c r="CU157" s="176">
        <f t="shared" si="181"/>
        <v>0</v>
      </c>
      <c r="CV157" s="176">
        <f t="shared" si="181"/>
        <v>0</v>
      </c>
      <c r="CW157" s="176">
        <f t="shared" si="181"/>
        <v>0</v>
      </c>
      <c r="CX157" s="176">
        <f t="shared" si="181"/>
        <v>0</v>
      </c>
      <c r="CY157" s="176">
        <f t="shared" si="181"/>
        <v>0</v>
      </c>
      <c r="CZ157" s="176">
        <f t="shared" si="181"/>
        <v>0</v>
      </c>
      <c r="DA157" s="176">
        <f t="shared" si="181"/>
        <v>0</v>
      </c>
      <c r="DB157" s="176">
        <f t="shared" si="179"/>
        <v>0</v>
      </c>
      <c r="DC157" s="176">
        <f t="shared" si="179"/>
        <v>0</v>
      </c>
      <c r="DD157" s="176">
        <f t="shared" si="179"/>
        <v>0</v>
      </c>
      <c r="DE157" s="176">
        <f t="shared" si="179"/>
        <v>0</v>
      </c>
      <c r="DF157" s="176">
        <f t="shared" si="179"/>
        <v>0</v>
      </c>
      <c r="DG157" s="176">
        <f t="shared" si="179"/>
        <v>0</v>
      </c>
      <c r="DH157" s="176">
        <f t="shared" si="179"/>
        <v>0</v>
      </c>
      <c r="DI157" s="176">
        <f t="shared" si="179"/>
        <v>0</v>
      </c>
      <c r="DJ157" s="176">
        <f t="shared" si="179"/>
        <v>0</v>
      </c>
      <c r="DK157" s="176">
        <f t="shared" si="179"/>
        <v>0</v>
      </c>
      <c r="DL157" s="176">
        <f t="shared" si="179"/>
        <v>0</v>
      </c>
      <c r="DM157" s="176">
        <f t="shared" si="179"/>
        <v>0</v>
      </c>
      <c r="DN157" s="176">
        <f t="shared" si="179"/>
        <v>0</v>
      </c>
      <c r="DO157" s="176">
        <f t="shared" si="179"/>
        <v>0</v>
      </c>
      <c r="DP157" s="176">
        <f t="shared" si="191"/>
        <v>0</v>
      </c>
      <c r="DQ157" s="176">
        <f t="shared" si="191"/>
        <v>0</v>
      </c>
      <c r="DR157" s="176">
        <f t="shared" si="167"/>
        <v>0</v>
      </c>
      <c r="DS157" s="176">
        <f t="shared" si="167"/>
        <v>0</v>
      </c>
      <c r="DT157" s="176">
        <f t="shared" si="167"/>
        <v>0</v>
      </c>
      <c r="DU157" s="176">
        <f t="shared" si="167"/>
        <v>0</v>
      </c>
      <c r="DV157" s="176">
        <f t="shared" si="167"/>
        <v>0</v>
      </c>
      <c r="DW157" s="176">
        <f t="shared" si="167"/>
        <v>0</v>
      </c>
      <c r="DX157" s="176">
        <f t="shared" si="167"/>
        <v>0</v>
      </c>
      <c r="DY157" s="176">
        <f t="shared" si="167"/>
        <v>0</v>
      </c>
      <c r="DZ157" s="176">
        <f t="shared" si="167"/>
        <v>0</v>
      </c>
      <c r="EA157" s="176">
        <f t="shared" si="167"/>
        <v>0</v>
      </c>
      <c r="EB157" s="176">
        <f t="shared" si="167"/>
        <v>0</v>
      </c>
      <c r="EC157" s="176">
        <f t="shared" si="167"/>
        <v>0</v>
      </c>
      <c r="ED157" s="176">
        <f t="shared" si="167"/>
        <v>0</v>
      </c>
      <c r="EE157" s="176">
        <f t="shared" si="167"/>
        <v>0</v>
      </c>
      <c r="EF157" s="176">
        <f t="shared" si="167"/>
        <v>0</v>
      </c>
      <c r="EG157" s="176">
        <f t="shared" si="185"/>
        <v>0</v>
      </c>
      <c r="EH157" s="176">
        <f t="shared" si="190"/>
        <v>0</v>
      </c>
      <c r="EI157" s="176">
        <f t="shared" si="190"/>
        <v>0</v>
      </c>
      <c r="EJ157" s="176">
        <f t="shared" si="190"/>
        <v>0</v>
      </c>
      <c r="EK157" s="176">
        <f t="shared" si="190"/>
        <v>0</v>
      </c>
      <c r="EL157" s="176">
        <f t="shared" si="190"/>
        <v>0</v>
      </c>
      <c r="EM157" s="176">
        <f t="shared" si="190"/>
        <v>0</v>
      </c>
      <c r="EN157" s="176">
        <f t="shared" si="190"/>
        <v>0</v>
      </c>
      <c r="EO157" s="176">
        <f t="shared" si="190"/>
        <v>0</v>
      </c>
      <c r="EP157" s="176">
        <f t="shared" si="190"/>
        <v>0</v>
      </c>
      <c r="EQ157" s="176">
        <f t="shared" si="190"/>
        <v>0</v>
      </c>
      <c r="ER157" s="176">
        <f t="shared" si="190"/>
        <v>0</v>
      </c>
      <c r="ES157" s="176">
        <f t="shared" si="190"/>
        <v>0</v>
      </c>
      <c r="ET157" s="176">
        <f t="shared" si="190"/>
        <v>0</v>
      </c>
      <c r="EU157" s="176">
        <f t="shared" si="190"/>
        <v>0</v>
      </c>
      <c r="EV157" s="176">
        <f t="shared" si="190"/>
        <v>0</v>
      </c>
      <c r="EW157" s="176">
        <f t="shared" si="189"/>
        <v>0</v>
      </c>
      <c r="EX157" s="176">
        <f t="shared" si="189"/>
        <v>0</v>
      </c>
      <c r="EY157" s="176">
        <f t="shared" si="189"/>
        <v>0</v>
      </c>
      <c r="EZ157" s="176">
        <f t="shared" si="189"/>
        <v>0</v>
      </c>
      <c r="FA157" s="176">
        <f t="shared" si="189"/>
        <v>0</v>
      </c>
      <c r="FB157" s="176">
        <f t="shared" si="189"/>
        <v>0</v>
      </c>
      <c r="FC157" s="176">
        <f t="shared" si="189"/>
        <v>0</v>
      </c>
      <c r="FD157" s="176">
        <f t="shared" si="189"/>
        <v>0</v>
      </c>
      <c r="FE157" s="176">
        <f t="shared" si="189"/>
        <v>0</v>
      </c>
      <c r="FF157" s="176">
        <f t="shared" si="189"/>
        <v>0</v>
      </c>
      <c r="FG157" s="176">
        <f t="shared" si="189"/>
        <v>0</v>
      </c>
      <c r="FH157" s="176">
        <f t="shared" si="189"/>
        <v>0</v>
      </c>
      <c r="FI157" s="176">
        <f t="shared" si="170"/>
        <v>0</v>
      </c>
      <c r="FJ157" s="176">
        <f t="shared" si="170"/>
        <v>0</v>
      </c>
      <c r="FK157" s="176">
        <f t="shared" si="170"/>
        <v>0</v>
      </c>
      <c r="FL157" s="176">
        <f t="shared" si="170"/>
        <v>0</v>
      </c>
      <c r="FM157" s="176">
        <f t="shared" si="170"/>
        <v>0</v>
      </c>
      <c r="FN157" s="176">
        <f t="shared" si="186"/>
        <v>0</v>
      </c>
      <c r="FO157" s="176">
        <f t="shared" si="186"/>
        <v>0</v>
      </c>
      <c r="FP157" s="176">
        <f t="shared" si="186"/>
        <v>0</v>
      </c>
      <c r="FQ157" s="176">
        <f t="shared" si="186"/>
        <v>0</v>
      </c>
      <c r="FR157" s="176">
        <f t="shared" si="186"/>
        <v>0</v>
      </c>
      <c r="FS157" s="176">
        <f t="shared" si="186"/>
        <v>0</v>
      </c>
      <c r="FT157" s="176">
        <f t="shared" si="186"/>
        <v>0</v>
      </c>
      <c r="FU157" s="176">
        <f t="shared" si="186"/>
        <v>0</v>
      </c>
      <c r="FV157" s="176">
        <f t="shared" si="186"/>
        <v>0</v>
      </c>
      <c r="FW157" s="176">
        <f t="shared" si="186"/>
        <v>0</v>
      </c>
      <c r="FX157" s="176">
        <f t="shared" si="186"/>
        <v>0</v>
      </c>
      <c r="FY157" s="176">
        <f t="shared" si="186"/>
        <v>0</v>
      </c>
      <c r="FZ157" s="176">
        <f t="shared" si="186"/>
        <v>0</v>
      </c>
      <c r="GA157" s="176">
        <f t="shared" si="186"/>
        <v>0</v>
      </c>
      <c r="GB157" s="176">
        <f t="shared" si="186"/>
        <v>0</v>
      </c>
      <c r="GC157" s="176">
        <f t="shared" si="186"/>
        <v>0</v>
      </c>
      <c r="GD157" s="176">
        <f t="shared" ref="GD157:GS178" si="195">+NORMDIST($H157,GD$12,GD$13,FALSE)</f>
        <v>0</v>
      </c>
      <c r="GE157" s="176">
        <f t="shared" si="195"/>
        <v>0</v>
      </c>
      <c r="GF157" s="176">
        <f t="shared" si="195"/>
        <v>0</v>
      </c>
      <c r="GG157" s="176">
        <f t="shared" si="195"/>
        <v>0</v>
      </c>
      <c r="GH157" s="176">
        <f t="shared" si="195"/>
        <v>0</v>
      </c>
      <c r="GI157" s="176">
        <f t="shared" si="195"/>
        <v>0</v>
      </c>
      <c r="GJ157" s="176">
        <f t="shared" si="195"/>
        <v>0</v>
      </c>
      <c r="GK157" s="176">
        <f t="shared" si="195"/>
        <v>0</v>
      </c>
      <c r="GL157" s="176">
        <f t="shared" si="195"/>
        <v>0</v>
      </c>
      <c r="GM157" s="176">
        <f t="shared" si="195"/>
        <v>0</v>
      </c>
      <c r="GN157" s="176">
        <f t="shared" si="195"/>
        <v>0</v>
      </c>
      <c r="GO157" s="176">
        <f t="shared" si="195"/>
        <v>0</v>
      </c>
      <c r="GP157" s="176">
        <f t="shared" si="195"/>
        <v>0</v>
      </c>
      <c r="GQ157" s="176">
        <f t="shared" si="193"/>
        <v>0</v>
      </c>
      <c r="GR157" s="176">
        <f t="shared" si="193"/>
        <v>0</v>
      </c>
      <c r="GS157" s="176">
        <f t="shared" si="193"/>
        <v>0</v>
      </c>
      <c r="GT157" s="176">
        <f t="shared" si="193"/>
        <v>0</v>
      </c>
      <c r="GU157" s="176">
        <f t="shared" si="193"/>
        <v>0</v>
      </c>
      <c r="GV157" s="176">
        <f t="shared" si="193"/>
        <v>0</v>
      </c>
      <c r="GW157" s="176">
        <f t="shared" si="193"/>
        <v>0</v>
      </c>
      <c r="GX157" s="176">
        <f t="shared" si="193"/>
        <v>0</v>
      </c>
      <c r="GY157" s="176">
        <f t="shared" si="193"/>
        <v>0</v>
      </c>
      <c r="GZ157" s="176">
        <f t="shared" si="193"/>
        <v>0</v>
      </c>
      <c r="HA157" s="176">
        <f t="shared" si="193"/>
        <v>0</v>
      </c>
      <c r="HB157" s="176">
        <f t="shared" si="193"/>
        <v>0</v>
      </c>
      <c r="HC157" s="176">
        <f t="shared" si="193"/>
        <v>0</v>
      </c>
      <c r="HD157" s="176">
        <f t="shared" si="193"/>
        <v>0</v>
      </c>
      <c r="HE157" s="176">
        <f t="shared" si="193"/>
        <v>0</v>
      </c>
      <c r="HF157" s="176">
        <f t="shared" si="192"/>
        <v>0</v>
      </c>
      <c r="HG157" s="176">
        <f t="shared" si="192"/>
        <v>0</v>
      </c>
      <c r="HH157" s="176">
        <f t="shared" si="192"/>
        <v>0</v>
      </c>
      <c r="HI157" s="176">
        <f t="shared" si="192"/>
        <v>0</v>
      </c>
      <c r="HJ157" s="176">
        <f t="shared" si="192"/>
        <v>0</v>
      </c>
      <c r="HK157" s="176">
        <f t="shared" si="192"/>
        <v>0</v>
      </c>
      <c r="HL157" s="176">
        <f t="shared" si="192"/>
        <v>0</v>
      </c>
      <c r="HM157" s="176">
        <f t="shared" si="192"/>
        <v>0</v>
      </c>
      <c r="HN157" s="176">
        <f t="shared" si="192"/>
        <v>0</v>
      </c>
      <c r="HO157" s="176">
        <f t="shared" si="192"/>
        <v>0</v>
      </c>
      <c r="HP157" s="176">
        <f t="shared" si="192"/>
        <v>0</v>
      </c>
      <c r="HQ157" s="176">
        <f t="shared" si="192"/>
        <v>0</v>
      </c>
      <c r="HR157" s="176">
        <f t="shared" si="184"/>
        <v>0</v>
      </c>
      <c r="HS157" s="176">
        <f t="shared" si="184"/>
        <v>0</v>
      </c>
      <c r="HT157" s="176">
        <f t="shared" si="184"/>
        <v>0</v>
      </c>
      <c r="HU157" s="176">
        <f t="shared" si="184"/>
        <v>0</v>
      </c>
      <c r="HV157" s="176">
        <f t="shared" si="184"/>
        <v>0</v>
      </c>
      <c r="HW157" s="176">
        <f t="shared" si="184"/>
        <v>0</v>
      </c>
      <c r="HX157" s="176">
        <f t="shared" si="184"/>
        <v>0</v>
      </c>
      <c r="HY157" s="176">
        <f t="shared" si="184"/>
        <v>0</v>
      </c>
      <c r="HZ157" s="176">
        <f t="shared" si="184"/>
        <v>0</v>
      </c>
      <c r="IA157" s="176">
        <f t="shared" si="184"/>
        <v>0</v>
      </c>
      <c r="IB157" s="176">
        <f t="shared" si="184"/>
        <v>0</v>
      </c>
      <c r="IC157" s="176">
        <f t="shared" si="184"/>
        <v>0</v>
      </c>
      <c r="ID157" s="176">
        <f t="shared" si="184"/>
        <v>0</v>
      </c>
      <c r="IE157" s="176">
        <f t="shared" si="184"/>
        <v>0</v>
      </c>
      <c r="IF157" s="176">
        <f t="shared" si="171"/>
        <v>0</v>
      </c>
      <c r="IG157" s="176">
        <f t="shared" si="171"/>
        <v>0</v>
      </c>
    </row>
    <row r="158" spans="2:241" ht="12.75" customHeight="1" x14ac:dyDescent="0.25">
      <c r="B158" s="174"/>
      <c r="C158" s="174"/>
      <c r="D158" s="174">
        <f t="shared" si="173"/>
        <v>0</v>
      </c>
      <c r="E158"/>
      <c r="F158"/>
      <c r="G158" s="177">
        <v>145</v>
      </c>
      <c r="H158" s="176">
        <f t="shared" si="174"/>
        <v>22.482517604827791</v>
      </c>
      <c r="I158" s="176">
        <f t="shared" si="176"/>
        <v>0</v>
      </c>
      <c r="K158" s="176">
        <f t="shared" ref="K158:Z173" si="196">+NORMDIST($H158,K$12,K$13,FALSE)</f>
        <v>0</v>
      </c>
      <c r="L158" s="176">
        <f t="shared" si="196"/>
        <v>0</v>
      </c>
      <c r="M158" s="176">
        <f t="shared" si="196"/>
        <v>0</v>
      </c>
      <c r="N158" s="176">
        <f t="shared" si="196"/>
        <v>0</v>
      </c>
      <c r="O158" s="176">
        <f t="shared" si="196"/>
        <v>0</v>
      </c>
      <c r="P158" s="176">
        <f t="shared" si="196"/>
        <v>0</v>
      </c>
      <c r="Q158" s="176">
        <f t="shared" si="196"/>
        <v>0</v>
      </c>
      <c r="R158" s="176">
        <f t="shared" si="196"/>
        <v>0</v>
      </c>
      <c r="S158" s="176">
        <f t="shared" si="196"/>
        <v>0</v>
      </c>
      <c r="T158" s="176">
        <f t="shared" si="196"/>
        <v>0</v>
      </c>
      <c r="U158" s="176">
        <f t="shared" si="196"/>
        <v>0</v>
      </c>
      <c r="V158" s="176">
        <f t="shared" si="196"/>
        <v>0</v>
      </c>
      <c r="W158" s="176">
        <f t="shared" si="196"/>
        <v>0</v>
      </c>
      <c r="X158" s="176">
        <f t="shared" si="196"/>
        <v>0</v>
      </c>
      <c r="Y158" s="176">
        <f t="shared" si="196"/>
        <v>0</v>
      </c>
      <c r="Z158" s="176">
        <f t="shared" si="196"/>
        <v>0</v>
      </c>
      <c r="AA158" s="176">
        <f t="shared" si="194"/>
        <v>0</v>
      </c>
      <c r="AB158" s="176">
        <f t="shared" si="194"/>
        <v>0</v>
      </c>
      <c r="AC158" s="176">
        <f t="shared" si="194"/>
        <v>0</v>
      </c>
      <c r="AD158" s="176">
        <f t="shared" si="194"/>
        <v>0</v>
      </c>
      <c r="AE158" s="176">
        <f t="shared" si="172"/>
        <v>0</v>
      </c>
      <c r="AF158" s="176">
        <f t="shared" si="172"/>
        <v>0</v>
      </c>
      <c r="AG158" s="176">
        <f t="shared" si="172"/>
        <v>0</v>
      </c>
      <c r="AH158" s="176">
        <f t="shared" si="172"/>
        <v>0</v>
      </c>
      <c r="AI158" s="176">
        <f t="shared" si="172"/>
        <v>0</v>
      </c>
      <c r="AJ158" s="176">
        <f t="shared" si="172"/>
        <v>0</v>
      </c>
      <c r="AK158" s="176">
        <f t="shared" si="172"/>
        <v>0</v>
      </c>
      <c r="AL158" s="176">
        <f t="shared" si="172"/>
        <v>0</v>
      </c>
      <c r="AM158" s="176">
        <f t="shared" si="172"/>
        <v>0</v>
      </c>
      <c r="AN158" s="176">
        <f t="shared" si="172"/>
        <v>0</v>
      </c>
      <c r="AO158" s="176">
        <f t="shared" si="177"/>
        <v>0</v>
      </c>
      <c r="AP158" s="176">
        <f t="shared" si="177"/>
        <v>0</v>
      </c>
      <c r="AQ158" s="176">
        <f t="shared" si="177"/>
        <v>0</v>
      </c>
      <c r="AR158" s="176">
        <f t="shared" si="177"/>
        <v>0</v>
      </c>
      <c r="AS158" s="176">
        <f t="shared" si="177"/>
        <v>0</v>
      </c>
      <c r="AT158" s="176">
        <f t="shared" si="177"/>
        <v>0</v>
      </c>
      <c r="AU158" s="176">
        <f t="shared" si="177"/>
        <v>0</v>
      </c>
      <c r="AV158" s="176">
        <f t="shared" si="177"/>
        <v>0</v>
      </c>
      <c r="AW158" s="176">
        <f t="shared" si="177"/>
        <v>0</v>
      </c>
      <c r="AX158" s="176">
        <f t="shared" si="177"/>
        <v>0</v>
      </c>
      <c r="AY158" s="176">
        <f t="shared" si="177"/>
        <v>0</v>
      </c>
      <c r="AZ158" s="176">
        <f t="shared" si="177"/>
        <v>0</v>
      </c>
      <c r="BA158" s="176">
        <f t="shared" si="177"/>
        <v>0</v>
      </c>
      <c r="BB158" s="176">
        <f t="shared" si="177"/>
        <v>0</v>
      </c>
      <c r="BC158" s="176">
        <f t="shared" si="177"/>
        <v>0</v>
      </c>
      <c r="BD158" s="176">
        <f t="shared" si="177"/>
        <v>0</v>
      </c>
      <c r="BE158" s="176">
        <f t="shared" si="182"/>
        <v>0</v>
      </c>
      <c r="BF158" s="176">
        <f t="shared" si="182"/>
        <v>0</v>
      </c>
      <c r="BG158" s="176">
        <f t="shared" si="182"/>
        <v>0</v>
      </c>
      <c r="BH158" s="176">
        <f t="shared" si="182"/>
        <v>0</v>
      </c>
      <c r="BI158" s="176">
        <f t="shared" si="182"/>
        <v>0</v>
      </c>
      <c r="BJ158" s="176">
        <f t="shared" si="182"/>
        <v>0</v>
      </c>
      <c r="BK158" s="176">
        <f t="shared" si="182"/>
        <v>0</v>
      </c>
      <c r="BL158" s="176">
        <f t="shared" si="182"/>
        <v>0</v>
      </c>
      <c r="BM158" s="176">
        <f t="shared" si="182"/>
        <v>0</v>
      </c>
      <c r="BN158" s="176">
        <f t="shared" si="182"/>
        <v>0</v>
      </c>
      <c r="BO158" s="176">
        <f t="shared" si="182"/>
        <v>0</v>
      </c>
      <c r="BP158" s="176">
        <f t="shared" si="182"/>
        <v>0</v>
      </c>
      <c r="BQ158" s="176">
        <f t="shared" si="182"/>
        <v>0</v>
      </c>
      <c r="BR158" s="176">
        <f t="shared" si="182"/>
        <v>0</v>
      </c>
      <c r="BS158" s="176">
        <f t="shared" si="180"/>
        <v>0</v>
      </c>
      <c r="BT158" s="176">
        <f t="shared" si="180"/>
        <v>0</v>
      </c>
      <c r="BU158" s="176">
        <f t="shared" si="180"/>
        <v>0</v>
      </c>
      <c r="BV158" s="176">
        <f t="shared" si="180"/>
        <v>0</v>
      </c>
      <c r="BW158" s="176">
        <f t="shared" si="180"/>
        <v>0</v>
      </c>
      <c r="BX158" s="176">
        <f t="shared" si="180"/>
        <v>0</v>
      </c>
      <c r="BY158" s="176">
        <f t="shared" si="180"/>
        <v>0</v>
      </c>
      <c r="BZ158" s="176">
        <f t="shared" si="180"/>
        <v>0</v>
      </c>
      <c r="CA158" s="176">
        <f t="shared" si="180"/>
        <v>0</v>
      </c>
      <c r="CB158" s="176">
        <f t="shared" si="180"/>
        <v>0</v>
      </c>
      <c r="CC158" s="176">
        <f t="shared" si="180"/>
        <v>0</v>
      </c>
      <c r="CD158" s="176">
        <f t="shared" si="180"/>
        <v>0</v>
      </c>
      <c r="CE158" s="176">
        <f t="shared" si="180"/>
        <v>0</v>
      </c>
      <c r="CF158" s="176">
        <f t="shared" si="180"/>
        <v>0</v>
      </c>
      <c r="CG158" s="176">
        <f t="shared" si="180"/>
        <v>0</v>
      </c>
      <c r="CH158" s="176">
        <f t="shared" si="178"/>
        <v>0</v>
      </c>
      <c r="CI158" s="176">
        <f t="shared" si="178"/>
        <v>0</v>
      </c>
      <c r="CJ158" s="176">
        <f t="shared" si="178"/>
        <v>0</v>
      </c>
      <c r="CK158" s="176">
        <f t="shared" si="178"/>
        <v>0</v>
      </c>
      <c r="CL158" s="176">
        <f t="shared" si="181"/>
        <v>0</v>
      </c>
      <c r="CM158" s="176">
        <f t="shared" si="181"/>
        <v>0</v>
      </c>
      <c r="CN158" s="176">
        <f t="shared" si="181"/>
        <v>0</v>
      </c>
      <c r="CO158" s="176">
        <f t="shared" si="181"/>
        <v>0</v>
      </c>
      <c r="CP158" s="176">
        <f t="shared" si="181"/>
        <v>0</v>
      </c>
      <c r="CQ158" s="176">
        <f t="shared" si="181"/>
        <v>0</v>
      </c>
      <c r="CR158" s="176">
        <f t="shared" si="181"/>
        <v>0</v>
      </c>
      <c r="CS158" s="176">
        <f t="shared" si="181"/>
        <v>0</v>
      </c>
      <c r="CT158" s="176">
        <f t="shared" si="181"/>
        <v>0</v>
      </c>
      <c r="CU158" s="176">
        <f t="shared" si="181"/>
        <v>0</v>
      </c>
      <c r="CV158" s="176">
        <f t="shared" si="181"/>
        <v>0</v>
      </c>
      <c r="CW158" s="176">
        <f t="shared" si="181"/>
        <v>0</v>
      </c>
      <c r="CX158" s="176">
        <f t="shared" si="181"/>
        <v>0</v>
      </c>
      <c r="CY158" s="176">
        <f t="shared" si="181"/>
        <v>0</v>
      </c>
      <c r="CZ158" s="176">
        <f t="shared" si="181"/>
        <v>0</v>
      </c>
      <c r="DA158" s="176">
        <f t="shared" si="181"/>
        <v>0</v>
      </c>
      <c r="DB158" s="176">
        <f t="shared" si="179"/>
        <v>0</v>
      </c>
      <c r="DC158" s="176">
        <f t="shared" si="179"/>
        <v>0</v>
      </c>
      <c r="DD158" s="176">
        <f t="shared" si="179"/>
        <v>0</v>
      </c>
      <c r="DE158" s="176">
        <f t="shared" si="179"/>
        <v>0</v>
      </c>
      <c r="DF158" s="176">
        <f t="shared" si="179"/>
        <v>0</v>
      </c>
      <c r="DG158" s="176">
        <f t="shared" si="179"/>
        <v>0</v>
      </c>
      <c r="DH158" s="176">
        <f t="shared" si="179"/>
        <v>0</v>
      </c>
      <c r="DI158" s="176">
        <f t="shared" si="179"/>
        <v>0</v>
      </c>
      <c r="DJ158" s="176">
        <f t="shared" si="179"/>
        <v>0</v>
      </c>
      <c r="DK158" s="176">
        <f t="shared" si="179"/>
        <v>0</v>
      </c>
      <c r="DL158" s="176">
        <f t="shared" si="179"/>
        <v>0</v>
      </c>
      <c r="DM158" s="176">
        <f t="shared" si="179"/>
        <v>0</v>
      </c>
      <c r="DN158" s="176">
        <f t="shared" si="179"/>
        <v>0</v>
      </c>
      <c r="DO158" s="176">
        <f t="shared" si="179"/>
        <v>0</v>
      </c>
      <c r="DP158" s="176">
        <f t="shared" si="191"/>
        <v>0</v>
      </c>
      <c r="DQ158" s="176">
        <f t="shared" si="191"/>
        <v>0</v>
      </c>
      <c r="DR158" s="176">
        <f t="shared" si="167"/>
        <v>0</v>
      </c>
      <c r="DS158" s="176">
        <f t="shared" si="167"/>
        <v>0</v>
      </c>
      <c r="DT158" s="176">
        <f t="shared" si="167"/>
        <v>0</v>
      </c>
      <c r="DU158" s="176">
        <f t="shared" si="167"/>
        <v>0</v>
      </c>
      <c r="DV158" s="176">
        <f t="shared" si="167"/>
        <v>0</v>
      </c>
      <c r="DW158" s="176">
        <f t="shared" si="167"/>
        <v>0</v>
      </c>
      <c r="DX158" s="176">
        <f t="shared" si="167"/>
        <v>0</v>
      </c>
      <c r="DY158" s="176">
        <f t="shared" si="167"/>
        <v>0</v>
      </c>
      <c r="DZ158" s="176">
        <f t="shared" si="167"/>
        <v>0</v>
      </c>
      <c r="EA158" s="176">
        <f t="shared" si="167"/>
        <v>0</v>
      </c>
      <c r="EB158" s="176">
        <f t="shared" si="167"/>
        <v>0</v>
      </c>
      <c r="EC158" s="176">
        <f t="shared" si="167"/>
        <v>0</v>
      </c>
      <c r="ED158" s="176">
        <f t="shared" si="167"/>
        <v>0</v>
      </c>
      <c r="EE158" s="176">
        <f t="shared" si="167"/>
        <v>0</v>
      </c>
      <c r="EF158" s="176">
        <f t="shared" si="167"/>
        <v>0</v>
      </c>
      <c r="EG158" s="176">
        <f t="shared" si="185"/>
        <v>0</v>
      </c>
      <c r="EH158" s="176">
        <f t="shared" si="190"/>
        <v>0</v>
      </c>
      <c r="EI158" s="176">
        <f t="shared" si="190"/>
        <v>0</v>
      </c>
      <c r="EJ158" s="176">
        <f t="shared" si="190"/>
        <v>0</v>
      </c>
      <c r="EK158" s="176">
        <f t="shared" si="190"/>
        <v>0</v>
      </c>
      <c r="EL158" s="176">
        <f t="shared" si="190"/>
        <v>0</v>
      </c>
      <c r="EM158" s="176">
        <f t="shared" si="190"/>
        <v>0</v>
      </c>
      <c r="EN158" s="176">
        <f t="shared" si="190"/>
        <v>0</v>
      </c>
      <c r="EO158" s="176">
        <f t="shared" si="190"/>
        <v>0</v>
      </c>
      <c r="EP158" s="176">
        <f t="shared" si="190"/>
        <v>0</v>
      </c>
      <c r="EQ158" s="176">
        <f t="shared" si="190"/>
        <v>0</v>
      </c>
      <c r="ER158" s="176">
        <f t="shared" si="190"/>
        <v>0</v>
      </c>
      <c r="ES158" s="176">
        <f t="shared" si="190"/>
        <v>0</v>
      </c>
      <c r="ET158" s="176">
        <f t="shared" si="190"/>
        <v>0</v>
      </c>
      <c r="EU158" s="176">
        <f t="shared" si="190"/>
        <v>0</v>
      </c>
      <c r="EV158" s="176">
        <f t="shared" si="190"/>
        <v>0</v>
      </c>
      <c r="EW158" s="176">
        <f t="shared" si="189"/>
        <v>0</v>
      </c>
      <c r="EX158" s="176">
        <f t="shared" si="189"/>
        <v>0</v>
      </c>
      <c r="EY158" s="176">
        <f t="shared" si="189"/>
        <v>0</v>
      </c>
      <c r="EZ158" s="176">
        <f t="shared" si="189"/>
        <v>0</v>
      </c>
      <c r="FA158" s="176">
        <f t="shared" si="189"/>
        <v>0</v>
      </c>
      <c r="FB158" s="176">
        <f t="shared" si="189"/>
        <v>0</v>
      </c>
      <c r="FC158" s="176">
        <f t="shared" si="189"/>
        <v>0</v>
      </c>
      <c r="FD158" s="176">
        <f t="shared" si="189"/>
        <v>0</v>
      </c>
      <c r="FE158" s="176">
        <f t="shared" si="189"/>
        <v>0</v>
      </c>
      <c r="FF158" s="176">
        <f t="shared" si="189"/>
        <v>0</v>
      </c>
      <c r="FG158" s="176">
        <f t="shared" si="189"/>
        <v>0</v>
      </c>
      <c r="FH158" s="176">
        <f t="shared" si="189"/>
        <v>0</v>
      </c>
      <c r="FI158" s="176">
        <f t="shared" si="170"/>
        <v>0</v>
      </c>
      <c r="FJ158" s="176">
        <f t="shared" si="170"/>
        <v>0</v>
      </c>
      <c r="FK158" s="176">
        <f t="shared" si="170"/>
        <v>0</v>
      </c>
      <c r="FL158" s="176">
        <f t="shared" si="170"/>
        <v>0</v>
      </c>
      <c r="FM158" s="176">
        <f t="shared" si="170"/>
        <v>0</v>
      </c>
      <c r="FN158" s="176">
        <f t="shared" si="186"/>
        <v>0</v>
      </c>
      <c r="FO158" s="176">
        <f t="shared" si="186"/>
        <v>0</v>
      </c>
      <c r="FP158" s="176">
        <f t="shared" si="186"/>
        <v>0</v>
      </c>
      <c r="FQ158" s="176">
        <f t="shared" si="186"/>
        <v>0</v>
      </c>
      <c r="FR158" s="176">
        <f t="shared" si="186"/>
        <v>0</v>
      </c>
      <c r="FS158" s="176">
        <f t="shared" si="186"/>
        <v>0</v>
      </c>
      <c r="FT158" s="176">
        <f t="shared" si="186"/>
        <v>0</v>
      </c>
      <c r="FU158" s="176">
        <f t="shared" si="186"/>
        <v>0</v>
      </c>
      <c r="FV158" s="176">
        <f t="shared" si="186"/>
        <v>0</v>
      </c>
      <c r="FW158" s="176">
        <f t="shared" si="186"/>
        <v>0</v>
      </c>
      <c r="FX158" s="176">
        <f t="shared" si="186"/>
        <v>0</v>
      </c>
      <c r="FY158" s="176">
        <f t="shared" si="186"/>
        <v>0</v>
      </c>
      <c r="FZ158" s="176">
        <f t="shared" si="186"/>
        <v>0</v>
      </c>
      <c r="GA158" s="176">
        <f t="shared" si="186"/>
        <v>0</v>
      </c>
      <c r="GB158" s="176">
        <f t="shared" si="186"/>
        <v>0</v>
      </c>
      <c r="GC158" s="176">
        <f t="shared" si="186"/>
        <v>0</v>
      </c>
      <c r="GD158" s="176">
        <f t="shared" si="195"/>
        <v>0</v>
      </c>
      <c r="GE158" s="176">
        <f t="shared" si="195"/>
        <v>0</v>
      </c>
      <c r="GF158" s="176">
        <f t="shared" si="195"/>
        <v>0</v>
      </c>
      <c r="GG158" s="176">
        <f t="shared" si="195"/>
        <v>0</v>
      </c>
      <c r="GH158" s="176">
        <f t="shared" si="195"/>
        <v>0</v>
      </c>
      <c r="GI158" s="176">
        <f t="shared" si="195"/>
        <v>0</v>
      </c>
      <c r="GJ158" s="176">
        <f t="shared" si="195"/>
        <v>0</v>
      </c>
      <c r="GK158" s="176">
        <f t="shared" si="195"/>
        <v>0</v>
      </c>
      <c r="GL158" s="176">
        <f t="shared" si="195"/>
        <v>0</v>
      </c>
      <c r="GM158" s="176">
        <f t="shared" si="195"/>
        <v>0</v>
      </c>
      <c r="GN158" s="176">
        <f t="shared" si="195"/>
        <v>0</v>
      </c>
      <c r="GO158" s="176">
        <f t="shared" si="195"/>
        <v>0</v>
      </c>
      <c r="GP158" s="176">
        <f t="shared" si="195"/>
        <v>0</v>
      </c>
      <c r="GQ158" s="176">
        <f t="shared" si="193"/>
        <v>0</v>
      </c>
      <c r="GR158" s="176">
        <f t="shared" si="193"/>
        <v>0</v>
      </c>
      <c r="GS158" s="176">
        <f t="shared" si="193"/>
        <v>0</v>
      </c>
      <c r="GT158" s="176">
        <f t="shared" si="193"/>
        <v>0</v>
      </c>
      <c r="GU158" s="176">
        <f t="shared" si="193"/>
        <v>0</v>
      </c>
      <c r="GV158" s="176">
        <f t="shared" si="193"/>
        <v>0</v>
      </c>
      <c r="GW158" s="176">
        <f t="shared" si="193"/>
        <v>0</v>
      </c>
      <c r="GX158" s="176">
        <f t="shared" si="193"/>
        <v>0</v>
      </c>
      <c r="GY158" s="176">
        <f t="shared" si="193"/>
        <v>0</v>
      </c>
      <c r="GZ158" s="176">
        <f t="shared" si="193"/>
        <v>0</v>
      </c>
      <c r="HA158" s="176">
        <f t="shared" si="193"/>
        <v>0</v>
      </c>
      <c r="HB158" s="176">
        <f t="shared" si="193"/>
        <v>0</v>
      </c>
      <c r="HC158" s="176">
        <f t="shared" si="193"/>
        <v>0</v>
      </c>
      <c r="HD158" s="176">
        <f t="shared" si="193"/>
        <v>0</v>
      </c>
      <c r="HE158" s="176">
        <f t="shared" si="193"/>
        <v>0</v>
      </c>
      <c r="HF158" s="176">
        <f t="shared" si="192"/>
        <v>0</v>
      </c>
      <c r="HG158" s="176">
        <f t="shared" si="192"/>
        <v>0</v>
      </c>
      <c r="HH158" s="176">
        <f t="shared" si="192"/>
        <v>0</v>
      </c>
      <c r="HI158" s="176">
        <f t="shared" si="192"/>
        <v>0</v>
      </c>
      <c r="HJ158" s="176">
        <f t="shared" si="192"/>
        <v>0</v>
      </c>
      <c r="HK158" s="176">
        <f t="shared" si="192"/>
        <v>0</v>
      </c>
      <c r="HL158" s="176">
        <f t="shared" si="192"/>
        <v>0</v>
      </c>
      <c r="HM158" s="176">
        <f t="shared" si="192"/>
        <v>0</v>
      </c>
      <c r="HN158" s="176">
        <f t="shared" si="192"/>
        <v>0</v>
      </c>
      <c r="HO158" s="176">
        <f t="shared" si="192"/>
        <v>0</v>
      </c>
      <c r="HP158" s="176">
        <f t="shared" si="192"/>
        <v>0</v>
      </c>
      <c r="HQ158" s="176">
        <f t="shared" si="192"/>
        <v>0</v>
      </c>
      <c r="HR158" s="176">
        <f t="shared" si="184"/>
        <v>0</v>
      </c>
      <c r="HS158" s="176">
        <f t="shared" si="184"/>
        <v>0</v>
      </c>
      <c r="HT158" s="176">
        <f t="shared" si="184"/>
        <v>0</v>
      </c>
      <c r="HU158" s="176">
        <f t="shared" si="184"/>
        <v>0</v>
      </c>
      <c r="HV158" s="176">
        <f t="shared" si="184"/>
        <v>0</v>
      </c>
      <c r="HW158" s="176">
        <f t="shared" si="184"/>
        <v>0</v>
      </c>
      <c r="HX158" s="176">
        <f t="shared" si="184"/>
        <v>0</v>
      </c>
      <c r="HY158" s="176">
        <f t="shared" si="184"/>
        <v>0</v>
      </c>
      <c r="HZ158" s="176">
        <f t="shared" si="184"/>
        <v>0</v>
      </c>
      <c r="IA158" s="176">
        <f t="shared" si="184"/>
        <v>0</v>
      </c>
      <c r="IB158" s="176">
        <f t="shared" si="184"/>
        <v>0</v>
      </c>
      <c r="IC158" s="176">
        <f t="shared" si="184"/>
        <v>0</v>
      </c>
      <c r="ID158" s="176">
        <f t="shared" si="184"/>
        <v>0</v>
      </c>
      <c r="IE158" s="176">
        <f t="shared" si="184"/>
        <v>0</v>
      </c>
      <c r="IF158" s="176">
        <f t="shared" si="171"/>
        <v>0</v>
      </c>
      <c r="IG158" s="176">
        <f t="shared" si="171"/>
        <v>0</v>
      </c>
    </row>
    <row r="159" spans="2:241" ht="12.75" customHeight="1" x14ac:dyDescent="0.25">
      <c r="B159" s="174"/>
      <c r="C159" s="174"/>
      <c r="D159" s="174">
        <f t="shared" si="173"/>
        <v>0</v>
      </c>
      <c r="E159"/>
      <c r="F159"/>
      <c r="G159" s="177">
        <v>146</v>
      </c>
      <c r="H159" s="176">
        <f t="shared" si="174"/>
        <v>22.637569450378329</v>
      </c>
      <c r="I159" s="176">
        <f t="shared" si="176"/>
        <v>0</v>
      </c>
      <c r="K159" s="176">
        <f t="shared" si="196"/>
        <v>0</v>
      </c>
      <c r="L159" s="176">
        <f t="shared" si="196"/>
        <v>0</v>
      </c>
      <c r="M159" s="176">
        <f t="shared" si="196"/>
        <v>0</v>
      </c>
      <c r="N159" s="176">
        <f t="shared" si="196"/>
        <v>0</v>
      </c>
      <c r="O159" s="176">
        <f t="shared" si="196"/>
        <v>0</v>
      </c>
      <c r="P159" s="176">
        <f t="shared" si="196"/>
        <v>0</v>
      </c>
      <c r="Q159" s="176">
        <f t="shared" si="196"/>
        <v>0</v>
      </c>
      <c r="R159" s="176">
        <f t="shared" si="196"/>
        <v>0</v>
      </c>
      <c r="S159" s="176">
        <f t="shared" si="196"/>
        <v>0</v>
      </c>
      <c r="T159" s="176">
        <f t="shared" si="196"/>
        <v>0</v>
      </c>
      <c r="U159" s="176">
        <f t="shared" si="196"/>
        <v>0</v>
      </c>
      <c r="V159" s="176">
        <f t="shared" si="196"/>
        <v>0</v>
      </c>
      <c r="W159" s="176">
        <f t="shared" si="196"/>
        <v>0</v>
      </c>
      <c r="X159" s="176">
        <f t="shared" si="196"/>
        <v>0</v>
      </c>
      <c r="Y159" s="176">
        <f t="shared" si="196"/>
        <v>0</v>
      </c>
      <c r="Z159" s="176">
        <f t="shared" si="196"/>
        <v>0</v>
      </c>
      <c r="AA159" s="176">
        <f t="shared" si="194"/>
        <v>0</v>
      </c>
      <c r="AB159" s="176">
        <f t="shared" si="194"/>
        <v>0</v>
      </c>
      <c r="AC159" s="176">
        <f t="shared" si="194"/>
        <v>0</v>
      </c>
      <c r="AD159" s="176">
        <f t="shared" si="194"/>
        <v>0</v>
      </c>
      <c r="AE159" s="176">
        <f t="shared" si="172"/>
        <v>0</v>
      </c>
      <c r="AF159" s="176">
        <f t="shared" si="172"/>
        <v>0</v>
      </c>
      <c r="AG159" s="176">
        <f t="shared" si="172"/>
        <v>0</v>
      </c>
      <c r="AH159" s="176">
        <f t="shared" si="172"/>
        <v>0</v>
      </c>
      <c r="AI159" s="176">
        <f t="shared" si="172"/>
        <v>0</v>
      </c>
      <c r="AJ159" s="176">
        <f t="shared" si="172"/>
        <v>0</v>
      </c>
      <c r="AK159" s="176">
        <f t="shared" si="172"/>
        <v>0</v>
      </c>
      <c r="AL159" s="176">
        <f t="shared" si="172"/>
        <v>0</v>
      </c>
      <c r="AM159" s="176">
        <f t="shared" si="172"/>
        <v>0</v>
      </c>
      <c r="AN159" s="176">
        <f t="shared" si="172"/>
        <v>0</v>
      </c>
      <c r="AO159" s="176">
        <f t="shared" si="172"/>
        <v>0</v>
      </c>
      <c r="AP159" s="176">
        <f t="shared" si="177"/>
        <v>0</v>
      </c>
      <c r="AQ159" s="176">
        <f t="shared" si="177"/>
        <v>0</v>
      </c>
      <c r="AR159" s="176">
        <f t="shared" si="177"/>
        <v>0</v>
      </c>
      <c r="AS159" s="176">
        <f t="shared" si="177"/>
        <v>0</v>
      </c>
      <c r="AT159" s="176">
        <f t="shared" si="177"/>
        <v>0</v>
      </c>
      <c r="AU159" s="176">
        <f t="shared" si="177"/>
        <v>0</v>
      </c>
      <c r="AV159" s="176">
        <f t="shared" si="177"/>
        <v>0</v>
      </c>
      <c r="AW159" s="176">
        <f t="shared" si="177"/>
        <v>0</v>
      </c>
      <c r="AX159" s="176">
        <f t="shared" si="177"/>
        <v>0</v>
      </c>
      <c r="AY159" s="176">
        <f t="shared" si="177"/>
        <v>0</v>
      </c>
      <c r="AZ159" s="176">
        <f t="shared" si="177"/>
        <v>0</v>
      </c>
      <c r="BA159" s="176">
        <f t="shared" si="177"/>
        <v>0</v>
      </c>
      <c r="BB159" s="176">
        <f t="shared" si="177"/>
        <v>0</v>
      </c>
      <c r="BC159" s="176">
        <f t="shared" si="177"/>
        <v>0</v>
      </c>
      <c r="BD159" s="176">
        <f t="shared" si="177"/>
        <v>0</v>
      </c>
      <c r="BE159" s="176">
        <f t="shared" si="182"/>
        <v>0</v>
      </c>
      <c r="BF159" s="176">
        <f t="shared" si="182"/>
        <v>0</v>
      </c>
      <c r="BG159" s="176">
        <f t="shared" si="182"/>
        <v>0</v>
      </c>
      <c r="BH159" s="176">
        <f t="shared" si="182"/>
        <v>0</v>
      </c>
      <c r="BI159" s="176">
        <f t="shared" si="182"/>
        <v>0</v>
      </c>
      <c r="BJ159" s="176">
        <f t="shared" si="182"/>
        <v>0</v>
      </c>
      <c r="BK159" s="176">
        <f t="shared" si="182"/>
        <v>0</v>
      </c>
      <c r="BL159" s="176">
        <f t="shared" si="182"/>
        <v>0</v>
      </c>
      <c r="BM159" s="176">
        <f t="shared" si="182"/>
        <v>0</v>
      </c>
      <c r="BN159" s="176">
        <f t="shared" si="182"/>
        <v>0</v>
      </c>
      <c r="BO159" s="176">
        <f t="shared" si="182"/>
        <v>0</v>
      </c>
      <c r="BP159" s="176">
        <f t="shared" si="182"/>
        <v>0</v>
      </c>
      <c r="BQ159" s="176">
        <f t="shared" si="182"/>
        <v>0</v>
      </c>
      <c r="BR159" s="176">
        <f t="shared" si="182"/>
        <v>0</v>
      </c>
      <c r="BS159" s="176">
        <f t="shared" si="180"/>
        <v>0</v>
      </c>
      <c r="BT159" s="176">
        <f t="shared" si="180"/>
        <v>0</v>
      </c>
      <c r="BU159" s="176">
        <f t="shared" si="180"/>
        <v>0</v>
      </c>
      <c r="BV159" s="176">
        <f t="shared" si="180"/>
        <v>0</v>
      </c>
      <c r="BW159" s="176">
        <f t="shared" si="180"/>
        <v>0</v>
      </c>
      <c r="BX159" s="176">
        <f t="shared" si="180"/>
        <v>0</v>
      </c>
      <c r="BY159" s="176">
        <f t="shared" si="180"/>
        <v>0</v>
      </c>
      <c r="BZ159" s="176">
        <f t="shared" si="180"/>
        <v>0</v>
      </c>
      <c r="CA159" s="176">
        <f t="shared" si="180"/>
        <v>0</v>
      </c>
      <c r="CB159" s="176">
        <f t="shared" si="180"/>
        <v>0</v>
      </c>
      <c r="CC159" s="176">
        <f t="shared" si="180"/>
        <v>0</v>
      </c>
      <c r="CD159" s="176">
        <f t="shared" si="180"/>
        <v>0</v>
      </c>
      <c r="CE159" s="176">
        <f t="shared" si="180"/>
        <v>0</v>
      </c>
      <c r="CF159" s="176">
        <f t="shared" si="180"/>
        <v>0</v>
      </c>
      <c r="CG159" s="176">
        <f t="shared" si="180"/>
        <v>0</v>
      </c>
      <c r="CH159" s="176">
        <f t="shared" si="178"/>
        <v>0</v>
      </c>
      <c r="CI159" s="176">
        <f t="shared" si="178"/>
        <v>0</v>
      </c>
      <c r="CJ159" s="176">
        <f t="shared" si="178"/>
        <v>0</v>
      </c>
      <c r="CK159" s="176">
        <f t="shared" si="178"/>
        <v>0</v>
      </c>
      <c r="CL159" s="176">
        <f t="shared" si="181"/>
        <v>0</v>
      </c>
      <c r="CM159" s="176">
        <f t="shared" si="181"/>
        <v>0</v>
      </c>
      <c r="CN159" s="176">
        <f t="shared" si="181"/>
        <v>0</v>
      </c>
      <c r="CO159" s="176">
        <f t="shared" si="181"/>
        <v>0</v>
      </c>
      <c r="CP159" s="176">
        <f t="shared" si="181"/>
        <v>0</v>
      </c>
      <c r="CQ159" s="176">
        <f t="shared" si="181"/>
        <v>0</v>
      </c>
      <c r="CR159" s="176">
        <f t="shared" si="181"/>
        <v>0</v>
      </c>
      <c r="CS159" s="176">
        <f t="shared" si="181"/>
        <v>0</v>
      </c>
      <c r="CT159" s="176">
        <f t="shared" si="181"/>
        <v>0</v>
      </c>
      <c r="CU159" s="176">
        <f t="shared" si="181"/>
        <v>0</v>
      </c>
      <c r="CV159" s="176">
        <f t="shared" si="181"/>
        <v>0</v>
      </c>
      <c r="CW159" s="176">
        <f t="shared" si="181"/>
        <v>0</v>
      </c>
      <c r="CX159" s="176">
        <f t="shared" si="181"/>
        <v>0</v>
      </c>
      <c r="CY159" s="176">
        <f t="shared" si="181"/>
        <v>0</v>
      </c>
      <c r="CZ159" s="176">
        <f t="shared" si="181"/>
        <v>0</v>
      </c>
      <c r="DA159" s="176">
        <f t="shared" si="181"/>
        <v>0</v>
      </c>
      <c r="DB159" s="176">
        <f t="shared" si="179"/>
        <v>0</v>
      </c>
      <c r="DC159" s="176">
        <f t="shared" si="179"/>
        <v>0</v>
      </c>
      <c r="DD159" s="176">
        <f t="shared" si="179"/>
        <v>0</v>
      </c>
      <c r="DE159" s="176">
        <f t="shared" si="179"/>
        <v>0</v>
      </c>
      <c r="DF159" s="176">
        <f t="shared" si="179"/>
        <v>0</v>
      </c>
      <c r="DG159" s="176">
        <f t="shared" si="179"/>
        <v>0</v>
      </c>
      <c r="DH159" s="176">
        <f t="shared" si="179"/>
        <v>0</v>
      </c>
      <c r="DI159" s="176">
        <f t="shared" si="179"/>
        <v>0</v>
      </c>
      <c r="DJ159" s="176">
        <f t="shared" si="179"/>
        <v>0</v>
      </c>
      <c r="DK159" s="176">
        <f t="shared" si="179"/>
        <v>0</v>
      </c>
      <c r="DL159" s="176">
        <f t="shared" si="179"/>
        <v>0</v>
      </c>
      <c r="DM159" s="176">
        <f t="shared" si="179"/>
        <v>0</v>
      </c>
      <c r="DN159" s="176">
        <f t="shared" si="179"/>
        <v>0</v>
      </c>
      <c r="DO159" s="176">
        <f t="shared" si="179"/>
        <v>0</v>
      </c>
      <c r="DP159" s="176">
        <f t="shared" si="191"/>
        <v>0</v>
      </c>
      <c r="DQ159" s="176">
        <f t="shared" si="191"/>
        <v>0</v>
      </c>
      <c r="DR159" s="176">
        <f t="shared" si="167"/>
        <v>0</v>
      </c>
      <c r="DS159" s="176">
        <f t="shared" si="167"/>
        <v>0</v>
      </c>
      <c r="DT159" s="176">
        <f t="shared" si="167"/>
        <v>0</v>
      </c>
      <c r="DU159" s="176">
        <f t="shared" si="167"/>
        <v>0</v>
      </c>
      <c r="DV159" s="176">
        <f t="shared" si="167"/>
        <v>0</v>
      </c>
      <c r="DW159" s="176">
        <f t="shared" si="167"/>
        <v>0</v>
      </c>
      <c r="DX159" s="176">
        <f t="shared" si="167"/>
        <v>0</v>
      </c>
      <c r="DY159" s="176">
        <f t="shared" si="167"/>
        <v>0</v>
      </c>
      <c r="DZ159" s="176">
        <f t="shared" si="167"/>
        <v>0</v>
      </c>
      <c r="EA159" s="176">
        <f t="shared" si="167"/>
        <v>0</v>
      </c>
      <c r="EB159" s="176">
        <f t="shared" si="167"/>
        <v>0</v>
      </c>
      <c r="EC159" s="176">
        <f t="shared" si="167"/>
        <v>0</v>
      </c>
      <c r="ED159" s="176">
        <f t="shared" si="167"/>
        <v>0</v>
      </c>
      <c r="EE159" s="176">
        <f t="shared" si="167"/>
        <v>0</v>
      </c>
      <c r="EF159" s="176">
        <f t="shared" si="167"/>
        <v>0</v>
      </c>
      <c r="EG159" s="176">
        <f t="shared" si="185"/>
        <v>0</v>
      </c>
      <c r="EH159" s="176">
        <f t="shared" si="190"/>
        <v>0</v>
      </c>
      <c r="EI159" s="176">
        <f t="shared" si="190"/>
        <v>0</v>
      </c>
      <c r="EJ159" s="176">
        <f t="shared" si="190"/>
        <v>0</v>
      </c>
      <c r="EK159" s="176">
        <f t="shared" si="190"/>
        <v>0</v>
      </c>
      <c r="EL159" s="176">
        <f t="shared" si="190"/>
        <v>0</v>
      </c>
      <c r="EM159" s="176">
        <f t="shared" si="190"/>
        <v>0</v>
      </c>
      <c r="EN159" s="176">
        <f t="shared" si="190"/>
        <v>0</v>
      </c>
      <c r="EO159" s="176">
        <f t="shared" si="190"/>
        <v>0</v>
      </c>
      <c r="EP159" s="176">
        <f t="shared" si="190"/>
        <v>0</v>
      </c>
      <c r="EQ159" s="176">
        <f t="shared" si="190"/>
        <v>0</v>
      </c>
      <c r="ER159" s="176">
        <f t="shared" si="190"/>
        <v>0</v>
      </c>
      <c r="ES159" s="176">
        <f t="shared" si="190"/>
        <v>0</v>
      </c>
      <c r="ET159" s="176">
        <f t="shared" si="190"/>
        <v>0</v>
      </c>
      <c r="EU159" s="176">
        <f t="shared" si="190"/>
        <v>0</v>
      </c>
      <c r="EV159" s="176">
        <f t="shared" si="190"/>
        <v>0</v>
      </c>
      <c r="EW159" s="176">
        <f t="shared" si="189"/>
        <v>0</v>
      </c>
      <c r="EX159" s="176">
        <f t="shared" si="189"/>
        <v>0</v>
      </c>
      <c r="EY159" s="176">
        <f t="shared" si="189"/>
        <v>0</v>
      </c>
      <c r="EZ159" s="176">
        <f t="shared" si="189"/>
        <v>0</v>
      </c>
      <c r="FA159" s="176">
        <f t="shared" si="189"/>
        <v>0</v>
      </c>
      <c r="FB159" s="176">
        <f t="shared" si="189"/>
        <v>0</v>
      </c>
      <c r="FC159" s="176">
        <f t="shared" si="189"/>
        <v>0</v>
      </c>
      <c r="FD159" s="176">
        <f t="shared" si="189"/>
        <v>0</v>
      </c>
      <c r="FE159" s="176">
        <f t="shared" si="189"/>
        <v>0</v>
      </c>
      <c r="FF159" s="176">
        <f t="shared" si="189"/>
        <v>0</v>
      </c>
      <c r="FG159" s="176">
        <f t="shared" si="189"/>
        <v>0</v>
      </c>
      <c r="FH159" s="176">
        <f t="shared" si="189"/>
        <v>0</v>
      </c>
      <c r="FI159" s="176">
        <f t="shared" si="170"/>
        <v>0</v>
      </c>
      <c r="FJ159" s="176">
        <f t="shared" si="170"/>
        <v>0</v>
      </c>
      <c r="FK159" s="176">
        <f t="shared" si="170"/>
        <v>0</v>
      </c>
      <c r="FL159" s="176">
        <f t="shared" si="170"/>
        <v>0</v>
      </c>
      <c r="FM159" s="176">
        <f t="shared" si="170"/>
        <v>0</v>
      </c>
      <c r="FN159" s="176">
        <f t="shared" si="186"/>
        <v>0</v>
      </c>
      <c r="FO159" s="176">
        <f t="shared" si="186"/>
        <v>0</v>
      </c>
      <c r="FP159" s="176">
        <f t="shared" si="186"/>
        <v>0</v>
      </c>
      <c r="FQ159" s="176">
        <f t="shared" si="186"/>
        <v>0</v>
      </c>
      <c r="FR159" s="176">
        <f t="shared" si="186"/>
        <v>0</v>
      </c>
      <c r="FS159" s="176">
        <f t="shared" si="186"/>
        <v>0</v>
      </c>
      <c r="FT159" s="176">
        <f t="shared" si="186"/>
        <v>0</v>
      </c>
      <c r="FU159" s="176">
        <f t="shared" si="186"/>
        <v>0</v>
      </c>
      <c r="FV159" s="176">
        <f t="shared" si="186"/>
        <v>0</v>
      </c>
      <c r="FW159" s="176">
        <f t="shared" si="186"/>
        <v>0</v>
      </c>
      <c r="FX159" s="176">
        <f t="shared" si="186"/>
        <v>0</v>
      </c>
      <c r="FY159" s="176">
        <f t="shared" si="186"/>
        <v>0</v>
      </c>
      <c r="FZ159" s="176">
        <f t="shared" si="186"/>
        <v>0</v>
      </c>
      <c r="GA159" s="176">
        <f t="shared" si="186"/>
        <v>0</v>
      </c>
      <c r="GB159" s="176">
        <f t="shared" si="186"/>
        <v>0</v>
      </c>
      <c r="GC159" s="176">
        <f t="shared" si="186"/>
        <v>0</v>
      </c>
      <c r="GD159" s="176">
        <f t="shared" si="195"/>
        <v>0</v>
      </c>
      <c r="GE159" s="176">
        <f t="shared" si="195"/>
        <v>0</v>
      </c>
      <c r="GF159" s="176">
        <f t="shared" si="195"/>
        <v>0</v>
      </c>
      <c r="GG159" s="176">
        <f t="shared" si="195"/>
        <v>0</v>
      </c>
      <c r="GH159" s="176">
        <f t="shared" si="195"/>
        <v>0</v>
      </c>
      <c r="GI159" s="176">
        <f t="shared" si="195"/>
        <v>0</v>
      </c>
      <c r="GJ159" s="176">
        <f t="shared" si="195"/>
        <v>0</v>
      </c>
      <c r="GK159" s="176">
        <f t="shared" si="195"/>
        <v>0</v>
      </c>
      <c r="GL159" s="176">
        <f t="shared" si="195"/>
        <v>0</v>
      </c>
      <c r="GM159" s="176">
        <f t="shared" si="195"/>
        <v>0</v>
      </c>
      <c r="GN159" s="176">
        <f t="shared" si="195"/>
        <v>0</v>
      </c>
      <c r="GO159" s="176">
        <f t="shared" si="195"/>
        <v>0</v>
      </c>
      <c r="GP159" s="176">
        <f t="shared" si="195"/>
        <v>0</v>
      </c>
      <c r="GQ159" s="176">
        <f t="shared" si="193"/>
        <v>0</v>
      </c>
      <c r="GR159" s="176">
        <f t="shared" si="193"/>
        <v>0</v>
      </c>
      <c r="GS159" s="176">
        <f t="shared" si="193"/>
        <v>0</v>
      </c>
      <c r="GT159" s="176">
        <f t="shared" si="193"/>
        <v>0</v>
      </c>
      <c r="GU159" s="176">
        <f t="shared" si="193"/>
        <v>0</v>
      </c>
      <c r="GV159" s="176">
        <f t="shared" si="193"/>
        <v>0</v>
      </c>
      <c r="GW159" s="176">
        <f t="shared" si="193"/>
        <v>0</v>
      </c>
      <c r="GX159" s="176">
        <f t="shared" si="193"/>
        <v>0</v>
      </c>
      <c r="GY159" s="176">
        <f t="shared" si="193"/>
        <v>0</v>
      </c>
      <c r="GZ159" s="176">
        <f t="shared" si="193"/>
        <v>0</v>
      </c>
      <c r="HA159" s="176">
        <f t="shared" si="193"/>
        <v>0</v>
      </c>
      <c r="HB159" s="176">
        <f t="shared" si="193"/>
        <v>0</v>
      </c>
      <c r="HC159" s="176">
        <f t="shared" si="193"/>
        <v>0</v>
      </c>
      <c r="HD159" s="176">
        <f t="shared" si="193"/>
        <v>0</v>
      </c>
      <c r="HE159" s="176">
        <f t="shared" si="193"/>
        <v>0</v>
      </c>
      <c r="HF159" s="176">
        <f t="shared" si="192"/>
        <v>0</v>
      </c>
      <c r="HG159" s="176">
        <f t="shared" si="192"/>
        <v>0</v>
      </c>
      <c r="HH159" s="176">
        <f t="shared" si="192"/>
        <v>0</v>
      </c>
      <c r="HI159" s="176">
        <f t="shared" si="192"/>
        <v>0</v>
      </c>
      <c r="HJ159" s="176">
        <f t="shared" si="192"/>
        <v>0</v>
      </c>
      <c r="HK159" s="176">
        <f t="shared" si="192"/>
        <v>0</v>
      </c>
      <c r="HL159" s="176">
        <f t="shared" si="192"/>
        <v>0</v>
      </c>
      <c r="HM159" s="176">
        <f t="shared" si="192"/>
        <v>0</v>
      </c>
      <c r="HN159" s="176">
        <f t="shared" si="192"/>
        <v>0</v>
      </c>
      <c r="HO159" s="176">
        <f t="shared" si="192"/>
        <v>0</v>
      </c>
      <c r="HP159" s="176">
        <f t="shared" si="192"/>
        <v>0</v>
      </c>
      <c r="HQ159" s="176">
        <f t="shared" si="192"/>
        <v>0</v>
      </c>
      <c r="HR159" s="176">
        <f t="shared" si="184"/>
        <v>0</v>
      </c>
      <c r="HS159" s="176">
        <f t="shared" si="184"/>
        <v>0</v>
      </c>
      <c r="HT159" s="176">
        <f t="shared" si="184"/>
        <v>0</v>
      </c>
      <c r="HU159" s="176">
        <f t="shared" si="184"/>
        <v>0</v>
      </c>
      <c r="HV159" s="176">
        <f t="shared" si="184"/>
        <v>0</v>
      </c>
      <c r="HW159" s="176">
        <f t="shared" si="184"/>
        <v>0</v>
      </c>
      <c r="HX159" s="176">
        <f t="shared" si="184"/>
        <v>0</v>
      </c>
      <c r="HY159" s="176">
        <f t="shared" si="184"/>
        <v>0</v>
      </c>
      <c r="HZ159" s="176">
        <f t="shared" si="184"/>
        <v>0</v>
      </c>
      <c r="IA159" s="176">
        <f t="shared" si="184"/>
        <v>0</v>
      </c>
      <c r="IB159" s="176">
        <f t="shared" si="184"/>
        <v>0</v>
      </c>
      <c r="IC159" s="176">
        <f t="shared" si="184"/>
        <v>0</v>
      </c>
      <c r="ID159" s="176">
        <f t="shared" si="184"/>
        <v>0</v>
      </c>
      <c r="IE159" s="176">
        <f t="shared" si="184"/>
        <v>0</v>
      </c>
      <c r="IF159" s="176">
        <f t="shared" si="171"/>
        <v>0</v>
      </c>
      <c r="IG159" s="176">
        <f t="shared" si="171"/>
        <v>0</v>
      </c>
    </row>
    <row r="160" spans="2:241" ht="12.75" customHeight="1" x14ac:dyDescent="0.25">
      <c r="B160" s="174"/>
      <c r="C160" s="174"/>
      <c r="D160" s="174">
        <f t="shared" si="173"/>
        <v>0</v>
      </c>
      <c r="E160"/>
      <c r="F160"/>
      <c r="G160" s="177">
        <v>147</v>
      </c>
      <c r="H160" s="176">
        <f t="shared" si="174"/>
        <v>22.792621295928864</v>
      </c>
      <c r="I160" s="176">
        <f t="shared" si="176"/>
        <v>0</v>
      </c>
      <c r="K160" s="176">
        <f t="shared" si="196"/>
        <v>0</v>
      </c>
      <c r="L160" s="176">
        <f t="shared" si="196"/>
        <v>0</v>
      </c>
      <c r="M160" s="176">
        <f t="shared" si="196"/>
        <v>0</v>
      </c>
      <c r="N160" s="176">
        <f t="shared" si="196"/>
        <v>0</v>
      </c>
      <c r="O160" s="176">
        <f t="shared" si="196"/>
        <v>0</v>
      </c>
      <c r="P160" s="176">
        <f t="shared" si="196"/>
        <v>0</v>
      </c>
      <c r="Q160" s="176">
        <f t="shared" si="196"/>
        <v>0</v>
      </c>
      <c r="R160" s="176">
        <f t="shared" si="196"/>
        <v>0</v>
      </c>
      <c r="S160" s="176">
        <f t="shared" si="196"/>
        <v>0</v>
      </c>
      <c r="T160" s="176">
        <f t="shared" si="196"/>
        <v>0</v>
      </c>
      <c r="U160" s="176">
        <f t="shared" si="196"/>
        <v>0</v>
      </c>
      <c r="V160" s="176">
        <f t="shared" si="196"/>
        <v>0</v>
      </c>
      <c r="W160" s="176">
        <f t="shared" si="196"/>
        <v>0</v>
      </c>
      <c r="X160" s="176">
        <f t="shared" si="196"/>
        <v>0</v>
      </c>
      <c r="Y160" s="176">
        <f t="shared" si="196"/>
        <v>0</v>
      </c>
      <c r="Z160" s="176">
        <f t="shared" si="196"/>
        <v>0</v>
      </c>
      <c r="AA160" s="176">
        <f t="shared" si="194"/>
        <v>0</v>
      </c>
      <c r="AB160" s="176">
        <f t="shared" si="194"/>
        <v>0</v>
      </c>
      <c r="AC160" s="176">
        <f t="shared" si="194"/>
        <v>0</v>
      </c>
      <c r="AD160" s="176">
        <f t="shared" si="194"/>
        <v>0</v>
      </c>
      <c r="AE160" s="176">
        <f t="shared" si="172"/>
        <v>0</v>
      </c>
      <c r="AF160" s="176">
        <f t="shared" si="172"/>
        <v>0</v>
      </c>
      <c r="AG160" s="176">
        <f t="shared" si="172"/>
        <v>0</v>
      </c>
      <c r="AH160" s="176">
        <f t="shared" si="172"/>
        <v>0</v>
      </c>
      <c r="AI160" s="176">
        <f t="shared" si="172"/>
        <v>0</v>
      </c>
      <c r="AJ160" s="176">
        <f t="shared" si="172"/>
        <v>0</v>
      </c>
      <c r="AK160" s="176">
        <f t="shared" si="172"/>
        <v>0</v>
      </c>
      <c r="AL160" s="176">
        <f t="shared" si="172"/>
        <v>0</v>
      </c>
      <c r="AM160" s="176">
        <f t="shared" si="172"/>
        <v>0</v>
      </c>
      <c r="AN160" s="176">
        <f t="shared" si="172"/>
        <v>0</v>
      </c>
      <c r="AO160" s="176">
        <f t="shared" si="177"/>
        <v>0</v>
      </c>
      <c r="AP160" s="176">
        <f t="shared" si="177"/>
        <v>0</v>
      </c>
      <c r="AQ160" s="176">
        <f t="shared" ref="AQ160:BF179" si="197">+NORMDIST($H160,AQ$12,AQ$13,FALSE)</f>
        <v>0</v>
      </c>
      <c r="AR160" s="176">
        <f t="shared" si="197"/>
        <v>0</v>
      </c>
      <c r="AS160" s="176">
        <f t="shared" si="197"/>
        <v>0</v>
      </c>
      <c r="AT160" s="176">
        <f t="shared" si="197"/>
        <v>0</v>
      </c>
      <c r="AU160" s="176">
        <f t="shared" si="197"/>
        <v>0</v>
      </c>
      <c r="AV160" s="176">
        <f t="shared" si="197"/>
        <v>0</v>
      </c>
      <c r="AW160" s="176">
        <f t="shared" si="197"/>
        <v>0</v>
      </c>
      <c r="AX160" s="176">
        <f t="shared" si="197"/>
        <v>0</v>
      </c>
      <c r="AY160" s="176">
        <f t="shared" si="197"/>
        <v>0</v>
      </c>
      <c r="AZ160" s="176">
        <f t="shared" si="197"/>
        <v>0</v>
      </c>
      <c r="BA160" s="176">
        <f t="shared" si="197"/>
        <v>0</v>
      </c>
      <c r="BB160" s="176">
        <f t="shared" si="197"/>
        <v>0</v>
      </c>
      <c r="BC160" s="176">
        <f t="shared" si="197"/>
        <v>0</v>
      </c>
      <c r="BD160" s="176">
        <f t="shared" si="197"/>
        <v>0</v>
      </c>
      <c r="BE160" s="176">
        <f t="shared" si="182"/>
        <v>0</v>
      </c>
      <c r="BF160" s="176">
        <f t="shared" si="182"/>
        <v>0</v>
      </c>
      <c r="BG160" s="176">
        <f t="shared" si="182"/>
        <v>0</v>
      </c>
      <c r="BH160" s="176">
        <f t="shared" si="182"/>
        <v>0</v>
      </c>
      <c r="BI160" s="176">
        <f t="shared" si="182"/>
        <v>0</v>
      </c>
      <c r="BJ160" s="176">
        <f t="shared" si="182"/>
        <v>0</v>
      </c>
      <c r="BK160" s="176">
        <f t="shared" si="182"/>
        <v>0</v>
      </c>
      <c r="BL160" s="176">
        <f t="shared" si="182"/>
        <v>0</v>
      </c>
      <c r="BM160" s="176">
        <f t="shared" si="182"/>
        <v>0</v>
      </c>
      <c r="BN160" s="176">
        <f t="shared" si="182"/>
        <v>0</v>
      </c>
      <c r="BO160" s="176">
        <f t="shared" si="182"/>
        <v>0</v>
      </c>
      <c r="BP160" s="176">
        <f t="shared" si="182"/>
        <v>0</v>
      </c>
      <c r="BQ160" s="176">
        <f t="shared" si="182"/>
        <v>0</v>
      </c>
      <c r="BR160" s="176">
        <f t="shared" si="182"/>
        <v>0</v>
      </c>
      <c r="BS160" s="176">
        <f t="shared" si="180"/>
        <v>0</v>
      </c>
      <c r="BT160" s="176">
        <f t="shared" si="180"/>
        <v>0</v>
      </c>
      <c r="BU160" s="176">
        <f t="shared" si="180"/>
        <v>0</v>
      </c>
      <c r="BV160" s="176">
        <f t="shared" si="180"/>
        <v>0</v>
      </c>
      <c r="BW160" s="176">
        <f t="shared" si="180"/>
        <v>0</v>
      </c>
      <c r="BX160" s="176">
        <f t="shared" si="180"/>
        <v>0</v>
      </c>
      <c r="BY160" s="176">
        <f t="shared" si="180"/>
        <v>0</v>
      </c>
      <c r="BZ160" s="176">
        <f t="shared" si="180"/>
        <v>0</v>
      </c>
      <c r="CA160" s="176">
        <f t="shared" si="180"/>
        <v>0</v>
      </c>
      <c r="CB160" s="176">
        <f t="shared" si="180"/>
        <v>0</v>
      </c>
      <c r="CC160" s="176">
        <f t="shared" si="180"/>
        <v>0</v>
      </c>
      <c r="CD160" s="176">
        <f t="shared" si="180"/>
        <v>0</v>
      </c>
      <c r="CE160" s="176">
        <f t="shared" si="180"/>
        <v>0</v>
      </c>
      <c r="CF160" s="176">
        <f t="shared" si="180"/>
        <v>0</v>
      </c>
      <c r="CG160" s="176">
        <f t="shared" si="180"/>
        <v>0</v>
      </c>
      <c r="CH160" s="176">
        <f t="shared" si="178"/>
        <v>0</v>
      </c>
      <c r="CI160" s="176">
        <f t="shared" si="178"/>
        <v>0</v>
      </c>
      <c r="CJ160" s="176">
        <f t="shared" si="178"/>
        <v>0</v>
      </c>
      <c r="CK160" s="176">
        <f t="shared" si="178"/>
        <v>0</v>
      </c>
      <c r="CL160" s="176">
        <f t="shared" si="181"/>
        <v>0</v>
      </c>
      <c r="CM160" s="176">
        <f t="shared" si="181"/>
        <v>0</v>
      </c>
      <c r="CN160" s="176">
        <f t="shared" si="181"/>
        <v>0</v>
      </c>
      <c r="CO160" s="176">
        <f t="shared" si="181"/>
        <v>0</v>
      </c>
      <c r="CP160" s="176">
        <f t="shared" si="181"/>
        <v>0</v>
      </c>
      <c r="CQ160" s="176">
        <f t="shared" si="181"/>
        <v>0</v>
      </c>
      <c r="CR160" s="176">
        <f t="shared" si="181"/>
        <v>0</v>
      </c>
      <c r="CS160" s="176">
        <f t="shared" si="181"/>
        <v>0</v>
      </c>
      <c r="CT160" s="176">
        <f t="shared" si="181"/>
        <v>0</v>
      </c>
      <c r="CU160" s="176">
        <f t="shared" si="181"/>
        <v>0</v>
      </c>
      <c r="CV160" s="176">
        <f t="shared" si="181"/>
        <v>0</v>
      </c>
      <c r="CW160" s="176">
        <f t="shared" si="181"/>
        <v>0</v>
      </c>
      <c r="CX160" s="176">
        <f t="shared" si="181"/>
        <v>0</v>
      </c>
      <c r="CY160" s="176">
        <f t="shared" si="181"/>
        <v>0</v>
      </c>
      <c r="CZ160" s="176">
        <f t="shared" si="181"/>
        <v>0</v>
      </c>
      <c r="DA160" s="176">
        <f t="shared" ref="DA160:DP177" si="198">+NORMDIST($H160,DA$12,DA$13,FALSE)</f>
        <v>0</v>
      </c>
      <c r="DB160" s="176">
        <f t="shared" si="198"/>
        <v>0</v>
      </c>
      <c r="DC160" s="176">
        <f t="shared" si="198"/>
        <v>0</v>
      </c>
      <c r="DD160" s="176">
        <f t="shared" si="198"/>
        <v>0</v>
      </c>
      <c r="DE160" s="176">
        <f t="shared" si="198"/>
        <v>0</v>
      </c>
      <c r="DF160" s="176">
        <f t="shared" si="198"/>
        <v>0</v>
      </c>
      <c r="DG160" s="176">
        <f t="shared" si="198"/>
        <v>0</v>
      </c>
      <c r="DH160" s="176">
        <f t="shared" si="198"/>
        <v>0</v>
      </c>
      <c r="DI160" s="176">
        <f t="shared" si="179"/>
        <v>0</v>
      </c>
      <c r="DJ160" s="176">
        <f t="shared" si="179"/>
        <v>0</v>
      </c>
      <c r="DK160" s="176">
        <f t="shared" si="179"/>
        <v>0</v>
      </c>
      <c r="DL160" s="176">
        <f t="shared" si="179"/>
        <v>0</v>
      </c>
      <c r="DM160" s="176">
        <f t="shared" si="179"/>
        <v>0</v>
      </c>
      <c r="DN160" s="176">
        <f t="shared" si="179"/>
        <v>0</v>
      </c>
      <c r="DO160" s="176">
        <f t="shared" si="179"/>
        <v>0</v>
      </c>
      <c r="DP160" s="176">
        <f t="shared" si="191"/>
        <v>0</v>
      </c>
      <c r="DQ160" s="176">
        <f t="shared" si="191"/>
        <v>0</v>
      </c>
      <c r="DR160" s="176">
        <f t="shared" si="167"/>
        <v>0</v>
      </c>
      <c r="DS160" s="176">
        <f t="shared" si="167"/>
        <v>0</v>
      </c>
      <c r="DT160" s="176">
        <f t="shared" si="167"/>
        <v>0</v>
      </c>
      <c r="DU160" s="176">
        <f t="shared" si="167"/>
        <v>0</v>
      </c>
      <c r="DV160" s="176">
        <f t="shared" si="167"/>
        <v>0</v>
      </c>
      <c r="DW160" s="176">
        <f t="shared" si="167"/>
        <v>0</v>
      </c>
      <c r="DX160" s="176">
        <f t="shared" si="167"/>
        <v>0</v>
      </c>
      <c r="DY160" s="176">
        <f t="shared" si="167"/>
        <v>0</v>
      </c>
      <c r="DZ160" s="176">
        <f t="shared" si="167"/>
        <v>0</v>
      </c>
      <c r="EA160" s="176">
        <f t="shared" si="167"/>
        <v>0</v>
      </c>
      <c r="EB160" s="176">
        <f t="shared" si="167"/>
        <v>0</v>
      </c>
      <c r="EC160" s="176">
        <f t="shared" si="167"/>
        <v>0</v>
      </c>
      <c r="ED160" s="176">
        <f t="shared" si="167"/>
        <v>0</v>
      </c>
      <c r="EE160" s="176">
        <f t="shared" si="167"/>
        <v>0</v>
      </c>
      <c r="EF160" s="176">
        <f t="shared" si="167"/>
        <v>0</v>
      </c>
      <c r="EG160" s="176">
        <f t="shared" si="185"/>
        <v>0</v>
      </c>
      <c r="EH160" s="176">
        <f t="shared" si="190"/>
        <v>0</v>
      </c>
      <c r="EI160" s="176">
        <f t="shared" si="190"/>
        <v>0</v>
      </c>
      <c r="EJ160" s="176">
        <f t="shared" si="190"/>
        <v>0</v>
      </c>
      <c r="EK160" s="176">
        <f t="shared" si="190"/>
        <v>0</v>
      </c>
      <c r="EL160" s="176">
        <f t="shared" si="190"/>
        <v>0</v>
      </c>
      <c r="EM160" s="176">
        <f t="shared" si="190"/>
        <v>0</v>
      </c>
      <c r="EN160" s="176">
        <f t="shared" si="190"/>
        <v>0</v>
      </c>
      <c r="EO160" s="176">
        <f t="shared" si="190"/>
        <v>0</v>
      </c>
      <c r="EP160" s="176">
        <f t="shared" si="190"/>
        <v>0</v>
      </c>
      <c r="EQ160" s="176">
        <f t="shared" si="190"/>
        <v>0</v>
      </c>
      <c r="ER160" s="176">
        <f t="shared" si="190"/>
        <v>0</v>
      </c>
      <c r="ES160" s="176">
        <f t="shared" si="190"/>
        <v>0</v>
      </c>
      <c r="ET160" s="176">
        <f t="shared" si="190"/>
        <v>0</v>
      </c>
      <c r="EU160" s="176">
        <f t="shared" si="190"/>
        <v>0</v>
      </c>
      <c r="EV160" s="176">
        <f t="shared" si="190"/>
        <v>0</v>
      </c>
      <c r="EW160" s="176">
        <f t="shared" si="189"/>
        <v>0</v>
      </c>
      <c r="EX160" s="176">
        <f t="shared" si="189"/>
        <v>0</v>
      </c>
      <c r="EY160" s="176">
        <f t="shared" si="189"/>
        <v>0</v>
      </c>
      <c r="EZ160" s="176">
        <f t="shared" si="189"/>
        <v>0</v>
      </c>
      <c r="FA160" s="176">
        <f t="shared" si="189"/>
        <v>0</v>
      </c>
      <c r="FB160" s="176">
        <f t="shared" si="189"/>
        <v>0</v>
      </c>
      <c r="FC160" s="176">
        <f t="shared" si="189"/>
        <v>0</v>
      </c>
      <c r="FD160" s="176">
        <f t="shared" si="189"/>
        <v>0</v>
      </c>
      <c r="FE160" s="176">
        <f t="shared" si="189"/>
        <v>0</v>
      </c>
      <c r="FF160" s="176">
        <f t="shared" si="189"/>
        <v>0</v>
      </c>
      <c r="FG160" s="176">
        <f t="shared" si="189"/>
        <v>0</v>
      </c>
      <c r="FH160" s="176">
        <f t="shared" si="189"/>
        <v>0</v>
      </c>
      <c r="FI160" s="176">
        <f t="shared" si="189"/>
        <v>0</v>
      </c>
      <c r="FJ160" s="176">
        <f t="shared" si="189"/>
        <v>0</v>
      </c>
      <c r="FK160" s="176">
        <f t="shared" si="189"/>
        <v>0</v>
      </c>
      <c r="FL160" s="176">
        <f t="shared" si="189"/>
        <v>0</v>
      </c>
      <c r="FM160" s="176">
        <f t="shared" ref="FM160:GB175" si="199">+NORMDIST($H160,FM$12,FM$13,FALSE)</f>
        <v>0</v>
      </c>
      <c r="FN160" s="176">
        <f t="shared" si="199"/>
        <v>0</v>
      </c>
      <c r="FO160" s="176">
        <f t="shared" si="199"/>
        <v>0</v>
      </c>
      <c r="FP160" s="176">
        <f t="shared" si="199"/>
        <v>0</v>
      </c>
      <c r="FQ160" s="176">
        <f t="shared" si="199"/>
        <v>0</v>
      </c>
      <c r="FR160" s="176">
        <f t="shared" si="199"/>
        <v>0</v>
      </c>
      <c r="FS160" s="176">
        <f t="shared" si="199"/>
        <v>0</v>
      </c>
      <c r="FT160" s="176">
        <f t="shared" si="199"/>
        <v>0</v>
      </c>
      <c r="FU160" s="176">
        <f t="shared" si="199"/>
        <v>0</v>
      </c>
      <c r="FV160" s="176">
        <f t="shared" si="199"/>
        <v>0</v>
      </c>
      <c r="FW160" s="176">
        <f t="shared" si="199"/>
        <v>0</v>
      </c>
      <c r="FX160" s="176">
        <f t="shared" si="199"/>
        <v>0</v>
      </c>
      <c r="FY160" s="176">
        <f t="shared" si="199"/>
        <v>0</v>
      </c>
      <c r="FZ160" s="176">
        <f t="shared" si="199"/>
        <v>0</v>
      </c>
      <c r="GA160" s="176">
        <f t="shared" si="199"/>
        <v>0</v>
      </c>
      <c r="GB160" s="176">
        <f t="shared" si="199"/>
        <v>0</v>
      </c>
      <c r="GC160" s="176">
        <f t="shared" si="186"/>
        <v>0</v>
      </c>
      <c r="GD160" s="176">
        <f t="shared" si="195"/>
        <v>0</v>
      </c>
      <c r="GE160" s="176">
        <f t="shared" si="195"/>
        <v>0</v>
      </c>
      <c r="GF160" s="176">
        <f t="shared" si="195"/>
        <v>0</v>
      </c>
      <c r="GG160" s="176">
        <f t="shared" si="195"/>
        <v>0</v>
      </c>
      <c r="GH160" s="176">
        <f t="shared" si="195"/>
        <v>0</v>
      </c>
      <c r="GI160" s="176">
        <f t="shared" si="195"/>
        <v>0</v>
      </c>
      <c r="GJ160" s="176">
        <f t="shared" si="195"/>
        <v>0</v>
      </c>
      <c r="GK160" s="176">
        <f t="shared" si="195"/>
        <v>0</v>
      </c>
      <c r="GL160" s="176">
        <f t="shared" si="195"/>
        <v>0</v>
      </c>
      <c r="GM160" s="176">
        <f t="shared" si="195"/>
        <v>0</v>
      </c>
      <c r="GN160" s="176">
        <f t="shared" si="195"/>
        <v>0</v>
      </c>
      <c r="GO160" s="176">
        <f t="shared" si="195"/>
        <v>0</v>
      </c>
      <c r="GP160" s="176">
        <f t="shared" si="195"/>
        <v>0</v>
      </c>
      <c r="GQ160" s="176">
        <f t="shared" si="193"/>
        <v>0</v>
      </c>
      <c r="GR160" s="176">
        <f t="shared" si="193"/>
        <v>0</v>
      </c>
      <c r="GS160" s="176">
        <f t="shared" si="193"/>
        <v>0</v>
      </c>
      <c r="GT160" s="176">
        <f t="shared" si="193"/>
        <v>0</v>
      </c>
      <c r="GU160" s="176">
        <f t="shared" si="193"/>
        <v>0</v>
      </c>
      <c r="GV160" s="176">
        <f t="shared" si="193"/>
        <v>0</v>
      </c>
      <c r="GW160" s="176">
        <f t="shared" si="193"/>
        <v>0</v>
      </c>
      <c r="GX160" s="176">
        <f t="shared" si="193"/>
        <v>0</v>
      </c>
      <c r="GY160" s="176">
        <f t="shared" si="193"/>
        <v>0</v>
      </c>
      <c r="GZ160" s="176">
        <f t="shared" si="193"/>
        <v>0</v>
      </c>
      <c r="HA160" s="176">
        <f t="shared" si="193"/>
        <v>0</v>
      </c>
      <c r="HB160" s="176">
        <f t="shared" si="193"/>
        <v>0</v>
      </c>
      <c r="HC160" s="176">
        <f t="shared" si="193"/>
        <v>0</v>
      </c>
      <c r="HD160" s="176">
        <f t="shared" si="193"/>
        <v>0</v>
      </c>
      <c r="HE160" s="176">
        <f t="shared" si="193"/>
        <v>0</v>
      </c>
      <c r="HF160" s="176">
        <f t="shared" si="192"/>
        <v>0</v>
      </c>
      <c r="HG160" s="176">
        <f t="shared" si="192"/>
        <v>0</v>
      </c>
      <c r="HH160" s="176">
        <f t="shared" si="192"/>
        <v>0</v>
      </c>
      <c r="HI160" s="176">
        <f t="shared" si="192"/>
        <v>0</v>
      </c>
      <c r="HJ160" s="176">
        <f t="shared" si="192"/>
        <v>0</v>
      </c>
      <c r="HK160" s="176">
        <f t="shared" si="192"/>
        <v>0</v>
      </c>
      <c r="HL160" s="176">
        <f t="shared" si="192"/>
        <v>0</v>
      </c>
      <c r="HM160" s="176">
        <f t="shared" si="192"/>
        <v>0</v>
      </c>
      <c r="HN160" s="176">
        <f t="shared" si="192"/>
        <v>0</v>
      </c>
      <c r="HO160" s="176">
        <f t="shared" si="192"/>
        <v>0</v>
      </c>
      <c r="HP160" s="176">
        <f t="shared" si="192"/>
        <v>0</v>
      </c>
      <c r="HQ160" s="176">
        <f t="shared" si="192"/>
        <v>0</v>
      </c>
      <c r="HR160" s="176">
        <f t="shared" si="184"/>
        <v>0</v>
      </c>
      <c r="HS160" s="176">
        <f t="shared" si="184"/>
        <v>0</v>
      </c>
      <c r="HT160" s="176">
        <f t="shared" si="184"/>
        <v>0</v>
      </c>
      <c r="HU160" s="176">
        <f t="shared" si="184"/>
        <v>0</v>
      </c>
      <c r="HV160" s="176">
        <f t="shared" si="184"/>
        <v>0</v>
      </c>
      <c r="HW160" s="176">
        <f t="shared" si="184"/>
        <v>0</v>
      </c>
      <c r="HX160" s="176">
        <f t="shared" si="184"/>
        <v>0</v>
      </c>
      <c r="HY160" s="176">
        <f t="shared" si="184"/>
        <v>0</v>
      </c>
      <c r="HZ160" s="176">
        <f t="shared" si="184"/>
        <v>0</v>
      </c>
      <c r="IA160" s="176">
        <f t="shared" si="184"/>
        <v>0</v>
      </c>
      <c r="IB160" s="176">
        <f t="shared" si="184"/>
        <v>0</v>
      </c>
      <c r="IC160" s="176">
        <f t="shared" si="184"/>
        <v>0</v>
      </c>
      <c r="ID160" s="176">
        <f t="shared" si="184"/>
        <v>0</v>
      </c>
      <c r="IE160" s="176">
        <f t="shared" si="184"/>
        <v>0</v>
      </c>
      <c r="IF160" s="176">
        <f t="shared" si="171"/>
        <v>0</v>
      </c>
      <c r="IG160" s="176">
        <f t="shared" si="171"/>
        <v>0</v>
      </c>
    </row>
    <row r="161" spans="2:241" ht="12.75" customHeight="1" x14ac:dyDescent="0.25">
      <c r="B161" s="174"/>
      <c r="C161" s="174"/>
      <c r="D161" s="174">
        <f t="shared" si="173"/>
        <v>0</v>
      </c>
      <c r="E161"/>
      <c r="F161"/>
      <c r="G161" s="177">
        <v>148</v>
      </c>
      <c r="H161" s="176">
        <f t="shared" si="174"/>
        <v>22.947673141479402</v>
      </c>
      <c r="I161" s="176">
        <f t="shared" si="176"/>
        <v>0</v>
      </c>
      <c r="K161" s="176">
        <f t="shared" si="196"/>
        <v>0</v>
      </c>
      <c r="L161" s="176">
        <f t="shared" si="196"/>
        <v>0</v>
      </c>
      <c r="M161" s="176">
        <f t="shared" si="196"/>
        <v>0</v>
      </c>
      <c r="N161" s="176">
        <f t="shared" si="196"/>
        <v>0</v>
      </c>
      <c r="O161" s="176">
        <f t="shared" si="196"/>
        <v>0</v>
      </c>
      <c r="P161" s="176">
        <f t="shared" si="196"/>
        <v>0</v>
      </c>
      <c r="Q161" s="176">
        <f t="shared" si="196"/>
        <v>0</v>
      </c>
      <c r="R161" s="176">
        <f t="shared" si="196"/>
        <v>0</v>
      </c>
      <c r="S161" s="176">
        <f t="shared" si="196"/>
        <v>0</v>
      </c>
      <c r="T161" s="176">
        <f t="shared" si="196"/>
        <v>0</v>
      </c>
      <c r="U161" s="176">
        <f t="shared" si="196"/>
        <v>0</v>
      </c>
      <c r="V161" s="176">
        <f t="shared" si="196"/>
        <v>0</v>
      </c>
      <c r="W161" s="176">
        <f t="shared" si="196"/>
        <v>0</v>
      </c>
      <c r="X161" s="176">
        <f t="shared" si="196"/>
        <v>0</v>
      </c>
      <c r="Y161" s="176">
        <f t="shared" si="196"/>
        <v>0</v>
      </c>
      <c r="Z161" s="176">
        <f t="shared" si="196"/>
        <v>0</v>
      </c>
      <c r="AA161" s="176">
        <f t="shared" si="194"/>
        <v>0</v>
      </c>
      <c r="AB161" s="176">
        <f t="shared" si="194"/>
        <v>0</v>
      </c>
      <c r="AC161" s="176">
        <f t="shared" si="194"/>
        <v>0</v>
      </c>
      <c r="AD161" s="176">
        <f t="shared" si="194"/>
        <v>0</v>
      </c>
      <c r="AE161" s="176">
        <f t="shared" si="172"/>
        <v>0</v>
      </c>
      <c r="AF161" s="176">
        <f t="shared" ref="AF161:AU185" si="200">+NORMDIST($H161,AF$12,AF$13,FALSE)</f>
        <v>0</v>
      </c>
      <c r="AG161" s="176">
        <f t="shared" si="200"/>
        <v>0</v>
      </c>
      <c r="AH161" s="176">
        <f t="shared" si="200"/>
        <v>0</v>
      </c>
      <c r="AI161" s="176">
        <f t="shared" si="200"/>
        <v>0</v>
      </c>
      <c r="AJ161" s="176">
        <f t="shared" si="200"/>
        <v>0</v>
      </c>
      <c r="AK161" s="176">
        <f t="shared" si="200"/>
        <v>0</v>
      </c>
      <c r="AL161" s="176">
        <f t="shared" si="200"/>
        <v>0</v>
      </c>
      <c r="AM161" s="176">
        <f t="shared" si="200"/>
        <v>0</v>
      </c>
      <c r="AN161" s="176">
        <f t="shared" si="200"/>
        <v>0</v>
      </c>
      <c r="AO161" s="176">
        <f t="shared" si="200"/>
        <v>0</v>
      </c>
      <c r="AP161" s="176">
        <f t="shared" si="200"/>
        <v>0</v>
      </c>
      <c r="AQ161" s="176">
        <f t="shared" si="200"/>
        <v>0</v>
      </c>
      <c r="AR161" s="176">
        <f t="shared" si="200"/>
        <v>0</v>
      </c>
      <c r="AS161" s="176">
        <f t="shared" si="200"/>
        <v>0</v>
      </c>
      <c r="AT161" s="176">
        <f t="shared" si="200"/>
        <v>0</v>
      </c>
      <c r="AU161" s="176">
        <f t="shared" si="200"/>
        <v>0</v>
      </c>
      <c r="AV161" s="176">
        <f t="shared" si="197"/>
        <v>0</v>
      </c>
      <c r="AW161" s="176">
        <f t="shared" si="197"/>
        <v>0</v>
      </c>
      <c r="AX161" s="176">
        <f t="shared" si="197"/>
        <v>0</v>
      </c>
      <c r="AY161" s="176">
        <f t="shared" si="197"/>
        <v>0</v>
      </c>
      <c r="AZ161" s="176">
        <f t="shared" si="197"/>
        <v>0</v>
      </c>
      <c r="BA161" s="176">
        <f t="shared" si="197"/>
        <v>0</v>
      </c>
      <c r="BB161" s="176">
        <f t="shared" si="197"/>
        <v>0</v>
      </c>
      <c r="BC161" s="176">
        <f t="shared" si="197"/>
        <v>0</v>
      </c>
      <c r="BD161" s="176">
        <f t="shared" si="197"/>
        <v>0</v>
      </c>
      <c r="BE161" s="176">
        <f t="shared" si="182"/>
        <v>0</v>
      </c>
      <c r="BF161" s="176">
        <f t="shared" si="182"/>
        <v>0</v>
      </c>
      <c r="BG161" s="176">
        <f t="shared" si="182"/>
        <v>0</v>
      </c>
      <c r="BH161" s="176">
        <f t="shared" si="182"/>
        <v>0</v>
      </c>
      <c r="BI161" s="176">
        <f t="shared" si="182"/>
        <v>0</v>
      </c>
      <c r="BJ161" s="176">
        <f t="shared" si="182"/>
        <v>0</v>
      </c>
      <c r="BK161" s="176">
        <f t="shared" si="182"/>
        <v>0</v>
      </c>
      <c r="BL161" s="176">
        <f t="shared" si="182"/>
        <v>0</v>
      </c>
      <c r="BM161" s="176">
        <f t="shared" si="182"/>
        <v>0</v>
      </c>
      <c r="BN161" s="176">
        <f t="shared" si="182"/>
        <v>0</v>
      </c>
      <c r="BO161" s="176">
        <f t="shared" si="182"/>
        <v>0</v>
      </c>
      <c r="BP161" s="176">
        <f t="shared" si="182"/>
        <v>0</v>
      </c>
      <c r="BQ161" s="176">
        <f t="shared" si="182"/>
        <v>0</v>
      </c>
      <c r="BR161" s="176">
        <f t="shared" si="182"/>
        <v>0</v>
      </c>
      <c r="BS161" s="176">
        <f t="shared" si="180"/>
        <v>0</v>
      </c>
      <c r="BT161" s="176">
        <f t="shared" si="180"/>
        <v>0</v>
      </c>
      <c r="BU161" s="176">
        <f t="shared" si="180"/>
        <v>0</v>
      </c>
      <c r="BV161" s="176">
        <f t="shared" si="180"/>
        <v>0</v>
      </c>
      <c r="BW161" s="176">
        <f t="shared" si="180"/>
        <v>0</v>
      </c>
      <c r="BX161" s="176">
        <f t="shared" si="180"/>
        <v>0</v>
      </c>
      <c r="BY161" s="176">
        <f t="shared" si="180"/>
        <v>0</v>
      </c>
      <c r="BZ161" s="176">
        <f t="shared" si="180"/>
        <v>0</v>
      </c>
      <c r="CA161" s="176">
        <f t="shared" si="180"/>
        <v>0</v>
      </c>
      <c r="CB161" s="176">
        <f t="shared" si="180"/>
        <v>0</v>
      </c>
      <c r="CC161" s="176">
        <f t="shared" si="180"/>
        <v>0</v>
      </c>
      <c r="CD161" s="176">
        <f t="shared" si="180"/>
        <v>0</v>
      </c>
      <c r="CE161" s="176">
        <f t="shared" si="180"/>
        <v>0</v>
      </c>
      <c r="CF161" s="176">
        <f t="shared" si="180"/>
        <v>0</v>
      </c>
      <c r="CG161" s="176">
        <f t="shared" si="180"/>
        <v>0</v>
      </c>
      <c r="CH161" s="176">
        <f t="shared" si="178"/>
        <v>0</v>
      </c>
      <c r="CI161" s="176">
        <f t="shared" si="178"/>
        <v>0</v>
      </c>
      <c r="CJ161" s="176">
        <f t="shared" si="178"/>
        <v>0</v>
      </c>
      <c r="CK161" s="176">
        <f t="shared" si="178"/>
        <v>0</v>
      </c>
      <c r="CL161" s="176">
        <f t="shared" ref="CL161:DA179" si="201">+NORMDIST($H161,CL$12,CL$13,FALSE)</f>
        <v>0</v>
      </c>
      <c r="CM161" s="176">
        <f t="shared" si="201"/>
        <v>0</v>
      </c>
      <c r="CN161" s="176">
        <f t="shared" si="201"/>
        <v>0</v>
      </c>
      <c r="CO161" s="176">
        <f t="shared" si="201"/>
        <v>0</v>
      </c>
      <c r="CP161" s="176">
        <f t="shared" si="201"/>
        <v>0</v>
      </c>
      <c r="CQ161" s="176">
        <f t="shared" si="201"/>
        <v>0</v>
      </c>
      <c r="CR161" s="176">
        <f t="shared" si="201"/>
        <v>0</v>
      </c>
      <c r="CS161" s="176">
        <f t="shared" si="201"/>
        <v>0</v>
      </c>
      <c r="CT161" s="176">
        <f t="shared" si="201"/>
        <v>0</v>
      </c>
      <c r="CU161" s="176">
        <f t="shared" si="201"/>
        <v>0</v>
      </c>
      <c r="CV161" s="176">
        <f t="shared" si="201"/>
        <v>0</v>
      </c>
      <c r="CW161" s="176">
        <f t="shared" si="201"/>
        <v>0</v>
      </c>
      <c r="CX161" s="176">
        <f t="shared" si="201"/>
        <v>0</v>
      </c>
      <c r="CY161" s="176">
        <f t="shared" si="201"/>
        <v>0</v>
      </c>
      <c r="CZ161" s="176">
        <f t="shared" si="201"/>
        <v>0</v>
      </c>
      <c r="DA161" s="176">
        <f t="shared" si="201"/>
        <v>0</v>
      </c>
      <c r="DB161" s="176">
        <f t="shared" si="198"/>
        <v>0</v>
      </c>
      <c r="DC161" s="176">
        <f t="shared" si="198"/>
        <v>0</v>
      </c>
      <c r="DD161" s="176">
        <f t="shared" si="198"/>
        <v>0</v>
      </c>
      <c r="DE161" s="176">
        <f t="shared" si="198"/>
        <v>0</v>
      </c>
      <c r="DF161" s="176">
        <f t="shared" si="198"/>
        <v>0</v>
      </c>
      <c r="DG161" s="176">
        <f t="shared" si="198"/>
        <v>0</v>
      </c>
      <c r="DH161" s="176">
        <f t="shared" si="198"/>
        <v>0</v>
      </c>
      <c r="DI161" s="176">
        <f t="shared" si="179"/>
        <v>0</v>
      </c>
      <c r="DJ161" s="176">
        <f t="shared" si="179"/>
        <v>0</v>
      </c>
      <c r="DK161" s="176">
        <f t="shared" si="179"/>
        <v>0</v>
      </c>
      <c r="DL161" s="176">
        <f t="shared" si="179"/>
        <v>0</v>
      </c>
      <c r="DM161" s="176">
        <f t="shared" si="179"/>
        <v>0</v>
      </c>
      <c r="DN161" s="176">
        <f t="shared" si="179"/>
        <v>0</v>
      </c>
      <c r="DO161" s="176">
        <f t="shared" si="179"/>
        <v>0</v>
      </c>
      <c r="DP161" s="176">
        <f t="shared" si="191"/>
        <v>0</v>
      </c>
      <c r="DQ161" s="176">
        <f t="shared" si="191"/>
        <v>0</v>
      </c>
      <c r="DR161" s="176">
        <f t="shared" si="167"/>
        <v>0</v>
      </c>
      <c r="DS161" s="176">
        <f t="shared" si="167"/>
        <v>0</v>
      </c>
      <c r="DT161" s="176">
        <f t="shared" si="167"/>
        <v>0</v>
      </c>
      <c r="DU161" s="176">
        <f t="shared" si="167"/>
        <v>0</v>
      </c>
      <c r="DV161" s="176">
        <f t="shared" si="167"/>
        <v>0</v>
      </c>
      <c r="DW161" s="176">
        <f t="shared" si="167"/>
        <v>0</v>
      </c>
      <c r="DX161" s="176">
        <f t="shared" si="167"/>
        <v>0</v>
      </c>
      <c r="DY161" s="176">
        <f t="shared" si="167"/>
        <v>0</v>
      </c>
      <c r="DZ161" s="176">
        <f t="shared" si="167"/>
        <v>0</v>
      </c>
      <c r="EA161" s="176">
        <f t="shared" si="167"/>
        <v>0</v>
      </c>
      <c r="EB161" s="176">
        <f t="shared" si="167"/>
        <v>0</v>
      </c>
      <c r="EC161" s="176">
        <f t="shared" si="167"/>
        <v>0</v>
      </c>
      <c r="ED161" s="176">
        <f t="shared" si="167"/>
        <v>0</v>
      </c>
      <c r="EE161" s="176">
        <f t="shared" si="167"/>
        <v>0</v>
      </c>
      <c r="EF161" s="176">
        <f t="shared" si="167"/>
        <v>0</v>
      </c>
      <c r="EG161" s="176">
        <f t="shared" si="185"/>
        <v>0</v>
      </c>
      <c r="EH161" s="176">
        <f t="shared" si="190"/>
        <v>0</v>
      </c>
      <c r="EI161" s="176">
        <f t="shared" si="190"/>
        <v>0</v>
      </c>
      <c r="EJ161" s="176">
        <f t="shared" si="190"/>
        <v>0</v>
      </c>
      <c r="EK161" s="176">
        <f t="shared" si="190"/>
        <v>0</v>
      </c>
      <c r="EL161" s="176">
        <f t="shared" si="190"/>
        <v>0</v>
      </c>
      <c r="EM161" s="176">
        <f t="shared" si="190"/>
        <v>0</v>
      </c>
      <c r="EN161" s="176">
        <f t="shared" si="190"/>
        <v>0</v>
      </c>
      <c r="EO161" s="176">
        <f t="shared" si="190"/>
        <v>0</v>
      </c>
      <c r="EP161" s="176">
        <f t="shared" si="190"/>
        <v>0</v>
      </c>
      <c r="EQ161" s="176">
        <f t="shared" si="190"/>
        <v>0</v>
      </c>
      <c r="ER161" s="176">
        <f t="shared" si="190"/>
        <v>0</v>
      </c>
      <c r="ES161" s="176">
        <f t="shared" si="190"/>
        <v>0</v>
      </c>
      <c r="ET161" s="176">
        <f t="shared" si="190"/>
        <v>0</v>
      </c>
      <c r="EU161" s="176">
        <f t="shared" si="190"/>
        <v>0</v>
      </c>
      <c r="EV161" s="176">
        <f t="shared" si="190"/>
        <v>0</v>
      </c>
      <c r="EW161" s="176">
        <f t="shared" si="189"/>
        <v>0</v>
      </c>
      <c r="EX161" s="176">
        <f t="shared" si="189"/>
        <v>0</v>
      </c>
      <c r="EY161" s="176">
        <f t="shared" si="189"/>
        <v>0</v>
      </c>
      <c r="EZ161" s="176">
        <f t="shared" si="189"/>
        <v>0</v>
      </c>
      <c r="FA161" s="176">
        <f t="shared" si="189"/>
        <v>0</v>
      </c>
      <c r="FB161" s="176">
        <f t="shared" si="189"/>
        <v>0</v>
      </c>
      <c r="FC161" s="176">
        <f t="shared" si="189"/>
        <v>0</v>
      </c>
      <c r="FD161" s="176">
        <f t="shared" si="189"/>
        <v>0</v>
      </c>
      <c r="FE161" s="176">
        <f t="shared" si="189"/>
        <v>0</v>
      </c>
      <c r="FF161" s="176">
        <f t="shared" si="189"/>
        <v>0</v>
      </c>
      <c r="FG161" s="176">
        <f t="shared" si="189"/>
        <v>0</v>
      </c>
      <c r="FH161" s="176">
        <f t="shared" si="189"/>
        <v>0</v>
      </c>
      <c r="FI161" s="176">
        <f t="shared" si="189"/>
        <v>0</v>
      </c>
      <c r="FJ161" s="176">
        <f t="shared" si="189"/>
        <v>0</v>
      </c>
      <c r="FK161" s="176">
        <f t="shared" si="189"/>
        <v>0</v>
      </c>
      <c r="FL161" s="176">
        <f t="shared" si="189"/>
        <v>0</v>
      </c>
      <c r="FM161" s="176">
        <f t="shared" si="199"/>
        <v>0</v>
      </c>
      <c r="FN161" s="176">
        <f t="shared" si="199"/>
        <v>0</v>
      </c>
      <c r="FO161" s="176">
        <f t="shared" si="199"/>
        <v>0</v>
      </c>
      <c r="FP161" s="176">
        <f t="shared" si="199"/>
        <v>0</v>
      </c>
      <c r="FQ161" s="176">
        <f t="shared" si="199"/>
        <v>0</v>
      </c>
      <c r="FR161" s="176">
        <f t="shared" si="199"/>
        <v>0</v>
      </c>
      <c r="FS161" s="176">
        <f t="shared" si="199"/>
        <v>0</v>
      </c>
      <c r="FT161" s="176">
        <f t="shared" si="199"/>
        <v>0</v>
      </c>
      <c r="FU161" s="176">
        <f t="shared" si="199"/>
        <v>0</v>
      </c>
      <c r="FV161" s="176">
        <f t="shared" si="199"/>
        <v>0</v>
      </c>
      <c r="FW161" s="176">
        <f t="shared" si="199"/>
        <v>0</v>
      </c>
      <c r="FX161" s="176">
        <f t="shared" si="199"/>
        <v>0</v>
      </c>
      <c r="FY161" s="176">
        <f t="shared" si="199"/>
        <v>0</v>
      </c>
      <c r="FZ161" s="176">
        <f t="shared" si="199"/>
        <v>0</v>
      </c>
      <c r="GA161" s="176">
        <f t="shared" si="199"/>
        <v>0</v>
      </c>
      <c r="GB161" s="176">
        <f t="shared" si="199"/>
        <v>0</v>
      </c>
      <c r="GC161" s="176">
        <f t="shared" si="186"/>
        <v>0</v>
      </c>
      <c r="GD161" s="176">
        <f t="shared" si="195"/>
        <v>0</v>
      </c>
      <c r="GE161" s="176">
        <f t="shared" si="195"/>
        <v>0</v>
      </c>
      <c r="GF161" s="176">
        <f t="shared" si="195"/>
        <v>0</v>
      </c>
      <c r="GG161" s="176">
        <f t="shared" si="195"/>
        <v>0</v>
      </c>
      <c r="GH161" s="176">
        <f t="shared" si="195"/>
        <v>0</v>
      </c>
      <c r="GI161" s="176">
        <f t="shared" si="195"/>
        <v>0</v>
      </c>
      <c r="GJ161" s="176">
        <f t="shared" si="195"/>
        <v>0</v>
      </c>
      <c r="GK161" s="176">
        <f t="shared" si="195"/>
        <v>0</v>
      </c>
      <c r="GL161" s="176">
        <f t="shared" si="195"/>
        <v>0</v>
      </c>
      <c r="GM161" s="176">
        <f t="shared" si="195"/>
        <v>0</v>
      </c>
      <c r="GN161" s="176">
        <f t="shared" si="195"/>
        <v>0</v>
      </c>
      <c r="GO161" s="176">
        <f t="shared" si="195"/>
        <v>0</v>
      </c>
      <c r="GP161" s="176">
        <f t="shared" si="195"/>
        <v>0</v>
      </c>
      <c r="GQ161" s="176">
        <f t="shared" si="193"/>
        <v>0</v>
      </c>
      <c r="GR161" s="176">
        <f t="shared" si="193"/>
        <v>0</v>
      </c>
      <c r="GS161" s="176">
        <f t="shared" si="193"/>
        <v>0</v>
      </c>
      <c r="GT161" s="176">
        <f t="shared" si="193"/>
        <v>0</v>
      </c>
      <c r="GU161" s="176">
        <f t="shared" si="193"/>
        <v>0</v>
      </c>
      <c r="GV161" s="176">
        <f t="shared" si="193"/>
        <v>0</v>
      </c>
      <c r="GW161" s="176">
        <f t="shared" si="193"/>
        <v>0</v>
      </c>
      <c r="GX161" s="176">
        <f t="shared" si="193"/>
        <v>0</v>
      </c>
      <c r="GY161" s="176">
        <f t="shared" si="193"/>
        <v>0</v>
      </c>
      <c r="GZ161" s="176">
        <f t="shared" si="193"/>
        <v>0</v>
      </c>
      <c r="HA161" s="176">
        <f t="shared" si="193"/>
        <v>0</v>
      </c>
      <c r="HB161" s="176">
        <f t="shared" si="193"/>
        <v>0</v>
      </c>
      <c r="HC161" s="176">
        <f t="shared" si="193"/>
        <v>0</v>
      </c>
      <c r="HD161" s="176">
        <f t="shared" si="193"/>
        <v>0</v>
      </c>
      <c r="HE161" s="176">
        <f t="shared" si="193"/>
        <v>0</v>
      </c>
      <c r="HF161" s="176">
        <f t="shared" si="192"/>
        <v>0</v>
      </c>
      <c r="HG161" s="176">
        <f t="shared" si="192"/>
        <v>0</v>
      </c>
      <c r="HH161" s="176">
        <f t="shared" si="192"/>
        <v>0</v>
      </c>
      <c r="HI161" s="176">
        <f t="shared" si="192"/>
        <v>0</v>
      </c>
      <c r="HJ161" s="176">
        <f t="shared" si="192"/>
        <v>0</v>
      </c>
      <c r="HK161" s="176">
        <f t="shared" si="192"/>
        <v>0</v>
      </c>
      <c r="HL161" s="176">
        <f t="shared" si="192"/>
        <v>0</v>
      </c>
      <c r="HM161" s="176">
        <f t="shared" si="192"/>
        <v>0</v>
      </c>
      <c r="HN161" s="176">
        <f t="shared" si="192"/>
        <v>0</v>
      </c>
      <c r="HO161" s="176">
        <f t="shared" si="192"/>
        <v>0</v>
      </c>
      <c r="HP161" s="176">
        <f t="shared" si="192"/>
        <v>0</v>
      </c>
      <c r="HQ161" s="176">
        <f t="shared" si="192"/>
        <v>0</v>
      </c>
      <c r="HR161" s="176">
        <f t="shared" si="184"/>
        <v>0</v>
      </c>
      <c r="HS161" s="176">
        <f t="shared" si="184"/>
        <v>0</v>
      </c>
      <c r="HT161" s="176">
        <f t="shared" si="184"/>
        <v>0</v>
      </c>
      <c r="HU161" s="176">
        <f t="shared" si="184"/>
        <v>0</v>
      </c>
      <c r="HV161" s="176">
        <f t="shared" si="184"/>
        <v>0</v>
      </c>
      <c r="HW161" s="176">
        <f t="shared" si="184"/>
        <v>0</v>
      </c>
      <c r="HX161" s="176">
        <f t="shared" si="184"/>
        <v>0</v>
      </c>
      <c r="HY161" s="176">
        <f t="shared" si="184"/>
        <v>0</v>
      </c>
      <c r="HZ161" s="176">
        <f t="shared" si="184"/>
        <v>0</v>
      </c>
      <c r="IA161" s="176">
        <f t="shared" si="184"/>
        <v>0</v>
      </c>
      <c r="IB161" s="176">
        <f t="shared" si="184"/>
        <v>0</v>
      </c>
      <c r="IC161" s="176">
        <f t="shared" si="184"/>
        <v>0</v>
      </c>
      <c r="ID161" s="176">
        <f t="shared" si="184"/>
        <v>0</v>
      </c>
      <c r="IE161" s="176">
        <f t="shared" si="184"/>
        <v>0</v>
      </c>
      <c r="IF161" s="176">
        <f t="shared" si="171"/>
        <v>0</v>
      </c>
      <c r="IG161" s="176">
        <f t="shared" si="171"/>
        <v>0</v>
      </c>
    </row>
    <row r="162" spans="2:241" ht="12.75" customHeight="1" x14ac:dyDescent="0.25">
      <c r="B162" s="174"/>
      <c r="C162" s="174"/>
      <c r="D162" s="174">
        <f t="shared" si="173"/>
        <v>0</v>
      </c>
      <c r="E162"/>
      <c r="F162"/>
      <c r="G162" s="177">
        <v>149</v>
      </c>
      <c r="H162" s="176">
        <f t="shared" si="174"/>
        <v>23.102724987029937</v>
      </c>
      <c r="I162" s="176">
        <f t="shared" si="176"/>
        <v>0</v>
      </c>
      <c r="K162" s="176">
        <f t="shared" si="196"/>
        <v>0</v>
      </c>
      <c r="L162" s="176">
        <f t="shared" si="196"/>
        <v>0</v>
      </c>
      <c r="M162" s="176">
        <f t="shared" si="196"/>
        <v>0</v>
      </c>
      <c r="N162" s="176">
        <f t="shared" si="196"/>
        <v>0</v>
      </c>
      <c r="O162" s="176">
        <f t="shared" si="196"/>
        <v>0</v>
      </c>
      <c r="P162" s="176">
        <f t="shared" si="196"/>
        <v>0</v>
      </c>
      <c r="Q162" s="176">
        <f t="shared" si="196"/>
        <v>0</v>
      </c>
      <c r="R162" s="176">
        <f t="shared" si="196"/>
        <v>0</v>
      </c>
      <c r="S162" s="176">
        <f t="shared" si="196"/>
        <v>0</v>
      </c>
      <c r="T162" s="176">
        <f t="shared" si="196"/>
        <v>0</v>
      </c>
      <c r="U162" s="176">
        <f t="shared" si="196"/>
        <v>0</v>
      </c>
      <c r="V162" s="176">
        <f t="shared" si="196"/>
        <v>0</v>
      </c>
      <c r="W162" s="176">
        <f t="shared" si="196"/>
        <v>0</v>
      </c>
      <c r="X162" s="176">
        <f t="shared" si="196"/>
        <v>0</v>
      </c>
      <c r="Y162" s="176">
        <f t="shared" si="196"/>
        <v>0</v>
      </c>
      <c r="Z162" s="176">
        <f t="shared" si="196"/>
        <v>0</v>
      </c>
      <c r="AA162" s="176">
        <f t="shared" si="194"/>
        <v>0</v>
      </c>
      <c r="AB162" s="176">
        <f t="shared" si="194"/>
        <v>0</v>
      </c>
      <c r="AC162" s="176">
        <f t="shared" si="194"/>
        <v>0</v>
      </c>
      <c r="AD162" s="176">
        <f t="shared" si="194"/>
        <v>0</v>
      </c>
      <c r="AE162" s="176">
        <f t="shared" si="194"/>
        <v>0</v>
      </c>
      <c r="AF162" s="176">
        <f t="shared" si="194"/>
        <v>0</v>
      </c>
      <c r="AG162" s="176">
        <f t="shared" si="194"/>
        <v>0</v>
      </c>
      <c r="AH162" s="176">
        <f t="shared" si="194"/>
        <v>0</v>
      </c>
      <c r="AI162" s="176">
        <f t="shared" si="194"/>
        <v>0</v>
      </c>
      <c r="AJ162" s="176">
        <f t="shared" si="194"/>
        <v>0</v>
      </c>
      <c r="AK162" s="176">
        <f t="shared" si="200"/>
        <v>0</v>
      </c>
      <c r="AL162" s="176">
        <f t="shared" si="200"/>
        <v>0</v>
      </c>
      <c r="AM162" s="176">
        <f t="shared" si="200"/>
        <v>0</v>
      </c>
      <c r="AN162" s="176">
        <f t="shared" si="200"/>
        <v>0</v>
      </c>
      <c r="AO162" s="176">
        <f t="shared" si="200"/>
        <v>0</v>
      </c>
      <c r="AP162" s="176">
        <f t="shared" si="200"/>
        <v>0</v>
      </c>
      <c r="AQ162" s="176">
        <f t="shared" si="200"/>
        <v>0</v>
      </c>
      <c r="AR162" s="176">
        <f t="shared" si="200"/>
        <v>0</v>
      </c>
      <c r="AS162" s="176">
        <f t="shared" si="200"/>
        <v>0</v>
      </c>
      <c r="AT162" s="176">
        <f t="shared" si="200"/>
        <v>0</v>
      </c>
      <c r="AU162" s="176">
        <f t="shared" si="200"/>
        <v>0</v>
      </c>
      <c r="AV162" s="176">
        <f t="shared" si="197"/>
        <v>0</v>
      </c>
      <c r="AW162" s="176">
        <f t="shared" si="197"/>
        <v>0</v>
      </c>
      <c r="AX162" s="176">
        <f t="shared" si="197"/>
        <v>0</v>
      </c>
      <c r="AY162" s="176">
        <f t="shared" si="197"/>
        <v>0</v>
      </c>
      <c r="AZ162" s="176">
        <f t="shared" si="197"/>
        <v>0</v>
      </c>
      <c r="BA162" s="176">
        <f t="shared" si="197"/>
        <v>0</v>
      </c>
      <c r="BB162" s="176">
        <f t="shared" si="197"/>
        <v>0</v>
      </c>
      <c r="BC162" s="176">
        <f t="shared" si="197"/>
        <v>0</v>
      </c>
      <c r="BD162" s="176">
        <f t="shared" si="197"/>
        <v>0</v>
      </c>
      <c r="BE162" s="176">
        <f t="shared" si="197"/>
        <v>0</v>
      </c>
      <c r="BF162" s="176">
        <f t="shared" si="197"/>
        <v>0</v>
      </c>
      <c r="BG162" s="176">
        <f t="shared" ref="BG162:BV178" si="202">+NORMDIST($H162,BG$12,BG$13,FALSE)</f>
        <v>0</v>
      </c>
      <c r="BH162" s="176">
        <f t="shared" si="202"/>
        <v>0</v>
      </c>
      <c r="BI162" s="176">
        <f t="shared" si="202"/>
        <v>0</v>
      </c>
      <c r="BJ162" s="176">
        <f t="shared" si="202"/>
        <v>0</v>
      </c>
      <c r="BK162" s="176">
        <f t="shared" si="202"/>
        <v>0</v>
      </c>
      <c r="BL162" s="176">
        <f t="shared" si="202"/>
        <v>0</v>
      </c>
      <c r="BM162" s="176">
        <f t="shared" si="202"/>
        <v>0</v>
      </c>
      <c r="BN162" s="176">
        <f t="shared" si="202"/>
        <v>0</v>
      </c>
      <c r="BO162" s="176">
        <f t="shared" si="202"/>
        <v>0</v>
      </c>
      <c r="BP162" s="176">
        <f t="shared" si="202"/>
        <v>0</v>
      </c>
      <c r="BQ162" s="176">
        <f t="shared" si="202"/>
        <v>0</v>
      </c>
      <c r="BR162" s="176">
        <f t="shared" si="202"/>
        <v>0</v>
      </c>
      <c r="BS162" s="176">
        <f t="shared" si="180"/>
        <v>0</v>
      </c>
      <c r="BT162" s="176">
        <f t="shared" si="180"/>
        <v>0</v>
      </c>
      <c r="BU162" s="176">
        <f t="shared" si="180"/>
        <v>0</v>
      </c>
      <c r="BV162" s="176">
        <f t="shared" si="180"/>
        <v>0</v>
      </c>
      <c r="BW162" s="176">
        <f t="shared" si="180"/>
        <v>0</v>
      </c>
      <c r="BX162" s="176">
        <f t="shared" si="180"/>
        <v>0</v>
      </c>
      <c r="BY162" s="176">
        <f t="shared" si="180"/>
        <v>0</v>
      </c>
      <c r="BZ162" s="176">
        <f t="shared" si="180"/>
        <v>0</v>
      </c>
      <c r="CA162" s="176">
        <f t="shared" si="180"/>
        <v>0</v>
      </c>
      <c r="CB162" s="176">
        <f t="shared" si="180"/>
        <v>0</v>
      </c>
      <c r="CC162" s="176">
        <f t="shared" si="180"/>
        <v>0</v>
      </c>
      <c r="CD162" s="176">
        <f t="shared" si="180"/>
        <v>0</v>
      </c>
      <c r="CE162" s="176">
        <f t="shared" si="180"/>
        <v>0</v>
      </c>
      <c r="CF162" s="176">
        <f t="shared" si="180"/>
        <v>0</v>
      </c>
      <c r="CG162" s="176">
        <f t="shared" si="180"/>
        <v>0</v>
      </c>
      <c r="CH162" s="176">
        <f t="shared" si="178"/>
        <v>0</v>
      </c>
      <c r="CI162" s="176">
        <f t="shared" si="178"/>
        <v>0</v>
      </c>
      <c r="CJ162" s="176">
        <f t="shared" si="178"/>
        <v>0</v>
      </c>
      <c r="CK162" s="176">
        <f t="shared" si="178"/>
        <v>0</v>
      </c>
      <c r="CL162" s="176">
        <f t="shared" si="201"/>
        <v>0</v>
      </c>
      <c r="CM162" s="176">
        <f t="shared" si="201"/>
        <v>0</v>
      </c>
      <c r="CN162" s="176">
        <f t="shared" si="201"/>
        <v>0</v>
      </c>
      <c r="CO162" s="176">
        <f t="shared" si="201"/>
        <v>0</v>
      </c>
      <c r="CP162" s="176">
        <f t="shared" si="201"/>
        <v>0</v>
      </c>
      <c r="CQ162" s="176">
        <f t="shared" si="201"/>
        <v>0</v>
      </c>
      <c r="CR162" s="176">
        <f t="shared" si="201"/>
        <v>0</v>
      </c>
      <c r="CS162" s="176">
        <f t="shared" si="201"/>
        <v>0</v>
      </c>
      <c r="CT162" s="176">
        <f t="shared" si="201"/>
        <v>0</v>
      </c>
      <c r="CU162" s="176">
        <f t="shared" si="201"/>
        <v>0</v>
      </c>
      <c r="CV162" s="176">
        <f t="shared" si="201"/>
        <v>0</v>
      </c>
      <c r="CW162" s="176">
        <f t="shared" si="201"/>
        <v>0</v>
      </c>
      <c r="CX162" s="176">
        <f t="shared" si="201"/>
        <v>0</v>
      </c>
      <c r="CY162" s="176">
        <f t="shared" si="201"/>
        <v>0</v>
      </c>
      <c r="CZ162" s="176">
        <f t="shared" si="201"/>
        <v>0</v>
      </c>
      <c r="DA162" s="176">
        <f t="shared" si="201"/>
        <v>0</v>
      </c>
      <c r="DB162" s="176">
        <f t="shared" si="198"/>
        <v>0</v>
      </c>
      <c r="DC162" s="176">
        <f t="shared" si="198"/>
        <v>0</v>
      </c>
      <c r="DD162" s="176">
        <f t="shared" si="198"/>
        <v>0</v>
      </c>
      <c r="DE162" s="176">
        <f t="shared" si="198"/>
        <v>0</v>
      </c>
      <c r="DF162" s="176">
        <f t="shared" si="198"/>
        <v>0</v>
      </c>
      <c r="DG162" s="176">
        <f t="shared" si="198"/>
        <v>0</v>
      </c>
      <c r="DH162" s="176">
        <f t="shared" si="198"/>
        <v>0</v>
      </c>
      <c r="DI162" s="176">
        <f t="shared" si="179"/>
        <v>0</v>
      </c>
      <c r="DJ162" s="176">
        <f t="shared" si="179"/>
        <v>0</v>
      </c>
      <c r="DK162" s="176">
        <f t="shared" si="179"/>
        <v>0</v>
      </c>
      <c r="DL162" s="176">
        <f t="shared" si="179"/>
        <v>0</v>
      </c>
      <c r="DM162" s="176">
        <f t="shared" si="179"/>
        <v>0</v>
      </c>
      <c r="DN162" s="176">
        <f t="shared" si="179"/>
        <v>0</v>
      </c>
      <c r="DO162" s="176">
        <f t="shared" si="179"/>
        <v>0</v>
      </c>
      <c r="DP162" s="176">
        <f t="shared" si="191"/>
        <v>0</v>
      </c>
      <c r="DQ162" s="176">
        <f t="shared" si="191"/>
        <v>0</v>
      </c>
      <c r="DR162" s="176">
        <f t="shared" si="167"/>
        <v>0</v>
      </c>
      <c r="DS162" s="176">
        <f t="shared" si="167"/>
        <v>0</v>
      </c>
      <c r="DT162" s="176">
        <f t="shared" si="167"/>
        <v>0</v>
      </c>
      <c r="DU162" s="176">
        <f t="shared" si="167"/>
        <v>0</v>
      </c>
      <c r="DV162" s="176">
        <f t="shared" si="167"/>
        <v>0</v>
      </c>
      <c r="DW162" s="176">
        <f t="shared" si="167"/>
        <v>0</v>
      </c>
      <c r="DX162" s="176">
        <f t="shared" si="167"/>
        <v>0</v>
      </c>
      <c r="DY162" s="176">
        <f t="shared" si="167"/>
        <v>0</v>
      </c>
      <c r="DZ162" s="176">
        <f t="shared" si="167"/>
        <v>0</v>
      </c>
      <c r="EA162" s="176">
        <f t="shared" si="167"/>
        <v>0</v>
      </c>
      <c r="EB162" s="176">
        <f t="shared" si="167"/>
        <v>0</v>
      </c>
      <c r="EC162" s="176">
        <f t="shared" si="167"/>
        <v>0</v>
      </c>
      <c r="ED162" s="176">
        <f t="shared" si="167"/>
        <v>0</v>
      </c>
      <c r="EE162" s="176">
        <f t="shared" si="167"/>
        <v>0</v>
      </c>
      <c r="EF162" s="176">
        <f t="shared" si="167"/>
        <v>0</v>
      </c>
      <c r="EG162" s="176">
        <f t="shared" si="185"/>
        <v>0</v>
      </c>
      <c r="EH162" s="176">
        <f t="shared" si="190"/>
        <v>0</v>
      </c>
      <c r="EI162" s="176">
        <f t="shared" si="190"/>
        <v>0</v>
      </c>
      <c r="EJ162" s="176">
        <f t="shared" si="190"/>
        <v>0</v>
      </c>
      <c r="EK162" s="176">
        <f t="shared" si="190"/>
        <v>0</v>
      </c>
      <c r="EL162" s="176">
        <f t="shared" si="190"/>
        <v>0</v>
      </c>
      <c r="EM162" s="176">
        <f t="shared" si="190"/>
        <v>0</v>
      </c>
      <c r="EN162" s="176">
        <f t="shared" si="190"/>
        <v>0</v>
      </c>
      <c r="EO162" s="176">
        <f t="shared" si="190"/>
        <v>0</v>
      </c>
      <c r="EP162" s="176">
        <f t="shared" si="190"/>
        <v>0</v>
      </c>
      <c r="EQ162" s="176">
        <f t="shared" si="190"/>
        <v>0</v>
      </c>
      <c r="ER162" s="176">
        <f t="shared" si="190"/>
        <v>0</v>
      </c>
      <c r="ES162" s="176">
        <f t="shared" si="190"/>
        <v>0</v>
      </c>
      <c r="ET162" s="176">
        <f t="shared" si="190"/>
        <v>0</v>
      </c>
      <c r="EU162" s="176">
        <f t="shared" si="190"/>
        <v>0</v>
      </c>
      <c r="EV162" s="176">
        <f t="shared" si="190"/>
        <v>0</v>
      </c>
      <c r="EW162" s="176">
        <f t="shared" si="189"/>
        <v>0</v>
      </c>
      <c r="EX162" s="176">
        <f t="shared" si="189"/>
        <v>0</v>
      </c>
      <c r="EY162" s="176">
        <f t="shared" si="189"/>
        <v>0</v>
      </c>
      <c r="EZ162" s="176">
        <f t="shared" si="189"/>
        <v>0</v>
      </c>
      <c r="FA162" s="176">
        <f t="shared" si="189"/>
        <v>0</v>
      </c>
      <c r="FB162" s="176">
        <f t="shared" si="189"/>
        <v>0</v>
      </c>
      <c r="FC162" s="176">
        <f t="shared" si="189"/>
        <v>0</v>
      </c>
      <c r="FD162" s="176">
        <f t="shared" si="189"/>
        <v>0</v>
      </c>
      <c r="FE162" s="176">
        <f t="shared" si="189"/>
        <v>0</v>
      </c>
      <c r="FF162" s="176">
        <f t="shared" si="189"/>
        <v>0</v>
      </c>
      <c r="FG162" s="176">
        <f t="shared" si="189"/>
        <v>0</v>
      </c>
      <c r="FH162" s="176">
        <f t="shared" si="189"/>
        <v>0</v>
      </c>
      <c r="FI162" s="176">
        <f t="shared" si="189"/>
        <v>0</v>
      </c>
      <c r="FJ162" s="176">
        <f t="shared" si="189"/>
        <v>0</v>
      </c>
      <c r="FK162" s="176">
        <f t="shared" si="189"/>
        <v>0</v>
      </c>
      <c r="FL162" s="176">
        <f t="shared" si="189"/>
        <v>0</v>
      </c>
      <c r="FM162" s="176">
        <f t="shared" si="199"/>
        <v>0</v>
      </c>
      <c r="FN162" s="176">
        <f t="shared" si="199"/>
        <v>0</v>
      </c>
      <c r="FO162" s="176">
        <f t="shared" si="199"/>
        <v>0</v>
      </c>
      <c r="FP162" s="176">
        <f t="shared" si="199"/>
        <v>0</v>
      </c>
      <c r="FQ162" s="176">
        <f t="shared" si="199"/>
        <v>0</v>
      </c>
      <c r="FR162" s="176">
        <f t="shared" si="199"/>
        <v>0</v>
      </c>
      <c r="FS162" s="176">
        <f t="shared" si="199"/>
        <v>0</v>
      </c>
      <c r="FT162" s="176">
        <f t="shared" si="199"/>
        <v>0</v>
      </c>
      <c r="FU162" s="176">
        <f t="shared" si="199"/>
        <v>0</v>
      </c>
      <c r="FV162" s="176">
        <f t="shared" si="199"/>
        <v>0</v>
      </c>
      <c r="FW162" s="176">
        <f t="shared" si="199"/>
        <v>0</v>
      </c>
      <c r="FX162" s="176">
        <f t="shared" si="199"/>
        <v>0</v>
      </c>
      <c r="FY162" s="176">
        <f t="shared" si="199"/>
        <v>0</v>
      </c>
      <c r="FZ162" s="176">
        <f t="shared" si="199"/>
        <v>0</v>
      </c>
      <c r="GA162" s="176">
        <f t="shared" si="199"/>
        <v>0</v>
      </c>
      <c r="GB162" s="176">
        <f t="shared" si="199"/>
        <v>0</v>
      </c>
      <c r="GC162" s="176">
        <f t="shared" si="186"/>
        <v>0</v>
      </c>
      <c r="GD162" s="176">
        <f t="shared" si="195"/>
        <v>0</v>
      </c>
      <c r="GE162" s="176">
        <f t="shared" si="195"/>
        <v>0</v>
      </c>
      <c r="GF162" s="176">
        <f t="shared" si="195"/>
        <v>0</v>
      </c>
      <c r="GG162" s="176">
        <f t="shared" si="195"/>
        <v>0</v>
      </c>
      <c r="GH162" s="176">
        <f t="shared" si="195"/>
        <v>0</v>
      </c>
      <c r="GI162" s="176">
        <f t="shared" si="195"/>
        <v>0</v>
      </c>
      <c r="GJ162" s="176">
        <f t="shared" si="195"/>
        <v>0</v>
      </c>
      <c r="GK162" s="176">
        <f t="shared" si="195"/>
        <v>0</v>
      </c>
      <c r="GL162" s="176">
        <f t="shared" si="195"/>
        <v>0</v>
      </c>
      <c r="GM162" s="176">
        <f t="shared" si="195"/>
        <v>0</v>
      </c>
      <c r="GN162" s="176">
        <f t="shared" si="195"/>
        <v>0</v>
      </c>
      <c r="GO162" s="176">
        <f t="shared" si="195"/>
        <v>0</v>
      </c>
      <c r="GP162" s="176">
        <f t="shared" si="195"/>
        <v>0</v>
      </c>
      <c r="GQ162" s="176">
        <f t="shared" si="193"/>
        <v>0</v>
      </c>
      <c r="GR162" s="176">
        <f t="shared" si="193"/>
        <v>0</v>
      </c>
      <c r="GS162" s="176">
        <f t="shared" si="193"/>
        <v>0</v>
      </c>
      <c r="GT162" s="176">
        <f t="shared" si="193"/>
        <v>0</v>
      </c>
      <c r="GU162" s="176">
        <f t="shared" si="193"/>
        <v>0</v>
      </c>
      <c r="GV162" s="176">
        <f t="shared" si="193"/>
        <v>0</v>
      </c>
      <c r="GW162" s="176">
        <f t="shared" si="193"/>
        <v>0</v>
      </c>
      <c r="GX162" s="176">
        <f t="shared" si="193"/>
        <v>0</v>
      </c>
      <c r="GY162" s="176">
        <f t="shared" si="193"/>
        <v>0</v>
      </c>
      <c r="GZ162" s="176">
        <f t="shared" si="193"/>
        <v>0</v>
      </c>
      <c r="HA162" s="176">
        <f t="shared" si="193"/>
        <v>0</v>
      </c>
      <c r="HB162" s="176">
        <f t="shared" si="193"/>
        <v>0</v>
      </c>
      <c r="HC162" s="176">
        <f t="shared" si="193"/>
        <v>0</v>
      </c>
      <c r="HD162" s="176">
        <f t="shared" si="193"/>
        <v>0</v>
      </c>
      <c r="HE162" s="176">
        <f t="shared" si="193"/>
        <v>0</v>
      </c>
      <c r="HF162" s="176">
        <f t="shared" si="192"/>
        <v>0</v>
      </c>
      <c r="HG162" s="176">
        <f t="shared" si="192"/>
        <v>0</v>
      </c>
      <c r="HH162" s="176">
        <f t="shared" si="192"/>
        <v>0</v>
      </c>
      <c r="HI162" s="176">
        <f t="shared" si="192"/>
        <v>0</v>
      </c>
      <c r="HJ162" s="176">
        <f t="shared" si="192"/>
        <v>0</v>
      </c>
      <c r="HK162" s="176">
        <f t="shared" si="192"/>
        <v>0</v>
      </c>
      <c r="HL162" s="176">
        <f t="shared" si="192"/>
        <v>0</v>
      </c>
      <c r="HM162" s="176">
        <f t="shared" si="192"/>
        <v>0</v>
      </c>
      <c r="HN162" s="176">
        <f t="shared" si="192"/>
        <v>0</v>
      </c>
      <c r="HO162" s="176">
        <f t="shared" si="192"/>
        <v>0</v>
      </c>
      <c r="HP162" s="176">
        <f t="shared" si="192"/>
        <v>0</v>
      </c>
      <c r="HQ162" s="176">
        <f t="shared" si="192"/>
        <v>0</v>
      </c>
      <c r="HR162" s="176">
        <f t="shared" si="184"/>
        <v>0</v>
      </c>
      <c r="HS162" s="176">
        <f t="shared" si="184"/>
        <v>0</v>
      </c>
      <c r="HT162" s="176">
        <f t="shared" si="184"/>
        <v>0</v>
      </c>
      <c r="HU162" s="176">
        <f t="shared" si="184"/>
        <v>0</v>
      </c>
      <c r="HV162" s="176">
        <f t="shared" si="184"/>
        <v>0</v>
      </c>
      <c r="HW162" s="176">
        <f t="shared" si="184"/>
        <v>0</v>
      </c>
      <c r="HX162" s="176">
        <f t="shared" si="184"/>
        <v>0</v>
      </c>
      <c r="HY162" s="176">
        <f t="shared" si="184"/>
        <v>0</v>
      </c>
      <c r="HZ162" s="176">
        <f t="shared" si="184"/>
        <v>0</v>
      </c>
      <c r="IA162" s="176">
        <f t="shared" si="184"/>
        <v>0</v>
      </c>
      <c r="IB162" s="176">
        <f t="shared" si="184"/>
        <v>0</v>
      </c>
      <c r="IC162" s="176">
        <f t="shared" si="184"/>
        <v>0</v>
      </c>
      <c r="ID162" s="176">
        <f t="shared" si="184"/>
        <v>0</v>
      </c>
      <c r="IE162" s="176">
        <f t="shared" si="184"/>
        <v>0</v>
      </c>
      <c r="IF162" s="176">
        <f t="shared" si="171"/>
        <v>0</v>
      </c>
      <c r="IG162" s="176">
        <f t="shared" si="171"/>
        <v>0</v>
      </c>
    </row>
    <row r="163" spans="2:241" ht="12.75" customHeight="1" x14ac:dyDescent="0.25">
      <c r="B163" s="174"/>
      <c r="C163" s="174"/>
      <c r="D163" s="174">
        <f t="shared" si="173"/>
        <v>0</v>
      </c>
      <c r="E163"/>
      <c r="F163"/>
      <c r="G163" s="177">
        <v>150</v>
      </c>
      <c r="H163" s="176">
        <f t="shared" si="174"/>
        <v>23.257776832580475</v>
      </c>
      <c r="I163" s="176">
        <f t="shared" si="176"/>
        <v>0</v>
      </c>
      <c r="K163" s="176">
        <f t="shared" si="196"/>
        <v>0</v>
      </c>
      <c r="L163" s="176">
        <f t="shared" si="196"/>
        <v>0</v>
      </c>
      <c r="M163" s="176">
        <f t="shared" si="196"/>
        <v>0</v>
      </c>
      <c r="N163" s="176">
        <f t="shared" si="196"/>
        <v>0</v>
      </c>
      <c r="O163" s="176">
        <f t="shared" si="196"/>
        <v>0</v>
      </c>
      <c r="P163" s="176">
        <f t="shared" si="196"/>
        <v>0</v>
      </c>
      <c r="Q163" s="176">
        <f t="shared" si="196"/>
        <v>0</v>
      </c>
      <c r="R163" s="176">
        <f t="shared" si="196"/>
        <v>0</v>
      </c>
      <c r="S163" s="176">
        <f t="shared" si="196"/>
        <v>0</v>
      </c>
      <c r="T163" s="176">
        <f t="shared" si="196"/>
        <v>0</v>
      </c>
      <c r="U163" s="176">
        <f t="shared" si="196"/>
        <v>0</v>
      </c>
      <c r="V163" s="176">
        <f t="shared" si="196"/>
        <v>0</v>
      </c>
      <c r="W163" s="176">
        <f t="shared" si="196"/>
        <v>0</v>
      </c>
      <c r="X163" s="176">
        <f t="shared" si="196"/>
        <v>0</v>
      </c>
      <c r="Y163" s="176">
        <f t="shared" si="196"/>
        <v>0</v>
      </c>
      <c r="Z163" s="176">
        <f t="shared" si="196"/>
        <v>0</v>
      </c>
      <c r="AA163" s="176">
        <f t="shared" si="194"/>
        <v>0</v>
      </c>
      <c r="AB163" s="176">
        <f t="shared" si="194"/>
        <v>0</v>
      </c>
      <c r="AC163" s="176">
        <f t="shared" si="194"/>
        <v>0</v>
      </c>
      <c r="AD163" s="176">
        <f t="shared" si="194"/>
        <v>0</v>
      </c>
      <c r="AE163" s="176">
        <f t="shared" si="194"/>
        <v>0</v>
      </c>
      <c r="AF163" s="176">
        <f t="shared" si="194"/>
        <v>0</v>
      </c>
      <c r="AG163" s="176">
        <f t="shared" si="194"/>
        <v>0</v>
      </c>
      <c r="AH163" s="176">
        <f t="shared" si="194"/>
        <v>0</v>
      </c>
      <c r="AI163" s="176">
        <f t="shared" si="194"/>
        <v>0</v>
      </c>
      <c r="AJ163" s="176">
        <f t="shared" si="194"/>
        <v>0</v>
      </c>
      <c r="AK163" s="176">
        <f t="shared" si="200"/>
        <v>0</v>
      </c>
      <c r="AL163" s="176">
        <f t="shared" si="200"/>
        <v>0</v>
      </c>
      <c r="AM163" s="176">
        <f t="shared" si="200"/>
        <v>0</v>
      </c>
      <c r="AN163" s="176">
        <f t="shared" si="200"/>
        <v>0</v>
      </c>
      <c r="AO163" s="176">
        <f t="shared" si="200"/>
        <v>0</v>
      </c>
      <c r="AP163" s="176">
        <f t="shared" si="200"/>
        <v>0</v>
      </c>
      <c r="AQ163" s="176">
        <f t="shared" si="200"/>
        <v>0</v>
      </c>
      <c r="AR163" s="176">
        <f t="shared" si="200"/>
        <v>0</v>
      </c>
      <c r="AS163" s="176">
        <f t="shared" si="200"/>
        <v>0</v>
      </c>
      <c r="AT163" s="176">
        <f t="shared" si="200"/>
        <v>0</v>
      </c>
      <c r="AU163" s="176">
        <f t="shared" si="200"/>
        <v>0</v>
      </c>
      <c r="AV163" s="176">
        <f t="shared" si="197"/>
        <v>0</v>
      </c>
      <c r="AW163" s="176">
        <f t="shared" si="197"/>
        <v>0</v>
      </c>
      <c r="AX163" s="176">
        <f t="shared" si="197"/>
        <v>0</v>
      </c>
      <c r="AY163" s="176">
        <f t="shared" si="197"/>
        <v>0</v>
      </c>
      <c r="AZ163" s="176">
        <f t="shared" si="197"/>
        <v>0</v>
      </c>
      <c r="BA163" s="176">
        <f t="shared" si="197"/>
        <v>0</v>
      </c>
      <c r="BB163" s="176">
        <f t="shared" si="197"/>
        <v>0</v>
      </c>
      <c r="BC163" s="176">
        <f t="shared" si="197"/>
        <v>0</v>
      </c>
      <c r="BD163" s="176">
        <f t="shared" si="197"/>
        <v>0</v>
      </c>
      <c r="BE163" s="176">
        <f t="shared" si="197"/>
        <v>0</v>
      </c>
      <c r="BF163" s="176">
        <f t="shared" si="197"/>
        <v>0</v>
      </c>
      <c r="BG163" s="176">
        <f t="shared" si="202"/>
        <v>0</v>
      </c>
      <c r="BH163" s="176">
        <f t="shared" si="202"/>
        <v>0</v>
      </c>
      <c r="BI163" s="176">
        <f t="shared" si="202"/>
        <v>0</v>
      </c>
      <c r="BJ163" s="176">
        <f t="shared" si="202"/>
        <v>0</v>
      </c>
      <c r="BK163" s="176">
        <f t="shared" si="202"/>
        <v>0</v>
      </c>
      <c r="BL163" s="176">
        <f t="shared" si="202"/>
        <v>0</v>
      </c>
      <c r="BM163" s="176">
        <f t="shared" si="202"/>
        <v>0</v>
      </c>
      <c r="BN163" s="176">
        <f t="shared" si="202"/>
        <v>0</v>
      </c>
      <c r="BO163" s="176">
        <f t="shared" si="202"/>
        <v>0</v>
      </c>
      <c r="BP163" s="176">
        <f t="shared" si="202"/>
        <v>0</v>
      </c>
      <c r="BQ163" s="176">
        <f t="shared" si="202"/>
        <v>0</v>
      </c>
      <c r="BR163" s="176">
        <f t="shared" si="202"/>
        <v>0</v>
      </c>
      <c r="BS163" s="176">
        <f t="shared" si="180"/>
        <v>0</v>
      </c>
      <c r="BT163" s="176">
        <f t="shared" si="180"/>
        <v>0</v>
      </c>
      <c r="BU163" s="176">
        <f t="shared" si="180"/>
        <v>0</v>
      </c>
      <c r="BV163" s="176">
        <f t="shared" si="180"/>
        <v>0</v>
      </c>
      <c r="BW163" s="176">
        <f t="shared" si="180"/>
        <v>0</v>
      </c>
      <c r="BX163" s="176">
        <f t="shared" si="180"/>
        <v>0</v>
      </c>
      <c r="BY163" s="176">
        <f t="shared" si="180"/>
        <v>0</v>
      </c>
      <c r="BZ163" s="176">
        <f t="shared" si="180"/>
        <v>0</v>
      </c>
      <c r="CA163" s="176">
        <f t="shared" si="180"/>
        <v>0</v>
      </c>
      <c r="CB163" s="176">
        <f t="shared" si="180"/>
        <v>0</v>
      </c>
      <c r="CC163" s="176">
        <f t="shared" ref="CC163:CR181" si="203">+NORMDIST($H163,CC$12,CC$13,FALSE)</f>
        <v>0</v>
      </c>
      <c r="CD163" s="176">
        <f t="shared" si="203"/>
        <v>0</v>
      </c>
      <c r="CE163" s="176">
        <f t="shared" si="203"/>
        <v>0</v>
      </c>
      <c r="CF163" s="176">
        <f t="shared" si="203"/>
        <v>0</v>
      </c>
      <c r="CG163" s="176">
        <f t="shared" si="203"/>
        <v>0</v>
      </c>
      <c r="CH163" s="176">
        <f t="shared" si="203"/>
        <v>0</v>
      </c>
      <c r="CI163" s="176">
        <f t="shared" si="203"/>
        <v>0</v>
      </c>
      <c r="CJ163" s="176">
        <f t="shared" si="203"/>
        <v>0</v>
      </c>
      <c r="CK163" s="176">
        <f t="shared" si="203"/>
        <v>0</v>
      </c>
      <c r="CL163" s="176">
        <f t="shared" si="203"/>
        <v>0</v>
      </c>
      <c r="CM163" s="176">
        <f t="shared" si="203"/>
        <v>0</v>
      </c>
      <c r="CN163" s="176">
        <f t="shared" si="203"/>
        <v>0</v>
      </c>
      <c r="CO163" s="176">
        <f t="shared" si="203"/>
        <v>0</v>
      </c>
      <c r="CP163" s="176">
        <f t="shared" si="203"/>
        <v>0</v>
      </c>
      <c r="CQ163" s="176">
        <f t="shared" si="203"/>
        <v>0</v>
      </c>
      <c r="CR163" s="176">
        <f t="shared" si="203"/>
        <v>0</v>
      </c>
      <c r="CS163" s="176">
        <f t="shared" si="201"/>
        <v>0</v>
      </c>
      <c r="CT163" s="176">
        <f t="shared" si="201"/>
        <v>0</v>
      </c>
      <c r="CU163" s="176">
        <f t="shared" si="201"/>
        <v>0</v>
      </c>
      <c r="CV163" s="176">
        <f t="shared" si="201"/>
        <v>0</v>
      </c>
      <c r="CW163" s="176">
        <f t="shared" si="201"/>
        <v>0</v>
      </c>
      <c r="CX163" s="176">
        <f t="shared" si="201"/>
        <v>0</v>
      </c>
      <c r="CY163" s="176">
        <f t="shared" si="201"/>
        <v>0</v>
      </c>
      <c r="CZ163" s="176">
        <f t="shared" si="201"/>
        <v>0</v>
      </c>
      <c r="DA163" s="176">
        <f t="shared" si="201"/>
        <v>0</v>
      </c>
      <c r="DB163" s="176">
        <f t="shared" si="198"/>
        <v>0</v>
      </c>
      <c r="DC163" s="176">
        <f t="shared" si="198"/>
        <v>0</v>
      </c>
      <c r="DD163" s="176">
        <f t="shared" si="198"/>
        <v>0</v>
      </c>
      <c r="DE163" s="176">
        <f t="shared" si="198"/>
        <v>0</v>
      </c>
      <c r="DF163" s="176">
        <f t="shared" si="198"/>
        <v>0</v>
      </c>
      <c r="DG163" s="176">
        <f t="shared" si="198"/>
        <v>0</v>
      </c>
      <c r="DH163" s="176">
        <f t="shared" si="198"/>
        <v>0</v>
      </c>
      <c r="DI163" s="176">
        <f t="shared" si="179"/>
        <v>0</v>
      </c>
      <c r="DJ163" s="176">
        <f t="shared" si="179"/>
        <v>0</v>
      </c>
      <c r="DK163" s="176">
        <f t="shared" si="179"/>
        <v>0</v>
      </c>
      <c r="DL163" s="176">
        <f t="shared" si="179"/>
        <v>0</v>
      </c>
      <c r="DM163" s="176">
        <f t="shared" si="179"/>
        <v>0</v>
      </c>
      <c r="DN163" s="176">
        <f t="shared" si="179"/>
        <v>0</v>
      </c>
      <c r="DO163" s="176">
        <f t="shared" si="179"/>
        <v>0</v>
      </c>
      <c r="DP163" s="176">
        <f t="shared" si="191"/>
        <v>0</v>
      </c>
      <c r="DQ163" s="176">
        <f t="shared" si="191"/>
        <v>0</v>
      </c>
      <c r="DR163" s="176">
        <f t="shared" si="167"/>
        <v>0</v>
      </c>
      <c r="DS163" s="176">
        <f t="shared" si="167"/>
        <v>0</v>
      </c>
      <c r="DT163" s="176">
        <f t="shared" si="167"/>
        <v>0</v>
      </c>
      <c r="DU163" s="176">
        <f t="shared" si="167"/>
        <v>0</v>
      </c>
      <c r="DV163" s="176">
        <f t="shared" si="167"/>
        <v>0</v>
      </c>
      <c r="DW163" s="176">
        <f t="shared" si="167"/>
        <v>0</v>
      </c>
      <c r="DX163" s="176">
        <f t="shared" si="167"/>
        <v>0</v>
      </c>
      <c r="DY163" s="176">
        <f t="shared" si="167"/>
        <v>0</v>
      </c>
      <c r="DZ163" s="176">
        <f t="shared" si="167"/>
        <v>0</v>
      </c>
      <c r="EA163" s="176">
        <f t="shared" si="167"/>
        <v>0</v>
      </c>
      <c r="EB163" s="176">
        <f t="shared" si="167"/>
        <v>0</v>
      </c>
      <c r="EC163" s="176">
        <f t="shared" si="167"/>
        <v>0</v>
      </c>
      <c r="ED163" s="176">
        <f t="shared" si="167"/>
        <v>0</v>
      </c>
      <c r="EE163" s="176">
        <f t="shared" si="167"/>
        <v>0</v>
      </c>
      <c r="EF163" s="176">
        <f t="shared" si="167"/>
        <v>0</v>
      </c>
      <c r="EG163" s="176">
        <f t="shared" si="185"/>
        <v>0</v>
      </c>
      <c r="EH163" s="176">
        <f t="shared" si="185"/>
        <v>0</v>
      </c>
      <c r="EI163" s="176">
        <f t="shared" si="185"/>
        <v>0</v>
      </c>
      <c r="EJ163" s="176">
        <f t="shared" si="185"/>
        <v>0</v>
      </c>
      <c r="EK163" s="176">
        <f t="shared" si="190"/>
        <v>0</v>
      </c>
      <c r="EL163" s="176">
        <f t="shared" si="190"/>
        <v>0</v>
      </c>
      <c r="EM163" s="176">
        <f t="shared" si="190"/>
        <v>0</v>
      </c>
      <c r="EN163" s="176">
        <f t="shared" si="190"/>
        <v>0</v>
      </c>
      <c r="EO163" s="176">
        <f t="shared" si="190"/>
        <v>0</v>
      </c>
      <c r="EP163" s="176">
        <f t="shared" si="190"/>
        <v>0</v>
      </c>
      <c r="EQ163" s="176">
        <f t="shared" si="190"/>
        <v>0</v>
      </c>
      <c r="ER163" s="176">
        <f t="shared" si="190"/>
        <v>0</v>
      </c>
      <c r="ES163" s="176">
        <f t="shared" si="190"/>
        <v>0</v>
      </c>
      <c r="ET163" s="176">
        <f t="shared" si="190"/>
        <v>0</v>
      </c>
      <c r="EU163" s="176">
        <f t="shared" si="190"/>
        <v>0</v>
      </c>
      <c r="EV163" s="176">
        <f t="shared" si="190"/>
        <v>0</v>
      </c>
      <c r="EW163" s="176">
        <f t="shared" si="189"/>
        <v>0</v>
      </c>
      <c r="EX163" s="176">
        <f t="shared" si="189"/>
        <v>0</v>
      </c>
      <c r="EY163" s="176">
        <f t="shared" si="189"/>
        <v>0</v>
      </c>
      <c r="EZ163" s="176">
        <f t="shared" si="189"/>
        <v>0</v>
      </c>
      <c r="FA163" s="176">
        <f t="shared" si="189"/>
        <v>0</v>
      </c>
      <c r="FB163" s="176">
        <f t="shared" si="189"/>
        <v>0</v>
      </c>
      <c r="FC163" s="176">
        <f t="shared" si="189"/>
        <v>0</v>
      </c>
      <c r="FD163" s="176">
        <f t="shared" si="189"/>
        <v>0</v>
      </c>
      <c r="FE163" s="176">
        <f t="shared" si="189"/>
        <v>0</v>
      </c>
      <c r="FF163" s="176">
        <f t="shared" si="189"/>
        <v>0</v>
      </c>
      <c r="FG163" s="176">
        <f t="shared" si="189"/>
        <v>0</v>
      </c>
      <c r="FH163" s="176">
        <f t="shared" si="189"/>
        <v>0</v>
      </c>
      <c r="FI163" s="176">
        <f t="shared" si="189"/>
        <v>0</v>
      </c>
      <c r="FJ163" s="176">
        <f t="shared" si="189"/>
        <v>0</v>
      </c>
      <c r="FK163" s="176">
        <f t="shared" si="189"/>
        <v>0</v>
      </c>
      <c r="FL163" s="176">
        <f t="shared" si="189"/>
        <v>0</v>
      </c>
      <c r="FM163" s="176">
        <f t="shared" si="199"/>
        <v>0</v>
      </c>
      <c r="FN163" s="176">
        <f t="shared" si="199"/>
        <v>0</v>
      </c>
      <c r="FO163" s="176">
        <f t="shared" si="199"/>
        <v>0</v>
      </c>
      <c r="FP163" s="176">
        <f t="shared" si="199"/>
        <v>0</v>
      </c>
      <c r="FQ163" s="176">
        <f t="shared" si="199"/>
        <v>0</v>
      </c>
      <c r="FR163" s="176">
        <f t="shared" si="199"/>
        <v>0</v>
      </c>
      <c r="FS163" s="176">
        <f t="shared" si="199"/>
        <v>0</v>
      </c>
      <c r="FT163" s="176">
        <f t="shared" si="199"/>
        <v>0</v>
      </c>
      <c r="FU163" s="176">
        <f t="shared" si="199"/>
        <v>0</v>
      </c>
      <c r="FV163" s="176">
        <f t="shared" si="199"/>
        <v>0</v>
      </c>
      <c r="FW163" s="176">
        <f t="shared" si="199"/>
        <v>0</v>
      </c>
      <c r="FX163" s="176">
        <f t="shared" si="199"/>
        <v>0</v>
      </c>
      <c r="FY163" s="176">
        <f t="shared" si="199"/>
        <v>0</v>
      </c>
      <c r="FZ163" s="176">
        <f t="shared" si="199"/>
        <v>0</v>
      </c>
      <c r="GA163" s="176">
        <f t="shared" si="199"/>
        <v>0</v>
      </c>
      <c r="GB163" s="176">
        <f t="shared" si="199"/>
        <v>0</v>
      </c>
      <c r="GC163" s="176">
        <f t="shared" si="186"/>
        <v>0</v>
      </c>
      <c r="GD163" s="176">
        <f t="shared" si="195"/>
        <v>0</v>
      </c>
      <c r="GE163" s="176">
        <f t="shared" si="195"/>
        <v>0</v>
      </c>
      <c r="GF163" s="176">
        <f t="shared" si="195"/>
        <v>0</v>
      </c>
      <c r="GG163" s="176">
        <f t="shared" si="195"/>
        <v>0</v>
      </c>
      <c r="GH163" s="176">
        <f t="shared" si="195"/>
        <v>0</v>
      </c>
      <c r="GI163" s="176">
        <f t="shared" si="195"/>
        <v>0</v>
      </c>
      <c r="GJ163" s="176">
        <f t="shared" si="195"/>
        <v>0</v>
      </c>
      <c r="GK163" s="176">
        <f t="shared" si="195"/>
        <v>0</v>
      </c>
      <c r="GL163" s="176">
        <f t="shared" si="195"/>
        <v>0</v>
      </c>
      <c r="GM163" s="176">
        <f t="shared" si="195"/>
        <v>0</v>
      </c>
      <c r="GN163" s="176">
        <f t="shared" si="195"/>
        <v>0</v>
      </c>
      <c r="GO163" s="176">
        <f t="shared" si="195"/>
        <v>0</v>
      </c>
      <c r="GP163" s="176">
        <f t="shared" si="195"/>
        <v>0</v>
      </c>
      <c r="GQ163" s="176">
        <f t="shared" si="193"/>
        <v>0</v>
      </c>
      <c r="GR163" s="176">
        <f t="shared" si="193"/>
        <v>0</v>
      </c>
      <c r="GS163" s="176">
        <f t="shared" si="193"/>
        <v>0</v>
      </c>
      <c r="GT163" s="176">
        <f t="shared" si="193"/>
        <v>0</v>
      </c>
      <c r="GU163" s="176">
        <f t="shared" si="193"/>
        <v>0</v>
      </c>
      <c r="GV163" s="176">
        <f t="shared" si="193"/>
        <v>0</v>
      </c>
      <c r="GW163" s="176">
        <f t="shared" si="193"/>
        <v>0</v>
      </c>
      <c r="GX163" s="176">
        <f t="shared" si="193"/>
        <v>0</v>
      </c>
      <c r="GY163" s="176">
        <f t="shared" si="193"/>
        <v>0</v>
      </c>
      <c r="GZ163" s="176">
        <f t="shared" si="193"/>
        <v>0</v>
      </c>
      <c r="HA163" s="176">
        <f t="shared" si="193"/>
        <v>0</v>
      </c>
      <c r="HB163" s="176">
        <f t="shared" si="193"/>
        <v>0</v>
      </c>
      <c r="HC163" s="176">
        <f t="shared" si="193"/>
        <v>0</v>
      </c>
      <c r="HD163" s="176">
        <f t="shared" si="193"/>
        <v>0</v>
      </c>
      <c r="HE163" s="176">
        <f t="shared" si="193"/>
        <v>0</v>
      </c>
      <c r="HF163" s="176">
        <f t="shared" si="192"/>
        <v>0</v>
      </c>
      <c r="HG163" s="176">
        <f t="shared" si="192"/>
        <v>0</v>
      </c>
      <c r="HH163" s="176">
        <f t="shared" si="192"/>
        <v>0</v>
      </c>
      <c r="HI163" s="176">
        <f t="shared" si="192"/>
        <v>0</v>
      </c>
      <c r="HJ163" s="176">
        <f t="shared" si="192"/>
        <v>0</v>
      </c>
      <c r="HK163" s="176">
        <f t="shared" si="192"/>
        <v>0</v>
      </c>
      <c r="HL163" s="176">
        <f t="shared" si="192"/>
        <v>0</v>
      </c>
      <c r="HM163" s="176">
        <f t="shared" si="192"/>
        <v>0</v>
      </c>
      <c r="HN163" s="176">
        <f t="shared" si="192"/>
        <v>0</v>
      </c>
      <c r="HO163" s="176">
        <f t="shared" si="192"/>
        <v>0</v>
      </c>
      <c r="HP163" s="176">
        <f t="shared" si="192"/>
        <v>0</v>
      </c>
      <c r="HQ163" s="176">
        <f t="shared" si="192"/>
        <v>0</v>
      </c>
      <c r="HR163" s="176">
        <f t="shared" si="184"/>
        <v>0</v>
      </c>
      <c r="HS163" s="176">
        <f t="shared" si="184"/>
        <v>0</v>
      </c>
      <c r="HT163" s="176">
        <f t="shared" si="184"/>
        <v>0</v>
      </c>
      <c r="HU163" s="176">
        <f t="shared" si="184"/>
        <v>0</v>
      </c>
      <c r="HV163" s="176">
        <f t="shared" si="184"/>
        <v>0</v>
      </c>
      <c r="HW163" s="176">
        <f t="shared" si="184"/>
        <v>0</v>
      </c>
      <c r="HX163" s="176">
        <f t="shared" si="184"/>
        <v>0</v>
      </c>
      <c r="HY163" s="176">
        <f t="shared" si="184"/>
        <v>0</v>
      </c>
      <c r="HZ163" s="176">
        <f t="shared" si="184"/>
        <v>0</v>
      </c>
      <c r="IA163" s="176">
        <f t="shared" si="184"/>
        <v>0</v>
      </c>
      <c r="IB163" s="176">
        <f t="shared" si="184"/>
        <v>0</v>
      </c>
      <c r="IC163" s="176">
        <f t="shared" si="184"/>
        <v>0</v>
      </c>
      <c r="ID163" s="176">
        <f t="shared" si="184"/>
        <v>0</v>
      </c>
      <c r="IE163" s="176">
        <f t="shared" si="184"/>
        <v>0</v>
      </c>
      <c r="IF163" s="176">
        <f t="shared" si="171"/>
        <v>0</v>
      </c>
      <c r="IG163" s="176">
        <f t="shared" si="171"/>
        <v>0</v>
      </c>
    </row>
    <row r="164" spans="2:241" ht="12.75" customHeight="1" x14ac:dyDescent="0.25">
      <c r="B164" s="174"/>
      <c r="C164" s="174"/>
      <c r="D164" s="174">
        <f t="shared" si="173"/>
        <v>0</v>
      </c>
      <c r="E164"/>
      <c r="F164"/>
      <c r="G164" s="177">
        <v>151</v>
      </c>
      <c r="H164" s="176">
        <f t="shared" si="174"/>
        <v>23.41282867813101</v>
      </c>
      <c r="I164" s="176">
        <f t="shared" si="176"/>
        <v>0</v>
      </c>
      <c r="K164" s="176">
        <f t="shared" si="196"/>
        <v>0</v>
      </c>
      <c r="L164" s="176">
        <f t="shared" si="196"/>
        <v>0</v>
      </c>
      <c r="M164" s="176">
        <f t="shared" si="196"/>
        <v>0</v>
      </c>
      <c r="N164" s="176">
        <f t="shared" si="196"/>
        <v>0</v>
      </c>
      <c r="O164" s="176">
        <f t="shared" si="196"/>
        <v>0</v>
      </c>
      <c r="P164" s="176">
        <f t="shared" si="196"/>
        <v>0</v>
      </c>
      <c r="Q164" s="176">
        <f t="shared" si="196"/>
        <v>0</v>
      </c>
      <c r="R164" s="176">
        <f t="shared" si="196"/>
        <v>0</v>
      </c>
      <c r="S164" s="176">
        <f t="shared" si="196"/>
        <v>0</v>
      </c>
      <c r="T164" s="176">
        <f t="shared" si="196"/>
        <v>0</v>
      </c>
      <c r="U164" s="176">
        <f t="shared" si="196"/>
        <v>0</v>
      </c>
      <c r="V164" s="176">
        <f t="shared" si="196"/>
        <v>0</v>
      </c>
      <c r="W164" s="176">
        <f t="shared" si="196"/>
        <v>0</v>
      </c>
      <c r="X164" s="176">
        <f t="shared" si="196"/>
        <v>0</v>
      </c>
      <c r="Y164" s="176">
        <f t="shared" si="196"/>
        <v>0</v>
      </c>
      <c r="Z164" s="176">
        <f t="shared" si="196"/>
        <v>0</v>
      </c>
      <c r="AA164" s="176">
        <f t="shared" si="194"/>
        <v>0</v>
      </c>
      <c r="AB164" s="176">
        <f t="shared" si="194"/>
        <v>0</v>
      </c>
      <c r="AC164" s="176">
        <f t="shared" si="194"/>
        <v>0</v>
      </c>
      <c r="AD164" s="176">
        <f t="shared" si="194"/>
        <v>0</v>
      </c>
      <c r="AE164" s="176">
        <f t="shared" si="194"/>
        <v>0</v>
      </c>
      <c r="AF164" s="176">
        <f t="shared" si="194"/>
        <v>0</v>
      </c>
      <c r="AG164" s="176">
        <f t="shared" si="194"/>
        <v>0</v>
      </c>
      <c r="AH164" s="176">
        <f t="shared" si="194"/>
        <v>0</v>
      </c>
      <c r="AI164" s="176">
        <f t="shared" si="194"/>
        <v>0</v>
      </c>
      <c r="AJ164" s="176">
        <f t="shared" si="194"/>
        <v>0</v>
      </c>
      <c r="AK164" s="176">
        <f t="shared" si="200"/>
        <v>0</v>
      </c>
      <c r="AL164" s="176">
        <f t="shared" si="200"/>
        <v>0</v>
      </c>
      <c r="AM164" s="176">
        <f t="shared" si="200"/>
        <v>0</v>
      </c>
      <c r="AN164" s="176">
        <f t="shared" si="200"/>
        <v>0</v>
      </c>
      <c r="AO164" s="176">
        <f t="shared" si="200"/>
        <v>0</v>
      </c>
      <c r="AP164" s="176">
        <f t="shared" si="200"/>
        <v>0</v>
      </c>
      <c r="AQ164" s="176">
        <f t="shared" si="200"/>
        <v>0</v>
      </c>
      <c r="AR164" s="176">
        <f t="shared" si="200"/>
        <v>0</v>
      </c>
      <c r="AS164" s="176">
        <f t="shared" si="200"/>
        <v>0</v>
      </c>
      <c r="AT164" s="176">
        <f t="shared" si="200"/>
        <v>0</v>
      </c>
      <c r="AU164" s="176">
        <f t="shared" si="200"/>
        <v>0</v>
      </c>
      <c r="AV164" s="176">
        <f t="shared" si="197"/>
        <v>0</v>
      </c>
      <c r="AW164" s="176">
        <f t="shared" si="197"/>
        <v>0</v>
      </c>
      <c r="AX164" s="176">
        <f t="shared" si="197"/>
        <v>0</v>
      </c>
      <c r="AY164" s="176">
        <f t="shared" si="197"/>
        <v>0</v>
      </c>
      <c r="AZ164" s="176">
        <f t="shared" si="197"/>
        <v>0</v>
      </c>
      <c r="BA164" s="176">
        <f t="shared" si="197"/>
        <v>0</v>
      </c>
      <c r="BB164" s="176">
        <f t="shared" si="197"/>
        <v>0</v>
      </c>
      <c r="BC164" s="176">
        <f t="shared" si="197"/>
        <v>0</v>
      </c>
      <c r="BD164" s="176">
        <f t="shared" si="197"/>
        <v>0</v>
      </c>
      <c r="BE164" s="176">
        <f t="shared" si="197"/>
        <v>0</v>
      </c>
      <c r="BF164" s="176">
        <f t="shared" si="197"/>
        <v>0</v>
      </c>
      <c r="BG164" s="176">
        <f t="shared" si="202"/>
        <v>0</v>
      </c>
      <c r="BH164" s="176">
        <f t="shared" si="202"/>
        <v>0</v>
      </c>
      <c r="BI164" s="176">
        <f t="shared" si="202"/>
        <v>0</v>
      </c>
      <c r="BJ164" s="176">
        <f t="shared" si="202"/>
        <v>0</v>
      </c>
      <c r="BK164" s="176">
        <f t="shared" si="202"/>
        <v>0</v>
      </c>
      <c r="BL164" s="176">
        <f t="shared" si="202"/>
        <v>0</v>
      </c>
      <c r="BM164" s="176">
        <f t="shared" si="202"/>
        <v>0</v>
      </c>
      <c r="BN164" s="176">
        <f t="shared" si="202"/>
        <v>0</v>
      </c>
      <c r="BO164" s="176">
        <f t="shared" si="202"/>
        <v>0</v>
      </c>
      <c r="BP164" s="176">
        <f t="shared" si="202"/>
        <v>0</v>
      </c>
      <c r="BQ164" s="176">
        <f t="shared" si="202"/>
        <v>0</v>
      </c>
      <c r="BR164" s="176">
        <f t="shared" si="202"/>
        <v>0</v>
      </c>
      <c r="BS164" s="176">
        <f t="shared" si="202"/>
        <v>0</v>
      </c>
      <c r="BT164" s="176">
        <f t="shared" si="202"/>
        <v>0</v>
      </c>
      <c r="BU164" s="176">
        <f t="shared" si="202"/>
        <v>0</v>
      </c>
      <c r="BV164" s="176">
        <f t="shared" si="202"/>
        <v>0</v>
      </c>
      <c r="BW164" s="176">
        <f t="shared" ref="BW164:CH177" si="204">+NORMDIST($H164,BW$12,BW$13,FALSE)</f>
        <v>0</v>
      </c>
      <c r="BX164" s="176">
        <f t="shared" si="204"/>
        <v>0</v>
      </c>
      <c r="BY164" s="176">
        <f t="shared" si="204"/>
        <v>0</v>
      </c>
      <c r="BZ164" s="176">
        <f t="shared" si="204"/>
        <v>0</v>
      </c>
      <c r="CA164" s="176">
        <f t="shared" si="204"/>
        <v>0</v>
      </c>
      <c r="CB164" s="176">
        <f t="shared" si="204"/>
        <v>0</v>
      </c>
      <c r="CC164" s="176">
        <f t="shared" si="203"/>
        <v>0</v>
      </c>
      <c r="CD164" s="176">
        <f t="shared" si="203"/>
        <v>0</v>
      </c>
      <c r="CE164" s="176">
        <f t="shared" si="203"/>
        <v>0</v>
      </c>
      <c r="CF164" s="176">
        <f t="shared" si="203"/>
        <v>0</v>
      </c>
      <c r="CG164" s="176">
        <f t="shared" si="203"/>
        <v>0</v>
      </c>
      <c r="CH164" s="176">
        <f t="shared" si="203"/>
        <v>0</v>
      </c>
      <c r="CI164" s="176">
        <f t="shared" si="203"/>
        <v>0</v>
      </c>
      <c r="CJ164" s="176">
        <f t="shared" si="203"/>
        <v>0</v>
      </c>
      <c r="CK164" s="176">
        <f t="shared" si="203"/>
        <v>0</v>
      </c>
      <c r="CL164" s="176">
        <f t="shared" si="203"/>
        <v>0</v>
      </c>
      <c r="CM164" s="176">
        <f t="shared" si="203"/>
        <v>0</v>
      </c>
      <c r="CN164" s="176">
        <f t="shared" si="203"/>
        <v>0</v>
      </c>
      <c r="CO164" s="176">
        <f t="shared" si="203"/>
        <v>0</v>
      </c>
      <c r="CP164" s="176">
        <f t="shared" si="203"/>
        <v>0</v>
      </c>
      <c r="CQ164" s="176">
        <f t="shared" si="203"/>
        <v>0</v>
      </c>
      <c r="CR164" s="176">
        <f t="shared" si="203"/>
        <v>0</v>
      </c>
      <c r="CS164" s="176">
        <f t="shared" si="201"/>
        <v>0</v>
      </c>
      <c r="CT164" s="176">
        <f t="shared" si="201"/>
        <v>0</v>
      </c>
      <c r="CU164" s="176">
        <f t="shared" si="201"/>
        <v>0</v>
      </c>
      <c r="CV164" s="176">
        <f t="shared" si="201"/>
        <v>0</v>
      </c>
      <c r="CW164" s="176">
        <f t="shared" si="201"/>
        <v>0</v>
      </c>
      <c r="CX164" s="176">
        <f t="shared" si="201"/>
        <v>0</v>
      </c>
      <c r="CY164" s="176">
        <f t="shared" si="201"/>
        <v>0</v>
      </c>
      <c r="CZ164" s="176">
        <f t="shared" si="201"/>
        <v>0</v>
      </c>
      <c r="DA164" s="176">
        <f t="shared" si="201"/>
        <v>0</v>
      </c>
      <c r="DB164" s="176">
        <f t="shared" si="198"/>
        <v>0</v>
      </c>
      <c r="DC164" s="176">
        <f t="shared" si="198"/>
        <v>0</v>
      </c>
      <c r="DD164" s="176">
        <f t="shared" si="198"/>
        <v>0</v>
      </c>
      <c r="DE164" s="176">
        <f t="shared" si="198"/>
        <v>0</v>
      </c>
      <c r="DF164" s="176">
        <f t="shared" si="198"/>
        <v>0</v>
      </c>
      <c r="DG164" s="176">
        <f t="shared" si="198"/>
        <v>0</v>
      </c>
      <c r="DH164" s="176">
        <f t="shared" si="198"/>
        <v>0</v>
      </c>
      <c r="DI164" s="176">
        <f t="shared" si="179"/>
        <v>0</v>
      </c>
      <c r="DJ164" s="176">
        <f t="shared" si="179"/>
        <v>0</v>
      </c>
      <c r="DK164" s="176">
        <f t="shared" si="179"/>
        <v>0</v>
      </c>
      <c r="DL164" s="176">
        <f t="shared" si="179"/>
        <v>0</v>
      </c>
      <c r="DM164" s="176">
        <f t="shared" si="179"/>
        <v>0</v>
      </c>
      <c r="DN164" s="176">
        <f t="shared" si="179"/>
        <v>0</v>
      </c>
      <c r="DO164" s="176">
        <f t="shared" si="179"/>
        <v>0</v>
      </c>
      <c r="DP164" s="176">
        <f t="shared" si="191"/>
        <v>0</v>
      </c>
      <c r="DQ164" s="176">
        <f t="shared" si="191"/>
        <v>0</v>
      </c>
      <c r="DR164" s="176">
        <f t="shared" si="191"/>
        <v>0</v>
      </c>
      <c r="DS164" s="176">
        <f t="shared" si="191"/>
        <v>0</v>
      </c>
      <c r="DT164" s="176">
        <f t="shared" si="191"/>
        <v>0</v>
      </c>
      <c r="DU164" s="176">
        <f t="shared" si="191"/>
        <v>0</v>
      </c>
      <c r="DV164" s="176">
        <f t="shared" si="191"/>
        <v>0</v>
      </c>
      <c r="DW164" s="176">
        <f t="shared" si="191"/>
        <v>0</v>
      </c>
      <c r="DX164" s="176">
        <f t="shared" si="191"/>
        <v>0</v>
      </c>
      <c r="DY164" s="176">
        <f t="shared" si="191"/>
        <v>0</v>
      </c>
      <c r="DZ164" s="176">
        <f t="shared" si="191"/>
        <v>0</v>
      </c>
      <c r="EA164" s="176">
        <f t="shared" si="191"/>
        <v>0</v>
      </c>
      <c r="EB164" s="176">
        <f t="shared" si="191"/>
        <v>0</v>
      </c>
      <c r="EC164" s="176">
        <f t="shared" si="191"/>
        <v>0</v>
      </c>
      <c r="ED164" s="176">
        <f t="shared" si="191"/>
        <v>0</v>
      </c>
      <c r="EE164" s="176">
        <f t="shared" si="191"/>
        <v>0</v>
      </c>
      <c r="EF164" s="176">
        <f t="shared" si="167"/>
        <v>0</v>
      </c>
      <c r="EG164" s="176">
        <f t="shared" ref="EG164:EV180" si="205">+NORMDIST($H164,EG$12,EG$13,FALSE)</f>
        <v>0</v>
      </c>
      <c r="EH164" s="176">
        <f t="shared" si="205"/>
        <v>0</v>
      </c>
      <c r="EI164" s="176">
        <f t="shared" si="205"/>
        <v>0</v>
      </c>
      <c r="EJ164" s="176">
        <f t="shared" si="205"/>
        <v>0</v>
      </c>
      <c r="EK164" s="176">
        <f t="shared" si="205"/>
        <v>0</v>
      </c>
      <c r="EL164" s="176">
        <f t="shared" si="205"/>
        <v>0</v>
      </c>
      <c r="EM164" s="176">
        <f t="shared" si="205"/>
        <v>0</v>
      </c>
      <c r="EN164" s="176">
        <f t="shared" si="205"/>
        <v>0</v>
      </c>
      <c r="EO164" s="176">
        <f t="shared" si="205"/>
        <v>0</v>
      </c>
      <c r="EP164" s="176">
        <f t="shared" si="205"/>
        <v>0</v>
      </c>
      <c r="EQ164" s="176">
        <f t="shared" si="205"/>
        <v>0</v>
      </c>
      <c r="ER164" s="176">
        <f t="shared" si="205"/>
        <v>0</v>
      </c>
      <c r="ES164" s="176">
        <f t="shared" si="190"/>
        <v>0</v>
      </c>
      <c r="ET164" s="176">
        <f t="shared" si="190"/>
        <v>0</v>
      </c>
      <c r="EU164" s="176">
        <f t="shared" si="190"/>
        <v>0</v>
      </c>
      <c r="EV164" s="176">
        <f t="shared" si="190"/>
        <v>0</v>
      </c>
      <c r="EW164" s="176">
        <f t="shared" si="189"/>
        <v>0</v>
      </c>
      <c r="EX164" s="176">
        <f t="shared" si="189"/>
        <v>0</v>
      </c>
      <c r="EY164" s="176">
        <f t="shared" si="189"/>
        <v>0</v>
      </c>
      <c r="EZ164" s="176">
        <f t="shared" si="189"/>
        <v>0</v>
      </c>
      <c r="FA164" s="176">
        <f t="shared" si="189"/>
        <v>0</v>
      </c>
      <c r="FB164" s="176">
        <f t="shared" si="189"/>
        <v>0</v>
      </c>
      <c r="FC164" s="176">
        <f t="shared" si="189"/>
        <v>0</v>
      </c>
      <c r="FD164" s="176">
        <f t="shared" si="189"/>
        <v>0</v>
      </c>
      <c r="FE164" s="176">
        <f t="shared" si="189"/>
        <v>0</v>
      </c>
      <c r="FF164" s="176">
        <f t="shared" si="189"/>
        <v>0</v>
      </c>
      <c r="FG164" s="176">
        <f t="shared" si="189"/>
        <v>0</v>
      </c>
      <c r="FH164" s="176">
        <f t="shared" si="189"/>
        <v>0</v>
      </c>
      <c r="FI164" s="176">
        <f t="shared" si="189"/>
        <v>0</v>
      </c>
      <c r="FJ164" s="176">
        <f t="shared" si="189"/>
        <v>0</v>
      </c>
      <c r="FK164" s="176">
        <f t="shared" si="189"/>
        <v>0</v>
      </c>
      <c r="FL164" s="176">
        <f t="shared" si="189"/>
        <v>0</v>
      </c>
      <c r="FM164" s="176">
        <f t="shared" si="199"/>
        <v>0</v>
      </c>
      <c r="FN164" s="176">
        <f t="shared" si="199"/>
        <v>0</v>
      </c>
      <c r="FO164" s="176">
        <f t="shared" si="199"/>
        <v>0</v>
      </c>
      <c r="FP164" s="176">
        <f t="shared" si="199"/>
        <v>0</v>
      </c>
      <c r="FQ164" s="176">
        <f t="shared" si="199"/>
        <v>0</v>
      </c>
      <c r="FR164" s="176">
        <f t="shared" si="199"/>
        <v>0</v>
      </c>
      <c r="FS164" s="176">
        <f t="shared" si="199"/>
        <v>0</v>
      </c>
      <c r="FT164" s="176">
        <f t="shared" si="199"/>
        <v>0</v>
      </c>
      <c r="FU164" s="176">
        <f t="shared" si="199"/>
        <v>0</v>
      </c>
      <c r="FV164" s="176">
        <f t="shared" si="199"/>
        <v>0</v>
      </c>
      <c r="FW164" s="176">
        <f t="shared" si="199"/>
        <v>0</v>
      </c>
      <c r="FX164" s="176">
        <f t="shared" si="199"/>
        <v>0</v>
      </c>
      <c r="FY164" s="176">
        <f t="shared" si="199"/>
        <v>0</v>
      </c>
      <c r="FZ164" s="176">
        <f t="shared" si="199"/>
        <v>0</v>
      </c>
      <c r="GA164" s="176">
        <f t="shared" si="199"/>
        <v>0</v>
      </c>
      <c r="GB164" s="176">
        <f t="shared" si="199"/>
        <v>0</v>
      </c>
      <c r="GC164" s="176">
        <f t="shared" si="186"/>
        <v>0</v>
      </c>
      <c r="GD164" s="176">
        <f t="shared" si="195"/>
        <v>0</v>
      </c>
      <c r="GE164" s="176">
        <f t="shared" si="195"/>
        <v>0</v>
      </c>
      <c r="GF164" s="176">
        <f t="shared" si="195"/>
        <v>0</v>
      </c>
      <c r="GG164" s="176">
        <f t="shared" si="195"/>
        <v>0</v>
      </c>
      <c r="GH164" s="176">
        <f t="shared" si="195"/>
        <v>0</v>
      </c>
      <c r="GI164" s="176">
        <f t="shared" si="195"/>
        <v>0</v>
      </c>
      <c r="GJ164" s="176">
        <f t="shared" si="195"/>
        <v>0</v>
      </c>
      <c r="GK164" s="176">
        <f t="shared" si="195"/>
        <v>0</v>
      </c>
      <c r="GL164" s="176">
        <f t="shared" si="195"/>
        <v>0</v>
      </c>
      <c r="GM164" s="176">
        <f t="shared" si="195"/>
        <v>0</v>
      </c>
      <c r="GN164" s="176">
        <f t="shared" si="195"/>
        <v>0</v>
      </c>
      <c r="GO164" s="176">
        <f t="shared" si="195"/>
        <v>0</v>
      </c>
      <c r="GP164" s="176">
        <f t="shared" si="195"/>
        <v>0</v>
      </c>
      <c r="GQ164" s="176">
        <f t="shared" si="193"/>
        <v>0</v>
      </c>
      <c r="GR164" s="176">
        <f t="shared" si="193"/>
        <v>0</v>
      </c>
      <c r="GS164" s="176">
        <f t="shared" si="193"/>
        <v>0</v>
      </c>
      <c r="GT164" s="176">
        <f t="shared" si="193"/>
        <v>0</v>
      </c>
      <c r="GU164" s="176">
        <f t="shared" si="193"/>
        <v>0</v>
      </c>
      <c r="GV164" s="176">
        <f t="shared" si="193"/>
        <v>0</v>
      </c>
      <c r="GW164" s="176">
        <f t="shared" si="193"/>
        <v>0</v>
      </c>
      <c r="GX164" s="176">
        <f t="shared" si="193"/>
        <v>0</v>
      </c>
      <c r="GY164" s="176">
        <f t="shared" si="193"/>
        <v>0</v>
      </c>
      <c r="GZ164" s="176">
        <f t="shared" si="193"/>
        <v>0</v>
      </c>
      <c r="HA164" s="176">
        <f t="shared" si="193"/>
        <v>0</v>
      </c>
      <c r="HB164" s="176">
        <f t="shared" si="193"/>
        <v>0</v>
      </c>
      <c r="HC164" s="176">
        <f t="shared" si="193"/>
        <v>0</v>
      </c>
      <c r="HD164" s="176">
        <f t="shared" si="193"/>
        <v>0</v>
      </c>
      <c r="HE164" s="176">
        <f t="shared" si="193"/>
        <v>0</v>
      </c>
      <c r="HF164" s="176">
        <f t="shared" si="192"/>
        <v>0</v>
      </c>
      <c r="HG164" s="176">
        <f t="shared" si="192"/>
        <v>0</v>
      </c>
      <c r="HH164" s="176">
        <f t="shared" si="192"/>
        <v>0</v>
      </c>
      <c r="HI164" s="176">
        <f t="shared" si="192"/>
        <v>0</v>
      </c>
      <c r="HJ164" s="176">
        <f t="shared" si="192"/>
        <v>0</v>
      </c>
      <c r="HK164" s="176">
        <f t="shared" si="192"/>
        <v>0</v>
      </c>
      <c r="HL164" s="176">
        <f t="shared" si="192"/>
        <v>0</v>
      </c>
      <c r="HM164" s="176">
        <f t="shared" si="192"/>
        <v>0</v>
      </c>
      <c r="HN164" s="176">
        <f t="shared" si="192"/>
        <v>0</v>
      </c>
      <c r="HO164" s="176">
        <f t="shared" si="192"/>
        <v>0</v>
      </c>
      <c r="HP164" s="176">
        <f t="shared" si="192"/>
        <v>0</v>
      </c>
      <c r="HQ164" s="176">
        <f t="shared" si="192"/>
        <v>0</v>
      </c>
      <c r="HR164" s="176">
        <f t="shared" si="184"/>
        <v>0</v>
      </c>
      <c r="HS164" s="176">
        <f t="shared" si="184"/>
        <v>0</v>
      </c>
      <c r="HT164" s="176">
        <f t="shared" si="184"/>
        <v>0</v>
      </c>
      <c r="HU164" s="176">
        <f t="shared" si="184"/>
        <v>0</v>
      </c>
      <c r="HV164" s="176">
        <f t="shared" si="184"/>
        <v>0</v>
      </c>
      <c r="HW164" s="176">
        <f t="shared" si="184"/>
        <v>0</v>
      </c>
      <c r="HX164" s="176">
        <f t="shared" si="184"/>
        <v>0</v>
      </c>
      <c r="HY164" s="176">
        <f t="shared" si="184"/>
        <v>0</v>
      </c>
      <c r="HZ164" s="176">
        <f t="shared" si="184"/>
        <v>0</v>
      </c>
      <c r="IA164" s="176">
        <f t="shared" si="184"/>
        <v>0</v>
      </c>
      <c r="IB164" s="176">
        <f t="shared" si="184"/>
        <v>0</v>
      </c>
      <c r="IC164" s="176">
        <f t="shared" si="184"/>
        <v>0</v>
      </c>
      <c r="ID164" s="176">
        <f t="shared" si="184"/>
        <v>0</v>
      </c>
      <c r="IE164" s="176">
        <f t="shared" si="184"/>
        <v>0</v>
      </c>
      <c r="IF164" s="176">
        <f t="shared" si="171"/>
        <v>0</v>
      </c>
      <c r="IG164" s="176">
        <f t="shared" si="171"/>
        <v>0</v>
      </c>
    </row>
    <row r="165" spans="2:241" ht="12.75" customHeight="1" x14ac:dyDescent="0.25">
      <c r="B165" s="174"/>
      <c r="C165" s="174"/>
      <c r="D165" s="174">
        <f t="shared" si="173"/>
        <v>0</v>
      </c>
      <c r="E165"/>
      <c r="F165"/>
      <c r="G165" s="177">
        <v>152</v>
      </c>
      <c r="H165" s="176">
        <f t="shared" si="174"/>
        <v>23.567880523681549</v>
      </c>
      <c r="I165" s="176">
        <f t="shared" si="176"/>
        <v>0</v>
      </c>
      <c r="K165" s="176">
        <f t="shared" si="196"/>
        <v>0</v>
      </c>
      <c r="L165" s="176">
        <f t="shared" si="196"/>
        <v>0</v>
      </c>
      <c r="M165" s="176">
        <f t="shared" si="196"/>
        <v>0</v>
      </c>
      <c r="N165" s="176">
        <f t="shared" si="196"/>
        <v>0</v>
      </c>
      <c r="O165" s="176">
        <f t="shared" si="196"/>
        <v>0</v>
      </c>
      <c r="P165" s="176">
        <f t="shared" si="196"/>
        <v>0</v>
      </c>
      <c r="Q165" s="176">
        <f t="shared" si="196"/>
        <v>0</v>
      </c>
      <c r="R165" s="176">
        <f t="shared" si="196"/>
        <v>0</v>
      </c>
      <c r="S165" s="176">
        <f t="shared" si="196"/>
        <v>0</v>
      </c>
      <c r="T165" s="176">
        <f t="shared" si="196"/>
        <v>0</v>
      </c>
      <c r="U165" s="176">
        <f t="shared" si="196"/>
        <v>0</v>
      </c>
      <c r="V165" s="176">
        <f t="shared" si="196"/>
        <v>0</v>
      </c>
      <c r="W165" s="176">
        <f t="shared" si="196"/>
        <v>0</v>
      </c>
      <c r="X165" s="176">
        <f t="shared" si="196"/>
        <v>0</v>
      </c>
      <c r="Y165" s="176">
        <f t="shared" si="196"/>
        <v>0</v>
      </c>
      <c r="Z165" s="176">
        <f t="shared" si="196"/>
        <v>0</v>
      </c>
      <c r="AA165" s="176">
        <f t="shared" si="194"/>
        <v>0</v>
      </c>
      <c r="AB165" s="176">
        <f t="shared" si="194"/>
        <v>0</v>
      </c>
      <c r="AC165" s="176">
        <f t="shared" si="194"/>
        <v>0</v>
      </c>
      <c r="AD165" s="176">
        <f t="shared" si="194"/>
        <v>0</v>
      </c>
      <c r="AE165" s="176">
        <f t="shared" si="194"/>
        <v>0</v>
      </c>
      <c r="AF165" s="176">
        <f t="shared" si="194"/>
        <v>0</v>
      </c>
      <c r="AG165" s="176">
        <f t="shared" si="194"/>
        <v>0</v>
      </c>
      <c r="AH165" s="176">
        <f t="shared" si="194"/>
        <v>0</v>
      </c>
      <c r="AI165" s="176">
        <f t="shared" si="194"/>
        <v>0</v>
      </c>
      <c r="AJ165" s="176">
        <f t="shared" si="194"/>
        <v>0</v>
      </c>
      <c r="AK165" s="176">
        <f t="shared" si="200"/>
        <v>0</v>
      </c>
      <c r="AL165" s="176">
        <f t="shared" si="200"/>
        <v>0</v>
      </c>
      <c r="AM165" s="176">
        <f t="shared" si="200"/>
        <v>0</v>
      </c>
      <c r="AN165" s="176">
        <f t="shared" si="200"/>
        <v>0</v>
      </c>
      <c r="AO165" s="176">
        <f t="shared" si="200"/>
        <v>0</v>
      </c>
      <c r="AP165" s="176">
        <f t="shared" si="200"/>
        <v>0</v>
      </c>
      <c r="AQ165" s="176">
        <f t="shared" si="200"/>
        <v>0</v>
      </c>
      <c r="AR165" s="176">
        <f t="shared" si="200"/>
        <v>0</v>
      </c>
      <c r="AS165" s="176">
        <f t="shared" si="200"/>
        <v>0</v>
      </c>
      <c r="AT165" s="176">
        <f t="shared" si="200"/>
        <v>0</v>
      </c>
      <c r="AU165" s="176">
        <f t="shared" si="200"/>
        <v>0</v>
      </c>
      <c r="AV165" s="176">
        <f t="shared" si="197"/>
        <v>0</v>
      </c>
      <c r="AW165" s="176">
        <f t="shared" si="197"/>
        <v>0</v>
      </c>
      <c r="AX165" s="176">
        <f t="shared" si="197"/>
        <v>0</v>
      </c>
      <c r="AY165" s="176">
        <f t="shared" si="197"/>
        <v>0</v>
      </c>
      <c r="AZ165" s="176">
        <f t="shared" si="197"/>
        <v>0</v>
      </c>
      <c r="BA165" s="176">
        <f t="shared" si="197"/>
        <v>0</v>
      </c>
      <c r="BB165" s="176">
        <f t="shared" si="197"/>
        <v>0</v>
      </c>
      <c r="BC165" s="176">
        <f t="shared" si="197"/>
        <v>0</v>
      </c>
      <c r="BD165" s="176">
        <f t="shared" si="197"/>
        <v>0</v>
      </c>
      <c r="BE165" s="176">
        <f t="shared" si="197"/>
        <v>0</v>
      </c>
      <c r="BF165" s="176">
        <f t="shared" si="197"/>
        <v>0</v>
      </c>
      <c r="BG165" s="176">
        <f t="shared" si="202"/>
        <v>0</v>
      </c>
      <c r="BH165" s="176">
        <f t="shared" si="202"/>
        <v>0</v>
      </c>
      <c r="BI165" s="176">
        <f t="shared" si="202"/>
        <v>0</v>
      </c>
      <c r="BJ165" s="176">
        <f t="shared" si="202"/>
        <v>0</v>
      </c>
      <c r="BK165" s="176">
        <f t="shared" si="202"/>
        <v>0</v>
      </c>
      <c r="BL165" s="176">
        <f t="shared" si="202"/>
        <v>0</v>
      </c>
      <c r="BM165" s="176">
        <f t="shared" si="202"/>
        <v>0</v>
      </c>
      <c r="BN165" s="176">
        <f t="shared" si="202"/>
        <v>0</v>
      </c>
      <c r="BO165" s="176">
        <f t="shared" si="202"/>
        <v>0</v>
      </c>
      <c r="BP165" s="176">
        <f t="shared" si="202"/>
        <v>0</v>
      </c>
      <c r="BQ165" s="176">
        <f t="shared" si="202"/>
        <v>0</v>
      </c>
      <c r="BR165" s="176">
        <f t="shared" si="202"/>
        <v>0</v>
      </c>
      <c r="BS165" s="176">
        <f t="shared" si="202"/>
        <v>0</v>
      </c>
      <c r="BT165" s="176">
        <f t="shared" si="202"/>
        <v>0</v>
      </c>
      <c r="BU165" s="176">
        <f t="shared" si="202"/>
        <v>0</v>
      </c>
      <c r="BV165" s="176">
        <f t="shared" si="202"/>
        <v>0</v>
      </c>
      <c r="BW165" s="176">
        <f t="shared" si="204"/>
        <v>0</v>
      </c>
      <c r="BX165" s="176">
        <f t="shared" si="204"/>
        <v>0</v>
      </c>
      <c r="BY165" s="176">
        <f t="shared" si="204"/>
        <v>0</v>
      </c>
      <c r="BZ165" s="176">
        <f t="shared" si="204"/>
        <v>0</v>
      </c>
      <c r="CA165" s="176">
        <f t="shared" si="204"/>
        <v>0</v>
      </c>
      <c r="CB165" s="176">
        <f t="shared" si="204"/>
        <v>0</v>
      </c>
      <c r="CC165" s="176">
        <f t="shared" si="203"/>
        <v>0</v>
      </c>
      <c r="CD165" s="176">
        <f t="shared" si="203"/>
        <v>0</v>
      </c>
      <c r="CE165" s="176">
        <f t="shared" si="203"/>
        <v>0</v>
      </c>
      <c r="CF165" s="176">
        <f t="shared" si="203"/>
        <v>0</v>
      </c>
      <c r="CG165" s="176">
        <f t="shared" si="203"/>
        <v>0</v>
      </c>
      <c r="CH165" s="176">
        <f t="shared" si="203"/>
        <v>0</v>
      </c>
      <c r="CI165" s="176">
        <f t="shared" si="203"/>
        <v>0</v>
      </c>
      <c r="CJ165" s="176">
        <f t="shared" si="203"/>
        <v>0</v>
      </c>
      <c r="CK165" s="176">
        <f t="shared" si="203"/>
        <v>0</v>
      </c>
      <c r="CL165" s="176">
        <f t="shared" si="203"/>
        <v>0</v>
      </c>
      <c r="CM165" s="176">
        <f t="shared" si="203"/>
        <v>0</v>
      </c>
      <c r="CN165" s="176">
        <f t="shared" si="203"/>
        <v>0</v>
      </c>
      <c r="CO165" s="176">
        <f t="shared" si="203"/>
        <v>0</v>
      </c>
      <c r="CP165" s="176">
        <f t="shared" si="203"/>
        <v>0</v>
      </c>
      <c r="CQ165" s="176">
        <f t="shared" si="203"/>
        <v>0</v>
      </c>
      <c r="CR165" s="176">
        <f t="shared" si="203"/>
        <v>0</v>
      </c>
      <c r="CS165" s="176">
        <f t="shared" si="201"/>
        <v>0</v>
      </c>
      <c r="CT165" s="176">
        <f t="shared" si="201"/>
        <v>0</v>
      </c>
      <c r="CU165" s="176">
        <f t="shared" si="201"/>
        <v>0</v>
      </c>
      <c r="CV165" s="176">
        <f t="shared" si="201"/>
        <v>0</v>
      </c>
      <c r="CW165" s="176">
        <f t="shared" si="201"/>
        <v>0</v>
      </c>
      <c r="CX165" s="176">
        <f t="shared" si="201"/>
        <v>0</v>
      </c>
      <c r="CY165" s="176">
        <f t="shared" si="201"/>
        <v>0</v>
      </c>
      <c r="CZ165" s="176">
        <f t="shared" si="201"/>
        <v>0</v>
      </c>
      <c r="DA165" s="176">
        <f t="shared" si="201"/>
        <v>0</v>
      </c>
      <c r="DB165" s="176">
        <f t="shared" si="198"/>
        <v>0</v>
      </c>
      <c r="DC165" s="176">
        <f t="shared" si="198"/>
        <v>0</v>
      </c>
      <c r="DD165" s="176">
        <f t="shared" si="198"/>
        <v>0</v>
      </c>
      <c r="DE165" s="176">
        <f t="shared" si="198"/>
        <v>0</v>
      </c>
      <c r="DF165" s="176">
        <f t="shared" si="198"/>
        <v>0</v>
      </c>
      <c r="DG165" s="176">
        <f t="shared" si="198"/>
        <v>0</v>
      </c>
      <c r="DH165" s="176">
        <f t="shared" si="198"/>
        <v>0</v>
      </c>
      <c r="DI165" s="176">
        <f t="shared" si="198"/>
        <v>0</v>
      </c>
      <c r="DJ165" s="176">
        <f t="shared" si="198"/>
        <v>0</v>
      </c>
      <c r="DK165" s="176">
        <f t="shared" si="198"/>
        <v>0</v>
      </c>
      <c r="DL165" s="176">
        <f t="shared" si="198"/>
        <v>0</v>
      </c>
      <c r="DM165" s="176">
        <f t="shared" si="198"/>
        <v>0</v>
      </c>
      <c r="DN165" s="176">
        <f t="shared" si="198"/>
        <v>0</v>
      </c>
      <c r="DO165" s="176">
        <f t="shared" si="198"/>
        <v>0</v>
      </c>
      <c r="DP165" s="176">
        <f t="shared" si="198"/>
        <v>0</v>
      </c>
      <c r="DQ165" s="176">
        <f t="shared" si="191"/>
        <v>0</v>
      </c>
      <c r="DR165" s="176">
        <f t="shared" si="191"/>
        <v>0</v>
      </c>
      <c r="DS165" s="176">
        <f t="shared" si="191"/>
        <v>0</v>
      </c>
      <c r="DT165" s="176">
        <f t="shared" si="191"/>
        <v>0</v>
      </c>
      <c r="DU165" s="176">
        <f t="shared" si="191"/>
        <v>0</v>
      </c>
      <c r="DV165" s="176">
        <f t="shared" si="191"/>
        <v>0</v>
      </c>
      <c r="DW165" s="176">
        <f t="shared" si="191"/>
        <v>0</v>
      </c>
      <c r="DX165" s="176">
        <f t="shared" si="191"/>
        <v>0</v>
      </c>
      <c r="DY165" s="176">
        <f t="shared" si="191"/>
        <v>0</v>
      </c>
      <c r="DZ165" s="176">
        <f t="shared" si="191"/>
        <v>0</v>
      </c>
      <c r="EA165" s="176">
        <f t="shared" si="191"/>
        <v>0</v>
      </c>
      <c r="EB165" s="176">
        <f t="shared" si="191"/>
        <v>0</v>
      </c>
      <c r="EC165" s="176">
        <f t="shared" si="167"/>
        <v>0</v>
      </c>
      <c r="ED165" s="176">
        <f t="shared" si="167"/>
        <v>0</v>
      </c>
      <c r="EE165" s="176">
        <f t="shared" si="167"/>
        <v>0</v>
      </c>
      <c r="EF165" s="176">
        <f t="shared" si="167"/>
        <v>0</v>
      </c>
      <c r="EG165" s="176">
        <f t="shared" si="205"/>
        <v>0</v>
      </c>
      <c r="EH165" s="176">
        <f t="shared" si="205"/>
        <v>0</v>
      </c>
      <c r="EI165" s="176">
        <f t="shared" si="205"/>
        <v>0</v>
      </c>
      <c r="EJ165" s="176">
        <f t="shared" si="205"/>
        <v>0</v>
      </c>
      <c r="EK165" s="176">
        <f t="shared" si="205"/>
        <v>0</v>
      </c>
      <c r="EL165" s="176">
        <f t="shared" si="205"/>
        <v>0</v>
      </c>
      <c r="EM165" s="176">
        <f t="shared" si="205"/>
        <v>0</v>
      </c>
      <c r="EN165" s="176">
        <f t="shared" si="205"/>
        <v>0</v>
      </c>
      <c r="EO165" s="176">
        <f t="shared" si="205"/>
        <v>0</v>
      </c>
      <c r="EP165" s="176">
        <f t="shared" si="205"/>
        <v>0</v>
      </c>
      <c r="EQ165" s="176">
        <f t="shared" si="205"/>
        <v>0</v>
      </c>
      <c r="ER165" s="176">
        <f t="shared" si="205"/>
        <v>0</v>
      </c>
      <c r="ES165" s="176">
        <f t="shared" si="190"/>
        <v>0</v>
      </c>
      <c r="ET165" s="176">
        <f t="shared" si="190"/>
        <v>0</v>
      </c>
      <c r="EU165" s="176">
        <f t="shared" si="190"/>
        <v>0</v>
      </c>
      <c r="EV165" s="176">
        <f t="shared" si="190"/>
        <v>0</v>
      </c>
      <c r="EW165" s="176">
        <f t="shared" si="189"/>
        <v>0</v>
      </c>
      <c r="EX165" s="176">
        <f t="shared" si="189"/>
        <v>0</v>
      </c>
      <c r="EY165" s="176">
        <f t="shared" si="189"/>
        <v>0</v>
      </c>
      <c r="EZ165" s="176">
        <f t="shared" si="189"/>
        <v>0</v>
      </c>
      <c r="FA165" s="176">
        <f t="shared" si="189"/>
        <v>0</v>
      </c>
      <c r="FB165" s="176">
        <f t="shared" si="189"/>
        <v>0</v>
      </c>
      <c r="FC165" s="176">
        <f t="shared" si="189"/>
        <v>0</v>
      </c>
      <c r="FD165" s="176">
        <f t="shared" si="189"/>
        <v>0</v>
      </c>
      <c r="FE165" s="176">
        <f t="shared" si="189"/>
        <v>0</v>
      </c>
      <c r="FF165" s="176">
        <f t="shared" si="189"/>
        <v>0</v>
      </c>
      <c r="FG165" s="176">
        <f t="shared" si="189"/>
        <v>0</v>
      </c>
      <c r="FH165" s="176">
        <f t="shared" si="189"/>
        <v>0</v>
      </c>
      <c r="FI165" s="176">
        <f t="shared" si="189"/>
        <v>0</v>
      </c>
      <c r="FJ165" s="176">
        <f t="shared" si="189"/>
        <v>0</v>
      </c>
      <c r="FK165" s="176">
        <f t="shared" si="189"/>
        <v>0</v>
      </c>
      <c r="FL165" s="176">
        <f t="shared" si="189"/>
        <v>0</v>
      </c>
      <c r="FM165" s="176">
        <f t="shared" si="199"/>
        <v>0</v>
      </c>
      <c r="FN165" s="176">
        <f t="shared" si="199"/>
        <v>0</v>
      </c>
      <c r="FO165" s="176">
        <f t="shared" si="199"/>
        <v>0</v>
      </c>
      <c r="FP165" s="176">
        <f t="shared" si="199"/>
        <v>0</v>
      </c>
      <c r="FQ165" s="176">
        <f t="shared" si="199"/>
        <v>0</v>
      </c>
      <c r="FR165" s="176">
        <f t="shared" si="199"/>
        <v>0</v>
      </c>
      <c r="FS165" s="176">
        <f t="shared" si="199"/>
        <v>0</v>
      </c>
      <c r="FT165" s="176">
        <f t="shared" si="199"/>
        <v>0</v>
      </c>
      <c r="FU165" s="176">
        <f t="shared" si="199"/>
        <v>0</v>
      </c>
      <c r="FV165" s="176">
        <f t="shared" si="199"/>
        <v>0</v>
      </c>
      <c r="FW165" s="176">
        <f t="shared" si="199"/>
        <v>0</v>
      </c>
      <c r="FX165" s="176">
        <f t="shared" si="199"/>
        <v>0</v>
      </c>
      <c r="FY165" s="176">
        <f t="shared" si="199"/>
        <v>0</v>
      </c>
      <c r="FZ165" s="176">
        <f t="shared" si="199"/>
        <v>0</v>
      </c>
      <c r="GA165" s="176">
        <f t="shared" si="199"/>
        <v>0</v>
      </c>
      <c r="GB165" s="176">
        <f t="shared" si="199"/>
        <v>0</v>
      </c>
      <c r="GC165" s="176">
        <f t="shared" si="186"/>
        <v>0</v>
      </c>
      <c r="GD165" s="176">
        <f t="shared" si="195"/>
        <v>0</v>
      </c>
      <c r="GE165" s="176">
        <f t="shared" si="195"/>
        <v>0</v>
      </c>
      <c r="GF165" s="176">
        <f t="shared" si="195"/>
        <v>0</v>
      </c>
      <c r="GG165" s="176">
        <f t="shared" si="195"/>
        <v>0</v>
      </c>
      <c r="GH165" s="176">
        <f t="shared" si="195"/>
        <v>0</v>
      </c>
      <c r="GI165" s="176">
        <f t="shared" si="195"/>
        <v>0</v>
      </c>
      <c r="GJ165" s="176">
        <f t="shared" si="195"/>
        <v>0</v>
      </c>
      <c r="GK165" s="176">
        <f t="shared" si="195"/>
        <v>0</v>
      </c>
      <c r="GL165" s="176">
        <f t="shared" si="195"/>
        <v>0</v>
      </c>
      <c r="GM165" s="176">
        <f t="shared" si="195"/>
        <v>0</v>
      </c>
      <c r="GN165" s="176">
        <f t="shared" si="195"/>
        <v>0</v>
      </c>
      <c r="GO165" s="176">
        <f t="shared" si="195"/>
        <v>0</v>
      </c>
      <c r="GP165" s="176">
        <f t="shared" si="195"/>
        <v>0</v>
      </c>
      <c r="GQ165" s="176">
        <f t="shared" si="193"/>
        <v>0</v>
      </c>
      <c r="GR165" s="176">
        <f t="shared" si="193"/>
        <v>0</v>
      </c>
      <c r="GS165" s="176">
        <f t="shared" si="193"/>
        <v>0</v>
      </c>
      <c r="GT165" s="176">
        <f t="shared" si="193"/>
        <v>0</v>
      </c>
      <c r="GU165" s="176">
        <f t="shared" si="193"/>
        <v>0</v>
      </c>
      <c r="GV165" s="176">
        <f t="shared" si="193"/>
        <v>0</v>
      </c>
      <c r="GW165" s="176">
        <f t="shared" si="193"/>
        <v>0</v>
      </c>
      <c r="GX165" s="176">
        <f t="shared" si="193"/>
        <v>0</v>
      </c>
      <c r="GY165" s="176">
        <f t="shared" si="193"/>
        <v>0</v>
      </c>
      <c r="GZ165" s="176">
        <f t="shared" si="193"/>
        <v>0</v>
      </c>
      <c r="HA165" s="176">
        <f t="shared" si="193"/>
        <v>0</v>
      </c>
      <c r="HB165" s="176">
        <f t="shared" si="193"/>
        <v>0</v>
      </c>
      <c r="HC165" s="176">
        <f t="shared" si="193"/>
        <v>0</v>
      </c>
      <c r="HD165" s="176">
        <f t="shared" si="193"/>
        <v>0</v>
      </c>
      <c r="HE165" s="176">
        <f t="shared" si="193"/>
        <v>0</v>
      </c>
      <c r="HF165" s="176">
        <f t="shared" si="192"/>
        <v>0</v>
      </c>
      <c r="HG165" s="176">
        <f t="shared" si="192"/>
        <v>0</v>
      </c>
      <c r="HH165" s="176">
        <f t="shared" si="192"/>
        <v>0</v>
      </c>
      <c r="HI165" s="176">
        <f t="shared" si="192"/>
        <v>0</v>
      </c>
      <c r="HJ165" s="176">
        <f t="shared" si="192"/>
        <v>0</v>
      </c>
      <c r="HK165" s="176">
        <f t="shared" si="192"/>
        <v>0</v>
      </c>
      <c r="HL165" s="176">
        <f t="shared" si="192"/>
        <v>0</v>
      </c>
      <c r="HM165" s="176">
        <f t="shared" si="192"/>
        <v>0</v>
      </c>
      <c r="HN165" s="176">
        <f t="shared" si="192"/>
        <v>0</v>
      </c>
      <c r="HO165" s="176">
        <f t="shared" si="192"/>
        <v>0</v>
      </c>
      <c r="HP165" s="176">
        <f t="shared" si="192"/>
        <v>0</v>
      </c>
      <c r="HQ165" s="176">
        <f t="shared" si="192"/>
        <v>0</v>
      </c>
      <c r="HR165" s="176">
        <f t="shared" si="184"/>
        <v>0</v>
      </c>
      <c r="HS165" s="176">
        <f t="shared" ref="HR165:IE183" si="206">+NORMDIST($H165,HS$12,HS$13,FALSE)</f>
        <v>0</v>
      </c>
      <c r="HT165" s="176">
        <f t="shared" si="206"/>
        <v>0</v>
      </c>
      <c r="HU165" s="176">
        <f t="shared" si="206"/>
        <v>0</v>
      </c>
      <c r="HV165" s="176">
        <f t="shared" si="206"/>
        <v>0</v>
      </c>
      <c r="HW165" s="176">
        <f t="shared" si="206"/>
        <v>0</v>
      </c>
      <c r="HX165" s="176">
        <f t="shared" si="206"/>
        <v>0</v>
      </c>
      <c r="HY165" s="176">
        <f t="shared" si="206"/>
        <v>0</v>
      </c>
      <c r="HZ165" s="176">
        <f t="shared" si="206"/>
        <v>0</v>
      </c>
      <c r="IA165" s="176">
        <f t="shared" si="206"/>
        <v>0</v>
      </c>
      <c r="IB165" s="176">
        <f t="shared" si="206"/>
        <v>0</v>
      </c>
      <c r="IC165" s="176">
        <f t="shared" si="206"/>
        <v>0</v>
      </c>
      <c r="ID165" s="176">
        <f t="shared" si="206"/>
        <v>0</v>
      </c>
      <c r="IE165" s="176">
        <f t="shared" si="206"/>
        <v>0</v>
      </c>
      <c r="IF165" s="176">
        <f t="shared" si="171"/>
        <v>0</v>
      </c>
      <c r="IG165" s="176">
        <f t="shared" si="171"/>
        <v>0</v>
      </c>
    </row>
    <row r="166" spans="2:241" ht="12.75" customHeight="1" x14ac:dyDescent="0.25">
      <c r="B166" s="174"/>
      <c r="C166" s="174"/>
      <c r="D166" s="174">
        <f t="shared" si="173"/>
        <v>0</v>
      </c>
      <c r="E166"/>
      <c r="F166"/>
      <c r="G166" s="177">
        <v>153</v>
      </c>
      <c r="H166" s="176">
        <f t="shared" si="174"/>
        <v>23.722932369232083</v>
      </c>
      <c r="I166" s="176">
        <f t="shared" si="176"/>
        <v>0</v>
      </c>
      <c r="K166" s="176">
        <f t="shared" si="196"/>
        <v>0</v>
      </c>
      <c r="L166" s="176">
        <f t="shared" si="196"/>
        <v>0</v>
      </c>
      <c r="M166" s="176">
        <f t="shared" si="196"/>
        <v>0</v>
      </c>
      <c r="N166" s="176">
        <f t="shared" si="196"/>
        <v>0</v>
      </c>
      <c r="O166" s="176">
        <f t="shared" si="196"/>
        <v>0</v>
      </c>
      <c r="P166" s="176">
        <f t="shared" si="196"/>
        <v>0</v>
      </c>
      <c r="Q166" s="176">
        <f t="shared" si="196"/>
        <v>0</v>
      </c>
      <c r="R166" s="176">
        <f t="shared" si="196"/>
        <v>0</v>
      </c>
      <c r="S166" s="176">
        <f t="shared" si="196"/>
        <v>0</v>
      </c>
      <c r="T166" s="176">
        <f t="shared" si="196"/>
        <v>0</v>
      </c>
      <c r="U166" s="176">
        <f t="shared" si="196"/>
        <v>0</v>
      </c>
      <c r="V166" s="176">
        <f t="shared" si="196"/>
        <v>0</v>
      </c>
      <c r="W166" s="176">
        <f t="shared" si="196"/>
        <v>0</v>
      </c>
      <c r="X166" s="176">
        <f t="shared" si="196"/>
        <v>0</v>
      </c>
      <c r="Y166" s="176">
        <f t="shared" si="196"/>
        <v>0</v>
      </c>
      <c r="Z166" s="176">
        <f t="shared" si="196"/>
        <v>0</v>
      </c>
      <c r="AA166" s="176">
        <f t="shared" si="194"/>
        <v>0</v>
      </c>
      <c r="AB166" s="176">
        <f t="shared" si="194"/>
        <v>0</v>
      </c>
      <c r="AC166" s="176">
        <f t="shared" si="194"/>
        <v>0</v>
      </c>
      <c r="AD166" s="176">
        <f t="shared" si="194"/>
        <v>0</v>
      </c>
      <c r="AE166" s="176">
        <f t="shared" si="194"/>
        <v>0</v>
      </c>
      <c r="AF166" s="176">
        <f t="shared" si="194"/>
        <v>0</v>
      </c>
      <c r="AG166" s="176">
        <f t="shared" si="194"/>
        <v>0</v>
      </c>
      <c r="AH166" s="176">
        <f t="shared" si="194"/>
        <v>0</v>
      </c>
      <c r="AI166" s="176">
        <f t="shared" si="194"/>
        <v>0</v>
      </c>
      <c r="AJ166" s="176">
        <f t="shared" si="194"/>
        <v>0</v>
      </c>
      <c r="AK166" s="176">
        <f t="shared" si="200"/>
        <v>0</v>
      </c>
      <c r="AL166" s="176">
        <f t="shared" si="200"/>
        <v>0</v>
      </c>
      <c r="AM166" s="176">
        <f t="shared" si="200"/>
        <v>0</v>
      </c>
      <c r="AN166" s="176">
        <f t="shared" si="200"/>
        <v>0</v>
      </c>
      <c r="AO166" s="176">
        <f t="shared" si="200"/>
        <v>0</v>
      </c>
      <c r="AP166" s="176">
        <f t="shared" si="200"/>
        <v>0</v>
      </c>
      <c r="AQ166" s="176">
        <f t="shared" si="200"/>
        <v>0</v>
      </c>
      <c r="AR166" s="176">
        <f t="shared" si="200"/>
        <v>0</v>
      </c>
      <c r="AS166" s="176">
        <f t="shared" si="200"/>
        <v>0</v>
      </c>
      <c r="AT166" s="176">
        <f t="shared" si="200"/>
        <v>0</v>
      </c>
      <c r="AU166" s="176">
        <f t="shared" si="200"/>
        <v>0</v>
      </c>
      <c r="AV166" s="176">
        <f t="shared" si="197"/>
        <v>0</v>
      </c>
      <c r="AW166" s="176">
        <f t="shared" si="197"/>
        <v>0</v>
      </c>
      <c r="AX166" s="176">
        <f t="shared" si="197"/>
        <v>0</v>
      </c>
      <c r="AY166" s="176">
        <f t="shared" si="197"/>
        <v>0</v>
      </c>
      <c r="AZ166" s="176">
        <f t="shared" si="197"/>
        <v>0</v>
      </c>
      <c r="BA166" s="176">
        <f t="shared" si="197"/>
        <v>0</v>
      </c>
      <c r="BB166" s="176">
        <f t="shared" si="197"/>
        <v>0</v>
      </c>
      <c r="BC166" s="176">
        <f t="shared" si="197"/>
        <v>0</v>
      </c>
      <c r="BD166" s="176">
        <f t="shared" si="197"/>
        <v>0</v>
      </c>
      <c r="BE166" s="176">
        <f t="shared" si="197"/>
        <v>0</v>
      </c>
      <c r="BF166" s="176">
        <f t="shared" si="197"/>
        <v>0</v>
      </c>
      <c r="BG166" s="176">
        <f t="shared" si="202"/>
        <v>0</v>
      </c>
      <c r="BH166" s="176">
        <f t="shared" si="202"/>
        <v>0</v>
      </c>
      <c r="BI166" s="176">
        <f t="shared" si="202"/>
        <v>0</v>
      </c>
      <c r="BJ166" s="176">
        <f t="shared" si="202"/>
        <v>0</v>
      </c>
      <c r="BK166" s="176">
        <f t="shared" si="202"/>
        <v>0</v>
      </c>
      <c r="BL166" s="176">
        <f t="shared" si="202"/>
        <v>0</v>
      </c>
      <c r="BM166" s="176">
        <f t="shared" si="202"/>
        <v>0</v>
      </c>
      <c r="BN166" s="176">
        <f t="shared" si="202"/>
        <v>0</v>
      </c>
      <c r="BO166" s="176">
        <f t="shared" si="202"/>
        <v>0</v>
      </c>
      <c r="BP166" s="176">
        <f t="shared" si="202"/>
        <v>0</v>
      </c>
      <c r="BQ166" s="176">
        <f t="shared" si="202"/>
        <v>0</v>
      </c>
      <c r="BR166" s="176">
        <f t="shared" si="202"/>
        <v>0</v>
      </c>
      <c r="BS166" s="176">
        <f t="shared" si="202"/>
        <v>0</v>
      </c>
      <c r="BT166" s="176">
        <f t="shared" si="202"/>
        <v>0</v>
      </c>
      <c r="BU166" s="176">
        <f t="shared" si="202"/>
        <v>0</v>
      </c>
      <c r="BV166" s="176">
        <f t="shared" si="202"/>
        <v>0</v>
      </c>
      <c r="BW166" s="176">
        <f t="shared" si="204"/>
        <v>0</v>
      </c>
      <c r="BX166" s="176">
        <f t="shared" si="204"/>
        <v>0</v>
      </c>
      <c r="BY166" s="176">
        <f t="shared" si="204"/>
        <v>0</v>
      </c>
      <c r="BZ166" s="176">
        <f t="shared" si="204"/>
        <v>0</v>
      </c>
      <c r="CA166" s="176">
        <f t="shared" si="204"/>
        <v>0</v>
      </c>
      <c r="CB166" s="176">
        <f t="shared" si="204"/>
        <v>0</v>
      </c>
      <c r="CC166" s="176">
        <f t="shared" si="203"/>
        <v>0</v>
      </c>
      <c r="CD166" s="176">
        <f t="shared" si="203"/>
        <v>0</v>
      </c>
      <c r="CE166" s="176">
        <f t="shared" si="203"/>
        <v>0</v>
      </c>
      <c r="CF166" s="176">
        <f t="shared" si="203"/>
        <v>0</v>
      </c>
      <c r="CG166" s="176">
        <f t="shared" si="203"/>
        <v>0</v>
      </c>
      <c r="CH166" s="176">
        <f t="shared" si="203"/>
        <v>0</v>
      </c>
      <c r="CI166" s="176">
        <f t="shared" si="203"/>
        <v>0</v>
      </c>
      <c r="CJ166" s="176">
        <f t="shared" si="203"/>
        <v>0</v>
      </c>
      <c r="CK166" s="176">
        <f t="shared" si="203"/>
        <v>0</v>
      </c>
      <c r="CL166" s="176">
        <f t="shared" si="203"/>
        <v>0</v>
      </c>
      <c r="CM166" s="176">
        <f t="shared" si="203"/>
        <v>0</v>
      </c>
      <c r="CN166" s="176">
        <f t="shared" si="203"/>
        <v>0</v>
      </c>
      <c r="CO166" s="176">
        <f t="shared" si="203"/>
        <v>0</v>
      </c>
      <c r="CP166" s="176">
        <f t="shared" si="203"/>
        <v>0</v>
      </c>
      <c r="CQ166" s="176">
        <f t="shared" si="203"/>
        <v>0</v>
      </c>
      <c r="CR166" s="176">
        <f t="shared" si="203"/>
        <v>0</v>
      </c>
      <c r="CS166" s="176">
        <f t="shared" si="201"/>
        <v>0</v>
      </c>
      <c r="CT166" s="176">
        <f t="shared" si="201"/>
        <v>0</v>
      </c>
      <c r="CU166" s="176">
        <f t="shared" si="201"/>
        <v>0</v>
      </c>
      <c r="CV166" s="176">
        <f t="shared" si="201"/>
        <v>0</v>
      </c>
      <c r="CW166" s="176">
        <f t="shared" si="201"/>
        <v>0</v>
      </c>
      <c r="CX166" s="176">
        <f t="shared" si="201"/>
        <v>0</v>
      </c>
      <c r="CY166" s="176">
        <f t="shared" si="201"/>
        <v>0</v>
      </c>
      <c r="CZ166" s="176">
        <f t="shared" si="201"/>
        <v>0</v>
      </c>
      <c r="DA166" s="176">
        <f t="shared" si="201"/>
        <v>0</v>
      </c>
      <c r="DB166" s="176">
        <f t="shared" si="198"/>
        <v>0</v>
      </c>
      <c r="DC166" s="176">
        <f t="shared" si="198"/>
        <v>0</v>
      </c>
      <c r="DD166" s="176">
        <f t="shared" si="198"/>
        <v>0</v>
      </c>
      <c r="DE166" s="176">
        <f t="shared" si="198"/>
        <v>0</v>
      </c>
      <c r="DF166" s="176">
        <f t="shared" si="198"/>
        <v>0</v>
      </c>
      <c r="DG166" s="176">
        <f t="shared" si="198"/>
        <v>0</v>
      </c>
      <c r="DH166" s="176">
        <f t="shared" si="198"/>
        <v>0</v>
      </c>
      <c r="DI166" s="176">
        <f t="shared" si="198"/>
        <v>0</v>
      </c>
      <c r="DJ166" s="176">
        <f t="shared" si="198"/>
        <v>0</v>
      </c>
      <c r="DK166" s="176">
        <f t="shared" si="198"/>
        <v>0</v>
      </c>
      <c r="DL166" s="176">
        <f t="shared" si="198"/>
        <v>0</v>
      </c>
      <c r="DM166" s="176">
        <f t="shared" si="198"/>
        <v>0</v>
      </c>
      <c r="DN166" s="176">
        <f t="shared" si="198"/>
        <v>0</v>
      </c>
      <c r="DO166" s="176">
        <f t="shared" si="198"/>
        <v>0</v>
      </c>
      <c r="DP166" s="176">
        <f t="shared" si="198"/>
        <v>0</v>
      </c>
      <c r="DQ166" s="176">
        <f t="shared" si="191"/>
        <v>0</v>
      </c>
      <c r="DR166" s="176">
        <f t="shared" si="191"/>
        <v>0</v>
      </c>
      <c r="DS166" s="176">
        <f t="shared" si="191"/>
        <v>0</v>
      </c>
      <c r="DT166" s="176">
        <f t="shared" si="191"/>
        <v>0</v>
      </c>
      <c r="DU166" s="176">
        <f t="shared" si="191"/>
        <v>0</v>
      </c>
      <c r="DV166" s="176">
        <f t="shared" si="191"/>
        <v>0</v>
      </c>
      <c r="DW166" s="176">
        <f t="shared" si="191"/>
        <v>0</v>
      </c>
      <c r="DX166" s="176">
        <f t="shared" si="191"/>
        <v>0</v>
      </c>
      <c r="DY166" s="176">
        <f t="shared" si="191"/>
        <v>0</v>
      </c>
      <c r="DZ166" s="176">
        <f t="shared" si="191"/>
        <v>0</v>
      </c>
      <c r="EA166" s="176">
        <f t="shared" si="191"/>
        <v>0</v>
      </c>
      <c r="EB166" s="176">
        <f t="shared" si="191"/>
        <v>0</v>
      </c>
      <c r="EC166" s="176">
        <f t="shared" si="191"/>
        <v>0</v>
      </c>
      <c r="ED166" s="176">
        <f t="shared" si="191"/>
        <v>0</v>
      </c>
      <c r="EE166" s="176">
        <f t="shared" si="191"/>
        <v>0</v>
      </c>
      <c r="EF166" s="176">
        <f t="shared" ref="EF166:EF179" si="207">+NORMDIST($H166,EF$12,EF$13,FALSE)</f>
        <v>0</v>
      </c>
      <c r="EG166" s="176">
        <f t="shared" si="205"/>
        <v>0</v>
      </c>
      <c r="EH166" s="176">
        <f t="shared" si="205"/>
        <v>0</v>
      </c>
      <c r="EI166" s="176">
        <f t="shared" si="205"/>
        <v>0</v>
      </c>
      <c r="EJ166" s="176">
        <f t="shared" si="205"/>
        <v>0</v>
      </c>
      <c r="EK166" s="176">
        <f t="shared" si="205"/>
        <v>0</v>
      </c>
      <c r="EL166" s="176">
        <f t="shared" si="205"/>
        <v>0</v>
      </c>
      <c r="EM166" s="176">
        <f t="shared" si="205"/>
        <v>0</v>
      </c>
      <c r="EN166" s="176">
        <f t="shared" si="205"/>
        <v>0</v>
      </c>
      <c r="EO166" s="176">
        <f t="shared" si="205"/>
        <v>0</v>
      </c>
      <c r="EP166" s="176">
        <f t="shared" si="205"/>
        <v>0</v>
      </c>
      <c r="EQ166" s="176">
        <f t="shared" si="205"/>
        <v>0</v>
      </c>
      <c r="ER166" s="176">
        <f t="shared" si="205"/>
        <v>0</v>
      </c>
      <c r="ES166" s="176">
        <f t="shared" si="190"/>
        <v>0</v>
      </c>
      <c r="ET166" s="176">
        <f t="shared" si="190"/>
        <v>0</v>
      </c>
      <c r="EU166" s="176">
        <f t="shared" si="190"/>
        <v>0</v>
      </c>
      <c r="EV166" s="176">
        <f t="shared" si="190"/>
        <v>0</v>
      </c>
      <c r="EW166" s="176">
        <f t="shared" si="189"/>
        <v>0</v>
      </c>
      <c r="EX166" s="176">
        <f t="shared" si="189"/>
        <v>0</v>
      </c>
      <c r="EY166" s="176">
        <f t="shared" si="189"/>
        <v>0</v>
      </c>
      <c r="EZ166" s="176">
        <f t="shared" si="189"/>
        <v>0</v>
      </c>
      <c r="FA166" s="176">
        <f t="shared" si="189"/>
        <v>0</v>
      </c>
      <c r="FB166" s="176">
        <f t="shared" si="189"/>
        <v>0</v>
      </c>
      <c r="FC166" s="176">
        <f t="shared" si="189"/>
        <v>0</v>
      </c>
      <c r="FD166" s="176">
        <f t="shared" si="189"/>
        <v>0</v>
      </c>
      <c r="FE166" s="176">
        <f t="shared" si="189"/>
        <v>0</v>
      </c>
      <c r="FF166" s="176">
        <f t="shared" si="189"/>
        <v>0</v>
      </c>
      <c r="FG166" s="176">
        <f t="shared" si="189"/>
        <v>0</v>
      </c>
      <c r="FH166" s="176">
        <f t="shared" si="189"/>
        <v>0</v>
      </c>
      <c r="FI166" s="176">
        <f t="shared" si="189"/>
        <v>0</v>
      </c>
      <c r="FJ166" s="176">
        <f t="shared" si="189"/>
        <v>0</v>
      </c>
      <c r="FK166" s="176">
        <f t="shared" si="189"/>
        <v>0</v>
      </c>
      <c r="FL166" s="176">
        <f t="shared" si="189"/>
        <v>0</v>
      </c>
      <c r="FM166" s="176">
        <f t="shared" si="199"/>
        <v>0</v>
      </c>
      <c r="FN166" s="176">
        <f t="shared" si="199"/>
        <v>0</v>
      </c>
      <c r="FO166" s="176">
        <f t="shared" si="199"/>
        <v>0</v>
      </c>
      <c r="FP166" s="176">
        <f t="shared" si="199"/>
        <v>0</v>
      </c>
      <c r="FQ166" s="176">
        <f t="shared" si="199"/>
        <v>0</v>
      </c>
      <c r="FR166" s="176">
        <f t="shared" si="199"/>
        <v>0</v>
      </c>
      <c r="FS166" s="176">
        <f t="shared" si="199"/>
        <v>0</v>
      </c>
      <c r="FT166" s="176">
        <f t="shared" si="199"/>
        <v>0</v>
      </c>
      <c r="FU166" s="176">
        <f t="shared" si="199"/>
        <v>0</v>
      </c>
      <c r="FV166" s="176">
        <f t="shared" si="199"/>
        <v>0</v>
      </c>
      <c r="FW166" s="176">
        <f t="shared" si="199"/>
        <v>0</v>
      </c>
      <c r="FX166" s="176">
        <f t="shared" si="199"/>
        <v>0</v>
      </c>
      <c r="FY166" s="176">
        <f t="shared" si="199"/>
        <v>0</v>
      </c>
      <c r="FZ166" s="176">
        <f t="shared" si="199"/>
        <v>0</v>
      </c>
      <c r="GA166" s="176">
        <f t="shared" si="199"/>
        <v>0</v>
      </c>
      <c r="GB166" s="176">
        <f t="shared" si="199"/>
        <v>0</v>
      </c>
      <c r="GC166" s="176">
        <f t="shared" si="186"/>
        <v>0</v>
      </c>
      <c r="GD166" s="176">
        <f t="shared" si="195"/>
        <v>0</v>
      </c>
      <c r="GE166" s="176">
        <f t="shared" si="195"/>
        <v>0</v>
      </c>
      <c r="GF166" s="176">
        <f t="shared" si="195"/>
        <v>0</v>
      </c>
      <c r="GG166" s="176">
        <f t="shared" si="195"/>
        <v>0</v>
      </c>
      <c r="GH166" s="176">
        <f t="shared" si="195"/>
        <v>0</v>
      </c>
      <c r="GI166" s="176">
        <f t="shared" si="195"/>
        <v>0</v>
      </c>
      <c r="GJ166" s="176">
        <f t="shared" si="195"/>
        <v>0</v>
      </c>
      <c r="GK166" s="176">
        <f t="shared" si="195"/>
        <v>0</v>
      </c>
      <c r="GL166" s="176">
        <f t="shared" si="195"/>
        <v>0</v>
      </c>
      <c r="GM166" s="176">
        <f t="shared" si="195"/>
        <v>0</v>
      </c>
      <c r="GN166" s="176">
        <f t="shared" si="195"/>
        <v>0</v>
      </c>
      <c r="GO166" s="176">
        <f t="shared" si="195"/>
        <v>0</v>
      </c>
      <c r="GP166" s="176">
        <f t="shared" si="195"/>
        <v>0</v>
      </c>
      <c r="GQ166" s="176">
        <f t="shared" si="193"/>
        <v>0</v>
      </c>
      <c r="GR166" s="176">
        <f t="shared" si="193"/>
        <v>0</v>
      </c>
      <c r="GS166" s="176">
        <f t="shared" si="193"/>
        <v>0</v>
      </c>
      <c r="GT166" s="176">
        <f t="shared" si="193"/>
        <v>0</v>
      </c>
      <c r="GU166" s="176">
        <f t="shared" si="193"/>
        <v>0</v>
      </c>
      <c r="GV166" s="176">
        <f t="shared" si="193"/>
        <v>0</v>
      </c>
      <c r="GW166" s="176">
        <f t="shared" si="193"/>
        <v>0</v>
      </c>
      <c r="GX166" s="176">
        <f t="shared" si="193"/>
        <v>0</v>
      </c>
      <c r="GY166" s="176">
        <f t="shared" si="193"/>
        <v>0</v>
      </c>
      <c r="GZ166" s="176">
        <f t="shared" si="193"/>
        <v>0</v>
      </c>
      <c r="HA166" s="176">
        <f t="shared" si="193"/>
        <v>0</v>
      </c>
      <c r="HB166" s="176">
        <f t="shared" si="193"/>
        <v>0</v>
      </c>
      <c r="HC166" s="176">
        <f t="shared" si="193"/>
        <v>0</v>
      </c>
      <c r="HD166" s="176">
        <f t="shared" si="193"/>
        <v>0</v>
      </c>
      <c r="HE166" s="176">
        <f t="shared" si="193"/>
        <v>0</v>
      </c>
      <c r="HF166" s="176">
        <f t="shared" si="192"/>
        <v>0</v>
      </c>
      <c r="HG166" s="176">
        <f t="shared" si="192"/>
        <v>0</v>
      </c>
      <c r="HH166" s="176">
        <f t="shared" si="192"/>
        <v>0</v>
      </c>
      <c r="HI166" s="176">
        <f t="shared" si="192"/>
        <v>0</v>
      </c>
      <c r="HJ166" s="176">
        <f t="shared" si="192"/>
        <v>0</v>
      </c>
      <c r="HK166" s="176">
        <f t="shared" si="192"/>
        <v>0</v>
      </c>
      <c r="HL166" s="176">
        <f t="shared" si="192"/>
        <v>0</v>
      </c>
      <c r="HM166" s="176">
        <f t="shared" si="192"/>
        <v>0</v>
      </c>
      <c r="HN166" s="176">
        <f t="shared" si="192"/>
        <v>0</v>
      </c>
      <c r="HO166" s="176">
        <f t="shared" si="192"/>
        <v>0</v>
      </c>
      <c r="HP166" s="176">
        <f t="shared" si="192"/>
        <v>0</v>
      </c>
      <c r="HQ166" s="176">
        <f t="shared" si="192"/>
        <v>0</v>
      </c>
      <c r="HR166" s="176">
        <f t="shared" si="206"/>
        <v>0</v>
      </c>
      <c r="HS166" s="176">
        <f t="shared" si="206"/>
        <v>0</v>
      </c>
      <c r="HT166" s="176">
        <f t="shared" si="206"/>
        <v>0</v>
      </c>
      <c r="HU166" s="176">
        <f t="shared" si="206"/>
        <v>0</v>
      </c>
      <c r="HV166" s="176">
        <f t="shared" si="206"/>
        <v>0</v>
      </c>
      <c r="HW166" s="176">
        <f t="shared" si="206"/>
        <v>0</v>
      </c>
      <c r="HX166" s="176">
        <f t="shared" si="206"/>
        <v>0</v>
      </c>
      <c r="HY166" s="176">
        <f t="shared" si="206"/>
        <v>0</v>
      </c>
      <c r="HZ166" s="176">
        <f t="shared" si="206"/>
        <v>0</v>
      </c>
      <c r="IA166" s="176">
        <f t="shared" si="206"/>
        <v>0</v>
      </c>
      <c r="IB166" s="176">
        <f t="shared" si="206"/>
        <v>0</v>
      </c>
      <c r="IC166" s="176">
        <f t="shared" si="206"/>
        <v>0</v>
      </c>
      <c r="ID166" s="176">
        <f t="shared" si="206"/>
        <v>0</v>
      </c>
      <c r="IE166" s="176">
        <f t="shared" si="206"/>
        <v>0</v>
      </c>
      <c r="IF166" s="176">
        <f t="shared" si="171"/>
        <v>0</v>
      </c>
      <c r="IG166" s="176">
        <f t="shared" si="171"/>
        <v>0</v>
      </c>
    </row>
    <row r="167" spans="2:241" ht="12.75" customHeight="1" x14ac:dyDescent="0.25">
      <c r="B167" s="174"/>
      <c r="C167" s="174"/>
      <c r="D167" s="174">
        <f t="shared" si="173"/>
        <v>0</v>
      </c>
      <c r="E167"/>
      <c r="F167"/>
      <c r="G167" s="177">
        <v>154</v>
      </c>
      <c r="H167" s="176">
        <f t="shared" si="174"/>
        <v>23.877984214782622</v>
      </c>
      <c r="I167" s="176">
        <f t="shared" si="176"/>
        <v>0</v>
      </c>
      <c r="K167" s="176">
        <f t="shared" si="196"/>
        <v>0</v>
      </c>
      <c r="L167" s="176">
        <f t="shared" si="196"/>
        <v>0</v>
      </c>
      <c r="M167" s="176">
        <f t="shared" si="196"/>
        <v>0</v>
      </c>
      <c r="N167" s="176">
        <f t="shared" si="196"/>
        <v>0</v>
      </c>
      <c r="O167" s="176">
        <f t="shared" si="196"/>
        <v>0</v>
      </c>
      <c r="P167" s="176">
        <f t="shared" si="196"/>
        <v>0</v>
      </c>
      <c r="Q167" s="176">
        <f t="shared" si="196"/>
        <v>0</v>
      </c>
      <c r="R167" s="176">
        <f t="shared" si="196"/>
        <v>0</v>
      </c>
      <c r="S167" s="176">
        <f t="shared" si="196"/>
        <v>0</v>
      </c>
      <c r="T167" s="176">
        <f t="shared" si="196"/>
        <v>0</v>
      </c>
      <c r="U167" s="176">
        <f t="shared" si="196"/>
        <v>0</v>
      </c>
      <c r="V167" s="176">
        <f t="shared" si="196"/>
        <v>0</v>
      </c>
      <c r="W167" s="176">
        <f t="shared" si="196"/>
        <v>0</v>
      </c>
      <c r="X167" s="176">
        <f t="shared" si="196"/>
        <v>0</v>
      </c>
      <c r="Y167" s="176">
        <f t="shared" si="196"/>
        <v>0</v>
      </c>
      <c r="Z167" s="176">
        <f t="shared" si="196"/>
        <v>0</v>
      </c>
      <c r="AA167" s="176">
        <f t="shared" si="194"/>
        <v>0</v>
      </c>
      <c r="AB167" s="176">
        <f t="shared" si="194"/>
        <v>0</v>
      </c>
      <c r="AC167" s="176">
        <f t="shared" si="194"/>
        <v>0</v>
      </c>
      <c r="AD167" s="176">
        <f t="shared" si="194"/>
        <v>0</v>
      </c>
      <c r="AE167" s="176">
        <f t="shared" si="194"/>
        <v>0</v>
      </c>
      <c r="AF167" s="176">
        <f t="shared" si="194"/>
        <v>0</v>
      </c>
      <c r="AG167" s="176">
        <f t="shared" si="194"/>
        <v>0</v>
      </c>
      <c r="AH167" s="176">
        <f t="shared" si="194"/>
        <v>0</v>
      </c>
      <c r="AI167" s="176">
        <f t="shared" si="194"/>
        <v>0</v>
      </c>
      <c r="AJ167" s="176">
        <f t="shared" si="194"/>
        <v>0</v>
      </c>
      <c r="AK167" s="176">
        <f t="shared" si="200"/>
        <v>0</v>
      </c>
      <c r="AL167" s="176">
        <f t="shared" si="200"/>
        <v>0</v>
      </c>
      <c r="AM167" s="176">
        <f t="shared" si="200"/>
        <v>0</v>
      </c>
      <c r="AN167" s="176">
        <f t="shared" si="200"/>
        <v>0</v>
      </c>
      <c r="AO167" s="176">
        <f t="shared" si="200"/>
        <v>0</v>
      </c>
      <c r="AP167" s="176">
        <f t="shared" si="200"/>
        <v>0</v>
      </c>
      <c r="AQ167" s="176">
        <f t="shared" si="200"/>
        <v>0</v>
      </c>
      <c r="AR167" s="176">
        <f t="shared" si="200"/>
        <v>0</v>
      </c>
      <c r="AS167" s="176">
        <f t="shared" si="200"/>
        <v>0</v>
      </c>
      <c r="AT167" s="176">
        <f t="shared" si="200"/>
        <v>0</v>
      </c>
      <c r="AU167" s="176">
        <f t="shared" si="200"/>
        <v>0</v>
      </c>
      <c r="AV167" s="176">
        <f t="shared" si="197"/>
        <v>0</v>
      </c>
      <c r="AW167" s="176">
        <f t="shared" si="197"/>
        <v>0</v>
      </c>
      <c r="AX167" s="176">
        <f t="shared" si="197"/>
        <v>0</v>
      </c>
      <c r="AY167" s="176">
        <f t="shared" si="197"/>
        <v>0</v>
      </c>
      <c r="AZ167" s="176">
        <f t="shared" si="197"/>
        <v>0</v>
      </c>
      <c r="BA167" s="176">
        <f t="shared" si="197"/>
        <v>0</v>
      </c>
      <c r="BB167" s="176">
        <f t="shared" si="197"/>
        <v>0</v>
      </c>
      <c r="BC167" s="176">
        <f t="shared" si="197"/>
        <v>0</v>
      </c>
      <c r="BD167" s="176">
        <f t="shared" si="197"/>
        <v>0</v>
      </c>
      <c r="BE167" s="176">
        <f t="shared" si="197"/>
        <v>0</v>
      </c>
      <c r="BF167" s="176">
        <f t="shared" si="197"/>
        <v>0</v>
      </c>
      <c r="BG167" s="176">
        <f t="shared" si="202"/>
        <v>0</v>
      </c>
      <c r="BH167" s="176">
        <f t="shared" si="202"/>
        <v>0</v>
      </c>
      <c r="BI167" s="176">
        <f t="shared" si="202"/>
        <v>0</v>
      </c>
      <c r="BJ167" s="176">
        <f t="shared" si="202"/>
        <v>0</v>
      </c>
      <c r="BK167" s="176">
        <f t="shared" si="202"/>
        <v>0</v>
      </c>
      <c r="BL167" s="176">
        <f t="shared" si="202"/>
        <v>0</v>
      </c>
      <c r="BM167" s="176">
        <f t="shared" si="202"/>
        <v>0</v>
      </c>
      <c r="BN167" s="176">
        <f t="shared" si="202"/>
        <v>0</v>
      </c>
      <c r="BO167" s="176">
        <f t="shared" si="202"/>
        <v>0</v>
      </c>
      <c r="BP167" s="176">
        <f t="shared" si="202"/>
        <v>0</v>
      </c>
      <c r="BQ167" s="176">
        <f t="shared" si="202"/>
        <v>0</v>
      </c>
      <c r="BR167" s="176">
        <f t="shared" si="202"/>
        <v>0</v>
      </c>
      <c r="BS167" s="176">
        <f t="shared" si="202"/>
        <v>0</v>
      </c>
      <c r="BT167" s="176">
        <f t="shared" si="202"/>
        <v>0</v>
      </c>
      <c r="BU167" s="176">
        <f t="shared" si="202"/>
        <v>0</v>
      </c>
      <c r="BV167" s="176">
        <f t="shared" si="202"/>
        <v>0</v>
      </c>
      <c r="BW167" s="176">
        <f t="shared" si="204"/>
        <v>0</v>
      </c>
      <c r="BX167" s="176">
        <f t="shared" si="204"/>
        <v>0</v>
      </c>
      <c r="BY167" s="176">
        <f t="shared" si="204"/>
        <v>0</v>
      </c>
      <c r="BZ167" s="176">
        <f t="shared" si="204"/>
        <v>0</v>
      </c>
      <c r="CA167" s="176">
        <f t="shared" si="204"/>
        <v>0</v>
      </c>
      <c r="CB167" s="176">
        <f t="shared" si="204"/>
        <v>0</v>
      </c>
      <c r="CC167" s="176">
        <f t="shared" si="203"/>
        <v>0</v>
      </c>
      <c r="CD167" s="176">
        <f t="shared" si="203"/>
        <v>0</v>
      </c>
      <c r="CE167" s="176">
        <f t="shared" si="203"/>
        <v>0</v>
      </c>
      <c r="CF167" s="176">
        <f t="shared" si="203"/>
        <v>0</v>
      </c>
      <c r="CG167" s="176">
        <f t="shared" si="203"/>
        <v>0</v>
      </c>
      <c r="CH167" s="176">
        <f t="shared" si="203"/>
        <v>0</v>
      </c>
      <c r="CI167" s="176">
        <f t="shared" si="203"/>
        <v>0</v>
      </c>
      <c r="CJ167" s="176">
        <f t="shared" si="203"/>
        <v>0</v>
      </c>
      <c r="CK167" s="176">
        <f t="shared" si="203"/>
        <v>0</v>
      </c>
      <c r="CL167" s="176">
        <f t="shared" si="203"/>
        <v>0</v>
      </c>
      <c r="CM167" s="176">
        <f t="shared" si="203"/>
        <v>0</v>
      </c>
      <c r="CN167" s="176">
        <f t="shared" si="203"/>
        <v>0</v>
      </c>
      <c r="CO167" s="176">
        <f t="shared" si="203"/>
        <v>0</v>
      </c>
      <c r="CP167" s="176">
        <f t="shared" si="203"/>
        <v>0</v>
      </c>
      <c r="CQ167" s="176">
        <f t="shared" si="203"/>
        <v>0</v>
      </c>
      <c r="CR167" s="176">
        <f t="shared" si="203"/>
        <v>0</v>
      </c>
      <c r="CS167" s="176">
        <f t="shared" si="201"/>
        <v>0</v>
      </c>
      <c r="CT167" s="176">
        <f t="shared" si="201"/>
        <v>0</v>
      </c>
      <c r="CU167" s="176">
        <f t="shared" si="201"/>
        <v>0</v>
      </c>
      <c r="CV167" s="176">
        <f t="shared" si="201"/>
        <v>0</v>
      </c>
      <c r="CW167" s="176">
        <f t="shared" si="201"/>
        <v>0</v>
      </c>
      <c r="CX167" s="176">
        <f t="shared" si="201"/>
        <v>0</v>
      </c>
      <c r="CY167" s="176">
        <f t="shared" si="201"/>
        <v>0</v>
      </c>
      <c r="CZ167" s="176">
        <f t="shared" si="201"/>
        <v>0</v>
      </c>
      <c r="DA167" s="176">
        <f t="shared" si="201"/>
        <v>0</v>
      </c>
      <c r="DB167" s="176">
        <f t="shared" si="198"/>
        <v>0</v>
      </c>
      <c r="DC167" s="176">
        <f t="shared" si="198"/>
        <v>0</v>
      </c>
      <c r="DD167" s="176">
        <f t="shared" si="198"/>
        <v>0</v>
      </c>
      <c r="DE167" s="176">
        <f t="shared" si="198"/>
        <v>0</v>
      </c>
      <c r="DF167" s="176">
        <f t="shared" si="198"/>
        <v>0</v>
      </c>
      <c r="DG167" s="176">
        <f t="shared" si="198"/>
        <v>0</v>
      </c>
      <c r="DH167" s="176">
        <f t="shared" si="198"/>
        <v>0</v>
      </c>
      <c r="DI167" s="176">
        <f t="shared" si="198"/>
        <v>0</v>
      </c>
      <c r="DJ167" s="176">
        <f t="shared" si="198"/>
        <v>0</v>
      </c>
      <c r="DK167" s="176">
        <f t="shared" si="198"/>
        <v>0</v>
      </c>
      <c r="DL167" s="176">
        <f t="shared" si="198"/>
        <v>0</v>
      </c>
      <c r="DM167" s="176">
        <f t="shared" si="198"/>
        <v>0</v>
      </c>
      <c r="DN167" s="176">
        <f t="shared" si="198"/>
        <v>0</v>
      </c>
      <c r="DO167" s="176">
        <f t="shared" si="198"/>
        <v>0</v>
      </c>
      <c r="DP167" s="176">
        <f t="shared" si="198"/>
        <v>0</v>
      </c>
      <c r="DQ167" s="176">
        <f t="shared" si="191"/>
        <v>0</v>
      </c>
      <c r="DR167" s="176">
        <f t="shared" si="191"/>
        <v>0</v>
      </c>
      <c r="DS167" s="176">
        <f t="shared" si="191"/>
        <v>0</v>
      </c>
      <c r="DT167" s="176">
        <f t="shared" si="191"/>
        <v>0</v>
      </c>
      <c r="DU167" s="176">
        <f t="shared" si="191"/>
        <v>0</v>
      </c>
      <c r="DV167" s="176">
        <f t="shared" si="191"/>
        <v>0</v>
      </c>
      <c r="DW167" s="176">
        <f t="shared" si="191"/>
        <v>0</v>
      </c>
      <c r="DX167" s="176">
        <f t="shared" si="191"/>
        <v>0</v>
      </c>
      <c r="DY167" s="176">
        <f t="shared" si="191"/>
        <v>0</v>
      </c>
      <c r="DZ167" s="176">
        <f t="shared" si="191"/>
        <v>0</v>
      </c>
      <c r="EA167" s="176">
        <f t="shared" si="191"/>
        <v>0</v>
      </c>
      <c r="EB167" s="176">
        <f t="shared" si="191"/>
        <v>0</v>
      </c>
      <c r="EC167" s="176">
        <f t="shared" si="191"/>
        <v>0</v>
      </c>
      <c r="ED167" s="176">
        <f t="shared" si="191"/>
        <v>0</v>
      </c>
      <c r="EE167" s="176">
        <f t="shared" si="191"/>
        <v>0</v>
      </c>
      <c r="EF167" s="176">
        <f t="shared" si="207"/>
        <v>0</v>
      </c>
      <c r="EG167" s="176">
        <f t="shared" si="205"/>
        <v>0</v>
      </c>
      <c r="EH167" s="176">
        <f t="shared" si="205"/>
        <v>0</v>
      </c>
      <c r="EI167" s="176">
        <f t="shared" si="205"/>
        <v>0</v>
      </c>
      <c r="EJ167" s="176">
        <f t="shared" si="205"/>
        <v>0</v>
      </c>
      <c r="EK167" s="176">
        <f t="shared" si="205"/>
        <v>0</v>
      </c>
      <c r="EL167" s="176">
        <f t="shared" si="205"/>
        <v>0</v>
      </c>
      <c r="EM167" s="176">
        <f t="shared" si="205"/>
        <v>0</v>
      </c>
      <c r="EN167" s="176">
        <f t="shared" si="205"/>
        <v>0</v>
      </c>
      <c r="EO167" s="176">
        <f t="shared" si="205"/>
        <v>0</v>
      </c>
      <c r="EP167" s="176">
        <f t="shared" si="205"/>
        <v>0</v>
      </c>
      <c r="EQ167" s="176">
        <f t="shared" si="205"/>
        <v>0</v>
      </c>
      <c r="ER167" s="176">
        <f t="shared" si="205"/>
        <v>0</v>
      </c>
      <c r="ES167" s="176">
        <f t="shared" si="190"/>
        <v>0</v>
      </c>
      <c r="ET167" s="176">
        <f t="shared" si="190"/>
        <v>0</v>
      </c>
      <c r="EU167" s="176">
        <f t="shared" si="190"/>
        <v>0</v>
      </c>
      <c r="EV167" s="176">
        <f t="shared" si="190"/>
        <v>0</v>
      </c>
      <c r="EW167" s="176">
        <f t="shared" si="189"/>
        <v>0</v>
      </c>
      <c r="EX167" s="176">
        <f t="shared" si="189"/>
        <v>0</v>
      </c>
      <c r="EY167" s="176">
        <f t="shared" si="189"/>
        <v>0</v>
      </c>
      <c r="EZ167" s="176">
        <f t="shared" si="189"/>
        <v>0</v>
      </c>
      <c r="FA167" s="176">
        <f t="shared" si="189"/>
        <v>0</v>
      </c>
      <c r="FB167" s="176">
        <f t="shared" si="189"/>
        <v>0</v>
      </c>
      <c r="FC167" s="176">
        <f t="shared" si="189"/>
        <v>0</v>
      </c>
      <c r="FD167" s="176">
        <f t="shared" si="189"/>
        <v>0</v>
      </c>
      <c r="FE167" s="176">
        <f t="shared" si="189"/>
        <v>0</v>
      </c>
      <c r="FF167" s="176">
        <f t="shared" si="189"/>
        <v>0</v>
      </c>
      <c r="FG167" s="176">
        <f t="shared" si="189"/>
        <v>0</v>
      </c>
      <c r="FH167" s="176">
        <f t="shared" si="189"/>
        <v>0</v>
      </c>
      <c r="FI167" s="176">
        <f t="shared" si="189"/>
        <v>0</v>
      </c>
      <c r="FJ167" s="176">
        <f t="shared" si="189"/>
        <v>0</v>
      </c>
      <c r="FK167" s="176">
        <f t="shared" si="189"/>
        <v>0</v>
      </c>
      <c r="FL167" s="176">
        <f t="shared" si="189"/>
        <v>0</v>
      </c>
      <c r="FM167" s="176">
        <f t="shared" si="199"/>
        <v>0</v>
      </c>
      <c r="FN167" s="176">
        <f t="shared" si="199"/>
        <v>0</v>
      </c>
      <c r="FO167" s="176">
        <f t="shared" si="199"/>
        <v>0</v>
      </c>
      <c r="FP167" s="176">
        <f t="shared" si="199"/>
        <v>0</v>
      </c>
      <c r="FQ167" s="176">
        <f t="shared" si="199"/>
        <v>0</v>
      </c>
      <c r="FR167" s="176">
        <f t="shared" si="199"/>
        <v>0</v>
      </c>
      <c r="FS167" s="176">
        <f t="shared" si="199"/>
        <v>0</v>
      </c>
      <c r="FT167" s="176">
        <f t="shared" si="199"/>
        <v>0</v>
      </c>
      <c r="FU167" s="176">
        <f t="shared" si="199"/>
        <v>0</v>
      </c>
      <c r="FV167" s="176">
        <f t="shared" si="199"/>
        <v>0</v>
      </c>
      <c r="FW167" s="176">
        <f t="shared" si="199"/>
        <v>0</v>
      </c>
      <c r="FX167" s="176">
        <f t="shared" si="199"/>
        <v>0</v>
      </c>
      <c r="FY167" s="176">
        <f t="shared" si="199"/>
        <v>0</v>
      </c>
      <c r="FZ167" s="176">
        <f t="shared" si="199"/>
        <v>0</v>
      </c>
      <c r="GA167" s="176">
        <f t="shared" si="199"/>
        <v>0</v>
      </c>
      <c r="GB167" s="176">
        <f t="shared" si="199"/>
        <v>0</v>
      </c>
      <c r="GC167" s="176">
        <f t="shared" si="186"/>
        <v>0</v>
      </c>
      <c r="GD167" s="176">
        <f t="shared" si="195"/>
        <v>0</v>
      </c>
      <c r="GE167" s="176">
        <f t="shared" si="195"/>
        <v>0</v>
      </c>
      <c r="GF167" s="176">
        <f t="shared" si="195"/>
        <v>0</v>
      </c>
      <c r="GG167" s="176">
        <f t="shared" si="195"/>
        <v>0</v>
      </c>
      <c r="GH167" s="176">
        <f t="shared" si="195"/>
        <v>0</v>
      </c>
      <c r="GI167" s="176">
        <f t="shared" si="195"/>
        <v>0</v>
      </c>
      <c r="GJ167" s="176">
        <f t="shared" si="195"/>
        <v>0</v>
      </c>
      <c r="GK167" s="176">
        <f t="shared" si="195"/>
        <v>0</v>
      </c>
      <c r="GL167" s="176">
        <f t="shared" si="195"/>
        <v>0</v>
      </c>
      <c r="GM167" s="176">
        <f t="shared" si="195"/>
        <v>0</v>
      </c>
      <c r="GN167" s="176">
        <f t="shared" si="195"/>
        <v>0</v>
      </c>
      <c r="GO167" s="176">
        <f t="shared" si="195"/>
        <v>0</v>
      </c>
      <c r="GP167" s="176">
        <f t="shared" si="195"/>
        <v>0</v>
      </c>
      <c r="GQ167" s="176">
        <f t="shared" si="193"/>
        <v>0</v>
      </c>
      <c r="GR167" s="176">
        <f t="shared" si="193"/>
        <v>0</v>
      </c>
      <c r="GS167" s="176">
        <f t="shared" si="193"/>
        <v>0</v>
      </c>
      <c r="GT167" s="176">
        <f t="shared" si="193"/>
        <v>0</v>
      </c>
      <c r="GU167" s="176">
        <f t="shared" si="193"/>
        <v>0</v>
      </c>
      <c r="GV167" s="176">
        <f t="shared" si="193"/>
        <v>0</v>
      </c>
      <c r="GW167" s="176">
        <f t="shared" si="193"/>
        <v>0</v>
      </c>
      <c r="GX167" s="176">
        <f t="shared" si="193"/>
        <v>0</v>
      </c>
      <c r="GY167" s="176">
        <f t="shared" si="193"/>
        <v>0</v>
      </c>
      <c r="GZ167" s="176">
        <f t="shared" si="193"/>
        <v>0</v>
      </c>
      <c r="HA167" s="176">
        <f t="shared" si="193"/>
        <v>0</v>
      </c>
      <c r="HB167" s="176">
        <f t="shared" si="193"/>
        <v>0</v>
      </c>
      <c r="HC167" s="176">
        <f t="shared" si="193"/>
        <v>0</v>
      </c>
      <c r="HD167" s="176">
        <f t="shared" si="193"/>
        <v>0</v>
      </c>
      <c r="HE167" s="176">
        <f t="shared" si="193"/>
        <v>0</v>
      </c>
      <c r="HF167" s="176">
        <f t="shared" si="192"/>
        <v>0</v>
      </c>
      <c r="HG167" s="176">
        <f t="shared" si="192"/>
        <v>0</v>
      </c>
      <c r="HH167" s="176">
        <f t="shared" si="192"/>
        <v>0</v>
      </c>
      <c r="HI167" s="176">
        <f t="shared" si="192"/>
        <v>0</v>
      </c>
      <c r="HJ167" s="176">
        <f t="shared" si="192"/>
        <v>0</v>
      </c>
      <c r="HK167" s="176">
        <f t="shared" si="192"/>
        <v>0</v>
      </c>
      <c r="HL167" s="176">
        <f t="shared" si="192"/>
        <v>0</v>
      </c>
      <c r="HM167" s="176">
        <f t="shared" si="192"/>
        <v>0</v>
      </c>
      <c r="HN167" s="176">
        <f t="shared" si="192"/>
        <v>0</v>
      </c>
      <c r="HO167" s="176">
        <f t="shared" si="192"/>
        <v>0</v>
      </c>
      <c r="HP167" s="176">
        <f t="shared" si="192"/>
        <v>0</v>
      </c>
      <c r="HQ167" s="176">
        <f t="shared" si="192"/>
        <v>0</v>
      </c>
      <c r="HR167" s="176">
        <f t="shared" si="206"/>
        <v>0</v>
      </c>
      <c r="HS167" s="176">
        <f t="shared" si="206"/>
        <v>0</v>
      </c>
      <c r="HT167" s="176">
        <f t="shared" si="206"/>
        <v>0</v>
      </c>
      <c r="HU167" s="176">
        <f t="shared" si="206"/>
        <v>0</v>
      </c>
      <c r="HV167" s="176">
        <f t="shared" si="206"/>
        <v>0</v>
      </c>
      <c r="HW167" s="176">
        <f t="shared" si="206"/>
        <v>0</v>
      </c>
      <c r="HX167" s="176">
        <f t="shared" si="206"/>
        <v>0</v>
      </c>
      <c r="HY167" s="176">
        <f t="shared" si="206"/>
        <v>0</v>
      </c>
      <c r="HZ167" s="176">
        <f t="shared" si="206"/>
        <v>0</v>
      </c>
      <c r="IA167" s="176">
        <f t="shared" si="206"/>
        <v>0</v>
      </c>
      <c r="IB167" s="176">
        <f t="shared" si="206"/>
        <v>0</v>
      </c>
      <c r="IC167" s="176">
        <f t="shared" si="206"/>
        <v>0</v>
      </c>
      <c r="ID167" s="176">
        <f t="shared" si="206"/>
        <v>0</v>
      </c>
      <c r="IE167" s="176">
        <f t="shared" si="206"/>
        <v>0</v>
      </c>
      <c r="IF167" s="176">
        <f t="shared" si="171"/>
        <v>0</v>
      </c>
      <c r="IG167" s="176">
        <f t="shared" si="171"/>
        <v>0</v>
      </c>
    </row>
    <row r="168" spans="2:241" ht="12.75" customHeight="1" x14ac:dyDescent="0.25">
      <c r="B168" s="174"/>
      <c r="C168" s="174"/>
      <c r="D168" s="174">
        <f t="shared" si="173"/>
        <v>0</v>
      </c>
      <c r="E168"/>
      <c r="F168"/>
      <c r="G168" s="177">
        <v>155</v>
      </c>
      <c r="H168" s="176">
        <f t="shared" si="174"/>
        <v>24.033036060333156</v>
      </c>
      <c r="I168" s="176">
        <f t="shared" si="176"/>
        <v>0</v>
      </c>
      <c r="K168" s="176">
        <f t="shared" si="196"/>
        <v>0</v>
      </c>
      <c r="L168" s="176">
        <f t="shared" si="196"/>
        <v>0</v>
      </c>
      <c r="M168" s="176">
        <f t="shared" si="196"/>
        <v>0</v>
      </c>
      <c r="N168" s="176">
        <f t="shared" si="196"/>
        <v>0</v>
      </c>
      <c r="O168" s="176">
        <f t="shared" si="196"/>
        <v>0</v>
      </c>
      <c r="P168" s="176">
        <f t="shared" si="196"/>
        <v>0</v>
      </c>
      <c r="Q168" s="176">
        <f t="shared" si="196"/>
        <v>0</v>
      </c>
      <c r="R168" s="176">
        <f t="shared" si="196"/>
        <v>0</v>
      </c>
      <c r="S168" s="176">
        <f t="shared" si="196"/>
        <v>0</v>
      </c>
      <c r="T168" s="176">
        <f t="shared" si="196"/>
        <v>0</v>
      </c>
      <c r="U168" s="176">
        <f t="shared" si="196"/>
        <v>0</v>
      </c>
      <c r="V168" s="176">
        <f t="shared" si="196"/>
        <v>0</v>
      </c>
      <c r="W168" s="176">
        <f t="shared" si="196"/>
        <v>0</v>
      </c>
      <c r="X168" s="176">
        <f t="shared" si="196"/>
        <v>0</v>
      </c>
      <c r="Y168" s="176">
        <f t="shared" si="196"/>
        <v>0</v>
      </c>
      <c r="Z168" s="176">
        <f t="shared" si="196"/>
        <v>0</v>
      </c>
      <c r="AA168" s="176">
        <f t="shared" si="194"/>
        <v>0</v>
      </c>
      <c r="AB168" s="176">
        <f t="shared" si="194"/>
        <v>0</v>
      </c>
      <c r="AC168" s="176">
        <f t="shared" si="194"/>
        <v>0</v>
      </c>
      <c r="AD168" s="176">
        <f t="shared" si="194"/>
        <v>0</v>
      </c>
      <c r="AE168" s="176">
        <f t="shared" si="194"/>
        <v>0</v>
      </c>
      <c r="AF168" s="176">
        <f t="shared" si="194"/>
        <v>0</v>
      </c>
      <c r="AG168" s="176">
        <f t="shared" si="194"/>
        <v>0</v>
      </c>
      <c r="AH168" s="176">
        <f t="shared" si="194"/>
        <v>0</v>
      </c>
      <c r="AI168" s="176">
        <f t="shared" si="194"/>
        <v>0</v>
      </c>
      <c r="AJ168" s="176">
        <f t="shared" si="194"/>
        <v>0</v>
      </c>
      <c r="AK168" s="176">
        <f t="shared" si="200"/>
        <v>0</v>
      </c>
      <c r="AL168" s="176">
        <f t="shared" si="200"/>
        <v>0</v>
      </c>
      <c r="AM168" s="176">
        <f t="shared" si="200"/>
        <v>0</v>
      </c>
      <c r="AN168" s="176">
        <f t="shared" si="200"/>
        <v>0</v>
      </c>
      <c r="AO168" s="176">
        <f t="shared" si="200"/>
        <v>0</v>
      </c>
      <c r="AP168" s="176">
        <f t="shared" si="200"/>
        <v>0</v>
      </c>
      <c r="AQ168" s="176">
        <f t="shared" si="200"/>
        <v>0</v>
      </c>
      <c r="AR168" s="176">
        <f t="shared" si="200"/>
        <v>0</v>
      </c>
      <c r="AS168" s="176">
        <f t="shared" si="200"/>
        <v>0</v>
      </c>
      <c r="AT168" s="176">
        <f t="shared" si="200"/>
        <v>0</v>
      </c>
      <c r="AU168" s="176">
        <f t="shared" si="200"/>
        <v>0</v>
      </c>
      <c r="AV168" s="176">
        <f t="shared" si="197"/>
        <v>0</v>
      </c>
      <c r="AW168" s="176">
        <f t="shared" si="197"/>
        <v>0</v>
      </c>
      <c r="AX168" s="176">
        <f t="shared" si="197"/>
        <v>0</v>
      </c>
      <c r="AY168" s="176">
        <f t="shared" si="197"/>
        <v>0</v>
      </c>
      <c r="AZ168" s="176">
        <f t="shared" si="197"/>
        <v>0</v>
      </c>
      <c r="BA168" s="176">
        <f t="shared" si="197"/>
        <v>0</v>
      </c>
      <c r="BB168" s="176">
        <f t="shared" si="197"/>
        <v>0</v>
      </c>
      <c r="BC168" s="176">
        <f t="shared" si="197"/>
        <v>0</v>
      </c>
      <c r="BD168" s="176">
        <f t="shared" si="197"/>
        <v>0</v>
      </c>
      <c r="BE168" s="176">
        <f t="shared" si="197"/>
        <v>0</v>
      </c>
      <c r="BF168" s="176">
        <f t="shared" si="197"/>
        <v>0</v>
      </c>
      <c r="BG168" s="176">
        <f t="shared" si="202"/>
        <v>0</v>
      </c>
      <c r="BH168" s="176">
        <f t="shared" si="202"/>
        <v>0</v>
      </c>
      <c r="BI168" s="176">
        <f t="shared" si="202"/>
        <v>0</v>
      </c>
      <c r="BJ168" s="176">
        <f t="shared" si="202"/>
        <v>0</v>
      </c>
      <c r="BK168" s="176">
        <f t="shared" si="202"/>
        <v>0</v>
      </c>
      <c r="BL168" s="176">
        <f t="shared" si="202"/>
        <v>0</v>
      </c>
      <c r="BM168" s="176">
        <f t="shared" si="202"/>
        <v>0</v>
      </c>
      <c r="BN168" s="176">
        <f t="shared" si="202"/>
        <v>0</v>
      </c>
      <c r="BO168" s="176">
        <f t="shared" si="202"/>
        <v>0</v>
      </c>
      <c r="BP168" s="176">
        <f t="shared" si="202"/>
        <v>0</v>
      </c>
      <c r="BQ168" s="176">
        <f t="shared" si="202"/>
        <v>0</v>
      </c>
      <c r="BR168" s="176">
        <f t="shared" si="202"/>
        <v>0</v>
      </c>
      <c r="BS168" s="176">
        <f t="shared" si="202"/>
        <v>0</v>
      </c>
      <c r="BT168" s="176">
        <f t="shared" si="202"/>
        <v>0</v>
      </c>
      <c r="BU168" s="176">
        <f t="shared" si="202"/>
        <v>0</v>
      </c>
      <c r="BV168" s="176">
        <f t="shared" si="202"/>
        <v>0</v>
      </c>
      <c r="BW168" s="176">
        <f t="shared" si="204"/>
        <v>0</v>
      </c>
      <c r="BX168" s="176">
        <f t="shared" si="204"/>
        <v>0</v>
      </c>
      <c r="BY168" s="176">
        <f t="shared" si="204"/>
        <v>0</v>
      </c>
      <c r="BZ168" s="176">
        <f t="shared" si="204"/>
        <v>0</v>
      </c>
      <c r="CA168" s="176">
        <f t="shared" si="204"/>
        <v>0</v>
      </c>
      <c r="CB168" s="176">
        <f t="shared" si="204"/>
        <v>0</v>
      </c>
      <c r="CC168" s="176">
        <f t="shared" si="203"/>
        <v>0</v>
      </c>
      <c r="CD168" s="176">
        <f t="shared" si="203"/>
        <v>0</v>
      </c>
      <c r="CE168" s="176">
        <f t="shared" si="203"/>
        <v>0</v>
      </c>
      <c r="CF168" s="176">
        <f t="shared" si="203"/>
        <v>0</v>
      </c>
      <c r="CG168" s="176">
        <f t="shared" si="203"/>
        <v>0</v>
      </c>
      <c r="CH168" s="176">
        <f t="shared" si="203"/>
        <v>0</v>
      </c>
      <c r="CI168" s="176">
        <f t="shared" si="203"/>
        <v>0</v>
      </c>
      <c r="CJ168" s="176">
        <f t="shared" si="203"/>
        <v>0</v>
      </c>
      <c r="CK168" s="176">
        <f t="shared" si="203"/>
        <v>0</v>
      </c>
      <c r="CL168" s="176">
        <f t="shared" si="203"/>
        <v>0</v>
      </c>
      <c r="CM168" s="176">
        <f t="shared" si="203"/>
        <v>0</v>
      </c>
      <c r="CN168" s="176">
        <f t="shared" si="203"/>
        <v>0</v>
      </c>
      <c r="CO168" s="176">
        <f t="shared" si="203"/>
        <v>0</v>
      </c>
      <c r="CP168" s="176">
        <f t="shared" si="203"/>
        <v>0</v>
      </c>
      <c r="CQ168" s="176">
        <f t="shared" si="203"/>
        <v>0</v>
      </c>
      <c r="CR168" s="176">
        <f t="shared" si="203"/>
        <v>0</v>
      </c>
      <c r="CS168" s="176">
        <f t="shared" si="201"/>
        <v>0</v>
      </c>
      <c r="CT168" s="176">
        <f t="shared" si="201"/>
        <v>0</v>
      </c>
      <c r="CU168" s="176">
        <f t="shared" si="201"/>
        <v>0</v>
      </c>
      <c r="CV168" s="176">
        <f t="shared" si="201"/>
        <v>0</v>
      </c>
      <c r="CW168" s="176">
        <f t="shared" si="201"/>
        <v>0</v>
      </c>
      <c r="CX168" s="176">
        <f t="shared" si="201"/>
        <v>0</v>
      </c>
      <c r="CY168" s="176">
        <f t="shared" si="201"/>
        <v>0</v>
      </c>
      <c r="CZ168" s="176">
        <f t="shared" si="201"/>
        <v>0</v>
      </c>
      <c r="DA168" s="176">
        <f t="shared" si="201"/>
        <v>0</v>
      </c>
      <c r="DB168" s="176">
        <f t="shared" si="198"/>
        <v>0</v>
      </c>
      <c r="DC168" s="176">
        <f t="shared" si="198"/>
        <v>0</v>
      </c>
      <c r="DD168" s="176">
        <f t="shared" si="198"/>
        <v>0</v>
      </c>
      <c r="DE168" s="176">
        <f t="shared" si="198"/>
        <v>0</v>
      </c>
      <c r="DF168" s="176">
        <f t="shared" si="198"/>
        <v>0</v>
      </c>
      <c r="DG168" s="176">
        <f t="shared" si="198"/>
        <v>0</v>
      </c>
      <c r="DH168" s="176">
        <f t="shared" si="198"/>
        <v>0</v>
      </c>
      <c r="DI168" s="176">
        <f t="shared" si="198"/>
        <v>0</v>
      </c>
      <c r="DJ168" s="176">
        <f t="shared" si="198"/>
        <v>0</v>
      </c>
      <c r="DK168" s="176">
        <f t="shared" si="198"/>
        <v>0</v>
      </c>
      <c r="DL168" s="176">
        <f t="shared" si="198"/>
        <v>0</v>
      </c>
      <c r="DM168" s="176">
        <f t="shared" si="198"/>
        <v>0</v>
      </c>
      <c r="DN168" s="176">
        <f t="shared" si="198"/>
        <v>0</v>
      </c>
      <c r="DO168" s="176">
        <f t="shared" si="198"/>
        <v>0</v>
      </c>
      <c r="DP168" s="176">
        <f t="shared" si="198"/>
        <v>0</v>
      </c>
      <c r="DQ168" s="176">
        <f t="shared" si="191"/>
        <v>0</v>
      </c>
      <c r="DR168" s="176">
        <f t="shared" si="191"/>
        <v>0</v>
      </c>
      <c r="DS168" s="176">
        <f t="shared" si="191"/>
        <v>0</v>
      </c>
      <c r="DT168" s="176">
        <f t="shared" si="191"/>
        <v>0</v>
      </c>
      <c r="DU168" s="176">
        <f t="shared" si="191"/>
        <v>0</v>
      </c>
      <c r="DV168" s="176">
        <f t="shared" si="191"/>
        <v>0</v>
      </c>
      <c r="DW168" s="176">
        <f t="shared" si="191"/>
        <v>0</v>
      </c>
      <c r="DX168" s="176">
        <f t="shared" si="191"/>
        <v>0</v>
      </c>
      <c r="DY168" s="176">
        <f t="shared" si="191"/>
        <v>0</v>
      </c>
      <c r="DZ168" s="176">
        <f t="shared" si="191"/>
        <v>0</v>
      </c>
      <c r="EA168" s="176">
        <f t="shared" si="191"/>
        <v>0</v>
      </c>
      <c r="EB168" s="176">
        <f t="shared" si="191"/>
        <v>0</v>
      </c>
      <c r="EC168" s="176">
        <f t="shared" si="191"/>
        <v>0</v>
      </c>
      <c r="ED168" s="176">
        <f t="shared" si="191"/>
        <v>0</v>
      </c>
      <c r="EE168" s="176">
        <f t="shared" si="191"/>
        <v>0</v>
      </c>
      <c r="EF168" s="176">
        <f t="shared" si="207"/>
        <v>0</v>
      </c>
      <c r="EG168" s="176">
        <f t="shared" si="205"/>
        <v>0</v>
      </c>
      <c r="EH168" s="176">
        <f t="shared" si="205"/>
        <v>0</v>
      </c>
      <c r="EI168" s="176">
        <f t="shared" si="205"/>
        <v>0</v>
      </c>
      <c r="EJ168" s="176">
        <f t="shared" si="205"/>
        <v>0</v>
      </c>
      <c r="EK168" s="176">
        <f t="shared" si="205"/>
        <v>0</v>
      </c>
      <c r="EL168" s="176">
        <f t="shared" si="205"/>
        <v>0</v>
      </c>
      <c r="EM168" s="176">
        <f t="shared" si="205"/>
        <v>0</v>
      </c>
      <c r="EN168" s="176">
        <f t="shared" si="205"/>
        <v>0</v>
      </c>
      <c r="EO168" s="176">
        <f t="shared" si="205"/>
        <v>0</v>
      </c>
      <c r="EP168" s="176">
        <f t="shared" si="205"/>
        <v>0</v>
      </c>
      <c r="EQ168" s="176">
        <f t="shared" si="205"/>
        <v>0</v>
      </c>
      <c r="ER168" s="176">
        <f t="shared" si="205"/>
        <v>0</v>
      </c>
      <c r="ES168" s="176">
        <f t="shared" si="205"/>
        <v>0</v>
      </c>
      <c r="ET168" s="176">
        <f t="shared" si="205"/>
        <v>0</v>
      </c>
      <c r="EU168" s="176">
        <f t="shared" si="205"/>
        <v>0</v>
      </c>
      <c r="EV168" s="176">
        <f t="shared" si="205"/>
        <v>0</v>
      </c>
      <c r="EW168" s="176">
        <f t="shared" si="189"/>
        <v>0</v>
      </c>
      <c r="EX168" s="176">
        <f t="shared" si="189"/>
        <v>0</v>
      </c>
      <c r="EY168" s="176">
        <f t="shared" si="189"/>
        <v>0</v>
      </c>
      <c r="EZ168" s="176">
        <f t="shared" si="189"/>
        <v>0</v>
      </c>
      <c r="FA168" s="176">
        <f t="shared" si="189"/>
        <v>0</v>
      </c>
      <c r="FB168" s="176">
        <f t="shared" si="189"/>
        <v>0</v>
      </c>
      <c r="FC168" s="176">
        <f t="shared" si="189"/>
        <v>0</v>
      </c>
      <c r="FD168" s="176">
        <f t="shared" si="189"/>
        <v>0</v>
      </c>
      <c r="FE168" s="176">
        <f t="shared" si="189"/>
        <v>0</v>
      </c>
      <c r="FF168" s="176">
        <f t="shared" si="189"/>
        <v>0</v>
      </c>
      <c r="FG168" s="176">
        <f t="shared" si="189"/>
        <v>0</v>
      </c>
      <c r="FH168" s="176">
        <f t="shared" si="189"/>
        <v>0</v>
      </c>
      <c r="FI168" s="176">
        <f t="shared" si="189"/>
        <v>0</v>
      </c>
      <c r="FJ168" s="176">
        <f t="shared" si="189"/>
        <v>0</v>
      </c>
      <c r="FK168" s="176">
        <f t="shared" si="189"/>
        <v>0</v>
      </c>
      <c r="FL168" s="176">
        <f t="shared" si="189"/>
        <v>0</v>
      </c>
      <c r="FM168" s="176">
        <f t="shared" si="199"/>
        <v>0</v>
      </c>
      <c r="FN168" s="176">
        <f t="shared" si="199"/>
        <v>0</v>
      </c>
      <c r="FO168" s="176">
        <f t="shared" si="199"/>
        <v>0</v>
      </c>
      <c r="FP168" s="176">
        <f t="shared" si="199"/>
        <v>0</v>
      </c>
      <c r="FQ168" s="176">
        <f t="shared" si="199"/>
        <v>0</v>
      </c>
      <c r="FR168" s="176">
        <f t="shared" si="199"/>
        <v>0</v>
      </c>
      <c r="FS168" s="176">
        <f t="shared" si="199"/>
        <v>0</v>
      </c>
      <c r="FT168" s="176">
        <f t="shared" si="199"/>
        <v>0</v>
      </c>
      <c r="FU168" s="176">
        <f t="shared" si="199"/>
        <v>0</v>
      </c>
      <c r="FV168" s="176">
        <f t="shared" si="199"/>
        <v>0</v>
      </c>
      <c r="FW168" s="176">
        <f t="shared" si="199"/>
        <v>0</v>
      </c>
      <c r="FX168" s="176">
        <f t="shared" si="199"/>
        <v>0</v>
      </c>
      <c r="FY168" s="176">
        <f t="shared" si="199"/>
        <v>0</v>
      </c>
      <c r="FZ168" s="176">
        <f t="shared" si="199"/>
        <v>0</v>
      </c>
      <c r="GA168" s="176">
        <f t="shared" si="199"/>
        <v>0</v>
      </c>
      <c r="GB168" s="176">
        <f t="shared" si="199"/>
        <v>0</v>
      </c>
      <c r="GC168" s="176">
        <f t="shared" si="186"/>
        <v>0</v>
      </c>
      <c r="GD168" s="176">
        <f t="shared" si="195"/>
        <v>0</v>
      </c>
      <c r="GE168" s="176">
        <f t="shared" si="195"/>
        <v>0</v>
      </c>
      <c r="GF168" s="176">
        <f t="shared" si="195"/>
        <v>0</v>
      </c>
      <c r="GG168" s="176">
        <f t="shared" si="195"/>
        <v>0</v>
      </c>
      <c r="GH168" s="176">
        <f t="shared" si="195"/>
        <v>0</v>
      </c>
      <c r="GI168" s="176">
        <f t="shared" si="195"/>
        <v>0</v>
      </c>
      <c r="GJ168" s="176">
        <f t="shared" si="195"/>
        <v>0</v>
      </c>
      <c r="GK168" s="176">
        <f t="shared" si="195"/>
        <v>0</v>
      </c>
      <c r="GL168" s="176">
        <f t="shared" si="195"/>
        <v>0</v>
      </c>
      <c r="GM168" s="176">
        <f t="shared" si="195"/>
        <v>0</v>
      </c>
      <c r="GN168" s="176">
        <f t="shared" si="195"/>
        <v>0</v>
      </c>
      <c r="GO168" s="176">
        <f t="shared" si="195"/>
        <v>0</v>
      </c>
      <c r="GP168" s="176">
        <f t="shared" si="195"/>
        <v>0</v>
      </c>
      <c r="GQ168" s="176">
        <f t="shared" si="193"/>
        <v>0</v>
      </c>
      <c r="GR168" s="176">
        <f t="shared" si="193"/>
        <v>0</v>
      </c>
      <c r="GS168" s="176">
        <f t="shared" si="193"/>
        <v>0</v>
      </c>
      <c r="GT168" s="176">
        <f t="shared" si="193"/>
        <v>0</v>
      </c>
      <c r="GU168" s="176">
        <f t="shared" si="193"/>
        <v>0</v>
      </c>
      <c r="GV168" s="176">
        <f t="shared" si="193"/>
        <v>0</v>
      </c>
      <c r="GW168" s="176">
        <f t="shared" si="193"/>
        <v>0</v>
      </c>
      <c r="GX168" s="176">
        <f t="shared" si="193"/>
        <v>0</v>
      </c>
      <c r="GY168" s="176">
        <f t="shared" si="193"/>
        <v>0</v>
      </c>
      <c r="GZ168" s="176">
        <f t="shared" si="193"/>
        <v>0</v>
      </c>
      <c r="HA168" s="176">
        <f t="shared" si="193"/>
        <v>0</v>
      </c>
      <c r="HB168" s="176">
        <f t="shared" si="193"/>
        <v>0</v>
      </c>
      <c r="HC168" s="176">
        <f t="shared" si="193"/>
        <v>0</v>
      </c>
      <c r="HD168" s="176">
        <f t="shared" si="193"/>
        <v>0</v>
      </c>
      <c r="HE168" s="176">
        <f t="shared" si="193"/>
        <v>0</v>
      </c>
      <c r="HF168" s="176">
        <f t="shared" si="192"/>
        <v>0</v>
      </c>
      <c r="HG168" s="176">
        <f t="shared" si="192"/>
        <v>0</v>
      </c>
      <c r="HH168" s="176">
        <f t="shared" si="192"/>
        <v>0</v>
      </c>
      <c r="HI168" s="176">
        <f t="shared" si="192"/>
        <v>0</v>
      </c>
      <c r="HJ168" s="176">
        <f t="shared" si="192"/>
        <v>0</v>
      </c>
      <c r="HK168" s="176">
        <f t="shared" si="192"/>
        <v>0</v>
      </c>
      <c r="HL168" s="176">
        <f t="shared" si="192"/>
        <v>0</v>
      </c>
      <c r="HM168" s="176">
        <f t="shared" si="192"/>
        <v>0</v>
      </c>
      <c r="HN168" s="176">
        <f t="shared" si="192"/>
        <v>0</v>
      </c>
      <c r="HO168" s="176">
        <f t="shared" si="192"/>
        <v>0</v>
      </c>
      <c r="HP168" s="176">
        <f t="shared" si="192"/>
        <v>0</v>
      </c>
      <c r="HQ168" s="176">
        <f t="shared" si="192"/>
        <v>0</v>
      </c>
      <c r="HR168" s="176">
        <f t="shared" si="206"/>
        <v>0</v>
      </c>
      <c r="HS168" s="176">
        <f t="shared" si="206"/>
        <v>0</v>
      </c>
      <c r="HT168" s="176">
        <f t="shared" si="206"/>
        <v>0</v>
      </c>
      <c r="HU168" s="176">
        <f t="shared" si="206"/>
        <v>0</v>
      </c>
      <c r="HV168" s="176">
        <f t="shared" si="206"/>
        <v>0</v>
      </c>
      <c r="HW168" s="176">
        <f t="shared" si="206"/>
        <v>0</v>
      </c>
      <c r="HX168" s="176">
        <f t="shared" si="206"/>
        <v>0</v>
      </c>
      <c r="HY168" s="176">
        <f t="shared" si="206"/>
        <v>0</v>
      </c>
      <c r="HZ168" s="176">
        <f t="shared" si="206"/>
        <v>0</v>
      </c>
      <c r="IA168" s="176">
        <f t="shared" si="206"/>
        <v>0</v>
      </c>
      <c r="IB168" s="176">
        <f t="shared" si="206"/>
        <v>0</v>
      </c>
      <c r="IC168" s="176">
        <f t="shared" si="206"/>
        <v>0</v>
      </c>
      <c r="ID168" s="176">
        <f t="shared" si="206"/>
        <v>0</v>
      </c>
      <c r="IE168" s="176">
        <f t="shared" si="206"/>
        <v>0</v>
      </c>
      <c r="IF168" s="176">
        <f t="shared" si="171"/>
        <v>0</v>
      </c>
      <c r="IG168" s="176">
        <f t="shared" si="171"/>
        <v>0</v>
      </c>
    </row>
    <row r="169" spans="2:241" ht="12.75" customHeight="1" x14ac:dyDescent="0.25">
      <c r="B169" s="174"/>
      <c r="C169" s="174"/>
      <c r="D169" s="174">
        <f t="shared" si="173"/>
        <v>0</v>
      </c>
      <c r="E169"/>
      <c r="F169"/>
      <c r="G169" s="177">
        <v>156</v>
      </c>
      <c r="H169" s="176">
        <f t="shared" si="174"/>
        <v>24.188087905883695</v>
      </c>
      <c r="I169" s="176">
        <f t="shared" si="176"/>
        <v>0</v>
      </c>
      <c r="K169" s="176">
        <f t="shared" si="196"/>
        <v>0</v>
      </c>
      <c r="L169" s="176">
        <f t="shared" si="196"/>
        <v>0</v>
      </c>
      <c r="M169" s="176">
        <f t="shared" si="196"/>
        <v>0</v>
      </c>
      <c r="N169" s="176">
        <f t="shared" si="196"/>
        <v>0</v>
      </c>
      <c r="O169" s="176">
        <f t="shared" si="196"/>
        <v>0</v>
      </c>
      <c r="P169" s="176">
        <f t="shared" si="196"/>
        <v>0</v>
      </c>
      <c r="Q169" s="176">
        <f t="shared" si="196"/>
        <v>0</v>
      </c>
      <c r="R169" s="176">
        <f t="shared" si="196"/>
        <v>0</v>
      </c>
      <c r="S169" s="176">
        <f t="shared" si="196"/>
        <v>0</v>
      </c>
      <c r="T169" s="176">
        <f t="shared" si="196"/>
        <v>0</v>
      </c>
      <c r="U169" s="176">
        <f t="shared" si="196"/>
        <v>0</v>
      </c>
      <c r="V169" s="176">
        <f t="shared" si="196"/>
        <v>0</v>
      </c>
      <c r="W169" s="176">
        <f t="shared" si="196"/>
        <v>0</v>
      </c>
      <c r="X169" s="176">
        <f t="shared" si="196"/>
        <v>0</v>
      </c>
      <c r="Y169" s="176">
        <f t="shared" si="196"/>
        <v>0</v>
      </c>
      <c r="Z169" s="176">
        <f t="shared" si="196"/>
        <v>0</v>
      </c>
      <c r="AA169" s="176">
        <f t="shared" si="194"/>
        <v>0</v>
      </c>
      <c r="AB169" s="176">
        <f t="shared" si="194"/>
        <v>0</v>
      </c>
      <c r="AC169" s="176">
        <f t="shared" si="194"/>
        <v>0</v>
      </c>
      <c r="AD169" s="176">
        <f t="shared" si="194"/>
        <v>0</v>
      </c>
      <c r="AE169" s="176">
        <f t="shared" si="194"/>
        <v>0</v>
      </c>
      <c r="AF169" s="176">
        <f t="shared" si="194"/>
        <v>0</v>
      </c>
      <c r="AG169" s="176">
        <f t="shared" si="194"/>
        <v>0</v>
      </c>
      <c r="AH169" s="176">
        <f t="shared" si="194"/>
        <v>0</v>
      </c>
      <c r="AI169" s="176">
        <f t="shared" si="194"/>
        <v>0</v>
      </c>
      <c r="AJ169" s="176">
        <f t="shared" si="194"/>
        <v>0</v>
      </c>
      <c r="AK169" s="176">
        <f t="shared" si="200"/>
        <v>0</v>
      </c>
      <c r="AL169" s="176">
        <f t="shared" si="200"/>
        <v>0</v>
      </c>
      <c r="AM169" s="176">
        <f t="shared" si="200"/>
        <v>0</v>
      </c>
      <c r="AN169" s="176">
        <f t="shared" si="200"/>
        <v>0</v>
      </c>
      <c r="AO169" s="176">
        <f t="shared" si="200"/>
        <v>0</v>
      </c>
      <c r="AP169" s="176">
        <f t="shared" si="200"/>
        <v>0</v>
      </c>
      <c r="AQ169" s="176">
        <f t="shared" si="200"/>
        <v>0</v>
      </c>
      <c r="AR169" s="176">
        <f t="shared" si="200"/>
        <v>0</v>
      </c>
      <c r="AS169" s="176">
        <f t="shared" si="200"/>
        <v>0</v>
      </c>
      <c r="AT169" s="176">
        <f t="shared" si="200"/>
        <v>0</v>
      </c>
      <c r="AU169" s="176">
        <f t="shared" si="200"/>
        <v>0</v>
      </c>
      <c r="AV169" s="176">
        <f t="shared" si="197"/>
        <v>0</v>
      </c>
      <c r="AW169" s="176">
        <f t="shared" si="197"/>
        <v>0</v>
      </c>
      <c r="AX169" s="176">
        <f t="shared" si="197"/>
        <v>0</v>
      </c>
      <c r="AY169" s="176">
        <f t="shared" si="197"/>
        <v>0</v>
      </c>
      <c r="AZ169" s="176">
        <f t="shared" si="197"/>
        <v>0</v>
      </c>
      <c r="BA169" s="176">
        <f t="shared" si="197"/>
        <v>0</v>
      </c>
      <c r="BB169" s="176">
        <f t="shared" si="197"/>
        <v>0</v>
      </c>
      <c r="BC169" s="176">
        <f t="shared" si="197"/>
        <v>0</v>
      </c>
      <c r="BD169" s="176">
        <f t="shared" si="197"/>
        <v>0</v>
      </c>
      <c r="BE169" s="176">
        <f t="shared" si="197"/>
        <v>0</v>
      </c>
      <c r="BF169" s="176">
        <f t="shared" si="197"/>
        <v>0</v>
      </c>
      <c r="BG169" s="176">
        <f t="shared" si="202"/>
        <v>0</v>
      </c>
      <c r="BH169" s="176">
        <f t="shared" si="202"/>
        <v>0</v>
      </c>
      <c r="BI169" s="176">
        <f t="shared" si="202"/>
        <v>0</v>
      </c>
      <c r="BJ169" s="176">
        <f t="shared" si="202"/>
        <v>0</v>
      </c>
      <c r="BK169" s="176">
        <f t="shared" si="202"/>
        <v>0</v>
      </c>
      <c r="BL169" s="176">
        <f t="shared" si="202"/>
        <v>0</v>
      </c>
      <c r="BM169" s="176">
        <f t="shared" si="202"/>
        <v>0</v>
      </c>
      <c r="BN169" s="176">
        <f t="shared" si="202"/>
        <v>0</v>
      </c>
      <c r="BO169" s="176">
        <f t="shared" si="202"/>
        <v>0</v>
      </c>
      <c r="BP169" s="176">
        <f t="shared" si="202"/>
        <v>0</v>
      </c>
      <c r="BQ169" s="176">
        <f t="shared" si="202"/>
        <v>0</v>
      </c>
      <c r="BR169" s="176">
        <f t="shared" si="202"/>
        <v>0</v>
      </c>
      <c r="BS169" s="176">
        <f t="shared" si="202"/>
        <v>0</v>
      </c>
      <c r="BT169" s="176">
        <f t="shared" si="202"/>
        <v>0</v>
      </c>
      <c r="BU169" s="176">
        <f t="shared" si="202"/>
        <v>0</v>
      </c>
      <c r="BV169" s="176">
        <f t="shared" si="202"/>
        <v>0</v>
      </c>
      <c r="BW169" s="176">
        <f t="shared" si="204"/>
        <v>0</v>
      </c>
      <c r="BX169" s="176">
        <f t="shared" si="204"/>
        <v>0</v>
      </c>
      <c r="BY169" s="176">
        <f t="shared" si="204"/>
        <v>0</v>
      </c>
      <c r="BZ169" s="176">
        <f t="shared" si="204"/>
        <v>0</v>
      </c>
      <c r="CA169" s="176">
        <f t="shared" si="204"/>
        <v>0</v>
      </c>
      <c r="CB169" s="176">
        <f t="shared" si="204"/>
        <v>0</v>
      </c>
      <c r="CC169" s="176">
        <f t="shared" si="204"/>
        <v>0</v>
      </c>
      <c r="CD169" s="176">
        <f t="shared" si="204"/>
        <v>0</v>
      </c>
      <c r="CE169" s="176">
        <f t="shared" si="204"/>
        <v>0</v>
      </c>
      <c r="CF169" s="176">
        <f t="shared" si="204"/>
        <v>0</v>
      </c>
      <c r="CG169" s="176">
        <f t="shared" si="204"/>
        <v>0</v>
      </c>
      <c r="CH169" s="176">
        <f t="shared" si="204"/>
        <v>0</v>
      </c>
      <c r="CI169" s="176">
        <f t="shared" si="203"/>
        <v>0</v>
      </c>
      <c r="CJ169" s="176">
        <f t="shared" si="203"/>
        <v>0</v>
      </c>
      <c r="CK169" s="176">
        <f t="shared" si="203"/>
        <v>0</v>
      </c>
      <c r="CL169" s="176">
        <f t="shared" si="203"/>
        <v>0</v>
      </c>
      <c r="CM169" s="176">
        <f t="shared" si="201"/>
        <v>0</v>
      </c>
      <c r="CN169" s="176">
        <f t="shared" si="201"/>
        <v>0</v>
      </c>
      <c r="CO169" s="176">
        <f t="shared" si="201"/>
        <v>0</v>
      </c>
      <c r="CP169" s="176">
        <f t="shared" si="201"/>
        <v>0</v>
      </c>
      <c r="CQ169" s="176">
        <f t="shared" si="201"/>
        <v>0</v>
      </c>
      <c r="CR169" s="176">
        <f t="shared" si="201"/>
        <v>0</v>
      </c>
      <c r="CS169" s="176">
        <f t="shared" si="201"/>
        <v>0</v>
      </c>
      <c r="CT169" s="176">
        <f t="shared" si="201"/>
        <v>0</v>
      </c>
      <c r="CU169" s="176">
        <f t="shared" si="201"/>
        <v>0</v>
      </c>
      <c r="CV169" s="176">
        <f t="shared" si="201"/>
        <v>0</v>
      </c>
      <c r="CW169" s="176">
        <f t="shared" si="201"/>
        <v>0</v>
      </c>
      <c r="CX169" s="176">
        <f t="shared" si="201"/>
        <v>0</v>
      </c>
      <c r="CY169" s="176">
        <f t="shared" si="201"/>
        <v>0</v>
      </c>
      <c r="CZ169" s="176">
        <f t="shared" si="201"/>
        <v>0</v>
      </c>
      <c r="DA169" s="176">
        <f t="shared" si="201"/>
        <v>0</v>
      </c>
      <c r="DB169" s="176">
        <f t="shared" si="198"/>
        <v>0</v>
      </c>
      <c r="DC169" s="176">
        <f t="shared" si="198"/>
        <v>0</v>
      </c>
      <c r="DD169" s="176">
        <f t="shared" si="198"/>
        <v>0</v>
      </c>
      <c r="DE169" s="176">
        <f t="shared" si="198"/>
        <v>0</v>
      </c>
      <c r="DF169" s="176">
        <f t="shared" si="198"/>
        <v>0</v>
      </c>
      <c r="DG169" s="176">
        <f t="shared" si="198"/>
        <v>0</v>
      </c>
      <c r="DH169" s="176">
        <f t="shared" si="198"/>
        <v>0</v>
      </c>
      <c r="DI169" s="176">
        <f t="shared" si="198"/>
        <v>0</v>
      </c>
      <c r="DJ169" s="176">
        <f t="shared" si="198"/>
        <v>0</v>
      </c>
      <c r="DK169" s="176">
        <f t="shared" si="198"/>
        <v>0</v>
      </c>
      <c r="DL169" s="176">
        <f t="shared" si="198"/>
        <v>0</v>
      </c>
      <c r="DM169" s="176">
        <f t="shared" si="198"/>
        <v>0</v>
      </c>
      <c r="DN169" s="176">
        <f t="shared" si="198"/>
        <v>0</v>
      </c>
      <c r="DO169" s="176">
        <f t="shared" si="198"/>
        <v>0</v>
      </c>
      <c r="DP169" s="176">
        <f t="shared" si="198"/>
        <v>0</v>
      </c>
      <c r="DQ169" s="176">
        <f t="shared" si="191"/>
        <v>0</v>
      </c>
      <c r="DR169" s="176">
        <f t="shared" si="191"/>
        <v>0</v>
      </c>
      <c r="DS169" s="176">
        <f t="shared" si="191"/>
        <v>0</v>
      </c>
      <c r="DT169" s="176">
        <f t="shared" si="191"/>
        <v>0</v>
      </c>
      <c r="DU169" s="176">
        <f t="shared" si="191"/>
        <v>0</v>
      </c>
      <c r="DV169" s="176">
        <f t="shared" si="191"/>
        <v>0</v>
      </c>
      <c r="DW169" s="176">
        <f t="shared" si="191"/>
        <v>0</v>
      </c>
      <c r="DX169" s="176">
        <f t="shared" si="191"/>
        <v>0</v>
      </c>
      <c r="DY169" s="176">
        <f t="shared" si="191"/>
        <v>0</v>
      </c>
      <c r="DZ169" s="176">
        <f t="shared" si="191"/>
        <v>0</v>
      </c>
      <c r="EA169" s="176">
        <f t="shared" si="191"/>
        <v>0</v>
      </c>
      <c r="EB169" s="176">
        <f t="shared" si="191"/>
        <v>0</v>
      </c>
      <c r="EC169" s="176">
        <f t="shared" si="191"/>
        <v>0</v>
      </c>
      <c r="ED169" s="176">
        <f t="shared" si="191"/>
        <v>0</v>
      </c>
      <c r="EE169" s="176">
        <f t="shared" si="191"/>
        <v>0</v>
      </c>
      <c r="EF169" s="176">
        <f t="shared" si="207"/>
        <v>0</v>
      </c>
      <c r="EG169" s="176">
        <f t="shared" si="205"/>
        <v>0</v>
      </c>
      <c r="EH169" s="176">
        <f t="shared" si="205"/>
        <v>0</v>
      </c>
      <c r="EI169" s="176">
        <f t="shared" si="205"/>
        <v>0</v>
      </c>
      <c r="EJ169" s="176">
        <f t="shared" si="205"/>
        <v>0</v>
      </c>
      <c r="EK169" s="176">
        <f t="shared" si="205"/>
        <v>0</v>
      </c>
      <c r="EL169" s="176">
        <f t="shared" si="205"/>
        <v>0</v>
      </c>
      <c r="EM169" s="176">
        <f t="shared" si="205"/>
        <v>0</v>
      </c>
      <c r="EN169" s="176">
        <f t="shared" si="205"/>
        <v>0</v>
      </c>
      <c r="EO169" s="176">
        <f t="shared" si="205"/>
        <v>0</v>
      </c>
      <c r="EP169" s="176">
        <f t="shared" si="205"/>
        <v>0</v>
      </c>
      <c r="EQ169" s="176">
        <f t="shared" si="205"/>
        <v>0</v>
      </c>
      <c r="ER169" s="176">
        <f t="shared" si="205"/>
        <v>0</v>
      </c>
      <c r="ES169" s="176">
        <f t="shared" si="205"/>
        <v>0</v>
      </c>
      <c r="ET169" s="176">
        <f t="shared" si="205"/>
        <v>0</v>
      </c>
      <c r="EU169" s="176">
        <f t="shared" si="205"/>
        <v>0</v>
      </c>
      <c r="EV169" s="176">
        <f t="shared" si="205"/>
        <v>0</v>
      </c>
      <c r="EW169" s="176">
        <f t="shared" si="189"/>
        <v>0</v>
      </c>
      <c r="EX169" s="176">
        <f t="shared" si="189"/>
        <v>0</v>
      </c>
      <c r="EY169" s="176">
        <f t="shared" si="189"/>
        <v>0</v>
      </c>
      <c r="EZ169" s="176">
        <f t="shared" ref="EZ169:FL169" si="208">+NORMDIST($H169,EZ$12,EZ$13,FALSE)</f>
        <v>0</v>
      </c>
      <c r="FA169" s="176">
        <f t="shared" si="208"/>
        <v>0</v>
      </c>
      <c r="FB169" s="176">
        <f t="shared" si="208"/>
        <v>0</v>
      </c>
      <c r="FC169" s="176">
        <f t="shared" si="208"/>
        <v>0</v>
      </c>
      <c r="FD169" s="176">
        <f t="shared" si="208"/>
        <v>0</v>
      </c>
      <c r="FE169" s="176">
        <f t="shared" si="208"/>
        <v>0</v>
      </c>
      <c r="FF169" s="176">
        <f t="shared" si="208"/>
        <v>0</v>
      </c>
      <c r="FG169" s="176">
        <f t="shared" si="208"/>
        <v>0</v>
      </c>
      <c r="FH169" s="176">
        <f t="shared" si="208"/>
        <v>0</v>
      </c>
      <c r="FI169" s="176">
        <f t="shared" si="208"/>
        <v>0</v>
      </c>
      <c r="FJ169" s="176">
        <f t="shared" si="208"/>
        <v>0</v>
      </c>
      <c r="FK169" s="176">
        <f t="shared" si="208"/>
        <v>0</v>
      </c>
      <c r="FL169" s="176">
        <f t="shared" si="208"/>
        <v>0</v>
      </c>
      <c r="FM169" s="176">
        <f t="shared" si="199"/>
        <v>0</v>
      </c>
      <c r="FN169" s="176">
        <f t="shared" si="199"/>
        <v>0</v>
      </c>
      <c r="FO169" s="176">
        <f t="shared" si="199"/>
        <v>0</v>
      </c>
      <c r="FP169" s="176">
        <f t="shared" si="199"/>
        <v>0</v>
      </c>
      <c r="FQ169" s="176">
        <f t="shared" si="199"/>
        <v>0</v>
      </c>
      <c r="FR169" s="176">
        <f t="shared" si="199"/>
        <v>0</v>
      </c>
      <c r="FS169" s="176">
        <f t="shared" si="199"/>
        <v>0</v>
      </c>
      <c r="FT169" s="176">
        <f t="shared" si="199"/>
        <v>0</v>
      </c>
      <c r="FU169" s="176">
        <f t="shared" si="199"/>
        <v>0</v>
      </c>
      <c r="FV169" s="176">
        <f t="shared" si="199"/>
        <v>0</v>
      </c>
      <c r="FW169" s="176">
        <f t="shared" si="199"/>
        <v>0</v>
      </c>
      <c r="FX169" s="176">
        <f t="shared" si="199"/>
        <v>0</v>
      </c>
      <c r="FY169" s="176">
        <f t="shared" si="199"/>
        <v>0</v>
      </c>
      <c r="FZ169" s="176">
        <f t="shared" si="199"/>
        <v>0</v>
      </c>
      <c r="GA169" s="176">
        <f t="shared" si="199"/>
        <v>0</v>
      </c>
      <c r="GB169" s="176">
        <f t="shared" si="199"/>
        <v>0</v>
      </c>
      <c r="GC169" s="176">
        <f t="shared" si="186"/>
        <v>0</v>
      </c>
      <c r="GD169" s="176">
        <f t="shared" si="195"/>
        <v>0</v>
      </c>
      <c r="GE169" s="176">
        <f t="shared" si="195"/>
        <v>0</v>
      </c>
      <c r="GF169" s="176">
        <f t="shared" si="195"/>
        <v>0</v>
      </c>
      <c r="GG169" s="176">
        <f t="shared" si="195"/>
        <v>0</v>
      </c>
      <c r="GH169" s="176">
        <f t="shared" si="195"/>
        <v>0</v>
      </c>
      <c r="GI169" s="176">
        <f t="shared" si="195"/>
        <v>0</v>
      </c>
      <c r="GJ169" s="176">
        <f t="shared" si="195"/>
        <v>0</v>
      </c>
      <c r="GK169" s="176">
        <f t="shared" si="195"/>
        <v>0</v>
      </c>
      <c r="GL169" s="176">
        <f t="shared" si="195"/>
        <v>0</v>
      </c>
      <c r="GM169" s="176">
        <f t="shared" si="195"/>
        <v>0</v>
      </c>
      <c r="GN169" s="176">
        <f t="shared" si="195"/>
        <v>0</v>
      </c>
      <c r="GO169" s="176">
        <f t="shared" si="195"/>
        <v>0</v>
      </c>
      <c r="GP169" s="176">
        <f t="shared" si="195"/>
        <v>0</v>
      </c>
      <c r="GQ169" s="176">
        <f t="shared" si="193"/>
        <v>0</v>
      </c>
      <c r="GR169" s="176">
        <f t="shared" si="193"/>
        <v>0</v>
      </c>
      <c r="GS169" s="176">
        <f t="shared" si="193"/>
        <v>0</v>
      </c>
      <c r="GT169" s="176">
        <f t="shared" si="193"/>
        <v>0</v>
      </c>
      <c r="GU169" s="176">
        <f t="shared" si="193"/>
        <v>0</v>
      </c>
      <c r="GV169" s="176">
        <f t="shared" si="193"/>
        <v>0</v>
      </c>
      <c r="GW169" s="176">
        <f t="shared" si="193"/>
        <v>0</v>
      </c>
      <c r="GX169" s="176">
        <f t="shared" si="193"/>
        <v>0</v>
      </c>
      <c r="GY169" s="176">
        <f t="shared" si="193"/>
        <v>0</v>
      </c>
      <c r="GZ169" s="176">
        <f t="shared" si="193"/>
        <v>0</v>
      </c>
      <c r="HA169" s="176">
        <f t="shared" si="193"/>
        <v>0</v>
      </c>
      <c r="HB169" s="176">
        <f t="shared" si="193"/>
        <v>0</v>
      </c>
      <c r="HC169" s="176">
        <f t="shared" si="193"/>
        <v>0</v>
      </c>
      <c r="HD169" s="176">
        <f t="shared" si="193"/>
        <v>0</v>
      </c>
      <c r="HE169" s="176">
        <f t="shared" si="193"/>
        <v>0</v>
      </c>
      <c r="HF169" s="176">
        <f t="shared" si="192"/>
        <v>0</v>
      </c>
      <c r="HG169" s="176">
        <f t="shared" si="192"/>
        <v>0</v>
      </c>
      <c r="HH169" s="176">
        <f t="shared" si="192"/>
        <v>0</v>
      </c>
      <c r="HI169" s="176">
        <f t="shared" si="192"/>
        <v>0</v>
      </c>
      <c r="HJ169" s="176">
        <f t="shared" si="192"/>
        <v>0</v>
      </c>
      <c r="HK169" s="176">
        <f t="shared" si="192"/>
        <v>0</v>
      </c>
      <c r="HL169" s="176">
        <f t="shared" si="192"/>
        <v>0</v>
      </c>
      <c r="HM169" s="176">
        <f t="shared" si="192"/>
        <v>0</v>
      </c>
      <c r="HN169" s="176">
        <f t="shared" si="192"/>
        <v>0</v>
      </c>
      <c r="HO169" s="176">
        <f t="shared" si="192"/>
        <v>0</v>
      </c>
      <c r="HP169" s="176">
        <f t="shared" si="192"/>
        <v>0</v>
      </c>
      <c r="HQ169" s="176">
        <f t="shared" si="192"/>
        <v>0</v>
      </c>
      <c r="HR169" s="176">
        <f t="shared" si="206"/>
        <v>0</v>
      </c>
      <c r="HS169" s="176">
        <f t="shared" si="206"/>
        <v>0</v>
      </c>
      <c r="HT169" s="176">
        <f t="shared" si="206"/>
        <v>0</v>
      </c>
      <c r="HU169" s="176">
        <f t="shared" si="206"/>
        <v>0</v>
      </c>
      <c r="HV169" s="176">
        <f t="shared" si="206"/>
        <v>0</v>
      </c>
      <c r="HW169" s="176">
        <f t="shared" si="206"/>
        <v>0</v>
      </c>
      <c r="HX169" s="176">
        <f t="shared" si="206"/>
        <v>0</v>
      </c>
      <c r="HY169" s="176">
        <f t="shared" si="206"/>
        <v>0</v>
      </c>
      <c r="HZ169" s="176">
        <f t="shared" si="206"/>
        <v>0</v>
      </c>
      <c r="IA169" s="176">
        <f t="shared" si="206"/>
        <v>0</v>
      </c>
      <c r="IB169" s="176">
        <f t="shared" si="206"/>
        <v>0</v>
      </c>
      <c r="IC169" s="176">
        <f t="shared" si="206"/>
        <v>0</v>
      </c>
      <c r="ID169" s="176">
        <f t="shared" si="206"/>
        <v>0</v>
      </c>
      <c r="IE169" s="176">
        <f t="shared" si="206"/>
        <v>0</v>
      </c>
      <c r="IF169" s="176">
        <f t="shared" si="171"/>
        <v>0</v>
      </c>
      <c r="IG169" s="176">
        <f t="shared" si="171"/>
        <v>0</v>
      </c>
    </row>
    <row r="170" spans="2:241" ht="12.75" customHeight="1" x14ac:dyDescent="0.25">
      <c r="B170" s="174"/>
      <c r="C170" s="174"/>
      <c r="D170" s="174">
        <f t="shared" si="173"/>
        <v>0</v>
      </c>
      <c r="E170"/>
      <c r="F170"/>
      <c r="G170" s="177">
        <v>157</v>
      </c>
      <c r="H170" s="176">
        <f t="shared" si="174"/>
        <v>24.343139751434229</v>
      </c>
      <c r="I170" s="176">
        <f t="shared" si="176"/>
        <v>0</v>
      </c>
      <c r="K170" s="176">
        <f t="shared" si="196"/>
        <v>0</v>
      </c>
      <c r="L170" s="176">
        <f t="shared" si="196"/>
        <v>0</v>
      </c>
      <c r="M170" s="176">
        <f t="shared" si="196"/>
        <v>0</v>
      </c>
      <c r="N170" s="176">
        <f t="shared" si="196"/>
        <v>0</v>
      </c>
      <c r="O170" s="176">
        <f t="shared" si="196"/>
        <v>0</v>
      </c>
      <c r="P170" s="176">
        <f t="shared" si="196"/>
        <v>0</v>
      </c>
      <c r="Q170" s="176">
        <f t="shared" si="196"/>
        <v>0</v>
      </c>
      <c r="R170" s="176">
        <f t="shared" si="196"/>
        <v>0</v>
      </c>
      <c r="S170" s="176">
        <f t="shared" si="196"/>
        <v>0</v>
      </c>
      <c r="T170" s="176">
        <f t="shared" si="196"/>
        <v>0</v>
      </c>
      <c r="U170" s="176">
        <f t="shared" si="196"/>
        <v>0</v>
      </c>
      <c r="V170" s="176">
        <f t="shared" si="196"/>
        <v>0</v>
      </c>
      <c r="W170" s="176">
        <f t="shared" si="196"/>
        <v>0</v>
      </c>
      <c r="X170" s="176">
        <f t="shared" si="196"/>
        <v>0</v>
      </c>
      <c r="Y170" s="176">
        <f t="shared" si="196"/>
        <v>0</v>
      </c>
      <c r="Z170" s="176">
        <f t="shared" si="196"/>
        <v>0</v>
      </c>
      <c r="AA170" s="176">
        <f t="shared" si="194"/>
        <v>0</v>
      </c>
      <c r="AB170" s="176">
        <f t="shared" si="194"/>
        <v>0</v>
      </c>
      <c r="AC170" s="176">
        <f t="shared" si="194"/>
        <v>0</v>
      </c>
      <c r="AD170" s="176">
        <f t="shared" si="194"/>
        <v>0</v>
      </c>
      <c r="AE170" s="176">
        <f t="shared" si="194"/>
        <v>0</v>
      </c>
      <c r="AF170" s="176">
        <f t="shared" si="194"/>
        <v>0</v>
      </c>
      <c r="AG170" s="176">
        <f t="shared" si="194"/>
        <v>0</v>
      </c>
      <c r="AH170" s="176">
        <f t="shared" si="194"/>
        <v>0</v>
      </c>
      <c r="AI170" s="176">
        <f t="shared" si="194"/>
        <v>0</v>
      </c>
      <c r="AJ170" s="176">
        <f t="shared" si="194"/>
        <v>0</v>
      </c>
      <c r="AK170" s="176">
        <f t="shared" si="200"/>
        <v>0</v>
      </c>
      <c r="AL170" s="176">
        <f t="shared" si="200"/>
        <v>0</v>
      </c>
      <c r="AM170" s="176">
        <f t="shared" si="200"/>
        <v>0</v>
      </c>
      <c r="AN170" s="176">
        <f t="shared" si="200"/>
        <v>0</v>
      </c>
      <c r="AO170" s="176">
        <f t="shared" si="200"/>
        <v>0</v>
      </c>
      <c r="AP170" s="176">
        <f t="shared" si="200"/>
        <v>0</v>
      </c>
      <c r="AQ170" s="176">
        <f t="shared" si="200"/>
        <v>0</v>
      </c>
      <c r="AR170" s="176">
        <f t="shared" si="200"/>
        <v>0</v>
      </c>
      <c r="AS170" s="176">
        <f t="shared" si="200"/>
        <v>0</v>
      </c>
      <c r="AT170" s="176">
        <f t="shared" si="200"/>
        <v>0</v>
      </c>
      <c r="AU170" s="176">
        <f t="shared" si="200"/>
        <v>0</v>
      </c>
      <c r="AV170" s="176">
        <f t="shared" si="197"/>
        <v>0</v>
      </c>
      <c r="AW170" s="176">
        <f t="shared" si="197"/>
        <v>0</v>
      </c>
      <c r="AX170" s="176">
        <f t="shared" si="197"/>
        <v>0</v>
      </c>
      <c r="AY170" s="176">
        <f t="shared" si="197"/>
        <v>0</v>
      </c>
      <c r="AZ170" s="176">
        <f t="shared" si="197"/>
        <v>0</v>
      </c>
      <c r="BA170" s="176">
        <f t="shared" si="197"/>
        <v>0</v>
      </c>
      <c r="BB170" s="176">
        <f t="shared" si="197"/>
        <v>0</v>
      </c>
      <c r="BC170" s="176">
        <f t="shared" si="197"/>
        <v>0</v>
      </c>
      <c r="BD170" s="176">
        <f t="shared" si="197"/>
        <v>0</v>
      </c>
      <c r="BE170" s="176">
        <f t="shared" si="197"/>
        <v>0</v>
      </c>
      <c r="BF170" s="176">
        <f t="shared" si="197"/>
        <v>0</v>
      </c>
      <c r="BG170" s="176">
        <f t="shared" si="202"/>
        <v>0</v>
      </c>
      <c r="BH170" s="176">
        <f t="shared" si="202"/>
        <v>0</v>
      </c>
      <c r="BI170" s="176">
        <f t="shared" si="202"/>
        <v>0</v>
      </c>
      <c r="BJ170" s="176">
        <f t="shared" si="202"/>
        <v>0</v>
      </c>
      <c r="BK170" s="176">
        <f t="shared" si="202"/>
        <v>0</v>
      </c>
      <c r="BL170" s="176">
        <f t="shared" si="202"/>
        <v>0</v>
      </c>
      <c r="BM170" s="176">
        <f t="shared" si="202"/>
        <v>0</v>
      </c>
      <c r="BN170" s="176">
        <f t="shared" si="202"/>
        <v>0</v>
      </c>
      <c r="BO170" s="176">
        <f t="shared" si="202"/>
        <v>0</v>
      </c>
      <c r="BP170" s="176">
        <f t="shared" si="202"/>
        <v>0</v>
      </c>
      <c r="BQ170" s="176">
        <f t="shared" si="202"/>
        <v>0</v>
      </c>
      <c r="BR170" s="176">
        <f t="shared" si="202"/>
        <v>0</v>
      </c>
      <c r="BS170" s="176">
        <f t="shared" si="202"/>
        <v>0</v>
      </c>
      <c r="BT170" s="176">
        <f t="shared" si="202"/>
        <v>0</v>
      </c>
      <c r="BU170" s="176">
        <f t="shared" si="202"/>
        <v>0</v>
      </c>
      <c r="BV170" s="176">
        <f t="shared" si="202"/>
        <v>0</v>
      </c>
      <c r="BW170" s="176">
        <f t="shared" si="204"/>
        <v>0</v>
      </c>
      <c r="BX170" s="176">
        <f t="shared" si="204"/>
        <v>0</v>
      </c>
      <c r="BY170" s="176">
        <f t="shared" si="204"/>
        <v>0</v>
      </c>
      <c r="BZ170" s="176">
        <f t="shared" si="204"/>
        <v>0</v>
      </c>
      <c r="CA170" s="176">
        <f t="shared" si="204"/>
        <v>0</v>
      </c>
      <c r="CB170" s="176">
        <f t="shared" si="204"/>
        <v>0</v>
      </c>
      <c r="CC170" s="176">
        <f t="shared" si="203"/>
        <v>0</v>
      </c>
      <c r="CD170" s="176">
        <f t="shared" si="203"/>
        <v>0</v>
      </c>
      <c r="CE170" s="176">
        <f t="shared" si="203"/>
        <v>0</v>
      </c>
      <c r="CF170" s="176">
        <f t="shared" si="203"/>
        <v>0</v>
      </c>
      <c r="CG170" s="176">
        <f t="shared" si="203"/>
        <v>0</v>
      </c>
      <c r="CH170" s="176">
        <f t="shared" si="203"/>
        <v>0</v>
      </c>
      <c r="CI170" s="176">
        <f t="shared" si="203"/>
        <v>0</v>
      </c>
      <c r="CJ170" s="176">
        <f t="shared" si="203"/>
        <v>0</v>
      </c>
      <c r="CK170" s="176">
        <f t="shared" si="203"/>
        <v>0</v>
      </c>
      <c r="CL170" s="176">
        <f t="shared" si="203"/>
        <v>0</v>
      </c>
      <c r="CM170" s="176">
        <f t="shared" si="201"/>
        <v>0</v>
      </c>
      <c r="CN170" s="176">
        <f t="shared" si="201"/>
        <v>0</v>
      </c>
      <c r="CO170" s="176">
        <f t="shared" si="201"/>
        <v>0</v>
      </c>
      <c r="CP170" s="176">
        <f t="shared" si="201"/>
        <v>0</v>
      </c>
      <c r="CQ170" s="176">
        <f t="shared" si="201"/>
        <v>0</v>
      </c>
      <c r="CR170" s="176">
        <f t="shared" si="201"/>
        <v>0</v>
      </c>
      <c r="CS170" s="176">
        <f t="shared" si="201"/>
        <v>0</v>
      </c>
      <c r="CT170" s="176">
        <f t="shared" si="201"/>
        <v>0</v>
      </c>
      <c r="CU170" s="176">
        <f t="shared" si="201"/>
        <v>0</v>
      </c>
      <c r="CV170" s="176">
        <f t="shared" si="201"/>
        <v>0</v>
      </c>
      <c r="CW170" s="176">
        <f t="shared" si="201"/>
        <v>0</v>
      </c>
      <c r="CX170" s="176">
        <f t="shared" si="201"/>
        <v>0</v>
      </c>
      <c r="CY170" s="176">
        <f t="shared" si="201"/>
        <v>0</v>
      </c>
      <c r="CZ170" s="176">
        <f t="shared" si="201"/>
        <v>0</v>
      </c>
      <c r="DA170" s="176">
        <f t="shared" si="201"/>
        <v>0</v>
      </c>
      <c r="DB170" s="176">
        <f t="shared" si="198"/>
        <v>0</v>
      </c>
      <c r="DC170" s="176">
        <f t="shared" si="198"/>
        <v>0</v>
      </c>
      <c r="DD170" s="176">
        <f t="shared" si="198"/>
        <v>0</v>
      </c>
      <c r="DE170" s="176">
        <f t="shared" si="198"/>
        <v>0</v>
      </c>
      <c r="DF170" s="176">
        <f t="shared" si="198"/>
        <v>0</v>
      </c>
      <c r="DG170" s="176">
        <f t="shared" si="198"/>
        <v>0</v>
      </c>
      <c r="DH170" s="176">
        <f t="shared" si="198"/>
        <v>0</v>
      </c>
      <c r="DI170" s="176">
        <f t="shared" si="198"/>
        <v>0</v>
      </c>
      <c r="DJ170" s="176">
        <f t="shared" si="198"/>
        <v>0</v>
      </c>
      <c r="DK170" s="176">
        <f t="shared" si="198"/>
        <v>0</v>
      </c>
      <c r="DL170" s="176">
        <f t="shared" si="198"/>
        <v>0</v>
      </c>
      <c r="DM170" s="176">
        <f t="shared" si="198"/>
        <v>0</v>
      </c>
      <c r="DN170" s="176">
        <f t="shared" si="198"/>
        <v>0</v>
      </c>
      <c r="DO170" s="176">
        <f t="shared" si="198"/>
        <v>0</v>
      </c>
      <c r="DP170" s="176">
        <f t="shared" si="198"/>
        <v>0</v>
      </c>
      <c r="DQ170" s="176">
        <f t="shared" si="191"/>
        <v>0</v>
      </c>
      <c r="DR170" s="176">
        <f t="shared" si="191"/>
        <v>0</v>
      </c>
      <c r="DS170" s="176">
        <f t="shared" si="191"/>
        <v>0</v>
      </c>
      <c r="DT170" s="176">
        <f t="shared" si="191"/>
        <v>0</v>
      </c>
      <c r="DU170" s="176">
        <f t="shared" si="191"/>
        <v>0</v>
      </c>
      <c r="DV170" s="176">
        <f t="shared" si="191"/>
        <v>0</v>
      </c>
      <c r="DW170" s="176">
        <f t="shared" si="191"/>
        <v>0</v>
      </c>
      <c r="DX170" s="176">
        <f t="shared" si="191"/>
        <v>0</v>
      </c>
      <c r="DY170" s="176">
        <f t="shared" si="191"/>
        <v>0</v>
      </c>
      <c r="DZ170" s="176">
        <f t="shared" si="191"/>
        <v>0</v>
      </c>
      <c r="EA170" s="176">
        <f t="shared" si="191"/>
        <v>0</v>
      </c>
      <c r="EB170" s="176">
        <f t="shared" si="191"/>
        <v>0</v>
      </c>
      <c r="EC170" s="176">
        <f t="shared" si="191"/>
        <v>0</v>
      </c>
      <c r="ED170" s="176">
        <f t="shared" si="191"/>
        <v>0</v>
      </c>
      <c r="EE170" s="176">
        <f t="shared" si="191"/>
        <v>0</v>
      </c>
      <c r="EF170" s="176">
        <f t="shared" si="207"/>
        <v>0</v>
      </c>
      <c r="EG170" s="176">
        <f t="shared" si="205"/>
        <v>0</v>
      </c>
      <c r="EH170" s="176">
        <f t="shared" si="205"/>
        <v>0</v>
      </c>
      <c r="EI170" s="176">
        <f t="shared" si="205"/>
        <v>0</v>
      </c>
      <c r="EJ170" s="176">
        <f t="shared" si="205"/>
        <v>0</v>
      </c>
      <c r="EK170" s="176">
        <f t="shared" si="205"/>
        <v>0</v>
      </c>
      <c r="EL170" s="176">
        <f t="shared" si="205"/>
        <v>0</v>
      </c>
      <c r="EM170" s="176">
        <f t="shared" si="205"/>
        <v>0</v>
      </c>
      <c r="EN170" s="176">
        <f t="shared" si="205"/>
        <v>0</v>
      </c>
      <c r="EO170" s="176">
        <f t="shared" si="205"/>
        <v>0</v>
      </c>
      <c r="EP170" s="176">
        <f t="shared" si="205"/>
        <v>0</v>
      </c>
      <c r="EQ170" s="176">
        <f t="shared" si="205"/>
        <v>0</v>
      </c>
      <c r="ER170" s="176">
        <f t="shared" si="205"/>
        <v>0</v>
      </c>
      <c r="ES170" s="176">
        <f t="shared" si="205"/>
        <v>0</v>
      </c>
      <c r="ET170" s="176">
        <f t="shared" si="205"/>
        <v>0</v>
      </c>
      <c r="EU170" s="176">
        <f t="shared" si="205"/>
        <v>0</v>
      </c>
      <c r="EV170" s="176">
        <f t="shared" si="205"/>
        <v>0</v>
      </c>
      <c r="EW170" s="176">
        <f t="shared" ref="EW170:FL185" si="209">+NORMDIST($H170,EW$12,EW$13,FALSE)</f>
        <v>0</v>
      </c>
      <c r="EX170" s="176">
        <f t="shared" si="209"/>
        <v>0</v>
      </c>
      <c r="EY170" s="176">
        <f t="shared" si="209"/>
        <v>0</v>
      </c>
      <c r="EZ170" s="176">
        <f t="shared" si="209"/>
        <v>0</v>
      </c>
      <c r="FA170" s="176">
        <f t="shared" si="209"/>
        <v>0</v>
      </c>
      <c r="FB170" s="176">
        <f t="shared" si="209"/>
        <v>0</v>
      </c>
      <c r="FC170" s="176">
        <f t="shared" si="209"/>
        <v>0</v>
      </c>
      <c r="FD170" s="176">
        <f t="shared" si="209"/>
        <v>0</v>
      </c>
      <c r="FE170" s="176">
        <f t="shared" si="209"/>
        <v>0</v>
      </c>
      <c r="FF170" s="176">
        <f t="shared" si="209"/>
        <v>0</v>
      </c>
      <c r="FG170" s="176">
        <f t="shared" si="209"/>
        <v>0</v>
      </c>
      <c r="FH170" s="176">
        <f t="shared" si="209"/>
        <v>0</v>
      </c>
      <c r="FI170" s="176">
        <f t="shared" si="209"/>
        <v>0</v>
      </c>
      <c r="FJ170" s="176">
        <f t="shared" si="209"/>
        <v>0</v>
      </c>
      <c r="FK170" s="176">
        <f t="shared" si="209"/>
        <v>0</v>
      </c>
      <c r="FL170" s="176">
        <f t="shared" si="209"/>
        <v>0</v>
      </c>
      <c r="FM170" s="176">
        <f t="shared" si="199"/>
        <v>0</v>
      </c>
      <c r="FN170" s="176">
        <f t="shared" si="199"/>
        <v>0</v>
      </c>
      <c r="FO170" s="176">
        <f t="shared" si="199"/>
        <v>0</v>
      </c>
      <c r="FP170" s="176">
        <f t="shared" si="199"/>
        <v>0</v>
      </c>
      <c r="FQ170" s="176">
        <f t="shared" si="199"/>
        <v>0</v>
      </c>
      <c r="FR170" s="176">
        <f t="shared" si="199"/>
        <v>0</v>
      </c>
      <c r="FS170" s="176">
        <f t="shared" si="199"/>
        <v>0</v>
      </c>
      <c r="FT170" s="176">
        <f t="shared" si="199"/>
        <v>0</v>
      </c>
      <c r="FU170" s="176">
        <f t="shared" si="199"/>
        <v>0</v>
      </c>
      <c r="FV170" s="176">
        <f t="shared" si="199"/>
        <v>0</v>
      </c>
      <c r="FW170" s="176">
        <f t="shared" si="199"/>
        <v>0</v>
      </c>
      <c r="FX170" s="176">
        <f t="shared" si="199"/>
        <v>0</v>
      </c>
      <c r="FY170" s="176">
        <f t="shared" si="199"/>
        <v>0</v>
      </c>
      <c r="FZ170" s="176">
        <f t="shared" si="199"/>
        <v>0</v>
      </c>
      <c r="GA170" s="176">
        <f t="shared" si="199"/>
        <v>0</v>
      </c>
      <c r="GB170" s="176">
        <f t="shared" si="199"/>
        <v>0</v>
      </c>
      <c r="GC170" s="176">
        <f t="shared" si="186"/>
        <v>0</v>
      </c>
      <c r="GD170" s="176">
        <f t="shared" si="195"/>
        <v>0</v>
      </c>
      <c r="GE170" s="176">
        <f t="shared" si="195"/>
        <v>0</v>
      </c>
      <c r="GF170" s="176">
        <f t="shared" si="195"/>
        <v>0</v>
      </c>
      <c r="GG170" s="176">
        <f t="shared" si="195"/>
        <v>0</v>
      </c>
      <c r="GH170" s="176">
        <f t="shared" si="195"/>
        <v>0</v>
      </c>
      <c r="GI170" s="176">
        <f t="shared" si="195"/>
        <v>0</v>
      </c>
      <c r="GJ170" s="176">
        <f t="shared" si="195"/>
        <v>0</v>
      </c>
      <c r="GK170" s="176">
        <f t="shared" si="195"/>
        <v>0</v>
      </c>
      <c r="GL170" s="176">
        <f t="shared" si="195"/>
        <v>0</v>
      </c>
      <c r="GM170" s="176">
        <f t="shared" si="195"/>
        <v>0</v>
      </c>
      <c r="GN170" s="176">
        <f t="shared" si="195"/>
        <v>0</v>
      </c>
      <c r="GO170" s="176">
        <f t="shared" si="195"/>
        <v>0</v>
      </c>
      <c r="GP170" s="176">
        <f t="shared" si="195"/>
        <v>0</v>
      </c>
      <c r="GQ170" s="176">
        <f t="shared" si="193"/>
        <v>0</v>
      </c>
      <c r="GR170" s="176">
        <f t="shared" si="193"/>
        <v>0</v>
      </c>
      <c r="GS170" s="176">
        <f t="shared" si="193"/>
        <v>0</v>
      </c>
      <c r="GT170" s="176">
        <f t="shared" si="193"/>
        <v>0</v>
      </c>
      <c r="GU170" s="176">
        <f t="shared" si="193"/>
        <v>0</v>
      </c>
      <c r="GV170" s="176">
        <f t="shared" si="193"/>
        <v>0</v>
      </c>
      <c r="GW170" s="176">
        <f t="shared" si="193"/>
        <v>0</v>
      </c>
      <c r="GX170" s="176">
        <f t="shared" si="193"/>
        <v>0</v>
      </c>
      <c r="GY170" s="176">
        <f t="shared" si="193"/>
        <v>0</v>
      </c>
      <c r="GZ170" s="176">
        <f t="shared" si="193"/>
        <v>0</v>
      </c>
      <c r="HA170" s="176">
        <f t="shared" si="193"/>
        <v>0</v>
      </c>
      <c r="HB170" s="176">
        <f t="shared" si="193"/>
        <v>0</v>
      </c>
      <c r="HC170" s="176">
        <f t="shared" si="193"/>
        <v>0</v>
      </c>
      <c r="HD170" s="176">
        <f t="shared" si="193"/>
        <v>0</v>
      </c>
      <c r="HE170" s="176">
        <f t="shared" si="193"/>
        <v>0</v>
      </c>
      <c r="HF170" s="176">
        <f t="shared" si="192"/>
        <v>0</v>
      </c>
      <c r="HG170" s="176">
        <f t="shared" si="192"/>
        <v>0</v>
      </c>
      <c r="HH170" s="176">
        <f t="shared" si="192"/>
        <v>0</v>
      </c>
      <c r="HI170" s="176">
        <f t="shared" si="192"/>
        <v>0</v>
      </c>
      <c r="HJ170" s="176">
        <f t="shared" si="192"/>
        <v>0</v>
      </c>
      <c r="HK170" s="176">
        <f t="shared" si="192"/>
        <v>0</v>
      </c>
      <c r="HL170" s="176">
        <f t="shared" si="192"/>
        <v>0</v>
      </c>
      <c r="HM170" s="176">
        <f t="shared" si="192"/>
        <v>0</v>
      </c>
      <c r="HN170" s="176">
        <f t="shared" si="192"/>
        <v>0</v>
      </c>
      <c r="HO170" s="176">
        <f t="shared" si="192"/>
        <v>0</v>
      </c>
      <c r="HP170" s="176">
        <f t="shared" si="192"/>
        <v>0</v>
      </c>
      <c r="HQ170" s="176">
        <f t="shared" si="192"/>
        <v>0</v>
      </c>
      <c r="HR170" s="176">
        <f t="shared" si="206"/>
        <v>0</v>
      </c>
      <c r="HS170" s="176">
        <f t="shared" si="206"/>
        <v>0</v>
      </c>
      <c r="HT170" s="176">
        <f t="shared" si="206"/>
        <v>0</v>
      </c>
      <c r="HU170" s="176">
        <f t="shared" si="206"/>
        <v>0</v>
      </c>
      <c r="HV170" s="176">
        <f t="shared" si="206"/>
        <v>0</v>
      </c>
      <c r="HW170" s="176">
        <f t="shared" si="206"/>
        <v>0</v>
      </c>
      <c r="HX170" s="176">
        <f t="shared" si="206"/>
        <v>0</v>
      </c>
      <c r="HY170" s="176">
        <f t="shared" si="206"/>
        <v>0</v>
      </c>
      <c r="HZ170" s="176">
        <f t="shared" si="206"/>
        <v>0</v>
      </c>
      <c r="IA170" s="176">
        <f t="shared" si="206"/>
        <v>0</v>
      </c>
      <c r="IB170" s="176">
        <f t="shared" si="206"/>
        <v>0</v>
      </c>
      <c r="IC170" s="176">
        <f t="shared" si="206"/>
        <v>0</v>
      </c>
      <c r="ID170" s="176">
        <f t="shared" si="206"/>
        <v>0</v>
      </c>
      <c r="IE170" s="176">
        <f t="shared" si="206"/>
        <v>0</v>
      </c>
      <c r="IF170" s="176">
        <f t="shared" si="171"/>
        <v>0</v>
      </c>
      <c r="IG170" s="176">
        <f t="shared" si="171"/>
        <v>0</v>
      </c>
    </row>
    <row r="171" spans="2:241" ht="12.75" customHeight="1" x14ac:dyDescent="0.25">
      <c r="B171" s="174"/>
      <c r="C171" s="174"/>
      <c r="D171" s="174">
        <f t="shared" si="173"/>
        <v>0</v>
      </c>
      <c r="E171"/>
      <c r="F171"/>
      <c r="G171" s="177">
        <v>158</v>
      </c>
      <c r="H171" s="176">
        <f t="shared" si="174"/>
        <v>24.498191596984768</v>
      </c>
      <c r="I171" s="176">
        <f t="shared" si="176"/>
        <v>0</v>
      </c>
      <c r="K171" s="176">
        <f t="shared" si="196"/>
        <v>0</v>
      </c>
      <c r="L171" s="176">
        <f t="shared" si="196"/>
        <v>0</v>
      </c>
      <c r="M171" s="176">
        <f t="shared" si="196"/>
        <v>0</v>
      </c>
      <c r="N171" s="176">
        <f t="shared" si="196"/>
        <v>0</v>
      </c>
      <c r="O171" s="176">
        <f t="shared" si="196"/>
        <v>0</v>
      </c>
      <c r="P171" s="176">
        <f t="shared" si="196"/>
        <v>0</v>
      </c>
      <c r="Q171" s="176">
        <f t="shared" si="196"/>
        <v>0</v>
      </c>
      <c r="R171" s="176">
        <f t="shared" si="196"/>
        <v>0</v>
      </c>
      <c r="S171" s="176">
        <f t="shared" si="196"/>
        <v>0</v>
      </c>
      <c r="T171" s="176">
        <f t="shared" si="196"/>
        <v>0</v>
      </c>
      <c r="U171" s="176">
        <f t="shared" si="196"/>
        <v>0</v>
      </c>
      <c r="V171" s="176">
        <f t="shared" si="196"/>
        <v>0</v>
      </c>
      <c r="W171" s="176">
        <f t="shared" si="196"/>
        <v>0</v>
      </c>
      <c r="X171" s="176">
        <f t="shared" si="196"/>
        <v>0</v>
      </c>
      <c r="Y171" s="176">
        <f t="shared" si="196"/>
        <v>0</v>
      </c>
      <c r="Z171" s="176">
        <f t="shared" si="196"/>
        <v>0</v>
      </c>
      <c r="AA171" s="176">
        <f t="shared" si="194"/>
        <v>0</v>
      </c>
      <c r="AB171" s="176">
        <f t="shared" si="194"/>
        <v>0</v>
      </c>
      <c r="AC171" s="176">
        <f t="shared" si="194"/>
        <v>0</v>
      </c>
      <c r="AD171" s="176">
        <f t="shared" si="194"/>
        <v>0</v>
      </c>
      <c r="AE171" s="176">
        <f t="shared" si="194"/>
        <v>0</v>
      </c>
      <c r="AF171" s="176">
        <f t="shared" si="194"/>
        <v>0</v>
      </c>
      <c r="AG171" s="176">
        <f t="shared" si="194"/>
        <v>0</v>
      </c>
      <c r="AH171" s="176">
        <f t="shared" si="194"/>
        <v>0</v>
      </c>
      <c r="AI171" s="176">
        <f t="shared" si="194"/>
        <v>0</v>
      </c>
      <c r="AJ171" s="176">
        <f t="shared" si="194"/>
        <v>0</v>
      </c>
      <c r="AK171" s="176">
        <f t="shared" si="200"/>
        <v>0</v>
      </c>
      <c r="AL171" s="176">
        <f t="shared" si="200"/>
        <v>0</v>
      </c>
      <c r="AM171" s="176">
        <f t="shared" si="200"/>
        <v>0</v>
      </c>
      <c r="AN171" s="176">
        <f t="shared" si="200"/>
        <v>0</v>
      </c>
      <c r="AO171" s="176">
        <f t="shared" si="200"/>
        <v>0</v>
      </c>
      <c r="AP171" s="176">
        <f t="shared" si="200"/>
        <v>0</v>
      </c>
      <c r="AQ171" s="176">
        <f t="shared" si="200"/>
        <v>0</v>
      </c>
      <c r="AR171" s="176">
        <f t="shared" si="200"/>
        <v>0</v>
      </c>
      <c r="AS171" s="176">
        <f t="shared" si="200"/>
        <v>0</v>
      </c>
      <c r="AT171" s="176">
        <f t="shared" si="200"/>
        <v>0</v>
      </c>
      <c r="AU171" s="176">
        <f t="shared" si="200"/>
        <v>0</v>
      </c>
      <c r="AV171" s="176">
        <f t="shared" si="197"/>
        <v>0</v>
      </c>
      <c r="AW171" s="176">
        <f t="shared" si="197"/>
        <v>0</v>
      </c>
      <c r="AX171" s="176">
        <f t="shared" si="197"/>
        <v>0</v>
      </c>
      <c r="AY171" s="176">
        <f t="shared" si="197"/>
        <v>0</v>
      </c>
      <c r="AZ171" s="176">
        <f t="shared" si="197"/>
        <v>0</v>
      </c>
      <c r="BA171" s="176">
        <f t="shared" si="197"/>
        <v>0</v>
      </c>
      <c r="BB171" s="176">
        <f t="shared" si="197"/>
        <v>0</v>
      </c>
      <c r="BC171" s="176">
        <f t="shared" si="197"/>
        <v>0</v>
      </c>
      <c r="BD171" s="176">
        <f t="shared" si="197"/>
        <v>0</v>
      </c>
      <c r="BE171" s="176">
        <f t="shared" si="197"/>
        <v>0</v>
      </c>
      <c r="BF171" s="176">
        <f t="shared" si="197"/>
        <v>0</v>
      </c>
      <c r="BG171" s="176">
        <f t="shared" si="202"/>
        <v>0</v>
      </c>
      <c r="BH171" s="176">
        <f t="shared" si="202"/>
        <v>0</v>
      </c>
      <c r="BI171" s="176">
        <f t="shared" si="202"/>
        <v>0</v>
      </c>
      <c r="BJ171" s="176">
        <f t="shared" si="202"/>
        <v>0</v>
      </c>
      <c r="BK171" s="176">
        <f t="shared" si="202"/>
        <v>0</v>
      </c>
      <c r="BL171" s="176">
        <f t="shared" si="202"/>
        <v>0</v>
      </c>
      <c r="BM171" s="176">
        <f t="shared" si="202"/>
        <v>0</v>
      </c>
      <c r="BN171" s="176">
        <f t="shared" si="202"/>
        <v>0</v>
      </c>
      <c r="BO171" s="176">
        <f t="shared" si="202"/>
        <v>0</v>
      </c>
      <c r="BP171" s="176">
        <f t="shared" si="202"/>
        <v>0</v>
      </c>
      <c r="BQ171" s="176">
        <f t="shared" si="202"/>
        <v>0</v>
      </c>
      <c r="BR171" s="176">
        <f t="shared" si="202"/>
        <v>0</v>
      </c>
      <c r="BS171" s="176">
        <f t="shared" si="202"/>
        <v>0</v>
      </c>
      <c r="BT171" s="176">
        <f t="shared" si="202"/>
        <v>0</v>
      </c>
      <c r="BU171" s="176">
        <f t="shared" si="202"/>
        <v>0</v>
      </c>
      <c r="BV171" s="176">
        <f t="shared" si="202"/>
        <v>0</v>
      </c>
      <c r="BW171" s="176">
        <f t="shared" si="204"/>
        <v>0</v>
      </c>
      <c r="BX171" s="176">
        <f t="shared" si="204"/>
        <v>0</v>
      </c>
      <c r="BY171" s="176">
        <f t="shared" si="204"/>
        <v>0</v>
      </c>
      <c r="BZ171" s="176">
        <f t="shared" si="204"/>
        <v>0</v>
      </c>
      <c r="CA171" s="176">
        <f t="shared" si="204"/>
        <v>0</v>
      </c>
      <c r="CB171" s="176">
        <f t="shared" si="204"/>
        <v>0</v>
      </c>
      <c r="CC171" s="176">
        <f t="shared" si="203"/>
        <v>0</v>
      </c>
      <c r="CD171" s="176">
        <f t="shared" si="203"/>
        <v>0</v>
      </c>
      <c r="CE171" s="176">
        <f t="shared" si="203"/>
        <v>0</v>
      </c>
      <c r="CF171" s="176">
        <f t="shared" si="203"/>
        <v>0</v>
      </c>
      <c r="CG171" s="176">
        <f t="shared" si="203"/>
        <v>0</v>
      </c>
      <c r="CH171" s="176">
        <f t="shared" si="203"/>
        <v>0</v>
      </c>
      <c r="CI171" s="176">
        <f t="shared" si="203"/>
        <v>0</v>
      </c>
      <c r="CJ171" s="176">
        <f t="shared" si="203"/>
        <v>0</v>
      </c>
      <c r="CK171" s="176">
        <f t="shared" si="203"/>
        <v>0</v>
      </c>
      <c r="CL171" s="176">
        <f t="shared" si="203"/>
        <v>0</v>
      </c>
      <c r="CM171" s="176">
        <f t="shared" si="201"/>
        <v>0</v>
      </c>
      <c r="CN171" s="176">
        <f t="shared" si="201"/>
        <v>0</v>
      </c>
      <c r="CO171" s="176">
        <f t="shared" si="201"/>
        <v>0</v>
      </c>
      <c r="CP171" s="176">
        <f t="shared" si="201"/>
        <v>0</v>
      </c>
      <c r="CQ171" s="176">
        <f t="shared" si="201"/>
        <v>0</v>
      </c>
      <c r="CR171" s="176">
        <f t="shared" si="201"/>
        <v>0</v>
      </c>
      <c r="CS171" s="176">
        <f t="shared" si="201"/>
        <v>0</v>
      </c>
      <c r="CT171" s="176">
        <f t="shared" si="201"/>
        <v>0</v>
      </c>
      <c r="CU171" s="176">
        <f t="shared" si="201"/>
        <v>0</v>
      </c>
      <c r="CV171" s="176">
        <f t="shared" si="201"/>
        <v>0</v>
      </c>
      <c r="CW171" s="176">
        <f t="shared" si="201"/>
        <v>0</v>
      </c>
      <c r="CX171" s="176">
        <f t="shared" si="201"/>
        <v>0</v>
      </c>
      <c r="CY171" s="176">
        <f t="shared" si="201"/>
        <v>0</v>
      </c>
      <c r="CZ171" s="176">
        <f t="shared" si="201"/>
        <v>0</v>
      </c>
      <c r="DA171" s="176">
        <f t="shared" si="201"/>
        <v>0</v>
      </c>
      <c r="DB171" s="176">
        <f t="shared" si="198"/>
        <v>0</v>
      </c>
      <c r="DC171" s="176">
        <f t="shared" si="198"/>
        <v>0</v>
      </c>
      <c r="DD171" s="176">
        <f t="shared" si="198"/>
        <v>0</v>
      </c>
      <c r="DE171" s="176">
        <f t="shared" si="198"/>
        <v>0</v>
      </c>
      <c r="DF171" s="176">
        <f t="shared" si="198"/>
        <v>0</v>
      </c>
      <c r="DG171" s="176">
        <f t="shared" si="198"/>
        <v>0</v>
      </c>
      <c r="DH171" s="176">
        <f t="shared" si="198"/>
        <v>0</v>
      </c>
      <c r="DI171" s="176">
        <f t="shared" si="198"/>
        <v>0</v>
      </c>
      <c r="DJ171" s="176">
        <f t="shared" si="198"/>
        <v>0</v>
      </c>
      <c r="DK171" s="176">
        <f t="shared" si="198"/>
        <v>0</v>
      </c>
      <c r="DL171" s="176">
        <f t="shared" si="198"/>
        <v>0</v>
      </c>
      <c r="DM171" s="176">
        <f t="shared" si="198"/>
        <v>0</v>
      </c>
      <c r="DN171" s="176">
        <f t="shared" si="198"/>
        <v>0</v>
      </c>
      <c r="DO171" s="176">
        <f t="shared" si="198"/>
        <v>0</v>
      </c>
      <c r="DP171" s="176">
        <f t="shared" si="198"/>
        <v>0</v>
      </c>
      <c r="DQ171" s="176">
        <f t="shared" si="191"/>
        <v>0</v>
      </c>
      <c r="DR171" s="176">
        <f t="shared" si="191"/>
        <v>0</v>
      </c>
      <c r="DS171" s="176">
        <f t="shared" si="191"/>
        <v>0</v>
      </c>
      <c r="DT171" s="176">
        <f t="shared" si="191"/>
        <v>0</v>
      </c>
      <c r="DU171" s="176">
        <f t="shared" si="191"/>
        <v>0</v>
      </c>
      <c r="DV171" s="176">
        <f t="shared" si="191"/>
        <v>0</v>
      </c>
      <c r="DW171" s="176">
        <f t="shared" si="191"/>
        <v>0</v>
      </c>
      <c r="DX171" s="176">
        <f t="shared" si="191"/>
        <v>0</v>
      </c>
      <c r="DY171" s="176">
        <f t="shared" si="191"/>
        <v>0</v>
      </c>
      <c r="DZ171" s="176">
        <f t="shared" si="191"/>
        <v>0</v>
      </c>
      <c r="EA171" s="176">
        <f t="shared" si="191"/>
        <v>0</v>
      </c>
      <c r="EB171" s="176">
        <f t="shared" si="191"/>
        <v>0</v>
      </c>
      <c r="EC171" s="176">
        <f t="shared" si="191"/>
        <v>0</v>
      </c>
      <c r="ED171" s="176">
        <f t="shared" si="191"/>
        <v>0</v>
      </c>
      <c r="EE171" s="176">
        <f t="shared" si="191"/>
        <v>0</v>
      </c>
      <c r="EF171" s="176">
        <f t="shared" si="207"/>
        <v>0</v>
      </c>
      <c r="EG171" s="176">
        <f t="shared" si="205"/>
        <v>0</v>
      </c>
      <c r="EH171" s="176">
        <f t="shared" si="205"/>
        <v>0</v>
      </c>
      <c r="EI171" s="176">
        <f t="shared" si="205"/>
        <v>0</v>
      </c>
      <c r="EJ171" s="176">
        <f t="shared" si="205"/>
        <v>0</v>
      </c>
      <c r="EK171" s="176">
        <f t="shared" si="205"/>
        <v>0</v>
      </c>
      <c r="EL171" s="176">
        <f t="shared" si="205"/>
        <v>0</v>
      </c>
      <c r="EM171" s="176">
        <f t="shared" si="205"/>
        <v>0</v>
      </c>
      <c r="EN171" s="176">
        <f t="shared" si="205"/>
        <v>0</v>
      </c>
      <c r="EO171" s="176">
        <f t="shared" si="205"/>
        <v>0</v>
      </c>
      <c r="EP171" s="176">
        <f t="shared" si="205"/>
        <v>0</v>
      </c>
      <c r="EQ171" s="176">
        <f t="shared" si="205"/>
        <v>0</v>
      </c>
      <c r="ER171" s="176">
        <f t="shared" si="205"/>
        <v>0</v>
      </c>
      <c r="ES171" s="176">
        <f t="shared" si="205"/>
        <v>0</v>
      </c>
      <c r="ET171" s="176">
        <f t="shared" si="205"/>
        <v>0</v>
      </c>
      <c r="EU171" s="176">
        <f t="shared" si="205"/>
        <v>0</v>
      </c>
      <c r="EV171" s="176">
        <f t="shared" si="205"/>
        <v>0</v>
      </c>
      <c r="EW171" s="176">
        <f t="shared" si="209"/>
        <v>0</v>
      </c>
      <c r="EX171" s="176">
        <f t="shared" si="209"/>
        <v>0</v>
      </c>
      <c r="EY171" s="176">
        <f t="shared" si="209"/>
        <v>0</v>
      </c>
      <c r="EZ171" s="176">
        <f t="shared" si="209"/>
        <v>0</v>
      </c>
      <c r="FA171" s="176">
        <f t="shared" si="209"/>
        <v>0</v>
      </c>
      <c r="FB171" s="176">
        <f t="shared" si="209"/>
        <v>0</v>
      </c>
      <c r="FC171" s="176">
        <f t="shared" si="209"/>
        <v>0</v>
      </c>
      <c r="FD171" s="176">
        <f t="shared" si="209"/>
        <v>0</v>
      </c>
      <c r="FE171" s="176">
        <f t="shared" si="209"/>
        <v>0</v>
      </c>
      <c r="FF171" s="176">
        <f t="shared" si="209"/>
        <v>0</v>
      </c>
      <c r="FG171" s="176">
        <f t="shared" si="209"/>
        <v>0</v>
      </c>
      <c r="FH171" s="176">
        <f t="shared" si="209"/>
        <v>0</v>
      </c>
      <c r="FI171" s="176">
        <f t="shared" si="209"/>
        <v>0</v>
      </c>
      <c r="FJ171" s="176">
        <f t="shared" si="209"/>
        <v>0</v>
      </c>
      <c r="FK171" s="176">
        <f t="shared" si="209"/>
        <v>0</v>
      </c>
      <c r="FL171" s="176">
        <f t="shared" si="209"/>
        <v>0</v>
      </c>
      <c r="FM171" s="176">
        <f t="shared" si="199"/>
        <v>0</v>
      </c>
      <c r="FN171" s="176">
        <f t="shared" si="199"/>
        <v>0</v>
      </c>
      <c r="FO171" s="176">
        <f t="shared" si="199"/>
        <v>0</v>
      </c>
      <c r="FP171" s="176">
        <f t="shared" si="199"/>
        <v>0</v>
      </c>
      <c r="FQ171" s="176">
        <f t="shared" si="199"/>
        <v>0</v>
      </c>
      <c r="FR171" s="176">
        <f t="shared" si="199"/>
        <v>0</v>
      </c>
      <c r="FS171" s="176">
        <f t="shared" si="199"/>
        <v>0</v>
      </c>
      <c r="FT171" s="176">
        <f t="shared" si="199"/>
        <v>0</v>
      </c>
      <c r="FU171" s="176">
        <f t="shared" si="199"/>
        <v>0</v>
      </c>
      <c r="FV171" s="176">
        <f t="shared" si="199"/>
        <v>0</v>
      </c>
      <c r="FW171" s="176">
        <f t="shared" si="199"/>
        <v>0</v>
      </c>
      <c r="FX171" s="176">
        <f t="shared" si="199"/>
        <v>0</v>
      </c>
      <c r="FY171" s="176">
        <f t="shared" si="199"/>
        <v>0</v>
      </c>
      <c r="FZ171" s="176">
        <f t="shared" si="199"/>
        <v>0</v>
      </c>
      <c r="GA171" s="176">
        <f t="shared" si="199"/>
        <v>0</v>
      </c>
      <c r="GB171" s="176">
        <f t="shared" si="199"/>
        <v>0</v>
      </c>
      <c r="GC171" s="176">
        <f t="shared" ref="GC171:GI174" si="210">+NORMDIST($H171,GC$12,GC$13,FALSE)</f>
        <v>0</v>
      </c>
      <c r="GD171" s="176">
        <f t="shared" si="210"/>
        <v>0</v>
      </c>
      <c r="GE171" s="176">
        <f t="shared" si="210"/>
        <v>0</v>
      </c>
      <c r="GF171" s="176">
        <f t="shared" si="210"/>
        <v>0</v>
      </c>
      <c r="GG171" s="176">
        <f t="shared" si="210"/>
        <v>0</v>
      </c>
      <c r="GH171" s="176">
        <f t="shared" si="210"/>
        <v>0</v>
      </c>
      <c r="GI171" s="176">
        <f t="shared" si="210"/>
        <v>0</v>
      </c>
      <c r="GJ171" s="176">
        <f t="shared" si="195"/>
        <v>0</v>
      </c>
      <c r="GK171" s="176">
        <f t="shared" si="195"/>
        <v>0</v>
      </c>
      <c r="GL171" s="176">
        <f t="shared" si="195"/>
        <v>0</v>
      </c>
      <c r="GM171" s="176">
        <f t="shared" si="195"/>
        <v>0</v>
      </c>
      <c r="GN171" s="176">
        <f t="shared" si="195"/>
        <v>0</v>
      </c>
      <c r="GO171" s="176">
        <f t="shared" si="195"/>
        <v>0</v>
      </c>
      <c r="GP171" s="176">
        <f t="shared" si="195"/>
        <v>0</v>
      </c>
      <c r="GQ171" s="176">
        <f t="shared" si="193"/>
        <v>0</v>
      </c>
      <c r="GR171" s="176">
        <f t="shared" si="193"/>
        <v>0</v>
      </c>
      <c r="GS171" s="176">
        <f t="shared" si="193"/>
        <v>0</v>
      </c>
      <c r="GT171" s="176">
        <f t="shared" si="193"/>
        <v>0</v>
      </c>
      <c r="GU171" s="176">
        <f t="shared" si="193"/>
        <v>0</v>
      </c>
      <c r="GV171" s="176">
        <f t="shared" si="193"/>
        <v>0</v>
      </c>
      <c r="GW171" s="176">
        <f t="shared" si="193"/>
        <v>0</v>
      </c>
      <c r="GX171" s="176">
        <f t="shared" si="193"/>
        <v>0</v>
      </c>
      <c r="GY171" s="176">
        <f t="shared" si="193"/>
        <v>0</v>
      </c>
      <c r="GZ171" s="176">
        <f t="shared" si="193"/>
        <v>0</v>
      </c>
      <c r="HA171" s="176">
        <f t="shared" si="193"/>
        <v>0</v>
      </c>
      <c r="HB171" s="176">
        <f t="shared" si="193"/>
        <v>0</v>
      </c>
      <c r="HC171" s="176">
        <f t="shared" si="193"/>
        <v>0</v>
      </c>
      <c r="HD171" s="176">
        <f t="shared" si="193"/>
        <v>0</v>
      </c>
      <c r="HE171" s="176">
        <f t="shared" si="193"/>
        <v>0</v>
      </c>
      <c r="HF171" s="176">
        <f t="shared" si="192"/>
        <v>0</v>
      </c>
      <c r="HG171" s="176">
        <f t="shared" si="192"/>
        <v>0</v>
      </c>
      <c r="HH171" s="176">
        <f t="shared" si="192"/>
        <v>0</v>
      </c>
      <c r="HI171" s="176">
        <f t="shared" si="192"/>
        <v>0</v>
      </c>
      <c r="HJ171" s="176">
        <f t="shared" si="192"/>
        <v>0</v>
      </c>
      <c r="HK171" s="176">
        <f t="shared" si="192"/>
        <v>0</v>
      </c>
      <c r="HL171" s="176">
        <f t="shared" si="192"/>
        <v>0</v>
      </c>
      <c r="HM171" s="176">
        <f t="shared" si="192"/>
        <v>0</v>
      </c>
      <c r="HN171" s="176">
        <f t="shared" si="192"/>
        <v>0</v>
      </c>
      <c r="HO171" s="176">
        <f t="shared" si="192"/>
        <v>0</v>
      </c>
      <c r="HP171" s="176">
        <f t="shared" si="192"/>
        <v>0</v>
      </c>
      <c r="HQ171" s="176">
        <f t="shared" si="192"/>
        <v>0</v>
      </c>
      <c r="HR171" s="176">
        <f t="shared" si="206"/>
        <v>0</v>
      </c>
      <c r="HS171" s="176">
        <f t="shared" si="206"/>
        <v>0</v>
      </c>
      <c r="HT171" s="176">
        <f t="shared" si="206"/>
        <v>0</v>
      </c>
      <c r="HU171" s="176">
        <f t="shared" si="206"/>
        <v>0</v>
      </c>
      <c r="HV171" s="176">
        <f t="shared" si="206"/>
        <v>0</v>
      </c>
      <c r="HW171" s="176">
        <f t="shared" si="206"/>
        <v>0</v>
      </c>
      <c r="HX171" s="176">
        <f t="shared" si="206"/>
        <v>0</v>
      </c>
      <c r="HY171" s="176">
        <f t="shared" si="206"/>
        <v>0</v>
      </c>
      <c r="HZ171" s="176">
        <f t="shared" si="206"/>
        <v>0</v>
      </c>
      <c r="IA171" s="176">
        <f t="shared" si="206"/>
        <v>0</v>
      </c>
      <c r="IB171" s="176">
        <f t="shared" si="206"/>
        <v>0</v>
      </c>
      <c r="IC171" s="176">
        <f t="shared" si="206"/>
        <v>0</v>
      </c>
      <c r="ID171" s="176">
        <f t="shared" si="206"/>
        <v>0</v>
      </c>
      <c r="IE171" s="176">
        <f t="shared" si="206"/>
        <v>0</v>
      </c>
      <c r="IF171" s="176">
        <f t="shared" si="171"/>
        <v>0</v>
      </c>
      <c r="IG171" s="176">
        <f t="shared" si="171"/>
        <v>0</v>
      </c>
    </row>
    <row r="172" spans="2:241" ht="12.75" customHeight="1" x14ac:dyDescent="0.25">
      <c r="B172" s="174"/>
      <c r="C172" s="174"/>
      <c r="D172" s="174">
        <f t="shared" si="173"/>
        <v>0</v>
      </c>
      <c r="E172"/>
      <c r="F172"/>
      <c r="G172" s="177">
        <v>159</v>
      </c>
      <c r="H172" s="176">
        <f t="shared" si="174"/>
        <v>24.653243442535302</v>
      </c>
      <c r="I172" s="176">
        <f t="shared" si="176"/>
        <v>0</v>
      </c>
      <c r="K172" s="176">
        <f t="shared" si="196"/>
        <v>0</v>
      </c>
      <c r="L172" s="176">
        <f t="shared" si="196"/>
        <v>0</v>
      </c>
      <c r="M172" s="176">
        <f t="shared" si="196"/>
        <v>0</v>
      </c>
      <c r="N172" s="176">
        <f t="shared" si="196"/>
        <v>0</v>
      </c>
      <c r="O172" s="176">
        <f t="shared" si="196"/>
        <v>0</v>
      </c>
      <c r="P172" s="176">
        <f t="shared" si="196"/>
        <v>0</v>
      </c>
      <c r="Q172" s="176">
        <f t="shared" si="196"/>
        <v>0</v>
      </c>
      <c r="R172" s="176">
        <f t="shared" si="196"/>
        <v>0</v>
      </c>
      <c r="S172" s="176">
        <f t="shared" si="196"/>
        <v>0</v>
      </c>
      <c r="T172" s="176">
        <f t="shared" si="196"/>
        <v>0</v>
      </c>
      <c r="U172" s="176">
        <f t="shared" si="196"/>
        <v>0</v>
      </c>
      <c r="V172" s="176">
        <f t="shared" si="196"/>
        <v>0</v>
      </c>
      <c r="W172" s="176">
        <f t="shared" si="196"/>
        <v>0</v>
      </c>
      <c r="X172" s="176">
        <f t="shared" si="196"/>
        <v>0</v>
      </c>
      <c r="Y172" s="176">
        <f t="shared" si="196"/>
        <v>0</v>
      </c>
      <c r="Z172" s="176">
        <f t="shared" si="196"/>
        <v>0</v>
      </c>
      <c r="AA172" s="176">
        <f t="shared" si="194"/>
        <v>0</v>
      </c>
      <c r="AB172" s="176">
        <f t="shared" si="194"/>
        <v>0</v>
      </c>
      <c r="AC172" s="176">
        <f t="shared" si="194"/>
        <v>0</v>
      </c>
      <c r="AD172" s="176">
        <f t="shared" si="194"/>
        <v>0</v>
      </c>
      <c r="AE172" s="176">
        <f t="shared" si="194"/>
        <v>0</v>
      </c>
      <c r="AF172" s="176">
        <f t="shared" si="194"/>
        <v>0</v>
      </c>
      <c r="AG172" s="176">
        <f t="shared" si="194"/>
        <v>0</v>
      </c>
      <c r="AH172" s="176">
        <f t="shared" si="194"/>
        <v>0</v>
      </c>
      <c r="AI172" s="176">
        <f t="shared" si="194"/>
        <v>0</v>
      </c>
      <c r="AJ172" s="176">
        <f t="shared" si="194"/>
        <v>0</v>
      </c>
      <c r="AK172" s="176">
        <f t="shared" si="200"/>
        <v>0</v>
      </c>
      <c r="AL172" s="176">
        <f t="shared" si="200"/>
        <v>0</v>
      </c>
      <c r="AM172" s="176">
        <f t="shared" si="200"/>
        <v>0</v>
      </c>
      <c r="AN172" s="176">
        <f t="shared" si="200"/>
        <v>0</v>
      </c>
      <c r="AO172" s="176">
        <f t="shared" si="200"/>
        <v>0</v>
      </c>
      <c r="AP172" s="176">
        <f t="shared" si="200"/>
        <v>0</v>
      </c>
      <c r="AQ172" s="176">
        <f t="shared" si="200"/>
        <v>0</v>
      </c>
      <c r="AR172" s="176">
        <f t="shared" si="200"/>
        <v>0</v>
      </c>
      <c r="AS172" s="176">
        <f t="shared" si="200"/>
        <v>0</v>
      </c>
      <c r="AT172" s="176">
        <f t="shared" si="200"/>
        <v>0</v>
      </c>
      <c r="AU172" s="176">
        <f t="shared" si="200"/>
        <v>0</v>
      </c>
      <c r="AV172" s="176">
        <f t="shared" si="197"/>
        <v>0</v>
      </c>
      <c r="AW172" s="176">
        <f t="shared" si="197"/>
        <v>0</v>
      </c>
      <c r="AX172" s="176">
        <f t="shared" si="197"/>
        <v>0</v>
      </c>
      <c r="AY172" s="176">
        <f t="shared" si="197"/>
        <v>0</v>
      </c>
      <c r="AZ172" s="176">
        <f t="shared" si="197"/>
        <v>0</v>
      </c>
      <c r="BA172" s="176">
        <f t="shared" si="197"/>
        <v>0</v>
      </c>
      <c r="BB172" s="176">
        <f t="shared" si="197"/>
        <v>0</v>
      </c>
      <c r="BC172" s="176">
        <f t="shared" si="197"/>
        <v>0</v>
      </c>
      <c r="BD172" s="176">
        <f t="shared" si="197"/>
        <v>0</v>
      </c>
      <c r="BE172" s="176">
        <f t="shared" si="197"/>
        <v>0</v>
      </c>
      <c r="BF172" s="176">
        <f t="shared" si="197"/>
        <v>0</v>
      </c>
      <c r="BG172" s="176">
        <f t="shared" si="202"/>
        <v>0</v>
      </c>
      <c r="BH172" s="176">
        <f t="shared" si="202"/>
        <v>0</v>
      </c>
      <c r="BI172" s="176">
        <f t="shared" si="202"/>
        <v>0</v>
      </c>
      <c r="BJ172" s="176">
        <f t="shared" si="202"/>
        <v>0</v>
      </c>
      <c r="BK172" s="176">
        <f t="shared" si="202"/>
        <v>0</v>
      </c>
      <c r="BL172" s="176">
        <f t="shared" si="202"/>
        <v>0</v>
      </c>
      <c r="BM172" s="176">
        <f t="shared" si="202"/>
        <v>0</v>
      </c>
      <c r="BN172" s="176">
        <f t="shared" si="202"/>
        <v>0</v>
      </c>
      <c r="BO172" s="176">
        <f t="shared" si="202"/>
        <v>0</v>
      </c>
      <c r="BP172" s="176">
        <f t="shared" si="202"/>
        <v>0</v>
      </c>
      <c r="BQ172" s="176">
        <f t="shared" si="202"/>
        <v>0</v>
      </c>
      <c r="BR172" s="176">
        <f t="shared" si="202"/>
        <v>0</v>
      </c>
      <c r="BS172" s="176">
        <f t="shared" si="202"/>
        <v>0</v>
      </c>
      <c r="BT172" s="176">
        <f t="shared" si="202"/>
        <v>0</v>
      </c>
      <c r="BU172" s="176">
        <f t="shared" si="202"/>
        <v>0</v>
      </c>
      <c r="BV172" s="176">
        <f t="shared" si="202"/>
        <v>0</v>
      </c>
      <c r="BW172" s="176">
        <f t="shared" si="204"/>
        <v>0</v>
      </c>
      <c r="BX172" s="176">
        <f t="shared" si="204"/>
        <v>0</v>
      </c>
      <c r="BY172" s="176">
        <f t="shared" si="204"/>
        <v>0</v>
      </c>
      <c r="BZ172" s="176">
        <f t="shared" si="204"/>
        <v>0</v>
      </c>
      <c r="CA172" s="176">
        <f t="shared" si="204"/>
        <v>0</v>
      </c>
      <c r="CB172" s="176">
        <f t="shared" si="204"/>
        <v>0</v>
      </c>
      <c r="CC172" s="176">
        <f t="shared" si="203"/>
        <v>0</v>
      </c>
      <c r="CD172" s="176">
        <f t="shared" si="203"/>
        <v>0</v>
      </c>
      <c r="CE172" s="176">
        <f t="shared" si="203"/>
        <v>0</v>
      </c>
      <c r="CF172" s="176">
        <f t="shared" si="203"/>
        <v>0</v>
      </c>
      <c r="CG172" s="176">
        <f t="shared" si="203"/>
        <v>0</v>
      </c>
      <c r="CH172" s="176">
        <f t="shared" si="203"/>
        <v>0</v>
      </c>
      <c r="CI172" s="176">
        <f t="shared" si="203"/>
        <v>0</v>
      </c>
      <c r="CJ172" s="176">
        <f t="shared" si="203"/>
        <v>0</v>
      </c>
      <c r="CK172" s="176">
        <f t="shared" si="203"/>
        <v>0</v>
      </c>
      <c r="CL172" s="176">
        <f t="shared" si="203"/>
        <v>0</v>
      </c>
      <c r="CM172" s="176">
        <f t="shared" si="201"/>
        <v>0</v>
      </c>
      <c r="CN172" s="176">
        <f t="shared" si="201"/>
        <v>0</v>
      </c>
      <c r="CO172" s="176">
        <f t="shared" si="201"/>
        <v>0</v>
      </c>
      <c r="CP172" s="176">
        <f t="shared" si="201"/>
        <v>0</v>
      </c>
      <c r="CQ172" s="176">
        <f t="shared" si="201"/>
        <v>0</v>
      </c>
      <c r="CR172" s="176">
        <f t="shared" si="201"/>
        <v>0</v>
      </c>
      <c r="CS172" s="176">
        <f t="shared" si="201"/>
        <v>0</v>
      </c>
      <c r="CT172" s="176">
        <f t="shared" si="201"/>
        <v>0</v>
      </c>
      <c r="CU172" s="176">
        <f t="shared" si="201"/>
        <v>0</v>
      </c>
      <c r="CV172" s="176">
        <f t="shared" si="201"/>
        <v>0</v>
      </c>
      <c r="CW172" s="176">
        <f t="shared" si="201"/>
        <v>0</v>
      </c>
      <c r="CX172" s="176">
        <f t="shared" si="201"/>
        <v>0</v>
      </c>
      <c r="CY172" s="176">
        <f t="shared" si="201"/>
        <v>0</v>
      </c>
      <c r="CZ172" s="176">
        <f t="shared" si="201"/>
        <v>0</v>
      </c>
      <c r="DA172" s="176">
        <f t="shared" si="201"/>
        <v>0</v>
      </c>
      <c r="DB172" s="176">
        <f t="shared" si="198"/>
        <v>0</v>
      </c>
      <c r="DC172" s="176">
        <f t="shared" si="198"/>
        <v>0</v>
      </c>
      <c r="DD172" s="176">
        <f t="shared" si="198"/>
        <v>0</v>
      </c>
      <c r="DE172" s="176">
        <f t="shared" si="198"/>
        <v>0</v>
      </c>
      <c r="DF172" s="176">
        <f t="shared" si="198"/>
        <v>0</v>
      </c>
      <c r="DG172" s="176">
        <f t="shared" si="198"/>
        <v>0</v>
      </c>
      <c r="DH172" s="176">
        <f t="shared" si="198"/>
        <v>0</v>
      </c>
      <c r="DI172" s="176">
        <f t="shared" si="198"/>
        <v>0</v>
      </c>
      <c r="DJ172" s="176">
        <f t="shared" si="198"/>
        <v>0</v>
      </c>
      <c r="DK172" s="176">
        <f t="shared" si="198"/>
        <v>0</v>
      </c>
      <c r="DL172" s="176">
        <f t="shared" si="198"/>
        <v>0</v>
      </c>
      <c r="DM172" s="176">
        <f t="shared" si="198"/>
        <v>0</v>
      </c>
      <c r="DN172" s="176">
        <f t="shared" si="198"/>
        <v>0</v>
      </c>
      <c r="DO172" s="176">
        <f t="shared" si="198"/>
        <v>0</v>
      </c>
      <c r="DP172" s="176">
        <f t="shared" si="198"/>
        <v>0</v>
      </c>
      <c r="DQ172" s="176">
        <f t="shared" si="191"/>
        <v>0</v>
      </c>
      <c r="DR172" s="176">
        <f t="shared" si="191"/>
        <v>0</v>
      </c>
      <c r="DS172" s="176">
        <f t="shared" si="191"/>
        <v>0</v>
      </c>
      <c r="DT172" s="176">
        <f t="shared" si="191"/>
        <v>0</v>
      </c>
      <c r="DU172" s="176">
        <f t="shared" si="191"/>
        <v>0</v>
      </c>
      <c r="DV172" s="176">
        <f t="shared" si="191"/>
        <v>0</v>
      </c>
      <c r="DW172" s="176">
        <f t="shared" si="191"/>
        <v>0</v>
      </c>
      <c r="DX172" s="176">
        <f t="shared" si="191"/>
        <v>0</v>
      </c>
      <c r="DY172" s="176">
        <f t="shared" si="191"/>
        <v>0</v>
      </c>
      <c r="DZ172" s="176">
        <f t="shared" si="191"/>
        <v>0</v>
      </c>
      <c r="EA172" s="176">
        <f t="shared" si="191"/>
        <v>0</v>
      </c>
      <c r="EB172" s="176">
        <f t="shared" si="191"/>
        <v>0</v>
      </c>
      <c r="EC172" s="176">
        <f t="shared" si="191"/>
        <v>0</v>
      </c>
      <c r="ED172" s="176">
        <f t="shared" si="191"/>
        <v>0</v>
      </c>
      <c r="EE172" s="176">
        <f t="shared" si="191"/>
        <v>0</v>
      </c>
      <c r="EF172" s="176">
        <f t="shared" si="207"/>
        <v>0</v>
      </c>
      <c r="EG172" s="176">
        <f t="shared" si="205"/>
        <v>0</v>
      </c>
      <c r="EH172" s="176">
        <f t="shared" si="205"/>
        <v>0</v>
      </c>
      <c r="EI172" s="176">
        <f t="shared" si="205"/>
        <v>0</v>
      </c>
      <c r="EJ172" s="176">
        <f t="shared" si="205"/>
        <v>0</v>
      </c>
      <c r="EK172" s="176">
        <f t="shared" si="205"/>
        <v>0</v>
      </c>
      <c r="EL172" s="176">
        <f t="shared" si="205"/>
        <v>0</v>
      </c>
      <c r="EM172" s="176">
        <f t="shared" si="205"/>
        <v>0</v>
      </c>
      <c r="EN172" s="176">
        <f t="shared" si="205"/>
        <v>0</v>
      </c>
      <c r="EO172" s="176">
        <f t="shared" si="205"/>
        <v>0</v>
      </c>
      <c r="EP172" s="176">
        <f t="shared" si="205"/>
        <v>0</v>
      </c>
      <c r="EQ172" s="176">
        <f t="shared" si="205"/>
        <v>0</v>
      </c>
      <c r="ER172" s="176">
        <f t="shared" si="205"/>
        <v>0</v>
      </c>
      <c r="ES172" s="176">
        <f t="shared" si="205"/>
        <v>0</v>
      </c>
      <c r="ET172" s="176">
        <f t="shared" si="205"/>
        <v>0</v>
      </c>
      <c r="EU172" s="176">
        <f t="shared" si="205"/>
        <v>0</v>
      </c>
      <c r="EV172" s="176">
        <f t="shared" si="205"/>
        <v>0</v>
      </c>
      <c r="EW172" s="176">
        <f t="shared" si="209"/>
        <v>0</v>
      </c>
      <c r="EX172" s="176">
        <f t="shared" si="209"/>
        <v>0</v>
      </c>
      <c r="EY172" s="176">
        <f t="shared" si="209"/>
        <v>0</v>
      </c>
      <c r="EZ172" s="176">
        <f t="shared" si="209"/>
        <v>0</v>
      </c>
      <c r="FA172" s="176">
        <f t="shared" si="209"/>
        <v>0</v>
      </c>
      <c r="FB172" s="176">
        <f t="shared" si="209"/>
        <v>0</v>
      </c>
      <c r="FC172" s="176">
        <f t="shared" si="209"/>
        <v>0</v>
      </c>
      <c r="FD172" s="176">
        <f t="shared" si="209"/>
        <v>0</v>
      </c>
      <c r="FE172" s="176">
        <f t="shared" si="209"/>
        <v>0</v>
      </c>
      <c r="FF172" s="176">
        <f t="shared" si="209"/>
        <v>0</v>
      </c>
      <c r="FG172" s="176">
        <f t="shared" si="209"/>
        <v>0</v>
      </c>
      <c r="FH172" s="176">
        <f t="shared" si="209"/>
        <v>0</v>
      </c>
      <c r="FI172" s="176">
        <f t="shared" si="209"/>
        <v>0</v>
      </c>
      <c r="FJ172" s="176">
        <f t="shared" si="209"/>
        <v>0</v>
      </c>
      <c r="FK172" s="176">
        <f t="shared" si="209"/>
        <v>0</v>
      </c>
      <c r="FL172" s="176">
        <f t="shared" si="209"/>
        <v>0</v>
      </c>
      <c r="FM172" s="176">
        <f t="shared" si="199"/>
        <v>0</v>
      </c>
      <c r="FN172" s="176">
        <f t="shared" si="199"/>
        <v>0</v>
      </c>
      <c r="FO172" s="176">
        <f t="shared" si="199"/>
        <v>0</v>
      </c>
      <c r="FP172" s="176">
        <f t="shared" si="199"/>
        <v>0</v>
      </c>
      <c r="FQ172" s="176">
        <f t="shared" si="199"/>
        <v>0</v>
      </c>
      <c r="FR172" s="176">
        <f t="shared" si="199"/>
        <v>0</v>
      </c>
      <c r="FS172" s="176">
        <f t="shared" si="199"/>
        <v>0</v>
      </c>
      <c r="FT172" s="176">
        <f t="shared" si="199"/>
        <v>0</v>
      </c>
      <c r="FU172" s="176">
        <f t="shared" si="199"/>
        <v>0</v>
      </c>
      <c r="FV172" s="176">
        <f t="shared" si="199"/>
        <v>0</v>
      </c>
      <c r="FW172" s="176">
        <f t="shared" si="199"/>
        <v>0</v>
      </c>
      <c r="FX172" s="176">
        <f t="shared" si="199"/>
        <v>0</v>
      </c>
      <c r="FY172" s="176">
        <f t="shared" si="199"/>
        <v>0</v>
      </c>
      <c r="FZ172" s="176">
        <f t="shared" si="199"/>
        <v>0</v>
      </c>
      <c r="GA172" s="176">
        <f t="shared" si="199"/>
        <v>0</v>
      </c>
      <c r="GB172" s="176">
        <f t="shared" si="199"/>
        <v>0</v>
      </c>
      <c r="GC172" s="176">
        <f t="shared" si="210"/>
        <v>0</v>
      </c>
      <c r="GD172" s="176">
        <f t="shared" si="210"/>
        <v>0</v>
      </c>
      <c r="GE172" s="176">
        <f t="shared" si="210"/>
        <v>0</v>
      </c>
      <c r="GF172" s="176">
        <f t="shared" si="210"/>
        <v>0</v>
      </c>
      <c r="GG172" s="176">
        <f t="shared" si="210"/>
        <v>0</v>
      </c>
      <c r="GH172" s="176">
        <f t="shared" si="210"/>
        <v>0</v>
      </c>
      <c r="GI172" s="176">
        <f t="shared" si="210"/>
        <v>0</v>
      </c>
      <c r="GJ172" s="176">
        <f t="shared" si="195"/>
        <v>0</v>
      </c>
      <c r="GK172" s="176">
        <f t="shared" si="195"/>
        <v>0</v>
      </c>
      <c r="GL172" s="176">
        <f t="shared" si="195"/>
        <v>0</v>
      </c>
      <c r="GM172" s="176">
        <f t="shared" si="195"/>
        <v>0</v>
      </c>
      <c r="GN172" s="176">
        <f t="shared" si="195"/>
        <v>0</v>
      </c>
      <c r="GO172" s="176">
        <f t="shared" si="195"/>
        <v>0</v>
      </c>
      <c r="GP172" s="176">
        <f t="shared" si="195"/>
        <v>0</v>
      </c>
      <c r="GQ172" s="176">
        <f t="shared" si="193"/>
        <v>0</v>
      </c>
      <c r="GR172" s="176">
        <f t="shared" si="193"/>
        <v>0</v>
      </c>
      <c r="GS172" s="176">
        <f t="shared" si="193"/>
        <v>0</v>
      </c>
      <c r="GT172" s="176">
        <f t="shared" si="193"/>
        <v>0</v>
      </c>
      <c r="GU172" s="176">
        <f t="shared" si="193"/>
        <v>0</v>
      </c>
      <c r="GV172" s="176">
        <f t="shared" si="193"/>
        <v>0</v>
      </c>
      <c r="GW172" s="176">
        <f t="shared" si="193"/>
        <v>0</v>
      </c>
      <c r="GX172" s="176">
        <f t="shared" si="193"/>
        <v>0</v>
      </c>
      <c r="GY172" s="176">
        <f t="shared" si="193"/>
        <v>0</v>
      </c>
      <c r="GZ172" s="176">
        <f t="shared" si="193"/>
        <v>0</v>
      </c>
      <c r="HA172" s="176">
        <f t="shared" si="193"/>
        <v>0</v>
      </c>
      <c r="HB172" s="176">
        <f t="shared" si="193"/>
        <v>0</v>
      </c>
      <c r="HC172" s="176">
        <f t="shared" si="193"/>
        <v>0</v>
      </c>
      <c r="HD172" s="176">
        <f t="shared" si="193"/>
        <v>0</v>
      </c>
      <c r="HE172" s="176">
        <f t="shared" ref="HE172:HT187" si="211">+NORMDIST($H172,HE$12,HE$13,FALSE)</f>
        <v>0</v>
      </c>
      <c r="HF172" s="176">
        <f t="shared" si="211"/>
        <v>0</v>
      </c>
      <c r="HG172" s="176">
        <f t="shared" si="211"/>
        <v>0</v>
      </c>
      <c r="HH172" s="176">
        <f t="shared" si="211"/>
        <v>0</v>
      </c>
      <c r="HI172" s="176">
        <f t="shared" si="211"/>
        <v>0</v>
      </c>
      <c r="HJ172" s="176">
        <f t="shared" si="211"/>
        <v>0</v>
      </c>
      <c r="HK172" s="176">
        <f t="shared" si="211"/>
        <v>0</v>
      </c>
      <c r="HL172" s="176">
        <f t="shared" si="211"/>
        <v>0</v>
      </c>
      <c r="HM172" s="176">
        <f t="shared" si="211"/>
        <v>0</v>
      </c>
      <c r="HN172" s="176">
        <f t="shared" si="211"/>
        <v>0</v>
      </c>
      <c r="HO172" s="176">
        <f t="shared" si="211"/>
        <v>0</v>
      </c>
      <c r="HP172" s="176">
        <f t="shared" si="211"/>
        <v>0</v>
      </c>
      <c r="HQ172" s="176">
        <f t="shared" si="192"/>
        <v>0</v>
      </c>
      <c r="HR172" s="176">
        <f t="shared" si="206"/>
        <v>0</v>
      </c>
      <c r="HS172" s="176">
        <f t="shared" si="206"/>
        <v>0</v>
      </c>
      <c r="HT172" s="176">
        <f t="shared" si="206"/>
        <v>0</v>
      </c>
      <c r="HU172" s="176">
        <f t="shared" si="206"/>
        <v>0</v>
      </c>
      <c r="HV172" s="176">
        <f t="shared" si="206"/>
        <v>0</v>
      </c>
      <c r="HW172" s="176">
        <f t="shared" si="206"/>
        <v>0</v>
      </c>
      <c r="HX172" s="176">
        <f t="shared" si="206"/>
        <v>0</v>
      </c>
      <c r="HY172" s="176">
        <f t="shared" si="206"/>
        <v>0</v>
      </c>
      <c r="HZ172" s="176">
        <f t="shared" si="206"/>
        <v>0</v>
      </c>
      <c r="IA172" s="176">
        <f t="shared" si="206"/>
        <v>0</v>
      </c>
      <c r="IB172" s="176">
        <f t="shared" si="206"/>
        <v>0</v>
      </c>
      <c r="IC172" s="176">
        <f t="shared" si="206"/>
        <v>0</v>
      </c>
      <c r="ID172" s="176">
        <f t="shared" si="206"/>
        <v>0</v>
      </c>
      <c r="IE172" s="176">
        <f t="shared" si="206"/>
        <v>0</v>
      </c>
      <c r="IF172" s="176">
        <f t="shared" si="171"/>
        <v>0</v>
      </c>
      <c r="IG172" s="176">
        <f t="shared" si="171"/>
        <v>0</v>
      </c>
    </row>
    <row r="173" spans="2:241" ht="12.75" customHeight="1" x14ac:dyDescent="0.25">
      <c r="B173" s="174"/>
      <c r="C173" s="174"/>
      <c r="D173" s="174">
        <f t="shared" si="173"/>
        <v>0</v>
      </c>
      <c r="E173"/>
      <c r="F173"/>
      <c r="G173" s="177">
        <v>160</v>
      </c>
      <c r="H173" s="176">
        <f t="shared" si="174"/>
        <v>24.808295288085841</v>
      </c>
      <c r="I173" s="176">
        <f t="shared" si="176"/>
        <v>0</v>
      </c>
      <c r="K173" s="176">
        <f t="shared" si="196"/>
        <v>0</v>
      </c>
      <c r="L173" s="176">
        <f t="shared" si="196"/>
        <v>0</v>
      </c>
      <c r="M173" s="176">
        <f t="shared" si="196"/>
        <v>0</v>
      </c>
      <c r="N173" s="176">
        <f t="shared" si="196"/>
        <v>0</v>
      </c>
      <c r="O173" s="176">
        <f t="shared" si="196"/>
        <v>0</v>
      </c>
      <c r="P173" s="176">
        <f t="shared" si="196"/>
        <v>0</v>
      </c>
      <c r="Q173" s="176">
        <f t="shared" si="196"/>
        <v>0</v>
      </c>
      <c r="R173" s="176">
        <f t="shared" si="196"/>
        <v>0</v>
      </c>
      <c r="S173" s="176">
        <f t="shared" si="196"/>
        <v>0</v>
      </c>
      <c r="T173" s="176">
        <f t="shared" si="196"/>
        <v>0</v>
      </c>
      <c r="U173" s="176">
        <f t="shared" si="196"/>
        <v>0</v>
      </c>
      <c r="V173" s="176">
        <f t="shared" si="196"/>
        <v>0</v>
      </c>
      <c r="W173" s="176">
        <f t="shared" si="196"/>
        <v>0</v>
      </c>
      <c r="X173" s="176">
        <f t="shared" si="196"/>
        <v>0</v>
      </c>
      <c r="Y173" s="176">
        <f t="shared" si="196"/>
        <v>0</v>
      </c>
      <c r="Z173" s="176">
        <f t="shared" ref="Z173:AO191" si="212">+NORMDIST($H173,Z$12,Z$13,FALSE)</f>
        <v>0</v>
      </c>
      <c r="AA173" s="176">
        <f t="shared" si="212"/>
        <v>0</v>
      </c>
      <c r="AB173" s="176">
        <f t="shared" si="212"/>
        <v>0</v>
      </c>
      <c r="AC173" s="176">
        <f t="shared" si="212"/>
        <v>0</v>
      </c>
      <c r="AD173" s="176">
        <f t="shared" si="212"/>
        <v>0</v>
      </c>
      <c r="AE173" s="176">
        <f t="shared" si="212"/>
        <v>0</v>
      </c>
      <c r="AF173" s="176">
        <f t="shared" si="212"/>
        <v>0</v>
      </c>
      <c r="AG173" s="176">
        <f t="shared" si="212"/>
        <v>0</v>
      </c>
      <c r="AH173" s="176">
        <f t="shared" si="212"/>
        <v>0</v>
      </c>
      <c r="AI173" s="176">
        <f t="shared" si="212"/>
        <v>0</v>
      </c>
      <c r="AJ173" s="176">
        <f t="shared" si="212"/>
        <v>0</v>
      </c>
      <c r="AK173" s="176">
        <f t="shared" si="200"/>
        <v>0</v>
      </c>
      <c r="AL173" s="176">
        <f t="shared" si="200"/>
        <v>0</v>
      </c>
      <c r="AM173" s="176">
        <f t="shared" si="200"/>
        <v>0</v>
      </c>
      <c r="AN173" s="176">
        <f t="shared" si="200"/>
        <v>0</v>
      </c>
      <c r="AO173" s="176">
        <f t="shared" si="200"/>
        <v>0</v>
      </c>
      <c r="AP173" s="176">
        <f t="shared" si="200"/>
        <v>0</v>
      </c>
      <c r="AQ173" s="176">
        <f t="shared" si="200"/>
        <v>0</v>
      </c>
      <c r="AR173" s="176">
        <f t="shared" si="200"/>
        <v>0</v>
      </c>
      <c r="AS173" s="176">
        <f t="shared" si="200"/>
        <v>0</v>
      </c>
      <c r="AT173" s="176">
        <f t="shared" si="200"/>
        <v>0</v>
      </c>
      <c r="AU173" s="176">
        <f t="shared" si="200"/>
        <v>0</v>
      </c>
      <c r="AV173" s="176">
        <f t="shared" si="197"/>
        <v>0</v>
      </c>
      <c r="AW173" s="176">
        <f t="shared" si="197"/>
        <v>0</v>
      </c>
      <c r="AX173" s="176">
        <f t="shared" si="197"/>
        <v>0</v>
      </c>
      <c r="AY173" s="176">
        <f t="shared" si="197"/>
        <v>0</v>
      </c>
      <c r="AZ173" s="176">
        <f t="shared" si="197"/>
        <v>0</v>
      </c>
      <c r="BA173" s="176">
        <f t="shared" si="197"/>
        <v>0</v>
      </c>
      <c r="BB173" s="176">
        <f t="shared" si="197"/>
        <v>0</v>
      </c>
      <c r="BC173" s="176">
        <f t="shared" si="197"/>
        <v>0</v>
      </c>
      <c r="BD173" s="176">
        <f t="shared" si="197"/>
        <v>0</v>
      </c>
      <c r="BE173" s="176">
        <f t="shared" si="197"/>
        <v>0</v>
      </c>
      <c r="BF173" s="176">
        <f t="shared" si="197"/>
        <v>0</v>
      </c>
      <c r="BG173" s="176">
        <f t="shared" si="202"/>
        <v>0</v>
      </c>
      <c r="BH173" s="176">
        <f t="shared" si="202"/>
        <v>0</v>
      </c>
      <c r="BI173" s="176">
        <f t="shared" si="202"/>
        <v>0</v>
      </c>
      <c r="BJ173" s="176">
        <f t="shared" si="202"/>
        <v>0</v>
      </c>
      <c r="BK173" s="176">
        <f t="shared" si="202"/>
        <v>0</v>
      </c>
      <c r="BL173" s="176">
        <f t="shared" si="202"/>
        <v>0</v>
      </c>
      <c r="BM173" s="176">
        <f t="shared" si="202"/>
        <v>0</v>
      </c>
      <c r="BN173" s="176">
        <f t="shared" si="202"/>
        <v>0</v>
      </c>
      <c r="BO173" s="176">
        <f t="shared" si="202"/>
        <v>0</v>
      </c>
      <c r="BP173" s="176">
        <f t="shared" si="202"/>
        <v>0</v>
      </c>
      <c r="BQ173" s="176">
        <f t="shared" si="202"/>
        <v>0</v>
      </c>
      <c r="BR173" s="176">
        <f t="shared" si="202"/>
        <v>0</v>
      </c>
      <c r="BS173" s="176">
        <f t="shared" si="202"/>
        <v>0</v>
      </c>
      <c r="BT173" s="176">
        <f t="shared" si="202"/>
        <v>0</v>
      </c>
      <c r="BU173" s="176">
        <f t="shared" si="202"/>
        <v>0</v>
      </c>
      <c r="BV173" s="176">
        <f t="shared" si="202"/>
        <v>0</v>
      </c>
      <c r="BW173" s="176">
        <f t="shared" si="204"/>
        <v>0</v>
      </c>
      <c r="BX173" s="176">
        <f t="shared" si="204"/>
        <v>0</v>
      </c>
      <c r="BY173" s="176">
        <f t="shared" si="204"/>
        <v>0</v>
      </c>
      <c r="BZ173" s="176">
        <f t="shared" si="204"/>
        <v>0</v>
      </c>
      <c r="CA173" s="176">
        <f t="shared" si="204"/>
        <v>0</v>
      </c>
      <c r="CB173" s="176">
        <f t="shared" si="204"/>
        <v>0</v>
      </c>
      <c r="CC173" s="176">
        <f t="shared" si="203"/>
        <v>0</v>
      </c>
      <c r="CD173" s="176">
        <f t="shared" si="203"/>
        <v>0</v>
      </c>
      <c r="CE173" s="176">
        <f t="shared" si="203"/>
        <v>0</v>
      </c>
      <c r="CF173" s="176">
        <f t="shared" si="203"/>
        <v>0</v>
      </c>
      <c r="CG173" s="176">
        <f t="shared" si="203"/>
        <v>0</v>
      </c>
      <c r="CH173" s="176">
        <f t="shared" si="203"/>
        <v>0</v>
      </c>
      <c r="CI173" s="176">
        <f t="shared" si="203"/>
        <v>0</v>
      </c>
      <c r="CJ173" s="176">
        <f t="shared" si="203"/>
        <v>0</v>
      </c>
      <c r="CK173" s="176">
        <f t="shared" si="203"/>
        <v>0</v>
      </c>
      <c r="CL173" s="176">
        <f t="shared" si="203"/>
        <v>0</v>
      </c>
      <c r="CM173" s="176">
        <f t="shared" si="201"/>
        <v>0</v>
      </c>
      <c r="CN173" s="176">
        <f t="shared" si="201"/>
        <v>0</v>
      </c>
      <c r="CO173" s="176">
        <f t="shared" si="201"/>
        <v>0</v>
      </c>
      <c r="CP173" s="176">
        <f t="shared" si="201"/>
        <v>0</v>
      </c>
      <c r="CQ173" s="176">
        <f t="shared" si="201"/>
        <v>0</v>
      </c>
      <c r="CR173" s="176">
        <f t="shared" si="201"/>
        <v>0</v>
      </c>
      <c r="CS173" s="176">
        <f t="shared" si="201"/>
        <v>0</v>
      </c>
      <c r="CT173" s="176">
        <f t="shared" si="201"/>
        <v>0</v>
      </c>
      <c r="CU173" s="176">
        <f t="shared" si="201"/>
        <v>0</v>
      </c>
      <c r="CV173" s="176">
        <f t="shared" si="201"/>
        <v>0</v>
      </c>
      <c r="CW173" s="176">
        <f t="shared" si="201"/>
        <v>0</v>
      </c>
      <c r="CX173" s="176">
        <f t="shared" si="201"/>
        <v>0</v>
      </c>
      <c r="CY173" s="176">
        <f t="shared" si="201"/>
        <v>0</v>
      </c>
      <c r="CZ173" s="176">
        <f t="shared" si="201"/>
        <v>0</v>
      </c>
      <c r="DA173" s="176">
        <f t="shared" si="201"/>
        <v>0</v>
      </c>
      <c r="DB173" s="176">
        <f t="shared" si="198"/>
        <v>0</v>
      </c>
      <c r="DC173" s="176">
        <f t="shared" si="198"/>
        <v>0</v>
      </c>
      <c r="DD173" s="176">
        <f t="shared" si="198"/>
        <v>0</v>
      </c>
      <c r="DE173" s="176">
        <f t="shared" si="198"/>
        <v>0</v>
      </c>
      <c r="DF173" s="176">
        <f t="shared" si="198"/>
        <v>0</v>
      </c>
      <c r="DG173" s="176">
        <f t="shared" si="198"/>
        <v>0</v>
      </c>
      <c r="DH173" s="176">
        <f t="shared" si="198"/>
        <v>0</v>
      </c>
      <c r="DI173" s="176">
        <f t="shared" si="198"/>
        <v>0</v>
      </c>
      <c r="DJ173" s="176">
        <f t="shared" si="198"/>
        <v>0</v>
      </c>
      <c r="DK173" s="176">
        <f t="shared" si="198"/>
        <v>0</v>
      </c>
      <c r="DL173" s="176">
        <f t="shared" si="198"/>
        <v>0</v>
      </c>
      <c r="DM173" s="176">
        <f t="shared" si="198"/>
        <v>0</v>
      </c>
      <c r="DN173" s="176">
        <f t="shared" si="198"/>
        <v>0</v>
      </c>
      <c r="DO173" s="176">
        <f t="shared" si="198"/>
        <v>0</v>
      </c>
      <c r="DP173" s="176">
        <f t="shared" si="198"/>
        <v>0</v>
      </c>
      <c r="DQ173" s="176">
        <f t="shared" si="191"/>
        <v>0</v>
      </c>
      <c r="DR173" s="176">
        <f t="shared" si="191"/>
        <v>0</v>
      </c>
      <c r="DS173" s="176">
        <f t="shared" si="191"/>
        <v>0</v>
      </c>
      <c r="DT173" s="176">
        <f t="shared" si="191"/>
        <v>0</v>
      </c>
      <c r="DU173" s="176">
        <f t="shared" si="191"/>
        <v>0</v>
      </c>
      <c r="DV173" s="176">
        <f t="shared" si="191"/>
        <v>0</v>
      </c>
      <c r="DW173" s="176">
        <f t="shared" si="191"/>
        <v>0</v>
      </c>
      <c r="DX173" s="176">
        <f t="shared" si="191"/>
        <v>0</v>
      </c>
      <c r="DY173" s="176">
        <f t="shared" si="191"/>
        <v>0</v>
      </c>
      <c r="DZ173" s="176">
        <f t="shared" si="191"/>
        <v>0</v>
      </c>
      <c r="EA173" s="176">
        <f t="shared" si="191"/>
        <v>0</v>
      </c>
      <c r="EB173" s="176">
        <f t="shared" si="191"/>
        <v>0</v>
      </c>
      <c r="EC173" s="176">
        <f t="shared" si="191"/>
        <v>0</v>
      </c>
      <c r="ED173" s="176">
        <f t="shared" si="191"/>
        <v>0</v>
      </c>
      <c r="EE173" s="176">
        <f t="shared" si="191"/>
        <v>0</v>
      </c>
      <c r="EF173" s="176">
        <f t="shared" si="207"/>
        <v>0</v>
      </c>
      <c r="EG173" s="176">
        <f t="shared" si="205"/>
        <v>0</v>
      </c>
      <c r="EH173" s="176">
        <f t="shared" si="205"/>
        <v>0</v>
      </c>
      <c r="EI173" s="176">
        <f t="shared" si="205"/>
        <v>0</v>
      </c>
      <c r="EJ173" s="176">
        <f t="shared" si="205"/>
        <v>0</v>
      </c>
      <c r="EK173" s="176">
        <f t="shared" si="205"/>
        <v>0</v>
      </c>
      <c r="EL173" s="176">
        <f t="shared" si="205"/>
        <v>0</v>
      </c>
      <c r="EM173" s="176">
        <f t="shared" si="205"/>
        <v>0</v>
      </c>
      <c r="EN173" s="176">
        <f t="shared" si="205"/>
        <v>0</v>
      </c>
      <c r="EO173" s="176">
        <f t="shared" si="205"/>
        <v>0</v>
      </c>
      <c r="EP173" s="176">
        <f t="shared" si="205"/>
        <v>0</v>
      </c>
      <c r="EQ173" s="176">
        <f t="shared" si="205"/>
        <v>0</v>
      </c>
      <c r="ER173" s="176">
        <f t="shared" si="205"/>
        <v>0</v>
      </c>
      <c r="ES173" s="176">
        <f t="shared" si="205"/>
        <v>0</v>
      </c>
      <c r="ET173" s="176">
        <f t="shared" si="205"/>
        <v>0</v>
      </c>
      <c r="EU173" s="176">
        <f t="shared" si="205"/>
        <v>0</v>
      </c>
      <c r="EV173" s="176">
        <f t="shared" si="205"/>
        <v>0</v>
      </c>
      <c r="EW173" s="176">
        <f t="shared" si="209"/>
        <v>0</v>
      </c>
      <c r="EX173" s="176">
        <f t="shared" si="209"/>
        <v>0</v>
      </c>
      <c r="EY173" s="176">
        <f t="shared" si="209"/>
        <v>0</v>
      </c>
      <c r="EZ173" s="176">
        <f t="shared" si="209"/>
        <v>0</v>
      </c>
      <c r="FA173" s="176">
        <f t="shared" si="209"/>
        <v>0</v>
      </c>
      <c r="FB173" s="176">
        <f t="shared" si="209"/>
        <v>0</v>
      </c>
      <c r="FC173" s="176">
        <f t="shared" si="209"/>
        <v>0</v>
      </c>
      <c r="FD173" s="176">
        <f t="shared" si="209"/>
        <v>0</v>
      </c>
      <c r="FE173" s="176">
        <f t="shared" si="209"/>
        <v>0</v>
      </c>
      <c r="FF173" s="176">
        <f t="shared" si="209"/>
        <v>0</v>
      </c>
      <c r="FG173" s="176">
        <f t="shared" si="209"/>
        <v>0</v>
      </c>
      <c r="FH173" s="176">
        <f t="shared" si="209"/>
        <v>0</v>
      </c>
      <c r="FI173" s="176">
        <f t="shared" si="209"/>
        <v>0</v>
      </c>
      <c r="FJ173" s="176">
        <f t="shared" si="209"/>
        <v>0</v>
      </c>
      <c r="FK173" s="176">
        <f t="shared" si="209"/>
        <v>0</v>
      </c>
      <c r="FL173" s="176">
        <f t="shared" si="209"/>
        <v>0</v>
      </c>
      <c r="FM173" s="176">
        <f t="shared" si="199"/>
        <v>0</v>
      </c>
      <c r="FN173" s="176">
        <f t="shared" si="199"/>
        <v>0</v>
      </c>
      <c r="FO173" s="176">
        <f t="shared" si="199"/>
        <v>0</v>
      </c>
      <c r="FP173" s="176">
        <f t="shared" si="199"/>
        <v>0</v>
      </c>
      <c r="FQ173" s="176">
        <f t="shared" si="199"/>
        <v>0</v>
      </c>
      <c r="FR173" s="176">
        <f t="shared" si="199"/>
        <v>0</v>
      </c>
      <c r="FS173" s="176">
        <f t="shared" si="199"/>
        <v>0</v>
      </c>
      <c r="FT173" s="176">
        <f t="shared" si="199"/>
        <v>0</v>
      </c>
      <c r="FU173" s="176">
        <f t="shared" si="199"/>
        <v>0</v>
      </c>
      <c r="FV173" s="176">
        <f t="shared" si="199"/>
        <v>0</v>
      </c>
      <c r="FW173" s="176">
        <f t="shared" si="199"/>
        <v>0</v>
      </c>
      <c r="FX173" s="176">
        <f t="shared" si="199"/>
        <v>0</v>
      </c>
      <c r="FY173" s="176">
        <f t="shared" si="199"/>
        <v>0</v>
      </c>
      <c r="FZ173" s="176">
        <f t="shared" si="199"/>
        <v>0</v>
      </c>
      <c r="GA173" s="176">
        <f t="shared" si="199"/>
        <v>0</v>
      </c>
      <c r="GB173" s="176">
        <f t="shared" si="199"/>
        <v>0</v>
      </c>
      <c r="GC173" s="176">
        <f t="shared" si="210"/>
        <v>0</v>
      </c>
      <c r="GD173" s="176">
        <f t="shared" si="210"/>
        <v>0</v>
      </c>
      <c r="GE173" s="176">
        <f t="shared" si="210"/>
        <v>0</v>
      </c>
      <c r="GF173" s="176">
        <f t="shared" si="210"/>
        <v>0</v>
      </c>
      <c r="GG173" s="176">
        <f t="shared" si="210"/>
        <v>0</v>
      </c>
      <c r="GH173" s="176">
        <f t="shared" si="210"/>
        <v>0</v>
      </c>
      <c r="GI173" s="176">
        <f t="shared" si="210"/>
        <v>0</v>
      </c>
      <c r="GJ173" s="176">
        <f t="shared" si="195"/>
        <v>0</v>
      </c>
      <c r="GK173" s="176">
        <f t="shared" si="195"/>
        <v>0</v>
      </c>
      <c r="GL173" s="176">
        <f t="shared" si="195"/>
        <v>0</v>
      </c>
      <c r="GM173" s="176">
        <f t="shared" si="195"/>
        <v>0</v>
      </c>
      <c r="GN173" s="176">
        <f t="shared" si="195"/>
        <v>0</v>
      </c>
      <c r="GO173" s="176">
        <f t="shared" si="195"/>
        <v>0</v>
      </c>
      <c r="GP173" s="176">
        <f t="shared" si="195"/>
        <v>0</v>
      </c>
      <c r="GQ173" s="176">
        <f t="shared" si="195"/>
        <v>0</v>
      </c>
      <c r="GR173" s="176">
        <f t="shared" si="195"/>
        <v>0</v>
      </c>
      <c r="GS173" s="176">
        <f t="shared" si="195"/>
        <v>0</v>
      </c>
      <c r="GT173" s="176">
        <f t="shared" ref="GT173:HF177" si="213">+NORMDIST($H173,GT$12,GT$13,FALSE)</f>
        <v>0</v>
      </c>
      <c r="GU173" s="176">
        <f t="shared" si="213"/>
        <v>0</v>
      </c>
      <c r="GV173" s="176">
        <f t="shared" si="213"/>
        <v>0</v>
      </c>
      <c r="GW173" s="176">
        <f t="shared" si="213"/>
        <v>0</v>
      </c>
      <c r="GX173" s="176">
        <f t="shared" si="213"/>
        <v>0</v>
      </c>
      <c r="GY173" s="176">
        <f t="shared" si="213"/>
        <v>0</v>
      </c>
      <c r="GZ173" s="176">
        <f t="shared" si="213"/>
        <v>0</v>
      </c>
      <c r="HA173" s="176">
        <f t="shared" si="213"/>
        <v>0</v>
      </c>
      <c r="HB173" s="176">
        <f t="shared" si="213"/>
        <v>0</v>
      </c>
      <c r="HC173" s="176">
        <f t="shared" si="213"/>
        <v>0</v>
      </c>
      <c r="HD173" s="176">
        <f t="shared" si="213"/>
        <v>0</v>
      </c>
      <c r="HE173" s="176">
        <f t="shared" si="213"/>
        <v>0</v>
      </c>
      <c r="HF173" s="176">
        <f t="shared" si="213"/>
        <v>0</v>
      </c>
      <c r="HG173" s="176">
        <f t="shared" si="211"/>
        <v>0</v>
      </c>
      <c r="HH173" s="176">
        <f t="shared" si="211"/>
        <v>0</v>
      </c>
      <c r="HI173" s="176">
        <f t="shared" si="211"/>
        <v>0</v>
      </c>
      <c r="HJ173" s="176">
        <f t="shared" si="211"/>
        <v>0</v>
      </c>
      <c r="HK173" s="176">
        <f t="shared" si="211"/>
        <v>0</v>
      </c>
      <c r="HL173" s="176">
        <f t="shared" si="211"/>
        <v>0</v>
      </c>
      <c r="HM173" s="176">
        <f t="shared" si="211"/>
        <v>0</v>
      </c>
      <c r="HN173" s="176">
        <f t="shared" si="211"/>
        <v>0</v>
      </c>
      <c r="HO173" s="176">
        <f t="shared" si="211"/>
        <v>0</v>
      </c>
      <c r="HP173" s="176">
        <f t="shared" si="211"/>
        <v>0</v>
      </c>
      <c r="HQ173" s="176">
        <f t="shared" si="211"/>
        <v>0</v>
      </c>
      <c r="HR173" s="176">
        <f t="shared" si="211"/>
        <v>0</v>
      </c>
      <c r="HS173" s="176">
        <f t="shared" si="211"/>
        <v>0</v>
      </c>
      <c r="HT173" s="176">
        <f t="shared" si="211"/>
        <v>0</v>
      </c>
      <c r="HU173" s="176">
        <f t="shared" si="206"/>
        <v>0</v>
      </c>
      <c r="HV173" s="176">
        <f t="shared" si="206"/>
        <v>0</v>
      </c>
      <c r="HW173" s="176">
        <f t="shared" si="206"/>
        <v>0</v>
      </c>
      <c r="HX173" s="176">
        <f t="shared" si="206"/>
        <v>0</v>
      </c>
      <c r="HY173" s="176">
        <f t="shared" si="206"/>
        <v>0</v>
      </c>
      <c r="HZ173" s="176">
        <f t="shared" si="206"/>
        <v>0</v>
      </c>
      <c r="IA173" s="176">
        <f t="shared" si="206"/>
        <v>0</v>
      </c>
      <c r="IB173" s="176">
        <f t="shared" si="206"/>
        <v>0</v>
      </c>
      <c r="IC173" s="176">
        <f t="shared" si="206"/>
        <v>0</v>
      </c>
      <c r="ID173" s="176">
        <f t="shared" si="206"/>
        <v>0</v>
      </c>
      <c r="IE173" s="176">
        <f t="shared" si="206"/>
        <v>0</v>
      </c>
      <c r="IF173" s="176">
        <f t="shared" si="171"/>
        <v>0</v>
      </c>
      <c r="IG173" s="176">
        <f t="shared" si="171"/>
        <v>0</v>
      </c>
    </row>
    <row r="174" spans="2:241" ht="12.75" customHeight="1" x14ac:dyDescent="0.25">
      <c r="B174" s="174"/>
      <c r="C174" s="174"/>
      <c r="D174" s="174">
        <f t="shared" si="173"/>
        <v>0</v>
      </c>
      <c r="E174"/>
      <c r="F174"/>
      <c r="G174" s="177">
        <v>161</v>
      </c>
      <c r="H174" s="176">
        <f t="shared" si="174"/>
        <v>24.963347133636375</v>
      </c>
      <c r="I174" s="176">
        <f t="shared" si="176"/>
        <v>0</v>
      </c>
      <c r="K174" s="176">
        <f t="shared" ref="K174:Z189" si="214">+NORMDIST($H174,K$12,K$13,FALSE)</f>
        <v>0</v>
      </c>
      <c r="L174" s="176">
        <f t="shared" si="214"/>
        <v>0</v>
      </c>
      <c r="M174" s="176">
        <f t="shared" si="214"/>
        <v>0</v>
      </c>
      <c r="N174" s="176">
        <f t="shared" si="214"/>
        <v>0</v>
      </c>
      <c r="O174" s="176">
        <f t="shared" si="214"/>
        <v>0</v>
      </c>
      <c r="P174" s="176">
        <f t="shared" si="214"/>
        <v>0</v>
      </c>
      <c r="Q174" s="176">
        <f t="shared" si="214"/>
        <v>0</v>
      </c>
      <c r="R174" s="176">
        <f t="shared" si="214"/>
        <v>0</v>
      </c>
      <c r="S174" s="176">
        <f t="shared" si="214"/>
        <v>0</v>
      </c>
      <c r="T174" s="176">
        <f t="shared" si="214"/>
        <v>0</v>
      </c>
      <c r="U174" s="176">
        <f t="shared" si="214"/>
        <v>0</v>
      </c>
      <c r="V174" s="176">
        <f t="shared" si="214"/>
        <v>0</v>
      </c>
      <c r="W174" s="176">
        <f t="shared" si="214"/>
        <v>0</v>
      </c>
      <c r="X174" s="176">
        <f t="shared" si="214"/>
        <v>0</v>
      </c>
      <c r="Y174" s="176">
        <f t="shared" si="214"/>
        <v>0</v>
      </c>
      <c r="Z174" s="176">
        <f t="shared" si="214"/>
        <v>0</v>
      </c>
      <c r="AA174" s="176">
        <f t="shared" si="212"/>
        <v>0</v>
      </c>
      <c r="AB174" s="176">
        <f t="shared" si="212"/>
        <v>0</v>
      </c>
      <c r="AC174" s="176">
        <f t="shared" si="212"/>
        <v>0</v>
      </c>
      <c r="AD174" s="176">
        <f t="shared" si="212"/>
        <v>0</v>
      </c>
      <c r="AE174" s="176">
        <f t="shared" si="212"/>
        <v>0</v>
      </c>
      <c r="AF174" s="176">
        <f t="shared" si="212"/>
        <v>0</v>
      </c>
      <c r="AG174" s="176">
        <f t="shared" si="212"/>
        <v>0</v>
      </c>
      <c r="AH174" s="176">
        <f t="shared" si="212"/>
        <v>0</v>
      </c>
      <c r="AI174" s="176">
        <f t="shared" si="212"/>
        <v>0</v>
      </c>
      <c r="AJ174" s="176">
        <f t="shared" si="212"/>
        <v>0</v>
      </c>
      <c r="AK174" s="176">
        <f t="shared" si="200"/>
        <v>0</v>
      </c>
      <c r="AL174" s="176">
        <f t="shared" si="200"/>
        <v>0</v>
      </c>
      <c r="AM174" s="176">
        <f t="shared" si="200"/>
        <v>0</v>
      </c>
      <c r="AN174" s="176">
        <f t="shared" si="200"/>
        <v>0</v>
      </c>
      <c r="AO174" s="176">
        <f t="shared" si="200"/>
        <v>0</v>
      </c>
      <c r="AP174" s="176">
        <f t="shared" si="200"/>
        <v>0</v>
      </c>
      <c r="AQ174" s="176">
        <f t="shared" si="200"/>
        <v>0</v>
      </c>
      <c r="AR174" s="176">
        <f t="shared" si="200"/>
        <v>0</v>
      </c>
      <c r="AS174" s="176">
        <f t="shared" si="200"/>
        <v>0</v>
      </c>
      <c r="AT174" s="176">
        <f t="shared" si="200"/>
        <v>0</v>
      </c>
      <c r="AU174" s="176">
        <f t="shared" si="200"/>
        <v>0</v>
      </c>
      <c r="AV174" s="176">
        <f t="shared" si="197"/>
        <v>0</v>
      </c>
      <c r="AW174" s="176">
        <f t="shared" si="197"/>
        <v>0</v>
      </c>
      <c r="AX174" s="176">
        <f t="shared" si="197"/>
        <v>0</v>
      </c>
      <c r="AY174" s="176">
        <f t="shared" si="197"/>
        <v>0</v>
      </c>
      <c r="AZ174" s="176">
        <f t="shared" si="197"/>
        <v>0</v>
      </c>
      <c r="BA174" s="176">
        <f t="shared" si="197"/>
        <v>0</v>
      </c>
      <c r="BB174" s="176">
        <f t="shared" si="197"/>
        <v>0</v>
      </c>
      <c r="BC174" s="176">
        <f t="shared" si="197"/>
        <v>0</v>
      </c>
      <c r="BD174" s="176">
        <f t="shared" si="197"/>
        <v>0</v>
      </c>
      <c r="BE174" s="176">
        <f t="shared" si="197"/>
        <v>0</v>
      </c>
      <c r="BF174" s="176">
        <f t="shared" si="197"/>
        <v>0</v>
      </c>
      <c r="BG174" s="176">
        <f t="shared" si="202"/>
        <v>0</v>
      </c>
      <c r="BH174" s="176">
        <f t="shared" si="202"/>
        <v>0</v>
      </c>
      <c r="BI174" s="176">
        <f t="shared" si="202"/>
        <v>0</v>
      </c>
      <c r="BJ174" s="176">
        <f t="shared" si="202"/>
        <v>0</v>
      </c>
      <c r="BK174" s="176">
        <f t="shared" si="202"/>
        <v>0</v>
      </c>
      <c r="BL174" s="176">
        <f t="shared" si="202"/>
        <v>0</v>
      </c>
      <c r="BM174" s="176">
        <f t="shared" si="202"/>
        <v>0</v>
      </c>
      <c r="BN174" s="176">
        <f t="shared" si="202"/>
        <v>0</v>
      </c>
      <c r="BO174" s="176">
        <f t="shared" si="202"/>
        <v>0</v>
      </c>
      <c r="BP174" s="176">
        <f t="shared" si="202"/>
        <v>0</v>
      </c>
      <c r="BQ174" s="176">
        <f t="shared" si="202"/>
        <v>0</v>
      </c>
      <c r="BR174" s="176">
        <f t="shared" si="202"/>
        <v>0</v>
      </c>
      <c r="BS174" s="176">
        <f t="shared" si="202"/>
        <v>0</v>
      </c>
      <c r="BT174" s="176">
        <f t="shared" si="202"/>
        <v>0</v>
      </c>
      <c r="BU174" s="176">
        <f t="shared" si="202"/>
        <v>0</v>
      </c>
      <c r="BV174" s="176">
        <f t="shared" si="202"/>
        <v>0</v>
      </c>
      <c r="BW174" s="176">
        <f t="shared" si="204"/>
        <v>0</v>
      </c>
      <c r="BX174" s="176">
        <f t="shared" si="204"/>
        <v>0</v>
      </c>
      <c r="BY174" s="176">
        <f t="shared" si="204"/>
        <v>0</v>
      </c>
      <c r="BZ174" s="176">
        <f t="shared" si="204"/>
        <v>0</v>
      </c>
      <c r="CA174" s="176">
        <f t="shared" si="204"/>
        <v>0</v>
      </c>
      <c r="CB174" s="176">
        <f t="shared" si="204"/>
        <v>0</v>
      </c>
      <c r="CC174" s="176">
        <f t="shared" si="203"/>
        <v>0</v>
      </c>
      <c r="CD174" s="176">
        <f t="shared" si="203"/>
        <v>0</v>
      </c>
      <c r="CE174" s="176">
        <f t="shared" si="203"/>
        <v>0</v>
      </c>
      <c r="CF174" s="176">
        <f t="shared" si="203"/>
        <v>0</v>
      </c>
      <c r="CG174" s="176">
        <f t="shared" si="203"/>
        <v>0</v>
      </c>
      <c r="CH174" s="176">
        <f t="shared" si="203"/>
        <v>0</v>
      </c>
      <c r="CI174" s="176">
        <f t="shared" si="203"/>
        <v>0</v>
      </c>
      <c r="CJ174" s="176">
        <f t="shared" si="203"/>
        <v>0</v>
      </c>
      <c r="CK174" s="176">
        <f t="shared" si="203"/>
        <v>0</v>
      </c>
      <c r="CL174" s="176">
        <f t="shared" si="203"/>
        <v>0</v>
      </c>
      <c r="CM174" s="176">
        <f t="shared" si="201"/>
        <v>0</v>
      </c>
      <c r="CN174" s="176">
        <f t="shared" si="201"/>
        <v>0</v>
      </c>
      <c r="CO174" s="176">
        <f t="shared" si="201"/>
        <v>0</v>
      </c>
      <c r="CP174" s="176">
        <f t="shared" si="201"/>
        <v>0</v>
      </c>
      <c r="CQ174" s="176">
        <f t="shared" si="201"/>
        <v>0</v>
      </c>
      <c r="CR174" s="176">
        <f t="shared" si="201"/>
        <v>0</v>
      </c>
      <c r="CS174" s="176">
        <f t="shared" si="201"/>
        <v>0</v>
      </c>
      <c r="CT174" s="176">
        <f t="shared" si="201"/>
        <v>0</v>
      </c>
      <c r="CU174" s="176">
        <f t="shared" si="201"/>
        <v>0</v>
      </c>
      <c r="CV174" s="176">
        <f t="shared" si="201"/>
        <v>0</v>
      </c>
      <c r="CW174" s="176">
        <f t="shared" si="201"/>
        <v>0</v>
      </c>
      <c r="CX174" s="176">
        <f t="shared" si="201"/>
        <v>0</v>
      </c>
      <c r="CY174" s="176">
        <f t="shared" si="201"/>
        <v>0</v>
      </c>
      <c r="CZ174" s="176">
        <f t="shared" si="201"/>
        <v>0</v>
      </c>
      <c r="DA174" s="176">
        <f t="shared" si="201"/>
        <v>0</v>
      </c>
      <c r="DB174" s="176">
        <f t="shared" si="198"/>
        <v>0</v>
      </c>
      <c r="DC174" s="176">
        <f t="shared" si="198"/>
        <v>0</v>
      </c>
      <c r="DD174" s="176">
        <f t="shared" si="198"/>
        <v>0</v>
      </c>
      <c r="DE174" s="176">
        <f t="shared" si="198"/>
        <v>0</v>
      </c>
      <c r="DF174" s="176">
        <f t="shared" si="198"/>
        <v>0</v>
      </c>
      <c r="DG174" s="176">
        <f t="shared" si="198"/>
        <v>0</v>
      </c>
      <c r="DH174" s="176">
        <f t="shared" si="198"/>
        <v>0</v>
      </c>
      <c r="DI174" s="176">
        <f t="shared" si="198"/>
        <v>0</v>
      </c>
      <c r="DJ174" s="176">
        <f t="shared" si="198"/>
        <v>0</v>
      </c>
      <c r="DK174" s="176">
        <f t="shared" si="198"/>
        <v>0</v>
      </c>
      <c r="DL174" s="176">
        <f t="shared" si="198"/>
        <v>0</v>
      </c>
      <c r="DM174" s="176">
        <f t="shared" si="198"/>
        <v>0</v>
      </c>
      <c r="DN174" s="176">
        <f t="shared" si="198"/>
        <v>0</v>
      </c>
      <c r="DO174" s="176">
        <f t="shared" si="198"/>
        <v>0</v>
      </c>
      <c r="DP174" s="176">
        <f t="shared" si="198"/>
        <v>0</v>
      </c>
      <c r="DQ174" s="176">
        <f t="shared" si="191"/>
        <v>0</v>
      </c>
      <c r="DR174" s="176">
        <f t="shared" si="191"/>
        <v>0</v>
      </c>
      <c r="DS174" s="176">
        <f t="shared" si="191"/>
        <v>0</v>
      </c>
      <c r="DT174" s="176">
        <f t="shared" si="191"/>
        <v>0</v>
      </c>
      <c r="DU174" s="176">
        <f t="shared" si="191"/>
        <v>0</v>
      </c>
      <c r="DV174" s="176">
        <f t="shared" si="191"/>
        <v>0</v>
      </c>
      <c r="DW174" s="176">
        <f t="shared" si="191"/>
        <v>0</v>
      </c>
      <c r="DX174" s="176">
        <f t="shared" si="191"/>
        <v>0</v>
      </c>
      <c r="DY174" s="176">
        <f t="shared" si="191"/>
        <v>0</v>
      </c>
      <c r="DZ174" s="176">
        <f t="shared" si="191"/>
        <v>0</v>
      </c>
      <c r="EA174" s="176">
        <f t="shared" si="191"/>
        <v>0</v>
      </c>
      <c r="EB174" s="176">
        <f t="shared" si="191"/>
        <v>0</v>
      </c>
      <c r="EC174" s="176">
        <f t="shared" si="191"/>
        <v>0</v>
      </c>
      <c r="ED174" s="176">
        <f t="shared" si="191"/>
        <v>0</v>
      </c>
      <c r="EE174" s="176">
        <f t="shared" si="191"/>
        <v>0</v>
      </c>
      <c r="EF174" s="176">
        <f t="shared" si="207"/>
        <v>0</v>
      </c>
      <c r="EG174" s="176">
        <f t="shared" si="205"/>
        <v>0</v>
      </c>
      <c r="EH174" s="176">
        <f t="shared" si="205"/>
        <v>0</v>
      </c>
      <c r="EI174" s="176">
        <f t="shared" si="205"/>
        <v>0</v>
      </c>
      <c r="EJ174" s="176">
        <f t="shared" si="205"/>
        <v>0</v>
      </c>
      <c r="EK174" s="176">
        <f t="shared" si="205"/>
        <v>0</v>
      </c>
      <c r="EL174" s="176">
        <f t="shared" si="205"/>
        <v>0</v>
      </c>
      <c r="EM174" s="176">
        <f t="shared" si="205"/>
        <v>0</v>
      </c>
      <c r="EN174" s="176">
        <f t="shared" si="205"/>
        <v>0</v>
      </c>
      <c r="EO174" s="176">
        <f t="shared" si="205"/>
        <v>0</v>
      </c>
      <c r="EP174" s="176">
        <f t="shared" si="205"/>
        <v>0</v>
      </c>
      <c r="EQ174" s="176">
        <f t="shared" si="205"/>
        <v>0</v>
      </c>
      <c r="ER174" s="176">
        <f t="shared" si="205"/>
        <v>0</v>
      </c>
      <c r="ES174" s="176">
        <f t="shared" si="205"/>
        <v>0</v>
      </c>
      <c r="ET174" s="176">
        <f t="shared" si="205"/>
        <v>0</v>
      </c>
      <c r="EU174" s="176">
        <f t="shared" si="205"/>
        <v>0</v>
      </c>
      <c r="EV174" s="176">
        <f t="shared" si="205"/>
        <v>0</v>
      </c>
      <c r="EW174" s="176">
        <f t="shared" si="209"/>
        <v>0</v>
      </c>
      <c r="EX174" s="176">
        <f t="shared" si="209"/>
        <v>0</v>
      </c>
      <c r="EY174" s="176">
        <f t="shared" si="209"/>
        <v>0</v>
      </c>
      <c r="EZ174" s="176">
        <f t="shared" si="209"/>
        <v>0</v>
      </c>
      <c r="FA174" s="176">
        <f t="shared" si="209"/>
        <v>0</v>
      </c>
      <c r="FB174" s="176">
        <f t="shared" si="209"/>
        <v>0</v>
      </c>
      <c r="FC174" s="176">
        <f t="shared" si="209"/>
        <v>0</v>
      </c>
      <c r="FD174" s="176">
        <f t="shared" si="209"/>
        <v>0</v>
      </c>
      <c r="FE174" s="176">
        <f t="shared" si="209"/>
        <v>0</v>
      </c>
      <c r="FF174" s="176">
        <f t="shared" si="209"/>
        <v>0</v>
      </c>
      <c r="FG174" s="176">
        <f t="shared" si="209"/>
        <v>0</v>
      </c>
      <c r="FH174" s="176">
        <f t="shared" si="209"/>
        <v>0</v>
      </c>
      <c r="FI174" s="176">
        <f t="shared" si="209"/>
        <v>0</v>
      </c>
      <c r="FJ174" s="176">
        <f t="shared" si="209"/>
        <v>0</v>
      </c>
      <c r="FK174" s="176">
        <f t="shared" si="209"/>
        <v>0</v>
      </c>
      <c r="FL174" s="176">
        <f t="shared" si="209"/>
        <v>0</v>
      </c>
      <c r="FM174" s="176">
        <f t="shared" si="199"/>
        <v>0</v>
      </c>
      <c r="FN174" s="176">
        <f t="shared" si="199"/>
        <v>0</v>
      </c>
      <c r="FO174" s="176">
        <f t="shared" si="199"/>
        <v>0</v>
      </c>
      <c r="FP174" s="176">
        <f t="shared" si="199"/>
        <v>0</v>
      </c>
      <c r="FQ174" s="176">
        <f t="shared" si="199"/>
        <v>0</v>
      </c>
      <c r="FR174" s="176">
        <f t="shared" si="199"/>
        <v>0</v>
      </c>
      <c r="FS174" s="176">
        <f t="shared" si="199"/>
        <v>0</v>
      </c>
      <c r="FT174" s="176">
        <f t="shared" si="199"/>
        <v>0</v>
      </c>
      <c r="FU174" s="176">
        <f t="shared" si="199"/>
        <v>0</v>
      </c>
      <c r="FV174" s="176">
        <f t="shared" si="199"/>
        <v>0</v>
      </c>
      <c r="FW174" s="176">
        <f t="shared" si="199"/>
        <v>0</v>
      </c>
      <c r="FX174" s="176">
        <f t="shared" si="199"/>
        <v>0</v>
      </c>
      <c r="FY174" s="176">
        <f t="shared" si="199"/>
        <v>0</v>
      </c>
      <c r="FZ174" s="176">
        <f t="shared" si="199"/>
        <v>0</v>
      </c>
      <c r="GA174" s="176">
        <f t="shared" si="199"/>
        <v>0</v>
      </c>
      <c r="GB174" s="176">
        <f t="shared" si="199"/>
        <v>0</v>
      </c>
      <c r="GC174" s="176">
        <f t="shared" si="210"/>
        <v>0</v>
      </c>
      <c r="GD174" s="176">
        <f t="shared" si="210"/>
        <v>0</v>
      </c>
      <c r="GE174" s="176">
        <f t="shared" si="210"/>
        <v>0</v>
      </c>
      <c r="GF174" s="176">
        <f t="shared" si="210"/>
        <v>0</v>
      </c>
      <c r="GG174" s="176">
        <f t="shared" si="210"/>
        <v>0</v>
      </c>
      <c r="GH174" s="176">
        <f t="shared" si="210"/>
        <v>0</v>
      </c>
      <c r="GI174" s="176">
        <f t="shared" si="210"/>
        <v>0</v>
      </c>
      <c r="GJ174" s="176">
        <f t="shared" si="195"/>
        <v>0</v>
      </c>
      <c r="GK174" s="176">
        <f t="shared" si="195"/>
        <v>0</v>
      </c>
      <c r="GL174" s="176">
        <f t="shared" si="195"/>
        <v>0</v>
      </c>
      <c r="GM174" s="176">
        <f t="shared" si="195"/>
        <v>0</v>
      </c>
      <c r="GN174" s="176">
        <f t="shared" si="195"/>
        <v>0</v>
      </c>
      <c r="GO174" s="176">
        <f t="shared" si="195"/>
        <v>0</v>
      </c>
      <c r="GP174" s="176">
        <f t="shared" si="195"/>
        <v>0</v>
      </c>
      <c r="GQ174" s="176">
        <f t="shared" si="195"/>
        <v>0</v>
      </c>
      <c r="GR174" s="176">
        <f t="shared" si="195"/>
        <v>0</v>
      </c>
      <c r="GS174" s="176">
        <f t="shared" si="195"/>
        <v>0</v>
      </c>
      <c r="GT174" s="176">
        <f t="shared" si="213"/>
        <v>0</v>
      </c>
      <c r="GU174" s="176">
        <f t="shared" si="213"/>
        <v>0</v>
      </c>
      <c r="GV174" s="176">
        <f t="shared" si="213"/>
        <v>0</v>
      </c>
      <c r="GW174" s="176">
        <f t="shared" si="213"/>
        <v>0</v>
      </c>
      <c r="GX174" s="176">
        <f t="shared" si="213"/>
        <v>0</v>
      </c>
      <c r="GY174" s="176">
        <f t="shared" si="213"/>
        <v>0</v>
      </c>
      <c r="GZ174" s="176">
        <f t="shared" si="213"/>
        <v>0</v>
      </c>
      <c r="HA174" s="176">
        <f t="shared" si="213"/>
        <v>0</v>
      </c>
      <c r="HB174" s="176">
        <f t="shared" si="213"/>
        <v>0</v>
      </c>
      <c r="HC174" s="176">
        <f t="shared" si="213"/>
        <v>0</v>
      </c>
      <c r="HD174" s="176">
        <f t="shared" si="213"/>
        <v>0</v>
      </c>
      <c r="HE174" s="176">
        <f t="shared" si="213"/>
        <v>0</v>
      </c>
      <c r="HF174" s="176">
        <f t="shared" si="213"/>
        <v>0</v>
      </c>
      <c r="HG174" s="176">
        <f t="shared" si="211"/>
        <v>0</v>
      </c>
      <c r="HH174" s="176">
        <f t="shared" si="211"/>
        <v>0</v>
      </c>
      <c r="HI174" s="176">
        <f t="shared" si="211"/>
        <v>0</v>
      </c>
      <c r="HJ174" s="176">
        <f t="shared" si="211"/>
        <v>0</v>
      </c>
      <c r="HK174" s="176">
        <f t="shared" si="211"/>
        <v>0</v>
      </c>
      <c r="HL174" s="176">
        <f t="shared" si="211"/>
        <v>0</v>
      </c>
      <c r="HM174" s="176">
        <f t="shared" si="211"/>
        <v>0</v>
      </c>
      <c r="HN174" s="176">
        <f t="shared" si="211"/>
        <v>0</v>
      </c>
      <c r="HO174" s="176">
        <f t="shared" si="211"/>
        <v>0</v>
      </c>
      <c r="HP174" s="176">
        <f t="shared" si="211"/>
        <v>0</v>
      </c>
      <c r="HQ174" s="176">
        <f t="shared" si="211"/>
        <v>0</v>
      </c>
      <c r="HR174" s="176">
        <f t="shared" si="206"/>
        <v>0</v>
      </c>
      <c r="HS174" s="176">
        <f t="shared" si="206"/>
        <v>0</v>
      </c>
      <c r="HT174" s="176">
        <f t="shared" si="206"/>
        <v>0</v>
      </c>
      <c r="HU174" s="176">
        <f t="shared" si="206"/>
        <v>0</v>
      </c>
      <c r="HV174" s="176">
        <f t="shared" si="206"/>
        <v>0</v>
      </c>
      <c r="HW174" s="176">
        <f t="shared" si="206"/>
        <v>0</v>
      </c>
      <c r="HX174" s="176">
        <f t="shared" si="206"/>
        <v>0</v>
      </c>
      <c r="HY174" s="176">
        <f t="shared" si="206"/>
        <v>0</v>
      </c>
      <c r="HZ174" s="176">
        <f t="shared" si="206"/>
        <v>0</v>
      </c>
      <c r="IA174" s="176">
        <f t="shared" si="206"/>
        <v>0</v>
      </c>
      <c r="IB174" s="176">
        <f t="shared" si="206"/>
        <v>0</v>
      </c>
      <c r="IC174" s="176">
        <f t="shared" si="206"/>
        <v>0</v>
      </c>
      <c r="ID174" s="176">
        <f t="shared" si="206"/>
        <v>0</v>
      </c>
      <c r="IE174" s="176">
        <f t="shared" si="206"/>
        <v>0</v>
      </c>
      <c r="IF174" s="176">
        <f t="shared" si="171"/>
        <v>0</v>
      </c>
      <c r="IG174" s="176">
        <f t="shared" si="171"/>
        <v>0</v>
      </c>
    </row>
    <row r="175" spans="2:241" ht="12.75" customHeight="1" x14ac:dyDescent="0.25">
      <c r="B175" s="174"/>
      <c r="C175" s="174"/>
      <c r="D175" s="174">
        <f t="shared" si="173"/>
        <v>0</v>
      </c>
      <c r="E175"/>
      <c r="F175"/>
      <c r="G175" s="177">
        <v>162</v>
      </c>
      <c r="H175" s="176">
        <f t="shared" si="174"/>
        <v>25.118398979186914</v>
      </c>
      <c r="I175" s="176">
        <f t="shared" si="176"/>
        <v>0</v>
      </c>
      <c r="K175" s="176">
        <f t="shared" si="214"/>
        <v>0</v>
      </c>
      <c r="L175" s="176">
        <f t="shared" si="214"/>
        <v>0</v>
      </c>
      <c r="M175" s="176">
        <f t="shared" si="214"/>
        <v>0</v>
      </c>
      <c r="N175" s="176">
        <f t="shared" si="214"/>
        <v>0</v>
      </c>
      <c r="O175" s="176">
        <f t="shared" si="214"/>
        <v>0</v>
      </c>
      <c r="P175" s="176">
        <f t="shared" si="214"/>
        <v>0</v>
      </c>
      <c r="Q175" s="176">
        <f t="shared" si="214"/>
        <v>0</v>
      </c>
      <c r="R175" s="176">
        <f t="shared" si="214"/>
        <v>0</v>
      </c>
      <c r="S175" s="176">
        <f t="shared" si="214"/>
        <v>0</v>
      </c>
      <c r="T175" s="176">
        <f t="shared" si="214"/>
        <v>0</v>
      </c>
      <c r="U175" s="176">
        <f t="shared" si="214"/>
        <v>0</v>
      </c>
      <c r="V175" s="176">
        <f t="shared" si="214"/>
        <v>0</v>
      </c>
      <c r="W175" s="176">
        <f t="shared" si="214"/>
        <v>0</v>
      </c>
      <c r="X175" s="176">
        <f t="shared" si="214"/>
        <v>0</v>
      </c>
      <c r="Y175" s="176">
        <f t="shared" si="214"/>
        <v>0</v>
      </c>
      <c r="Z175" s="176">
        <f t="shared" si="214"/>
        <v>0</v>
      </c>
      <c r="AA175" s="176">
        <f t="shared" si="212"/>
        <v>0</v>
      </c>
      <c r="AB175" s="176">
        <f t="shared" si="212"/>
        <v>0</v>
      </c>
      <c r="AC175" s="176">
        <f t="shared" si="212"/>
        <v>0</v>
      </c>
      <c r="AD175" s="176">
        <f t="shared" si="212"/>
        <v>0</v>
      </c>
      <c r="AE175" s="176">
        <f t="shared" si="212"/>
        <v>0</v>
      </c>
      <c r="AF175" s="176">
        <f t="shared" si="212"/>
        <v>0</v>
      </c>
      <c r="AG175" s="176">
        <f t="shared" si="212"/>
        <v>0</v>
      </c>
      <c r="AH175" s="176">
        <f t="shared" si="212"/>
        <v>0</v>
      </c>
      <c r="AI175" s="176">
        <f t="shared" si="212"/>
        <v>0</v>
      </c>
      <c r="AJ175" s="176">
        <f t="shared" si="212"/>
        <v>0</v>
      </c>
      <c r="AK175" s="176">
        <f t="shared" si="212"/>
        <v>0</v>
      </c>
      <c r="AL175" s="176">
        <f t="shared" si="212"/>
        <v>0</v>
      </c>
      <c r="AM175" s="176">
        <f t="shared" si="200"/>
        <v>0</v>
      </c>
      <c r="AN175" s="176">
        <f t="shared" si="200"/>
        <v>0</v>
      </c>
      <c r="AO175" s="176">
        <f t="shared" si="200"/>
        <v>0</v>
      </c>
      <c r="AP175" s="176">
        <f t="shared" si="200"/>
        <v>0</v>
      </c>
      <c r="AQ175" s="176">
        <f t="shared" si="200"/>
        <v>0</v>
      </c>
      <c r="AR175" s="176">
        <f t="shared" si="200"/>
        <v>0</v>
      </c>
      <c r="AS175" s="176">
        <f t="shared" si="200"/>
        <v>0</v>
      </c>
      <c r="AT175" s="176">
        <f t="shared" si="200"/>
        <v>0</v>
      </c>
      <c r="AU175" s="176">
        <f t="shared" si="200"/>
        <v>0</v>
      </c>
      <c r="AV175" s="176">
        <f t="shared" si="197"/>
        <v>0</v>
      </c>
      <c r="AW175" s="176">
        <f t="shared" si="197"/>
        <v>0</v>
      </c>
      <c r="AX175" s="176">
        <f t="shared" si="197"/>
        <v>0</v>
      </c>
      <c r="AY175" s="176">
        <f t="shared" si="197"/>
        <v>0</v>
      </c>
      <c r="AZ175" s="176">
        <f t="shared" si="197"/>
        <v>0</v>
      </c>
      <c r="BA175" s="176">
        <f t="shared" si="197"/>
        <v>0</v>
      </c>
      <c r="BB175" s="176">
        <f t="shared" si="197"/>
        <v>0</v>
      </c>
      <c r="BC175" s="176">
        <f t="shared" si="197"/>
        <v>0</v>
      </c>
      <c r="BD175" s="176">
        <f t="shared" si="197"/>
        <v>0</v>
      </c>
      <c r="BE175" s="176">
        <f t="shared" si="197"/>
        <v>0</v>
      </c>
      <c r="BF175" s="176">
        <f t="shared" si="197"/>
        <v>0</v>
      </c>
      <c r="BG175" s="176">
        <f t="shared" si="202"/>
        <v>0</v>
      </c>
      <c r="BH175" s="176">
        <f t="shared" si="202"/>
        <v>0</v>
      </c>
      <c r="BI175" s="176">
        <f t="shared" si="202"/>
        <v>0</v>
      </c>
      <c r="BJ175" s="176">
        <f t="shared" si="202"/>
        <v>0</v>
      </c>
      <c r="BK175" s="176">
        <f t="shared" si="202"/>
        <v>0</v>
      </c>
      <c r="BL175" s="176">
        <f t="shared" si="202"/>
        <v>0</v>
      </c>
      <c r="BM175" s="176">
        <f t="shared" si="202"/>
        <v>0</v>
      </c>
      <c r="BN175" s="176">
        <f t="shared" si="202"/>
        <v>0</v>
      </c>
      <c r="BO175" s="176">
        <f t="shared" si="202"/>
        <v>0</v>
      </c>
      <c r="BP175" s="176">
        <f t="shared" si="202"/>
        <v>0</v>
      </c>
      <c r="BQ175" s="176">
        <f t="shared" si="202"/>
        <v>0</v>
      </c>
      <c r="BR175" s="176">
        <f t="shared" si="202"/>
        <v>0</v>
      </c>
      <c r="BS175" s="176">
        <f t="shared" si="202"/>
        <v>0</v>
      </c>
      <c r="BT175" s="176">
        <f t="shared" si="202"/>
        <v>0</v>
      </c>
      <c r="BU175" s="176">
        <f t="shared" si="202"/>
        <v>0</v>
      </c>
      <c r="BV175" s="176">
        <f t="shared" si="202"/>
        <v>0</v>
      </c>
      <c r="BW175" s="176">
        <f t="shared" si="204"/>
        <v>0</v>
      </c>
      <c r="BX175" s="176">
        <f t="shared" si="204"/>
        <v>0</v>
      </c>
      <c r="BY175" s="176">
        <f t="shared" si="204"/>
        <v>0</v>
      </c>
      <c r="BZ175" s="176">
        <f t="shared" si="204"/>
        <v>0</v>
      </c>
      <c r="CA175" s="176">
        <f t="shared" si="204"/>
        <v>0</v>
      </c>
      <c r="CB175" s="176">
        <f t="shared" si="204"/>
        <v>0</v>
      </c>
      <c r="CC175" s="176">
        <f t="shared" si="203"/>
        <v>0</v>
      </c>
      <c r="CD175" s="176">
        <f t="shared" si="203"/>
        <v>0</v>
      </c>
      <c r="CE175" s="176">
        <f t="shared" si="203"/>
        <v>0</v>
      </c>
      <c r="CF175" s="176">
        <f t="shared" si="203"/>
        <v>0</v>
      </c>
      <c r="CG175" s="176">
        <f t="shared" si="203"/>
        <v>0</v>
      </c>
      <c r="CH175" s="176">
        <f t="shared" si="203"/>
        <v>0</v>
      </c>
      <c r="CI175" s="176">
        <f t="shared" si="203"/>
        <v>0</v>
      </c>
      <c r="CJ175" s="176">
        <f t="shared" si="203"/>
        <v>0</v>
      </c>
      <c r="CK175" s="176">
        <f t="shared" si="203"/>
        <v>0</v>
      </c>
      <c r="CL175" s="176">
        <f t="shared" si="203"/>
        <v>0</v>
      </c>
      <c r="CM175" s="176">
        <f t="shared" si="201"/>
        <v>0</v>
      </c>
      <c r="CN175" s="176">
        <f t="shared" si="201"/>
        <v>0</v>
      </c>
      <c r="CO175" s="176">
        <f t="shared" si="201"/>
        <v>0</v>
      </c>
      <c r="CP175" s="176">
        <f t="shared" si="201"/>
        <v>0</v>
      </c>
      <c r="CQ175" s="176">
        <f t="shared" si="201"/>
        <v>0</v>
      </c>
      <c r="CR175" s="176">
        <f t="shared" si="201"/>
        <v>0</v>
      </c>
      <c r="CS175" s="176">
        <f t="shared" si="201"/>
        <v>0</v>
      </c>
      <c r="CT175" s="176">
        <f t="shared" si="201"/>
        <v>0</v>
      </c>
      <c r="CU175" s="176">
        <f t="shared" si="201"/>
        <v>0</v>
      </c>
      <c r="CV175" s="176">
        <f t="shared" si="201"/>
        <v>0</v>
      </c>
      <c r="CW175" s="176">
        <f t="shared" si="201"/>
        <v>0</v>
      </c>
      <c r="CX175" s="176">
        <f t="shared" si="201"/>
        <v>0</v>
      </c>
      <c r="CY175" s="176">
        <f t="shared" si="201"/>
        <v>0</v>
      </c>
      <c r="CZ175" s="176">
        <f t="shared" si="201"/>
        <v>0</v>
      </c>
      <c r="DA175" s="176">
        <f t="shared" si="201"/>
        <v>0</v>
      </c>
      <c r="DB175" s="176">
        <f t="shared" si="198"/>
        <v>0</v>
      </c>
      <c r="DC175" s="176">
        <f t="shared" si="198"/>
        <v>0</v>
      </c>
      <c r="DD175" s="176">
        <f t="shared" si="198"/>
        <v>0</v>
      </c>
      <c r="DE175" s="176">
        <f t="shared" si="198"/>
        <v>0</v>
      </c>
      <c r="DF175" s="176">
        <f t="shared" si="198"/>
        <v>0</v>
      </c>
      <c r="DG175" s="176">
        <f t="shared" si="198"/>
        <v>0</v>
      </c>
      <c r="DH175" s="176">
        <f t="shared" si="198"/>
        <v>0</v>
      </c>
      <c r="DI175" s="176">
        <f t="shared" si="198"/>
        <v>0</v>
      </c>
      <c r="DJ175" s="176">
        <f t="shared" si="198"/>
        <v>0</v>
      </c>
      <c r="DK175" s="176">
        <f t="shared" si="198"/>
        <v>0</v>
      </c>
      <c r="DL175" s="176">
        <f t="shared" si="198"/>
        <v>0</v>
      </c>
      <c r="DM175" s="176">
        <f t="shared" si="198"/>
        <v>0</v>
      </c>
      <c r="DN175" s="176">
        <f t="shared" si="198"/>
        <v>0</v>
      </c>
      <c r="DO175" s="176">
        <f t="shared" si="198"/>
        <v>0</v>
      </c>
      <c r="DP175" s="176">
        <f t="shared" si="198"/>
        <v>0</v>
      </c>
      <c r="DQ175" s="176">
        <f t="shared" si="191"/>
        <v>0</v>
      </c>
      <c r="DR175" s="176">
        <f t="shared" si="191"/>
        <v>0</v>
      </c>
      <c r="DS175" s="176">
        <f t="shared" si="191"/>
        <v>0</v>
      </c>
      <c r="DT175" s="176">
        <f t="shared" si="191"/>
        <v>0</v>
      </c>
      <c r="DU175" s="176">
        <f t="shared" si="191"/>
        <v>0</v>
      </c>
      <c r="DV175" s="176">
        <f t="shared" si="191"/>
        <v>0</v>
      </c>
      <c r="DW175" s="176">
        <f t="shared" si="191"/>
        <v>0</v>
      </c>
      <c r="DX175" s="176">
        <f t="shared" si="191"/>
        <v>0</v>
      </c>
      <c r="DY175" s="176">
        <f t="shared" si="191"/>
        <v>0</v>
      </c>
      <c r="DZ175" s="176">
        <f t="shared" si="191"/>
        <v>0</v>
      </c>
      <c r="EA175" s="176">
        <f t="shared" si="191"/>
        <v>0</v>
      </c>
      <c r="EB175" s="176">
        <f t="shared" si="191"/>
        <v>0</v>
      </c>
      <c r="EC175" s="176">
        <f t="shared" si="191"/>
        <v>0</v>
      </c>
      <c r="ED175" s="176">
        <f t="shared" si="191"/>
        <v>0</v>
      </c>
      <c r="EE175" s="176">
        <f t="shared" si="191"/>
        <v>0</v>
      </c>
      <c r="EF175" s="176">
        <f t="shared" si="207"/>
        <v>0</v>
      </c>
      <c r="EG175" s="176">
        <f t="shared" si="205"/>
        <v>0</v>
      </c>
      <c r="EH175" s="176">
        <f t="shared" si="205"/>
        <v>0</v>
      </c>
      <c r="EI175" s="176">
        <f t="shared" si="205"/>
        <v>0</v>
      </c>
      <c r="EJ175" s="176">
        <f t="shared" si="205"/>
        <v>0</v>
      </c>
      <c r="EK175" s="176">
        <f t="shared" si="205"/>
        <v>0</v>
      </c>
      <c r="EL175" s="176">
        <f t="shared" si="205"/>
        <v>0</v>
      </c>
      <c r="EM175" s="176">
        <f t="shared" si="205"/>
        <v>0</v>
      </c>
      <c r="EN175" s="176">
        <f t="shared" si="205"/>
        <v>0</v>
      </c>
      <c r="EO175" s="176">
        <f t="shared" si="205"/>
        <v>0</v>
      </c>
      <c r="EP175" s="176">
        <f t="shared" si="205"/>
        <v>0</v>
      </c>
      <c r="EQ175" s="176">
        <f t="shared" si="205"/>
        <v>0</v>
      </c>
      <c r="ER175" s="176">
        <f t="shared" si="205"/>
        <v>0</v>
      </c>
      <c r="ES175" s="176">
        <f t="shared" si="205"/>
        <v>0</v>
      </c>
      <c r="ET175" s="176">
        <f t="shared" si="205"/>
        <v>0</v>
      </c>
      <c r="EU175" s="176">
        <f t="shared" si="205"/>
        <v>0</v>
      </c>
      <c r="EV175" s="176">
        <f t="shared" si="205"/>
        <v>0</v>
      </c>
      <c r="EW175" s="176">
        <f t="shared" si="209"/>
        <v>0</v>
      </c>
      <c r="EX175" s="176">
        <f t="shared" si="209"/>
        <v>0</v>
      </c>
      <c r="EY175" s="176">
        <f t="shared" si="209"/>
        <v>0</v>
      </c>
      <c r="EZ175" s="176">
        <f t="shared" si="209"/>
        <v>0</v>
      </c>
      <c r="FA175" s="176">
        <f t="shared" si="209"/>
        <v>0</v>
      </c>
      <c r="FB175" s="176">
        <f t="shared" si="209"/>
        <v>0</v>
      </c>
      <c r="FC175" s="176">
        <f t="shared" si="209"/>
        <v>0</v>
      </c>
      <c r="FD175" s="176">
        <f t="shared" si="209"/>
        <v>0</v>
      </c>
      <c r="FE175" s="176">
        <f t="shared" si="209"/>
        <v>0</v>
      </c>
      <c r="FF175" s="176">
        <f t="shared" si="209"/>
        <v>0</v>
      </c>
      <c r="FG175" s="176">
        <f t="shared" si="209"/>
        <v>0</v>
      </c>
      <c r="FH175" s="176">
        <f t="shared" si="209"/>
        <v>0</v>
      </c>
      <c r="FI175" s="176">
        <f t="shared" si="209"/>
        <v>0</v>
      </c>
      <c r="FJ175" s="176">
        <f t="shared" si="209"/>
        <v>0</v>
      </c>
      <c r="FK175" s="176">
        <f t="shared" si="209"/>
        <v>0</v>
      </c>
      <c r="FL175" s="176">
        <f t="shared" si="209"/>
        <v>0</v>
      </c>
      <c r="FM175" s="176">
        <f t="shared" si="199"/>
        <v>0</v>
      </c>
      <c r="FN175" s="176">
        <f t="shared" si="199"/>
        <v>0</v>
      </c>
      <c r="FO175" s="176">
        <f t="shared" si="199"/>
        <v>0</v>
      </c>
      <c r="FP175" s="176">
        <f t="shared" si="199"/>
        <v>0</v>
      </c>
      <c r="FQ175" s="176">
        <f t="shared" si="199"/>
        <v>0</v>
      </c>
      <c r="FR175" s="176">
        <f t="shared" si="199"/>
        <v>0</v>
      </c>
      <c r="FS175" s="176">
        <f t="shared" si="199"/>
        <v>0</v>
      </c>
      <c r="FT175" s="176">
        <f t="shared" si="199"/>
        <v>0</v>
      </c>
      <c r="FU175" s="176">
        <f t="shared" si="199"/>
        <v>0</v>
      </c>
      <c r="FV175" s="176">
        <f t="shared" si="199"/>
        <v>0</v>
      </c>
      <c r="FW175" s="176">
        <f t="shared" si="199"/>
        <v>0</v>
      </c>
      <c r="FX175" s="176">
        <f t="shared" si="199"/>
        <v>0</v>
      </c>
      <c r="FY175" s="176">
        <f t="shared" si="199"/>
        <v>0</v>
      </c>
      <c r="FZ175" s="176">
        <f t="shared" si="199"/>
        <v>0</v>
      </c>
      <c r="GA175" s="176">
        <f t="shared" si="199"/>
        <v>0</v>
      </c>
      <c r="GB175" s="176">
        <f t="shared" ref="GB175:GQ190" si="215">+NORMDIST($H175,GB$12,GB$13,FALSE)</f>
        <v>0</v>
      </c>
      <c r="GC175" s="176">
        <f t="shared" si="215"/>
        <v>0</v>
      </c>
      <c r="GD175" s="176">
        <f t="shared" si="215"/>
        <v>0</v>
      </c>
      <c r="GE175" s="176">
        <f t="shared" si="215"/>
        <v>0</v>
      </c>
      <c r="GF175" s="176">
        <f t="shared" si="215"/>
        <v>0</v>
      </c>
      <c r="GG175" s="176">
        <f t="shared" si="215"/>
        <v>0</v>
      </c>
      <c r="GH175" s="176">
        <f t="shared" si="215"/>
        <v>0</v>
      </c>
      <c r="GI175" s="176">
        <f t="shared" si="215"/>
        <v>0</v>
      </c>
      <c r="GJ175" s="176">
        <f t="shared" si="195"/>
        <v>0</v>
      </c>
      <c r="GK175" s="176">
        <f t="shared" si="195"/>
        <v>0</v>
      </c>
      <c r="GL175" s="176">
        <f t="shared" si="195"/>
        <v>0</v>
      </c>
      <c r="GM175" s="176">
        <f t="shared" si="195"/>
        <v>0</v>
      </c>
      <c r="GN175" s="176">
        <f t="shared" si="195"/>
        <v>0</v>
      </c>
      <c r="GO175" s="176">
        <f t="shared" si="195"/>
        <v>0</v>
      </c>
      <c r="GP175" s="176">
        <f t="shared" si="195"/>
        <v>0</v>
      </c>
      <c r="GQ175" s="176">
        <f t="shared" si="195"/>
        <v>0</v>
      </c>
      <c r="GR175" s="176">
        <f t="shared" si="195"/>
        <v>0</v>
      </c>
      <c r="GS175" s="176">
        <f t="shared" si="195"/>
        <v>0</v>
      </c>
      <c r="GT175" s="176">
        <f t="shared" si="213"/>
        <v>0</v>
      </c>
      <c r="GU175" s="176">
        <f t="shared" si="213"/>
        <v>0</v>
      </c>
      <c r="GV175" s="176">
        <f t="shared" si="213"/>
        <v>0</v>
      </c>
      <c r="GW175" s="176">
        <f t="shared" si="213"/>
        <v>0</v>
      </c>
      <c r="GX175" s="176">
        <f t="shared" si="213"/>
        <v>0</v>
      </c>
      <c r="GY175" s="176">
        <f t="shared" si="213"/>
        <v>0</v>
      </c>
      <c r="GZ175" s="176">
        <f t="shared" si="213"/>
        <v>0</v>
      </c>
      <c r="HA175" s="176">
        <f t="shared" si="213"/>
        <v>0</v>
      </c>
      <c r="HB175" s="176">
        <f t="shared" si="213"/>
        <v>0</v>
      </c>
      <c r="HC175" s="176">
        <f t="shared" si="213"/>
        <v>0</v>
      </c>
      <c r="HD175" s="176">
        <f t="shared" si="213"/>
        <v>0</v>
      </c>
      <c r="HE175" s="176">
        <f t="shared" si="213"/>
        <v>0</v>
      </c>
      <c r="HF175" s="176">
        <f t="shared" si="213"/>
        <v>0</v>
      </c>
      <c r="HG175" s="176">
        <f t="shared" si="211"/>
        <v>0</v>
      </c>
      <c r="HH175" s="176">
        <f t="shared" si="211"/>
        <v>0</v>
      </c>
      <c r="HI175" s="176">
        <f t="shared" si="211"/>
        <v>0</v>
      </c>
      <c r="HJ175" s="176">
        <f t="shared" si="211"/>
        <v>0</v>
      </c>
      <c r="HK175" s="176">
        <f t="shared" si="211"/>
        <v>0</v>
      </c>
      <c r="HL175" s="176">
        <f t="shared" si="211"/>
        <v>0</v>
      </c>
      <c r="HM175" s="176">
        <f t="shared" si="211"/>
        <v>0</v>
      </c>
      <c r="HN175" s="176">
        <f t="shared" si="211"/>
        <v>0</v>
      </c>
      <c r="HO175" s="176">
        <f t="shared" si="211"/>
        <v>0</v>
      </c>
      <c r="HP175" s="176">
        <f t="shared" si="211"/>
        <v>0</v>
      </c>
      <c r="HQ175" s="176">
        <f t="shared" si="211"/>
        <v>0</v>
      </c>
      <c r="HR175" s="176">
        <f t="shared" si="206"/>
        <v>0</v>
      </c>
      <c r="HS175" s="176">
        <f t="shared" si="206"/>
        <v>0</v>
      </c>
      <c r="HT175" s="176">
        <f t="shared" si="206"/>
        <v>0</v>
      </c>
      <c r="HU175" s="176">
        <f t="shared" si="206"/>
        <v>0</v>
      </c>
      <c r="HV175" s="176">
        <f t="shared" si="206"/>
        <v>0</v>
      </c>
      <c r="HW175" s="176">
        <f t="shared" si="206"/>
        <v>0</v>
      </c>
      <c r="HX175" s="176">
        <f t="shared" si="206"/>
        <v>0</v>
      </c>
      <c r="HY175" s="176">
        <f t="shared" si="206"/>
        <v>0</v>
      </c>
      <c r="HZ175" s="176">
        <f t="shared" si="206"/>
        <v>0</v>
      </c>
      <c r="IA175" s="176">
        <f t="shared" si="206"/>
        <v>0</v>
      </c>
      <c r="IB175" s="176">
        <f t="shared" si="206"/>
        <v>0</v>
      </c>
      <c r="IC175" s="176">
        <f t="shared" si="206"/>
        <v>0</v>
      </c>
      <c r="ID175" s="176">
        <f t="shared" si="206"/>
        <v>0</v>
      </c>
      <c r="IE175" s="176">
        <f t="shared" si="206"/>
        <v>0</v>
      </c>
      <c r="IF175" s="176">
        <f t="shared" si="171"/>
        <v>0</v>
      </c>
      <c r="IG175" s="176">
        <f t="shared" si="171"/>
        <v>0</v>
      </c>
    </row>
    <row r="176" spans="2:241" ht="12.75" customHeight="1" x14ac:dyDescent="0.25">
      <c r="B176" s="174"/>
      <c r="C176" s="174"/>
      <c r="D176" s="174">
        <f t="shared" si="173"/>
        <v>0</v>
      </c>
      <c r="E176"/>
      <c r="F176"/>
      <c r="G176" s="177">
        <v>163</v>
      </c>
      <c r="H176" s="176">
        <f t="shared" si="174"/>
        <v>25.273450824737449</v>
      </c>
      <c r="I176" s="176">
        <f t="shared" si="176"/>
        <v>0</v>
      </c>
      <c r="K176" s="176">
        <f t="shared" si="214"/>
        <v>0</v>
      </c>
      <c r="L176" s="176">
        <f t="shared" si="214"/>
        <v>0</v>
      </c>
      <c r="M176" s="176">
        <f t="shared" si="214"/>
        <v>0</v>
      </c>
      <c r="N176" s="176">
        <f t="shared" si="214"/>
        <v>0</v>
      </c>
      <c r="O176" s="176">
        <f t="shared" si="214"/>
        <v>0</v>
      </c>
      <c r="P176" s="176">
        <f t="shared" si="214"/>
        <v>0</v>
      </c>
      <c r="Q176" s="176">
        <f t="shared" si="214"/>
        <v>0</v>
      </c>
      <c r="R176" s="176">
        <f t="shared" si="214"/>
        <v>0</v>
      </c>
      <c r="S176" s="176">
        <f t="shared" si="214"/>
        <v>0</v>
      </c>
      <c r="T176" s="176">
        <f t="shared" si="214"/>
        <v>0</v>
      </c>
      <c r="U176" s="176">
        <f t="shared" si="214"/>
        <v>0</v>
      </c>
      <c r="V176" s="176">
        <f t="shared" si="214"/>
        <v>0</v>
      </c>
      <c r="W176" s="176">
        <f t="shared" si="214"/>
        <v>0</v>
      </c>
      <c r="X176" s="176">
        <f t="shared" si="214"/>
        <v>0</v>
      </c>
      <c r="Y176" s="176">
        <f t="shared" si="214"/>
        <v>0</v>
      </c>
      <c r="Z176" s="176">
        <f t="shared" si="214"/>
        <v>0</v>
      </c>
      <c r="AA176" s="176">
        <f t="shared" si="212"/>
        <v>0</v>
      </c>
      <c r="AB176" s="176">
        <f t="shared" si="212"/>
        <v>0</v>
      </c>
      <c r="AC176" s="176">
        <f t="shared" si="212"/>
        <v>0</v>
      </c>
      <c r="AD176" s="176">
        <f t="shared" si="212"/>
        <v>0</v>
      </c>
      <c r="AE176" s="176">
        <f t="shared" si="212"/>
        <v>0</v>
      </c>
      <c r="AF176" s="176">
        <f t="shared" si="212"/>
        <v>0</v>
      </c>
      <c r="AG176" s="176">
        <f t="shared" si="212"/>
        <v>0</v>
      </c>
      <c r="AH176" s="176">
        <f t="shared" si="212"/>
        <v>0</v>
      </c>
      <c r="AI176" s="176">
        <f t="shared" si="212"/>
        <v>0</v>
      </c>
      <c r="AJ176" s="176">
        <f t="shared" si="212"/>
        <v>0</v>
      </c>
      <c r="AK176" s="176">
        <f t="shared" si="212"/>
        <v>0</v>
      </c>
      <c r="AL176" s="176">
        <f t="shared" si="212"/>
        <v>0</v>
      </c>
      <c r="AM176" s="176">
        <f t="shared" si="200"/>
        <v>0</v>
      </c>
      <c r="AN176" s="176">
        <f t="shared" si="200"/>
        <v>0</v>
      </c>
      <c r="AO176" s="176">
        <f t="shared" si="200"/>
        <v>0</v>
      </c>
      <c r="AP176" s="176">
        <f t="shared" si="200"/>
        <v>0</v>
      </c>
      <c r="AQ176" s="176">
        <f t="shared" si="200"/>
        <v>0</v>
      </c>
      <c r="AR176" s="176">
        <f t="shared" si="200"/>
        <v>0</v>
      </c>
      <c r="AS176" s="176">
        <f t="shared" si="200"/>
        <v>0</v>
      </c>
      <c r="AT176" s="176">
        <f t="shared" si="200"/>
        <v>0</v>
      </c>
      <c r="AU176" s="176">
        <f t="shared" si="200"/>
        <v>0</v>
      </c>
      <c r="AV176" s="176">
        <f t="shared" si="197"/>
        <v>0</v>
      </c>
      <c r="AW176" s="176">
        <f t="shared" si="197"/>
        <v>0</v>
      </c>
      <c r="AX176" s="176">
        <f t="shared" si="197"/>
        <v>0</v>
      </c>
      <c r="AY176" s="176">
        <f t="shared" si="197"/>
        <v>0</v>
      </c>
      <c r="AZ176" s="176">
        <f t="shared" si="197"/>
        <v>0</v>
      </c>
      <c r="BA176" s="176">
        <f t="shared" si="197"/>
        <v>0</v>
      </c>
      <c r="BB176" s="176">
        <f t="shared" si="197"/>
        <v>0</v>
      </c>
      <c r="BC176" s="176">
        <f t="shared" si="197"/>
        <v>0</v>
      </c>
      <c r="BD176" s="176">
        <f t="shared" si="197"/>
        <v>0</v>
      </c>
      <c r="BE176" s="176">
        <f t="shared" si="197"/>
        <v>0</v>
      </c>
      <c r="BF176" s="176">
        <f t="shared" si="197"/>
        <v>0</v>
      </c>
      <c r="BG176" s="176">
        <f t="shared" si="202"/>
        <v>0</v>
      </c>
      <c r="BH176" s="176">
        <f t="shared" si="202"/>
        <v>0</v>
      </c>
      <c r="BI176" s="176">
        <f t="shared" si="202"/>
        <v>0</v>
      </c>
      <c r="BJ176" s="176">
        <f t="shared" si="202"/>
        <v>0</v>
      </c>
      <c r="BK176" s="176">
        <f t="shared" si="202"/>
        <v>0</v>
      </c>
      <c r="BL176" s="176">
        <f t="shared" si="202"/>
        <v>0</v>
      </c>
      <c r="BM176" s="176">
        <f t="shared" si="202"/>
        <v>0</v>
      </c>
      <c r="BN176" s="176">
        <f t="shared" si="202"/>
        <v>0</v>
      </c>
      <c r="BO176" s="176">
        <f t="shared" si="202"/>
        <v>0</v>
      </c>
      <c r="BP176" s="176">
        <f t="shared" si="202"/>
        <v>0</v>
      </c>
      <c r="BQ176" s="176">
        <f t="shared" si="202"/>
        <v>0</v>
      </c>
      <c r="BR176" s="176">
        <f t="shared" si="202"/>
        <v>0</v>
      </c>
      <c r="BS176" s="176">
        <f t="shared" si="202"/>
        <v>0</v>
      </c>
      <c r="BT176" s="176">
        <f t="shared" si="202"/>
        <v>0</v>
      </c>
      <c r="BU176" s="176">
        <f t="shared" si="202"/>
        <v>0</v>
      </c>
      <c r="BV176" s="176">
        <f t="shared" si="202"/>
        <v>0</v>
      </c>
      <c r="BW176" s="176">
        <f t="shared" si="204"/>
        <v>0</v>
      </c>
      <c r="BX176" s="176">
        <f t="shared" si="204"/>
        <v>0</v>
      </c>
      <c r="BY176" s="176">
        <f t="shared" si="204"/>
        <v>0</v>
      </c>
      <c r="BZ176" s="176">
        <f t="shared" si="204"/>
        <v>0</v>
      </c>
      <c r="CA176" s="176">
        <f t="shared" si="204"/>
        <v>0</v>
      </c>
      <c r="CB176" s="176">
        <f t="shared" si="204"/>
        <v>0</v>
      </c>
      <c r="CC176" s="176">
        <f t="shared" si="203"/>
        <v>0</v>
      </c>
      <c r="CD176" s="176">
        <f t="shared" si="203"/>
        <v>0</v>
      </c>
      <c r="CE176" s="176">
        <f t="shared" si="203"/>
        <v>0</v>
      </c>
      <c r="CF176" s="176">
        <f t="shared" si="203"/>
        <v>0</v>
      </c>
      <c r="CG176" s="176">
        <f t="shared" si="203"/>
        <v>0</v>
      </c>
      <c r="CH176" s="176">
        <f t="shared" si="203"/>
        <v>0</v>
      </c>
      <c r="CI176" s="176">
        <f t="shared" si="203"/>
        <v>0</v>
      </c>
      <c r="CJ176" s="176">
        <f t="shared" si="203"/>
        <v>0</v>
      </c>
      <c r="CK176" s="176">
        <f t="shared" si="203"/>
        <v>0</v>
      </c>
      <c r="CL176" s="176">
        <f t="shared" si="203"/>
        <v>0</v>
      </c>
      <c r="CM176" s="176">
        <f t="shared" si="201"/>
        <v>0</v>
      </c>
      <c r="CN176" s="176">
        <f t="shared" si="201"/>
        <v>0</v>
      </c>
      <c r="CO176" s="176">
        <f t="shared" si="201"/>
        <v>0</v>
      </c>
      <c r="CP176" s="176">
        <f t="shared" si="201"/>
        <v>0</v>
      </c>
      <c r="CQ176" s="176">
        <f t="shared" si="201"/>
        <v>0</v>
      </c>
      <c r="CR176" s="176">
        <f t="shared" si="201"/>
        <v>0</v>
      </c>
      <c r="CS176" s="176">
        <f t="shared" si="201"/>
        <v>0</v>
      </c>
      <c r="CT176" s="176">
        <f t="shared" si="201"/>
        <v>0</v>
      </c>
      <c r="CU176" s="176">
        <f t="shared" si="201"/>
        <v>0</v>
      </c>
      <c r="CV176" s="176">
        <f t="shared" si="201"/>
        <v>0</v>
      </c>
      <c r="CW176" s="176">
        <f t="shared" si="201"/>
        <v>0</v>
      </c>
      <c r="CX176" s="176">
        <f t="shared" si="201"/>
        <v>0</v>
      </c>
      <c r="CY176" s="176">
        <f t="shared" si="201"/>
        <v>0</v>
      </c>
      <c r="CZ176" s="176">
        <f t="shared" si="201"/>
        <v>0</v>
      </c>
      <c r="DA176" s="176">
        <f t="shared" si="201"/>
        <v>0</v>
      </c>
      <c r="DB176" s="176">
        <f t="shared" si="198"/>
        <v>0</v>
      </c>
      <c r="DC176" s="176">
        <f t="shared" si="198"/>
        <v>0</v>
      </c>
      <c r="DD176" s="176">
        <f t="shared" si="198"/>
        <v>0</v>
      </c>
      <c r="DE176" s="176">
        <f t="shared" si="198"/>
        <v>0</v>
      </c>
      <c r="DF176" s="176">
        <f t="shared" si="198"/>
        <v>0</v>
      </c>
      <c r="DG176" s="176">
        <f t="shared" si="198"/>
        <v>0</v>
      </c>
      <c r="DH176" s="176">
        <f t="shared" si="198"/>
        <v>0</v>
      </c>
      <c r="DI176" s="176">
        <f t="shared" si="198"/>
        <v>0</v>
      </c>
      <c r="DJ176" s="176">
        <f t="shared" si="198"/>
        <v>0</v>
      </c>
      <c r="DK176" s="176">
        <f t="shared" si="198"/>
        <v>0</v>
      </c>
      <c r="DL176" s="176">
        <f t="shared" si="198"/>
        <v>0</v>
      </c>
      <c r="DM176" s="176">
        <f t="shared" si="198"/>
        <v>0</v>
      </c>
      <c r="DN176" s="176">
        <f t="shared" si="198"/>
        <v>0</v>
      </c>
      <c r="DO176" s="176">
        <f t="shared" si="198"/>
        <v>0</v>
      </c>
      <c r="DP176" s="176">
        <f t="shared" si="198"/>
        <v>0</v>
      </c>
      <c r="DQ176" s="176">
        <f t="shared" si="191"/>
        <v>0</v>
      </c>
      <c r="DR176" s="176">
        <f t="shared" si="191"/>
        <v>0</v>
      </c>
      <c r="DS176" s="176">
        <f t="shared" si="191"/>
        <v>0</v>
      </c>
      <c r="DT176" s="176">
        <f t="shared" si="191"/>
        <v>0</v>
      </c>
      <c r="DU176" s="176">
        <f t="shared" si="191"/>
        <v>0</v>
      </c>
      <c r="DV176" s="176">
        <f t="shared" si="191"/>
        <v>0</v>
      </c>
      <c r="DW176" s="176">
        <f t="shared" si="191"/>
        <v>0</v>
      </c>
      <c r="DX176" s="176">
        <f t="shared" si="191"/>
        <v>0</v>
      </c>
      <c r="DY176" s="176">
        <f t="shared" si="191"/>
        <v>0</v>
      </c>
      <c r="DZ176" s="176">
        <f t="shared" si="191"/>
        <v>0</v>
      </c>
      <c r="EA176" s="176">
        <f t="shared" si="191"/>
        <v>0</v>
      </c>
      <c r="EB176" s="176">
        <f t="shared" si="191"/>
        <v>0</v>
      </c>
      <c r="EC176" s="176">
        <f t="shared" si="191"/>
        <v>0</v>
      </c>
      <c r="ED176" s="176">
        <f t="shared" si="191"/>
        <v>0</v>
      </c>
      <c r="EE176" s="176">
        <f t="shared" si="191"/>
        <v>0</v>
      </c>
      <c r="EF176" s="176">
        <f t="shared" si="207"/>
        <v>0</v>
      </c>
      <c r="EG176" s="176">
        <f t="shared" si="205"/>
        <v>0</v>
      </c>
      <c r="EH176" s="176">
        <f t="shared" si="205"/>
        <v>0</v>
      </c>
      <c r="EI176" s="176">
        <f t="shared" si="205"/>
        <v>0</v>
      </c>
      <c r="EJ176" s="176">
        <f t="shared" si="205"/>
        <v>0</v>
      </c>
      <c r="EK176" s="176">
        <f t="shared" si="205"/>
        <v>0</v>
      </c>
      <c r="EL176" s="176">
        <f t="shared" si="205"/>
        <v>0</v>
      </c>
      <c r="EM176" s="176">
        <f t="shared" si="205"/>
        <v>0</v>
      </c>
      <c r="EN176" s="176">
        <f t="shared" si="205"/>
        <v>0</v>
      </c>
      <c r="EO176" s="176">
        <f t="shared" si="205"/>
        <v>0</v>
      </c>
      <c r="EP176" s="176">
        <f t="shared" si="205"/>
        <v>0</v>
      </c>
      <c r="EQ176" s="176">
        <f t="shared" si="205"/>
        <v>0</v>
      </c>
      <c r="ER176" s="176">
        <f t="shared" si="205"/>
        <v>0</v>
      </c>
      <c r="ES176" s="176">
        <f t="shared" si="205"/>
        <v>0</v>
      </c>
      <c r="ET176" s="176">
        <f t="shared" si="205"/>
        <v>0</v>
      </c>
      <c r="EU176" s="176">
        <f t="shared" si="205"/>
        <v>0</v>
      </c>
      <c r="EV176" s="176">
        <f t="shared" si="205"/>
        <v>0</v>
      </c>
      <c r="EW176" s="176">
        <f t="shared" si="209"/>
        <v>0</v>
      </c>
      <c r="EX176" s="176">
        <f t="shared" si="209"/>
        <v>0</v>
      </c>
      <c r="EY176" s="176">
        <f t="shared" si="209"/>
        <v>0</v>
      </c>
      <c r="EZ176" s="176">
        <f t="shared" si="209"/>
        <v>0</v>
      </c>
      <c r="FA176" s="176">
        <f t="shared" si="209"/>
        <v>0</v>
      </c>
      <c r="FB176" s="176">
        <f t="shared" si="209"/>
        <v>0</v>
      </c>
      <c r="FC176" s="176">
        <f t="shared" si="209"/>
        <v>0</v>
      </c>
      <c r="FD176" s="176">
        <f t="shared" si="209"/>
        <v>0</v>
      </c>
      <c r="FE176" s="176">
        <f t="shared" si="209"/>
        <v>0</v>
      </c>
      <c r="FF176" s="176">
        <f t="shared" si="209"/>
        <v>0</v>
      </c>
      <c r="FG176" s="176">
        <f t="shared" si="209"/>
        <v>0</v>
      </c>
      <c r="FH176" s="176">
        <f t="shared" si="209"/>
        <v>0</v>
      </c>
      <c r="FI176" s="176">
        <f t="shared" si="209"/>
        <v>0</v>
      </c>
      <c r="FJ176" s="176">
        <f t="shared" si="209"/>
        <v>0</v>
      </c>
      <c r="FK176" s="176">
        <f t="shared" si="209"/>
        <v>0</v>
      </c>
      <c r="FL176" s="176">
        <f t="shared" si="209"/>
        <v>0</v>
      </c>
      <c r="FM176" s="176">
        <f t="shared" ref="FM176:GB193" si="216">+NORMDIST($H176,FM$12,FM$13,FALSE)</f>
        <v>0</v>
      </c>
      <c r="FN176" s="176">
        <f t="shared" si="216"/>
        <v>0</v>
      </c>
      <c r="FO176" s="176">
        <f t="shared" si="216"/>
        <v>0</v>
      </c>
      <c r="FP176" s="176">
        <f t="shared" si="216"/>
        <v>0</v>
      </c>
      <c r="FQ176" s="176">
        <f t="shared" si="216"/>
        <v>0</v>
      </c>
      <c r="FR176" s="176">
        <f t="shared" si="216"/>
        <v>0</v>
      </c>
      <c r="FS176" s="176">
        <f t="shared" si="216"/>
        <v>0</v>
      </c>
      <c r="FT176" s="176">
        <f t="shared" si="216"/>
        <v>0</v>
      </c>
      <c r="FU176" s="176">
        <f t="shared" si="216"/>
        <v>0</v>
      </c>
      <c r="FV176" s="176">
        <f t="shared" si="216"/>
        <v>0</v>
      </c>
      <c r="FW176" s="176">
        <f t="shared" si="216"/>
        <v>0</v>
      </c>
      <c r="FX176" s="176">
        <f t="shared" si="216"/>
        <v>0</v>
      </c>
      <c r="FY176" s="176">
        <f t="shared" si="216"/>
        <v>0</v>
      </c>
      <c r="FZ176" s="176">
        <f t="shared" si="216"/>
        <v>0</v>
      </c>
      <c r="GA176" s="176">
        <f t="shared" si="216"/>
        <v>0</v>
      </c>
      <c r="GB176" s="176">
        <f t="shared" si="216"/>
        <v>0</v>
      </c>
      <c r="GC176" s="176">
        <f t="shared" si="215"/>
        <v>0</v>
      </c>
      <c r="GD176" s="176">
        <f t="shared" si="215"/>
        <v>0</v>
      </c>
      <c r="GE176" s="176">
        <f t="shared" si="215"/>
        <v>0</v>
      </c>
      <c r="GF176" s="176">
        <f t="shared" si="215"/>
        <v>0</v>
      </c>
      <c r="GG176" s="176">
        <f t="shared" si="215"/>
        <v>0</v>
      </c>
      <c r="GH176" s="176">
        <f t="shared" si="215"/>
        <v>0</v>
      </c>
      <c r="GI176" s="176">
        <f t="shared" si="215"/>
        <v>0</v>
      </c>
      <c r="GJ176" s="176">
        <f t="shared" si="195"/>
        <v>0</v>
      </c>
      <c r="GK176" s="176">
        <f t="shared" si="195"/>
        <v>0</v>
      </c>
      <c r="GL176" s="176">
        <f t="shared" si="195"/>
        <v>0</v>
      </c>
      <c r="GM176" s="176">
        <f t="shared" si="195"/>
        <v>0</v>
      </c>
      <c r="GN176" s="176">
        <f t="shared" si="195"/>
        <v>0</v>
      </c>
      <c r="GO176" s="176">
        <f t="shared" si="195"/>
        <v>0</v>
      </c>
      <c r="GP176" s="176">
        <f t="shared" si="195"/>
        <v>0</v>
      </c>
      <c r="GQ176" s="176">
        <f t="shared" si="195"/>
        <v>0</v>
      </c>
      <c r="GR176" s="176">
        <f t="shared" si="195"/>
        <v>0</v>
      </c>
      <c r="GS176" s="176">
        <f t="shared" si="195"/>
        <v>0</v>
      </c>
      <c r="GT176" s="176">
        <f t="shared" si="213"/>
        <v>0</v>
      </c>
      <c r="GU176" s="176">
        <f t="shared" si="213"/>
        <v>0</v>
      </c>
      <c r="GV176" s="176">
        <f t="shared" si="213"/>
        <v>0</v>
      </c>
      <c r="GW176" s="176">
        <f t="shared" si="213"/>
        <v>0</v>
      </c>
      <c r="GX176" s="176">
        <f t="shared" si="213"/>
        <v>0</v>
      </c>
      <c r="GY176" s="176">
        <f t="shared" si="213"/>
        <v>0</v>
      </c>
      <c r="GZ176" s="176">
        <f t="shared" si="213"/>
        <v>0</v>
      </c>
      <c r="HA176" s="176">
        <f t="shared" si="213"/>
        <v>0</v>
      </c>
      <c r="HB176" s="176">
        <f t="shared" si="213"/>
        <v>0</v>
      </c>
      <c r="HC176" s="176">
        <f t="shared" si="213"/>
        <v>0</v>
      </c>
      <c r="HD176" s="176">
        <f t="shared" si="213"/>
        <v>0</v>
      </c>
      <c r="HE176" s="176">
        <f t="shared" si="213"/>
        <v>0</v>
      </c>
      <c r="HF176" s="176">
        <f t="shared" si="213"/>
        <v>0</v>
      </c>
      <c r="HG176" s="176">
        <f t="shared" si="211"/>
        <v>0</v>
      </c>
      <c r="HH176" s="176">
        <f t="shared" si="211"/>
        <v>0</v>
      </c>
      <c r="HI176" s="176">
        <f t="shared" si="211"/>
        <v>0</v>
      </c>
      <c r="HJ176" s="176">
        <f t="shared" si="211"/>
        <v>0</v>
      </c>
      <c r="HK176" s="176">
        <f t="shared" si="211"/>
        <v>0</v>
      </c>
      <c r="HL176" s="176">
        <f t="shared" si="211"/>
        <v>0</v>
      </c>
      <c r="HM176" s="176">
        <f t="shared" si="211"/>
        <v>0</v>
      </c>
      <c r="HN176" s="176">
        <f t="shared" si="211"/>
        <v>0</v>
      </c>
      <c r="HO176" s="176">
        <f t="shared" si="211"/>
        <v>0</v>
      </c>
      <c r="HP176" s="176">
        <f t="shared" si="211"/>
        <v>0</v>
      </c>
      <c r="HQ176" s="176">
        <f t="shared" si="211"/>
        <v>0</v>
      </c>
      <c r="HR176" s="176">
        <f t="shared" si="206"/>
        <v>0</v>
      </c>
      <c r="HS176" s="176">
        <f t="shared" si="206"/>
        <v>0</v>
      </c>
      <c r="HT176" s="176">
        <f t="shared" si="206"/>
        <v>0</v>
      </c>
      <c r="HU176" s="176">
        <f t="shared" si="206"/>
        <v>0</v>
      </c>
      <c r="HV176" s="176">
        <f t="shared" si="206"/>
        <v>0</v>
      </c>
      <c r="HW176" s="176">
        <f t="shared" si="206"/>
        <v>0</v>
      </c>
      <c r="HX176" s="176">
        <f t="shared" si="206"/>
        <v>0</v>
      </c>
      <c r="HY176" s="176">
        <f t="shared" si="206"/>
        <v>0</v>
      </c>
      <c r="HZ176" s="176">
        <f t="shared" si="206"/>
        <v>0</v>
      </c>
      <c r="IA176" s="176">
        <f t="shared" si="206"/>
        <v>0</v>
      </c>
      <c r="IB176" s="176">
        <f t="shared" si="206"/>
        <v>0</v>
      </c>
      <c r="IC176" s="176">
        <f t="shared" si="206"/>
        <v>0</v>
      </c>
      <c r="ID176" s="176">
        <f t="shared" si="206"/>
        <v>0</v>
      </c>
      <c r="IE176" s="176">
        <f t="shared" si="206"/>
        <v>0</v>
      </c>
      <c r="IF176" s="176">
        <f t="shared" si="171"/>
        <v>0</v>
      </c>
      <c r="IG176" s="176">
        <f t="shared" si="171"/>
        <v>0</v>
      </c>
    </row>
    <row r="177" spans="2:241" ht="12.75" customHeight="1" x14ac:dyDescent="0.25">
      <c r="B177" s="174"/>
      <c r="C177" s="174"/>
      <c r="D177" s="174">
        <f t="shared" si="173"/>
        <v>0</v>
      </c>
      <c r="E177"/>
      <c r="F177"/>
      <c r="G177" s="177">
        <v>164</v>
      </c>
      <c r="H177" s="176">
        <f t="shared" si="174"/>
        <v>25.428502670287987</v>
      </c>
      <c r="I177" s="176">
        <f t="shared" si="176"/>
        <v>0</v>
      </c>
      <c r="K177" s="176">
        <f t="shared" si="214"/>
        <v>0</v>
      </c>
      <c r="L177" s="176">
        <f t="shared" si="214"/>
        <v>0</v>
      </c>
      <c r="M177" s="176">
        <f t="shared" si="214"/>
        <v>0</v>
      </c>
      <c r="N177" s="176">
        <f t="shared" si="214"/>
        <v>0</v>
      </c>
      <c r="O177" s="176">
        <f t="shared" si="214"/>
        <v>0</v>
      </c>
      <c r="P177" s="176">
        <f t="shared" si="214"/>
        <v>0</v>
      </c>
      <c r="Q177" s="176">
        <f t="shared" si="214"/>
        <v>0</v>
      </c>
      <c r="R177" s="176">
        <f t="shared" si="214"/>
        <v>0</v>
      </c>
      <c r="S177" s="176">
        <f t="shared" si="214"/>
        <v>0</v>
      </c>
      <c r="T177" s="176">
        <f t="shared" si="214"/>
        <v>0</v>
      </c>
      <c r="U177" s="176">
        <f t="shared" si="214"/>
        <v>0</v>
      </c>
      <c r="V177" s="176">
        <f t="shared" si="214"/>
        <v>0</v>
      </c>
      <c r="W177" s="176">
        <f t="shared" si="214"/>
        <v>0</v>
      </c>
      <c r="X177" s="176">
        <f t="shared" si="214"/>
        <v>0</v>
      </c>
      <c r="Y177" s="176">
        <f t="shared" si="214"/>
        <v>0</v>
      </c>
      <c r="Z177" s="176">
        <f t="shared" si="214"/>
        <v>0</v>
      </c>
      <c r="AA177" s="176">
        <f t="shared" si="212"/>
        <v>0</v>
      </c>
      <c r="AB177" s="176">
        <f t="shared" si="212"/>
        <v>0</v>
      </c>
      <c r="AC177" s="176">
        <f t="shared" si="212"/>
        <v>0</v>
      </c>
      <c r="AD177" s="176">
        <f t="shared" si="212"/>
        <v>0</v>
      </c>
      <c r="AE177" s="176">
        <f t="shared" si="212"/>
        <v>0</v>
      </c>
      <c r="AF177" s="176">
        <f t="shared" si="212"/>
        <v>0</v>
      </c>
      <c r="AG177" s="176">
        <f t="shared" si="212"/>
        <v>0</v>
      </c>
      <c r="AH177" s="176">
        <f t="shared" si="212"/>
        <v>0</v>
      </c>
      <c r="AI177" s="176">
        <f t="shared" si="212"/>
        <v>0</v>
      </c>
      <c r="AJ177" s="176">
        <f t="shared" si="212"/>
        <v>0</v>
      </c>
      <c r="AK177" s="176">
        <f t="shared" si="212"/>
        <v>0</v>
      </c>
      <c r="AL177" s="176">
        <f t="shared" si="212"/>
        <v>0</v>
      </c>
      <c r="AM177" s="176">
        <f t="shared" si="200"/>
        <v>0</v>
      </c>
      <c r="AN177" s="176">
        <f t="shared" si="200"/>
        <v>0</v>
      </c>
      <c r="AO177" s="176">
        <f t="shared" si="200"/>
        <v>0</v>
      </c>
      <c r="AP177" s="176">
        <f t="shared" si="200"/>
        <v>0</v>
      </c>
      <c r="AQ177" s="176">
        <f t="shared" si="200"/>
        <v>0</v>
      </c>
      <c r="AR177" s="176">
        <f t="shared" si="200"/>
        <v>0</v>
      </c>
      <c r="AS177" s="176">
        <f t="shared" si="200"/>
        <v>0</v>
      </c>
      <c r="AT177" s="176">
        <f t="shared" si="200"/>
        <v>0</v>
      </c>
      <c r="AU177" s="176">
        <f t="shared" si="200"/>
        <v>0</v>
      </c>
      <c r="AV177" s="176">
        <f t="shared" si="197"/>
        <v>0</v>
      </c>
      <c r="AW177" s="176">
        <f t="shared" si="197"/>
        <v>0</v>
      </c>
      <c r="AX177" s="176">
        <f t="shared" si="197"/>
        <v>0</v>
      </c>
      <c r="AY177" s="176">
        <f t="shared" si="197"/>
        <v>0</v>
      </c>
      <c r="AZ177" s="176">
        <f t="shared" si="197"/>
        <v>0</v>
      </c>
      <c r="BA177" s="176">
        <f t="shared" si="197"/>
        <v>0</v>
      </c>
      <c r="BB177" s="176">
        <f t="shared" si="197"/>
        <v>0</v>
      </c>
      <c r="BC177" s="176">
        <f t="shared" si="197"/>
        <v>0</v>
      </c>
      <c r="BD177" s="176">
        <f t="shared" si="197"/>
        <v>0</v>
      </c>
      <c r="BE177" s="176">
        <f t="shared" si="197"/>
        <v>0</v>
      </c>
      <c r="BF177" s="176">
        <f t="shared" si="197"/>
        <v>0</v>
      </c>
      <c r="BG177" s="176">
        <f t="shared" si="202"/>
        <v>0</v>
      </c>
      <c r="BH177" s="176">
        <f t="shared" si="202"/>
        <v>0</v>
      </c>
      <c r="BI177" s="176">
        <f t="shared" si="202"/>
        <v>0</v>
      </c>
      <c r="BJ177" s="176">
        <f t="shared" si="202"/>
        <v>0</v>
      </c>
      <c r="BK177" s="176">
        <f t="shared" si="202"/>
        <v>0</v>
      </c>
      <c r="BL177" s="176">
        <f t="shared" si="202"/>
        <v>0</v>
      </c>
      <c r="BM177" s="176">
        <f t="shared" si="202"/>
        <v>0</v>
      </c>
      <c r="BN177" s="176">
        <f t="shared" si="202"/>
        <v>0</v>
      </c>
      <c r="BO177" s="176">
        <f t="shared" si="202"/>
        <v>0</v>
      </c>
      <c r="BP177" s="176">
        <f t="shared" si="202"/>
        <v>0</v>
      </c>
      <c r="BQ177" s="176">
        <f t="shared" si="202"/>
        <v>0</v>
      </c>
      <c r="BR177" s="176">
        <f t="shared" si="202"/>
        <v>0</v>
      </c>
      <c r="BS177" s="176">
        <f t="shared" si="202"/>
        <v>0</v>
      </c>
      <c r="BT177" s="176">
        <f t="shared" si="202"/>
        <v>0</v>
      </c>
      <c r="BU177" s="176">
        <f t="shared" si="202"/>
        <v>0</v>
      </c>
      <c r="BV177" s="176">
        <f t="shared" si="202"/>
        <v>0</v>
      </c>
      <c r="BW177" s="176">
        <f t="shared" si="204"/>
        <v>0</v>
      </c>
      <c r="BX177" s="176">
        <f t="shared" si="204"/>
        <v>0</v>
      </c>
      <c r="BY177" s="176">
        <f t="shared" si="204"/>
        <v>0</v>
      </c>
      <c r="BZ177" s="176">
        <f t="shared" si="204"/>
        <v>0</v>
      </c>
      <c r="CA177" s="176">
        <f t="shared" si="204"/>
        <v>0</v>
      </c>
      <c r="CB177" s="176">
        <f t="shared" si="204"/>
        <v>0</v>
      </c>
      <c r="CC177" s="176">
        <f t="shared" si="203"/>
        <v>0</v>
      </c>
      <c r="CD177" s="176">
        <f t="shared" si="203"/>
        <v>0</v>
      </c>
      <c r="CE177" s="176">
        <f t="shared" si="203"/>
        <v>0</v>
      </c>
      <c r="CF177" s="176">
        <f t="shared" si="203"/>
        <v>0</v>
      </c>
      <c r="CG177" s="176">
        <f t="shared" si="203"/>
        <v>0</v>
      </c>
      <c r="CH177" s="176">
        <f t="shared" si="203"/>
        <v>0</v>
      </c>
      <c r="CI177" s="176">
        <f t="shared" si="203"/>
        <v>0</v>
      </c>
      <c r="CJ177" s="176">
        <f t="shared" si="203"/>
        <v>0</v>
      </c>
      <c r="CK177" s="176">
        <f t="shared" si="203"/>
        <v>0</v>
      </c>
      <c r="CL177" s="176">
        <f t="shared" si="203"/>
        <v>0</v>
      </c>
      <c r="CM177" s="176">
        <f t="shared" si="201"/>
        <v>0</v>
      </c>
      <c r="CN177" s="176">
        <f t="shared" si="201"/>
        <v>0</v>
      </c>
      <c r="CO177" s="176">
        <f t="shared" si="201"/>
        <v>0</v>
      </c>
      <c r="CP177" s="176">
        <f t="shared" si="201"/>
        <v>0</v>
      </c>
      <c r="CQ177" s="176">
        <f t="shared" si="201"/>
        <v>0</v>
      </c>
      <c r="CR177" s="176">
        <f t="shared" si="201"/>
        <v>0</v>
      </c>
      <c r="CS177" s="176">
        <f t="shared" si="201"/>
        <v>0</v>
      </c>
      <c r="CT177" s="176">
        <f t="shared" si="201"/>
        <v>0</v>
      </c>
      <c r="CU177" s="176">
        <f t="shared" si="201"/>
        <v>0</v>
      </c>
      <c r="CV177" s="176">
        <f t="shared" si="201"/>
        <v>0</v>
      </c>
      <c r="CW177" s="176">
        <f t="shared" si="201"/>
        <v>0</v>
      </c>
      <c r="CX177" s="176">
        <f t="shared" si="201"/>
        <v>0</v>
      </c>
      <c r="CY177" s="176">
        <f t="shared" si="201"/>
        <v>0</v>
      </c>
      <c r="CZ177" s="176">
        <f t="shared" si="201"/>
        <v>0</v>
      </c>
      <c r="DA177" s="176">
        <f t="shared" si="201"/>
        <v>0</v>
      </c>
      <c r="DB177" s="176">
        <f t="shared" si="198"/>
        <v>0</v>
      </c>
      <c r="DC177" s="176">
        <f t="shared" si="198"/>
        <v>0</v>
      </c>
      <c r="DD177" s="176">
        <f t="shared" si="198"/>
        <v>0</v>
      </c>
      <c r="DE177" s="176">
        <f t="shared" si="198"/>
        <v>0</v>
      </c>
      <c r="DF177" s="176">
        <f t="shared" si="198"/>
        <v>0</v>
      </c>
      <c r="DG177" s="176">
        <f t="shared" si="198"/>
        <v>0</v>
      </c>
      <c r="DH177" s="176">
        <f t="shared" si="198"/>
        <v>0</v>
      </c>
      <c r="DI177" s="176">
        <f t="shared" si="198"/>
        <v>0</v>
      </c>
      <c r="DJ177" s="176">
        <f t="shared" si="198"/>
        <v>0</v>
      </c>
      <c r="DK177" s="176">
        <f t="shared" si="198"/>
        <v>0</v>
      </c>
      <c r="DL177" s="176">
        <f t="shared" si="198"/>
        <v>0</v>
      </c>
      <c r="DM177" s="176">
        <f t="shared" si="198"/>
        <v>0</v>
      </c>
      <c r="DN177" s="176">
        <f t="shared" si="198"/>
        <v>0</v>
      </c>
      <c r="DO177" s="176">
        <f t="shared" si="198"/>
        <v>0</v>
      </c>
      <c r="DP177" s="176">
        <f t="shared" si="198"/>
        <v>0</v>
      </c>
      <c r="DQ177" s="176">
        <f t="shared" si="191"/>
        <v>0</v>
      </c>
      <c r="DR177" s="176">
        <f t="shared" si="191"/>
        <v>0</v>
      </c>
      <c r="DS177" s="176">
        <f t="shared" si="191"/>
        <v>0</v>
      </c>
      <c r="DT177" s="176">
        <f t="shared" si="191"/>
        <v>0</v>
      </c>
      <c r="DU177" s="176">
        <f t="shared" si="191"/>
        <v>0</v>
      </c>
      <c r="DV177" s="176">
        <f t="shared" si="191"/>
        <v>0</v>
      </c>
      <c r="DW177" s="176">
        <f t="shared" si="191"/>
        <v>0</v>
      </c>
      <c r="DX177" s="176">
        <f t="shared" si="191"/>
        <v>0</v>
      </c>
      <c r="DY177" s="176">
        <f t="shared" si="191"/>
        <v>0</v>
      </c>
      <c r="DZ177" s="176">
        <f t="shared" si="191"/>
        <v>0</v>
      </c>
      <c r="EA177" s="176">
        <f t="shared" si="191"/>
        <v>0</v>
      </c>
      <c r="EB177" s="176">
        <f t="shared" si="191"/>
        <v>0</v>
      </c>
      <c r="EC177" s="176">
        <f t="shared" si="191"/>
        <v>0</v>
      </c>
      <c r="ED177" s="176">
        <f t="shared" si="191"/>
        <v>0</v>
      </c>
      <c r="EE177" s="176">
        <f t="shared" si="191"/>
        <v>0</v>
      </c>
      <c r="EF177" s="176">
        <f t="shared" si="207"/>
        <v>0</v>
      </c>
      <c r="EG177" s="176">
        <f t="shared" si="205"/>
        <v>0</v>
      </c>
      <c r="EH177" s="176">
        <f t="shared" si="205"/>
        <v>0</v>
      </c>
      <c r="EI177" s="176">
        <f t="shared" si="205"/>
        <v>0</v>
      </c>
      <c r="EJ177" s="176">
        <f t="shared" si="205"/>
        <v>0</v>
      </c>
      <c r="EK177" s="176">
        <f t="shared" si="205"/>
        <v>0</v>
      </c>
      <c r="EL177" s="176">
        <f t="shared" si="205"/>
        <v>0</v>
      </c>
      <c r="EM177" s="176">
        <f t="shared" si="205"/>
        <v>0</v>
      </c>
      <c r="EN177" s="176">
        <f t="shared" si="205"/>
        <v>0</v>
      </c>
      <c r="EO177" s="176">
        <f t="shared" si="205"/>
        <v>0</v>
      </c>
      <c r="EP177" s="176">
        <f t="shared" si="205"/>
        <v>0</v>
      </c>
      <c r="EQ177" s="176">
        <f t="shared" si="205"/>
        <v>0</v>
      </c>
      <c r="ER177" s="176">
        <f t="shared" si="205"/>
        <v>0</v>
      </c>
      <c r="ES177" s="176">
        <f t="shared" si="205"/>
        <v>0</v>
      </c>
      <c r="ET177" s="176">
        <f t="shared" si="205"/>
        <v>0</v>
      </c>
      <c r="EU177" s="176">
        <f t="shared" si="205"/>
        <v>0</v>
      </c>
      <c r="EV177" s="176">
        <f t="shared" si="205"/>
        <v>0</v>
      </c>
      <c r="EW177" s="176">
        <f t="shared" si="209"/>
        <v>0</v>
      </c>
      <c r="EX177" s="176">
        <f t="shared" si="209"/>
        <v>0</v>
      </c>
      <c r="EY177" s="176">
        <f t="shared" si="209"/>
        <v>0</v>
      </c>
      <c r="EZ177" s="176">
        <f t="shared" si="209"/>
        <v>0</v>
      </c>
      <c r="FA177" s="176">
        <f t="shared" si="209"/>
        <v>0</v>
      </c>
      <c r="FB177" s="176">
        <f t="shared" si="209"/>
        <v>0</v>
      </c>
      <c r="FC177" s="176">
        <f t="shared" si="209"/>
        <v>0</v>
      </c>
      <c r="FD177" s="176">
        <f t="shared" si="209"/>
        <v>0</v>
      </c>
      <c r="FE177" s="176">
        <f t="shared" si="209"/>
        <v>0</v>
      </c>
      <c r="FF177" s="176">
        <f t="shared" si="209"/>
        <v>0</v>
      </c>
      <c r="FG177" s="176">
        <f t="shared" si="209"/>
        <v>0</v>
      </c>
      <c r="FH177" s="176">
        <f t="shared" si="209"/>
        <v>0</v>
      </c>
      <c r="FI177" s="176">
        <f t="shared" si="209"/>
        <v>0</v>
      </c>
      <c r="FJ177" s="176">
        <f t="shared" si="209"/>
        <v>0</v>
      </c>
      <c r="FK177" s="176">
        <f t="shared" si="209"/>
        <v>0</v>
      </c>
      <c r="FL177" s="176">
        <f t="shared" si="209"/>
        <v>0</v>
      </c>
      <c r="FM177" s="176">
        <f t="shared" si="216"/>
        <v>0</v>
      </c>
      <c r="FN177" s="176">
        <f t="shared" si="216"/>
        <v>0</v>
      </c>
      <c r="FO177" s="176">
        <f t="shared" si="216"/>
        <v>0</v>
      </c>
      <c r="FP177" s="176">
        <f t="shared" si="216"/>
        <v>0</v>
      </c>
      <c r="FQ177" s="176">
        <f t="shared" si="216"/>
        <v>0</v>
      </c>
      <c r="FR177" s="176">
        <f t="shared" si="216"/>
        <v>0</v>
      </c>
      <c r="FS177" s="176">
        <f t="shared" si="216"/>
        <v>0</v>
      </c>
      <c r="FT177" s="176">
        <f t="shared" si="216"/>
        <v>0</v>
      </c>
      <c r="FU177" s="176">
        <f t="shared" si="216"/>
        <v>0</v>
      </c>
      <c r="FV177" s="176">
        <f t="shared" si="216"/>
        <v>0</v>
      </c>
      <c r="FW177" s="176">
        <f t="shared" si="216"/>
        <v>0</v>
      </c>
      <c r="FX177" s="176">
        <f t="shared" si="216"/>
        <v>0</v>
      </c>
      <c r="FY177" s="176">
        <f t="shared" si="216"/>
        <v>0</v>
      </c>
      <c r="FZ177" s="176">
        <f t="shared" si="216"/>
        <v>0</v>
      </c>
      <c r="GA177" s="176">
        <f t="shared" si="216"/>
        <v>0</v>
      </c>
      <c r="GB177" s="176">
        <f t="shared" si="216"/>
        <v>0</v>
      </c>
      <c r="GC177" s="176">
        <f t="shared" si="215"/>
        <v>0</v>
      </c>
      <c r="GD177" s="176">
        <f t="shared" si="215"/>
        <v>0</v>
      </c>
      <c r="GE177" s="176">
        <f t="shared" si="215"/>
        <v>0</v>
      </c>
      <c r="GF177" s="176">
        <f t="shared" si="215"/>
        <v>0</v>
      </c>
      <c r="GG177" s="176">
        <f t="shared" si="215"/>
        <v>0</v>
      </c>
      <c r="GH177" s="176">
        <f t="shared" si="215"/>
        <v>0</v>
      </c>
      <c r="GI177" s="176">
        <f t="shared" si="215"/>
        <v>0</v>
      </c>
      <c r="GJ177" s="176">
        <f t="shared" si="195"/>
        <v>0</v>
      </c>
      <c r="GK177" s="176">
        <f t="shared" si="195"/>
        <v>0</v>
      </c>
      <c r="GL177" s="176">
        <f t="shared" si="195"/>
        <v>0</v>
      </c>
      <c r="GM177" s="176">
        <f t="shared" si="195"/>
        <v>0</v>
      </c>
      <c r="GN177" s="176">
        <f t="shared" si="195"/>
        <v>0</v>
      </c>
      <c r="GO177" s="176">
        <f t="shared" si="195"/>
        <v>0</v>
      </c>
      <c r="GP177" s="176">
        <f t="shared" si="195"/>
        <v>0</v>
      </c>
      <c r="GQ177" s="176">
        <f t="shared" si="195"/>
        <v>0</v>
      </c>
      <c r="GR177" s="176">
        <f t="shared" si="195"/>
        <v>0</v>
      </c>
      <c r="GS177" s="176">
        <f t="shared" si="195"/>
        <v>0</v>
      </c>
      <c r="GT177" s="176">
        <f t="shared" si="213"/>
        <v>0</v>
      </c>
      <c r="GU177" s="176">
        <f t="shared" si="213"/>
        <v>0</v>
      </c>
      <c r="GV177" s="176">
        <f t="shared" si="213"/>
        <v>0</v>
      </c>
      <c r="GW177" s="176">
        <f t="shared" si="213"/>
        <v>0</v>
      </c>
      <c r="GX177" s="176">
        <f t="shared" si="213"/>
        <v>0</v>
      </c>
      <c r="GY177" s="176">
        <f t="shared" si="213"/>
        <v>0</v>
      </c>
      <c r="GZ177" s="176">
        <f t="shared" si="213"/>
        <v>0</v>
      </c>
      <c r="HA177" s="176">
        <f t="shared" si="213"/>
        <v>0</v>
      </c>
      <c r="HB177" s="176">
        <f t="shared" si="213"/>
        <v>0</v>
      </c>
      <c r="HC177" s="176">
        <f t="shared" si="213"/>
        <v>0</v>
      </c>
      <c r="HD177" s="176">
        <f t="shared" si="213"/>
        <v>0</v>
      </c>
      <c r="HE177" s="176">
        <f t="shared" si="213"/>
        <v>0</v>
      </c>
      <c r="HF177" s="176">
        <f t="shared" si="213"/>
        <v>0</v>
      </c>
      <c r="HG177" s="176">
        <f t="shared" si="211"/>
        <v>0</v>
      </c>
      <c r="HH177" s="176">
        <f t="shared" si="211"/>
        <v>0</v>
      </c>
      <c r="HI177" s="176">
        <f t="shared" si="211"/>
        <v>0</v>
      </c>
      <c r="HJ177" s="176">
        <f t="shared" si="211"/>
        <v>0</v>
      </c>
      <c r="HK177" s="176">
        <f t="shared" si="211"/>
        <v>0</v>
      </c>
      <c r="HL177" s="176">
        <f t="shared" si="211"/>
        <v>0</v>
      </c>
      <c r="HM177" s="176">
        <f t="shared" si="211"/>
        <v>0</v>
      </c>
      <c r="HN177" s="176">
        <f t="shared" si="211"/>
        <v>0</v>
      </c>
      <c r="HO177" s="176">
        <f t="shared" si="211"/>
        <v>0</v>
      </c>
      <c r="HP177" s="176">
        <f t="shared" si="211"/>
        <v>0</v>
      </c>
      <c r="HQ177" s="176">
        <f t="shared" si="211"/>
        <v>0</v>
      </c>
      <c r="HR177" s="176">
        <f t="shared" si="206"/>
        <v>0</v>
      </c>
      <c r="HS177" s="176">
        <f t="shared" si="206"/>
        <v>0</v>
      </c>
      <c r="HT177" s="176">
        <f t="shared" si="206"/>
        <v>0</v>
      </c>
      <c r="HU177" s="176">
        <f t="shared" si="206"/>
        <v>0</v>
      </c>
      <c r="HV177" s="176">
        <f t="shared" si="206"/>
        <v>0</v>
      </c>
      <c r="HW177" s="176">
        <f t="shared" si="206"/>
        <v>0</v>
      </c>
      <c r="HX177" s="176">
        <f t="shared" si="206"/>
        <v>0</v>
      </c>
      <c r="HY177" s="176">
        <f t="shared" si="206"/>
        <v>0</v>
      </c>
      <c r="HZ177" s="176">
        <f t="shared" si="206"/>
        <v>0</v>
      </c>
      <c r="IA177" s="176">
        <f t="shared" si="206"/>
        <v>0</v>
      </c>
      <c r="IB177" s="176">
        <f t="shared" si="206"/>
        <v>0</v>
      </c>
      <c r="IC177" s="176">
        <f t="shared" si="206"/>
        <v>0</v>
      </c>
      <c r="ID177" s="176">
        <f t="shared" si="206"/>
        <v>0</v>
      </c>
      <c r="IE177" s="176">
        <f t="shared" si="206"/>
        <v>0</v>
      </c>
      <c r="IF177" s="176">
        <f t="shared" si="171"/>
        <v>0</v>
      </c>
      <c r="IG177" s="176">
        <f t="shared" si="171"/>
        <v>0</v>
      </c>
    </row>
    <row r="178" spans="2:241" ht="12.75" customHeight="1" x14ac:dyDescent="0.25">
      <c r="B178" s="174"/>
      <c r="C178" s="174"/>
      <c r="D178" s="174">
        <f t="shared" si="173"/>
        <v>0</v>
      </c>
      <c r="E178"/>
      <c r="F178"/>
      <c r="G178" s="177">
        <v>165</v>
      </c>
      <c r="H178" s="176">
        <f t="shared" si="174"/>
        <v>25.583554515838522</v>
      </c>
      <c r="I178" s="176">
        <f t="shared" si="176"/>
        <v>0</v>
      </c>
      <c r="K178" s="176">
        <f t="shared" si="214"/>
        <v>0</v>
      </c>
      <c r="L178" s="176">
        <f t="shared" si="214"/>
        <v>0</v>
      </c>
      <c r="M178" s="176">
        <f t="shared" si="214"/>
        <v>0</v>
      </c>
      <c r="N178" s="176">
        <f t="shared" si="214"/>
        <v>0</v>
      </c>
      <c r="O178" s="176">
        <f t="shared" si="214"/>
        <v>0</v>
      </c>
      <c r="P178" s="176">
        <f t="shared" si="214"/>
        <v>0</v>
      </c>
      <c r="Q178" s="176">
        <f t="shared" si="214"/>
        <v>0</v>
      </c>
      <c r="R178" s="176">
        <f t="shared" si="214"/>
        <v>0</v>
      </c>
      <c r="S178" s="176">
        <f t="shared" si="214"/>
        <v>0</v>
      </c>
      <c r="T178" s="176">
        <f t="shared" si="214"/>
        <v>0</v>
      </c>
      <c r="U178" s="176">
        <f t="shared" si="214"/>
        <v>0</v>
      </c>
      <c r="V178" s="176">
        <f t="shared" si="214"/>
        <v>0</v>
      </c>
      <c r="W178" s="176">
        <f t="shared" si="214"/>
        <v>0</v>
      </c>
      <c r="X178" s="176">
        <f t="shared" si="214"/>
        <v>0</v>
      </c>
      <c r="Y178" s="176">
        <f t="shared" si="214"/>
        <v>0</v>
      </c>
      <c r="Z178" s="176">
        <f t="shared" si="214"/>
        <v>0</v>
      </c>
      <c r="AA178" s="176">
        <f t="shared" si="212"/>
        <v>0</v>
      </c>
      <c r="AB178" s="176">
        <f t="shared" si="212"/>
        <v>0</v>
      </c>
      <c r="AC178" s="176">
        <f t="shared" si="212"/>
        <v>0</v>
      </c>
      <c r="AD178" s="176">
        <f t="shared" si="212"/>
        <v>0</v>
      </c>
      <c r="AE178" s="176">
        <f t="shared" si="212"/>
        <v>0</v>
      </c>
      <c r="AF178" s="176">
        <f t="shared" si="212"/>
        <v>0</v>
      </c>
      <c r="AG178" s="176">
        <f t="shared" si="212"/>
        <v>0</v>
      </c>
      <c r="AH178" s="176">
        <f t="shared" si="212"/>
        <v>0</v>
      </c>
      <c r="AI178" s="176">
        <f t="shared" si="212"/>
        <v>0</v>
      </c>
      <c r="AJ178" s="176">
        <f t="shared" si="212"/>
        <v>0</v>
      </c>
      <c r="AK178" s="176">
        <f t="shared" si="212"/>
        <v>0</v>
      </c>
      <c r="AL178" s="176">
        <f t="shared" si="212"/>
        <v>0</v>
      </c>
      <c r="AM178" s="176">
        <f t="shared" si="200"/>
        <v>0</v>
      </c>
      <c r="AN178" s="176">
        <f t="shared" si="200"/>
        <v>0</v>
      </c>
      <c r="AO178" s="176">
        <f t="shared" si="200"/>
        <v>0</v>
      </c>
      <c r="AP178" s="176">
        <f t="shared" si="200"/>
        <v>0</v>
      </c>
      <c r="AQ178" s="176">
        <f t="shared" si="200"/>
        <v>0</v>
      </c>
      <c r="AR178" s="176">
        <f t="shared" si="200"/>
        <v>0</v>
      </c>
      <c r="AS178" s="176">
        <f t="shared" si="200"/>
        <v>0</v>
      </c>
      <c r="AT178" s="176">
        <f t="shared" si="200"/>
        <v>0</v>
      </c>
      <c r="AU178" s="176">
        <f t="shared" si="200"/>
        <v>0</v>
      </c>
      <c r="AV178" s="176">
        <f t="shared" si="197"/>
        <v>0</v>
      </c>
      <c r="AW178" s="176">
        <f t="shared" si="197"/>
        <v>0</v>
      </c>
      <c r="AX178" s="176">
        <f t="shared" si="197"/>
        <v>0</v>
      </c>
      <c r="AY178" s="176">
        <f t="shared" si="197"/>
        <v>0</v>
      </c>
      <c r="AZ178" s="176">
        <f t="shared" si="197"/>
        <v>0</v>
      </c>
      <c r="BA178" s="176">
        <f t="shared" si="197"/>
        <v>0</v>
      </c>
      <c r="BB178" s="176">
        <f t="shared" si="197"/>
        <v>0</v>
      </c>
      <c r="BC178" s="176">
        <f t="shared" si="197"/>
        <v>0</v>
      </c>
      <c r="BD178" s="176">
        <f t="shared" si="197"/>
        <v>0</v>
      </c>
      <c r="BE178" s="176">
        <f t="shared" si="197"/>
        <v>0</v>
      </c>
      <c r="BF178" s="176">
        <f t="shared" si="197"/>
        <v>0</v>
      </c>
      <c r="BG178" s="176">
        <f t="shared" si="202"/>
        <v>0</v>
      </c>
      <c r="BH178" s="176">
        <f t="shared" si="202"/>
        <v>0</v>
      </c>
      <c r="BI178" s="176">
        <f t="shared" si="202"/>
        <v>0</v>
      </c>
      <c r="BJ178" s="176">
        <f t="shared" si="202"/>
        <v>0</v>
      </c>
      <c r="BK178" s="176">
        <f t="shared" si="202"/>
        <v>0</v>
      </c>
      <c r="BL178" s="176">
        <f t="shared" si="202"/>
        <v>0</v>
      </c>
      <c r="BM178" s="176">
        <f t="shared" si="202"/>
        <v>0</v>
      </c>
      <c r="BN178" s="176">
        <f t="shared" ref="BN178:CC201" si="217">+NORMDIST($H178,BN$12,BN$13,FALSE)</f>
        <v>0</v>
      </c>
      <c r="BO178" s="176">
        <f t="shared" si="217"/>
        <v>0</v>
      </c>
      <c r="BP178" s="176">
        <f t="shared" si="217"/>
        <v>0</v>
      </c>
      <c r="BQ178" s="176">
        <f t="shared" si="217"/>
        <v>0</v>
      </c>
      <c r="BR178" s="176">
        <f t="shared" si="217"/>
        <v>0</v>
      </c>
      <c r="BS178" s="176">
        <f t="shared" si="217"/>
        <v>0</v>
      </c>
      <c r="BT178" s="176">
        <f t="shared" si="217"/>
        <v>0</v>
      </c>
      <c r="BU178" s="176">
        <f t="shared" si="217"/>
        <v>0</v>
      </c>
      <c r="BV178" s="176">
        <f t="shared" si="217"/>
        <v>0</v>
      </c>
      <c r="BW178" s="176">
        <f t="shared" si="217"/>
        <v>0</v>
      </c>
      <c r="BX178" s="176">
        <f t="shared" si="217"/>
        <v>0</v>
      </c>
      <c r="BY178" s="176">
        <f t="shared" si="217"/>
        <v>0</v>
      </c>
      <c r="BZ178" s="176">
        <f t="shared" si="217"/>
        <v>0</v>
      </c>
      <c r="CA178" s="176">
        <f t="shared" si="217"/>
        <v>0</v>
      </c>
      <c r="CB178" s="176">
        <f t="shared" si="217"/>
        <v>0</v>
      </c>
      <c r="CC178" s="176">
        <f t="shared" si="203"/>
        <v>0</v>
      </c>
      <c r="CD178" s="176">
        <f t="shared" si="203"/>
        <v>0</v>
      </c>
      <c r="CE178" s="176">
        <f t="shared" si="203"/>
        <v>0</v>
      </c>
      <c r="CF178" s="176">
        <f t="shared" si="203"/>
        <v>0</v>
      </c>
      <c r="CG178" s="176">
        <f t="shared" si="203"/>
        <v>0</v>
      </c>
      <c r="CH178" s="176">
        <f t="shared" si="203"/>
        <v>0</v>
      </c>
      <c r="CI178" s="176">
        <f t="shared" si="203"/>
        <v>0</v>
      </c>
      <c r="CJ178" s="176">
        <f t="shared" si="203"/>
        <v>0</v>
      </c>
      <c r="CK178" s="176">
        <f t="shared" si="203"/>
        <v>0</v>
      </c>
      <c r="CL178" s="176">
        <f t="shared" si="203"/>
        <v>0</v>
      </c>
      <c r="CM178" s="176">
        <f t="shared" si="201"/>
        <v>0</v>
      </c>
      <c r="CN178" s="176">
        <f t="shared" si="201"/>
        <v>0</v>
      </c>
      <c r="CO178" s="176">
        <f t="shared" si="201"/>
        <v>0</v>
      </c>
      <c r="CP178" s="176">
        <f t="shared" si="201"/>
        <v>0</v>
      </c>
      <c r="CQ178" s="176">
        <f t="shared" si="201"/>
        <v>0</v>
      </c>
      <c r="CR178" s="176">
        <f t="shared" si="201"/>
        <v>0</v>
      </c>
      <c r="CS178" s="176">
        <f t="shared" si="201"/>
        <v>0</v>
      </c>
      <c r="CT178" s="176">
        <f t="shared" si="201"/>
        <v>0</v>
      </c>
      <c r="CU178" s="176">
        <f t="shared" si="201"/>
        <v>0</v>
      </c>
      <c r="CV178" s="176">
        <f t="shared" si="201"/>
        <v>0</v>
      </c>
      <c r="CW178" s="176">
        <f t="shared" si="201"/>
        <v>0</v>
      </c>
      <c r="CX178" s="176">
        <f t="shared" si="201"/>
        <v>0</v>
      </c>
      <c r="CY178" s="176">
        <f t="shared" si="201"/>
        <v>0</v>
      </c>
      <c r="CZ178" s="176">
        <f t="shared" si="201"/>
        <v>0</v>
      </c>
      <c r="DA178" s="176">
        <f t="shared" si="201"/>
        <v>0</v>
      </c>
      <c r="DB178" s="176">
        <f t="shared" ref="DB178:DQ193" si="218">+NORMDIST($H178,DB$12,DB$13,FALSE)</f>
        <v>0</v>
      </c>
      <c r="DC178" s="176">
        <f t="shared" si="218"/>
        <v>0</v>
      </c>
      <c r="DD178" s="176">
        <f t="shared" si="218"/>
        <v>0</v>
      </c>
      <c r="DE178" s="176">
        <f t="shared" si="218"/>
        <v>0</v>
      </c>
      <c r="DF178" s="176">
        <f t="shared" si="218"/>
        <v>0</v>
      </c>
      <c r="DG178" s="176">
        <f t="shared" si="218"/>
        <v>0</v>
      </c>
      <c r="DH178" s="176">
        <f t="shared" si="218"/>
        <v>0</v>
      </c>
      <c r="DI178" s="176">
        <f t="shared" si="218"/>
        <v>0</v>
      </c>
      <c r="DJ178" s="176">
        <f t="shared" si="218"/>
        <v>0</v>
      </c>
      <c r="DK178" s="176">
        <f t="shared" si="218"/>
        <v>0</v>
      </c>
      <c r="DL178" s="176">
        <f t="shared" si="218"/>
        <v>0</v>
      </c>
      <c r="DM178" s="176">
        <f t="shared" si="218"/>
        <v>0</v>
      </c>
      <c r="DN178" s="176">
        <f t="shared" si="218"/>
        <v>0</v>
      </c>
      <c r="DO178" s="176">
        <f t="shared" si="218"/>
        <v>0</v>
      </c>
      <c r="DP178" s="176">
        <f t="shared" si="218"/>
        <v>0</v>
      </c>
      <c r="DQ178" s="176">
        <f t="shared" si="218"/>
        <v>0</v>
      </c>
      <c r="DR178" s="176">
        <f t="shared" si="191"/>
        <v>0</v>
      </c>
      <c r="DS178" s="176">
        <f t="shared" si="191"/>
        <v>0</v>
      </c>
      <c r="DT178" s="176">
        <f t="shared" si="191"/>
        <v>0</v>
      </c>
      <c r="DU178" s="176">
        <f t="shared" si="191"/>
        <v>0</v>
      </c>
      <c r="DV178" s="176">
        <f t="shared" si="191"/>
        <v>0</v>
      </c>
      <c r="DW178" s="176">
        <f t="shared" si="191"/>
        <v>0</v>
      </c>
      <c r="DX178" s="176">
        <f t="shared" si="191"/>
        <v>0</v>
      </c>
      <c r="DY178" s="176">
        <f t="shared" si="191"/>
        <v>0</v>
      </c>
      <c r="DZ178" s="176">
        <f t="shared" si="191"/>
        <v>0</v>
      </c>
      <c r="EA178" s="176">
        <f t="shared" si="191"/>
        <v>0</v>
      </c>
      <c r="EB178" s="176">
        <f t="shared" si="191"/>
        <v>0</v>
      </c>
      <c r="EC178" s="176">
        <f t="shared" si="191"/>
        <v>0</v>
      </c>
      <c r="ED178" s="176">
        <f t="shared" si="191"/>
        <v>0</v>
      </c>
      <c r="EE178" s="176">
        <f t="shared" si="191"/>
        <v>0</v>
      </c>
      <c r="EF178" s="176">
        <f t="shared" si="207"/>
        <v>0</v>
      </c>
      <c r="EG178" s="176">
        <f t="shared" si="205"/>
        <v>0</v>
      </c>
      <c r="EH178" s="176">
        <f t="shared" si="205"/>
        <v>0</v>
      </c>
      <c r="EI178" s="176">
        <f t="shared" si="205"/>
        <v>0</v>
      </c>
      <c r="EJ178" s="176">
        <f t="shared" si="205"/>
        <v>0</v>
      </c>
      <c r="EK178" s="176">
        <f t="shared" si="205"/>
        <v>0</v>
      </c>
      <c r="EL178" s="176">
        <f t="shared" si="205"/>
        <v>0</v>
      </c>
      <c r="EM178" s="176">
        <f t="shared" si="205"/>
        <v>0</v>
      </c>
      <c r="EN178" s="176">
        <f t="shared" si="205"/>
        <v>0</v>
      </c>
      <c r="EO178" s="176">
        <f t="shared" si="205"/>
        <v>0</v>
      </c>
      <c r="EP178" s="176">
        <f t="shared" si="205"/>
        <v>0</v>
      </c>
      <c r="EQ178" s="176">
        <f t="shared" si="205"/>
        <v>0</v>
      </c>
      <c r="ER178" s="176">
        <f t="shared" si="205"/>
        <v>0</v>
      </c>
      <c r="ES178" s="176">
        <f t="shared" si="205"/>
        <v>0</v>
      </c>
      <c r="ET178" s="176">
        <f t="shared" si="205"/>
        <v>0</v>
      </c>
      <c r="EU178" s="176">
        <f t="shared" si="205"/>
        <v>0</v>
      </c>
      <c r="EV178" s="176">
        <f t="shared" si="205"/>
        <v>0</v>
      </c>
      <c r="EW178" s="176">
        <f t="shared" si="209"/>
        <v>0</v>
      </c>
      <c r="EX178" s="176">
        <f t="shared" si="209"/>
        <v>0</v>
      </c>
      <c r="EY178" s="176">
        <f t="shared" si="209"/>
        <v>0</v>
      </c>
      <c r="EZ178" s="176">
        <f t="shared" si="209"/>
        <v>0</v>
      </c>
      <c r="FA178" s="176">
        <f t="shared" si="209"/>
        <v>0</v>
      </c>
      <c r="FB178" s="176">
        <f t="shared" si="209"/>
        <v>0</v>
      </c>
      <c r="FC178" s="176">
        <f t="shared" si="209"/>
        <v>0</v>
      </c>
      <c r="FD178" s="176">
        <f t="shared" si="209"/>
        <v>0</v>
      </c>
      <c r="FE178" s="176">
        <f t="shared" si="209"/>
        <v>0</v>
      </c>
      <c r="FF178" s="176">
        <f t="shared" si="209"/>
        <v>0</v>
      </c>
      <c r="FG178" s="176">
        <f t="shared" si="209"/>
        <v>0</v>
      </c>
      <c r="FH178" s="176">
        <f t="shared" si="209"/>
        <v>0</v>
      </c>
      <c r="FI178" s="176">
        <f t="shared" si="209"/>
        <v>0</v>
      </c>
      <c r="FJ178" s="176">
        <f t="shared" si="209"/>
        <v>0</v>
      </c>
      <c r="FK178" s="176">
        <f t="shared" si="209"/>
        <v>0</v>
      </c>
      <c r="FL178" s="176">
        <f t="shared" si="209"/>
        <v>0</v>
      </c>
      <c r="FM178" s="176">
        <f t="shared" si="216"/>
        <v>0</v>
      </c>
      <c r="FN178" s="176">
        <f t="shared" si="216"/>
        <v>0</v>
      </c>
      <c r="FO178" s="176">
        <f t="shared" si="216"/>
        <v>0</v>
      </c>
      <c r="FP178" s="176">
        <f t="shared" si="216"/>
        <v>0</v>
      </c>
      <c r="FQ178" s="176">
        <f t="shared" si="216"/>
        <v>0</v>
      </c>
      <c r="FR178" s="176">
        <f t="shared" si="216"/>
        <v>0</v>
      </c>
      <c r="FS178" s="176">
        <f t="shared" si="216"/>
        <v>0</v>
      </c>
      <c r="FT178" s="176">
        <f t="shared" si="216"/>
        <v>0</v>
      </c>
      <c r="FU178" s="176">
        <f t="shared" si="216"/>
        <v>0</v>
      </c>
      <c r="FV178" s="176">
        <f t="shared" si="216"/>
        <v>0</v>
      </c>
      <c r="FW178" s="176">
        <f t="shared" si="216"/>
        <v>0</v>
      </c>
      <c r="FX178" s="176">
        <f t="shared" si="216"/>
        <v>0</v>
      </c>
      <c r="FY178" s="176">
        <f t="shared" si="216"/>
        <v>0</v>
      </c>
      <c r="FZ178" s="176">
        <f t="shared" si="216"/>
        <v>0</v>
      </c>
      <c r="GA178" s="176">
        <f t="shared" si="216"/>
        <v>0</v>
      </c>
      <c r="GB178" s="176">
        <f t="shared" si="216"/>
        <v>0</v>
      </c>
      <c r="GC178" s="176">
        <f t="shared" si="215"/>
        <v>0</v>
      </c>
      <c r="GD178" s="176">
        <f t="shared" si="215"/>
        <v>0</v>
      </c>
      <c r="GE178" s="176">
        <f t="shared" si="215"/>
        <v>0</v>
      </c>
      <c r="GF178" s="176">
        <f t="shared" si="215"/>
        <v>0</v>
      </c>
      <c r="GG178" s="176">
        <f t="shared" si="215"/>
        <v>0</v>
      </c>
      <c r="GH178" s="176">
        <f t="shared" si="215"/>
        <v>0</v>
      </c>
      <c r="GI178" s="176">
        <f t="shared" si="215"/>
        <v>0</v>
      </c>
      <c r="GJ178" s="176">
        <f t="shared" si="195"/>
        <v>0</v>
      </c>
      <c r="GK178" s="176">
        <f t="shared" si="195"/>
        <v>0</v>
      </c>
      <c r="GL178" s="176">
        <f t="shared" si="195"/>
        <v>0</v>
      </c>
      <c r="GM178" s="176">
        <f t="shared" si="195"/>
        <v>0</v>
      </c>
      <c r="GN178" s="176">
        <f t="shared" si="195"/>
        <v>0</v>
      </c>
      <c r="GO178" s="176">
        <f t="shared" si="195"/>
        <v>0</v>
      </c>
      <c r="GP178" s="176">
        <f t="shared" si="195"/>
        <v>0</v>
      </c>
      <c r="GQ178" s="176">
        <f t="shared" si="195"/>
        <v>0</v>
      </c>
      <c r="GR178" s="176">
        <f t="shared" si="195"/>
        <v>0</v>
      </c>
      <c r="GS178" s="176">
        <f t="shared" ref="GS178:HF178" si="219">+NORMDIST($H178,GS$12,GS$13,FALSE)</f>
        <v>0</v>
      </c>
      <c r="GT178" s="176">
        <f t="shared" si="219"/>
        <v>0</v>
      </c>
      <c r="GU178" s="176">
        <f t="shared" si="219"/>
        <v>0</v>
      </c>
      <c r="GV178" s="176">
        <f t="shared" si="219"/>
        <v>0</v>
      </c>
      <c r="GW178" s="176">
        <f t="shared" si="219"/>
        <v>0</v>
      </c>
      <c r="GX178" s="176">
        <f t="shared" si="219"/>
        <v>0</v>
      </c>
      <c r="GY178" s="176">
        <f t="shared" si="219"/>
        <v>0</v>
      </c>
      <c r="GZ178" s="176">
        <f t="shared" si="219"/>
        <v>0</v>
      </c>
      <c r="HA178" s="176">
        <f t="shared" si="219"/>
        <v>0</v>
      </c>
      <c r="HB178" s="176">
        <f t="shared" si="219"/>
        <v>0</v>
      </c>
      <c r="HC178" s="176">
        <f t="shared" si="219"/>
        <v>0</v>
      </c>
      <c r="HD178" s="176">
        <f t="shared" si="219"/>
        <v>0</v>
      </c>
      <c r="HE178" s="176">
        <f t="shared" si="219"/>
        <v>0</v>
      </c>
      <c r="HF178" s="176">
        <f t="shared" si="219"/>
        <v>0</v>
      </c>
      <c r="HG178" s="176">
        <f t="shared" si="211"/>
        <v>0</v>
      </c>
      <c r="HH178" s="176">
        <f t="shared" si="211"/>
        <v>0</v>
      </c>
      <c r="HI178" s="176">
        <f t="shared" si="211"/>
        <v>0</v>
      </c>
      <c r="HJ178" s="176">
        <f t="shared" si="211"/>
        <v>0</v>
      </c>
      <c r="HK178" s="176">
        <f t="shared" si="211"/>
        <v>0</v>
      </c>
      <c r="HL178" s="176">
        <f t="shared" si="211"/>
        <v>0</v>
      </c>
      <c r="HM178" s="176">
        <f t="shared" si="211"/>
        <v>0</v>
      </c>
      <c r="HN178" s="176">
        <f t="shared" si="211"/>
        <v>0</v>
      </c>
      <c r="HO178" s="176">
        <f t="shared" si="211"/>
        <v>0</v>
      </c>
      <c r="HP178" s="176">
        <f t="shared" si="211"/>
        <v>0</v>
      </c>
      <c r="HQ178" s="176">
        <f t="shared" si="211"/>
        <v>0</v>
      </c>
      <c r="HR178" s="176">
        <f t="shared" si="206"/>
        <v>0</v>
      </c>
      <c r="HS178" s="176">
        <f t="shared" si="206"/>
        <v>0</v>
      </c>
      <c r="HT178" s="176">
        <f t="shared" si="206"/>
        <v>0</v>
      </c>
      <c r="HU178" s="176">
        <f t="shared" si="206"/>
        <v>0</v>
      </c>
      <c r="HV178" s="176">
        <f t="shared" si="206"/>
        <v>0</v>
      </c>
      <c r="HW178" s="176">
        <f t="shared" si="206"/>
        <v>0</v>
      </c>
      <c r="HX178" s="176">
        <f t="shared" si="206"/>
        <v>0</v>
      </c>
      <c r="HY178" s="176">
        <f t="shared" si="206"/>
        <v>0</v>
      </c>
      <c r="HZ178" s="176">
        <f t="shared" si="206"/>
        <v>0</v>
      </c>
      <c r="IA178" s="176">
        <f t="shared" si="206"/>
        <v>0</v>
      </c>
      <c r="IB178" s="176">
        <f t="shared" si="206"/>
        <v>0</v>
      </c>
      <c r="IC178" s="176">
        <f t="shared" si="206"/>
        <v>0</v>
      </c>
      <c r="ID178" s="176">
        <f t="shared" si="206"/>
        <v>0</v>
      </c>
      <c r="IE178" s="176">
        <f t="shared" si="206"/>
        <v>0</v>
      </c>
      <c r="IF178" s="176">
        <f t="shared" si="171"/>
        <v>0</v>
      </c>
      <c r="IG178" s="176">
        <f t="shared" si="171"/>
        <v>0</v>
      </c>
    </row>
    <row r="179" spans="2:241" ht="12.75" customHeight="1" x14ac:dyDescent="0.25">
      <c r="B179" s="174"/>
      <c r="C179" s="174"/>
      <c r="D179" s="174">
        <f t="shared" si="173"/>
        <v>0</v>
      </c>
      <c r="E179"/>
      <c r="F179"/>
      <c r="G179" s="177">
        <v>166</v>
      </c>
      <c r="H179" s="176">
        <f t="shared" si="174"/>
        <v>25.73860636138906</v>
      </c>
      <c r="I179" s="176">
        <f t="shared" si="176"/>
        <v>0</v>
      </c>
      <c r="K179" s="176">
        <f t="shared" si="214"/>
        <v>0</v>
      </c>
      <c r="L179" s="176">
        <f t="shared" si="214"/>
        <v>0</v>
      </c>
      <c r="M179" s="176">
        <f t="shared" si="214"/>
        <v>0</v>
      </c>
      <c r="N179" s="176">
        <f t="shared" si="214"/>
        <v>0</v>
      </c>
      <c r="O179" s="176">
        <f t="shared" si="214"/>
        <v>0</v>
      </c>
      <c r="P179" s="176">
        <f t="shared" si="214"/>
        <v>0</v>
      </c>
      <c r="Q179" s="176">
        <f t="shared" si="214"/>
        <v>0</v>
      </c>
      <c r="R179" s="176">
        <f t="shared" si="214"/>
        <v>0</v>
      </c>
      <c r="S179" s="176">
        <f t="shared" si="214"/>
        <v>0</v>
      </c>
      <c r="T179" s="176">
        <f t="shared" si="214"/>
        <v>0</v>
      </c>
      <c r="U179" s="176">
        <f t="shared" si="214"/>
        <v>0</v>
      </c>
      <c r="V179" s="176">
        <f t="shared" si="214"/>
        <v>0</v>
      </c>
      <c r="W179" s="176">
        <f t="shared" si="214"/>
        <v>0</v>
      </c>
      <c r="X179" s="176">
        <f t="shared" si="214"/>
        <v>0</v>
      </c>
      <c r="Y179" s="176">
        <f t="shared" si="214"/>
        <v>0</v>
      </c>
      <c r="Z179" s="176">
        <f t="shared" si="214"/>
        <v>0</v>
      </c>
      <c r="AA179" s="176">
        <f t="shared" si="212"/>
        <v>0</v>
      </c>
      <c r="AB179" s="176">
        <f t="shared" si="212"/>
        <v>0</v>
      </c>
      <c r="AC179" s="176">
        <f t="shared" si="212"/>
        <v>0</v>
      </c>
      <c r="AD179" s="176">
        <f t="shared" si="212"/>
        <v>0</v>
      </c>
      <c r="AE179" s="176">
        <f t="shared" si="212"/>
        <v>0</v>
      </c>
      <c r="AF179" s="176">
        <f t="shared" si="212"/>
        <v>0</v>
      </c>
      <c r="AG179" s="176">
        <f t="shared" si="212"/>
        <v>0</v>
      </c>
      <c r="AH179" s="176">
        <f t="shared" si="212"/>
        <v>0</v>
      </c>
      <c r="AI179" s="176">
        <f t="shared" si="212"/>
        <v>0</v>
      </c>
      <c r="AJ179" s="176">
        <f t="shared" si="212"/>
        <v>0</v>
      </c>
      <c r="AK179" s="176">
        <f t="shared" si="212"/>
        <v>0</v>
      </c>
      <c r="AL179" s="176">
        <f t="shared" si="212"/>
        <v>0</v>
      </c>
      <c r="AM179" s="176">
        <f t="shared" si="200"/>
        <v>0</v>
      </c>
      <c r="AN179" s="176">
        <f t="shared" si="200"/>
        <v>0</v>
      </c>
      <c r="AO179" s="176">
        <f t="shared" si="200"/>
        <v>0</v>
      </c>
      <c r="AP179" s="176">
        <f t="shared" si="200"/>
        <v>0</v>
      </c>
      <c r="AQ179" s="176">
        <f t="shared" si="200"/>
        <v>0</v>
      </c>
      <c r="AR179" s="176">
        <f t="shared" si="200"/>
        <v>0</v>
      </c>
      <c r="AS179" s="176">
        <f t="shared" si="200"/>
        <v>0</v>
      </c>
      <c r="AT179" s="176">
        <f t="shared" si="200"/>
        <v>0</v>
      </c>
      <c r="AU179" s="176">
        <f t="shared" si="200"/>
        <v>0</v>
      </c>
      <c r="AV179" s="176">
        <f t="shared" si="197"/>
        <v>0</v>
      </c>
      <c r="AW179" s="176">
        <f t="shared" si="197"/>
        <v>0</v>
      </c>
      <c r="AX179" s="176">
        <f t="shared" si="197"/>
        <v>0</v>
      </c>
      <c r="AY179" s="176">
        <f t="shared" si="197"/>
        <v>0</v>
      </c>
      <c r="AZ179" s="176">
        <f t="shared" si="197"/>
        <v>0</v>
      </c>
      <c r="BA179" s="176">
        <f t="shared" si="197"/>
        <v>0</v>
      </c>
      <c r="BB179" s="176">
        <f t="shared" si="197"/>
        <v>0</v>
      </c>
      <c r="BC179" s="176">
        <f t="shared" si="197"/>
        <v>0</v>
      </c>
      <c r="BD179" s="176">
        <f t="shared" si="197"/>
        <v>0</v>
      </c>
      <c r="BE179" s="176">
        <f t="shared" si="197"/>
        <v>0</v>
      </c>
      <c r="BF179" s="176">
        <f t="shared" si="197"/>
        <v>0</v>
      </c>
      <c r="BG179" s="176">
        <f t="shared" ref="BG179:BV203" si="220">+NORMDIST($H179,BG$12,BG$13,FALSE)</f>
        <v>0</v>
      </c>
      <c r="BH179" s="176">
        <f t="shared" si="220"/>
        <v>0</v>
      </c>
      <c r="BI179" s="176">
        <f t="shared" si="220"/>
        <v>0</v>
      </c>
      <c r="BJ179" s="176">
        <f t="shared" si="220"/>
        <v>0</v>
      </c>
      <c r="BK179" s="176">
        <f t="shared" si="220"/>
        <v>0</v>
      </c>
      <c r="BL179" s="176">
        <f t="shared" si="220"/>
        <v>0</v>
      </c>
      <c r="BM179" s="176">
        <f t="shared" si="220"/>
        <v>0</v>
      </c>
      <c r="BN179" s="176">
        <f t="shared" si="220"/>
        <v>0</v>
      </c>
      <c r="BO179" s="176">
        <f t="shared" si="220"/>
        <v>0</v>
      </c>
      <c r="BP179" s="176">
        <f t="shared" si="220"/>
        <v>0</v>
      </c>
      <c r="BQ179" s="176">
        <f t="shared" si="220"/>
        <v>0</v>
      </c>
      <c r="BR179" s="176">
        <f t="shared" si="220"/>
        <v>0</v>
      </c>
      <c r="BS179" s="176">
        <f t="shared" si="217"/>
        <v>0</v>
      </c>
      <c r="BT179" s="176">
        <f t="shared" si="217"/>
        <v>0</v>
      </c>
      <c r="BU179" s="176">
        <f t="shared" si="217"/>
        <v>0</v>
      </c>
      <c r="BV179" s="176">
        <f t="shared" si="217"/>
        <v>0</v>
      </c>
      <c r="BW179" s="176">
        <f t="shared" si="217"/>
        <v>0</v>
      </c>
      <c r="BX179" s="176">
        <f t="shared" si="217"/>
        <v>0</v>
      </c>
      <c r="BY179" s="176">
        <f t="shared" si="217"/>
        <v>0</v>
      </c>
      <c r="BZ179" s="176">
        <f t="shared" si="217"/>
        <v>0</v>
      </c>
      <c r="CA179" s="176">
        <f t="shared" si="217"/>
        <v>0</v>
      </c>
      <c r="CB179" s="176">
        <f t="shared" si="217"/>
        <v>0</v>
      </c>
      <c r="CC179" s="176">
        <f t="shared" si="203"/>
        <v>0</v>
      </c>
      <c r="CD179" s="176">
        <f t="shared" si="203"/>
        <v>0</v>
      </c>
      <c r="CE179" s="176">
        <f t="shared" si="203"/>
        <v>0</v>
      </c>
      <c r="CF179" s="176">
        <f t="shared" si="203"/>
        <v>0</v>
      </c>
      <c r="CG179" s="176">
        <f t="shared" si="203"/>
        <v>0</v>
      </c>
      <c r="CH179" s="176">
        <f t="shared" si="203"/>
        <v>0</v>
      </c>
      <c r="CI179" s="176">
        <f t="shared" si="203"/>
        <v>0</v>
      </c>
      <c r="CJ179" s="176">
        <f t="shared" si="203"/>
        <v>0</v>
      </c>
      <c r="CK179" s="176">
        <f t="shared" si="203"/>
        <v>0</v>
      </c>
      <c r="CL179" s="176">
        <f t="shared" si="203"/>
        <v>0</v>
      </c>
      <c r="CM179" s="176">
        <f t="shared" si="201"/>
        <v>0</v>
      </c>
      <c r="CN179" s="176">
        <f t="shared" si="201"/>
        <v>0</v>
      </c>
      <c r="CO179" s="176">
        <f t="shared" si="201"/>
        <v>0</v>
      </c>
      <c r="CP179" s="176">
        <f t="shared" si="201"/>
        <v>0</v>
      </c>
      <c r="CQ179" s="176">
        <f t="shared" si="201"/>
        <v>0</v>
      </c>
      <c r="CR179" s="176">
        <f t="shared" si="201"/>
        <v>0</v>
      </c>
      <c r="CS179" s="176">
        <f t="shared" si="201"/>
        <v>0</v>
      </c>
      <c r="CT179" s="176">
        <f t="shared" si="201"/>
        <v>0</v>
      </c>
      <c r="CU179" s="176">
        <f t="shared" si="201"/>
        <v>0</v>
      </c>
      <c r="CV179" s="176">
        <f t="shared" si="201"/>
        <v>0</v>
      </c>
      <c r="CW179" s="176">
        <f t="shared" si="201"/>
        <v>0</v>
      </c>
      <c r="CX179" s="176">
        <f t="shared" si="201"/>
        <v>0</v>
      </c>
      <c r="CY179" s="176">
        <f t="shared" si="201"/>
        <v>0</v>
      </c>
      <c r="CZ179" s="176">
        <f t="shared" si="201"/>
        <v>0</v>
      </c>
      <c r="DA179" s="176">
        <f t="shared" si="201"/>
        <v>0</v>
      </c>
      <c r="DB179" s="176">
        <f t="shared" si="218"/>
        <v>0</v>
      </c>
      <c r="DC179" s="176">
        <f t="shared" si="218"/>
        <v>0</v>
      </c>
      <c r="DD179" s="176">
        <f t="shared" si="218"/>
        <v>0</v>
      </c>
      <c r="DE179" s="176">
        <f t="shared" si="218"/>
        <v>0</v>
      </c>
      <c r="DF179" s="176">
        <f t="shared" si="218"/>
        <v>0</v>
      </c>
      <c r="DG179" s="176">
        <f t="shared" si="218"/>
        <v>0</v>
      </c>
      <c r="DH179" s="176">
        <f t="shared" si="218"/>
        <v>0</v>
      </c>
      <c r="DI179" s="176">
        <f t="shared" si="218"/>
        <v>0</v>
      </c>
      <c r="DJ179" s="176">
        <f t="shared" si="218"/>
        <v>0</v>
      </c>
      <c r="DK179" s="176">
        <f t="shared" si="218"/>
        <v>0</v>
      </c>
      <c r="DL179" s="176">
        <f t="shared" si="218"/>
        <v>0</v>
      </c>
      <c r="DM179" s="176">
        <f t="shared" si="218"/>
        <v>0</v>
      </c>
      <c r="DN179" s="176">
        <f t="shared" si="218"/>
        <v>0</v>
      </c>
      <c r="DO179" s="176">
        <f t="shared" si="218"/>
        <v>0</v>
      </c>
      <c r="DP179" s="176">
        <f t="shared" si="218"/>
        <v>0</v>
      </c>
      <c r="DQ179" s="176">
        <f t="shared" si="218"/>
        <v>0</v>
      </c>
      <c r="DR179" s="176">
        <f t="shared" si="191"/>
        <v>0</v>
      </c>
      <c r="DS179" s="176">
        <f t="shared" si="191"/>
        <v>0</v>
      </c>
      <c r="DT179" s="176">
        <f t="shared" si="191"/>
        <v>0</v>
      </c>
      <c r="DU179" s="176">
        <f t="shared" si="191"/>
        <v>0</v>
      </c>
      <c r="DV179" s="176">
        <f t="shared" si="191"/>
        <v>0</v>
      </c>
      <c r="DW179" s="176">
        <f t="shared" si="191"/>
        <v>0</v>
      </c>
      <c r="DX179" s="176">
        <f t="shared" si="191"/>
        <v>0</v>
      </c>
      <c r="DY179" s="176">
        <f t="shared" si="191"/>
        <v>0</v>
      </c>
      <c r="DZ179" s="176">
        <f t="shared" si="191"/>
        <v>0</v>
      </c>
      <c r="EA179" s="176">
        <f t="shared" si="191"/>
        <v>0</v>
      </c>
      <c r="EB179" s="176">
        <f t="shared" si="191"/>
        <v>0</v>
      </c>
      <c r="EC179" s="176">
        <f t="shared" si="191"/>
        <v>0</v>
      </c>
      <c r="ED179" s="176">
        <f t="shared" si="191"/>
        <v>0</v>
      </c>
      <c r="EE179" s="176">
        <f t="shared" si="191"/>
        <v>0</v>
      </c>
      <c r="EF179" s="176">
        <f t="shared" si="207"/>
        <v>0</v>
      </c>
      <c r="EG179" s="176">
        <f t="shared" si="205"/>
        <v>0</v>
      </c>
      <c r="EH179" s="176">
        <f t="shared" si="205"/>
        <v>0</v>
      </c>
      <c r="EI179" s="176">
        <f t="shared" si="205"/>
        <v>0</v>
      </c>
      <c r="EJ179" s="176">
        <f t="shared" si="205"/>
        <v>0</v>
      </c>
      <c r="EK179" s="176">
        <f t="shared" si="205"/>
        <v>0</v>
      </c>
      <c r="EL179" s="176">
        <f t="shared" si="205"/>
        <v>0</v>
      </c>
      <c r="EM179" s="176">
        <f t="shared" si="205"/>
        <v>0</v>
      </c>
      <c r="EN179" s="176">
        <f t="shared" si="205"/>
        <v>0</v>
      </c>
      <c r="EO179" s="176">
        <f t="shared" si="205"/>
        <v>0</v>
      </c>
      <c r="EP179" s="176">
        <f t="shared" si="205"/>
        <v>0</v>
      </c>
      <c r="EQ179" s="176">
        <f t="shared" si="205"/>
        <v>0</v>
      </c>
      <c r="ER179" s="176">
        <f t="shared" si="205"/>
        <v>0</v>
      </c>
      <c r="ES179" s="176">
        <f t="shared" si="205"/>
        <v>0</v>
      </c>
      <c r="ET179" s="176">
        <f t="shared" si="205"/>
        <v>0</v>
      </c>
      <c r="EU179" s="176">
        <f t="shared" si="205"/>
        <v>0</v>
      </c>
      <c r="EV179" s="176">
        <f t="shared" si="205"/>
        <v>0</v>
      </c>
      <c r="EW179" s="176">
        <f t="shared" si="209"/>
        <v>0</v>
      </c>
      <c r="EX179" s="176">
        <f t="shared" si="209"/>
        <v>0</v>
      </c>
      <c r="EY179" s="176">
        <f t="shared" si="209"/>
        <v>0</v>
      </c>
      <c r="EZ179" s="176">
        <f t="shared" si="209"/>
        <v>0</v>
      </c>
      <c r="FA179" s="176">
        <f t="shared" si="209"/>
        <v>0</v>
      </c>
      <c r="FB179" s="176">
        <f t="shared" si="209"/>
        <v>0</v>
      </c>
      <c r="FC179" s="176">
        <f t="shared" si="209"/>
        <v>0</v>
      </c>
      <c r="FD179" s="176">
        <f t="shared" si="209"/>
        <v>0</v>
      </c>
      <c r="FE179" s="176">
        <f t="shared" si="209"/>
        <v>0</v>
      </c>
      <c r="FF179" s="176">
        <f t="shared" si="209"/>
        <v>0</v>
      </c>
      <c r="FG179" s="176">
        <f t="shared" si="209"/>
        <v>0</v>
      </c>
      <c r="FH179" s="176">
        <f t="shared" si="209"/>
        <v>0</v>
      </c>
      <c r="FI179" s="176">
        <f t="shared" si="209"/>
        <v>0</v>
      </c>
      <c r="FJ179" s="176">
        <f t="shared" si="209"/>
        <v>0</v>
      </c>
      <c r="FK179" s="176">
        <f t="shared" si="209"/>
        <v>0</v>
      </c>
      <c r="FL179" s="176">
        <f t="shared" si="209"/>
        <v>0</v>
      </c>
      <c r="FM179" s="176">
        <f t="shared" si="216"/>
        <v>0</v>
      </c>
      <c r="FN179" s="176">
        <f t="shared" si="216"/>
        <v>0</v>
      </c>
      <c r="FO179" s="176">
        <f t="shared" si="216"/>
        <v>0</v>
      </c>
      <c r="FP179" s="176">
        <f t="shared" si="216"/>
        <v>0</v>
      </c>
      <c r="FQ179" s="176">
        <f t="shared" si="216"/>
        <v>0</v>
      </c>
      <c r="FR179" s="176">
        <f t="shared" si="216"/>
        <v>0</v>
      </c>
      <c r="FS179" s="176">
        <f t="shared" si="216"/>
        <v>0</v>
      </c>
      <c r="FT179" s="176">
        <f t="shared" si="216"/>
        <v>0</v>
      </c>
      <c r="FU179" s="176">
        <f t="shared" si="216"/>
        <v>0</v>
      </c>
      <c r="FV179" s="176">
        <f t="shared" si="216"/>
        <v>0</v>
      </c>
      <c r="FW179" s="176">
        <f t="shared" si="216"/>
        <v>0</v>
      </c>
      <c r="FX179" s="176">
        <f t="shared" si="216"/>
        <v>0</v>
      </c>
      <c r="FY179" s="176">
        <f t="shared" si="216"/>
        <v>0</v>
      </c>
      <c r="FZ179" s="176">
        <f t="shared" si="216"/>
        <v>0</v>
      </c>
      <c r="GA179" s="176">
        <f t="shared" si="216"/>
        <v>0</v>
      </c>
      <c r="GB179" s="176">
        <f t="shared" si="216"/>
        <v>0</v>
      </c>
      <c r="GC179" s="176">
        <f t="shared" si="215"/>
        <v>0</v>
      </c>
      <c r="GD179" s="176">
        <f t="shared" si="215"/>
        <v>0</v>
      </c>
      <c r="GE179" s="176">
        <f t="shared" si="215"/>
        <v>0</v>
      </c>
      <c r="GF179" s="176">
        <f t="shared" si="215"/>
        <v>0</v>
      </c>
      <c r="GG179" s="176">
        <f t="shared" si="215"/>
        <v>0</v>
      </c>
      <c r="GH179" s="176">
        <f t="shared" si="215"/>
        <v>0</v>
      </c>
      <c r="GI179" s="176">
        <f t="shared" si="215"/>
        <v>0</v>
      </c>
      <c r="GJ179" s="176">
        <f t="shared" si="215"/>
        <v>0</v>
      </c>
      <c r="GK179" s="176">
        <f t="shared" si="215"/>
        <v>0</v>
      </c>
      <c r="GL179" s="176">
        <f t="shared" si="215"/>
        <v>0</v>
      </c>
      <c r="GM179" s="176">
        <f t="shared" si="215"/>
        <v>0</v>
      </c>
      <c r="GN179" s="176">
        <f t="shared" si="215"/>
        <v>0</v>
      </c>
      <c r="GO179" s="176">
        <f t="shared" si="215"/>
        <v>0</v>
      </c>
      <c r="GP179" s="176">
        <f t="shared" si="215"/>
        <v>0</v>
      </c>
      <c r="GQ179" s="176">
        <f t="shared" si="215"/>
        <v>0</v>
      </c>
      <c r="GR179" s="176">
        <f t="shared" ref="GR179:HG194" si="221">+NORMDIST($H179,GR$12,GR$13,FALSE)</f>
        <v>0</v>
      </c>
      <c r="GS179" s="176">
        <f t="shared" si="221"/>
        <v>0</v>
      </c>
      <c r="GT179" s="176">
        <f t="shared" si="221"/>
        <v>0</v>
      </c>
      <c r="GU179" s="176">
        <f t="shared" si="221"/>
        <v>0</v>
      </c>
      <c r="GV179" s="176">
        <f t="shared" si="221"/>
        <v>0</v>
      </c>
      <c r="GW179" s="176">
        <f t="shared" si="221"/>
        <v>0</v>
      </c>
      <c r="GX179" s="176">
        <f t="shared" si="221"/>
        <v>0</v>
      </c>
      <c r="GY179" s="176">
        <f t="shared" si="221"/>
        <v>0</v>
      </c>
      <c r="GZ179" s="176">
        <f t="shared" si="221"/>
        <v>0</v>
      </c>
      <c r="HA179" s="176">
        <f t="shared" si="221"/>
        <v>0</v>
      </c>
      <c r="HB179" s="176">
        <f t="shared" si="221"/>
        <v>0</v>
      </c>
      <c r="HC179" s="176">
        <f t="shared" si="221"/>
        <v>0</v>
      </c>
      <c r="HD179" s="176">
        <f t="shared" si="221"/>
        <v>0</v>
      </c>
      <c r="HE179" s="176">
        <f t="shared" si="221"/>
        <v>0</v>
      </c>
      <c r="HF179" s="176">
        <f t="shared" si="221"/>
        <v>0</v>
      </c>
      <c r="HG179" s="176">
        <f t="shared" si="211"/>
        <v>0</v>
      </c>
      <c r="HH179" s="176">
        <f t="shared" si="211"/>
        <v>0</v>
      </c>
      <c r="HI179" s="176">
        <f t="shared" si="211"/>
        <v>0</v>
      </c>
      <c r="HJ179" s="176">
        <f t="shared" si="211"/>
        <v>0</v>
      </c>
      <c r="HK179" s="176">
        <f t="shared" si="211"/>
        <v>0</v>
      </c>
      <c r="HL179" s="176">
        <f t="shared" si="211"/>
        <v>0</v>
      </c>
      <c r="HM179" s="176">
        <f t="shared" si="211"/>
        <v>0</v>
      </c>
      <c r="HN179" s="176">
        <f t="shared" si="211"/>
        <v>0</v>
      </c>
      <c r="HO179" s="176">
        <f t="shared" si="211"/>
        <v>0</v>
      </c>
      <c r="HP179" s="176">
        <f t="shared" si="211"/>
        <v>0</v>
      </c>
      <c r="HQ179" s="176">
        <f t="shared" si="211"/>
        <v>0</v>
      </c>
      <c r="HR179" s="176">
        <f t="shared" si="206"/>
        <v>0</v>
      </c>
      <c r="HS179" s="176">
        <f t="shared" si="206"/>
        <v>0</v>
      </c>
      <c r="HT179" s="176">
        <f t="shared" si="206"/>
        <v>0</v>
      </c>
      <c r="HU179" s="176">
        <f t="shared" si="206"/>
        <v>0</v>
      </c>
      <c r="HV179" s="176">
        <f t="shared" si="206"/>
        <v>0</v>
      </c>
      <c r="HW179" s="176">
        <f t="shared" si="206"/>
        <v>0</v>
      </c>
      <c r="HX179" s="176">
        <f t="shared" si="206"/>
        <v>0</v>
      </c>
      <c r="HY179" s="176">
        <f t="shared" si="206"/>
        <v>0</v>
      </c>
      <c r="HZ179" s="176">
        <f t="shared" si="206"/>
        <v>0</v>
      </c>
      <c r="IA179" s="176">
        <f t="shared" si="206"/>
        <v>0</v>
      </c>
      <c r="IB179" s="176">
        <f t="shared" si="206"/>
        <v>0</v>
      </c>
      <c r="IC179" s="176">
        <f t="shared" si="206"/>
        <v>0</v>
      </c>
      <c r="ID179" s="176">
        <f t="shared" si="206"/>
        <v>0</v>
      </c>
      <c r="IE179" s="176">
        <f t="shared" si="206"/>
        <v>0</v>
      </c>
      <c r="IF179" s="176">
        <f t="shared" si="171"/>
        <v>0</v>
      </c>
      <c r="IG179" s="176">
        <f t="shared" si="171"/>
        <v>0</v>
      </c>
    </row>
    <row r="180" spans="2:241" ht="12.75" customHeight="1" x14ac:dyDescent="0.25">
      <c r="B180" s="174"/>
      <c r="C180" s="174"/>
      <c r="D180" s="174">
        <f t="shared" si="173"/>
        <v>0</v>
      </c>
      <c r="E180"/>
      <c r="F180"/>
      <c r="G180" s="177">
        <v>167</v>
      </c>
      <c r="H180" s="176">
        <f t="shared" si="174"/>
        <v>25.893658206939595</v>
      </c>
      <c r="I180" s="176">
        <f t="shared" si="176"/>
        <v>0</v>
      </c>
      <c r="K180" s="176">
        <f t="shared" si="214"/>
        <v>0</v>
      </c>
      <c r="L180" s="176">
        <f t="shared" si="214"/>
        <v>0</v>
      </c>
      <c r="M180" s="176">
        <f t="shared" si="214"/>
        <v>0</v>
      </c>
      <c r="N180" s="176">
        <f t="shared" si="214"/>
        <v>0</v>
      </c>
      <c r="O180" s="176">
        <f t="shared" si="214"/>
        <v>0</v>
      </c>
      <c r="P180" s="176">
        <f t="shared" si="214"/>
        <v>0</v>
      </c>
      <c r="Q180" s="176">
        <f t="shared" si="214"/>
        <v>0</v>
      </c>
      <c r="R180" s="176">
        <f t="shared" si="214"/>
        <v>0</v>
      </c>
      <c r="S180" s="176">
        <f t="shared" si="214"/>
        <v>0</v>
      </c>
      <c r="T180" s="176">
        <f t="shared" si="214"/>
        <v>0</v>
      </c>
      <c r="U180" s="176">
        <f t="shared" si="214"/>
        <v>0</v>
      </c>
      <c r="V180" s="176">
        <f t="shared" si="214"/>
        <v>0</v>
      </c>
      <c r="W180" s="176">
        <f t="shared" si="214"/>
        <v>0</v>
      </c>
      <c r="X180" s="176">
        <f t="shared" si="214"/>
        <v>0</v>
      </c>
      <c r="Y180" s="176">
        <f t="shared" si="214"/>
        <v>0</v>
      </c>
      <c r="Z180" s="176">
        <f t="shared" si="214"/>
        <v>0</v>
      </c>
      <c r="AA180" s="176">
        <f t="shared" si="212"/>
        <v>0</v>
      </c>
      <c r="AB180" s="176">
        <f t="shared" si="212"/>
        <v>0</v>
      </c>
      <c r="AC180" s="176">
        <f t="shared" si="212"/>
        <v>0</v>
      </c>
      <c r="AD180" s="176">
        <f t="shared" si="212"/>
        <v>0</v>
      </c>
      <c r="AE180" s="176">
        <f t="shared" si="212"/>
        <v>0</v>
      </c>
      <c r="AF180" s="176">
        <f t="shared" si="212"/>
        <v>0</v>
      </c>
      <c r="AG180" s="176">
        <f t="shared" si="212"/>
        <v>0</v>
      </c>
      <c r="AH180" s="176">
        <f t="shared" si="212"/>
        <v>0</v>
      </c>
      <c r="AI180" s="176">
        <f t="shared" si="212"/>
        <v>0</v>
      </c>
      <c r="AJ180" s="176">
        <f t="shared" si="212"/>
        <v>0</v>
      </c>
      <c r="AK180" s="176">
        <f t="shared" si="212"/>
        <v>0</v>
      </c>
      <c r="AL180" s="176">
        <f t="shared" si="212"/>
        <v>0</v>
      </c>
      <c r="AM180" s="176">
        <f t="shared" si="200"/>
        <v>0</v>
      </c>
      <c r="AN180" s="176">
        <f t="shared" si="200"/>
        <v>0</v>
      </c>
      <c r="AO180" s="176">
        <f t="shared" si="200"/>
        <v>0</v>
      </c>
      <c r="AP180" s="176">
        <f t="shared" si="200"/>
        <v>0</v>
      </c>
      <c r="AQ180" s="176">
        <f t="shared" si="200"/>
        <v>0</v>
      </c>
      <c r="AR180" s="176">
        <f t="shared" si="200"/>
        <v>0</v>
      </c>
      <c r="AS180" s="176">
        <f t="shared" si="200"/>
        <v>0</v>
      </c>
      <c r="AT180" s="176">
        <f t="shared" si="200"/>
        <v>0</v>
      </c>
      <c r="AU180" s="176">
        <f t="shared" si="200"/>
        <v>0</v>
      </c>
      <c r="AV180" s="176">
        <f t="shared" ref="AV180:BH203" si="222">+NORMDIST($H180,AV$12,AV$13,FALSE)</f>
        <v>0</v>
      </c>
      <c r="AW180" s="176">
        <f t="shared" si="222"/>
        <v>0</v>
      </c>
      <c r="AX180" s="176">
        <f t="shared" si="222"/>
        <v>0</v>
      </c>
      <c r="AY180" s="176">
        <f t="shared" si="222"/>
        <v>0</v>
      </c>
      <c r="AZ180" s="176">
        <f t="shared" si="222"/>
        <v>0</v>
      </c>
      <c r="BA180" s="176">
        <f t="shared" si="222"/>
        <v>0</v>
      </c>
      <c r="BB180" s="176">
        <f t="shared" si="222"/>
        <v>0</v>
      </c>
      <c r="BC180" s="176">
        <f t="shared" si="222"/>
        <v>0</v>
      </c>
      <c r="BD180" s="176">
        <f t="shared" si="222"/>
        <v>0</v>
      </c>
      <c r="BE180" s="176">
        <f t="shared" si="222"/>
        <v>0</v>
      </c>
      <c r="BF180" s="176">
        <f t="shared" si="222"/>
        <v>0</v>
      </c>
      <c r="BG180" s="176">
        <f t="shared" si="222"/>
        <v>0</v>
      </c>
      <c r="BH180" s="176">
        <f t="shared" si="222"/>
        <v>0</v>
      </c>
      <c r="BI180" s="176">
        <f t="shared" si="220"/>
        <v>0</v>
      </c>
      <c r="BJ180" s="176">
        <f t="shared" si="220"/>
        <v>0</v>
      </c>
      <c r="BK180" s="176">
        <f t="shared" si="220"/>
        <v>0</v>
      </c>
      <c r="BL180" s="176">
        <f t="shared" si="220"/>
        <v>0</v>
      </c>
      <c r="BM180" s="176">
        <f t="shared" si="220"/>
        <v>0</v>
      </c>
      <c r="BN180" s="176">
        <f t="shared" si="220"/>
        <v>0</v>
      </c>
      <c r="BO180" s="176">
        <f t="shared" si="220"/>
        <v>0</v>
      </c>
      <c r="BP180" s="176">
        <f t="shared" si="220"/>
        <v>0</v>
      </c>
      <c r="BQ180" s="176">
        <f t="shared" si="220"/>
        <v>0</v>
      </c>
      <c r="BR180" s="176">
        <f t="shared" si="220"/>
        <v>0</v>
      </c>
      <c r="BS180" s="176">
        <f t="shared" si="217"/>
        <v>0</v>
      </c>
      <c r="BT180" s="176">
        <f t="shared" si="217"/>
        <v>0</v>
      </c>
      <c r="BU180" s="176">
        <f t="shared" si="217"/>
        <v>0</v>
      </c>
      <c r="BV180" s="176">
        <f t="shared" si="217"/>
        <v>0</v>
      </c>
      <c r="BW180" s="176">
        <f t="shared" si="217"/>
        <v>0</v>
      </c>
      <c r="BX180" s="176">
        <f t="shared" si="217"/>
        <v>0</v>
      </c>
      <c r="BY180" s="176">
        <f t="shared" si="217"/>
        <v>0</v>
      </c>
      <c r="BZ180" s="176">
        <f t="shared" si="217"/>
        <v>0</v>
      </c>
      <c r="CA180" s="176">
        <f t="shared" si="217"/>
        <v>0</v>
      </c>
      <c r="CB180" s="176">
        <f t="shared" si="217"/>
        <v>0</v>
      </c>
      <c r="CC180" s="176">
        <f t="shared" si="203"/>
        <v>0</v>
      </c>
      <c r="CD180" s="176">
        <f t="shared" si="203"/>
        <v>0</v>
      </c>
      <c r="CE180" s="176">
        <f t="shared" si="203"/>
        <v>0</v>
      </c>
      <c r="CF180" s="176">
        <f t="shared" si="203"/>
        <v>0</v>
      </c>
      <c r="CG180" s="176">
        <f t="shared" si="203"/>
        <v>0</v>
      </c>
      <c r="CH180" s="176">
        <f t="shared" si="203"/>
        <v>0</v>
      </c>
      <c r="CI180" s="176">
        <f t="shared" si="203"/>
        <v>0</v>
      </c>
      <c r="CJ180" s="176">
        <f t="shared" si="203"/>
        <v>0</v>
      </c>
      <c r="CK180" s="176">
        <f t="shared" si="203"/>
        <v>0</v>
      </c>
      <c r="CL180" s="176">
        <f t="shared" si="203"/>
        <v>0</v>
      </c>
      <c r="CM180" s="176">
        <f t="shared" si="203"/>
        <v>0</v>
      </c>
      <c r="CN180" s="176">
        <f t="shared" si="203"/>
        <v>0</v>
      </c>
      <c r="CO180" s="176">
        <f t="shared" si="203"/>
        <v>0</v>
      </c>
      <c r="CP180" s="176">
        <f t="shared" si="203"/>
        <v>0</v>
      </c>
      <c r="CQ180" s="176">
        <f t="shared" si="203"/>
        <v>0</v>
      </c>
      <c r="CR180" s="176">
        <f t="shared" si="203"/>
        <v>0</v>
      </c>
      <c r="CS180" s="176">
        <f t="shared" ref="CS180:DH196" si="223">+NORMDIST($H180,CS$12,CS$13,FALSE)</f>
        <v>0</v>
      </c>
      <c r="CT180" s="176">
        <f t="shared" si="223"/>
        <v>0</v>
      </c>
      <c r="CU180" s="176">
        <f t="shared" si="223"/>
        <v>0</v>
      </c>
      <c r="CV180" s="176">
        <f t="shared" si="223"/>
        <v>0</v>
      </c>
      <c r="CW180" s="176">
        <f t="shared" si="223"/>
        <v>0</v>
      </c>
      <c r="CX180" s="176">
        <f t="shared" si="223"/>
        <v>0</v>
      </c>
      <c r="CY180" s="176">
        <f t="shared" si="223"/>
        <v>0</v>
      </c>
      <c r="CZ180" s="176">
        <f t="shared" si="223"/>
        <v>0</v>
      </c>
      <c r="DA180" s="176">
        <f t="shared" si="223"/>
        <v>0</v>
      </c>
      <c r="DB180" s="176">
        <f t="shared" si="223"/>
        <v>0</v>
      </c>
      <c r="DC180" s="176">
        <f t="shared" si="223"/>
        <v>0</v>
      </c>
      <c r="DD180" s="176">
        <f t="shared" si="223"/>
        <v>0</v>
      </c>
      <c r="DE180" s="176">
        <f t="shared" si="223"/>
        <v>0</v>
      </c>
      <c r="DF180" s="176">
        <f t="shared" si="223"/>
        <v>0</v>
      </c>
      <c r="DG180" s="176">
        <f t="shared" si="223"/>
        <v>0</v>
      </c>
      <c r="DH180" s="176">
        <f t="shared" si="223"/>
        <v>0</v>
      </c>
      <c r="DI180" s="176">
        <f t="shared" si="218"/>
        <v>0</v>
      </c>
      <c r="DJ180" s="176">
        <f t="shared" si="218"/>
        <v>0</v>
      </c>
      <c r="DK180" s="176">
        <f t="shared" si="218"/>
        <v>0</v>
      </c>
      <c r="DL180" s="176">
        <f t="shared" si="218"/>
        <v>0</v>
      </c>
      <c r="DM180" s="176">
        <f t="shared" si="218"/>
        <v>0</v>
      </c>
      <c r="DN180" s="176">
        <f t="shared" si="218"/>
        <v>0</v>
      </c>
      <c r="DO180" s="176">
        <f t="shared" si="218"/>
        <v>0</v>
      </c>
      <c r="DP180" s="176">
        <f t="shared" si="218"/>
        <v>0</v>
      </c>
      <c r="DQ180" s="176">
        <f t="shared" si="218"/>
        <v>0</v>
      </c>
      <c r="DR180" s="176">
        <f t="shared" si="191"/>
        <v>0</v>
      </c>
      <c r="DS180" s="176">
        <f t="shared" ref="DS180:EH196" si="224">+NORMDIST($H180,DS$12,DS$13,FALSE)</f>
        <v>0</v>
      </c>
      <c r="DT180" s="176">
        <f t="shared" si="224"/>
        <v>0</v>
      </c>
      <c r="DU180" s="176">
        <f t="shared" si="224"/>
        <v>0</v>
      </c>
      <c r="DV180" s="176">
        <f t="shared" si="224"/>
        <v>0</v>
      </c>
      <c r="DW180" s="176">
        <f t="shared" si="224"/>
        <v>0</v>
      </c>
      <c r="DX180" s="176">
        <f t="shared" si="224"/>
        <v>0</v>
      </c>
      <c r="DY180" s="176">
        <f t="shared" si="224"/>
        <v>0</v>
      </c>
      <c r="DZ180" s="176">
        <f t="shared" si="224"/>
        <v>0</v>
      </c>
      <c r="EA180" s="176">
        <f t="shared" si="224"/>
        <v>0</v>
      </c>
      <c r="EB180" s="176">
        <f t="shared" si="224"/>
        <v>0</v>
      </c>
      <c r="EC180" s="176">
        <f t="shared" si="224"/>
        <v>0</v>
      </c>
      <c r="ED180" s="176">
        <f t="shared" si="224"/>
        <v>0</v>
      </c>
      <c r="EE180" s="176">
        <f t="shared" si="224"/>
        <v>0</v>
      </c>
      <c r="EF180" s="176">
        <f t="shared" si="224"/>
        <v>0</v>
      </c>
      <c r="EG180" s="176">
        <f t="shared" si="205"/>
        <v>0</v>
      </c>
      <c r="EH180" s="176">
        <f t="shared" si="205"/>
        <v>0</v>
      </c>
      <c r="EI180" s="176">
        <f t="shared" si="205"/>
        <v>0</v>
      </c>
      <c r="EJ180" s="176">
        <f t="shared" si="205"/>
        <v>0</v>
      </c>
      <c r="EK180" s="176">
        <f t="shared" si="205"/>
        <v>0</v>
      </c>
      <c r="EL180" s="176">
        <f t="shared" si="205"/>
        <v>0</v>
      </c>
      <c r="EM180" s="176">
        <f t="shared" si="205"/>
        <v>0</v>
      </c>
      <c r="EN180" s="176">
        <f t="shared" si="205"/>
        <v>0</v>
      </c>
      <c r="EO180" s="176">
        <f t="shared" si="205"/>
        <v>0</v>
      </c>
      <c r="EP180" s="176">
        <f t="shared" si="205"/>
        <v>0</v>
      </c>
      <c r="EQ180" s="176">
        <f t="shared" si="205"/>
        <v>0</v>
      </c>
      <c r="ER180" s="176">
        <f t="shared" si="205"/>
        <v>0</v>
      </c>
      <c r="ES180" s="176">
        <f t="shared" si="205"/>
        <v>0</v>
      </c>
      <c r="ET180" s="176">
        <f t="shared" si="205"/>
        <v>0</v>
      </c>
      <c r="EU180" s="176">
        <f t="shared" si="205"/>
        <v>0</v>
      </c>
      <c r="EV180" s="176">
        <f t="shared" ref="EV180" si="225">+NORMDIST($H180,EV$12,EV$13,FALSE)</f>
        <v>0</v>
      </c>
      <c r="EW180" s="176">
        <f t="shared" si="209"/>
        <v>0</v>
      </c>
      <c r="EX180" s="176">
        <f t="shared" si="209"/>
        <v>0</v>
      </c>
      <c r="EY180" s="176">
        <f t="shared" si="209"/>
        <v>0</v>
      </c>
      <c r="EZ180" s="176">
        <f t="shared" si="209"/>
        <v>0</v>
      </c>
      <c r="FA180" s="176">
        <f t="shared" si="209"/>
        <v>0</v>
      </c>
      <c r="FB180" s="176">
        <f t="shared" si="209"/>
        <v>0</v>
      </c>
      <c r="FC180" s="176">
        <f t="shared" si="209"/>
        <v>0</v>
      </c>
      <c r="FD180" s="176">
        <f t="shared" si="209"/>
        <v>0</v>
      </c>
      <c r="FE180" s="176">
        <f t="shared" si="209"/>
        <v>0</v>
      </c>
      <c r="FF180" s="176">
        <f t="shared" si="209"/>
        <v>0</v>
      </c>
      <c r="FG180" s="176">
        <f t="shared" si="209"/>
        <v>0</v>
      </c>
      <c r="FH180" s="176">
        <f t="shared" si="209"/>
        <v>0</v>
      </c>
      <c r="FI180" s="176">
        <f t="shared" si="209"/>
        <v>0</v>
      </c>
      <c r="FJ180" s="176">
        <f t="shared" si="209"/>
        <v>0</v>
      </c>
      <c r="FK180" s="176">
        <f t="shared" si="209"/>
        <v>0</v>
      </c>
      <c r="FL180" s="176">
        <f t="shared" si="209"/>
        <v>0</v>
      </c>
      <c r="FM180" s="176">
        <f t="shared" si="216"/>
        <v>0</v>
      </c>
      <c r="FN180" s="176">
        <f t="shared" si="216"/>
        <v>0</v>
      </c>
      <c r="FO180" s="176">
        <f t="shared" si="216"/>
        <v>0</v>
      </c>
      <c r="FP180" s="176">
        <f t="shared" si="216"/>
        <v>0</v>
      </c>
      <c r="FQ180" s="176">
        <f t="shared" si="216"/>
        <v>0</v>
      </c>
      <c r="FR180" s="176">
        <f t="shared" si="216"/>
        <v>0</v>
      </c>
      <c r="FS180" s="176">
        <f t="shared" si="216"/>
        <v>0</v>
      </c>
      <c r="FT180" s="176">
        <f t="shared" si="216"/>
        <v>0</v>
      </c>
      <c r="FU180" s="176">
        <f t="shared" si="216"/>
        <v>0</v>
      </c>
      <c r="FV180" s="176">
        <f t="shared" si="216"/>
        <v>0</v>
      </c>
      <c r="FW180" s="176">
        <f t="shared" si="216"/>
        <v>0</v>
      </c>
      <c r="FX180" s="176">
        <f t="shared" si="216"/>
        <v>0</v>
      </c>
      <c r="FY180" s="176">
        <f t="shared" si="216"/>
        <v>0</v>
      </c>
      <c r="FZ180" s="176">
        <f t="shared" si="216"/>
        <v>0</v>
      </c>
      <c r="GA180" s="176">
        <f t="shared" si="216"/>
        <v>0</v>
      </c>
      <c r="GB180" s="176">
        <f t="shared" si="216"/>
        <v>0</v>
      </c>
      <c r="GC180" s="176">
        <f t="shared" si="215"/>
        <v>0</v>
      </c>
      <c r="GD180" s="176">
        <f t="shared" si="215"/>
        <v>0</v>
      </c>
      <c r="GE180" s="176">
        <f t="shared" si="215"/>
        <v>0</v>
      </c>
      <c r="GF180" s="176">
        <f t="shared" si="215"/>
        <v>0</v>
      </c>
      <c r="GG180" s="176">
        <f t="shared" si="215"/>
        <v>0</v>
      </c>
      <c r="GH180" s="176">
        <f t="shared" si="215"/>
        <v>0</v>
      </c>
      <c r="GI180" s="176">
        <f t="shared" si="215"/>
        <v>0</v>
      </c>
      <c r="GJ180" s="176">
        <f t="shared" si="215"/>
        <v>0</v>
      </c>
      <c r="GK180" s="176">
        <f t="shared" si="215"/>
        <v>0</v>
      </c>
      <c r="GL180" s="176">
        <f t="shared" si="215"/>
        <v>0</v>
      </c>
      <c r="GM180" s="176">
        <f t="shared" si="215"/>
        <v>0</v>
      </c>
      <c r="GN180" s="176">
        <f t="shared" si="215"/>
        <v>0</v>
      </c>
      <c r="GO180" s="176">
        <f t="shared" si="215"/>
        <v>0</v>
      </c>
      <c r="GP180" s="176">
        <f t="shared" si="215"/>
        <v>0</v>
      </c>
      <c r="GQ180" s="176">
        <f t="shared" si="215"/>
        <v>0</v>
      </c>
      <c r="GR180" s="176">
        <f t="shared" si="221"/>
        <v>0</v>
      </c>
      <c r="GS180" s="176">
        <f t="shared" si="221"/>
        <v>0</v>
      </c>
      <c r="GT180" s="176">
        <f t="shared" si="221"/>
        <v>0</v>
      </c>
      <c r="GU180" s="176">
        <f t="shared" si="221"/>
        <v>0</v>
      </c>
      <c r="GV180" s="176">
        <f t="shared" si="221"/>
        <v>0</v>
      </c>
      <c r="GW180" s="176">
        <f t="shared" si="221"/>
        <v>0</v>
      </c>
      <c r="GX180" s="176">
        <f t="shared" si="221"/>
        <v>0</v>
      </c>
      <c r="GY180" s="176">
        <f t="shared" si="221"/>
        <v>0</v>
      </c>
      <c r="GZ180" s="176">
        <f t="shared" si="221"/>
        <v>0</v>
      </c>
      <c r="HA180" s="176">
        <f t="shared" si="221"/>
        <v>0</v>
      </c>
      <c r="HB180" s="176">
        <f t="shared" si="221"/>
        <v>0</v>
      </c>
      <c r="HC180" s="176">
        <f t="shared" si="221"/>
        <v>0</v>
      </c>
      <c r="HD180" s="176">
        <f t="shared" si="221"/>
        <v>0</v>
      </c>
      <c r="HE180" s="176">
        <f t="shared" si="221"/>
        <v>0</v>
      </c>
      <c r="HF180" s="176">
        <f t="shared" si="221"/>
        <v>0</v>
      </c>
      <c r="HG180" s="176">
        <f t="shared" si="211"/>
        <v>0</v>
      </c>
      <c r="HH180" s="176">
        <f t="shared" si="211"/>
        <v>0</v>
      </c>
      <c r="HI180" s="176">
        <f t="shared" si="211"/>
        <v>0</v>
      </c>
      <c r="HJ180" s="176">
        <f t="shared" si="211"/>
        <v>0</v>
      </c>
      <c r="HK180" s="176">
        <f t="shared" si="211"/>
        <v>0</v>
      </c>
      <c r="HL180" s="176">
        <f t="shared" si="211"/>
        <v>0</v>
      </c>
      <c r="HM180" s="176">
        <f t="shared" si="211"/>
        <v>0</v>
      </c>
      <c r="HN180" s="176">
        <f t="shared" si="211"/>
        <v>0</v>
      </c>
      <c r="HO180" s="176">
        <f t="shared" si="211"/>
        <v>0</v>
      </c>
      <c r="HP180" s="176">
        <f t="shared" si="211"/>
        <v>0</v>
      </c>
      <c r="HQ180" s="176">
        <f t="shared" si="211"/>
        <v>0</v>
      </c>
      <c r="HR180" s="176">
        <f t="shared" si="206"/>
        <v>0</v>
      </c>
      <c r="HS180" s="176">
        <f t="shared" si="206"/>
        <v>0</v>
      </c>
      <c r="HT180" s="176">
        <f t="shared" si="206"/>
        <v>0</v>
      </c>
      <c r="HU180" s="176">
        <f t="shared" si="206"/>
        <v>0</v>
      </c>
      <c r="HV180" s="176">
        <f t="shared" si="206"/>
        <v>0</v>
      </c>
      <c r="HW180" s="176">
        <f t="shared" si="206"/>
        <v>0</v>
      </c>
      <c r="HX180" s="176">
        <f t="shared" si="206"/>
        <v>0</v>
      </c>
      <c r="HY180" s="176">
        <f t="shared" si="206"/>
        <v>0</v>
      </c>
      <c r="HZ180" s="176">
        <f t="shared" si="206"/>
        <v>0</v>
      </c>
      <c r="IA180" s="176">
        <f t="shared" si="206"/>
        <v>0</v>
      </c>
      <c r="IB180" s="176">
        <f t="shared" si="206"/>
        <v>0</v>
      </c>
      <c r="IC180" s="176">
        <f t="shared" si="206"/>
        <v>0</v>
      </c>
      <c r="ID180" s="176">
        <f t="shared" si="206"/>
        <v>0</v>
      </c>
      <c r="IE180" s="176">
        <f t="shared" si="206"/>
        <v>0</v>
      </c>
      <c r="IF180" s="176">
        <f t="shared" si="171"/>
        <v>0</v>
      </c>
      <c r="IG180" s="176">
        <f t="shared" si="171"/>
        <v>0</v>
      </c>
    </row>
    <row r="181" spans="2:241" ht="12.75" customHeight="1" x14ac:dyDescent="0.25">
      <c r="B181" s="174"/>
      <c r="C181" s="174"/>
      <c r="D181" s="174">
        <f t="shared" si="173"/>
        <v>0</v>
      </c>
      <c r="E181"/>
      <c r="F181"/>
      <c r="G181" s="177">
        <v>168</v>
      </c>
      <c r="H181" s="176">
        <f t="shared" si="174"/>
        <v>26.048710052490133</v>
      </c>
      <c r="I181" s="176">
        <f t="shared" si="176"/>
        <v>0</v>
      </c>
      <c r="K181" s="176">
        <f t="shared" si="214"/>
        <v>0</v>
      </c>
      <c r="L181" s="176">
        <f t="shared" si="214"/>
        <v>0</v>
      </c>
      <c r="M181" s="176">
        <f t="shared" si="214"/>
        <v>0</v>
      </c>
      <c r="N181" s="176">
        <f t="shared" si="214"/>
        <v>0</v>
      </c>
      <c r="O181" s="176">
        <f t="shared" si="214"/>
        <v>0</v>
      </c>
      <c r="P181" s="176">
        <f t="shared" si="214"/>
        <v>0</v>
      </c>
      <c r="Q181" s="176">
        <f t="shared" si="214"/>
        <v>0</v>
      </c>
      <c r="R181" s="176">
        <f t="shared" si="214"/>
        <v>0</v>
      </c>
      <c r="S181" s="176">
        <f t="shared" si="214"/>
        <v>0</v>
      </c>
      <c r="T181" s="176">
        <f t="shared" si="214"/>
        <v>0</v>
      </c>
      <c r="U181" s="176">
        <f t="shared" si="214"/>
        <v>0</v>
      </c>
      <c r="V181" s="176">
        <f t="shared" si="214"/>
        <v>0</v>
      </c>
      <c r="W181" s="176">
        <f t="shared" si="214"/>
        <v>0</v>
      </c>
      <c r="X181" s="176">
        <f t="shared" si="214"/>
        <v>0</v>
      </c>
      <c r="Y181" s="176">
        <f t="shared" si="214"/>
        <v>0</v>
      </c>
      <c r="Z181" s="176">
        <f t="shared" si="214"/>
        <v>0</v>
      </c>
      <c r="AA181" s="176">
        <f t="shared" si="212"/>
        <v>0</v>
      </c>
      <c r="AB181" s="176">
        <f t="shared" si="212"/>
        <v>0</v>
      </c>
      <c r="AC181" s="176">
        <f t="shared" si="212"/>
        <v>0</v>
      </c>
      <c r="AD181" s="176">
        <f t="shared" si="212"/>
        <v>0</v>
      </c>
      <c r="AE181" s="176">
        <f t="shared" si="212"/>
        <v>0</v>
      </c>
      <c r="AF181" s="176">
        <f t="shared" si="212"/>
        <v>0</v>
      </c>
      <c r="AG181" s="176">
        <f t="shared" si="212"/>
        <v>0</v>
      </c>
      <c r="AH181" s="176">
        <f t="shared" si="212"/>
        <v>0</v>
      </c>
      <c r="AI181" s="176">
        <f t="shared" si="212"/>
        <v>0</v>
      </c>
      <c r="AJ181" s="176">
        <f t="shared" si="212"/>
        <v>0</v>
      </c>
      <c r="AK181" s="176">
        <f t="shared" si="212"/>
        <v>0</v>
      </c>
      <c r="AL181" s="176">
        <f t="shared" si="212"/>
        <v>0</v>
      </c>
      <c r="AM181" s="176">
        <f t="shared" si="200"/>
        <v>0</v>
      </c>
      <c r="AN181" s="176">
        <f t="shared" si="200"/>
        <v>0</v>
      </c>
      <c r="AO181" s="176">
        <f t="shared" si="200"/>
        <v>0</v>
      </c>
      <c r="AP181" s="176">
        <f t="shared" si="200"/>
        <v>0</v>
      </c>
      <c r="AQ181" s="176">
        <f t="shared" si="200"/>
        <v>0</v>
      </c>
      <c r="AR181" s="176">
        <f t="shared" si="200"/>
        <v>0</v>
      </c>
      <c r="AS181" s="176">
        <f t="shared" si="200"/>
        <v>0</v>
      </c>
      <c r="AT181" s="176">
        <f t="shared" si="200"/>
        <v>0</v>
      </c>
      <c r="AU181" s="176">
        <f t="shared" si="200"/>
        <v>0</v>
      </c>
      <c r="AV181" s="176">
        <f t="shared" si="222"/>
        <v>0</v>
      </c>
      <c r="AW181" s="176">
        <f t="shared" si="222"/>
        <v>0</v>
      </c>
      <c r="AX181" s="176">
        <f t="shared" si="222"/>
        <v>0</v>
      </c>
      <c r="AY181" s="176">
        <f t="shared" si="222"/>
        <v>0</v>
      </c>
      <c r="AZ181" s="176">
        <f t="shared" si="222"/>
        <v>0</v>
      </c>
      <c r="BA181" s="176">
        <f t="shared" si="222"/>
        <v>0</v>
      </c>
      <c r="BB181" s="176">
        <f t="shared" si="222"/>
        <v>0</v>
      </c>
      <c r="BC181" s="176">
        <f t="shared" si="222"/>
        <v>0</v>
      </c>
      <c r="BD181" s="176">
        <f t="shared" si="222"/>
        <v>0</v>
      </c>
      <c r="BE181" s="176">
        <f t="shared" si="222"/>
        <v>0</v>
      </c>
      <c r="BF181" s="176">
        <f t="shared" si="222"/>
        <v>0</v>
      </c>
      <c r="BG181" s="176">
        <f t="shared" si="222"/>
        <v>0</v>
      </c>
      <c r="BH181" s="176">
        <f t="shared" si="222"/>
        <v>0</v>
      </c>
      <c r="BI181" s="176">
        <f t="shared" si="220"/>
        <v>0</v>
      </c>
      <c r="BJ181" s="176">
        <f t="shared" si="220"/>
        <v>0</v>
      </c>
      <c r="BK181" s="176">
        <f t="shared" si="220"/>
        <v>0</v>
      </c>
      <c r="BL181" s="176">
        <f t="shared" si="220"/>
        <v>0</v>
      </c>
      <c r="BM181" s="176">
        <f t="shared" si="220"/>
        <v>0</v>
      </c>
      <c r="BN181" s="176">
        <f t="shared" si="220"/>
        <v>0</v>
      </c>
      <c r="BO181" s="176">
        <f t="shared" si="220"/>
        <v>0</v>
      </c>
      <c r="BP181" s="176">
        <f t="shared" si="220"/>
        <v>0</v>
      </c>
      <c r="BQ181" s="176">
        <f t="shared" si="220"/>
        <v>0</v>
      </c>
      <c r="BR181" s="176">
        <f t="shared" si="220"/>
        <v>0</v>
      </c>
      <c r="BS181" s="176">
        <f t="shared" si="217"/>
        <v>0</v>
      </c>
      <c r="BT181" s="176">
        <f t="shared" si="217"/>
        <v>0</v>
      </c>
      <c r="BU181" s="176">
        <f t="shared" si="217"/>
        <v>0</v>
      </c>
      <c r="BV181" s="176">
        <f t="shared" si="217"/>
        <v>0</v>
      </c>
      <c r="BW181" s="176">
        <f t="shared" si="217"/>
        <v>0</v>
      </c>
      <c r="BX181" s="176">
        <f t="shared" si="217"/>
        <v>0</v>
      </c>
      <c r="BY181" s="176">
        <f t="shared" si="217"/>
        <v>0</v>
      </c>
      <c r="BZ181" s="176">
        <f t="shared" si="217"/>
        <v>0</v>
      </c>
      <c r="CA181" s="176">
        <f t="shared" si="217"/>
        <v>0</v>
      </c>
      <c r="CB181" s="176">
        <f t="shared" si="217"/>
        <v>0</v>
      </c>
      <c r="CC181" s="176">
        <f t="shared" si="203"/>
        <v>0</v>
      </c>
      <c r="CD181" s="176">
        <f t="shared" si="203"/>
        <v>0</v>
      </c>
      <c r="CE181" s="176">
        <f t="shared" si="203"/>
        <v>0</v>
      </c>
      <c r="CF181" s="176">
        <f t="shared" si="203"/>
        <v>0</v>
      </c>
      <c r="CG181" s="176">
        <f t="shared" si="203"/>
        <v>0</v>
      </c>
      <c r="CH181" s="176">
        <f t="shared" si="203"/>
        <v>0</v>
      </c>
      <c r="CI181" s="176">
        <f t="shared" si="203"/>
        <v>0</v>
      </c>
      <c r="CJ181" s="176">
        <f t="shared" si="203"/>
        <v>0</v>
      </c>
      <c r="CK181" s="176">
        <f t="shared" si="203"/>
        <v>0</v>
      </c>
      <c r="CL181" s="176">
        <f t="shared" si="203"/>
        <v>0</v>
      </c>
      <c r="CM181" s="176">
        <f t="shared" si="203"/>
        <v>0</v>
      </c>
      <c r="CN181" s="176">
        <f t="shared" si="203"/>
        <v>0</v>
      </c>
      <c r="CO181" s="176">
        <f t="shared" si="203"/>
        <v>0</v>
      </c>
      <c r="CP181" s="176">
        <f t="shared" si="203"/>
        <v>0</v>
      </c>
      <c r="CQ181" s="176">
        <f t="shared" si="203"/>
        <v>0</v>
      </c>
      <c r="CR181" s="176">
        <f t="shared" si="203"/>
        <v>0</v>
      </c>
      <c r="CS181" s="176">
        <f t="shared" si="223"/>
        <v>0</v>
      </c>
      <c r="CT181" s="176">
        <f t="shared" si="223"/>
        <v>0</v>
      </c>
      <c r="CU181" s="176">
        <f t="shared" si="223"/>
        <v>0</v>
      </c>
      <c r="CV181" s="176">
        <f t="shared" si="223"/>
        <v>0</v>
      </c>
      <c r="CW181" s="176">
        <f t="shared" si="223"/>
        <v>0</v>
      </c>
      <c r="CX181" s="176">
        <f t="shared" si="223"/>
        <v>0</v>
      </c>
      <c r="CY181" s="176">
        <f t="shared" si="223"/>
        <v>0</v>
      </c>
      <c r="CZ181" s="176">
        <f t="shared" si="223"/>
        <v>0</v>
      </c>
      <c r="DA181" s="176">
        <f t="shared" si="223"/>
        <v>0</v>
      </c>
      <c r="DB181" s="176">
        <f t="shared" si="223"/>
        <v>0</v>
      </c>
      <c r="DC181" s="176">
        <f t="shared" si="223"/>
        <v>0</v>
      </c>
      <c r="DD181" s="176">
        <f t="shared" si="223"/>
        <v>0</v>
      </c>
      <c r="DE181" s="176">
        <f t="shared" si="223"/>
        <v>0</v>
      </c>
      <c r="DF181" s="176">
        <f t="shared" si="223"/>
        <v>0</v>
      </c>
      <c r="DG181" s="176">
        <f t="shared" si="223"/>
        <v>0</v>
      </c>
      <c r="DH181" s="176">
        <f t="shared" si="223"/>
        <v>0</v>
      </c>
      <c r="DI181" s="176">
        <f t="shared" si="218"/>
        <v>0</v>
      </c>
      <c r="DJ181" s="176">
        <f t="shared" si="218"/>
        <v>0</v>
      </c>
      <c r="DK181" s="176">
        <f t="shared" si="218"/>
        <v>0</v>
      </c>
      <c r="DL181" s="176">
        <f t="shared" si="218"/>
        <v>0</v>
      </c>
      <c r="DM181" s="176">
        <f t="shared" si="218"/>
        <v>0</v>
      </c>
      <c r="DN181" s="176">
        <f t="shared" si="218"/>
        <v>0</v>
      </c>
      <c r="DO181" s="176">
        <f t="shared" si="218"/>
        <v>0</v>
      </c>
      <c r="DP181" s="176">
        <f t="shared" si="218"/>
        <v>0</v>
      </c>
      <c r="DQ181" s="176">
        <f t="shared" si="218"/>
        <v>0</v>
      </c>
      <c r="DR181" s="176">
        <f t="shared" ref="DR181:EF197" si="226">+NORMDIST($H181,DR$12,DR$13,FALSE)</f>
        <v>0</v>
      </c>
      <c r="DS181" s="176">
        <f t="shared" si="226"/>
        <v>0</v>
      </c>
      <c r="DT181" s="176">
        <f t="shared" si="226"/>
        <v>0</v>
      </c>
      <c r="DU181" s="176">
        <f t="shared" si="226"/>
        <v>0</v>
      </c>
      <c r="DV181" s="176">
        <f t="shared" si="226"/>
        <v>0</v>
      </c>
      <c r="DW181" s="176">
        <f t="shared" si="226"/>
        <v>0</v>
      </c>
      <c r="DX181" s="176">
        <f t="shared" si="226"/>
        <v>0</v>
      </c>
      <c r="DY181" s="176">
        <f t="shared" si="226"/>
        <v>0</v>
      </c>
      <c r="DZ181" s="176">
        <f t="shared" si="226"/>
        <v>0</v>
      </c>
      <c r="EA181" s="176">
        <f t="shared" si="226"/>
        <v>0</v>
      </c>
      <c r="EB181" s="176">
        <f t="shared" si="226"/>
        <v>0</v>
      </c>
      <c r="EC181" s="176">
        <f t="shared" si="224"/>
        <v>0</v>
      </c>
      <c r="ED181" s="176">
        <f t="shared" si="224"/>
        <v>0</v>
      </c>
      <c r="EE181" s="176">
        <f t="shared" si="224"/>
        <v>0</v>
      </c>
      <c r="EF181" s="176">
        <f t="shared" si="224"/>
        <v>0</v>
      </c>
      <c r="EG181" s="176">
        <f t="shared" si="224"/>
        <v>0</v>
      </c>
      <c r="EH181" s="176">
        <f t="shared" si="224"/>
        <v>0</v>
      </c>
      <c r="EI181" s="176">
        <f t="shared" ref="EG181:EV197" si="227">+NORMDIST($H181,EI$12,EI$13,FALSE)</f>
        <v>0</v>
      </c>
      <c r="EJ181" s="176">
        <f t="shared" si="227"/>
        <v>0</v>
      </c>
      <c r="EK181" s="176">
        <f t="shared" si="227"/>
        <v>0</v>
      </c>
      <c r="EL181" s="176">
        <f t="shared" si="227"/>
        <v>0</v>
      </c>
      <c r="EM181" s="176">
        <f t="shared" si="227"/>
        <v>0</v>
      </c>
      <c r="EN181" s="176">
        <f t="shared" si="227"/>
        <v>0</v>
      </c>
      <c r="EO181" s="176">
        <f t="shared" si="227"/>
        <v>0</v>
      </c>
      <c r="EP181" s="176">
        <f t="shared" si="227"/>
        <v>0</v>
      </c>
      <c r="EQ181" s="176">
        <f t="shared" si="227"/>
        <v>0</v>
      </c>
      <c r="ER181" s="176">
        <f t="shared" si="227"/>
        <v>0</v>
      </c>
      <c r="ES181" s="176">
        <f t="shared" si="227"/>
        <v>0</v>
      </c>
      <c r="ET181" s="176">
        <f t="shared" si="227"/>
        <v>0</v>
      </c>
      <c r="EU181" s="176">
        <f t="shared" si="227"/>
        <v>0</v>
      </c>
      <c r="EV181" s="176">
        <f t="shared" si="227"/>
        <v>0</v>
      </c>
      <c r="EW181" s="176">
        <f t="shared" si="209"/>
        <v>0</v>
      </c>
      <c r="EX181" s="176">
        <f t="shared" si="209"/>
        <v>0</v>
      </c>
      <c r="EY181" s="176">
        <f t="shared" si="209"/>
        <v>0</v>
      </c>
      <c r="EZ181" s="176">
        <f t="shared" si="209"/>
        <v>0</v>
      </c>
      <c r="FA181" s="176">
        <f t="shared" si="209"/>
        <v>0</v>
      </c>
      <c r="FB181" s="176">
        <f t="shared" si="209"/>
        <v>0</v>
      </c>
      <c r="FC181" s="176">
        <f t="shared" si="209"/>
        <v>0</v>
      </c>
      <c r="FD181" s="176">
        <f t="shared" si="209"/>
        <v>0</v>
      </c>
      <c r="FE181" s="176">
        <f t="shared" si="209"/>
        <v>0</v>
      </c>
      <c r="FF181" s="176">
        <f t="shared" si="209"/>
        <v>0</v>
      </c>
      <c r="FG181" s="176">
        <f t="shared" si="209"/>
        <v>0</v>
      </c>
      <c r="FH181" s="176">
        <f t="shared" si="209"/>
        <v>0</v>
      </c>
      <c r="FI181" s="176">
        <f t="shared" si="209"/>
        <v>0</v>
      </c>
      <c r="FJ181" s="176">
        <f t="shared" si="209"/>
        <v>0</v>
      </c>
      <c r="FK181" s="176">
        <f t="shared" si="209"/>
        <v>0</v>
      </c>
      <c r="FL181" s="176">
        <f t="shared" si="209"/>
        <v>0</v>
      </c>
      <c r="FM181" s="176">
        <f t="shared" si="216"/>
        <v>0</v>
      </c>
      <c r="FN181" s="176">
        <f t="shared" si="216"/>
        <v>0</v>
      </c>
      <c r="FO181" s="176">
        <f t="shared" si="216"/>
        <v>0</v>
      </c>
      <c r="FP181" s="176">
        <f t="shared" si="216"/>
        <v>0</v>
      </c>
      <c r="FQ181" s="176">
        <f t="shared" si="216"/>
        <v>0</v>
      </c>
      <c r="FR181" s="176">
        <f t="shared" si="216"/>
        <v>0</v>
      </c>
      <c r="FS181" s="176">
        <f t="shared" si="216"/>
        <v>0</v>
      </c>
      <c r="FT181" s="176">
        <f t="shared" si="216"/>
        <v>0</v>
      </c>
      <c r="FU181" s="176">
        <f t="shared" si="216"/>
        <v>0</v>
      </c>
      <c r="FV181" s="176">
        <f t="shared" si="216"/>
        <v>0</v>
      </c>
      <c r="FW181" s="176">
        <f t="shared" si="216"/>
        <v>0</v>
      </c>
      <c r="FX181" s="176">
        <f t="shared" si="216"/>
        <v>0</v>
      </c>
      <c r="FY181" s="176">
        <f t="shared" si="216"/>
        <v>0</v>
      </c>
      <c r="FZ181" s="176">
        <f t="shared" si="216"/>
        <v>0</v>
      </c>
      <c r="GA181" s="176">
        <f t="shared" si="216"/>
        <v>0</v>
      </c>
      <c r="GB181" s="176">
        <f t="shared" si="216"/>
        <v>0</v>
      </c>
      <c r="GC181" s="176">
        <f t="shared" si="215"/>
        <v>0</v>
      </c>
      <c r="GD181" s="176">
        <f t="shared" si="215"/>
        <v>0</v>
      </c>
      <c r="GE181" s="176">
        <f t="shared" si="215"/>
        <v>0</v>
      </c>
      <c r="GF181" s="176">
        <f t="shared" si="215"/>
        <v>0</v>
      </c>
      <c r="GG181" s="176">
        <f t="shared" si="215"/>
        <v>0</v>
      </c>
      <c r="GH181" s="176">
        <f t="shared" si="215"/>
        <v>0</v>
      </c>
      <c r="GI181" s="176">
        <f t="shared" si="215"/>
        <v>0</v>
      </c>
      <c r="GJ181" s="176">
        <f t="shared" si="215"/>
        <v>0</v>
      </c>
      <c r="GK181" s="176">
        <f t="shared" si="215"/>
        <v>0</v>
      </c>
      <c r="GL181" s="176">
        <f t="shared" si="215"/>
        <v>0</v>
      </c>
      <c r="GM181" s="176">
        <f t="shared" si="215"/>
        <v>0</v>
      </c>
      <c r="GN181" s="176">
        <f t="shared" si="215"/>
        <v>0</v>
      </c>
      <c r="GO181" s="176">
        <f t="shared" si="215"/>
        <v>0</v>
      </c>
      <c r="GP181" s="176">
        <f t="shared" si="215"/>
        <v>0</v>
      </c>
      <c r="GQ181" s="176">
        <f t="shared" si="215"/>
        <v>0</v>
      </c>
      <c r="GR181" s="176">
        <f t="shared" si="221"/>
        <v>0</v>
      </c>
      <c r="GS181" s="176">
        <f t="shared" si="221"/>
        <v>0</v>
      </c>
      <c r="GT181" s="176">
        <f t="shared" si="221"/>
        <v>0</v>
      </c>
      <c r="GU181" s="176">
        <f t="shared" si="221"/>
        <v>0</v>
      </c>
      <c r="GV181" s="176">
        <f t="shared" si="221"/>
        <v>0</v>
      </c>
      <c r="GW181" s="176">
        <f t="shared" si="221"/>
        <v>0</v>
      </c>
      <c r="GX181" s="176">
        <f t="shared" si="221"/>
        <v>0</v>
      </c>
      <c r="GY181" s="176">
        <f t="shared" si="221"/>
        <v>0</v>
      </c>
      <c r="GZ181" s="176">
        <f t="shared" si="221"/>
        <v>0</v>
      </c>
      <c r="HA181" s="176">
        <f t="shared" si="221"/>
        <v>0</v>
      </c>
      <c r="HB181" s="176">
        <f t="shared" si="221"/>
        <v>0</v>
      </c>
      <c r="HC181" s="176">
        <f t="shared" si="221"/>
        <v>0</v>
      </c>
      <c r="HD181" s="176">
        <f t="shared" si="221"/>
        <v>0</v>
      </c>
      <c r="HE181" s="176">
        <f t="shared" si="221"/>
        <v>0</v>
      </c>
      <c r="HF181" s="176">
        <f t="shared" si="221"/>
        <v>0</v>
      </c>
      <c r="HG181" s="176">
        <f t="shared" si="211"/>
        <v>0</v>
      </c>
      <c r="HH181" s="176">
        <f t="shared" si="211"/>
        <v>0</v>
      </c>
      <c r="HI181" s="176">
        <f t="shared" si="211"/>
        <v>0</v>
      </c>
      <c r="HJ181" s="176">
        <f t="shared" si="211"/>
        <v>0</v>
      </c>
      <c r="HK181" s="176">
        <f t="shared" si="211"/>
        <v>0</v>
      </c>
      <c r="HL181" s="176">
        <f t="shared" si="211"/>
        <v>0</v>
      </c>
      <c r="HM181" s="176">
        <f t="shared" si="211"/>
        <v>0</v>
      </c>
      <c r="HN181" s="176">
        <f t="shared" si="211"/>
        <v>0</v>
      </c>
      <c r="HO181" s="176">
        <f t="shared" si="211"/>
        <v>0</v>
      </c>
      <c r="HP181" s="176">
        <f t="shared" si="211"/>
        <v>0</v>
      </c>
      <c r="HQ181" s="176">
        <f t="shared" si="211"/>
        <v>0</v>
      </c>
      <c r="HR181" s="176">
        <f t="shared" si="206"/>
        <v>0</v>
      </c>
      <c r="HS181" s="176">
        <f t="shared" si="206"/>
        <v>0</v>
      </c>
      <c r="HT181" s="176">
        <f t="shared" si="206"/>
        <v>0</v>
      </c>
      <c r="HU181" s="176">
        <f t="shared" si="206"/>
        <v>0</v>
      </c>
      <c r="HV181" s="176">
        <f t="shared" si="206"/>
        <v>0</v>
      </c>
      <c r="HW181" s="176">
        <f t="shared" si="206"/>
        <v>0</v>
      </c>
      <c r="HX181" s="176">
        <f t="shared" si="206"/>
        <v>0</v>
      </c>
      <c r="HY181" s="176">
        <f t="shared" si="206"/>
        <v>0</v>
      </c>
      <c r="HZ181" s="176">
        <f t="shared" si="206"/>
        <v>0</v>
      </c>
      <c r="IA181" s="176">
        <f t="shared" si="206"/>
        <v>0</v>
      </c>
      <c r="IB181" s="176">
        <f t="shared" si="206"/>
        <v>0</v>
      </c>
      <c r="IC181" s="176">
        <f t="shared" si="206"/>
        <v>0</v>
      </c>
      <c r="ID181" s="176">
        <f t="shared" si="206"/>
        <v>0</v>
      </c>
      <c r="IE181" s="176">
        <f t="shared" si="206"/>
        <v>0</v>
      </c>
      <c r="IF181" s="176">
        <f t="shared" si="171"/>
        <v>0</v>
      </c>
      <c r="IG181" s="176">
        <f t="shared" si="171"/>
        <v>0</v>
      </c>
    </row>
    <row r="182" spans="2:241" ht="12.75" customHeight="1" x14ac:dyDescent="0.25">
      <c r="B182" s="174"/>
      <c r="C182" s="174"/>
      <c r="D182" s="174">
        <f t="shared" si="173"/>
        <v>0</v>
      </c>
      <c r="E182"/>
      <c r="F182"/>
      <c r="G182" s="177">
        <v>169</v>
      </c>
      <c r="H182" s="176">
        <f t="shared" si="174"/>
        <v>26.203761898040668</v>
      </c>
      <c r="I182" s="176">
        <f t="shared" si="176"/>
        <v>0</v>
      </c>
      <c r="K182" s="176">
        <f t="shared" si="214"/>
        <v>0</v>
      </c>
      <c r="L182" s="176">
        <f t="shared" si="214"/>
        <v>0</v>
      </c>
      <c r="M182" s="176">
        <f t="shared" si="214"/>
        <v>0</v>
      </c>
      <c r="N182" s="176">
        <f t="shared" si="214"/>
        <v>0</v>
      </c>
      <c r="O182" s="176">
        <f t="shared" si="214"/>
        <v>0</v>
      </c>
      <c r="P182" s="176">
        <f t="shared" si="214"/>
        <v>0</v>
      </c>
      <c r="Q182" s="176">
        <f t="shared" si="214"/>
        <v>0</v>
      </c>
      <c r="R182" s="176">
        <f t="shared" si="214"/>
        <v>0</v>
      </c>
      <c r="S182" s="176">
        <f t="shared" si="214"/>
        <v>0</v>
      </c>
      <c r="T182" s="176">
        <f t="shared" si="214"/>
        <v>0</v>
      </c>
      <c r="U182" s="176">
        <f t="shared" si="214"/>
        <v>0</v>
      </c>
      <c r="V182" s="176">
        <f t="shared" si="214"/>
        <v>0</v>
      </c>
      <c r="W182" s="176">
        <f t="shared" si="214"/>
        <v>0</v>
      </c>
      <c r="X182" s="176">
        <f t="shared" si="214"/>
        <v>0</v>
      </c>
      <c r="Y182" s="176">
        <f t="shared" si="214"/>
        <v>0</v>
      </c>
      <c r="Z182" s="176">
        <f t="shared" si="214"/>
        <v>0</v>
      </c>
      <c r="AA182" s="176">
        <f t="shared" si="212"/>
        <v>0</v>
      </c>
      <c r="AB182" s="176">
        <f t="shared" si="212"/>
        <v>0</v>
      </c>
      <c r="AC182" s="176">
        <f t="shared" si="212"/>
        <v>0</v>
      </c>
      <c r="AD182" s="176">
        <f t="shared" si="212"/>
        <v>0</v>
      </c>
      <c r="AE182" s="176">
        <f t="shared" si="212"/>
        <v>0</v>
      </c>
      <c r="AF182" s="176">
        <f t="shared" si="212"/>
        <v>0</v>
      </c>
      <c r="AG182" s="176">
        <f t="shared" si="212"/>
        <v>0</v>
      </c>
      <c r="AH182" s="176">
        <f t="shared" si="212"/>
        <v>0</v>
      </c>
      <c r="AI182" s="176">
        <f t="shared" si="212"/>
        <v>0</v>
      </c>
      <c r="AJ182" s="176">
        <f t="shared" si="212"/>
        <v>0</v>
      </c>
      <c r="AK182" s="176">
        <f t="shared" si="212"/>
        <v>0</v>
      </c>
      <c r="AL182" s="176">
        <f t="shared" si="212"/>
        <v>0</v>
      </c>
      <c r="AM182" s="176">
        <f t="shared" si="200"/>
        <v>0</v>
      </c>
      <c r="AN182" s="176">
        <f t="shared" si="200"/>
        <v>0</v>
      </c>
      <c r="AO182" s="176">
        <f t="shared" si="200"/>
        <v>0</v>
      </c>
      <c r="AP182" s="176">
        <f t="shared" si="200"/>
        <v>0</v>
      </c>
      <c r="AQ182" s="176">
        <f t="shared" si="200"/>
        <v>0</v>
      </c>
      <c r="AR182" s="176">
        <f t="shared" si="200"/>
        <v>0</v>
      </c>
      <c r="AS182" s="176">
        <f t="shared" si="200"/>
        <v>0</v>
      </c>
      <c r="AT182" s="176">
        <f t="shared" si="200"/>
        <v>0</v>
      </c>
      <c r="AU182" s="176">
        <f t="shared" si="200"/>
        <v>0</v>
      </c>
      <c r="AV182" s="176">
        <f t="shared" si="222"/>
        <v>0</v>
      </c>
      <c r="AW182" s="176">
        <f t="shared" si="222"/>
        <v>0</v>
      </c>
      <c r="AX182" s="176">
        <f t="shared" si="222"/>
        <v>0</v>
      </c>
      <c r="AY182" s="176">
        <f t="shared" si="222"/>
        <v>0</v>
      </c>
      <c r="AZ182" s="176">
        <f t="shared" si="222"/>
        <v>0</v>
      </c>
      <c r="BA182" s="176">
        <f t="shared" si="222"/>
        <v>0</v>
      </c>
      <c r="BB182" s="176">
        <f t="shared" si="222"/>
        <v>0</v>
      </c>
      <c r="BC182" s="176">
        <f t="shared" si="222"/>
        <v>0</v>
      </c>
      <c r="BD182" s="176">
        <f t="shared" si="222"/>
        <v>0</v>
      </c>
      <c r="BE182" s="176">
        <f t="shared" si="222"/>
        <v>0</v>
      </c>
      <c r="BF182" s="176">
        <f t="shared" si="222"/>
        <v>0</v>
      </c>
      <c r="BG182" s="176">
        <f t="shared" si="222"/>
        <v>0</v>
      </c>
      <c r="BH182" s="176">
        <f t="shared" si="222"/>
        <v>0</v>
      </c>
      <c r="BI182" s="176">
        <f t="shared" si="220"/>
        <v>0</v>
      </c>
      <c r="BJ182" s="176">
        <f t="shared" si="220"/>
        <v>0</v>
      </c>
      <c r="BK182" s="176">
        <f t="shared" si="220"/>
        <v>0</v>
      </c>
      <c r="BL182" s="176">
        <f t="shared" si="220"/>
        <v>0</v>
      </c>
      <c r="BM182" s="176">
        <f t="shared" si="220"/>
        <v>0</v>
      </c>
      <c r="BN182" s="176">
        <f t="shared" si="220"/>
        <v>0</v>
      </c>
      <c r="BO182" s="176">
        <f t="shared" si="220"/>
        <v>0</v>
      </c>
      <c r="BP182" s="176">
        <f t="shared" si="220"/>
        <v>0</v>
      </c>
      <c r="BQ182" s="176">
        <f t="shared" si="220"/>
        <v>0</v>
      </c>
      <c r="BR182" s="176">
        <f t="shared" si="220"/>
        <v>0</v>
      </c>
      <c r="BS182" s="176">
        <f t="shared" si="217"/>
        <v>0</v>
      </c>
      <c r="BT182" s="176">
        <f t="shared" si="217"/>
        <v>0</v>
      </c>
      <c r="BU182" s="176">
        <f t="shared" si="217"/>
        <v>0</v>
      </c>
      <c r="BV182" s="176">
        <f t="shared" si="217"/>
        <v>0</v>
      </c>
      <c r="BW182" s="176">
        <f t="shared" si="217"/>
        <v>0</v>
      </c>
      <c r="BX182" s="176">
        <f t="shared" si="217"/>
        <v>0</v>
      </c>
      <c r="BY182" s="176">
        <f t="shared" si="217"/>
        <v>0</v>
      </c>
      <c r="BZ182" s="176">
        <f t="shared" si="217"/>
        <v>0</v>
      </c>
      <c r="CA182" s="176">
        <f t="shared" si="217"/>
        <v>0</v>
      </c>
      <c r="CB182" s="176">
        <f t="shared" si="217"/>
        <v>0</v>
      </c>
      <c r="CC182" s="176">
        <f t="shared" si="217"/>
        <v>0</v>
      </c>
      <c r="CD182" s="176">
        <f t="shared" ref="CD182:CS197" si="228">+NORMDIST($H182,CD$12,CD$13,FALSE)</f>
        <v>0</v>
      </c>
      <c r="CE182" s="176">
        <f t="shared" si="228"/>
        <v>0</v>
      </c>
      <c r="CF182" s="176">
        <f t="shared" si="228"/>
        <v>0</v>
      </c>
      <c r="CG182" s="176">
        <f t="shared" si="228"/>
        <v>0</v>
      </c>
      <c r="CH182" s="176">
        <f t="shared" si="228"/>
        <v>0</v>
      </c>
      <c r="CI182" s="176">
        <f t="shared" si="228"/>
        <v>0</v>
      </c>
      <c r="CJ182" s="176">
        <f t="shared" si="228"/>
        <v>0</v>
      </c>
      <c r="CK182" s="176">
        <f t="shared" si="228"/>
        <v>0</v>
      </c>
      <c r="CL182" s="176">
        <f t="shared" si="228"/>
        <v>0</v>
      </c>
      <c r="CM182" s="176">
        <f t="shared" si="228"/>
        <v>0</v>
      </c>
      <c r="CN182" s="176">
        <f t="shared" si="228"/>
        <v>0</v>
      </c>
      <c r="CO182" s="176">
        <f t="shared" si="228"/>
        <v>0</v>
      </c>
      <c r="CP182" s="176">
        <f t="shared" si="228"/>
        <v>0</v>
      </c>
      <c r="CQ182" s="176">
        <f t="shared" si="228"/>
        <v>0</v>
      </c>
      <c r="CR182" s="176">
        <f t="shared" si="228"/>
        <v>0</v>
      </c>
      <c r="CS182" s="176">
        <f t="shared" si="228"/>
        <v>0</v>
      </c>
      <c r="CT182" s="176">
        <f t="shared" si="223"/>
        <v>0</v>
      </c>
      <c r="CU182" s="176">
        <f t="shared" si="223"/>
        <v>0</v>
      </c>
      <c r="CV182" s="176">
        <f t="shared" si="223"/>
        <v>0</v>
      </c>
      <c r="CW182" s="176">
        <f t="shared" si="223"/>
        <v>0</v>
      </c>
      <c r="CX182" s="176">
        <f t="shared" si="223"/>
        <v>0</v>
      </c>
      <c r="CY182" s="176">
        <f t="shared" si="223"/>
        <v>0</v>
      </c>
      <c r="CZ182" s="176">
        <f t="shared" si="223"/>
        <v>0</v>
      </c>
      <c r="DA182" s="176">
        <f t="shared" si="223"/>
        <v>0</v>
      </c>
      <c r="DB182" s="176">
        <f t="shared" si="223"/>
        <v>0</v>
      </c>
      <c r="DC182" s="176">
        <f t="shared" si="223"/>
        <v>0</v>
      </c>
      <c r="DD182" s="176">
        <f t="shared" si="223"/>
        <v>0</v>
      </c>
      <c r="DE182" s="176">
        <f t="shared" si="223"/>
        <v>0</v>
      </c>
      <c r="DF182" s="176">
        <f t="shared" si="223"/>
        <v>0</v>
      </c>
      <c r="DG182" s="176">
        <f t="shared" si="223"/>
        <v>0</v>
      </c>
      <c r="DH182" s="176">
        <f t="shared" si="223"/>
        <v>0</v>
      </c>
      <c r="DI182" s="176">
        <f t="shared" si="218"/>
        <v>0</v>
      </c>
      <c r="DJ182" s="176">
        <f t="shared" si="218"/>
        <v>0</v>
      </c>
      <c r="DK182" s="176">
        <f t="shared" si="218"/>
        <v>0</v>
      </c>
      <c r="DL182" s="176">
        <f t="shared" si="218"/>
        <v>0</v>
      </c>
      <c r="DM182" s="176">
        <f t="shared" si="218"/>
        <v>0</v>
      </c>
      <c r="DN182" s="176">
        <f t="shared" si="218"/>
        <v>0</v>
      </c>
      <c r="DO182" s="176">
        <f t="shared" si="218"/>
        <v>0</v>
      </c>
      <c r="DP182" s="176">
        <f t="shared" si="218"/>
        <v>0</v>
      </c>
      <c r="DQ182" s="176">
        <f t="shared" si="218"/>
        <v>0</v>
      </c>
      <c r="DR182" s="176">
        <f t="shared" si="226"/>
        <v>0</v>
      </c>
      <c r="DS182" s="176">
        <f t="shared" si="226"/>
        <v>0</v>
      </c>
      <c r="DT182" s="176">
        <f t="shared" si="226"/>
        <v>0</v>
      </c>
      <c r="DU182" s="176">
        <f t="shared" si="226"/>
        <v>0</v>
      </c>
      <c r="DV182" s="176">
        <f t="shared" si="226"/>
        <v>0</v>
      </c>
      <c r="DW182" s="176">
        <f t="shared" si="226"/>
        <v>0</v>
      </c>
      <c r="DX182" s="176">
        <f t="shared" si="226"/>
        <v>0</v>
      </c>
      <c r="DY182" s="176">
        <f t="shared" si="226"/>
        <v>0</v>
      </c>
      <c r="DZ182" s="176">
        <f t="shared" si="226"/>
        <v>0</v>
      </c>
      <c r="EA182" s="176">
        <f t="shared" si="226"/>
        <v>0</v>
      </c>
      <c r="EB182" s="176">
        <f t="shared" si="226"/>
        <v>0</v>
      </c>
      <c r="EC182" s="176">
        <f t="shared" si="224"/>
        <v>0</v>
      </c>
      <c r="ED182" s="176">
        <f t="shared" si="224"/>
        <v>0</v>
      </c>
      <c r="EE182" s="176">
        <f t="shared" si="224"/>
        <v>0</v>
      </c>
      <c r="EF182" s="176">
        <f t="shared" si="224"/>
        <v>0</v>
      </c>
      <c r="EG182" s="176">
        <f t="shared" si="227"/>
        <v>0</v>
      </c>
      <c r="EH182" s="176">
        <f t="shared" si="227"/>
        <v>0</v>
      </c>
      <c r="EI182" s="176">
        <f t="shared" si="227"/>
        <v>0</v>
      </c>
      <c r="EJ182" s="176">
        <f t="shared" si="227"/>
        <v>0</v>
      </c>
      <c r="EK182" s="176">
        <f t="shared" si="227"/>
        <v>0</v>
      </c>
      <c r="EL182" s="176">
        <f t="shared" si="227"/>
        <v>0</v>
      </c>
      <c r="EM182" s="176">
        <f t="shared" si="227"/>
        <v>0</v>
      </c>
      <c r="EN182" s="176">
        <f t="shared" si="227"/>
        <v>0</v>
      </c>
      <c r="EO182" s="176">
        <f t="shared" si="227"/>
        <v>0</v>
      </c>
      <c r="EP182" s="176">
        <f t="shared" si="227"/>
        <v>0</v>
      </c>
      <c r="EQ182" s="176">
        <f t="shared" si="227"/>
        <v>0</v>
      </c>
      <c r="ER182" s="176">
        <f t="shared" si="227"/>
        <v>0</v>
      </c>
      <c r="ES182" s="176">
        <f t="shared" si="227"/>
        <v>0</v>
      </c>
      <c r="ET182" s="176">
        <f t="shared" si="227"/>
        <v>0</v>
      </c>
      <c r="EU182" s="176">
        <f t="shared" si="227"/>
        <v>0</v>
      </c>
      <c r="EV182" s="176">
        <f t="shared" si="227"/>
        <v>0</v>
      </c>
      <c r="EW182" s="176">
        <f t="shared" si="209"/>
        <v>0</v>
      </c>
      <c r="EX182" s="176">
        <f t="shared" si="209"/>
        <v>0</v>
      </c>
      <c r="EY182" s="176">
        <f t="shared" si="209"/>
        <v>0</v>
      </c>
      <c r="EZ182" s="176">
        <f t="shared" si="209"/>
        <v>0</v>
      </c>
      <c r="FA182" s="176">
        <f t="shared" si="209"/>
        <v>0</v>
      </c>
      <c r="FB182" s="176">
        <f t="shared" si="209"/>
        <v>0</v>
      </c>
      <c r="FC182" s="176">
        <f t="shared" si="209"/>
        <v>0</v>
      </c>
      <c r="FD182" s="176">
        <f t="shared" si="209"/>
        <v>0</v>
      </c>
      <c r="FE182" s="176">
        <f t="shared" si="209"/>
        <v>0</v>
      </c>
      <c r="FF182" s="176">
        <f t="shared" si="209"/>
        <v>0</v>
      </c>
      <c r="FG182" s="176">
        <f t="shared" si="209"/>
        <v>0</v>
      </c>
      <c r="FH182" s="176">
        <f t="shared" si="209"/>
        <v>0</v>
      </c>
      <c r="FI182" s="176">
        <f t="shared" si="209"/>
        <v>0</v>
      </c>
      <c r="FJ182" s="176">
        <f t="shared" si="209"/>
        <v>0</v>
      </c>
      <c r="FK182" s="176">
        <f t="shared" si="209"/>
        <v>0</v>
      </c>
      <c r="FL182" s="176">
        <f t="shared" si="209"/>
        <v>0</v>
      </c>
      <c r="FM182" s="176">
        <f t="shared" si="216"/>
        <v>0</v>
      </c>
      <c r="FN182" s="176">
        <f t="shared" si="216"/>
        <v>0</v>
      </c>
      <c r="FO182" s="176">
        <f t="shared" si="216"/>
        <v>0</v>
      </c>
      <c r="FP182" s="176">
        <f t="shared" si="216"/>
        <v>0</v>
      </c>
      <c r="FQ182" s="176">
        <f t="shared" si="216"/>
        <v>0</v>
      </c>
      <c r="FR182" s="176">
        <f t="shared" si="216"/>
        <v>0</v>
      </c>
      <c r="FS182" s="176">
        <f t="shared" si="216"/>
        <v>0</v>
      </c>
      <c r="FT182" s="176">
        <f t="shared" si="216"/>
        <v>0</v>
      </c>
      <c r="FU182" s="176">
        <f t="shared" si="216"/>
        <v>0</v>
      </c>
      <c r="FV182" s="176">
        <f t="shared" si="216"/>
        <v>0</v>
      </c>
      <c r="FW182" s="176">
        <f t="shared" si="216"/>
        <v>0</v>
      </c>
      <c r="FX182" s="176">
        <f t="shared" si="216"/>
        <v>0</v>
      </c>
      <c r="FY182" s="176">
        <f t="shared" si="216"/>
        <v>0</v>
      </c>
      <c r="FZ182" s="176">
        <f t="shared" si="216"/>
        <v>0</v>
      </c>
      <c r="GA182" s="176">
        <f t="shared" si="216"/>
        <v>0</v>
      </c>
      <c r="GB182" s="176">
        <f t="shared" si="216"/>
        <v>0</v>
      </c>
      <c r="GC182" s="176">
        <f t="shared" si="215"/>
        <v>0</v>
      </c>
      <c r="GD182" s="176">
        <f t="shared" si="215"/>
        <v>0</v>
      </c>
      <c r="GE182" s="176">
        <f t="shared" si="215"/>
        <v>0</v>
      </c>
      <c r="GF182" s="176">
        <f t="shared" si="215"/>
        <v>0</v>
      </c>
      <c r="GG182" s="176">
        <f t="shared" si="215"/>
        <v>0</v>
      </c>
      <c r="GH182" s="176">
        <f t="shared" si="215"/>
        <v>0</v>
      </c>
      <c r="GI182" s="176">
        <f t="shared" si="215"/>
        <v>0</v>
      </c>
      <c r="GJ182" s="176">
        <f t="shared" si="215"/>
        <v>0</v>
      </c>
      <c r="GK182" s="176">
        <f t="shared" si="215"/>
        <v>0</v>
      </c>
      <c r="GL182" s="176">
        <f t="shared" si="215"/>
        <v>0</v>
      </c>
      <c r="GM182" s="176">
        <f t="shared" si="215"/>
        <v>0</v>
      </c>
      <c r="GN182" s="176">
        <f t="shared" si="215"/>
        <v>0</v>
      </c>
      <c r="GO182" s="176">
        <f t="shared" si="215"/>
        <v>0</v>
      </c>
      <c r="GP182" s="176">
        <f t="shared" si="215"/>
        <v>0</v>
      </c>
      <c r="GQ182" s="176">
        <f t="shared" si="215"/>
        <v>0</v>
      </c>
      <c r="GR182" s="176">
        <f t="shared" si="221"/>
        <v>0</v>
      </c>
      <c r="GS182" s="176">
        <f t="shared" si="221"/>
        <v>0</v>
      </c>
      <c r="GT182" s="176">
        <f t="shared" si="221"/>
        <v>0</v>
      </c>
      <c r="GU182" s="176">
        <f t="shared" si="221"/>
        <v>0</v>
      </c>
      <c r="GV182" s="176">
        <f t="shared" si="221"/>
        <v>0</v>
      </c>
      <c r="GW182" s="176">
        <f t="shared" si="221"/>
        <v>0</v>
      </c>
      <c r="GX182" s="176">
        <f t="shared" si="221"/>
        <v>0</v>
      </c>
      <c r="GY182" s="176">
        <f t="shared" si="221"/>
        <v>0</v>
      </c>
      <c r="GZ182" s="176">
        <f t="shared" si="221"/>
        <v>0</v>
      </c>
      <c r="HA182" s="176">
        <f t="shared" si="221"/>
        <v>0</v>
      </c>
      <c r="HB182" s="176">
        <f t="shared" si="221"/>
        <v>0</v>
      </c>
      <c r="HC182" s="176">
        <f t="shared" si="221"/>
        <v>0</v>
      </c>
      <c r="HD182" s="176">
        <f t="shared" si="221"/>
        <v>0</v>
      </c>
      <c r="HE182" s="176">
        <f t="shared" si="221"/>
        <v>0</v>
      </c>
      <c r="HF182" s="176">
        <f t="shared" si="221"/>
        <v>0</v>
      </c>
      <c r="HG182" s="176">
        <f t="shared" si="211"/>
        <v>0</v>
      </c>
      <c r="HH182" s="176">
        <f t="shared" si="211"/>
        <v>0</v>
      </c>
      <c r="HI182" s="176">
        <f t="shared" si="211"/>
        <v>0</v>
      </c>
      <c r="HJ182" s="176">
        <f t="shared" si="211"/>
        <v>0</v>
      </c>
      <c r="HK182" s="176">
        <f t="shared" si="211"/>
        <v>0</v>
      </c>
      <c r="HL182" s="176">
        <f t="shared" si="211"/>
        <v>0</v>
      </c>
      <c r="HM182" s="176">
        <f t="shared" si="211"/>
        <v>0</v>
      </c>
      <c r="HN182" s="176">
        <f t="shared" si="211"/>
        <v>0</v>
      </c>
      <c r="HO182" s="176">
        <f t="shared" si="211"/>
        <v>0</v>
      </c>
      <c r="HP182" s="176">
        <f t="shared" si="211"/>
        <v>0</v>
      </c>
      <c r="HQ182" s="176">
        <f t="shared" si="211"/>
        <v>0</v>
      </c>
      <c r="HR182" s="176">
        <f t="shared" si="206"/>
        <v>0</v>
      </c>
      <c r="HS182" s="176">
        <f t="shared" si="206"/>
        <v>0</v>
      </c>
      <c r="HT182" s="176">
        <f t="shared" si="206"/>
        <v>0</v>
      </c>
      <c r="HU182" s="176">
        <f t="shared" si="206"/>
        <v>0</v>
      </c>
      <c r="HV182" s="176">
        <f t="shared" si="206"/>
        <v>0</v>
      </c>
      <c r="HW182" s="176">
        <f t="shared" si="206"/>
        <v>0</v>
      </c>
      <c r="HX182" s="176">
        <f t="shared" si="206"/>
        <v>0</v>
      </c>
      <c r="HY182" s="176">
        <f t="shared" si="206"/>
        <v>0</v>
      </c>
      <c r="HZ182" s="176">
        <f t="shared" si="206"/>
        <v>0</v>
      </c>
      <c r="IA182" s="176">
        <f t="shared" si="206"/>
        <v>0</v>
      </c>
      <c r="IB182" s="176">
        <f t="shared" si="206"/>
        <v>0</v>
      </c>
      <c r="IC182" s="176">
        <f t="shared" si="206"/>
        <v>0</v>
      </c>
      <c r="ID182" s="176">
        <f t="shared" si="206"/>
        <v>0</v>
      </c>
      <c r="IE182" s="176">
        <f t="shared" si="206"/>
        <v>0</v>
      </c>
      <c r="IF182" s="176">
        <f t="shared" si="171"/>
        <v>0</v>
      </c>
      <c r="IG182" s="176">
        <f t="shared" si="171"/>
        <v>0</v>
      </c>
    </row>
    <row r="183" spans="2:241" ht="12.75" customHeight="1" x14ac:dyDescent="0.25">
      <c r="B183" s="174"/>
      <c r="C183" s="174"/>
      <c r="D183" s="174">
        <f t="shared" si="173"/>
        <v>0</v>
      </c>
      <c r="E183"/>
      <c r="F183"/>
      <c r="G183" s="177">
        <v>170</v>
      </c>
      <c r="H183" s="176">
        <f t="shared" si="174"/>
        <v>26.358813743591206</v>
      </c>
      <c r="I183" s="176">
        <f t="shared" si="176"/>
        <v>0</v>
      </c>
      <c r="K183" s="176">
        <f t="shared" si="214"/>
        <v>0</v>
      </c>
      <c r="L183" s="176">
        <f t="shared" si="214"/>
        <v>0</v>
      </c>
      <c r="M183" s="176">
        <f t="shared" si="214"/>
        <v>0</v>
      </c>
      <c r="N183" s="176">
        <f t="shared" si="214"/>
        <v>0</v>
      </c>
      <c r="O183" s="176">
        <f t="shared" si="214"/>
        <v>0</v>
      </c>
      <c r="P183" s="176">
        <f t="shared" si="214"/>
        <v>0</v>
      </c>
      <c r="Q183" s="176">
        <f t="shared" si="214"/>
        <v>0</v>
      </c>
      <c r="R183" s="176">
        <f t="shared" si="214"/>
        <v>0</v>
      </c>
      <c r="S183" s="176">
        <f t="shared" si="214"/>
        <v>0</v>
      </c>
      <c r="T183" s="176">
        <f t="shared" si="214"/>
        <v>0</v>
      </c>
      <c r="U183" s="176">
        <f t="shared" si="214"/>
        <v>0</v>
      </c>
      <c r="V183" s="176">
        <f t="shared" si="214"/>
        <v>0</v>
      </c>
      <c r="W183" s="176">
        <f t="shared" si="214"/>
        <v>0</v>
      </c>
      <c r="X183" s="176">
        <f t="shared" si="214"/>
        <v>0</v>
      </c>
      <c r="Y183" s="176">
        <f t="shared" si="214"/>
        <v>0</v>
      </c>
      <c r="Z183" s="176">
        <f t="shared" si="214"/>
        <v>0</v>
      </c>
      <c r="AA183" s="176">
        <f t="shared" si="212"/>
        <v>0</v>
      </c>
      <c r="AB183" s="176">
        <f t="shared" si="212"/>
        <v>0</v>
      </c>
      <c r="AC183" s="176">
        <f t="shared" si="212"/>
        <v>0</v>
      </c>
      <c r="AD183" s="176">
        <f t="shared" si="212"/>
        <v>0</v>
      </c>
      <c r="AE183" s="176">
        <f t="shared" si="212"/>
        <v>0</v>
      </c>
      <c r="AF183" s="176">
        <f t="shared" si="212"/>
        <v>0</v>
      </c>
      <c r="AG183" s="176">
        <f t="shared" si="212"/>
        <v>0</v>
      </c>
      <c r="AH183" s="176">
        <f t="shared" si="212"/>
        <v>0</v>
      </c>
      <c r="AI183" s="176">
        <f t="shared" si="212"/>
        <v>0</v>
      </c>
      <c r="AJ183" s="176">
        <f t="shared" si="212"/>
        <v>0</v>
      </c>
      <c r="AK183" s="176">
        <f t="shared" si="212"/>
        <v>0</v>
      </c>
      <c r="AL183" s="176">
        <f t="shared" si="212"/>
        <v>0</v>
      </c>
      <c r="AM183" s="176">
        <f t="shared" si="200"/>
        <v>0</v>
      </c>
      <c r="AN183" s="176">
        <f t="shared" si="200"/>
        <v>0</v>
      </c>
      <c r="AO183" s="176">
        <f t="shared" si="200"/>
        <v>0</v>
      </c>
      <c r="AP183" s="176">
        <f t="shared" si="200"/>
        <v>0</v>
      </c>
      <c r="AQ183" s="176">
        <f t="shared" si="200"/>
        <v>0</v>
      </c>
      <c r="AR183" s="176">
        <f t="shared" si="200"/>
        <v>0</v>
      </c>
      <c r="AS183" s="176">
        <f t="shared" si="200"/>
        <v>0</v>
      </c>
      <c r="AT183" s="176">
        <f t="shared" si="200"/>
        <v>0</v>
      </c>
      <c r="AU183" s="176">
        <f t="shared" si="200"/>
        <v>0</v>
      </c>
      <c r="AV183" s="176">
        <f t="shared" si="222"/>
        <v>0</v>
      </c>
      <c r="AW183" s="176">
        <f t="shared" si="222"/>
        <v>0</v>
      </c>
      <c r="AX183" s="176">
        <f t="shared" si="222"/>
        <v>0</v>
      </c>
      <c r="AY183" s="176">
        <f t="shared" si="222"/>
        <v>0</v>
      </c>
      <c r="AZ183" s="176">
        <f t="shared" si="222"/>
        <v>0</v>
      </c>
      <c r="BA183" s="176">
        <f t="shared" si="222"/>
        <v>0</v>
      </c>
      <c r="BB183" s="176">
        <f t="shared" si="222"/>
        <v>0</v>
      </c>
      <c r="BC183" s="176">
        <f t="shared" si="222"/>
        <v>0</v>
      </c>
      <c r="BD183" s="176">
        <f t="shared" si="222"/>
        <v>0</v>
      </c>
      <c r="BE183" s="176">
        <f t="shared" si="222"/>
        <v>0</v>
      </c>
      <c r="BF183" s="176">
        <f t="shared" si="222"/>
        <v>0</v>
      </c>
      <c r="BG183" s="176">
        <f t="shared" si="222"/>
        <v>0</v>
      </c>
      <c r="BH183" s="176">
        <f t="shared" si="222"/>
        <v>0</v>
      </c>
      <c r="BI183" s="176">
        <f t="shared" si="220"/>
        <v>0</v>
      </c>
      <c r="BJ183" s="176">
        <f t="shared" si="220"/>
        <v>0</v>
      </c>
      <c r="BK183" s="176">
        <f t="shared" si="220"/>
        <v>0</v>
      </c>
      <c r="BL183" s="176">
        <f t="shared" si="220"/>
        <v>0</v>
      </c>
      <c r="BM183" s="176">
        <f t="shared" si="220"/>
        <v>0</v>
      </c>
      <c r="BN183" s="176">
        <f t="shared" si="220"/>
        <v>0</v>
      </c>
      <c r="BO183" s="176">
        <f t="shared" si="220"/>
        <v>0</v>
      </c>
      <c r="BP183" s="176">
        <f t="shared" si="220"/>
        <v>0</v>
      </c>
      <c r="BQ183" s="176">
        <f t="shared" si="220"/>
        <v>0</v>
      </c>
      <c r="BR183" s="176">
        <f t="shared" si="220"/>
        <v>0</v>
      </c>
      <c r="BS183" s="176">
        <f t="shared" si="217"/>
        <v>0</v>
      </c>
      <c r="BT183" s="176">
        <f t="shared" si="217"/>
        <v>0</v>
      </c>
      <c r="BU183" s="176">
        <f t="shared" si="217"/>
        <v>0</v>
      </c>
      <c r="BV183" s="176">
        <f t="shared" si="217"/>
        <v>0</v>
      </c>
      <c r="BW183" s="176">
        <f t="shared" si="217"/>
        <v>0</v>
      </c>
      <c r="BX183" s="176">
        <f t="shared" si="217"/>
        <v>0</v>
      </c>
      <c r="BY183" s="176">
        <f t="shared" si="217"/>
        <v>0</v>
      </c>
      <c r="BZ183" s="176">
        <f t="shared" si="217"/>
        <v>0</v>
      </c>
      <c r="CA183" s="176">
        <f t="shared" si="217"/>
        <v>0</v>
      </c>
      <c r="CB183" s="176">
        <f t="shared" si="217"/>
        <v>0</v>
      </c>
      <c r="CC183" s="176">
        <f t="shared" si="217"/>
        <v>0</v>
      </c>
      <c r="CD183" s="176">
        <f t="shared" si="228"/>
        <v>0</v>
      </c>
      <c r="CE183" s="176">
        <f t="shared" si="228"/>
        <v>0</v>
      </c>
      <c r="CF183" s="176">
        <f t="shared" si="228"/>
        <v>0</v>
      </c>
      <c r="CG183" s="176">
        <f t="shared" si="228"/>
        <v>0</v>
      </c>
      <c r="CH183" s="176">
        <f t="shared" si="228"/>
        <v>0</v>
      </c>
      <c r="CI183" s="176">
        <f t="shared" si="228"/>
        <v>0</v>
      </c>
      <c r="CJ183" s="176">
        <f t="shared" si="228"/>
        <v>0</v>
      </c>
      <c r="CK183" s="176">
        <f t="shared" si="228"/>
        <v>0</v>
      </c>
      <c r="CL183" s="176">
        <f t="shared" si="228"/>
        <v>0</v>
      </c>
      <c r="CM183" s="176">
        <f t="shared" si="228"/>
        <v>0</v>
      </c>
      <c r="CN183" s="176">
        <f t="shared" si="228"/>
        <v>0</v>
      </c>
      <c r="CO183" s="176">
        <f t="shared" si="228"/>
        <v>0</v>
      </c>
      <c r="CP183" s="176">
        <f t="shared" si="228"/>
        <v>0</v>
      </c>
      <c r="CQ183" s="176">
        <f t="shared" si="228"/>
        <v>0</v>
      </c>
      <c r="CR183" s="176">
        <f t="shared" si="228"/>
        <v>0</v>
      </c>
      <c r="CS183" s="176">
        <f t="shared" si="228"/>
        <v>0</v>
      </c>
      <c r="CT183" s="176">
        <f t="shared" si="223"/>
        <v>0</v>
      </c>
      <c r="CU183" s="176">
        <f t="shared" si="223"/>
        <v>0</v>
      </c>
      <c r="CV183" s="176">
        <f t="shared" si="223"/>
        <v>0</v>
      </c>
      <c r="CW183" s="176">
        <f t="shared" si="223"/>
        <v>0</v>
      </c>
      <c r="CX183" s="176">
        <f t="shared" si="223"/>
        <v>0</v>
      </c>
      <c r="CY183" s="176">
        <f t="shared" si="223"/>
        <v>0</v>
      </c>
      <c r="CZ183" s="176">
        <f t="shared" si="223"/>
        <v>0</v>
      </c>
      <c r="DA183" s="176">
        <f t="shared" si="223"/>
        <v>0</v>
      </c>
      <c r="DB183" s="176">
        <f t="shared" si="223"/>
        <v>0</v>
      </c>
      <c r="DC183" s="176">
        <f t="shared" si="223"/>
        <v>0</v>
      </c>
      <c r="DD183" s="176">
        <f t="shared" si="223"/>
        <v>0</v>
      </c>
      <c r="DE183" s="176">
        <f t="shared" si="223"/>
        <v>0</v>
      </c>
      <c r="DF183" s="176">
        <f t="shared" si="223"/>
        <v>0</v>
      </c>
      <c r="DG183" s="176">
        <f t="shared" si="223"/>
        <v>0</v>
      </c>
      <c r="DH183" s="176">
        <f t="shared" si="223"/>
        <v>0</v>
      </c>
      <c r="DI183" s="176">
        <f t="shared" si="218"/>
        <v>0</v>
      </c>
      <c r="DJ183" s="176">
        <f t="shared" si="218"/>
        <v>0</v>
      </c>
      <c r="DK183" s="176">
        <f t="shared" si="218"/>
        <v>0</v>
      </c>
      <c r="DL183" s="176">
        <f t="shared" si="218"/>
        <v>0</v>
      </c>
      <c r="DM183" s="176">
        <f t="shared" si="218"/>
        <v>0</v>
      </c>
      <c r="DN183" s="176">
        <f t="shared" si="218"/>
        <v>0</v>
      </c>
      <c r="DO183" s="176">
        <f t="shared" si="218"/>
        <v>0</v>
      </c>
      <c r="DP183" s="176">
        <f t="shared" si="218"/>
        <v>0</v>
      </c>
      <c r="DQ183" s="176">
        <f t="shared" si="218"/>
        <v>0</v>
      </c>
      <c r="DR183" s="176">
        <f t="shared" si="226"/>
        <v>0</v>
      </c>
      <c r="DS183" s="176">
        <f t="shared" si="226"/>
        <v>0</v>
      </c>
      <c r="DT183" s="176">
        <f t="shared" si="226"/>
        <v>0</v>
      </c>
      <c r="DU183" s="176">
        <f t="shared" si="226"/>
        <v>0</v>
      </c>
      <c r="DV183" s="176">
        <f t="shared" si="226"/>
        <v>0</v>
      </c>
      <c r="DW183" s="176">
        <f t="shared" si="226"/>
        <v>0</v>
      </c>
      <c r="DX183" s="176">
        <f t="shared" si="226"/>
        <v>0</v>
      </c>
      <c r="DY183" s="176">
        <f t="shared" si="226"/>
        <v>0</v>
      </c>
      <c r="DZ183" s="176">
        <f t="shared" si="226"/>
        <v>0</v>
      </c>
      <c r="EA183" s="176">
        <f t="shared" si="226"/>
        <v>0</v>
      </c>
      <c r="EB183" s="176">
        <f t="shared" si="226"/>
        <v>0</v>
      </c>
      <c r="EC183" s="176">
        <f t="shared" si="224"/>
        <v>0</v>
      </c>
      <c r="ED183" s="176">
        <f t="shared" si="224"/>
        <v>0</v>
      </c>
      <c r="EE183" s="176">
        <f t="shared" si="224"/>
        <v>0</v>
      </c>
      <c r="EF183" s="176">
        <f t="shared" si="224"/>
        <v>0</v>
      </c>
      <c r="EG183" s="176">
        <f t="shared" si="227"/>
        <v>0</v>
      </c>
      <c r="EH183" s="176">
        <f t="shared" si="227"/>
        <v>0</v>
      </c>
      <c r="EI183" s="176">
        <f t="shared" si="227"/>
        <v>0</v>
      </c>
      <c r="EJ183" s="176">
        <f t="shared" si="227"/>
        <v>0</v>
      </c>
      <c r="EK183" s="176">
        <f t="shared" si="227"/>
        <v>0</v>
      </c>
      <c r="EL183" s="176">
        <f t="shared" si="227"/>
        <v>0</v>
      </c>
      <c r="EM183" s="176">
        <f t="shared" si="227"/>
        <v>0</v>
      </c>
      <c r="EN183" s="176">
        <f t="shared" si="227"/>
        <v>0</v>
      </c>
      <c r="EO183" s="176">
        <f t="shared" si="227"/>
        <v>0</v>
      </c>
      <c r="EP183" s="176">
        <f t="shared" si="227"/>
        <v>0</v>
      </c>
      <c r="EQ183" s="176">
        <f t="shared" si="227"/>
        <v>0</v>
      </c>
      <c r="ER183" s="176">
        <f t="shared" si="227"/>
        <v>0</v>
      </c>
      <c r="ES183" s="176">
        <f t="shared" si="227"/>
        <v>0</v>
      </c>
      <c r="ET183" s="176">
        <f t="shared" si="227"/>
        <v>0</v>
      </c>
      <c r="EU183" s="176">
        <f t="shared" si="227"/>
        <v>0</v>
      </c>
      <c r="EV183" s="176">
        <f t="shared" si="227"/>
        <v>0</v>
      </c>
      <c r="EW183" s="176">
        <f t="shared" si="209"/>
        <v>0</v>
      </c>
      <c r="EX183" s="176">
        <f t="shared" si="209"/>
        <v>0</v>
      </c>
      <c r="EY183" s="176">
        <f t="shared" si="209"/>
        <v>0</v>
      </c>
      <c r="EZ183" s="176">
        <f t="shared" si="209"/>
        <v>0</v>
      </c>
      <c r="FA183" s="176">
        <f t="shared" si="209"/>
        <v>0</v>
      </c>
      <c r="FB183" s="176">
        <f t="shared" si="209"/>
        <v>0</v>
      </c>
      <c r="FC183" s="176">
        <f t="shared" si="209"/>
        <v>0</v>
      </c>
      <c r="FD183" s="176">
        <f t="shared" si="209"/>
        <v>0</v>
      </c>
      <c r="FE183" s="176">
        <f t="shared" si="209"/>
        <v>0</v>
      </c>
      <c r="FF183" s="176">
        <f t="shared" si="209"/>
        <v>0</v>
      </c>
      <c r="FG183" s="176">
        <f t="shared" si="209"/>
        <v>0</v>
      </c>
      <c r="FH183" s="176">
        <f t="shared" si="209"/>
        <v>0</v>
      </c>
      <c r="FI183" s="176">
        <f t="shared" si="209"/>
        <v>0</v>
      </c>
      <c r="FJ183" s="176">
        <f t="shared" si="209"/>
        <v>0</v>
      </c>
      <c r="FK183" s="176">
        <f t="shared" si="209"/>
        <v>0</v>
      </c>
      <c r="FL183" s="176">
        <f t="shared" si="209"/>
        <v>0</v>
      </c>
      <c r="FM183" s="176">
        <f t="shared" si="216"/>
        <v>0</v>
      </c>
      <c r="FN183" s="176">
        <f t="shared" si="216"/>
        <v>0</v>
      </c>
      <c r="FO183" s="176">
        <f t="shared" si="216"/>
        <v>0</v>
      </c>
      <c r="FP183" s="176">
        <f t="shared" si="216"/>
        <v>0</v>
      </c>
      <c r="FQ183" s="176">
        <f t="shared" si="216"/>
        <v>0</v>
      </c>
      <c r="FR183" s="176">
        <f t="shared" si="216"/>
        <v>0</v>
      </c>
      <c r="FS183" s="176">
        <f t="shared" si="216"/>
        <v>0</v>
      </c>
      <c r="FT183" s="176">
        <f t="shared" si="216"/>
        <v>0</v>
      </c>
      <c r="FU183" s="176">
        <f t="shared" si="216"/>
        <v>0</v>
      </c>
      <c r="FV183" s="176">
        <f t="shared" si="216"/>
        <v>0</v>
      </c>
      <c r="FW183" s="176">
        <f t="shared" si="216"/>
        <v>0</v>
      </c>
      <c r="FX183" s="176">
        <f t="shared" si="216"/>
        <v>0</v>
      </c>
      <c r="FY183" s="176">
        <f t="shared" si="216"/>
        <v>0</v>
      </c>
      <c r="FZ183" s="176">
        <f t="shared" si="216"/>
        <v>0</v>
      </c>
      <c r="GA183" s="176">
        <f t="shared" si="216"/>
        <v>0</v>
      </c>
      <c r="GB183" s="176">
        <f t="shared" si="216"/>
        <v>0</v>
      </c>
      <c r="GC183" s="176">
        <f t="shared" si="215"/>
        <v>0</v>
      </c>
      <c r="GD183" s="176">
        <f t="shared" si="215"/>
        <v>0</v>
      </c>
      <c r="GE183" s="176">
        <f t="shared" si="215"/>
        <v>0</v>
      </c>
      <c r="GF183" s="176">
        <f t="shared" si="215"/>
        <v>0</v>
      </c>
      <c r="GG183" s="176">
        <f t="shared" si="215"/>
        <v>0</v>
      </c>
      <c r="GH183" s="176">
        <f t="shared" si="215"/>
        <v>0</v>
      </c>
      <c r="GI183" s="176">
        <f t="shared" si="215"/>
        <v>0</v>
      </c>
      <c r="GJ183" s="176">
        <f t="shared" si="215"/>
        <v>0</v>
      </c>
      <c r="GK183" s="176">
        <f t="shared" si="215"/>
        <v>0</v>
      </c>
      <c r="GL183" s="176">
        <f t="shared" si="215"/>
        <v>0</v>
      </c>
      <c r="GM183" s="176">
        <f t="shared" si="215"/>
        <v>0</v>
      </c>
      <c r="GN183" s="176">
        <f t="shared" si="215"/>
        <v>0</v>
      </c>
      <c r="GO183" s="176">
        <f t="shared" si="215"/>
        <v>0</v>
      </c>
      <c r="GP183" s="176">
        <f t="shared" si="215"/>
        <v>0</v>
      </c>
      <c r="GQ183" s="176">
        <f t="shared" si="215"/>
        <v>0</v>
      </c>
      <c r="GR183" s="176">
        <f t="shared" si="221"/>
        <v>0</v>
      </c>
      <c r="GS183" s="176">
        <f t="shared" si="221"/>
        <v>0</v>
      </c>
      <c r="GT183" s="176">
        <f t="shared" si="221"/>
        <v>0</v>
      </c>
      <c r="GU183" s="176">
        <f t="shared" si="221"/>
        <v>0</v>
      </c>
      <c r="GV183" s="176">
        <f t="shared" si="221"/>
        <v>0</v>
      </c>
      <c r="GW183" s="176">
        <f t="shared" si="221"/>
        <v>0</v>
      </c>
      <c r="GX183" s="176">
        <f t="shared" si="221"/>
        <v>0</v>
      </c>
      <c r="GY183" s="176">
        <f t="shared" si="221"/>
        <v>0</v>
      </c>
      <c r="GZ183" s="176">
        <f t="shared" si="221"/>
        <v>0</v>
      </c>
      <c r="HA183" s="176">
        <f t="shared" si="221"/>
        <v>0</v>
      </c>
      <c r="HB183" s="176">
        <f t="shared" si="221"/>
        <v>0</v>
      </c>
      <c r="HC183" s="176">
        <f t="shared" si="221"/>
        <v>0</v>
      </c>
      <c r="HD183" s="176">
        <f t="shared" si="221"/>
        <v>0</v>
      </c>
      <c r="HE183" s="176">
        <f t="shared" si="221"/>
        <v>0</v>
      </c>
      <c r="HF183" s="176">
        <f t="shared" si="221"/>
        <v>0</v>
      </c>
      <c r="HG183" s="176">
        <f t="shared" si="211"/>
        <v>0</v>
      </c>
      <c r="HH183" s="176">
        <f t="shared" si="211"/>
        <v>0</v>
      </c>
      <c r="HI183" s="176">
        <f t="shared" si="211"/>
        <v>0</v>
      </c>
      <c r="HJ183" s="176">
        <f t="shared" si="211"/>
        <v>0</v>
      </c>
      <c r="HK183" s="176">
        <f t="shared" si="211"/>
        <v>0</v>
      </c>
      <c r="HL183" s="176">
        <f t="shared" si="211"/>
        <v>0</v>
      </c>
      <c r="HM183" s="176">
        <f t="shared" si="211"/>
        <v>0</v>
      </c>
      <c r="HN183" s="176">
        <f t="shared" si="211"/>
        <v>0</v>
      </c>
      <c r="HO183" s="176">
        <f t="shared" si="211"/>
        <v>0</v>
      </c>
      <c r="HP183" s="176">
        <f t="shared" si="211"/>
        <v>0</v>
      </c>
      <c r="HQ183" s="176">
        <f t="shared" si="211"/>
        <v>0</v>
      </c>
      <c r="HR183" s="176">
        <f t="shared" si="206"/>
        <v>0</v>
      </c>
      <c r="HS183" s="176">
        <f t="shared" si="206"/>
        <v>0</v>
      </c>
      <c r="HT183" s="176">
        <f t="shared" si="206"/>
        <v>0</v>
      </c>
      <c r="HU183" s="176">
        <f t="shared" si="206"/>
        <v>0</v>
      </c>
      <c r="HV183" s="176">
        <f t="shared" si="206"/>
        <v>0</v>
      </c>
      <c r="HW183" s="176">
        <f t="shared" si="206"/>
        <v>0</v>
      </c>
      <c r="HX183" s="176">
        <f t="shared" si="206"/>
        <v>0</v>
      </c>
      <c r="HY183" s="176">
        <f t="shared" ref="HY183:IG183" si="229">+NORMDIST($H183,HY$12,HY$13,FALSE)</f>
        <v>0</v>
      </c>
      <c r="HZ183" s="176">
        <f t="shared" si="229"/>
        <v>0</v>
      </c>
      <c r="IA183" s="176">
        <f t="shared" si="229"/>
        <v>0</v>
      </c>
      <c r="IB183" s="176">
        <f t="shared" si="229"/>
        <v>0</v>
      </c>
      <c r="IC183" s="176">
        <f t="shared" si="229"/>
        <v>0</v>
      </c>
      <c r="ID183" s="176">
        <f t="shared" si="229"/>
        <v>0</v>
      </c>
      <c r="IE183" s="176">
        <f t="shared" si="229"/>
        <v>0</v>
      </c>
      <c r="IF183" s="176">
        <f t="shared" si="229"/>
        <v>0</v>
      </c>
      <c r="IG183" s="176">
        <f t="shared" si="229"/>
        <v>0</v>
      </c>
    </row>
    <row r="184" spans="2:241" ht="12.75" customHeight="1" x14ac:dyDescent="0.25">
      <c r="B184" s="174"/>
      <c r="C184" s="174"/>
      <c r="D184" s="174">
        <f t="shared" si="173"/>
        <v>0</v>
      </c>
      <c r="E184"/>
      <c r="F184"/>
      <c r="G184" s="177">
        <v>171</v>
      </c>
      <c r="H184" s="176">
        <f t="shared" si="174"/>
        <v>26.513865589141741</v>
      </c>
      <c r="I184" s="176">
        <f t="shared" si="176"/>
        <v>0</v>
      </c>
      <c r="K184" s="176">
        <f t="shared" si="214"/>
        <v>0</v>
      </c>
      <c r="L184" s="176">
        <f t="shared" si="214"/>
        <v>0</v>
      </c>
      <c r="M184" s="176">
        <f t="shared" si="214"/>
        <v>0</v>
      </c>
      <c r="N184" s="176">
        <f t="shared" si="214"/>
        <v>0</v>
      </c>
      <c r="O184" s="176">
        <f t="shared" si="214"/>
        <v>0</v>
      </c>
      <c r="P184" s="176">
        <f t="shared" si="214"/>
        <v>0</v>
      </c>
      <c r="Q184" s="176">
        <f t="shared" si="214"/>
        <v>0</v>
      </c>
      <c r="R184" s="176">
        <f t="shared" si="214"/>
        <v>0</v>
      </c>
      <c r="S184" s="176">
        <f t="shared" si="214"/>
        <v>0</v>
      </c>
      <c r="T184" s="176">
        <f t="shared" si="214"/>
        <v>0</v>
      </c>
      <c r="U184" s="176">
        <f t="shared" si="214"/>
        <v>0</v>
      </c>
      <c r="V184" s="176">
        <f t="shared" si="214"/>
        <v>0</v>
      </c>
      <c r="W184" s="176">
        <f t="shared" si="214"/>
        <v>0</v>
      </c>
      <c r="X184" s="176">
        <f t="shared" si="214"/>
        <v>0</v>
      </c>
      <c r="Y184" s="176">
        <f t="shared" si="214"/>
        <v>0</v>
      </c>
      <c r="Z184" s="176">
        <f t="shared" si="214"/>
        <v>0</v>
      </c>
      <c r="AA184" s="176">
        <f t="shared" si="212"/>
        <v>0</v>
      </c>
      <c r="AB184" s="176">
        <f t="shared" si="212"/>
        <v>0</v>
      </c>
      <c r="AC184" s="176">
        <f t="shared" si="212"/>
        <v>0</v>
      </c>
      <c r="AD184" s="176">
        <f t="shared" si="212"/>
        <v>0</v>
      </c>
      <c r="AE184" s="176">
        <f t="shared" si="212"/>
        <v>0</v>
      </c>
      <c r="AF184" s="176">
        <f t="shared" si="212"/>
        <v>0</v>
      </c>
      <c r="AG184" s="176">
        <f t="shared" si="212"/>
        <v>0</v>
      </c>
      <c r="AH184" s="176">
        <f t="shared" si="212"/>
        <v>0</v>
      </c>
      <c r="AI184" s="176">
        <f t="shared" si="212"/>
        <v>0</v>
      </c>
      <c r="AJ184" s="176">
        <f t="shared" si="212"/>
        <v>0</v>
      </c>
      <c r="AK184" s="176">
        <f t="shared" si="212"/>
        <v>0</v>
      </c>
      <c r="AL184" s="176">
        <f t="shared" si="212"/>
        <v>0</v>
      </c>
      <c r="AM184" s="176">
        <f t="shared" si="200"/>
        <v>0</v>
      </c>
      <c r="AN184" s="176">
        <f t="shared" si="200"/>
        <v>0</v>
      </c>
      <c r="AO184" s="176">
        <f t="shared" si="200"/>
        <v>0</v>
      </c>
      <c r="AP184" s="176">
        <f t="shared" si="200"/>
        <v>0</v>
      </c>
      <c r="AQ184" s="176">
        <f t="shared" si="200"/>
        <v>0</v>
      </c>
      <c r="AR184" s="176">
        <f t="shared" si="200"/>
        <v>0</v>
      </c>
      <c r="AS184" s="176">
        <f t="shared" si="200"/>
        <v>0</v>
      </c>
      <c r="AT184" s="176">
        <f t="shared" si="200"/>
        <v>0</v>
      </c>
      <c r="AU184" s="176">
        <f t="shared" si="200"/>
        <v>0</v>
      </c>
      <c r="AV184" s="176">
        <f t="shared" si="222"/>
        <v>0</v>
      </c>
      <c r="AW184" s="176">
        <f t="shared" si="222"/>
        <v>0</v>
      </c>
      <c r="AX184" s="176">
        <f t="shared" si="222"/>
        <v>0</v>
      </c>
      <c r="AY184" s="176">
        <f t="shared" si="222"/>
        <v>0</v>
      </c>
      <c r="AZ184" s="176">
        <f t="shared" si="222"/>
        <v>0</v>
      </c>
      <c r="BA184" s="176">
        <f t="shared" si="222"/>
        <v>0</v>
      </c>
      <c r="BB184" s="176">
        <f t="shared" si="222"/>
        <v>0</v>
      </c>
      <c r="BC184" s="176">
        <f t="shared" si="222"/>
        <v>0</v>
      </c>
      <c r="BD184" s="176">
        <f t="shared" si="222"/>
        <v>0</v>
      </c>
      <c r="BE184" s="176">
        <f t="shared" si="222"/>
        <v>0</v>
      </c>
      <c r="BF184" s="176">
        <f t="shared" si="222"/>
        <v>0</v>
      </c>
      <c r="BG184" s="176">
        <f t="shared" si="222"/>
        <v>0</v>
      </c>
      <c r="BH184" s="176">
        <f t="shared" si="222"/>
        <v>0</v>
      </c>
      <c r="BI184" s="176">
        <f t="shared" si="220"/>
        <v>0</v>
      </c>
      <c r="BJ184" s="176">
        <f t="shared" si="220"/>
        <v>0</v>
      </c>
      <c r="BK184" s="176">
        <f t="shared" si="220"/>
        <v>0</v>
      </c>
      <c r="BL184" s="176">
        <f t="shared" si="220"/>
        <v>0</v>
      </c>
      <c r="BM184" s="176">
        <f t="shared" si="220"/>
        <v>0</v>
      </c>
      <c r="BN184" s="176">
        <f t="shared" si="220"/>
        <v>0</v>
      </c>
      <c r="BO184" s="176">
        <f t="shared" si="220"/>
        <v>0</v>
      </c>
      <c r="BP184" s="176">
        <f t="shared" si="220"/>
        <v>0</v>
      </c>
      <c r="BQ184" s="176">
        <f t="shared" si="220"/>
        <v>0</v>
      </c>
      <c r="BR184" s="176">
        <f t="shared" si="220"/>
        <v>0</v>
      </c>
      <c r="BS184" s="176">
        <f t="shared" si="217"/>
        <v>0</v>
      </c>
      <c r="BT184" s="176">
        <f t="shared" si="217"/>
        <v>0</v>
      </c>
      <c r="BU184" s="176">
        <f t="shared" si="217"/>
        <v>0</v>
      </c>
      <c r="BV184" s="176">
        <f t="shared" si="217"/>
        <v>0</v>
      </c>
      <c r="BW184" s="176">
        <f t="shared" si="217"/>
        <v>0</v>
      </c>
      <c r="BX184" s="176">
        <f t="shared" si="217"/>
        <v>0</v>
      </c>
      <c r="BY184" s="176">
        <f t="shared" si="217"/>
        <v>0</v>
      </c>
      <c r="BZ184" s="176">
        <f t="shared" si="217"/>
        <v>0</v>
      </c>
      <c r="CA184" s="176">
        <f t="shared" si="217"/>
        <v>0</v>
      </c>
      <c r="CB184" s="176">
        <f t="shared" si="217"/>
        <v>0</v>
      </c>
      <c r="CC184" s="176">
        <f t="shared" si="217"/>
        <v>0</v>
      </c>
      <c r="CD184" s="176">
        <f t="shared" si="228"/>
        <v>0</v>
      </c>
      <c r="CE184" s="176">
        <f t="shared" si="228"/>
        <v>0</v>
      </c>
      <c r="CF184" s="176">
        <f t="shared" si="228"/>
        <v>0</v>
      </c>
      <c r="CG184" s="176">
        <f t="shared" si="228"/>
        <v>0</v>
      </c>
      <c r="CH184" s="176">
        <f t="shared" si="228"/>
        <v>0</v>
      </c>
      <c r="CI184" s="176">
        <f t="shared" si="228"/>
        <v>0</v>
      </c>
      <c r="CJ184" s="176">
        <f t="shared" si="228"/>
        <v>0</v>
      </c>
      <c r="CK184" s="176">
        <f t="shared" si="228"/>
        <v>0</v>
      </c>
      <c r="CL184" s="176">
        <f t="shared" si="228"/>
        <v>0</v>
      </c>
      <c r="CM184" s="176">
        <f t="shared" si="228"/>
        <v>0</v>
      </c>
      <c r="CN184" s="176">
        <f t="shared" si="228"/>
        <v>0</v>
      </c>
      <c r="CO184" s="176">
        <f t="shared" si="228"/>
        <v>0</v>
      </c>
      <c r="CP184" s="176">
        <f t="shared" si="228"/>
        <v>0</v>
      </c>
      <c r="CQ184" s="176">
        <f t="shared" si="228"/>
        <v>0</v>
      </c>
      <c r="CR184" s="176">
        <f t="shared" si="228"/>
        <v>0</v>
      </c>
      <c r="CS184" s="176">
        <f t="shared" si="228"/>
        <v>0</v>
      </c>
      <c r="CT184" s="176">
        <f t="shared" si="223"/>
        <v>0</v>
      </c>
      <c r="CU184" s="176">
        <f t="shared" si="223"/>
        <v>0</v>
      </c>
      <c r="CV184" s="176">
        <f t="shared" si="223"/>
        <v>0</v>
      </c>
      <c r="CW184" s="176">
        <f t="shared" si="223"/>
        <v>0</v>
      </c>
      <c r="CX184" s="176">
        <f t="shared" si="223"/>
        <v>0</v>
      </c>
      <c r="CY184" s="176">
        <f t="shared" si="223"/>
        <v>0</v>
      </c>
      <c r="CZ184" s="176">
        <f t="shared" si="223"/>
        <v>0</v>
      </c>
      <c r="DA184" s="176">
        <f t="shared" si="223"/>
        <v>0</v>
      </c>
      <c r="DB184" s="176">
        <f t="shared" si="223"/>
        <v>0</v>
      </c>
      <c r="DC184" s="176">
        <f t="shared" si="223"/>
        <v>0</v>
      </c>
      <c r="DD184" s="176">
        <f t="shared" si="223"/>
        <v>0</v>
      </c>
      <c r="DE184" s="176">
        <f t="shared" si="223"/>
        <v>0</v>
      </c>
      <c r="DF184" s="176">
        <f t="shared" si="223"/>
        <v>0</v>
      </c>
      <c r="DG184" s="176">
        <f t="shared" si="223"/>
        <v>0</v>
      </c>
      <c r="DH184" s="176">
        <f t="shared" si="223"/>
        <v>0</v>
      </c>
      <c r="DI184" s="176">
        <f t="shared" si="218"/>
        <v>0</v>
      </c>
      <c r="DJ184" s="176">
        <f t="shared" si="218"/>
        <v>0</v>
      </c>
      <c r="DK184" s="176">
        <f t="shared" si="218"/>
        <v>0</v>
      </c>
      <c r="DL184" s="176">
        <f t="shared" si="218"/>
        <v>0</v>
      </c>
      <c r="DM184" s="176">
        <f t="shared" si="218"/>
        <v>0</v>
      </c>
      <c r="DN184" s="176">
        <f t="shared" si="218"/>
        <v>0</v>
      </c>
      <c r="DO184" s="176">
        <f t="shared" si="218"/>
        <v>0</v>
      </c>
      <c r="DP184" s="176">
        <f t="shared" si="218"/>
        <v>0</v>
      </c>
      <c r="DQ184" s="176">
        <f t="shared" si="218"/>
        <v>0</v>
      </c>
      <c r="DR184" s="176">
        <f t="shared" si="226"/>
        <v>0</v>
      </c>
      <c r="DS184" s="176">
        <f t="shared" si="226"/>
        <v>0</v>
      </c>
      <c r="DT184" s="176">
        <f t="shared" si="226"/>
        <v>0</v>
      </c>
      <c r="DU184" s="176">
        <f t="shared" si="226"/>
        <v>0</v>
      </c>
      <c r="DV184" s="176">
        <f t="shared" si="226"/>
        <v>0</v>
      </c>
      <c r="DW184" s="176">
        <f t="shared" si="226"/>
        <v>0</v>
      </c>
      <c r="DX184" s="176">
        <f t="shared" si="226"/>
        <v>0</v>
      </c>
      <c r="DY184" s="176">
        <f t="shared" si="226"/>
        <v>0</v>
      </c>
      <c r="DZ184" s="176">
        <f t="shared" si="226"/>
        <v>0</v>
      </c>
      <c r="EA184" s="176">
        <f t="shared" si="226"/>
        <v>0</v>
      </c>
      <c r="EB184" s="176">
        <f t="shared" si="226"/>
        <v>0</v>
      </c>
      <c r="EC184" s="176">
        <f t="shared" si="224"/>
        <v>0</v>
      </c>
      <c r="ED184" s="176">
        <f t="shared" si="224"/>
        <v>0</v>
      </c>
      <c r="EE184" s="176">
        <f t="shared" si="224"/>
        <v>0</v>
      </c>
      <c r="EF184" s="176">
        <f t="shared" si="224"/>
        <v>0</v>
      </c>
      <c r="EG184" s="176">
        <f t="shared" si="227"/>
        <v>0</v>
      </c>
      <c r="EH184" s="176">
        <f t="shared" si="227"/>
        <v>0</v>
      </c>
      <c r="EI184" s="176">
        <f t="shared" si="227"/>
        <v>0</v>
      </c>
      <c r="EJ184" s="176">
        <f t="shared" si="227"/>
        <v>0</v>
      </c>
      <c r="EK184" s="176">
        <f t="shared" si="227"/>
        <v>0</v>
      </c>
      <c r="EL184" s="176">
        <f t="shared" si="227"/>
        <v>0</v>
      </c>
      <c r="EM184" s="176">
        <f t="shared" si="227"/>
        <v>0</v>
      </c>
      <c r="EN184" s="176">
        <f t="shared" si="227"/>
        <v>0</v>
      </c>
      <c r="EO184" s="176">
        <f t="shared" si="227"/>
        <v>0</v>
      </c>
      <c r="EP184" s="176">
        <f t="shared" si="227"/>
        <v>0</v>
      </c>
      <c r="EQ184" s="176">
        <f t="shared" si="227"/>
        <v>0</v>
      </c>
      <c r="ER184" s="176">
        <f t="shared" si="227"/>
        <v>0</v>
      </c>
      <c r="ES184" s="176">
        <f t="shared" si="227"/>
        <v>0</v>
      </c>
      <c r="ET184" s="176">
        <f t="shared" si="227"/>
        <v>0</v>
      </c>
      <c r="EU184" s="176">
        <f t="shared" si="227"/>
        <v>0</v>
      </c>
      <c r="EV184" s="176">
        <f t="shared" si="227"/>
        <v>0</v>
      </c>
      <c r="EW184" s="176">
        <f t="shared" si="209"/>
        <v>0</v>
      </c>
      <c r="EX184" s="176">
        <f t="shared" si="209"/>
        <v>0</v>
      </c>
      <c r="EY184" s="176">
        <f t="shared" si="209"/>
        <v>0</v>
      </c>
      <c r="EZ184" s="176">
        <f t="shared" si="209"/>
        <v>0</v>
      </c>
      <c r="FA184" s="176">
        <f t="shared" si="209"/>
        <v>0</v>
      </c>
      <c r="FB184" s="176">
        <f t="shared" si="209"/>
        <v>0</v>
      </c>
      <c r="FC184" s="176">
        <f t="shared" si="209"/>
        <v>0</v>
      </c>
      <c r="FD184" s="176">
        <f t="shared" si="209"/>
        <v>0</v>
      </c>
      <c r="FE184" s="176">
        <f t="shared" si="209"/>
        <v>0</v>
      </c>
      <c r="FF184" s="176">
        <f t="shared" si="209"/>
        <v>0</v>
      </c>
      <c r="FG184" s="176">
        <f t="shared" si="209"/>
        <v>0</v>
      </c>
      <c r="FH184" s="176">
        <f t="shared" si="209"/>
        <v>0</v>
      </c>
      <c r="FI184" s="176">
        <f t="shared" si="209"/>
        <v>0</v>
      </c>
      <c r="FJ184" s="176">
        <f t="shared" si="209"/>
        <v>0</v>
      </c>
      <c r="FK184" s="176">
        <f t="shared" si="209"/>
        <v>0</v>
      </c>
      <c r="FL184" s="176">
        <f t="shared" si="209"/>
        <v>0</v>
      </c>
      <c r="FM184" s="176">
        <f t="shared" si="216"/>
        <v>0</v>
      </c>
      <c r="FN184" s="176">
        <f t="shared" si="216"/>
        <v>0</v>
      </c>
      <c r="FO184" s="176">
        <f t="shared" si="216"/>
        <v>0</v>
      </c>
      <c r="FP184" s="176">
        <f t="shared" si="216"/>
        <v>0</v>
      </c>
      <c r="FQ184" s="176">
        <f t="shared" si="216"/>
        <v>0</v>
      </c>
      <c r="FR184" s="176">
        <f t="shared" si="216"/>
        <v>0</v>
      </c>
      <c r="FS184" s="176">
        <f t="shared" si="216"/>
        <v>0</v>
      </c>
      <c r="FT184" s="176">
        <f t="shared" si="216"/>
        <v>0</v>
      </c>
      <c r="FU184" s="176">
        <f t="shared" si="216"/>
        <v>0</v>
      </c>
      <c r="FV184" s="176">
        <f t="shared" si="216"/>
        <v>0</v>
      </c>
      <c r="FW184" s="176">
        <f t="shared" si="216"/>
        <v>0</v>
      </c>
      <c r="FX184" s="176">
        <f t="shared" si="216"/>
        <v>0</v>
      </c>
      <c r="FY184" s="176">
        <f t="shared" si="216"/>
        <v>0</v>
      </c>
      <c r="FZ184" s="176">
        <f t="shared" si="216"/>
        <v>0</v>
      </c>
      <c r="GA184" s="176">
        <f t="shared" si="216"/>
        <v>0</v>
      </c>
      <c r="GB184" s="176">
        <f t="shared" si="216"/>
        <v>0</v>
      </c>
      <c r="GC184" s="176">
        <f t="shared" si="215"/>
        <v>0</v>
      </c>
      <c r="GD184" s="176">
        <f t="shared" si="215"/>
        <v>0</v>
      </c>
      <c r="GE184" s="176">
        <f t="shared" si="215"/>
        <v>0</v>
      </c>
      <c r="GF184" s="176">
        <f t="shared" si="215"/>
        <v>0</v>
      </c>
      <c r="GG184" s="176">
        <f t="shared" si="215"/>
        <v>0</v>
      </c>
      <c r="GH184" s="176">
        <f t="shared" si="215"/>
        <v>0</v>
      </c>
      <c r="GI184" s="176">
        <f t="shared" si="215"/>
        <v>0</v>
      </c>
      <c r="GJ184" s="176">
        <f t="shared" si="215"/>
        <v>0</v>
      </c>
      <c r="GK184" s="176">
        <f t="shared" si="215"/>
        <v>0</v>
      </c>
      <c r="GL184" s="176">
        <f t="shared" si="215"/>
        <v>0</v>
      </c>
      <c r="GM184" s="176">
        <f t="shared" si="215"/>
        <v>0</v>
      </c>
      <c r="GN184" s="176">
        <f t="shared" si="215"/>
        <v>0</v>
      </c>
      <c r="GO184" s="176">
        <f t="shared" si="215"/>
        <v>0</v>
      </c>
      <c r="GP184" s="176">
        <f t="shared" si="215"/>
        <v>0</v>
      </c>
      <c r="GQ184" s="176">
        <f t="shared" si="215"/>
        <v>0</v>
      </c>
      <c r="GR184" s="176">
        <f t="shared" si="221"/>
        <v>0</v>
      </c>
      <c r="GS184" s="176">
        <f t="shared" si="221"/>
        <v>0</v>
      </c>
      <c r="GT184" s="176">
        <f t="shared" si="221"/>
        <v>0</v>
      </c>
      <c r="GU184" s="176">
        <f t="shared" si="221"/>
        <v>0</v>
      </c>
      <c r="GV184" s="176">
        <f t="shared" si="221"/>
        <v>0</v>
      </c>
      <c r="GW184" s="176">
        <f t="shared" si="221"/>
        <v>0</v>
      </c>
      <c r="GX184" s="176">
        <f t="shared" si="221"/>
        <v>0</v>
      </c>
      <c r="GY184" s="176">
        <f t="shared" si="221"/>
        <v>0</v>
      </c>
      <c r="GZ184" s="176">
        <f t="shared" si="221"/>
        <v>0</v>
      </c>
      <c r="HA184" s="176">
        <f t="shared" si="221"/>
        <v>0</v>
      </c>
      <c r="HB184" s="176">
        <f t="shared" si="221"/>
        <v>0</v>
      </c>
      <c r="HC184" s="176">
        <f t="shared" si="221"/>
        <v>0</v>
      </c>
      <c r="HD184" s="176">
        <f t="shared" si="221"/>
        <v>0</v>
      </c>
      <c r="HE184" s="176">
        <f t="shared" si="221"/>
        <v>0</v>
      </c>
      <c r="HF184" s="176">
        <f t="shared" si="221"/>
        <v>0</v>
      </c>
      <c r="HG184" s="176">
        <f t="shared" si="211"/>
        <v>0</v>
      </c>
      <c r="HH184" s="176">
        <f t="shared" si="211"/>
        <v>0</v>
      </c>
      <c r="HI184" s="176">
        <f t="shared" si="211"/>
        <v>0</v>
      </c>
      <c r="HJ184" s="176">
        <f t="shared" si="211"/>
        <v>0</v>
      </c>
      <c r="HK184" s="176">
        <f t="shared" si="211"/>
        <v>0</v>
      </c>
      <c r="HL184" s="176">
        <f t="shared" si="211"/>
        <v>0</v>
      </c>
      <c r="HM184" s="176">
        <f t="shared" si="211"/>
        <v>0</v>
      </c>
      <c r="HN184" s="176">
        <f t="shared" si="211"/>
        <v>0</v>
      </c>
      <c r="HO184" s="176">
        <f t="shared" si="211"/>
        <v>0</v>
      </c>
      <c r="HP184" s="176">
        <f t="shared" si="211"/>
        <v>0</v>
      </c>
      <c r="HQ184" s="176">
        <f t="shared" si="211"/>
        <v>0</v>
      </c>
      <c r="HR184" s="176">
        <f t="shared" si="211"/>
        <v>0</v>
      </c>
      <c r="HS184" s="176">
        <f t="shared" si="211"/>
        <v>0</v>
      </c>
      <c r="HT184" s="176">
        <f t="shared" si="211"/>
        <v>0</v>
      </c>
      <c r="HU184" s="176">
        <f t="shared" ref="HU184:IG201" si="230">+NORMDIST($H184,HU$12,HU$13,FALSE)</f>
        <v>0</v>
      </c>
      <c r="HV184" s="176">
        <f t="shared" si="230"/>
        <v>0</v>
      </c>
      <c r="HW184" s="176">
        <f t="shared" si="230"/>
        <v>0</v>
      </c>
      <c r="HX184" s="176">
        <f t="shared" si="230"/>
        <v>0</v>
      </c>
      <c r="HY184" s="176">
        <f t="shared" si="230"/>
        <v>0</v>
      </c>
      <c r="HZ184" s="176">
        <f t="shared" si="230"/>
        <v>0</v>
      </c>
      <c r="IA184" s="176">
        <f t="shared" si="230"/>
        <v>0</v>
      </c>
      <c r="IB184" s="176">
        <f t="shared" si="230"/>
        <v>0</v>
      </c>
      <c r="IC184" s="176">
        <f t="shared" si="230"/>
        <v>0</v>
      </c>
      <c r="ID184" s="176">
        <f t="shared" si="230"/>
        <v>0</v>
      </c>
      <c r="IE184" s="176">
        <f t="shared" si="230"/>
        <v>0</v>
      </c>
      <c r="IF184" s="176">
        <f t="shared" si="230"/>
        <v>0</v>
      </c>
      <c r="IG184" s="176">
        <f t="shared" si="230"/>
        <v>0</v>
      </c>
    </row>
    <row r="185" spans="2:241" ht="12.75" customHeight="1" x14ac:dyDescent="0.25">
      <c r="B185" s="174"/>
      <c r="C185" s="174"/>
      <c r="D185" s="174">
        <f t="shared" si="173"/>
        <v>0</v>
      </c>
      <c r="E185"/>
      <c r="F185"/>
      <c r="G185" s="177">
        <v>172</v>
      </c>
      <c r="H185" s="176">
        <f t="shared" si="174"/>
        <v>26.668917434692279</v>
      </c>
      <c r="I185" s="176">
        <f t="shared" si="176"/>
        <v>0</v>
      </c>
      <c r="K185" s="176">
        <f t="shared" si="214"/>
        <v>0</v>
      </c>
      <c r="L185" s="176">
        <f t="shared" si="214"/>
        <v>0</v>
      </c>
      <c r="M185" s="176">
        <f t="shared" si="214"/>
        <v>0</v>
      </c>
      <c r="N185" s="176">
        <f t="shared" si="214"/>
        <v>0</v>
      </c>
      <c r="O185" s="176">
        <f t="shared" si="214"/>
        <v>0</v>
      </c>
      <c r="P185" s="176">
        <f t="shared" si="214"/>
        <v>0</v>
      </c>
      <c r="Q185" s="176">
        <f t="shared" si="214"/>
        <v>0</v>
      </c>
      <c r="R185" s="176">
        <f t="shared" si="214"/>
        <v>0</v>
      </c>
      <c r="S185" s="176">
        <f t="shared" si="214"/>
        <v>0</v>
      </c>
      <c r="T185" s="176">
        <f t="shared" si="214"/>
        <v>0</v>
      </c>
      <c r="U185" s="176">
        <f t="shared" si="214"/>
        <v>0</v>
      </c>
      <c r="V185" s="176">
        <f t="shared" si="214"/>
        <v>0</v>
      </c>
      <c r="W185" s="176">
        <f t="shared" si="214"/>
        <v>0</v>
      </c>
      <c r="X185" s="176">
        <f t="shared" si="214"/>
        <v>0</v>
      </c>
      <c r="Y185" s="176">
        <f t="shared" si="214"/>
        <v>0</v>
      </c>
      <c r="Z185" s="176">
        <f t="shared" si="214"/>
        <v>0</v>
      </c>
      <c r="AA185" s="176">
        <f t="shared" si="212"/>
        <v>0</v>
      </c>
      <c r="AB185" s="176">
        <f t="shared" si="212"/>
        <v>0</v>
      </c>
      <c r="AC185" s="176">
        <f t="shared" si="212"/>
        <v>0</v>
      </c>
      <c r="AD185" s="176">
        <f t="shared" si="212"/>
        <v>0</v>
      </c>
      <c r="AE185" s="176">
        <f t="shared" si="212"/>
        <v>0</v>
      </c>
      <c r="AF185" s="176">
        <f t="shared" si="212"/>
        <v>0</v>
      </c>
      <c r="AG185" s="176">
        <f t="shared" si="212"/>
        <v>0</v>
      </c>
      <c r="AH185" s="176">
        <f t="shared" si="212"/>
        <v>0</v>
      </c>
      <c r="AI185" s="176">
        <f t="shared" si="212"/>
        <v>0</v>
      </c>
      <c r="AJ185" s="176">
        <f t="shared" si="212"/>
        <v>0</v>
      </c>
      <c r="AK185" s="176">
        <f t="shared" si="212"/>
        <v>0</v>
      </c>
      <c r="AL185" s="176">
        <f t="shared" si="212"/>
        <v>0</v>
      </c>
      <c r="AM185" s="176">
        <f t="shared" si="200"/>
        <v>0</v>
      </c>
      <c r="AN185" s="176">
        <f t="shared" si="200"/>
        <v>0</v>
      </c>
      <c r="AO185" s="176">
        <f t="shared" si="200"/>
        <v>0</v>
      </c>
      <c r="AP185" s="176">
        <f t="shared" si="200"/>
        <v>0</v>
      </c>
      <c r="AQ185" s="176">
        <f t="shared" si="200"/>
        <v>0</v>
      </c>
      <c r="AR185" s="176">
        <f t="shared" si="200"/>
        <v>0</v>
      </c>
      <c r="AS185" s="176">
        <f t="shared" ref="AS185:AU185" si="231">+NORMDIST($H185,AS$12,AS$13,FALSE)</f>
        <v>0</v>
      </c>
      <c r="AT185" s="176">
        <f t="shared" si="231"/>
        <v>0</v>
      </c>
      <c r="AU185" s="176">
        <f t="shared" si="231"/>
        <v>0</v>
      </c>
      <c r="AV185" s="176">
        <f t="shared" si="222"/>
        <v>0</v>
      </c>
      <c r="AW185" s="176">
        <f t="shared" si="222"/>
        <v>0</v>
      </c>
      <c r="AX185" s="176">
        <f t="shared" si="222"/>
        <v>0</v>
      </c>
      <c r="AY185" s="176">
        <f t="shared" si="222"/>
        <v>0</v>
      </c>
      <c r="AZ185" s="176">
        <f t="shared" si="222"/>
        <v>0</v>
      </c>
      <c r="BA185" s="176">
        <f t="shared" si="222"/>
        <v>0</v>
      </c>
      <c r="BB185" s="176">
        <f t="shared" si="222"/>
        <v>0</v>
      </c>
      <c r="BC185" s="176">
        <f t="shared" si="222"/>
        <v>0</v>
      </c>
      <c r="BD185" s="176">
        <f t="shared" si="222"/>
        <v>0</v>
      </c>
      <c r="BE185" s="176">
        <f t="shared" si="222"/>
        <v>0</v>
      </c>
      <c r="BF185" s="176">
        <f t="shared" si="222"/>
        <v>0</v>
      </c>
      <c r="BG185" s="176">
        <f t="shared" si="222"/>
        <v>0</v>
      </c>
      <c r="BH185" s="176">
        <f t="shared" si="222"/>
        <v>0</v>
      </c>
      <c r="BI185" s="176">
        <f t="shared" si="220"/>
        <v>0</v>
      </c>
      <c r="BJ185" s="176">
        <f t="shared" si="220"/>
        <v>0</v>
      </c>
      <c r="BK185" s="176">
        <f t="shared" si="220"/>
        <v>0</v>
      </c>
      <c r="BL185" s="176">
        <f t="shared" si="220"/>
        <v>0</v>
      </c>
      <c r="BM185" s="176">
        <f t="shared" si="220"/>
        <v>0</v>
      </c>
      <c r="BN185" s="176">
        <f t="shared" si="220"/>
        <v>0</v>
      </c>
      <c r="BO185" s="176">
        <f t="shared" si="220"/>
        <v>0</v>
      </c>
      <c r="BP185" s="176">
        <f t="shared" si="220"/>
        <v>0</v>
      </c>
      <c r="BQ185" s="176">
        <f t="shared" si="220"/>
        <v>0</v>
      </c>
      <c r="BR185" s="176">
        <f t="shared" si="220"/>
        <v>0</v>
      </c>
      <c r="BS185" s="176">
        <f t="shared" si="217"/>
        <v>0</v>
      </c>
      <c r="BT185" s="176">
        <f t="shared" si="217"/>
        <v>0</v>
      </c>
      <c r="BU185" s="176">
        <f t="shared" si="217"/>
        <v>0</v>
      </c>
      <c r="BV185" s="176">
        <f t="shared" si="217"/>
        <v>0</v>
      </c>
      <c r="BW185" s="176">
        <f t="shared" si="217"/>
        <v>0</v>
      </c>
      <c r="BX185" s="176">
        <f t="shared" si="217"/>
        <v>0</v>
      </c>
      <c r="BY185" s="176">
        <f t="shared" si="217"/>
        <v>0</v>
      </c>
      <c r="BZ185" s="176">
        <f t="shared" si="217"/>
        <v>0</v>
      </c>
      <c r="CA185" s="176">
        <f t="shared" si="217"/>
        <v>0</v>
      </c>
      <c r="CB185" s="176">
        <f t="shared" si="217"/>
        <v>0</v>
      </c>
      <c r="CC185" s="176">
        <f t="shared" si="217"/>
        <v>0</v>
      </c>
      <c r="CD185" s="176">
        <f t="shared" si="228"/>
        <v>0</v>
      </c>
      <c r="CE185" s="176">
        <f t="shared" si="228"/>
        <v>0</v>
      </c>
      <c r="CF185" s="176">
        <f t="shared" si="228"/>
        <v>0</v>
      </c>
      <c r="CG185" s="176">
        <f t="shared" si="228"/>
        <v>0</v>
      </c>
      <c r="CH185" s="176">
        <f t="shared" si="228"/>
        <v>0</v>
      </c>
      <c r="CI185" s="176">
        <f t="shared" si="228"/>
        <v>0</v>
      </c>
      <c r="CJ185" s="176">
        <f t="shared" si="228"/>
        <v>0</v>
      </c>
      <c r="CK185" s="176">
        <f t="shared" si="228"/>
        <v>0</v>
      </c>
      <c r="CL185" s="176">
        <f t="shared" si="228"/>
        <v>0</v>
      </c>
      <c r="CM185" s="176">
        <f t="shared" si="228"/>
        <v>0</v>
      </c>
      <c r="CN185" s="176">
        <f t="shared" si="228"/>
        <v>0</v>
      </c>
      <c r="CO185" s="176">
        <f t="shared" si="228"/>
        <v>0</v>
      </c>
      <c r="CP185" s="176">
        <f t="shared" si="228"/>
        <v>0</v>
      </c>
      <c r="CQ185" s="176">
        <f t="shared" si="228"/>
        <v>0</v>
      </c>
      <c r="CR185" s="176">
        <f t="shared" si="228"/>
        <v>0</v>
      </c>
      <c r="CS185" s="176">
        <f t="shared" si="228"/>
        <v>0</v>
      </c>
      <c r="CT185" s="176">
        <f t="shared" si="223"/>
        <v>0</v>
      </c>
      <c r="CU185" s="176">
        <f t="shared" si="223"/>
        <v>0</v>
      </c>
      <c r="CV185" s="176">
        <f t="shared" si="223"/>
        <v>0</v>
      </c>
      <c r="CW185" s="176">
        <f t="shared" si="223"/>
        <v>0</v>
      </c>
      <c r="CX185" s="176">
        <f t="shared" si="223"/>
        <v>0</v>
      </c>
      <c r="CY185" s="176">
        <f t="shared" si="223"/>
        <v>0</v>
      </c>
      <c r="CZ185" s="176">
        <f t="shared" si="223"/>
        <v>0</v>
      </c>
      <c r="DA185" s="176">
        <f t="shared" si="223"/>
        <v>0</v>
      </c>
      <c r="DB185" s="176">
        <f t="shared" si="223"/>
        <v>0</v>
      </c>
      <c r="DC185" s="176">
        <f t="shared" si="223"/>
        <v>0</v>
      </c>
      <c r="DD185" s="176">
        <f t="shared" si="223"/>
        <v>0</v>
      </c>
      <c r="DE185" s="176">
        <f t="shared" si="223"/>
        <v>0</v>
      </c>
      <c r="DF185" s="176">
        <f t="shared" si="223"/>
        <v>0</v>
      </c>
      <c r="DG185" s="176">
        <f t="shared" si="223"/>
        <v>0</v>
      </c>
      <c r="DH185" s="176">
        <f t="shared" si="223"/>
        <v>0</v>
      </c>
      <c r="DI185" s="176">
        <f t="shared" si="218"/>
        <v>0</v>
      </c>
      <c r="DJ185" s="176">
        <f t="shared" si="218"/>
        <v>0</v>
      </c>
      <c r="DK185" s="176">
        <f t="shared" si="218"/>
        <v>0</v>
      </c>
      <c r="DL185" s="176">
        <f t="shared" si="218"/>
        <v>0</v>
      </c>
      <c r="DM185" s="176">
        <f t="shared" si="218"/>
        <v>0</v>
      </c>
      <c r="DN185" s="176">
        <f t="shared" si="218"/>
        <v>0</v>
      </c>
      <c r="DO185" s="176">
        <f t="shared" si="218"/>
        <v>0</v>
      </c>
      <c r="DP185" s="176">
        <f t="shared" si="218"/>
        <v>0</v>
      </c>
      <c r="DQ185" s="176">
        <f t="shared" si="218"/>
        <v>0</v>
      </c>
      <c r="DR185" s="176">
        <f t="shared" si="226"/>
        <v>0</v>
      </c>
      <c r="DS185" s="176">
        <f t="shared" si="226"/>
        <v>0</v>
      </c>
      <c r="DT185" s="176">
        <f t="shared" si="226"/>
        <v>0</v>
      </c>
      <c r="DU185" s="176">
        <f t="shared" si="226"/>
        <v>0</v>
      </c>
      <c r="DV185" s="176">
        <f t="shared" si="226"/>
        <v>0</v>
      </c>
      <c r="DW185" s="176">
        <f t="shared" si="226"/>
        <v>0</v>
      </c>
      <c r="DX185" s="176">
        <f t="shared" si="226"/>
        <v>0</v>
      </c>
      <c r="DY185" s="176">
        <f t="shared" si="226"/>
        <v>0</v>
      </c>
      <c r="DZ185" s="176">
        <f t="shared" si="226"/>
        <v>0</v>
      </c>
      <c r="EA185" s="176">
        <f t="shared" si="226"/>
        <v>0</v>
      </c>
      <c r="EB185" s="176">
        <f t="shared" si="226"/>
        <v>0</v>
      </c>
      <c r="EC185" s="176">
        <f t="shared" si="224"/>
        <v>0</v>
      </c>
      <c r="ED185" s="176">
        <f t="shared" si="224"/>
        <v>0</v>
      </c>
      <c r="EE185" s="176">
        <f t="shared" si="224"/>
        <v>0</v>
      </c>
      <c r="EF185" s="176">
        <f t="shared" si="224"/>
        <v>0</v>
      </c>
      <c r="EG185" s="176">
        <f t="shared" si="227"/>
        <v>0</v>
      </c>
      <c r="EH185" s="176">
        <f t="shared" si="227"/>
        <v>0</v>
      </c>
      <c r="EI185" s="176">
        <f t="shared" si="227"/>
        <v>0</v>
      </c>
      <c r="EJ185" s="176">
        <f t="shared" si="227"/>
        <v>0</v>
      </c>
      <c r="EK185" s="176">
        <f t="shared" si="227"/>
        <v>0</v>
      </c>
      <c r="EL185" s="176">
        <f t="shared" si="227"/>
        <v>0</v>
      </c>
      <c r="EM185" s="176">
        <f t="shared" si="227"/>
        <v>0</v>
      </c>
      <c r="EN185" s="176">
        <f t="shared" si="227"/>
        <v>0</v>
      </c>
      <c r="EO185" s="176">
        <f t="shared" si="227"/>
        <v>0</v>
      </c>
      <c r="EP185" s="176">
        <f t="shared" si="227"/>
        <v>0</v>
      </c>
      <c r="EQ185" s="176">
        <f t="shared" si="227"/>
        <v>0</v>
      </c>
      <c r="ER185" s="176">
        <f t="shared" si="227"/>
        <v>0</v>
      </c>
      <c r="ES185" s="176">
        <f t="shared" si="227"/>
        <v>0</v>
      </c>
      <c r="ET185" s="176">
        <f t="shared" si="227"/>
        <v>0</v>
      </c>
      <c r="EU185" s="176">
        <f t="shared" si="227"/>
        <v>0</v>
      </c>
      <c r="EV185" s="176">
        <f t="shared" si="227"/>
        <v>0</v>
      </c>
      <c r="EW185" s="176">
        <f t="shared" si="209"/>
        <v>0</v>
      </c>
      <c r="EX185" s="176">
        <f t="shared" si="209"/>
        <v>0</v>
      </c>
      <c r="EY185" s="176">
        <f t="shared" si="209"/>
        <v>0</v>
      </c>
      <c r="EZ185" s="176">
        <f t="shared" si="209"/>
        <v>0</v>
      </c>
      <c r="FA185" s="176">
        <f t="shared" si="209"/>
        <v>0</v>
      </c>
      <c r="FB185" s="176">
        <f t="shared" si="209"/>
        <v>0</v>
      </c>
      <c r="FC185" s="176">
        <f t="shared" si="209"/>
        <v>0</v>
      </c>
      <c r="FD185" s="176">
        <f t="shared" si="209"/>
        <v>0</v>
      </c>
      <c r="FE185" s="176">
        <f t="shared" si="209"/>
        <v>0</v>
      </c>
      <c r="FF185" s="176">
        <f t="shared" si="209"/>
        <v>0</v>
      </c>
      <c r="FG185" s="176">
        <f t="shared" si="209"/>
        <v>0</v>
      </c>
      <c r="FH185" s="176">
        <f t="shared" si="209"/>
        <v>0</v>
      </c>
      <c r="FI185" s="176">
        <f t="shared" si="209"/>
        <v>0</v>
      </c>
      <c r="FJ185" s="176">
        <f t="shared" si="209"/>
        <v>0</v>
      </c>
      <c r="FK185" s="176">
        <f t="shared" si="209"/>
        <v>0</v>
      </c>
      <c r="FL185" s="176">
        <f t="shared" ref="FL185:GA211" si="232">+NORMDIST($H185,FL$12,FL$13,FALSE)</f>
        <v>0</v>
      </c>
      <c r="FM185" s="176">
        <f t="shared" si="232"/>
        <v>0</v>
      </c>
      <c r="FN185" s="176">
        <f t="shared" si="232"/>
        <v>0</v>
      </c>
      <c r="FO185" s="176">
        <f t="shared" si="232"/>
        <v>0</v>
      </c>
      <c r="FP185" s="176">
        <f t="shared" si="216"/>
        <v>0</v>
      </c>
      <c r="FQ185" s="176">
        <f t="shared" si="216"/>
        <v>0</v>
      </c>
      <c r="FR185" s="176">
        <f t="shared" si="216"/>
        <v>0</v>
      </c>
      <c r="FS185" s="176">
        <f t="shared" si="216"/>
        <v>0</v>
      </c>
      <c r="FT185" s="176">
        <f t="shared" si="216"/>
        <v>0</v>
      </c>
      <c r="FU185" s="176">
        <f t="shared" si="216"/>
        <v>0</v>
      </c>
      <c r="FV185" s="176">
        <f t="shared" si="216"/>
        <v>0</v>
      </c>
      <c r="FW185" s="176">
        <f t="shared" si="216"/>
        <v>0</v>
      </c>
      <c r="FX185" s="176">
        <f t="shared" si="216"/>
        <v>0</v>
      </c>
      <c r="FY185" s="176">
        <f t="shared" si="216"/>
        <v>0</v>
      </c>
      <c r="FZ185" s="176">
        <f t="shared" si="216"/>
        <v>0</v>
      </c>
      <c r="GA185" s="176">
        <f t="shared" si="216"/>
        <v>0</v>
      </c>
      <c r="GB185" s="176">
        <f t="shared" si="216"/>
        <v>0</v>
      </c>
      <c r="GC185" s="176">
        <f t="shared" si="215"/>
        <v>0</v>
      </c>
      <c r="GD185" s="176">
        <f t="shared" si="215"/>
        <v>0</v>
      </c>
      <c r="GE185" s="176">
        <f t="shared" si="215"/>
        <v>0</v>
      </c>
      <c r="GF185" s="176">
        <f t="shared" si="215"/>
        <v>0</v>
      </c>
      <c r="GG185" s="176">
        <f t="shared" si="215"/>
        <v>0</v>
      </c>
      <c r="GH185" s="176">
        <f t="shared" si="215"/>
        <v>0</v>
      </c>
      <c r="GI185" s="176">
        <f t="shared" si="215"/>
        <v>0</v>
      </c>
      <c r="GJ185" s="176">
        <f t="shared" si="215"/>
        <v>0</v>
      </c>
      <c r="GK185" s="176">
        <f t="shared" si="215"/>
        <v>0</v>
      </c>
      <c r="GL185" s="176">
        <f t="shared" si="215"/>
        <v>0</v>
      </c>
      <c r="GM185" s="176">
        <f t="shared" si="215"/>
        <v>0</v>
      </c>
      <c r="GN185" s="176">
        <f t="shared" si="215"/>
        <v>0</v>
      </c>
      <c r="GO185" s="176">
        <f t="shared" si="215"/>
        <v>0</v>
      </c>
      <c r="GP185" s="176">
        <f t="shared" si="215"/>
        <v>0</v>
      </c>
      <c r="GQ185" s="176">
        <f t="shared" si="215"/>
        <v>0</v>
      </c>
      <c r="GR185" s="176">
        <f t="shared" si="221"/>
        <v>0</v>
      </c>
      <c r="GS185" s="176">
        <f t="shared" si="221"/>
        <v>0</v>
      </c>
      <c r="GT185" s="176">
        <f t="shared" si="221"/>
        <v>0</v>
      </c>
      <c r="GU185" s="176">
        <f t="shared" si="221"/>
        <v>0</v>
      </c>
      <c r="GV185" s="176">
        <f t="shared" si="221"/>
        <v>0</v>
      </c>
      <c r="GW185" s="176">
        <f t="shared" si="221"/>
        <v>0</v>
      </c>
      <c r="GX185" s="176">
        <f t="shared" si="221"/>
        <v>0</v>
      </c>
      <c r="GY185" s="176">
        <f t="shared" si="221"/>
        <v>0</v>
      </c>
      <c r="GZ185" s="176">
        <f t="shared" si="221"/>
        <v>0</v>
      </c>
      <c r="HA185" s="176">
        <f t="shared" si="221"/>
        <v>0</v>
      </c>
      <c r="HB185" s="176">
        <f t="shared" si="221"/>
        <v>0</v>
      </c>
      <c r="HC185" s="176">
        <f t="shared" si="221"/>
        <v>0</v>
      </c>
      <c r="HD185" s="176">
        <f t="shared" si="221"/>
        <v>0</v>
      </c>
      <c r="HE185" s="176">
        <f t="shared" si="221"/>
        <v>0</v>
      </c>
      <c r="HF185" s="176">
        <f t="shared" si="221"/>
        <v>0</v>
      </c>
      <c r="HG185" s="176">
        <f t="shared" si="211"/>
        <v>0</v>
      </c>
      <c r="HH185" s="176">
        <f t="shared" si="211"/>
        <v>0</v>
      </c>
      <c r="HI185" s="176">
        <f t="shared" si="211"/>
        <v>0</v>
      </c>
      <c r="HJ185" s="176">
        <f t="shared" si="211"/>
        <v>0</v>
      </c>
      <c r="HK185" s="176">
        <f t="shared" si="211"/>
        <v>0</v>
      </c>
      <c r="HL185" s="176">
        <f t="shared" si="211"/>
        <v>0</v>
      </c>
      <c r="HM185" s="176">
        <f t="shared" si="211"/>
        <v>0</v>
      </c>
      <c r="HN185" s="176">
        <f t="shared" si="211"/>
        <v>0</v>
      </c>
      <c r="HO185" s="176">
        <f t="shared" si="211"/>
        <v>0</v>
      </c>
      <c r="HP185" s="176">
        <f t="shared" si="211"/>
        <v>0</v>
      </c>
      <c r="HQ185" s="176">
        <f t="shared" si="211"/>
        <v>0</v>
      </c>
      <c r="HR185" s="176">
        <f t="shared" si="211"/>
        <v>0</v>
      </c>
      <c r="HS185" s="176">
        <f t="shared" si="211"/>
        <v>0</v>
      </c>
      <c r="HT185" s="176">
        <f t="shared" si="211"/>
        <v>0</v>
      </c>
      <c r="HU185" s="176">
        <f t="shared" si="230"/>
        <v>0</v>
      </c>
      <c r="HV185" s="176">
        <f t="shared" si="230"/>
        <v>0</v>
      </c>
      <c r="HW185" s="176">
        <f t="shared" si="230"/>
        <v>0</v>
      </c>
      <c r="HX185" s="176">
        <f t="shared" si="230"/>
        <v>0</v>
      </c>
      <c r="HY185" s="176">
        <f t="shared" si="230"/>
        <v>0</v>
      </c>
      <c r="HZ185" s="176">
        <f t="shared" si="230"/>
        <v>0</v>
      </c>
      <c r="IA185" s="176">
        <f t="shared" si="230"/>
        <v>0</v>
      </c>
      <c r="IB185" s="176">
        <f t="shared" si="230"/>
        <v>0</v>
      </c>
      <c r="IC185" s="176">
        <f t="shared" si="230"/>
        <v>0</v>
      </c>
      <c r="ID185" s="176">
        <f t="shared" si="230"/>
        <v>0</v>
      </c>
      <c r="IE185" s="176">
        <f t="shared" si="230"/>
        <v>0</v>
      </c>
      <c r="IF185" s="176">
        <f t="shared" si="230"/>
        <v>0</v>
      </c>
      <c r="IG185" s="176">
        <f t="shared" si="230"/>
        <v>0</v>
      </c>
    </row>
    <row r="186" spans="2:241" ht="12.75" customHeight="1" x14ac:dyDescent="0.25">
      <c r="B186" s="174"/>
      <c r="C186" s="174"/>
      <c r="D186" s="174">
        <f t="shared" si="173"/>
        <v>0</v>
      </c>
      <c r="E186"/>
      <c r="F186"/>
      <c r="G186" s="177">
        <v>173</v>
      </c>
      <c r="H186" s="176">
        <f t="shared" si="174"/>
        <v>26.823969280242814</v>
      </c>
      <c r="I186" s="176">
        <f t="shared" si="176"/>
        <v>0</v>
      </c>
      <c r="K186" s="176">
        <f t="shared" si="214"/>
        <v>0</v>
      </c>
      <c r="L186" s="176">
        <f t="shared" si="214"/>
        <v>0</v>
      </c>
      <c r="M186" s="176">
        <f t="shared" si="214"/>
        <v>0</v>
      </c>
      <c r="N186" s="176">
        <f t="shared" si="214"/>
        <v>0</v>
      </c>
      <c r="O186" s="176">
        <f t="shared" si="214"/>
        <v>0</v>
      </c>
      <c r="P186" s="176">
        <f t="shared" si="214"/>
        <v>0</v>
      </c>
      <c r="Q186" s="176">
        <f t="shared" si="214"/>
        <v>0</v>
      </c>
      <c r="R186" s="176">
        <f t="shared" si="214"/>
        <v>0</v>
      </c>
      <c r="S186" s="176">
        <f t="shared" si="214"/>
        <v>0</v>
      </c>
      <c r="T186" s="176">
        <f t="shared" si="214"/>
        <v>0</v>
      </c>
      <c r="U186" s="176">
        <f t="shared" si="214"/>
        <v>0</v>
      </c>
      <c r="V186" s="176">
        <f t="shared" si="214"/>
        <v>0</v>
      </c>
      <c r="W186" s="176">
        <f t="shared" si="214"/>
        <v>0</v>
      </c>
      <c r="X186" s="176">
        <f t="shared" si="214"/>
        <v>0</v>
      </c>
      <c r="Y186" s="176">
        <f t="shared" si="214"/>
        <v>0</v>
      </c>
      <c r="Z186" s="176">
        <f t="shared" si="214"/>
        <v>0</v>
      </c>
      <c r="AA186" s="176">
        <f t="shared" si="212"/>
        <v>0</v>
      </c>
      <c r="AB186" s="176">
        <f t="shared" si="212"/>
        <v>0</v>
      </c>
      <c r="AC186" s="176">
        <f t="shared" si="212"/>
        <v>0</v>
      </c>
      <c r="AD186" s="176">
        <f t="shared" si="212"/>
        <v>0</v>
      </c>
      <c r="AE186" s="176">
        <f t="shared" si="212"/>
        <v>0</v>
      </c>
      <c r="AF186" s="176">
        <f t="shared" si="212"/>
        <v>0</v>
      </c>
      <c r="AG186" s="176">
        <f t="shared" si="212"/>
        <v>0</v>
      </c>
      <c r="AH186" s="176">
        <f t="shared" si="212"/>
        <v>0</v>
      </c>
      <c r="AI186" s="176">
        <f t="shared" si="212"/>
        <v>0</v>
      </c>
      <c r="AJ186" s="176">
        <f t="shared" si="212"/>
        <v>0</v>
      </c>
      <c r="AK186" s="176">
        <f t="shared" si="212"/>
        <v>0</v>
      </c>
      <c r="AL186" s="176">
        <f t="shared" si="212"/>
        <v>0</v>
      </c>
      <c r="AM186" s="176">
        <f t="shared" si="212"/>
        <v>0</v>
      </c>
      <c r="AN186" s="176">
        <f t="shared" si="212"/>
        <v>0</v>
      </c>
      <c r="AO186" s="176">
        <f t="shared" si="212"/>
        <v>0</v>
      </c>
      <c r="AP186" s="176">
        <f t="shared" ref="AP186:BE209" si="233">+NORMDIST($H186,AP$12,AP$13,FALSE)</f>
        <v>0</v>
      </c>
      <c r="AQ186" s="176">
        <f t="shared" si="233"/>
        <v>0</v>
      </c>
      <c r="AR186" s="176">
        <f t="shared" si="233"/>
        <v>0</v>
      </c>
      <c r="AS186" s="176">
        <f t="shared" si="233"/>
        <v>0</v>
      </c>
      <c r="AT186" s="176">
        <f t="shared" si="233"/>
        <v>0</v>
      </c>
      <c r="AU186" s="176">
        <f t="shared" si="233"/>
        <v>0</v>
      </c>
      <c r="AV186" s="176">
        <f t="shared" si="222"/>
        <v>0</v>
      </c>
      <c r="AW186" s="176">
        <f t="shared" si="222"/>
        <v>0</v>
      </c>
      <c r="AX186" s="176">
        <f t="shared" si="222"/>
        <v>0</v>
      </c>
      <c r="AY186" s="176">
        <f t="shared" si="222"/>
        <v>0</v>
      </c>
      <c r="AZ186" s="176">
        <f t="shared" si="222"/>
        <v>0</v>
      </c>
      <c r="BA186" s="176">
        <f t="shared" si="222"/>
        <v>0</v>
      </c>
      <c r="BB186" s="176">
        <f t="shared" si="222"/>
        <v>0</v>
      </c>
      <c r="BC186" s="176">
        <f t="shared" si="222"/>
        <v>0</v>
      </c>
      <c r="BD186" s="176">
        <f t="shared" si="222"/>
        <v>0</v>
      </c>
      <c r="BE186" s="176">
        <f t="shared" si="222"/>
        <v>0</v>
      </c>
      <c r="BF186" s="176">
        <f t="shared" si="222"/>
        <v>0</v>
      </c>
      <c r="BG186" s="176">
        <f t="shared" si="222"/>
        <v>0</v>
      </c>
      <c r="BH186" s="176">
        <f t="shared" si="222"/>
        <v>0</v>
      </c>
      <c r="BI186" s="176">
        <f t="shared" si="220"/>
        <v>0</v>
      </c>
      <c r="BJ186" s="176">
        <f t="shared" si="220"/>
        <v>0</v>
      </c>
      <c r="BK186" s="176">
        <f t="shared" si="220"/>
        <v>0</v>
      </c>
      <c r="BL186" s="176">
        <f t="shared" si="220"/>
        <v>0</v>
      </c>
      <c r="BM186" s="176">
        <f t="shared" si="220"/>
        <v>0</v>
      </c>
      <c r="BN186" s="176">
        <f t="shared" si="220"/>
        <v>0</v>
      </c>
      <c r="BO186" s="176">
        <f t="shared" si="220"/>
        <v>0</v>
      </c>
      <c r="BP186" s="176">
        <f t="shared" si="220"/>
        <v>0</v>
      </c>
      <c r="BQ186" s="176">
        <f t="shared" si="220"/>
        <v>0</v>
      </c>
      <c r="BR186" s="176">
        <f t="shared" si="220"/>
        <v>0</v>
      </c>
      <c r="BS186" s="176">
        <f t="shared" si="217"/>
        <v>0</v>
      </c>
      <c r="BT186" s="176">
        <f t="shared" si="217"/>
        <v>0</v>
      </c>
      <c r="BU186" s="176">
        <f t="shared" si="217"/>
        <v>0</v>
      </c>
      <c r="BV186" s="176">
        <f t="shared" si="217"/>
        <v>0</v>
      </c>
      <c r="BW186" s="176">
        <f t="shared" si="217"/>
        <v>0</v>
      </c>
      <c r="BX186" s="176">
        <f t="shared" si="217"/>
        <v>0</v>
      </c>
      <c r="BY186" s="176">
        <f t="shared" si="217"/>
        <v>0</v>
      </c>
      <c r="BZ186" s="176">
        <f t="shared" si="217"/>
        <v>0</v>
      </c>
      <c r="CA186" s="176">
        <f t="shared" si="217"/>
        <v>0</v>
      </c>
      <c r="CB186" s="176">
        <f t="shared" si="217"/>
        <v>0</v>
      </c>
      <c r="CC186" s="176">
        <f t="shared" si="217"/>
        <v>0</v>
      </c>
      <c r="CD186" s="176">
        <f t="shared" si="228"/>
        <v>0</v>
      </c>
      <c r="CE186" s="176">
        <f t="shared" si="228"/>
        <v>0</v>
      </c>
      <c r="CF186" s="176">
        <f t="shared" si="228"/>
        <v>0</v>
      </c>
      <c r="CG186" s="176">
        <f t="shared" si="228"/>
        <v>0</v>
      </c>
      <c r="CH186" s="176">
        <f t="shared" si="228"/>
        <v>0</v>
      </c>
      <c r="CI186" s="176">
        <f t="shared" si="228"/>
        <v>0</v>
      </c>
      <c r="CJ186" s="176">
        <f t="shared" si="228"/>
        <v>0</v>
      </c>
      <c r="CK186" s="176">
        <f t="shared" si="228"/>
        <v>0</v>
      </c>
      <c r="CL186" s="176">
        <f t="shared" si="228"/>
        <v>0</v>
      </c>
      <c r="CM186" s="176">
        <f t="shared" si="228"/>
        <v>0</v>
      </c>
      <c r="CN186" s="176">
        <f t="shared" si="228"/>
        <v>0</v>
      </c>
      <c r="CO186" s="176">
        <f t="shared" si="228"/>
        <v>0</v>
      </c>
      <c r="CP186" s="176">
        <f t="shared" si="228"/>
        <v>0</v>
      </c>
      <c r="CQ186" s="176">
        <f t="shared" si="228"/>
        <v>0</v>
      </c>
      <c r="CR186" s="176">
        <f t="shared" si="228"/>
        <v>0</v>
      </c>
      <c r="CS186" s="176">
        <f t="shared" si="228"/>
        <v>0</v>
      </c>
      <c r="CT186" s="176">
        <f t="shared" si="223"/>
        <v>0</v>
      </c>
      <c r="CU186" s="176">
        <f t="shared" si="223"/>
        <v>0</v>
      </c>
      <c r="CV186" s="176">
        <f t="shared" si="223"/>
        <v>0</v>
      </c>
      <c r="CW186" s="176">
        <f t="shared" si="223"/>
        <v>0</v>
      </c>
      <c r="CX186" s="176">
        <f t="shared" si="223"/>
        <v>0</v>
      </c>
      <c r="CY186" s="176">
        <f t="shared" si="223"/>
        <v>0</v>
      </c>
      <c r="CZ186" s="176">
        <f t="shared" si="223"/>
        <v>0</v>
      </c>
      <c r="DA186" s="176">
        <f t="shared" si="223"/>
        <v>0</v>
      </c>
      <c r="DB186" s="176">
        <f t="shared" si="223"/>
        <v>0</v>
      </c>
      <c r="DC186" s="176">
        <f t="shared" si="223"/>
        <v>0</v>
      </c>
      <c r="DD186" s="176">
        <f t="shared" si="223"/>
        <v>0</v>
      </c>
      <c r="DE186" s="176">
        <f t="shared" si="223"/>
        <v>0</v>
      </c>
      <c r="DF186" s="176">
        <f t="shared" si="223"/>
        <v>0</v>
      </c>
      <c r="DG186" s="176">
        <f t="shared" si="223"/>
        <v>0</v>
      </c>
      <c r="DH186" s="176">
        <f t="shared" si="223"/>
        <v>0</v>
      </c>
      <c r="DI186" s="176">
        <f t="shared" si="218"/>
        <v>0</v>
      </c>
      <c r="DJ186" s="176">
        <f t="shared" si="218"/>
        <v>0</v>
      </c>
      <c r="DK186" s="176">
        <f t="shared" si="218"/>
        <v>0</v>
      </c>
      <c r="DL186" s="176">
        <f t="shared" si="218"/>
        <v>0</v>
      </c>
      <c r="DM186" s="176">
        <f t="shared" si="218"/>
        <v>0</v>
      </c>
      <c r="DN186" s="176">
        <f t="shared" si="218"/>
        <v>0</v>
      </c>
      <c r="DO186" s="176">
        <f t="shared" si="218"/>
        <v>0</v>
      </c>
      <c r="DP186" s="176">
        <f t="shared" si="218"/>
        <v>0</v>
      </c>
      <c r="DQ186" s="176">
        <f t="shared" si="218"/>
        <v>0</v>
      </c>
      <c r="DR186" s="176">
        <f t="shared" si="226"/>
        <v>0</v>
      </c>
      <c r="DS186" s="176">
        <f t="shared" si="226"/>
        <v>0</v>
      </c>
      <c r="DT186" s="176">
        <f t="shared" si="226"/>
        <v>0</v>
      </c>
      <c r="DU186" s="176">
        <f t="shared" si="226"/>
        <v>0</v>
      </c>
      <c r="DV186" s="176">
        <f t="shared" si="226"/>
        <v>0</v>
      </c>
      <c r="DW186" s="176">
        <f t="shared" si="226"/>
        <v>0</v>
      </c>
      <c r="DX186" s="176">
        <f t="shared" si="226"/>
        <v>0</v>
      </c>
      <c r="DY186" s="176">
        <f t="shared" si="226"/>
        <v>0</v>
      </c>
      <c r="DZ186" s="176">
        <f t="shared" si="226"/>
        <v>0</v>
      </c>
      <c r="EA186" s="176">
        <f t="shared" si="226"/>
        <v>0</v>
      </c>
      <c r="EB186" s="176">
        <f t="shared" si="226"/>
        <v>0</v>
      </c>
      <c r="EC186" s="176">
        <f t="shared" si="224"/>
        <v>0</v>
      </c>
      <c r="ED186" s="176">
        <f t="shared" si="224"/>
        <v>0</v>
      </c>
      <c r="EE186" s="176">
        <f t="shared" si="224"/>
        <v>0</v>
      </c>
      <c r="EF186" s="176">
        <f t="shared" si="224"/>
        <v>0</v>
      </c>
      <c r="EG186" s="176">
        <f t="shared" si="227"/>
        <v>0</v>
      </c>
      <c r="EH186" s="176">
        <f t="shared" si="227"/>
        <v>0</v>
      </c>
      <c r="EI186" s="176">
        <f t="shared" si="227"/>
        <v>0</v>
      </c>
      <c r="EJ186" s="176">
        <f t="shared" si="227"/>
        <v>0</v>
      </c>
      <c r="EK186" s="176">
        <f t="shared" si="227"/>
        <v>0</v>
      </c>
      <c r="EL186" s="176">
        <f t="shared" si="227"/>
        <v>0</v>
      </c>
      <c r="EM186" s="176">
        <f t="shared" si="227"/>
        <v>0</v>
      </c>
      <c r="EN186" s="176">
        <f t="shared" si="227"/>
        <v>0</v>
      </c>
      <c r="EO186" s="176">
        <f t="shared" si="227"/>
        <v>0</v>
      </c>
      <c r="EP186" s="176">
        <f t="shared" si="227"/>
        <v>0</v>
      </c>
      <c r="EQ186" s="176">
        <f t="shared" si="227"/>
        <v>0</v>
      </c>
      <c r="ER186" s="176">
        <f t="shared" si="227"/>
        <v>0</v>
      </c>
      <c r="ES186" s="176">
        <f t="shared" si="227"/>
        <v>0</v>
      </c>
      <c r="ET186" s="176">
        <f t="shared" si="227"/>
        <v>0</v>
      </c>
      <c r="EU186" s="176">
        <f t="shared" si="227"/>
        <v>0</v>
      </c>
      <c r="EV186" s="176">
        <f t="shared" si="227"/>
        <v>0</v>
      </c>
      <c r="EW186" s="176">
        <f t="shared" ref="EW186:FL201" si="234">+NORMDIST($H186,EW$12,EW$13,FALSE)</f>
        <v>0</v>
      </c>
      <c r="EX186" s="176">
        <f t="shared" si="234"/>
        <v>0</v>
      </c>
      <c r="EY186" s="176">
        <f t="shared" si="234"/>
        <v>0</v>
      </c>
      <c r="EZ186" s="176">
        <f t="shared" si="234"/>
        <v>0</v>
      </c>
      <c r="FA186" s="176">
        <f t="shared" si="234"/>
        <v>0</v>
      </c>
      <c r="FB186" s="176">
        <f t="shared" si="234"/>
        <v>0</v>
      </c>
      <c r="FC186" s="176">
        <f t="shared" si="234"/>
        <v>0</v>
      </c>
      <c r="FD186" s="176">
        <f t="shared" si="234"/>
        <v>0</v>
      </c>
      <c r="FE186" s="176">
        <f t="shared" si="234"/>
        <v>0</v>
      </c>
      <c r="FF186" s="176">
        <f t="shared" si="234"/>
        <v>0</v>
      </c>
      <c r="FG186" s="176">
        <f t="shared" si="234"/>
        <v>0</v>
      </c>
      <c r="FH186" s="176">
        <f t="shared" si="234"/>
        <v>0</v>
      </c>
      <c r="FI186" s="176">
        <f t="shared" si="234"/>
        <v>0</v>
      </c>
      <c r="FJ186" s="176">
        <f t="shared" si="234"/>
        <v>0</v>
      </c>
      <c r="FK186" s="176">
        <f t="shared" si="234"/>
        <v>0</v>
      </c>
      <c r="FL186" s="176">
        <f t="shared" si="234"/>
        <v>0</v>
      </c>
      <c r="FM186" s="176">
        <f t="shared" si="232"/>
        <v>0</v>
      </c>
      <c r="FN186" s="176">
        <f t="shared" si="232"/>
        <v>0</v>
      </c>
      <c r="FO186" s="176">
        <f t="shared" si="232"/>
        <v>0</v>
      </c>
      <c r="FP186" s="176">
        <f t="shared" si="216"/>
        <v>0</v>
      </c>
      <c r="FQ186" s="176">
        <f t="shared" si="216"/>
        <v>0</v>
      </c>
      <c r="FR186" s="176">
        <f t="shared" si="216"/>
        <v>0</v>
      </c>
      <c r="FS186" s="176">
        <f t="shared" si="216"/>
        <v>0</v>
      </c>
      <c r="FT186" s="176">
        <f t="shared" si="216"/>
        <v>0</v>
      </c>
      <c r="FU186" s="176">
        <f t="shared" si="216"/>
        <v>0</v>
      </c>
      <c r="FV186" s="176">
        <f t="shared" si="216"/>
        <v>0</v>
      </c>
      <c r="FW186" s="176">
        <f t="shared" si="216"/>
        <v>0</v>
      </c>
      <c r="FX186" s="176">
        <f t="shared" si="216"/>
        <v>0</v>
      </c>
      <c r="FY186" s="176">
        <f t="shared" si="216"/>
        <v>0</v>
      </c>
      <c r="FZ186" s="176">
        <f t="shared" si="216"/>
        <v>0</v>
      </c>
      <c r="GA186" s="176">
        <f t="shared" si="216"/>
        <v>0</v>
      </c>
      <c r="GB186" s="176">
        <f t="shared" si="216"/>
        <v>0</v>
      </c>
      <c r="GC186" s="176">
        <f t="shared" si="215"/>
        <v>0</v>
      </c>
      <c r="GD186" s="176">
        <f t="shared" si="215"/>
        <v>0</v>
      </c>
      <c r="GE186" s="176">
        <f t="shared" si="215"/>
        <v>0</v>
      </c>
      <c r="GF186" s="176">
        <f t="shared" si="215"/>
        <v>0</v>
      </c>
      <c r="GG186" s="176">
        <f t="shared" si="215"/>
        <v>0</v>
      </c>
      <c r="GH186" s="176">
        <f t="shared" si="215"/>
        <v>0</v>
      </c>
      <c r="GI186" s="176">
        <f t="shared" si="215"/>
        <v>0</v>
      </c>
      <c r="GJ186" s="176">
        <f t="shared" si="215"/>
        <v>0</v>
      </c>
      <c r="GK186" s="176">
        <f t="shared" si="215"/>
        <v>0</v>
      </c>
      <c r="GL186" s="176">
        <f t="shared" si="215"/>
        <v>0</v>
      </c>
      <c r="GM186" s="176">
        <f t="shared" si="215"/>
        <v>0</v>
      </c>
      <c r="GN186" s="176">
        <f t="shared" si="215"/>
        <v>0</v>
      </c>
      <c r="GO186" s="176">
        <f t="shared" si="215"/>
        <v>0</v>
      </c>
      <c r="GP186" s="176">
        <f t="shared" si="215"/>
        <v>0</v>
      </c>
      <c r="GQ186" s="176">
        <f t="shared" si="215"/>
        <v>0</v>
      </c>
      <c r="GR186" s="176">
        <f t="shared" si="221"/>
        <v>0</v>
      </c>
      <c r="GS186" s="176">
        <f t="shared" si="221"/>
        <v>0</v>
      </c>
      <c r="GT186" s="176">
        <f t="shared" si="221"/>
        <v>0</v>
      </c>
      <c r="GU186" s="176">
        <f t="shared" si="221"/>
        <v>0</v>
      </c>
      <c r="GV186" s="176">
        <f t="shared" si="221"/>
        <v>0</v>
      </c>
      <c r="GW186" s="176">
        <f t="shared" si="221"/>
        <v>0</v>
      </c>
      <c r="GX186" s="176">
        <f t="shared" si="221"/>
        <v>0</v>
      </c>
      <c r="GY186" s="176">
        <f t="shared" si="221"/>
        <v>0</v>
      </c>
      <c r="GZ186" s="176">
        <f t="shared" si="221"/>
        <v>0</v>
      </c>
      <c r="HA186" s="176">
        <f t="shared" si="221"/>
        <v>0</v>
      </c>
      <c r="HB186" s="176">
        <f t="shared" si="221"/>
        <v>0</v>
      </c>
      <c r="HC186" s="176">
        <f t="shared" si="221"/>
        <v>0</v>
      </c>
      <c r="HD186" s="176">
        <f t="shared" si="221"/>
        <v>0</v>
      </c>
      <c r="HE186" s="176">
        <f t="shared" si="221"/>
        <v>0</v>
      </c>
      <c r="HF186" s="176">
        <f t="shared" si="221"/>
        <v>0</v>
      </c>
      <c r="HG186" s="176">
        <f t="shared" si="211"/>
        <v>0</v>
      </c>
      <c r="HH186" s="176">
        <f t="shared" si="211"/>
        <v>0</v>
      </c>
      <c r="HI186" s="176">
        <f t="shared" si="211"/>
        <v>0</v>
      </c>
      <c r="HJ186" s="176">
        <f t="shared" si="211"/>
        <v>0</v>
      </c>
      <c r="HK186" s="176">
        <f t="shared" si="211"/>
        <v>0</v>
      </c>
      <c r="HL186" s="176">
        <f t="shared" si="211"/>
        <v>0</v>
      </c>
      <c r="HM186" s="176">
        <f t="shared" si="211"/>
        <v>0</v>
      </c>
      <c r="HN186" s="176">
        <f t="shared" si="211"/>
        <v>0</v>
      </c>
      <c r="HO186" s="176">
        <f t="shared" si="211"/>
        <v>0</v>
      </c>
      <c r="HP186" s="176">
        <f t="shared" si="211"/>
        <v>0</v>
      </c>
      <c r="HQ186" s="176">
        <f t="shared" si="211"/>
        <v>0</v>
      </c>
      <c r="HR186" s="176">
        <f t="shared" si="211"/>
        <v>0</v>
      </c>
      <c r="HS186" s="176">
        <f t="shared" si="211"/>
        <v>0</v>
      </c>
      <c r="HT186" s="176">
        <f t="shared" si="211"/>
        <v>0</v>
      </c>
      <c r="HU186" s="176">
        <f t="shared" si="230"/>
        <v>0</v>
      </c>
      <c r="HV186" s="176">
        <f t="shared" si="230"/>
        <v>0</v>
      </c>
      <c r="HW186" s="176">
        <f t="shared" si="230"/>
        <v>0</v>
      </c>
      <c r="HX186" s="176">
        <f t="shared" si="230"/>
        <v>0</v>
      </c>
      <c r="HY186" s="176">
        <f t="shared" si="230"/>
        <v>0</v>
      </c>
      <c r="HZ186" s="176">
        <f t="shared" si="230"/>
        <v>0</v>
      </c>
      <c r="IA186" s="176">
        <f t="shared" si="230"/>
        <v>0</v>
      </c>
      <c r="IB186" s="176">
        <f t="shared" si="230"/>
        <v>0</v>
      </c>
      <c r="IC186" s="176">
        <f t="shared" si="230"/>
        <v>0</v>
      </c>
      <c r="ID186" s="176">
        <f t="shared" si="230"/>
        <v>0</v>
      </c>
      <c r="IE186" s="176">
        <f t="shared" si="230"/>
        <v>0</v>
      </c>
      <c r="IF186" s="176">
        <f t="shared" si="230"/>
        <v>0</v>
      </c>
      <c r="IG186" s="176">
        <f t="shared" si="230"/>
        <v>0</v>
      </c>
    </row>
    <row r="187" spans="2:241" ht="12.75" customHeight="1" x14ac:dyDescent="0.25">
      <c r="B187" s="174"/>
      <c r="C187" s="174"/>
      <c r="D187" s="174">
        <f t="shared" si="173"/>
        <v>0</v>
      </c>
      <c r="E187"/>
      <c r="F187"/>
      <c r="G187" s="177">
        <v>174</v>
      </c>
      <c r="H187" s="176">
        <f t="shared" si="174"/>
        <v>26.979021125793352</v>
      </c>
      <c r="I187" s="176">
        <f t="shared" si="176"/>
        <v>0</v>
      </c>
      <c r="K187" s="176">
        <f t="shared" si="214"/>
        <v>0</v>
      </c>
      <c r="L187" s="176">
        <f t="shared" si="214"/>
        <v>0</v>
      </c>
      <c r="M187" s="176">
        <f t="shared" si="214"/>
        <v>0</v>
      </c>
      <c r="N187" s="176">
        <f t="shared" si="214"/>
        <v>0</v>
      </c>
      <c r="O187" s="176">
        <f t="shared" si="214"/>
        <v>0</v>
      </c>
      <c r="P187" s="176">
        <f t="shared" si="214"/>
        <v>0</v>
      </c>
      <c r="Q187" s="176">
        <f t="shared" si="214"/>
        <v>0</v>
      </c>
      <c r="R187" s="176">
        <f t="shared" si="214"/>
        <v>0</v>
      </c>
      <c r="S187" s="176">
        <f t="shared" si="214"/>
        <v>0</v>
      </c>
      <c r="T187" s="176">
        <f t="shared" si="214"/>
        <v>0</v>
      </c>
      <c r="U187" s="176">
        <f t="shared" si="214"/>
        <v>0</v>
      </c>
      <c r="V187" s="176">
        <f t="shared" si="214"/>
        <v>0</v>
      </c>
      <c r="W187" s="176">
        <f t="shared" si="214"/>
        <v>0</v>
      </c>
      <c r="X187" s="176">
        <f t="shared" si="214"/>
        <v>0</v>
      </c>
      <c r="Y187" s="176">
        <f t="shared" si="214"/>
        <v>0</v>
      </c>
      <c r="Z187" s="176">
        <f t="shared" si="214"/>
        <v>0</v>
      </c>
      <c r="AA187" s="176">
        <f t="shared" si="212"/>
        <v>0</v>
      </c>
      <c r="AB187" s="176">
        <f t="shared" si="212"/>
        <v>0</v>
      </c>
      <c r="AC187" s="176">
        <f t="shared" si="212"/>
        <v>0</v>
      </c>
      <c r="AD187" s="176">
        <f t="shared" si="212"/>
        <v>0</v>
      </c>
      <c r="AE187" s="176">
        <f t="shared" si="212"/>
        <v>0</v>
      </c>
      <c r="AF187" s="176">
        <f t="shared" si="212"/>
        <v>0</v>
      </c>
      <c r="AG187" s="176">
        <f t="shared" si="212"/>
        <v>0</v>
      </c>
      <c r="AH187" s="176">
        <f t="shared" si="212"/>
        <v>0</v>
      </c>
      <c r="AI187" s="176">
        <f t="shared" si="212"/>
        <v>0</v>
      </c>
      <c r="AJ187" s="176">
        <f t="shared" si="212"/>
        <v>0</v>
      </c>
      <c r="AK187" s="176">
        <f t="shared" si="212"/>
        <v>0</v>
      </c>
      <c r="AL187" s="176">
        <f t="shared" si="212"/>
        <v>0</v>
      </c>
      <c r="AM187" s="176">
        <f t="shared" si="212"/>
        <v>0</v>
      </c>
      <c r="AN187" s="176">
        <f t="shared" si="212"/>
        <v>0</v>
      </c>
      <c r="AO187" s="176">
        <f t="shared" si="212"/>
        <v>0</v>
      </c>
      <c r="AP187" s="176">
        <f t="shared" si="233"/>
        <v>0</v>
      </c>
      <c r="AQ187" s="176">
        <f t="shared" si="233"/>
        <v>0</v>
      </c>
      <c r="AR187" s="176">
        <f t="shared" si="233"/>
        <v>0</v>
      </c>
      <c r="AS187" s="176">
        <f t="shared" si="233"/>
        <v>0</v>
      </c>
      <c r="AT187" s="176">
        <f t="shared" si="233"/>
        <v>0</v>
      </c>
      <c r="AU187" s="176">
        <f t="shared" si="233"/>
        <v>0</v>
      </c>
      <c r="AV187" s="176">
        <f t="shared" si="233"/>
        <v>0</v>
      </c>
      <c r="AW187" s="176">
        <f t="shared" si="233"/>
        <v>0</v>
      </c>
      <c r="AX187" s="176">
        <f t="shared" si="233"/>
        <v>0</v>
      </c>
      <c r="AY187" s="176">
        <f t="shared" si="222"/>
        <v>0</v>
      </c>
      <c r="AZ187" s="176">
        <f t="shared" si="222"/>
        <v>0</v>
      </c>
      <c r="BA187" s="176">
        <f t="shared" si="222"/>
        <v>0</v>
      </c>
      <c r="BB187" s="176">
        <f t="shared" si="222"/>
        <v>0</v>
      </c>
      <c r="BC187" s="176">
        <f t="shared" si="222"/>
        <v>0</v>
      </c>
      <c r="BD187" s="176">
        <f t="shared" si="222"/>
        <v>0</v>
      </c>
      <c r="BE187" s="176">
        <f t="shared" si="222"/>
        <v>0</v>
      </c>
      <c r="BF187" s="176">
        <f t="shared" si="222"/>
        <v>0</v>
      </c>
      <c r="BG187" s="176">
        <f t="shared" si="222"/>
        <v>0</v>
      </c>
      <c r="BH187" s="176">
        <f t="shared" si="222"/>
        <v>0</v>
      </c>
      <c r="BI187" s="176">
        <f t="shared" si="220"/>
        <v>0</v>
      </c>
      <c r="BJ187" s="176">
        <f t="shared" si="220"/>
        <v>0</v>
      </c>
      <c r="BK187" s="176">
        <f t="shared" si="220"/>
        <v>0</v>
      </c>
      <c r="BL187" s="176">
        <f t="shared" si="220"/>
        <v>0</v>
      </c>
      <c r="BM187" s="176">
        <f t="shared" si="220"/>
        <v>0</v>
      </c>
      <c r="BN187" s="176">
        <f t="shared" si="220"/>
        <v>0</v>
      </c>
      <c r="BO187" s="176">
        <f t="shared" si="220"/>
        <v>0</v>
      </c>
      <c r="BP187" s="176">
        <f t="shared" si="220"/>
        <v>0</v>
      </c>
      <c r="BQ187" s="176">
        <f t="shared" si="220"/>
        <v>0</v>
      </c>
      <c r="BR187" s="176">
        <f t="shared" si="220"/>
        <v>0</v>
      </c>
      <c r="BS187" s="176">
        <f t="shared" si="217"/>
        <v>0</v>
      </c>
      <c r="BT187" s="176">
        <f t="shared" si="217"/>
        <v>0</v>
      </c>
      <c r="BU187" s="176">
        <f t="shared" si="217"/>
        <v>0</v>
      </c>
      <c r="BV187" s="176">
        <f t="shared" si="217"/>
        <v>0</v>
      </c>
      <c r="BW187" s="176">
        <f t="shared" si="217"/>
        <v>0</v>
      </c>
      <c r="BX187" s="176">
        <f t="shared" si="217"/>
        <v>0</v>
      </c>
      <c r="BY187" s="176">
        <f t="shared" si="217"/>
        <v>0</v>
      </c>
      <c r="BZ187" s="176">
        <f t="shared" si="217"/>
        <v>0</v>
      </c>
      <c r="CA187" s="176">
        <f t="shared" si="217"/>
        <v>0</v>
      </c>
      <c r="CB187" s="176">
        <f t="shared" si="217"/>
        <v>0</v>
      </c>
      <c r="CC187" s="176">
        <f t="shared" si="217"/>
        <v>0</v>
      </c>
      <c r="CD187" s="176">
        <f t="shared" si="228"/>
        <v>0</v>
      </c>
      <c r="CE187" s="176">
        <f t="shared" si="228"/>
        <v>0</v>
      </c>
      <c r="CF187" s="176">
        <f t="shared" si="228"/>
        <v>0</v>
      </c>
      <c r="CG187" s="176">
        <f t="shared" si="228"/>
        <v>0</v>
      </c>
      <c r="CH187" s="176">
        <f t="shared" si="228"/>
        <v>0</v>
      </c>
      <c r="CI187" s="176">
        <f t="shared" si="228"/>
        <v>0</v>
      </c>
      <c r="CJ187" s="176">
        <f t="shared" si="228"/>
        <v>0</v>
      </c>
      <c r="CK187" s="176">
        <f t="shared" si="228"/>
        <v>0</v>
      </c>
      <c r="CL187" s="176">
        <f t="shared" si="228"/>
        <v>0</v>
      </c>
      <c r="CM187" s="176">
        <f t="shared" si="228"/>
        <v>0</v>
      </c>
      <c r="CN187" s="176">
        <f t="shared" si="228"/>
        <v>0</v>
      </c>
      <c r="CO187" s="176">
        <f t="shared" si="228"/>
        <v>0</v>
      </c>
      <c r="CP187" s="176">
        <f t="shared" si="228"/>
        <v>0</v>
      </c>
      <c r="CQ187" s="176">
        <f t="shared" si="228"/>
        <v>0</v>
      </c>
      <c r="CR187" s="176">
        <f t="shared" si="228"/>
        <v>0</v>
      </c>
      <c r="CS187" s="176">
        <f t="shared" si="228"/>
        <v>0</v>
      </c>
      <c r="CT187" s="176">
        <f t="shared" si="223"/>
        <v>0</v>
      </c>
      <c r="CU187" s="176">
        <f t="shared" si="223"/>
        <v>0</v>
      </c>
      <c r="CV187" s="176">
        <f t="shared" si="223"/>
        <v>0</v>
      </c>
      <c r="CW187" s="176">
        <f t="shared" si="223"/>
        <v>0</v>
      </c>
      <c r="CX187" s="176">
        <f t="shared" si="223"/>
        <v>0</v>
      </c>
      <c r="CY187" s="176">
        <f t="shared" si="223"/>
        <v>0</v>
      </c>
      <c r="CZ187" s="176">
        <f t="shared" si="223"/>
        <v>0</v>
      </c>
      <c r="DA187" s="176">
        <f t="shared" si="223"/>
        <v>0</v>
      </c>
      <c r="DB187" s="176">
        <f t="shared" si="223"/>
        <v>0</v>
      </c>
      <c r="DC187" s="176">
        <f t="shared" si="223"/>
        <v>0</v>
      </c>
      <c r="DD187" s="176">
        <f t="shared" si="223"/>
        <v>0</v>
      </c>
      <c r="DE187" s="176">
        <f t="shared" si="223"/>
        <v>0</v>
      </c>
      <c r="DF187" s="176">
        <f t="shared" si="223"/>
        <v>0</v>
      </c>
      <c r="DG187" s="176">
        <f t="shared" si="223"/>
        <v>0</v>
      </c>
      <c r="DH187" s="176">
        <f t="shared" si="223"/>
        <v>0</v>
      </c>
      <c r="DI187" s="176">
        <f t="shared" si="218"/>
        <v>0</v>
      </c>
      <c r="DJ187" s="176">
        <f t="shared" si="218"/>
        <v>0</v>
      </c>
      <c r="DK187" s="176">
        <f t="shared" si="218"/>
        <v>0</v>
      </c>
      <c r="DL187" s="176">
        <f t="shared" si="218"/>
        <v>0</v>
      </c>
      <c r="DM187" s="176">
        <f t="shared" si="218"/>
        <v>0</v>
      </c>
      <c r="DN187" s="176">
        <f t="shared" si="218"/>
        <v>0</v>
      </c>
      <c r="DO187" s="176">
        <f t="shared" si="218"/>
        <v>0</v>
      </c>
      <c r="DP187" s="176">
        <f t="shared" si="218"/>
        <v>0</v>
      </c>
      <c r="DQ187" s="176">
        <f t="shared" si="218"/>
        <v>0</v>
      </c>
      <c r="DR187" s="176">
        <f t="shared" si="226"/>
        <v>0</v>
      </c>
      <c r="DS187" s="176">
        <f t="shared" si="226"/>
        <v>0</v>
      </c>
      <c r="DT187" s="176">
        <f t="shared" si="226"/>
        <v>0</v>
      </c>
      <c r="DU187" s="176">
        <f t="shared" si="226"/>
        <v>0</v>
      </c>
      <c r="DV187" s="176">
        <f t="shared" si="226"/>
        <v>0</v>
      </c>
      <c r="DW187" s="176">
        <f t="shared" si="226"/>
        <v>0</v>
      </c>
      <c r="DX187" s="176">
        <f t="shared" si="226"/>
        <v>0</v>
      </c>
      <c r="DY187" s="176">
        <f t="shared" si="226"/>
        <v>0</v>
      </c>
      <c r="DZ187" s="176">
        <f t="shared" si="226"/>
        <v>0</v>
      </c>
      <c r="EA187" s="176">
        <f t="shared" si="226"/>
        <v>0</v>
      </c>
      <c r="EB187" s="176">
        <f t="shared" si="226"/>
        <v>0</v>
      </c>
      <c r="EC187" s="176">
        <f t="shared" si="224"/>
        <v>0</v>
      </c>
      <c r="ED187" s="176">
        <f t="shared" si="224"/>
        <v>0</v>
      </c>
      <c r="EE187" s="176">
        <f t="shared" si="224"/>
        <v>0</v>
      </c>
      <c r="EF187" s="176">
        <f t="shared" si="224"/>
        <v>0</v>
      </c>
      <c r="EG187" s="176">
        <f t="shared" si="227"/>
        <v>0</v>
      </c>
      <c r="EH187" s="176">
        <f t="shared" si="227"/>
        <v>0</v>
      </c>
      <c r="EI187" s="176">
        <f t="shared" si="227"/>
        <v>0</v>
      </c>
      <c r="EJ187" s="176">
        <f t="shared" si="227"/>
        <v>0</v>
      </c>
      <c r="EK187" s="176">
        <f t="shared" si="227"/>
        <v>0</v>
      </c>
      <c r="EL187" s="176">
        <f t="shared" si="227"/>
        <v>0</v>
      </c>
      <c r="EM187" s="176">
        <f t="shared" si="227"/>
        <v>0</v>
      </c>
      <c r="EN187" s="176">
        <f t="shared" si="227"/>
        <v>0</v>
      </c>
      <c r="EO187" s="176">
        <f t="shared" si="227"/>
        <v>0</v>
      </c>
      <c r="EP187" s="176">
        <f t="shared" si="227"/>
        <v>0</v>
      </c>
      <c r="EQ187" s="176">
        <f t="shared" si="227"/>
        <v>0</v>
      </c>
      <c r="ER187" s="176">
        <f t="shared" si="227"/>
        <v>0</v>
      </c>
      <c r="ES187" s="176">
        <f t="shared" si="227"/>
        <v>0</v>
      </c>
      <c r="ET187" s="176">
        <f t="shared" si="227"/>
        <v>0</v>
      </c>
      <c r="EU187" s="176">
        <f t="shared" si="227"/>
        <v>0</v>
      </c>
      <c r="EV187" s="176">
        <f t="shared" si="227"/>
        <v>0</v>
      </c>
      <c r="EW187" s="176">
        <f t="shared" si="234"/>
        <v>0</v>
      </c>
      <c r="EX187" s="176">
        <f t="shared" si="234"/>
        <v>0</v>
      </c>
      <c r="EY187" s="176">
        <f t="shared" si="234"/>
        <v>0</v>
      </c>
      <c r="EZ187" s="176">
        <f t="shared" si="234"/>
        <v>0</v>
      </c>
      <c r="FA187" s="176">
        <f t="shared" si="234"/>
        <v>0</v>
      </c>
      <c r="FB187" s="176">
        <f t="shared" si="234"/>
        <v>0</v>
      </c>
      <c r="FC187" s="176">
        <f t="shared" si="234"/>
        <v>0</v>
      </c>
      <c r="FD187" s="176">
        <f t="shared" si="234"/>
        <v>0</v>
      </c>
      <c r="FE187" s="176">
        <f t="shared" si="234"/>
        <v>0</v>
      </c>
      <c r="FF187" s="176">
        <f t="shared" si="234"/>
        <v>0</v>
      </c>
      <c r="FG187" s="176">
        <f t="shared" si="234"/>
        <v>0</v>
      </c>
      <c r="FH187" s="176">
        <f t="shared" si="234"/>
        <v>0</v>
      </c>
      <c r="FI187" s="176">
        <f t="shared" si="234"/>
        <v>0</v>
      </c>
      <c r="FJ187" s="176">
        <f t="shared" si="234"/>
        <v>0</v>
      </c>
      <c r="FK187" s="176">
        <f t="shared" si="234"/>
        <v>0</v>
      </c>
      <c r="FL187" s="176">
        <f t="shared" si="234"/>
        <v>0</v>
      </c>
      <c r="FM187" s="176">
        <f t="shared" si="232"/>
        <v>0</v>
      </c>
      <c r="FN187" s="176">
        <f t="shared" si="232"/>
        <v>0</v>
      </c>
      <c r="FO187" s="176">
        <f t="shared" si="232"/>
        <v>0</v>
      </c>
      <c r="FP187" s="176">
        <f t="shared" si="216"/>
        <v>0</v>
      </c>
      <c r="FQ187" s="176">
        <f t="shared" si="216"/>
        <v>0</v>
      </c>
      <c r="FR187" s="176">
        <f t="shared" si="216"/>
        <v>0</v>
      </c>
      <c r="FS187" s="176">
        <f t="shared" si="216"/>
        <v>0</v>
      </c>
      <c r="FT187" s="176">
        <f t="shared" si="216"/>
        <v>0</v>
      </c>
      <c r="FU187" s="176">
        <f t="shared" si="216"/>
        <v>0</v>
      </c>
      <c r="FV187" s="176">
        <f t="shared" si="216"/>
        <v>0</v>
      </c>
      <c r="FW187" s="176">
        <f t="shared" si="216"/>
        <v>0</v>
      </c>
      <c r="FX187" s="176">
        <f t="shared" si="216"/>
        <v>0</v>
      </c>
      <c r="FY187" s="176">
        <f t="shared" si="216"/>
        <v>0</v>
      </c>
      <c r="FZ187" s="176">
        <f t="shared" si="216"/>
        <v>0</v>
      </c>
      <c r="GA187" s="176">
        <f t="shared" si="216"/>
        <v>0</v>
      </c>
      <c r="GB187" s="176">
        <f t="shared" si="216"/>
        <v>0</v>
      </c>
      <c r="GC187" s="176">
        <f t="shared" si="215"/>
        <v>0</v>
      </c>
      <c r="GD187" s="176">
        <f t="shared" si="215"/>
        <v>0</v>
      </c>
      <c r="GE187" s="176">
        <f t="shared" si="215"/>
        <v>0</v>
      </c>
      <c r="GF187" s="176">
        <f t="shared" si="215"/>
        <v>0</v>
      </c>
      <c r="GG187" s="176">
        <f t="shared" si="215"/>
        <v>0</v>
      </c>
      <c r="GH187" s="176">
        <f t="shared" si="215"/>
        <v>0</v>
      </c>
      <c r="GI187" s="176">
        <f t="shared" si="215"/>
        <v>0</v>
      </c>
      <c r="GJ187" s="176">
        <f t="shared" si="215"/>
        <v>0</v>
      </c>
      <c r="GK187" s="176">
        <f t="shared" si="215"/>
        <v>0</v>
      </c>
      <c r="GL187" s="176">
        <f t="shared" si="215"/>
        <v>0</v>
      </c>
      <c r="GM187" s="176">
        <f t="shared" si="215"/>
        <v>0</v>
      </c>
      <c r="GN187" s="176">
        <f t="shared" si="215"/>
        <v>0</v>
      </c>
      <c r="GO187" s="176">
        <f t="shared" si="215"/>
        <v>0</v>
      </c>
      <c r="GP187" s="176">
        <f t="shared" si="215"/>
        <v>0</v>
      </c>
      <c r="GQ187" s="176">
        <f t="shared" si="215"/>
        <v>0</v>
      </c>
      <c r="GR187" s="176">
        <f t="shared" si="221"/>
        <v>0</v>
      </c>
      <c r="GS187" s="176">
        <f t="shared" si="221"/>
        <v>0</v>
      </c>
      <c r="GT187" s="176">
        <f t="shared" si="221"/>
        <v>0</v>
      </c>
      <c r="GU187" s="176">
        <f t="shared" si="221"/>
        <v>0</v>
      </c>
      <c r="GV187" s="176">
        <f t="shared" si="221"/>
        <v>0</v>
      </c>
      <c r="GW187" s="176">
        <f t="shared" si="221"/>
        <v>0</v>
      </c>
      <c r="GX187" s="176">
        <f t="shared" si="221"/>
        <v>0</v>
      </c>
      <c r="GY187" s="176">
        <f t="shared" si="221"/>
        <v>0</v>
      </c>
      <c r="GZ187" s="176">
        <f t="shared" si="221"/>
        <v>0</v>
      </c>
      <c r="HA187" s="176">
        <f t="shared" si="221"/>
        <v>0</v>
      </c>
      <c r="HB187" s="176">
        <f t="shared" si="221"/>
        <v>0</v>
      </c>
      <c r="HC187" s="176">
        <f t="shared" si="221"/>
        <v>0</v>
      </c>
      <c r="HD187" s="176">
        <f t="shared" si="221"/>
        <v>0</v>
      </c>
      <c r="HE187" s="176">
        <f t="shared" si="221"/>
        <v>0</v>
      </c>
      <c r="HF187" s="176">
        <f t="shared" si="221"/>
        <v>0</v>
      </c>
      <c r="HG187" s="176">
        <f t="shared" si="211"/>
        <v>0</v>
      </c>
      <c r="HH187" s="176">
        <f t="shared" si="211"/>
        <v>0</v>
      </c>
      <c r="HI187" s="176">
        <f t="shared" si="211"/>
        <v>0</v>
      </c>
      <c r="HJ187" s="176">
        <f t="shared" si="211"/>
        <v>0</v>
      </c>
      <c r="HK187" s="176">
        <f t="shared" si="211"/>
        <v>0</v>
      </c>
      <c r="HL187" s="176">
        <f t="shared" si="211"/>
        <v>0</v>
      </c>
      <c r="HM187" s="176">
        <f t="shared" si="211"/>
        <v>0</v>
      </c>
      <c r="HN187" s="176">
        <f t="shared" si="211"/>
        <v>0</v>
      </c>
      <c r="HO187" s="176">
        <f t="shared" si="211"/>
        <v>0</v>
      </c>
      <c r="HP187" s="176">
        <f t="shared" si="211"/>
        <v>0</v>
      </c>
      <c r="HQ187" s="176">
        <f t="shared" si="211"/>
        <v>0</v>
      </c>
      <c r="HR187" s="176">
        <f t="shared" si="211"/>
        <v>0</v>
      </c>
      <c r="HS187" s="176">
        <f t="shared" si="211"/>
        <v>0</v>
      </c>
      <c r="HT187" s="176">
        <f t="shared" si="211"/>
        <v>0</v>
      </c>
      <c r="HU187" s="176">
        <f t="shared" si="230"/>
        <v>0</v>
      </c>
      <c r="HV187" s="176">
        <f t="shared" si="230"/>
        <v>0</v>
      </c>
      <c r="HW187" s="176">
        <f t="shared" si="230"/>
        <v>0</v>
      </c>
      <c r="HX187" s="176">
        <f t="shared" si="230"/>
        <v>0</v>
      </c>
      <c r="HY187" s="176">
        <f t="shared" si="230"/>
        <v>0</v>
      </c>
      <c r="HZ187" s="176">
        <f t="shared" si="230"/>
        <v>0</v>
      </c>
      <c r="IA187" s="176">
        <f t="shared" si="230"/>
        <v>0</v>
      </c>
      <c r="IB187" s="176">
        <f t="shared" si="230"/>
        <v>0</v>
      </c>
      <c r="IC187" s="176">
        <f t="shared" si="230"/>
        <v>0</v>
      </c>
      <c r="ID187" s="176">
        <f t="shared" si="230"/>
        <v>0</v>
      </c>
      <c r="IE187" s="176">
        <f t="shared" si="230"/>
        <v>0</v>
      </c>
      <c r="IF187" s="176">
        <f t="shared" si="230"/>
        <v>0</v>
      </c>
      <c r="IG187" s="176">
        <f t="shared" si="230"/>
        <v>0</v>
      </c>
    </row>
    <row r="188" spans="2:241" ht="12.75" customHeight="1" x14ac:dyDescent="0.25">
      <c r="B188" s="174"/>
      <c r="C188" s="174"/>
      <c r="D188" s="174">
        <f t="shared" si="173"/>
        <v>0</v>
      </c>
      <c r="E188"/>
      <c r="F188"/>
      <c r="G188" s="177">
        <v>175</v>
      </c>
      <c r="H188" s="176">
        <f t="shared" si="174"/>
        <v>27.134072971343887</v>
      </c>
      <c r="I188" s="176">
        <f t="shared" si="176"/>
        <v>0</v>
      </c>
      <c r="K188" s="176">
        <f t="shared" si="214"/>
        <v>0</v>
      </c>
      <c r="L188" s="176">
        <f t="shared" si="214"/>
        <v>0</v>
      </c>
      <c r="M188" s="176">
        <f t="shared" si="214"/>
        <v>0</v>
      </c>
      <c r="N188" s="176">
        <f t="shared" si="214"/>
        <v>0</v>
      </c>
      <c r="O188" s="176">
        <f t="shared" si="214"/>
        <v>0</v>
      </c>
      <c r="P188" s="176">
        <f t="shared" si="214"/>
        <v>0</v>
      </c>
      <c r="Q188" s="176">
        <f t="shared" si="214"/>
        <v>0</v>
      </c>
      <c r="R188" s="176">
        <f t="shared" si="214"/>
        <v>0</v>
      </c>
      <c r="S188" s="176">
        <f t="shared" si="214"/>
        <v>0</v>
      </c>
      <c r="T188" s="176">
        <f t="shared" si="214"/>
        <v>0</v>
      </c>
      <c r="U188" s="176">
        <f t="shared" si="214"/>
        <v>0</v>
      </c>
      <c r="V188" s="176">
        <f t="shared" si="214"/>
        <v>0</v>
      </c>
      <c r="W188" s="176">
        <f t="shared" si="214"/>
        <v>0</v>
      </c>
      <c r="X188" s="176">
        <f t="shared" si="214"/>
        <v>0</v>
      </c>
      <c r="Y188" s="176">
        <f t="shared" si="214"/>
        <v>0</v>
      </c>
      <c r="Z188" s="176">
        <f t="shared" si="214"/>
        <v>0</v>
      </c>
      <c r="AA188" s="176">
        <f t="shared" si="212"/>
        <v>0</v>
      </c>
      <c r="AB188" s="176">
        <f t="shared" si="212"/>
        <v>0</v>
      </c>
      <c r="AC188" s="176">
        <f t="shared" si="212"/>
        <v>0</v>
      </c>
      <c r="AD188" s="176">
        <f t="shared" si="212"/>
        <v>0</v>
      </c>
      <c r="AE188" s="176">
        <f t="shared" si="212"/>
        <v>0</v>
      </c>
      <c r="AF188" s="176">
        <f t="shared" si="212"/>
        <v>0</v>
      </c>
      <c r="AG188" s="176">
        <f t="shared" si="212"/>
        <v>0</v>
      </c>
      <c r="AH188" s="176">
        <f t="shared" si="212"/>
        <v>0</v>
      </c>
      <c r="AI188" s="176">
        <f t="shared" si="212"/>
        <v>0</v>
      </c>
      <c r="AJ188" s="176">
        <f t="shared" si="212"/>
        <v>0</v>
      </c>
      <c r="AK188" s="176">
        <f t="shared" si="212"/>
        <v>0</v>
      </c>
      <c r="AL188" s="176">
        <f t="shared" si="212"/>
        <v>0</v>
      </c>
      <c r="AM188" s="176">
        <f t="shared" si="212"/>
        <v>0</v>
      </c>
      <c r="AN188" s="176">
        <f t="shared" si="212"/>
        <v>0</v>
      </c>
      <c r="AO188" s="176">
        <f t="shared" si="212"/>
        <v>0</v>
      </c>
      <c r="AP188" s="176">
        <f t="shared" si="233"/>
        <v>0</v>
      </c>
      <c r="AQ188" s="176">
        <f t="shared" si="233"/>
        <v>0</v>
      </c>
      <c r="AR188" s="176">
        <f t="shared" si="233"/>
        <v>0</v>
      </c>
      <c r="AS188" s="176">
        <f t="shared" si="233"/>
        <v>0</v>
      </c>
      <c r="AT188" s="176">
        <f t="shared" si="233"/>
        <v>0</v>
      </c>
      <c r="AU188" s="176">
        <f t="shared" si="233"/>
        <v>0</v>
      </c>
      <c r="AV188" s="176">
        <f t="shared" si="233"/>
        <v>0</v>
      </c>
      <c r="AW188" s="176">
        <f t="shared" si="233"/>
        <v>0</v>
      </c>
      <c r="AX188" s="176">
        <f t="shared" si="233"/>
        <v>0</v>
      </c>
      <c r="AY188" s="176">
        <f t="shared" si="233"/>
        <v>0</v>
      </c>
      <c r="AZ188" s="176">
        <f t="shared" si="233"/>
        <v>0</v>
      </c>
      <c r="BA188" s="176">
        <f t="shared" si="233"/>
        <v>0</v>
      </c>
      <c r="BB188" s="176">
        <f t="shared" si="233"/>
        <v>0</v>
      </c>
      <c r="BC188" s="176">
        <f t="shared" si="233"/>
        <v>0</v>
      </c>
      <c r="BD188" s="176">
        <f t="shared" si="233"/>
        <v>0</v>
      </c>
      <c r="BE188" s="176">
        <f t="shared" si="222"/>
        <v>0</v>
      </c>
      <c r="BF188" s="176">
        <f t="shared" si="222"/>
        <v>0</v>
      </c>
      <c r="BG188" s="176">
        <f t="shared" si="222"/>
        <v>0</v>
      </c>
      <c r="BH188" s="176">
        <f t="shared" si="222"/>
        <v>0</v>
      </c>
      <c r="BI188" s="176">
        <f t="shared" si="220"/>
        <v>0</v>
      </c>
      <c r="BJ188" s="176">
        <f t="shared" si="220"/>
        <v>0</v>
      </c>
      <c r="BK188" s="176">
        <f t="shared" si="220"/>
        <v>0</v>
      </c>
      <c r="BL188" s="176">
        <f t="shared" si="220"/>
        <v>0</v>
      </c>
      <c r="BM188" s="176">
        <f t="shared" si="220"/>
        <v>0</v>
      </c>
      <c r="BN188" s="176">
        <f t="shared" si="220"/>
        <v>0</v>
      </c>
      <c r="BO188" s="176">
        <f t="shared" si="220"/>
        <v>0</v>
      </c>
      <c r="BP188" s="176">
        <f t="shared" si="220"/>
        <v>0</v>
      </c>
      <c r="BQ188" s="176">
        <f t="shared" si="220"/>
        <v>0</v>
      </c>
      <c r="BR188" s="176">
        <f t="shared" si="220"/>
        <v>0</v>
      </c>
      <c r="BS188" s="176">
        <f t="shared" si="217"/>
        <v>0</v>
      </c>
      <c r="BT188" s="176">
        <f t="shared" si="217"/>
        <v>0</v>
      </c>
      <c r="BU188" s="176">
        <f t="shared" si="217"/>
        <v>0</v>
      </c>
      <c r="BV188" s="176">
        <f t="shared" si="217"/>
        <v>0</v>
      </c>
      <c r="BW188" s="176">
        <f t="shared" si="217"/>
        <v>0</v>
      </c>
      <c r="BX188" s="176">
        <f t="shared" si="217"/>
        <v>0</v>
      </c>
      <c r="BY188" s="176">
        <f t="shared" si="217"/>
        <v>0</v>
      </c>
      <c r="BZ188" s="176">
        <f t="shared" si="217"/>
        <v>0</v>
      </c>
      <c r="CA188" s="176">
        <f t="shared" si="217"/>
        <v>0</v>
      </c>
      <c r="CB188" s="176">
        <f t="shared" si="217"/>
        <v>0</v>
      </c>
      <c r="CC188" s="176">
        <f t="shared" si="217"/>
        <v>0</v>
      </c>
      <c r="CD188" s="176">
        <f t="shared" si="228"/>
        <v>0</v>
      </c>
      <c r="CE188" s="176">
        <f t="shared" si="228"/>
        <v>0</v>
      </c>
      <c r="CF188" s="176">
        <f t="shared" si="228"/>
        <v>0</v>
      </c>
      <c r="CG188" s="176">
        <f t="shared" si="228"/>
        <v>0</v>
      </c>
      <c r="CH188" s="176">
        <f t="shared" si="228"/>
        <v>0</v>
      </c>
      <c r="CI188" s="176">
        <f t="shared" si="228"/>
        <v>0</v>
      </c>
      <c r="CJ188" s="176">
        <f t="shared" si="228"/>
        <v>0</v>
      </c>
      <c r="CK188" s="176">
        <f t="shared" si="228"/>
        <v>0</v>
      </c>
      <c r="CL188" s="176">
        <f t="shared" si="228"/>
        <v>0</v>
      </c>
      <c r="CM188" s="176">
        <f t="shared" si="228"/>
        <v>0</v>
      </c>
      <c r="CN188" s="176">
        <f t="shared" si="228"/>
        <v>0</v>
      </c>
      <c r="CO188" s="176">
        <f t="shared" si="228"/>
        <v>0</v>
      </c>
      <c r="CP188" s="176">
        <f t="shared" si="228"/>
        <v>0</v>
      </c>
      <c r="CQ188" s="176">
        <f t="shared" si="228"/>
        <v>0</v>
      </c>
      <c r="CR188" s="176">
        <f t="shared" si="228"/>
        <v>0</v>
      </c>
      <c r="CS188" s="176">
        <f t="shared" si="228"/>
        <v>0</v>
      </c>
      <c r="CT188" s="176">
        <f t="shared" si="223"/>
        <v>0</v>
      </c>
      <c r="CU188" s="176">
        <f t="shared" si="223"/>
        <v>0</v>
      </c>
      <c r="CV188" s="176">
        <f t="shared" si="223"/>
        <v>0</v>
      </c>
      <c r="CW188" s="176">
        <f t="shared" si="223"/>
        <v>0</v>
      </c>
      <c r="CX188" s="176">
        <f t="shared" si="223"/>
        <v>0</v>
      </c>
      <c r="CY188" s="176">
        <f t="shared" si="223"/>
        <v>0</v>
      </c>
      <c r="CZ188" s="176">
        <f t="shared" si="223"/>
        <v>0</v>
      </c>
      <c r="DA188" s="176">
        <f t="shared" si="223"/>
        <v>0</v>
      </c>
      <c r="DB188" s="176">
        <f t="shared" si="223"/>
        <v>0</v>
      </c>
      <c r="DC188" s="176">
        <f t="shared" si="223"/>
        <v>0</v>
      </c>
      <c r="DD188" s="176">
        <f t="shared" si="223"/>
        <v>0</v>
      </c>
      <c r="DE188" s="176">
        <f t="shared" si="223"/>
        <v>0</v>
      </c>
      <c r="DF188" s="176">
        <f t="shared" si="223"/>
        <v>0</v>
      </c>
      <c r="DG188" s="176">
        <f t="shared" si="223"/>
        <v>0</v>
      </c>
      <c r="DH188" s="176">
        <f t="shared" si="223"/>
        <v>0</v>
      </c>
      <c r="DI188" s="176">
        <f t="shared" si="218"/>
        <v>0</v>
      </c>
      <c r="DJ188" s="176">
        <f t="shared" si="218"/>
        <v>0</v>
      </c>
      <c r="DK188" s="176">
        <f t="shared" si="218"/>
        <v>0</v>
      </c>
      <c r="DL188" s="176">
        <f t="shared" si="218"/>
        <v>0</v>
      </c>
      <c r="DM188" s="176">
        <f t="shared" si="218"/>
        <v>0</v>
      </c>
      <c r="DN188" s="176">
        <f t="shared" si="218"/>
        <v>0</v>
      </c>
      <c r="DO188" s="176">
        <f t="shared" si="218"/>
        <v>0</v>
      </c>
      <c r="DP188" s="176">
        <f t="shared" si="218"/>
        <v>0</v>
      </c>
      <c r="DQ188" s="176">
        <f t="shared" si="218"/>
        <v>0</v>
      </c>
      <c r="DR188" s="176">
        <f t="shared" si="226"/>
        <v>0</v>
      </c>
      <c r="DS188" s="176">
        <f t="shared" si="226"/>
        <v>0</v>
      </c>
      <c r="DT188" s="176">
        <f t="shared" si="226"/>
        <v>0</v>
      </c>
      <c r="DU188" s="176">
        <f t="shared" si="226"/>
        <v>0</v>
      </c>
      <c r="DV188" s="176">
        <f t="shared" si="226"/>
        <v>0</v>
      </c>
      <c r="DW188" s="176">
        <f t="shared" si="226"/>
        <v>0</v>
      </c>
      <c r="DX188" s="176">
        <f t="shared" si="226"/>
        <v>0</v>
      </c>
      <c r="DY188" s="176">
        <f t="shared" si="226"/>
        <v>0</v>
      </c>
      <c r="DZ188" s="176">
        <f t="shared" si="226"/>
        <v>0</v>
      </c>
      <c r="EA188" s="176">
        <f t="shared" si="226"/>
        <v>0</v>
      </c>
      <c r="EB188" s="176">
        <f t="shared" si="226"/>
        <v>0</v>
      </c>
      <c r="EC188" s="176">
        <f t="shared" si="224"/>
        <v>0</v>
      </c>
      <c r="ED188" s="176">
        <f t="shared" si="224"/>
        <v>0</v>
      </c>
      <c r="EE188" s="176">
        <f t="shared" si="224"/>
        <v>0</v>
      </c>
      <c r="EF188" s="176">
        <f t="shared" si="224"/>
        <v>0</v>
      </c>
      <c r="EG188" s="176">
        <f t="shared" si="227"/>
        <v>0</v>
      </c>
      <c r="EH188" s="176">
        <f t="shared" si="227"/>
        <v>0</v>
      </c>
      <c r="EI188" s="176">
        <f t="shared" si="227"/>
        <v>0</v>
      </c>
      <c r="EJ188" s="176">
        <f t="shared" si="227"/>
        <v>0</v>
      </c>
      <c r="EK188" s="176">
        <f t="shared" si="227"/>
        <v>0</v>
      </c>
      <c r="EL188" s="176">
        <f t="shared" si="227"/>
        <v>0</v>
      </c>
      <c r="EM188" s="176">
        <f t="shared" si="227"/>
        <v>0</v>
      </c>
      <c r="EN188" s="176">
        <f t="shared" si="227"/>
        <v>0</v>
      </c>
      <c r="EO188" s="176">
        <f t="shared" si="227"/>
        <v>0</v>
      </c>
      <c r="EP188" s="176">
        <f t="shared" si="227"/>
        <v>0</v>
      </c>
      <c r="EQ188" s="176">
        <f t="shared" si="227"/>
        <v>0</v>
      </c>
      <c r="ER188" s="176">
        <f t="shared" si="227"/>
        <v>0</v>
      </c>
      <c r="ES188" s="176">
        <f t="shared" si="227"/>
        <v>0</v>
      </c>
      <c r="ET188" s="176">
        <f t="shared" si="227"/>
        <v>0</v>
      </c>
      <c r="EU188" s="176">
        <f t="shared" si="227"/>
        <v>0</v>
      </c>
      <c r="EV188" s="176">
        <f t="shared" si="227"/>
        <v>0</v>
      </c>
      <c r="EW188" s="176">
        <f t="shared" si="234"/>
        <v>0</v>
      </c>
      <c r="EX188" s="176">
        <f t="shared" si="234"/>
        <v>0</v>
      </c>
      <c r="EY188" s="176">
        <f t="shared" si="234"/>
        <v>0</v>
      </c>
      <c r="EZ188" s="176">
        <f t="shared" si="234"/>
        <v>0</v>
      </c>
      <c r="FA188" s="176">
        <f t="shared" si="234"/>
        <v>0</v>
      </c>
      <c r="FB188" s="176">
        <f t="shared" si="234"/>
        <v>0</v>
      </c>
      <c r="FC188" s="176">
        <f t="shared" si="234"/>
        <v>0</v>
      </c>
      <c r="FD188" s="176">
        <f t="shared" si="234"/>
        <v>0</v>
      </c>
      <c r="FE188" s="176">
        <f t="shared" si="234"/>
        <v>0</v>
      </c>
      <c r="FF188" s="176">
        <f t="shared" si="234"/>
        <v>0</v>
      </c>
      <c r="FG188" s="176">
        <f t="shared" si="234"/>
        <v>0</v>
      </c>
      <c r="FH188" s="176">
        <f t="shared" si="234"/>
        <v>0</v>
      </c>
      <c r="FI188" s="176">
        <f t="shared" si="234"/>
        <v>0</v>
      </c>
      <c r="FJ188" s="176">
        <f t="shared" si="234"/>
        <v>0</v>
      </c>
      <c r="FK188" s="176">
        <f t="shared" si="234"/>
        <v>0</v>
      </c>
      <c r="FL188" s="176">
        <f t="shared" si="234"/>
        <v>0</v>
      </c>
      <c r="FM188" s="176">
        <f t="shared" si="232"/>
        <v>0</v>
      </c>
      <c r="FN188" s="176">
        <f t="shared" si="232"/>
        <v>0</v>
      </c>
      <c r="FO188" s="176">
        <f t="shared" si="232"/>
        <v>0</v>
      </c>
      <c r="FP188" s="176">
        <f t="shared" si="216"/>
        <v>0</v>
      </c>
      <c r="FQ188" s="176">
        <f t="shared" si="216"/>
        <v>0</v>
      </c>
      <c r="FR188" s="176">
        <f t="shared" si="216"/>
        <v>0</v>
      </c>
      <c r="FS188" s="176">
        <f t="shared" si="216"/>
        <v>0</v>
      </c>
      <c r="FT188" s="176">
        <f t="shared" si="216"/>
        <v>0</v>
      </c>
      <c r="FU188" s="176">
        <f t="shared" si="216"/>
        <v>0</v>
      </c>
      <c r="FV188" s="176">
        <f t="shared" si="216"/>
        <v>0</v>
      </c>
      <c r="FW188" s="176">
        <f t="shared" si="216"/>
        <v>0</v>
      </c>
      <c r="FX188" s="176">
        <f t="shared" si="216"/>
        <v>0</v>
      </c>
      <c r="FY188" s="176">
        <f t="shared" si="216"/>
        <v>0</v>
      </c>
      <c r="FZ188" s="176">
        <f t="shared" si="216"/>
        <v>0</v>
      </c>
      <c r="GA188" s="176">
        <f t="shared" si="216"/>
        <v>0</v>
      </c>
      <c r="GB188" s="176">
        <f t="shared" si="216"/>
        <v>0</v>
      </c>
      <c r="GC188" s="176">
        <f t="shared" si="215"/>
        <v>0</v>
      </c>
      <c r="GD188" s="176">
        <f t="shared" si="215"/>
        <v>0</v>
      </c>
      <c r="GE188" s="176">
        <f t="shared" si="215"/>
        <v>0</v>
      </c>
      <c r="GF188" s="176">
        <f t="shared" si="215"/>
        <v>0</v>
      </c>
      <c r="GG188" s="176">
        <f t="shared" si="215"/>
        <v>0</v>
      </c>
      <c r="GH188" s="176">
        <f t="shared" si="215"/>
        <v>0</v>
      </c>
      <c r="GI188" s="176">
        <f t="shared" si="215"/>
        <v>0</v>
      </c>
      <c r="GJ188" s="176">
        <f t="shared" si="215"/>
        <v>0</v>
      </c>
      <c r="GK188" s="176">
        <f t="shared" si="215"/>
        <v>0</v>
      </c>
      <c r="GL188" s="176">
        <f t="shared" si="215"/>
        <v>0</v>
      </c>
      <c r="GM188" s="176">
        <f t="shared" si="215"/>
        <v>0</v>
      </c>
      <c r="GN188" s="176">
        <f t="shared" si="215"/>
        <v>0</v>
      </c>
      <c r="GO188" s="176">
        <f t="shared" si="215"/>
        <v>0</v>
      </c>
      <c r="GP188" s="176">
        <f t="shared" si="215"/>
        <v>0</v>
      </c>
      <c r="GQ188" s="176">
        <f t="shared" si="215"/>
        <v>0</v>
      </c>
      <c r="GR188" s="176">
        <f t="shared" si="221"/>
        <v>0</v>
      </c>
      <c r="GS188" s="176">
        <f t="shared" si="221"/>
        <v>0</v>
      </c>
      <c r="GT188" s="176">
        <f t="shared" si="221"/>
        <v>0</v>
      </c>
      <c r="GU188" s="176">
        <f t="shared" si="221"/>
        <v>0</v>
      </c>
      <c r="GV188" s="176">
        <f t="shared" si="221"/>
        <v>0</v>
      </c>
      <c r="GW188" s="176">
        <f t="shared" si="221"/>
        <v>0</v>
      </c>
      <c r="GX188" s="176">
        <f t="shared" si="221"/>
        <v>0</v>
      </c>
      <c r="GY188" s="176">
        <f t="shared" si="221"/>
        <v>0</v>
      </c>
      <c r="GZ188" s="176">
        <f t="shared" si="221"/>
        <v>0</v>
      </c>
      <c r="HA188" s="176">
        <f t="shared" si="221"/>
        <v>0</v>
      </c>
      <c r="HB188" s="176">
        <f t="shared" si="221"/>
        <v>0</v>
      </c>
      <c r="HC188" s="176">
        <f t="shared" si="221"/>
        <v>0</v>
      </c>
      <c r="HD188" s="176">
        <f t="shared" si="221"/>
        <v>0</v>
      </c>
      <c r="HE188" s="176">
        <f t="shared" si="221"/>
        <v>0</v>
      </c>
      <c r="HF188" s="176">
        <f t="shared" si="221"/>
        <v>0</v>
      </c>
      <c r="HG188" s="176">
        <f t="shared" si="221"/>
        <v>0</v>
      </c>
      <c r="HH188" s="176">
        <f t="shared" ref="HH188:HW204" si="235">+NORMDIST($H188,HH$12,HH$13,FALSE)</f>
        <v>0</v>
      </c>
      <c r="HI188" s="176">
        <f t="shared" si="235"/>
        <v>0</v>
      </c>
      <c r="HJ188" s="176">
        <f t="shared" si="235"/>
        <v>0</v>
      </c>
      <c r="HK188" s="176">
        <f t="shared" si="235"/>
        <v>0</v>
      </c>
      <c r="HL188" s="176">
        <f t="shared" si="235"/>
        <v>0</v>
      </c>
      <c r="HM188" s="176">
        <f t="shared" si="235"/>
        <v>0</v>
      </c>
      <c r="HN188" s="176">
        <f t="shared" si="235"/>
        <v>0</v>
      </c>
      <c r="HO188" s="176">
        <f t="shared" si="235"/>
        <v>0</v>
      </c>
      <c r="HP188" s="176">
        <f t="shared" si="235"/>
        <v>0</v>
      </c>
      <c r="HQ188" s="176">
        <f t="shared" si="235"/>
        <v>0</v>
      </c>
      <c r="HR188" s="176">
        <f t="shared" si="235"/>
        <v>0</v>
      </c>
      <c r="HS188" s="176">
        <f t="shared" si="235"/>
        <v>0</v>
      </c>
      <c r="HT188" s="176">
        <f t="shared" si="235"/>
        <v>0</v>
      </c>
      <c r="HU188" s="176">
        <f t="shared" si="235"/>
        <v>0</v>
      </c>
      <c r="HV188" s="176">
        <f t="shared" si="235"/>
        <v>0</v>
      </c>
      <c r="HW188" s="176">
        <f t="shared" si="235"/>
        <v>0</v>
      </c>
      <c r="HX188" s="176">
        <f t="shared" si="230"/>
        <v>0</v>
      </c>
      <c r="HY188" s="176">
        <f t="shared" si="230"/>
        <v>0</v>
      </c>
      <c r="HZ188" s="176">
        <f t="shared" si="230"/>
        <v>0</v>
      </c>
      <c r="IA188" s="176">
        <f t="shared" si="230"/>
        <v>0</v>
      </c>
      <c r="IB188" s="176">
        <f t="shared" si="230"/>
        <v>0</v>
      </c>
      <c r="IC188" s="176">
        <f t="shared" si="230"/>
        <v>0</v>
      </c>
      <c r="ID188" s="176">
        <f t="shared" si="230"/>
        <v>0</v>
      </c>
      <c r="IE188" s="176">
        <f t="shared" si="230"/>
        <v>0</v>
      </c>
      <c r="IF188" s="176">
        <f t="shared" si="230"/>
        <v>0</v>
      </c>
      <c r="IG188" s="176">
        <f t="shared" si="230"/>
        <v>0</v>
      </c>
    </row>
    <row r="189" spans="2:241" ht="12.75" customHeight="1" x14ac:dyDescent="0.25">
      <c r="B189" s="174"/>
      <c r="C189" s="174"/>
      <c r="D189" s="174">
        <f t="shared" si="173"/>
        <v>0</v>
      </c>
      <c r="E189"/>
      <c r="F189"/>
      <c r="G189" s="177">
        <v>176</v>
      </c>
      <c r="H189" s="176">
        <f t="shared" si="174"/>
        <v>27.289124816894425</v>
      </c>
      <c r="I189" s="176">
        <f t="shared" si="176"/>
        <v>0</v>
      </c>
      <c r="K189" s="176">
        <f t="shared" si="214"/>
        <v>0</v>
      </c>
      <c r="L189" s="176">
        <f t="shared" si="214"/>
        <v>0</v>
      </c>
      <c r="M189" s="176">
        <f t="shared" si="214"/>
        <v>0</v>
      </c>
      <c r="N189" s="176">
        <f t="shared" si="214"/>
        <v>0</v>
      </c>
      <c r="O189" s="176">
        <f t="shared" si="214"/>
        <v>0</v>
      </c>
      <c r="P189" s="176">
        <f t="shared" si="214"/>
        <v>0</v>
      </c>
      <c r="Q189" s="176">
        <f t="shared" si="214"/>
        <v>0</v>
      </c>
      <c r="R189" s="176">
        <f t="shared" si="214"/>
        <v>0</v>
      </c>
      <c r="S189" s="176">
        <f t="shared" si="214"/>
        <v>0</v>
      </c>
      <c r="T189" s="176">
        <f t="shared" si="214"/>
        <v>0</v>
      </c>
      <c r="U189" s="176">
        <f t="shared" si="214"/>
        <v>0</v>
      </c>
      <c r="V189" s="176">
        <f t="shared" si="214"/>
        <v>0</v>
      </c>
      <c r="W189" s="176">
        <f t="shared" si="214"/>
        <v>0</v>
      </c>
      <c r="X189" s="176">
        <f t="shared" si="214"/>
        <v>0</v>
      </c>
      <c r="Y189" s="176">
        <f t="shared" si="214"/>
        <v>0</v>
      </c>
      <c r="Z189" s="176">
        <f t="shared" ref="Z189:AO208" si="236">+NORMDIST($H189,Z$12,Z$13,FALSE)</f>
        <v>0</v>
      </c>
      <c r="AA189" s="176">
        <f t="shared" si="236"/>
        <v>0</v>
      </c>
      <c r="AB189" s="176">
        <f t="shared" si="236"/>
        <v>0</v>
      </c>
      <c r="AC189" s="176">
        <f t="shared" si="236"/>
        <v>0</v>
      </c>
      <c r="AD189" s="176">
        <f t="shared" si="236"/>
        <v>0</v>
      </c>
      <c r="AE189" s="176">
        <f t="shared" si="212"/>
        <v>0</v>
      </c>
      <c r="AF189" s="176">
        <f t="shared" si="212"/>
        <v>0</v>
      </c>
      <c r="AG189" s="176">
        <f t="shared" si="212"/>
        <v>0</v>
      </c>
      <c r="AH189" s="176">
        <f t="shared" si="212"/>
        <v>0</v>
      </c>
      <c r="AI189" s="176">
        <f t="shared" si="212"/>
        <v>0</v>
      </c>
      <c r="AJ189" s="176">
        <f t="shared" si="212"/>
        <v>0</v>
      </c>
      <c r="AK189" s="176">
        <f t="shared" si="212"/>
        <v>0</v>
      </c>
      <c r="AL189" s="176">
        <f t="shared" si="212"/>
        <v>0</v>
      </c>
      <c r="AM189" s="176">
        <f t="shared" si="212"/>
        <v>0</v>
      </c>
      <c r="AN189" s="176">
        <f t="shared" si="212"/>
        <v>0</v>
      </c>
      <c r="AO189" s="176">
        <f t="shared" si="212"/>
        <v>0</v>
      </c>
      <c r="AP189" s="176">
        <f t="shared" si="233"/>
        <v>0</v>
      </c>
      <c r="AQ189" s="176">
        <f t="shared" si="233"/>
        <v>0</v>
      </c>
      <c r="AR189" s="176">
        <f t="shared" si="233"/>
        <v>0</v>
      </c>
      <c r="AS189" s="176">
        <f t="shared" si="233"/>
        <v>0</v>
      </c>
      <c r="AT189" s="176">
        <f t="shared" si="233"/>
        <v>0</v>
      </c>
      <c r="AU189" s="176">
        <f t="shared" si="233"/>
        <v>0</v>
      </c>
      <c r="AV189" s="176">
        <f t="shared" si="233"/>
        <v>0</v>
      </c>
      <c r="AW189" s="176">
        <f t="shared" si="233"/>
        <v>0</v>
      </c>
      <c r="AX189" s="176">
        <f t="shared" si="233"/>
        <v>0</v>
      </c>
      <c r="AY189" s="176">
        <f t="shared" si="222"/>
        <v>0</v>
      </c>
      <c r="AZ189" s="176">
        <f t="shared" si="222"/>
        <v>0</v>
      </c>
      <c r="BA189" s="176">
        <f t="shared" si="222"/>
        <v>0</v>
      </c>
      <c r="BB189" s="176">
        <f t="shared" si="222"/>
        <v>0</v>
      </c>
      <c r="BC189" s="176">
        <f t="shared" si="222"/>
        <v>0</v>
      </c>
      <c r="BD189" s="176">
        <f t="shared" si="222"/>
        <v>0</v>
      </c>
      <c r="BE189" s="176">
        <f t="shared" si="222"/>
        <v>0</v>
      </c>
      <c r="BF189" s="176">
        <f t="shared" si="222"/>
        <v>0</v>
      </c>
      <c r="BG189" s="176">
        <f t="shared" si="222"/>
        <v>0</v>
      </c>
      <c r="BH189" s="176">
        <f t="shared" si="222"/>
        <v>0</v>
      </c>
      <c r="BI189" s="176">
        <f t="shared" si="220"/>
        <v>0</v>
      </c>
      <c r="BJ189" s="176">
        <f t="shared" si="220"/>
        <v>0</v>
      </c>
      <c r="BK189" s="176">
        <f t="shared" si="220"/>
        <v>0</v>
      </c>
      <c r="BL189" s="176">
        <f t="shared" si="220"/>
        <v>0</v>
      </c>
      <c r="BM189" s="176">
        <f t="shared" si="220"/>
        <v>0</v>
      </c>
      <c r="BN189" s="176">
        <f t="shared" si="220"/>
        <v>0</v>
      </c>
      <c r="BO189" s="176">
        <f t="shared" si="220"/>
        <v>0</v>
      </c>
      <c r="BP189" s="176">
        <f t="shared" si="220"/>
        <v>0</v>
      </c>
      <c r="BQ189" s="176">
        <f t="shared" si="220"/>
        <v>0</v>
      </c>
      <c r="BR189" s="176">
        <f t="shared" si="220"/>
        <v>0</v>
      </c>
      <c r="BS189" s="176">
        <f t="shared" si="217"/>
        <v>0</v>
      </c>
      <c r="BT189" s="176">
        <f t="shared" si="217"/>
        <v>0</v>
      </c>
      <c r="BU189" s="176">
        <f t="shared" si="217"/>
        <v>0</v>
      </c>
      <c r="BV189" s="176">
        <f t="shared" si="217"/>
        <v>0</v>
      </c>
      <c r="BW189" s="176">
        <f t="shared" si="217"/>
        <v>0</v>
      </c>
      <c r="BX189" s="176">
        <f t="shared" si="217"/>
        <v>0</v>
      </c>
      <c r="BY189" s="176">
        <f t="shared" si="217"/>
        <v>0</v>
      </c>
      <c r="BZ189" s="176">
        <f t="shared" si="217"/>
        <v>0</v>
      </c>
      <c r="CA189" s="176">
        <f t="shared" si="217"/>
        <v>0</v>
      </c>
      <c r="CB189" s="176">
        <f t="shared" si="217"/>
        <v>0</v>
      </c>
      <c r="CC189" s="176">
        <f t="shared" si="217"/>
        <v>0</v>
      </c>
      <c r="CD189" s="176">
        <f t="shared" si="228"/>
        <v>0</v>
      </c>
      <c r="CE189" s="176">
        <f t="shared" si="228"/>
        <v>0</v>
      </c>
      <c r="CF189" s="176">
        <f t="shared" si="228"/>
        <v>0</v>
      </c>
      <c r="CG189" s="176">
        <f t="shared" si="228"/>
        <v>0</v>
      </c>
      <c r="CH189" s="176">
        <f t="shared" si="228"/>
        <v>0</v>
      </c>
      <c r="CI189" s="176">
        <f t="shared" si="228"/>
        <v>0</v>
      </c>
      <c r="CJ189" s="176">
        <f t="shared" si="228"/>
        <v>0</v>
      </c>
      <c r="CK189" s="176">
        <f t="shared" si="228"/>
        <v>0</v>
      </c>
      <c r="CL189" s="176">
        <f t="shared" si="228"/>
        <v>0</v>
      </c>
      <c r="CM189" s="176">
        <f t="shared" si="228"/>
        <v>0</v>
      </c>
      <c r="CN189" s="176">
        <f t="shared" si="228"/>
        <v>0</v>
      </c>
      <c r="CO189" s="176">
        <f t="shared" si="228"/>
        <v>0</v>
      </c>
      <c r="CP189" s="176">
        <f t="shared" si="228"/>
        <v>0</v>
      </c>
      <c r="CQ189" s="176">
        <f t="shared" si="228"/>
        <v>0</v>
      </c>
      <c r="CR189" s="176">
        <f t="shared" si="228"/>
        <v>0</v>
      </c>
      <c r="CS189" s="176">
        <f t="shared" si="228"/>
        <v>0</v>
      </c>
      <c r="CT189" s="176">
        <f t="shared" si="223"/>
        <v>0</v>
      </c>
      <c r="CU189" s="176">
        <f t="shared" si="223"/>
        <v>0</v>
      </c>
      <c r="CV189" s="176">
        <f t="shared" si="223"/>
        <v>0</v>
      </c>
      <c r="CW189" s="176">
        <f t="shared" si="223"/>
        <v>0</v>
      </c>
      <c r="CX189" s="176">
        <f t="shared" si="223"/>
        <v>0</v>
      </c>
      <c r="CY189" s="176">
        <f t="shared" si="223"/>
        <v>0</v>
      </c>
      <c r="CZ189" s="176">
        <f t="shared" si="223"/>
        <v>0</v>
      </c>
      <c r="DA189" s="176">
        <f t="shared" si="223"/>
        <v>0</v>
      </c>
      <c r="DB189" s="176">
        <f t="shared" si="223"/>
        <v>0</v>
      </c>
      <c r="DC189" s="176">
        <f t="shared" si="223"/>
        <v>0</v>
      </c>
      <c r="DD189" s="176">
        <f t="shared" si="223"/>
        <v>0</v>
      </c>
      <c r="DE189" s="176">
        <f t="shared" si="223"/>
        <v>0</v>
      </c>
      <c r="DF189" s="176">
        <f t="shared" si="223"/>
        <v>0</v>
      </c>
      <c r="DG189" s="176">
        <f t="shared" si="223"/>
        <v>0</v>
      </c>
      <c r="DH189" s="176">
        <f t="shared" si="223"/>
        <v>0</v>
      </c>
      <c r="DI189" s="176">
        <f t="shared" si="218"/>
        <v>0</v>
      </c>
      <c r="DJ189" s="176">
        <f t="shared" si="218"/>
        <v>0</v>
      </c>
      <c r="DK189" s="176">
        <f t="shared" si="218"/>
        <v>0</v>
      </c>
      <c r="DL189" s="176">
        <f t="shared" si="218"/>
        <v>0</v>
      </c>
      <c r="DM189" s="176">
        <f t="shared" si="218"/>
        <v>0</v>
      </c>
      <c r="DN189" s="176">
        <f t="shared" si="218"/>
        <v>0</v>
      </c>
      <c r="DO189" s="176">
        <f t="shared" si="218"/>
        <v>0</v>
      </c>
      <c r="DP189" s="176">
        <f t="shared" si="218"/>
        <v>0</v>
      </c>
      <c r="DQ189" s="176">
        <f t="shared" si="218"/>
        <v>0</v>
      </c>
      <c r="DR189" s="176">
        <f t="shared" si="226"/>
        <v>0</v>
      </c>
      <c r="DS189" s="176">
        <f t="shared" si="226"/>
        <v>0</v>
      </c>
      <c r="DT189" s="176">
        <f t="shared" si="226"/>
        <v>0</v>
      </c>
      <c r="DU189" s="176">
        <f t="shared" si="226"/>
        <v>0</v>
      </c>
      <c r="DV189" s="176">
        <f t="shared" si="226"/>
        <v>0</v>
      </c>
      <c r="DW189" s="176">
        <f t="shared" si="226"/>
        <v>0</v>
      </c>
      <c r="DX189" s="176">
        <f t="shared" si="226"/>
        <v>0</v>
      </c>
      <c r="DY189" s="176">
        <f t="shared" si="226"/>
        <v>0</v>
      </c>
      <c r="DZ189" s="176">
        <f t="shared" si="226"/>
        <v>0</v>
      </c>
      <c r="EA189" s="176">
        <f t="shared" si="226"/>
        <v>0</v>
      </c>
      <c r="EB189" s="176">
        <f t="shared" si="226"/>
        <v>0</v>
      </c>
      <c r="EC189" s="176">
        <f t="shared" si="224"/>
        <v>0</v>
      </c>
      <c r="ED189" s="176">
        <f t="shared" si="224"/>
        <v>0</v>
      </c>
      <c r="EE189" s="176">
        <f t="shared" si="224"/>
        <v>0</v>
      </c>
      <c r="EF189" s="176">
        <f t="shared" si="224"/>
        <v>0</v>
      </c>
      <c r="EG189" s="176">
        <f t="shared" si="227"/>
        <v>0</v>
      </c>
      <c r="EH189" s="176">
        <f t="shared" si="227"/>
        <v>0</v>
      </c>
      <c r="EI189" s="176">
        <f t="shared" si="227"/>
        <v>0</v>
      </c>
      <c r="EJ189" s="176">
        <f t="shared" si="227"/>
        <v>0</v>
      </c>
      <c r="EK189" s="176">
        <f t="shared" si="227"/>
        <v>0</v>
      </c>
      <c r="EL189" s="176">
        <f t="shared" si="227"/>
        <v>0</v>
      </c>
      <c r="EM189" s="176">
        <f t="shared" si="227"/>
        <v>0</v>
      </c>
      <c r="EN189" s="176">
        <f t="shared" si="227"/>
        <v>0</v>
      </c>
      <c r="EO189" s="176">
        <f t="shared" si="227"/>
        <v>0</v>
      </c>
      <c r="EP189" s="176">
        <f t="shared" si="227"/>
        <v>0</v>
      </c>
      <c r="EQ189" s="176">
        <f t="shared" si="227"/>
        <v>0</v>
      </c>
      <c r="ER189" s="176">
        <f t="shared" si="227"/>
        <v>0</v>
      </c>
      <c r="ES189" s="176">
        <f t="shared" si="227"/>
        <v>0</v>
      </c>
      <c r="ET189" s="176">
        <f t="shared" si="227"/>
        <v>0</v>
      </c>
      <c r="EU189" s="176">
        <f t="shared" si="227"/>
        <v>0</v>
      </c>
      <c r="EV189" s="176">
        <f t="shared" si="227"/>
        <v>0</v>
      </c>
      <c r="EW189" s="176">
        <f t="shared" si="234"/>
        <v>0</v>
      </c>
      <c r="EX189" s="176">
        <f t="shared" si="234"/>
        <v>0</v>
      </c>
      <c r="EY189" s="176">
        <f t="shared" si="234"/>
        <v>0</v>
      </c>
      <c r="EZ189" s="176">
        <f t="shared" si="234"/>
        <v>0</v>
      </c>
      <c r="FA189" s="176">
        <f t="shared" si="234"/>
        <v>0</v>
      </c>
      <c r="FB189" s="176">
        <f t="shared" si="234"/>
        <v>0</v>
      </c>
      <c r="FC189" s="176">
        <f t="shared" si="234"/>
        <v>0</v>
      </c>
      <c r="FD189" s="176">
        <f t="shared" si="234"/>
        <v>0</v>
      </c>
      <c r="FE189" s="176">
        <f t="shared" si="234"/>
        <v>0</v>
      </c>
      <c r="FF189" s="176">
        <f t="shared" si="234"/>
        <v>0</v>
      </c>
      <c r="FG189" s="176">
        <f t="shared" si="234"/>
        <v>0</v>
      </c>
      <c r="FH189" s="176">
        <f t="shared" si="234"/>
        <v>0</v>
      </c>
      <c r="FI189" s="176">
        <f t="shared" si="234"/>
        <v>0</v>
      </c>
      <c r="FJ189" s="176">
        <f t="shared" si="234"/>
        <v>0</v>
      </c>
      <c r="FK189" s="176">
        <f t="shared" si="234"/>
        <v>0</v>
      </c>
      <c r="FL189" s="176">
        <f t="shared" si="234"/>
        <v>0</v>
      </c>
      <c r="FM189" s="176">
        <f t="shared" si="232"/>
        <v>0</v>
      </c>
      <c r="FN189" s="176">
        <f t="shared" si="232"/>
        <v>0</v>
      </c>
      <c r="FO189" s="176">
        <f t="shared" si="232"/>
        <v>0</v>
      </c>
      <c r="FP189" s="176">
        <f t="shared" si="216"/>
        <v>0</v>
      </c>
      <c r="FQ189" s="176">
        <f t="shared" si="216"/>
        <v>0</v>
      </c>
      <c r="FR189" s="176">
        <f t="shared" si="216"/>
        <v>0</v>
      </c>
      <c r="FS189" s="176">
        <f t="shared" si="216"/>
        <v>0</v>
      </c>
      <c r="FT189" s="176">
        <f t="shared" si="216"/>
        <v>0</v>
      </c>
      <c r="FU189" s="176">
        <f t="shared" si="216"/>
        <v>0</v>
      </c>
      <c r="FV189" s="176">
        <f t="shared" si="216"/>
        <v>0</v>
      </c>
      <c r="FW189" s="176">
        <f t="shared" si="216"/>
        <v>0</v>
      </c>
      <c r="FX189" s="176">
        <f t="shared" si="216"/>
        <v>0</v>
      </c>
      <c r="FY189" s="176">
        <f t="shared" si="216"/>
        <v>0</v>
      </c>
      <c r="FZ189" s="176">
        <f t="shared" si="216"/>
        <v>0</v>
      </c>
      <c r="GA189" s="176">
        <f t="shared" si="216"/>
        <v>0</v>
      </c>
      <c r="GB189" s="176">
        <f t="shared" si="216"/>
        <v>0</v>
      </c>
      <c r="GC189" s="176">
        <f t="shared" si="215"/>
        <v>0</v>
      </c>
      <c r="GD189" s="176">
        <f t="shared" si="215"/>
        <v>0</v>
      </c>
      <c r="GE189" s="176">
        <f t="shared" si="215"/>
        <v>0</v>
      </c>
      <c r="GF189" s="176">
        <f t="shared" si="215"/>
        <v>0</v>
      </c>
      <c r="GG189" s="176">
        <f t="shared" si="215"/>
        <v>0</v>
      </c>
      <c r="GH189" s="176">
        <f t="shared" si="215"/>
        <v>0</v>
      </c>
      <c r="GI189" s="176">
        <f t="shared" si="215"/>
        <v>0</v>
      </c>
      <c r="GJ189" s="176">
        <f t="shared" si="215"/>
        <v>0</v>
      </c>
      <c r="GK189" s="176">
        <f t="shared" si="215"/>
        <v>0</v>
      </c>
      <c r="GL189" s="176">
        <f t="shared" si="215"/>
        <v>0</v>
      </c>
      <c r="GM189" s="176">
        <f t="shared" si="215"/>
        <v>0</v>
      </c>
      <c r="GN189" s="176">
        <f t="shared" si="215"/>
        <v>0</v>
      </c>
      <c r="GO189" s="176">
        <f t="shared" si="215"/>
        <v>0</v>
      </c>
      <c r="GP189" s="176">
        <f t="shared" si="215"/>
        <v>0</v>
      </c>
      <c r="GQ189" s="176">
        <f t="shared" si="215"/>
        <v>0</v>
      </c>
      <c r="GR189" s="176">
        <f t="shared" si="221"/>
        <v>0</v>
      </c>
      <c r="GS189" s="176">
        <f t="shared" si="221"/>
        <v>0</v>
      </c>
      <c r="GT189" s="176">
        <f t="shared" si="221"/>
        <v>0</v>
      </c>
      <c r="GU189" s="176">
        <f t="shared" si="221"/>
        <v>0</v>
      </c>
      <c r="GV189" s="176">
        <f t="shared" si="221"/>
        <v>0</v>
      </c>
      <c r="GW189" s="176">
        <f t="shared" si="221"/>
        <v>0</v>
      </c>
      <c r="GX189" s="176">
        <f t="shared" si="221"/>
        <v>0</v>
      </c>
      <c r="GY189" s="176">
        <f t="shared" si="221"/>
        <v>0</v>
      </c>
      <c r="GZ189" s="176">
        <f t="shared" si="221"/>
        <v>0</v>
      </c>
      <c r="HA189" s="176">
        <f t="shared" si="221"/>
        <v>0</v>
      </c>
      <c r="HB189" s="176">
        <f t="shared" si="221"/>
        <v>0</v>
      </c>
      <c r="HC189" s="176">
        <f t="shared" si="221"/>
        <v>0</v>
      </c>
      <c r="HD189" s="176">
        <f t="shared" si="221"/>
        <v>0</v>
      </c>
      <c r="HE189" s="176">
        <f t="shared" si="221"/>
        <v>0</v>
      </c>
      <c r="HF189" s="176">
        <f t="shared" si="221"/>
        <v>0</v>
      </c>
      <c r="HG189" s="176">
        <f t="shared" si="221"/>
        <v>0</v>
      </c>
      <c r="HH189" s="176">
        <f t="shared" si="235"/>
        <v>0</v>
      </c>
      <c r="HI189" s="176">
        <f t="shared" si="235"/>
        <v>0</v>
      </c>
      <c r="HJ189" s="176">
        <f t="shared" si="235"/>
        <v>0</v>
      </c>
      <c r="HK189" s="176">
        <f t="shared" si="235"/>
        <v>0</v>
      </c>
      <c r="HL189" s="176">
        <f t="shared" si="235"/>
        <v>0</v>
      </c>
      <c r="HM189" s="176">
        <f t="shared" si="235"/>
        <v>0</v>
      </c>
      <c r="HN189" s="176">
        <f t="shared" si="235"/>
        <v>0</v>
      </c>
      <c r="HO189" s="176">
        <f t="shared" si="235"/>
        <v>0</v>
      </c>
      <c r="HP189" s="176">
        <f t="shared" si="235"/>
        <v>0</v>
      </c>
      <c r="HQ189" s="176">
        <f t="shared" si="235"/>
        <v>0</v>
      </c>
      <c r="HR189" s="176">
        <f t="shared" si="235"/>
        <v>0</v>
      </c>
      <c r="HS189" s="176">
        <f t="shared" si="235"/>
        <v>0</v>
      </c>
      <c r="HT189" s="176">
        <f t="shared" si="235"/>
        <v>0</v>
      </c>
      <c r="HU189" s="176">
        <f t="shared" si="235"/>
        <v>0</v>
      </c>
      <c r="HV189" s="176">
        <f t="shared" si="235"/>
        <v>0</v>
      </c>
      <c r="HW189" s="176">
        <f t="shared" si="235"/>
        <v>0</v>
      </c>
      <c r="HX189" s="176">
        <f t="shared" si="230"/>
        <v>0</v>
      </c>
      <c r="HY189" s="176">
        <f t="shared" si="230"/>
        <v>0</v>
      </c>
      <c r="HZ189" s="176">
        <f t="shared" si="230"/>
        <v>0</v>
      </c>
      <c r="IA189" s="176">
        <f t="shared" si="230"/>
        <v>0</v>
      </c>
      <c r="IB189" s="176">
        <f t="shared" si="230"/>
        <v>0</v>
      </c>
      <c r="IC189" s="176">
        <f t="shared" si="230"/>
        <v>0</v>
      </c>
      <c r="ID189" s="176">
        <f t="shared" si="230"/>
        <v>0</v>
      </c>
      <c r="IE189" s="176">
        <f t="shared" si="230"/>
        <v>0</v>
      </c>
      <c r="IF189" s="176">
        <f t="shared" si="230"/>
        <v>0</v>
      </c>
      <c r="IG189" s="176">
        <f t="shared" si="230"/>
        <v>0</v>
      </c>
    </row>
    <row r="190" spans="2:241" ht="12.75" customHeight="1" x14ac:dyDescent="0.25">
      <c r="B190" s="174"/>
      <c r="C190" s="174"/>
      <c r="D190" s="174">
        <f t="shared" si="173"/>
        <v>0</v>
      </c>
      <c r="E190"/>
      <c r="F190"/>
      <c r="G190" s="177">
        <v>177</v>
      </c>
      <c r="H190" s="176">
        <f t="shared" si="174"/>
        <v>27.44417666244496</v>
      </c>
      <c r="I190" s="176">
        <f t="shared" si="176"/>
        <v>0</v>
      </c>
      <c r="K190" s="176">
        <f t="shared" ref="K190:Z205" si="237">+NORMDIST($H190,K$12,K$13,FALSE)</f>
        <v>0</v>
      </c>
      <c r="L190" s="176">
        <f t="shared" si="237"/>
        <v>0</v>
      </c>
      <c r="M190" s="176">
        <f t="shared" si="237"/>
        <v>0</v>
      </c>
      <c r="N190" s="176">
        <f t="shared" si="237"/>
        <v>0</v>
      </c>
      <c r="O190" s="176">
        <f t="shared" si="237"/>
        <v>0</v>
      </c>
      <c r="P190" s="176">
        <f t="shared" si="237"/>
        <v>0</v>
      </c>
      <c r="Q190" s="176">
        <f t="shared" si="237"/>
        <v>0</v>
      </c>
      <c r="R190" s="176">
        <f t="shared" si="237"/>
        <v>0</v>
      </c>
      <c r="S190" s="176">
        <f t="shared" si="237"/>
        <v>0</v>
      </c>
      <c r="T190" s="176">
        <f t="shared" si="237"/>
        <v>0</v>
      </c>
      <c r="U190" s="176">
        <f t="shared" si="237"/>
        <v>0</v>
      </c>
      <c r="V190" s="176">
        <f t="shared" si="237"/>
        <v>0</v>
      </c>
      <c r="W190" s="176">
        <f t="shared" si="237"/>
        <v>0</v>
      </c>
      <c r="X190" s="176">
        <f t="shared" si="237"/>
        <v>0</v>
      </c>
      <c r="Y190" s="176">
        <f t="shared" si="237"/>
        <v>0</v>
      </c>
      <c r="Z190" s="176">
        <f t="shared" si="237"/>
        <v>0</v>
      </c>
      <c r="AA190" s="176">
        <f t="shared" si="236"/>
        <v>0</v>
      </c>
      <c r="AB190" s="176">
        <f t="shared" si="236"/>
        <v>0</v>
      </c>
      <c r="AC190" s="176">
        <f t="shared" si="236"/>
        <v>0</v>
      </c>
      <c r="AD190" s="176">
        <f t="shared" si="236"/>
        <v>0</v>
      </c>
      <c r="AE190" s="176">
        <f t="shared" si="212"/>
        <v>0</v>
      </c>
      <c r="AF190" s="176">
        <f t="shared" si="212"/>
        <v>0</v>
      </c>
      <c r="AG190" s="176">
        <f t="shared" si="212"/>
        <v>0</v>
      </c>
      <c r="AH190" s="176">
        <f t="shared" si="212"/>
        <v>0</v>
      </c>
      <c r="AI190" s="176">
        <f t="shared" si="212"/>
        <v>0</v>
      </c>
      <c r="AJ190" s="176">
        <f t="shared" si="212"/>
        <v>0</v>
      </c>
      <c r="AK190" s="176">
        <f t="shared" si="212"/>
        <v>0</v>
      </c>
      <c r="AL190" s="176">
        <f t="shared" si="212"/>
        <v>0</v>
      </c>
      <c r="AM190" s="176">
        <f t="shared" si="212"/>
        <v>0</v>
      </c>
      <c r="AN190" s="176">
        <f t="shared" si="212"/>
        <v>0</v>
      </c>
      <c r="AO190" s="176">
        <f t="shared" si="212"/>
        <v>0</v>
      </c>
      <c r="AP190" s="176">
        <f t="shared" si="233"/>
        <v>0</v>
      </c>
      <c r="AQ190" s="176">
        <f t="shared" si="233"/>
        <v>0</v>
      </c>
      <c r="AR190" s="176">
        <f t="shared" si="233"/>
        <v>0</v>
      </c>
      <c r="AS190" s="176">
        <f t="shared" si="233"/>
        <v>0</v>
      </c>
      <c r="AT190" s="176">
        <f t="shared" si="233"/>
        <v>0</v>
      </c>
      <c r="AU190" s="176">
        <f t="shared" si="233"/>
        <v>0</v>
      </c>
      <c r="AV190" s="176">
        <f t="shared" si="233"/>
        <v>0</v>
      </c>
      <c r="AW190" s="176">
        <f t="shared" si="233"/>
        <v>0</v>
      </c>
      <c r="AX190" s="176">
        <f t="shared" si="233"/>
        <v>0</v>
      </c>
      <c r="AY190" s="176">
        <f t="shared" si="222"/>
        <v>0</v>
      </c>
      <c r="AZ190" s="176">
        <f t="shared" si="222"/>
        <v>0</v>
      </c>
      <c r="BA190" s="176">
        <f t="shared" si="222"/>
        <v>0</v>
      </c>
      <c r="BB190" s="176">
        <f t="shared" si="222"/>
        <v>0</v>
      </c>
      <c r="BC190" s="176">
        <f t="shared" si="222"/>
        <v>0</v>
      </c>
      <c r="BD190" s="176">
        <f t="shared" si="222"/>
        <v>0</v>
      </c>
      <c r="BE190" s="176">
        <f t="shared" si="222"/>
        <v>0</v>
      </c>
      <c r="BF190" s="176">
        <f t="shared" si="222"/>
        <v>0</v>
      </c>
      <c r="BG190" s="176">
        <f t="shared" si="222"/>
        <v>0</v>
      </c>
      <c r="BH190" s="176">
        <f t="shared" si="222"/>
        <v>0</v>
      </c>
      <c r="BI190" s="176">
        <f t="shared" si="220"/>
        <v>0</v>
      </c>
      <c r="BJ190" s="176">
        <f t="shared" si="220"/>
        <v>0</v>
      </c>
      <c r="BK190" s="176">
        <f t="shared" si="220"/>
        <v>0</v>
      </c>
      <c r="BL190" s="176">
        <f t="shared" si="220"/>
        <v>0</v>
      </c>
      <c r="BM190" s="176">
        <f t="shared" si="220"/>
        <v>0</v>
      </c>
      <c r="BN190" s="176">
        <f t="shared" si="220"/>
        <v>0</v>
      </c>
      <c r="BO190" s="176">
        <f t="shared" si="220"/>
        <v>0</v>
      </c>
      <c r="BP190" s="176">
        <f t="shared" si="220"/>
        <v>0</v>
      </c>
      <c r="BQ190" s="176">
        <f t="shared" si="220"/>
        <v>0</v>
      </c>
      <c r="BR190" s="176">
        <f t="shared" si="220"/>
        <v>0</v>
      </c>
      <c r="BS190" s="176">
        <f t="shared" si="217"/>
        <v>0</v>
      </c>
      <c r="BT190" s="176">
        <f t="shared" si="217"/>
        <v>0</v>
      </c>
      <c r="BU190" s="176">
        <f t="shared" si="217"/>
        <v>0</v>
      </c>
      <c r="BV190" s="176">
        <f t="shared" si="217"/>
        <v>0</v>
      </c>
      <c r="BW190" s="176">
        <f t="shared" si="217"/>
        <v>0</v>
      </c>
      <c r="BX190" s="176">
        <f t="shared" si="217"/>
        <v>0</v>
      </c>
      <c r="BY190" s="176">
        <f t="shared" si="217"/>
        <v>0</v>
      </c>
      <c r="BZ190" s="176">
        <f t="shared" si="217"/>
        <v>0</v>
      </c>
      <c r="CA190" s="176">
        <f t="shared" si="217"/>
        <v>0</v>
      </c>
      <c r="CB190" s="176">
        <f t="shared" si="217"/>
        <v>0</v>
      </c>
      <c r="CC190" s="176">
        <f t="shared" si="217"/>
        <v>0</v>
      </c>
      <c r="CD190" s="176">
        <f t="shared" si="228"/>
        <v>0</v>
      </c>
      <c r="CE190" s="176">
        <f t="shared" si="228"/>
        <v>0</v>
      </c>
      <c r="CF190" s="176">
        <f t="shared" si="228"/>
        <v>0</v>
      </c>
      <c r="CG190" s="176">
        <f t="shared" si="228"/>
        <v>0</v>
      </c>
      <c r="CH190" s="176">
        <f t="shared" si="228"/>
        <v>0</v>
      </c>
      <c r="CI190" s="176">
        <f t="shared" si="228"/>
        <v>0</v>
      </c>
      <c r="CJ190" s="176">
        <f t="shared" si="228"/>
        <v>0</v>
      </c>
      <c r="CK190" s="176">
        <f t="shared" si="228"/>
        <v>0</v>
      </c>
      <c r="CL190" s="176">
        <f t="shared" si="228"/>
        <v>0</v>
      </c>
      <c r="CM190" s="176">
        <f t="shared" si="228"/>
        <v>0</v>
      </c>
      <c r="CN190" s="176">
        <f t="shared" si="228"/>
        <v>0</v>
      </c>
      <c r="CO190" s="176">
        <f t="shared" si="228"/>
        <v>0</v>
      </c>
      <c r="CP190" s="176">
        <f t="shared" si="228"/>
        <v>0</v>
      </c>
      <c r="CQ190" s="176">
        <f t="shared" si="228"/>
        <v>0</v>
      </c>
      <c r="CR190" s="176">
        <f t="shared" si="228"/>
        <v>0</v>
      </c>
      <c r="CS190" s="176">
        <f t="shared" si="228"/>
        <v>0</v>
      </c>
      <c r="CT190" s="176">
        <f t="shared" si="223"/>
        <v>0</v>
      </c>
      <c r="CU190" s="176">
        <f t="shared" si="223"/>
        <v>0</v>
      </c>
      <c r="CV190" s="176">
        <f t="shared" si="223"/>
        <v>0</v>
      </c>
      <c r="CW190" s="176">
        <f t="shared" si="223"/>
        <v>0</v>
      </c>
      <c r="CX190" s="176">
        <f t="shared" si="223"/>
        <v>0</v>
      </c>
      <c r="CY190" s="176">
        <f t="shared" si="223"/>
        <v>0</v>
      </c>
      <c r="CZ190" s="176">
        <f t="shared" si="223"/>
        <v>0</v>
      </c>
      <c r="DA190" s="176">
        <f t="shared" si="223"/>
        <v>0</v>
      </c>
      <c r="DB190" s="176">
        <f t="shared" si="223"/>
        <v>0</v>
      </c>
      <c r="DC190" s="176">
        <f t="shared" si="223"/>
        <v>0</v>
      </c>
      <c r="DD190" s="176">
        <f t="shared" si="223"/>
        <v>0</v>
      </c>
      <c r="DE190" s="176">
        <f t="shared" si="223"/>
        <v>0</v>
      </c>
      <c r="DF190" s="176">
        <f t="shared" si="223"/>
        <v>0</v>
      </c>
      <c r="DG190" s="176">
        <f t="shared" si="223"/>
        <v>0</v>
      </c>
      <c r="DH190" s="176">
        <f t="shared" si="223"/>
        <v>0</v>
      </c>
      <c r="DI190" s="176">
        <f t="shared" si="218"/>
        <v>0</v>
      </c>
      <c r="DJ190" s="176">
        <f t="shared" si="218"/>
        <v>0</v>
      </c>
      <c r="DK190" s="176">
        <f t="shared" si="218"/>
        <v>0</v>
      </c>
      <c r="DL190" s="176">
        <f t="shared" si="218"/>
        <v>0</v>
      </c>
      <c r="DM190" s="176">
        <f t="shared" si="218"/>
        <v>0</v>
      </c>
      <c r="DN190" s="176">
        <f t="shared" si="218"/>
        <v>0</v>
      </c>
      <c r="DO190" s="176">
        <f t="shared" si="218"/>
        <v>0</v>
      </c>
      <c r="DP190" s="176">
        <f t="shared" si="218"/>
        <v>0</v>
      </c>
      <c r="DQ190" s="176">
        <f t="shared" si="218"/>
        <v>0</v>
      </c>
      <c r="DR190" s="176">
        <f t="shared" si="226"/>
        <v>0</v>
      </c>
      <c r="DS190" s="176">
        <f t="shared" si="226"/>
        <v>0</v>
      </c>
      <c r="DT190" s="176">
        <f t="shared" si="226"/>
        <v>0</v>
      </c>
      <c r="DU190" s="176">
        <f t="shared" si="226"/>
        <v>0</v>
      </c>
      <c r="DV190" s="176">
        <f t="shared" si="226"/>
        <v>0</v>
      </c>
      <c r="DW190" s="176">
        <f t="shared" si="226"/>
        <v>0</v>
      </c>
      <c r="DX190" s="176">
        <f t="shared" si="226"/>
        <v>0</v>
      </c>
      <c r="DY190" s="176">
        <f t="shared" si="226"/>
        <v>0</v>
      </c>
      <c r="DZ190" s="176">
        <f t="shared" si="226"/>
        <v>0</v>
      </c>
      <c r="EA190" s="176">
        <f t="shared" si="226"/>
        <v>0</v>
      </c>
      <c r="EB190" s="176">
        <f t="shared" si="226"/>
        <v>0</v>
      </c>
      <c r="EC190" s="176">
        <f t="shared" si="224"/>
        <v>0</v>
      </c>
      <c r="ED190" s="176">
        <f t="shared" si="224"/>
        <v>0</v>
      </c>
      <c r="EE190" s="176">
        <f t="shared" si="224"/>
        <v>0</v>
      </c>
      <c r="EF190" s="176">
        <f t="shared" si="224"/>
        <v>0</v>
      </c>
      <c r="EG190" s="176">
        <f t="shared" si="227"/>
        <v>0</v>
      </c>
      <c r="EH190" s="176">
        <f t="shared" si="227"/>
        <v>0</v>
      </c>
      <c r="EI190" s="176">
        <f t="shared" si="227"/>
        <v>0</v>
      </c>
      <c r="EJ190" s="176">
        <f t="shared" si="227"/>
        <v>0</v>
      </c>
      <c r="EK190" s="176">
        <f t="shared" si="227"/>
        <v>0</v>
      </c>
      <c r="EL190" s="176">
        <f t="shared" si="227"/>
        <v>0</v>
      </c>
      <c r="EM190" s="176">
        <f t="shared" si="227"/>
        <v>0</v>
      </c>
      <c r="EN190" s="176">
        <f t="shared" si="227"/>
        <v>0</v>
      </c>
      <c r="EO190" s="176">
        <f t="shared" si="227"/>
        <v>0</v>
      </c>
      <c r="EP190" s="176">
        <f t="shared" si="227"/>
        <v>0</v>
      </c>
      <c r="EQ190" s="176">
        <f t="shared" si="227"/>
        <v>0</v>
      </c>
      <c r="ER190" s="176">
        <f t="shared" si="227"/>
        <v>0</v>
      </c>
      <c r="ES190" s="176">
        <f t="shared" si="227"/>
        <v>0</v>
      </c>
      <c r="ET190" s="176">
        <f t="shared" si="227"/>
        <v>0</v>
      </c>
      <c r="EU190" s="176">
        <f t="shared" si="227"/>
        <v>0</v>
      </c>
      <c r="EV190" s="176">
        <f t="shared" si="227"/>
        <v>0</v>
      </c>
      <c r="EW190" s="176">
        <f t="shared" si="234"/>
        <v>0</v>
      </c>
      <c r="EX190" s="176">
        <f t="shared" si="234"/>
        <v>0</v>
      </c>
      <c r="EY190" s="176">
        <f t="shared" si="234"/>
        <v>0</v>
      </c>
      <c r="EZ190" s="176">
        <f t="shared" si="234"/>
        <v>0</v>
      </c>
      <c r="FA190" s="176">
        <f t="shared" si="234"/>
        <v>0</v>
      </c>
      <c r="FB190" s="176">
        <f t="shared" si="234"/>
        <v>0</v>
      </c>
      <c r="FC190" s="176">
        <f t="shared" si="234"/>
        <v>0</v>
      </c>
      <c r="FD190" s="176">
        <f t="shared" si="234"/>
        <v>0</v>
      </c>
      <c r="FE190" s="176">
        <f t="shared" si="234"/>
        <v>0</v>
      </c>
      <c r="FF190" s="176">
        <f t="shared" si="234"/>
        <v>0</v>
      </c>
      <c r="FG190" s="176">
        <f t="shared" si="234"/>
        <v>0</v>
      </c>
      <c r="FH190" s="176">
        <f t="shared" si="234"/>
        <v>0</v>
      </c>
      <c r="FI190" s="176">
        <f t="shared" si="234"/>
        <v>0</v>
      </c>
      <c r="FJ190" s="176">
        <f t="shared" si="234"/>
        <v>0</v>
      </c>
      <c r="FK190" s="176">
        <f t="shared" si="234"/>
        <v>0</v>
      </c>
      <c r="FL190" s="176">
        <f t="shared" si="234"/>
        <v>0</v>
      </c>
      <c r="FM190" s="176">
        <f t="shared" si="232"/>
        <v>0</v>
      </c>
      <c r="FN190" s="176">
        <f t="shared" si="232"/>
        <v>0</v>
      </c>
      <c r="FO190" s="176">
        <f t="shared" si="232"/>
        <v>0</v>
      </c>
      <c r="FP190" s="176">
        <f t="shared" si="216"/>
        <v>0</v>
      </c>
      <c r="FQ190" s="176">
        <f t="shared" si="216"/>
        <v>0</v>
      </c>
      <c r="FR190" s="176">
        <f t="shared" si="216"/>
        <v>0</v>
      </c>
      <c r="FS190" s="176">
        <f t="shared" si="216"/>
        <v>0</v>
      </c>
      <c r="FT190" s="176">
        <f t="shared" si="216"/>
        <v>0</v>
      </c>
      <c r="FU190" s="176">
        <f t="shared" si="216"/>
        <v>0</v>
      </c>
      <c r="FV190" s="176">
        <f t="shared" si="216"/>
        <v>0</v>
      </c>
      <c r="FW190" s="176">
        <f t="shared" si="216"/>
        <v>0</v>
      </c>
      <c r="FX190" s="176">
        <f t="shared" si="216"/>
        <v>0</v>
      </c>
      <c r="FY190" s="176">
        <f t="shared" si="216"/>
        <v>0</v>
      </c>
      <c r="FZ190" s="176">
        <f t="shared" si="216"/>
        <v>0</v>
      </c>
      <c r="GA190" s="176">
        <f t="shared" si="216"/>
        <v>0</v>
      </c>
      <c r="GB190" s="176">
        <f t="shared" si="216"/>
        <v>0</v>
      </c>
      <c r="GC190" s="176">
        <f t="shared" si="215"/>
        <v>0</v>
      </c>
      <c r="GD190" s="176">
        <f t="shared" si="215"/>
        <v>0</v>
      </c>
      <c r="GE190" s="176">
        <f t="shared" si="215"/>
        <v>0</v>
      </c>
      <c r="GF190" s="176">
        <f t="shared" si="215"/>
        <v>0</v>
      </c>
      <c r="GG190" s="176">
        <f t="shared" si="215"/>
        <v>0</v>
      </c>
      <c r="GH190" s="176">
        <f t="shared" si="215"/>
        <v>0</v>
      </c>
      <c r="GI190" s="176">
        <f t="shared" si="215"/>
        <v>0</v>
      </c>
      <c r="GJ190" s="176">
        <f t="shared" si="215"/>
        <v>0</v>
      </c>
      <c r="GK190" s="176">
        <f t="shared" si="215"/>
        <v>0</v>
      </c>
      <c r="GL190" s="176">
        <f t="shared" si="215"/>
        <v>0</v>
      </c>
      <c r="GM190" s="176">
        <f t="shared" si="215"/>
        <v>0</v>
      </c>
      <c r="GN190" s="176">
        <f t="shared" si="215"/>
        <v>0</v>
      </c>
      <c r="GO190" s="176">
        <f t="shared" si="215"/>
        <v>0</v>
      </c>
      <c r="GP190" s="176">
        <f t="shared" si="215"/>
        <v>0</v>
      </c>
      <c r="GQ190" s="176">
        <f t="shared" si="215"/>
        <v>0</v>
      </c>
      <c r="GR190" s="176">
        <f t="shared" si="221"/>
        <v>0</v>
      </c>
      <c r="GS190" s="176">
        <f t="shared" si="221"/>
        <v>0</v>
      </c>
      <c r="GT190" s="176">
        <f t="shared" si="221"/>
        <v>0</v>
      </c>
      <c r="GU190" s="176">
        <f t="shared" si="221"/>
        <v>0</v>
      </c>
      <c r="GV190" s="176">
        <f t="shared" si="221"/>
        <v>0</v>
      </c>
      <c r="GW190" s="176">
        <f t="shared" si="221"/>
        <v>0</v>
      </c>
      <c r="GX190" s="176">
        <f t="shared" si="221"/>
        <v>0</v>
      </c>
      <c r="GY190" s="176">
        <f t="shared" si="221"/>
        <v>0</v>
      </c>
      <c r="GZ190" s="176">
        <f t="shared" si="221"/>
        <v>0</v>
      </c>
      <c r="HA190" s="176">
        <f t="shared" si="221"/>
        <v>0</v>
      </c>
      <c r="HB190" s="176">
        <f t="shared" si="221"/>
        <v>0</v>
      </c>
      <c r="HC190" s="176">
        <f t="shared" si="221"/>
        <v>0</v>
      </c>
      <c r="HD190" s="176">
        <f t="shared" si="221"/>
        <v>0</v>
      </c>
      <c r="HE190" s="176">
        <f t="shared" si="221"/>
        <v>0</v>
      </c>
      <c r="HF190" s="176">
        <f t="shared" si="221"/>
        <v>0</v>
      </c>
      <c r="HG190" s="176">
        <f t="shared" si="221"/>
        <v>0</v>
      </c>
      <c r="HH190" s="176">
        <f t="shared" si="235"/>
        <v>0</v>
      </c>
      <c r="HI190" s="176">
        <f t="shared" si="235"/>
        <v>0</v>
      </c>
      <c r="HJ190" s="176">
        <f t="shared" si="235"/>
        <v>0</v>
      </c>
      <c r="HK190" s="176">
        <f t="shared" si="235"/>
        <v>0</v>
      </c>
      <c r="HL190" s="176">
        <f t="shared" si="235"/>
        <v>0</v>
      </c>
      <c r="HM190" s="176">
        <f t="shared" si="235"/>
        <v>0</v>
      </c>
      <c r="HN190" s="176">
        <f t="shared" si="235"/>
        <v>0</v>
      </c>
      <c r="HO190" s="176">
        <f t="shared" si="235"/>
        <v>0</v>
      </c>
      <c r="HP190" s="176">
        <f t="shared" si="235"/>
        <v>0</v>
      </c>
      <c r="HQ190" s="176">
        <f t="shared" si="235"/>
        <v>0</v>
      </c>
      <c r="HR190" s="176">
        <f t="shared" si="235"/>
        <v>0</v>
      </c>
      <c r="HS190" s="176">
        <f t="shared" si="235"/>
        <v>0</v>
      </c>
      <c r="HT190" s="176">
        <f t="shared" si="235"/>
        <v>0</v>
      </c>
      <c r="HU190" s="176">
        <f t="shared" si="235"/>
        <v>0</v>
      </c>
      <c r="HV190" s="176">
        <f t="shared" si="235"/>
        <v>0</v>
      </c>
      <c r="HW190" s="176">
        <f t="shared" si="235"/>
        <v>0</v>
      </c>
      <c r="HX190" s="176">
        <f t="shared" si="230"/>
        <v>0</v>
      </c>
      <c r="HY190" s="176">
        <f t="shared" si="230"/>
        <v>0</v>
      </c>
      <c r="HZ190" s="176">
        <f t="shared" si="230"/>
        <v>0</v>
      </c>
      <c r="IA190" s="176">
        <f t="shared" si="230"/>
        <v>0</v>
      </c>
      <c r="IB190" s="176">
        <f t="shared" si="230"/>
        <v>0</v>
      </c>
      <c r="IC190" s="176">
        <f t="shared" si="230"/>
        <v>0</v>
      </c>
      <c r="ID190" s="176">
        <f t="shared" si="230"/>
        <v>0</v>
      </c>
      <c r="IE190" s="176">
        <f t="shared" si="230"/>
        <v>0</v>
      </c>
      <c r="IF190" s="176">
        <f t="shared" si="230"/>
        <v>0</v>
      </c>
      <c r="IG190" s="176">
        <f t="shared" si="230"/>
        <v>0</v>
      </c>
    </row>
    <row r="191" spans="2:241" ht="12.75" customHeight="1" x14ac:dyDescent="0.25">
      <c r="B191" s="174"/>
      <c r="C191" s="174"/>
      <c r="D191" s="174">
        <f t="shared" si="173"/>
        <v>0</v>
      </c>
      <c r="E191"/>
      <c r="F191"/>
      <c r="G191" s="177">
        <v>178</v>
      </c>
      <c r="H191" s="176">
        <f t="shared" si="174"/>
        <v>27.599228507995498</v>
      </c>
      <c r="I191" s="176">
        <f t="shared" si="176"/>
        <v>0</v>
      </c>
      <c r="K191" s="176">
        <f t="shared" si="237"/>
        <v>0</v>
      </c>
      <c r="L191" s="176">
        <f t="shared" si="237"/>
        <v>0</v>
      </c>
      <c r="M191" s="176">
        <f t="shared" si="237"/>
        <v>0</v>
      </c>
      <c r="N191" s="176">
        <f t="shared" si="237"/>
        <v>0</v>
      </c>
      <c r="O191" s="176">
        <f t="shared" si="237"/>
        <v>0</v>
      </c>
      <c r="P191" s="176">
        <f t="shared" si="237"/>
        <v>0</v>
      </c>
      <c r="Q191" s="176">
        <f t="shared" si="237"/>
        <v>0</v>
      </c>
      <c r="R191" s="176">
        <f t="shared" si="237"/>
        <v>0</v>
      </c>
      <c r="S191" s="176">
        <f t="shared" si="237"/>
        <v>0</v>
      </c>
      <c r="T191" s="176">
        <f t="shared" si="237"/>
        <v>0</v>
      </c>
      <c r="U191" s="176">
        <f t="shared" si="237"/>
        <v>0</v>
      </c>
      <c r="V191" s="176">
        <f t="shared" si="237"/>
        <v>0</v>
      </c>
      <c r="W191" s="176">
        <f t="shared" si="237"/>
        <v>0</v>
      </c>
      <c r="X191" s="176">
        <f t="shared" si="237"/>
        <v>0</v>
      </c>
      <c r="Y191" s="176">
        <f t="shared" si="237"/>
        <v>0</v>
      </c>
      <c r="Z191" s="176">
        <f t="shared" si="237"/>
        <v>0</v>
      </c>
      <c r="AA191" s="176">
        <f t="shared" si="236"/>
        <v>0</v>
      </c>
      <c r="AB191" s="176">
        <f t="shared" si="236"/>
        <v>0</v>
      </c>
      <c r="AC191" s="176">
        <f t="shared" si="236"/>
        <v>0</v>
      </c>
      <c r="AD191" s="176">
        <f t="shared" si="236"/>
        <v>0</v>
      </c>
      <c r="AE191" s="176">
        <f t="shared" si="212"/>
        <v>0</v>
      </c>
      <c r="AF191" s="176">
        <f t="shared" si="212"/>
        <v>0</v>
      </c>
      <c r="AG191" s="176">
        <f t="shared" si="212"/>
        <v>0</v>
      </c>
      <c r="AH191" s="176">
        <f t="shared" si="212"/>
        <v>0</v>
      </c>
      <c r="AI191" s="176">
        <f t="shared" si="212"/>
        <v>0</v>
      </c>
      <c r="AJ191" s="176">
        <f t="shared" si="212"/>
        <v>0</v>
      </c>
      <c r="AK191" s="176">
        <f t="shared" si="212"/>
        <v>0</v>
      </c>
      <c r="AL191" s="176">
        <f t="shared" si="212"/>
        <v>0</v>
      </c>
      <c r="AM191" s="176">
        <f t="shared" si="212"/>
        <v>0</v>
      </c>
      <c r="AN191" s="176">
        <f t="shared" si="212"/>
        <v>0</v>
      </c>
      <c r="AO191" s="176">
        <f t="shared" si="212"/>
        <v>0</v>
      </c>
      <c r="AP191" s="176">
        <f t="shared" si="233"/>
        <v>0</v>
      </c>
      <c r="AQ191" s="176">
        <f t="shared" si="233"/>
        <v>0</v>
      </c>
      <c r="AR191" s="176">
        <f t="shared" si="233"/>
        <v>0</v>
      </c>
      <c r="AS191" s="176">
        <f t="shared" si="233"/>
        <v>0</v>
      </c>
      <c r="AT191" s="176">
        <f t="shared" si="233"/>
        <v>0</v>
      </c>
      <c r="AU191" s="176">
        <f t="shared" si="233"/>
        <v>0</v>
      </c>
      <c r="AV191" s="176">
        <f t="shared" si="233"/>
        <v>0</v>
      </c>
      <c r="AW191" s="176">
        <f t="shared" si="233"/>
        <v>0</v>
      </c>
      <c r="AX191" s="176">
        <f t="shared" si="233"/>
        <v>0</v>
      </c>
      <c r="AY191" s="176">
        <f t="shared" si="222"/>
        <v>0</v>
      </c>
      <c r="AZ191" s="176">
        <f t="shared" si="222"/>
        <v>0</v>
      </c>
      <c r="BA191" s="176">
        <f t="shared" si="222"/>
        <v>0</v>
      </c>
      <c r="BB191" s="176">
        <f t="shared" si="222"/>
        <v>0</v>
      </c>
      <c r="BC191" s="176">
        <f t="shared" si="222"/>
        <v>0</v>
      </c>
      <c r="BD191" s="176">
        <f t="shared" si="222"/>
        <v>0</v>
      </c>
      <c r="BE191" s="176">
        <f t="shared" si="222"/>
        <v>0</v>
      </c>
      <c r="BF191" s="176">
        <f t="shared" si="222"/>
        <v>0</v>
      </c>
      <c r="BG191" s="176">
        <f t="shared" si="222"/>
        <v>0</v>
      </c>
      <c r="BH191" s="176">
        <f t="shared" si="222"/>
        <v>0</v>
      </c>
      <c r="BI191" s="176">
        <f t="shared" si="220"/>
        <v>0</v>
      </c>
      <c r="BJ191" s="176">
        <f t="shared" si="220"/>
        <v>0</v>
      </c>
      <c r="BK191" s="176">
        <f t="shared" si="220"/>
        <v>0</v>
      </c>
      <c r="BL191" s="176">
        <f t="shared" si="220"/>
        <v>0</v>
      </c>
      <c r="BM191" s="176">
        <f t="shared" si="220"/>
        <v>0</v>
      </c>
      <c r="BN191" s="176">
        <f t="shared" si="220"/>
        <v>0</v>
      </c>
      <c r="BO191" s="176">
        <f t="shared" si="220"/>
        <v>0</v>
      </c>
      <c r="BP191" s="176">
        <f t="shared" si="220"/>
        <v>0</v>
      </c>
      <c r="BQ191" s="176">
        <f t="shared" si="220"/>
        <v>0</v>
      </c>
      <c r="BR191" s="176">
        <f t="shared" si="220"/>
        <v>0</v>
      </c>
      <c r="BS191" s="176">
        <f t="shared" si="217"/>
        <v>0</v>
      </c>
      <c r="BT191" s="176">
        <f t="shared" si="217"/>
        <v>0</v>
      </c>
      <c r="BU191" s="176">
        <f t="shared" si="217"/>
        <v>0</v>
      </c>
      <c r="BV191" s="176">
        <f t="shared" si="217"/>
        <v>0</v>
      </c>
      <c r="BW191" s="176">
        <f t="shared" si="217"/>
        <v>0</v>
      </c>
      <c r="BX191" s="176">
        <f t="shared" si="217"/>
        <v>0</v>
      </c>
      <c r="BY191" s="176">
        <f t="shared" si="217"/>
        <v>0</v>
      </c>
      <c r="BZ191" s="176">
        <f t="shared" si="217"/>
        <v>0</v>
      </c>
      <c r="CA191" s="176">
        <f t="shared" si="217"/>
        <v>0</v>
      </c>
      <c r="CB191" s="176">
        <f t="shared" si="217"/>
        <v>0</v>
      </c>
      <c r="CC191" s="176">
        <f t="shared" si="217"/>
        <v>0</v>
      </c>
      <c r="CD191" s="176">
        <f t="shared" si="228"/>
        <v>0</v>
      </c>
      <c r="CE191" s="176">
        <f t="shared" si="228"/>
        <v>0</v>
      </c>
      <c r="CF191" s="176">
        <f t="shared" si="228"/>
        <v>0</v>
      </c>
      <c r="CG191" s="176">
        <f t="shared" si="228"/>
        <v>0</v>
      </c>
      <c r="CH191" s="176">
        <f t="shared" si="228"/>
        <v>0</v>
      </c>
      <c r="CI191" s="176">
        <f t="shared" si="228"/>
        <v>0</v>
      </c>
      <c r="CJ191" s="176">
        <f t="shared" si="228"/>
        <v>0</v>
      </c>
      <c r="CK191" s="176">
        <f t="shared" si="228"/>
        <v>0</v>
      </c>
      <c r="CL191" s="176">
        <f t="shared" si="228"/>
        <v>0</v>
      </c>
      <c r="CM191" s="176">
        <f t="shared" si="228"/>
        <v>0</v>
      </c>
      <c r="CN191" s="176">
        <f t="shared" si="228"/>
        <v>0</v>
      </c>
      <c r="CO191" s="176">
        <f t="shared" si="228"/>
        <v>0</v>
      </c>
      <c r="CP191" s="176">
        <f t="shared" si="228"/>
        <v>0</v>
      </c>
      <c r="CQ191" s="176">
        <f t="shared" si="228"/>
        <v>0</v>
      </c>
      <c r="CR191" s="176">
        <f t="shared" si="228"/>
        <v>0</v>
      </c>
      <c r="CS191" s="176">
        <f t="shared" si="228"/>
        <v>0</v>
      </c>
      <c r="CT191" s="176">
        <f t="shared" si="223"/>
        <v>0</v>
      </c>
      <c r="CU191" s="176">
        <f t="shared" si="223"/>
        <v>0</v>
      </c>
      <c r="CV191" s="176">
        <f t="shared" si="223"/>
        <v>0</v>
      </c>
      <c r="CW191" s="176">
        <f t="shared" si="223"/>
        <v>0</v>
      </c>
      <c r="CX191" s="176">
        <f t="shared" si="223"/>
        <v>0</v>
      </c>
      <c r="CY191" s="176">
        <f t="shared" si="223"/>
        <v>0</v>
      </c>
      <c r="CZ191" s="176">
        <f t="shared" si="223"/>
        <v>0</v>
      </c>
      <c r="DA191" s="176">
        <f t="shared" si="223"/>
        <v>0</v>
      </c>
      <c r="DB191" s="176">
        <f t="shared" si="223"/>
        <v>0</v>
      </c>
      <c r="DC191" s="176">
        <f t="shared" si="223"/>
        <v>0</v>
      </c>
      <c r="DD191" s="176">
        <f t="shared" si="223"/>
        <v>0</v>
      </c>
      <c r="DE191" s="176">
        <f t="shared" si="223"/>
        <v>0</v>
      </c>
      <c r="DF191" s="176">
        <f t="shared" si="223"/>
        <v>0</v>
      </c>
      <c r="DG191" s="176">
        <f t="shared" si="223"/>
        <v>0</v>
      </c>
      <c r="DH191" s="176">
        <f t="shared" si="223"/>
        <v>0</v>
      </c>
      <c r="DI191" s="176">
        <f t="shared" si="218"/>
        <v>0</v>
      </c>
      <c r="DJ191" s="176">
        <f t="shared" si="218"/>
        <v>0</v>
      </c>
      <c r="DK191" s="176">
        <f t="shared" si="218"/>
        <v>0</v>
      </c>
      <c r="DL191" s="176">
        <f t="shared" si="218"/>
        <v>0</v>
      </c>
      <c r="DM191" s="176">
        <f t="shared" si="218"/>
        <v>0</v>
      </c>
      <c r="DN191" s="176">
        <f t="shared" si="218"/>
        <v>0</v>
      </c>
      <c r="DO191" s="176">
        <f t="shared" si="218"/>
        <v>0</v>
      </c>
      <c r="DP191" s="176">
        <f t="shared" si="218"/>
        <v>0</v>
      </c>
      <c r="DQ191" s="176">
        <f t="shared" si="218"/>
        <v>0</v>
      </c>
      <c r="DR191" s="176">
        <f t="shared" si="226"/>
        <v>0</v>
      </c>
      <c r="DS191" s="176">
        <f t="shared" si="226"/>
        <v>0</v>
      </c>
      <c r="DT191" s="176">
        <f t="shared" si="226"/>
        <v>0</v>
      </c>
      <c r="DU191" s="176">
        <f t="shared" si="226"/>
        <v>0</v>
      </c>
      <c r="DV191" s="176">
        <f t="shared" si="226"/>
        <v>0</v>
      </c>
      <c r="DW191" s="176">
        <f t="shared" si="226"/>
        <v>0</v>
      </c>
      <c r="DX191" s="176">
        <f t="shared" si="226"/>
        <v>0</v>
      </c>
      <c r="DY191" s="176">
        <f t="shared" si="226"/>
        <v>0</v>
      </c>
      <c r="DZ191" s="176">
        <f t="shared" si="226"/>
        <v>0</v>
      </c>
      <c r="EA191" s="176">
        <f t="shared" si="226"/>
        <v>0</v>
      </c>
      <c r="EB191" s="176">
        <f t="shared" si="226"/>
        <v>0</v>
      </c>
      <c r="EC191" s="176">
        <f t="shared" si="224"/>
        <v>0</v>
      </c>
      <c r="ED191" s="176">
        <f t="shared" si="224"/>
        <v>0</v>
      </c>
      <c r="EE191" s="176">
        <f t="shared" si="224"/>
        <v>0</v>
      </c>
      <c r="EF191" s="176">
        <f t="shared" si="224"/>
        <v>0</v>
      </c>
      <c r="EG191" s="176">
        <f t="shared" si="227"/>
        <v>0</v>
      </c>
      <c r="EH191" s="176">
        <f t="shared" si="227"/>
        <v>0</v>
      </c>
      <c r="EI191" s="176">
        <f t="shared" si="227"/>
        <v>0</v>
      </c>
      <c r="EJ191" s="176">
        <f t="shared" si="227"/>
        <v>0</v>
      </c>
      <c r="EK191" s="176">
        <f t="shared" si="227"/>
        <v>0</v>
      </c>
      <c r="EL191" s="176">
        <f t="shared" si="227"/>
        <v>0</v>
      </c>
      <c r="EM191" s="176">
        <f t="shared" si="227"/>
        <v>0</v>
      </c>
      <c r="EN191" s="176">
        <f t="shared" si="227"/>
        <v>0</v>
      </c>
      <c r="EO191" s="176">
        <f t="shared" si="227"/>
        <v>0</v>
      </c>
      <c r="EP191" s="176">
        <f t="shared" si="227"/>
        <v>0</v>
      </c>
      <c r="EQ191" s="176">
        <f t="shared" si="227"/>
        <v>0</v>
      </c>
      <c r="ER191" s="176">
        <f t="shared" si="227"/>
        <v>0</v>
      </c>
      <c r="ES191" s="176">
        <f t="shared" si="227"/>
        <v>0</v>
      </c>
      <c r="ET191" s="176">
        <f t="shared" si="227"/>
        <v>0</v>
      </c>
      <c r="EU191" s="176">
        <f t="shared" si="227"/>
        <v>0</v>
      </c>
      <c r="EV191" s="176">
        <f t="shared" si="227"/>
        <v>0</v>
      </c>
      <c r="EW191" s="176">
        <f t="shared" si="234"/>
        <v>0</v>
      </c>
      <c r="EX191" s="176">
        <f t="shared" si="234"/>
        <v>0</v>
      </c>
      <c r="EY191" s="176">
        <f t="shared" si="234"/>
        <v>0</v>
      </c>
      <c r="EZ191" s="176">
        <f t="shared" si="234"/>
        <v>0</v>
      </c>
      <c r="FA191" s="176">
        <f t="shared" si="234"/>
        <v>0</v>
      </c>
      <c r="FB191" s="176">
        <f t="shared" si="234"/>
        <v>0</v>
      </c>
      <c r="FC191" s="176">
        <f t="shared" si="234"/>
        <v>0</v>
      </c>
      <c r="FD191" s="176">
        <f t="shared" si="234"/>
        <v>0</v>
      </c>
      <c r="FE191" s="176">
        <f t="shared" si="234"/>
        <v>0</v>
      </c>
      <c r="FF191" s="176">
        <f t="shared" si="234"/>
        <v>0</v>
      </c>
      <c r="FG191" s="176">
        <f t="shared" si="234"/>
        <v>0</v>
      </c>
      <c r="FH191" s="176">
        <f t="shared" si="234"/>
        <v>0</v>
      </c>
      <c r="FI191" s="176">
        <f t="shared" si="234"/>
        <v>0</v>
      </c>
      <c r="FJ191" s="176">
        <f t="shared" si="234"/>
        <v>0</v>
      </c>
      <c r="FK191" s="176">
        <f t="shared" si="234"/>
        <v>0</v>
      </c>
      <c r="FL191" s="176">
        <f t="shared" si="234"/>
        <v>0</v>
      </c>
      <c r="FM191" s="176">
        <f t="shared" si="232"/>
        <v>0</v>
      </c>
      <c r="FN191" s="176">
        <f t="shared" si="232"/>
        <v>0</v>
      </c>
      <c r="FO191" s="176">
        <f t="shared" si="232"/>
        <v>0</v>
      </c>
      <c r="FP191" s="176">
        <f t="shared" si="216"/>
        <v>0</v>
      </c>
      <c r="FQ191" s="176">
        <f t="shared" si="216"/>
        <v>0</v>
      </c>
      <c r="FR191" s="176">
        <f t="shared" si="216"/>
        <v>0</v>
      </c>
      <c r="FS191" s="176">
        <f t="shared" si="216"/>
        <v>0</v>
      </c>
      <c r="FT191" s="176">
        <f t="shared" si="216"/>
        <v>0</v>
      </c>
      <c r="FU191" s="176">
        <f t="shared" si="216"/>
        <v>0</v>
      </c>
      <c r="FV191" s="176">
        <f t="shared" si="216"/>
        <v>0</v>
      </c>
      <c r="FW191" s="176">
        <f t="shared" si="216"/>
        <v>0</v>
      </c>
      <c r="FX191" s="176">
        <f t="shared" si="216"/>
        <v>0</v>
      </c>
      <c r="FY191" s="176">
        <f t="shared" si="216"/>
        <v>0</v>
      </c>
      <c r="FZ191" s="176">
        <f t="shared" si="216"/>
        <v>0</v>
      </c>
      <c r="GA191" s="176">
        <f t="shared" si="216"/>
        <v>0</v>
      </c>
      <c r="GB191" s="176">
        <f t="shared" si="216"/>
        <v>0</v>
      </c>
      <c r="GC191" s="176">
        <f t="shared" ref="GC191:GR206" si="238">+NORMDIST($H191,GC$12,GC$13,FALSE)</f>
        <v>0</v>
      </c>
      <c r="GD191" s="176">
        <f t="shared" si="238"/>
        <v>0</v>
      </c>
      <c r="GE191" s="176">
        <f t="shared" si="238"/>
        <v>0</v>
      </c>
      <c r="GF191" s="176">
        <f t="shared" si="238"/>
        <v>0</v>
      </c>
      <c r="GG191" s="176">
        <f t="shared" si="238"/>
        <v>0</v>
      </c>
      <c r="GH191" s="176">
        <f t="shared" si="238"/>
        <v>0</v>
      </c>
      <c r="GI191" s="176">
        <f t="shared" si="238"/>
        <v>0</v>
      </c>
      <c r="GJ191" s="176">
        <f t="shared" si="238"/>
        <v>0</v>
      </c>
      <c r="GK191" s="176">
        <f t="shared" si="238"/>
        <v>0</v>
      </c>
      <c r="GL191" s="176">
        <f t="shared" si="238"/>
        <v>0</v>
      </c>
      <c r="GM191" s="176">
        <f t="shared" si="238"/>
        <v>0</v>
      </c>
      <c r="GN191" s="176">
        <f t="shared" si="238"/>
        <v>0</v>
      </c>
      <c r="GO191" s="176">
        <f t="shared" si="238"/>
        <v>0</v>
      </c>
      <c r="GP191" s="176">
        <f t="shared" si="238"/>
        <v>0</v>
      </c>
      <c r="GQ191" s="176">
        <f t="shared" si="238"/>
        <v>0</v>
      </c>
      <c r="GR191" s="176">
        <f t="shared" si="238"/>
        <v>0</v>
      </c>
      <c r="GS191" s="176">
        <f t="shared" si="221"/>
        <v>0</v>
      </c>
      <c r="GT191" s="176">
        <f t="shared" si="221"/>
        <v>0</v>
      </c>
      <c r="GU191" s="176">
        <f t="shared" si="221"/>
        <v>0</v>
      </c>
      <c r="GV191" s="176">
        <f t="shared" si="221"/>
        <v>0</v>
      </c>
      <c r="GW191" s="176">
        <f t="shared" si="221"/>
        <v>0</v>
      </c>
      <c r="GX191" s="176">
        <f t="shared" si="221"/>
        <v>0</v>
      </c>
      <c r="GY191" s="176">
        <f t="shared" si="221"/>
        <v>0</v>
      </c>
      <c r="GZ191" s="176">
        <f t="shared" si="221"/>
        <v>0</v>
      </c>
      <c r="HA191" s="176">
        <f t="shared" si="221"/>
        <v>0</v>
      </c>
      <c r="HB191" s="176">
        <f t="shared" si="221"/>
        <v>0</v>
      </c>
      <c r="HC191" s="176">
        <f t="shared" si="221"/>
        <v>0</v>
      </c>
      <c r="HD191" s="176">
        <f t="shared" si="221"/>
        <v>0</v>
      </c>
      <c r="HE191" s="176">
        <f t="shared" si="221"/>
        <v>0</v>
      </c>
      <c r="HF191" s="176">
        <f t="shared" si="221"/>
        <v>0</v>
      </c>
      <c r="HG191" s="176">
        <f t="shared" si="221"/>
        <v>0</v>
      </c>
      <c r="HH191" s="176">
        <f t="shared" si="235"/>
        <v>0</v>
      </c>
      <c r="HI191" s="176">
        <f t="shared" si="235"/>
        <v>0</v>
      </c>
      <c r="HJ191" s="176">
        <f t="shared" si="235"/>
        <v>0</v>
      </c>
      <c r="HK191" s="176">
        <f t="shared" si="235"/>
        <v>0</v>
      </c>
      <c r="HL191" s="176">
        <f t="shared" si="235"/>
        <v>0</v>
      </c>
      <c r="HM191" s="176">
        <f t="shared" si="235"/>
        <v>0</v>
      </c>
      <c r="HN191" s="176">
        <f t="shared" si="235"/>
        <v>0</v>
      </c>
      <c r="HO191" s="176">
        <f t="shared" si="235"/>
        <v>0</v>
      </c>
      <c r="HP191" s="176">
        <f t="shared" si="235"/>
        <v>0</v>
      </c>
      <c r="HQ191" s="176">
        <f t="shared" si="235"/>
        <v>0</v>
      </c>
      <c r="HR191" s="176">
        <f t="shared" si="235"/>
        <v>0</v>
      </c>
      <c r="HS191" s="176">
        <f t="shared" si="235"/>
        <v>0</v>
      </c>
      <c r="HT191" s="176">
        <f t="shared" si="235"/>
        <v>0</v>
      </c>
      <c r="HU191" s="176">
        <f t="shared" si="235"/>
        <v>0</v>
      </c>
      <c r="HV191" s="176">
        <f t="shared" si="235"/>
        <v>0</v>
      </c>
      <c r="HW191" s="176">
        <f t="shared" si="235"/>
        <v>0</v>
      </c>
      <c r="HX191" s="176">
        <f t="shared" si="230"/>
        <v>0</v>
      </c>
      <c r="HY191" s="176">
        <f t="shared" si="230"/>
        <v>0</v>
      </c>
      <c r="HZ191" s="176">
        <f t="shared" si="230"/>
        <v>0</v>
      </c>
      <c r="IA191" s="176">
        <f t="shared" si="230"/>
        <v>0</v>
      </c>
      <c r="IB191" s="176">
        <f t="shared" si="230"/>
        <v>0</v>
      </c>
      <c r="IC191" s="176">
        <f t="shared" si="230"/>
        <v>0</v>
      </c>
      <c r="ID191" s="176">
        <f t="shared" si="230"/>
        <v>0</v>
      </c>
      <c r="IE191" s="176">
        <f t="shared" si="230"/>
        <v>0</v>
      </c>
      <c r="IF191" s="176">
        <f t="shared" si="230"/>
        <v>0</v>
      </c>
      <c r="IG191" s="176">
        <f t="shared" si="230"/>
        <v>0</v>
      </c>
    </row>
    <row r="192" spans="2:241" ht="12.75" customHeight="1" x14ac:dyDescent="0.25">
      <c r="B192" s="174"/>
      <c r="C192" s="174"/>
      <c r="D192" s="174">
        <f t="shared" si="173"/>
        <v>0</v>
      </c>
      <c r="E192"/>
      <c r="F192"/>
      <c r="G192" s="177">
        <v>179</v>
      </c>
      <c r="H192" s="176">
        <f t="shared" si="174"/>
        <v>27.754280353546033</v>
      </c>
      <c r="I192" s="176">
        <f t="shared" si="176"/>
        <v>0</v>
      </c>
      <c r="K192" s="176">
        <f t="shared" si="237"/>
        <v>0</v>
      </c>
      <c r="L192" s="176">
        <f t="shared" si="237"/>
        <v>0</v>
      </c>
      <c r="M192" s="176">
        <f t="shared" si="237"/>
        <v>0</v>
      </c>
      <c r="N192" s="176">
        <f t="shared" si="237"/>
        <v>0</v>
      </c>
      <c r="O192" s="176">
        <f t="shared" si="237"/>
        <v>0</v>
      </c>
      <c r="P192" s="176">
        <f t="shared" si="237"/>
        <v>0</v>
      </c>
      <c r="Q192" s="176">
        <f t="shared" si="237"/>
        <v>0</v>
      </c>
      <c r="R192" s="176">
        <f t="shared" si="237"/>
        <v>0</v>
      </c>
      <c r="S192" s="176">
        <f t="shared" si="237"/>
        <v>0</v>
      </c>
      <c r="T192" s="176">
        <f t="shared" si="237"/>
        <v>0</v>
      </c>
      <c r="U192" s="176">
        <f t="shared" si="237"/>
        <v>0</v>
      </c>
      <c r="V192" s="176">
        <f t="shared" si="237"/>
        <v>0</v>
      </c>
      <c r="W192" s="176">
        <f t="shared" si="237"/>
        <v>0</v>
      </c>
      <c r="X192" s="176">
        <f t="shared" si="237"/>
        <v>0</v>
      </c>
      <c r="Y192" s="176">
        <f t="shared" si="237"/>
        <v>0</v>
      </c>
      <c r="Z192" s="176">
        <f t="shared" si="237"/>
        <v>0</v>
      </c>
      <c r="AA192" s="176">
        <f t="shared" si="236"/>
        <v>0</v>
      </c>
      <c r="AB192" s="176">
        <f t="shared" si="236"/>
        <v>0</v>
      </c>
      <c r="AC192" s="176">
        <f t="shared" si="236"/>
        <v>0</v>
      </c>
      <c r="AD192" s="176">
        <f t="shared" si="236"/>
        <v>0</v>
      </c>
      <c r="AE192" s="176">
        <f t="shared" si="236"/>
        <v>0</v>
      </c>
      <c r="AF192" s="176">
        <f t="shared" si="236"/>
        <v>0</v>
      </c>
      <c r="AG192" s="176">
        <f t="shared" si="236"/>
        <v>0</v>
      </c>
      <c r="AH192" s="176">
        <f t="shared" si="236"/>
        <v>0</v>
      </c>
      <c r="AI192" s="176">
        <f t="shared" si="236"/>
        <v>0</v>
      </c>
      <c r="AJ192" s="176">
        <f t="shared" si="236"/>
        <v>0</v>
      </c>
      <c r="AK192" s="176">
        <f t="shared" si="236"/>
        <v>0</v>
      </c>
      <c r="AL192" s="176">
        <f t="shared" si="236"/>
        <v>0</v>
      </c>
      <c r="AM192" s="176">
        <f t="shared" si="236"/>
        <v>0</v>
      </c>
      <c r="AN192" s="176">
        <f t="shared" si="236"/>
        <v>0</v>
      </c>
      <c r="AO192" s="176">
        <f t="shared" si="236"/>
        <v>0</v>
      </c>
      <c r="AP192" s="176">
        <f t="shared" si="233"/>
        <v>0</v>
      </c>
      <c r="AQ192" s="176">
        <f t="shared" si="233"/>
        <v>0</v>
      </c>
      <c r="AR192" s="176">
        <f t="shared" si="233"/>
        <v>0</v>
      </c>
      <c r="AS192" s="176">
        <f t="shared" si="233"/>
        <v>0</v>
      </c>
      <c r="AT192" s="176">
        <f t="shared" si="233"/>
        <v>0</v>
      </c>
      <c r="AU192" s="176">
        <f t="shared" si="233"/>
        <v>0</v>
      </c>
      <c r="AV192" s="176">
        <f t="shared" si="233"/>
        <v>0</v>
      </c>
      <c r="AW192" s="176">
        <f t="shared" si="233"/>
        <v>0</v>
      </c>
      <c r="AX192" s="176">
        <f t="shared" si="233"/>
        <v>0</v>
      </c>
      <c r="AY192" s="176">
        <f t="shared" si="222"/>
        <v>0</v>
      </c>
      <c r="AZ192" s="176">
        <f t="shared" si="222"/>
        <v>0</v>
      </c>
      <c r="BA192" s="176">
        <f t="shared" si="222"/>
        <v>0</v>
      </c>
      <c r="BB192" s="176">
        <f t="shared" si="222"/>
        <v>0</v>
      </c>
      <c r="BC192" s="176">
        <f t="shared" si="222"/>
        <v>0</v>
      </c>
      <c r="BD192" s="176">
        <f t="shared" si="222"/>
        <v>0</v>
      </c>
      <c r="BE192" s="176">
        <f t="shared" si="222"/>
        <v>0</v>
      </c>
      <c r="BF192" s="176">
        <f t="shared" si="222"/>
        <v>0</v>
      </c>
      <c r="BG192" s="176">
        <f t="shared" si="222"/>
        <v>0</v>
      </c>
      <c r="BH192" s="176">
        <f t="shared" si="222"/>
        <v>0</v>
      </c>
      <c r="BI192" s="176">
        <f t="shared" si="220"/>
        <v>0</v>
      </c>
      <c r="BJ192" s="176">
        <f t="shared" si="220"/>
        <v>0</v>
      </c>
      <c r="BK192" s="176">
        <f t="shared" si="220"/>
        <v>0</v>
      </c>
      <c r="BL192" s="176">
        <f t="shared" si="220"/>
        <v>0</v>
      </c>
      <c r="BM192" s="176">
        <f t="shared" si="220"/>
        <v>0</v>
      </c>
      <c r="BN192" s="176">
        <f t="shared" si="220"/>
        <v>0</v>
      </c>
      <c r="BO192" s="176">
        <f t="shared" si="220"/>
        <v>0</v>
      </c>
      <c r="BP192" s="176">
        <f t="shared" si="220"/>
        <v>0</v>
      </c>
      <c r="BQ192" s="176">
        <f t="shared" si="220"/>
        <v>0</v>
      </c>
      <c r="BR192" s="176">
        <f t="shared" si="220"/>
        <v>0</v>
      </c>
      <c r="BS192" s="176">
        <f t="shared" si="217"/>
        <v>0</v>
      </c>
      <c r="BT192" s="176">
        <f t="shared" si="217"/>
        <v>0</v>
      </c>
      <c r="BU192" s="176">
        <f t="shared" si="217"/>
        <v>0</v>
      </c>
      <c r="BV192" s="176">
        <f t="shared" si="217"/>
        <v>0</v>
      </c>
      <c r="BW192" s="176">
        <f t="shared" si="217"/>
        <v>0</v>
      </c>
      <c r="BX192" s="176">
        <f t="shared" si="217"/>
        <v>0</v>
      </c>
      <c r="BY192" s="176">
        <f t="shared" si="217"/>
        <v>0</v>
      </c>
      <c r="BZ192" s="176">
        <f t="shared" si="217"/>
        <v>0</v>
      </c>
      <c r="CA192" s="176">
        <f t="shared" si="217"/>
        <v>0</v>
      </c>
      <c r="CB192" s="176">
        <f t="shared" si="217"/>
        <v>0</v>
      </c>
      <c r="CC192" s="176">
        <f t="shared" si="217"/>
        <v>0</v>
      </c>
      <c r="CD192" s="176">
        <f t="shared" si="228"/>
        <v>0</v>
      </c>
      <c r="CE192" s="176">
        <f t="shared" si="228"/>
        <v>0</v>
      </c>
      <c r="CF192" s="176">
        <f t="shared" si="228"/>
        <v>0</v>
      </c>
      <c r="CG192" s="176">
        <f t="shared" si="228"/>
        <v>0</v>
      </c>
      <c r="CH192" s="176">
        <f t="shared" si="228"/>
        <v>0</v>
      </c>
      <c r="CI192" s="176">
        <f t="shared" si="228"/>
        <v>0</v>
      </c>
      <c r="CJ192" s="176">
        <f t="shared" si="228"/>
        <v>0</v>
      </c>
      <c r="CK192" s="176">
        <f t="shared" si="228"/>
        <v>0</v>
      </c>
      <c r="CL192" s="176">
        <f t="shared" si="228"/>
        <v>0</v>
      </c>
      <c r="CM192" s="176">
        <f t="shared" si="228"/>
        <v>0</v>
      </c>
      <c r="CN192" s="176">
        <f t="shared" si="228"/>
        <v>0</v>
      </c>
      <c r="CO192" s="176">
        <f t="shared" si="228"/>
        <v>0</v>
      </c>
      <c r="CP192" s="176">
        <f t="shared" si="228"/>
        <v>0</v>
      </c>
      <c r="CQ192" s="176">
        <f t="shared" si="228"/>
        <v>0</v>
      </c>
      <c r="CR192" s="176">
        <f t="shared" si="228"/>
        <v>0</v>
      </c>
      <c r="CS192" s="176">
        <f t="shared" si="228"/>
        <v>0</v>
      </c>
      <c r="CT192" s="176">
        <f t="shared" si="223"/>
        <v>0</v>
      </c>
      <c r="CU192" s="176">
        <f t="shared" si="223"/>
        <v>0</v>
      </c>
      <c r="CV192" s="176">
        <f t="shared" si="223"/>
        <v>0</v>
      </c>
      <c r="CW192" s="176">
        <f t="shared" si="223"/>
        <v>0</v>
      </c>
      <c r="CX192" s="176">
        <f t="shared" si="223"/>
        <v>0</v>
      </c>
      <c r="CY192" s="176">
        <f t="shared" si="223"/>
        <v>0</v>
      </c>
      <c r="CZ192" s="176">
        <f t="shared" si="223"/>
        <v>0</v>
      </c>
      <c r="DA192" s="176">
        <f t="shared" si="223"/>
        <v>0</v>
      </c>
      <c r="DB192" s="176">
        <f t="shared" si="223"/>
        <v>0</v>
      </c>
      <c r="DC192" s="176">
        <f t="shared" si="223"/>
        <v>0</v>
      </c>
      <c r="DD192" s="176">
        <f t="shared" si="223"/>
        <v>0</v>
      </c>
      <c r="DE192" s="176">
        <f t="shared" si="223"/>
        <v>0</v>
      </c>
      <c r="DF192" s="176">
        <f t="shared" si="223"/>
        <v>0</v>
      </c>
      <c r="DG192" s="176">
        <f t="shared" si="223"/>
        <v>0</v>
      </c>
      <c r="DH192" s="176">
        <f t="shared" si="223"/>
        <v>0</v>
      </c>
      <c r="DI192" s="176">
        <f t="shared" si="218"/>
        <v>0</v>
      </c>
      <c r="DJ192" s="176">
        <f t="shared" si="218"/>
        <v>0</v>
      </c>
      <c r="DK192" s="176">
        <f t="shared" si="218"/>
        <v>0</v>
      </c>
      <c r="DL192" s="176">
        <f t="shared" si="218"/>
        <v>0</v>
      </c>
      <c r="DM192" s="176">
        <f t="shared" si="218"/>
        <v>0</v>
      </c>
      <c r="DN192" s="176">
        <f t="shared" si="218"/>
        <v>0</v>
      </c>
      <c r="DO192" s="176">
        <f t="shared" si="218"/>
        <v>0</v>
      </c>
      <c r="DP192" s="176">
        <f t="shared" si="218"/>
        <v>0</v>
      </c>
      <c r="DQ192" s="176">
        <f t="shared" si="218"/>
        <v>0</v>
      </c>
      <c r="DR192" s="176">
        <f t="shared" si="226"/>
        <v>0</v>
      </c>
      <c r="DS192" s="176">
        <f t="shared" si="226"/>
        <v>0</v>
      </c>
      <c r="DT192" s="176">
        <f t="shared" si="226"/>
        <v>0</v>
      </c>
      <c r="DU192" s="176">
        <f t="shared" si="226"/>
        <v>0</v>
      </c>
      <c r="DV192" s="176">
        <f t="shared" si="226"/>
        <v>0</v>
      </c>
      <c r="DW192" s="176">
        <f t="shared" si="226"/>
        <v>0</v>
      </c>
      <c r="DX192" s="176">
        <f t="shared" si="226"/>
        <v>0</v>
      </c>
      <c r="DY192" s="176">
        <f t="shared" si="226"/>
        <v>0</v>
      </c>
      <c r="DZ192" s="176">
        <f t="shared" si="226"/>
        <v>0</v>
      </c>
      <c r="EA192" s="176">
        <f t="shared" si="226"/>
        <v>0</v>
      </c>
      <c r="EB192" s="176">
        <f t="shared" si="226"/>
        <v>0</v>
      </c>
      <c r="EC192" s="176">
        <f t="shared" si="224"/>
        <v>0</v>
      </c>
      <c r="ED192" s="176">
        <f t="shared" si="224"/>
        <v>0</v>
      </c>
      <c r="EE192" s="176">
        <f t="shared" si="224"/>
        <v>0</v>
      </c>
      <c r="EF192" s="176">
        <f t="shared" si="224"/>
        <v>0</v>
      </c>
      <c r="EG192" s="176">
        <f t="shared" si="227"/>
        <v>0</v>
      </c>
      <c r="EH192" s="176">
        <f t="shared" si="227"/>
        <v>0</v>
      </c>
      <c r="EI192" s="176">
        <f t="shared" si="227"/>
        <v>0</v>
      </c>
      <c r="EJ192" s="176">
        <f t="shared" si="227"/>
        <v>0</v>
      </c>
      <c r="EK192" s="176">
        <f t="shared" si="227"/>
        <v>0</v>
      </c>
      <c r="EL192" s="176">
        <f t="shared" si="227"/>
        <v>0</v>
      </c>
      <c r="EM192" s="176">
        <f t="shared" si="227"/>
        <v>0</v>
      </c>
      <c r="EN192" s="176">
        <f t="shared" si="227"/>
        <v>0</v>
      </c>
      <c r="EO192" s="176">
        <f t="shared" si="227"/>
        <v>0</v>
      </c>
      <c r="EP192" s="176">
        <f t="shared" si="227"/>
        <v>0</v>
      </c>
      <c r="EQ192" s="176">
        <f t="shared" si="227"/>
        <v>0</v>
      </c>
      <c r="ER192" s="176">
        <f t="shared" si="227"/>
        <v>0</v>
      </c>
      <c r="ES192" s="176">
        <f t="shared" si="227"/>
        <v>0</v>
      </c>
      <c r="ET192" s="176">
        <f t="shared" si="227"/>
        <v>0</v>
      </c>
      <c r="EU192" s="176">
        <f t="shared" si="227"/>
        <v>0</v>
      </c>
      <c r="EV192" s="176">
        <f t="shared" si="227"/>
        <v>0</v>
      </c>
      <c r="EW192" s="176">
        <f t="shared" si="234"/>
        <v>0</v>
      </c>
      <c r="EX192" s="176">
        <f t="shared" si="234"/>
        <v>0</v>
      </c>
      <c r="EY192" s="176">
        <f t="shared" si="234"/>
        <v>0</v>
      </c>
      <c r="EZ192" s="176">
        <f t="shared" si="234"/>
        <v>0</v>
      </c>
      <c r="FA192" s="176">
        <f t="shared" si="234"/>
        <v>0</v>
      </c>
      <c r="FB192" s="176">
        <f t="shared" si="234"/>
        <v>0</v>
      </c>
      <c r="FC192" s="176">
        <f t="shared" si="234"/>
        <v>0</v>
      </c>
      <c r="FD192" s="176">
        <f t="shared" si="234"/>
        <v>0</v>
      </c>
      <c r="FE192" s="176">
        <f t="shared" si="234"/>
        <v>0</v>
      </c>
      <c r="FF192" s="176">
        <f t="shared" si="234"/>
        <v>0</v>
      </c>
      <c r="FG192" s="176">
        <f t="shared" si="234"/>
        <v>0</v>
      </c>
      <c r="FH192" s="176">
        <f t="shared" si="234"/>
        <v>0</v>
      </c>
      <c r="FI192" s="176">
        <f t="shared" si="234"/>
        <v>0</v>
      </c>
      <c r="FJ192" s="176">
        <f t="shared" si="234"/>
        <v>0</v>
      </c>
      <c r="FK192" s="176">
        <f t="shared" si="234"/>
        <v>0</v>
      </c>
      <c r="FL192" s="176">
        <f t="shared" si="234"/>
        <v>0</v>
      </c>
      <c r="FM192" s="176">
        <f t="shared" si="232"/>
        <v>0</v>
      </c>
      <c r="FN192" s="176">
        <f t="shared" si="232"/>
        <v>0</v>
      </c>
      <c r="FO192" s="176">
        <f t="shared" si="232"/>
        <v>0</v>
      </c>
      <c r="FP192" s="176">
        <f t="shared" si="216"/>
        <v>0</v>
      </c>
      <c r="FQ192" s="176">
        <f t="shared" si="216"/>
        <v>0</v>
      </c>
      <c r="FR192" s="176">
        <f t="shared" si="216"/>
        <v>0</v>
      </c>
      <c r="FS192" s="176">
        <f t="shared" si="216"/>
        <v>0</v>
      </c>
      <c r="FT192" s="176">
        <f t="shared" si="216"/>
        <v>0</v>
      </c>
      <c r="FU192" s="176">
        <f t="shared" si="216"/>
        <v>0</v>
      </c>
      <c r="FV192" s="176">
        <f t="shared" si="216"/>
        <v>0</v>
      </c>
      <c r="FW192" s="176">
        <f t="shared" si="216"/>
        <v>0</v>
      </c>
      <c r="FX192" s="176">
        <f t="shared" si="216"/>
        <v>0</v>
      </c>
      <c r="FY192" s="176">
        <f t="shared" si="216"/>
        <v>0</v>
      </c>
      <c r="FZ192" s="176">
        <f t="shared" si="216"/>
        <v>0</v>
      </c>
      <c r="GA192" s="176">
        <f t="shared" si="216"/>
        <v>0</v>
      </c>
      <c r="GB192" s="176">
        <f t="shared" si="216"/>
        <v>0</v>
      </c>
      <c r="GC192" s="176">
        <f t="shared" si="238"/>
        <v>0</v>
      </c>
      <c r="GD192" s="176">
        <f t="shared" si="238"/>
        <v>0</v>
      </c>
      <c r="GE192" s="176">
        <f t="shared" si="238"/>
        <v>0</v>
      </c>
      <c r="GF192" s="176">
        <f t="shared" si="238"/>
        <v>0</v>
      </c>
      <c r="GG192" s="176">
        <f t="shared" si="238"/>
        <v>0</v>
      </c>
      <c r="GH192" s="176">
        <f t="shared" si="238"/>
        <v>0</v>
      </c>
      <c r="GI192" s="176">
        <f t="shared" si="238"/>
        <v>0</v>
      </c>
      <c r="GJ192" s="176">
        <f t="shared" si="238"/>
        <v>0</v>
      </c>
      <c r="GK192" s="176">
        <f t="shared" si="238"/>
        <v>0</v>
      </c>
      <c r="GL192" s="176">
        <f t="shared" si="238"/>
        <v>0</v>
      </c>
      <c r="GM192" s="176">
        <f t="shared" si="238"/>
        <v>0</v>
      </c>
      <c r="GN192" s="176">
        <f t="shared" si="238"/>
        <v>0</v>
      </c>
      <c r="GO192" s="176">
        <f t="shared" si="238"/>
        <v>0</v>
      </c>
      <c r="GP192" s="176">
        <f t="shared" si="238"/>
        <v>0</v>
      </c>
      <c r="GQ192" s="176">
        <f t="shared" si="238"/>
        <v>0</v>
      </c>
      <c r="GR192" s="176">
        <f t="shared" si="238"/>
        <v>0</v>
      </c>
      <c r="GS192" s="176">
        <f t="shared" si="221"/>
        <v>0</v>
      </c>
      <c r="GT192" s="176">
        <f t="shared" si="221"/>
        <v>0</v>
      </c>
      <c r="GU192" s="176">
        <f t="shared" si="221"/>
        <v>0</v>
      </c>
      <c r="GV192" s="176">
        <f t="shared" si="221"/>
        <v>0</v>
      </c>
      <c r="GW192" s="176">
        <f t="shared" si="221"/>
        <v>0</v>
      </c>
      <c r="GX192" s="176">
        <f t="shared" si="221"/>
        <v>0</v>
      </c>
      <c r="GY192" s="176">
        <f t="shared" si="221"/>
        <v>0</v>
      </c>
      <c r="GZ192" s="176">
        <f t="shared" si="221"/>
        <v>0</v>
      </c>
      <c r="HA192" s="176">
        <f t="shared" si="221"/>
        <v>0</v>
      </c>
      <c r="HB192" s="176">
        <f t="shared" si="221"/>
        <v>0</v>
      </c>
      <c r="HC192" s="176">
        <f t="shared" si="221"/>
        <v>0</v>
      </c>
      <c r="HD192" s="176">
        <f t="shared" si="221"/>
        <v>0</v>
      </c>
      <c r="HE192" s="176">
        <f t="shared" si="221"/>
        <v>0</v>
      </c>
      <c r="HF192" s="176">
        <f t="shared" si="221"/>
        <v>0</v>
      </c>
      <c r="HG192" s="176">
        <f t="shared" si="221"/>
        <v>0</v>
      </c>
      <c r="HH192" s="176">
        <f t="shared" si="235"/>
        <v>0</v>
      </c>
      <c r="HI192" s="176">
        <f t="shared" si="235"/>
        <v>0</v>
      </c>
      <c r="HJ192" s="176">
        <f t="shared" si="235"/>
        <v>0</v>
      </c>
      <c r="HK192" s="176">
        <f t="shared" si="235"/>
        <v>0</v>
      </c>
      <c r="HL192" s="176">
        <f t="shared" si="235"/>
        <v>0</v>
      </c>
      <c r="HM192" s="176">
        <f t="shared" si="235"/>
        <v>0</v>
      </c>
      <c r="HN192" s="176">
        <f t="shared" si="235"/>
        <v>0</v>
      </c>
      <c r="HO192" s="176">
        <f t="shared" si="235"/>
        <v>0</v>
      </c>
      <c r="HP192" s="176">
        <f t="shared" si="235"/>
        <v>0</v>
      </c>
      <c r="HQ192" s="176">
        <f t="shared" si="235"/>
        <v>0</v>
      </c>
      <c r="HR192" s="176">
        <f t="shared" si="235"/>
        <v>0</v>
      </c>
      <c r="HS192" s="176">
        <f t="shared" si="235"/>
        <v>0</v>
      </c>
      <c r="HT192" s="176">
        <f t="shared" si="235"/>
        <v>0</v>
      </c>
      <c r="HU192" s="176">
        <f t="shared" si="235"/>
        <v>0</v>
      </c>
      <c r="HV192" s="176">
        <f t="shared" si="235"/>
        <v>0</v>
      </c>
      <c r="HW192" s="176">
        <f t="shared" si="235"/>
        <v>0</v>
      </c>
      <c r="HX192" s="176">
        <f t="shared" si="230"/>
        <v>0</v>
      </c>
      <c r="HY192" s="176">
        <f t="shared" si="230"/>
        <v>0</v>
      </c>
      <c r="HZ192" s="176">
        <f t="shared" si="230"/>
        <v>0</v>
      </c>
      <c r="IA192" s="176">
        <f t="shared" si="230"/>
        <v>0</v>
      </c>
      <c r="IB192" s="176">
        <f t="shared" si="230"/>
        <v>0</v>
      </c>
      <c r="IC192" s="176">
        <f t="shared" si="230"/>
        <v>0</v>
      </c>
      <c r="ID192" s="176">
        <f t="shared" si="230"/>
        <v>0</v>
      </c>
      <c r="IE192" s="176">
        <f t="shared" si="230"/>
        <v>0</v>
      </c>
      <c r="IF192" s="176">
        <f t="shared" si="230"/>
        <v>0</v>
      </c>
      <c r="IG192" s="176">
        <f t="shared" si="230"/>
        <v>0</v>
      </c>
    </row>
    <row r="193" spans="2:241" ht="12.75" customHeight="1" x14ac:dyDescent="0.25">
      <c r="B193" s="174"/>
      <c r="C193" s="174"/>
      <c r="D193" s="174">
        <f t="shared" si="173"/>
        <v>0</v>
      </c>
      <c r="E193"/>
      <c r="F193"/>
      <c r="G193" s="177">
        <v>180</v>
      </c>
      <c r="H193" s="176">
        <f t="shared" si="174"/>
        <v>27.909332199096571</v>
      </c>
      <c r="I193" s="176">
        <f t="shared" si="176"/>
        <v>0</v>
      </c>
      <c r="K193" s="176">
        <f t="shared" si="237"/>
        <v>0</v>
      </c>
      <c r="L193" s="176">
        <f t="shared" si="237"/>
        <v>0</v>
      </c>
      <c r="M193" s="176">
        <f t="shared" si="237"/>
        <v>0</v>
      </c>
      <c r="N193" s="176">
        <f t="shared" si="237"/>
        <v>0</v>
      </c>
      <c r="O193" s="176">
        <f t="shared" si="237"/>
        <v>0</v>
      </c>
      <c r="P193" s="176">
        <f t="shared" si="237"/>
        <v>0</v>
      </c>
      <c r="Q193" s="176">
        <f t="shared" si="237"/>
        <v>0</v>
      </c>
      <c r="R193" s="176">
        <f t="shared" si="237"/>
        <v>0</v>
      </c>
      <c r="S193" s="176">
        <f t="shared" si="237"/>
        <v>0</v>
      </c>
      <c r="T193" s="176">
        <f t="shared" si="237"/>
        <v>0</v>
      </c>
      <c r="U193" s="176">
        <f t="shared" si="237"/>
        <v>0</v>
      </c>
      <c r="V193" s="176">
        <f t="shared" si="237"/>
        <v>0</v>
      </c>
      <c r="W193" s="176">
        <f t="shared" si="237"/>
        <v>0</v>
      </c>
      <c r="X193" s="176">
        <f t="shared" si="237"/>
        <v>0</v>
      </c>
      <c r="Y193" s="176">
        <f t="shared" si="237"/>
        <v>0</v>
      </c>
      <c r="Z193" s="176">
        <f t="shared" si="237"/>
        <v>0</v>
      </c>
      <c r="AA193" s="176">
        <f t="shared" si="236"/>
        <v>0</v>
      </c>
      <c r="AB193" s="176">
        <f t="shared" si="236"/>
        <v>0</v>
      </c>
      <c r="AC193" s="176">
        <f t="shared" si="236"/>
        <v>0</v>
      </c>
      <c r="AD193" s="176">
        <f t="shared" si="236"/>
        <v>0</v>
      </c>
      <c r="AE193" s="176">
        <f t="shared" si="236"/>
        <v>0</v>
      </c>
      <c r="AF193" s="176">
        <f t="shared" si="236"/>
        <v>0</v>
      </c>
      <c r="AG193" s="176">
        <f t="shared" si="236"/>
        <v>0</v>
      </c>
      <c r="AH193" s="176">
        <f t="shared" si="236"/>
        <v>0</v>
      </c>
      <c r="AI193" s="176">
        <f t="shared" si="236"/>
        <v>0</v>
      </c>
      <c r="AJ193" s="176">
        <f t="shared" si="236"/>
        <v>0</v>
      </c>
      <c r="AK193" s="176">
        <f t="shared" si="236"/>
        <v>0</v>
      </c>
      <c r="AL193" s="176">
        <f t="shared" si="236"/>
        <v>0</v>
      </c>
      <c r="AM193" s="176">
        <f t="shared" si="236"/>
        <v>0</v>
      </c>
      <c r="AN193" s="176">
        <f t="shared" si="236"/>
        <v>0</v>
      </c>
      <c r="AO193" s="176">
        <f t="shared" si="236"/>
        <v>0</v>
      </c>
      <c r="AP193" s="176">
        <f t="shared" si="233"/>
        <v>0</v>
      </c>
      <c r="AQ193" s="176">
        <f t="shared" si="233"/>
        <v>0</v>
      </c>
      <c r="AR193" s="176">
        <f t="shared" si="233"/>
        <v>0</v>
      </c>
      <c r="AS193" s="176">
        <f t="shared" si="233"/>
        <v>0</v>
      </c>
      <c r="AT193" s="176">
        <f t="shared" si="233"/>
        <v>0</v>
      </c>
      <c r="AU193" s="176">
        <f t="shared" si="233"/>
        <v>0</v>
      </c>
      <c r="AV193" s="176">
        <f t="shared" si="233"/>
        <v>0</v>
      </c>
      <c r="AW193" s="176">
        <f t="shared" si="233"/>
        <v>0</v>
      </c>
      <c r="AX193" s="176">
        <f t="shared" si="233"/>
        <v>0</v>
      </c>
      <c r="AY193" s="176">
        <f t="shared" si="222"/>
        <v>0</v>
      </c>
      <c r="AZ193" s="176">
        <f t="shared" si="222"/>
        <v>0</v>
      </c>
      <c r="BA193" s="176">
        <f t="shared" si="222"/>
        <v>0</v>
      </c>
      <c r="BB193" s="176">
        <f t="shared" si="222"/>
        <v>0</v>
      </c>
      <c r="BC193" s="176">
        <f t="shared" si="222"/>
        <v>0</v>
      </c>
      <c r="BD193" s="176">
        <f t="shared" si="222"/>
        <v>0</v>
      </c>
      <c r="BE193" s="176">
        <f t="shared" si="222"/>
        <v>0</v>
      </c>
      <c r="BF193" s="176">
        <f t="shared" si="222"/>
        <v>0</v>
      </c>
      <c r="BG193" s="176">
        <f t="shared" si="222"/>
        <v>0</v>
      </c>
      <c r="BH193" s="176">
        <f t="shared" si="222"/>
        <v>0</v>
      </c>
      <c r="BI193" s="176">
        <f t="shared" si="220"/>
        <v>0</v>
      </c>
      <c r="BJ193" s="176">
        <f t="shared" si="220"/>
        <v>0</v>
      </c>
      <c r="BK193" s="176">
        <f t="shared" si="220"/>
        <v>0</v>
      </c>
      <c r="BL193" s="176">
        <f t="shared" si="220"/>
        <v>0</v>
      </c>
      <c r="BM193" s="176">
        <f t="shared" si="220"/>
        <v>0</v>
      </c>
      <c r="BN193" s="176">
        <f t="shared" si="220"/>
        <v>0</v>
      </c>
      <c r="BO193" s="176">
        <f t="shared" si="220"/>
        <v>0</v>
      </c>
      <c r="BP193" s="176">
        <f t="shared" si="220"/>
        <v>0</v>
      </c>
      <c r="BQ193" s="176">
        <f t="shared" si="220"/>
        <v>0</v>
      </c>
      <c r="BR193" s="176">
        <f t="shared" si="220"/>
        <v>0</v>
      </c>
      <c r="BS193" s="176">
        <f t="shared" si="217"/>
        <v>0</v>
      </c>
      <c r="BT193" s="176">
        <f t="shared" si="217"/>
        <v>0</v>
      </c>
      <c r="BU193" s="176">
        <f t="shared" si="217"/>
        <v>0</v>
      </c>
      <c r="BV193" s="176">
        <f t="shared" si="217"/>
        <v>0</v>
      </c>
      <c r="BW193" s="176">
        <f t="shared" si="217"/>
        <v>0</v>
      </c>
      <c r="BX193" s="176">
        <f t="shared" si="217"/>
        <v>0</v>
      </c>
      <c r="BY193" s="176">
        <f t="shared" si="217"/>
        <v>0</v>
      </c>
      <c r="BZ193" s="176">
        <f t="shared" si="217"/>
        <v>0</v>
      </c>
      <c r="CA193" s="176">
        <f t="shared" si="217"/>
        <v>0</v>
      </c>
      <c r="CB193" s="176">
        <f t="shared" si="217"/>
        <v>0</v>
      </c>
      <c r="CC193" s="176">
        <f t="shared" si="217"/>
        <v>0</v>
      </c>
      <c r="CD193" s="176">
        <f t="shared" si="228"/>
        <v>0</v>
      </c>
      <c r="CE193" s="176">
        <f t="shared" si="228"/>
        <v>0</v>
      </c>
      <c r="CF193" s="176">
        <f t="shared" si="228"/>
        <v>0</v>
      </c>
      <c r="CG193" s="176">
        <f t="shared" si="228"/>
        <v>0</v>
      </c>
      <c r="CH193" s="176">
        <f t="shared" si="228"/>
        <v>0</v>
      </c>
      <c r="CI193" s="176">
        <f t="shared" si="228"/>
        <v>0</v>
      </c>
      <c r="CJ193" s="176">
        <f t="shared" si="228"/>
        <v>0</v>
      </c>
      <c r="CK193" s="176">
        <f t="shared" si="228"/>
        <v>0</v>
      </c>
      <c r="CL193" s="176">
        <f t="shared" si="228"/>
        <v>0</v>
      </c>
      <c r="CM193" s="176">
        <f t="shared" si="228"/>
        <v>0</v>
      </c>
      <c r="CN193" s="176">
        <f t="shared" si="228"/>
        <v>0</v>
      </c>
      <c r="CO193" s="176">
        <f t="shared" si="228"/>
        <v>0</v>
      </c>
      <c r="CP193" s="176">
        <f t="shared" si="228"/>
        <v>0</v>
      </c>
      <c r="CQ193" s="176">
        <f t="shared" si="228"/>
        <v>0</v>
      </c>
      <c r="CR193" s="176">
        <f t="shared" si="228"/>
        <v>0</v>
      </c>
      <c r="CS193" s="176">
        <f t="shared" si="228"/>
        <v>0</v>
      </c>
      <c r="CT193" s="176">
        <f t="shared" si="223"/>
        <v>0</v>
      </c>
      <c r="CU193" s="176">
        <f t="shared" si="223"/>
        <v>0</v>
      </c>
      <c r="CV193" s="176">
        <f t="shared" si="223"/>
        <v>0</v>
      </c>
      <c r="CW193" s="176">
        <f t="shared" si="223"/>
        <v>0</v>
      </c>
      <c r="CX193" s="176">
        <f t="shared" si="223"/>
        <v>0</v>
      </c>
      <c r="CY193" s="176">
        <f t="shared" si="223"/>
        <v>0</v>
      </c>
      <c r="CZ193" s="176">
        <f t="shared" si="223"/>
        <v>0</v>
      </c>
      <c r="DA193" s="176">
        <f t="shared" si="223"/>
        <v>0</v>
      </c>
      <c r="DB193" s="176">
        <f t="shared" si="223"/>
        <v>0</v>
      </c>
      <c r="DC193" s="176">
        <f t="shared" si="223"/>
        <v>0</v>
      </c>
      <c r="DD193" s="176">
        <f t="shared" si="223"/>
        <v>0</v>
      </c>
      <c r="DE193" s="176">
        <f t="shared" si="223"/>
        <v>0</v>
      </c>
      <c r="DF193" s="176">
        <f t="shared" si="223"/>
        <v>0</v>
      </c>
      <c r="DG193" s="176">
        <f t="shared" si="223"/>
        <v>0</v>
      </c>
      <c r="DH193" s="176">
        <f t="shared" si="223"/>
        <v>0</v>
      </c>
      <c r="DI193" s="176">
        <f t="shared" si="218"/>
        <v>0</v>
      </c>
      <c r="DJ193" s="176">
        <f t="shared" si="218"/>
        <v>0</v>
      </c>
      <c r="DK193" s="176">
        <f t="shared" si="218"/>
        <v>0</v>
      </c>
      <c r="DL193" s="176">
        <f t="shared" si="218"/>
        <v>0</v>
      </c>
      <c r="DM193" s="176">
        <f t="shared" si="218"/>
        <v>0</v>
      </c>
      <c r="DN193" s="176">
        <f t="shared" si="218"/>
        <v>0</v>
      </c>
      <c r="DO193" s="176">
        <f t="shared" si="218"/>
        <v>0</v>
      </c>
      <c r="DP193" s="176">
        <f t="shared" si="218"/>
        <v>0</v>
      </c>
      <c r="DQ193" s="176">
        <f t="shared" si="218"/>
        <v>0</v>
      </c>
      <c r="DR193" s="176">
        <f t="shared" si="226"/>
        <v>0</v>
      </c>
      <c r="DS193" s="176">
        <f t="shared" si="226"/>
        <v>0</v>
      </c>
      <c r="DT193" s="176">
        <f t="shared" si="226"/>
        <v>0</v>
      </c>
      <c r="DU193" s="176">
        <f t="shared" si="226"/>
        <v>0</v>
      </c>
      <c r="DV193" s="176">
        <f t="shared" si="226"/>
        <v>0</v>
      </c>
      <c r="DW193" s="176">
        <f t="shared" si="226"/>
        <v>0</v>
      </c>
      <c r="DX193" s="176">
        <f t="shared" si="226"/>
        <v>0</v>
      </c>
      <c r="DY193" s="176">
        <f t="shared" si="226"/>
        <v>0</v>
      </c>
      <c r="DZ193" s="176">
        <f t="shared" si="226"/>
        <v>0</v>
      </c>
      <c r="EA193" s="176">
        <f t="shared" si="226"/>
        <v>0</v>
      </c>
      <c r="EB193" s="176">
        <f t="shared" si="226"/>
        <v>0</v>
      </c>
      <c r="EC193" s="176">
        <f t="shared" si="224"/>
        <v>0</v>
      </c>
      <c r="ED193" s="176">
        <f t="shared" si="224"/>
        <v>0</v>
      </c>
      <c r="EE193" s="176">
        <f t="shared" si="224"/>
        <v>0</v>
      </c>
      <c r="EF193" s="176">
        <f t="shared" si="224"/>
        <v>0</v>
      </c>
      <c r="EG193" s="176">
        <f t="shared" si="227"/>
        <v>0</v>
      </c>
      <c r="EH193" s="176">
        <f t="shared" si="227"/>
        <v>0</v>
      </c>
      <c r="EI193" s="176">
        <f t="shared" si="227"/>
        <v>0</v>
      </c>
      <c r="EJ193" s="176">
        <f t="shared" si="227"/>
        <v>0</v>
      </c>
      <c r="EK193" s="176">
        <f t="shared" si="227"/>
        <v>0</v>
      </c>
      <c r="EL193" s="176">
        <f t="shared" si="227"/>
        <v>0</v>
      </c>
      <c r="EM193" s="176">
        <f t="shared" si="227"/>
        <v>0</v>
      </c>
      <c r="EN193" s="176">
        <f t="shared" si="227"/>
        <v>0</v>
      </c>
      <c r="EO193" s="176">
        <f t="shared" si="227"/>
        <v>0</v>
      </c>
      <c r="EP193" s="176">
        <f t="shared" si="227"/>
        <v>0</v>
      </c>
      <c r="EQ193" s="176">
        <f t="shared" si="227"/>
        <v>0</v>
      </c>
      <c r="ER193" s="176">
        <f t="shared" si="227"/>
        <v>0</v>
      </c>
      <c r="ES193" s="176">
        <f t="shared" si="227"/>
        <v>0</v>
      </c>
      <c r="ET193" s="176">
        <f t="shared" si="227"/>
        <v>0</v>
      </c>
      <c r="EU193" s="176">
        <f t="shared" si="227"/>
        <v>0</v>
      </c>
      <c r="EV193" s="176">
        <f t="shared" si="227"/>
        <v>0</v>
      </c>
      <c r="EW193" s="176">
        <f t="shared" si="234"/>
        <v>0</v>
      </c>
      <c r="EX193" s="176">
        <f t="shared" si="234"/>
        <v>0</v>
      </c>
      <c r="EY193" s="176">
        <f t="shared" si="234"/>
        <v>0</v>
      </c>
      <c r="EZ193" s="176">
        <f t="shared" si="234"/>
        <v>0</v>
      </c>
      <c r="FA193" s="176">
        <f t="shared" si="234"/>
        <v>0</v>
      </c>
      <c r="FB193" s="176">
        <f t="shared" si="234"/>
        <v>0</v>
      </c>
      <c r="FC193" s="176">
        <f t="shared" si="234"/>
        <v>0</v>
      </c>
      <c r="FD193" s="176">
        <f t="shared" si="234"/>
        <v>0</v>
      </c>
      <c r="FE193" s="176">
        <f t="shared" si="234"/>
        <v>0</v>
      </c>
      <c r="FF193" s="176">
        <f t="shared" si="234"/>
        <v>0</v>
      </c>
      <c r="FG193" s="176">
        <f t="shared" si="234"/>
        <v>0</v>
      </c>
      <c r="FH193" s="176">
        <f t="shared" si="234"/>
        <v>0</v>
      </c>
      <c r="FI193" s="176">
        <f t="shared" si="234"/>
        <v>0</v>
      </c>
      <c r="FJ193" s="176">
        <f t="shared" si="234"/>
        <v>0</v>
      </c>
      <c r="FK193" s="176">
        <f t="shared" si="234"/>
        <v>0</v>
      </c>
      <c r="FL193" s="176">
        <f t="shared" si="234"/>
        <v>0</v>
      </c>
      <c r="FM193" s="176">
        <f t="shared" si="232"/>
        <v>0</v>
      </c>
      <c r="FN193" s="176">
        <f t="shared" si="232"/>
        <v>0</v>
      </c>
      <c r="FO193" s="176">
        <f t="shared" si="232"/>
        <v>0</v>
      </c>
      <c r="FP193" s="176">
        <f t="shared" si="216"/>
        <v>0</v>
      </c>
      <c r="FQ193" s="176">
        <f t="shared" si="216"/>
        <v>0</v>
      </c>
      <c r="FR193" s="176">
        <f t="shared" si="216"/>
        <v>0</v>
      </c>
      <c r="FS193" s="176">
        <f t="shared" si="216"/>
        <v>0</v>
      </c>
      <c r="FT193" s="176">
        <f t="shared" si="216"/>
        <v>0</v>
      </c>
      <c r="FU193" s="176">
        <f t="shared" si="216"/>
        <v>0</v>
      </c>
      <c r="FV193" s="176">
        <f t="shared" si="216"/>
        <v>0</v>
      </c>
      <c r="FW193" s="176">
        <f t="shared" ref="FW193:GL208" si="239">+NORMDIST($H193,FW$12,FW$13,FALSE)</f>
        <v>0</v>
      </c>
      <c r="FX193" s="176">
        <f t="shared" si="239"/>
        <v>0</v>
      </c>
      <c r="FY193" s="176">
        <f t="shared" si="239"/>
        <v>0</v>
      </c>
      <c r="FZ193" s="176">
        <f t="shared" si="239"/>
        <v>0</v>
      </c>
      <c r="GA193" s="176">
        <f t="shared" si="239"/>
        <v>0</v>
      </c>
      <c r="GB193" s="176">
        <f t="shared" si="239"/>
        <v>0</v>
      </c>
      <c r="GC193" s="176">
        <f t="shared" si="239"/>
        <v>0</v>
      </c>
      <c r="GD193" s="176">
        <f t="shared" si="239"/>
        <v>0</v>
      </c>
      <c r="GE193" s="176">
        <f t="shared" si="239"/>
        <v>0</v>
      </c>
      <c r="GF193" s="176">
        <f t="shared" si="238"/>
        <v>0</v>
      </c>
      <c r="GG193" s="176">
        <f t="shared" si="238"/>
        <v>0</v>
      </c>
      <c r="GH193" s="176">
        <f t="shared" si="238"/>
        <v>0</v>
      </c>
      <c r="GI193" s="176">
        <f t="shared" si="238"/>
        <v>0</v>
      </c>
      <c r="GJ193" s="176">
        <f t="shared" si="238"/>
        <v>0</v>
      </c>
      <c r="GK193" s="176">
        <f t="shared" si="238"/>
        <v>0</v>
      </c>
      <c r="GL193" s="176">
        <f t="shared" si="238"/>
        <v>0</v>
      </c>
      <c r="GM193" s="176">
        <f t="shared" si="238"/>
        <v>0</v>
      </c>
      <c r="GN193" s="176">
        <f t="shared" si="238"/>
        <v>0</v>
      </c>
      <c r="GO193" s="176">
        <f t="shared" si="238"/>
        <v>0</v>
      </c>
      <c r="GP193" s="176">
        <f t="shared" si="238"/>
        <v>0</v>
      </c>
      <c r="GQ193" s="176">
        <f t="shared" si="238"/>
        <v>0</v>
      </c>
      <c r="GR193" s="176">
        <f t="shared" si="238"/>
        <v>0</v>
      </c>
      <c r="GS193" s="176">
        <f t="shared" si="221"/>
        <v>0</v>
      </c>
      <c r="GT193" s="176">
        <f t="shared" si="221"/>
        <v>0</v>
      </c>
      <c r="GU193" s="176">
        <f t="shared" si="221"/>
        <v>0</v>
      </c>
      <c r="GV193" s="176">
        <f t="shared" si="221"/>
        <v>0</v>
      </c>
      <c r="GW193" s="176">
        <f t="shared" si="221"/>
        <v>0</v>
      </c>
      <c r="GX193" s="176">
        <f t="shared" si="221"/>
        <v>0</v>
      </c>
      <c r="GY193" s="176">
        <f t="shared" si="221"/>
        <v>0</v>
      </c>
      <c r="GZ193" s="176">
        <f t="shared" si="221"/>
        <v>0</v>
      </c>
      <c r="HA193" s="176">
        <f t="shared" si="221"/>
        <v>0</v>
      </c>
      <c r="HB193" s="176">
        <f t="shared" si="221"/>
        <v>0</v>
      </c>
      <c r="HC193" s="176">
        <f t="shared" si="221"/>
        <v>0</v>
      </c>
      <c r="HD193" s="176">
        <f t="shared" si="221"/>
        <v>0</v>
      </c>
      <c r="HE193" s="176">
        <f t="shared" si="221"/>
        <v>0</v>
      </c>
      <c r="HF193" s="176">
        <f t="shared" si="221"/>
        <v>0</v>
      </c>
      <c r="HG193" s="176">
        <f t="shared" si="221"/>
        <v>0</v>
      </c>
      <c r="HH193" s="176">
        <f t="shared" si="235"/>
        <v>0</v>
      </c>
      <c r="HI193" s="176">
        <f t="shared" si="235"/>
        <v>0</v>
      </c>
      <c r="HJ193" s="176">
        <f t="shared" si="235"/>
        <v>0</v>
      </c>
      <c r="HK193" s="176">
        <f t="shared" si="235"/>
        <v>0</v>
      </c>
      <c r="HL193" s="176">
        <f t="shared" si="235"/>
        <v>0</v>
      </c>
      <c r="HM193" s="176">
        <f t="shared" si="235"/>
        <v>0</v>
      </c>
      <c r="HN193" s="176">
        <f t="shared" si="235"/>
        <v>0</v>
      </c>
      <c r="HO193" s="176">
        <f t="shared" si="235"/>
        <v>0</v>
      </c>
      <c r="HP193" s="176">
        <f t="shared" si="235"/>
        <v>0</v>
      </c>
      <c r="HQ193" s="176">
        <f t="shared" si="235"/>
        <v>0</v>
      </c>
      <c r="HR193" s="176">
        <f t="shared" si="235"/>
        <v>0</v>
      </c>
      <c r="HS193" s="176">
        <f t="shared" si="235"/>
        <v>0</v>
      </c>
      <c r="HT193" s="176">
        <f t="shared" si="235"/>
        <v>0</v>
      </c>
      <c r="HU193" s="176">
        <f t="shared" si="235"/>
        <v>0</v>
      </c>
      <c r="HV193" s="176">
        <f t="shared" si="235"/>
        <v>0</v>
      </c>
      <c r="HW193" s="176">
        <f t="shared" si="235"/>
        <v>0</v>
      </c>
      <c r="HX193" s="176">
        <f t="shared" si="230"/>
        <v>0</v>
      </c>
      <c r="HY193" s="176">
        <f t="shared" si="230"/>
        <v>0</v>
      </c>
      <c r="HZ193" s="176">
        <f t="shared" si="230"/>
        <v>0</v>
      </c>
      <c r="IA193" s="176">
        <f t="shared" si="230"/>
        <v>0</v>
      </c>
      <c r="IB193" s="176">
        <f t="shared" si="230"/>
        <v>0</v>
      </c>
      <c r="IC193" s="176">
        <f t="shared" si="230"/>
        <v>0</v>
      </c>
      <c r="ID193" s="176">
        <f t="shared" si="230"/>
        <v>0</v>
      </c>
      <c r="IE193" s="176">
        <f t="shared" si="230"/>
        <v>0</v>
      </c>
      <c r="IF193" s="176">
        <f t="shared" si="230"/>
        <v>0</v>
      </c>
      <c r="IG193" s="176">
        <f t="shared" si="230"/>
        <v>0</v>
      </c>
    </row>
    <row r="194" spans="2:241" ht="12.75" customHeight="1" x14ac:dyDescent="0.25">
      <c r="B194" s="174"/>
      <c r="C194" s="174"/>
      <c r="D194" s="174">
        <f t="shared" si="173"/>
        <v>0</v>
      </c>
      <c r="E194"/>
      <c r="F194"/>
      <c r="G194" s="177">
        <v>181</v>
      </c>
      <c r="H194" s="176">
        <f t="shared" si="174"/>
        <v>28.064384044647106</v>
      </c>
      <c r="I194" s="176">
        <f t="shared" si="176"/>
        <v>0</v>
      </c>
      <c r="K194" s="176">
        <f t="shared" si="237"/>
        <v>0</v>
      </c>
      <c r="L194" s="176">
        <f t="shared" si="237"/>
        <v>0</v>
      </c>
      <c r="M194" s="176">
        <f t="shared" si="237"/>
        <v>0</v>
      </c>
      <c r="N194" s="176">
        <f t="shared" si="237"/>
        <v>0</v>
      </c>
      <c r="O194" s="176">
        <f t="shared" si="237"/>
        <v>0</v>
      </c>
      <c r="P194" s="176">
        <f t="shared" si="237"/>
        <v>0</v>
      </c>
      <c r="Q194" s="176">
        <f t="shared" si="237"/>
        <v>0</v>
      </c>
      <c r="R194" s="176">
        <f t="shared" si="237"/>
        <v>0</v>
      </c>
      <c r="S194" s="176">
        <f t="shared" si="237"/>
        <v>0</v>
      </c>
      <c r="T194" s="176">
        <f t="shared" si="237"/>
        <v>0</v>
      </c>
      <c r="U194" s="176">
        <f t="shared" si="237"/>
        <v>0</v>
      </c>
      <c r="V194" s="176">
        <f t="shared" si="237"/>
        <v>0</v>
      </c>
      <c r="W194" s="176">
        <f t="shared" si="237"/>
        <v>0</v>
      </c>
      <c r="X194" s="176">
        <f t="shared" si="237"/>
        <v>0</v>
      </c>
      <c r="Y194" s="176">
        <f t="shared" si="237"/>
        <v>0</v>
      </c>
      <c r="Z194" s="176">
        <f t="shared" si="237"/>
        <v>0</v>
      </c>
      <c r="AA194" s="176">
        <f t="shared" si="236"/>
        <v>0</v>
      </c>
      <c r="AB194" s="176">
        <f t="shared" si="236"/>
        <v>0</v>
      </c>
      <c r="AC194" s="176">
        <f t="shared" si="236"/>
        <v>0</v>
      </c>
      <c r="AD194" s="176">
        <f t="shared" si="236"/>
        <v>0</v>
      </c>
      <c r="AE194" s="176">
        <f t="shared" si="236"/>
        <v>0</v>
      </c>
      <c r="AF194" s="176">
        <f t="shared" si="236"/>
        <v>0</v>
      </c>
      <c r="AG194" s="176">
        <f t="shared" si="236"/>
        <v>0</v>
      </c>
      <c r="AH194" s="176">
        <f t="shared" si="236"/>
        <v>0</v>
      </c>
      <c r="AI194" s="176">
        <f t="shared" si="236"/>
        <v>0</v>
      </c>
      <c r="AJ194" s="176">
        <f t="shared" si="236"/>
        <v>0</v>
      </c>
      <c r="AK194" s="176">
        <f t="shared" si="236"/>
        <v>0</v>
      </c>
      <c r="AL194" s="176">
        <f t="shared" si="236"/>
        <v>0</v>
      </c>
      <c r="AM194" s="176">
        <f t="shared" si="236"/>
        <v>0</v>
      </c>
      <c r="AN194" s="176">
        <f t="shared" si="236"/>
        <v>0</v>
      </c>
      <c r="AO194" s="176">
        <f t="shared" si="236"/>
        <v>0</v>
      </c>
      <c r="AP194" s="176">
        <f t="shared" si="233"/>
        <v>0</v>
      </c>
      <c r="AQ194" s="176">
        <f t="shared" si="233"/>
        <v>0</v>
      </c>
      <c r="AR194" s="176">
        <f t="shared" si="233"/>
        <v>0</v>
      </c>
      <c r="AS194" s="176">
        <f t="shared" si="233"/>
        <v>0</v>
      </c>
      <c r="AT194" s="176">
        <f t="shared" si="233"/>
        <v>0</v>
      </c>
      <c r="AU194" s="176">
        <f t="shared" si="233"/>
        <v>0</v>
      </c>
      <c r="AV194" s="176">
        <f t="shared" si="233"/>
        <v>0</v>
      </c>
      <c r="AW194" s="176">
        <f t="shared" si="233"/>
        <v>0</v>
      </c>
      <c r="AX194" s="176">
        <f t="shared" si="233"/>
        <v>0</v>
      </c>
      <c r="AY194" s="176">
        <f t="shared" si="222"/>
        <v>0</v>
      </c>
      <c r="AZ194" s="176">
        <f t="shared" si="222"/>
        <v>0</v>
      </c>
      <c r="BA194" s="176">
        <f t="shared" si="222"/>
        <v>0</v>
      </c>
      <c r="BB194" s="176">
        <f t="shared" si="222"/>
        <v>0</v>
      </c>
      <c r="BC194" s="176">
        <f t="shared" si="222"/>
        <v>0</v>
      </c>
      <c r="BD194" s="176">
        <f t="shared" si="222"/>
        <v>0</v>
      </c>
      <c r="BE194" s="176">
        <f t="shared" si="222"/>
        <v>0</v>
      </c>
      <c r="BF194" s="176">
        <f t="shared" si="222"/>
        <v>0</v>
      </c>
      <c r="BG194" s="176">
        <f t="shared" si="222"/>
        <v>0</v>
      </c>
      <c r="BH194" s="176">
        <f t="shared" si="222"/>
        <v>0</v>
      </c>
      <c r="BI194" s="176">
        <f t="shared" si="220"/>
        <v>0</v>
      </c>
      <c r="BJ194" s="176">
        <f t="shared" si="220"/>
        <v>0</v>
      </c>
      <c r="BK194" s="176">
        <f t="shared" si="220"/>
        <v>0</v>
      </c>
      <c r="BL194" s="176">
        <f t="shared" si="220"/>
        <v>0</v>
      </c>
      <c r="BM194" s="176">
        <f t="shared" si="220"/>
        <v>0</v>
      </c>
      <c r="BN194" s="176">
        <f t="shared" si="220"/>
        <v>0</v>
      </c>
      <c r="BO194" s="176">
        <f t="shared" si="220"/>
        <v>0</v>
      </c>
      <c r="BP194" s="176">
        <f t="shared" si="220"/>
        <v>0</v>
      </c>
      <c r="BQ194" s="176">
        <f t="shared" si="220"/>
        <v>0</v>
      </c>
      <c r="BR194" s="176">
        <f t="shared" si="220"/>
        <v>0</v>
      </c>
      <c r="BS194" s="176">
        <f t="shared" si="217"/>
        <v>0</v>
      </c>
      <c r="BT194" s="176">
        <f t="shared" si="217"/>
        <v>0</v>
      </c>
      <c r="BU194" s="176">
        <f t="shared" si="217"/>
        <v>0</v>
      </c>
      <c r="BV194" s="176">
        <f t="shared" si="217"/>
        <v>0</v>
      </c>
      <c r="BW194" s="176">
        <f t="shared" si="217"/>
        <v>0</v>
      </c>
      <c r="BX194" s="176">
        <f t="shared" si="217"/>
        <v>0</v>
      </c>
      <c r="BY194" s="176">
        <f t="shared" si="217"/>
        <v>0</v>
      </c>
      <c r="BZ194" s="176">
        <f t="shared" si="217"/>
        <v>0</v>
      </c>
      <c r="CA194" s="176">
        <f t="shared" si="217"/>
        <v>0</v>
      </c>
      <c r="CB194" s="176">
        <f t="shared" si="217"/>
        <v>0</v>
      </c>
      <c r="CC194" s="176">
        <f t="shared" si="217"/>
        <v>0</v>
      </c>
      <c r="CD194" s="176">
        <f t="shared" si="228"/>
        <v>0</v>
      </c>
      <c r="CE194" s="176">
        <f t="shared" si="228"/>
        <v>0</v>
      </c>
      <c r="CF194" s="176">
        <f t="shared" si="228"/>
        <v>0</v>
      </c>
      <c r="CG194" s="176">
        <f t="shared" si="228"/>
        <v>0</v>
      </c>
      <c r="CH194" s="176">
        <f t="shared" si="228"/>
        <v>0</v>
      </c>
      <c r="CI194" s="176">
        <f t="shared" si="228"/>
        <v>0</v>
      </c>
      <c r="CJ194" s="176">
        <f t="shared" si="228"/>
        <v>0</v>
      </c>
      <c r="CK194" s="176">
        <f t="shared" si="228"/>
        <v>0</v>
      </c>
      <c r="CL194" s="176">
        <f t="shared" si="228"/>
        <v>0</v>
      </c>
      <c r="CM194" s="176">
        <f t="shared" si="228"/>
        <v>0</v>
      </c>
      <c r="CN194" s="176">
        <f t="shared" si="228"/>
        <v>0</v>
      </c>
      <c r="CO194" s="176">
        <f t="shared" si="228"/>
        <v>0</v>
      </c>
      <c r="CP194" s="176">
        <f t="shared" si="228"/>
        <v>0</v>
      </c>
      <c r="CQ194" s="176">
        <f t="shared" si="228"/>
        <v>0</v>
      </c>
      <c r="CR194" s="176">
        <f t="shared" si="228"/>
        <v>0</v>
      </c>
      <c r="CS194" s="176">
        <f t="shared" si="228"/>
        <v>0</v>
      </c>
      <c r="CT194" s="176">
        <f t="shared" si="223"/>
        <v>0</v>
      </c>
      <c r="CU194" s="176">
        <f t="shared" si="223"/>
        <v>0</v>
      </c>
      <c r="CV194" s="176">
        <f t="shared" si="223"/>
        <v>0</v>
      </c>
      <c r="CW194" s="176">
        <f t="shared" si="223"/>
        <v>0</v>
      </c>
      <c r="CX194" s="176">
        <f t="shared" si="223"/>
        <v>0</v>
      </c>
      <c r="CY194" s="176">
        <f t="shared" si="223"/>
        <v>0</v>
      </c>
      <c r="CZ194" s="176">
        <f t="shared" si="223"/>
        <v>0</v>
      </c>
      <c r="DA194" s="176">
        <f t="shared" si="223"/>
        <v>0</v>
      </c>
      <c r="DB194" s="176">
        <f t="shared" si="223"/>
        <v>0</v>
      </c>
      <c r="DC194" s="176">
        <f t="shared" si="223"/>
        <v>0</v>
      </c>
      <c r="DD194" s="176">
        <f t="shared" si="223"/>
        <v>0</v>
      </c>
      <c r="DE194" s="176">
        <f t="shared" si="223"/>
        <v>0</v>
      </c>
      <c r="DF194" s="176">
        <f t="shared" si="223"/>
        <v>0</v>
      </c>
      <c r="DG194" s="176">
        <f t="shared" si="223"/>
        <v>0</v>
      </c>
      <c r="DH194" s="176">
        <f t="shared" si="223"/>
        <v>0</v>
      </c>
      <c r="DI194" s="176">
        <f t="shared" ref="DI194:DX209" si="240">+NORMDIST($H194,DI$12,DI$13,FALSE)</f>
        <v>0</v>
      </c>
      <c r="DJ194" s="176">
        <f t="shared" si="240"/>
        <v>0</v>
      </c>
      <c r="DK194" s="176">
        <f t="shared" si="240"/>
        <v>0</v>
      </c>
      <c r="DL194" s="176">
        <f t="shared" si="240"/>
        <v>0</v>
      </c>
      <c r="DM194" s="176">
        <f t="shared" si="240"/>
        <v>0</v>
      </c>
      <c r="DN194" s="176">
        <f t="shared" si="240"/>
        <v>0</v>
      </c>
      <c r="DO194" s="176">
        <f t="shared" si="240"/>
        <v>0</v>
      </c>
      <c r="DP194" s="176">
        <f t="shared" si="240"/>
        <v>0</v>
      </c>
      <c r="DQ194" s="176">
        <f t="shared" si="240"/>
        <v>0</v>
      </c>
      <c r="DR194" s="176">
        <f t="shared" si="240"/>
        <v>0</v>
      </c>
      <c r="DS194" s="176">
        <f t="shared" si="240"/>
        <v>0</v>
      </c>
      <c r="DT194" s="176">
        <f t="shared" si="240"/>
        <v>0</v>
      </c>
      <c r="DU194" s="176">
        <f t="shared" si="240"/>
        <v>0</v>
      </c>
      <c r="DV194" s="176">
        <f t="shared" si="240"/>
        <v>0</v>
      </c>
      <c r="DW194" s="176">
        <f t="shared" si="240"/>
        <v>0</v>
      </c>
      <c r="DX194" s="176">
        <f t="shared" si="240"/>
        <v>0</v>
      </c>
      <c r="DY194" s="176">
        <f t="shared" si="226"/>
        <v>0</v>
      </c>
      <c r="DZ194" s="176">
        <f t="shared" si="226"/>
        <v>0</v>
      </c>
      <c r="EA194" s="176">
        <f t="shared" si="226"/>
        <v>0</v>
      </c>
      <c r="EB194" s="176">
        <f t="shared" si="226"/>
        <v>0</v>
      </c>
      <c r="EC194" s="176">
        <f t="shared" si="224"/>
        <v>0</v>
      </c>
      <c r="ED194" s="176">
        <f t="shared" si="224"/>
        <v>0</v>
      </c>
      <c r="EE194" s="176">
        <f t="shared" si="224"/>
        <v>0</v>
      </c>
      <c r="EF194" s="176">
        <f t="shared" si="224"/>
        <v>0</v>
      </c>
      <c r="EG194" s="176">
        <f t="shared" si="227"/>
        <v>0</v>
      </c>
      <c r="EH194" s="176">
        <f t="shared" si="227"/>
        <v>0</v>
      </c>
      <c r="EI194" s="176">
        <f t="shared" si="227"/>
        <v>0</v>
      </c>
      <c r="EJ194" s="176">
        <f t="shared" si="227"/>
        <v>0</v>
      </c>
      <c r="EK194" s="176">
        <f t="shared" si="227"/>
        <v>0</v>
      </c>
      <c r="EL194" s="176">
        <f t="shared" si="227"/>
        <v>0</v>
      </c>
      <c r="EM194" s="176">
        <f t="shared" si="227"/>
        <v>0</v>
      </c>
      <c r="EN194" s="176">
        <f t="shared" si="227"/>
        <v>0</v>
      </c>
      <c r="EO194" s="176">
        <f t="shared" si="227"/>
        <v>0</v>
      </c>
      <c r="EP194" s="176">
        <f t="shared" si="227"/>
        <v>0</v>
      </c>
      <c r="EQ194" s="176">
        <f t="shared" si="227"/>
        <v>0</v>
      </c>
      <c r="ER194" s="176">
        <f t="shared" si="227"/>
        <v>0</v>
      </c>
      <c r="ES194" s="176">
        <f t="shared" si="227"/>
        <v>0</v>
      </c>
      <c r="ET194" s="176">
        <f t="shared" si="227"/>
        <v>0</v>
      </c>
      <c r="EU194" s="176">
        <f t="shared" si="227"/>
        <v>0</v>
      </c>
      <c r="EV194" s="176">
        <f t="shared" si="227"/>
        <v>0</v>
      </c>
      <c r="EW194" s="176">
        <f t="shared" si="234"/>
        <v>0</v>
      </c>
      <c r="EX194" s="176">
        <f t="shared" si="234"/>
        <v>0</v>
      </c>
      <c r="EY194" s="176">
        <f t="shared" si="234"/>
        <v>0</v>
      </c>
      <c r="EZ194" s="176">
        <f t="shared" si="234"/>
        <v>0</v>
      </c>
      <c r="FA194" s="176">
        <f t="shared" si="234"/>
        <v>0</v>
      </c>
      <c r="FB194" s="176">
        <f t="shared" si="234"/>
        <v>0</v>
      </c>
      <c r="FC194" s="176">
        <f t="shared" si="234"/>
        <v>0</v>
      </c>
      <c r="FD194" s="176">
        <f t="shared" si="234"/>
        <v>0</v>
      </c>
      <c r="FE194" s="176">
        <f t="shared" si="234"/>
        <v>0</v>
      </c>
      <c r="FF194" s="176">
        <f t="shared" si="234"/>
        <v>0</v>
      </c>
      <c r="FG194" s="176">
        <f t="shared" si="234"/>
        <v>0</v>
      </c>
      <c r="FH194" s="176">
        <f t="shared" si="234"/>
        <v>0</v>
      </c>
      <c r="FI194" s="176">
        <f t="shared" si="234"/>
        <v>0</v>
      </c>
      <c r="FJ194" s="176">
        <f t="shared" si="234"/>
        <v>0</v>
      </c>
      <c r="FK194" s="176">
        <f t="shared" si="234"/>
        <v>0</v>
      </c>
      <c r="FL194" s="176">
        <f t="shared" si="234"/>
        <v>0</v>
      </c>
      <c r="FM194" s="176">
        <f t="shared" si="232"/>
        <v>0</v>
      </c>
      <c r="FN194" s="176">
        <f t="shared" si="232"/>
        <v>0</v>
      </c>
      <c r="FO194" s="176">
        <f t="shared" si="232"/>
        <v>0</v>
      </c>
      <c r="FP194" s="176">
        <f t="shared" si="232"/>
        <v>0</v>
      </c>
      <c r="FQ194" s="176">
        <f t="shared" si="232"/>
        <v>0</v>
      </c>
      <c r="FR194" s="176">
        <f t="shared" si="232"/>
        <v>0</v>
      </c>
      <c r="FS194" s="176">
        <f t="shared" si="232"/>
        <v>0</v>
      </c>
      <c r="FT194" s="176">
        <f t="shared" si="232"/>
        <v>0</v>
      </c>
      <c r="FU194" s="176">
        <f t="shared" si="232"/>
        <v>0</v>
      </c>
      <c r="FV194" s="176">
        <f t="shared" si="232"/>
        <v>0</v>
      </c>
      <c r="FW194" s="176">
        <f t="shared" si="232"/>
        <v>0</v>
      </c>
      <c r="FX194" s="176">
        <f t="shared" si="232"/>
        <v>0</v>
      </c>
      <c r="FY194" s="176">
        <f t="shared" si="232"/>
        <v>0</v>
      </c>
      <c r="FZ194" s="176">
        <f t="shared" si="232"/>
        <v>0</v>
      </c>
      <c r="GA194" s="176">
        <f t="shared" si="232"/>
        <v>0</v>
      </c>
      <c r="GB194" s="176">
        <f t="shared" si="239"/>
        <v>0</v>
      </c>
      <c r="GC194" s="176">
        <f t="shared" si="239"/>
        <v>0</v>
      </c>
      <c r="GD194" s="176">
        <f t="shared" si="239"/>
        <v>0</v>
      </c>
      <c r="GE194" s="176">
        <f t="shared" si="239"/>
        <v>0</v>
      </c>
      <c r="GF194" s="176">
        <f t="shared" si="238"/>
        <v>0</v>
      </c>
      <c r="GG194" s="176">
        <f t="shared" si="238"/>
        <v>0</v>
      </c>
      <c r="GH194" s="176">
        <f t="shared" si="238"/>
        <v>0</v>
      </c>
      <c r="GI194" s="176">
        <f t="shared" si="238"/>
        <v>0</v>
      </c>
      <c r="GJ194" s="176">
        <f t="shared" si="238"/>
        <v>0</v>
      </c>
      <c r="GK194" s="176">
        <f t="shared" si="238"/>
        <v>0</v>
      </c>
      <c r="GL194" s="176">
        <f t="shared" si="238"/>
        <v>0</v>
      </c>
      <c r="GM194" s="176">
        <f t="shared" si="238"/>
        <v>0</v>
      </c>
      <c r="GN194" s="176">
        <f t="shared" si="238"/>
        <v>0</v>
      </c>
      <c r="GO194" s="176">
        <f t="shared" si="238"/>
        <v>0</v>
      </c>
      <c r="GP194" s="176">
        <f t="shared" si="238"/>
        <v>0</v>
      </c>
      <c r="GQ194" s="176">
        <f t="shared" si="238"/>
        <v>0</v>
      </c>
      <c r="GR194" s="176">
        <f t="shared" si="238"/>
        <v>0</v>
      </c>
      <c r="GS194" s="176">
        <f t="shared" si="221"/>
        <v>0</v>
      </c>
      <c r="GT194" s="176">
        <f t="shared" si="221"/>
        <v>0</v>
      </c>
      <c r="GU194" s="176">
        <f t="shared" si="221"/>
        <v>0</v>
      </c>
      <c r="GV194" s="176">
        <f t="shared" si="221"/>
        <v>0</v>
      </c>
      <c r="GW194" s="176">
        <f t="shared" si="221"/>
        <v>0</v>
      </c>
      <c r="GX194" s="176">
        <f t="shared" si="221"/>
        <v>0</v>
      </c>
      <c r="GY194" s="176">
        <f t="shared" si="221"/>
        <v>0</v>
      </c>
      <c r="GZ194" s="176">
        <f t="shared" si="221"/>
        <v>0</v>
      </c>
      <c r="HA194" s="176">
        <f t="shared" si="221"/>
        <v>0</v>
      </c>
      <c r="HB194" s="176">
        <f t="shared" si="221"/>
        <v>0</v>
      </c>
      <c r="HC194" s="176">
        <f t="shared" si="221"/>
        <v>0</v>
      </c>
      <c r="HD194" s="176">
        <f t="shared" si="221"/>
        <v>0</v>
      </c>
      <c r="HE194" s="176">
        <f t="shared" si="221"/>
        <v>0</v>
      </c>
      <c r="HF194" s="176">
        <f t="shared" si="221"/>
        <v>0</v>
      </c>
      <c r="HG194" s="176">
        <f t="shared" si="221"/>
        <v>0</v>
      </c>
      <c r="HH194" s="176">
        <f t="shared" si="235"/>
        <v>0</v>
      </c>
      <c r="HI194" s="176">
        <f t="shared" si="235"/>
        <v>0</v>
      </c>
      <c r="HJ194" s="176">
        <f t="shared" si="235"/>
        <v>0</v>
      </c>
      <c r="HK194" s="176">
        <f t="shared" si="235"/>
        <v>0</v>
      </c>
      <c r="HL194" s="176">
        <f t="shared" si="235"/>
        <v>0</v>
      </c>
      <c r="HM194" s="176">
        <f t="shared" si="235"/>
        <v>0</v>
      </c>
      <c r="HN194" s="176">
        <f t="shared" si="235"/>
        <v>0</v>
      </c>
      <c r="HO194" s="176">
        <f t="shared" si="235"/>
        <v>0</v>
      </c>
      <c r="HP194" s="176">
        <f t="shared" si="235"/>
        <v>0</v>
      </c>
      <c r="HQ194" s="176">
        <f t="shared" si="235"/>
        <v>0</v>
      </c>
      <c r="HR194" s="176">
        <f t="shared" si="235"/>
        <v>0</v>
      </c>
      <c r="HS194" s="176">
        <f t="shared" si="235"/>
        <v>0</v>
      </c>
      <c r="HT194" s="176">
        <f t="shared" si="235"/>
        <v>0</v>
      </c>
      <c r="HU194" s="176">
        <f t="shared" si="235"/>
        <v>0</v>
      </c>
      <c r="HV194" s="176">
        <f t="shared" si="235"/>
        <v>0</v>
      </c>
      <c r="HW194" s="176">
        <f t="shared" si="235"/>
        <v>0</v>
      </c>
      <c r="HX194" s="176">
        <f t="shared" si="230"/>
        <v>0</v>
      </c>
      <c r="HY194" s="176">
        <f t="shared" si="230"/>
        <v>0</v>
      </c>
      <c r="HZ194" s="176">
        <f t="shared" si="230"/>
        <v>0</v>
      </c>
      <c r="IA194" s="176">
        <f t="shared" si="230"/>
        <v>0</v>
      </c>
      <c r="IB194" s="176">
        <f t="shared" si="230"/>
        <v>0</v>
      </c>
      <c r="IC194" s="176">
        <f t="shared" si="230"/>
        <v>0</v>
      </c>
      <c r="ID194" s="176">
        <f t="shared" si="230"/>
        <v>0</v>
      </c>
      <c r="IE194" s="176">
        <f t="shared" si="230"/>
        <v>0</v>
      </c>
      <c r="IF194" s="176">
        <f t="shared" si="230"/>
        <v>0</v>
      </c>
      <c r="IG194" s="176">
        <f t="shared" si="230"/>
        <v>0</v>
      </c>
    </row>
    <row r="195" spans="2:241" ht="12.75" customHeight="1" x14ac:dyDescent="0.25">
      <c r="B195" s="174"/>
      <c r="C195" s="174"/>
      <c r="D195" s="174">
        <f t="shared" si="173"/>
        <v>0</v>
      </c>
      <c r="E195"/>
      <c r="F195"/>
      <c r="G195" s="177">
        <v>182</v>
      </c>
      <c r="H195" s="176">
        <f t="shared" si="174"/>
        <v>28.219435890197644</v>
      </c>
      <c r="I195" s="176">
        <f t="shared" si="176"/>
        <v>0</v>
      </c>
      <c r="K195" s="176">
        <f t="shared" si="237"/>
        <v>0</v>
      </c>
      <c r="L195" s="176">
        <f t="shared" si="237"/>
        <v>0</v>
      </c>
      <c r="M195" s="176">
        <f t="shared" si="237"/>
        <v>0</v>
      </c>
      <c r="N195" s="176">
        <f t="shared" si="237"/>
        <v>0</v>
      </c>
      <c r="O195" s="176">
        <f t="shared" si="237"/>
        <v>0</v>
      </c>
      <c r="P195" s="176">
        <f t="shared" si="237"/>
        <v>0</v>
      </c>
      <c r="Q195" s="176">
        <f t="shared" si="237"/>
        <v>0</v>
      </c>
      <c r="R195" s="176">
        <f t="shared" si="237"/>
        <v>0</v>
      </c>
      <c r="S195" s="176">
        <f t="shared" si="237"/>
        <v>0</v>
      </c>
      <c r="T195" s="176">
        <f t="shared" si="237"/>
        <v>0</v>
      </c>
      <c r="U195" s="176">
        <f t="shared" si="237"/>
        <v>0</v>
      </c>
      <c r="V195" s="176">
        <f t="shared" si="237"/>
        <v>0</v>
      </c>
      <c r="W195" s="176">
        <f t="shared" si="237"/>
        <v>0</v>
      </c>
      <c r="X195" s="176">
        <f t="shared" si="237"/>
        <v>0</v>
      </c>
      <c r="Y195" s="176">
        <f t="shared" si="237"/>
        <v>0</v>
      </c>
      <c r="Z195" s="176">
        <f t="shared" si="237"/>
        <v>0</v>
      </c>
      <c r="AA195" s="176">
        <f t="shared" si="236"/>
        <v>0</v>
      </c>
      <c r="AB195" s="176">
        <f t="shared" si="236"/>
        <v>0</v>
      </c>
      <c r="AC195" s="176">
        <f t="shared" si="236"/>
        <v>0</v>
      </c>
      <c r="AD195" s="176">
        <f t="shared" si="236"/>
        <v>0</v>
      </c>
      <c r="AE195" s="176">
        <f t="shared" si="236"/>
        <v>0</v>
      </c>
      <c r="AF195" s="176">
        <f t="shared" si="236"/>
        <v>0</v>
      </c>
      <c r="AG195" s="176">
        <f t="shared" si="236"/>
        <v>0</v>
      </c>
      <c r="AH195" s="176">
        <f t="shared" si="236"/>
        <v>0</v>
      </c>
      <c r="AI195" s="176">
        <f t="shared" si="236"/>
        <v>0</v>
      </c>
      <c r="AJ195" s="176">
        <f t="shared" si="236"/>
        <v>0</v>
      </c>
      <c r="AK195" s="176">
        <f t="shared" si="236"/>
        <v>0</v>
      </c>
      <c r="AL195" s="176">
        <f t="shared" si="236"/>
        <v>0</v>
      </c>
      <c r="AM195" s="176">
        <f t="shared" si="236"/>
        <v>0</v>
      </c>
      <c r="AN195" s="176">
        <f t="shared" si="236"/>
        <v>0</v>
      </c>
      <c r="AO195" s="176">
        <f t="shared" si="236"/>
        <v>0</v>
      </c>
      <c r="AP195" s="176">
        <f t="shared" si="233"/>
        <v>0</v>
      </c>
      <c r="AQ195" s="176">
        <f t="shared" si="233"/>
        <v>0</v>
      </c>
      <c r="AR195" s="176">
        <f t="shared" si="233"/>
        <v>0</v>
      </c>
      <c r="AS195" s="176">
        <f t="shared" si="233"/>
        <v>0</v>
      </c>
      <c r="AT195" s="176">
        <f t="shared" si="233"/>
        <v>0</v>
      </c>
      <c r="AU195" s="176">
        <f t="shared" si="233"/>
        <v>0</v>
      </c>
      <c r="AV195" s="176">
        <f t="shared" si="233"/>
        <v>0</v>
      </c>
      <c r="AW195" s="176">
        <f t="shared" si="233"/>
        <v>0</v>
      </c>
      <c r="AX195" s="176">
        <f t="shared" si="233"/>
        <v>0</v>
      </c>
      <c r="AY195" s="176">
        <f t="shared" si="222"/>
        <v>0</v>
      </c>
      <c r="AZ195" s="176">
        <f t="shared" si="222"/>
        <v>0</v>
      </c>
      <c r="BA195" s="176">
        <f t="shared" si="222"/>
        <v>0</v>
      </c>
      <c r="BB195" s="176">
        <f t="shared" si="222"/>
        <v>0</v>
      </c>
      <c r="BC195" s="176">
        <f t="shared" si="222"/>
        <v>0</v>
      </c>
      <c r="BD195" s="176">
        <f t="shared" si="222"/>
        <v>0</v>
      </c>
      <c r="BE195" s="176">
        <f t="shared" si="222"/>
        <v>0</v>
      </c>
      <c r="BF195" s="176">
        <f t="shared" si="222"/>
        <v>0</v>
      </c>
      <c r="BG195" s="176">
        <f t="shared" si="222"/>
        <v>0</v>
      </c>
      <c r="BH195" s="176">
        <f t="shared" si="222"/>
        <v>0</v>
      </c>
      <c r="BI195" s="176">
        <f t="shared" si="220"/>
        <v>0</v>
      </c>
      <c r="BJ195" s="176">
        <f t="shared" si="220"/>
        <v>0</v>
      </c>
      <c r="BK195" s="176">
        <f t="shared" si="220"/>
        <v>0</v>
      </c>
      <c r="BL195" s="176">
        <f t="shared" si="220"/>
        <v>0</v>
      </c>
      <c r="BM195" s="176">
        <f t="shared" si="220"/>
        <v>0</v>
      </c>
      <c r="BN195" s="176">
        <f t="shared" si="220"/>
        <v>0</v>
      </c>
      <c r="BO195" s="176">
        <f t="shared" si="220"/>
        <v>0</v>
      </c>
      <c r="BP195" s="176">
        <f t="shared" si="220"/>
        <v>0</v>
      </c>
      <c r="BQ195" s="176">
        <f t="shared" si="220"/>
        <v>0</v>
      </c>
      <c r="BR195" s="176">
        <f t="shared" si="220"/>
        <v>0</v>
      </c>
      <c r="BS195" s="176">
        <f t="shared" si="217"/>
        <v>0</v>
      </c>
      <c r="BT195" s="176">
        <f t="shared" si="217"/>
        <v>0</v>
      </c>
      <c r="BU195" s="176">
        <f t="shared" si="217"/>
        <v>0</v>
      </c>
      <c r="BV195" s="176">
        <f t="shared" si="217"/>
        <v>0</v>
      </c>
      <c r="BW195" s="176">
        <f t="shared" si="217"/>
        <v>0</v>
      </c>
      <c r="BX195" s="176">
        <f t="shared" si="217"/>
        <v>0</v>
      </c>
      <c r="BY195" s="176">
        <f t="shared" si="217"/>
        <v>0</v>
      </c>
      <c r="BZ195" s="176">
        <f t="shared" si="217"/>
        <v>0</v>
      </c>
      <c r="CA195" s="176">
        <f t="shared" si="217"/>
        <v>0</v>
      </c>
      <c r="CB195" s="176">
        <f t="shared" si="217"/>
        <v>0</v>
      </c>
      <c r="CC195" s="176">
        <f t="shared" si="217"/>
        <v>0</v>
      </c>
      <c r="CD195" s="176">
        <f t="shared" si="228"/>
        <v>0</v>
      </c>
      <c r="CE195" s="176">
        <f t="shared" si="228"/>
        <v>0</v>
      </c>
      <c r="CF195" s="176">
        <f t="shared" si="228"/>
        <v>0</v>
      </c>
      <c r="CG195" s="176">
        <f t="shared" si="228"/>
        <v>0</v>
      </c>
      <c r="CH195" s="176">
        <f t="shared" si="228"/>
        <v>0</v>
      </c>
      <c r="CI195" s="176">
        <f t="shared" si="228"/>
        <v>0</v>
      </c>
      <c r="CJ195" s="176">
        <f t="shared" si="228"/>
        <v>0</v>
      </c>
      <c r="CK195" s="176">
        <f t="shared" si="228"/>
        <v>0</v>
      </c>
      <c r="CL195" s="176">
        <f t="shared" si="228"/>
        <v>0</v>
      </c>
      <c r="CM195" s="176">
        <f t="shared" si="228"/>
        <v>0</v>
      </c>
      <c r="CN195" s="176">
        <f t="shared" si="228"/>
        <v>0</v>
      </c>
      <c r="CO195" s="176">
        <f t="shared" si="228"/>
        <v>0</v>
      </c>
      <c r="CP195" s="176">
        <f t="shared" si="228"/>
        <v>0</v>
      </c>
      <c r="CQ195" s="176">
        <f t="shared" si="228"/>
        <v>0</v>
      </c>
      <c r="CR195" s="176">
        <f t="shared" si="228"/>
        <v>0</v>
      </c>
      <c r="CS195" s="176">
        <f t="shared" si="228"/>
        <v>0</v>
      </c>
      <c r="CT195" s="176">
        <f t="shared" si="223"/>
        <v>0</v>
      </c>
      <c r="CU195" s="176">
        <f t="shared" si="223"/>
        <v>0</v>
      </c>
      <c r="CV195" s="176">
        <f t="shared" si="223"/>
        <v>0</v>
      </c>
      <c r="CW195" s="176">
        <f t="shared" si="223"/>
        <v>0</v>
      </c>
      <c r="CX195" s="176">
        <f t="shared" si="223"/>
        <v>0</v>
      </c>
      <c r="CY195" s="176">
        <f t="shared" si="223"/>
        <v>0</v>
      </c>
      <c r="CZ195" s="176">
        <f t="shared" si="223"/>
        <v>0</v>
      </c>
      <c r="DA195" s="176">
        <f t="shared" si="223"/>
        <v>0</v>
      </c>
      <c r="DB195" s="176">
        <f t="shared" si="223"/>
        <v>0</v>
      </c>
      <c r="DC195" s="176">
        <f t="shared" si="223"/>
        <v>0</v>
      </c>
      <c r="DD195" s="176">
        <f t="shared" si="223"/>
        <v>0</v>
      </c>
      <c r="DE195" s="176">
        <f t="shared" si="223"/>
        <v>0</v>
      </c>
      <c r="DF195" s="176">
        <f t="shared" si="223"/>
        <v>0</v>
      </c>
      <c r="DG195" s="176">
        <f t="shared" si="223"/>
        <v>0</v>
      </c>
      <c r="DH195" s="176">
        <f t="shared" si="223"/>
        <v>0</v>
      </c>
      <c r="DI195" s="176">
        <f t="shared" si="240"/>
        <v>0</v>
      </c>
      <c r="DJ195" s="176">
        <f t="shared" si="240"/>
        <v>0</v>
      </c>
      <c r="DK195" s="176">
        <f t="shared" si="240"/>
        <v>0</v>
      </c>
      <c r="DL195" s="176">
        <f t="shared" si="240"/>
        <v>0</v>
      </c>
      <c r="DM195" s="176">
        <f t="shared" si="240"/>
        <v>0</v>
      </c>
      <c r="DN195" s="176">
        <f t="shared" si="240"/>
        <v>0</v>
      </c>
      <c r="DO195" s="176">
        <f t="shared" si="240"/>
        <v>0</v>
      </c>
      <c r="DP195" s="176">
        <f t="shared" si="240"/>
        <v>0</v>
      </c>
      <c r="DQ195" s="176">
        <f t="shared" si="240"/>
        <v>0</v>
      </c>
      <c r="DR195" s="176">
        <f t="shared" si="240"/>
        <v>0</v>
      </c>
      <c r="DS195" s="176">
        <f t="shared" si="240"/>
        <v>0</v>
      </c>
      <c r="DT195" s="176">
        <f t="shared" si="240"/>
        <v>0</v>
      </c>
      <c r="DU195" s="176">
        <f t="shared" si="240"/>
        <v>0</v>
      </c>
      <c r="DV195" s="176">
        <f t="shared" si="240"/>
        <v>0</v>
      </c>
      <c r="DW195" s="176">
        <f t="shared" si="240"/>
        <v>0</v>
      </c>
      <c r="DX195" s="176">
        <f t="shared" si="240"/>
        <v>0</v>
      </c>
      <c r="DY195" s="176">
        <f t="shared" si="226"/>
        <v>0</v>
      </c>
      <c r="DZ195" s="176">
        <f t="shared" si="226"/>
        <v>0</v>
      </c>
      <c r="EA195" s="176">
        <f t="shared" si="226"/>
        <v>0</v>
      </c>
      <c r="EB195" s="176">
        <f t="shared" si="226"/>
        <v>0</v>
      </c>
      <c r="EC195" s="176">
        <f t="shared" si="224"/>
        <v>0</v>
      </c>
      <c r="ED195" s="176">
        <f t="shared" si="224"/>
        <v>0</v>
      </c>
      <c r="EE195" s="176">
        <f t="shared" si="224"/>
        <v>0</v>
      </c>
      <c r="EF195" s="176">
        <f t="shared" si="224"/>
        <v>0</v>
      </c>
      <c r="EG195" s="176">
        <f t="shared" si="227"/>
        <v>0</v>
      </c>
      <c r="EH195" s="176">
        <f t="shared" si="227"/>
        <v>0</v>
      </c>
      <c r="EI195" s="176">
        <f t="shared" si="227"/>
        <v>0</v>
      </c>
      <c r="EJ195" s="176">
        <f t="shared" si="227"/>
        <v>0</v>
      </c>
      <c r="EK195" s="176">
        <f t="shared" si="227"/>
        <v>0</v>
      </c>
      <c r="EL195" s="176">
        <f t="shared" si="227"/>
        <v>0</v>
      </c>
      <c r="EM195" s="176">
        <f t="shared" si="227"/>
        <v>0</v>
      </c>
      <c r="EN195" s="176">
        <f t="shared" si="227"/>
        <v>0</v>
      </c>
      <c r="EO195" s="176">
        <f t="shared" si="227"/>
        <v>0</v>
      </c>
      <c r="EP195" s="176">
        <f t="shared" si="227"/>
        <v>0</v>
      </c>
      <c r="EQ195" s="176">
        <f t="shared" si="227"/>
        <v>0</v>
      </c>
      <c r="ER195" s="176">
        <f t="shared" si="227"/>
        <v>0</v>
      </c>
      <c r="ES195" s="176">
        <f t="shared" si="227"/>
        <v>0</v>
      </c>
      <c r="ET195" s="176">
        <f t="shared" si="227"/>
        <v>0</v>
      </c>
      <c r="EU195" s="176">
        <f t="shared" si="227"/>
        <v>0</v>
      </c>
      <c r="EV195" s="176">
        <f t="shared" si="227"/>
        <v>0</v>
      </c>
      <c r="EW195" s="176">
        <f t="shared" si="234"/>
        <v>0</v>
      </c>
      <c r="EX195" s="176">
        <f t="shared" si="234"/>
        <v>0</v>
      </c>
      <c r="EY195" s="176">
        <f t="shared" si="234"/>
        <v>0</v>
      </c>
      <c r="EZ195" s="176">
        <f t="shared" si="234"/>
        <v>0</v>
      </c>
      <c r="FA195" s="176">
        <f t="shared" si="234"/>
        <v>0</v>
      </c>
      <c r="FB195" s="176">
        <f t="shared" si="234"/>
        <v>0</v>
      </c>
      <c r="FC195" s="176">
        <f t="shared" si="234"/>
        <v>0</v>
      </c>
      <c r="FD195" s="176">
        <f t="shared" si="234"/>
        <v>0</v>
      </c>
      <c r="FE195" s="176">
        <f t="shared" si="234"/>
        <v>0</v>
      </c>
      <c r="FF195" s="176">
        <f t="shared" si="234"/>
        <v>0</v>
      </c>
      <c r="FG195" s="176">
        <f t="shared" si="234"/>
        <v>0</v>
      </c>
      <c r="FH195" s="176">
        <f t="shared" si="234"/>
        <v>0</v>
      </c>
      <c r="FI195" s="176">
        <f t="shared" si="234"/>
        <v>0</v>
      </c>
      <c r="FJ195" s="176">
        <f t="shared" si="234"/>
        <v>0</v>
      </c>
      <c r="FK195" s="176">
        <f t="shared" si="234"/>
        <v>0</v>
      </c>
      <c r="FL195" s="176">
        <f t="shared" si="234"/>
        <v>0</v>
      </c>
      <c r="FM195" s="176">
        <f t="shared" si="232"/>
        <v>0</v>
      </c>
      <c r="FN195" s="176">
        <f t="shared" si="232"/>
        <v>0</v>
      </c>
      <c r="FO195" s="176">
        <f t="shared" si="232"/>
        <v>0</v>
      </c>
      <c r="FP195" s="176">
        <f t="shared" si="232"/>
        <v>0</v>
      </c>
      <c r="FQ195" s="176">
        <f t="shared" si="232"/>
        <v>0</v>
      </c>
      <c r="FR195" s="176">
        <f t="shared" si="232"/>
        <v>0</v>
      </c>
      <c r="FS195" s="176">
        <f t="shared" si="232"/>
        <v>0</v>
      </c>
      <c r="FT195" s="176">
        <f t="shared" si="232"/>
        <v>0</v>
      </c>
      <c r="FU195" s="176">
        <f t="shared" si="232"/>
        <v>0</v>
      </c>
      <c r="FV195" s="176">
        <f t="shared" si="232"/>
        <v>0</v>
      </c>
      <c r="FW195" s="176">
        <f t="shared" si="232"/>
        <v>0</v>
      </c>
      <c r="FX195" s="176">
        <f t="shared" si="232"/>
        <v>0</v>
      </c>
      <c r="FY195" s="176">
        <f t="shared" si="232"/>
        <v>0</v>
      </c>
      <c r="FZ195" s="176">
        <f t="shared" si="232"/>
        <v>0</v>
      </c>
      <c r="GA195" s="176">
        <f t="shared" si="232"/>
        <v>0</v>
      </c>
      <c r="GB195" s="176">
        <f t="shared" si="239"/>
        <v>0</v>
      </c>
      <c r="GC195" s="176">
        <f t="shared" si="239"/>
        <v>0</v>
      </c>
      <c r="GD195" s="176">
        <f t="shared" si="239"/>
        <v>0</v>
      </c>
      <c r="GE195" s="176">
        <f t="shared" si="239"/>
        <v>0</v>
      </c>
      <c r="GF195" s="176">
        <f t="shared" si="238"/>
        <v>0</v>
      </c>
      <c r="GG195" s="176">
        <f t="shared" si="238"/>
        <v>0</v>
      </c>
      <c r="GH195" s="176">
        <f t="shared" si="238"/>
        <v>0</v>
      </c>
      <c r="GI195" s="176">
        <f t="shared" si="238"/>
        <v>0</v>
      </c>
      <c r="GJ195" s="176">
        <f t="shared" si="238"/>
        <v>0</v>
      </c>
      <c r="GK195" s="176">
        <f t="shared" si="238"/>
        <v>0</v>
      </c>
      <c r="GL195" s="176">
        <f t="shared" si="238"/>
        <v>0</v>
      </c>
      <c r="GM195" s="176">
        <f t="shared" si="238"/>
        <v>0</v>
      </c>
      <c r="GN195" s="176">
        <f t="shared" si="238"/>
        <v>0</v>
      </c>
      <c r="GO195" s="176">
        <f t="shared" si="238"/>
        <v>0</v>
      </c>
      <c r="GP195" s="176">
        <f t="shared" si="238"/>
        <v>0</v>
      </c>
      <c r="GQ195" s="176">
        <f t="shared" si="238"/>
        <v>0</v>
      </c>
      <c r="GR195" s="176">
        <f t="shared" si="238"/>
        <v>0</v>
      </c>
      <c r="GS195" s="176">
        <f t="shared" ref="GS195:HH214" si="241">+NORMDIST($H195,GS$12,GS$13,FALSE)</f>
        <v>0</v>
      </c>
      <c r="GT195" s="176">
        <f t="shared" si="241"/>
        <v>0</v>
      </c>
      <c r="GU195" s="176">
        <f t="shared" si="241"/>
        <v>0</v>
      </c>
      <c r="GV195" s="176">
        <f t="shared" si="241"/>
        <v>0</v>
      </c>
      <c r="GW195" s="176">
        <f t="shared" si="241"/>
        <v>0</v>
      </c>
      <c r="GX195" s="176">
        <f t="shared" si="241"/>
        <v>0</v>
      </c>
      <c r="GY195" s="176">
        <f t="shared" si="241"/>
        <v>0</v>
      </c>
      <c r="GZ195" s="176">
        <f t="shared" si="241"/>
        <v>0</v>
      </c>
      <c r="HA195" s="176">
        <f t="shared" si="241"/>
        <v>0</v>
      </c>
      <c r="HB195" s="176">
        <f t="shared" si="241"/>
        <v>0</v>
      </c>
      <c r="HC195" s="176">
        <f t="shared" si="241"/>
        <v>0</v>
      </c>
      <c r="HD195" s="176">
        <f t="shared" si="241"/>
        <v>0</v>
      </c>
      <c r="HE195" s="176">
        <f t="shared" si="241"/>
        <v>0</v>
      </c>
      <c r="HF195" s="176">
        <f t="shared" si="241"/>
        <v>0</v>
      </c>
      <c r="HG195" s="176">
        <f t="shared" si="241"/>
        <v>0</v>
      </c>
      <c r="HH195" s="176">
        <f t="shared" si="241"/>
        <v>0</v>
      </c>
      <c r="HI195" s="176">
        <f t="shared" si="235"/>
        <v>0</v>
      </c>
      <c r="HJ195" s="176">
        <f t="shared" si="235"/>
        <v>0</v>
      </c>
      <c r="HK195" s="176">
        <f t="shared" si="235"/>
        <v>0</v>
      </c>
      <c r="HL195" s="176">
        <f t="shared" si="235"/>
        <v>0</v>
      </c>
      <c r="HM195" s="176">
        <f t="shared" si="235"/>
        <v>0</v>
      </c>
      <c r="HN195" s="176">
        <f t="shared" si="235"/>
        <v>0</v>
      </c>
      <c r="HO195" s="176">
        <f t="shared" si="235"/>
        <v>0</v>
      </c>
      <c r="HP195" s="176">
        <f t="shared" si="235"/>
        <v>0</v>
      </c>
      <c r="HQ195" s="176">
        <f t="shared" si="235"/>
        <v>0</v>
      </c>
      <c r="HR195" s="176">
        <f t="shared" si="235"/>
        <v>0</v>
      </c>
      <c r="HS195" s="176">
        <f t="shared" si="235"/>
        <v>0</v>
      </c>
      <c r="HT195" s="176">
        <f t="shared" si="235"/>
        <v>0</v>
      </c>
      <c r="HU195" s="176">
        <f t="shared" si="235"/>
        <v>0</v>
      </c>
      <c r="HV195" s="176">
        <f t="shared" si="235"/>
        <v>0</v>
      </c>
      <c r="HW195" s="176">
        <f t="shared" si="235"/>
        <v>0</v>
      </c>
      <c r="HX195" s="176">
        <f t="shared" si="230"/>
        <v>0</v>
      </c>
      <c r="HY195" s="176">
        <f t="shared" si="230"/>
        <v>0</v>
      </c>
      <c r="HZ195" s="176">
        <f t="shared" si="230"/>
        <v>0</v>
      </c>
      <c r="IA195" s="176">
        <f t="shared" si="230"/>
        <v>0</v>
      </c>
      <c r="IB195" s="176">
        <f t="shared" si="230"/>
        <v>0</v>
      </c>
      <c r="IC195" s="176">
        <f t="shared" si="230"/>
        <v>0</v>
      </c>
      <c r="ID195" s="176">
        <f t="shared" si="230"/>
        <v>0</v>
      </c>
      <c r="IE195" s="176">
        <f t="shared" si="230"/>
        <v>0</v>
      </c>
      <c r="IF195" s="176">
        <f t="shared" si="230"/>
        <v>0</v>
      </c>
      <c r="IG195" s="176">
        <f t="shared" si="230"/>
        <v>0</v>
      </c>
    </row>
    <row r="196" spans="2:241" ht="12.75" customHeight="1" x14ac:dyDescent="0.25">
      <c r="B196" s="174"/>
      <c r="C196" s="174"/>
      <c r="D196" s="174">
        <f t="shared" si="173"/>
        <v>0</v>
      </c>
      <c r="E196"/>
      <c r="F196"/>
      <c r="G196" s="177">
        <v>183</v>
      </c>
      <c r="H196" s="176">
        <f t="shared" si="174"/>
        <v>28.374487735748179</v>
      </c>
      <c r="I196" s="176">
        <f t="shared" si="176"/>
        <v>0</v>
      </c>
      <c r="K196" s="176">
        <f t="shared" si="237"/>
        <v>0</v>
      </c>
      <c r="L196" s="176">
        <f t="shared" si="237"/>
        <v>0</v>
      </c>
      <c r="M196" s="176">
        <f t="shared" si="237"/>
        <v>0</v>
      </c>
      <c r="N196" s="176">
        <f t="shared" si="237"/>
        <v>0</v>
      </c>
      <c r="O196" s="176">
        <f t="shared" si="237"/>
        <v>0</v>
      </c>
      <c r="P196" s="176">
        <f t="shared" si="237"/>
        <v>0</v>
      </c>
      <c r="Q196" s="176">
        <f t="shared" si="237"/>
        <v>0</v>
      </c>
      <c r="R196" s="176">
        <f t="shared" si="237"/>
        <v>0</v>
      </c>
      <c r="S196" s="176">
        <f t="shared" si="237"/>
        <v>0</v>
      </c>
      <c r="T196" s="176">
        <f t="shared" si="237"/>
        <v>0</v>
      </c>
      <c r="U196" s="176">
        <f t="shared" si="237"/>
        <v>0</v>
      </c>
      <c r="V196" s="176">
        <f t="shared" si="237"/>
        <v>0</v>
      </c>
      <c r="W196" s="176">
        <f t="shared" si="237"/>
        <v>0</v>
      </c>
      <c r="X196" s="176">
        <f t="shared" si="237"/>
        <v>0</v>
      </c>
      <c r="Y196" s="176">
        <f t="shared" si="237"/>
        <v>0</v>
      </c>
      <c r="Z196" s="176">
        <f t="shared" si="237"/>
        <v>0</v>
      </c>
      <c r="AA196" s="176">
        <f t="shared" si="236"/>
        <v>0</v>
      </c>
      <c r="AB196" s="176">
        <f t="shared" si="236"/>
        <v>0</v>
      </c>
      <c r="AC196" s="176">
        <f t="shared" si="236"/>
        <v>0</v>
      </c>
      <c r="AD196" s="176">
        <f t="shared" si="236"/>
        <v>0</v>
      </c>
      <c r="AE196" s="176">
        <f t="shared" si="236"/>
        <v>0</v>
      </c>
      <c r="AF196" s="176">
        <f t="shared" si="236"/>
        <v>0</v>
      </c>
      <c r="AG196" s="176">
        <f t="shared" si="236"/>
        <v>0</v>
      </c>
      <c r="AH196" s="176">
        <f t="shared" si="236"/>
        <v>0</v>
      </c>
      <c r="AI196" s="176">
        <f t="shared" si="236"/>
        <v>0</v>
      </c>
      <c r="AJ196" s="176">
        <f t="shared" si="236"/>
        <v>0</v>
      </c>
      <c r="AK196" s="176">
        <f t="shared" si="236"/>
        <v>0</v>
      </c>
      <c r="AL196" s="176">
        <f t="shared" si="236"/>
        <v>0</v>
      </c>
      <c r="AM196" s="176">
        <f t="shared" si="236"/>
        <v>0</v>
      </c>
      <c r="AN196" s="176">
        <f t="shared" si="236"/>
        <v>0</v>
      </c>
      <c r="AO196" s="176">
        <f t="shared" si="236"/>
        <v>0</v>
      </c>
      <c r="AP196" s="176">
        <f t="shared" si="233"/>
        <v>0</v>
      </c>
      <c r="AQ196" s="176">
        <f t="shared" si="233"/>
        <v>0</v>
      </c>
      <c r="AR196" s="176">
        <f t="shared" si="233"/>
        <v>0</v>
      </c>
      <c r="AS196" s="176">
        <f t="shared" si="233"/>
        <v>0</v>
      </c>
      <c r="AT196" s="176">
        <f t="shared" si="233"/>
        <v>0</v>
      </c>
      <c r="AU196" s="176">
        <f t="shared" si="233"/>
        <v>0</v>
      </c>
      <c r="AV196" s="176">
        <f t="shared" si="233"/>
        <v>0</v>
      </c>
      <c r="AW196" s="176">
        <f t="shared" si="233"/>
        <v>0</v>
      </c>
      <c r="AX196" s="176">
        <f t="shared" si="233"/>
        <v>0</v>
      </c>
      <c r="AY196" s="176">
        <f t="shared" si="222"/>
        <v>0</v>
      </c>
      <c r="AZ196" s="176">
        <f t="shared" si="222"/>
        <v>0</v>
      </c>
      <c r="BA196" s="176">
        <f t="shared" si="222"/>
        <v>0</v>
      </c>
      <c r="BB196" s="176">
        <f t="shared" si="222"/>
        <v>0</v>
      </c>
      <c r="BC196" s="176">
        <f t="shared" si="222"/>
        <v>0</v>
      </c>
      <c r="BD196" s="176">
        <f t="shared" si="222"/>
        <v>0</v>
      </c>
      <c r="BE196" s="176">
        <f t="shared" si="222"/>
        <v>0</v>
      </c>
      <c r="BF196" s="176">
        <f t="shared" si="222"/>
        <v>0</v>
      </c>
      <c r="BG196" s="176">
        <f t="shared" si="222"/>
        <v>0</v>
      </c>
      <c r="BH196" s="176">
        <f t="shared" si="222"/>
        <v>0</v>
      </c>
      <c r="BI196" s="176">
        <f t="shared" si="220"/>
        <v>0</v>
      </c>
      <c r="BJ196" s="176">
        <f t="shared" si="220"/>
        <v>0</v>
      </c>
      <c r="BK196" s="176">
        <f t="shared" si="220"/>
        <v>0</v>
      </c>
      <c r="BL196" s="176">
        <f t="shared" si="220"/>
        <v>0</v>
      </c>
      <c r="BM196" s="176">
        <f t="shared" si="220"/>
        <v>0</v>
      </c>
      <c r="BN196" s="176">
        <f t="shared" si="220"/>
        <v>0</v>
      </c>
      <c r="BO196" s="176">
        <f t="shared" si="220"/>
        <v>0</v>
      </c>
      <c r="BP196" s="176">
        <f t="shared" si="220"/>
        <v>0</v>
      </c>
      <c r="BQ196" s="176">
        <f t="shared" si="220"/>
        <v>0</v>
      </c>
      <c r="BR196" s="176">
        <f t="shared" si="220"/>
        <v>0</v>
      </c>
      <c r="BS196" s="176">
        <f t="shared" si="217"/>
        <v>0</v>
      </c>
      <c r="BT196" s="176">
        <f t="shared" si="217"/>
        <v>0</v>
      </c>
      <c r="BU196" s="176">
        <f t="shared" si="217"/>
        <v>0</v>
      </c>
      <c r="BV196" s="176">
        <f t="shared" si="217"/>
        <v>0</v>
      </c>
      <c r="BW196" s="176">
        <f t="shared" si="217"/>
        <v>0</v>
      </c>
      <c r="BX196" s="176">
        <f t="shared" si="217"/>
        <v>0</v>
      </c>
      <c r="BY196" s="176">
        <f t="shared" si="217"/>
        <v>0</v>
      </c>
      <c r="BZ196" s="176">
        <f t="shared" si="217"/>
        <v>0</v>
      </c>
      <c r="CA196" s="176">
        <f t="shared" si="217"/>
        <v>0</v>
      </c>
      <c r="CB196" s="176">
        <f t="shared" si="217"/>
        <v>0</v>
      </c>
      <c r="CC196" s="176">
        <f t="shared" si="217"/>
        <v>0</v>
      </c>
      <c r="CD196" s="176">
        <f t="shared" si="228"/>
        <v>0</v>
      </c>
      <c r="CE196" s="176">
        <f t="shared" si="228"/>
        <v>0</v>
      </c>
      <c r="CF196" s="176">
        <f t="shared" si="228"/>
        <v>0</v>
      </c>
      <c r="CG196" s="176">
        <f t="shared" si="228"/>
        <v>0</v>
      </c>
      <c r="CH196" s="176">
        <f t="shared" si="228"/>
        <v>0</v>
      </c>
      <c r="CI196" s="176">
        <f t="shared" si="228"/>
        <v>0</v>
      </c>
      <c r="CJ196" s="176">
        <f t="shared" si="228"/>
        <v>0</v>
      </c>
      <c r="CK196" s="176">
        <f t="shared" si="228"/>
        <v>0</v>
      </c>
      <c r="CL196" s="176">
        <f t="shared" si="228"/>
        <v>0</v>
      </c>
      <c r="CM196" s="176">
        <f t="shared" si="228"/>
        <v>0</v>
      </c>
      <c r="CN196" s="176">
        <f t="shared" si="228"/>
        <v>0</v>
      </c>
      <c r="CO196" s="176">
        <f t="shared" si="228"/>
        <v>0</v>
      </c>
      <c r="CP196" s="176">
        <f t="shared" si="228"/>
        <v>0</v>
      </c>
      <c r="CQ196" s="176">
        <f t="shared" si="228"/>
        <v>0</v>
      </c>
      <c r="CR196" s="176">
        <f t="shared" si="228"/>
        <v>0</v>
      </c>
      <c r="CS196" s="176">
        <f t="shared" si="228"/>
        <v>0</v>
      </c>
      <c r="CT196" s="176">
        <f t="shared" si="223"/>
        <v>0</v>
      </c>
      <c r="CU196" s="176">
        <f t="shared" si="223"/>
        <v>0</v>
      </c>
      <c r="CV196" s="176">
        <f t="shared" si="223"/>
        <v>0</v>
      </c>
      <c r="CW196" s="176">
        <f t="shared" si="223"/>
        <v>0</v>
      </c>
      <c r="CX196" s="176">
        <f t="shared" si="223"/>
        <v>0</v>
      </c>
      <c r="CY196" s="176">
        <f t="shared" si="223"/>
        <v>0</v>
      </c>
      <c r="CZ196" s="176">
        <f t="shared" si="223"/>
        <v>0</v>
      </c>
      <c r="DA196" s="176">
        <f t="shared" si="223"/>
        <v>0</v>
      </c>
      <c r="DB196" s="176">
        <f t="shared" si="223"/>
        <v>0</v>
      </c>
      <c r="DC196" s="176">
        <f t="shared" si="223"/>
        <v>0</v>
      </c>
      <c r="DD196" s="176">
        <f t="shared" si="223"/>
        <v>0</v>
      </c>
      <c r="DE196" s="176">
        <f t="shared" si="223"/>
        <v>0</v>
      </c>
      <c r="DF196" s="176">
        <f t="shared" si="223"/>
        <v>0</v>
      </c>
      <c r="DG196" s="176">
        <f t="shared" ref="DG196:DV211" si="242">+NORMDIST($H196,DG$12,DG$13,FALSE)</f>
        <v>0</v>
      </c>
      <c r="DH196" s="176">
        <f t="shared" si="242"/>
        <v>0</v>
      </c>
      <c r="DI196" s="176">
        <f t="shared" si="242"/>
        <v>0</v>
      </c>
      <c r="DJ196" s="176">
        <f t="shared" si="242"/>
        <v>0</v>
      </c>
      <c r="DK196" s="176">
        <f t="shared" si="242"/>
        <v>0</v>
      </c>
      <c r="DL196" s="176">
        <f t="shared" si="242"/>
        <v>0</v>
      </c>
      <c r="DM196" s="176">
        <f t="shared" si="240"/>
        <v>0</v>
      </c>
      <c r="DN196" s="176">
        <f t="shared" si="240"/>
        <v>0</v>
      </c>
      <c r="DO196" s="176">
        <f t="shared" si="240"/>
        <v>0</v>
      </c>
      <c r="DP196" s="176">
        <f t="shared" si="240"/>
        <v>0</v>
      </c>
      <c r="DQ196" s="176">
        <f t="shared" si="240"/>
        <v>0</v>
      </c>
      <c r="DR196" s="176">
        <f t="shared" si="240"/>
        <v>0</v>
      </c>
      <c r="DS196" s="176">
        <f t="shared" si="240"/>
        <v>0</v>
      </c>
      <c r="DT196" s="176">
        <f t="shared" si="240"/>
        <v>0</v>
      </c>
      <c r="DU196" s="176">
        <f t="shared" si="240"/>
        <v>0</v>
      </c>
      <c r="DV196" s="176">
        <f t="shared" si="240"/>
        <v>0</v>
      </c>
      <c r="DW196" s="176">
        <f t="shared" si="240"/>
        <v>0</v>
      </c>
      <c r="DX196" s="176">
        <f t="shared" si="240"/>
        <v>0</v>
      </c>
      <c r="DY196" s="176">
        <f t="shared" si="226"/>
        <v>0</v>
      </c>
      <c r="DZ196" s="176">
        <f t="shared" si="226"/>
        <v>0</v>
      </c>
      <c r="EA196" s="176">
        <f t="shared" si="226"/>
        <v>0</v>
      </c>
      <c r="EB196" s="176">
        <f t="shared" si="226"/>
        <v>0</v>
      </c>
      <c r="EC196" s="176">
        <f t="shared" si="224"/>
        <v>0</v>
      </c>
      <c r="ED196" s="176">
        <f t="shared" si="224"/>
        <v>0</v>
      </c>
      <c r="EE196" s="176">
        <f t="shared" si="224"/>
        <v>0</v>
      </c>
      <c r="EF196" s="176">
        <f t="shared" si="224"/>
        <v>0</v>
      </c>
      <c r="EG196" s="176">
        <f t="shared" si="227"/>
        <v>0</v>
      </c>
      <c r="EH196" s="176">
        <f t="shared" si="227"/>
        <v>0</v>
      </c>
      <c r="EI196" s="176">
        <f t="shared" si="227"/>
        <v>0</v>
      </c>
      <c r="EJ196" s="176">
        <f t="shared" si="227"/>
        <v>0</v>
      </c>
      <c r="EK196" s="176">
        <f t="shared" si="227"/>
        <v>0</v>
      </c>
      <c r="EL196" s="176">
        <f t="shared" si="227"/>
        <v>0</v>
      </c>
      <c r="EM196" s="176">
        <f t="shared" si="227"/>
        <v>0</v>
      </c>
      <c r="EN196" s="176">
        <f t="shared" si="227"/>
        <v>0</v>
      </c>
      <c r="EO196" s="176">
        <f t="shared" si="227"/>
        <v>0</v>
      </c>
      <c r="EP196" s="176">
        <f t="shared" si="227"/>
        <v>0</v>
      </c>
      <c r="EQ196" s="176">
        <f t="shared" si="227"/>
        <v>0</v>
      </c>
      <c r="ER196" s="176">
        <f t="shared" si="227"/>
        <v>0</v>
      </c>
      <c r="ES196" s="176">
        <f t="shared" si="227"/>
        <v>0</v>
      </c>
      <c r="ET196" s="176">
        <f t="shared" si="227"/>
        <v>0</v>
      </c>
      <c r="EU196" s="176">
        <f t="shared" si="227"/>
        <v>0</v>
      </c>
      <c r="EV196" s="176">
        <f t="shared" si="227"/>
        <v>0</v>
      </c>
      <c r="EW196" s="176">
        <f t="shared" si="234"/>
        <v>0</v>
      </c>
      <c r="EX196" s="176">
        <f t="shared" si="234"/>
        <v>0</v>
      </c>
      <c r="EY196" s="176">
        <f t="shared" si="234"/>
        <v>0</v>
      </c>
      <c r="EZ196" s="176">
        <f t="shared" si="234"/>
        <v>0</v>
      </c>
      <c r="FA196" s="176">
        <f t="shared" si="234"/>
        <v>0</v>
      </c>
      <c r="FB196" s="176">
        <f t="shared" si="234"/>
        <v>0</v>
      </c>
      <c r="FC196" s="176">
        <f t="shared" si="234"/>
        <v>0</v>
      </c>
      <c r="FD196" s="176">
        <f t="shared" si="234"/>
        <v>0</v>
      </c>
      <c r="FE196" s="176">
        <f t="shared" si="234"/>
        <v>0</v>
      </c>
      <c r="FF196" s="176">
        <f t="shared" si="234"/>
        <v>0</v>
      </c>
      <c r="FG196" s="176">
        <f t="shared" si="234"/>
        <v>0</v>
      </c>
      <c r="FH196" s="176">
        <f t="shared" si="234"/>
        <v>0</v>
      </c>
      <c r="FI196" s="176">
        <f t="shared" si="234"/>
        <v>0</v>
      </c>
      <c r="FJ196" s="176">
        <f t="shared" si="234"/>
        <v>0</v>
      </c>
      <c r="FK196" s="176">
        <f t="shared" si="234"/>
        <v>0</v>
      </c>
      <c r="FL196" s="176">
        <f t="shared" si="234"/>
        <v>0</v>
      </c>
      <c r="FM196" s="176">
        <f t="shared" si="232"/>
        <v>0</v>
      </c>
      <c r="FN196" s="176">
        <f t="shared" si="232"/>
        <v>0</v>
      </c>
      <c r="FO196" s="176">
        <f t="shared" si="232"/>
        <v>0</v>
      </c>
      <c r="FP196" s="176">
        <f t="shared" si="232"/>
        <v>0</v>
      </c>
      <c r="FQ196" s="176">
        <f t="shared" si="232"/>
        <v>0</v>
      </c>
      <c r="FR196" s="176">
        <f t="shared" si="232"/>
        <v>0</v>
      </c>
      <c r="FS196" s="176">
        <f t="shared" si="232"/>
        <v>0</v>
      </c>
      <c r="FT196" s="176">
        <f t="shared" si="232"/>
        <v>0</v>
      </c>
      <c r="FU196" s="176">
        <f t="shared" si="232"/>
        <v>0</v>
      </c>
      <c r="FV196" s="176">
        <f t="shared" si="232"/>
        <v>0</v>
      </c>
      <c r="FW196" s="176">
        <f t="shared" si="232"/>
        <v>0</v>
      </c>
      <c r="FX196" s="176">
        <f t="shared" si="232"/>
        <v>0</v>
      </c>
      <c r="FY196" s="176">
        <f t="shared" si="232"/>
        <v>0</v>
      </c>
      <c r="FZ196" s="176">
        <f t="shared" si="232"/>
        <v>0</v>
      </c>
      <c r="GA196" s="176">
        <f t="shared" si="232"/>
        <v>0</v>
      </c>
      <c r="GB196" s="176">
        <f t="shared" si="239"/>
        <v>0</v>
      </c>
      <c r="GC196" s="176">
        <f t="shared" si="239"/>
        <v>0</v>
      </c>
      <c r="GD196" s="176">
        <f t="shared" si="239"/>
        <v>0</v>
      </c>
      <c r="GE196" s="176">
        <f t="shared" si="239"/>
        <v>0</v>
      </c>
      <c r="GF196" s="176">
        <f t="shared" si="238"/>
        <v>0</v>
      </c>
      <c r="GG196" s="176">
        <f t="shared" si="238"/>
        <v>0</v>
      </c>
      <c r="GH196" s="176">
        <f t="shared" si="238"/>
        <v>0</v>
      </c>
      <c r="GI196" s="176">
        <f t="shared" si="238"/>
        <v>0</v>
      </c>
      <c r="GJ196" s="176">
        <f t="shared" si="238"/>
        <v>0</v>
      </c>
      <c r="GK196" s="176">
        <f t="shared" si="238"/>
        <v>0</v>
      </c>
      <c r="GL196" s="176">
        <f t="shared" si="238"/>
        <v>0</v>
      </c>
      <c r="GM196" s="176">
        <f t="shared" si="238"/>
        <v>0</v>
      </c>
      <c r="GN196" s="176">
        <f t="shared" si="238"/>
        <v>0</v>
      </c>
      <c r="GO196" s="176">
        <f t="shared" si="238"/>
        <v>0</v>
      </c>
      <c r="GP196" s="176">
        <f t="shared" si="238"/>
        <v>0</v>
      </c>
      <c r="GQ196" s="176">
        <f t="shared" si="238"/>
        <v>0</v>
      </c>
      <c r="GR196" s="176">
        <f t="shared" si="238"/>
        <v>0</v>
      </c>
      <c r="GS196" s="176">
        <f t="shared" si="241"/>
        <v>0</v>
      </c>
      <c r="GT196" s="176">
        <f t="shared" si="241"/>
        <v>0</v>
      </c>
      <c r="GU196" s="176">
        <f t="shared" si="241"/>
        <v>0</v>
      </c>
      <c r="GV196" s="176">
        <f t="shared" si="241"/>
        <v>0</v>
      </c>
      <c r="GW196" s="176">
        <f t="shared" si="241"/>
        <v>0</v>
      </c>
      <c r="GX196" s="176">
        <f t="shared" si="241"/>
        <v>0</v>
      </c>
      <c r="GY196" s="176">
        <f t="shared" si="241"/>
        <v>0</v>
      </c>
      <c r="GZ196" s="176">
        <f t="shared" si="241"/>
        <v>0</v>
      </c>
      <c r="HA196" s="176">
        <f t="shared" si="241"/>
        <v>0</v>
      </c>
      <c r="HB196" s="176">
        <f t="shared" si="241"/>
        <v>0</v>
      </c>
      <c r="HC196" s="176">
        <f t="shared" si="241"/>
        <v>0</v>
      </c>
      <c r="HD196" s="176">
        <f t="shared" si="241"/>
        <v>0</v>
      </c>
      <c r="HE196" s="176">
        <f t="shared" si="241"/>
        <v>0</v>
      </c>
      <c r="HF196" s="176">
        <f t="shared" si="241"/>
        <v>0</v>
      </c>
      <c r="HG196" s="176">
        <f t="shared" si="241"/>
        <v>0</v>
      </c>
      <c r="HH196" s="176">
        <f t="shared" si="241"/>
        <v>0</v>
      </c>
      <c r="HI196" s="176">
        <f t="shared" si="235"/>
        <v>0</v>
      </c>
      <c r="HJ196" s="176">
        <f t="shared" si="235"/>
        <v>0</v>
      </c>
      <c r="HK196" s="176">
        <f t="shared" si="235"/>
        <v>0</v>
      </c>
      <c r="HL196" s="176">
        <f t="shared" si="235"/>
        <v>0</v>
      </c>
      <c r="HM196" s="176">
        <f t="shared" si="235"/>
        <v>0</v>
      </c>
      <c r="HN196" s="176">
        <f t="shared" si="235"/>
        <v>0</v>
      </c>
      <c r="HO196" s="176">
        <f t="shared" si="235"/>
        <v>0</v>
      </c>
      <c r="HP196" s="176">
        <f t="shared" si="235"/>
        <v>0</v>
      </c>
      <c r="HQ196" s="176">
        <f t="shared" si="235"/>
        <v>0</v>
      </c>
      <c r="HR196" s="176">
        <f t="shared" si="235"/>
        <v>0</v>
      </c>
      <c r="HS196" s="176">
        <f t="shared" si="235"/>
        <v>0</v>
      </c>
      <c r="HT196" s="176">
        <f t="shared" si="235"/>
        <v>0</v>
      </c>
      <c r="HU196" s="176">
        <f t="shared" si="235"/>
        <v>0</v>
      </c>
      <c r="HV196" s="176">
        <f t="shared" si="235"/>
        <v>0</v>
      </c>
      <c r="HW196" s="176">
        <f t="shared" si="235"/>
        <v>0</v>
      </c>
      <c r="HX196" s="176">
        <f t="shared" si="230"/>
        <v>0</v>
      </c>
      <c r="HY196" s="176">
        <f t="shared" si="230"/>
        <v>0</v>
      </c>
      <c r="HZ196" s="176">
        <f t="shared" si="230"/>
        <v>0</v>
      </c>
      <c r="IA196" s="176">
        <f t="shared" si="230"/>
        <v>0</v>
      </c>
      <c r="IB196" s="176">
        <f t="shared" si="230"/>
        <v>0</v>
      </c>
      <c r="IC196" s="176">
        <f t="shared" si="230"/>
        <v>0</v>
      </c>
      <c r="ID196" s="176">
        <f t="shared" si="230"/>
        <v>0</v>
      </c>
      <c r="IE196" s="176">
        <f t="shared" si="230"/>
        <v>0</v>
      </c>
      <c r="IF196" s="176">
        <f t="shared" si="230"/>
        <v>0</v>
      </c>
      <c r="IG196" s="176">
        <f t="shared" si="230"/>
        <v>0</v>
      </c>
    </row>
    <row r="197" spans="2:241" ht="12.75" customHeight="1" x14ac:dyDescent="0.25">
      <c r="B197" s="174"/>
      <c r="C197" s="174"/>
      <c r="D197" s="174">
        <f t="shared" si="173"/>
        <v>0</v>
      </c>
      <c r="E197"/>
      <c r="F197"/>
      <c r="G197" s="177">
        <v>184</v>
      </c>
      <c r="H197" s="176">
        <f t="shared" si="174"/>
        <v>28.529539581298717</v>
      </c>
      <c r="I197" s="176">
        <f t="shared" si="176"/>
        <v>0</v>
      </c>
      <c r="K197" s="176">
        <f t="shared" si="237"/>
        <v>0</v>
      </c>
      <c r="L197" s="176">
        <f t="shared" si="237"/>
        <v>0</v>
      </c>
      <c r="M197" s="176">
        <f t="shared" si="237"/>
        <v>0</v>
      </c>
      <c r="N197" s="176">
        <f t="shared" si="237"/>
        <v>0</v>
      </c>
      <c r="O197" s="176">
        <f t="shared" si="237"/>
        <v>0</v>
      </c>
      <c r="P197" s="176">
        <f t="shared" si="237"/>
        <v>0</v>
      </c>
      <c r="Q197" s="176">
        <f t="shared" si="237"/>
        <v>0</v>
      </c>
      <c r="R197" s="176">
        <f t="shared" si="237"/>
        <v>0</v>
      </c>
      <c r="S197" s="176">
        <f t="shared" si="237"/>
        <v>0</v>
      </c>
      <c r="T197" s="176">
        <f t="shared" si="237"/>
        <v>0</v>
      </c>
      <c r="U197" s="176">
        <f t="shared" si="237"/>
        <v>0</v>
      </c>
      <c r="V197" s="176">
        <f t="shared" si="237"/>
        <v>0</v>
      </c>
      <c r="W197" s="176">
        <f t="shared" si="237"/>
        <v>0</v>
      </c>
      <c r="X197" s="176">
        <f t="shared" si="237"/>
        <v>0</v>
      </c>
      <c r="Y197" s="176">
        <f t="shared" si="237"/>
        <v>0</v>
      </c>
      <c r="Z197" s="176">
        <f t="shared" si="237"/>
        <v>0</v>
      </c>
      <c r="AA197" s="176">
        <f t="shared" si="236"/>
        <v>0</v>
      </c>
      <c r="AB197" s="176">
        <f t="shared" si="236"/>
        <v>0</v>
      </c>
      <c r="AC197" s="176">
        <f t="shared" si="236"/>
        <v>0</v>
      </c>
      <c r="AD197" s="176">
        <f t="shared" si="236"/>
        <v>0</v>
      </c>
      <c r="AE197" s="176">
        <f t="shared" si="236"/>
        <v>0</v>
      </c>
      <c r="AF197" s="176">
        <f t="shared" si="236"/>
        <v>0</v>
      </c>
      <c r="AG197" s="176">
        <f t="shared" si="236"/>
        <v>0</v>
      </c>
      <c r="AH197" s="176">
        <f t="shared" si="236"/>
        <v>0</v>
      </c>
      <c r="AI197" s="176">
        <f t="shared" si="236"/>
        <v>0</v>
      </c>
      <c r="AJ197" s="176">
        <f t="shared" si="236"/>
        <v>0</v>
      </c>
      <c r="AK197" s="176">
        <f t="shared" si="236"/>
        <v>0</v>
      </c>
      <c r="AL197" s="176">
        <f t="shared" si="236"/>
        <v>0</v>
      </c>
      <c r="AM197" s="176">
        <f t="shared" si="236"/>
        <v>0</v>
      </c>
      <c r="AN197" s="176">
        <f t="shared" si="236"/>
        <v>0</v>
      </c>
      <c r="AO197" s="176">
        <f t="shared" si="236"/>
        <v>0</v>
      </c>
      <c r="AP197" s="176">
        <f t="shared" si="233"/>
        <v>0</v>
      </c>
      <c r="AQ197" s="176">
        <f t="shared" si="233"/>
        <v>0</v>
      </c>
      <c r="AR197" s="176">
        <f t="shared" si="233"/>
        <v>0</v>
      </c>
      <c r="AS197" s="176">
        <f t="shared" si="233"/>
        <v>0</v>
      </c>
      <c r="AT197" s="176">
        <f t="shared" si="233"/>
        <v>0</v>
      </c>
      <c r="AU197" s="176">
        <f t="shared" si="233"/>
        <v>0</v>
      </c>
      <c r="AV197" s="176">
        <f t="shared" si="233"/>
        <v>0</v>
      </c>
      <c r="AW197" s="176">
        <f t="shared" si="233"/>
        <v>0</v>
      </c>
      <c r="AX197" s="176">
        <f t="shared" si="233"/>
        <v>0</v>
      </c>
      <c r="AY197" s="176">
        <f t="shared" si="222"/>
        <v>0</v>
      </c>
      <c r="AZ197" s="176">
        <f t="shared" si="222"/>
        <v>0</v>
      </c>
      <c r="BA197" s="176">
        <f t="shared" si="222"/>
        <v>0</v>
      </c>
      <c r="BB197" s="176">
        <f t="shared" si="222"/>
        <v>0</v>
      </c>
      <c r="BC197" s="176">
        <f t="shared" si="222"/>
        <v>0</v>
      </c>
      <c r="BD197" s="176">
        <f t="shared" si="222"/>
        <v>0</v>
      </c>
      <c r="BE197" s="176">
        <f t="shared" si="222"/>
        <v>0</v>
      </c>
      <c r="BF197" s="176">
        <f t="shared" si="222"/>
        <v>0</v>
      </c>
      <c r="BG197" s="176">
        <f t="shared" si="222"/>
        <v>0</v>
      </c>
      <c r="BH197" s="176">
        <f t="shared" si="222"/>
        <v>0</v>
      </c>
      <c r="BI197" s="176">
        <f t="shared" si="220"/>
        <v>0</v>
      </c>
      <c r="BJ197" s="176">
        <f t="shared" si="220"/>
        <v>0</v>
      </c>
      <c r="BK197" s="176">
        <f t="shared" si="220"/>
        <v>0</v>
      </c>
      <c r="BL197" s="176">
        <f t="shared" si="220"/>
        <v>0</v>
      </c>
      <c r="BM197" s="176">
        <f t="shared" si="220"/>
        <v>0</v>
      </c>
      <c r="BN197" s="176">
        <f t="shared" si="220"/>
        <v>0</v>
      </c>
      <c r="BO197" s="176">
        <f t="shared" si="220"/>
        <v>0</v>
      </c>
      <c r="BP197" s="176">
        <f t="shared" si="220"/>
        <v>0</v>
      </c>
      <c r="BQ197" s="176">
        <f t="shared" si="220"/>
        <v>0</v>
      </c>
      <c r="BR197" s="176">
        <f t="shared" si="220"/>
        <v>0</v>
      </c>
      <c r="BS197" s="176">
        <f t="shared" si="217"/>
        <v>0</v>
      </c>
      <c r="BT197" s="176">
        <f t="shared" si="217"/>
        <v>0</v>
      </c>
      <c r="BU197" s="176">
        <f t="shared" si="217"/>
        <v>0</v>
      </c>
      <c r="BV197" s="176">
        <f t="shared" si="217"/>
        <v>0</v>
      </c>
      <c r="BW197" s="176">
        <f t="shared" si="217"/>
        <v>0</v>
      </c>
      <c r="BX197" s="176">
        <f t="shared" si="217"/>
        <v>0</v>
      </c>
      <c r="BY197" s="176">
        <f t="shared" si="217"/>
        <v>0</v>
      </c>
      <c r="BZ197" s="176">
        <f t="shared" si="217"/>
        <v>0</v>
      </c>
      <c r="CA197" s="176">
        <f t="shared" si="217"/>
        <v>0</v>
      </c>
      <c r="CB197" s="176">
        <f t="shared" si="217"/>
        <v>0</v>
      </c>
      <c r="CC197" s="176">
        <f t="shared" si="217"/>
        <v>0</v>
      </c>
      <c r="CD197" s="176">
        <f t="shared" si="228"/>
        <v>0</v>
      </c>
      <c r="CE197" s="176">
        <f t="shared" si="228"/>
        <v>0</v>
      </c>
      <c r="CF197" s="176">
        <f t="shared" si="228"/>
        <v>0</v>
      </c>
      <c r="CG197" s="176">
        <f t="shared" si="228"/>
        <v>0</v>
      </c>
      <c r="CH197" s="176">
        <f t="shared" si="228"/>
        <v>0</v>
      </c>
      <c r="CI197" s="176">
        <f t="shared" si="228"/>
        <v>0</v>
      </c>
      <c r="CJ197" s="176">
        <f t="shared" si="228"/>
        <v>0</v>
      </c>
      <c r="CK197" s="176">
        <f t="shared" si="228"/>
        <v>0</v>
      </c>
      <c r="CL197" s="176">
        <f t="shared" si="228"/>
        <v>0</v>
      </c>
      <c r="CM197" s="176">
        <f t="shared" si="228"/>
        <v>0</v>
      </c>
      <c r="CN197" s="176">
        <f t="shared" si="228"/>
        <v>0</v>
      </c>
      <c r="CO197" s="176">
        <f t="shared" si="228"/>
        <v>0</v>
      </c>
      <c r="CP197" s="176">
        <f t="shared" si="228"/>
        <v>0</v>
      </c>
      <c r="CQ197" s="176">
        <f t="shared" si="228"/>
        <v>0</v>
      </c>
      <c r="CR197" s="176">
        <f t="shared" si="228"/>
        <v>0</v>
      </c>
      <c r="CS197" s="176">
        <f t="shared" ref="CS197:DH213" si="243">+NORMDIST($H197,CS$12,CS$13,FALSE)</f>
        <v>0</v>
      </c>
      <c r="CT197" s="176">
        <f t="shared" si="243"/>
        <v>0</v>
      </c>
      <c r="CU197" s="176">
        <f t="shared" si="243"/>
        <v>0</v>
      </c>
      <c r="CV197" s="176">
        <f t="shared" si="243"/>
        <v>0</v>
      </c>
      <c r="CW197" s="176">
        <f t="shared" si="243"/>
        <v>0</v>
      </c>
      <c r="CX197" s="176">
        <f t="shared" si="243"/>
        <v>0</v>
      </c>
      <c r="CY197" s="176">
        <f t="shared" si="243"/>
        <v>0</v>
      </c>
      <c r="CZ197" s="176">
        <f t="shared" si="243"/>
        <v>0</v>
      </c>
      <c r="DA197" s="176">
        <f t="shared" si="243"/>
        <v>0</v>
      </c>
      <c r="DB197" s="176">
        <f t="shared" si="243"/>
        <v>0</v>
      </c>
      <c r="DC197" s="176">
        <f t="shared" si="243"/>
        <v>0</v>
      </c>
      <c r="DD197" s="176">
        <f t="shared" si="243"/>
        <v>0</v>
      </c>
      <c r="DE197" s="176">
        <f t="shared" si="243"/>
        <v>0</v>
      </c>
      <c r="DF197" s="176">
        <f t="shared" si="243"/>
        <v>0</v>
      </c>
      <c r="DG197" s="176">
        <f t="shared" si="243"/>
        <v>0</v>
      </c>
      <c r="DH197" s="176">
        <f t="shared" si="243"/>
        <v>0</v>
      </c>
      <c r="DI197" s="176">
        <f t="shared" si="242"/>
        <v>0</v>
      </c>
      <c r="DJ197" s="176">
        <f t="shared" si="242"/>
        <v>0</v>
      </c>
      <c r="DK197" s="176">
        <f t="shared" si="242"/>
        <v>0</v>
      </c>
      <c r="DL197" s="176">
        <f t="shared" si="242"/>
        <v>0</v>
      </c>
      <c r="DM197" s="176">
        <f t="shared" si="240"/>
        <v>0</v>
      </c>
      <c r="DN197" s="176">
        <f t="shared" si="240"/>
        <v>0</v>
      </c>
      <c r="DO197" s="176">
        <f t="shared" si="240"/>
        <v>0</v>
      </c>
      <c r="DP197" s="176">
        <f t="shared" si="240"/>
        <v>0</v>
      </c>
      <c r="DQ197" s="176">
        <f t="shared" si="240"/>
        <v>0</v>
      </c>
      <c r="DR197" s="176">
        <f t="shared" si="240"/>
        <v>0</v>
      </c>
      <c r="DS197" s="176">
        <f t="shared" si="240"/>
        <v>0</v>
      </c>
      <c r="DT197" s="176">
        <f t="shared" si="240"/>
        <v>0</v>
      </c>
      <c r="DU197" s="176">
        <f t="shared" si="240"/>
        <v>0</v>
      </c>
      <c r="DV197" s="176">
        <f t="shared" si="240"/>
        <v>0</v>
      </c>
      <c r="DW197" s="176">
        <f t="shared" si="240"/>
        <v>0</v>
      </c>
      <c r="DX197" s="176">
        <f t="shared" si="240"/>
        <v>0</v>
      </c>
      <c r="DY197" s="176">
        <f t="shared" si="226"/>
        <v>0</v>
      </c>
      <c r="DZ197" s="176">
        <f t="shared" si="226"/>
        <v>0</v>
      </c>
      <c r="EA197" s="176">
        <f t="shared" si="226"/>
        <v>0</v>
      </c>
      <c r="EB197" s="176">
        <f t="shared" si="226"/>
        <v>0</v>
      </c>
      <c r="EC197" s="176">
        <f t="shared" si="226"/>
        <v>0</v>
      </c>
      <c r="ED197" s="176">
        <f t="shared" si="226"/>
        <v>0</v>
      </c>
      <c r="EE197" s="176">
        <f t="shared" si="226"/>
        <v>0</v>
      </c>
      <c r="EF197" s="176">
        <f t="shared" si="226"/>
        <v>0</v>
      </c>
      <c r="EG197" s="176">
        <f t="shared" si="227"/>
        <v>0</v>
      </c>
      <c r="EH197" s="176">
        <f t="shared" ref="EH197:EW215" si="244">+NORMDIST($H197,EH$12,EH$13,FALSE)</f>
        <v>0</v>
      </c>
      <c r="EI197" s="176">
        <f t="shared" si="244"/>
        <v>0</v>
      </c>
      <c r="EJ197" s="176">
        <f t="shared" si="244"/>
        <v>0</v>
      </c>
      <c r="EK197" s="176">
        <f t="shared" si="244"/>
        <v>0</v>
      </c>
      <c r="EL197" s="176">
        <f t="shared" si="244"/>
        <v>0</v>
      </c>
      <c r="EM197" s="176">
        <f t="shared" si="244"/>
        <v>0</v>
      </c>
      <c r="EN197" s="176">
        <f t="shared" si="244"/>
        <v>0</v>
      </c>
      <c r="EO197" s="176">
        <f t="shared" si="244"/>
        <v>0</v>
      </c>
      <c r="EP197" s="176">
        <f t="shared" si="244"/>
        <v>0</v>
      </c>
      <c r="EQ197" s="176">
        <f t="shared" si="244"/>
        <v>0</v>
      </c>
      <c r="ER197" s="176">
        <f t="shared" si="244"/>
        <v>0</v>
      </c>
      <c r="ES197" s="176">
        <f t="shared" si="244"/>
        <v>0</v>
      </c>
      <c r="ET197" s="176">
        <f t="shared" si="244"/>
        <v>0</v>
      </c>
      <c r="EU197" s="176">
        <f t="shared" si="244"/>
        <v>0</v>
      </c>
      <c r="EV197" s="176">
        <f t="shared" si="244"/>
        <v>0</v>
      </c>
      <c r="EW197" s="176">
        <f t="shared" si="234"/>
        <v>0</v>
      </c>
      <c r="EX197" s="176">
        <f t="shared" si="234"/>
        <v>0</v>
      </c>
      <c r="EY197" s="176">
        <f t="shared" si="234"/>
        <v>0</v>
      </c>
      <c r="EZ197" s="176">
        <f t="shared" si="234"/>
        <v>0</v>
      </c>
      <c r="FA197" s="176">
        <f t="shared" si="234"/>
        <v>0</v>
      </c>
      <c r="FB197" s="176">
        <f t="shared" si="234"/>
        <v>0</v>
      </c>
      <c r="FC197" s="176">
        <f t="shared" si="234"/>
        <v>0</v>
      </c>
      <c r="FD197" s="176">
        <f t="shared" si="234"/>
        <v>0</v>
      </c>
      <c r="FE197" s="176">
        <f t="shared" si="234"/>
        <v>0</v>
      </c>
      <c r="FF197" s="176">
        <f t="shared" si="234"/>
        <v>0</v>
      </c>
      <c r="FG197" s="176">
        <f t="shared" si="234"/>
        <v>0</v>
      </c>
      <c r="FH197" s="176">
        <f t="shared" si="234"/>
        <v>0</v>
      </c>
      <c r="FI197" s="176">
        <f t="shared" si="234"/>
        <v>0</v>
      </c>
      <c r="FJ197" s="176">
        <f t="shared" si="234"/>
        <v>0</v>
      </c>
      <c r="FK197" s="176">
        <f t="shared" si="234"/>
        <v>0</v>
      </c>
      <c r="FL197" s="176">
        <f t="shared" si="234"/>
        <v>0</v>
      </c>
      <c r="FM197" s="176">
        <f t="shared" si="232"/>
        <v>0</v>
      </c>
      <c r="FN197" s="176">
        <f t="shared" si="232"/>
        <v>0</v>
      </c>
      <c r="FO197" s="176">
        <f t="shared" si="232"/>
        <v>0</v>
      </c>
      <c r="FP197" s="176">
        <f t="shared" si="232"/>
        <v>0</v>
      </c>
      <c r="FQ197" s="176">
        <f t="shared" si="232"/>
        <v>0</v>
      </c>
      <c r="FR197" s="176">
        <f t="shared" si="232"/>
        <v>0</v>
      </c>
      <c r="FS197" s="176">
        <f t="shared" si="232"/>
        <v>0</v>
      </c>
      <c r="FT197" s="176">
        <f t="shared" si="232"/>
        <v>0</v>
      </c>
      <c r="FU197" s="176">
        <f t="shared" si="232"/>
        <v>0</v>
      </c>
      <c r="FV197" s="176">
        <f t="shared" si="232"/>
        <v>0</v>
      </c>
      <c r="FW197" s="176">
        <f t="shared" si="232"/>
        <v>0</v>
      </c>
      <c r="FX197" s="176">
        <f t="shared" si="232"/>
        <v>0</v>
      </c>
      <c r="FY197" s="176">
        <f t="shared" si="232"/>
        <v>0</v>
      </c>
      <c r="FZ197" s="176">
        <f t="shared" si="232"/>
        <v>0</v>
      </c>
      <c r="GA197" s="176">
        <f t="shared" si="232"/>
        <v>0</v>
      </c>
      <c r="GB197" s="176">
        <f t="shared" si="239"/>
        <v>0</v>
      </c>
      <c r="GC197" s="176">
        <f t="shared" si="239"/>
        <v>0</v>
      </c>
      <c r="GD197" s="176">
        <f t="shared" si="239"/>
        <v>0</v>
      </c>
      <c r="GE197" s="176">
        <f t="shared" si="239"/>
        <v>0</v>
      </c>
      <c r="GF197" s="176">
        <f t="shared" si="238"/>
        <v>0</v>
      </c>
      <c r="GG197" s="176">
        <f t="shared" si="238"/>
        <v>0</v>
      </c>
      <c r="GH197" s="176">
        <f t="shared" si="238"/>
        <v>0</v>
      </c>
      <c r="GI197" s="176">
        <f t="shared" si="238"/>
        <v>0</v>
      </c>
      <c r="GJ197" s="176">
        <f t="shared" si="238"/>
        <v>0</v>
      </c>
      <c r="GK197" s="176">
        <f t="shared" si="238"/>
        <v>0</v>
      </c>
      <c r="GL197" s="176">
        <f t="shared" si="238"/>
        <v>0</v>
      </c>
      <c r="GM197" s="176">
        <f t="shared" si="238"/>
        <v>0</v>
      </c>
      <c r="GN197" s="176">
        <f t="shared" si="238"/>
        <v>0</v>
      </c>
      <c r="GO197" s="176">
        <f t="shared" si="238"/>
        <v>0</v>
      </c>
      <c r="GP197" s="176">
        <f t="shared" si="238"/>
        <v>0</v>
      </c>
      <c r="GQ197" s="176">
        <f t="shared" si="238"/>
        <v>0</v>
      </c>
      <c r="GR197" s="176">
        <f t="shared" si="238"/>
        <v>0</v>
      </c>
      <c r="GS197" s="176">
        <f t="shared" si="241"/>
        <v>0</v>
      </c>
      <c r="GT197" s="176">
        <f t="shared" si="241"/>
        <v>0</v>
      </c>
      <c r="GU197" s="176">
        <f t="shared" si="241"/>
        <v>0</v>
      </c>
      <c r="GV197" s="176">
        <f t="shared" si="241"/>
        <v>0</v>
      </c>
      <c r="GW197" s="176">
        <f t="shared" si="241"/>
        <v>0</v>
      </c>
      <c r="GX197" s="176">
        <f t="shared" si="241"/>
        <v>0</v>
      </c>
      <c r="GY197" s="176">
        <f t="shared" si="241"/>
        <v>0</v>
      </c>
      <c r="GZ197" s="176">
        <f t="shared" si="241"/>
        <v>0</v>
      </c>
      <c r="HA197" s="176">
        <f t="shared" si="241"/>
        <v>0</v>
      </c>
      <c r="HB197" s="176">
        <f t="shared" si="241"/>
        <v>0</v>
      </c>
      <c r="HC197" s="176">
        <f t="shared" si="241"/>
        <v>0</v>
      </c>
      <c r="HD197" s="176">
        <f t="shared" si="241"/>
        <v>0</v>
      </c>
      <c r="HE197" s="176">
        <f t="shared" si="241"/>
        <v>0</v>
      </c>
      <c r="HF197" s="176">
        <f t="shared" si="241"/>
        <v>0</v>
      </c>
      <c r="HG197" s="176">
        <f t="shared" si="241"/>
        <v>0</v>
      </c>
      <c r="HH197" s="176">
        <f t="shared" si="241"/>
        <v>0</v>
      </c>
      <c r="HI197" s="176">
        <f t="shared" si="235"/>
        <v>0</v>
      </c>
      <c r="HJ197" s="176">
        <f t="shared" si="235"/>
        <v>0</v>
      </c>
      <c r="HK197" s="176">
        <f t="shared" si="235"/>
        <v>0</v>
      </c>
      <c r="HL197" s="176">
        <f t="shared" si="235"/>
        <v>0</v>
      </c>
      <c r="HM197" s="176">
        <f t="shared" si="235"/>
        <v>0</v>
      </c>
      <c r="HN197" s="176">
        <f t="shared" si="235"/>
        <v>0</v>
      </c>
      <c r="HO197" s="176">
        <f t="shared" si="235"/>
        <v>0</v>
      </c>
      <c r="HP197" s="176">
        <f t="shared" si="235"/>
        <v>0</v>
      </c>
      <c r="HQ197" s="176">
        <f t="shared" si="235"/>
        <v>0</v>
      </c>
      <c r="HR197" s="176">
        <f t="shared" si="235"/>
        <v>0</v>
      </c>
      <c r="HS197" s="176">
        <f t="shared" si="235"/>
        <v>0</v>
      </c>
      <c r="HT197" s="176">
        <f t="shared" si="235"/>
        <v>0</v>
      </c>
      <c r="HU197" s="176">
        <f t="shared" si="235"/>
        <v>0</v>
      </c>
      <c r="HV197" s="176">
        <f t="shared" si="235"/>
        <v>0</v>
      </c>
      <c r="HW197" s="176">
        <f t="shared" si="235"/>
        <v>0</v>
      </c>
      <c r="HX197" s="176">
        <f t="shared" si="230"/>
        <v>0</v>
      </c>
      <c r="HY197" s="176">
        <f t="shared" si="230"/>
        <v>0</v>
      </c>
      <c r="HZ197" s="176">
        <f t="shared" si="230"/>
        <v>0</v>
      </c>
      <c r="IA197" s="176">
        <f t="shared" si="230"/>
        <v>0</v>
      </c>
      <c r="IB197" s="176">
        <f t="shared" si="230"/>
        <v>0</v>
      </c>
      <c r="IC197" s="176">
        <f t="shared" si="230"/>
        <v>0</v>
      </c>
      <c r="ID197" s="176">
        <f t="shared" si="230"/>
        <v>0</v>
      </c>
      <c r="IE197" s="176">
        <f t="shared" si="230"/>
        <v>0</v>
      </c>
      <c r="IF197" s="176">
        <f t="shared" si="230"/>
        <v>0</v>
      </c>
      <c r="IG197" s="176">
        <f t="shared" si="230"/>
        <v>0</v>
      </c>
    </row>
    <row r="198" spans="2:241" ht="12.75" customHeight="1" x14ac:dyDescent="0.25">
      <c r="B198" s="174"/>
      <c r="C198" s="174"/>
      <c r="D198" s="174">
        <f t="shared" si="173"/>
        <v>0</v>
      </c>
      <c r="E198"/>
      <c r="F198"/>
      <c r="G198" s="177">
        <v>185</v>
      </c>
      <c r="H198" s="176">
        <f t="shared" si="174"/>
        <v>28.684591426849252</v>
      </c>
      <c r="I198" s="176">
        <f t="shared" si="176"/>
        <v>0</v>
      </c>
      <c r="K198" s="176">
        <f t="shared" si="237"/>
        <v>0</v>
      </c>
      <c r="L198" s="176">
        <f t="shared" si="237"/>
        <v>0</v>
      </c>
      <c r="M198" s="176">
        <f t="shared" si="237"/>
        <v>0</v>
      </c>
      <c r="N198" s="176">
        <f t="shared" si="237"/>
        <v>0</v>
      </c>
      <c r="O198" s="176">
        <f t="shared" si="237"/>
        <v>0</v>
      </c>
      <c r="P198" s="176">
        <f t="shared" si="237"/>
        <v>0</v>
      </c>
      <c r="Q198" s="176">
        <f t="shared" si="237"/>
        <v>0</v>
      </c>
      <c r="R198" s="176">
        <f t="shared" si="237"/>
        <v>0</v>
      </c>
      <c r="S198" s="176">
        <f t="shared" si="237"/>
        <v>0</v>
      </c>
      <c r="T198" s="176">
        <f t="shared" si="237"/>
        <v>0</v>
      </c>
      <c r="U198" s="176">
        <f t="shared" si="237"/>
        <v>0</v>
      </c>
      <c r="V198" s="176">
        <f t="shared" si="237"/>
        <v>0</v>
      </c>
      <c r="W198" s="176">
        <f t="shared" si="237"/>
        <v>0</v>
      </c>
      <c r="X198" s="176">
        <f t="shared" si="237"/>
        <v>0</v>
      </c>
      <c r="Y198" s="176">
        <f t="shared" si="237"/>
        <v>0</v>
      </c>
      <c r="Z198" s="176">
        <f t="shared" si="237"/>
        <v>0</v>
      </c>
      <c r="AA198" s="176">
        <f t="shared" si="236"/>
        <v>0</v>
      </c>
      <c r="AB198" s="176">
        <f t="shared" si="236"/>
        <v>0</v>
      </c>
      <c r="AC198" s="176">
        <f t="shared" si="236"/>
        <v>0</v>
      </c>
      <c r="AD198" s="176">
        <f t="shared" si="236"/>
        <v>0</v>
      </c>
      <c r="AE198" s="176">
        <f t="shared" si="236"/>
        <v>0</v>
      </c>
      <c r="AF198" s="176">
        <f t="shared" si="236"/>
        <v>0</v>
      </c>
      <c r="AG198" s="176">
        <f t="shared" si="236"/>
        <v>0</v>
      </c>
      <c r="AH198" s="176">
        <f t="shared" si="236"/>
        <v>0</v>
      </c>
      <c r="AI198" s="176">
        <f t="shared" si="236"/>
        <v>0</v>
      </c>
      <c r="AJ198" s="176">
        <f t="shared" si="236"/>
        <v>0</v>
      </c>
      <c r="AK198" s="176">
        <f t="shared" si="236"/>
        <v>0</v>
      </c>
      <c r="AL198" s="176">
        <f t="shared" si="236"/>
        <v>0</v>
      </c>
      <c r="AM198" s="176">
        <f t="shared" si="236"/>
        <v>0</v>
      </c>
      <c r="AN198" s="176">
        <f t="shared" si="236"/>
        <v>0</v>
      </c>
      <c r="AO198" s="176">
        <f t="shared" si="236"/>
        <v>0</v>
      </c>
      <c r="AP198" s="176">
        <f t="shared" si="233"/>
        <v>0</v>
      </c>
      <c r="AQ198" s="176">
        <f t="shared" si="233"/>
        <v>0</v>
      </c>
      <c r="AR198" s="176">
        <f t="shared" si="233"/>
        <v>0</v>
      </c>
      <c r="AS198" s="176">
        <f t="shared" si="233"/>
        <v>0</v>
      </c>
      <c r="AT198" s="176">
        <f t="shared" si="233"/>
        <v>0</v>
      </c>
      <c r="AU198" s="176">
        <f t="shared" si="233"/>
        <v>0</v>
      </c>
      <c r="AV198" s="176">
        <f t="shared" si="233"/>
        <v>0</v>
      </c>
      <c r="AW198" s="176">
        <f t="shared" si="233"/>
        <v>0</v>
      </c>
      <c r="AX198" s="176">
        <f t="shared" si="233"/>
        <v>0</v>
      </c>
      <c r="AY198" s="176">
        <f t="shared" si="222"/>
        <v>0</v>
      </c>
      <c r="AZ198" s="176">
        <f t="shared" si="222"/>
        <v>0</v>
      </c>
      <c r="BA198" s="176">
        <f t="shared" si="222"/>
        <v>0</v>
      </c>
      <c r="BB198" s="176">
        <f t="shared" si="222"/>
        <v>0</v>
      </c>
      <c r="BC198" s="176">
        <f t="shared" si="222"/>
        <v>0</v>
      </c>
      <c r="BD198" s="176">
        <f t="shared" si="222"/>
        <v>0</v>
      </c>
      <c r="BE198" s="176">
        <f t="shared" si="222"/>
        <v>0</v>
      </c>
      <c r="BF198" s="176">
        <f t="shared" si="222"/>
        <v>0</v>
      </c>
      <c r="BG198" s="176">
        <f t="shared" si="222"/>
        <v>0</v>
      </c>
      <c r="BH198" s="176">
        <f t="shared" si="222"/>
        <v>0</v>
      </c>
      <c r="BI198" s="176">
        <f t="shared" si="220"/>
        <v>0</v>
      </c>
      <c r="BJ198" s="176">
        <f t="shared" si="220"/>
        <v>0</v>
      </c>
      <c r="BK198" s="176">
        <f t="shared" si="220"/>
        <v>0</v>
      </c>
      <c r="BL198" s="176">
        <f t="shared" si="220"/>
        <v>0</v>
      </c>
      <c r="BM198" s="176">
        <f t="shared" si="220"/>
        <v>0</v>
      </c>
      <c r="BN198" s="176">
        <f t="shared" si="220"/>
        <v>0</v>
      </c>
      <c r="BO198" s="176">
        <f t="shared" si="220"/>
        <v>0</v>
      </c>
      <c r="BP198" s="176">
        <f t="shared" si="220"/>
        <v>0</v>
      </c>
      <c r="BQ198" s="176">
        <f t="shared" si="220"/>
        <v>0</v>
      </c>
      <c r="BR198" s="176">
        <f t="shared" si="220"/>
        <v>0</v>
      </c>
      <c r="BS198" s="176">
        <f t="shared" si="217"/>
        <v>0</v>
      </c>
      <c r="BT198" s="176">
        <f t="shared" si="217"/>
        <v>0</v>
      </c>
      <c r="BU198" s="176">
        <f t="shared" si="217"/>
        <v>0</v>
      </c>
      <c r="BV198" s="176">
        <f t="shared" si="217"/>
        <v>0</v>
      </c>
      <c r="BW198" s="176">
        <f t="shared" si="217"/>
        <v>0</v>
      </c>
      <c r="BX198" s="176">
        <f t="shared" si="217"/>
        <v>0</v>
      </c>
      <c r="BY198" s="176">
        <f t="shared" si="217"/>
        <v>0</v>
      </c>
      <c r="BZ198" s="176">
        <f t="shared" si="217"/>
        <v>0</v>
      </c>
      <c r="CA198" s="176">
        <f t="shared" si="217"/>
        <v>0</v>
      </c>
      <c r="CB198" s="176">
        <f t="shared" si="217"/>
        <v>0</v>
      </c>
      <c r="CC198" s="176">
        <f t="shared" si="217"/>
        <v>0</v>
      </c>
      <c r="CD198" s="176">
        <f t="shared" ref="CD198:CS220" si="245">+NORMDIST($H198,CD$12,CD$13,FALSE)</f>
        <v>0</v>
      </c>
      <c r="CE198" s="176">
        <f t="shared" si="245"/>
        <v>0</v>
      </c>
      <c r="CF198" s="176">
        <f t="shared" si="245"/>
        <v>0</v>
      </c>
      <c r="CG198" s="176">
        <f t="shared" si="245"/>
        <v>0</v>
      </c>
      <c r="CH198" s="176">
        <f t="shared" si="245"/>
        <v>0</v>
      </c>
      <c r="CI198" s="176">
        <f t="shared" si="245"/>
        <v>0</v>
      </c>
      <c r="CJ198" s="176">
        <f t="shared" si="245"/>
        <v>0</v>
      </c>
      <c r="CK198" s="176">
        <f t="shared" si="245"/>
        <v>0</v>
      </c>
      <c r="CL198" s="176">
        <f t="shared" si="245"/>
        <v>0</v>
      </c>
      <c r="CM198" s="176">
        <f t="shared" si="245"/>
        <v>0</v>
      </c>
      <c r="CN198" s="176">
        <f t="shared" si="245"/>
        <v>0</v>
      </c>
      <c r="CO198" s="176">
        <f t="shared" si="245"/>
        <v>0</v>
      </c>
      <c r="CP198" s="176">
        <f t="shared" si="245"/>
        <v>0</v>
      </c>
      <c r="CQ198" s="176">
        <f t="shared" si="245"/>
        <v>0</v>
      </c>
      <c r="CR198" s="176">
        <f t="shared" si="245"/>
        <v>0</v>
      </c>
      <c r="CS198" s="176">
        <f t="shared" si="245"/>
        <v>0</v>
      </c>
      <c r="CT198" s="176">
        <f t="shared" si="243"/>
        <v>0</v>
      </c>
      <c r="CU198" s="176">
        <f t="shared" si="243"/>
        <v>0</v>
      </c>
      <c r="CV198" s="176">
        <f t="shared" si="243"/>
        <v>0</v>
      </c>
      <c r="CW198" s="176">
        <f t="shared" si="243"/>
        <v>0</v>
      </c>
      <c r="CX198" s="176">
        <f t="shared" si="243"/>
        <v>0</v>
      </c>
      <c r="CY198" s="176">
        <f t="shared" si="243"/>
        <v>0</v>
      </c>
      <c r="CZ198" s="176">
        <f t="shared" si="243"/>
        <v>0</v>
      </c>
      <c r="DA198" s="176">
        <f t="shared" si="243"/>
        <v>0</v>
      </c>
      <c r="DB198" s="176">
        <f t="shared" si="243"/>
        <v>0</v>
      </c>
      <c r="DC198" s="176">
        <f t="shared" si="243"/>
        <v>0</v>
      </c>
      <c r="DD198" s="176">
        <f t="shared" si="243"/>
        <v>0</v>
      </c>
      <c r="DE198" s="176">
        <f t="shared" si="243"/>
        <v>0</v>
      </c>
      <c r="DF198" s="176">
        <f t="shared" si="243"/>
        <v>0</v>
      </c>
      <c r="DG198" s="176">
        <f t="shared" si="243"/>
        <v>0</v>
      </c>
      <c r="DH198" s="176">
        <f t="shared" si="243"/>
        <v>0</v>
      </c>
      <c r="DI198" s="176">
        <f t="shared" si="242"/>
        <v>0</v>
      </c>
      <c r="DJ198" s="176">
        <f t="shared" si="242"/>
        <v>0</v>
      </c>
      <c r="DK198" s="176">
        <f t="shared" si="242"/>
        <v>0</v>
      </c>
      <c r="DL198" s="176">
        <f t="shared" si="242"/>
        <v>0</v>
      </c>
      <c r="DM198" s="176">
        <f t="shared" si="240"/>
        <v>0</v>
      </c>
      <c r="DN198" s="176">
        <f t="shared" si="240"/>
        <v>0</v>
      </c>
      <c r="DO198" s="176">
        <f t="shared" si="240"/>
        <v>0</v>
      </c>
      <c r="DP198" s="176">
        <f t="shared" si="240"/>
        <v>0</v>
      </c>
      <c r="DQ198" s="176">
        <f t="shared" si="240"/>
        <v>0</v>
      </c>
      <c r="DR198" s="176">
        <f t="shared" si="240"/>
        <v>0</v>
      </c>
      <c r="DS198" s="176">
        <f t="shared" si="240"/>
        <v>0</v>
      </c>
      <c r="DT198" s="176">
        <f t="shared" si="240"/>
        <v>0</v>
      </c>
      <c r="DU198" s="176">
        <f t="shared" si="240"/>
        <v>0</v>
      </c>
      <c r="DV198" s="176">
        <f t="shared" si="240"/>
        <v>0</v>
      </c>
      <c r="DW198" s="176">
        <f t="shared" si="240"/>
        <v>0</v>
      </c>
      <c r="DX198" s="176">
        <f t="shared" si="240"/>
        <v>0</v>
      </c>
      <c r="DY198" s="176">
        <f t="shared" ref="DY198:EN214" si="246">+NORMDIST($H198,DY$12,DY$13,FALSE)</f>
        <v>0</v>
      </c>
      <c r="DZ198" s="176">
        <f t="shared" si="246"/>
        <v>0</v>
      </c>
      <c r="EA198" s="176">
        <f t="shared" si="246"/>
        <v>0</v>
      </c>
      <c r="EB198" s="176">
        <f t="shared" si="246"/>
        <v>0</v>
      </c>
      <c r="EC198" s="176">
        <f t="shared" si="246"/>
        <v>0</v>
      </c>
      <c r="ED198" s="176">
        <f t="shared" si="246"/>
        <v>0</v>
      </c>
      <c r="EE198" s="176">
        <f t="shared" si="246"/>
        <v>0</v>
      </c>
      <c r="EF198" s="176">
        <f t="shared" si="246"/>
        <v>0</v>
      </c>
      <c r="EG198" s="176">
        <f t="shared" si="246"/>
        <v>0</v>
      </c>
      <c r="EH198" s="176">
        <f t="shared" si="246"/>
        <v>0</v>
      </c>
      <c r="EI198" s="176">
        <f t="shared" si="246"/>
        <v>0</v>
      </c>
      <c r="EJ198" s="176">
        <f t="shared" si="246"/>
        <v>0</v>
      </c>
      <c r="EK198" s="176">
        <f t="shared" si="246"/>
        <v>0</v>
      </c>
      <c r="EL198" s="176">
        <f t="shared" si="246"/>
        <v>0</v>
      </c>
      <c r="EM198" s="176">
        <f t="shared" si="246"/>
        <v>0</v>
      </c>
      <c r="EN198" s="176">
        <f t="shared" si="246"/>
        <v>0</v>
      </c>
      <c r="EO198" s="176">
        <f t="shared" si="244"/>
        <v>0</v>
      </c>
      <c r="EP198" s="176">
        <f t="shared" si="244"/>
        <v>0</v>
      </c>
      <c r="EQ198" s="176">
        <f t="shared" si="244"/>
        <v>0</v>
      </c>
      <c r="ER198" s="176">
        <f t="shared" si="244"/>
        <v>0</v>
      </c>
      <c r="ES198" s="176">
        <f t="shared" si="244"/>
        <v>0</v>
      </c>
      <c r="ET198" s="176">
        <f t="shared" si="244"/>
        <v>0</v>
      </c>
      <c r="EU198" s="176">
        <f t="shared" si="244"/>
        <v>0</v>
      </c>
      <c r="EV198" s="176">
        <f t="shared" si="244"/>
        <v>0</v>
      </c>
      <c r="EW198" s="176">
        <f t="shared" si="234"/>
        <v>0</v>
      </c>
      <c r="EX198" s="176">
        <f t="shared" si="234"/>
        <v>0</v>
      </c>
      <c r="EY198" s="176">
        <f t="shared" si="234"/>
        <v>0</v>
      </c>
      <c r="EZ198" s="176">
        <f t="shared" si="234"/>
        <v>0</v>
      </c>
      <c r="FA198" s="176">
        <f t="shared" si="234"/>
        <v>0</v>
      </c>
      <c r="FB198" s="176">
        <f t="shared" si="234"/>
        <v>0</v>
      </c>
      <c r="FC198" s="176">
        <f t="shared" si="234"/>
        <v>0</v>
      </c>
      <c r="FD198" s="176">
        <f t="shared" si="234"/>
        <v>0</v>
      </c>
      <c r="FE198" s="176">
        <f t="shared" si="234"/>
        <v>0</v>
      </c>
      <c r="FF198" s="176">
        <f t="shared" si="234"/>
        <v>0</v>
      </c>
      <c r="FG198" s="176">
        <f t="shared" si="234"/>
        <v>0</v>
      </c>
      <c r="FH198" s="176">
        <f t="shared" si="234"/>
        <v>0</v>
      </c>
      <c r="FI198" s="176">
        <f t="shared" si="234"/>
        <v>0</v>
      </c>
      <c r="FJ198" s="176">
        <f t="shared" si="234"/>
        <v>0</v>
      </c>
      <c r="FK198" s="176">
        <f t="shared" si="234"/>
        <v>0</v>
      </c>
      <c r="FL198" s="176">
        <f t="shared" si="234"/>
        <v>0</v>
      </c>
      <c r="FM198" s="176">
        <f t="shared" si="232"/>
        <v>0</v>
      </c>
      <c r="FN198" s="176">
        <f t="shared" si="232"/>
        <v>0</v>
      </c>
      <c r="FO198" s="176">
        <f t="shared" si="232"/>
        <v>0</v>
      </c>
      <c r="FP198" s="176">
        <f t="shared" si="232"/>
        <v>0</v>
      </c>
      <c r="FQ198" s="176">
        <f t="shared" si="232"/>
        <v>0</v>
      </c>
      <c r="FR198" s="176">
        <f t="shared" si="232"/>
        <v>0</v>
      </c>
      <c r="FS198" s="176">
        <f t="shared" si="232"/>
        <v>0</v>
      </c>
      <c r="FT198" s="176">
        <f t="shared" si="232"/>
        <v>0</v>
      </c>
      <c r="FU198" s="176">
        <f t="shared" si="232"/>
        <v>0</v>
      </c>
      <c r="FV198" s="176">
        <f t="shared" si="232"/>
        <v>0</v>
      </c>
      <c r="FW198" s="176">
        <f t="shared" si="232"/>
        <v>0</v>
      </c>
      <c r="FX198" s="176">
        <f t="shared" si="232"/>
        <v>0</v>
      </c>
      <c r="FY198" s="176">
        <f t="shared" si="232"/>
        <v>0</v>
      </c>
      <c r="FZ198" s="176">
        <f t="shared" si="232"/>
        <v>0</v>
      </c>
      <c r="GA198" s="176">
        <f t="shared" si="232"/>
        <v>0</v>
      </c>
      <c r="GB198" s="176">
        <f t="shared" si="239"/>
        <v>0</v>
      </c>
      <c r="GC198" s="176">
        <f t="shared" si="239"/>
        <v>0</v>
      </c>
      <c r="GD198" s="176">
        <f t="shared" si="239"/>
        <v>0</v>
      </c>
      <c r="GE198" s="176">
        <f t="shared" si="239"/>
        <v>0</v>
      </c>
      <c r="GF198" s="176">
        <f t="shared" si="238"/>
        <v>0</v>
      </c>
      <c r="GG198" s="176">
        <f t="shared" si="238"/>
        <v>0</v>
      </c>
      <c r="GH198" s="176">
        <f t="shared" si="238"/>
        <v>0</v>
      </c>
      <c r="GI198" s="176">
        <f t="shared" si="238"/>
        <v>0</v>
      </c>
      <c r="GJ198" s="176">
        <f t="shared" si="238"/>
        <v>0</v>
      </c>
      <c r="GK198" s="176">
        <f t="shared" si="238"/>
        <v>0</v>
      </c>
      <c r="GL198" s="176">
        <f t="shared" si="238"/>
        <v>0</v>
      </c>
      <c r="GM198" s="176">
        <f t="shared" si="238"/>
        <v>0</v>
      </c>
      <c r="GN198" s="176">
        <f t="shared" si="238"/>
        <v>0</v>
      </c>
      <c r="GO198" s="176">
        <f t="shared" si="238"/>
        <v>0</v>
      </c>
      <c r="GP198" s="176">
        <f t="shared" si="238"/>
        <v>0</v>
      </c>
      <c r="GQ198" s="176">
        <f t="shared" si="238"/>
        <v>0</v>
      </c>
      <c r="GR198" s="176">
        <f t="shared" si="238"/>
        <v>0</v>
      </c>
      <c r="GS198" s="176">
        <f t="shared" si="241"/>
        <v>0</v>
      </c>
      <c r="GT198" s="176">
        <f t="shared" si="241"/>
        <v>0</v>
      </c>
      <c r="GU198" s="176">
        <f t="shared" si="241"/>
        <v>0</v>
      </c>
      <c r="GV198" s="176">
        <f t="shared" si="241"/>
        <v>0</v>
      </c>
      <c r="GW198" s="176">
        <f t="shared" si="241"/>
        <v>0</v>
      </c>
      <c r="GX198" s="176">
        <f t="shared" si="241"/>
        <v>0</v>
      </c>
      <c r="GY198" s="176">
        <f t="shared" si="241"/>
        <v>0</v>
      </c>
      <c r="GZ198" s="176">
        <f t="shared" si="241"/>
        <v>0</v>
      </c>
      <c r="HA198" s="176">
        <f t="shared" si="241"/>
        <v>0</v>
      </c>
      <c r="HB198" s="176">
        <f t="shared" si="241"/>
        <v>0</v>
      </c>
      <c r="HC198" s="176">
        <f t="shared" si="241"/>
        <v>0</v>
      </c>
      <c r="HD198" s="176">
        <f t="shared" si="241"/>
        <v>0</v>
      </c>
      <c r="HE198" s="176">
        <f t="shared" si="241"/>
        <v>0</v>
      </c>
      <c r="HF198" s="176">
        <f t="shared" si="241"/>
        <v>0</v>
      </c>
      <c r="HG198" s="176">
        <f t="shared" si="241"/>
        <v>0</v>
      </c>
      <c r="HH198" s="176">
        <f t="shared" si="241"/>
        <v>0</v>
      </c>
      <c r="HI198" s="176">
        <f t="shared" si="235"/>
        <v>0</v>
      </c>
      <c r="HJ198" s="176">
        <f t="shared" si="235"/>
        <v>0</v>
      </c>
      <c r="HK198" s="176">
        <f t="shared" si="235"/>
        <v>0</v>
      </c>
      <c r="HL198" s="176">
        <f t="shared" si="235"/>
        <v>0</v>
      </c>
      <c r="HM198" s="176">
        <f t="shared" si="235"/>
        <v>0</v>
      </c>
      <c r="HN198" s="176">
        <f t="shared" si="235"/>
        <v>0</v>
      </c>
      <c r="HO198" s="176">
        <f t="shared" si="235"/>
        <v>0</v>
      </c>
      <c r="HP198" s="176">
        <f t="shared" si="235"/>
        <v>0</v>
      </c>
      <c r="HQ198" s="176">
        <f t="shared" si="235"/>
        <v>0</v>
      </c>
      <c r="HR198" s="176">
        <f t="shared" si="235"/>
        <v>0</v>
      </c>
      <c r="HS198" s="176">
        <f t="shared" si="235"/>
        <v>0</v>
      </c>
      <c r="HT198" s="176">
        <f t="shared" si="235"/>
        <v>0</v>
      </c>
      <c r="HU198" s="176">
        <f t="shared" si="235"/>
        <v>0</v>
      </c>
      <c r="HV198" s="176">
        <f t="shared" si="235"/>
        <v>0</v>
      </c>
      <c r="HW198" s="176">
        <f t="shared" si="235"/>
        <v>0</v>
      </c>
      <c r="HX198" s="176">
        <f t="shared" si="230"/>
        <v>0</v>
      </c>
      <c r="HY198" s="176">
        <f t="shared" si="230"/>
        <v>0</v>
      </c>
      <c r="HZ198" s="176">
        <f t="shared" si="230"/>
        <v>0</v>
      </c>
      <c r="IA198" s="176">
        <f t="shared" si="230"/>
        <v>0</v>
      </c>
      <c r="IB198" s="176">
        <f t="shared" si="230"/>
        <v>0</v>
      </c>
      <c r="IC198" s="176">
        <f t="shared" si="230"/>
        <v>0</v>
      </c>
      <c r="ID198" s="176">
        <f t="shared" si="230"/>
        <v>0</v>
      </c>
      <c r="IE198" s="176">
        <f t="shared" si="230"/>
        <v>0</v>
      </c>
      <c r="IF198" s="176">
        <f t="shared" si="230"/>
        <v>0</v>
      </c>
      <c r="IG198" s="176">
        <f t="shared" si="230"/>
        <v>0</v>
      </c>
    </row>
    <row r="199" spans="2:241" ht="12.75" customHeight="1" x14ac:dyDescent="0.25">
      <c r="B199" s="174"/>
      <c r="C199" s="174"/>
      <c r="D199" s="174">
        <f t="shared" si="173"/>
        <v>0</v>
      </c>
      <c r="E199"/>
      <c r="F199"/>
      <c r="G199" s="177">
        <v>186</v>
      </c>
      <c r="H199" s="176">
        <f t="shared" si="174"/>
        <v>28.83964327239979</v>
      </c>
      <c r="I199" s="176">
        <f t="shared" si="176"/>
        <v>0</v>
      </c>
      <c r="K199" s="176">
        <f t="shared" si="237"/>
        <v>0</v>
      </c>
      <c r="L199" s="176">
        <f t="shared" si="237"/>
        <v>0</v>
      </c>
      <c r="M199" s="176">
        <f t="shared" si="237"/>
        <v>0</v>
      </c>
      <c r="N199" s="176">
        <f t="shared" si="237"/>
        <v>0</v>
      </c>
      <c r="O199" s="176">
        <f t="shared" si="237"/>
        <v>0</v>
      </c>
      <c r="P199" s="176">
        <f t="shared" si="237"/>
        <v>0</v>
      </c>
      <c r="Q199" s="176">
        <f t="shared" si="237"/>
        <v>0</v>
      </c>
      <c r="R199" s="176">
        <f t="shared" si="237"/>
        <v>0</v>
      </c>
      <c r="S199" s="176">
        <f t="shared" si="237"/>
        <v>0</v>
      </c>
      <c r="T199" s="176">
        <f t="shared" si="237"/>
        <v>0</v>
      </c>
      <c r="U199" s="176">
        <f t="shared" si="237"/>
        <v>0</v>
      </c>
      <c r="V199" s="176">
        <f t="shared" si="237"/>
        <v>0</v>
      </c>
      <c r="W199" s="176">
        <f t="shared" si="237"/>
        <v>0</v>
      </c>
      <c r="X199" s="176">
        <f t="shared" si="237"/>
        <v>0</v>
      </c>
      <c r="Y199" s="176">
        <f t="shared" si="237"/>
        <v>0</v>
      </c>
      <c r="Z199" s="176">
        <f t="shared" si="237"/>
        <v>0</v>
      </c>
      <c r="AA199" s="176">
        <f t="shared" si="236"/>
        <v>0</v>
      </c>
      <c r="AB199" s="176">
        <f t="shared" si="236"/>
        <v>0</v>
      </c>
      <c r="AC199" s="176">
        <f t="shared" si="236"/>
        <v>0</v>
      </c>
      <c r="AD199" s="176">
        <f t="shared" si="236"/>
        <v>0</v>
      </c>
      <c r="AE199" s="176">
        <f t="shared" si="236"/>
        <v>0</v>
      </c>
      <c r="AF199" s="176">
        <f t="shared" si="236"/>
        <v>0</v>
      </c>
      <c r="AG199" s="176">
        <f t="shared" si="236"/>
        <v>0</v>
      </c>
      <c r="AH199" s="176">
        <f t="shared" si="236"/>
        <v>0</v>
      </c>
      <c r="AI199" s="176">
        <f t="shared" si="236"/>
        <v>0</v>
      </c>
      <c r="AJ199" s="176">
        <f t="shared" si="236"/>
        <v>0</v>
      </c>
      <c r="AK199" s="176">
        <f t="shared" si="236"/>
        <v>0</v>
      </c>
      <c r="AL199" s="176">
        <f t="shared" si="236"/>
        <v>0</v>
      </c>
      <c r="AM199" s="176">
        <f t="shared" si="236"/>
        <v>0</v>
      </c>
      <c r="AN199" s="176">
        <f t="shared" si="236"/>
        <v>0</v>
      </c>
      <c r="AO199" s="176">
        <f t="shared" si="236"/>
        <v>0</v>
      </c>
      <c r="AP199" s="176">
        <f t="shared" si="233"/>
        <v>0</v>
      </c>
      <c r="AQ199" s="176">
        <f t="shared" si="233"/>
        <v>0</v>
      </c>
      <c r="AR199" s="176">
        <f t="shared" si="233"/>
        <v>0</v>
      </c>
      <c r="AS199" s="176">
        <f t="shared" si="233"/>
        <v>0</v>
      </c>
      <c r="AT199" s="176">
        <f t="shared" si="233"/>
        <v>0</v>
      </c>
      <c r="AU199" s="176">
        <f t="shared" si="233"/>
        <v>0</v>
      </c>
      <c r="AV199" s="176">
        <f t="shared" si="233"/>
        <v>0</v>
      </c>
      <c r="AW199" s="176">
        <f t="shared" si="233"/>
        <v>0</v>
      </c>
      <c r="AX199" s="176">
        <f t="shared" si="233"/>
        <v>0</v>
      </c>
      <c r="AY199" s="176">
        <f t="shared" si="222"/>
        <v>0</v>
      </c>
      <c r="AZ199" s="176">
        <f t="shared" si="222"/>
        <v>0</v>
      </c>
      <c r="BA199" s="176">
        <f t="shared" si="222"/>
        <v>0</v>
      </c>
      <c r="BB199" s="176">
        <f t="shared" si="222"/>
        <v>0</v>
      </c>
      <c r="BC199" s="176">
        <f t="shared" si="222"/>
        <v>0</v>
      </c>
      <c r="BD199" s="176">
        <f t="shared" si="222"/>
        <v>0</v>
      </c>
      <c r="BE199" s="176">
        <f t="shared" si="222"/>
        <v>0</v>
      </c>
      <c r="BF199" s="176">
        <f t="shared" si="222"/>
        <v>0</v>
      </c>
      <c r="BG199" s="176">
        <f t="shared" si="222"/>
        <v>0</v>
      </c>
      <c r="BH199" s="176">
        <f t="shared" si="222"/>
        <v>0</v>
      </c>
      <c r="BI199" s="176">
        <f t="shared" si="220"/>
        <v>0</v>
      </c>
      <c r="BJ199" s="176">
        <f t="shared" si="220"/>
        <v>0</v>
      </c>
      <c r="BK199" s="176">
        <f t="shared" si="220"/>
        <v>0</v>
      </c>
      <c r="BL199" s="176">
        <f t="shared" si="220"/>
        <v>0</v>
      </c>
      <c r="BM199" s="176">
        <f t="shared" si="220"/>
        <v>0</v>
      </c>
      <c r="BN199" s="176">
        <f t="shared" si="220"/>
        <v>0</v>
      </c>
      <c r="BO199" s="176">
        <f t="shared" si="220"/>
        <v>0</v>
      </c>
      <c r="BP199" s="176">
        <f t="shared" si="220"/>
        <v>0</v>
      </c>
      <c r="BQ199" s="176">
        <f t="shared" si="220"/>
        <v>0</v>
      </c>
      <c r="BR199" s="176">
        <f t="shared" si="220"/>
        <v>0</v>
      </c>
      <c r="BS199" s="176">
        <f t="shared" si="217"/>
        <v>0</v>
      </c>
      <c r="BT199" s="176">
        <f t="shared" si="217"/>
        <v>0</v>
      </c>
      <c r="BU199" s="176">
        <f t="shared" si="217"/>
        <v>0</v>
      </c>
      <c r="BV199" s="176">
        <f t="shared" si="217"/>
        <v>0</v>
      </c>
      <c r="BW199" s="176">
        <f t="shared" si="217"/>
        <v>0</v>
      </c>
      <c r="BX199" s="176">
        <f t="shared" si="217"/>
        <v>0</v>
      </c>
      <c r="BY199" s="176">
        <f t="shared" si="217"/>
        <v>0</v>
      </c>
      <c r="BZ199" s="176">
        <f t="shared" si="217"/>
        <v>0</v>
      </c>
      <c r="CA199" s="176">
        <f t="shared" si="217"/>
        <v>0</v>
      </c>
      <c r="CB199" s="176">
        <f t="shared" si="217"/>
        <v>0</v>
      </c>
      <c r="CC199" s="176">
        <f t="shared" si="217"/>
        <v>0</v>
      </c>
      <c r="CD199" s="176">
        <f t="shared" si="245"/>
        <v>0</v>
      </c>
      <c r="CE199" s="176">
        <f t="shared" si="245"/>
        <v>0</v>
      </c>
      <c r="CF199" s="176">
        <f t="shared" si="245"/>
        <v>0</v>
      </c>
      <c r="CG199" s="176">
        <f t="shared" si="245"/>
        <v>0</v>
      </c>
      <c r="CH199" s="176">
        <f t="shared" si="245"/>
        <v>0</v>
      </c>
      <c r="CI199" s="176">
        <f t="shared" si="245"/>
        <v>0</v>
      </c>
      <c r="CJ199" s="176">
        <f t="shared" si="245"/>
        <v>0</v>
      </c>
      <c r="CK199" s="176">
        <f t="shared" si="245"/>
        <v>0</v>
      </c>
      <c r="CL199" s="176">
        <f t="shared" si="245"/>
        <v>0</v>
      </c>
      <c r="CM199" s="176">
        <f t="shared" si="245"/>
        <v>0</v>
      </c>
      <c r="CN199" s="176">
        <f t="shared" si="245"/>
        <v>0</v>
      </c>
      <c r="CO199" s="176">
        <f t="shared" si="245"/>
        <v>0</v>
      </c>
      <c r="CP199" s="176">
        <f t="shared" si="245"/>
        <v>0</v>
      </c>
      <c r="CQ199" s="176">
        <f t="shared" si="245"/>
        <v>0</v>
      </c>
      <c r="CR199" s="176">
        <f t="shared" si="245"/>
        <v>0</v>
      </c>
      <c r="CS199" s="176">
        <f t="shared" si="245"/>
        <v>0</v>
      </c>
      <c r="CT199" s="176">
        <f t="shared" si="243"/>
        <v>0</v>
      </c>
      <c r="CU199" s="176">
        <f t="shared" si="243"/>
        <v>0</v>
      </c>
      <c r="CV199" s="176">
        <f t="shared" si="243"/>
        <v>0</v>
      </c>
      <c r="CW199" s="176">
        <f t="shared" si="243"/>
        <v>0</v>
      </c>
      <c r="CX199" s="176">
        <f t="shared" si="243"/>
        <v>0</v>
      </c>
      <c r="CY199" s="176">
        <f t="shared" si="243"/>
        <v>0</v>
      </c>
      <c r="CZ199" s="176">
        <f t="shared" si="243"/>
        <v>0</v>
      </c>
      <c r="DA199" s="176">
        <f t="shared" si="243"/>
        <v>0</v>
      </c>
      <c r="DB199" s="176">
        <f t="shared" si="243"/>
        <v>0</v>
      </c>
      <c r="DC199" s="176">
        <f t="shared" si="243"/>
        <v>0</v>
      </c>
      <c r="DD199" s="176">
        <f t="shared" si="243"/>
        <v>0</v>
      </c>
      <c r="DE199" s="176">
        <f t="shared" si="243"/>
        <v>0</v>
      </c>
      <c r="DF199" s="176">
        <f t="shared" si="243"/>
        <v>0</v>
      </c>
      <c r="DG199" s="176">
        <f t="shared" si="243"/>
        <v>0</v>
      </c>
      <c r="DH199" s="176">
        <f t="shared" si="243"/>
        <v>0</v>
      </c>
      <c r="DI199" s="176">
        <f t="shared" si="242"/>
        <v>0</v>
      </c>
      <c r="DJ199" s="176">
        <f t="shared" si="242"/>
        <v>0</v>
      </c>
      <c r="DK199" s="176">
        <f t="shared" si="242"/>
        <v>0</v>
      </c>
      <c r="DL199" s="176">
        <f t="shared" si="242"/>
        <v>0</v>
      </c>
      <c r="DM199" s="176">
        <f t="shared" si="240"/>
        <v>0</v>
      </c>
      <c r="DN199" s="176">
        <f t="shared" si="240"/>
        <v>0</v>
      </c>
      <c r="DO199" s="176">
        <f t="shared" si="240"/>
        <v>0</v>
      </c>
      <c r="DP199" s="176">
        <f t="shared" si="240"/>
        <v>0</v>
      </c>
      <c r="DQ199" s="176">
        <f t="shared" si="240"/>
        <v>0</v>
      </c>
      <c r="DR199" s="176">
        <f t="shared" si="240"/>
        <v>0</v>
      </c>
      <c r="DS199" s="176">
        <f t="shared" si="240"/>
        <v>0</v>
      </c>
      <c r="DT199" s="176">
        <f t="shared" si="240"/>
        <v>0</v>
      </c>
      <c r="DU199" s="176">
        <f t="shared" si="240"/>
        <v>0</v>
      </c>
      <c r="DV199" s="176">
        <f t="shared" si="240"/>
        <v>0</v>
      </c>
      <c r="DW199" s="176">
        <f t="shared" si="240"/>
        <v>0</v>
      </c>
      <c r="DX199" s="176">
        <f t="shared" si="240"/>
        <v>0</v>
      </c>
      <c r="DY199" s="176">
        <f t="shared" si="246"/>
        <v>0</v>
      </c>
      <c r="DZ199" s="176">
        <f t="shared" si="246"/>
        <v>0</v>
      </c>
      <c r="EA199" s="176">
        <f t="shared" si="246"/>
        <v>0</v>
      </c>
      <c r="EB199" s="176">
        <f t="shared" si="246"/>
        <v>0</v>
      </c>
      <c r="EC199" s="176">
        <f t="shared" si="246"/>
        <v>0</v>
      </c>
      <c r="ED199" s="176">
        <f t="shared" si="246"/>
        <v>0</v>
      </c>
      <c r="EE199" s="176">
        <f t="shared" si="246"/>
        <v>0</v>
      </c>
      <c r="EF199" s="176">
        <f t="shared" si="246"/>
        <v>0</v>
      </c>
      <c r="EG199" s="176">
        <f t="shared" si="246"/>
        <v>0</v>
      </c>
      <c r="EH199" s="176">
        <f t="shared" si="246"/>
        <v>0</v>
      </c>
      <c r="EI199" s="176">
        <f t="shared" si="246"/>
        <v>0</v>
      </c>
      <c r="EJ199" s="176">
        <f t="shared" si="246"/>
        <v>0</v>
      </c>
      <c r="EK199" s="176">
        <f t="shared" si="246"/>
        <v>0</v>
      </c>
      <c r="EL199" s="176">
        <f t="shared" si="246"/>
        <v>0</v>
      </c>
      <c r="EM199" s="176">
        <f t="shared" si="246"/>
        <v>0</v>
      </c>
      <c r="EN199" s="176">
        <f t="shared" si="246"/>
        <v>0</v>
      </c>
      <c r="EO199" s="176">
        <f t="shared" si="244"/>
        <v>0</v>
      </c>
      <c r="EP199" s="176">
        <f t="shared" si="244"/>
        <v>0</v>
      </c>
      <c r="EQ199" s="176">
        <f t="shared" si="244"/>
        <v>0</v>
      </c>
      <c r="ER199" s="176">
        <f t="shared" si="244"/>
        <v>0</v>
      </c>
      <c r="ES199" s="176">
        <f t="shared" si="244"/>
        <v>0</v>
      </c>
      <c r="ET199" s="176">
        <f t="shared" si="244"/>
        <v>0</v>
      </c>
      <c r="EU199" s="176">
        <f t="shared" si="244"/>
        <v>0</v>
      </c>
      <c r="EV199" s="176">
        <f t="shared" si="244"/>
        <v>0</v>
      </c>
      <c r="EW199" s="176">
        <f t="shared" si="234"/>
        <v>0</v>
      </c>
      <c r="EX199" s="176">
        <f t="shared" si="234"/>
        <v>0</v>
      </c>
      <c r="EY199" s="176">
        <f t="shared" si="234"/>
        <v>0</v>
      </c>
      <c r="EZ199" s="176">
        <f t="shared" si="234"/>
        <v>0</v>
      </c>
      <c r="FA199" s="176">
        <f t="shared" si="234"/>
        <v>0</v>
      </c>
      <c r="FB199" s="176">
        <f t="shared" si="234"/>
        <v>0</v>
      </c>
      <c r="FC199" s="176">
        <f t="shared" si="234"/>
        <v>0</v>
      </c>
      <c r="FD199" s="176">
        <f t="shared" si="234"/>
        <v>0</v>
      </c>
      <c r="FE199" s="176">
        <f t="shared" si="234"/>
        <v>0</v>
      </c>
      <c r="FF199" s="176">
        <f t="shared" si="234"/>
        <v>0</v>
      </c>
      <c r="FG199" s="176">
        <f t="shared" si="234"/>
        <v>0</v>
      </c>
      <c r="FH199" s="176">
        <f t="shared" si="234"/>
        <v>0</v>
      </c>
      <c r="FI199" s="176">
        <f t="shared" si="234"/>
        <v>0</v>
      </c>
      <c r="FJ199" s="176">
        <f t="shared" si="234"/>
        <v>0</v>
      </c>
      <c r="FK199" s="176">
        <f t="shared" si="234"/>
        <v>0</v>
      </c>
      <c r="FL199" s="176">
        <f t="shared" si="234"/>
        <v>0</v>
      </c>
      <c r="FM199" s="176">
        <f t="shared" si="232"/>
        <v>0</v>
      </c>
      <c r="FN199" s="176">
        <f t="shared" si="232"/>
        <v>0</v>
      </c>
      <c r="FO199" s="176">
        <f t="shared" si="232"/>
        <v>0</v>
      </c>
      <c r="FP199" s="176">
        <f t="shared" si="232"/>
        <v>0</v>
      </c>
      <c r="FQ199" s="176">
        <f t="shared" si="232"/>
        <v>0</v>
      </c>
      <c r="FR199" s="176">
        <f t="shared" si="232"/>
        <v>0</v>
      </c>
      <c r="FS199" s="176">
        <f t="shared" si="232"/>
        <v>0</v>
      </c>
      <c r="FT199" s="176">
        <f t="shared" si="232"/>
        <v>0</v>
      </c>
      <c r="FU199" s="176">
        <f t="shared" si="232"/>
        <v>0</v>
      </c>
      <c r="FV199" s="176">
        <f t="shared" si="232"/>
        <v>0</v>
      </c>
      <c r="FW199" s="176">
        <f t="shared" si="232"/>
        <v>0</v>
      </c>
      <c r="FX199" s="176">
        <f t="shared" si="232"/>
        <v>0</v>
      </c>
      <c r="FY199" s="176">
        <f t="shared" si="232"/>
        <v>0</v>
      </c>
      <c r="FZ199" s="176">
        <f t="shared" si="232"/>
        <v>0</v>
      </c>
      <c r="GA199" s="176">
        <f t="shared" si="232"/>
        <v>0</v>
      </c>
      <c r="GB199" s="176">
        <f t="shared" si="239"/>
        <v>0</v>
      </c>
      <c r="GC199" s="176">
        <f t="shared" si="239"/>
        <v>0</v>
      </c>
      <c r="GD199" s="176">
        <f t="shared" si="239"/>
        <v>0</v>
      </c>
      <c r="GE199" s="176">
        <f t="shared" si="239"/>
        <v>0</v>
      </c>
      <c r="GF199" s="176">
        <f t="shared" si="238"/>
        <v>0</v>
      </c>
      <c r="GG199" s="176">
        <f t="shared" si="238"/>
        <v>0</v>
      </c>
      <c r="GH199" s="176">
        <f t="shared" si="238"/>
        <v>0</v>
      </c>
      <c r="GI199" s="176">
        <f t="shared" si="238"/>
        <v>0</v>
      </c>
      <c r="GJ199" s="176">
        <f t="shared" si="238"/>
        <v>0</v>
      </c>
      <c r="GK199" s="176">
        <f t="shared" si="238"/>
        <v>0</v>
      </c>
      <c r="GL199" s="176">
        <f t="shared" si="238"/>
        <v>0</v>
      </c>
      <c r="GM199" s="176">
        <f t="shared" si="238"/>
        <v>0</v>
      </c>
      <c r="GN199" s="176">
        <f t="shared" si="238"/>
        <v>0</v>
      </c>
      <c r="GO199" s="176">
        <f t="shared" si="238"/>
        <v>0</v>
      </c>
      <c r="GP199" s="176">
        <f t="shared" si="238"/>
        <v>0</v>
      </c>
      <c r="GQ199" s="176">
        <f t="shared" si="238"/>
        <v>0</v>
      </c>
      <c r="GR199" s="176">
        <f t="shared" si="238"/>
        <v>0</v>
      </c>
      <c r="GS199" s="176">
        <f t="shared" si="241"/>
        <v>0</v>
      </c>
      <c r="GT199" s="176">
        <f t="shared" si="241"/>
        <v>0</v>
      </c>
      <c r="GU199" s="176">
        <f t="shared" si="241"/>
        <v>0</v>
      </c>
      <c r="GV199" s="176">
        <f t="shared" si="241"/>
        <v>0</v>
      </c>
      <c r="GW199" s="176">
        <f t="shared" si="241"/>
        <v>0</v>
      </c>
      <c r="GX199" s="176">
        <f t="shared" si="241"/>
        <v>0</v>
      </c>
      <c r="GY199" s="176">
        <f t="shared" si="241"/>
        <v>0</v>
      </c>
      <c r="GZ199" s="176">
        <f t="shared" si="241"/>
        <v>0</v>
      </c>
      <c r="HA199" s="176">
        <f t="shared" si="241"/>
        <v>0</v>
      </c>
      <c r="HB199" s="176">
        <f t="shared" si="241"/>
        <v>0</v>
      </c>
      <c r="HC199" s="176">
        <f t="shared" si="241"/>
        <v>0</v>
      </c>
      <c r="HD199" s="176">
        <f t="shared" si="241"/>
        <v>0</v>
      </c>
      <c r="HE199" s="176">
        <f t="shared" si="241"/>
        <v>0</v>
      </c>
      <c r="HF199" s="176">
        <f t="shared" si="241"/>
        <v>0</v>
      </c>
      <c r="HG199" s="176">
        <f t="shared" si="241"/>
        <v>0</v>
      </c>
      <c r="HH199" s="176">
        <f t="shared" si="241"/>
        <v>0</v>
      </c>
      <c r="HI199" s="176">
        <f t="shared" si="235"/>
        <v>0</v>
      </c>
      <c r="HJ199" s="176">
        <f t="shared" si="235"/>
        <v>0</v>
      </c>
      <c r="HK199" s="176">
        <f t="shared" si="235"/>
        <v>0</v>
      </c>
      <c r="HL199" s="176">
        <f t="shared" si="235"/>
        <v>0</v>
      </c>
      <c r="HM199" s="176">
        <f t="shared" si="235"/>
        <v>0</v>
      </c>
      <c r="HN199" s="176">
        <f t="shared" si="235"/>
        <v>0</v>
      </c>
      <c r="HO199" s="176">
        <f t="shared" si="235"/>
        <v>0</v>
      </c>
      <c r="HP199" s="176">
        <f t="shared" si="235"/>
        <v>0</v>
      </c>
      <c r="HQ199" s="176">
        <f t="shared" si="235"/>
        <v>0</v>
      </c>
      <c r="HR199" s="176">
        <f t="shared" si="235"/>
        <v>0</v>
      </c>
      <c r="HS199" s="176">
        <f t="shared" si="235"/>
        <v>0</v>
      </c>
      <c r="HT199" s="176">
        <f t="shared" si="235"/>
        <v>0</v>
      </c>
      <c r="HU199" s="176">
        <f t="shared" si="235"/>
        <v>0</v>
      </c>
      <c r="HV199" s="176">
        <f t="shared" si="235"/>
        <v>0</v>
      </c>
      <c r="HW199" s="176">
        <f t="shared" si="235"/>
        <v>0</v>
      </c>
      <c r="HX199" s="176">
        <f t="shared" si="230"/>
        <v>0</v>
      </c>
      <c r="HY199" s="176">
        <f t="shared" si="230"/>
        <v>0</v>
      </c>
      <c r="HZ199" s="176">
        <f t="shared" si="230"/>
        <v>0</v>
      </c>
      <c r="IA199" s="176">
        <f t="shared" si="230"/>
        <v>0</v>
      </c>
      <c r="IB199" s="176">
        <f t="shared" si="230"/>
        <v>0</v>
      </c>
      <c r="IC199" s="176">
        <f t="shared" si="230"/>
        <v>0</v>
      </c>
      <c r="ID199" s="176">
        <f t="shared" si="230"/>
        <v>0</v>
      </c>
      <c r="IE199" s="176">
        <f t="shared" si="230"/>
        <v>0</v>
      </c>
      <c r="IF199" s="176">
        <f t="shared" si="230"/>
        <v>0</v>
      </c>
      <c r="IG199" s="176">
        <f t="shared" si="230"/>
        <v>0</v>
      </c>
    </row>
    <row r="200" spans="2:241" ht="12.75" customHeight="1" x14ac:dyDescent="0.25">
      <c r="B200" s="174"/>
      <c r="C200" s="174"/>
      <c r="D200" s="174">
        <f t="shared" si="173"/>
        <v>0</v>
      </c>
      <c r="E200"/>
      <c r="F200"/>
      <c r="G200" s="177">
        <v>187</v>
      </c>
      <c r="H200" s="176">
        <f t="shared" si="174"/>
        <v>28.994695117950325</v>
      </c>
      <c r="I200" s="176">
        <f t="shared" si="176"/>
        <v>0</v>
      </c>
      <c r="K200" s="176">
        <f t="shared" si="237"/>
        <v>0</v>
      </c>
      <c r="L200" s="176">
        <f t="shared" si="237"/>
        <v>0</v>
      </c>
      <c r="M200" s="176">
        <f t="shared" si="237"/>
        <v>0</v>
      </c>
      <c r="N200" s="176">
        <f t="shared" si="237"/>
        <v>0</v>
      </c>
      <c r="O200" s="176">
        <f t="shared" si="237"/>
        <v>0</v>
      </c>
      <c r="P200" s="176">
        <f t="shared" si="237"/>
        <v>0</v>
      </c>
      <c r="Q200" s="176">
        <f t="shared" si="237"/>
        <v>0</v>
      </c>
      <c r="R200" s="176">
        <f t="shared" si="237"/>
        <v>0</v>
      </c>
      <c r="S200" s="176">
        <f t="shared" si="237"/>
        <v>0</v>
      </c>
      <c r="T200" s="176">
        <f t="shared" si="237"/>
        <v>0</v>
      </c>
      <c r="U200" s="176">
        <f t="shared" si="237"/>
        <v>0</v>
      </c>
      <c r="V200" s="176">
        <f t="shared" si="237"/>
        <v>0</v>
      </c>
      <c r="W200" s="176">
        <f t="shared" si="237"/>
        <v>0</v>
      </c>
      <c r="X200" s="176">
        <f t="shared" si="237"/>
        <v>0</v>
      </c>
      <c r="Y200" s="176">
        <f t="shared" si="237"/>
        <v>0</v>
      </c>
      <c r="Z200" s="176">
        <f t="shared" si="237"/>
        <v>0</v>
      </c>
      <c r="AA200" s="176">
        <f t="shared" si="236"/>
        <v>0</v>
      </c>
      <c r="AB200" s="176">
        <f t="shared" si="236"/>
        <v>0</v>
      </c>
      <c r="AC200" s="176">
        <f t="shared" si="236"/>
        <v>0</v>
      </c>
      <c r="AD200" s="176">
        <f t="shared" si="236"/>
        <v>0</v>
      </c>
      <c r="AE200" s="176">
        <f t="shared" si="236"/>
        <v>0</v>
      </c>
      <c r="AF200" s="176">
        <f t="shared" si="236"/>
        <v>0</v>
      </c>
      <c r="AG200" s="176">
        <f t="shared" si="236"/>
        <v>0</v>
      </c>
      <c r="AH200" s="176">
        <f t="shared" si="236"/>
        <v>0</v>
      </c>
      <c r="AI200" s="176">
        <f t="shared" si="236"/>
        <v>0</v>
      </c>
      <c r="AJ200" s="176">
        <f t="shared" si="236"/>
        <v>0</v>
      </c>
      <c r="AK200" s="176">
        <f t="shared" si="236"/>
        <v>0</v>
      </c>
      <c r="AL200" s="176">
        <f t="shared" si="236"/>
        <v>0</v>
      </c>
      <c r="AM200" s="176">
        <f t="shared" si="236"/>
        <v>0</v>
      </c>
      <c r="AN200" s="176">
        <f t="shared" si="236"/>
        <v>0</v>
      </c>
      <c r="AO200" s="176">
        <f t="shared" si="236"/>
        <v>0</v>
      </c>
      <c r="AP200" s="176">
        <f t="shared" si="233"/>
        <v>0</v>
      </c>
      <c r="AQ200" s="176">
        <f t="shared" si="233"/>
        <v>0</v>
      </c>
      <c r="AR200" s="176">
        <f t="shared" si="233"/>
        <v>0</v>
      </c>
      <c r="AS200" s="176">
        <f t="shared" si="233"/>
        <v>0</v>
      </c>
      <c r="AT200" s="176">
        <f t="shared" si="233"/>
        <v>0</v>
      </c>
      <c r="AU200" s="176">
        <f t="shared" si="233"/>
        <v>0</v>
      </c>
      <c r="AV200" s="176">
        <f t="shared" si="233"/>
        <v>0</v>
      </c>
      <c r="AW200" s="176">
        <f t="shared" si="233"/>
        <v>0</v>
      </c>
      <c r="AX200" s="176">
        <f t="shared" si="233"/>
        <v>0</v>
      </c>
      <c r="AY200" s="176">
        <f t="shared" si="222"/>
        <v>0</v>
      </c>
      <c r="AZ200" s="176">
        <f t="shared" si="222"/>
        <v>0</v>
      </c>
      <c r="BA200" s="176">
        <f t="shared" si="222"/>
        <v>0</v>
      </c>
      <c r="BB200" s="176">
        <f t="shared" si="222"/>
        <v>0</v>
      </c>
      <c r="BC200" s="176">
        <f t="shared" si="222"/>
        <v>0</v>
      </c>
      <c r="BD200" s="176">
        <f t="shared" si="222"/>
        <v>0</v>
      </c>
      <c r="BE200" s="176">
        <f t="shared" si="222"/>
        <v>0</v>
      </c>
      <c r="BF200" s="176">
        <f t="shared" si="222"/>
        <v>0</v>
      </c>
      <c r="BG200" s="176">
        <f t="shared" si="222"/>
        <v>0</v>
      </c>
      <c r="BH200" s="176">
        <f t="shared" si="222"/>
        <v>0</v>
      </c>
      <c r="BI200" s="176">
        <f t="shared" si="220"/>
        <v>0</v>
      </c>
      <c r="BJ200" s="176">
        <f t="shared" si="220"/>
        <v>0</v>
      </c>
      <c r="BK200" s="176">
        <f t="shared" si="220"/>
        <v>0</v>
      </c>
      <c r="BL200" s="176">
        <f t="shared" si="220"/>
        <v>0</v>
      </c>
      <c r="BM200" s="176">
        <f t="shared" si="220"/>
        <v>0</v>
      </c>
      <c r="BN200" s="176">
        <f t="shared" si="220"/>
        <v>0</v>
      </c>
      <c r="BO200" s="176">
        <f t="shared" si="220"/>
        <v>0</v>
      </c>
      <c r="BP200" s="176">
        <f t="shared" si="220"/>
        <v>0</v>
      </c>
      <c r="BQ200" s="176">
        <f t="shared" si="220"/>
        <v>0</v>
      </c>
      <c r="BR200" s="176">
        <f t="shared" si="220"/>
        <v>0</v>
      </c>
      <c r="BS200" s="176">
        <f t="shared" si="217"/>
        <v>0</v>
      </c>
      <c r="BT200" s="176">
        <f t="shared" si="217"/>
        <v>0</v>
      </c>
      <c r="BU200" s="176">
        <f t="shared" si="217"/>
        <v>0</v>
      </c>
      <c r="BV200" s="176">
        <f t="shared" si="217"/>
        <v>0</v>
      </c>
      <c r="BW200" s="176">
        <f t="shared" si="217"/>
        <v>0</v>
      </c>
      <c r="BX200" s="176">
        <f t="shared" si="217"/>
        <v>0</v>
      </c>
      <c r="BY200" s="176">
        <f t="shared" si="217"/>
        <v>0</v>
      </c>
      <c r="BZ200" s="176">
        <f t="shared" si="217"/>
        <v>0</v>
      </c>
      <c r="CA200" s="176">
        <f t="shared" si="217"/>
        <v>0</v>
      </c>
      <c r="CB200" s="176">
        <f t="shared" si="217"/>
        <v>0</v>
      </c>
      <c r="CC200" s="176">
        <f t="shared" si="217"/>
        <v>0</v>
      </c>
      <c r="CD200" s="176">
        <f t="shared" si="245"/>
        <v>0</v>
      </c>
      <c r="CE200" s="176">
        <f t="shared" si="245"/>
        <v>0</v>
      </c>
      <c r="CF200" s="176">
        <f t="shared" si="245"/>
        <v>0</v>
      </c>
      <c r="CG200" s="176">
        <f t="shared" si="245"/>
        <v>0</v>
      </c>
      <c r="CH200" s="176">
        <f t="shared" si="245"/>
        <v>0</v>
      </c>
      <c r="CI200" s="176">
        <f t="shared" si="245"/>
        <v>0</v>
      </c>
      <c r="CJ200" s="176">
        <f t="shared" si="245"/>
        <v>0</v>
      </c>
      <c r="CK200" s="176">
        <f t="shared" si="245"/>
        <v>0</v>
      </c>
      <c r="CL200" s="176">
        <f t="shared" si="245"/>
        <v>0</v>
      </c>
      <c r="CM200" s="176">
        <f t="shared" si="245"/>
        <v>0</v>
      </c>
      <c r="CN200" s="176">
        <f t="shared" si="245"/>
        <v>0</v>
      </c>
      <c r="CO200" s="176">
        <f t="shared" si="245"/>
        <v>0</v>
      </c>
      <c r="CP200" s="176">
        <f t="shared" si="245"/>
        <v>0</v>
      </c>
      <c r="CQ200" s="176">
        <f t="shared" si="245"/>
        <v>0</v>
      </c>
      <c r="CR200" s="176">
        <f t="shared" si="245"/>
        <v>0</v>
      </c>
      <c r="CS200" s="176">
        <f t="shared" si="245"/>
        <v>0</v>
      </c>
      <c r="CT200" s="176">
        <f t="shared" si="243"/>
        <v>0</v>
      </c>
      <c r="CU200" s="176">
        <f t="shared" si="243"/>
        <v>0</v>
      </c>
      <c r="CV200" s="176">
        <f t="shared" si="243"/>
        <v>0</v>
      </c>
      <c r="CW200" s="176">
        <f t="shared" si="243"/>
        <v>0</v>
      </c>
      <c r="CX200" s="176">
        <f t="shared" si="243"/>
        <v>0</v>
      </c>
      <c r="CY200" s="176">
        <f t="shared" si="243"/>
        <v>0</v>
      </c>
      <c r="CZ200" s="176">
        <f t="shared" si="243"/>
        <v>0</v>
      </c>
      <c r="DA200" s="176">
        <f t="shared" si="243"/>
        <v>0</v>
      </c>
      <c r="DB200" s="176">
        <f t="shared" si="243"/>
        <v>0</v>
      </c>
      <c r="DC200" s="176">
        <f t="shared" si="243"/>
        <v>0</v>
      </c>
      <c r="DD200" s="176">
        <f t="shared" si="243"/>
        <v>0</v>
      </c>
      <c r="DE200" s="176">
        <f t="shared" si="243"/>
        <v>0</v>
      </c>
      <c r="DF200" s="176">
        <f t="shared" si="243"/>
        <v>0</v>
      </c>
      <c r="DG200" s="176">
        <f t="shared" si="243"/>
        <v>0</v>
      </c>
      <c r="DH200" s="176">
        <f t="shared" si="243"/>
        <v>0</v>
      </c>
      <c r="DI200" s="176">
        <f t="shared" si="242"/>
        <v>0</v>
      </c>
      <c r="DJ200" s="176">
        <f t="shared" si="242"/>
        <v>0</v>
      </c>
      <c r="DK200" s="176">
        <f t="shared" si="242"/>
        <v>0</v>
      </c>
      <c r="DL200" s="176">
        <f t="shared" si="242"/>
        <v>0</v>
      </c>
      <c r="DM200" s="176">
        <f t="shared" si="240"/>
        <v>0</v>
      </c>
      <c r="DN200" s="176">
        <f t="shared" si="240"/>
        <v>0</v>
      </c>
      <c r="DO200" s="176">
        <f t="shared" si="240"/>
        <v>0</v>
      </c>
      <c r="DP200" s="176">
        <f t="shared" si="240"/>
        <v>0</v>
      </c>
      <c r="DQ200" s="176">
        <f t="shared" si="240"/>
        <v>0</v>
      </c>
      <c r="DR200" s="176">
        <f t="shared" si="240"/>
        <v>0</v>
      </c>
      <c r="DS200" s="176">
        <f t="shared" si="240"/>
        <v>0</v>
      </c>
      <c r="DT200" s="176">
        <f t="shared" si="240"/>
        <v>0</v>
      </c>
      <c r="DU200" s="176">
        <f t="shared" si="240"/>
        <v>0</v>
      </c>
      <c r="DV200" s="176">
        <f t="shared" si="240"/>
        <v>0</v>
      </c>
      <c r="DW200" s="176">
        <f t="shared" si="240"/>
        <v>0</v>
      </c>
      <c r="DX200" s="176">
        <f t="shared" si="240"/>
        <v>0</v>
      </c>
      <c r="DY200" s="176">
        <f t="shared" si="246"/>
        <v>0</v>
      </c>
      <c r="DZ200" s="176">
        <f t="shared" si="246"/>
        <v>0</v>
      </c>
      <c r="EA200" s="176">
        <f t="shared" si="246"/>
        <v>0</v>
      </c>
      <c r="EB200" s="176">
        <f t="shared" si="246"/>
        <v>0</v>
      </c>
      <c r="EC200" s="176">
        <f t="shared" si="246"/>
        <v>0</v>
      </c>
      <c r="ED200" s="176">
        <f t="shared" si="246"/>
        <v>0</v>
      </c>
      <c r="EE200" s="176">
        <f t="shared" si="246"/>
        <v>0</v>
      </c>
      <c r="EF200" s="176">
        <f t="shared" si="246"/>
        <v>0</v>
      </c>
      <c r="EG200" s="176">
        <f t="shared" si="246"/>
        <v>0</v>
      </c>
      <c r="EH200" s="176">
        <f t="shared" si="246"/>
        <v>0</v>
      </c>
      <c r="EI200" s="176">
        <f t="shared" si="246"/>
        <v>0</v>
      </c>
      <c r="EJ200" s="176">
        <f t="shared" si="246"/>
        <v>0</v>
      </c>
      <c r="EK200" s="176">
        <f t="shared" si="246"/>
        <v>0</v>
      </c>
      <c r="EL200" s="176">
        <f t="shared" si="246"/>
        <v>0</v>
      </c>
      <c r="EM200" s="176">
        <f t="shared" si="246"/>
        <v>0</v>
      </c>
      <c r="EN200" s="176">
        <f t="shared" si="246"/>
        <v>0</v>
      </c>
      <c r="EO200" s="176">
        <f t="shared" si="244"/>
        <v>0</v>
      </c>
      <c r="EP200" s="176">
        <f t="shared" si="244"/>
        <v>0</v>
      </c>
      <c r="EQ200" s="176">
        <f t="shared" si="244"/>
        <v>0</v>
      </c>
      <c r="ER200" s="176">
        <f t="shared" si="244"/>
        <v>0</v>
      </c>
      <c r="ES200" s="176">
        <f t="shared" si="244"/>
        <v>0</v>
      </c>
      <c r="ET200" s="176">
        <f t="shared" si="244"/>
        <v>0</v>
      </c>
      <c r="EU200" s="176">
        <f t="shared" si="244"/>
        <v>0</v>
      </c>
      <c r="EV200" s="176">
        <f t="shared" si="244"/>
        <v>0</v>
      </c>
      <c r="EW200" s="176">
        <f t="shared" si="234"/>
        <v>0</v>
      </c>
      <c r="EX200" s="176">
        <f t="shared" si="234"/>
        <v>0</v>
      </c>
      <c r="EY200" s="176">
        <f t="shared" si="234"/>
        <v>0</v>
      </c>
      <c r="EZ200" s="176">
        <f t="shared" si="234"/>
        <v>0</v>
      </c>
      <c r="FA200" s="176">
        <f t="shared" si="234"/>
        <v>0</v>
      </c>
      <c r="FB200" s="176">
        <f t="shared" si="234"/>
        <v>0</v>
      </c>
      <c r="FC200" s="176">
        <f t="shared" si="234"/>
        <v>0</v>
      </c>
      <c r="FD200" s="176">
        <f t="shared" si="234"/>
        <v>0</v>
      </c>
      <c r="FE200" s="176">
        <f t="shared" si="234"/>
        <v>0</v>
      </c>
      <c r="FF200" s="176">
        <f t="shared" si="234"/>
        <v>0</v>
      </c>
      <c r="FG200" s="176">
        <f t="shared" si="234"/>
        <v>0</v>
      </c>
      <c r="FH200" s="176">
        <f t="shared" si="234"/>
        <v>0</v>
      </c>
      <c r="FI200" s="176">
        <f t="shared" si="234"/>
        <v>0</v>
      </c>
      <c r="FJ200" s="176">
        <f t="shared" si="234"/>
        <v>0</v>
      </c>
      <c r="FK200" s="176">
        <f t="shared" si="234"/>
        <v>0</v>
      </c>
      <c r="FL200" s="176">
        <f t="shared" si="234"/>
        <v>0</v>
      </c>
      <c r="FM200" s="176">
        <f t="shared" si="232"/>
        <v>0</v>
      </c>
      <c r="FN200" s="176">
        <f t="shared" si="232"/>
        <v>0</v>
      </c>
      <c r="FO200" s="176">
        <f t="shared" si="232"/>
        <v>0</v>
      </c>
      <c r="FP200" s="176">
        <f t="shared" si="232"/>
        <v>0</v>
      </c>
      <c r="FQ200" s="176">
        <f t="shared" si="232"/>
        <v>0</v>
      </c>
      <c r="FR200" s="176">
        <f t="shared" si="232"/>
        <v>0</v>
      </c>
      <c r="FS200" s="176">
        <f t="shared" si="232"/>
        <v>0</v>
      </c>
      <c r="FT200" s="176">
        <f t="shared" si="232"/>
        <v>0</v>
      </c>
      <c r="FU200" s="176">
        <f t="shared" si="232"/>
        <v>0</v>
      </c>
      <c r="FV200" s="176">
        <f t="shared" si="232"/>
        <v>0</v>
      </c>
      <c r="FW200" s="176">
        <f t="shared" si="232"/>
        <v>0</v>
      </c>
      <c r="FX200" s="176">
        <f t="shared" si="232"/>
        <v>0</v>
      </c>
      <c r="FY200" s="176">
        <f t="shared" si="232"/>
        <v>0</v>
      </c>
      <c r="FZ200" s="176">
        <f t="shared" si="232"/>
        <v>0</v>
      </c>
      <c r="GA200" s="176">
        <f t="shared" si="232"/>
        <v>0</v>
      </c>
      <c r="GB200" s="176">
        <f t="shared" si="239"/>
        <v>0</v>
      </c>
      <c r="GC200" s="176">
        <f t="shared" si="239"/>
        <v>0</v>
      </c>
      <c r="GD200" s="176">
        <f t="shared" si="239"/>
        <v>0</v>
      </c>
      <c r="GE200" s="176">
        <f t="shared" si="239"/>
        <v>0</v>
      </c>
      <c r="GF200" s="176">
        <f t="shared" si="238"/>
        <v>0</v>
      </c>
      <c r="GG200" s="176">
        <f t="shared" si="238"/>
        <v>0</v>
      </c>
      <c r="GH200" s="176">
        <f t="shared" si="238"/>
        <v>0</v>
      </c>
      <c r="GI200" s="176">
        <f t="shared" si="238"/>
        <v>0</v>
      </c>
      <c r="GJ200" s="176">
        <f t="shared" si="238"/>
        <v>0</v>
      </c>
      <c r="GK200" s="176">
        <f t="shared" si="238"/>
        <v>0</v>
      </c>
      <c r="GL200" s="176">
        <f t="shared" si="238"/>
        <v>0</v>
      </c>
      <c r="GM200" s="176">
        <f t="shared" si="238"/>
        <v>0</v>
      </c>
      <c r="GN200" s="176">
        <f t="shared" si="238"/>
        <v>0</v>
      </c>
      <c r="GO200" s="176">
        <f t="shared" si="238"/>
        <v>0</v>
      </c>
      <c r="GP200" s="176">
        <f t="shared" si="238"/>
        <v>0</v>
      </c>
      <c r="GQ200" s="176">
        <f t="shared" si="238"/>
        <v>0</v>
      </c>
      <c r="GR200" s="176">
        <f t="shared" si="238"/>
        <v>0</v>
      </c>
      <c r="GS200" s="176">
        <f t="shared" si="241"/>
        <v>0</v>
      </c>
      <c r="GT200" s="176">
        <f t="shared" si="241"/>
        <v>0</v>
      </c>
      <c r="GU200" s="176">
        <f t="shared" si="241"/>
        <v>0</v>
      </c>
      <c r="GV200" s="176">
        <f t="shared" si="241"/>
        <v>0</v>
      </c>
      <c r="GW200" s="176">
        <f t="shared" si="241"/>
        <v>0</v>
      </c>
      <c r="GX200" s="176">
        <f t="shared" si="241"/>
        <v>0</v>
      </c>
      <c r="GY200" s="176">
        <f t="shared" si="241"/>
        <v>0</v>
      </c>
      <c r="GZ200" s="176">
        <f t="shared" si="241"/>
        <v>0</v>
      </c>
      <c r="HA200" s="176">
        <f t="shared" si="241"/>
        <v>0</v>
      </c>
      <c r="HB200" s="176">
        <f t="shared" si="241"/>
        <v>0</v>
      </c>
      <c r="HC200" s="176">
        <f t="shared" si="241"/>
        <v>0</v>
      </c>
      <c r="HD200" s="176">
        <f t="shared" si="241"/>
        <v>0</v>
      </c>
      <c r="HE200" s="176">
        <f t="shared" si="241"/>
        <v>0</v>
      </c>
      <c r="HF200" s="176">
        <f t="shared" si="241"/>
        <v>0</v>
      </c>
      <c r="HG200" s="176">
        <f t="shared" si="241"/>
        <v>0</v>
      </c>
      <c r="HH200" s="176">
        <f t="shared" si="241"/>
        <v>0</v>
      </c>
      <c r="HI200" s="176">
        <f t="shared" si="235"/>
        <v>0</v>
      </c>
      <c r="HJ200" s="176">
        <f t="shared" si="235"/>
        <v>0</v>
      </c>
      <c r="HK200" s="176">
        <f t="shared" si="235"/>
        <v>0</v>
      </c>
      <c r="HL200" s="176">
        <f t="shared" si="235"/>
        <v>0</v>
      </c>
      <c r="HM200" s="176">
        <f t="shared" si="235"/>
        <v>0</v>
      </c>
      <c r="HN200" s="176">
        <f t="shared" si="235"/>
        <v>0</v>
      </c>
      <c r="HO200" s="176">
        <f t="shared" si="235"/>
        <v>0</v>
      </c>
      <c r="HP200" s="176">
        <f t="shared" si="235"/>
        <v>0</v>
      </c>
      <c r="HQ200" s="176">
        <f t="shared" si="235"/>
        <v>0</v>
      </c>
      <c r="HR200" s="176">
        <f t="shared" si="235"/>
        <v>0</v>
      </c>
      <c r="HS200" s="176">
        <f t="shared" si="235"/>
        <v>0</v>
      </c>
      <c r="HT200" s="176">
        <f t="shared" si="235"/>
        <v>0</v>
      </c>
      <c r="HU200" s="176">
        <f t="shared" si="235"/>
        <v>0</v>
      </c>
      <c r="HV200" s="176">
        <f t="shared" si="235"/>
        <v>0</v>
      </c>
      <c r="HW200" s="176">
        <f t="shared" si="235"/>
        <v>0</v>
      </c>
      <c r="HX200" s="176">
        <f t="shared" si="230"/>
        <v>0</v>
      </c>
      <c r="HY200" s="176">
        <f t="shared" si="230"/>
        <v>0</v>
      </c>
      <c r="HZ200" s="176">
        <f t="shared" si="230"/>
        <v>0</v>
      </c>
      <c r="IA200" s="176">
        <f t="shared" si="230"/>
        <v>0</v>
      </c>
      <c r="IB200" s="176">
        <f t="shared" si="230"/>
        <v>0</v>
      </c>
      <c r="IC200" s="176">
        <f t="shared" si="230"/>
        <v>0</v>
      </c>
      <c r="ID200" s="176">
        <f t="shared" si="230"/>
        <v>0</v>
      </c>
      <c r="IE200" s="176">
        <f t="shared" si="230"/>
        <v>0</v>
      </c>
      <c r="IF200" s="176">
        <f t="shared" si="230"/>
        <v>0</v>
      </c>
      <c r="IG200" s="176">
        <f t="shared" si="230"/>
        <v>0</v>
      </c>
    </row>
    <row r="201" spans="2:241" ht="12.75" customHeight="1" x14ac:dyDescent="0.25">
      <c r="B201" s="174"/>
      <c r="C201" s="174"/>
      <c r="D201" s="174">
        <f t="shared" si="173"/>
        <v>0</v>
      </c>
      <c r="E201"/>
      <c r="F201"/>
      <c r="G201" s="177">
        <v>188</v>
      </c>
      <c r="H201" s="176">
        <f t="shared" si="174"/>
        <v>29.149746963500863</v>
      </c>
      <c r="I201" s="176">
        <f t="shared" si="176"/>
        <v>0</v>
      </c>
      <c r="K201" s="176">
        <f t="shared" si="237"/>
        <v>0</v>
      </c>
      <c r="L201" s="176">
        <f t="shared" si="237"/>
        <v>0</v>
      </c>
      <c r="M201" s="176">
        <f t="shared" si="237"/>
        <v>0</v>
      </c>
      <c r="N201" s="176">
        <f t="shared" si="237"/>
        <v>0</v>
      </c>
      <c r="O201" s="176">
        <f t="shared" si="237"/>
        <v>0</v>
      </c>
      <c r="P201" s="176">
        <f t="shared" si="237"/>
        <v>0</v>
      </c>
      <c r="Q201" s="176">
        <f t="shared" si="237"/>
        <v>0</v>
      </c>
      <c r="R201" s="176">
        <f t="shared" si="237"/>
        <v>0</v>
      </c>
      <c r="S201" s="176">
        <f t="shared" si="237"/>
        <v>0</v>
      </c>
      <c r="T201" s="176">
        <f t="shared" si="237"/>
        <v>0</v>
      </c>
      <c r="U201" s="176">
        <f t="shared" si="237"/>
        <v>0</v>
      </c>
      <c r="V201" s="176">
        <f t="shared" si="237"/>
        <v>0</v>
      </c>
      <c r="W201" s="176">
        <f t="shared" si="237"/>
        <v>0</v>
      </c>
      <c r="X201" s="176">
        <f t="shared" si="237"/>
        <v>0</v>
      </c>
      <c r="Y201" s="176">
        <f t="shared" si="237"/>
        <v>0</v>
      </c>
      <c r="Z201" s="176">
        <f t="shared" si="237"/>
        <v>0</v>
      </c>
      <c r="AA201" s="176">
        <f t="shared" si="236"/>
        <v>0</v>
      </c>
      <c r="AB201" s="176">
        <f t="shared" si="236"/>
        <v>0</v>
      </c>
      <c r="AC201" s="176">
        <f t="shared" si="236"/>
        <v>0</v>
      </c>
      <c r="AD201" s="176">
        <f t="shared" si="236"/>
        <v>0</v>
      </c>
      <c r="AE201" s="176">
        <f t="shared" si="236"/>
        <v>0</v>
      </c>
      <c r="AF201" s="176">
        <f t="shared" si="236"/>
        <v>0</v>
      </c>
      <c r="AG201" s="176">
        <f t="shared" si="236"/>
        <v>0</v>
      </c>
      <c r="AH201" s="176">
        <f t="shared" si="236"/>
        <v>0</v>
      </c>
      <c r="AI201" s="176">
        <f t="shared" si="236"/>
        <v>0</v>
      </c>
      <c r="AJ201" s="176">
        <f t="shared" si="236"/>
        <v>0</v>
      </c>
      <c r="AK201" s="176">
        <f t="shared" si="236"/>
        <v>0</v>
      </c>
      <c r="AL201" s="176">
        <f t="shared" si="236"/>
        <v>0</v>
      </c>
      <c r="AM201" s="176">
        <f t="shared" si="236"/>
        <v>0</v>
      </c>
      <c r="AN201" s="176">
        <f t="shared" si="236"/>
        <v>0</v>
      </c>
      <c r="AO201" s="176">
        <f t="shared" si="236"/>
        <v>0</v>
      </c>
      <c r="AP201" s="176">
        <f t="shared" si="233"/>
        <v>0</v>
      </c>
      <c r="AQ201" s="176">
        <f t="shared" si="233"/>
        <v>0</v>
      </c>
      <c r="AR201" s="176">
        <f t="shared" si="233"/>
        <v>0</v>
      </c>
      <c r="AS201" s="176">
        <f t="shared" si="233"/>
        <v>0</v>
      </c>
      <c r="AT201" s="176">
        <f t="shared" si="233"/>
        <v>0</v>
      </c>
      <c r="AU201" s="176">
        <f t="shared" si="233"/>
        <v>0</v>
      </c>
      <c r="AV201" s="176">
        <f t="shared" si="233"/>
        <v>0</v>
      </c>
      <c r="AW201" s="176">
        <f t="shared" si="233"/>
        <v>0</v>
      </c>
      <c r="AX201" s="176">
        <f t="shared" si="233"/>
        <v>0</v>
      </c>
      <c r="AY201" s="176">
        <f t="shared" si="222"/>
        <v>0</v>
      </c>
      <c r="AZ201" s="176">
        <f t="shared" si="222"/>
        <v>0</v>
      </c>
      <c r="BA201" s="176">
        <f t="shared" si="222"/>
        <v>0</v>
      </c>
      <c r="BB201" s="176">
        <f t="shared" si="222"/>
        <v>0</v>
      </c>
      <c r="BC201" s="176">
        <f t="shared" si="222"/>
        <v>0</v>
      </c>
      <c r="BD201" s="176">
        <f t="shared" si="222"/>
        <v>0</v>
      </c>
      <c r="BE201" s="176">
        <f t="shared" si="222"/>
        <v>0</v>
      </c>
      <c r="BF201" s="176">
        <f t="shared" si="222"/>
        <v>0</v>
      </c>
      <c r="BG201" s="176">
        <f t="shared" si="222"/>
        <v>0</v>
      </c>
      <c r="BH201" s="176">
        <f t="shared" si="222"/>
        <v>0</v>
      </c>
      <c r="BI201" s="176">
        <f t="shared" si="220"/>
        <v>0</v>
      </c>
      <c r="BJ201" s="176">
        <f t="shared" si="220"/>
        <v>0</v>
      </c>
      <c r="BK201" s="176">
        <f t="shared" si="220"/>
        <v>0</v>
      </c>
      <c r="BL201" s="176">
        <f t="shared" si="220"/>
        <v>0</v>
      </c>
      <c r="BM201" s="176">
        <f t="shared" si="220"/>
        <v>0</v>
      </c>
      <c r="BN201" s="176">
        <f t="shared" si="220"/>
        <v>0</v>
      </c>
      <c r="BO201" s="176">
        <f t="shared" si="220"/>
        <v>0</v>
      </c>
      <c r="BP201" s="176">
        <f t="shared" si="220"/>
        <v>0</v>
      </c>
      <c r="BQ201" s="176">
        <f t="shared" si="220"/>
        <v>0</v>
      </c>
      <c r="BR201" s="176">
        <f t="shared" si="220"/>
        <v>0</v>
      </c>
      <c r="BS201" s="176">
        <f t="shared" si="217"/>
        <v>0</v>
      </c>
      <c r="BT201" s="176">
        <f t="shared" ref="BT201:CI225" si="247">+NORMDIST($H201,BT$12,BT$13,FALSE)</f>
        <v>0</v>
      </c>
      <c r="BU201" s="176">
        <f t="shared" si="247"/>
        <v>0</v>
      </c>
      <c r="BV201" s="176">
        <f t="shared" si="247"/>
        <v>0</v>
      </c>
      <c r="BW201" s="176">
        <f t="shared" si="247"/>
        <v>0</v>
      </c>
      <c r="BX201" s="176">
        <f t="shared" si="247"/>
        <v>0</v>
      </c>
      <c r="BY201" s="176">
        <f t="shared" si="247"/>
        <v>0</v>
      </c>
      <c r="BZ201" s="176">
        <f t="shared" si="247"/>
        <v>0</v>
      </c>
      <c r="CA201" s="176">
        <f t="shared" si="247"/>
        <v>0</v>
      </c>
      <c r="CB201" s="176">
        <f t="shared" si="247"/>
        <v>0</v>
      </c>
      <c r="CC201" s="176">
        <f t="shared" si="247"/>
        <v>0</v>
      </c>
      <c r="CD201" s="176">
        <f t="shared" si="247"/>
        <v>0</v>
      </c>
      <c r="CE201" s="176">
        <f t="shared" si="247"/>
        <v>0</v>
      </c>
      <c r="CF201" s="176">
        <f t="shared" si="247"/>
        <v>0</v>
      </c>
      <c r="CG201" s="176">
        <f t="shared" si="247"/>
        <v>0</v>
      </c>
      <c r="CH201" s="176">
        <f t="shared" si="247"/>
        <v>0</v>
      </c>
      <c r="CI201" s="176">
        <f t="shared" si="247"/>
        <v>0</v>
      </c>
      <c r="CJ201" s="176">
        <f t="shared" si="245"/>
        <v>0</v>
      </c>
      <c r="CK201" s="176">
        <f t="shared" si="245"/>
        <v>0</v>
      </c>
      <c r="CL201" s="176">
        <f t="shared" si="245"/>
        <v>0</v>
      </c>
      <c r="CM201" s="176">
        <f t="shared" si="245"/>
        <v>0</v>
      </c>
      <c r="CN201" s="176">
        <f t="shared" si="245"/>
        <v>0</v>
      </c>
      <c r="CO201" s="176">
        <f t="shared" si="245"/>
        <v>0</v>
      </c>
      <c r="CP201" s="176">
        <f t="shared" si="245"/>
        <v>0</v>
      </c>
      <c r="CQ201" s="176">
        <f t="shared" si="245"/>
        <v>0</v>
      </c>
      <c r="CR201" s="176">
        <f t="shared" si="245"/>
        <v>0</v>
      </c>
      <c r="CS201" s="176">
        <f t="shared" si="245"/>
        <v>0</v>
      </c>
      <c r="CT201" s="176">
        <f t="shared" si="243"/>
        <v>0</v>
      </c>
      <c r="CU201" s="176">
        <f t="shared" si="243"/>
        <v>0</v>
      </c>
      <c r="CV201" s="176">
        <f t="shared" si="243"/>
        <v>0</v>
      </c>
      <c r="CW201" s="176">
        <f t="shared" si="243"/>
        <v>0</v>
      </c>
      <c r="CX201" s="176">
        <f t="shared" si="243"/>
        <v>0</v>
      </c>
      <c r="CY201" s="176">
        <f t="shared" si="243"/>
        <v>0</v>
      </c>
      <c r="CZ201" s="176">
        <f t="shared" si="243"/>
        <v>0</v>
      </c>
      <c r="DA201" s="176">
        <f t="shared" si="243"/>
        <v>0</v>
      </c>
      <c r="DB201" s="176">
        <f t="shared" si="243"/>
        <v>0</v>
      </c>
      <c r="DC201" s="176">
        <f t="shared" si="243"/>
        <v>0</v>
      </c>
      <c r="DD201" s="176">
        <f t="shared" si="243"/>
        <v>0</v>
      </c>
      <c r="DE201" s="176">
        <f t="shared" si="243"/>
        <v>0</v>
      </c>
      <c r="DF201" s="176">
        <f t="shared" si="243"/>
        <v>0</v>
      </c>
      <c r="DG201" s="176">
        <f t="shared" si="243"/>
        <v>0</v>
      </c>
      <c r="DH201" s="176">
        <f t="shared" si="243"/>
        <v>0</v>
      </c>
      <c r="DI201" s="176">
        <f t="shared" si="242"/>
        <v>0</v>
      </c>
      <c r="DJ201" s="176">
        <f t="shared" si="242"/>
        <v>0</v>
      </c>
      <c r="DK201" s="176">
        <f t="shared" si="242"/>
        <v>0</v>
      </c>
      <c r="DL201" s="176">
        <f t="shared" si="242"/>
        <v>0</v>
      </c>
      <c r="DM201" s="176">
        <f t="shared" si="240"/>
        <v>0</v>
      </c>
      <c r="DN201" s="176">
        <f t="shared" si="240"/>
        <v>0</v>
      </c>
      <c r="DO201" s="176">
        <f t="shared" si="240"/>
        <v>0</v>
      </c>
      <c r="DP201" s="176">
        <f t="shared" si="240"/>
        <v>0</v>
      </c>
      <c r="DQ201" s="176">
        <f t="shared" si="240"/>
        <v>0</v>
      </c>
      <c r="DR201" s="176">
        <f t="shared" si="240"/>
        <v>0</v>
      </c>
      <c r="DS201" s="176">
        <f t="shared" si="240"/>
        <v>0</v>
      </c>
      <c r="DT201" s="176">
        <f t="shared" si="240"/>
        <v>0</v>
      </c>
      <c r="DU201" s="176">
        <f t="shared" si="240"/>
        <v>0</v>
      </c>
      <c r="DV201" s="176">
        <f t="shared" si="240"/>
        <v>0</v>
      </c>
      <c r="DW201" s="176">
        <f t="shared" si="240"/>
        <v>0</v>
      </c>
      <c r="DX201" s="176">
        <f t="shared" si="240"/>
        <v>0</v>
      </c>
      <c r="DY201" s="176">
        <f t="shared" si="246"/>
        <v>0</v>
      </c>
      <c r="DZ201" s="176">
        <f t="shared" si="246"/>
        <v>0</v>
      </c>
      <c r="EA201" s="176">
        <f t="shared" si="246"/>
        <v>0</v>
      </c>
      <c r="EB201" s="176">
        <f t="shared" si="246"/>
        <v>0</v>
      </c>
      <c r="EC201" s="176">
        <f t="shared" si="246"/>
        <v>0</v>
      </c>
      <c r="ED201" s="176">
        <f t="shared" si="246"/>
        <v>0</v>
      </c>
      <c r="EE201" s="176">
        <f t="shared" si="246"/>
        <v>0</v>
      </c>
      <c r="EF201" s="176">
        <f t="shared" si="246"/>
        <v>0</v>
      </c>
      <c r="EG201" s="176">
        <f t="shared" si="246"/>
        <v>0</v>
      </c>
      <c r="EH201" s="176">
        <f t="shared" si="246"/>
        <v>0</v>
      </c>
      <c r="EI201" s="176">
        <f t="shared" si="246"/>
        <v>0</v>
      </c>
      <c r="EJ201" s="176">
        <f t="shared" si="246"/>
        <v>0</v>
      </c>
      <c r="EK201" s="176">
        <f t="shared" si="246"/>
        <v>0</v>
      </c>
      <c r="EL201" s="176">
        <f t="shared" si="246"/>
        <v>0</v>
      </c>
      <c r="EM201" s="176">
        <f t="shared" si="246"/>
        <v>0</v>
      </c>
      <c r="EN201" s="176">
        <f t="shared" si="246"/>
        <v>0</v>
      </c>
      <c r="EO201" s="176">
        <f t="shared" si="244"/>
        <v>0</v>
      </c>
      <c r="EP201" s="176">
        <f t="shared" si="244"/>
        <v>0</v>
      </c>
      <c r="EQ201" s="176">
        <f t="shared" si="244"/>
        <v>0</v>
      </c>
      <c r="ER201" s="176">
        <f t="shared" si="244"/>
        <v>0</v>
      </c>
      <c r="ES201" s="176">
        <f t="shared" si="244"/>
        <v>0</v>
      </c>
      <c r="ET201" s="176">
        <f t="shared" si="244"/>
        <v>0</v>
      </c>
      <c r="EU201" s="176">
        <f t="shared" si="244"/>
        <v>0</v>
      </c>
      <c r="EV201" s="176">
        <f t="shared" si="244"/>
        <v>0</v>
      </c>
      <c r="EW201" s="176">
        <f t="shared" si="234"/>
        <v>0</v>
      </c>
      <c r="EX201" s="176">
        <f t="shared" si="234"/>
        <v>0</v>
      </c>
      <c r="EY201" s="176">
        <f t="shared" si="234"/>
        <v>0</v>
      </c>
      <c r="EZ201" s="176">
        <f t="shared" si="234"/>
        <v>0</v>
      </c>
      <c r="FA201" s="176">
        <f t="shared" si="234"/>
        <v>0</v>
      </c>
      <c r="FB201" s="176">
        <f t="shared" si="234"/>
        <v>0</v>
      </c>
      <c r="FC201" s="176">
        <f t="shared" si="234"/>
        <v>0</v>
      </c>
      <c r="FD201" s="176">
        <f t="shared" si="234"/>
        <v>0</v>
      </c>
      <c r="FE201" s="176">
        <f t="shared" si="234"/>
        <v>0</v>
      </c>
      <c r="FF201" s="176">
        <f t="shared" si="234"/>
        <v>0</v>
      </c>
      <c r="FG201" s="176">
        <f t="shared" si="234"/>
        <v>0</v>
      </c>
      <c r="FH201" s="176">
        <f t="shared" si="234"/>
        <v>0</v>
      </c>
      <c r="FI201" s="176">
        <f t="shared" si="234"/>
        <v>0</v>
      </c>
      <c r="FJ201" s="176">
        <f t="shared" si="234"/>
        <v>0</v>
      </c>
      <c r="FK201" s="176">
        <f t="shared" si="234"/>
        <v>0</v>
      </c>
      <c r="FL201" s="176">
        <f t="shared" ref="FL201:GA227" si="248">+NORMDIST($H201,FL$12,FL$13,FALSE)</f>
        <v>0</v>
      </c>
      <c r="FM201" s="176">
        <f t="shared" si="248"/>
        <v>0</v>
      </c>
      <c r="FN201" s="176">
        <f t="shared" si="248"/>
        <v>0</v>
      </c>
      <c r="FO201" s="176">
        <f t="shared" si="248"/>
        <v>0</v>
      </c>
      <c r="FP201" s="176">
        <f t="shared" si="232"/>
        <v>0</v>
      </c>
      <c r="FQ201" s="176">
        <f t="shared" si="232"/>
        <v>0</v>
      </c>
      <c r="FR201" s="176">
        <f t="shared" si="232"/>
        <v>0</v>
      </c>
      <c r="FS201" s="176">
        <f t="shared" si="232"/>
        <v>0</v>
      </c>
      <c r="FT201" s="176">
        <f t="shared" si="232"/>
        <v>0</v>
      </c>
      <c r="FU201" s="176">
        <f t="shared" si="232"/>
        <v>0</v>
      </c>
      <c r="FV201" s="176">
        <f t="shared" si="232"/>
        <v>0</v>
      </c>
      <c r="FW201" s="176">
        <f t="shared" si="232"/>
        <v>0</v>
      </c>
      <c r="FX201" s="176">
        <f t="shared" si="232"/>
        <v>0</v>
      </c>
      <c r="FY201" s="176">
        <f t="shared" si="232"/>
        <v>0</v>
      </c>
      <c r="FZ201" s="176">
        <f t="shared" si="232"/>
        <v>0</v>
      </c>
      <c r="GA201" s="176">
        <f t="shared" si="232"/>
        <v>0</v>
      </c>
      <c r="GB201" s="176">
        <f t="shared" si="239"/>
        <v>0</v>
      </c>
      <c r="GC201" s="176">
        <f t="shared" si="239"/>
        <v>0</v>
      </c>
      <c r="GD201" s="176">
        <f t="shared" si="239"/>
        <v>0</v>
      </c>
      <c r="GE201" s="176">
        <f t="shared" si="239"/>
        <v>0</v>
      </c>
      <c r="GF201" s="176">
        <f t="shared" si="238"/>
        <v>0</v>
      </c>
      <c r="GG201" s="176">
        <f t="shared" si="238"/>
        <v>0</v>
      </c>
      <c r="GH201" s="176">
        <f t="shared" si="238"/>
        <v>0</v>
      </c>
      <c r="GI201" s="176">
        <f t="shared" si="238"/>
        <v>0</v>
      </c>
      <c r="GJ201" s="176">
        <f t="shared" si="238"/>
        <v>0</v>
      </c>
      <c r="GK201" s="176">
        <f t="shared" si="238"/>
        <v>0</v>
      </c>
      <c r="GL201" s="176">
        <f t="shared" si="238"/>
        <v>0</v>
      </c>
      <c r="GM201" s="176">
        <f t="shared" si="238"/>
        <v>0</v>
      </c>
      <c r="GN201" s="176">
        <f t="shared" si="238"/>
        <v>0</v>
      </c>
      <c r="GO201" s="176">
        <f t="shared" si="238"/>
        <v>0</v>
      </c>
      <c r="GP201" s="176">
        <f t="shared" si="238"/>
        <v>0</v>
      </c>
      <c r="GQ201" s="176">
        <f t="shared" si="238"/>
        <v>0</v>
      </c>
      <c r="GR201" s="176">
        <f t="shared" si="238"/>
        <v>0</v>
      </c>
      <c r="GS201" s="176">
        <f t="shared" si="241"/>
        <v>0</v>
      </c>
      <c r="GT201" s="176">
        <f t="shared" si="241"/>
        <v>0</v>
      </c>
      <c r="GU201" s="176">
        <f t="shared" si="241"/>
        <v>0</v>
      </c>
      <c r="GV201" s="176">
        <f t="shared" si="241"/>
        <v>0</v>
      </c>
      <c r="GW201" s="176">
        <f t="shared" si="241"/>
        <v>0</v>
      </c>
      <c r="GX201" s="176">
        <f t="shared" si="241"/>
        <v>0</v>
      </c>
      <c r="GY201" s="176">
        <f t="shared" si="241"/>
        <v>0</v>
      </c>
      <c r="GZ201" s="176">
        <f t="shared" si="241"/>
        <v>0</v>
      </c>
      <c r="HA201" s="176">
        <f t="shared" si="241"/>
        <v>0</v>
      </c>
      <c r="HB201" s="176">
        <f t="shared" si="241"/>
        <v>0</v>
      </c>
      <c r="HC201" s="176">
        <f t="shared" si="241"/>
        <v>0</v>
      </c>
      <c r="HD201" s="176">
        <f t="shared" si="241"/>
        <v>0</v>
      </c>
      <c r="HE201" s="176">
        <f t="shared" si="241"/>
        <v>0</v>
      </c>
      <c r="HF201" s="176">
        <f t="shared" si="241"/>
        <v>0</v>
      </c>
      <c r="HG201" s="176">
        <f t="shared" si="241"/>
        <v>0</v>
      </c>
      <c r="HH201" s="176">
        <f t="shared" si="241"/>
        <v>0</v>
      </c>
      <c r="HI201" s="176">
        <f t="shared" si="235"/>
        <v>0</v>
      </c>
      <c r="HJ201" s="176">
        <f t="shared" si="235"/>
        <v>0</v>
      </c>
      <c r="HK201" s="176">
        <f t="shared" si="235"/>
        <v>0</v>
      </c>
      <c r="HL201" s="176">
        <f t="shared" si="235"/>
        <v>0</v>
      </c>
      <c r="HM201" s="176">
        <f t="shared" si="235"/>
        <v>0</v>
      </c>
      <c r="HN201" s="176">
        <f t="shared" si="235"/>
        <v>0</v>
      </c>
      <c r="HO201" s="176">
        <f t="shared" si="235"/>
        <v>0</v>
      </c>
      <c r="HP201" s="176">
        <f t="shared" si="235"/>
        <v>0</v>
      </c>
      <c r="HQ201" s="176">
        <f t="shared" si="235"/>
        <v>0</v>
      </c>
      <c r="HR201" s="176">
        <f t="shared" si="235"/>
        <v>0</v>
      </c>
      <c r="HS201" s="176">
        <f t="shared" si="235"/>
        <v>0</v>
      </c>
      <c r="HT201" s="176">
        <f t="shared" si="235"/>
        <v>0</v>
      </c>
      <c r="HU201" s="176">
        <f t="shared" si="235"/>
        <v>0</v>
      </c>
      <c r="HV201" s="176">
        <f t="shared" si="235"/>
        <v>0</v>
      </c>
      <c r="HW201" s="176">
        <f t="shared" si="235"/>
        <v>0</v>
      </c>
      <c r="HX201" s="176">
        <f t="shared" si="230"/>
        <v>0</v>
      </c>
      <c r="HY201" s="176">
        <f t="shared" si="230"/>
        <v>0</v>
      </c>
      <c r="HZ201" s="176">
        <f t="shared" si="230"/>
        <v>0</v>
      </c>
      <c r="IA201" s="176">
        <f t="shared" si="230"/>
        <v>0</v>
      </c>
      <c r="IB201" s="176">
        <f t="shared" si="230"/>
        <v>0</v>
      </c>
      <c r="IC201" s="176">
        <f t="shared" si="230"/>
        <v>0</v>
      </c>
      <c r="ID201" s="176">
        <f t="shared" si="230"/>
        <v>0</v>
      </c>
      <c r="IE201" s="176">
        <f t="shared" si="230"/>
        <v>0</v>
      </c>
      <c r="IF201" s="176">
        <f t="shared" si="230"/>
        <v>0</v>
      </c>
      <c r="IG201" s="176">
        <f t="shared" si="230"/>
        <v>0</v>
      </c>
    </row>
    <row r="202" spans="2:241" ht="12.75" customHeight="1" x14ac:dyDescent="0.25">
      <c r="B202" s="174"/>
      <c r="C202" s="174"/>
      <c r="D202" s="174">
        <f t="shared" si="173"/>
        <v>0</v>
      </c>
      <c r="E202"/>
      <c r="F202"/>
      <c r="G202" s="177">
        <v>189</v>
      </c>
      <c r="H202" s="176">
        <f t="shared" si="174"/>
        <v>29.304798809051398</v>
      </c>
      <c r="I202" s="176">
        <f t="shared" si="176"/>
        <v>0</v>
      </c>
      <c r="K202" s="176">
        <f t="shared" si="237"/>
        <v>0</v>
      </c>
      <c r="L202" s="176">
        <f t="shared" si="237"/>
        <v>0</v>
      </c>
      <c r="M202" s="176">
        <f t="shared" si="237"/>
        <v>0</v>
      </c>
      <c r="N202" s="176">
        <f t="shared" si="237"/>
        <v>0</v>
      </c>
      <c r="O202" s="176">
        <f t="shared" si="237"/>
        <v>0</v>
      </c>
      <c r="P202" s="176">
        <f t="shared" si="237"/>
        <v>0</v>
      </c>
      <c r="Q202" s="176">
        <f t="shared" si="237"/>
        <v>0</v>
      </c>
      <c r="R202" s="176">
        <f t="shared" si="237"/>
        <v>0</v>
      </c>
      <c r="S202" s="176">
        <f t="shared" si="237"/>
        <v>0</v>
      </c>
      <c r="T202" s="176">
        <f t="shared" si="237"/>
        <v>0</v>
      </c>
      <c r="U202" s="176">
        <f t="shared" si="237"/>
        <v>0</v>
      </c>
      <c r="V202" s="176">
        <f t="shared" si="237"/>
        <v>0</v>
      </c>
      <c r="W202" s="176">
        <f t="shared" si="237"/>
        <v>0</v>
      </c>
      <c r="X202" s="176">
        <f t="shared" si="237"/>
        <v>0</v>
      </c>
      <c r="Y202" s="176">
        <f t="shared" si="237"/>
        <v>0</v>
      </c>
      <c r="Z202" s="176">
        <f t="shared" si="237"/>
        <v>0</v>
      </c>
      <c r="AA202" s="176">
        <f t="shared" si="236"/>
        <v>0</v>
      </c>
      <c r="AB202" s="176">
        <f t="shared" si="236"/>
        <v>0</v>
      </c>
      <c r="AC202" s="176">
        <f t="shared" si="236"/>
        <v>0</v>
      </c>
      <c r="AD202" s="176">
        <f t="shared" si="236"/>
        <v>0</v>
      </c>
      <c r="AE202" s="176">
        <f t="shared" si="236"/>
        <v>0</v>
      </c>
      <c r="AF202" s="176">
        <f t="shared" si="236"/>
        <v>0</v>
      </c>
      <c r="AG202" s="176">
        <f t="shared" si="236"/>
        <v>0</v>
      </c>
      <c r="AH202" s="176">
        <f t="shared" si="236"/>
        <v>0</v>
      </c>
      <c r="AI202" s="176">
        <f t="shared" si="236"/>
        <v>0</v>
      </c>
      <c r="AJ202" s="176">
        <f t="shared" si="236"/>
        <v>0</v>
      </c>
      <c r="AK202" s="176">
        <f t="shared" si="236"/>
        <v>0</v>
      </c>
      <c r="AL202" s="176">
        <f t="shared" si="236"/>
        <v>0</v>
      </c>
      <c r="AM202" s="176">
        <f t="shared" si="236"/>
        <v>0</v>
      </c>
      <c r="AN202" s="176">
        <f t="shared" si="236"/>
        <v>0</v>
      </c>
      <c r="AO202" s="176">
        <f t="shared" si="236"/>
        <v>0</v>
      </c>
      <c r="AP202" s="176">
        <f t="shared" si="233"/>
        <v>0</v>
      </c>
      <c r="AQ202" s="176">
        <f t="shared" si="233"/>
        <v>0</v>
      </c>
      <c r="AR202" s="176">
        <f t="shared" si="233"/>
        <v>0</v>
      </c>
      <c r="AS202" s="176">
        <f t="shared" si="233"/>
        <v>0</v>
      </c>
      <c r="AT202" s="176">
        <f t="shared" si="233"/>
        <v>0</v>
      </c>
      <c r="AU202" s="176">
        <f t="shared" si="233"/>
        <v>0</v>
      </c>
      <c r="AV202" s="176">
        <f t="shared" si="233"/>
        <v>0</v>
      </c>
      <c r="AW202" s="176">
        <f t="shared" si="233"/>
        <v>0</v>
      </c>
      <c r="AX202" s="176">
        <f t="shared" si="233"/>
        <v>0</v>
      </c>
      <c r="AY202" s="176">
        <f t="shared" si="222"/>
        <v>0</v>
      </c>
      <c r="AZ202" s="176">
        <f t="shared" si="222"/>
        <v>0</v>
      </c>
      <c r="BA202" s="176">
        <f t="shared" si="222"/>
        <v>0</v>
      </c>
      <c r="BB202" s="176">
        <f t="shared" si="222"/>
        <v>0</v>
      </c>
      <c r="BC202" s="176">
        <f t="shared" si="222"/>
        <v>0</v>
      </c>
      <c r="BD202" s="176">
        <f t="shared" si="222"/>
        <v>0</v>
      </c>
      <c r="BE202" s="176">
        <f t="shared" si="222"/>
        <v>0</v>
      </c>
      <c r="BF202" s="176">
        <f t="shared" si="222"/>
        <v>0</v>
      </c>
      <c r="BG202" s="176">
        <f t="shared" si="222"/>
        <v>0</v>
      </c>
      <c r="BH202" s="176">
        <f t="shared" si="222"/>
        <v>0</v>
      </c>
      <c r="BI202" s="176">
        <f t="shared" si="220"/>
        <v>0</v>
      </c>
      <c r="BJ202" s="176">
        <f t="shared" si="220"/>
        <v>0</v>
      </c>
      <c r="BK202" s="176">
        <f t="shared" si="220"/>
        <v>0</v>
      </c>
      <c r="BL202" s="176">
        <f t="shared" si="220"/>
        <v>0</v>
      </c>
      <c r="BM202" s="176">
        <f t="shared" si="220"/>
        <v>0</v>
      </c>
      <c r="BN202" s="176">
        <f t="shared" si="220"/>
        <v>0</v>
      </c>
      <c r="BO202" s="176">
        <f t="shared" si="220"/>
        <v>0</v>
      </c>
      <c r="BP202" s="176">
        <f t="shared" si="220"/>
        <v>0</v>
      </c>
      <c r="BQ202" s="176">
        <f t="shared" si="220"/>
        <v>0</v>
      </c>
      <c r="BR202" s="176">
        <f t="shared" si="220"/>
        <v>0</v>
      </c>
      <c r="BS202" s="176">
        <f t="shared" si="220"/>
        <v>0</v>
      </c>
      <c r="BT202" s="176">
        <f t="shared" si="220"/>
        <v>0</v>
      </c>
      <c r="BU202" s="176">
        <f t="shared" si="220"/>
        <v>0</v>
      </c>
      <c r="BV202" s="176">
        <f t="shared" si="220"/>
        <v>0</v>
      </c>
      <c r="BW202" s="176">
        <f t="shared" si="247"/>
        <v>0</v>
      </c>
      <c r="BX202" s="176">
        <f t="shared" si="247"/>
        <v>0</v>
      </c>
      <c r="BY202" s="176">
        <f t="shared" si="247"/>
        <v>0</v>
      </c>
      <c r="BZ202" s="176">
        <f t="shared" si="247"/>
        <v>0</v>
      </c>
      <c r="CA202" s="176">
        <f t="shared" si="247"/>
        <v>0</v>
      </c>
      <c r="CB202" s="176">
        <f t="shared" si="247"/>
        <v>0</v>
      </c>
      <c r="CC202" s="176">
        <f t="shared" si="247"/>
        <v>0</v>
      </c>
      <c r="CD202" s="176">
        <f t="shared" si="247"/>
        <v>0</v>
      </c>
      <c r="CE202" s="176">
        <f t="shared" si="247"/>
        <v>0</v>
      </c>
      <c r="CF202" s="176">
        <f t="shared" si="247"/>
        <v>0</v>
      </c>
      <c r="CG202" s="176">
        <f t="shared" si="247"/>
        <v>0</v>
      </c>
      <c r="CH202" s="176">
        <f t="shared" si="247"/>
        <v>0</v>
      </c>
      <c r="CI202" s="176">
        <f t="shared" si="247"/>
        <v>0</v>
      </c>
      <c r="CJ202" s="176">
        <f t="shared" si="245"/>
        <v>0</v>
      </c>
      <c r="CK202" s="176">
        <f t="shared" si="245"/>
        <v>0</v>
      </c>
      <c r="CL202" s="176">
        <f t="shared" si="245"/>
        <v>0</v>
      </c>
      <c r="CM202" s="176">
        <f t="shared" si="245"/>
        <v>0</v>
      </c>
      <c r="CN202" s="176">
        <f t="shared" si="245"/>
        <v>0</v>
      </c>
      <c r="CO202" s="176">
        <f t="shared" si="245"/>
        <v>0</v>
      </c>
      <c r="CP202" s="176">
        <f t="shared" si="245"/>
        <v>0</v>
      </c>
      <c r="CQ202" s="176">
        <f t="shared" si="245"/>
        <v>0</v>
      </c>
      <c r="CR202" s="176">
        <f t="shared" si="245"/>
        <v>0</v>
      </c>
      <c r="CS202" s="176">
        <f t="shared" si="245"/>
        <v>0</v>
      </c>
      <c r="CT202" s="176">
        <f t="shared" si="243"/>
        <v>0</v>
      </c>
      <c r="CU202" s="176">
        <f t="shared" si="243"/>
        <v>0</v>
      </c>
      <c r="CV202" s="176">
        <f t="shared" si="243"/>
        <v>0</v>
      </c>
      <c r="CW202" s="176">
        <f t="shared" si="243"/>
        <v>0</v>
      </c>
      <c r="CX202" s="176">
        <f t="shared" si="243"/>
        <v>0</v>
      </c>
      <c r="CY202" s="176">
        <f t="shared" si="243"/>
        <v>0</v>
      </c>
      <c r="CZ202" s="176">
        <f t="shared" si="243"/>
        <v>0</v>
      </c>
      <c r="DA202" s="176">
        <f t="shared" si="243"/>
        <v>0</v>
      </c>
      <c r="DB202" s="176">
        <f t="shared" si="243"/>
        <v>0</v>
      </c>
      <c r="DC202" s="176">
        <f t="shared" si="243"/>
        <v>0</v>
      </c>
      <c r="DD202" s="176">
        <f t="shared" si="243"/>
        <v>0</v>
      </c>
      <c r="DE202" s="176">
        <f t="shared" si="243"/>
        <v>0</v>
      </c>
      <c r="DF202" s="176">
        <f t="shared" si="243"/>
        <v>0</v>
      </c>
      <c r="DG202" s="176">
        <f t="shared" si="243"/>
        <v>0</v>
      </c>
      <c r="DH202" s="176">
        <f t="shared" si="243"/>
        <v>0</v>
      </c>
      <c r="DI202" s="176">
        <f t="shared" si="242"/>
        <v>0</v>
      </c>
      <c r="DJ202" s="176">
        <f t="shared" si="242"/>
        <v>0</v>
      </c>
      <c r="DK202" s="176">
        <f t="shared" si="242"/>
        <v>0</v>
      </c>
      <c r="DL202" s="176">
        <f t="shared" si="242"/>
        <v>0</v>
      </c>
      <c r="DM202" s="176">
        <f t="shared" si="240"/>
        <v>0</v>
      </c>
      <c r="DN202" s="176">
        <f t="shared" si="240"/>
        <v>0</v>
      </c>
      <c r="DO202" s="176">
        <f t="shared" si="240"/>
        <v>0</v>
      </c>
      <c r="DP202" s="176">
        <f t="shared" si="240"/>
        <v>0</v>
      </c>
      <c r="DQ202" s="176">
        <f t="shared" si="240"/>
        <v>0</v>
      </c>
      <c r="DR202" s="176">
        <f t="shared" si="240"/>
        <v>0</v>
      </c>
      <c r="DS202" s="176">
        <f t="shared" si="240"/>
        <v>0</v>
      </c>
      <c r="DT202" s="176">
        <f t="shared" si="240"/>
        <v>0</v>
      </c>
      <c r="DU202" s="176">
        <f t="shared" si="240"/>
        <v>0</v>
      </c>
      <c r="DV202" s="176">
        <f t="shared" si="240"/>
        <v>0</v>
      </c>
      <c r="DW202" s="176">
        <f t="shared" si="240"/>
        <v>0</v>
      </c>
      <c r="DX202" s="176">
        <f t="shared" si="240"/>
        <v>0</v>
      </c>
      <c r="DY202" s="176">
        <f t="shared" si="246"/>
        <v>0</v>
      </c>
      <c r="DZ202" s="176">
        <f t="shared" si="246"/>
        <v>0</v>
      </c>
      <c r="EA202" s="176">
        <f t="shared" si="246"/>
        <v>0</v>
      </c>
      <c r="EB202" s="176">
        <f t="shared" si="246"/>
        <v>0</v>
      </c>
      <c r="EC202" s="176">
        <f t="shared" si="246"/>
        <v>0</v>
      </c>
      <c r="ED202" s="176">
        <f t="shared" si="246"/>
        <v>0</v>
      </c>
      <c r="EE202" s="176">
        <f t="shared" si="246"/>
        <v>0</v>
      </c>
      <c r="EF202" s="176">
        <f t="shared" si="246"/>
        <v>0</v>
      </c>
      <c r="EG202" s="176">
        <f t="shared" si="246"/>
        <v>0</v>
      </c>
      <c r="EH202" s="176">
        <f t="shared" si="246"/>
        <v>0</v>
      </c>
      <c r="EI202" s="176">
        <f t="shared" si="246"/>
        <v>0</v>
      </c>
      <c r="EJ202" s="176">
        <f t="shared" si="246"/>
        <v>0</v>
      </c>
      <c r="EK202" s="176">
        <f t="shared" si="246"/>
        <v>0</v>
      </c>
      <c r="EL202" s="176">
        <f t="shared" si="246"/>
        <v>0</v>
      </c>
      <c r="EM202" s="176">
        <f t="shared" si="246"/>
        <v>0</v>
      </c>
      <c r="EN202" s="176">
        <f t="shared" si="246"/>
        <v>0</v>
      </c>
      <c r="EO202" s="176">
        <f t="shared" si="244"/>
        <v>0</v>
      </c>
      <c r="EP202" s="176">
        <f t="shared" si="244"/>
        <v>0</v>
      </c>
      <c r="EQ202" s="176">
        <f t="shared" si="244"/>
        <v>0</v>
      </c>
      <c r="ER202" s="176">
        <f t="shared" si="244"/>
        <v>0</v>
      </c>
      <c r="ES202" s="176">
        <f t="shared" si="244"/>
        <v>0</v>
      </c>
      <c r="ET202" s="176">
        <f t="shared" si="244"/>
        <v>0</v>
      </c>
      <c r="EU202" s="176">
        <f t="shared" si="244"/>
        <v>0</v>
      </c>
      <c r="EV202" s="176">
        <f t="shared" si="244"/>
        <v>0</v>
      </c>
      <c r="EW202" s="176">
        <f t="shared" si="244"/>
        <v>0</v>
      </c>
      <c r="EX202" s="176">
        <f t="shared" ref="EX202:FM220" si="249">+NORMDIST($H202,EX$12,EX$13,FALSE)</f>
        <v>0</v>
      </c>
      <c r="EY202" s="176">
        <f t="shared" si="249"/>
        <v>0</v>
      </c>
      <c r="EZ202" s="176">
        <f t="shared" si="249"/>
        <v>0</v>
      </c>
      <c r="FA202" s="176">
        <f t="shared" si="249"/>
        <v>0</v>
      </c>
      <c r="FB202" s="176">
        <f t="shared" si="249"/>
        <v>0</v>
      </c>
      <c r="FC202" s="176">
        <f t="shared" si="249"/>
        <v>0</v>
      </c>
      <c r="FD202" s="176">
        <f t="shared" si="249"/>
        <v>0</v>
      </c>
      <c r="FE202" s="176">
        <f t="shared" si="249"/>
        <v>0</v>
      </c>
      <c r="FF202" s="176">
        <f t="shared" si="249"/>
        <v>0</v>
      </c>
      <c r="FG202" s="176">
        <f t="shared" si="249"/>
        <v>0</v>
      </c>
      <c r="FH202" s="176">
        <f t="shared" si="249"/>
        <v>0</v>
      </c>
      <c r="FI202" s="176">
        <f t="shared" si="249"/>
        <v>0</v>
      </c>
      <c r="FJ202" s="176">
        <f t="shared" si="249"/>
        <v>0</v>
      </c>
      <c r="FK202" s="176">
        <f t="shared" si="249"/>
        <v>0</v>
      </c>
      <c r="FL202" s="176">
        <f t="shared" si="249"/>
        <v>0</v>
      </c>
      <c r="FM202" s="176">
        <f t="shared" si="249"/>
        <v>0</v>
      </c>
      <c r="FN202" s="176">
        <f t="shared" si="248"/>
        <v>0</v>
      </c>
      <c r="FO202" s="176">
        <f t="shared" si="248"/>
        <v>0</v>
      </c>
      <c r="FP202" s="176">
        <f t="shared" si="232"/>
        <v>0</v>
      </c>
      <c r="FQ202" s="176">
        <f t="shared" si="232"/>
        <v>0</v>
      </c>
      <c r="FR202" s="176">
        <f t="shared" si="232"/>
        <v>0</v>
      </c>
      <c r="FS202" s="176">
        <f t="shared" si="232"/>
        <v>0</v>
      </c>
      <c r="FT202" s="176">
        <f t="shared" si="232"/>
        <v>0</v>
      </c>
      <c r="FU202" s="176">
        <f t="shared" si="232"/>
        <v>0</v>
      </c>
      <c r="FV202" s="176">
        <f t="shared" si="232"/>
        <v>0</v>
      </c>
      <c r="FW202" s="176">
        <f t="shared" si="232"/>
        <v>0</v>
      </c>
      <c r="FX202" s="176">
        <f t="shared" si="232"/>
        <v>0</v>
      </c>
      <c r="FY202" s="176">
        <f t="shared" si="232"/>
        <v>0</v>
      </c>
      <c r="FZ202" s="176">
        <f t="shared" si="232"/>
        <v>0</v>
      </c>
      <c r="GA202" s="176">
        <f t="shared" si="232"/>
        <v>0</v>
      </c>
      <c r="GB202" s="176">
        <f t="shared" si="239"/>
        <v>0</v>
      </c>
      <c r="GC202" s="176">
        <f t="shared" si="239"/>
        <v>0</v>
      </c>
      <c r="GD202" s="176">
        <f t="shared" si="239"/>
        <v>0</v>
      </c>
      <c r="GE202" s="176">
        <f t="shared" si="239"/>
        <v>0</v>
      </c>
      <c r="GF202" s="176">
        <f t="shared" si="238"/>
        <v>0</v>
      </c>
      <c r="GG202" s="176">
        <f t="shared" si="238"/>
        <v>0</v>
      </c>
      <c r="GH202" s="176">
        <f t="shared" si="238"/>
        <v>0</v>
      </c>
      <c r="GI202" s="176">
        <f t="shared" si="238"/>
        <v>0</v>
      </c>
      <c r="GJ202" s="176">
        <f t="shared" si="238"/>
        <v>0</v>
      </c>
      <c r="GK202" s="176">
        <f t="shared" si="238"/>
        <v>0</v>
      </c>
      <c r="GL202" s="176">
        <f t="shared" si="238"/>
        <v>0</v>
      </c>
      <c r="GM202" s="176">
        <f t="shared" si="238"/>
        <v>0</v>
      </c>
      <c r="GN202" s="176">
        <f t="shared" si="238"/>
        <v>0</v>
      </c>
      <c r="GO202" s="176">
        <f t="shared" si="238"/>
        <v>0</v>
      </c>
      <c r="GP202" s="176">
        <f t="shared" si="238"/>
        <v>0</v>
      </c>
      <c r="GQ202" s="176">
        <f t="shared" si="238"/>
        <v>0</v>
      </c>
      <c r="GR202" s="176">
        <f t="shared" si="238"/>
        <v>0</v>
      </c>
      <c r="GS202" s="176">
        <f t="shared" si="241"/>
        <v>0</v>
      </c>
      <c r="GT202" s="176">
        <f t="shared" si="241"/>
        <v>0</v>
      </c>
      <c r="GU202" s="176">
        <f t="shared" si="241"/>
        <v>0</v>
      </c>
      <c r="GV202" s="176">
        <f t="shared" si="241"/>
        <v>0</v>
      </c>
      <c r="GW202" s="176">
        <f t="shared" si="241"/>
        <v>0</v>
      </c>
      <c r="GX202" s="176">
        <f t="shared" si="241"/>
        <v>0</v>
      </c>
      <c r="GY202" s="176">
        <f t="shared" si="241"/>
        <v>0</v>
      </c>
      <c r="GZ202" s="176">
        <f t="shared" si="241"/>
        <v>0</v>
      </c>
      <c r="HA202" s="176">
        <f t="shared" si="241"/>
        <v>0</v>
      </c>
      <c r="HB202" s="176">
        <f t="shared" si="241"/>
        <v>0</v>
      </c>
      <c r="HC202" s="176">
        <f t="shared" si="241"/>
        <v>0</v>
      </c>
      <c r="HD202" s="176">
        <f t="shared" si="241"/>
        <v>0</v>
      </c>
      <c r="HE202" s="176">
        <f t="shared" si="241"/>
        <v>0</v>
      </c>
      <c r="HF202" s="176">
        <f t="shared" si="241"/>
        <v>0</v>
      </c>
      <c r="HG202" s="176">
        <f t="shared" si="241"/>
        <v>0</v>
      </c>
      <c r="HH202" s="176">
        <f t="shared" si="241"/>
        <v>0</v>
      </c>
      <c r="HI202" s="176">
        <f t="shared" si="235"/>
        <v>0</v>
      </c>
      <c r="HJ202" s="176">
        <f t="shared" si="235"/>
        <v>0</v>
      </c>
      <c r="HK202" s="176">
        <f t="shared" si="235"/>
        <v>0</v>
      </c>
      <c r="HL202" s="176">
        <f t="shared" si="235"/>
        <v>0</v>
      </c>
      <c r="HM202" s="176">
        <f t="shared" si="235"/>
        <v>0</v>
      </c>
      <c r="HN202" s="176">
        <f t="shared" si="235"/>
        <v>0</v>
      </c>
      <c r="HO202" s="176">
        <f t="shared" si="235"/>
        <v>0</v>
      </c>
      <c r="HP202" s="176">
        <f t="shared" si="235"/>
        <v>0</v>
      </c>
      <c r="HQ202" s="176">
        <f t="shared" si="235"/>
        <v>0</v>
      </c>
      <c r="HR202" s="176">
        <f t="shared" si="235"/>
        <v>0</v>
      </c>
      <c r="HS202" s="176">
        <f t="shared" si="235"/>
        <v>0</v>
      </c>
      <c r="HT202" s="176">
        <f t="shared" si="235"/>
        <v>0</v>
      </c>
      <c r="HU202" s="176">
        <f t="shared" si="235"/>
        <v>0</v>
      </c>
      <c r="HV202" s="176">
        <f t="shared" si="235"/>
        <v>0</v>
      </c>
      <c r="HW202" s="176">
        <f t="shared" si="235"/>
        <v>0</v>
      </c>
      <c r="HX202" s="176">
        <f t="shared" ref="HX202:IG218" si="250">+NORMDIST($H202,HX$12,HX$13,FALSE)</f>
        <v>0</v>
      </c>
      <c r="HY202" s="176">
        <f t="shared" si="250"/>
        <v>0</v>
      </c>
      <c r="HZ202" s="176">
        <f t="shared" si="250"/>
        <v>0</v>
      </c>
      <c r="IA202" s="176">
        <f t="shared" si="250"/>
        <v>0</v>
      </c>
      <c r="IB202" s="176">
        <f t="shared" si="250"/>
        <v>0</v>
      </c>
      <c r="IC202" s="176">
        <f t="shared" si="250"/>
        <v>0</v>
      </c>
      <c r="ID202" s="176">
        <f t="shared" si="250"/>
        <v>0</v>
      </c>
      <c r="IE202" s="176">
        <f t="shared" si="250"/>
        <v>0</v>
      </c>
      <c r="IF202" s="176">
        <f t="shared" si="250"/>
        <v>0</v>
      </c>
      <c r="IG202" s="176">
        <f t="shared" si="250"/>
        <v>0</v>
      </c>
    </row>
    <row r="203" spans="2:241" ht="12.75" customHeight="1" x14ac:dyDescent="0.25">
      <c r="B203" s="174"/>
      <c r="C203" s="174"/>
      <c r="D203" s="174">
        <f t="shared" si="173"/>
        <v>0</v>
      </c>
      <c r="E203"/>
      <c r="F203"/>
      <c r="G203" s="177">
        <v>190</v>
      </c>
      <c r="H203" s="176">
        <f t="shared" si="174"/>
        <v>29.459850654601937</v>
      </c>
      <c r="I203" s="176">
        <f t="shared" si="176"/>
        <v>0</v>
      </c>
      <c r="K203" s="176">
        <f t="shared" si="237"/>
        <v>0</v>
      </c>
      <c r="L203" s="176">
        <f t="shared" si="237"/>
        <v>0</v>
      </c>
      <c r="M203" s="176">
        <f t="shared" si="237"/>
        <v>0</v>
      </c>
      <c r="N203" s="176">
        <f t="shared" si="237"/>
        <v>0</v>
      </c>
      <c r="O203" s="176">
        <f t="shared" si="237"/>
        <v>0</v>
      </c>
      <c r="P203" s="176">
        <f t="shared" si="237"/>
        <v>0</v>
      </c>
      <c r="Q203" s="176">
        <f t="shared" si="237"/>
        <v>0</v>
      </c>
      <c r="R203" s="176">
        <f t="shared" si="237"/>
        <v>0</v>
      </c>
      <c r="S203" s="176">
        <f t="shared" si="237"/>
        <v>0</v>
      </c>
      <c r="T203" s="176">
        <f t="shared" si="237"/>
        <v>0</v>
      </c>
      <c r="U203" s="176">
        <f t="shared" si="237"/>
        <v>0</v>
      </c>
      <c r="V203" s="176">
        <f t="shared" si="237"/>
        <v>0</v>
      </c>
      <c r="W203" s="176">
        <f t="shared" si="237"/>
        <v>0</v>
      </c>
      <c r="X203" s="176">
        <f t="shared" si="237"/>
        <v>0</v>
      </c>
      <c r="Y203" s="176">
        <f t="shared" si="237"/>
        <v>0</v>
      </c>
      <c r="Z203" s="176">
        <f t="shared" si="237"/>
        <v>0</v>
      </c>
      <c r="AA203" s="176">
        <f t="shared" si="236"/>
        <v>0</v>
      </c>
      <c r="AB203" s="176">
        <f t="shared" si="236"/>
        <v>0</v>
      </c>
      <c r="AC203" s="176">
        <f t="shared" si="236"/>
        <v>0</v>
      </c>
      <c r="AD203" s="176">
        <f t="shared" si="236"/>
        <v>0</v>
      </c>
      <c r="AE203" s="176">
        <f t="shared" si="236"/>
        <v>0</v>
      </c>
      <c r="AF203" s="176">
        <f t="shared" si="236"/>
        <v>0</v>
      </c>
      <c r="AG203" s="176">
        <f t="shared" si="236"/>
        <v>0</v>
      </c>
      <c r="AH203" s="176">
        <f t="shared" si="236"/>
        <v>0</v>
      </c>
      <c r="AI203" s="176">
        <f t="shared" si="236"/>
        <v>0</v>
      </c>
      <c r="AJ203" s="176">
        <f t="shared" si="236"/>
        <v>0</v>
      </c>
      <c r="AK203" s="176">
        <f t="shared" si="236"/>
        <v>0</v>
      </c>
      <c r="AL203" s="176">
        <f t="shared" si="236"/>
        <v>0</v>
      </c>
      <c r="AM203" s="176">
        <f t="shared" si="236"/>
        <v>0</v>
      </c>
      <c r="AN203" s="176">
        <f t="shared" si="236"/>
        <v>0</v>
      </c>
      <c r="AO203" s="176">
        <f t="shared" si="236"/>
        <v>0</v>
      </c>
      <c r="AP203" s="176">
        <f t="shared" si="233"/>
        <v>0</v>
      </c>
      <c r="AQ203" s="176">
        <f t="shared" si="233"/>
        <v>0</v>
      </c>
      <c r="AR203" s="176">
        <f t="shared" si="233"/>
        <v>0</v>
      </c>
      <c r="AS203" s="176">
        <f t="shared" si="233"/>
        <v>0</v>
      </c>
      <c r="AT203" s="176">
        <f t="shared" si="233"/>
        <v>0</v>
      </c>
      <c r="AU203" s="176">
        <f t="shared" si="233"/>
        <v>0</v>
      </c>
      <c r="AV203" s="176">
        <f t="shared" si="233"/>
        <v>0</v>
      </c>
      <c r="AW203" s="176">
        <f t="shared" si="233"/>
        <v>0</v>
      </c>
      <c r="AX203" s="176">
        <f t="shared" si="233"/>
        <v>0</v>
      </c>
      <c r="AY203" s="176">
        <f t="shared" si="222"/>
        <v>0</v>
      </c>
      <c r="AZ203" s="176">
        <f t="shared" si="222"/>
        <v>0</v>
      </c>
      <c r="BA203" s="176">
        <f t="shared" si="222"/>
        <v>0</v>
      </c>
      <c r="BB203" s="176">
        <f t="shared" si="222"/>
        <v>0</v>
      </c>
      <c r="BC203" s="176">
        <f t="shared" si="222"/>
        <v>0</v>
      </c>
      <c r="BD203" s="176">
        <f t="shared" si="222"/>
        <v>0</v>
      </c>
      <c r="BE203" s="176">
        <f t="shared" si="222"/>
        <v>0</v>
      </c>
      <c r="BF203" s="176">
        <f t="shared" si="222"/>
        <v>0</v>
      </c>
      <c r="BG203" s="176">
        <f t="shared" si="222"/>
        <v>0</v>
      </c>
      <c r="BH203" s="176">
        <f t="shared" si="222"/>
        <v>0</v>
      </c>
      <c r="BI203" s="176">
        <f t="shared" si="220"/>
        <v>0</v>
      </c>
      <c r="BJ203" s="176">
        <f t="shared" si="220"/>
        <v>0</v>
      </c>
      <c r="BK203" s="176">
        <f t="shared" si="220"/>
        <v>0</v>
      </c>
      <c r="BL203" s="176">
        <f t="shared" si="220"/>
        <v>0</v>
      </c>
      <c r="BM203" s="176">
        <f t="shared" si="220"/>
        <v>0</v>
      </c>
      <c r="BN203" s="176">
        <f t="shared" si="220"/>
        <v>0</v>
      </c>
      <c r="BO203" s="176">
        <f t="shared" si="220"/>
        <v>0</v>
      </c>
      <c r="BP203" s="176">
        <f t="shared" si="220"/>
        <v>0</v>
      </c>
      <c r="BQ203" s="176">
        <f t="shared" si="220"/>
        <v>0</v>
      </c>
      <c r="BR203" s="176">
        <f t="shared" ref="BR203:CG226" si="251">+NORMDIST($H203,BR$12,BR$13,FALSE)</f>
        <v>0</v>
      </c>
      <c r="BS203" s="176">
        <f t="shared" si="251"/>
        <v>0</v>
      </c>
      <c r="BT203" s="176">
        <f t="shared" si="251"/>
        <v>0</v>
      </c>
      <c r="BU203" s="176">
        <f t="shared" si="251"/>
        <v>0</v>
      </c>
      <c r="BV203" s="176">
        <f t="shared" si="251"/>
        <v>0</v>
      </c>
      <c r="BW203" s="176">
        <f t="shared" si="251"/>
        <v>0</v>
      </c>
      <c r="BX203" s="176">
        <f t="shared" si="251"/>
        <v>0</v>
      </c>
      <c r="BY203" s="176">
        <f t="shared" si="251"/>
        <v>0</v>
      </c>
      <c r="BZ203" s="176">
        <f t="shared" si="251"/>
        <v>0</v>
      </c>
      <c r="CA203" s="176">
        <f t="shared" si="251"/>
        <v>0</v>
      </c>
      <c r="CB203" s="176">
        <f t="shared" si="251"/>
        <v>0</v>
      </c>
      <c r="CC203" s="176">
        <f t="shared" si="247"/>
        <v>0</v>
      </c>
      <c r="CD203" s="176">
        <f t="shared" si="247"/>
        <v>0</v>
      </c>
      <c r="CE203" s="176">
        <f t="shared" si="247"/>
        <v>0</v>
      </c>
      <c r="CF203" s="176">
        <f t="shared" si="247"/>
        <v>0</v>
      </c>
      <c r="CG203" s="176">
        <f t="shared" si="247"/>
        <v>0</v>
      </c>
      <c r="CH203" s="176">
        <f t="shared" si="247"/>
        <v>0</v>
      </c>
      <c r="CI203" s="176">
        <f t="shared" si="247"/>
        <v>0</v>
      </c>
      <c r="CJ203" s="176">
        <f t="shared" si="245"/>
        <v>0</v>
      </c>
      <c r="CK203" s="176">
        <f t="shared" si="245"/>
        <v>0</v>
      </c>
      <c r="CL203" s="176">
        <f t="shared" si="245"/>
        <v>0</v>
      </c>
      <c r="CM203" s="176">
        <f t="shared" si="245"/>
        <v>0</v>
      </c>
      <c r="CN203" s="176">
        <f t="shared" si="245"/>
        <v>0</v>
      </c>
      <c r="CO203" s="176">
        <f t="shared" si="245"/>
        <v>0</v>
      </c>
      <c r="CP203" s="176">
        <f t="shared" si="245"/>
        <v>0</v>
      </c>
      <c r="CQ203" s="176">
        <f t="shared" si="245"/>
        <v>0</v>
      </c>
      <c r="CR203" s="176">
        <f t="shared" si="245"/>
        <v>0</v>
      </c>
      <c r="CS203" s="176">
        <f t="shared" si="245"/>
        <v>0</v>
      </c>
      <c r="CT203" s="176">
        <f t="shared" si="243"/>
        <v>0</v>
      </c>
      <c r="CU203" s="176">
        <f t="shared" si="243"/>
        <v>0</v>
      </c>
      <c r="CV203" s="176">
        <f t="shared" si="243"/>
        <v>0</v>
      </c>
      <c r="CW203" s="176">
        <f t="shared" si="243"/>
        <v>0</v>
      </c>
      <c r="CX203" s="176">
        <f t="shared" si="243"/>
        <v>0</v>
      </c>
      <c r="CY203" s="176">
        <f t="shared" si="243"/>
        <v>0</v>
      </c>
      <c r="CZ203" s="176">
        <f t="shared" si="243"/>
        <v>0</v>
      </c>
      <c r="DA203" s="176">
        <f t="shared" si="243"/>
        <v>0</v>
      </c>
      <c r="DB203" s="176">
        <f t="shared" si="243"/>
        <v>0</v>
      </c>
      <c r="DC203" s="176">
        <f t="shared" si="243"/>
        <v>0</v>
      </c>
      <c r="DD203" s="176">
        <f t="shared" si="243"/>
        <v>0</v>
      </c>
      <c r="DE203" s="176">
        <f t="shared" si="243"/>
        <v>0</v>
      </c>
      <c r="DF203" s="176">
        <f t="shared" si="243"/>
        <v>0</v>
      </c>
      <c r="DG203" s="176">
        <f t="shared" si="243"/>
        <v>0</v>
      </c>
      <c r="DH203" s="176">
        <f t="shared" si="243"/>
        <v>0</v>
      </c>
      <c r="DI203" s="176">
        <f t="shared" si="242"/>
        <v>0</v>
      </c>
      <c r="DJ203" s="176">
        <f t="shared" si="242"/>
        <v>0</v>
      </c>
      <c r="DK203" s="176">
        <f t="shared" si="242"/>
        <v>0</v>
      </c>
      <c r="DL203" s="176">
        <f t="shared" si="242"/>
        <v>0</v>
      </c>
      <c r="DM203" s="176">
        <f t="shared" si="240"/>
        <v>0</v>
      </c>
      <c r="DN203" s="176">
        <f t="shared" si="240"/>
        <v>0</v>
      </c>
      <c r="DO203" s="176">
        <f t="shared" si="240"/>
        <v>0</v>
      </c>
      <c r="DP203" s="176">
        <f t="shared" si="240"/>
        <v>0</v>
      </c>
      <c r="DQ203" s="176">
        <f t="shared" si="240"/>
        <v>0</v>
      </c>
      <c r="DR203" s="176">
        <f t="shared" si="240"/>
        <v>0</v>
      </c>
      <c r="DS203" s="176">
        <f t="shared" si="240"/>
        <v>0</v>
      </c>
      <c r="DT203" s="176">
        <f t="shared" si="240"/>
        <v>0</v>
      </c>
      <c r="DU203" s="176">
        <f t="shared" si="240"/>
        <v>0</v>
      </c>
      <c r="DV203" s="176">
        <f t="shared" si="240"/>
        <v>0</v>
      </c>
      <c r="DW203" s="176">
        <f t="shared" si="240"/>
        <v>0</v>
      </c>
      <c r="DX203" s="176">
        <f t="shared" si="240"/>
        <v>0</v>
      </c>
      <c r="DY203" s="176">
        <f t="shared" si="246"/>
        <v>0</v>
      </c>
      <c r="DZ203" s="176">
        <f t="shared" si="246"/>
        <v>0</v>
      </c>
      <c r="EA203" s="176">
        <f t="shared" si="246"/>
        <v>0</v>
      </c>
      <c r="EB203" s="176">
        <f t="shared" si="246"/>
        <v>0</v>
      </c>
      <c r="EC203" s="176">
        <f t="shared" si="246"/>
        <v>0</v>
      </c>
      <c r="ED203" s="176">
        <f t="shared" si="246"/>
        <v>0</v>
      </c>
      <c r="EE203" s="176">
        <f t="shared" si="246"/>
        <v>0</v>
      </c>
      <c r="EF203" s="176">
        <f t="shared" si="246"/>
        <v>0</v>
      </c>
      <c r="EG203" s="176">
        <f t="shared" si="246"/>
        <v>0</v>
      </c>
      <c r="EH203" s="176">
        <f t="shared" si="246"/>
        <v>0</v>
      </c>
      <c r="EI203" s="176">
        <f t="shared" si="246"/>
        <v>0</v>
      </c>
      <c r="EJ203" s="176">
        <f t="shared" si="246"/>
        <v>0</v>
      </c>
      <c r="EK203" s="176">
        <f t="shared" si="246"/>
        <v>0</v>
      </c>
      <c r="EL203" s="176">
        <f t="shared" si="246"/>
        <v>0</v>
      </c>
      <c r="EM203" s="176">
        <f t="shared" si="246"/>
        <v>0</v>
      </c>
      <c r="EN203" s="176">
        <f t="shared" si="246"/>
        <v>0</v>
      </c>
      <c r="EO203" s="176">
        <f t="shared" si="244"/>
        <v>0</v>
      </c>
      <c r="EP203" s="176">
        <f t="shared" si="244"/>
        <v>0</v>
      </c>
      <c r="EQ203" s="176">
        <f t="shared" si="244"/>
        <v>0</v>
      </c>
      <c r="ER203" s="176">
        <f t="shared" si="244"/>
        <v>0</v>
      </c>
      <c r="ES203" s="176">
        <f t="shared" si="244"/>
        <v>0</v>
      </c>
      <c r="ET203" s="176">
        <f t="shared" si="244"/>
        <v>0</v>
      </c>
      <c r="EU203" s="176">
        <f t="shared" si="244"/>
        <v>0</v>
      </c>
      <c r="EV203" s="176">
        <f t="shared" si="244"/>
        <v>0</v>
      </c>
      <c r="EW203" s="176">
        <f t="shared" si="244"/>
        <v>0</v>
      </c>
      <c r="EX203" s="176">
        <f t="shared" si="249"/>
        <v>0</v>
      </c>
      <c r="EY203" s="176">
        <f t="shared" si="249"/>
        <v>0</v>
      </c>
      <c r="EZ203" s="176">
        <f t="shared" si="249"/>
        <v>0</v>
      </c>
      <c r="FA203" s="176">
        <f t="shared" si="249"/>
        <v>0</v>
      </c>
      <c r="FB203" s="176">
        <f t="shared" si="249"/>
        <v>0</v>
      </c>
      <c r="FC203" s="176">
        <f t="shared" si="249"/>
        <v>0</v>
      </c>
      <c r="FD203" s="176">
        <f t="shared" si="249"/>
        <v>0</v>
      </c>
      <c r="FE203" s="176">
        <f t="shared" si="249"/>
        <v>0</v>
      </c>
      <c r="FF203" s="176">
        <f t="shared" si="249"/>
        <v>0</v>
      </c>
      <c r="FG203" s="176">
        <f t="shared" si="249"/>
        <v>0</v>
      </c>
      <c r="FH203" s="176">
        <f t="shared" si="249"/>
        <v>0</v>
      </c>
      <c r="FI203" s="176">
        <f t="shared" si="249"/>
        <v>0</v>
      </c>
      <c r="FJ203" s="176">
        <f t="shared" si="249"/>
        <v>0</v>
      </c>
      <c r="FK203" s="176">
        <f t="shared" si="249"/>
        <v>0</v>
      </c>
      <c r="FL203" s="176">
        <f t="shared" si="249"/>
        <v>0</v>
      </c>
      <c r="FM203" s="176">
        <f t="shared" si="249"/>
        <v>0</v>
      </c>
      <c r="FN203" s="176">
        <f t="shared" si="248"/>
        <v>0</v>
      </c>
      <c r="FO203" s="176">
        <f t="shared" si="248"/>
        <v>0</v>
      </c>
      <c r="FP203" s="176">
        <f t="shared" si="232"/>
        <v>0</v>
      </c>
      <c r="FQ203" s="176">
        <f t="shared" si="232"/>
        <v>0</v>
      </c>
      <c r="FR203" s="176">
        <f t="shared" si="232"/>
        <v>0</v>
      </c>
      <c r="FS203" s="176">
        <f t="shared" si="232"/>
        <v>0</v>
      </c>
      <c r="FT203" s="176">
        <f t="shared" si="232"/>
        <v>0</v>
      </c>
      <c r="FU203" s="176">
        <f t="shared" si="232"/>
        <v>0</v>
      </c>
      <c r="FV203" s="176">
        <f t="shared" si="232"/>
        <v>0</v>
      </c>
      <c r="FW203" s="176">
        <f t="shared" si="232"/>
        <v>0</v>
      </c>
      <c r="FX203" s="176">
        <f t="shared" si="232"/>
        <v>0</v>
      </c>
      <c r="FY203" s="176">
        <f t="shared" si="232"/>
        <v>0</v>
      </c>
      <c r="FZ203" s="176">
        <f t="shared" si="232"/>
        <v>0</v>
      </c>
      <c r="GA203" s="176">
        <f t="shared" si="232"/>
        <v>0</v>
      </c>
      <c r="GB203" s="176">
        <f t="shared" si="239"/>
        <v>0</v>
      </c>
      <c r="GC203" s="176">
        <f t="shared" si="239"/>
        <v>0</v>
      </c>
      <c r="GD203" s="176">
        <f t="shared" si="239"/>
        <v>0</v>
      </c>
      <c r="GE203" s="176">
        <f t="shared" si="239"/>
        <v>0</v>
      </c>
      <c r="GF203" s="176">
        <f t="shared" si="238"/>
        <v>0</v>
      </c>
      <c r="GG203" s="176">
        <f t="shared" si="238"/>
        <v>0</v>
      </c>
      <c r="GH203" s="176">
        <f t="shared" si="238"/>
        <v>0</v>
      </c>
      <c r="GI203" s="176">
        <f t="shared" si="238"/>
        <v>0</v>
      </c>
      <c r="GJ203" s="176">
        <f t="shared" si="238"/>
        <v>0</v>
      </c>
      <c r="GK203" s="176">
        <f t="shared" si="238"/>
        <v>0</v>
      </c>
      <c r="GL203" s="176">
        <f t="shared" si="238"/>
        <v>0</v>
      </c>
      <c r="GM203" s="176">
        <f t="shared" si="238"/>
        <v>0</v>
      </c>
      <c r="GN203" s="176">
        <f t="shared" si="238"/>
        <v>0</v>
      </c>
      <c r="GO203" s="176">
        <f t="shared" si="238"/>
        <v>0</v>
      </c>
      <c r="GP203" s="176">
        <f t="shared" si="238"/>
        <v>0</v>
      </c>
      <c r="GQ203" s="176">
        <f t="shared" si="238"/>
        <v>0</v>
      </c>
      <c r="GR203" s="176">
        <f t="shared" si="238"/>
        <v>0</v>
      </c>
      <c r="GS203" s="176">
        <f t="shared" si="241"/>
        <v>0</v>
      </c>
      <c r="GT203" s="176">
        <f t="shared" si="241"/>
        <v>0</v>
      </c>
      <c r="GU203" s="176">
        <f t="shared" si="241"/>
        <v>0</v>
      </c>
      <c r="GV203" s="176">
        <f t="shared" si="241"/>
        <v>0</v>
      </c>
      <c r="GW203" s="176">
        <f t="shared" si="241"/>
        <v>0</v>
      </c>
      <c r="GX203" s="176">
        <f t="shared" si="241"/>
        <v>0</v>
      </c>
      <c r="GY203" s="176">
        <f t="shared" si="241"/>
        <v>0</v>
      </c>
      <c r="GZ203" s="176">
        <f t="shared" si="241"/>
        <v>0</v>
      </c>
      <c r="HA203" s="176">
        <f t="shared" si="241"/>
        <v>0</v>
      </c>
      <c r="HB203" s="176">
        <f t="shared" si="241"/>
        <v>0</v>
      </c>
      <c r="HC203" s="176">
        <f t="shared" si="241"/>
        <v>0</v>
      </c>
      <c r="HD203" s="176">
        <f t="shared" si="241"/>
        <v>0</v>
      </c>
      <c r="HE203" s="176">
        <f t="shared" si="241"/>
        <v>0</v>
      </c>
      <c r="HF203" s="176">
        <f t="shared" si="241"/>
        <v>0</v>
      </c>
      <c r="HG203" s="176">
        <f t="shared" si="241"/>
        <v>0</v>
      </c>
      <c r="HH203" s="176">
        <f t="shared" si="241"/>
        <v>0</v>
      </c>
      <c r="HI203" s="176">
        <f t="shared" si="235"/>
        <v>0</v>
      </c>
      <c r="HJ203" s="176">
        <f t="shared" si="235"/>
        <v>0</v>
      </c>
      <c r="HK203" s="176">
        <f t="shared" si="235"/>
        <v>0</v>
      </c>
      <c r="HL203" s="176">
        <f t="shared" si="235"/>
        <v>0</v>
      </c>
      <c r="HM203" s="176">
        <f t="shared" si="235"/>
        <v>0</v>
      </c>
      <c r="HN203" s="176">
        <f t="shared" si="235"/>
        <v>0</v>
      </c>
      <c r="HO203" s="176">
        <f t="shared" si="235"/>
        <v>0</v>
      </c>
      <c r="HP203" s="176">
        <f t="shared" si="235"/>
        <v>0</v>
      </c>
      <c r="HQ203" s="176">
        <f t="shared" si="235"/>
        <v>0</v>
      </c>
      <c r="HR203" s="176">
        <f t="shared" si="235"/>
        <v>0</v>
      </c>
      <c r="HS203" s="176">
        <f t="shared" si="235"/>
        <v>0</v>
      </c>
      <c r="HT203" s="176">
        <f t="shared" si="235"/>
        <v>0</v>
      </c>
      <c r="HU203" s="176">
        <f t="shared" si="235"/>
        <v>0</v>
      </c>
      <c r="HV203" s="176">
        <f t="shared" si="235"/>
        <v>0</v>
      </c>
      <c r="HW203" s="176">
        <f t="shared" si="235"/>
        <v>0</v>
      </c>
      <c r="HX203" s="176">
        <f t="shared" si="250"/>
        <v>0</v>
      </c>
      <c r="HY203" s="176">
        <f t="shared" si="250"/>
        <v>0</v>
      </c>
      <c r="HZ203" s="176">
        <f t="shared" si="250"/>
        <v>0</v>
      </c>
      <c r="IA203" s="176">
        <f t="shared" si="250"/>
        <v>0</v>
      </c>
      <c r="IB203" s="176">
        <f t="shared" si="250"/>
        <v>0</v>
      </c>
      <c r="IC203" s="176">
        <f t="shared" si="250"/>
        <v>0</v>
      </c>
      <c r="ID203" s="176">
        <f t="shared" si="250"/>
        <v>0</v>
      </c>
      <c r="IE203" s="176">
        <f t="shared" si="250"/>
        <v>0</v>
      </c>
      <c r="IF203" s="176">
        <f t="shared" si="250"/>
        <v>0</v>
      </c>
      <c r="IG203" s="176">
        <f t="shared" si="250"/>
        <v>0</v>
      </c>
    </row>
    <row r="204" spans="2:241" ht="12.75" customHeight="1" x14ac:dyDescent="0.25">
      <c r="B204" s="174"/>
      <c r="C204" s="174"/>
      <c r="D204" s="174">
        <f t="shared" si="173"/>
        <v>0</v>
      </c>
      <c r="E204"/>
      <c r="F204"/>
      <c r="G204" s="177">
        <v>191</v>
      </c>
      <c r="H204" s="176">
        <f t="shared" si="174"/>
        <v>29.614902500152471</v>
      </c>
      <c r="I204" s="176">
        <f t="shared" si="176"/>
        <v>0</v>
      </c>
      <c r="K204" s="176">
        <f t="shared" si="237"/>
        <v>0</v>
      </c>
      <c r="L204" s="176">
        <f t="shared" si="237"/>
        <v>0</v>
      </c>
      <c r="M204" s="176">
        <f t="shared" si="237"/>
        <v>0</v>
      </c>
      <c r="N204" s="176">
        <f t="shared" si="237"/>
        <v>0</v>
      </c>
      <c r="O204" s="176">
        <f t="shared" si="237"/>
        <v>0</v>
      </c>
      <c r="P204" s="176">
        <f t="shared" si="237"/>
        <v>0</v>
      </c>
      <c r="Q204" s="176">
        <f t="shared" si="237"/>
        <v>0</v>
      </c>
      <c r="R204" s="176">
        <f t="shared" si="237"/>
        <v>0</v>
      </c>
      <c r="S204" s="176">
        <f t="shared" si="237"/>
        <v>0</v>
      </c>
      <c r="T204" s="176">
        <f t="shared" si="237"/>
        <v>0</v>
      </c>
      <c r="U204" s="176">
        <f t="shared" si="237"/>
        <v>0</v>
      </c>
      <c r="V204" s="176">
        <f t="shared" si="237"/>
        <v>0</v>
      </c>
      <c r="W204" s="176">
        <f t="shared" si="237"/>
        <v>0</v>
      </c>
      <c r="X204" s="176">
        <f t="shared" si="237"/>
        <v>0</v>
      </c>
      <c r="Y204" s="176">
        <f t="shared" si="237"/>
        <v>0</v>
      </c>
      <c r="Z204" s="176">
        <f t="shared" si="237"/>
        <v>0</v>
      </c>
      <c r="AA204" s="176">
        <f t="shared" si="236"/>
        <v>0</v>
      </c>
      <c r="AB204" s="176">
        <f t="shared" si="236"/>
        <v>0</v>
      </c>
      <c r="AC204" s="176">
        <f t="shared" si="236"/>
        <v>0</v>
      </c>
      <c r="AD204" s="176">
        <f t="shared" si="236"/>
        <v>0</v>
      </c>
      <c r="AE204" s="176">
        <f t="shared" si="236"/>
        <v>0</v>
      </c>
      <c r="AF204" s="176">
        <f t="shared" si="236"/>
        <v>0</v>
      </c>
      <c r="AG204" s="176">
        <f t="shared" si="236"/>
        <v>0</v>
      </c>
      <c r="AH204" s="176">
        <f t="shared" si="236"/>
        <v>0</v>
      </c>
      <c r="AI204" s="176">
        <f t="shared" si="236"/>
        <v>0</v>
      </c>
      <c r="AJ204" s="176">
        <f t="shared" si="236"/>
        <v>0</v>
      </c>
      <c r="AK204" s="176">
        <f t="shared" si="236"/>
        <v>0</v>
      </c>
      <c r="AL204" s="176">
        <f t="shared" si="236"/>
        <v>0</v>
      </c>
      <c r="AM204" s="176">
        <f t="shared" si="236"/>
        <v>0</v>
      </c>
      <c r="AN204" s="176">
        <f t="shared" si="236"/>
        <v>0</v>
      </c>
      <c r="AO204" s="176">
        <f t="shared" si="236"/>
        <v>0</v>
      </c>
      <c r="AP204" s="176">
        <f t="shared" si="233"/>
        <v>0</v>
      </c>
      <c r="AQ204" s="176">
        <f t="shared" si="233"/>
        <v>0</v>
      </c>
      <c r="AR204" s="176">
        <f t="shared" si="233"/>
        <v>0</v>
      </c>
      <c r="AS204" s="176">
        <f t="shared" si="233"/>
        <v>0</v>
      </c>
      <c r="AT204" s="176">
        <f t="shared" si="233"/>
        <v>0</v>
      </c>
      <c r="AU204" s="176">
        <f t="shared" si="233"/>
        <v>0</v>
      </c>
      <c r="AV204" s="176">
        <f t="shared" si="233"/>
        <v>0</v>
      </c>
      <c r="AW204" s="176">
        <f t="shared" si="233"/>
        <v>0</v>
      </c>
      <c r="AX204" s="176">
        <f t="shared" si="233"/>
        <v>0</v>
      </c>
      <c r="AY204" s="176">
        <f t="shared" si="233"/>
        <v>0</v>
      </c>
      <c r="AZ204" s="176">
        <f t="shared" si="233"/>
        <v>0</v>
      </c>
      <c r="BA204" s="176">
        <f t="shared" si="233"/>
        <v>0</v>
      </c>
      <c r="BB204" s="176">
        <f t="shared" si="233"/>
        <v>0</v>
      </c>
      <c r="BC204" s="176">
        <f t="shared" si="233"/>
        <v>0</v>
      </c>
      <c r="BD204" s="176">
        <f t="shared" si="233"/>
        <v>0</v>
      </c>
      <c r="BE204" s="176">
        <f t="shared" si="233"/>
        <v>0</v>
      </c>
      <c r="BF204" s="176">
        <f t="shared" ref="BF204:BU225" si="252">+NORMDIST($H204,BF$12,BF$13,FALSE)</f>
        <v>0</v>
      </c>
      <c r="BG204" s="176">
        <f t="shared" si="252"/>
        <v>0</v>
      </c>
      <c r="BH204" s="176">
        <f t="shared" si="252"/>
        <v>0</v>
      </c>
      <c r="BI204" s="176">
        <f t="shared" si="252"/>
        <v>0</v>
      </c>
      <c r="BJ204" s="176">
        <f t="shared" si="252"/>
        <v>0</v>
      </c>
      <c r="BK204" s="176">
        <f t="shared" si="252"/>
        <v>0</v>
      </c>
      <c r="BL204" s="176">
        <f t="shared" si="252"/>
        <v>0</v>
      </c>
      <c r="BM204" s="176">
        <f t="shared" si="252"/>
        <v>0</v>
      </c>
      <c r="BN204" s="176">
        <f t="shared" si="252"/>
        <v>0</v>
      </c>
      <c r="BO204" s="176">
        <f t="shared" si="252"/>
        <v>0</v>
      </c>
      <c r="BP204" s="176">
        <f t="shared" si="252"/>
        <v>0</v>
      </c>
      <c r="BQ204" s="176">
        <f t="shared" si="252"/>
        <v>0</v>
      </c>
      <c r="BR204" s="176">
        <f t="shared" si="252"/>
        <v>0</v>
      </c>
      <c r="BS204" s="176">
        <f t="shared" si="251"/>
        <v>0</v>
      </c>
      <c r="BT204" s="176">
        <f t="shared" si="251"/>
        <v>0</v>
      </c>
      <c r="BU204" s="176">
        <f t="shared" si="251"/>
        <v>0</v>
      </c>
      <c r="BV204" s="176">
        <f t="shared" si="251"/>
        <v>0</v>
      </c>
      <c r="BW204" s="176">
        <f t="shared" si="251"/>
        <v>0</v>
      </c>
      <c r="BX204" s="176">
        <f t="shared" si="251"/>
        <v>0</v>
      </c>
      <c r="BY204" s="176">
        <f t="shared" si="251"/>
        <v>0</v>
      </c>
      <c r="BZ204" s="176">
        <f t="shared" si="251"/>
        <v>0</v>
      </c>
      <c r="CA204" s="176">
        <f t="shared" si="251"/>
        <v>0</v>
      </c>
      <c r="CB204" s="176">
        <f t="shared" si="251"/>
        <v>0</v>
      </c>
      <c r="CC204" s="176">
        <f t="shared" si="247"/>
        <v>0</v>
      </c>
      <c r="CD204" s="176">
        <f t="shared" si="247"/>
        <v>0</v>
      </c>
      <c r="CE204" s="176">
        <f t="shared" si="247"/>
        <v>0</v>
      </c>
      <c r="CF204" s="176">
        <f t="shared" si="247"/>
        <v>0</v>
      </c>
      <c r="CG204" s="176">
        <f t="shared" si="247"/>
        <v>0</v>
      </c>
      <c r="CH204" s="176">
        <f t="shared" si="247"/>
        <v>0</v>
      </c>
      <c r="CI204" s="176">
        <f t="shared" si="247"/>
        <v>0</v>
      </c>
      <c r="CJ204" s="176">
        <f t="shared" si="245"/>
        <v>0</v>
      </c>
      <c r="CK204" s="176">
        <f t="shared" si="245"/>
        <v>0</v>
      </c>
      <c r="CL204" s="176">
        <f t="shared" si="245"/>
        <v>0</v>
      </c>
      <c r="CM204" s="176">
        <f t="shared" si="245"/>
        <v>0</v>
      </c>
      <c r="CN204" s="176">
        <f t="shared" si="245"/>
        <v>0</v>
      </c>
      <c r="CO204" s="176">
        <f t="shared" si="245"/>
        <v>0</v>
      </c>
      <c r="CP204" s="176">
        <f t="shared" si="245"/>
        <v>0</v>
      </c>
      <c r="CQ204" s="176">
        <f t="shared" si="245"/>
        <v>0</v>
      </c>
      <c r="CR204" s="176">
        <f t="shared" si="245"/>
        <v>0</v>
      </c>
      <c r="CS204" s="176">
        <f t="shared" si="245"/>
        <v>0</v>
      </c>
      <c r="CT204" s="176">
        <f t="shared" si="243"/>
        <v>0</v>
      </c>
      <c r="CU204" s="176">
        <f t="shared" si="243"/>
        <v>0</v>
      </c>
      <c r="CV204" s="176">
        <f t="shared" si="243"/>
        <v>0</v>
      </c>
      <c r="CW204" s="176">
        <f t="shared" si="243"/>
        <v>0</v>
      </c>
      <c r="CX204" s="176">
        <f t="shared" si="243"/>
        <v>0</v>
      </c>
      <c r="CY204" s="176">
        <f t="shared" si="243"/>
        <v>0</v>
      </c>
      <c r="CZ204" s="176">
        <f t="shared" si="243"/>
        <v>0</v>
      </c>
      <c r="DA204" s="176">
        <f t="shared" si="243"/>
        <v>0</v>
      </c>
      <c r="DB204" s="176">
        <f t="shared" si="243"/>
        <v>0</v>
      </c>
      <c r="DC204" s="176">
        <f t="shared" si="243"/>
        <v>0</v>
      </c>
      <c r="DD204" s="176">
        <f t="shared" si="243"/>
        <v>0</v>
      </c>
      <c r="DE204" s="176">
        <f t="shared" si="243"/>
        <v>0</v>
      </c>
      <c r="DF204" s="176">
        <f t="shared" si="243"/>
        <v>0</v>
      </c>
      <c r="DG204" s="176">
        <f t="shared" si="243"/>
        <v>0</v>
      </c>
      <c r="DH204" s="176">
        <f t="shared" si="243"/>
        <v>0</v>
      </c>
      <c r="DI204" s="176">
        <f t="shared" si="242"/>
        <v>0</v>
      </c>
      <c r="DJ204" s="176">
        <f t="shared" si="242"/>
        <v>0</v>
      </c>
      <c r="DK204" s="176">
        <f t="shared" si="242"/>
        <v>0</v>
      </c>
      <c r="DL204" s="176">
        <f t="shared" si="242"/>
        <v>0</v>
      </c>
      <c r="DM204" s="176">
        <f t="shared" si="240"/>
        <v>0</v>
      </c>
      <c r="DN204" s="176">
        <f t="shared" si="240"/>
        <v>0</v>
      </c>
      <c r="DO204" s="176">
        <f t="shared" si="240"/>
        <v>0</v>
      </c>
      <c r="DP204" s="176">
        <f t="shared" si="240"/>
        <v>0</v>
      </c>
      <c r="DQ204" s="176">
        <f t="shared" si="240"/>
        <v>0</v>
      </c>
      <c r="DR204" s="176">
        <f t="shared" si="240"/>
        <v>0</v>
      </c>
      <c r="DS204" s="176">
        <f t="shared" si="240"/>
        <v>0</v>
      </c>
      <c r="DT204" s="176">
        <f t="shared" si="240"/>
        <v>0</v>
      </c>
      <c r="DU204" s="176">
        <f t="shared" si="240"/>
        <v>0</v>
      </c>
      <c r="DV204" s="176">
        <f t="shared" si="240"/>
        <v>0</v>
      </c>
      <c r="DW204" s="176">
        <f t="shared" si="240"/>
        <v>0</v>
      </c>
      <c r="DX204" s="176">
        <f t="shared" si="240"/>
        <v>0</v>
      </c>
      <c r="DY204" s="176">
        <f t="shared" si="246"/>
        <v>0</v>
      </c>
      <c r="DZ204" s="176">
        <f t="shared" si="246"/>
        <v>0</v>
      </c>
      <c r="EA204" s="176">
        <f t="shared" si="246"/>
        <v>0</v>
      </c>
      <c r="EB204" s="176">
        <f t="shared" si="246"/>
        <v>0</v>
      </c>
      <c r="EC204" s="176">
        <f t="shared" si="246"/>
        <v>0</v>
      </c>
      <c r="ED204" s="176">
        <f t="shared" si="246"/>
        <v>0</v>
      </c>
      <c r="EE204" s="176">
        <f t="shared" si="246"/>
        <v>0</v>
      </c>
      <c r="EF204" s="176">
        <f t="shared" si="246"/>
        <v>0</v>
      </c>
      <c r="EG204" s="176">
        <f t="shared" si="246"/>
        <v>0</v>
      </c>
      <c r="EH204" s="176">
        <f t="shared" si="246"/>
        <v>0</v>
      </c>
      <c r="EI204" s="176">
        <f t="shared" si="246"/>
        <v>0</v>
      </c>
      <c r="EJ204" s="176">
        <f t="shared" si="246"/>
        <v>0</v>
      </c>
      <c r="EK204" s="176">
        <f t="shared" si="246"/>
        <v>0</v>
      </c>
      <c r="EL204" s="176">
        <f t="shared" si="246"/>
        <v>0</v>
      </c>
      <c r="EM204" s="176">
        <f t="shared" si="246"/>
        <v>0</v>
      </c>
      <c r="EN204" s="176">
        <f t="shared" si="246"/>
        <v>0</v>
      </c>
      <c r="EO204" s="176">
        <f t="shared" si="244"/>
        <v>0</v>
      </c>
      <c r="EP204" s="176">
        <f t="shared" si="244"/>
        <v>0</v>
      </c>
      <c r="EQ204" s="176">
        <f t="shared" si="244"/>
        <v>0</v>
      </c>
      <c r="ER204" s="176">
        <f t="shared" si="244"/>
        <v>0</v>
      </c>
      <c r="ES204" s="176">
        <f t="shared" si="244"/>
        <v>0</v>
      </c>
      <c r="ET204" s="176">
        <f t="shared" si="244"/>
        <v>0</v>
      </c>
      <c r="EU204" s="176">
        <f t="shared" si="244"/>
        <v>0</v>
      </c>
      <c r="EV204" s="176">
        <f t="shared" si="244"/>
        <v>0</v>
      </c>
      <c r="EW204" s="176">
        <f t="shared" si="244"/>
        <v>0</v>
      </c>
      <c r="EX204" s="176">
        <f t="shared" si="249"/>
        <v>0</v>
      </c>
      <c r="EY204" s="176">
        <f t="shared" si="249"/>
        <v>0</v>
      </c>
      <c r="EZ204" s="176">
        <f t="shared" si="249"/>
        <v>0</v>
      </c>
      <c r="FA204" s="176">
        <f t="shared" si="249"/>
        <v>0</v>
      </c>
      <c r="FB204" s="176">
        <f t="shared" si="249"/>
        <v>0</v>
      </c>
      <c r="FC204" s="176">
        <f t="shared" si="249"/>
        <v>0</v>
      </c>
      <c r="FD204" s="176">
        <f t="shared" si="249"/>
        <v>0</v>
      </c>
      <c r="FE204" s="176">
        <f t="shared" si="249"/>
        <v>0</v>
      </c>
      <c r="FF204" s="176">
        <f t="shared" si="249"/>
        <v>0</v>
      </c>
      <c r="FG204" s="176">
        <f t="shared" si="249"/>
        <v>0</v>
      </c>
      <c r="FH204" s="176">
        <f t="shared" si="249"/>
        <v>0</v>
      </c>
      <c r="FI204" s="176">
        <f t="shared" si="249"/>
        <v>0</v>
      </c>
      <c r="FJ204" s="176">
        <f t="shared" si="249"/>
        <v>0</v>
      </c>
      <c r="FK204" s="176">
        <f t="shared" si="249"/>
        <v>0</v>
      </c>
      <c r="FL204" s="176">
        <f t="shared" si="249"/>
        <v>0</v>
      </c>
      <c r="FM204" s="176">
        <f t="shared" si="249"/>
        <v>0</v>
      </c>
      <c r="FN204" s="176">
        <f t="shared" si="248"/>
        <v>0</v>
      </c>
      <c r="FO204" s="176">
        <f t="shared" si="248"/>
        <v>0</v>
      </c>
      <c r="FP204" s="176">
        <f t="shared" si="232"/>
        <v>0</v>
      </c>
      <c r="FQ204" s="176">
        <f t="shared" si="232"/>
        <v>0</v>
      </c>
      <c r="FR204" s="176">
        <f t="shared" si="232"/>
        <v>0</v>
      </c>
      <c r="FS204" s="176">
        <f t="shared" si="232"/>
        <v>0</v>
      </c>
      <c r="FT204" s="176">
        <f t="shared" si="232"/>
        <v>0</v>
      </c>
      <c r="FU204" s="176">
        <f t="shared" si="232"/>
        <v>0</v>
      </c>
      <c r="FV204" s="176">
        <f t="shared" si="232"/>
        <v>0</v>
      </c>
      <c r="FW204" s="176">
        <f t="shared" si="232"/>
        <v>0</v>
      </c>
      <c r="FX204" s="176">
        <f t="shared" si="232"/>
        <v>0</v>
      </c>
      <c r="FY204" s="176">
        <f t="shared" si="232"/>
        <v>0</v>
      </c>
      <c r="FZ204" s="176">
        <f t="shared" si="232"/>
        <v>0</v>
      </c>
      <c r="GA204" s="176">
        <f t="shared" si="232"/>
        <v>0</v>
      </c>
      <c r="GB204" s="176">
        <f t="shared" si="239"/>
        <v>0</v>
      </c>
      <c r="GC204" s="176">
        <f t="shared" si="239"/>
        <v>0</v>
      </c>
      <c r="GD204" s="176">
        <f t="shared" si="239"/>
        <v>0</v>
      </c>
      <c r="GE204" s="176">
        <f t="shared" si="239"/>
        <v>0</v>
      </c>
      <c r="GF204" s="176">
        <f t="shared" si="238"/>
        <v>0</v>
      </c>
      <c r="GG204" s="176">
        <f t="shared" si="238"/>
        <v>0</v>
      </c>
      <c r="GH204" s="176">
        <f t="shared" si="238"/>
        <v>0</v>
      </c>
      <c r="GI204" s="176">
        <f t="shared" si="238"/>
        <v>0</v>
      </c>
      <c r="GJ204" s="176">
        <f t="shared" si="238"/>
        <v>0</v>
      </c>
      <c r="GK204" s="176">
        <f t="shared" si="238"/>
        <v>0</v>
      </c>
      <c r="GL204" s="176">
        <f t="shared" si="238"/>
        <v>0</v>
      </c>
      <c r="GM204" s="176">
        <f t="shared" si="238"/>
        <v>0</v>
      </c>
      <c r="GN204" s="176">
        <f t="shared" si="238"/>
        <v>0</v>
      </c>
      <c r="GO204" s="176">
        <f t="shared" si="238"/>
        <v>0</v>
      </c>
      <c r="GP204" s="176">
        <f t="shared" si="238"/>
        <v>0</v>
      </c>
      <c r="GQ204" s="176">
        <f t="shared" si="238"/>
        <v>0</v>
      </c>
      <c r="GR204" s="176">
        <f t="shared" si="238"/>
        <v>0</v>
      </c>
      <c r="GS204" s="176">
        <f t="shared" si="241"/>
        <v>0</v>
      </c>
      <c r="GT204" s="176">
        <f t="shared" si="241"/>
        <v>0</v>
      </c>
      <c r="GU204" s="176">
        <f t="shared" si="241"/>
        <v>0</v>
      </c>
      <c r="GV204" s="176">
        <f t="shared" si="241"/>
        <v>0</v>
      </c>
      <c r="GW204" s="176">
        <f t="shared" si="241"/>
        <v>0</v>
      </c>
      <c r="GX204" s="176">
        <f t="shared" si="241"/>
        <v>0</v>
      </c>
      <c r="GY204" s="176">
        <f t="shared" si="241"/>
        <v>0</v>
      </c>
      <c r="GZ204" s="176">
        <f t="shared" si="241"/>
        <v>0</v>
      </c>
      <c r="HA204" s="176">
        <f t="shared" si="241"/>
        <v>0</v>
      </c>
      <c r="HB204" s="176">
        <f t="shared" si="241"/>
        <v>0</v>
      </c>
      <c r="HC204" s="176">
        <f t="shared" si="241"/>
        <v>0</v>
      </c>
      <c r="HD204" s="176">
        <f t="shared" si="241"/>
        <v>0</v>
      </c>
      <c r="HE204" s="176">
        <f t="shared" si="241"/>
        <v>0</v>
      </c>
      <c r="HF204" s="176">
        <f t="shared" si="241"/>
        <v>0</v>
      </c>
      <c r="HG204" s="176">
        <f t="shared" si="241"/>
        <v>0</v>
      </c>
      <c r="HH204" s="176">
        <f t="shared" si="241"/>
        <v>0</v>
      </c>
      <c r="HI204" s="176">
        <f t="shared" si="235"/>
        <v>0</v>
      </c>
      <c r="HJ204" s="176">
        <f t="shared" si="235"/>
        <v>0</v>
      </c>
      <c r="HK204" s="176">
        <f t="shared" si="235"/>
        <v>0</v>
      </c>
      <c r="HL204" s="176">
        <f t="shared" si="235"/>
        <v>0</v>
      </c>
      <c r="HM204" s="176">
        <f t="shared" si="235"/>
        <v>0</v>
      </c>
      <c r="HN204" s="176">
        <f t="shared" si="235"/>
        <v>0</v>
      </c>
      <c r="HO204" s="176">
        <f t="shared" si="235"/>
        <v>0</v>
      </c>
      <c r="HP204" s="176">
        <f t="shared" si="235"/>
        <v>0</v>
      </c>
      <c r="HQ204" s="176">
        <f t="shared" ref="HQ204:IF220" si="253">+NORMDIST($H204,HQ$12,HQ$13,FALSE)</f>
        <v>0</v>
      </c>
      <c r="HR204" s="176">
        <f t="shared" si="253"/>
        <v>0</v>
      </c>
      <c r="HS204" s="176">
        <f t="shared" si="253"/>
        <v>0</v>
      </c>
      <c r="HT204" s="176">
        <f t="shared" si="253"/>
        <v>0</v>
      </c>
      <c r="HU204" s="176">
        <f t="shared" si="253"/>
        <v>0</v>
      </c>
      <c r="HV204" s="176">
        <f t="shared" si="253"/>
        <v>0</v>
      </c>
      <c r="HW204" s="176">
        <f t="shared" si="253"/>
        <v>0</v>
      </c>
      <c r="HX204" s="176">
        <f t="shared" si="253"/>
        <v>0</v>
      </c>
      <c r="HY204" s="176">
        <f t="shared" si="253"/>
        <v>0</v>
      </c>
      <c r="HZ204" s="176">
        <f t="shared" si="253"/>
        <v>0</v>
      </c>
      <c r="IA204" s="176">
        <f t="shared" si="253"/>
        <v>0</v>
      </c>
      <c r="IB204" s="176">
        <f t="shared" si="253"/>
        <v>0</v>
      </c>
      <c r="IC204" s="176">
        <f t="shared" si="253"/>
        <v>0</v>
      </c>
      <c r="ID204" s="176">
        <f t="shared" si="253"/>
        <v>0</v>
      </c>
      <c r="IE204" s="176">
        <f t="shared" si="253"/>
        <v>0</v>
      </c>
      <c r="IF204" s="176">
        <f t="shared" si="253"/>
        <v>0</v>
      </c>
      <c r="IG204" s="176">
        <f t="shared" si="250"/>
        <v>0</v>
      </c>
    </row>
    <row r="205" spans="2:241" ht="12.75" customHeight="1" x14ac:dyDescent="0.25">
      <c r="B205" s="174"/>
      <c r="C205" s="174"/>
      <c r="D205" s="174">
        <f t="shared" si="173"/>
        <v>0</v>
      </c>
      <c r="E205"/>
      <c r="F205"/>
      <c r="G205" s="177">
        <v>192</v>
      </c>
      <c r="H205" s="176">
        <f t="shared" si="174"/>
        <v>29.769954345703006</v>
      </c>
      <c r="I205" s="176">
        <f t="shared" si="176"/>
        <v>0</v>
      </c>
      <c r="K205" s="176">
        <f t="shared" si="237"/>
        <v>0</v>
      </c>
      <c r="L205" s="176">
        <f t="shared" si="237"/>
        <v>0</v>
      </c>
      <c r="M205" s="176">
        <f t="shared" si="237"/>
        <v>0</v>
      </c>
      <c r="N205" s="176">
        <f t="shared" si="237"/>
        <v>0</v>
      </c>
      <c r="O205" s="176">
        <f t="shared" si="237"/>
        <v>0</v>
      </c>
      <c r="P205" s="176">
        <f t="shared" si="237"/>
        <v>0</v>
      </c>
      <c r="Q205" s="176">
        <f t="shared" si="237"/>
        <v>0</v>
      </c>
      <c r="R205" s="176">
        <f t="shared" si="237"/>
        <v>0</v>
      </c>
      <c r="S205" s="176">
        <f t="shared" si="237"/>
        <v>0</v>
      </c>
      <c r="T205" s="176">
        <f t="shared" si="237"/>
        <v>0</v>
      </c>
      <c r="U205" s="176">
        <f t="shared" si="237"/>
        <v>0</v>
      </c>
      <c r="V205" s="176">
        <f t="shared" si="237"/>
        <v>0</v>
      </c>
      <c r="W205" s="176">
        <f t="shared" si="237"/>
        <v>0</v>
      </c>
      <c r="X205" s="176">
        <f t="shared" si="237"/>
        <v>0</v>
      </c>
      <c r="Y205" s="176">
        <f t="shared" si="237"/>
        <v>0</v>
      </c>
      <c r="Z205" s="176">
        <f t="shared" ref="Z205" si="254">+NORMDIST($H205,Z$12,Z$13,FALSE)</f>
        <v>0</v>
      </c>
      <c r="AA205" s="176">
        <f t="shared" si="236"/>
        <v>0</v>
      </c>
      <c r="AB205" s="176">
        <f t="shared" si="236"/>
        <v>0</v>
      </c>
      <c r="AC205" s="176">
        <f t="shared" si="236"/>
        <v>0</v>
      </c>
      <c r="AD205" s="176">
        <f t="shared" si="236"/>
        <v>0</v>
      </c>
      <c r="AE205" s="176">
        <f t="shared" si="236"/>
        <v>0</v>
      </c>
      <c r="AF205" s="176">
        <f t="shared" si="236"/>
        <v>0</v>
      </c>
      <c r="AG205" s="176">
        <f t="shared" si="236"/>
        <v>0</v>
      </c>
      <c r="AH205" s="176">
        <f t="shared" si="236"/>
        <v>0</v>
      </c>
      <c r="AI205" s="176">
        <f t="shared" si="236"/>
        <v>0</v>
      </c>
      <c r="AJ205" s="176">
        <f t="shared" si="236"/>
        <v>0</v>
      </c>
      <c r="AK205" s="176">
        <f t="shared" si="236"/>
        <v>0</v>
      </c>
      <c r="AL205" s="176">
        <f t="shared" si="236"/>
        <v>0</v>
      </c>
      <c r="AM205" s="176">
        <f t="shared" si="236"/>
        <v>0</v>
      </c>
      <c r="AN205" s="176">
        <f t="shared" si="236"/>
        <v>0</v>
      </c>
      <c r="AO205" s="176">
        <f t="shared" si="236"/>
        <v>0</v>
      </c>
      <c r="AP205" s="176">
        <f t="shared" si="233"/>
        <v>0</v>
      </c>
      <c r="AQ205" s="176">
        <f t="shared" si="233"/>
        <v>0</v>
      </c>
      <c r="AR205" s="176">
        <f t="shared" si="233"/>
        <v>0</v>
      </c>
      <c r="AS205" s="176">
        <f t="shared" si="233"/>
        <v>0</v>
      </c>
      <c r="AT205" s="176">
        <f t="shared" si="233"/>
        <v>0</v>
      </c>
      <c r="AU205" s="176">
        <f t="shared" si="233"/>
        <v>0</v>
      </c>
      <c r="AV205" s="176">
        <f t="shared" si="233"/>
        <v>0</v>
      </c>
      <c r="AW205" s="176">
        <f t="shared" si="233"/>
        <v>0</v>
      </c>
      <c r="AX205" s="176">
        <f t="shared" si="233"/>
        <v>0</v>
      </c>
      <c r="AY205" s="176">
        <f t="shared" si="233"/>
        <v>0</v>
      </c>
      <c r="AZ205" s="176">
        <f t="shared" si="233"/>
        <v>0</v>
      </c>
      <c r="BA205" s="176">
        <f t="shared" si="233"/>
        <v>0</v>
      </c>
      <c r="BB205" s="176">
        <f t="shared" si="233"/>
        <v>0</v>
      </c>
      <c r="BC205" s="176">
        <f t="shared" si="233"/>
        <v>0</v>
      </c>
      <c r="BD205" s="176">
        <f t="shared" si="233"/>
        <v>0</v>
      </c>
      <c r="BE205" s="176">
        <f t="shared" si="233"/>
        <v>0</v>
      </c>
      <c r="BF205" s="176">
        <f t="shared" si="252"/>
        <v>0</v>
      </c>
      <c r="BG205" s="176">
        <f t="shared" si="252"/>
        <v>0</v>
      </c>
      <c r="BH205" s="176">
        <f t="shared" si="252"/>
        <v>0</v>
      </c>
      <c r="BI205" s="176">
        <f t="shared" si="252"/>
        <v>0</v>
      </c>
      <c r="BJ205" s="176">
        <f t="shared" si="252"/>
        <v>0</v>
      </c>
      <c r="BK205" s="176">
        <f t="shared" si="252"/>
        <v>0</v>
      </c>
      <c r="BL205" s="176">
        <f t="shared" si="252"/>
        <v>0</v>
      </c>
      <c r="BM205" s="176">
        <f t="shared" si="252"/>
        <v>0</v>
      </c>
      <c r="BN205" s="176">
        <f t="shared" si="252"/>
        <v>0</v>
      </c>
      <c r="BO205" s="176">
        <f t="shared" si="252"/>
        <v>0</v>
      </c>
      <c r="BP205" s="176">
        <f t="shared" si="252"/>
        <v>0</v>
      </c>
      <c r="BQ205" s="176">
        <f t="shared" si="252"/>
        <v>0</v>
      </c>
      <c r="BR205" s="176">
        <f t="shared" si="252"/>
        <v>0</v>
      </c>
      <c r="BS205" s="176">
        <f t="shared" si="251"/>
        <v>0</v>
      </c>
      <c r="BT205" s="176">
        <f t="shared" si="251"/>
        <v>0</v>
      </c>
      <c r="BU205" s="176">
        <f t="shared" si="251"/>
        <v>0</v>
      </c>
      <c r="BV205" s="176">
        <f t="shared" si="251"/>
        <v>0</v>
      </c>
      <c r="BW205" s="176">
        <f t="shared" si="251"/>
        <v>0</v>
      </c>
      <c r="BX205" s="176">
        <f t="shared" si="251"/>
        <v>0</v>
      </c>
      <c r="BY205" s="176">
        <f t="shared" si="251"/>
        <v>0</v>
      </c>
      <c r="BZ205" s="176">
        <f t="shared" si="251"/>
        <v>0</v>
      </c>
      <c r="CA205" s="176">
        <f t="shared" si="251"/>
        <v>0</v>
      </c>
      <c r="CB205" s="176">
        <f t="shared" si="251"/>
        <v>0</v>
      </c>
      <c r="CC205" s="176">
        <f t="shared" si="247"/>
        <v>0</v>
      </c>
      <c r="CD205" s="176">
        <f t="shared" si="247"/>
        <v>0</v>
      </c>
      <c r="CE205" s="176">
        <f t="shared" si="247"/>
        <v>0</v>
      </c>
      <c r="CF205" s="176">
        <f t="shared" si="247"/>
        <v>0</v>
      </c>
      <c r="CG205" s="176">
        <f t="shared" si="247"/>
        <v>0</v>
      </c>
      <c r="CH205" s="176">
        <f t="shared" si="247"/>
        <v>0</v>
      </c>
      <c r="CI205" s="176">
        <f t="shared" si="247"/>
        <v>0</v>
      </c>
      <c r="CJ205" s="176">
        <f t="shared" si="245"/>
        <v>0</v>
      </c>
      <c r="CK205" s="176">
        <f t="shared" si="245"/>
        <v>0</v>
      </c>
      <c r="CL205" s="176">
        <f t="shared" si="245"/>
        <v>0</v>
      </c>
      <c r="CM205" s="176">
        <f t="shared" si="245"/>
        <v>0</v>
      </c>
      <c r="CN205" s="176">
        <f t="shared" si="245"/>
        <v>0</v>
      </c>
      <c r="CO205" s="176">
        <f t="shared" si="245"/>
        <v>0</v>
      </c>
      <c r="CP205" s="176">
        <f t="shared" si="245"/>
        <v>0</v>
      </c>
      <c r="CQ205" s="176">
        <f t="shared" si="245"/>
        <v>0</v>
      </c>
      <c r="CR205" s="176">
        <f t="shared" si="245"/>
        <v>0</v>
      </c>
      <c r="CS205" s="176">
        <f t="shared" si="245"/>
        <v>0</v>
      </c>
      <c r="CT205" s="176">
        <f t="shared" si="243"/>
        <v>0</v>
      </c>
      <c r="CU205" s="176">
        <f t="shared" si="243"/>
        <v>0</v>
      </c>
      <c r="CV205" s="176">
        <f t="shared" si="243"/>
        <v>0</v>
      </c>
      <c r="CW205" s="176">
        <f t="shared" si="243"/>
        <v>0</v>
      </c>
      <c r="CX205" s="176">
        <f t="shared" si="243"/>
        <v>0</v>
      </c>
      <c r="CY205" s="176">
        <f t="shared" si="243"/>
        <v>0</v>
      </c>
      <c r="CZ205" s="176">
        <f t="shared" si="243"/>
        <v>0</v>
      </c>
      <c r="DA205" s="176">
        <f t="shared" si="243"/>
        <v>0</v>
      </c>
      <c r="DB205" s="176">
        <f t="shared" si="243"/>
        <v>0</v>
      </c>
      <c r="DC205" s="176">
        <f t="shared" si="243"/>
        <v>0</v>
      </c>
      <c r="DD205" s="176">
        <f t="shared" si="243"/>
        <v>0</v>
      </c>
      <c r="DE205" s="176">
        <f t="shared" si="243"/>
        <v>0</v>
      </c>
      <c r="DF205" s="176">
        <f t="shared" si="243"/>
        <v>0</v>
      </c>
      <c r="DG205" s="176">
        <f t="shared" si="243"/>
        <v>0</v>
      </c>
      <c r="DH205" s="176">
        <f t="shared" si="243"/>
        <v>0</v>
      </c>
      <c r="DI205" s="176">
        <f t="shared" si="242"/>
        <v>0</v>
      </c>
      <c r="DJ205" s="176">
        <f t="shared" si="242"/>
        <v>0</v>
      </c>
      <c r="DK205" s="176">
        <f t="shared" si="242"/>
        <v>0</v>
      </c>
      <c r="DL205" s="176">
        <f t="shared" si="242"/>
        <v>0</v>
      </c>
      <c r="DM205" s="176">
        <f t="shared" si="240"/>
        <v>0</v>
      </c>
      <c r="DN205" s="176">
        <f t="shared" si="240"/>
        <v>0</v>
      </c>
      <c r="DO205" s="176">
        <f t="shared" si="240"/>
        <v>0</v>
      </c>
      <c r="DP205" s="176">
        <f t="shared" si="240"/>
        <v>0</v>
      </c>
      <c r="DQ205" s="176">
        <f t="shared" si="240"/>
        <v>0</v>
      </c>
      <c r="DR205" s="176">
        <f t="shared" si="240"/>
        <v>0</v>
      </c>
      <c r="DS205" s="176">
        <f t="shared" si="240"/>
        <v>0</v>
      </c>
      <c r="DT205" s="176">
        <f t="shared" si="240"/>
        <v>0</v>
      </c>
      <c r="DU205" s="176">
        <f t="shared" si="240"/>
        <v>0</v>
      </c>
      <c r="DV205" s="176">
        <f t="shared" si="240"/>
        <v>0</v>
      </c>
      <c r="DW205" s="176">
        <f t="shared" si="240"/>
        <v>0</v>
      </c>
      <c r="DX205" s="176">
        <f t="shared" si="240"/>
        <v>0</v>
      </c>
      <c r="DY205" s="176">
        <f t="shared" si="246"/>
        <v>0</v>
      </c>
      <c r="DZ205" s="176">
        <f t="shared" si="246"/>
        <v>0</v>
      </c>
      <c r="EA205" s="176">
        <f t="shared" si="246"/>
        <v>0</v>
      </c>
      <c r="EB205" s="176">
        <f t="shared" si="246"/>
        <v>0</v>
      </c>
      <c r="EC205" s="176">
        <f t="shared" si="246"/>
        <v>0</v>
      </c>
      <c r="ED205" s="176">
        <f t="shared" si="246"/>
        <v>0</v>
      </c>
      <c r="EE205" s="176">
        <f t="shared" si="246"/>
        <v>0</v>
      </c>
      <c r="EF205" s="176">
        <f t="shared" si="246"/>
        <v>0</v>
      </c>
      <c r="EG205" s="176">
        <f t="shared" si="246"/>
        <v>0</v>
      </c>
      <c r="EH205" s="176">
        <f t="shared" si="246"/>
        <v>0</v>
      </c>
      <c r="EI205" s="176">
        <f t="shared" si="246"/>
        <v>0</v>
      </c>
      <c r="EJ205" s="176">
        <f t="shared" si="246"/>
        <v>0</v>
      </c>
      <c r="EK205" s="176">
        <f t="shared" si="246"/>
        <v>0</v>
      </c>
      <c r="EL205" s="176">
        <f t="shared" si="246"/>
        <v>0</v>
      </c>
      <c r="EM205" s="176">
        <f t="shared" si="246"/>
        <v>0</v>
      </c>
      <c r="EN205" s="176">
        <f t="shared" si="246"/>
        <v>0</v>
      </c>
      <c r="EO205" s="176">
        <f t="shared" si="244"/>
        <v>0</v>
      </c>
      <c r="EP205" s="176">
        <f t="shared" si="244"/>
        <v>0</v>
      </c>
      <c r="EQ205" s="176">
        <f t="shared" si="244"/>
        <v>0</v>
      </c>
      <c r="ER205" s="176">
        <f t="shared" si="244"/>
        <v>0</v>
      </c>
      <c r="ES205" s="176">
        <f t="shared" si="244"/>
        <v>0</v>
      </c>
      <c r="ET205" s="176">
        <f t="shared" si="244"/>
        <v>0</v>
      </c>
      <c r="EU205" s="176">
        <f t="shared" si="244"/>
        <v>0</v>
      </c>
      <c r="EV205" s="176">
        <f t="shared" si="244"/>
        <v>0</v>
      </c>
      <c r="EW205" s="176">
        <f t="shared" si="244"/>
        <v>0</v>
      </c>
      <c r="EX205" s="176">
        <f t="shared" si="249"/>
        <v>0</v>
      </c>
      <c r="EY205" s="176">
        <f t="shared" si="249"/>
        <v>0</v>
      </c>
      <c r="EZ205" s="176">
        <f t="shared" si="249"/>
        <v>0</v>
      </c>
      <c r="FA205" s="176">
        <f t="shared" si="249"/>
        <v>0</v>
      </c>
      <c r="FB205" s="176">
        <f t="shared" si="249"/>
        <v>0</v>
      </c>
      <c r="FC205" s="176">
        <f t="shared" si="249"/>
        <v>0</v>
      </c>
      <c r="FD205" s="176">
        <f t="shared" si="249"/>
        <v>0</v>
      </c>
      <c r="FE205" s="176">
        <f t="shared" si="249"/>
        <v>0</v>
      </c>
      <c r="FF205" s="176">
        <f t="shared" si="249"/>
        <v>0</v>
      </c>
      <c r="FG205" s="176">
        <f t="shared" si="249"/>
        <v>0</v>
      </c>
      <c r="FH205" s="176">
        <f t="shared" si="249"/>
        <v>0</v>
      </c>
      <c r="FI205" s="176">
        <f t="shared" si="249"/>
        <v>0</v>
      </c>
      <c r="FJ205" s="176">
        <f t="shared" si="249"/>
        <v>0</v>
      </c>
      <c r="FK205" s="176">
        <f t="shared" si="249"/>
        <v>0</v>
      </c>
      <c r="FL205" s="176">
        <f t="shared" si="249"/>
        <v>0</v>
      </c>
      <c r="FM205" s="176">
        <f t="shared" si="249"/>
        <v>0</v>
      </c>
      <c r="FN205" s="176">
        <f t="shared" si="248"/>
        <v>0</v>
      </c>
      <c r="FO205" s="176">
        <f t="shared" si="248"/>
        <v>0</v>
      </c>
      <c r="FP205" s="176">
        <f t="shared" si="232"/>
        <v>0</v>
      </c>
      <c r="FQ205" s="176">
        <f t="shared" si="232"/>
        <v>0</v>
      </c>
      <c r="FR205" s="176">
        <f t="shared" si="232"/>
        <v>0</v>
      </c>
      <c r="FS205" s="176">
        <f t="shared" si="232"/>
        <v>0</v>
      </c>
      <c r="FT205" s="176">
        <f t="shared" si="232"/>
        <v>0</v>
      </c>
      <c r="FU205" s="176">
        <f t="shared" si="232"/>
        <v>0</v>
      </c>
      <c r="FV205" s="176">
        <f t="shared" si="232"/>
        <v>0</v>
      </c>
      <c r="FW205" s="176">
        <f t="shared" si="232"/>
        <v>0</v>
      </c>
      <c r="FX205" s="176">
        <f t="shared" si="232"/>
        <v>0</v>
      </c>
      <c r="FY205" s="176">
        <f t="shared" si="232"/>
        <v>0</v>
      </c>
      <c r="FZ205" s="176">
        <f t="shared" si="232"/>
        <v>0</v>
      </c>
      <c r="GA205" s="176">
        <f t="shared" si="232"/>
        <v>0</v>
      </c>
      <c r="GB205" s="176">
        <f t="shared" si="239"/>
        <v>0</v>
      </c>
      <c r="GC205" s="176">
        <f t="shared" si="239"/>
        <v>0</v>
      </c>
      <c r="GD205" s="176">
        <f t="shared" si="239"/>
        <v>0</v>
      </c>
      <c r="GE205" s="176">
        <f t="shared" si="239"/>
        <v>0</v>
      </c>
      <c r="GF205" s="176">
        <f t="shared" si="238"/>
        <v>0</v>
      </c>
      <c r="GG205" s="176">
        <f t="shared" si="238"/>
        <v>0</v>
      </c>
      <c r="GH205" s="176">
        <f t="shared" si="238"/>
        <v>0</v>
      </c>
      <c r="GI205" s="176">
        <f t="shared" si="238"/>
        <v>0</v>
      </c>
      <c r="GJ205" s="176">
        <f t="shared" si="238"/>
        <v>0</v>
      </c>
      <c r="GK205" s="176">
        <f t="shared" si="238"/>
        <v>0</v>
      </c>
      <c r="GL205" s="176">
        <f t="shared" si="238"/>
        <v>0</v>
      </c>
      <c r="GM205" s="176">
        <f t="shared" si="238"/>
        <v>0</v>
      </c>
      <c r="GN205" s="176">
        <f t="shared" si="238"/>
        <v>0</v>
      </c>
      <c r="GO205" s="176">
        <f t="shared" si="238"/>
        <v>0</v>
      </c>
      <c r="GP205" s="176">
        <f t="shared" si="238"/>
        <v>0</v>
      </c>
      <c r="GQ205" s="176">
        <f t="shared" si="238"/>
        <v>0</v>
      </c>
      <c r="GR205" s="176">
        <f t="shared" si="238"/>
        <v>0</v>
      </c>
      <c r="GS205" s="176">
        <f t="shared" si="241"/>
        <v>0</v>
      </c>
      <c r="GT205" s="176">
        <f t="shared" si="241"/>
        <v>0</v>
      </c>
      <c r="GU205" s="176">
        <f t="shared" si="241"/>
        <v>0</v>
      </c>
      <c r="GV205" s="176">
        <f t="shared" si="241"/>
        <v>0</v>
      </c>
      <c r="GW205" s="176">
        <f t="shared" si="241"/>
        <v>0</v>
      </c>
      <c r="GX205" s="176">
        <f t="shared" si="241"/>
        <v>0</v>
      </c>
      <c r="GY205" s="176">
        <f t="shared" si="241"/>
        <v>0</v>
      </c>
      <c r="GZ205" s="176">
        <f t="shared" si="241"/>
        <v>0</v>
      </c>
      <c r="HA205" s="176">
        <f t="shared" si="241"/>
        <v>0</v>
      </c>
      <c r="HB205" s="176">
        <f t="shared" si="241"/>
        <v>0</v>
      </c>
      <c r="HC205" s="176">
        <f t="shared" si="241"/>
        <v>0</v>
      </c>
      <c r="HD205" s="176">
        <f t="shared" si="241"/>
        <v>0</v>
      </c>
      <c r="HE205" s="176">
        <f t="shared" si="241"/>
        <v>0</v>
      </c>
      <c r="HF205" s="176">
        <f t="shared" si="241"/>
        <v>0</v>
      </c>
      <c r="HG205" s="176">
        <f t="shared" si="241"/>
        <v>0</v>
      </c>
      <c r="HH205" s="176">
        <f t="shared" si="241"/>
        <v>0</v>
      </c>
      <c r="HI205" s="176">
        <f t="shared" ref="HG205:HV226" si="255">+NORMDIST($H205,HI$12,HI$13,FALSE)</f>
        <v>0</v>
      </c>
      <c r="HJ205" s="176">
        <f t="shared" si="255"/>
        <v>0</v>
      </c>
      <c r="HK205" s="176">
        <f t="shared" si="255"/>
        <v>0</v>
      </c>
      <c r="HL205" s="176">
        <f t="shared" si="255"/>
        <v>0</v>
      </c>
      <c r="HM205" s="176">
        <f t="shared" si="255"/>
        <v>0</v>
      </c>
      <c r="HN205" s="176">
        <f t="shared" si="255"/>
        <v>0</v>
      </c>
      <c r="HO205" s="176">
        <f t="shared" si="255"/>
        <v>0</v>
      </c>
      <c r="HP205" s="176">
        <f t="shared" si="255"/>
        <v>0</v>
      </c>
      <c r="HQ205" s="176">
        <f t="shared" si="255"/>
        <v>0</v>
      </c>
      <c r="HR205" s="176">
        <f t="shared" si="253"/>
        <v>0</v>
      </c>
      <c r="HS205" s="176">
        <f t="shared" si="253"/>
        <v>0</v>
      </c>
      <c r="HT205" s="176">
        <f t="shared" si="253"/>
        <v>0</v>
      </c>
      <c r="HU205" s="176">
        <f t="shared" si="253"/>
        <v>0</v>
      </c>
      <c r="HV205" s="176">
        <f t="shared" si="253"/>
        <v>0</v>
      </c>
      <c r="HW205" s="176">
        <f t="shared" si="253"/>
        <v>0</v>
      </c>
      <c r="HX205" s="176">
        <f t="shared" si="253"/>
        <v>0</v>
      </c>
      <c r="HY205" s="176">
        <f t="shared" si="253"/>
        <v>0</v>
      </c>
      <c r="HZ205" s="176">
        <f t="shared" si="253"/>
        <v>0</v>
      </c>
      <c r="IA205" s="176">
        <f t="shared" si="253"/>
        <v>0</v>
      </c>
      <c r="IB205" s="176">
        <f t="shared" si="253"/>
        <v>0</v>
      </c>
      <c r="IC205" s="176">
        <f t="shared" si="253"/>
        <v>0</v>
      </c>
      <c r="ID205" s="176">
        <f t="shared" si="253"/>
        <v>0</v>
      </c>
      <c r="IE205" s="176">
        <f t="shared" si="253"/>
        <v>0</v>
      </c>
      <c r="IF205" s="176">
        <f t="shared" si="253"/>
        <v>0</v>
      </c>
      <c r="IG205" s="176">
        <f t="shared" si="250"/>
        <v>0</v>
      </c>
    </row>
    <row r="206" spans="2:241" ht="12.75" customHeight="1" x14ac:dyDescent="0.25">
      <c r="B206" s="174"/>
      <c r="C206" s="174"/>
      <c r="D206" s="174">
        <f t="shared" ref="D206:D269" si="256">+IF(B206&lt;&gt;0,RANK(B206,$B$14:$B$507,1)-$D$11,0)</f>
        <v>0</v>
      </c>
      <c r="E206"/>
      <c r="F206"/>
      <c r="G206" s="177">
        <v>193</v>
      </c>
      <c r="H206" s="176">
        <f t="shared" ref="H206:H269" si="257">+G206*$D$7</f>
        <v>29.925006191253544</v>
      </c>
      <c r="I206" s="176">
        <f t="shared" si="176"/>
        <v>0</v>
      </c>
      <c r="K206" s="176">
        <f t="shared" ref="K206:Z221" si="258">+NORMDIST($H206,K$12,K$13,FALSE)</f>
        <v>0</v>
      </c>
      <c r="L206" s="176">
        <f t="shared" si="258"/>
        <v>0</v>
      </c>
      <c r="M206" s="176">
        <f t="shared" si="258"/>
        <v>0</v>
      </c>
      <c r="N206" s="176">
        <f t="shared" si="258"/>
        <v>0</v>
      </c>
      <c r="O206" s="176">
        <f t="shared" si="258"/>
        <v>0</v>
      </c>
      <c r="P206" s="176">
        <f t="shared" si="258"/>
        <v>0</v>
      </c>
      <c r="Q206" s="176">
        <f t="shared" si="258"/>
        <v>0</v>
      </c>
      <c r="R206" s="176">
        <f t="shared" si="258"/>
        <v>0</v>
      </c>
      <c r="S206" s="176">
        <f t="shared" si="258"/>
        <v>0</v>
      </c>
      <c r="T206" s="176">
        <f t="shared" si="258"/>
        <v>0</v>
      </c>
      <c r="U206" s="176">
        <f t="shared" si="258"/>
        <v>0</v>
      </c>
      <c r="V206" s="176">
        <f t="shared" si="258"/>
        <v>0</v>
      </c>
      <c r="W206" s="176">
        <f t="shared" si="258"/>
        <v>0</v>
      </c>
      <c r="X206" s="176">
        <f t="shared" si="258"/>
        <v>0</v>
      </c>
      <c r="Y206" s="176">
        <f t="shared" si="258"/>
        <v>0</v>
      </c>
      <c r="Z206" s="176">
        <f t="shared" si="258"/>
        <v>0</v>
      </c>
      <c r="AA206" s="176">
        <f t="shared" si="236"/>
        <v>0</v>
      </c>
      <c r="AB206" s="176">
        <f t="shared" si="236"/>
        <v>0</v>
      </c>
      <c r="AC206" s="176">
        <f t="shared" si="236"/>
        <v>0</v>
      </c>
      <c r="AD206" s="176">
        <f t="shared" si="236"/>
        <v>0</v>
      </c>
      <c r="AE206" s="176">
        <f t="shared" si="236"/>
        <v>0</v>
      </c>
      <c r="AF206" s="176">
        <f t="shared" si="236"/>
        <v>0</v>
      </c>
      <c r="AG206" s="176">
        <f t="shared" si="236"/>
        <v>0</v>
      </c>
      <c r="AH206" s="176">
        <f t="shared" si="236"/>
        <v>0</v>
      </c>
      <c r="AI206" s="176">
        <f t="shared" si="236"/>
        <v>0</v>
      </c>
      <c r="AJ206" s="176">
        <f t="shared" si="236"/>
        <v>0</v>
      </c>
      <c r="AK206" s="176">
        <f t="shared" si="236"/>
        <v>0</v>
      </c>
      <c r="AL206" s="176">
        <f t="shared" si="236"/>
        <v>0</v>
      </c>
      <c r="AM206" s="176">
        <f t="shared" si="236"/>
        <v>0</v>
      </c>
      <c r="AN206" s="176">
        <f t="shared" si="236"/>
        <v>0</v>
      </c>
      <c r="AO206" s="176">
        <f t="shared" si="236"/>
        <v>0</v>
      </c>
      <c r="AP206" s="176">
        <f t="shared" si="233"/>
        <v>0</v>
      </c>
      <c r="AQ206" s="176">
        <f t="shared" si="233"/>
        <v>0</v>
      </c>
      <c r="AR206" s="176">
        <f t="shared" si="233"/>
        <v>0</v>
      </c>
      <c r="AS206" s="176">
        <f t="shared" si="233"/>
        <v>0</v>
      </c>
      <c r="AT206" s="176">
        <f t="shared" si="233"/>
        <v>0</v>
      </c>
      <c r="AU206" s="176">
        <f t="shared" si="233"/>
        <v>0</v>
      </c>
      <c r="AV206" s="176">
        <f t="shared" si="233"/>
        <v>0</v>
      </c>
      <c r="AW206" s="176">
        <f t="shared" si="233"/>
        <v>0</v>
      </c>
      <c r="AX206" s="176">
        <f t="shared" si="233"/>
        <v>0</v>
      </c>
      <c r="AY206" s="176">
        <f t="shared" si="233"/>
        <v>0</v>
      </c>
      <c r="AZ206" s="176">
        <f t="shared" si="233"/>
        <v>0</v>
      </c>
      <c r="BA206" s="176">
        <f t="shared" si="233"/>
        <v>0</v>
      </c>
      <c r="BB206" s="176">
        <f t="shared" si="233"/>
        <v>0</v>
      </c>
      <c r="BC206" s="176">
        <f t="shared" si="233"/>
        <v>0</v>
      </c>
      <c r="BD206" s="176">
        <f t="shared" si="233"/>
        <v>0</v>
      </c>
      <c r="BE206" s="176">
        <f t="shared" si="233"/>
        <v>0</v>
      </c>
      <c r="BF206" s="176">
        <f t="shared" si="252"/>
        <v>0</v>
      </c>
      <c r="BG206" s="176">
        <f t="shared" si="252"/>
        <v>0</v>
      </c>
      <c r="BH206" s="176">
        <f t="shared" si="252"/>
        <v>0</v>
      </c>
      <c r="BI206" s="176">
        <f t="shared" si="252"/>
        <v>0</v>
      </c>
      <c r="BJ206" s="176">
        <f t="shared" si="252"/>
        <v>0</v>
      </c>
      <c r="BK206" s="176">
        <f t="shared" si="252"/>
        <v>0</v>
      </c>
      <c r="BL206" s="176">
        <f t="shared" si="252"/>
        <v>0</v>
      </c>
      <c r="BM206" s="176">
        <f t="shared" si="252"/>
        <v>0</v>
      </c>
      <c r="BN206" s="176">
        <f t="shared" si="252"/>
        <v>0</v>
      </c>
      <c r="BO206" s="176">
        <f t="shared" si="252"/>
        <v>0</v>
      </c>
      <c r="BP206" s="176">
        <f t="shared" si="252"/>
        <v>0</v>
      </c>
      <c r="BQ206" s="176">
        <f t="shared" si="252"/>
        <v>0</v>
      </c>
      <c r="BR206" s="176">
        <f t="shared" si="252"/>
        <v>0</v>
      </c>
      <c r="BS206" s="176">
        <f t="shared" si="251"/>
        <v>0</v>
      </c>
      <c r="BT206" s="176">
        <f t="shared" si="251"/>
        <v>0</v>
      </c>
      <c r="BU206" s="176">
        <f t="shared" si="251"/>
        <v>0</v>
      </c>
      <c r="BV206" s="176">
        <f t="shared" si="251"/>
        <v>0</v>
      </c>
      <c r="BW206" s="176">
        <f t="shared" si="251"/>
        <v>0</v>
      </c>
      <c r="BX206" s="176">
        <f t="shared" si="251"/>
        <v>0</v>
      </c>
      <c r="BY206" s="176">
        <f t="shared" si="251"/>
        <v>0</v>
      </c>
      <c r="BZ206" s="176">
        <f t="shared" si="251"/>
        <v>0</v>
      </c>
      <c r="CA206" s="176">
        <f t="shared" si="251"/>
        <v>0</v>
      </c>
      <c r="CB206" s="176">
        <f t="shared" si="251"/>
        <v>0</v>
      </c>
      <c r="CC206" s="176">
        <f t="shared" si="247"/>
        <v>0</v>
      </c>
      <c r="CD206" s="176">
        <f t="shared" si="247"/>
        <v>0</v>
      </c>
      <c r="CE206" s="176">
        <f t="shared" si="247"/>
        <v>0</v>
      </c>
      <c r="CF206" s="176">
        <f t="shared" si="247"/>
        <v>0</v>
      </c>
      <c r="CG206" s="176">
        <f t="shared" si="247"/>
        <v>0</v>
      </c>
      <c r="CH206" s="176">
        <f t="shared" si="247"/>
        <v>0</v>
      </c>
      <c r="CI206" s="176">
        <f t="shared" si="247"/>
        <v>0</v>
      </c>
      <c r="CJ206" s="176">
        <f t="shared" si="245"/>
        <v>0</v>
      </c>
      <c r="CK206" s="176">
        <f t="shared" si="245"/>
        <v>0</v>
      </c>
      <c r="CL206" s="176">
        <f t="shared" si="245"/>
        <v>0</v>
      </c>
      <c r="CM206" s="176">
        <f t="shared" si="245"/>
        <v>0</v>
      </c>
      <c r="CN206" s="176">
        <f t="shared" si="245"/>
        <v>0</v>
      </c>
      <c r="CO206" s="176">
        <f t="shared" si="245"/>
        <v>0</v>
      </c>
      <c r="CP206" s="176">
        <f t="shared" si="245"/>
        <v>0</v>
      </c>
      <c r="CQ206" s="176">
        <f t="shared" si="245"/>
        <v>0</v>
      </c>
      <c r="CR206" s="176">
        <f t="shared" si="245"/>
        <v>0</v>
      </c>
      <c r="CS206" s="176">
        <f t="shared" si="245"/>
        <v>0</v>
      </c>
      <c r="CT206" s="176">
        <f t="shared" si="243"/>
        <v>0</v>
      </c>
      <c r="CU206" s="176">
        <f t="shared" si="243"/>
        <v>0</v>
      </c>
      <c r="CV206" s="176">
        <f t="shared" si="243"/>
        <v>0</v>
      </c>
      <c r="CW206" s="176">
        <f t="shared" si="243"/>
        <v>0</v>
      </c>
      <c r="CX206" s="176">
        <f t="shared" si="243"/>
        <v>0</v>
      </c>
      <c r="CY206" s="176">
        <f t="shared" si="243"/>
        <v>0</v>
      </c>
      <c r="CZ206" s="176">
        <f t="shared" si="243"/>
        <v>0</v>
      </c>
      <c r="DA206" s="176">
        <f t="shared" si="243"/>
        <v>0</v>
      </c>
      <c r="DB206" s="176">
        <f t="shared" si="243"/>
        <v>0</v>
      </c>
      <c r="DC206" s="176">
        <f t="shared" si="243"/>
        <v>0</v>
      </c>
      <c r="DD206" s="176">
        <f t="shared" si="243"/>
        <v>0</v>
      </c>
      <c r="DE206" s="176">
        <f t="shared" si="243"/>
        <v>0</v>
      </c>
      <c r="DF206" s="176">
        <f t="shared" si="243"/>
        <v>0</v>
      </c>
      <c r="DG206" s="176">
        <f t="shared" si="243"/>
        <v>0</v>
      </c>
      <c r="DH206" s="176">
        <f t="shared" si="243"/>
        <v>0</v>
      </c>
      <c r="DI206" s="176">
        <f t="shared" si="242"/>
        <v>0</v>
      </c>
      <c r="DJ206" s="176">
        <f t="shared" si="242"/>
        <v>0</v>
      </c>
      <c r="DK206" s="176">
        <f t="shared" si="242"/>
        <v>0</v>
      </c>
      <c r="DL206" s="176">
        <f t="shared" si="242"/>
        <v>0</v>
      </c>
      <c r="DM206" s="176">
        <f t="shared" si="240"/>
        <v>0</v>
      </c>
      <c r="DN206" s="176">
        <f t="shared" si="240"/>
        <v>0</v>
      </c>
      <c r="DO206" s="176">
        <f t="shared" si="240"/>
        <v>0</v>
      </c>
      <c r="DP206" s="176">
        <f t="shared" si="240"/>
        <v>0</v>
      </c>
      <c r="DQ206" s="176">
        <f t="shared" si="240"/>
        <v>0</v>
      </c>
      <c r="DR206" s="176">
        <f t="shared" si="240"/>
        <v>0</v>
      </c>
      <c r="DS206" s="176">
        <f t="shared" si="240"/>
        <v>0</v>
      </c>
      <c r="DT206" s="176">
        <f t="shared" si="240"/>
        <v>0</v>
      </c>
      <c r="DU206" s="176">
        <f t="shared" si="240"/>
        <v>0</v>
      </c>
      <c r="DV206" s="176">
        <f t="shared" si="240"/>
        <v>0</v>
      </c>
      <c r="DW206" s="176">
        <f t="shared" si="240"/>
        <v>0</v>
      </c>
      <c r="DX206" s="176">
        <f t="shared" si="240"/>
        <v>0</v>
      </c>
      <c r="DY206" s="176">
        <f t="shared" si="246"/>
        <v>0</v>
      </c>
      <c r="DZ206" s="176">
        <f t="shared" si="246"/>
        <v>0</v>
      </c>
      <c r="EA206" s="176">
        <f t="shared" si="246"/>
        <v>0</v>
      </c>
      <c r="EB206" s="176">
        <f t="shared" si="246"/>
        <v>0</v>
      </c>
      <c r="EC206" s="176">
        <f t="shared" si="246"/>
        <v>0</v>
      </c>
      <c r="ED206" s="176">
        <f t="shared" si="246"/>
        <v>0</v>
      </c>
      <c r="EE206" s="176">
        <f t="shared" si="246"/>
        <v>0</v>
      </c>
      <c r="EF206" s="176">
        <f t="shared" si="246"/>
        <v>0</v>
      </c>
      <c r="EG206" s="176">
        <f t="shared" si="246"/>
        <v>0</v>
      </c>
      <c r="EH206" s="176">
        <f t="shared" si="246"/>
        <v>0</v>
      </c>
      <c r="EI206" s="176">
        <f t="shared" si="246"/>
        <v>0</v>
      </c>
      <c r="EJ206" s="176">
        <f t="shared" si="246"/>
        <v>0</v>
      </c>
      <c r="EK206" s="176">
        <f t="shared" si="246"/>
        <v>0</v>
      </c>
      <c r="EL206" s="176">
        <f t="shared" si="246"/>
        <v>0</v>
      </c>
      <c r="EM206" s="176">
        <f t="shared" si="246"/>
        <v>0</v>
      </c>
      <c r="EN206" s="176">
        <f t="shared" si="246"/>
        <v>0</v>
      </c>
      <c r="EO206" s="176">
        <f t="shared" si="244"/>
        <v>0</v>
      </c>
      <c r="EP206" s="176">
        <f t="shared" si="244"/>
        <v>0</v>
      </c>
      <c r="EQ206" s="176">
        <f t="shared" si="244"/>
        <v>0</v>
      </c>
      <c r="ER206" s="176">
        <f t="shared" si="244"/>
        <v>0</v>
      </c>
      <c r="ES206" s="176">
        <f t="shared" si="244"/>
        <v>0</v>
      </c>
      <c r="ET206" s="176">
        <f t="shared" si="244"/>
        <v>0</v>
      </c>
      <c r="EU206" s="176">
        <f t="shared" si="244"/>
        <v>0</v>
      </c>
      <c r="EV206" s="176">
        <f t="shared" si="244"/>
        <v>0</v>
      </c>
      <c r="EW206" s="176">
        <f t="shared" si="244"/>
        <v>0</v>
      </c>
      <c r="EX206" s="176">
        <f t="shared" si="249"/>
        <v>0</v>
      </c>
      <c r="EY206" s="176">
        <f t="shared" si="249"/>
        <v>0</v>
      </c>
      <c r="EZ206" s="176">
        <f t="shared" si="249"/>
        <v>0</v>
      </c>
      <c r="FA206" s="176">
        <f t="shared" si="249"/>
        <v>0</v>
      </c>
      <c r="FB206" s="176">
        <f t="shared" si="249"/>
        <v>0</v>
      </c>
      <c r="FC206" s="176">
        <f t="shared" si="249"/>
        <v>0</v>
      </c>
      <c r="FD206" s="176">
        <f t="shared" si="249"/>
        <v>0</v>
      </c>
      <c r="FE206" s="176">
        <f t="shared" si="249"/>
        <v>0</v>
      </c>
      <c r="FF206" s="176">
        <f t="shared" si="249"/>
        <v>0</v>
      </c>
      <c r="FG206" s="176">
        <f t="shared" si="249"/>
        <v>0</v>
      </c>
      <c r="FH206" s="176">
        <f t="shared" si="249"/>
        <v>0</v>
      </c>
      <c r="FI206" s="176">
        <f t="shared" si="249"/>
        <v>0</v>
      </c>
      <c r="FJ206" s="176">
        <f t="shared" si="249"/>
        <v>0</v>
      </c>
      <c r="FK206" s="176">
        <f t="shared" si="249"/>
        <v>0</v>
      </c>
      <c r="FL206" s="176">
        <f t="shared" si="249"/>
        <v>0</v>
      </c>
      <c r="FM206" s="176">
        <f t="shared" si="249"/>
        <v>0</v>
      </c>
      <c r="FN206" s="176">
        <f t="shared" si="248"/>
        <v>0</v>
      </c>
      <c r="FO206" s="176">
        <f t="shared" si="248"/>
        <v>0</v>
      </c>
      <c r="FP206" s="176">
        <f t="shared" si="232"/>
        <v>0</v>
      </c>
      <c r="FQ206" s="176">
        <f t="shared" si="232"/>
        <v>0</v>
      </c>
      <c r="FR206" s="176">
        <f t="shared" si="232"/>
        <v>0</v>
      </c>
      <c r="FS206" s="176">
        <f t="shared" si="232"/>
        <v>0</v>
      </c>
      <c r="FT206" s="176">
        <f t="shared" si="232"/>
        <v>0</v>
      </c>
      <c r="FU206" s="176">
        <f t="shared" si="232"/>
        <v>0</v>
      </c>
      <c r="FV206" s="176">
        <f t="shared" si="232"/>
        <v>0</v>
      </c>
      <c r="FW206" s="176">
        <f t="shared" si="232"/>
        <v>0</v>
      </c>
      <c r="FX206" s="176">
        <f t="shared" si="232"/>
        <v>0</v>
      </c>
      <c r="FY206" s="176">
        <f t="shared" si="232"/>
        <v>0</v>
      </c>
      <c r="FZ206" s="176">
        <f t="shared" si="232"/>
        <v>0</v>
      </c>
      <c r="GA206" s="176">
        <f t="shared" si="232"/>
        <v>0</v>
      </c>
      <c r="GB206" s="176">
        <f t="shared" si="239"/>
        <v>0</v>
      </c>
      <c r="GC206" s="176">
        <f t="shared" si="239"/>
        <v>0</v>
      </c>
      <c r="GD206" s="176">
        <f t="shared" si="239"/>
        <v>0</v>
      </c>
      <c r="GE206" s="176">
        <f t="shared" si="239"/>
        <v>0</v>
      </c>
      <c r="GF206" s="176">
        <f t="shared" si="238"/>
        <v>0</v>
      </c>
      <c r="GG206" s="176">
        <f t="shared" si="238"/>
        <v>0</v>
      </c>
      <c r="GH206" s="176">
        <f t="shared" si="238"/>
        <v>0</v>
      </c>
      <c r="GI206" s="176">
        <f t="shared" si="238"/>
        <v>0</v>
      </c>
      <c r="GJ206" s="176">
        <f t="shared" si="238"/>
        <v>0</v>
      </c>
      <c r="GK206" s="176">
        <f t="shared" si="238"/>
        <v>0</v>
      </c>
      <c r="GL206" s="176">
        <f t="shared" si="238"/>
        <v>0</v>
      </c>
      <c r="GM206" s="176">
        <f t="shared" si="238"/>
        <v>0</v>
      </c>
      <c r="GN206" s="176">
        <f t="shared" si="238"/>
        <v>0</v>
      </c>
      <c r="GO206" s="176">
        <f t="shared" si="238"/>
        <v>0</v>
      </c>
      <c r="GP206" s="176">
        <f t="shared" si="238"/>
        <v>0</v>
      </c>
      <c r="GQ206" s="176">
        <f t="shared" si="238"/>
        <v>0</v>
      </c>
      <c r="GR206" s="176">
        <f t="shared" si="238"/>
        <v>0</v>
      </c>
      <c r="GS206" s="176">
        <f t="shared" si="241"/>
        <v>0</v>
      </c>
      <c r="GT206" s="176">
        <f t="shared" si="241"/>
        <v>0</v>
      </c>
      <c r="GU206" s="176">
        <f t="shared" si="241"/>
        <v>0</v>
      </c>
      <c r="GV206" s="176">
        <f t="shared" si="241"/>
        <v>0</v>
      </c>
      <c r="GW206" s="176">
        <f t="shared" si="241"/>
        <v>0</v>
      </c>
      <c r="GX206" s="176">
        <f t="shared" si="241"/>
        <v>0</v>
      </c>
      <c r="GY206" s="176">
        <f t="shared" si="241"/>
        <v>0</v>
      </c>
      <c r="GZ206" s="176">
        <f t="shared" si="241"/>
        <v>0</v>
      </c>
      <c r="HA206" s="176">
        <f t="shared" si="241"/>
        <v>0</v>
      </c>
      <c r="HB206" s="176">
        <f t="shared" si="241"/>
        <v>0</v>
      </c>
      <c r="HC206" s="176">
        <f t="shared" si="241"/>
        <v>0</v>
      </c>
      <c r="HD206" s="176">
        <f t="shared" si="241"/>
        <v>0</v>
      </c>
      <c r="HE206" s="176">
        <f t="shared" si="241"/>
        <v>0</v>
      </c>
      <c r="HF206" s="176">
        <f t="shared" si="241"/>
        <v>0</v>
      </c>
      <c r="HG206" s="176">
        <f t="shared" si="255"/>
        <v>0</v>
      </c>
      <c r="HH206" s="176">
        <f t="shared" si="255"/>
        <v>0</v>
      </c>
      <c r="HI206" s="176">
        <f t="shared" si="255"/>
        <v>0</v>
      </c>
      <c r="HJ206" s="176">
        <f t="shared" si="255"/>
        <v>0</v>
      </c>
      <c r="HK206" s="176">
        <f t="shared" si="255"/>
        <v>0</v>
      </c>
      <c r="HL206" s="176">
        <f t="shared" si="255"/>
        <v>0</v>
      </c>
      <c r="HM206" s="176">
        <f t="shared" si="255"/>
        <v>0</v>
      </c>
      <c r="HN206" s="176">
        <f t="shared" si="255"/>
        <v>0</v>
      </c>
      <c r="HO206" s="176">
        <f t="shared" si="255"/>
        <v>0</v>
      </c>
      <c r="HP206" s="176">
        <f t="shared" si="255"/>
        <v>0</v>
      </c>
      <c r="HQ206" s="176">
        <f t="shared" si="255"/>
        <v>0</v>
      </c>
      <c r="HR206" s="176">
        <f t="shared" si="253"/>
        <v>0</v>
      </c>
      <c r="HS206" s="176">
        <f t="shared" si="253"/>
        <v>0</v>
      </c>
      <c r="HT206" s="176">
        <f t="shared" si="253"/>
        <v>0</v>
      </c>
      <c r="HU206" s="176">
        <f t="shared" si="253"/>
        <v>0</v>
      </c>
      <c r="HV206" s="176">
        <f t="shared" si="253"/>
        <v>0</v>
      </c>
      <c r="HW206" s="176">
        <f t="shared" si="253"/>
        <v>0</v>
      </c>
      <c r="HX206" s="176">
        <f t="shared" si="253"/>
        <v>0</v>
      </c>
      <c r="HY206" s="176">
        <f t="shared" si="253"/>
        <v>0</v>
      </c>
      <c r="HZ206" s="176">
        <f t="shared" si="253"/>
        <v>0</v>
      </c>
      <c r="IA206" s="176">
        <f t="shared" si="253"/>
        <v>0</v>
      </c>
      <c r="IB206" s="176">
        <f t="shared" si="253"/>
        <v>0</v>
      </c>
      <c r="IC206" s="176">
        <f t="shared" si="253"/>
        <v>0</v>
      </c>
      <c r="ID206" s="176">
        <f t="shared" si="253"/>
        <v>0</v>
      </c>
      <c r="IE206" s="176">
        <f t="shared" si="253"/>
        <v>0</v>
      </c>
      <c r="IF206" s="176">
        <f t="shared" si="253"/>
        <v>0</v>
      </c>
      <c r="IG206" s="176">
        <f t="shared" si="250"/>
        <v>0</v>
      </c>
    </row>
    <row r="207" spans="2:241" ht="12.75" customHeight="1" x14ac:dyDescent="0.25">
      <c r="B207" s="174"/>
      <c r="C207" s="174"/>
      <c r="D207" s="174">
        <f t="shared" si="256"/>
        <v>0</v>
      </c>
      <c r="E207"/>
      <c r="F207"/>
      <c r="G207" s="177">
        <v>194</v>
      </c>
      <c r="H207" s="176">
        <f t="shared" si="257"/>
        <v>30.080058036804079</v>
      </c>
      <c r="I207" s="176">
        <f t="shared" ref="I207:I270" si="259">+SUM(K207:DF207)</f>
        <v>0</v>
      </c>
      <c r="K207" s="176">
        <f t="shared" si="258"/>
        <v>0</v>
      </c>
      <c r="L207" s="176">
        <f t="shared" si="258"/>
        <v>0</v>
      </c>
      <c r="M207" s="176">
        <f t="shared" si="258"/>
        <v>0</v>
      </c>
      <c r="N207" s="176">
        <f t="shared" si="258"/>
        <v>0</v>
      </c>
      <c r="O207" s="176">
        <f t="shared" si="258"/>
        <v>0</v>
      </c>
      <c r="P207" s="176">
        <f t="shared" si="258"/>
        <v>0</v>
      </c>
      <c r="Q207" s="176">
        <f t="shared" si="258"/>
        <v>0</v>
      </c>
      <c r="R207" s="176">
        <f t="shared" si="258"/>
        <v>0</v>
      </c>
      <c r="S207" s="176">
        <f t="shared" si="258"/>
        <v>0</v>
      </c>
      <c r="T207" s="176">
        <f t="shared" si="258"/>
        <v>0</v>
      </c>
      <c r="U207" s="176">
        <f t="shared" si="258"/>
        <v>0</v>
      </c>
      <c r="V207" s="176">
        <f t="shared" si="258"/>
        <v>0</v>
      </c>
      <c r="W207" s="176">
        <f t="shared" si="258"/>
        <v>0</v>
      </c>
      <c r="X207" s="176">
        <f t="shared" si="258"/>
        <v>0</v>
      </c>
      <c r="Y207" s="176">
        <f t="shared" si="258"/>
        <v>0</v>
      </c>
      <c r="Z207" s="176">
        <f t="shared" si="258"/>
        <v>0</v>
      </c>
      <c r="AA207" s="176">
        <f t="shared" si="236"/>
        <v>0</v>
      </c>
      <c r="AB207" s="176">
        <f t="shared" si="236"/>
        <v>0</v>
      </c>
      <c r="AC207" s="176">
        <f t="shared" si="236"/>
        <v>0</v>
      </c>
      <c r="AD207" s="176">
        <f t="shared" si="236"/>
        <v>0</v>
      </c>
      <c r="AE207" s="176">
        <f t="shared" si="236"/>
        <v>0</v>
      </c>
      <c r="AF207" s="176">
        <f t="shared" si="236"/>
        <v>0</v>
      </c>
      <c r="AG207" s="176">
        <f t="shared" si="236"/>
        <v>0</v>
      </c>
      <c r="AH207" s="176">
        <f t="shared" si="236"/>
        <v>0</v>
      </c>
      <c r="AI207" s="176">
        <f t="shared" si="236"/>
        <v>0</v>
      </c>
      <c r="AJ207" s="176">
        <f t="shared" si="236"/>
        <v>0</v>
      </c>
      <c r="AK207" s="176">
        <f t="shared" si="236"/>
        <v>0</v>
      </c>
      <c r="AL207" s="176">
        <f t="shared" si="236"/>
        <v>0</v>
      </c>
      <c r="AM207" s="176">
        <f t="shared" si="236"/>
        <v>0</v>
      </c>
      <c r="AN207" s="176">
        <f t="shared" si="236"/>
        <v>0</v>
      </c>
      <c r="AO207" s="176">
        <f t="shared" si="236"/>
        <v>0</v>
      </c>
      <c r="AP207" s="176">
        <f t="shared" si="233"/>
        <v>0</v>
      </c>
      <c r="AQ207" s="176">
        <f t="shared" si="233"/>
        <v>0</v>
      </c>
      <c r="AR207" s="176">
        <f t="shared" si="233"/>
        <v>0</v>
      </c>
      <c r="AS207" s="176">
        <f t="shared" si="233"/>
        <v>0</v>
      </c>
      <c r="AT207" s="176">
        <f t="shared" si="233"/>
        <v>0</v>
      </c>
      <c r="AU207" s="176">
        <f t="shared" si="233"/>
        <v>0</v>
      </c>
      <c r="AV207" s="176">
        <f t="shared" si="233"/>
        <v>0</v>
      </c>
      <c r="AW207" s="176">
        <f t="shared" si="233"/>
        <v>0</v>
      </c>
      <c r="AX207" s="176">
        <f t="shared" si="233"/>
        <v>0</v>
      </c>
      <c r="AY207" s="176">
        <f t="shared" si="233"/>
        <v>0</v>
      </c>
      <c r="AZ207" s="176">
        <f t="shared" si="233"/>
        <v>0</v>
      </c>
      <c r="BA207" s="176">
        <f t="shared" si="233"/>
        <v>0</v>
      </c>
      <c r="BB207" s="176">
        <f t="shared" si="233"/>
        <v>0</v>
      </c>
      <c r="BC207" s="176">
        <f t="shared" si="233"/>
        <v>0</v>
      </c>
      <c r="BD207" s="176">
        <f t="shared" si="233"/>
        <v>0</v>
      </c>
      <c r="BE207" s="176">
        <f t="shared" si="233"/>
        <v>0</v>
      </c>
      <c r="BF207" s="176">
        <f t="shared" si="252"/>
        <v>0</v>
      </c>
      <c r="BG207" s="176">
        <f t="shared" si="252"/>
        <v>0</v>
      </c>
      <c r="BH207" s="176">
        <f t="shared" si="252"/>
        <v>0</v>
      </c>
      <c r="BI207" s="176">
        <f t="shared" si="252"/>
        <v>0</v>
      </c>
      <c r="BJ207" s="176">
        <f t="shared" si="252"/>
        <v>0</v>
      </c>
      <c r="BK207" s="176">
        <f t="shared" si="252"/>
        <v>0</v>
      </c>
      <c r="BL207" s="176">
        <f t="shared" si="252"/>
        <v>0</v>
      </c>
      <c r="BM207" s="176">
        <f t="shared" si="252"/>
        <v>0</v>
      </c>
      <c r="BN207" s="176">
        <f t="shared" si="252"/>
        <v>0</v>
      </c>
      <c r="BO207" s="176">
        <f t="shared" si="252"/>
        <v>0</v>
      </c>
      <c r="BP207" s="176">
        <f t="shared" si="252"/>
        <v>0</v>
      </c>
      <c r="BQ207" s="176">
        <f t="shared" si="252"/>
        <v>0</v>
      </c>
      <c r="BR207" s="176">
        <f t="shared" si="252"/>
        <v>0</v>
      </c>
      <c r="BS207" s="176">
        <f t="shared" si="251"/>
        <v>0</v>
      </c>
      <c r="BT207" s="176">
        <f t="shared" si="251"/>
        <v>0</v>
      </c>
      <c r="BU207" s="176">
        <f t="shared" si="251"/>
        <v>0</v>
      </c>
      <c r="BV207" s="176">
        <f t="shared" si="251"/>
        <v>0</v>
      </c>
      <c r="BW207" s="176">
        <f t="shared" si="251"/>
        <v>0</v>
      </c>
      <c r="BX207" s="176">
        <f t="shared" si="251"/>
        <v>0</v>
      </c>
      <c r="BY207" s="176">
        <f t="shared" si="251"/>
        <v>0</v>
      </c>
      <c r="BZ207" s="176">
        <f t="shared" si="251"/>
        <v>0</v>
      </c>
      <c r="CA207" s="176">
        <f t="shared" si="251"/>
        <v>0</v>
      </c>
      <c r="CB207" s="176">
        <f t="shared" si="251"/>
        <v>0</v>
      </c>
      <c r="CC207" s="176">
        <f t="shared" si="247"/>
        <v>0</v>
      </c>
      <c r="CD207" s="176">
        <f t="shared" si="247"/>
        <v>0</v>
      </c>
      <c r="CE207" s="176">
        <f t="shared" si="247"/>
        <v>0</v>
      </c>
      <c r="CF207" s="176">
        <f t="shared" si="247"/>
        <v>0</v>
      </c>
      <c r="CG207" s="176">
        <f t="shared" si="247"/>
        <v>0</v>
      </c>
      <c r="CH207" s="176">
        <f t="shared" si="247"/>
        <v>0</v>
      </c>
      <c r="CI207" s="176">
        <f t="shared" si="247"/>
        <v>0</v>
      </c>
      <c r="CJ207" s="176">
        <f t="shared" si="245"/>
        <v>0</v>
      </c>
      <c r="CK207" s="176">
        <f t="shared" si="245"/>
        <v>0</v>
      </c>
      <c r="CL207" s="176">
        <f t="shared" si="245"/>
        <v>0</v>
      </c>
      <c r="CM207" s="176">
        <f t="shared" si="245"/>
        <v>0</v>
      </c>
      <c r="CN207" s="176">
        <f t="shared" si="245"/>
        <v>0</v>
      </c>
      <c r="CO207" s="176">
        <f t="shared" si="245"/>
        <v>0</v>
      </c>
      <c r="CP207" s="176">
        <f t="shared" si="245"/>
        <v>0</v>
      </c>
      <c r="CQ207" s="176">
        <f t="shared" si="245"/>
        <v>0</v>
      </c>
      <c r="CR207" s="176">
        <f t="shared" si="245"/>
        <v>0</v>
      </c>
      <c r="CS207" s="176">
        <f t="shared" si="245"/>
        <v>0</v>
      </c>
      <c r="CT207" s="176">
        <f t="shared" si="243"/>
        <v>0</v>
      </c>
      <c r="CU207" s="176">
        <f t="shared" si="243"/>
        <v>0</v>
      </c>
      <c r="CV207" s="176">
        <f t="shared" si="243"/>
        <v>0</v>
      </c>
      <c r="CW207" s="176">
        <f t="shared" si="243"/>
        <v>0</v>
      </c>
      <c r="CX207" s="176">
        <f t="shared" si="243"/>
        <v>0</v>
      </c>
      <c r="CY207" s="176">
        <f t="shared" si="243"/>
        <v>0</v>
      </c>
      <c r="CZ207" s="176">
        <f t="shared" si="243"/>
        <v>0</v>
      </c>
      <c r="DA207" s="176">
        <f t="shared" si="243"/>
        <v>0</v>
      </c>
      <c r="DB207" s="176">
        <f t="shared" si="243"/>
        <v>0</v>
      </c>
      <c r="DC207" s="176">
        <f t="shared" si="243"/>
        <v>0</v>
      </c>
      <c r="DD207" s="176">
        <f t="shared" si="243"/>
        <v>0</v>
      </c>
      <c r="DE207" s="176">
        <f t="shared" si="243"/>
        <v>0</v>
      </c>
      <c r="DF207" s="176">
        <f t="shared" si="243"/>
        <v>0</v>
      </c>
      <c r="DG207" s="176">
        <f t="shared" si="243"/>
        <v>0</v>
      </c>
      <c r="DH207" s="176">
        <f t="shared" si="243"/>
        <v>0</v>
      </c>
      <c r="DI207" s="176">
        <f t="shared" si="242"/>
        <v>0</v>
      </c>
      <c r="DJ207" s="176">
        <f t="shared" si="242"/>
        <v>0</v>
      </c>
      <c r="DK207" s="176">
        <f t="shared" si="242"/>
        <v>0</v>
      </c>
      <c r="DL207" s="176">
        <f t="shared" si="242"/>
        <v>0</v>
      </c>
      <c r="DM207" s="176">
        <f t="shared" si="240"/>
        <v>0</v>
      </c>
      <c r="DN207" s="176">
        <f t="shared" si="240"/>
        <v>0</v>
      </c>
      <c r="DO207" s="176">
        <f t="shared" si="240"/>
        <v>0</v>
      </c>
      <c r="DP207" s="176">
        <f t="shared" si="240"/>
        <v>0</v>
      </c>
      <c r="DQ207" s="176">
        <f t="shared" si="240"/>
        <v>0</v>
      </c>
      <c r="DR207" s="176">
        <f t="shared" si="240"/>
        <v>0</v>
      </c>
      <c r="DS207" s="176">
        <f t="shared" si="240"/>
        <v>0</v>
      </c>
      <c r="DT207" s="176">
        <f t="shared" si="240"/>
        <v>0</v>
      </c>
      <c r="DU207" s="176">
        <f t="shared" si="240"/>
        <v>0</v>
      </c>
      <c r="DV207" s="176">
        <f t="shared" si="240"/>
        <v>0</v>
      </c>
      <c r="DW207" s="176">
        <f t="shared" si="240"/>
        <v>0</v>
      </c>
      <c r="DX207" s="176">
        <f t="shared" si="240"/>
        <v>0</v>
      </c>
      <c r="DY207" s="176">
        <f t="shared" si="246"/>
        <v>0</v>
      </c>
      <c r="DZ207" s="176">
        <f t="shared" si="246"/>
        <v>0</v>
      </c>
      <c r="EA207" s="176">
        <f t="shared" si="246"/>
        <v>0</v>
      </c>
      <c r="EB207" s="176">
        <f t="shared" si="246"/>
        <v>0</v>
      </c>
      <c r="EC207" s="176">
        <f t="shared" si="246"/>
        <v>0</v>
      </c>
      <c r="ED207" s="176">
        <f t="shared" si="246"/>
        <v>0</v>
      </c>
      <c r="EE207" s="176">
        <f t="shared" si="246"/>
        <v>0</v>
      </c>
      <c r="EF207" s="176">
        <f t="shared" si="246"/>
        <v>0</v>
      </c>
      <c r="EG207" s="176">
        <f t="shared" si="246"/>
        <v>0</v>
      </c>
      <c r="EH207" s="176">
        <f t="shared" si="246"/>
        <v>0</v>
      </c>
      <c r="EI207" s="176">
        <f t="shared" si="246"/>
        <v>0</v>
      </c>
      <c r="EJ207" s="176">
        <f t="shared" si="246"/>
        <v>0</v>
      </c>
      <c r="EK207" s="176">
        <f t="shared" si="246"/>
        <v>0</v>
      </c>
      <c r="EL207" s="176">
        <f t="shared" si="246"/>
        <v>0</v>
      </c>
      <c r="EM207" s="176">
        <f t="shared" si="246"/>
        <v>0</v>
      </c>
      <c r="EN207" s="176">
        <f t="shared" si="246"/>
        <v>0</v>
      </c>
      <c r="EO207" s="176">
        <f t="shared" si="244"/>
        <v>0</v>
      </c>
      <c r="EP207" s="176">
        <f t="shared" si="244"/>
        <v>0</v>
      </c>
      <c r="EQ207" s="176">
        <f t="shared" si="244"/>
        <v>0</v>
      </c>
      <c r="ER207" s="176">
        <f t="shared" si="244"/>
        <v>0</v>
      </c>
      <c r="ES207" s="176">
        <f t="shared" si="244"/>
        <v>0</v>
      </c>
      <c r="ET207" s="176">
        <f t="shared" si="244"/>
        <v>0</v>
      </c>
      <c r="EU207" s="176">
        <f t="shared" si="244"/>
        <v>0</v>
      </c>
      <c r="EV207" s="176">
        <f t="shared" si="244"/>
        <v>0</v>
      </c>
      <c r="EW207" s="176">
        <f t="shared" si="244"/>
        <v>0</v>
      </c>
      <c r="EX207" s="176">
        <f t="shared" si="249"/>
        <v>0</v>
      </c>
      <c r="EY207" s="176">
        <f t="shared" si="249"/>
        <v>0</v>
      </c>
      <c r="EZ207" s="176">
        <f t="shared" si="249"/>
        <v>0</v>
      </c>
      <c r="FA207" s="176">
        <f t="shared" si="249"/>
        <v>0</v>
      </c>
      <c r="FB207" s="176">
        <f t="shared" si="249"/>
        <v>0</v>
      </c>
      <c r="FC207" s="176">
        <f t="shared" si="249"/>
        <v>0</v>
      </c>
      <c r="FD207" s="176">
        <f t="shared" si="249"/>
        <v>0</v>
      </c>
      <c r="FE207" s="176">
        <f t="shared" si="249"/>
        <v>0</v>
      </c>
      <c r="FF207" s="176">
        <f t="shared" si="249"/>
        <v>0</v>
      </c>
      <c r="FG207" s="176">
        <f t="shared" si="249"/>
        <v>0</v>
      </c>
      <c r="FH207" s="176">
        <f t="shared" si="249"/>
        <v>0</v>
      </c>
      <c r="FI207" s="176">
        <f t="shared" si="249"/>
        <v>0</v>
      </c>
      <c r="FJ207" s="176">
        <f t="shared" si="249"/>
        <v>0</v>
      </c>
      <c r="FK207" s="176">
        <f t="shared" si="249"/>
        <v>0</v>
      </c>
      <c r="FL207" s="176">
        <f t="shared" si="249"/>
        <v>0</v>
      </c>
      <c r="FM207" s="176">
        <f t="shared" si="249"/>
        <v>0</v>
      </c>
      <c r="FN207" s="176">
        <f t="shared" si="248"/>
        <v>0</v>
      </c>
      <c r="FO207" s="176">
        <f t="shared" si="248"/>
        <v>0</v>
      </c>
      <c r="FP207" s="176">
        <f t="shared" si="232"/>
        <v>0</v>
      </c>
      <c r="FQ207" s="176">
        <f t="shared" si="232"/>
        <v>0</v>
      </c>
      <c r="FR207" s="176">
        <f t="shared" si="232"/>
        <v>0</v>
      </c>
      <c r="FS207" s="176">
        <f t="shared" si="232"/>
        <v>0</v>
      </c>
      <c r="FT207" s="176">
        <f t="shared" si="232"/>
        <v>0</v>
      </c>
      <c r="FU207" s="176">
        <f t="shared" si="232"/>
        <v>0</v>
      </c>
      <c r="FV207" s="176">
        <f t="shared" si="232"/>
        <v>0</v>
      </c>
      <c r="FW207" s="176">
        <f t="shared" si="232"/>
        <v>0</v>
      </c>
      <c r="FX207" s="176">
        <f t="shared" si="232"/>
        <v>0</v>
      </c>
      <c r="FY207" s="176">
        <f t="shared" si="232"/>
        <v>0</v>
      </c>
      <c r="FZ207" s="176">
        <f t="shared" si="232"/>
        <v>0</v>
      </c>
      <c r="GA207" s="176">
        <f t="shared" si="232"/>
        <v>0</v>
      </c>
      <c r="GB207" s="176">
        <f t="shared" si="239"/>
        <v>0</v>
      </c>
      <c r="GC207" s="176">
        <f t="shared" si="239"/>
        <v>0</v>
      </c>
      <c r="GD207" s="176">
        <f t="shared" si="239"/>
        <v>0</v>
      </c>
      <c r="GE207" s="176">
        <f t="shared" si="239"/>
        <v>0</v>
      </c>
      <c r="GF207" s="176">
        <f t="shared" si="239"/>
        <v>0</v>
      </c>
      <c r="GG207" s="176">
        <f t="shared" si="239"/>
        <v>0</v>
      </c>
      <c r="GH207" s="176">
        <f t="shared" si="239"/>
        <v>0</v>
      </c>
      <c r="GI207" s="176">
        <f t="shared" si="239"/>
        <v>0</v>
      </c>
      <c r="GJ207" s="176">
        <f t="shared" si="239"/>
        <v>0</v>
      </c>
      <c r="GK207" s="176">
        <f t="shared" si="239"/>
        <v>0</v>
      </c>
      <c r="GL207" s="176">
        <f t="shared" si="239"/>
        <v>0</v>
      </c>
      <c r="GM207" s="176">
        <f t="shared" ref="GM207:HB226" si="260">+NORMDIST($H207,GM$12,GM$13,FALSE)</f>
        <v>0</v>
      </c>
      <c r="GN207" s="176">
        <f t="shared" si="260"/>
        <v>0</v>
      </c>
      <c r="GO207" s="176">
        <f t="shared" si="260"/>
        <v>0</v>
      </c>
      <c r="GP207" s="176">
        <f t="shared" si="260"/>
        <v>0</v>
      </c>
      <c r="GQ207" s="176">
        <f t="shared" si="260"/>
        <v>0</v>
      </c>
      <c r="GR207" s="176">
        <f t="shared" si="260"/>
        <v>0</v>
      </c>
      <c r="GS207" s="176">
        <f t="shared" si="260"/>
        <v>0</v>
      </c>
      <c r="GT207" s="176">
        <f t="shared" si="260"/>
        <v>0</v>
      </c>
      <c r="GU207" s="176">
        <f t="shared" si="241"/>
        <v>0</v>
      </c>
      <c r="GV207" s="176">
        <f t="shared" si="241"/>
        <v>0</v>
      </c>
      <c r="GW207" s="176">
        <f t="shared" si="241"/>
        <v>0</v>
      </c>
      <c r="GX207" s="176">
        <f t="shared" si="241"/>
        <v>0</v>
      </c>
      <c r="GY207" s="176">
        <f t="shared" si="241"/>
        <v>0</v>
      </c>
      <c r="GZ207" s="176">
        <f t="shared" si="241"/>
        <v>0</v>
      </c>
      <c r="HA207" s="176">
        <f t="shared" si="241"/>
        <v>0</v>
      </c>
      <c r="HB207" s="176">
        <f t="shared" si="241"/>
        <v>0</v>
      </c>
      <c r="HC207" s="176">
        <f t="shared" si="241"/>
        <v>0</v>
      </c>
      <c r="HD207" s="176">
        <f t="shared" si="241"/>
        <v>0</v>
      </c>
      <c r="HE207" s="176">
        <f t="shared" si="241"/>
        <v>0</v>
      </c>
      <c r="HF207" s="176">
        <f t="shared" si="241"/>
        <v>0</v>
      </c>
      <c r="HG207" s="176">
        <f t="shared" si="255"/>
        <v>0</v>
      </c>
      <c r="HH207" s="176">
        <f t="shared" si="255"/>
        <v>0</v>
      </c>
      <c r="HI207" s="176">
        <f t="shared" si="255"/>
        <v>0</v>
      </c>
      <c r="HJ207" s="176">
        <f t="shared" si="255"/>
        <v>0</v>
      </c>
      <c r="HK207" s="176">
        <f t="shared" si="255"/>
        <v>0</v>
      </c>
      <c r="HL207" s="176">
        <f t="shared" si="255"/>
        <v>0</v>
      </c>
      <c r="HM207" s="176">
        <f t="shared" si="255"/>
        <v>0</v>
      </c>
      <c r="HN207" s="176">
        <f t="shared" si="255"/>
        <v>0</v>
      </c>
      <c r="HO207" s="176">
        <f t="shared" si="255"/>
        <v>0</v>
      </c>
      <c r="HP207" s="176">
        <f t="shared" si="255"/>
        <v>0</v>
      </c>
      <c r="HQ207" s="176">
        <f t="shared" si="255"/>
        <v>0</v>
      </c>
      <c r="HR207" s="176">
        <f t="shared" si="253"/>
        <v>0</v>
      </c>
      <c r="HS207" s="176">
        <f t="shared" si="253"/>
        <v>0</v>
      </c>
      <c r="HT207" s="176">
        <f t="shared" si="253"/>
        <v>0</v>
      </c>
      <c r="HU207" s="176">
        <f t="shared" si="253"/>
        <v>0</v>
      </c>
      <c r="HV207" s="176">
        <f t="shared" si="253"/>
        <v>0</v>
      </c>
      <c r="HW207" s="176">
        <f t="shared" si="253"/>
        <v>0</v>
      </c>
      <c r="HX207" s="176">
        <f t="shared" si="253"/>
        <v>0</v>
      </c>
      <c r="HY207" s="176">
        <f t="shared" si="253"/>
        <v>0</v>
      </c>
      <c r="HZ207" s="176">
        <f t="shared" si="253"/>
        <v>0</v>
      </c>
      <c r="IA207" s="176">
        <f t="shared" si="253"/>
        <v>0</v>
      </c>
      <c r="IB207" s="176">
        <f t="shared" si="253"/>
        <v>0</v>
      </c>
      <c r="IC207" s="176">
        <f t="shared" si="253"/>
        <v>0</v>
      </c>
      <c r="ID207" s="176">
        <f t="shared" si="253"/>
        <v>0</v>
      </c>
      <c r="IE207" s="176">
        <f t="shared" si="253"/>
        <v>0</v>
      </c>
      <c r="IF207" s="176">
        <f t="shared" si="253"/>
        <v>0</v>
      </c>
      <c r="IG207" s="176">
        <f t="shared" si="250"/>
        <v>0</v>
      </c>
    </row>
    <row r="208" spans="2:241" ht="12.75" customHeight="1" x14ac:dyDescent="0.25">
      <c r="B208" s="174"/>
      <c r="C208" s="174"/>
      <c r="D208" s="174">
        <f t="shared" si="256"/>
        <v>0</v>
      </c>
      <c r="E208"/>
      <c r="F208"/>
      <c r="G208" s="177">
        <v>195</v>
      </c>
      <c r="H208" s="176">
        <f t="shared" si="257"/>
        <v>30.235109882354617</v>
      </c>
      <c r="I208" s="176">
        <f t="shared" si="259"/>
        <v>0</v>
      </c>
      <c r="K208" s="176">
        <f t="shared" si="258"/>
        <v>0</v>
      </c>
      <c r="L208" s="176">
        <f t="shared" si="258"/>
        <v>0</v>
      </c>
      <c r="M208" s="176">
        <f t="shared" si="258"/>
        <v>0</v>
      </c>
      <c r="N208" s="176">
        <f t="shared" si="258"/>
        <v>0</v>
      </c>
      <c r="O208" s="176">
        <f t="shared" si="258"/>
        <v>0</v>
      </c>
      <c r="P208" s="176">
        <f t="shared" si="258"/>
        <v>0</v>
      </c>
      <c r="Q208" s="176">
        <f t="shared" si="258"/>
        <v>0</v>
      </c>
      <c r="R208" s="176">
        <f t="shared" si="258"/>
        <v>0</v>
      </c>
      <c r="S208" s="176">
        <f t="shared" si="258"/>
        <v>0</v>
      </c>
      <c r="T208" s="176">
        <f t="shared" si="258"/>
        <v>0</v>
      </c>
      <c r="U208" s="176">
        <f t="shared" si="258"/>
        <v>0</v>
      </c>
      <c r="V208" s="176">
        <f t="shared" si="258"/>
        <v>0</v>
      </c>
      <c r="W208" s="176">
        <f t="shared" si="258"/>
        <v>0</v>
      </c>
      <c r="X208" s="176">
        <f t="shared" si="258"/>
        <v>0</v>
      </c>
      <c r="Y208" s="176">
        <f t="shared" si="258"/>
        <v>0</v>
      </c>
      <c r="Z208" s="176">
        <f t="shared" si="258"/>
        <v>0</v>
      </c>
      <c r="AA208" s="176">
        <f t="shared" si="236"/>
        <v>0</v>
      </c>
      <c r="AB208" s="176">
        <f t="shared" si="236"/>
        <v>0</v>
      </c>
      <c r="AC208" s="176">
        <f t="shared" ref="AC208:AR223" si="261">+NORMDIST($H208,AC$12,AC$13,FALSE)</f>
        <v>0</v>
      </c>
      <c r="AD208" s="176">
        <f t="shared" si="261"/>
        <v>0</v>
      </c>
      <c r="AE208" s="176">
        <f t="shared" si="261"/>
        <v>0</v>
      </c>
      <c r="AF208" s="176">
        <f t="shared" si="261"/>
        <v>0</v>
      </c>
      <c r="AG208" s="176">
        <f t="shared" si="261"/>
        <v>0</v>
      </c>
      <c r="AH208" s="176">
        <f t="shared" si="261"/>
        <v>0</v>
      </c>
      <c r="AI208" s="176">
        <f t="shared" si="261"/>
        <v>0</v>
      </c>
      <c r="AJ208" s="176">
        <f t="shared" si="261"/>
        <v>0</v>
      </c>
      <c r="AK208" s="176">
        <f t="shared" si="261"/>
        <v>0</v>
      </c>
      <c r="AL208" s="176">
        <f t="shared" si="261"/>
        <v>0</v>
      </c>
      <c r="AM208" s="176">
        <f t="shared" si="261"/>
        <v>0</v>
      </c>
      <c r="AN208" s="176">
        <f t="shared" si="261"/>
        <v>0</v>
      </c>
      <c r="AO208" s="176">
        <f t="shared" si="261"/>
        <v>0</v>
      </c>
      <c r="AP208" s="176">
        <f t="shared" si="261"/>
        <v>0</v>
      </c>
      <c r="AQ208" s="176">
        <f t="shared" si="261"/>
        <v>0</v>
      </c>
      <c r="AR208" s="176">
        <f t="shared" si="261"/>
        <v>0</v>
      </c>
      <c r="AS208" s="176">
        <f t="shared" si="233"/>
        <v>0</v>
      </c>
      <c r="AT208" s="176">
        <f t="shared" si="233"/>
        <v>0</v>
      </c>
      <c r="AU208" s="176">
        <f t="shared" si="233"/>
        <v>0</v>
      </c>
      <c r="AV208" s="176">
        <f t="shared" si="233"/>
        <v>0</v>
      </c>
      <c r="AW208" s="176">
        <f t="shared" si="233"/>
        <v>0</v>
      </c>
      <c r="AX208" s="176">
        <f t="shared" si="233"/>
        <v>0</v>
      </c>
      <c r="AY208" s="176">
        <f t="shared" si="233"/>
        <v>0</v>
      </c>
      <c r="AZ208" s="176">
        <f t="shared" si="233"/>
        <v>0</v>
      </c>
      <c r="BA208" s="176">
        <f t="shared" si="233"/>
        <v>0</v>
      </c>
      <c r="BB208" s="176">
        <f t="shared" si="233"/>
        <v>0</v>
      </c>
      <c r="BC208" s="176">
        <f t="shared" si="233"/>
        <v>0</v>
      </c>
      <c r="BD208" s="176">
        <f t="shared" si="233"/>
        <v>0</v>
      </c>
      <c r="BE208" s="176">
        <f t="shared" si="233"/>
        <v>0</v>
      </c>
      <c r="BF208" s="176">
        <f t="shared" si="252"/>
        <v>0</v>
      </c>
      <c r="BG208" s="176">
        <f t="shared" si="252"/>
        <v>0</v>
      </c>
      <c r="BH208" s="176">
        <f t="shared" si="252"/>
        <v>0</v>
      </c>
      <c r="BI208" s="176">
        <f t="shared" si="252"/>
        <v>0</v>
      </c>
      <c r="BJ208" s="176">
        <f t="shared" si="252"/>
        <v>0</v>
      </c>
      <c r="BK208" s="176">
        <f t="shared" si="252"/>
        <v>0</v>
      </c>
      <c r="BL208" s="176">
        <f t="shared" si="252"/>
        <v>0</v>
      </c>
      <c r="BM208" s="176">
        <f t="shared" si="252"/>
        <v>0</v>
      </c>
      <c r="BN208" s="176">
        <f t="shared" si="252"/>
        <v>0</v>
      </c>
      <c r="BO208" s="176">
        <f t="shared" si="252"/>
        <v>0</v>
      </c>
      <c r="BP208" s="176">
        <f t="shared" si="252"/>
        <v>0</v>
      </c>
      <c r="BQ208" s="176">
        <f t="shared" si="252"/>
        <v>0</v>
      </c>
      <c r="BR208" s="176">
        <f t="shared" si="252"/>
        <v>0</v>
      </c>
      <c r="BS208" s="176">
        <f t="shared" si="251"/>
        <v>0</v>
      </c>
      <c r="BT208" s="176">
        <f t="shared" si="251"/>
        <v>0</v>
      </c>
      <c r="BU208" s="176">
        <f t="shared" si="251"/>
        <v>0</v>
      </c>
      <c r="BV208" s="176">
        <f t="shared" si="251"/>
        <v>0</v>
      </c>
      <c r="BW208" s="176">
        <f t="shared" si="251"/>
        <v>0</v>
      </c>
      <c r="BX208" s="176">
        <f t="shared" si="251"/>
        <v>0</v>
      </c>
      <c r="BY208" s="176">
        <f t="shared" si="251"/>
        <v>0</v>
      </c>
      <c r="BZ208" s="176">
        <f t="shared" si="251"/>
        <v>0</v>
      </c>
      <c r="CA208" s="176">
        <f t="shared" si="251"/>
        <v>0</v>
      </c>
      <c r="CB208" s="176">
        <f t="shared" si="251"/>
        <v>0</v>
      </c>
      <c r="CC208" s="176">
        <f t="shared" si="247"/>
        <v>0</v>
      </c>
      <c r="CD208" s="176">
        <f t="shared" si="247"/>
        <v>0</v>
      </c>
      <c r="CE208" s="176">
        <f t="shared" si="247"/>
        <v>0</v>
      </c>
      <c r="CF208" s="176">
        <f t="shared" si="247"/>
        <v>0</v>
      </c>
      <c r="CG208" s="176">
        <f t="shared" si="247"/>
        <v>0</v>
      </c>
      <c r="CH208" s="176">
        <f t="shared" si="247"/>
        <v>0</v>
      </c>
      <c r="CI208" s="176">
        <f t="shared" si="247"/>
        <v>0</v>
      </c>
      <c r="CJ208" s="176">
        <f t="shared" si="245"/>
        <v>0</v>
      </c>
      <c r="CK208" s="176">
        <f t="shared" si="245"/>
        <v>0</v>
      </c>
      <c r="CL208" s="176">
        <f t="shared" si="245"/>
        <v>0</v>
      </c>
      <c r="CM208" s="176">
        <f t="shared" si="245"/>
        <v>0</v>
      </c>
      <c r="CN208" s="176">
        <f t="shared" si="245"/>
        <v>0</v>
      </c>
      <c r="CO208" s="176">
        <f t="shared" si="245"/>
        <v>0</v>
      </c>
      <c r="CP208" s="176">
        <f t="shared" si="245"/>
        <v>0</v>
      </c>
      <c r="CQ208" s="176">
        <f t="shared" si="245"/>
        <v>0</v>
      </c>
      <c r="CR208" s="176">
        <f t="shared" si="245"/>
        <v>0</v>
      </c>
      <c r="CS208" s="176">
        <f t="shared" si="245"/>
        <v>0</v>
      </c>
      <c r="CT208" s="176">
        <f t="shared" si="243"/>
        <v>0</v>
      </c>
      <c r="CU208" s="176">
        <f t="shared" si="243"/>
        <v>0</v>
      </c>
      <c r="CV208" s="176">
        <f t="shared" si="243"/>
        <v>0</v>
      </c>
      <c r="CW208" s="176">
        <f t="shared" si="243"/>
        <v>0</v>
      </c>
      <c r="CX208" s="176">
        <f t="shared" si="243"/>
        <v>0</v>
      </c>
      <c r="CY208" s="176">
        <f t="shared" si="243"/>
        <v>0</v>
      </c>
      <c r="CZ208" s="176">
        <f t="shared" si="243"/>
        <v>0</v>
      </c>
      <c r="DA208" s="176">
        <f t="shared" si="243"/>
        <v>0</v>
      </c>
      <c r="DB208" s="176">
        <f t="shared" si="243"/>
        <v>0</v>
      </c>
      <c r="DC208" s="176">
        <f t="shared" si="243"/>
        <v>0</v>
      </c>
      <c r="DD208" s="176">
        <f t="shared" si="243"/>
        <v>0</v>
      </c>
      <c r="DE208" s="176">
        <f t="shared" si="243"/>
        <v>0</v>
      </c>
      <c r="DF208" s="176">
        <f t="shared" si="243"/>
        <v>0</v>
      </c>
      <c r="DG208" s="176">
        <f t="shared" si="243"/>
        <v>0</v>
      </c>
      <c r="DH208" s="176">
        <f t="shared" si="243"/>
        <v>0</v>
      </c>
      <c r="DI208" s="176">
        <f t="shared" si="242"/>
        <v>0</v>
      </c>
      <c r="DJ208" s="176">
        <f t="shared" si="242"/>
        <v>0</v>
      </c>
      <c r="DK208" s="176">
        <f t="shared" si="242"/>
        <v>0</v>
      </c>
      <c r="DL208" s="176">
        <f t="shared" si="242"/>
        <v>0</v>
      </c>
      <c r="DM208" s="176">
        <f t="shared" si="240"/>
        <v>0</v>
      </c>
      <c r="DN208" s="176">
        <f t="shared" si="240"/>
        <v>0</v>
      </c>
      <c r="DO208" s="176">
        <f t="shared" si="240"/>
        <v>0</v>
      </c>
      <c r="DP208" s="176">
        <f t="shared" si="240"/>
        <v>0</v>
      </c>
      <c r="DQ208" s="176">
        <f t="shared" si="240"/>
        <v>0</v>
      </c>
      <c r="DR208" s="176">
        <f t="shared" si="240"/>
        <v>0</v>
      </c>
      <c r="DS208" s="176">
        <f t="shared" si="240"/>
        <v>0</v>
      </c>
      <c r="DT208" s="176">
        <f t="shared" si="240"/>
        <v>0</v>
      </c>
      <c r="DU208" s="176">
        <f t="shared" si="240"/>
        <v>0</v>
      </c>
      <c r="DV208" s="176">
        <f t="shared" si="240"/>
        <v>0</v>
      </c>
      <c r="DW208" s="176">
        <f t="shared" si="240"/>
        <v>0</v>
      </c>
      <c r="DX208" s="176">
        <f t="shared" si="240"/>
        <v>0</v>
      </c>
      <c r="DY208" s="176">
        <f t="shared" si="246"/>
        <v>0</v>
      </c>
      <c r="DZ208" s="176">
        <f t="shared" si="246"/>
        <v>0</v>
      </c>
      <c r="EA208" s="176">
        <f t="shared" si="246"/>
        <v>0</v>
      </c>
      <c r="EB208" s="176">
        <f t="shared" si="246"/>
        <v>0</v>
      </c>
      <c r="EC208" s="176">
        <f t="shared" si="246"/>
        <v>0</v>
      </c>
      <c r="ED208" s="176">
        <f t="shared" si="246"/>
        <v>0</v>
      </c>
      <c r="EE208" s="176">
        <f t="shared" si="246"/>
        <v>0</v>
      </c>
      <c r="EF208" s="176">
        <f t="shared" si="246"/>
        <v>0</v>
      </c>
      <c r="EG208" s="176">
        <f t="shared" si="246"/>
        <v>0</v>
      </c>
      <c r="EH208" s="176">
        <f t="shared" si="246"/>
        <v>0</v>
      </c>
      <c r="EI208" s="176">
        <f t="shared" si="246"/>
        <v>0</v>
      </c>
      <c r="EJ208" s="176">
        <f t="shared" si="246"/>
        <v>0</v>
      </c>
      <c r="EK208" s="176">
        <f t="shared" si="246"/>
        <v>0</v>
      </c>
      <c r="EL208" s="176">
        <f t="shared" si="246"/>
        <v>0</v>
      </c>
      <c r="EM208" s="176">
        <f t="shared" si="246"/>
        <v>0</v>
      </c>
      <c r="EN208" s="176">
        <f t="shared" si="246"/>
        <v>0</v>
      </c>
      <c r="EO208" s="176">
        <f t="shared" si="244"/>
        <v>0</v>
      </c>
      <c r="EP208" s="176">
        <f t="shared" si="244"/>
        <v>0</v>
      </c>
      <c r="EQ208" s="176">
        <f t="shared" si="244"/>
        <v>0</v>
      </c>
      <c r="ER208" s="176">
        <f t="shared" si="244"/>
        <v>0</v>
      </c>
      <c r="ES208" s="176">
        <f t="shared" si="244"/>
        <v>0</v>
      </c>
      <c r="ET208" s="176">
        <f t="shared" si="244"/>
        <v>0</v>
      </c>
      <c r="EU208" s="176">
        <f t="shared" si="244"/>
        <v>0</v>
      </c>
      <c r="EV208" s="176">
        <f t="shared" si="244"/>
        <v>0</v>
      </c>
      <c r="EW208" s="176">
        <f t="shared" si="244"/>
        <v>0</v>
      </c>
      <c r="EX208" s="176">
        <f t="shared" si="249"/>
        <v>0</v>
      </c>
      <c r="EY208" s="176">
        <f t="shared" si="249"/>
        <v>0</v>
      </c>
      <c r="EZ208" s="176">
        <f t="shared" si="249"/>
        <v>0</v>
      </c>
      <c r="FA208" s="176">
        <f t="shared" si="249"/>
        <v>0</v>
      </c>
      <c r="FB208" s="176">
        <f t="shared" si="249"/>
        <v>0</v>
      </c>
      <c r="FC208" s="176">
        <f t="shared" si="249"/>
        <v>0</v>
      </c>
      <c r="FD208" s="176">
        <f t="shared" si="249"/>
        <v>0</v>
      </c>
      <c r="FE208" s="176">
        <f t="shared" si="249"/>
        <v>0</v>
      </c>
      <c r="FF208" s="176">
        <f t="shared" si="249"/>
        <v>0</v>
      </c>
      <c r="FG208" s="176">
        <f t="shared" si="249"/>
        <v>0</v>
      </c>
      <c r="FH208" s="176">
        <f t="shared" si="249"/>
        <v>0</v>
      </c>
      <c r="FI208" s="176">
        <f t="shared" si="249"/>
        <v>0</v>
      </c>
      <c r="FJ208" s="176">
        <f t="shared" si="249"/>
        <v>0</v>
      </c>
      <c r="FK208" s="176">
        <f t="shared" si="249"/>
        <v>0</v>
      </c>
      <c r="FL208" s="176">
        <f t="shared" si="249"/>
        <v>0</v>
      </c>
      <c r="FM208" s="176">
        <f t="shared" si="249"/>
        <v>0</v>
      </c>
      <c r="FN208" s="176">
        <f t="shared" si="248"/>
        <v>0</v>
      </c>
      <c r="FO208" s="176">
        <f t="shared" si="248"/>
        <v>0</v>
      </c>
      <c r="FP208" s="176">
        <f t="shared" si="232"/>
        <v>0</v>
      </c>
      <c r="FQ208" s="176">
        <f t="shared" si="232"/>
        <v>0</v>
      </c>
      <c r="FR208" s="176">
        <f t="shared" si="232"/>
        <v>0</v>
      </c>
      <c r="FS208" s="176">
        <f t="shared" si="232"/>
        <v>0</v>
      </c>
      <c r="FT208" s="176">
        <f t="shared" si="232"/>
        <v>0</v>
      </c>
      <c r="FU208" s="176">
        <f t="shared" si="232"/>
        <v>0</v>
      </c>
      <c r="FV208" s="176">
        <f t="shared" si="232"/>
        <v>0</v>
      </c>
      <c r="FW208" s="176">
        <f t="shared" si="232"/>
        <v>0</v>
      </c>
      <c r="FX208" s="176">
        <f t="shared" si="232"/>
        <v>0</v>
      </c>
      <c r="FY208" s="176">
        <f t="shared" si="232"/>
        <v>0</v>
      </c>
      <c r="FZ208" s="176">
        <f t="shared" si="232"/>
        <v>0</v>
      </c>
      <c r="GA208" s="176">
        <f t="shared" si="232"/>
        <v>0</v>
      </c>
      <c r="GB208" s="176">
        <f t="shared" si="239"/>
        <v>0</v>
      </c>
      <c r="GC208" s="176">
        <f t="shared" si="239"/>
        <v>0</v>
      </c>
      <c r="GD208" s="176">
        <f t="shared" si="239"/>
        <v>0</v>
      </c>
      <c r="GE208" s="176">
        <f t="shared" si="239"/>
        <v>0</v>
      </c>
      <c r="GF208" s="176">
        <f t="shared" si="239"/>
        <v>0</v>
      </c>
      <c r="GG208" s="176">
        <f t="shared" si="239"/>
        <v>0</v>
      </c>
      <c r="GH208" s="176">
        <f t="shared" si="239"/>
        <v>0</v>
      </c>
      <c r="GI208" s="176">
        <f t="shared" si="239"/>
        <v>0</v>
      </c>
      <c r="GJ208" s="176">
        <f t="shared" si="239"/>
        <v>0</v>
      </c>
      <c r="GK208" s="176">
        <f t="shared" si="239"/>
        <v>0</v>
      </c>
      <c r="GL208" s="176">
        <f t="shared" si="239"/>
        <v>0</v>
      </c>
      <c r="GM208" s="176">
        <f t="shared" si="260"/>
        <v>0</v>
      </c>
      <c r="GN208" s="176">
        <f t="shared" si="260"/>
        <v>0</v>
      </c>
      <c r="GO208" s="176">
        <f t="shared" si="260"/>
        <v>0</v>
      </c>
      <c r="GP208" s="176">
        <f t="shared" si="260"/>
        <v>0</v>
      </c>
      <c r="GQ208" s="176">
        <f t="shared" si="260"/>
        <v>0</v>
      </c>
      <c r="GR208" s="176">
        <f t="shared" si="260"/>
        <v>0</v>
      </c>
      <c r="GS208" s="176">
        <f t="shared" si="260"/>
        <v>0</v>
      </c>
      <c r="GT208" s="176">
        <f t="shared" si="260"/>
        <v>0</v>
      </c>
      <c r="GU208" s="176">
        <f t="shared" si="241"/>
        <v>0</v>
      </c>
      <c r="GV208" s="176">
        <f t="shared" si="241"/>
        <v>0</v>
      </c>
      <c r="GW208" s="176">
        <f t="shared" si="241"/>
        <v>0</v>
      </c>
      <c r="GX208" s="176">
        <f t="shared" si="241"/>
        <v>0</v>
      </c>
      <c r="GY208" s="176">
        <f t="shared" si="241"/>
        <v>0</v>
      </c>
      <c r="GZ208" s="176">
        <f t="shared" si="241"/>
        <v>0</v>
      </c>
      <c r="HA208" s="176">
        <f t="shared" si="241"/>
        <v>0</v>
      </c>
      <c r="HB208" s="176">
        <f t="shared" si="241"/>
        <v>0</v>
      </c>
      <c r="HC208" s="176">
        <f t="shared" si="241"/>
        <v>0</v>
      </c>
      <c r="HD208" s="176">
        <f t="shared" si="241"/>
        <v>0</v>
      </c>
      <c r="HE208" s="176">
        <f t="shared" si="241"/>
        <v>0</v>
      </c>
      <c r="HF208" s="176">
        <f t="shared" si="241"/>
        <v>0</v>
      </c>
      <c r="HG208" s="176">
        <f t="shared" si="255"/>
        <v>0</v>
      </c>
      <c r="HH208" s="176">
        <f t="shared" si="255"/>
        <v>0</v>
      </c>
      <c r="HI208" s="176">
        <f t="shared" si="255"/>
        <v>0</v>
      </c>
      <c r="HJ208" s="176">
        <f t="shared" si="255"/>
        <v>0</v>
      </c>
      <c r="HK208" s="176">
        <f t="shared" si="255"/>
        <v>0</v>
      </c>
      <c r="HL208" s="176">
        <f t="shared" si="255"/>
        <v>0</v>
      </c>
      <c r="HM208" s="176">
        <f t="shared" si="255"/>
        <v>0</v>
      </c>
      <c r="HN208" s="176">
        <f t="shared" si="255"/>
        <v>0</v>
      </c>
      <c r="HO208" s="176">
        <f t="shared" si="255"/>
        <v>0</v>
      </c>
      <c r="HP208" s="176">
        <f t="shared" si="255"/>
        <v>0</v>
      </c>
      <c r="HQ208" s="176">
        <f t="shared" si="255"/>
        <v>0</v>
      </c>
      <c r="HR208" s="176">
        <f t="shared" si="253"/>
        <v>0</v>
      </c>
      <c r="HS208" s="176">
        <f t="shared" si="253"/>
        <v>0</v>
      </c>
      <c r="HT208" s="176">
        <f t="shared" si="253"/>
        <v>0</v>
      </c>
      <c r="HU208" s="176">
        <f t="shared" si="253"/>
        <v>0</v>
      </c>
      <c r="HV208" s="176">
        <f t="shared" si="253"/>
        <v>0</v>
      </c>
      <c r="HW208" s="176">
        <f t="shared" si="253"/>
        <v>0</v>
      </c>
      <c r="HX208" s="176">
        <f t="shared" si="253"/>
        <v>0</v>
      </c>
      <c r="HY208" s="176">
        <f t="shared" si="253"/>
        <v>0</v>
      </c>
      <c r="HZ208" s="176">
        <f t="shared" si="253"/>
        <v>0</v>
      </c>
      <c r="IA208" s="176">
        <f t="shared" si="253"/>
        <v>0</v>
      </c>
      <c r="IB208" s="176">
        <f t="shared" si="253"/>
        <v>0</v>
      </c>
      <c r="IC208" s="176">
        <f t="shared" si="253"/>
        <v>0</v>
      </c>
      <c r="ID208" s="176">
        <f t="shared" si="253"/>
        <v>0</v>
      </c>
      <c r="IE208" s="176">
        <f t="shared" si="253"/>
        <v>0</v>
      </c>
      <c r="IF208" s="176">
        <f t="shared" si="253"/>
        <v>0</v>
      </c>
      <c r="IG208" s="176">
        <f t="shared" si="250"/>
        <v>0</v>
      </c>
    </row>
    <row r="209" spans="2:241" ht="12.75" customHeight="1" x14ac:dyDescent="0.25">
      <c r="B209" s="174"/>
      <c r="C209" s="174"/>
      <c r="D209" s="174">
        <f t="shared" si="256"/>
        <v>0</v>
      </c>
      <c r="E209"/>
      <c r="F209"/>
      <c r="G209" s="177">
        <v>196</v>
      </c>
      <c r="H209" s="176">
        <f t="shared" si="257"/>
        <v>30.390161727905152</v>
      </c>
      <c r="I209" s="176">
        <f t="shared" si="259"/>
        <v>0</v>
      </c>
      <c r="K209" s="176">
        <f t="shared" si="258"/>
        <v>0</v>
      </c>
      <c r="L209" s="176">
        <f t="shared" si="258"/>
        <v>0</v>
      </c>
      <c r="M209" s="176">
        <f t="shared" si="258"/>
        <v>0</v>
      </c>
      <c r="N209" s="176">
        <f t="shared" si="258"/>
        <v>0</v>
      </c>
      <c r="O209" s="176">
        <f t="shared" si="258"/>
        <v>0</v>
      </c>
      <c r="P209" s="176">
        <f t="shared" si="258"/>
        <v>0</v>
      </c>
      <c r="Q209" s="176">
        <f t="shared" si="258"/>
        <v>0</v>
      </c>
      <c r="R209" s="176">
        <f t="shared" si="258"/>
        <v>0</v>
      </c>
      <c r="S209" s="176">
        <f t="shared" si="258"/>
        <v>0</v>
      </c>
      <c r="T209" s="176">
        <f t="shared" si="258"/>
        <v>0</v>
      </c>
      <c r="U209" s="176">
        <f t="shared" si="258"/>
        <v>0</v>
      </c>
      <c r="V209" s="176">
        <f t="shared" si="258"/>
        <v>0</v>
      </c>
      <c r="W209" s="176">
        <f t="shared" si="258"/>
        <v>0</v>
      </c>
      <c r="X209" s="176">
        <f t="shared" si="258"/>
        <v>0</v>
      </c>
      <c r="Y209" s="176">
        <f t="shared" si="258"/>
        <v>0</v>
      </c>
      <c r="Z209" s="176">
        <f t="shared" si="258"/>
        <v>0</v>
      </c>
      <c r="AA209" s="176">
        <f t="shared" ref="AA209:AD220" si="262">+NORMDIST($H209,AA$12,AA$13,FALSE)</f>
        <v>0</v>
      </c>
      <c r="AB209" s="176">
        <f t="shared" si="262"/>
        <v>0</v>
      </c>
      <c r="AC209" s="176">
        <f t="shared" si="262"/>
        <v>0</v>
      </c>
      <c r="AD209" s="176">
        <f t="shared" si="262"/>
        <v>0</v>
      </c>
      <c r="AE209" s="176">
        <f t="shared" si="261"/>
        <v>0</v>
      </c>
      <c r="AF209" s="176">
        <f t="shared" si="261"/>
        <v>0</v>
      </c>
      <c r="AG209" s="176">
        <f t="shared" si="261"/>
        <v>0</v>
      </c>
      <c r="AH209" s="176">
        <f t="shared" si="261"/>
        <v>0</v>
      </c>
      <c r="AI209" s="176">
        <f t="shared" si="261"/>
        <v>0</v>
      </c>
      <c r="AJ209" s="176">
        <f t="shared" si="261"/>
        <v>0</v>
      </c>
      <c r="AK209" s="176">
        <f t="shared" si="261"/>
        <v>0</v>
      </c>
      <c r="AL209" s="176">
        <f t="shared" si="261"/>
        <v>0</v>
      </c>
      <c r="AM209" s="176">
        <f t="shared" si="261"/>
        <v>0</v>
      </c>
      <c r="AN209" s="176">
        <f t="shared" si="261"/>
        <v>0</v>
      </c>
      <c r="AO209" s="176">
        <f t="shared" si="261"/>
        <v>0</v>
      </c>
      <c r="AP209" s="176">
        <f t="shared" si="261"/>
        <v>0</v>
      </c>
      <c r="AQ209" s="176">
        <f t="shared" si="261"/>
        <v>0</v>
      </c>
      <c r="AR209" s="176">
        <f t="shared" si="261"/>
        <v>0</v>
      </c>
      <c r="AS209" s="176">
        <f t="shared" si="233"/>
        <v>0</v>
      </c>
      <c r="AT209" s="176">
        <f t="shared" si="233"/>
        <v>0</v>
      </c>
      <c r="AU209" s="176">
        <f t="shared" si="233"/>
        <v>0</v>
      </c>
      <c r="AV209" s="176">
        <f t="shared" si="233"/>
        <v>0</v>
      </c>
      <c r="AW209" s="176">
        <f t="shared" si="233"/>
        <v>0</v>
      </c>
      <c r="AX209" s="176">
        <f t="shared" si="233"/>
        <v>0</v>
      </c>
      <c r="AY209" s="176">
        <f t="shared" si="233"/>
        <v>0</v>
      </c>
      <c r="AZ209" s="176">
        <f t="shared" si="233"/>
        <v>0</v>
      </c>
      <c r="BA209" s="176">
        <f t="shared" si="233"/>
        <v>0</v>
      </c>
      <c r="BB209" s="176">
        <f t="shared" si="233"/>
        <v>0</v>
      </c>
      <c r="BC209" s="176">
        <f t="shared" si="233"/>
        <v>0</v>
      </c>
      <c r="BD209" s="176">
        <f t="shared" si="233"/>
        <v>0</v>
      </c>
      <c r="BE209" s="176">
        <f t="shared" si="233"/>
        <v>0</v>
      </c>
      <c r="BF209" s="176">
        <f t="shared" si="252"/>
        <v>0</v>
      </c>
      <c r="BG209" s="176">
        <f t="shared" si="252"/>
        <v>0</v>
      </c>
      <c r="BH209" s="176">
        <f t="shared" si="252"/>
        <v>0</v>
      </c>
      <c r="BI209" s="176">
        <f t="shared" si="252"/>
        <v>0</v>
      </c>
      <c r="BJ209" s="176">
        <f t="shared" si="252"/>
        <v>0</v>
      </c>
      <c r="BK209" s="176">
        <f t="shared" si="252"/>
        <v>0</v>
      </c>
      <c r="BL209" s="176">
        <f t="shared" si="252"/>
        <v>0</v>
      </c>
      <c r="BM209" s="176">
        <f t="shared" si="252"/>
        <v>0</v>
      </c>
      <c r="BN209" s="176">
        <f t="shared" si="252"/>
        <v>0</v>
      </c>
      <c r="BO209" s="176">
        <f t="shared" si="252"/>
        <v>0</v>
      </c>
      <c r="BP209" s="176">
        <f t="shared" si="252"/>
        <v>0</v>
      </c>
      <c r="BQ209" s="176">
        <f t="shared" si="252"/>
        <v>0</v>
      </c>
      <c r="BR209" s="176">
        <f t="shared" si="252"/>
        <v>0</v>
      </c>
      <c r="BS209" s="176">
        <f t="shared" si="251"/>
        <v>0</v>
      </c>
      <c r="BT209" s="176">
        <f t="shared" si="251"/>
        <v>0</v>
      </c>
      <c r="BU209" s="176">
        <f t="shared" si="251"/>
        <v>0</v>
      </c>
      <c r="BV209" s="176">
        <f t="shared" si="251"/>
        <v>0</v>
      </c>
      <c r="BW209" s="176">
        <f t="shared" si="251"/>
        <v>0</v>
      </c>
      <c r="BX209" s="176">
        <f t="shared" si="251"/>
        <v>0</v>
      </c>
      <c r="BY209" s="176">
        <f t="shared" si="251"/>
        <v>0</v>
      </c>
      <c r="BZ209" s="176">
        <f t="shared" si="251"/>
        <v>0</v>
      </c>
      <c r="CA209" s="176">
        <f t="shared" si="251"/>
        <v>0</v>
      </c>
      <c r="CB209" s="176">
        <f t="shared" si="251"/>
        <v>0</v>
      </c>
      <c r="CC209" s="176">
        <f t="shared" si="247"/>
        <v>0</v>
      </c>
      <c r="CD209" s="176">
        <f t="shared" si="247"/>
        <v>0</v>
      </c>
      <c r="CE209" s="176">
        <f t="shared" si="247"/>
        <v>0</v>
      </c>
      <c r="CF209" s="176">
        <f t="shared" si="247"/>
        <v>0</v>
      </c>
      <c r="CG209" s="176">
        <f t="shared" si="247"/>
        <v>0</v>
      </c>
      <c r="CH209" s="176">
        <f t="shared" si="247"/>
        <v>0</v>
      </c>
      <c r="CI209" s="176">
        <f t="shared" si="247"/>
        <v>0</v>
      </c>
      <c r="CJ209" s="176">
        <f t="shared" si="245"/>
        <v>0</v>
      </c>
      <c r="CK209" s="176">
        <f t="shared" si="245"/>
        <v>0</v>
      </c>
      <c r="CL209" s="176">
        <f t="shared" si="245"/>
        <v>0</v>
      </c>
      <c r="CM209" s="176">
        <f t="shared" si="245"/>
        <v>0</v>
      </c>
      <c r="CN209" s="176">
        <f t="shared" si="245"/>
        <v>0</v>
      </c>
      <c r="CO209" s="176">
        <f t="shared" si="245"/>
        <v>0</v>
      </c>
      <c r="CP209" s="176">
        <f t="shared" si="245"/>
        <v>0</v>
      </c>
      <c r="CQ209" s="176">
        <f t="shared" si="245"/>
        <v>0</v>
      </c>
      <c r="CR209" s="176">
        <f t="shared" si="245"/>
        <v>0</v>
      </c>
      <c r="CS209" s="176">
        <f t="shared" si="245"/>
        <v>0</v>
      </c>
      <c r="CT209" s="176">
        <f t="shared" si="243"/>
        <v>0</v>
      </c>
      <c r="CU209" s="176">
        <f t="shared" si="243"/>
        <v>0</v>
      </c>
      <c r="CV209" s="176">
        <f t="shared" si="243"/>
        <v>0</v>
      </c>
      <c r="CW209" s="176">
        <f t="shared" si="243"/>
        <v>0</v>
      </c>
      <c r="CX209" s="176">
        <f t="shared" si="243"/>
        <v>0</v>
      </c>
      <c r="CY209" s="176">
        <f t="shared" si="243"/>
        <v>0</v>
      </c>
      <c r="CZ209" s="176">
        <f t="shared" si="243"/>
        <v>0</v>
      </c>
      <c r="DA209" s="176">
        <f t="shared" si="243"/>
        <v>0</v>
      </c>
      <c r="DB209" s="176">
        <f t="shared" si="243"/>
        <v>0</v>
      </c>
      <c r="DC209" s="176">
        <f t="shared" si="243"/>
        <v>0</v>
      </c>
      <c r="DD209" s="176">
        <f t="shared" si="243"/>
        <v>0</v>
      </c>
      <c r="DE209" s="176">
        <f t="shared" si="243"/>
        <v>0</v>
      </c>
      <c r="DF209" s="176">
        <f t="shared" si="243"/>
        <v>0</v>
      </c>
      <c r="DG209" s="176">
        <f t="shared" si="243"/>
        <v>0</v>
      </c>
      <c r="DH209" s="176">
        <f t="shared" si="243"/>
        <v>0</v>
      </c>
      <c r="DI209" s="176">
        <f t="shared" si="242"/>
        <v>0</v>
      </c>
      <c r="DJ209" s="176">
        <f t="shared" si="242"/>
        <v>0</v>
      </c>
      <c r="DK209" s="176">
        <f t="shared" si="242"/>
        <v>0</v>
      </c>
      <c r="DL209" s="176">
        <f t="shared" si="242"/>
        <v>0</v>
      </c>
      <c r="DM209" s="176">
        <f t="shared" si="240"/>
        <v>0</v>
      </c>
      <c r="DN209" s="176">
        <f t="shared" si="240"/>
        <v>0</v>
      </c>
      <c r="DO209" s="176">
        <f t="shared" si="240"/>
        <v>0</v>
      </c>
      <c r="DP209" s="176">
        <f t="shared" si="240"/>
        <v>0</v>
      </c>
      <c r="DQ209" s="176">
        <f t="shared" si="240"/>
        <v>0</v>
      </c>
      <c r="DR209" s="176">
        <f t="shared" si="240"/>
        <v>0</v>
      </c>
      <c r="DS209" s="176">
        <f t="shared" si="240"/>
        <v>0</v>
      </c>
      <c r="DT209" s="176">
        <f t="shared" si="240"/>
        <v>0</v>
      </c>
      <c r="DU209" s="176">
        <f t="shared" si="240"/>
        <v>0</v>
      </c>
      <c r="DV209" s="176">
        <f t="shared" si="240"/>
        <v>0</v>
      </c>
      <c r="DW209" s="176">
        <f t="shared" si="240"/>
        <v>0</v>
      </c>
      <c r="DX209" s="176">
        <f t="shared" si="240"/>
        <v>0</v>
      </c>
      <c r="DY209" s="176">
        <f t="shared" si="246"/>
        <v>0</v>
      </c>
      <c r="DZ209" s="176">
        <f t="shared" si="246"/>
        <v>0</v>
      </c>
      <c r="EA209" s="176">
        <f t="shared" si="246"/>
        <v>0</v>
      </c>
      <c r="EB209" s="176">
        <f t="shared" si="246"/>
        <v>0</v>
      </c>
      <c r="EC209" s="176">
        <f t="shared" si="246"/>
        <v>0</v>
      </c>
      <c r="ED209" s="176">
        <f t="shared" si="246"/>
        <v>0</v>
      </c>
      <c r="EE209" s="176">
        <f t="shared" si="246"/>
        <v>0</v>
      </c>
      <c r="EF209" s="176">
        <f t="shared" si="246"/>
        <v>0</v>
      </c>
      <c r="EG209" s="176">
        <f t="shared" si="246"/>
        <v>0</v>
      </c>
      <c r="EH209" s="176">
        <f t="shared" si="246"/>
        <v>0</v>
      </c>
      <c r="EI209" s="176">
        <f t="shared" si="246"/>
        <v>0</v>
      </c>
      <c r="EJ209" s="176">
        <f t="shared" si="246"/>
        <v>0</v>
      </c>
      <c r="EK209" s="176">
        <f t="shared" si="246"/>
        <v>0</v>
      </c>
      <c r="EL209" s="176">
        <f t="shared" si="246"/>
        <v>0</v>
      </c>
      <c r="EM209" s="176">
        <f t="shared" si="246"/>
        <v>0</v>
      </c>
      <c r="EN209" s="176">
        <f t="shared" si="246"/>
        <v>0</v>
      </c>
      <c r="EO209" s="176">
        <f t="shared" si="244"/>
        <v>0</v>
      </c>
      <c r="EP209" s="176">
        <f t="shared" si="244"/>
        <v>0</v>
      </c>
      <c r="EQ209" s="176">
        <f t="shared" si="244"/>
        <v>0</v>
      </c>
      <c r="ER209" s="176">
        <f t="shared" si="244"/>
        <v>0</v>
      </c>
      <c r="ES209" s="176">
        <f t="shared" si="244"/>
        <v>0</v>
      </c>
      <c r="ET209" s="176">
        <f t="shared" si="244"/>
        <v>0</v>
      </c>
      <c r="EU209" s="176">
        <f t="shared" si="244"/>
        <v>0</v>
      </c>
      <c r="EV209" s="176">
        <f t="shared" si="244"/>
        <v>0</v>
      </c>
      <c r="EW209" s="176">
        <f t="shared" si="244"/>
        <v>0</v>
      </c>
      <c r="EX209" s="176">
        <f t="shared" si="249"/>
        <v>0</v>
      </c>
      <c r="EY209" s="176">
        <f t="shared" si="249"/>
        <v>0</v>
      </c>
      <c r="EZ209" s="176">
        <f t="shared" si="249"/>
        <v>0</v>
      </c>
      <c r="FA209" s="176">
        <f t="shared" si="249"/>
        <v>0</v>
      </c>
      <c r="FB209" s="176">
        <f t="shared" si="249"/>
        <v>0</v>
      </c>
      <c r="FC209" s="176">
        <f t="shared" si="249"/>
        <v>0</v>
      </c>
      <c r="FD209" s="176">
        <f t="shared" si="249"/>
        <v>0</v>
      </c>
      <c r="FE209" s="176">
        <f t="shared" si="249"/>
        <v>0</v>
      </c>
      <c r="FF209" s="176">
        <f t="shared" si="249"/>
        <v>0</v>
      </c>
      <c r="FG209" s="176">
        <f t="shared" si="249"/>
        <v>0</v>
      </c>
      <c r="FH209" s="176">
        <f t="shared" si="249"/>
        <v>0</v>
      </c>
      <c r="FI209" s="176">
        <f t="shared" si="249"/>
        <v>0</v>
      </c>
      <c r="FJ209" s="176">
        <f t="shared" si="249"/>
        <v>0</v>
      </c>
      <c r="FK209" s="176">
        <f t="shared" si="249"/>
        <v>0</v>
      </c>
      <c r="FL209" s="176">
        <f t="shared" si="249"/>
        <v>0</v>
      </c>
      <c r="FM209" s="176">
        <f t="shared" si="249"/>
        <v>0</v>
      </c>
      <c r="FN209" s="176">
        <f t="shared" si="248"/>
        <v>0</v>
      </c>
      <c r="FO209" s="176">
        <f t="shared" si="248"/>
        <v>0</v>
      </c>
      <c r="FP209" s="176">
        <f t="shared" si="232"/>
        <v>0</v>
      </c>
      <c r="FQ209" s="176">
        <f t="shared" si="232"/>
        <v>0</v>
      </c>
      <c r="FR209" s="176">
        <f t="shared" si="232"/>
        <v>0</v>
      </c>
      <c r="FS209" s="176">
        <f t="shared" si="232"/>
        <v>0</v>
      </c>
      <c r="FT209" s="176">
        <f t="shared" si="232"/>
        <v>0</v>
      </c>
      <c r="FU209" s="176">
        <f t="shared" si="232"/>
        <v>0</v>
      </c>
      <c r="FV209" s="176">
        <f t="shared" si="232"/>
        <v>0</v>
      </c>
      <c r="FW209" s="176">
        <f t="shared" si="232"/>
        <v>0</v>
      </c>
      <c r="FX209" s="176">
        <f t="shared" si="232"/>
        <v>0</v>
      </c>
      <c r="FY209" s="176">
        <f t="shared" si="232"/>
        <v>0</v>
      </c>
      <c r="FZ209" s="176">
        <f t="shared" si="232"/>
        <v>0</v>
      </c>
      <c r="GA209" s="176">
        <f t="shared" si="232"/>
        <v>0</v>
      </c>
      <c r="GB209" s="176">
        <f t="shared" ref="GB209:GQ229" si="263">+NORMDIST($H209,GB$12,GB$13,FALSE)</f>
        <v>0</v>
      </c>
      <c r="GC209" s="176">
        <f t="shared" si="263"/>
        <v>0</v>
      </c>
      <c r="GD209" s="176">
        <f t="shared" si="263"/>
        <v>0</v>
      </c>
      <c r="GE209" s="176">
        <f t="shared" si="263"/>
        <v>0</v>
      </c>
      <c r="GF209" s="176">
        <f t="shared" si="263"/>
        <v>0</v>
      </c>
      <c r="GG209" s="176">
        <f t="shared" si="263"/>
        <v>0</v>
      </c>
      <c r="GH209" s="176">
        <f t="shared" si="263"/>
        <v>0</v>
      </c>
      <c r="GI209" s="176">
        <f t="shared" si="263"/>
        <v>0</v>
      </c>
      <c r="GJ209" s="176">
        <f t="shared" si="263"/>
        <v>0</v>
      </c>
      <c r="GK209" s="176">
        <f t="shared" si="263"/>
        <v>0</v>
      </c>
      <c r="GL209" s="176">
        <f t="shared" si="263"/>
        <v>0</v>
      </c>
      <c r="GM209" s="176">
        <f t="shared" si="263"/>
        <v>0</v>
      </c>
      <c r="GN209" s="176">
        <f t="shared" si="263"/>
        <v>0</v>
      </c>
      <c r="GO209" s="176">
        <f t="shared" si="263"/>
        <v>0</v>
      </c>
      <c r="GP209" s="176">
        <f t="shared" si="263"/>
        <v>0</v>
      </c>
      <c r="GQ209" s="176">
        <f t="shared" si="263"/>
        <v>0</v>
      </c>
      <c r="GR209" s="176">
        <f t="shared" si="260"/>
        <v>0</v>
      </c>
      <c r="GS209" s="176">
        <f t="shared" si="260"/>
        <v>0</v>
      </c>
      <c r="GT209" s="176">
        <f t="shared" si="260"/>
        <v>0</v>
      </c>
      <c r="GU209" s="176">
        <f t="shared" si="241"/>
        <v>0</v>
      </c>
      <c r="GV209" s="176">
        <f t="shared" si="241"/>
        <v>0</v>
      </c>
      <c r="GW209" s="176">
        <f t="shared" si="241"/>
        <v>0</v>
      </c>
      <c r="GX209" s="176">
        <f t="shared" si="241"/>
        <v>0</v>
      </c>
      <c r="GY209" s="176">
        <f t="shared" si="241"/>
        <v>0</v>
      </c>
      <c r="GZ209" s="176">
        <f t="shared" si="241"/>
        <v>0</v>
      </c>
      <c r="HA209" s="176">
        <f t="shared" si="241"/>
        <v>0</v>
      </c>
      <c r="HB209" s="176">
        <f t="shared" si="241"/>
        <v>0</v>
      </c>
      <c r="HC209" s="176">
        <f t="shared" si="241"/>
        <v>0</v>
      </c>
      <c r="HD209" s="176">
        <f t="shared" si="241"/>
        <v>0</v>
      </c>
      <c r="HE209" s="176">
        <f t="shared" si="241"/>
        <v>0</v>
      </c>
      <c r="HF209" s="176">
        <f t="shared" si="241"/>
        <v>0</v>
      </c>
      <c r="HG209" s="176">
        <f t="shared" si="255"/>
        <v>0</v>
      </c>
      <c r="HH209" s="176">
        <f t="shared" si="255"/>
        <v>0</v>
      </c>
      <c r="HI209" s="176">
        <f t="shared" si="255"/>
        <v>0</v>
      </c>
      <c r="HJ209" s="176">
        <f t="shared" si="255"/>
        <v>0</v>
      </c>
      <c r="HK209" s="176">
        <f t="shared" si="255"/>
        <v>0</v>
      </c>
      <c r="HL209" s="176">
        <f t="shared" si="255"/>
        <v>0</v>
      </c>
      <c r="HM209" s="176">
        <f t="shared" si="255"/>
        <v>0</v>
      </c>
      <c r="HN209" s="176">
        <f t="shared" si="255"/>
        <v>0</v>
      </c>
      <c r="HO209" s="176">
        <f t="shared" si="255"/>
        <v>0</v>
      </c>
      <c r="HP209" s="176">
        <f t="shared" si="255"/>
        <v>0</v>
      </c>
      <c r="HQ209" s="176">
        <f t="shared" si="255"/>
        <v>0</v>
      </c>
      <c r="HR209" s="176">
        <f t="shared" si="253"/>
        <v>0</v>
      </c>
      <c r="HS209" s="176">
        <f t="shared" si="253"/>
        <v>0</v>
      </c>
      <c r="HT209" s="176">
        <f t="shared" si="253"/>
        <v>0</v>
      </c>
      <c r="HU209" s="176">
        <f t="shared" si="253"/>
        <v>0</v>
      </c>
      <c r="HV209" s="176">
        <f t="shared" si="253"/>
        <v>0</v>
      </c>
      <c r="HW209" s="176">
        <f t="shared" si="253"/>
        <v>0</v>
      </c>
      <c r="HX209" s="176">
        <f t="shared" si="253"/>
        <v>0</v>
      </c>
      <c r="HY209" s="176">
        <f t="shared" si="253"/>
        <v>0</v>
      </c>
      <c r="HZ209" s="176">
        <f t="shared" si="253"/>
        <v>0</v>
      </c>
      <c r="IA209" s="176">
        <f t="shared" si="253"/>
        <v>0</v>
      </c>
      <c r="IB209" s="176">
        <f t="shared" si="253"/>
        <v>0</v>
      </c>
      <c r="IC209" s="176">
        <f t="shared" si="253"/>
        <v>0</v>
      </c>
      <c r="ID209" s="176">
        <f t="shared" si="253"/>
        <v>0</v>
      </c>
      <c r="IE209" s="176">
        <f t="shared" si="253"/>
        <v>0</v>
      </c>
      <c r="IF209" s="176">
        <f t="shared" si="253"/>
        <v>0</v>
      </c>
      <c r="IG209" s="176">
        <f t="shared" si="250"/>
        <v>0</v>
      </c>
    </row>
    <row r="210" spans="2:241" ht="12.75" customHeight="1" x14ac:dyDescent="0.25">
      <c r="B210" s="174"/>
      <c r="C210" s="174"/>
      <c r="D210" s="174">
        <f t="shared" si="256"/>
        <v>0</v>
      </c>
      <c r="E210"/>
      <c r="F210"/>
      <c r="G210" s="177">
        <v>197</v>
      </c>
      <c r="H210" s="176">
        <f t="shared" si="257"/>
        <v>30.54521357345569</v>
      </c>
      <c r="I210" s="176">
        <f t="shared" si="259"/>
        <v>0</v>
      </c>
      <c r="K210" s="176">
        <f t="shared" si="258"/>
        <v>0</v>
      </c>
      <c r="L210" s="176">
        <f t="shared" si="258"/>
        <v>0</v>
      </c>
      <c r="M210" s="176">
        <f t="shared" si="258"/>
        <v>0</v>
      </c>
      <c r="N210" s="176">
        <f t="shared" si="258"/>
        <v>0</v>
      </c>
      <c r="O210" s="176">
        <f t="shared" si="258"/>
        <v>0</v>
      </c>
      <c r="P210" s="176">
        <f t="shared" si="258"/>
        <v>0</v>
      </c>
      <c r="Q210" s="176">
        <f t="shared" si="258"/>
        <v>0</v>
      </c>
      <c r="R210" s="176">
        <f t="shared" si="258"/>
        <v>0</v>
      </c>
      <c r="S210" s="176">
        <f t="shared" si="258"/>
        <v>0</v>
      </c>
      <c r="T210" s="176">
        <f t="shared" si="258"/>
        <v>0</v>
      </c>
      <c r="U210" s="176">
        <f t="shared" si="258"/>
        <v>0</v>
      </c>
      <c r="V210" s="176">
        <f t="shared" si="258"/>
        <v>0</v>
      </c>
      <c r="W210" s="176">
        <f t="shared" si="258"/>
        <v>0</v>
      </c>
      <c r="X210" s="176">
        <f t="shared" si="258"/>
        <v>0</v>
      </c>
      <c r="Y210" s="176">
        <f t="shared" si="258"/>
        <v>0</v>
      </c>
      <c r="Z210" s="176">
        <f t="shared" si="258"/>
        <v>0</v>
      </c>
      <c r="AA210" s="176">
        <f t="shared" si="262"/>
        <v>0</v>
      </c>
      <c r="AB210" s="176">
        <f t="shared" si="262"/>
        <v>0</v>
      </c>
      <c r="AC210" s="176">
        <f t="shared" si="262"/>
        <v>0</v>
      </c>
      <c r="AD210" s="176">
        <f t="shared" si="262"/>
        <v>0</v>
      </c>
      <c r="AE210" s="176">
        <f t="shared" si="261"/>
        <v>0</v>
      </c>
      <c r="AF210" s="176">
        <f t="shared" si="261"/>
        <v>0</v>
      </c>
      <c r="AG210" s="176">
        <f t="shared" si="261"/>
        <v>0</v>
      </c>
      <c r="AH210" s="176">
        <f t="shared" si="261"/>
        <v>0</v>
      </c>
      <c r="AI210" s="176">
        <f t="shared" si="261"/>
        <v>0</v>
      </c>
      <c r="AJ210" s="176">
        <f t="shared" si="261"/>
        <v>0</v>
      </c>
      <c r="AK210" s="176">
        <f t="shared" si="261"/>
        <v>0</v>
      </c>
      <c r="AL210" s="176">
        <f t="shared" si="261"/>
        <v>0</v>
      </c>
      <c r="AM210" s="176">
        <f t="shared" si="261"/>
        <v>0</v>
      </c>
      <c r="AN210" s="176">
        <f t="shared" si="261"/>
        <v>0</v>
      </c>
      <c r="AO210" s="176">
        <f t="shared" si="261"/>
        <v>0</v>
      </c>
      <c r="AP210" s="176">
        <f t="shared" si="261"/>
        <v>0</v>
      </c>
      <c r="AQ210" s="176">
        <f t="shared" si="261"/>
        <v>0</v>
      </c>
      <c r="AR210" s="176">
        <f t="shared" si="261"/>
        <v>0</v>
      </c>
      <c r="AS210" s="176">
        <f t="shared" ref="AS210:BH227" si="264">+NORMDIST($H210,AS$12,AS$13,FALSE)</f>
        <v>0</v>
      </c>
      <c r="AT210" s="176">
        <f t="shared" si="264"/>
        <v>0</v>
      </c>
      <c r="AU210" s="176">
        <f t="shared" si="264"/>
        <v>0</v>
      </c>
      <c r="AV210" s="176">
        <f t="shared" si="264"/>
        <v>0</v>
      </c>
      <c r="AW210" s="176">
        <f t="shared" si="264"/>
        <v>0</v>
      </c>
      <c r="AX210" s="176">
        <f t="shared" si="264"/>
        <v>0</v>
      </c>
      <c r="AY210" s="176">
        <f t="shared" si="264"/>
        <v>0</v>
      </c>
      <c r="AZ210" s="176">
        <f t="shared" si="264"/>
        <v>0</v>
      </c>
      <c r="BA210" s="176">
        <f t="shared" si="264"/>
        <v>0</v>
      </c>
      <c r="BB210" s="176">
        <f t="shared" si="264"/>
        <v>0</v>
      </c>
      <c r="BC210" s="176">
        <f t="shared" si="264"/>
        <v>0</v>
      </c>
      <c r="BD210" s="176">
        <f t="shared" si="264"/>
        <v>0</v>
      </c>
      <c r="BE210" s="176">
        <f t="shared" si="264"/>
        <v>0</v>
      </c>
      <c r="BF210" s="176">
        <f t="shared" si="264"/>
        <v>0</v>
      </c>
      <c r="BG210" s="176">
        <f t="shared" si="264"/>
        <v>0</v>
      </c>
      <c r="BH210" s="176">
        <f t="shared" si="264"/>
        <v>0</v>
      </c>
      <c r="BI210" s="176">
        <f t="shared" si="252"/>
        <v>0</v>
      </c>
      <c r="BJ210" s="176">
        <f t="shared" si="252"/>
        <v>0</v>
      </c>
      <c r="BK210" s="176">
        <f t="shared" si="252"/>
        <v>0</v>
      </c>
      <c r="BL210" s="176">
        <f t="shared" si="252"/>
        <v>0</v>
      </c>
      <c r="BM210" s="176">
        <f t="shared" si="252"/>
        <v>0</v>
      </c>
      <c r="BN210" s="176">
        <f t="shared" si="252"/>
        <v>0</v>
      </c>
      <c r="BO210" s="176">
        <f t="shared" si="252"/>
        <v>0</v>
      </c>
      <c r="BP210" s="176">
        <f t="shared" si="252"/>
        <v>0</v>
      </c>
      <c r="BQ210" s="176">
        <f t="shared" si="252"/>
        <v>0</v>
      </c>
      <c r="BR210" s="176">
        <f t="shared" si="252"/>
        <v>0</v>
      </c>
      <c r="BS210" s="176">
        <f t="shared" si="251"/>
        <v>0</v>
      </c>
      <c r="BT210" s="176">
        <f t="shared" si="251"/>
        <v>0</v>
      </c>
      <c r="BU210" s="176">
        <f t="shared" si="251"/>
        <v>0</v>
      </c>
      <c r="BV210" s="176">
        <f t="shared" si="251"/>
        <v>0</v>
      </c>
      <c r="BW210" s="176">
        <f t="shared" si="251"/>
        <v>0</v>
      </c>
      <c r="BX210" s="176">
        <f t="shared" si="251"/>
        <v>0</v>
      </c>
      <c r="BY210" s="176">
        <f t="shared" si="251"/>
        <v>0</v>
      </c>
      <c r="BZ210" s="176">
        <f t="shared" si="251"/>
        <v>0</v>
      </c>
      <c r="CA210" s="176">
        <f t="shared" si="251"/>
        <v>0</v>
      </c>
      <c r="CB210" s="176">
        <f t="shared" si="251"/>
        <v>0</v>
      </c>
      <c r="CC210" s="176">
        <f t="shared" si="247"/>
        <v>0</v>
      </c>
      <c r="CD210" s="176">
        <f t="shared" si="247"/>
        <v>0</v>
      </c>
      <c r="CE210" s="176">
        <f t="shared" si="247"/>
        <v>0</v>
      </c>
      <c r="CF210" s="176">
        <f t="shared" si="247"/>
        <v>0</v>
      </c>
      <c r="CG210" s="176">
        <f t="shared" si="247"/>
        <v>0</v>
      </c>
      <c r="CH210" s="176">
        <f t="shared" si="247"/>
        <v>0</v>
      </c>
      <c r="CI210" s="176">
        <f t="shared" si="247"/>
        <v>0</v>
      </c>
      <c r="CJ210" s="176">
        <f t="shared" si="245"/>
        <v>0</v>
      </c>
      <c r="CK210" s="176">
        <f t="shared" si="245"/>
        <v>0</v>
      </c>
      <c r="CL210" s="176">
        <f t="shared" si="245"/>
        <v>0</v>
      </c>
      <c r="CM210" s="176">
        <f t="shared" si="245"/>
        <v>0</v>
      </c>
      <c r="CN210" s="176">
        <f t="shared" si="245"/>
        <v>0</v>
      </c>
      <c r="CO210" s="176">
        <f t="shared" si="245"/>
        <v>0</v>
      </c>
      <c r="CP210" s="176">
        <f t="shared" si="245"/>
        <v>0</v>
      </c>
      <c r="CQ210" s="176">
        <f t="shared" si="245"/>
        <v>0</v>
      </c>
      <c r="CR210" s="176">
        <f t="shared" si="245"/>
        <v>0</v>
      </c>
      <c r="CS210" s="176">
        <f t="shared" si="245"/>
        <v>0</v>
      </c>
      <c r="CT210" s="176">
        <f t="shared" si="243"/>
        <v>0</v>
      </c>
      <c r="CU210" s="176">
        <f t="shared" si="243"/>
        <v>0</v>
      </c>
      <c r="CV210" s="176">
        <f t="shared" si="243"/>
        <v>0</v>
      </c>
      <c r="CW210" s="176">
        <f t="shared" si="243"/>
        <v>0</v>
      </c>
      <c r="CX210" s="176">
        <f t="shared" si="243"/>
        <v>0</v>
      </c>
      <c r="CY210" s="176">
        <f t="shared" si="243"/>
        <v>0</v>
      </c>
      <c r="CZ210" s="176">
        <f t="shared" si="243"/>
        <v>0</v>
      </c>
      <c r="DA210" s="176">
        <f t="shared" si="243"/>
        <v>0</v>
      </c>
      <c r="DB210" s="176">
        <f t="shared" si="243"/>
        <v>0</v>
      </c>
      <c r="DC210" s="176">
        <f t="shared" si="243"/>
        <v>0</v>
      </c>
      <c r="DD210" s="176">
        <f t="shared" si="243"/>
        <v>0</v>
      </c>
      <c r="DE210" s="176">
        <f t="shared" si="243"/>
        <v>0</v>
      </c>
      <c r="DF210" s="176">
        <f t="shared" si="243"/>
        <v>0</v>
      </c>
      <c r="DG210" s="176">
        <f t="shared" si="243"/>
        <v>0</v>
      </c>
      <c r="DH210" s="176">
        <f t="shared" si="243"/>
        <v>0</v>
      </c>
      <c r="DI210" s="176">
        <f t="shared" si="242"/>
        <v>0</v>
      </c>
      <c r="DJ210" s="176">
        <f t="shared" si="242"/>
        <v>0</v>
      </c>
      <c r="DK210" s="176">
        <f t="shared" si="242"/>
        <v>0</v>
      </c>
      <c r="DL210" s="176">
        <f t="shared" si="242"/>
        <v>0</v>
      </c>
      <c r="DM210" s="176">
        <f t="shared" si="242"/>
        <v>0</v>
      </c>
      <c r="DN210" s="176">
        <f t="shared" si="242"/>
        <v>0</v>
      </c>
      <c r="DO210" s="176">
        <f t="shared" si="242"/>
        <v>0</v>
      </c>
      <c r="DP210" s="176">
        <f t="shared" si="242"/>
        <v>0</v>
      </c>
      <c r="DQ210" s="176">
        <f t="shared" si="242"/>
        <v>0</v>
      </c>
      <c r="DR210" s="176">
        <f t="shared" si="242"/>
        <v>0</v>
      </c>
      <c r="DS210" s="176">
        <f t="shared" si="242"/>
        <v>0</v>
      </c>
      <c r="DT210" s="176">
        <f t="shared" si="242"/>
        <v>0</v>
      </c>
      <c r="DU210" s="176">
        <f t="shared" si="242"/>
        <v>0</v>
      </c>
      <c r="DV210" s="176">
        <f t="shared" si="242"/>
        <v>0</v>
      </c>
      <c r="DW210" s="176">
        <f t="shared" ref="DW210:EL226" si="265">+NORMDIST($H210,DW$12,DW$13,FALSE)</f>
        <v>0</v>
      </c>
      <c r="DX210" s="176">
        <f t="shared" si="265"/>
        <v>0</v>
      </c>
      <c r="DY210" s="176">
        <f t="shared" si="265"/>
        <v>0</v>
      </c>
      <c r="DZ210" s="176">
        <f t="shared" si="265"/>
        <v>0</v>
      </c>
      <c r="EA210" s="176">
        <f t="shared" si="265"/>
        <v>0</v>
      </c>
      <c r="EB210" s="176">
        <f t="shared" si="265"/>
        <v>0</v>
      </c>
      <c r="EC210" s="176">
        <f t="shared" si="246"/>
        <v>0</v>
      </c>
      <c r="ED210" s="176">
        <f t="shared" si="246"/>
        <v>0</v>
      </c>
      <c r="EE210" s="176">
        <f t="shared" si="246"/>
        <v>0</v>
      </c>
      <c r="EF210" s="176">
        <f t="shared" si="246"/>
        <v>0</v>
      </c>
      <c r="EG210" s="176">
        <f t="shared" si="246"/>
        <v>0</v>
      </c>
      <c r="EH210" s="176">
        <f t="shared" si="246"/>
        <v>0</v>
      </c>
      <c r="EI210" s="176">
        <f t="shared" si="246"/>
        <v>0</v>
      </c>
      <c r="EJ210" s="176">
        <f t="shared" si="246"/>
        <v>0</v>
      </c>
      <c r="EK210" s="176">
        <f t="shared" si="246"/>
        <v>0</v>
      </c>
      <c r="EL210" s="176">
        <f t="shared" si="246"/>
        <v>0</v>
      </c>
      <c r="EM210" s="176">
        <f t="shared" si="246"/>
        <v>0</v>
      </c>
      <c r="EN210" s="176">
        <f t="shared" si="246"/>
        <v>0</v>
      </c>
      <c r="EO210" s="176">
        <f t="shared" si="244"/>
        <v>0</v>
      </c>
      <c r="EP210" s="176">
        <f t="shared" si="244"/>
        <v>0</v>
      </c>
      <c r="EQ210" s="176">
        <f t="shared" si="244"/>
        <v>0</v>
      </c>
      <c r="ER210" s="176">
        <f t="shared" si="244"/>
        <v>0</v>
      </c>
      <c r="ES210" s="176">
        <f t="shared" si="244"/>
        <v>0</v>
      </c>
      <c r="ET210" s="176">
        <f t="shared" si="244"/>
        <v>0</v>
      </c>
      <c r="EU210" s="176">
        <f t="shared" si="244"/>
        <v>0</v>
      </c>
      <c r="EV210" s="176">
        <f t="shared" si="244"/>
        <v>0</v>
      </c>
      <c r="EW210" s="176">
        <f t="shared" si="244"/>
        <v>0</v>
      </c>
      <c r="EX210" s="176">
        <f t="shared" si="249"/>
        <v>0</v>
      </c>
      <c r="EY210" s="176">
        <f t="shared" si="249"/>
        <v>0</v>
      </c>
      <c r="EZ210" s="176">
        <f t="shared" si="249"/>
        <v>0</v>
      </c>
      <c r="FA210" s="176">
        <f t="shared" si="249"/>
        <v>0</v>
      </c>
      <c r="FB210" s="176">
        <f t="shared" si="249"/>
        <v>0</v>
      </c>
      <c r="FC210" s="176">
        <f t="shared" si="249"/>
        <v>0</v>
      </c>
      <c r="FD210" s="176">
        <f t="shared" si="249"/>
        <v>0</v>
      </c>
      <c r="FE210" s="176">
        <f t="shared" si="249"/>
        <v>0</v>
      </c>
      <c r="FF210" s="176">
        <f t="shared" si="249"/>
        <v>0</v>
      </c>
      <c r="FG210" s="176">
        <f t="shared" si="249"/>
        <v>0</v>
      </c>
      <c r="FH210" s="176">
        <f t="shared" si="249"/>
        <v>0</v>
      </c>
      <c r="FI210" s="176">
        <f t="shared" si="249"/>
        <v>0</v>
      </c>
      <c r="FJ210" s="176">
        <f t="shared" si="249"/>
        <v>0</v>
      </c>
      <c r="FK210" s="176">
        <f t="shared" si="249"/>
        <v>0</v>
      </c>
      <c r="FL210" s="176">
        <f t="shared" si="249"/>
        <v>0</v>
      </c>
      <c r="FM210" s="176">
        <f t="shared" si="249"/>
        <v>0</v>
      </c>
      <c r="FN210" s="176">
        <f t="shared" si="248"/>
        <v>0</v>
      </c>
      <c r="FO210" s="176">
        <f t="shared" si="248"/>
        <v>0</v>
      </c>
      <c r="FP210" s="176">
        <f t="shared" si="232"/>
        <v>0</v>
      </c>
      <c r="FQ210" s="176">
        <f t="shared" si="232"/>
        <v>0</v>
      </c>
      <c r="FR210" s="176">
        <f t="shared" si="232"/>
        <v>0</v>
      </c>
      <c r="FS210" s="176">
        <f t="shared" si="232"/>
        <v>0</v>
      </c>
      <c r="FT210" s="176">
        <f t="shared" si="232"/>
        <v>0</v>
      </c>
      <c r="FU210" s="176">
        <f t="shared" si="232"/>
        <v>0</v>
      </c>
      <c r="FV210" s="176">
        <f t="shared" si="232"/>
        <v>0</v>
      </c>
      <c r="FW210" s="176">
        <f t="shared" si="232"/>
        <v>0</v>
      </c>
      <c r="FX210" s="176">
        <f t="shared" si="232"/>
        <v>0</v>
      </c>
      <c r="FY210" s="176">
        <f t="shared" si="232"/>
        <v>0</v>
      </c>
      <c r="FZ210" s="176">
        <f t="shared" si="232"/>
        <v>0</v>
      </c>
      <c r="GA210" s="176">
        <f t="shared" si="232"/>
        <v>0</v>
      </c>
      <c r="GB210" s="176">
        <f t="shared" si="263"/>
        <v>0</v>
      </c>
      <c r="GC210" s="176">
        <f t="shared" si="263"/>
        <v>0</v>
      </c>
      <c r="GD210" s="176">
        <f t="shared" si="263"/>
        <v>0</v>
      </c>
      <c r="GE210" s="176">
        <f t="shared" si="263"/>
        <v>0</v>
      </c>
      <c r="GF210" s="176">
        <f t="shared" si="263"/>
        <v>0</v>
      </c>
      <c r="GG210" s="176">
        <f t="shared" si="263"/>
        <v>0</v>
      </c>
      <c r="GH210" s="176">
        <f t="shared" si="263"/>
        <v>0</v>
      </c>
      <c r="GI210" s="176">
        <f t="shared" si="263"/>
        <v>0</v>
      </c>
      <c r="GJ210" s="176">
        <f t="shared" si="263"/>
        <v>0</v>
      </c>
      <c r="GK210" s="176">
        <f t="shared" si="263"/>
        <v>0</v>
      </c>
      <c r="GL210" s="176">
        <f t="shared" si="263"/>
        <v>0</v>
      </c>
      <c r="GM210" s="176">
        <f t="shared" si="263"/>
        <v>0</v>
      </c>
      <c r="GN210" s="176">
        <f t="shared" si="263"/>
        <v>0</v>
      </c>
      <c r="GO210" s="176">
        <f t="shared" si="263"/>
        <v>0</v>
      </c>
      <c r="GP210" s="176">
        <f t="shared" si="263"/>
        <v>0</v>
      </c>
      <c r="GQ210" s="176">
        <f t="shared" si="263"/>
        <v>0</v>
      </c>
      <c r="GR210" s="176">
        <f t="shared" si="260"/>
        <v>0</v>
      </c>
      <c r="GS210" s="176">
        <f t="shared" si="260"/>
        <v>0</v>
      </c>
      <c r="GT210" s="176">
        <f t="shared" si="260"/>
        <v>0</v>
      </c>
      <c r="GU210" s="176">
        <f t="shared" si="260"/>
        <v>0</v>
      </c>
      <c r="GV210" s="176">
        <f t="shared" si="260"/>
        <v>0</v>
      </c>
      <c r="GW210" s="176">
        <f t="shared" si="260"/>
        <v>0</v>
      </c>
      <c r="GX210" s="176">
        <f t="shared" si="260"/>
        <v>0</v>
      </c>
      <c r="GY210" s="176">
        <f t="shared" si="260"/>
        <v>0</v>
      </c>
      <c r="GZ210" s="176">
        <f t="shared" si="260"/>
        <v>0</v>
      </c>
      <c r="HA210" s="176">
        <f t="shared" si="260"/>
        <v>0</v>
      </c>
      <c r="HB210" s="176">
        <f t="shared" si="241"/>
        <v>0</v>
      </c>
      <c r="HC210" s="176">
        <f t="shared" si="241"/>
        <v>0</v>
      </c>
      <c r="HD210" s="176">
        <f t="shared" si="241"/>
        <v>0</v>
      </c>
      <c r="HE210" s="176">
        <f t="shared" si="241"/>
        <v>0</v>
      </c>
      <c r="HF210" s="176">
        <f t="shared" si="241"/>
        <v>0</v>
      </c>
      <c r="HG210" s="176">
        <f t="shared" si="255"/>
        <v>0</v>
      </c>
      <c r="HH210" s="176">
        <f t="shared" si="255"/>
        <v>0</v>
      </c>
      <c r="HI210" s="176">
        <f t="shared" si="255"/>
        <v>0</v>
      </c>
      <c r="HJ210" s="176">
        <f t="shared" si="255"/>
        <v>0</v>
      </c>
      <c r="HK210" s="176">
        <f t="shared" si="255"/>
        <v>0</v>
      </c>
      <c r="HL210" s="176">
        <f t="shared" si="255"/>
        <v>0</v>
      </c>
      <c r="HM210" s="176">
        <f t="shared" si="255"/>
        <v>0</v>
      </c>
      <c r="HN210" s="176">
        <f t="shared" si="255"/>
        <v>0</v>
      </c>
      <c r="HO210" s="176">
        <f t="shared" si="255"/>
        <v>0</v>
      </c>
      <c r="HP210" s="176">
        <f t="shared" si="255"/>
        <v>0</v>
      </c>
      <c r="HQ210" s="176">
        <f t="shared" si="255"/>
        <v>0</v>
      </c>
      <c r="HR210" s="176">
        <f t="shared" si="253"/>
        <v>0</v>
      </c>
      <c r="HS210" s="176">
        <f t="shared" si="253"/>
        <v>0</v>
      </c>
      <c r="HT210" s="176">
        <f t="shared" si="253"/>
        <v>0</v>
      </c>
      <c r="HU210" s="176">
        <f t="shared" si="253"/>
        <v>0</v>
      </c>
      <c r="HV210" s="176">
        <f t="shared" si="253"/>
        <v>0</v>
      </c>
      <c r="HW210" s="176">
        <f t="shared" si="253"/>
        <v>0</v>
      </c>
      <c r="HX210" s="176">
        <f t="shared" si="253"/>
        <v>0</v>
      </c>
      <c r="HY210" s="176">
        <f t="shared" si="253"/>
        <v>0</v>
      </c>
      <c r="HZ210" s="176">
        <f t="shared" si="253"/>
        <v>0</v>
      </c>
      <c r="IA210" s="176">
        <f t="shared" si="253"/>
        <v>0</v>
      </c>
      <c r="IB210" s="176">
        <f t="shared" si="253"/>
        <v>0</v>
      </c>
      <c r="IC210" s="176">
        <f t="shared" si="253"/>
        <v>0</v>
      </c>
      <c r="ID210" s="176">
        <f t="shared" si="253"/>
        <v>0</v>
      </c>
      <c r="IE210" s="176">
        <f t="shared" si="253"/>
        <v>0</v>
      </c>
      <c r="IF210" s="176">
        <f t="shared" si="253"/>
        <v>0</v>
      </c>
      <c r="IG210" s="176">
        <f t="shared" si="250"/>
        <v>0</v>
      </c>
    </row>
    <row r="211" spans="2:241" ht="12.75" customHeight="1" x14ac:dyDescent="0.25">
      <c r="B211" s="174"/>
      <c r="C211" s="174"/>
      <c r="D211" s="174">
        <f t="shared" si="256"/>
        <v>0</v>
      </c>
      <c r="E211"/>
      <c r="F211"/>
      <c r="G211" s="177">
        <v>198</v>
      </c>
      <c r="H211" s="176">
        <f t="shared" si="257"/>
        <v>30.700265419006225</v>
      </c>
      <c r="I211" s="176">
        <f t="shared" si="259"/>
        <v>0</v>
      </c>
      <c r="K211" s="176">
        <f t="shared" si="258"/>
        <v>0</v>
      </c>
      <c r="L211" s="176">
        <f t="shared" si="258"/>
        <v>0</v>
      </c>
      <c r="M211" s="176">
        <f t="shared" si="258"/>
        <v>0</v>
      </c>
      <c r="N211" s="176">
        <f t="shared" si="258"/>
        <v>0</v>
      </c>
      <c r="O211" s="176">
        <f t="shared" si="258"/>
        <v>0</v>
      </c>
      <c r="P211" s="176">
        <f t="shared" si="258"/>
        <v>0</v>
      </c>
      <c r="Q211" s="176">
        <f t="shared" si="258"/>
        <v>0</v>
      </c>
      <c r="R211" s="176">
        <f t="shared" si="258"/>
        <v>0</v>
      </c>
      <c r="S211" s="176">
        <f t="shared" si="258"/>
        <v>0</v>
      </c>
      <c r="T211" s="176">
        <f t="shared" si="258"/>
        <v>0</v>
      </c>
      <c r="U211" s="176">
        <f t="shared" si="258"/>
        <v>0</v>
      </c>
      <c r="V211" s="176">
        <f t="shared" si="258"/>
        <v>0</v>
      </c>
      <c r="W211" s="176">
        <f t="shared" si="258"/>
        <v>0</v>
      </c>
      <c r="X211" s="176">
        <f t="shared" si="258"/>
        <v>0</v>
      </c>
      <c r="Y211" s="176">
        <f t="shared" si="258"/>
        <v>0</v>
      </c>
      <c r="Z211" s="176">
        <f t="shared" si="258"/>
        <v>0</v>
      </c>
      <c r="AA211" s="176">
        <f t="shared" si="262"/>
        <v>0</v>
      </c>
      <c r="AB211" s="176">
        <f t="shared" si="262"/>
        <v>0</v>
      </c>
      <c r="AC211" s="176">
        <f t="shared" si="262"/>
        <v>0</v>
      </c>
      <c r="AD211" s="176">
        <f t="shared" si="262"/>
        <v>0</v>
      </c>
      <c r="AE211" s="176">
        <f t="shared" si="261"/>
        <v>0</v>
      </c>
      <c r="AF211" s="176">
        <f t="shared" si="261"/>
        <v>0</v>
      </c>
      <c r="AG211" s="176">
        <f t="shared" si="261"/>
        <v>0</v>
      </c>
      <c r="AH211" s="176">
        <f t="shared" si="261"/>
        <v>0</v>
      </c>
      <c r="AI211" s="176">
        <f t="shared" si="261"/>
        <v>0</v>
      </c>
      <c r="AJ211" s="176">
        <f t="shared" si="261"/>
        <v>0</v>
      </c>
      <c r="AK211" s="176">
        <f t="shared" si="261"/>
        <v>0</v>
      </c>
      <c r="AL211" s="176">
        <f t="shared" si="261"/>
        <v>0</v>
      </c>
      <c r="AM211" s="176">
        <f t="shared" si="261"/>
        <v>0</v>
      </c>
      <c r="AN211" s="176">
        <f t="shared" si="261"/>
        <v>0</v>
      </c>
      <c r="AO211" s="176">
        <f t="shared" si="261"/>
        <v>0</v>
      </c>
      <c r="AP211" s="176">
        <f t="shared" si="261"/>
        <v>0</v>
      </c>
      <c r="AQ211" s="176">
        <f t="shared" si="261"/>
        <v>0</v>
      </c>
      <c r="AR211" s="176">
        <f t="shared" si="261"/>
        <v>0</v>
      </c>
      <c r="AS211" s="176">
        <f t="shared" si="264"/>
        <v>0</v>
      </c>
      <c r="AT211" s="176">
        <f t="shared" si="264"/>
        <v>0</v>
      </c>
      <c r="AU211" s="176">
        <f t="shared" si="264"/>
        <v>0</v>
      </c>
      <c r="AV211" s="176">
        <f t="shared" si="264"/>
        <v>0</v>
      </c>
      <c r="AW211" s="176">
        <f t="shared" si="264"/>
        <v>0</v>
      </c>
      <c r="AX211" s="176">
        <f t="shared" si="264"/>
        <v>0</v>
      </c>
      <c r="AY211" s="176">
        <f t="shared" si="264"/>
        <v>0</v>
      </c>
      <c r="AZ211" s="176">
        <f t="shared" si="264"/>
        <v>0</v>
      </c>
      <c r="BA211" s="176">
        <f t="shared" si="264"/>
        <v>0</v>
      </c>
      <c r="BB211" s="176">
        <f t="shared" si="264"/>
        <v>0</v>
      </c>
      <c r="BC211" s="176">
        <f t="shared" si="264"/>
        <v>0</v>
      </c>
      <c r="BD211" s="176">
        <f t="shared" si="264"/>
        <v>0</v>
      </c>
      <c r="BE211" s="176">
        <f t="shared" si="264"/>
        <v>0</v>
      </c>
      <c r="BF211" s="176">
        <f t="shared" si="264"/>
        <v>0</v>
      </c>
      <c r="BG211" s="176">
        <f t="shared" si="264"/>
        <v>0</v>
      </c>
      <c r="BH211" s="176">
        <f t="shared" si="264"/>
        <v>0</v>
      </c>
      <c r="BI211" s="176">
        <f t="shared" si="252"/>
        <v>0</v>
      </c>
      <c r="BJ211" s="176">
        <f t="shared" si="252"/>
        <v>0</v>
      </c>
      <c r="BK211" s="176">
        <f t="shared" si="252"/>
        <v>0</v>
      </c>
      <c r="BL211" s="176">
        <f t="shared" si="252"/>
        <v>0</v>
      </c>
      <c r="BM211" s="176">
        <f t="shared" si="252"/>
        <v>0</v>
      </c>
      <c r="BN211" s="176">
        <f t="shared" si="252"/>
        <v>0</v>
      </c>
      <c r="BO211" s="176">
        <f t="shared" si="252"/>
        <v>0</v>
      </c>
      <c r="BP211" s="176">
        <f t="shared" si="252"/>
        <v>0</v>
      </c>
      <c r="BQ211" s="176">
        <f t="shared" si="252"/>
        <v>0</v>
      </c>
      <c r="BR211" s="176">
        <f t="shared" si="252"/>
        <v>0</v>
      </c>
      <c r="BS211" s="176">
        <f t="shared" si="251"/>
        <v>0</v>
      </c>
      <c r="BT211" s="176">
        <f t="shared" si="251"/>
        <v>0</v>
      </c>
      <c r="BU211" s="176">
        <f t="shared" si="251"/>
        <v>0</v>
      </c>
      <c r="BV211" s="176">
        <f t="shared" si="251"/>
        <v>0</v>
      </c>
      <c r="BW211" s="176">
        <f t="shared" si="251"/>
        <v>0</v>
      </c>
      <c r="BX211" s="176">
        <f t="shared" si="251"/>
        <v>0</v>
      </c>
      <c r="BY211" s="176">
        <f t="shared" si="251"/>
        <v>0</v>
      </c>
      <c r="BZ211" s="176">
        <f t="shared" si="251"/>
        <v>0</v>
      </c>
      <c r="CA211" s="176">
        <f t="shared" si="251"/>
        <v>0</v>
      </c>
      <c r="CB211" s="176">
        <f t="shared" si="251"/>
        <v>0</v>
      </c>
      <c r="CC211" s="176">
        <f t="shared" si="247"/>
        <v>0</v>
      </c>
      <c r="CD211" s="176">
        <f t="shared" si="247"/>
        <v>0</v>
      </c>
      <c r="CE211" s="176">
        <f t="shared" si="247"/>
        <v>0</v>
      </c>
      <c r="CF211" s="176">
        <f t="shared" si="247"/>
        <v>0</v>
      </c>
      <c r="CG211" s="176">
        <f t="shared" si="247"/>
        <v>0</v>
      </c>
      <c r="CH211" s="176">
        <f t="shared" si="247"/>
        <v>0</v>
      </c>
      <c r="CI211" s="176">
        <f t="shared" si="247"/>
        <v>0</v>
      </c>
      <c r="CJ211" s="176">
        <f t="shared" si="245"/>
        <v>0</v>
      </c>
      <c r="CK211" s="176">
        <f t="shared" si="245"/>
        <v>0</v>
      </c>
      <c r="CL211" s="176">
        <f t="shared" si="245"/>
        <v>0</v>
      </c>
      <c r="CM211" s="176">
        <f t="shared" si="245"/>
        <v>0</v>
      </c>
      <c r="CN211" s="176">
        <f t="shared" si="245"/>
        <v>0</v>
      </c>
      <c r="CO211" s="176">
        <f t="shared" si="245"/>
        <v>0</v>
      </c>
      <c r="CP211" s="176">
        <f t="shared" si="245"/>
        <v>0</v>
      </c>
      <c r="CQ211" s="176">
        <f t="shared" si="245"/>
        <v>0</v>
      </c>
      <c r="CR211" s="176">
        <f t="shared" si="245"/>
        <v>0</v>
      </c>
      <c r="CS211" s="176">
        <f t="shared" si="245"/>
        <v>0</v>
      </c>
      <c r="CT211" s="176">
        <f t="shared" si="243"/>
        <v>0</v>
      </c>
      <c r="CU211" s="176">
        <f t="shared" si="243"/>
        <v>0</v>
      </c>
      <c r="CV211" s="176">
        <f t="shared" si="243"/>
        <v>0</v>
      </c>
      <c r="CW211" s="176">
        <f t="shared" si="243"/>
        <v>0</v>
      </c>
      <c r="CX211" s="176">
        <f t="shared" si="243"/>
        <v>0</v>
      </c>
      <c r="CY211" s="176">
        <f t="shared" si="243"/>
        <v>0</v>
      </c>
      <c r="CZ211" s="176">
        <f t="shared" si="243"/>
        <v>0</v>
      </c>
      <c r="DA211" s="176">
        <f t="shared" si="243"/>
        <v>0</v>
      </c>
      <c r="DB211" s="176">
        <f t="shared" si="243"/>
        <v>0</v>
      </c>
      <c r="DC211" s="176">
        <f t="shared" si="243"/>
        <v>0</v>
      </c>
      <c r="DD211" s="176">
        <f t="shared" si="243"/>
        <v>0</v>
      </c>
      <c r="DE211" s="176">
        <f t="shared" si="243"/>
        <v>0</v>
      </c>
      <c r="DF211" s="176">
        <f t="shared" si="243"/>
        <v>0</v>
      </c>
      <c r="DG211" s="176">
        <f t="shared" si="243"/>
        <v>0</v>
      </c>
      <c r="DH211" s="176">
        <f t="shared" si="243"/>
        <v>0</v>
      </c>
      <c r="DI211" s="176">
        <f t="shared" si="242"/>
        <v>0</v>
      </c>
      <c r="DJ211" s="176">
        <f t="shared" si="242"/>
        <v>0</v>
      </c>
      <c r="DK211" s="176">
        <f t="shared" si="242"/>
        <v>0</v>
      </c>
      <c r="DL211" s="176">
        <f t="shared" si="242"/>
        <v>0</v>
      </c>
      <c r="DM211" s="176">
        <f t="shared" si="242"/>
        <v>0</v>
      </c>
      <c r="DN211" s="176">
        <f t="shared" si="242"/>
        <v>0</v>
      </c>
      <c r="DO211" s="176">
        <f t="shared" si="242"/>
        <v>0</v>
      </c>
      <c r="DP211" s="176">
        <f t="shared" si="242"/>
        <v>0</v>
      </c>
      <c r="DQ211" s="176">
        <f t="shared" si="242"/>
        <v>0</v>
      </c>
      <c r="DR211" s="176">
        <f t="shared" si="242"/>
        <v>0</v>
      </c>
      <c r="DS211" s="176">
        <f t="shared" si="242"/>
        <v>0</v>
      </c>
      <c r="DT211" s="176">
        <f t="shared" si="242"/>
        <v>0</v>
      </c>
      <c r="DU211" s="176">
        <f t="shared" si="242"/>
        <v>0</v>
      </c>
      <c r="DV211" s="176">
        <f t="shared" si="242"/>
        <v>0</v>
      </c>
      <c r="DW211" s="176">
        <f t="shared" si="265"/>
        <v>0</v>
      </c>
      <c r="DX211" s="176">
        <f t="shared" si="265"/>
        <v>0</v>
      </c>
      <c r="DY211" s="176">
        <f t="shared" si="265"/>
        <v>0</v>
      </c>
      <c r="DZ211" s="176">
        <f t="shared" si="265"/>
        <v>0</v>
      </c>
      <c r="EA211" s="176">
        <f t="shared" si="265"/>
        <v>0</v>
      </c>
      <c r="EB211" s="176">
        <f t="shared" si="265"/>
        <v>0</v>
      </c>
      <c r="EC211" s="176">
        <f t="shared" si="246"/>
        <v>0</v>
      </c>
      <c r="ED211" s="176">
        <f t="shared" si="246"/>
        <v>0</v>
      </c>
      <c r="EE211" s="176">
        <f t="shared" si="246"/>
        <v>0</v>
      </c>
      <c r="EF211" s="176">
        <f t="shared" si="246"/>
        <v>0</v>
      </c>
      <c r="EG211" s="176">
        <f t="shared" si="246"/>
        <v>0</v>
      </c>
      <c r="EH211" s="176">
        <f t="shared" si="246"/>
        <v>0</v>
      </c>
      <c r="EI211" s="176">
        <f t="shared" si="246"/>
        <v>0</v>
      </c>
      <c r="EJ211" s="176">
        <f t="shared" si="246"/>
        <v>0</v>
      </c>
      <c r="EK211" s="176">
        <f t="shared" si="246"/>
        <v>0</v>
      </c>
      <c r="EL211" s="176">
        <f t="shared" si="246"/>
        <v>0</v>
      </c>
      <c r="EM211" s="176">
        <f t="shared" si="246"/>
        <v>0</v>
      </c>
      <c r="EN211" s="176">
        <f t="shared" si="246"/>
        <v>0</v>
      </c>
      <c r="EO211" s="176">
        <f t="shared" si="244"/>
        <v>0</v>
      </c>
      <c r="EP211" s="176">
        <f t="shared" si="244"/>
        <v>0</v>
      </c>
      <c r="EQ211" s="176">
        <f t="shared" si="244"/>
        <v>0</v>
      </c>
      <c r="ER211" s="176">
        <f t="shared" si="244"/>
        <v>0</v>
      </c>
      <c r="ES211" s="176">
        <f t="shared" si="244"/>
        <v>0</v>
      </c>
      <c r="ET211" s="176">
        <f t="shared" si="244"/>
        <v>0</v>
      </c>
      <c r="EU211" s="176">
        <f t="shared" si="244"/>
        <v>0</v>
      </c>
      <c r="EV211" s="176">
        <f t="shared" si="244"/>
        <v>0</v>
      </c>
      <c r="EW211" s="176">
        <f t="shared" si="244"/>
        <v>0</v>
      </c>
      <c r="EX211" s="176">
        <f t="shared" si="249"/>
        <v>0</v>
      </c>
      <c r="EY211" s="176">
        <f t="shared" si="249"/>
        <v>0</v>
      </c>
      <c r="EZ211" s="176">
        <f t="shared" si="249"/>
        <v>0</v>
      </c>
      <c r="FA211" s="176">
        <f t="shared" si="249"/>
        <v>0</v>
      </c>
      <c r="FB211" s="176">
        <f t="shared" si="249"/>
        <v>0</v>
      </c>
      <c r="FC211" s="176">
        <f t="shared" si="249"/>
        <v>0</v>
      </c>
      <c r="FD211" s="176">
        <f t="shared" si="249"/>
        <v>0</v>
      </c>
      <c r="FE211" s="176">
        <f t="shared" si="249"/>
        <v>0</v>
      </c>
      <c r="FF211" s="176">
        <f t="shared" si="249"/>
        <v>0</v>
      </c>
      <c r="FG211" s="176">
        <f t="shared" si="249"/>
        <v>0</v>
      </c>
      <c r="FH211" s="176">
        <f t="shared" si="249"/>
        <v>0</v>
      </c>
      <c r="FI211" s="176">
        <f t="shared" si="249"/>
        <v>0</v>
      </c>
      <c r="FJ211" s="176">
        <f t="shared" si="249"/>
        <v>0</v>
      </c>
      <c r="FK211" s="176">
        <f t="shared" si="249"/>
        <v>0</v>
      </c>
      <c r="FL211" s="176">
        <f t="shared" si="249"/>
        <v>0</v>
      </c>
      <c r="FM211" s="176">
        <f t="shared" si="249"/>
        <v>0</v>
      </c>
      <c r="FN211" s="176">
        <f t="shared" si="248"/>
        <v>0</v>
      </c>
      <c r="FO211" s="176">
        <f t="shared" si="248"/>
        <v>0</v>
      </c>
      <c r="FP211" s="176">
        <f t="shared" si="248"/>
        <v>0</v>
      </c>
      <c r="FQ211" s="176">
        <f t="shared" si="248"/>
        <v>0</v>
      </c>
      <c r="FR211" s="176">
        <f t="shared" si="248"/>
        <v>0</v>
      </c>
      <c r="FS211" s="176">
        <f t="shared" si="248"/>
        <v>0</v>
      </c>
      <c r="FT211" s="176">
        <f t="shared" si="232"/>
        <v>0</v>
      </c>
      <c r="FU211" s="176">
        <f t="shared" si="232"/>
        <v>0</v>
      </c>
      <c r="FV211" s="176">
        <f t="shared" ref="FV211:GE226" si="266">+NORMDIST($H211,FV$12,FV$13,FALSE)</f>
        <v>0</v>
      </c>
      <c r="FW211" s="176">
        <f t="shared" si="266"/>
        <v>0</v>
      </c>
      <c r="FX211" s="176">
        <f t="shared" si="266"/>
        <v>0</v>
      </c>
      <c r="FY211" s="176">
        <f t="shared" si="266"/>
        <v>0</v>
      </c>
      <c r="FZ211" s="176">
        <f t="shared" si="266"/>
        <v>0</v>
      </c>
      <c r="GA211" s="176">
        <f t="shared" si="266"/>
        <v>0</v>
      </c>
      <c r="GB211" s="176">
        <f t="shared" si="266"/>
        <v>0</v>
      </c>
      <c r="GC211" s="176">
        <f t="shared" si="266"/>
        <v>0</v>
      </c>
      <c r="GD211" s="176">
        <f t="shared" si="266"/>
        <v>0</v>
      </c>
      <c r="GE211" s="176">
        <f t="shared" si="266"/>
        <v>0</v>
      </c>
      <c r="GF211" s="176">
        <f t="shared" si="263"/>
        <v>0</v>
      </c>
      <c r="GG211" s="176">
        <f t="shared" si="263"/>
        <v>0</v>
      </c>
      <c r="GH211" s="176">
        <f t="shared" si="263"/>
        <v>0</v>
      </c>
      <c r="GI211" s="176">
        <f t="shared" si="263"/>
        <v>0</v>
      </c>
      <c r="GJ211" s="176">
        <f t="shared" si="263"/>
        <v>0</v>
      </c>
      <c r="GK211" s="176">
        <f t="shared" si="263"/>
        <v>0</v>
      </c>
      <c r="GL211" s="176">
        <f t="shared" si="263"/>
        <v>0</v>
      </c>
      <c r="GM211" s="176">
        <f t="shared" si="263"/>
        <v>0</v>
      </c>
      <c r="GN211" s="176">
        <f t="shared" si="263"/>
        <v>0</v>
      </c>
      <c r="GO211" s="176">
        <f t="shared" si="263"/>
        <v>0</v>
      </c>
      <c r="GP211" s="176">
        <f t="shared" si="263"/>
        <v>0</v>
      </c>
      <c r="GQ211" s="176">
        <f t="shared" si="263"/>
        <v>0</v>
      </c>
      <c r="GR211" s="176">
        <f t="shared" si="260"/>
        <v>0</v>
      </c>
      <c r="GS211" s="176">
        <f t="shared" si="260"/>
        <v>0</v>
      </c>
      <c r="GT211" s="176">
        <f t="shared" si="260"/>
        <v>0</v>
      </c>
      <c r="GU211" s="176">
        <f t="shared" si="260"/>
        <v>0</v>
      </c>
      <c r="GV211" s="176">
        <f t="shared" si="260"/>
        <v>0</v>
      </c>
      <c r="GW211" s="176">
        <f t="shared" si="260"/>
        <v>0</v>
      </c>
      <c r="GX211" s="176">
        <f t="shared" si="260"/>
        <v>0</v>
      </c>
      <c r="GY211" s="176">
        <f t="shared" si="260"/>
        <v>0</v>
      </c>
      <c r="GZ211" s="176">
        <f t="shared" si="260"/>
        <v>0</v>
      </c>
      <c r="HA211" s="176">
        <f t="shared" si="260"/>
        <v>0</v>
      </c>
      <c r="HB211" s="176">
        <f t="shared" si="241"/>
        <v>0</v>
      </c>
      <c r="HC211" s="176">
        <f t="shared" si="241"/>
        <v>0</v>
      </c>
      <c r="HD211" s="176">
        <f t="shared" si="241"/>
        <v>0</v>
      </c>
      <c r="HE211" s="176">
        <f t="shared" si="241"/>
        <v>0</v>
      </c>
      <c r="HF211" s="176">
        <f t="shared" si="241"/>
        <v>0</v>
      </c>
      <c r="HG211" s="176">
        <f t="shared" si="255"/>
        <v>0</v>
      </c>
      <c r="HH211" s="176">
        <f t="shared" si="255"/>
        <v>0</v>
      </c>
      <c r="HI211" s="176">
        <f t="shared" si="255"/>
        <v>0</v>
      </c>
      <c r="HJ211" s="176">
        <f t="shared" si="255"/>
        <v>0</v>
      </c>
      <c r="HK211" s="176">
        <f t="shared" si="255"/>
        <v>0</v>
      </c>
      <c r="HL211" s="176">
        <f t="shared" si="255"/>
        <v>0</v>
      </c>
      <c r="HM211" s="176">
        <f t="shared" si="255"/>
        <v>0</v>
      </c>
      <c r="HN211" s="176">
        <f t="shared" si="255"/>
        <v>0</v>
      </c>
      <c r="HO211" s="176">
        <f t="shared" si="255"/>
        <v>0</v>
      </c>
      <c r="HP211" s="176">
        <f t="shared" si="255"/>
        <v>0</v>
      </c>
      <c r="HQ211" s="176">
        <f t="shared" si="255"/>
        <v>0</v>
      </c>
      <c r="HR211" s="176">
        <f t="shared" si="253"/>
        <v>0</v>
      </c>
      <c r="HS211" s="176">
        <f t="shared" si="253"/>
        <v>0</v>
      </c>
      <c r="HT211" s="176">
        <f t="shared" si="253"/>
        <v>0</v>
      </c>
      <c r="HU211" s="176">
        <f t="shared" si="253"/>
        <v>0</v>
      </c>
      <c r="HV211" s="176">
        <f t="shared" si="253"/>
        <v>0</v>
      </c>
      <c r="HW211" s="176">
        <f t="shared" si="253"/>
        <v>0</v>
      </c>
      <c r="HX211" s="176">
        <f t="shared" si="253"/>
        <v>0</v>
      </c>
      <c r="HY211" s="176">
        <f t="shared" si="253"/>
        <v>0</v>
      </c>
      <c r="HZ211" s="176">
        <f t="shared" si="253"/>
        <v>0</v>
      </c>
      <c r="IA211" s="176">
        <f t="shared" si="253"/>
        <v>0</v>
      </c>
      <c r="IB211" s="176">
        <f t="shared" si="253"/>
        <v>0</v>
      </c>
      <c r="IC211" s="176">
        <f t="shared" si="253"/>
        <v>0</v>
      </c>
      <c r="ID211" s="176">
        <f t="shared" si="253"/>
        <v>0</v>
      </c>
      <c r="IE211" s="176">
        <f t="shared" si="253"/>
        <v>0</v>
      </c>
      <c r="IF211" s="176">
        <f t="shared" si="253"/>
        <v>0</v>
      </c>
      <c r="IG211" s="176">
        <f t="shared" si="250"/>
        <v>0</v>
      </c>
    </row>
    <row r="212" spans="2:241" ht="12.75" customHeight="1" x14ac:dyDescent="0.25">
      <c r="B212" s="174"/>
      <c r="C212" s="174"/>
      <c r="D212" s="174">
        <f t="shared" si="256"/>
        <v>0</v>
      </c>
      <c r="E212"/>
      <c r="F212"/>
      <c r="G212" s="177">
        <v>199</v>
      </c>
      <c r="H212" s="176">
        <f t="shared" si="257"/>
        <v>30.855317264556763</v>
      </c>
      <c r="I212" s="176">
        <f t="shared" si="259"/>
        <v>0</v>
      </c>
      <c r="K212" s="176">
        <f t="shared" si="258"/>
        <v>0</v>
      </c>
      <c r="L212" s="176">
        <f t="shared" si="258"/>
        <v>0</v>
      </c>
      <c r="M212" s="176">
        <f t="shared" si="258"/>
        <v>0</v>
      </c>
      <c r="N212" s="176">
        <f t="shared" si="258"/>
        <v>0</v>
      </c>
      <c r="O212" s="176">
        <f t="shared" si="258"/>
        <v>0</v>
      </c>
      <c r="P212" s="176">
        <f t="shared" si="258"/>
        <v>0</v>
      </c>
      <c r="Q212" s="176">
        <f t="shared" si="258"/>
        <v>0</v>
      </c>
      <c r="R212" s="176">
        <f t="shared" si="258"/>
        <v>0</v>
      </c>
      <c r="S212" s="176">
        <f t="shared" si="258"/>
        <v>0</v>
      </c>
      <c r="T212" s="176">
        <f t="shared" si="258"/>
        <v>0</v>
      </c>
      <c r="U212" s="176">
        <f t="shared" si="258"/>
        <v>0</v>
      </c>
      <c r="V212" s="176">
        <f t="shared" si="258"/>
        <v>0</v>
      </c>
      <c r="W212" s="176">
        <f t="shared" si="258"/>
        <v>0</v>
      </c>
      <c r="X212" s="176">
        <f t="shared" si="258"/>
        <v>0</v>
      </c>
      <c r="Y212" s="176">
        <f t="shared" si="258"/>
        <v>0</v>
      </c>
      <c r="Z212" s="176">
        <f t="shared" si="258"/>
        <v>0</v>
      </c>
      <c r="AA212" s="176">
        <f t="shared" si="262"/>
        <v>0</v>
      </c>
      <c r="AB212" s="176">
        <f t="shared" si="262"/>
        <v>0</v>
      </c>
      <c r="AC212" s="176">
        <f t="shared" si="262"/>
        <v>0</v>
      </c>
      <c r="AD212" s="176">
        <f t="shared" si="262"/>
        <v>0</v>
      </c>
      <c r="AE212" s="176">
        <f t="shared" si="261"/>
        <v>0</v>
      </c>
      <c r="AF212" s="176">
        <f t="shared" si="261"/>
        <v>0</v>
      </c>
      <c r="AG212" s="176">
        <f t="shared" si="261"/>
        <v>0</v>
      </c>
      <c r="AH212" s="176">
        <f t="shared" si="261"/>
        <v>0</v>
      </c>
      <c r="AI212" s="176">
        <f t="shared" si="261"/>
        <v>0</v>
      </c>
      <c r="AJ212" s="176">
        <f t="shared" si="261"/>
        <v>0</v>
      </c>
      <c r="AK212" s="176">
        <f t="shared" si="261"/>
        <v>0</v>
      </c>
      <c r="AL212" s="176">
        <f t="shared" si="261"/>
        <v>0</v>
      </c>
      <c r="AM212" s="176">
        <f t="shared" si="261"/>
        <v>0</v>
      </c>
      <c r="AN212" s="176">
        <f t="shared" si="261"/>
        <v>0</v>
      </c>
      <c r="AO212" s="176">
        <f t="shared" si="261"/>
        <v>0</v>
      </c>
      <c r="AP212" s="176">
        <f t="shared" si="261"/>
        <v>0</v>
      </c>
      <c r="AQ212" s="176">
        <f t="shared" si="261"/>
        <v>0</v>
      </c>
      <c r="AR212" s="176">
        <f t="shared" si="261"/>
        <v>0</v>
      </c>
      <c r="AS212" s="176">
        <f t="shared" si="264"/>
        <v>0</v>
      </c>
      <c r="AT212" s="176">
        <f t="shared" si="264"/>
        <v>0</v>
      </c>
      <c r="AU212" s="176">
        <f t="shared" si="264"/>
        <v>0</v>
      </c>
      <c r="AV212" s="176">
        <f t="shared" si="264"/>
        <v>0</v>
      </c>
      <c r="AW212" s="176">
        <f t="shared" si="264"/>
        <v>0</v>
      </c>
      <c r="AX212" s="176">
        <f t="shared" si="264"/>
        <v>0</v>
      </c>
      <c r="AY212" s="176">
        <f t="shared" si="264"/>
        <v>0</v>
      </c>
      <c r="AZ212" s="176">
        <f t="shared" si="264"/>
        <v>0</v>
      </c>
      <c r="BA212" s="176">
        <f t="shared" si="264"/>
        <v>0</v>
      </c>
      <c r="BB212" s="176">
        <f t="shared" si="264"/>
        <v>0</v>
      </c>
      <c r="BC212" s="176">
        <f t="shared" si="264"/>
        <v>0</v>
      </c>
      <c r="BD212" s="176">
        <f t="shared" si="264"/>
        <v>0</v>
      </c>
      <c r="BE212" s="176">
        <f t="shared" si="264"/>
        <v>0</v>
      </c>
      <c r="BF212" s="176">
        <f t="shared" si="264"/>
        <v>0</v>
      </c>
      <c r="BG212" s="176">
        <f t="shared" si="264"/>
        <v>0</v>
      </c>
      <c r="BH212" s="176">
        <f t="shared" si="264"/>
        <v>0</v>
      </c>
      <c r="BI212" s="176">
        <f t="shared" si="252"/>
        <v>0</v>
      </c>
      <c r="BJ212" s="176">
        <f t="shared" si="252"/>
        <v>0</v>
      </c>
      <c r="BK212" s="176">
        <f t="shared" si="252"/>
        <v>0</v>
      </c>
      <c r="BL212" s="176">
        <f t="shared" si="252"/>
        <v>0</v>
      </c>
      <c r="BM212" s="176">
        <f t="shared" si="252"/>
        <v>0</v>
      </c>
      <c r="BN212" s="176">
        <f t="shared" si="252"/>
        <v>0</v>
      </c>
      <c r="BO212" s="176">
        <f t="shared" si="252"/>
        <v>0</v>
      </c>
      <c r="BP212" s="176">
        <f t="shared" si="252"/>
        <v>0</v>
      </c>
      <c r="BQ212" s="176">
        <f t="shared" si="252"/>
        <v>0</v>
      </c>
      <c r="BR212" s="176">
        <f t="shared" si="252"/>
        <v>0</v>
      </c>
      <c r="BS212" s="176">
        <f t="shared" si="251"/>
        <v>0</v>
      </c>
      <c r="BT212" s="176">
        <f t="shared" si="251"/>
        <v>0</v>
      </c>
      <c r="BU212" s="176">
        <f t="shared" si="251"/>
        <v>0</v>
      </c>
      <c r="BV212" s="176">
        <f t="shared" si="251"/>
        <v>0</v>
      </c>
      <c r="BW212" s="176">
        <f t="shared" si="251"/>
        <v>0</v>
      </c>
      <c r="BX212" s="176">
        <f t="shared" si="251"/>
        <v>0</v>
      </c>
      <c r="BY212" s="176">
        <f t="shared" si="251"/>
        <v>0</v>
      </c>
      <c r="BZ212" s="176">
        <f t="shared" si="251"/>
        <v>0</v>
      </c>
      <c r="CA212" s="176">
        <f t="shared" si="251"/>
        <v>0</v>
      </c>
      <c r="CB212" s="176">
        <f t="shared" si="251"/>
        <v>0</v>
      </c>
      <c r="CC212" s="176">
        <f t="shared" si="247"/>
        <v>0</v>
      </c>
      <c r="CD212" s="176">
        <f t="shared" si="247"/>
        <v>0</v>
      </c>
      <c r="CE212" s="176">
        <f t="shared" si="247"/>
        <v>0</v>
      </c>
      <c r="CF212" s="176">
        <f t="shared" si="247"/>
        <v>0</v>
      </c>
      <c r="CG212" s="176">
        <f t="shared" si="247"/>
        <v>0</v>
      </c>
      <c r="CH212" s="176">
        <f t="shared" si="247"/>
        <v>0</v>
      </c>
      <c r="CI212" s="176">
        <f t="shared" si="247"/>
        <v>0</v>
      </c>
      <c r="CJ212" s="176">
        <f t="shared" si="245"/>
        <v>0</v>
      </c>
      <c r="CK212" s="176">
        <f t="shared" si="245"/>
        <v>0</v>
      </c>
      <c r="CL212" s="176">
        <f t="shared" si="245"/>
        <v>0</v>
      </c>
      <c r="CM212" s="176">
        <f t="shared" si="245"/>
        <v>0</v>
      </c>
      <c r="CN212" s="176">
        <f t="shared" si="245"/>
        <v>0</v>
      </c>
      <c r="CO212" s="176">
        <f t="shared" si="245"/>
        <v>0</v>
      </c>
      <c r="CP212" s="176">
        <f t="shared" si="245"/>
        <v>0</v>
      </c>
      <c r="CQ212" s="176">
        <f t="shared" si="245"/>
        <v>0</v>
      </c>
      <c r="CR212" s="176">
        <f t="shared" si="245"/>
        <v>0</v>
      </c>
      <c r="CS212" s="176">
        <f t="shared" si="243"/>
        <v>0</v>
      </c>
      <c r="CT212" s="176">
        <f t="shared" si="243"/>
        <v>0</v>
      </c>
      <c r="CU212" s="176">
        <f t="shared" si="243"/>
        <v>0</v>
      </c>
      <c r="CV212" s="176">
        <f t="shared" si="243"/>
        <v>0</v>
      </c>
      <c r="CW212" s="176">
        <f t="shared" si="243"/>
        <v>0</v>
      </c>
      <c r="CX212" s="176">
        <f t="shared" si="243"/>
        <v>0</v>
      </c>
      <c r="CY212" s="176">
        <f t="shared" si="243"/>
        <v>0</v>
      </c>
      <c r="CZ212" s="176">
        <f t="shared" si="243"/>
        <v>0</v>
      </c>
      <c r="DA212" s="176">
        <f t="shared" si="243"/>
        <v>0</v>
      </c>
      <c r="DB212" s="176">
        <f t="shared" si="243"/>
        <v>0</v>
      </c>
      <c r="DC212" s="176">
        <f t="shared" si="243"/>
        <v>0</v>
      </c>
      <c r="DD212" s="176">
        <f t="shared" si="243"/>
        <v>0</v>
      </c>
      <c r="DE212" s="176">
        <f t="shared" si="243"/>
        <v>0</v>
      </c>
      <c r="DF212" s="176">
        <f t="shared" si="243"/>
        <v>0</v>
      </c>
      <c r="DG212" s="176">
        <f t="shared" si="243"/>
        <v>0</v>
      </c>
      <c r="DH212" s="176">
        <f t="shared" si="243"/>
        <v>0</v>
      </c>
      <c r="DI212" s="176">
        <f t="shared" ref="DI212:DX227" si="267">+NORMDIST($H212,DI$12,DI$13,FALSE)</f>
        <v>0</v>
      </c>
      <c r="DJ212" s="176">
        <f t="shared" si="267"/>
        <v>0</v>
      </c>
      <c r="DK212" s="176">
        <f t="shared" si="267"/>
        <v>0</v>
      </c>
      <c r="DL212" s="176">
        <f t="shared" si="267"/>
        <v>0</v>
      </c>
      <c r="DM212" s="176">
        <f t="shared" si="267"/>
        <v>0</v>
      </c>
      <c r="DN212" s="176">
        <f t="shared" si="267"/>
        <v>0</v>
      </c>
      <c r="DO212" s="176">
        <f t="shared" si="267"/>
        <v>0</v>
      </c>
      <c r="DP212" s="176">
        <f t="shared" si="267"/>
        <v>0</v>
      </c>
      <c r="DQ212" s="176">
        <f t="shared" si="267"/>
        <v>0</v>
      </c>
      <c r="DR212" s="176">
        <f t="shared" si="267"/>
        <v>0</v>
      </c>
      <c r="DS212" s="176">
        <f t="shared" si="267"/>
        <v>0</v>
      </c>
      <c r="DT212" s="176">
        <f t="shared" si="267"/>
        <v>0</v>
      </c>
      <c r="DU212" s="176">
        <f t="shared" si="267"/>
        <v>0</v>
      </c>
      <c r="DV212" s="176">
        <f t="shared" si="267"/>
        <v>0</v>
      </c>
      <c r="DW212" s="176">
        <f t="shared" si="267"/>
        <v>0</v>
      </c>
      <c r="DX212" s="176">
        <f t="shared" si="267"/>
        <v>0</v>
      </c>
      <c r="DY212" s="176">
        <f t="shared" si="265"/>
        <v>0</v>
      </c>
      <c r="DZ212" s="176">
        <f t="shared" si="265"/>
        <v>0</v>
      </c>
      <c r="EA212" s="176">
        <f t="shared" si="265"/>
        <v>0</v>
      </c>
      <c r="EB212" s="176">
        <f t="shared" si="265"/>
        <v>0</v>
      </c>
      <c r="EC212" s="176">
        <f t="shared" si="246"/>
        <v>0</v>
      </c>
      <c r="ED212" s="176">
        <f t="shared" si="246"/>
        <v>0</v>
      </c>
      <c r="EE212" s="176">
        <f t="shared" si="246"/>
        <v>0</v>
      </c>
      <c r="EF212" s="176">
        <f t="shared" si="246"/>
        <v>0</v>
      </c>
      <c r="EG212" s="176">
        <f t="shared" si="246"/>
        <v>0</v>
      </c>
      <c r="EH212" s="176">
        <f t="shared" si="246"/>
        <v>0</v>
      </c>
      <c r="EI212" s="176">
        <f t="shared" si="246"/>
        <v>0</v>
      </c>
      <c r="EJ212" s="176">
        <f t="shared" si="246"/>
        <v>0</v>
      </c>
      <c r="EK212" s="176">
        <f t="shared" si="246"/>
        <v>0</v>
      </c>
      <c r="EL212" s="176">
        <f t="shared" si="246"/>
        <v>0</v>
      </c>
      <c r="EM212" s="176">
        <f t="shared" si="246"/>
        <v>0</v>
      </c>
      <c r="EN212" s="176">
        <f t="shared" si="246"/>
        <v>0</v>
      </c>
      <c r="EO212" s="176">
        <f t="shared" si="244"/>
        <v>0</v>
      </c>
      <c r="EP212" s="176">
        <f t="shared" si="244"/>
        <v>0</v>
      </c>
      <c r="EQ212" s="176">
        <f t="shared" si="244"/>
        <v>0</v>
      </c>
      <c r="ER212" s="176">
        <f t="shared" si="244"/>
        <v>0</v>
      </c>
      <c r="ES212" s="176">
        <f t="shared" si="244"/>
        <v>0</v>
      </c>
      <c r="ET212" s="176">
        <f t="shared" si="244"/>
        <v>0</v>
      </c>
      <c r="EU212" s="176">
        <f t="shared" si="244"/>
        <v>0</v>
      </c>
      <c r="EV212" s="176">
        <f t="shared" si="244"/>
        <v>0</v>
      </c>
      <c r="EW212" s="176">
        <f t="shared" si="244"/>
        <v>0</v>
      </c>
      <c r="EX212" s="176">
        <f t="shared" si="249"/>
        <v>0</v>
      </c>
      <c r="EY212" s="176">
        <f t="shared" si="249"/>
        <v>0</v>
      </c>
      <c r="EZ212" s="176">
        <f t="shared" si="249"/>
        <v>0</v>
      </c>
      <c r="FA212" s="176">
        <f t="shared" si="249"/>
        <v>0</v>
      </c>
      <c r="FB212" s="176">
        <f t="shared" si="249"/>
        <v>0</v>
      </c>
      <c r="FC212" s="176">
        <f t="shared" si="249"/>
        <v>0</v>
      </c>
      <c r="FD212" s="176">
        <f t="shared" si="249"/>
        <v>0</v>
      </c>
      <c r="FE212" s="176">
        <f t="shared" si="249"/>
        <v>0</v>
      </c>
      <c r="FF212" s="176">
        <f t="shared" si="249"/>
        <v>0</v>
      </c>
      <c r="FG212" s="176">
        <f t="shared" si="249"/>
        <v>0</v>
      </c>
      <c r="FH212" s="176">
        <f t="shared" si="249"/>
        <v>0</v>
      </c>
      <c r="FI212" s="176">
        <f t="shared" si="249"/>
        <v>0</v>
      </c>
      <c r="FJ212" s="176">
        <f t="shared" si="249"/>
        <v>0</v>
      </c>
      <c r="FK212" s="176">
        <f t="shared" si="249"/>
        <v>0</v>
      </c>
      <c r="FL212" s="176">
        <f t="shared" si="248"/>
        <v>0</v>
      </c>
      <c r="FM212" s="176">
        <f t="shared" si="248"/>
        <v>0</v>
      </c>
      <c r="FN212" s="176">
        <f t="shared" si="248"/>
        <v>0</v>
      </c>
      <c r="FO212" s="176">
        <f t="shared" si="248"/>
        <v>0</v>
      </c>
      <c r="FP212" s="176">
        <f t="shared" si="248"/>
        <v>0</v>
      </c>
      <c r="FQ212" s="176">
        <f t="shared" si="248"/>
        <v>0</v>
      </c>
      <c r="FR212" s="176">
        <f t="shared" si="248"/>
        <v>0</v>
      </c>
      <c r="FS212" s="176">
        <f t="shared" si="248"/>
        <v>0</v>
      </c>
      <c r="FT212" s="176">
        <f t="shared" si="248"/>
        <v>0</v>
      </c>
      <c r="FU212" s="176">
        <f t="shared" si="248"/>
        <v>0</v>
      </c>
      <c r="FV212" s="176">
        <f t="shared" si="248"/>
        <v>0</v>
      </c>
      <c r="FW212" s="176">
        <f t="shared" si="248"/>
        <v>0</v>
      </c>
      <c r="FX212" s="176">
        <f t="shared" si="248"/>
        <v>0</v>
      </c>
      <c r="FY212" s="176">
        <f t="shared" si="248"/>
        <v>0</v>
      </c>
      <c r="FZ212" s="176">
        <f t="shared" si="248"/>
        <v>0</v>
      </c>
      <c r="GA212" s="176">
        <f t="shared" si="248"/>
        <v>0</v>
      </c>
      <c r="GB212" s="176">
        <f t="shared" si="266"/>
        <v>0</v>
      </c>
      <c r="GC212" s="176">
        <f t="shared" si="266"/>
        <v>0</v>
      </c>
      <c r="GD212" s="176">
        <f t="shared" si="266"/>
        <v>0</v>
      </c>
      <c r="GE212" s="176">
        <f t="shared" si="266"/>
        <v>0</v>
      </c>
      <c r="GF212" s="176">
        <f t="shared" si="263"/>
        <v>0</v>
      </c>
      <c r="GG212" s="176">
        <f t="shared" si="263"/>
        <v>0</v>
      </c>
      <c r="GH212" s="176">
        <f t="shared" si="263"/>
        <v>0</v>
      </c>
      <c r="GI212" s="176">
        <f t="shared" si="263"/>
        <v>0</v>
      </c>
      <c r="GJ212" s="176">
        <f t="shared" si="263"/>
        <v>0</v>
      </c>
      <c r="GK212" s="176">
        <f t="shared" si="263"/>
        <v>0</v>
      </c>
      <c r="GL212" s="176">
        <f t="shared" si="263"/>
        <v>0</v>
      </c>
      <c r="GM212" s="176">
        <f t="shared" si="263"/>
        <v>0</v>
      </c>
      <c r="GN212" s="176">
        <f t="shared" si="263"/>
        <v>0</v>
      </c>
      <c r="GO212" s="176">
        <f t="shared" si="263"/>
        <v>0</v>
      </c>
      <c r="GP212" s="176">
        <f t="shared" si="263"/>
        <v>0</v>
      </c>
      <c r="GQ212" s="176">
        <f t="shared" si="263"/>
        <v>0</v>
      </c>
      <c r="GR212" s="176">
        <f t="shared" si="260"/>
        <v>0</v>
      </c>
      <c r="GS212" s="176">
        <f t="shared" si="260"/>
        <v>0</v>
      </c>
      <c r="GT212" s="176">
        <f t="shared" si="260"/>
        <v>0</v>
      </c>
      <c r="GU212" s="176">
        <f t="shared" si="260"/>
        <v>0</v>
      </c>
      <c r="GV212" s="176">
        <f t="shared" si="260"/>
        <v>0</v>
      </c>
      <c r="GW212" s="176">
        <f t="shared" si="260"/>
        <v>0</v>
      </c>
      <c r="GX212" s="176">
        <f t="shared" si="260"/>
        <v>0</v>
      </c>
      <c r="GY212" s="176">
        <f t="shared" si="260"/>
        <v>0</v>
      </c>
      <c r="GZ212" s="176">
        <f t="shared" si="260"/>
        <v>0</v>
      </c>
      <c r="HA212" s="176">
        <f t="shared" si="260"/>
        <v>0</v>
      </c>
      <c r="HB212" s="176">
        <f t="shared" si="241"/>
        <v>0</v>
      </c>
      <c r="HC212" s="176">
        <f t="shared" si="241"/>
        <v>0</v>
      </c>
      <c r="HD212" s="176">
        <f t="shared" si="241"/>
        <v>0</v>
      </c>
      <c r="HE212" s="176">
        <f t="shared" si="241"/>
        <v>0</v>
      </c>
      <c r="HF212" s="176">
        <f t="shared" si="241"/>
        <v>0</v>
      </c>
      <c r="HG212" s="176">
        <f t="shared" si="255"/>
        <v>0</v>
      </c>
      <c r="HH212" s="176">
        <f t="shared" si="255"/>
        <v>0</v>
      </c>
      <c r="HI212" s="176">
        <f t="shared" si="255"/>
        <v>0</v>
      </c>
      <c r="HJ212" s="176">
        <f t="shared" si="255"/>
        <v>0</v>
      </c>
      <c r="HK212" s="176">
        <f t="shared" si="255"/>
        <v>0</v>
      </c>
      <c r="HL212" s="176">
        <f t="shared" si="255"/>
        <v>0</v>
      </c>
      <c r="HM212" s="176">
        <f t="shared" si="255"/>
        <v>0</v>
      </c>
      <c r="HN212" s="176">
        <f t="shared" si="255"/>
        <v>0</v>
      </c>
      <c r="HO212" s="176">
        <f t="shared" si="255"/>
        <v>0</v>
      </c>
      <c r="HP212" s="176">
        <f t="shared" si="255"/>
        <v>0</v>
      </c>
      <c r="HQ212" s="176">
        <f t="shared" si="255"/>
        <v>0</v>
      </c>
      <c r="HR212" s="176">
        <f t="shared" si="253"/>
        <v>0</v>
      </c>
      <c r="HS212" s="176">
        <f t="shared" si="253"/>
        <v>0</v>
      </c>
      <c r="HT212" s="176">
        <f t="shared" si="253"/>
        <v>0</v>
      </c>
      <c r="HU212" s="176">
        <f t="shared" si="253"/>
        <v>0</v>
      </c>
      <c r="HV212" s="176">
        <f t="shared" si="253"/>
        <v>0</v>
      </c>
      <c r="HW212" s="176">
        <f t="shared" si="253"/>
        <v>0</v>
      </c>
      <c r="HX212" s="176">
        <f t="shared" si="253"/>
        <v>0</v>
      </c>
      <c r="HY212" s="176">
        <f t="shared" si="253"/>
        <v>0</v>
      </c>
      <c r="HZ212" s="176">
        <f t="shared" si="253"/>
        <v>0</v>
      </c>
      <c r="IA212" s="176">
        <f t="shared" si="253"/>
        <v>0</v>
      </c>
      <c r="IB212" s="176">
        <f t="shared" si="253"/>
        <v>0</v>
      </c>
      <c r="IC212" s="176">
        <f t="shared" si="253"/>
        <v>0</v>
      </c>
      <c r="ID212" s="176">
        <f t="shared" si="253"/>
        <v>0</v>
      </c>
      <c r="IE212" s="176">
        <f t="shared" si="253"/>
        <v>0</v>
      </c>
      <c r="IF212" s="176">
        <f t="shared" si="253"/>
        <v>0</v>
      </c>
      <c r="IG212" s="176">
        <f t="shared" si="250"/>
        <v>0</v>
      </c>
    </row>
    <row r="213" spans="2:241" ht="12.75" customHeight="1" x14ac:dyDescent="0.25">
      <c r="B213" s="174"/>
      <c r="C213" s="174"/>
      <c r="D213" s="174">
        <f t="shared" si="256"/>
        <v>0</v>
      </c>
      <c r="E213"/>
      <c r="F213"/>
      <c r="G213" s="177">
        <v>200</v>
      </c>
      <c r="H213" s="176">
        <f t="shared" si="257"/>
        <v>31.010369110107298</v>
      </c>
      <c r="I213" s="176">
        <f t="shared" si="259"/>
        <v>0</v>
      </c>
      <c r="K213" s="176">
        <f t="shared" si="258"/>
        <v>0</v>
      </c>
      <c r="L213" s="176">
        <f t="shared" si="258"/>
        <v>0</v>
      </c>
      <c r="M213" s="176">
        <f t="shared" si="258"/>
        <v>0</v>
      </c>
      <c r="N213" s="176">
        <f t="shared" si="258"/>
        <v>0</v>
      </c>
      <c r="O213" s="176">
        <f t="shared" si="258"/>
        <v>0</v>
      </c>
      <c r="P213" s="176">
        <f t="shared" si="258"/>
        <v>0</v>
      </c>
      <c r="Q213" s="176">
        <f t="shared" si="258"/>
        <v>0</v>
      </c>
      <c r="R213" s="176">
        <f t="shared" si="258"/>
        <v>0</v>
      </c>
      <c r="S213" s="176">
        <f t="shared" si="258"/>
        <v>0</v>
      </c>
      <c r="T213" s="176">
        <f t="shared" si="258"/>
        <v>0</v>
      </c>
      <c r="U213" s="176">
        <f t="shared" si="258"/>
        <v>0</v>
      </c>
      <c r="V213" s="176">
        <f t="shared" si="258"/>
        <v>0</v>
      </c>
      <c r="W213" s="176">
        <f t="shared" si="258"/>
        <v>0</v>
      </c>
      <c r="X213" s="176">
        <f t="shared" si="258"/>
        <v>0</v>
      </c>
      <c r="Y213" s="176">
        <f t="shared" si="258"/>
        <v>0</v>
      </c>
      <c r="Z213" s="176">
        <f t="shared" si="258"/>
        <v>0</v>
      </c>
      <c r="AA213" s="176">
        <f t="shared" si="262"/>
        <v>0</v>
      </c>
      <c r="AB213" s="176">
        <f t="shared" si="262"/>
        <v>0</v>
      </c>
      <c r="AC213" s="176">
        <f t="shared" si="262"/>
        <v>0</v>
      </c>
      <c r="AD213" s="176">
        <f t="shared" si="262"/>
        <v>0</v>
      </c>
      <c r="AE213" s="176">
        <f t="shared" si="261"/>
        <v>0</v>
      </c>
      <c r="AF213" s="176">
        <f t="shared" si="261"/>
        <v>0</v>
      </c>
      <c r="AG213" s="176">
        <f t="shared" si="261"/>
        <v>0</v>
      </c>
      <c r="AH213" s="176">
        <f t="shared" si="261"/>
        <v>0</v>
      </c>
      <c r="AI213" s="176">
        <f t="shared" si="261"/>
        <v>0</v>
      </c>
      <c r="AJ213" s="176">
        <f t="shared" si="261"/>
        <v>0</v>
      </c>
      <c r="AK213" s="176">
        <f t="shared" si="261"/>
        <v>0</v>
      </c>
      <c r="AL213" s="176">
        <f t="shared" si="261"/>
        <v>0</v>
      </c>
      <c r="AM213" s="176">
        <f t="shared" si="261"/>
        <v>0</v>
      </c>
      <c r="AN213" s="176">
        <f t="shared" si="261"/>
        <v>0</v>
      </c>
      <c r="AO213" s="176">
        <f t="shared" si="261"/>
        <v>0</v>
      </c>
      <c r="AP213" s="176">
        <f t="shared" si="261"/>
        <v>0</v>
      </c>
      <c r="AQ213" s="176">
        <f t="shared" si="261"/>
        <v>0</v>
      </c>
      <c r="AR213" s="176">
        <f t="shared" si="261"/>
        <v>0</v>
      </c>
      <c r="AS213" s="176">
        <f t="shared" si="264"/>
        <v>0</v>
      </c>
      <c r="AT213" s="176">
        <f t="shared" si="264"/>
        <v>0</v>
      </c>
      <c r="AU213" s="176">
        <f t="shared" si="264"/>
        <v>0</v>
      </c>
      <c r="AV213" s="176">
        <f t="shared" si="264"/>
        <v>0</v>
      </c>
      <c r="AW213" s="176">
        <f t="shared" si="264"/>
        <v>0</v>
      </c>
      <c r="AX213" s="176">
        <f t="shared" si="264"/>
        <v>0</v>
      </c>
      <c r="AY213" s="176">
        <f t="shared" si="264"/>
        <v>0</v>
      </c>
      <c r="AZ213" s="176">
        <f t="shared" si="264"/>
        <v>0</v>
      </c>
      <c r="BA213" s="176">
        <f t="shared" si="264"/>
        <v>0</v>
      </c>
      <c r="BB213" s="176">
        <f t="shared" si="264"/>
        <v>0</v>
      </c>
      <c r="BC213" s="176">
        <f t="shared" si="264"/>
        <v>0</v>
      </c>
      <c r="BD213" s="176">
        <f t="shared" si="264"/>
        <v>0</v>
      </c>
      <c r="BE213" s="176">
        <f t="shared" si="264"/>
        <v>0</v>
      </c>
      <c r="BF213" s="176">
        <f t="shared" si="264"/>
        <v>0</v>
      </c>
      <c r="BG213" s="176">
        <f t="shared" si="264"/>
        <v>0</v>
      </c>
      <c r="BH213" s="176">
        <f t="shared" si="264"/>
        <v>0</v>
      </c>
      <c r="BI213" s="176">
        <f t="shared" si="252"/>
        <v>0</v>
      </c>
      <c r="BJ213" s="176">
        <f t="shared" si="252"/>
        <v>0</v>
      </c>
      <c r="BK213" s="176">
        <f t="shared" si="252"/>
        <v>0</v>
      </c>
      <c r="BL213" s="176">
        <f t="shared" si="252"/>
        <v>0</v>
      </c>
      <c r="BM213" s="176">
        <f t="shared" si="252"/>
        <v>0</v>
      </c>
      <c r="BN213" s="176">
        <f t="shared" si="252"/>
        <v>0</v>
      </c>
      <c r="BO213" s="176">
        <f t="shared" si="252"/>
        <v>0</v>
      </c>
      <c r="BP213" s="176">
        <f t="shared" si="252"/>
        <v>0</v>
      </c>
      <c r="BQ213" s="176">
        <f t="shared" si="252"/>
        <v>0</v>
      </c>
      <c r="BR213" s="176">
        <f t="shared" si="252"/>
        <v>0</v>
      </c>
      <c r="BS213" s="176">
        <f t="shared" si="251"/>
        <v>0</v>
      </c>
      <c r="BT213" s="176">
        <f t="shared" si="251"/>
        <v>0</v>
      </c>
      <c r="BU213" s="176">
        <f t="shared" si="251"/>
        <v>0</v>
      </c>
      <c r="BV213" s="176">
        <f t="shared" si="251"/>
        <v>0</v>
      </c>
      <c r="BW213" s="176">
        <f t="shared" si="251"/>
        <v>0</v>
      </c>
      <c r="BX213" s="176">
        <f t="shared" si="251"/>
        <v>0</v>
      </c>
      <c r="BY213" s="176">
        <f t="shared" si="251"/>
        <v>0</v>
      </c>
      <c r="BZ213" s="176">
        <f t="shared" si="251"/>
        <v>0</v>
      </c>
      <c r="CA213" s="176">
        <f t="shared" si="251"/>
        <v>0</v>
      </c>
      <c r="CB213" s="176">
        <f t="shared" si="251"/>
        <v>0</v>
      </c>
      <c r="CC213" s="176">
        <f t="shared" si="247"/>
        <v>0</v>
      </c>
      <c r="CD213" s="176">
        <f t="shared" si="247"/>
        <v>0</v>
      </c>
      <c r="CE213" s="176">
        <f t="shared" si="247"/>
        <v>0</v>
      </c>
      <c r="CF213" s="176">
        <f t="shared" si="247"/>
        <v>0</v>
      </c>
      <c r="CG213" s="176">
        <f t="shared" si="247"/>
        <v>0</v>
      </c>
      <c r="CH213" s="176">
        <f t="shared" si="247"/>
        <v>0</v>
      </c>
      <c r="CI213" s="176">
        <f t="shared" si="247"/>
        <v>0</v>
      </c>
      <c r="CJ213" s="176">
        <f t="shared" si="245"/>
        <v>0</v>
      </c>
      <c r="CK213" s="176">
        <f t="shared" si="245"/>
        <v>0</v>
      </c>
      <c r="CL213" s="176">
        <f t="shared" si="245"/>
        <v>0</v>
      </c>
      <c r="CM213" s="176">
        <f t="shared" si="245"/>
        <v>0</v>
      </c>
      <c r="CN213" s="176">
        <f t="shared" si="245"/>
        <v>0</v>
      </c>
      <c r="CO213" s="176">
        <f t="shared" si="245"/>
        <v>0</v>
      </c>
      <c r="CP213" s="176">
        <f t="shared" si="245"/>
        <v>0</v>
      </c>
      <c r="CQ213" s="176">
        <f t="shared" si="245"/>
        <v>0</v>
      </c>
      <c r="CR213" s="176">
        <f t="shared" si="245"/>
        <v>0</v>
      </c>
      <c r="CS213" s="176">
        <f t="shared" si="243"/>
        <v>0</v>
      </c>
      <c r="CT213" s="176">
        <f t="shared" si="243"/>
        <v>0</v>
      </c>
      <c r="CU213" s="176">
        <f t="shared" si="243"/>
        <v>0</v>
      </c>
      <c r="CV213" s="176">
        <f t="shared" si="243"/>
        <v>0</v>
      </c>
      <c r="CW213" s="176">
        <f t="shared" si="243"/>
        <v>0</v>
      </c>
      <c r="CX213" s="176">
        <f t="shared" si="243"/>
        <v>0</v>
      </c>
      <c r="CY213" s="176">
        <f t="shared" si="243"/>
        <v>0</v>
      </c>
      <c r="CZ213" s="176">
        <f t="shared" si="243"/>
        <v>0</v>
      </c>
      <c r="DA213" s="176">
        <f t="shared" si="243"/>
        <v>0</v>
      </c>
      <c r="DB213" s="176">
        <f t="shared" si="243"/>
        <v>0</v>
      </c>
      <c r="DC213" s="176">
        <f t="shared" si="243"/>
        <v>0</v>
      </c>
      <c r="DD213" s="176">
        <f t="shared" si="243"/>
        <v>0</v>
      </c>
      <c r="DE213" s="176">
        <f t="shared" si="243"/>
        <v>0</v>
      </c>
      <c r="DF213" s="176">
        <f t="shared" ref="DF213:DH213" si="268">+NORMDIST($H213,DF$12,DF$13,FALSE)</f>
        <v>0</v>
      </c>
      <c r="DG213" s="176">
        <f t="shared" si="268"/>
        <v>0</v>
      </c>
      <c r="DH213" s="176">
        <f t="shared" si="268"/>
        <v>0</v>
      </c>
      <c r="DI213" s="176">
        <f t="shared" si="267"/>
        <v>0</v>
      </c>
      <c r="DJ213" s="176">
        <f t="shared" si="267"/>
        <v>0</v>
      </c>
      <c r="DK213" s="176">
        <f t="shared" si="267"/>
        <v>0</v>
      </c>
      <c r="DL213" s="176">
        <f t="shared" si="267"/>
        <v>0</v>
      </c>
      <c r="DM213" s="176">
        <f t="shared" si="267"/>
        <v>0</v>
      </c>
      <c r="DN213" s="176">
        <f t="shared" si="267"/>
        <v>0</v>
      </c>
      <c r="DO213" s="176">
        <f t="shared" si="267"/>
        <v>0</v>
      </c>
      <c r="DP213" s="176">
        <f t="shared" si="267"/>
        <v>0</v>
      </c>
      <c r="DQ213" s="176">
        <f t="shared" si="267"/>
        <v>0</v>
      </c>
      <c r="DR213" s="176">
        <f t="shared" si="267"/>
        <v>0</v>
      </c>
      <c r="DS213" s="176">
        <f t="shared" si="267"/>
        <v>0</v>
      </c>
      <c r="DT213" s="176">
        <f t="shared" si="267"/>
        <v>0</v>
      </c>
      <c r="DU213" s="176">
        <f t="shared" si="267"/>
        <v>0</v>
      </c>
      <c r="DV213" s="176">
        <f t="shared" si="267"/>
        <v>0</v>
      </c>
      <c r="DW213" s="176">
        <f t="shared" si="267"/>
        <v>0</v>
      </c>
      <c r="DX213" s="176">
        <f t="shared" si="267"/>
        <v>0</v>
      </c>
      <c r="DY213" s="176">
        <f t="shared" si="265"/>
        <v>0</v>
      </c>
      <c r="DZ213" s="176">
        <f t="shared" si="265"/>
        <v>0</v>
      </c>
      <c r="EA213" s="176">
        <f t="shared" si="265"/>
        <v>0</v>
      </c>
      <c r="EB213" s="176">
        <f t="shared" si="265"/>
        <v>0</v>
      </c>
      <c r="EC213" s="176">
        <f t="shared" si="246"/>
        <v>0</v>
      </c>
      <c r="ED213" s="176">
        <f t="shared" si="246"/>
        <v>0</v>
      </c>
      <c r="EE213" s="176">
        <f t="shared" si="246"/>
        <v>0</v>
      </c>
      <c r="EF213" s="176">
        <f t="shared" si="246"/>
        <v>0</v>
      </c>
      <c r="EG213" s="176">
        <f t="shared" si="246"/>
        <v>0</v>
      </c>
      <c r="EH213" s="176">
        <f t="shared" si="246"/>
        <v>0</v>
      </c>
      <c r="EI213" s="176">
        <f t="shared" si="246"/>
        <v>0</v>
      </c>
      <c r="EJ213" s="176">
        <f t="shared" si="246"/>
        <v>0</v>
      </c>
      <c r="EK213" s="176">
        <f t="shared" si="246"/>
        <v>0</v>
      </c>
      <c r="EL213" s="176">
        <f t="shared" si="246"/>
        <v>0</v>
      </c>
      <c r="EM213" s="176">
        <f t="shared" si="246"/>
        <v>0</v>
      </c>
      <c r="EN213" s="176">
        <f t="shared" si="246"/>
        <v>0</v>
      </c>
      <c r="EO213" s="176">
        <f t="shared" si="244"/>
        <v>0</v>
      </c>
      <c r="EP213" s="176">
        <f t="shared" si="244"/>
        <v>0</v>
      </c>
      <c r="EQ213" s="176">
        <f t="shared" si="244"/>
        <v>0</v>
      </c>
      <c r="ER213" s="176">
        <f t="shared" si="244"/>
        <v>0</v>
      </c>
      <c r="ES213" s="176">
        <f t="shared" si="244"/>
        <v>0</v>
      </c>
      <c r="ET213" s="176">
        <f t="shared" si="244"/>
        <v>0</v>
      </c>
      <c r="EU213" s="176">
        <f t="shared" si="244"/>
        <v>0</v>
      </c>
      <c r="EV213" s="176">
        <f t="shared" si="244"/>
        <v>0</v>
      </c>
      <c r="EW213" s="176">
        <f t="shared" si="244"/>
        <v>0</v>
      </c>
      <c r="EX213" s="176">
        <f t="shared" si="249"/>
        <v>0</v>
      </c>
      <c r="EY213" s="176">
        <f t="shared" si="249"/>
        <v>0</v>
      </c>
      <c r="EZ213" s="176">
        <f t="shared" si="249"/>
        <v>0</v>
      </c>
      <c r="FA213" s="176">
        <f t="shared" si="249"/>
        <v>0</v>
      </c>
      <c r="FB213" s="176">
        <f t="shared" si="249"/>
        <v>0</v>
      </c>
      <c r="FC213" s="176">
        <f t="shared" si="249"/>
        <v>0</v>
      </c>
      <c r="FD213" s="176">
        <f t="shared" si="249"/>
        <v>0</v>
      </c>
      <c r="FE213" s="176">
        <f t="shared" si="249"/>
        <v>0</v>
      </c>
      <c r="FF213" s="176">
        <f t="shared" si="249"/>
        <v>0</v>
      </c>
      <c r="FG213" s="176">
        <f t="shared" si="249"/>
        <v>0</v>
      </c>
      <c r="FH213" s="176">
        <f t="shared" si="249"/>
        <v>0</v>
      </c>
      <c r="FI213" s="176">
        <f t="shared" si="249"/>
        <v>0</v>
      </c>
      <c r="FJ213" s="176">
        <f t="shared" si="249"/>
        <v>0</v>
      </c>
      <c r="FK213" s="176">
        <f t="shared" si="249"/>
        <v>0</v>
      </c>
      <c r="FL213" s="176">
        <f t="shared" si="248"/>
        <v>0</v>
      </c>
      <c r="FM213" s="176">
        <f t="shared" si="248"/>
        <v>0</v>
      </c>
      <c r="FN213" s="176">
        <f t="shared" si="248"/>
        <v>0</v>
      </c>
      <c r="FO213" s="176">
        <f t="shared" si="248"/>
        <v>0</v>
      </c>
      <c r="FP213" s="176">
        <f t="shared" si="248"/>
        <v>0</v>
      </c>
      <c r="FQ213" s="176">
        <f t="shared" si="248"/>
        <v>0</v>
      </c>
      <c r="FR213" s="176">
        <f t="shared" si="248"/>
        <v>0</v>
      </c>
      <c r="FS213" s="176">
        <f t="shared" si="248"/>
        <v>0</v>
      </c>
      <c r="FT213" s="176">
        <f t="shared" si="248"/>
        <v>0</v>
      </c>
      <c r="FU213" s="176">
        <f t="shared" si="248"/>
        <v>0</v>
      </c>
      <c r="FV213" s="176">
        <f t="shared" si="248"/>
        <v>0</v>
      </c>
      <c r="FW213" s="176">
        <f t="shared" si="248"/>
        <v>0</v>
      </c>
      <c r="FX213" s="176">
        <f t="shared" si="248"/>
        <v>0</v>
      </c>
      <c r="FY213" s="176">
        <f t="shared" si="248"/>
        <v>0</v>
      </c>
      <c r="FZ213" s="176">
        <f t="shared" si="248"/>
        <v>0</v>
      </c>
      <c r="GA213" s="176">
        <f t="shared" si="248"/>
        <v>0</v>
      </c>
      <c r="GB213" s="176">
        <f t="shared" si="266"/>
        <v>0</v>
      </c>
      <c r="GC213" s="176">
        <f t="shared" si="266"/>
        <v>0</v>
      </c>
      <c r="GD213" s="176">
        <f t="shared" si="266"/>
        <v>0</v>
      </c>
      <c r="GE213" s="176">
        <f t="shared" si="266"/>
        <v>0</v>
      </c>
      <c r="GF213" s="176">
        <f t="shared" si="263"/>
        <v>0</v>
      </c>
      <c r="GG213" s="176">
        <f t="shared" si="263"/>
        <v>0</v>
      </c>
      <c r="GH213" s="176">
        <f t="shared" si="263"/>
        <v>0</v>
      </c>
      <c r="GI213" s="176">
        <f t="shared" si="263"/>
        <v>0</v>
      </c>
      <c r="GJ213" s="176">
        <f t="shared" si="263"/>
        <v>0</v>
      </c>
      <c r="GK213" s="176">
        <f t="shared" si="263"/>
        <v>0</v>
      </c>
      <c r="GL213" s="176">
        <f t="shared" si="263"/>
        <v>0</v>
      </c>
      <c r="GM213" s="176">
        <f t="shared" si="263"/>
        <v>0</v>
      </c>
      <c r="GN213" s="176">
        <f t="shared" si="263"/>
        <v>0</v>
      </c>
      <c r="GO213" s="176">
        <f t="shared" si="263"/>
        <v>0</v>
      </c>
      <c r="GP213" s="176">
        <f t="shared" si="263"/>
        <v>0</v>
      </c>
      <c r="GQ213" s="176">
        <f t="shared" si="263"/>
        <v>0</v>
      </c>
      <c r="GR213" s="176">
        <f t="shared" si="260"/>
        <v>0</v>
      </c>
      <c r="GS213" s="176">
        <f t="shared" si="260"/>
        <v>0</v>
      </c>
      <c r="GT213" s="176">
        <f t="shared" si="260"/>
        <v>0</v>
      </c>
      <c r="GU213" s="176">
        <f t="shared" si="260"/>
        <v>0</v>
      </c>
      <c r="GV213" s="176">
        <f t="shared" si="260"/>
        <v>0</v>
      </c>
      <c r="GW213" s="176">
        <f t="shared" si="260"/>
        <v>0</v>
      </c>
      <c r="GX213" s="176">
        <f t="shared" si="260"/>
        <v>0</v>
      </c>
      <c r="GY213" s="176">
        <f t="shared" si="260"/>
        <v>0</v>
      </c>
      <c r="GZ213" s="176">
        <f t="shared" si="260"/>
        <v>0</v>
      </c>
      <c r="HA213" s="176">
        <f t="shared" si="260"/>
        <v>0</v>
      </c>
      <c r="HB213" s="176">
        <f t="shared" si="241"/>
        <v>0</v>
      </c>
      <c r="HC213" s="176">
        <f t="shared" si="241"/>
        <v>0</v>
      </c>
      <c r="HD213" s="176">
        <f t="shared" si="241"/>
        <v>0</v>
      </c>
      <c r="HE213" s="176">
        <f t="shared" si="241"/>
        <v>0</v>
      </c>
      <c r="HF213" s="176">
        <f t="shared" si="241"/>
        <v>0</v>
      </c>
      <c r="HG213" s="176">
        <f t="shared" si="255"/>
        <v>0</v>
      </c>
      <c r="HH213" s="176">
        <f t="shared" si="255"/>
        <v>0</v>
      </c>
      <c r="HI213" s="176">
        <f t="shared" si="255"/>
        <v>0</v>
      </c>
      <c r="HJ213" s="176">
        <f t="shared" si="255"/>
        <v>0</v>
      </c>
      <c r="HK213" s="176">
        <f t="shared" si="255"/>
        <v>0</v>
      </c>
      <c r="HL213" s="176">
        <f t="shared" si="255"/>
        <v>0</v>
      </c>
      <c r="HM213" s="176">
        <f t="shared" si="255"/>
        <v>0</v>
      </c>
      <c r="HN213" s="176">
        <f t="shared" si="255"/>
        <v>0</v>
      </c>
      <c r="HO213" s="176">
        <f t="shared" si="255"/>
        <v>0</v>
      </c>
      <c r="HP213" s="176">
        <f t="shared" si="255"/>
        <v>0</v>
      </c>
      <c r="HQ213" s="176">
        <f t="shared" si="255"/>
        <v>0</v>
      </c>
      <c r="HR213" s="176">
        <f t="shared" si="253"/>
        <v>0</v>
      </c>
      <c r="HS213" s="176">
        <f t="shared" si="253"/>
        <v>0</v>
      </c>
      <c r="HT213" s="176">
        <f t="shared" si="253"/>
        <v>0</v>
      </c>
      <c r="HU213" s="176">
        <f t="shared" si="253"/>
        <v>0</v>
      </c>
      <c r="HV213" s="176">
        <f t="shared" si="253"/>
        <v>0</v>
      </c>
      <c r="HW213" s="176">
        <f t="shared" si="253"/>
        <v>0</v>
      </c>
      <c r="HX213" s="176">
        <f t="shared" si="253"/>
        <v>0</v>
      </c>
      <c r="HY213" s="176">
        <f t="shared" si="253"/>
        <v>0</v>
      </c>
      <c r="HZ213" s="176">
        <f t="shared" si="253"/>
        <v>0</v>
      </c>
      <c r="IA213" s="176">
        <f t="shared" si="253"/>
        <v>0</v>
      </c>
      <c r="IB213" s="176">
        <f t="shared" si="253"/>
        <v>0</v>
      </c>
      <c r="IC213" s="176">
        <f t="shared" si="253"/>
        <v>0</v>
      </c>
      <c r="ID213" s="176">
        <f t="shared" si="253"/>
        <v>0</v>
      </c>
      <c r="IE213" s="176">
        <f t="shared" si="253"/>
        <v>0</v>
      </c>
      <c r="IF213" s="176">
        <f t="shared" si="253"/>
        <v>0</v>
      </c>
      <c r="IG213" s="176">
        <f t="shared" si="250"/>
        <v>0</v>
      </c>
    </row>
    <row r="214" spans="2:241" ht="12.75" customHeight="1" x14ac:dyDescent="0.25">
      <c r="B214" s="174"/>
      <c r="C214" s="174"/>
      <c r="D214" s="174">
        <f t="shared" si="256"/>
        <v>0</v>
      </c>
      <c r="E214"/>
      <c r="F214"/>
      <c r="G214" s="177">
        <v>201</v>
      </c>
      <c r="H214" s="176">
        <f t="shared" si="257"/>
        <v>31.165420955657837</v>
      </c>
      <c r="I214" s="176">
        <f t="shared" si="259"/>
        <v>0</v>
      </c>
      <c r="K214" s="176">
        <f t="shared" si="258"/>
        <v>0</v>
      </c>
      <c r="L214" s="176">
        <f t="shared" si="258"/>
        <v>0</v>
      </c>
      <c r="M214" s="176">
        <f t="shared" si="258"/>
        <v>0</v>
      </c>
      <c r="N214" s="176">
        <f t="shared" si="258"/>
        <v>0</v>
      </c>
      <c r="O214" s="176">
        <f t="shared" si="258"/>
        <v>0</v>
      </c>
      <c r="P214" s="176">
        <f t="shared" si="258"/>
        <v>0</v>
      </c>
      <c r="Q214" s="176">
        <f t="shared" si="258"/>
        <v>0</v>
      </c>
      <c r="R214" s="176">
        <f t="shared" si="258"/>
        <v>0</v>
      </c>
      <c r="S214" s="176">
        <f t="shared" si="258"/>
        <v>0</v>
      </c>
      <c r="T214" s="176">
        <f t="shared" si="258"/>
        <v>0</v>
      </c>
      <c r="U214" s="176">
        <f t="shared" si="258"/>
        <v>0</v>
      </c>
      <c r="V214" s="176">
        <f t="shared" si="258"/>
        <v>0</v>
      </c>
      <c r="W214" s="176">
        <f t="shared" si="258"/>
        <v>0</v>
      </c>
      <c r="X214" s="176">
        <f t="shared" si="258"/>
        <v>0</v>
      </c>
      <c r="Y214" s="176">
        <f t="shared" si="258"/>
        <v>0</v>
      </c>
      <c r="Z214" s="176">
        <f t="shared" si="258"/>
        <v>0</v>
      </c>
      <c r="AA214" s="176">
        <f t="shared" si="262"/>
        <v>0</v>
      </c>
      <c r="AB214" s="176">
        <f t="shared" si="262"/>
        <v>0</v>
      </c>
      <c r="AC214" s="176">
        <f t="shared" si="262"/>
        <v>0</v>
      </c>
      <c r="AD214" s="176">
        <f t="shared" si="262"/>
        <v>0</v>
      </c>
      <c r="AE214" s="176">
        <f t="shared" si="261"/>
        <v>0</v>
      </c>
      <c r="AF214" s="176">
        <f t="shared" si="261"/>
        <v>0</v>
      </c>
      <c r="AG214" s="176">
        <f t="shared" si="261"/>
        <v>0</v>
      </c>
      <c r="AH214" s="176">
        <f t="shared" si="261"/>
        <v>0</v>
      </c>
      <c r="AI214" s="176">
        <f t="shared" si="261"/>
        <v>0</v>
      </c>
      <c r="AJ214" s="176">
        <f t="shared" si="261"/>
        <v>0</v>
      </c>
      <c r="AK214" s="176">
        <f t="shared" si="261"/>
        <v>0</v>
      </c>
      <c r="AL214" s="176">
        <f t="shared" si="261"/>
        <v>0</v>
      </c>
      <c r="AM214" s="176">
        <f t="shared" si="261"/>
        <v>0</v>
      </c>
      <c r="AN214" s="176">
        <f t="shared" si="261"/>
        <v>0</v>
      </c>
      <c r="AO214" s="176">
        <f t="shared" si="261"/>
        <v>0</v>
      </c>
      <c r="AP214" s="176">
        <f t="shared" si="261"/>
        <v>0</v>
      </c>
      <c r="AQ214" s="176">
        <f t="shared" si="261"/>
        <v>0</v>
      </c>
      <c r="AR214" s="176">
        <f t="shared" si="261"/>
        <v>0</v>
      </c>
      <c r="AS214" s="176">
        <f t="shared" si="264"/>
        <v>0</v>
      </c>
      <c r="AT214" s="176">
        <f t="shared" si="264"/>
        <v>0</v>
      </c>
      <c r="AU214" s="176">
        <f t="shared" si="264"/>
        <v>0</v>
      </c>
      <c r="AV214" s="176">
        <f t="shared" si="264"/>
        <v>0</v>
      </c>
      <c r="AW214" s="176">
        <f t="shared" si="264"/>
        <v>0</v>
      </c>
      <c r="AX214" s="176">
        <f t="shared" si="264"/>
        <v>0</v>
      </c>
      <c r="AY214" s="176">
        <f t="shared" si="264"/>
        <v>0</v>
      </c>
      <c r="AZ214" s="176">
        <f t="shared" si="264"/>
        <v>0</v>
      </c>
      <c r="BA214" s="176">
        <f t="shared" si="264"/>
        <v>0</v>
      </c>
      <c r="BB214" s="176">
        <f t="shared" si="264"/>
        <v>0</v>
      </c>
      <c r="BC214" s="176">
        <f t="shared" si="264"/>
        <v>0</v>
      </c>
      <c r="BD214" s="176">
        <f t="shared" si="264"/>
        <v>0</v>
      </c>
      <c r="BE214" s="176">
        <f t="shared" si="264"/>
        <v>0</v>
      </c>
      <c r="BF214" s="176">
        <f t="shared" si="264"/>
        <v>0</v>
      </c>
      <c r="BG214" s="176">
        <f t="shared" si="264"/>
        <v>0</v>
      </c>
      <c r="BH214" s="176">
        <f t="shared" si="264"/>
        <v>0</v>
      </c>
      <c r="BI214" s="176">
        <f t="shared" si="252"/>
        <v>0</v>
      </c>
      <c r="BJ214" s="176">
        <f t="shared" si="252"/>
        <v>0</v>
      </c>
      <c r="BK214" s="176">
        <f t="shared" si="252"/>
        <v>0</v>
      </c>
      <c r="BL214" s="176">
        <f t="shared" si="252"/>
        <v>0</v>
      </c>
      <c r="BM214" s="176">
        <f t="shared" si="252"/>
        <v>0</v>
      </c>
      <c r="BN214" s="176">
        <f t="shared" si="252"/>
        <v>0</v>
      </c>
      <c r="BO214" s="176">
        <f t="shared" si="252"/>
        <v>0</v>
      </c>
      <c r="BP214" s="176">
        <f t="shared" si="252"/>
        <v>0</v>
      </c>
      <c r="BQ214" s="176">
        <f t="shared" si="252"/>
        <v>0</v>
      </c>
      <c r="BR214" s="176">
        <f t="shared" si="252"/>
        <v>0</v>
      </c>
      <c r="BS214" s="176">
        <f t="shared" si="251"/>
        <v>0</v>
      </c>
      <c r="BT214" s="176">
        <f t="shared" si="251"/>
        <v>0</v>
      </c>
      <c r="BU214" s="176">
        <f t="shared" si="251"/>
        <v>0</v>
      </c>
      <c r="BV214" s="176">
        <f t="shared" si="251"/>
        <v>0</v>
      </c>
      <c r="BW214" s="176">
        <f t="shared" si="251"/>
        <v>0</v>
      </c>
      <c r="BX214" s="176">
        <f t="shared" si="251"/>
        <v>0</v>
      </c>
      <c r="BY214" s="176">
        <f t="shared" si="251"/>
        <v>0</v>
      </c>
      <c r="BZ214" s="176">
        <f t="shared" si="251"/>
        <v>0</v>
      </c>
      <c r="CA214" s="176">
        <f t="shared" si="251"/>
        <v>0</v>
      </c>
      <c r="CB214" s="176">
        <f t="shared" si="251"/>
        <v>0</v>
      </c>
      <c r="CC214" s="176">
        <f t="shared" si="247"/>
        <v>0</v>
      </c>
      <c r="CD214" s="176">
        <f t="shared" si="247"/>
        <v>0</v>
      </c>
      <c r="CE214" s="176">
        <f t="shared" si="247"/>
        <v>0</v>
      </c>
      <c r="CF214" s="176">
        <f t="shared" si="247"/>
        <v>0</v>
      </c>
      <c r="CG214" s="176">
        <f t="shared" si="247"/>
        <v>0</v>
      </c>
      <c r="CH214" s="176">
        <f t="shared" si="247"/>
        <v>0</v>
      </c>
      <c r="CI214" s="176">
        <f t="shared" si="247"/>
        <v>0</v>
      </c>
      <c r="CJ214" s="176">
        <f t="shared" si="245"/>
        <v>0</v>
      </c>
      <c r="CK214" s="176">
        <f t="shared" si="245"/>
        <v>0</v>
      </c>
      <c r="CL214" s="176">
        <f t="shared" si="245"/>
        <v>0</v>
      </c>
      <c r="CM214" s="176">
        <f t="shared" si="245"/>
        <v>0</v>
      </c>
      <c r="CN214" s="176">
        <f t="shared" si="245"/>
        <v>0</v>
      </c>
      <c r="CO214" s="176">
        <f t="shared" si="245"/>
        <v>0</v>
      </c>
      <c r="CP214" s="176">
        <f t="shared" si="245"/>
        <v>0</v>
      </c>
      <c r="CQ214" s="176">
        <f t="shared" si="245"/>
        <v>0</v>
      </c>
      <c r="CR214" s="176">
        <f t="shared" si="245"/>
        <v>0</v>
      </c>
      <c r="CS214" s="176">
        <f t="shared" si="245"/>
        <v>0</v>
      </c>
      <c r="CT214" s="176">
        <f t="shared" ref="CT214:DI233" si="269">+NORMDIST($H214,CT$12,CT$13,FALSE)</f>
        <v>0</v>
      </c>
      <c r="CU214" s="176">
        <f t="shared" si="269"/>
        <v>0</v>
      </c>
      <c r="CV214" s="176">
        <f t="shared" si="269"/>
        <v>0</v>
      </c>
      <c r="CW214" s="176">
        <f t="shared" si="269"/>
        <v>0</v>
      </c>
      <c r="CX214" s="176">
        <f t="shared" si="269"/>
        <v>0</v>
      </c>
      <c r="CY214" s="176">
        <f t="shared" si="269"/>
        <v>0</v>
      </c>
      <c r="CZ214" s="176">
        <f t="shared" si="269"/>
        <v>0</v>
      </c>
      <c r="DA214" s="176">
        <f t="shared" si="269"/>
        <v>0</v>
      </c>
      <c r="DB214" s="176">
        <f t="shared" si="269"/>
        <v>0</v>
      </c>
      <c r="DC214" s="176">
        <f t="shared" si="269"/>
        <v>0</v>
      </c>
      <c r="DD214" s="176">
        <f t="shared" si="269"/>
        <v>0</v>
      </c>
      <c r="DE214" s="176">
        <f t="shared" si="269"/>
        <v>0</v>
      </c>
      <c r="DF214" s="176">
        <f t="shared" si="269"/>
        <v>0</v>
      </c>
      <c r="DG214" s="176">
        <f t="shared" si="269"/>
        <v>0</v>
      </c>
      <c r="DH214" s="176">
        <f t="shared" si="269"/>
        <v>0</v>
      </c>
      <c r="DI214" s="176">
        <f t="shared" si="267"/>
        <v>0</v>
      </c>
      <c r="DJ214" s="176">
        <f t="shared" si="267"/>
        <v>0</v>
      </c>
      <c r="DK214" s="176">
        <f t="shared" si="267"/>
        <v>0</v>
      </c>
      <c r="DL214" s="176">
        <f t="shared" si="267"/>
        <v>0</v>
      </c>
      <c r="DM214" s="176">
        <f t="shared" si="267"/>
        <v>0</v>
      </c>
      <c r="DN214" s="176">
        <f t="shared" si="267"/>
        <v>0</v>
      </c>
      <c r="DO214" s="176">
        <f t="shared" si="267"/>
        <v>0</v>
      </c>
      <c r="DP214" s="176">
        <f t="shared" si="267"/>
        <v>0</v>
      </c>
      <c r="DQ214" s="176">
        <f t="shared" si="267"/>
        <v>0</v>
      </c>
      <c r="DR214" s="176">
        <f t="shared" si="267"/>
        <v>0</v>
      </c>
      <c r="DS214" s="176">
        <f t="shared" si="267"/>
        <v>0</v>
      </c>
      <c r="DT214" s="176">
        <f t="shared" si="267"/>
        <v>0</v>
      </c>
      <c r="DU214" s="176">
        <f t="shared" si="267"/>
        <v>0</v>
      </c>
      <c r="DV214" s="176">
        <f t="shared" si="267"/>
        <v>0</v>
      </c>
      <c r="DW214" s="176">
        <f t="shared" si="267"/>
        <v>0</v>
      </c>
      <c r="DX214" s="176">
        <f t="shared" si="267"/>
        <v>0</v>
      </c>
      <c r="DY214" s="176">
        <f t="shared" si="265"/>
        <v>0</v>
      </c>
      <c r="DZ214" s="176">
        <f t="shared" si="265"/>
        <v>0</v>
      </c>
      <c r="EA214" s="176">
        <f t="shared" si="265"/>
        <v>0</v>
      </c>
      <c r="EB214" s="176">
        <f t="shared" si="265"/>
        <v>0</v>
      </c>
      <c r="EC214" s="176">
        <f t="shared" si="246"/>
        <v>0</v>
      </c>
      <c r="ED214" s="176">
        <f t="shared" si="246"/>
        <v>0</v>
      </c>
      <c r="EE214" s="176">
        <f t="shared" si="246"/>
        <v>0</v>
      </c>
      <c r="EF214" s="176">
        <f t="shared" si="246"/>
        <v>0</v>
      </c>
      <c r="EG214" s="176">
        <f t="shared" si="246"/>
        <v>0</v>
      </c>
      <c r="EH214" s="176">
        <f t="shared" si="246"/>
        <v>0</v>
      </c>
      <c r="EI214" s="176">
        <f t="shared" si="246"/>
        <v>0</v>
      </c>
      <c r="EJ214" s="176">
        <f t="shared" si="246"/>
        <v>0</v>
      </c>
      <c r="EK214" s="176">
        <f t="shared" si="246"/>
        <v>0</v>
      </c>
      <c r="EL214" s="176">
        <f t="shared" si="246"/>
        <v>0</v>
      </c>
      <c r="EM214" s="176">
        <f t="shared" si="246"/>
        <v>0</v>
      </c>
      <c r="EN214" s="176">
        <f t="shared" si="246"/>
        <v>0</v>
      </c>
      <c r="EO214" s="176">
        <f t="shared" si="244"/>
        <v>0</v>
      </c>
      <c r="EP214" s="176">
        <f t="shared" si="244"/>
        <v>0</v>
      </c>
      <c r="EQ214" s="176">
        <f t="shared" si="244"/>
        <v>0</v>
      </c>
      <c r="ER214" s="176">
        <f t="shared" si="244"/>
        <v>0</v>
      </c>
      <c r="ES214" s="176">
        <f t="shared" si="244"/>
        <v>0</v>
      </c>
      <c r="ET214" s="176">
        <f t="shared" si="244"/>
        <v>0</v>
      </c>
      <c r="EU214" s="176">
        <f t="shared" si="244"/>
        <v>0</v>
      </c>
      <c r="EV214" s="176">
        <f t="shared" si="244"/>
        <v>0</v>
      </c>
      <c r="EW214" s="176">
        <f t="shared" si="244"/>
        <v>0</v>
      </c>
      <c r="EX214" s="176">
        <f t="shared" si="249"/>
        <v>0</v>
      </c>
      <c r="EY214" s="176">
        <f t="shared" si="249"/>
        <v>0</v>
      </c>
      <c r="EZ214" s="176">
        <f t="shared" si="249"/>
        <v>0</v>
      </c>
      <c r="FA214" s="176">
        <f t="shared" si="249"/>
        <v>0</v>
      </c>
      <c r="FB214" s="176">
        <f t="shared" si="249"/>
        <v>0</v>
      </c>
      <c r="FC214" s="176">
        <f t="shared" si="249"/>
        <v>0</v>
      </c>
      <c r="FD214" s="176">
        <f t="shared" si="249"/>
        <v>0</v>
      </c>
      <c r="FE214" s="176">
        <f t="shared" si="249"/>
        <v>0</v>
      </c>
      <c r="FF214" s="176">
        <f t="shared" si="249"/>
        <v>0</v>
      </c>
      <c r="FG214" s="176">
        <f t="shared" si="249"/>
        <v>0</v>
      </c>
      <c r="FH214" s="176">
        <f t="shared" si="249"/>
        <v>0</v>
      </c>
      <c r="FI214" s="176">
        <f t="shared" si="249"/>
        <v>0</v>
      </c>
      <c r="FJ214" s="176">
        <f t="shared" si="249"/>
        <v>0</v>
      </c>
      <c r="FK214" s="176">
        <f t="shared" si="249"/>
        <v>0</v>
      </c>
      <c r="FL214" s="176">
        <f t="shared" si="248"/>
        <v>0</v>
      </c>
      <c r="FM214" s="176">
        <f t="shared" si="248"/>
        <v>0</v>
      </c>
      <c r="FN214" s="176">
        <f t="shared" si="248"/>
        <v>0</v>
      </c>
      <c r="FO214" s="176">
        <f t="shared" si="248"/>
        <v>0</v>
      </c>
      <c r="FP214" s="176">
        <f t="shared" si="248"/>
        <v>0</v>
      </c>
      <c r="FQ214" s="176">
        <f t="shared" si="248"/>
        <v>0</v>
      </c>
      <c r="FR214" s="176">
        <f t="shared" si="248"/>
        <v>0</v>
      </c>
      <c r="FS214" s="176">
        <f t="shared" si="248"/>
        <v>0</v>
      </c>
      <c r="FT214" s="176">
        <f t="shared" si="248"/>
        <v>0</v>
      </c>
      <c r="FU214" s="176">
        <f t="shared" si="248"/>
        <v>0</v>
      </c>
      <c r="FV214" s="176">
        <f t="shared" si="248"/>
        <v>0</v>
      </c>
      <c r="FW214" s="176">
        <f t="shared" si="248"/>
        <v>0</v>
      </c>
      <c r="FX214" s="176">
        <f t="shared" si="248"/>
        <v>0</v>
      </c>
      <c r="FY214" s="176">
        <f t="shared" si="248"/>
        <v>0</v>
      </c>
      <c r="FZ214" s="176">
        <f t="shared" si="248"/>
        <v>0</v>
      </c>
      <c r="GA214" s="176">
        <f t="shared" si="248"/>
        <v>0</v>
      </c>
      <c r="GB214" s="176">
        <f t="shared" si="266"/>
        <v>0</v>
      </c>
      <c r="GC214" s="176">
        <f t="shared" si="266"/>
        <v>0</v>
      </c>
      <c r="GD214" s="176">
        <f t="shared" si="266"/>
        <v>0</v>
      </c>
      <c r="GE214" s="176">
        <f t="shared" si="266"/>
        <v>0</v>
      </c>
      <c r="GF214" s="176">
        <f t="shared" si="263"/>
        <v>0</v>
      </c>
      <c r="GG214" s="176">
        <f t="shared" si="263"/>
        <v>0</v>
      </c>
      <c r="GH214" s="176">
        <f t="shared" si="263"/>
        <v>0</v>
      </c>
      <c r="GI214" s="176">
        <f t="shared" si="263"/>
        <v>0</v>
      </c>
      <c r="GJ214" s="176">
        <f t="shared" si="263"/>
        <v>0</v>
      </c>
      <c r="GK214" s="176">
        <f t="shared" si="263"/>
        <v>0</v>
      </c>
      <c r="GL214" s="176">
        <f t="shared" si="263"/>
        <v>0</v>
      </c>
      <c r="GM214" s="176">
        <f t="shared" si="263"/>
        <v>0</v>
      </c>
      <c r="GN214" s="176">
        <f t="shared" si="263"/>
        <v>0</v>
      </c>
      <c r="GO214" s="176">
        <f t="shared" si="263"/>
        <v>0</v>
      </c>
      <c r="GP214" s="176">
        <f t="shared" si="263"/>
        <v>0</v>
      </c>
      <c r="GQ214" s="176">
        <f t="shared" si="263"/>
        <v>0</v>
      </c>
      <c r="GR214" s="176">
        <f t="shared" si="260"/>
        <v>0</v>
      </c>
      <c r="GS214" s="176">
        <f t="shared" si="260"/>
        <v>0</v>
      </c>
      <c r="GT214" s="176">
        <f t="shared" si="260"/>
        <v>0</v>
      </c>
      <c r="GU214" s="176">
        <f t="shared" si="260"/>
        <v>0</v>
      </c>
      <c r="GV214" s="176">
        <f t="shared" si="260"/>
        <v>0</v>
      </c>
      <c r="GW214" s="176">
        <f t="shared" si="260"/>
        <v>0</v>
      </c>
      <c r="GX214" s="176">
        <f t="shared" si="260"/>
        <v>0</v>
      </c>
      <c r="GY214" s="176">
        <f t="shared" si="260"/>
        <v>0</v>
      </c>
      <c r="GZ214" s="176">
        <f t="shared" si="260"/>
        <v>0</v>
      </c>
      <c r="HA214" s="176">
        <f t="shared" si="260"/>
        <v>0</v>
      </c>
      <c r="HB214" s="176">
        <f t="shared" si="241"/>
        <v>0</v>
      </c>
      <c r="HC214" s="176">
        <f t="shared" si="241"/>
        <v>0</v>
      </c>
      <c r="HD214" s="176">
        <f t="shared" si="241"/>
        <v>0</v>
      </c>
      <c r="HE214" s="176">
        <f t="shared" si="241"/>
        <v>0</v>
      </c>
      <c r="HF214" s="176">
        <f t="shared" si="241"/>
        <v>0</v>
      </c>
      <c r="HG214" s="176">
        <f t="shared" si="255"/>
        <v>0</v>
      </c>
      <c r="HH214" s="176">
        <f t="shared" si="255"/>
        <v>0</v>
      </c>
      <c r="HI214" s="176">
        <f t="shared" si="255"/>
        <v>0</v>
      </c>
      <c r="HJ214" s="176">
        <f t="shared" si="255"/>
        <v>0</v>
      </c>
      <c r="HK214" s="176">
        <f t="shared" si="255"/>
        <v>0</v>
      </c>
      <c r="HL214" s="176">
        <f t="shared" si="255"/>
        <v>0</v>
      </c>
      <c r="HM214" s="176">
        <f t="shared" si="255"/>
        <v>0</v>
      </c>
      <c r="HN214" s="176">
        <f t="shared" si="255"/>
        <v>0</v>
      </c>
      <c r="HO214" s="176">
        <f t="shared" si="255"/>
        <v>0</v>
      </c>
      <c r="HP214" s="176">
        <f t="shared" si="255"/>
        <v>0</v>
      </c>
      <c r="HQ214" s="176">
        <f t="shared" si="255"/>
        <v>0</v>
      </c>
      <c r="HR214" s="176">
        <f t="shared" si="253"/>
        <v>0</v>
      </c>
      <c r="HS214" s="176">
        <f t="shared" si="253"/>
        <v>0</v>
      </c>
      <c r="HT214" s="176">
        <f t="shared" si="253"/>
        <v>0</v>
      </c>
      <c r="HU214" s="176">
        <f t="shared" si="253"/>
        <v>0</v>
      </c>
      <c r="HV214" s="176">
        <f t="shared" si="253"/>
        <v>0</v>
      </c>
      <c r="HW214" s="176">
        <f t="shared" si="253"/>
        <v>0</v>
      </c>
      <c r="HX214" s="176">
        <f t="shared" si="253"/>
        <v>0</v>
      </c>
      <c r="HY214" s="176">
        <f t="shared" si="253"/>
        <v>0</v>
      </c>
      <c r="HZ214" s="176">
        <f t="shared" si="253"/>
        <v>0</v>
      </c>
      <c r="IA214" s="176">
        <f t="shared" si="253"/>
        <v>0</v>
      </c>
      <c r="IB214" s="176">
        <f t="shared" si="253"/>
        <v>0</v>
      </c>
      <c r="IC214" s="176">
        <f t="shared" si="253"/>
        <v>0</v>
      </c>
      <c r="ID214" s="176">
        <f t="shared" si="253"/>
        <v>0</v>
      </c>
      <c r="IE214" s="176">
        <f t="shared" si="253"/>
        <v>0</v>
      </c>
      <c r="IF214" s="176">
        <f t="shared" si="253"/>
        <v>0</v>
      </c>
      <c r="IG214" s="176">
        <f t="shared" si="250"/>
        <v>0</v>
      </c>
    </row>
    <row r="215" spans="2:241" ht="12.75" customHeight="1" x14ac:dyDescent="0.25">
      <c r="B215" s="174"/>
      <c r="C215" s="174"/>
      <c r="D215" s="174">
        <f t="shared" si="256"/>
        <v>0</v>
      </c>
      <c r="E215"/>
      <c r="F215"/>
      <c r="G215" s="177">
        <v>202</v>
      </c>
      <c r="H215" s="176">
        <f t="shared" si="257"/>
        <v>31.320472801208371</v>
      </c>
      <c r="I215" s="176">
        <f t="shared" si="259"/>
        <v>0</v>
      </c>
      <c r="K215" s="176">
        <f t="shared" si="258"/>
        <v>0</v>
      </c>
      <c r="L215" s="176">
        <f t="shared" si="258"/>
        <v>0</v>
      </c>
      <c r="M215" s="176">
        <f t="shared" si="258"/>
        <v>0</v>
      </c>
      <c r="N215" s="176">
        <f t="shared" si="258"/>
        <v>0</v>
      </c>
      <c r="O215" s="176">
        <f t="shared" si="258"/>
        <v>0</v>
      </c>
      <c r="P215" s="176">
        <f t="shared" si="258"/>
        <v>0</v>
      </c>
      <c r="Q215" s="176">
        <f t="shared" si="258"/>
        <v>0</v>
      </c>
      <c r="R215" s="176">
        <f t="shared" si="258"/>
        <v>0</v>
      </c>
      <c r="S215" s="176">
        <f t="shared" si="258"/>
        <v>0</v>
      </c>
      <c r="T215" s="176">
        <f t="shared" si="258"/>
        <v>0</v>
      </c>
      <c r="U215" s="176">
        <f t="shared" si="258"/>
        <v>0</v>
      </c>
      <c r="V215" s="176">
        <f t="shared" si="258"/>
        <v>0</v>
      </c>
      <c r="W215" s="176">
        <f t="shared" si="258"/>
        <v>0</v>
      </c>
      <c r="X215" s="176">
        <f t="shared" si="258"/>
        <v>0</v>
      </c>
      <c r="Y215" s="176">
        <f t="shared" si="258"/>
        <v>0</v>
      </c>
      <c r="Z215" s="176">
        <f t="shared" si="258"/>
        <v>0</v>
      </c>
      <c r="AA215" s="176">
        <f t="shared" si="262"/>
        <v>0</v>
      </c>
      <c r="AB215" s="176">
        <f t="shared" si="262"/>
        <v>0</v>
      </c>
      <c r="AC215" s="176">
        <f t="shared" si="262"/>
        <v>0</v>
      </c>
      <c r="AD215" s="176">
        <f t="shared" si="262"/>
        <v>0</v>
      </c>
      <c r="AE215" s="176">
        <f t="shared" si="261"/>
        <v>0</v>
      </c>
      <c r="AF215" s="176">
        <f t="shared" si="261"/>
        <v>0</v>
      </c>
      <c r="AG215" s="176">
        <f t="shared" si="261"/>
        <v>0</v>
      </c>
      <c r="AH215" s="176">
        <f t="shared" si="261"/>
        <v>0</v>
      </c>
      <c r="AI215" s="176">
        <f t="shared" si="261"/>
        <v>0</v>
      </c>
      <c r="AJ215" s="176">
        <f t="shared" si="261"/>
        <v>0</v>
      </c>
      <c r="AK215" s="176">
        <f t="shared" si="261"/>
        <v>0</v>
      </c>
      <c r="AL215" s="176">
        <f t="shared" si="261"/>
        <v>0</v>
      </c>
      <c r="AM215" s="176">
        <f t="shared" si="261"/>
        <v>0</v>
      </c>
      <c r="AN215" s="176">
        <f t="shared" si="261"/>
        <v>0</v>
      </c>
      <c r="AO215" s="176">
        <f t="shared" si="261"/>
        <v>0</v>
      </c>
      <c r="AP215" s="176">
        <f t="shared" si="261"/>
        <v>0</v>
      </c>
      <c r="AQ215" s="176">
        <f t="shared" si="261"/>
        <v>0</v>
      </c>
      <c r="AR215" s="176">
        <f t="shared" si="261"/>
        <v>0</v>
      </c>
      <c r="AS215" s="176">
        <f t="shared" si="264"/>
        <v>0</v>
      </c>
      <c r="AT215" s="176">
        <f t="shared" si="264"/>
        <v>0</v>
      </c>
      <c r="AU215" s="176">
        <f t="shared" si="264"/>
        <v>0</v>
      </c>
      <c r="AV215" s="176">
        <f t="shared" si="264"/>
        <v>0</v>
      </c>
      <c r="AW215" s="176">
        <f t="shared" si="264"/>
        <v>0</v>
      </c>
      <c r="AX215" s="176">
        <f t="shared" si="264"/>
        <v>0</v>
      </c>
      <c r="AY215" s="176">
        <f t="shared" si="264"/>
        <v>0</v>
      </c>
      <c r="AZ215" s="176">
        <f t="shared" si="264"/>
        <v>0</v>
      </c>
      <c r="BA215" s="176">
        <f t="shared" si="264"/>
        <v>0</v>
      </c>
      <c r="BB215" s="176">
        <f t="shared" si="264"/>
        <v>0</v>
      </c>
      <c r="BC215" s="176">
        <f t="shared" si="264"/>
        <v>0</v>
      </c>
      <c r="BD215" s="176">
        <f t="shared" si="264"/>
        <v>0</v>
      </c>
      <c r="BE215" s="176">
        <f t="shared" si="264"/>
        <v>0</v>
      </c>
      <c r="BF215" s="176">
        <f t="shared" si="264"/>
        <v>0</v>
      </c>
      <c r="BG215" s="176">
        <f t="shared" si="264"/>
        <v>0</v>
      </c>
      <c r="BH215" s="176">
        <f t="shared" si="264"/>
        <v>0</v>
      </c>
      <c r="BI215" s="176">
        <f t="shared" si="252"/>
        <v>0</v>
      </c>
      <c r="BJ215" s="176">
        <f t="shared" si="252"/>
        <v>0</v>
      </c>
      <c r="BK215" s="176">
        <f t="shared" si="252"/>
        <v>0</v>
      </c>
      <c r="BL215" s="176">
        <f t="shared" si="252"/>
        <v>0</v>
      </c>
      <c r="BM215" s="176">
        <f t="shared" si="252"/>
        <v>0</v>
      </c>
      <c r="BN215" s="176">
        <f t="shared" si="252"/>
        <v>0</v>
      </c>
      <c r="BO215" s="176">
        <f t="shared" si="252"/>
        <v>0</v>
      </c>
      <c r="BP215" s="176">
        <f t="shared" si="252"/>
        <v>0</v>
      </c>
      <c r="BQ215" s="176">
        <f t="shared" si="252"/>
        <v>0</v>
      </c>
      <c r="BR215" s="176">
        <f t="shared" si="252"/>
        <v>0</v>
      </c>
      <c r="BS215" s="176">
        <f t="shared" si="251"/>
        <v>0</v>
      </c>
      <c r="BT215" s="176">
        <f t="shared" si="251"/>
        <v>0</v>
      </c>
      <c r="BU215" s="176">
        <f t="shared" si="251"/>
        <v>0</v>
      </c>
      <c r="BV215" s="176">
        <f t="shared" si="251"/>
        <v>0</v>
      </c>
      <c r="BW215" s="176">
        <f t="shared" si="251"/>
        <v>0</v>
      </c>
      <c r="BX215" s="176">
        <f t="shared" si="251"/>
        <v>0</v>
      </c>
      <c r="BY215" s="176">
        <f t="shared" si="251"/>
        <v>0</v>
      </c>
      <c r="BZ215" s="176">
        <f t="shared" si="251"/>
        <v>0</v>
      </c>
      <c r="CA215" s="176">
        <f t="shared" si="251"/>
        <v>0</v>
      </c>
      <c r="CB215" s="176">
        <f t="shared" si="251"/>
        <v>0</v>
      </c>
      <c r="CC215" s="176">
        <f t="shared" si="247"/>
        <v>0</v>
      </c>
      <c r="CD215" s="176">
        <f t="shared" si="247"/>
        <v>0</v>
      </c>
      <c r="CE215" s="176">
        <f t="shared" si="247"/>
        <v>0</v>
      </c>
      <c r="CF215" s="176">
        <f t="shared" si="247"/>
        <v>0</v>
      </c>
      <c r="CG215" s="176">
        <f t="shared" si="247"/>
        <v>0</v>
      </c>
      <c r="CH215" s="176">
        <f t="shared" si="247"/>
        <v>0</v>
      </c>
      <c r="CI215" s="176">
        <f t="shared" si="247"/>
        <v>0</v>
      </c>
      <c r="CJ215" s="176">
        <f t="shared" si="245"/>
        <v>0</v>
      </c>
      <c r="CK215" s="176">
        <f t="shared" si="245"/>
        <v>0</v>
      </c>
      <c r="CL215" s="176">
        <f t="shared" si="245"/>
        <v>0</v>
      </c>
      <c r="CM215" s="176">
        <f t="shared" si="245"/>
        <v>0</v>
      </c>
      <c r="CN215" s="176">
        <f t="shared" si="245"/>
        <v>0</v>
      </c>
      <c r="CO215" s="176">
        <f t="shared" si="245"/>
        <v>0</v>
      </c>
      <c r="CP215" s="176">
        <f t="shared" si="245"/>
        <v>0</v>
      </c>
      <c r="CQ215" s="176">
        <f t="shared" si="245"/>
        <v>0</v>
      </c>
      <c r="CR215" s="176">
        <f t="shared" si="245"/>
        <v>0</v>
      </c>
      <c r="CS215" s="176">
        <f t="shared" si="245"/>
        <v>0</v>
      </c>
      <c r="CT215" s="176">
        <f t="shared" si="269"/>
        <v>0</v>
      </c>
      <c r="CU215" s="176">
        <f t="shared" si="269"/>
        <v>0</v>
      </c>
      <c r="CV215" s="176">
        <f t="shared" si="269"/>
        <v>0</v>
      </c>
      <c r="CW215" s="176">
        <f t="shared" si="269"/>
        <v>0</v>
      </c>
      <c r="CX215" s="176">
        <f t="shared" si="269"/>
        <v>0</v>
      </c>
      <c r="CY215" s="176">
        <f t="shared" si="269"/>
        <v>0</v>
      </c>
      <c r="CZ215" s="176">
        <f t="shared" si="269"/>
        <v>0</v>
      </c>
      <c r="DA215" s="176">
        <f t="shared" si="269"/>
        <v>0</v>
      </c>
      <c r="DB215" s="176">
        <f t="shared" si="269"/>
        <v>0</v>
      </c>
      <c r="DC215" s="176">
        <f t="shared" si="269"/>
        <v>0</v>
      </c>
      <c r="DD215" s="176">
        <f t="shared" si="269"/>
        <v>0</v>
      </c>
      <c r="DE215" s="176">
        <f t="shared" si="269"/>
        <v>0</v>
      </c>
      <c r="DF215" s="176">
        <f t="shared" si="269"/>
        <v>0</v>
      </c>
      <c r="DG215" s="176">
        <f t="shared" si="269"/>
        <v>0</v>
      </c>
      <c r="DH215" s="176">
        <f t="shared" si="269"/>
        <v>0</v>
      </c>
      <c r="DI215" s="176">
        <f t="shared" si="267"/>
        <v>0</v>
      </c>
      <c r="DJ215" s="176">
        <f t="shared" si="267"/>
        <v>0</v>
      </c>
      <c r="DK215" s="176">
        <f t="shared" si="267"/>
        <v>0</v>
      </c>
      <c r="DL215" s="176">
        <f t="shared" si="267"/>
        <v>0</v>
      </c>
      <c r="DM215" s="176">
        <f t="shared" si="267"/>
        <v>0</v>
      </c>
      <c r="DN215" s="176">
        <f t="shared" si="267"/>
        <v>0</v>
      </c>
      <c r="DO215" s="176">
        <f t="shared" si="267"/>
        <v>0</v>
      </c>
      <c r="DP215" s="176">
        <f t="shared" si="267"/>
        <v>0</v>
      </c>
      <c r="DQ215" s="176">
        <f t="shared" si="267"/>
        <v>0</v>
      </c>
      <c r="DR215" s="176">
        <f t="shared" si="267"/>
        <v>0</v>
      </c>
      <c r="DS215" s="176">
        <f t="shared" si="267"/>
        <v>0</v>
      </c>
      <c r="DT215" s="176">
        <f t="shared" si="267"/>
        <v>0</v>
      </c>
      <c r="DU215" s="176">
        <f t="shared" si="267"/>
        <v>0</v>
      </c>
      <c r="DV215" s="176">
        <f t="shared" si="267"/>
        <v>0</v>
      </c>
      <c r="DW215" s="176">
        <f t="shared" si="267"/>
        <v>0</v>
      </c>
      <c r="DX215" s="176">
        <f t="shared" si="267"/>
        <v>0</v>
      </c>
      <c r="DY215" s="176">
        <f t="shared" si="265"/>
        <v>0</v>
      </c>
      <c r="DZ215" s="176">
        <f t="shared" si="265"/>
        <v>0</v>
      </c>
      <c r="EA215" s="176">
        <f t="shared" si="265"/>
        <v>0</v>
      </c>
      <c r="EB215" s="176">
        <f t="shared" si="265"/>
        <v>0</v>
      </c>
      <c r="EC215" s="176">
        <f t="shared" si="265"/>
        <v>0</v>
      </c>
      <c r="ED215" s="176">
        <f t="shared" si="265"/>
        <v>0</v>
      </c>
      <c r="EE215" s="176">
        <f t="shared" si="265"/>
        <v>0</v>
      </c>
      <c r="EF215" s="176">
        <f t="shared" si="265"/>
        <v>0</v>
      </c>
      <c r="EG215" s="176">
        <f t="shared" si="265"/>
        <v>0</v>
      </c>
      <c r="EH215" s="176">
        <f t="shared" si="265"/>
        <v>0</v>
      </c>
      <c r="EI215" s="176">
        <f t="shared" si="265"/>
        <v>0</v>
      </c>
      <c r="EJ215" s="176">
        <f t="shared" si="265"/>
        <v>0</v>
      </c>
      <c r="EK215" s="176">
        <f t="shared" si="265"/>
        <v>0</v>
      </c>
      <c r="EL215" s="176">
        <f t="shared" si="265"/>
        <v>0</v>
      </c>
      <c r="EM215" s="176">
        <f t="shared" ref="EM215:FB231" si="270">+NORMDIST($H215,EM$12,EM$13,FALSE)</f>
        <v>0</v>
      </c>
      <c r="EN215" s="176">
        <f t="shared" si="270"/>
        <v>0</v>
      </c>
      <c r="EO215" s="176">
        <f t="shared" si="270"/>
        <v>0</v>
      </c>
      <c r="EP215" s="176">
        <f t="shared" si="270"/>
        <v>0</v>
      </c>
      <c r="EQ215" s="176">
        <f t="shared" si="270"/>
        <v>0</v>
      </c>
      <c r="ER215" s="176">
        <f t="shared" si="270"/>
        <v>0</v>
      </c>
      <c r="ES215" s="176">
        <f t="shared" si="244"/>
        <v>0</v>
      </c>
      <c r="ET215" s="176">
        <f t="shared" si="244"/>
        <v>0</v>
      </c>
      <c r="EU215" s="176">
        <f t="shared" si="244"/>
        <v>0</v>
      </c>
      <c r="EV215" s="176">
        <f t="shared" si="244"/>
        <v>0</v>
      </c>
      <c r="EW215" s="176">
        <f t="shared" si="244"/>
        <v>0</v>
      </c>
      <c r="EX215" s="176">
        <f t="shared" si="249"/>
        <v>0</v>
      </c>
      <c r="EY215" s="176">
        <f t="shared" si="249"/>
        <v>0</v>
      </c>
      <c r="EZ215" s="176">
        <f t="shared" si="249"/>
        <v>0</v>
      </c>
      <c r="FA215" s="176">
        <f t="shared" si="249"/>
        <v>0</v>
      </c>
      <c r="FB215" s="176">
        <f t="shared" si="249"/>
        <v>0</v>
      </c>
      <c r="FC215" s="176">
        <f t="shared" si="249"/>
        <v>0</v>
      </c>
      <c r="FD215" s="176">
        <f t="shared" si="249"/>
        <v>0</v>
      </c>
      <c r="FE215" s="176">
        <f t="shared" si="249"/>
        <v>0</v>
      </c>
      <c r="FF215" s="176">
        <f t="shared" si="249"/>
        <v>0</v>
      </c>
      <c r="FG215" s="176">
        <f t="shared" si="249"/>
        <v>0</v>
      </c>
      <c r="FH215" s="176">
        <f t="shared" si="249"/>
        <v>0</v>
      </c>
      <c r="FI215" s="176">
        <f t="shared" si="249"/>
        <v>0</v>
      </c>
      <c r="FJ215" s="176">
        <f t="shared" si="249"/>
        <v>0</v>
      </c>
      <c r="FK215" s="176">
        <f t="shared" si="249"/>
        <v>0</v>
      </c>
      <c r="FL215" s="176">
        <f t="shared" si="248"/>
        <v>0</v>
      </c>
      <c r="FM215" s="176">
        <f t="shared" si="248"/>
        <v>0</v>
      </c>
      <c r="FN215" s="176">
        <f t="shared" si="248"/>
        <v>0</v>
      </c>
      <c r="FO215" s="176">
        <f t="shared" si="248"/>
        <v>0</v>
      </c>
      <c r="FP215" s="176">
        <f t="shared" si="248"/>
        <v>0</v>
      </c>
      <c r="FQ215" s="176">
        <f t="shared" si="248"/>
        <v>0</v>
      </c>
      <c r="FR215" s="176">
        <f t="shared" si="248"/>
        <v>0</v>
      </c>
      <c r="FS215" s="176">
        <f t="shared" si="248"/>
        <v>0</v>
      </c>
      <c r="FT215" s="176">
        <f t="shared" si="248"/>
        <v>0</v>
      </c>
      <c r="FU215" s="176">
        <f t="shared" si="248"/>
        <v>0</v>
      </c>
      <c r="FV215" s="176">
        <f t="shared" si="248"/>
        <v>0</v>
      </c>
      <c r="FW215" s="176">
        <f t="shared" si="248"/>
        <v>0</v>
      </c>
      <c r="FX215" s="176">
        <f t="shared" si="248"/>
        <v>0</v>
      </c>
      <c r="FY215" s="176">
        <f t="shared" si="248"/>
        <v>0</v>
      </c>
      <c r="FZ215" s="176">
        <f t="shared" si="248"/>
        <v>0</v>
      </c>
      <c r="GA215" s="176">
        <f t="shared" si="248"/>
        <v>0</v>
      </c>
      <c r="GB215" s="176">
        <f t="shared" si="266"/>
        <v>0</v>
      </c>
      <c r="GC215" s="176">
        <f t="shared" si="266"/>
        <v>0</v>
      </c>
      <c r="GD215" s="176">
        <f t="shared" si="266"/>
        <v>0</v>
      </c>
      <c r="GE215" s="176">
        <f t="shared" si="266"/>
        <v>0</v>
      </c>
      <c r="GF215" s="176">
        <f t="shared" si="263"/>
        <v>0</v>
      </c>
      <c r="GG215" s="176">
        <f t="shared" si="263"/>
        <v>0</v>
      </c>
      <c r="GH215" s="176">
        <f t="shared" si="263"/>
        <v>0</v>
      </c>
      <c r="GI215" s="176">
        <f t="shared" si="263"/>
        <v>0</v>
      </c>
      <c r="GJ215" s="176">
        <f t="shared" si="263"/>
        <v>0</v>
      </c>
      <c r="GK215" s="176">
        <f t="shared" si="263"/>
        <v>0</v>
      </c>
      <c r="GL215" s="176">
        <f t="shared" si="263"/>
        <v>0</v>
      </c>
      <c r="GM215" s="176">
        <f t="shared" si="263"/>
        <v>0</v>
      </c>
      <c r="GN215" s="176">
        <f t="shared" si="263"/>
        <v>0</v>
      </c>
      <c r="GO215" s="176">
        <f t="shared" si="263"/>
        <v>0</v>
      </c>
      <c r="GP215" s="176">
        <f t="shared" si="263"/>
        <v>0</v>
      </c>
      <c r="GQ215" s="176">
        <f t="shared" si="263"/>
        <v>0</v>
      </c>
      <c r="GR215" s="176">
        <f t="shared" si="260"/>
        <v>0</v>
      </c>
      <c r="GS215" s="176">
        <f t="shared" si="260"/>
        <v>0</v>
      </c>
      <c r="GT215" s="176">
        <f t="shared" si="260"/>
        <v>0</v>
      </c>
      <c r="GU215" s="176">
        <f t="shared" si="260"/>
        <v>0</v>
      </c>
      <c r="GV215" s="176">
        <f t="shared" si="260"/>
        <v>0</v>
      </c>
      <c r="GW215" s="176">
        <f t="shared" si="260"/>
        <v>0</v>
      </c>
      <c r="GX215" s="176">
        <f t="shared" si="260"/>
        <v>0</v>
      </c>
      <c r="GY215" s="176">
        <f t="shared" si="260"/>
        <v>0</v>
      </c>
      <c r="GZ215" s="176">
        <f t="shared" si="260"/>
        <v>0</v>
      </c>
      <c r="HA215" s="176">
        <f t="shared" si="260"/>
        <v>0</v>
      </c>
      <c r="HB215" s="176">
        <f t="shared" si="260"/>
        <v>0</v>
      </c>
      <c r="HC215" s="176">
        <f t="shared" ref="HC215:HR246" si="271">+NORMDIST($H215,HC$12,HC$13,FALSE)</f>
        <v>0</v>
      </c>
      <c r="HD215" s="176">
        <f t="shared" si="271"/>
        <v>0</v>
      </c>
      <c r="HE215" s="176">
        <f t="shared" si="271"/>
        <v>0</v>
      </c>
      <c r="HF215" s="176">
        <f t="shared" si="271"/>
        <v>0</v>
      </c>
      <c r="HG215" s="176">
        <f t="shared" si="255"/>
        <v>0</v>
      </c>
      <c r="HH215" s="176">
        <f t="shared" si="255"/>
        <v>0</v>
      </c>
      <c r="HI215" s="176">
        <f t="shared" si="255"/>
        <v>0</v>
      </c>
      <c r="HJ215" s="176">
        <f t="shared" si="255"/>
        <v>0</v>
      </c>
      <c r="HK215" s="176">
        <f t="shared" si="255"/>
        <v>0</v>
      </c>
      <c r="HL215" s="176">
        <f t="shared" si="255"/>
        <v>0</v>
      </c>
      <c r="HM215" s="176">
        <f t="shared" si="255"/>
        <v>0</v>
      </c>
      <c r="HN215" s="176">
        <f t="shared" si="255"/>
        <v>0</v>
      </c>
      <c r="HO215" s="176">
        <f t="shared" si="255"/>
        <v>0</v>
      </c>
      <c r="HP215" s="176">
        <f t="shared" si="255"/>
        <v>0</v>
      </c>
      <c r="HQ215" s="176">
        <f t="shared" si="255"/>
        <v>0</v>
      </c>
      <c r="HR215" s="176">
        <f t="shared" si="253"/>
        <v>0</v>
      </c>
      <c r="HS215" s="176">
        <f t="shared" si="253"/>
        <v>0</v>
      </c>
      <c r="HT215" s="176">
        <f t="shared" si="253"/>
        <v>0</v>
      </c>
      <c r="HU215" s="176">
        <f t="shared" si="253"/>
        <v>0</v>
      </c>
      <c r="HV215" s="176">
        <f t="shared" si="253"/>
        <v>0</v>
      </c>
      <c r="HW215" s="176">
        <f t="shared" si="253"/>
        <v>0</v>
      </c>
      <c r="HX215" s="176">
        <f t="shared" si="253"/>
        <v>0</v>
      </c>
      <c r="HY215" s="176">
        <f t="shared" si="253"/>
        <v>0</v>
      </c>
      <c r="HZ215" s="176">
        <f t="shared" si="253"/>
        <v>0</v>
      </c>
      <c r="IA215" s="176">
        <f t="shared" si="253"/>
        <v>0</v>
      </c>
      <c r="IB215" s="176">
        <f t="shared" si="253"/>
        <v>0</v>
      </c>
      <c r="IC215" s="176">
        <f t="shared" si="253"/>
        <v>0</v>
      </c>
      <c r="ID215" s="176">
        <f t="shared" si="253"/>
        <v>0</v>
      </c>
      <c r="IE215" s="176">
        <f t="shared" si="253"/>
        <v>0</v>
      </c>
      <c r="IF215" s="176">
        <f t="shared" si="253"/>
        <v>0</v>
      </c>
      <c r="IG215" s="176">
        <f t="shared" si="250"/>
        <v>0</v>
      </c>
    </row>
    <row r="216" spans="2:241" ht="12.75" customHeight="1" x14ac:dyDescent="0.25">
      <c r="B216" s="174"/>
      <c r="C216" s="174"/>
      <c r="D216" s="174">
        <f t="shared" si="256"/>
        <v>0</v>
      </c>
      <c r="E216"/>
      <c r="F216"/>
      <c r="G216" s="177">
        <v>203</v>
      </c>
      <c r="H216" s="176">
        <f t="shared" si="257"/>
        <v>31.47552464675891</v>
      </c>
      <c r="I216" s="176">
        <f t="shared" si="259"/>
        <v>0</v>
      </c>
      <c r="K216" s="176">
        <f t="shared" si="258"/>
        <v>0</v>
      </c>
      <c r="L216" s="176">
        <f t="shared" si="258"/>
        <v>0</v>
      </c>
      <c r="M216" s="176">
        <f t="shared" si="258"/>
        <v>0</v>
      </c>
      <c r="N216" s="176">
        <f t="shared" si="258"/>
        <v>0</v>
      </c>
      <c r="O216" s="176">
        <f t="shared" si="258"/>
        <v>0</v>
      </c>
      <c r="P216" s="176">
        <f t="shared" si="258"/>
        <v>0</v>
      </c>
      <c r="Q216" s="176">
        <f t="shared" si="258"/>
        <v>0</v>
      </c>
      <c r="R216" s="176">
        <f t="shared" si="258"/>
        <v>0</v>
      </c>
      <c r="S216" s="176">
        <f t="shared" si="258"/>
        <v>0</v>
      </c>
      <c r="T216" s="176">
        <f t="shared" si="258"/>
        <v>0</v>
      </c>
      <c r="U216" s="176">
        <f t="shared" si="258"/>
        <v>0</v>
      </c>
      <c r="V216" s="176">
        <f t="shared" si="258"/>
        <v>0</v>
      </c>
      <c r="W216" s="176">
        <f t="shared" si="258"/>
        <v>0</v>
      </c>
      <c r="X216" s="176">
        <f t="shared" si="258"/>
        <v>0</v>
      </c>
      <c r="Y216" s="176">
        <f t="shared" si="258"/>
        <v>0</v>
      </c>
      <c r="Z216" s="176">
        <f t="shared" si="258"/>
        <v>0</v>
      </c>
      <c r="AA216" s="176">
        <f t="shared" si="262"/>
        <v>0</v>
      </c>
      <c r="AB216" s="176">
        <f t="shared" si="262"/>
        <v>0</v>
      </c>
      <c r="AC216" s="176">
        <f t="shared" si="262"/>
        <v>0</v>
      </c>
      <c r="AD216" s="176">
        <f t="shared" si="262"/>
        <v>0</v>
      </c>
      <c r="AE216" s="176">
        <f t="shared" si="261"/>
        <v>0</v>
      </c>
      <c r="AF216" s="176">
        <f t="shared" si="261"/>
        <v>0</v>
      </c>
      <c r="AG216" s="176">
        <f t="shared" si="261"/>
        <v>0</v>
      </c>
      <c r="AH216" s="176">
        <f t="shared" si="261"/>
        <v>0</v>
      </c>
      <c r="AI216" s="176">
        <f t="shared" si="261"/>
        <v>0</v>
      </c>
      <c r="AJ216" s="176">
        <f t="shared" si="261"/>
        <v>0</v>
      </c>
      <c r="AK216" s="176">
        <f t="shared" si="261"/>
        <v>0</v>
      </c>
      <c r="AL216" s="176">
        <f t="shared" si="261"/>
        <v>0</v>
      </c>
      <c r="AM216" s="176">
        <f t="shared" si="261"/>
        <v>0</v>
      </c>
      <c r="AN216" s="176">
        <f t="shared" si="261"/>
        <v>0</v>
      </c>
      <c r="AO216" s="176">
        <f t="shared" si="261"/>
        <v>0</v>
      </c>
      <c r="AP216" s="176">
        <f t="shared" si="261"/>
        <v>0</v>
      </c>
      <c r="AQ216" s="176">
        <f t="shared" si="261"/>
        <v>0</v>
      </c>
      <c r="AR216" s="176">
        <f t="shared" si="261"/>
        <v>0</v>
      </c>
      <c r="AS216" s="176">
        <f t="shared" si="264"/>
        <v>0</v>
      </c>
      <c r="AT216" s="176">
        <f t="shared" si="264"/>
        <v>0</v>
      </c>
      <c r="AU216" s="176">
        <f t="shared" si="264"/>
        <v>0</v>
      </c>
      <c r="AV216" s="176">
        <f t="shared" si="264"/>
        <v>0</v>
      </c>
      <c r="AW216" s="176">
        <f t="shared" si="264"/>
        <v>0</v>
      </c>
      <c r="AX216" s="176">
        <f t="shared" si="264"/>
        <v>0</v>
      </c>
      <c r="AY216" s="176">
        <f t="shared" si="264"/>
        <v>0</v>
      </c>
      <c r="AZ216" s="176">
        <f t="shared" si="264"/>
        <v>0</v>
      </c>
      <c r="BA216" s="176">
        <f t="shared" si="264"/>
        <v>0</v>
      </c>
      <c r="BB216" s="176">
        <f t="shared" si="264"/>
        <v>0</v>
      </c>
      <c r="BC216" s="176">
        <f t="shared" si="264"/>
        <v>0</v>
      </c>
      <c r="BD216" s="176">
        <f t="shared" si="264"/>
        <v>0</v>
      </c>
      <c r="BE216" s="176">
        <f t="shared" si="264"/>
        <v>0</v>
      </c>
      <c r="BF216" s="176">
        <f t="shared" si="264"/>
        <v>0</v>
      </c>
      <c r="BG216" s="176">
        <f t="shared" si="264"/>
        <v>0</v>
      </c>
      <c r="BH216" s="176">
        <f t="shared" si="264"/>
        <v>0</v>
      </c>
      <c r="BI216" s="176">
        <f t="shared" si="252"/>
        <v>0</v>
      </c>
      <c r="BJ216" s="176">
        <f t="shared" si="252"/>
        <v>0</v>
      </c>
      <c r="BK216" s="176">
        <f t="shared" si="252"/>
        <v>0</v>
      </c>
      <c r="BL216" s="176">
        <f t="shared" si="252"/>
        <v>0</v>
      </c>
      <c r="BM216" s="176">
        <f t="shared" si="252"/>
        <v>0</v>
      </c>
      <c r="BN216" s="176">
        <f t="shared" si="252"/>
        <v>0</v>
      </c>
      <c r="BO216" s="176">
        <f t="shared" si="252"/>
        <v>0</v>
      </c>
      <c r="BP216" s="176">
        <f t="shared" si="252"/>
        <v>0</v>
      </c>
      <c r="BQ216" s="176">
        <f t="shared" si="252"/>
        <v>0</v>
      </c>
      <c r="BR216" s="176">
        <f t="shared" si="252"/>
        <v>0</v>
      </c>
      <c r="BS216" s="176">
        <f t="shared" si="251"/>
        <v>0</v>
      </c>
      <c r="BT216" s="176">
        <f t="shared" si="251"/>
        <v>0</v>
      </c>
      <c r="BU216" s="176">
        <f t="shared" si="251"/>
        <v>0</v>
      </c>
      <c r="BV216" s="176">
        <f t="shared" si="251"/>
        <v>0</v>
      </c>
      <c r="BW216" s="176">
        <f t="shared" si="251"/>
        <v>0</v>
      </c>
      <c r="BX216" s="176">
        <f t="shared" si="251"/>
        <v>0</v>
      </c>
      <c r="BY216" s="176">
        <f t="shared" si="251"/>
        <v>0</v>
      </c>
      <c r="BZ216" s="176">
        <f t="shared" si="251"/>
        <v>0</v>
      </c>
      <c r="CA216" s="176">
        <f t="shared" si="251"/>
        <v>0</v>
      </c>
      <c r="CB216" s="176">
        <f t="shared" si="251"/>
        <v>0</v>
      </c>
      <c r="CC216" s="176">
        <f t="shared" si="247"/>
        <v>0</v>
      </c>
      <c r="CD216" s="176">
        <f t="shared" si="247"/>
        <v>0</v>
      </c>
      <c r="CE216" s="176">
        <f t="shared" si="247"/>
        <v>0</v>
      </c>
      <c r="CF216" s="176">
        <f t="shared" si="247"/>
        <v>0</v>
      </c>
      <c r="CG216" s="176">
        <f t="shared" si="247"/>
        <v>0</v>
      </c>
      <c r="CH216" s="176">
        <f t="shared" si="247"/>
        <v>0</v>
      </c>
      <c r="CI216" s="176">
        <f t="shared" si="247"/>
        <v>0</v>
      </c>
      <c r="CJ216" s="176">
        <f t="shared" si="245"/>
        <v>0</v>
      </c>
      <c r="CK216" s="176">
        <f t="shared" si="245"/>
        <v>0</v>
      </c>
      <c r="CL216" s="176">
        <f t="shared" si="245"/>
        <v>0</v>
      </c>
      <c r="CM216" s="176">
        <f t="shared" si="245"/>
        <v>0</v>
      </c>
      <c r="CN216" s="176">
        <f t="shared" si="245"/>
        <v>0</v>
      </c>
      <c r="CO216" s="176">
        <f t="shared" si="245"/>
        <v>0</v>
      </c>
      <c r="CP216" s="176">
        <f t="shared" si="245"/>
        <v>0</v>
      </c>
      <c r="CQ216" s="176">
        <f t="shared" si="245"/>
        <v>0</v>
      </c>
      <c r="CR216" s="176">
        <f t="shared" si="245"/>
        <v>0</v>
      </c>
      <c r="CS216" s="176">
        <f t="shared" si="245"/>
        <v>0</v>
      </c>
      <c r="CT216" s="176">
        <f t="shared" si="269"/>
        <v>0</v>
      </c>
      <c r="CU216" s="176">
        <f t="shared" si="269"/>
        <v>0</v>
      </c>
      <c r="CV216" s="176">
        <f t="shared" si="269"/>
        <v>0</v>
      </c>
      <c r="CW216" s="176">
        <f t="shared" si="269"/>
        <v>0</v>
      </c>
      <c r="CX216" s="176">
        <f t="shared" si="269"/>
        <v>0</v>
      </c>
      <c r="CY216" s="176">
        <f t="shared" si="269"/>
        <v>0</v>
      </c>
      <c r="CZ216" s="176">
        <f t="shared" si="269"/>
        <v>0</v>
      </c>
      <c r="DA216" s="176">
        <f t="shared" si="269"/>
        <v>0</v>
      </c>
      <c r="DB216" s="176">
        <f t="shared" si="269"/>
        <v>0</v>
      </c>
      <c r="DC216" s="176">
        <f t="shared" si="269"/>
        <v>0</v>
      </c>
      <c r="DD216" s="176">
        <f t="shared" si="269"/>
        <v>0</v>
      </c>
      <c r="DE216" s="176">
        <f t="shared" si="269"/>
        <v>0</v>
      </c>
      <c r="DF216" s="176">
        <f t="shared" si="269"/>
        <v>0</v>
      </c>
      <c r="DG216" s="176">
        <f t="shared" si="269"/>
        <v>0</v>
      </c>
      <c r="DH216" s="176">
        <f t="shared" si="269"/>
        <v>0</v>
      </c>
      <c r="DI216" s="176">
        <f t="shared" si="267"/>
        <v>0</v>
      </c>
      <c r="DJ216" s="176">
        <f t="shared" si="267"/>
        <v>0</v>
      </c>
      <c r="DK216" s="176">
        <f t="shared" si="267"/>
        <v>0</v>
      </c>
      <c r="DL216" s="176">
        <f t="shared" si="267"/>
        <v>0</v>
      </c>
      <c r="DM216" s="176">
        <f t="shared" si="267"/>
        <v>0</v>
      </c>
      <c r="DN216" s="176">
        <f t="shared" si="267"/>
        <v>0</v>
      </c>
      <c r="DO216" s="176">
        <f t="shared" si="267"/>
        <v>0</v>
      </c>
      <c r="DP216" s="176">
        <f t="shared" si="267"/>
        <v>0</v>
      </c>
      <c r="DQ216" s="176">
        <f t="shared" si="267"/>
        <v>0</v>
      </c>
      <c r="DR216" s="176">
        <f t="shared" si="267"/>
        <v>0</v>
      </c>
      <c r="DS216" s="176">
        <f t="shared" si="267"/>
        <v>0</v>
      </c>
      <c r="DT216" s="176">
        <f t="shared" si="267"/>
        <v>0</v>
      </c>
      <c r="DU216" s="176">
        <f t="shared" si="267"/>
        <v>0</v>
      </c>
      <c r="DV216" s="176">
        <f t="shared" si="267"/>
        <v>0</v>
      </c>
      <c r="DW216" s="176">
        <f t="shared" si="267"/>
        <v>0</v>
      </c>
      <c r="DX216" s="176">
        <f t="shared" si="267"/>
        <v>0</v>
      </c>
      <c r="DY216" s="176">
        <f t="shared" si="265"/>
        <v>0</v>
      </c>
      <c r="DZ216" s="176">
        <f t="shared" si="265"/>
        <v>0</v>
      </c>
      <c r="EA216" s="176">
        <f t="shared" si="265"/>
        <v>0</v>
      </c>
      <c r="EB216" s="176">
        <f t="shared" si="265"/>
        <v>0</v>
      </c>
      <c r="EC216" s="176">
        <f t="shared" si="265"/>
        <v>0</v>
      </c>
      <c r="ED216" s="176">
        <f t="shared" si="265"/>
        <v>0</v>
      </c>
      <c r="EE216" s="176">
        <f t="shared" si="265"/>
        <v>0</v>
      </c>
      <c r="EF216" s="176">
        <f t="shared" si="265"/>
        <v>0</v>
      </c>
      <c r="EG216" s="176">
        <f t="shared" si="265"/>
        <v>0</v>
      </c>
      <c r="EH216" s="176">
        <f t="shared" si="265"/>
        <v>0</v>
      </c>
      <c r="EI216" s="176">
        <f t="shared" si="265"/>
        <v>0</v>
      </c>
      <c r="EJ216" s="176">
        <f t="shared" si="265"/>
        <v>0</v>
      </c>
      <c r="EK216" s="176">
        <f t="shared" si="265"/>
        <v>0</v>
      </c>
      <c r="EL216" s="176">
        <f t="shared" si="265"/>
        <v>0</v>
      </c>
      <c r="EM216" s="176">
        <f t="shared" si="270"/>
        <v>0</v>
      </c>
      <c r="EN216" s="176">
        <f t="shared" si="270"/>
        <v>0</v>
      </c>
      <c r="EO216" s="176">
        <f t="shared" si="270"/>
        <v>0</v>
      </c>
      <c r="EP216" s="176">
        <f t="shared" si="270"/>
        <v>0</v>
      </c>
      <c r="EQ216" s="176">
        <f t="shared" si="270"/>
        <v>0</v>
      </c>
      <c r="ER216" s="176">
        <f t="shared" si="270"/>
        <v>0</v>
      </c>
      <c r="ES216" s="176">
        <f t="shared" si="270"/>
        <v>0</v>
      </c>
      <c r="ET216" s="176">
        <f t="shared" si="270"/>
        <v>0</v>
      </c>
      <c r="EU216" s="176">
        <f t="shared" si="270"/>
        <v>0</v>
      </c>
      <c r="EV216" s="176">
        <f t="shared" si="270"/>
        <v>0</v>
      </c>
      <c r="EW216" s="176">
        <f t="shared" si="270"/>
        <v>0</v>
      </c>
      <c r="EX216" s="176">
        <f t="shared" si="270"/>
        <v>0</v>
      </c>
      <c r="EY216" s="176">
        <f t="shared" si="270"/>
        <v>0</v>
      </c>
      <c r="EZ216" s="176">
        <f t="shared" si="270"/>
        <v>0</v>
      </c>
      <c r="FA216" s="176">
        <f t="shared" si="270"/>
        <v>0</v>
      </c>
      <c r="FB216" s="176">
        <f t="shared" si="270"/>
        <v>0</v>
      </c>
      <c r="FC216" s="176">
        <f t="shared" si="249"/>
        <v>0</v>
      </c>
      <c r="FD216" s="176">
        <f t="shared" si="249"/>
        <v>0</v>
      </c>
      <c r="FE216" s="176">
        <f t="shared" si="249"/>
        <v>0</v>
      </c>
      <c r="FF216" s="176">
        <f t="shared" si="249"/>
        <v>0</v>
      </c>
      <c r="FG216" s="176">
        <f t="shared" si="249"/>
        <v>0</v>
      </c>
      <c r="FH216" s="176">
        <f t="shared" si="249"/>
        <v>0</v>
      </c>
      <c r="FI216" s="176">
        <f t="shared" si="249"/>
        <v>0</v>
      </c>
      <c r="FJ216" s="176">
        <f t="shared" si="249"/>
        <v>0</v>
      </c>
      <c r="FK216" s="176">
        <f t="shared" si="249"/>
        <v>0</v>
      </c>
      <c r="FL216" s="176">
        <f t="shared" si="248"/>
        <v>0</v>
      </c>
      <c r="FM216" s="176">
        <f t="shared" si="248"/>
        <v>0</v>
      </c>
      <c r="FN216" s="176">
        <f t="shared" si="248"/>
        <v>0</v>
      </c>
      <c r="FO216" s="176">
        <f t="shared" si="248"/>
        <v>0</v>
      </c>
      <c r="FP216" s="176">
        <f t="shared" si="248"/>
        <v>0</v>
      </c>
      <c r="FQ216" s="176">
        <f t="shared" si="248"/>
        <v>0</v>
      </c>
      <c r="FR216" s="176">
        <f t="shared" si="248"/>
        <v>0</v>
      </c>
      <c r="FS216" s="176">
        <f t="shared" si="248"/>
        <v>0</v>
      </c>
      <c r="FT216" s="176">
        <f t="shared" si="248"/>
        <v>0</v>
      </c>
      <c r="FU216" s="176">
        <f t="shared" si="248"/>
        <v>0</v>
      </c>
      <c r="FV216" s="176">
        <f t="shared" si="248"/>
        <v>0</v>
      </c>
      <c r="FW216" s="176">
        <f t="shared" si="248"/>
        <v>0</v>
      </c>
      <c r="FX216" s="176">
        <f t="shared" si="248"/>
        <v>0</v>
      </c>
      <c r="FY216" s="176">
        <f t="shared" si="248"/>
        <v>0</v>
      </c>
      <c r="FZ216" s="176">
        <f t="shared" si="248"/>
        <v>0</v>
      </c>
      <c r="GA216" s="176">
        <f t="shared" si="248"/>
        <v>0</v>
      </c>
      <c r="GB216" s="176">
        <f t="shared" si="266"/>
        <v>0</v>
      </c>
      <c r="GC216" s="176">
        <f t="shared" si="266"/>
        <v>0</v>
      </c>
      <c r="GD216" s="176">
        <f t="shared" si="266"/>
        <v>0</v>
      </c>
      <c r="GE216" s="176">
        <f t="shared" si="266"/>
        <v>0</v>
      </c>
      <c r="GF216" s="176">
        <f t="shared" si="263"/>
        <v>0</v>
      </c>
      <c r="GG216" s="176">
        <f t="shared" si="263"/>
        <v>0</v>
      </c>
      <c r="GH216" s="176">
        <f t="shared" si="263"/>
        <v>0</v>
      </c>
      <c r="GI216" s="176">
        <f t="shared" si="263"/>
        <v>0</v>
      </c>
      <c r="GJ216" s="176">
        <f t="shared" si="263"/>
        <v>0</v>
      </c>
      <c r="GK216" s="176">
        <f t="shared" si="263"/>
        <v>0</v>
      </c>
      <c r="GL216" s="176">
        <f t="shared" si="263"/>
        <v>0</v>
      </c>
      <c r="GM216" s="176">
        <f t="shared" si="263"/>
        <v>0</v>
      </c>
      <c r="GN216" s="176">
        <f t="shared" si="263"/>
        <v>0</v>
      </c>
      <c r="GO216" s="176">
        <f t="shared" si="263"/>
        <v>0</v>
      </c>
      <c r="GP216" s="176">
        <f t="shared" si="263"/>
        <v>0</v>
      </c>
      <c r="GQ216" s="176">
        <f t="shared" si="263"/>
        <v>0</v>
      </c>
      <c r="GR216" s="176">
        <f t="shared" si="260"/>
        <v>0</v>
      </c>
      <c r="GS216" s="176">
        <f t="shared" si="260"/>
        <v>0</v>
      </c>
      <c r="GT216" s="176">
        <f t="shared" si="260"/>
        <v>0</v>
      </c>
      <c r="GU216" s="176">
        <f t="shared" si="260"/>
        <v>0</v>
      </c>
      <c r="GV216" s="176">
        <f t="shared" si="260"/>
        <v>0</v>
      </c>
      <c r="GW216" s="176">
        <f t="shared" si="260"/>
        <v>0</v>
      </c>
      <c r="GX216" s="176">
        <f t="shared" si="260"/>
        <v>0</v>
      </c>
      <c r="GY216" s="176">
        <f t="shared" si="260"/>
        <v>0</v>
      </c>
      <c r="GZ216" s="176">
        <f t="shared" si="260"/>
        <v>0</v>
      </c>
      <c r="HA216" s="176">
        <f t="shared" si="260"/>
        <v>0</v>
      </c>
      <c r="HB216" s="176">
        <f t="shared" si="260"/>
        <v>0</v>
      </c>
      <c r="HC216" s="176">
        <f t="shared" si="271"/>
        <v>0</v>
      </c>
      <c r="HD216" s="176">
        <f t="shared" si="271"/>
        <v>0</v>
      </c>
      <c r="HE216" s="176">
        <f t="shared" si="271"/>
        <v>0</v>
      </c>
      <c r="HF216" s="176">
        <f t="shared" si="271"/>
        <v>0</v>
      </c>
      <c r="HG216" s="176">
        <f t="shared" si="255"/>
        <v>0</v>
      </c>
      <c r="HH216" s="176">
        <f t="shared" si="255"/>
        <v>0</v>
      </c>
      <c r="HI216" s="176">
        <f t="shared" si="255"/>
        <v>0</v>
      </c>
      <c r="HJ216" s="176">
        <f t="shared" si="255"/>
        <v>0</v>
      </c>
      <c r="HK216" s="176">
        <f t="shared" si="255"/>
        <v>0</v>
      </c>
      <c r="HL216" s="176">
        <f t="shared" si="255"/>
        <v>0</v>
      </c>
      <c r="HM216" s="176">
        <f t="shared" si="255"/>
        <v>0</v>
      </c>
      <c r="HN216" s="176">
        <f t="shared" si="255"/>
        <v>0</v>
      </c>
      <c r="HO216" s="176">
        <f t="shared" si="255"/>
        <v>0</v>
      </c>
      <c r="HP216" s="176">
        <f t="shared" si="255"/>
        <v>0</v>
      </c>
      <c r="HQ216" s="176">
        <f t="shared" si="255"/>
        <v>0</v>
      </c>
      <c r="HR216" s="176">
        <f t="shared" si="253"/>
        <v>0</v>
      </c>
      <c r="HS216" s="176">
        <f t="shared" si="253"/>
        <v>0</v>
      </c>
      <c r="HT216" s="176">
        <f t="shared" si="253"/>
        <v>0</v>
      </c>
      <c r="HU216" s="176">
        <f t="shared" si="253"/>
        <v>0</v>
      </c>
      <c r="HV216" s="176">
        <f t="shared" si="253"/>
        <v>0</v>
      </c>
      <c r="HW216" s="176">
        <f t="shared" si="253"/>
        <v>0</v>
      </c>
      <c r="HX216" s="176">
        <f t="shared" si="253"/>
        <v>0</v>
      </c>
      <c r="HY216" s="176">
        <f t="shared" si="253"/>
        <v>0</v>
      </c>
      <c r="HZ216" s="176">
        <f t="shared" si="253"/>
        <v>0</v>
      </c>
      <c r="IA216" s="176">
        <f t="shared" si="253"/>
        <v>0</v>
      </c>
      <c r="IB216" s="176">
        <f t="shared" si="253"/>
        <v>0</v>
      </c>
      <c r="IC216" s="176">
        <f t="shared" si="253"/>
        <v>0</v>
      </c>
      <c r="ID216" s="176">
        <f t="shared" si="253"/>
        <v>0</v>
      </c>
      <c r="IE216" s="176">
        <f t="shared" si="253"/>
        <v>0</v>
      </c>
      <c r="IF216" s="176">
        <f t="shared" si="253"/>
        <v>0</v>
      </c>
      <c r="IG216" s="176">
        <f t="shared" si="250"/>
        <v>0</v>
      </c>
    </row>
    <row r="217" spans="2:241" ht="12.75" customHeight="1" x14ac:dyDescent="0.25">
      <c r="B217" s="174"/>
      <c r="C217" s="174"/>
      <c r="D217" s="174">
        <f t="shared" si="256"/>
        <v>0</v>
      </c>
      <c r="E217"/>
      <c r="F217"/>
      <c r="G217" s="177">
        <v>204</v>
      </c>
      <c r="H217" s="176">
        <f t="shared" si="257"/>
        <v>31.630576492309444</v>
      </c>
      <c r="I217" s="176">
        <f t="shared" si="259"/>
        <v>0</v>
      </c>
      <c r="K217" s="176">
        <f t="shared" si="258"/>
        <v>0</v>
      </c>
      <c r="L217" s="176">
        <f t="shared" si="258"/>
        <v>0</v>
      </c>
      <c r="M217" s="176">
        <f t="shared" si="258"/>
        <v>0</v>
      </c>
      <c r="N217" s="176">
        <f t="shared" si="258"/>
        <v>0</v>
      </c>
      <c r="O217" s="176">
        <f t="shared" si="258"/>
        <v>0</v>
      </c>
      <c r="P217" s="176">
        <f t="shared" si="258"/>
        <v>0</v>
      </c>
      <c r="Q217" s="176">
        <f t="shared" si="258"/>
        <v>0</v>
      </c>
      <c r="R217" s="176">
        <f t="shared" si="258"/>
        <v>0</v>
      </c>
      <c r="S217" s="176">
        <f t="shared" si="258"/>
        <v>0</v>
      </c>
      <c r="T217" s="176">
        <f t="shared" si="258"/>
        <v>0</v>
      </c>
      <c r="U217" s="176">
        <f t="shared" si="258"/>
        <v>0</v>
      </c>
      <c r="V217" s="176">
        <f t="shared" si="258"/>
        <v>0</v>
      </c>
      <c r="W217" s="176">
        <f t="shared" si="258"/>
        <v>0</v>
      </c>
      <c r="X217" s="176">
        <f t="shared" si="258"/>
        <v>0</v>
      </c>
      <c r="Y217" s="176">
        <f t="shared" si="258"/>
        <v>0</v>
      </c>
      <c r="Z217" s="176">
        <f t="shared" si="258"/>
        <v>0</v>
      </c>
      <c r="AA217" s="176">
        <f t="shared" si="262"/>
        <v>0</v>
      </c>
      <c r="AB217" s="176">
        <f t="shared" si="262"/>
        <v>0</v>
      </c>
      <c r="AC217" s="176">
        <f t="shared" si="262"/>
        <v>0</v>
      </c>
      <c r="AD217" s="176">
        <f t="shared" si="262"/>
        <v>0</v>
      </c>
      <c r="AE217" s="176">
        <f t="shared" si="261"/>
        <v>0</v>
      </c>
      <c r="AF217" s="176">
        <f t="shared" si="261"/>
        <v>0</v>
      </c>
      <c r="AG217" s="176">
        <f t="shared" si="261"/>
        <v>0</v>
      </c>
      <c r="AH217" s="176">
        <f t="shared" si="261"/>
        <v>0</v>
      </c>
      <c r="AI217" s="176">
        <f t="shared" si="261"/>
        <v>0</v>
      </c>
      <c r="AJ217" s="176">
        <f t="shared" si="261"/>
        <v>0</v>
      </c>
      <c r="AK217" s="176">
        <f t="shared" si="261"/>
        <v>0</v>
      </c>
      <c r="AL217" s="176">
        <f t="shared" si="261"/>
        <v>0</v>
      </c>
      <c r="AM217" s="176">
        <f t="shared" si="261"/>
        <v>0</v>
      </c>
      <c r="AN217" s="176">
        <f t="shared" si="261"/>
        <v>0</v>
      </c>
      <c r="AO217" s="176">
        <f t="shared" si="261"/>
        <v>0</v>
      </c>
      <c r="AP217" s="176">
        <f t="shared" si="261"/>
        <v>0</v>
      </c>
      <c r="AQ217" s="176">
        <f t="shared" si="261"/>
        <v>0</v>
      </c>
      <c r="AR217" s="176">
        <f t="shared" si="261"/>
        <v>0</v>
      </c>
      <c r="AS217" s="176">
        <f t="shared" si="264"/>
        <v>0</v>
      </c>
      <c r="AT217" s="176">
        <f t="shared" si="264"/>
        <v>0</v>
      </c>
      <c r="AU217" s="176">
        <f t="shared" si="264"/>
        <v>0</v>
      </c>
      <c r="AV217" s="176">
        <f t="shared" si="264"/>
        <v>0</v>
      </c>
      <c r="AW217" s="176">
        <f t="shared" si="264"/>
        <v>0</v>
      </c>
      <c r="AX217" s="176">
        <f t="shared" si="264"/>
        <v>0</v>
      </c>
      <c r="AY217" s="176">
        <f t="shared" si="264"/>
        <v>0</v>
      </c>
      <c r="AZ217" s="176">
        <f t="shared" si="264"/>
        <v>0</v>
      </c>
      <c r="BA217" s="176">
        <f t="shared" si="264"/>
        <v>0</v>
      </c>
      <c r="BB217" s="176">
        <f t="shared" si="264"/>
        <v>0</v>
      </c>
      <c r="BC217" s="176">
        <f t="shared" si="264"/>
        <v>0</v>
      </c>
      <c r="BD217" s="176">
        <f t="shared" si="264"/>
        <v>0</v>
      </c>
      <c r="BE217" s="176">
        <f t="shared" si="264"/>
        <v>0</v>
      </c>
      <c r="BF217" s="176">
        <f t="shared" si="264"/>
        <v>0</v>
      </c>
      <c r="BG217" s="176">
        <f t="shared" si="264"/>
        <v>0</v>
      </c>
      <c r="BH217" s="176">
        <f t="shared" si="264"/>
        <v>0</v>
      </c>
      <c r="BI217" s="176">
        <f t="shared" si="252"/>
        <v>0</v>
      </c>
      <c r="BJ217" s="176">
        <f t="shared" si="252"/>
        <v>0</v>
      </c>
      <c r="BK217" s="176">
        <f t="shared" si="252"/>
        <v>0</v>
      </c>
      <c r="BL217" s="176">
        <f t="shared" si="252"/>
        <v>0</v>
      </c>
      <c r="BM217" s="176">
        <f t="shared" si="252"/>
        <v>0</v>
      </c>
      <c r="BN217" s="176">
        <f t="shared" si="252"/>
        <v>0</v>
      </c>
      <c r="BO217" s="176">
        <f t="shared" si="252"/>
        <v>0</v>
      </c>
      <c r="BP217" s="176">
        <f t="shared" si="252"/>
        <v>0</v>
      </c>
      <c r="BQ217" s="176">
        <f t="shared" si="252"/>
        <v>0</v>
      </c>
      <c r="BR217" s="176">
        <f t="shared" si="252"/>
        <v>0</v>
      </c>
      <c r="BS217" s="176">
        <f t="shared" si="251"/>
        <v>0</v>
      </c>
      <c r="BT217" s="176">
        <f t="shared" si="251"/>
        <v>0</v>
      </c>
      <c r="BU217" s="176">
        <f t="shared" si="251"/>
        <v>0</v>
      </c>
      <c r="BV217" s="176">
        <f t="shared" si="251"/>
        <v>0</v>
      </c>
      <c r="BW217" s="176">
        <f t="shared" si="251"/>
        <v>0</v>
      </c>
      <c r="BX217" s="176">
        <f t="shared" si="251"/>
        <v>0</v>
      </c>
      <c r="BY217" s="176">
        <f t="shared" si="251"/>
        <v>0</v>
      </c>
      <c r="BZ217" s="176">
        <f t="shared" si="251"/>
        <v>0</v>
      </c>
      <c r="CA217" s="176">
        <f t="shared" si="251"/>
        <v>0</v>
      </c>
      <c r="CB217" s="176">
        <f t="shared" si="251"/>
        <v>0</v>
      </c>
      <c r="CC217" s="176">
        <f t="shared" si="251"/>
        <v>0</v>
      </c>
      <c r="CD217" s="176">
        <f t="shared" si="251"/>
        <v>0</v>
      </c>
      <c r="CE217" s="176">
        <f t="shared" si="251"/>
        <v>0</v>
      </c>
      <c r="CF217" s="176">
        <f t="shared" si="251"/>
        <v>0</v>
      </c>
      <c r="CG217" s="176">
        <f t="shared" si="251"/>
        <v>0</v>
      </c>
      <c r="CH217" s="176">
        <f t="shared" si="247"/>
        <v>0</v>
      </c>
      <c r="CI217" s="176">
        <f t="shared" si="247"/>
        <v>0</v>
      </c>
      <c r="CJ217" s="176">
        <f t="shared" si="245"/>
        <v>0</v>
      </c>
      <c r="CK217" s="176">
        <f t="shared" si="245"/>
        <v>0</v>
      </c>
      <c r="CL217" s="176">
        <f t="shared" si="245"/>
        <v>0</v>
      </c>
      <c r="CM217" s="176">
        <f t="shared" si="245"/>
        <v>0</v>
      </c>
      <c r="CN217" s="176">
        <f t="shared" si="245"/>
        <v>0</v>
      </c>
      <c r="CO217" s="176">
        <f t="shared" si="245"/>
        <v>0</v>
      </c>
      <c r="CP217" s="176">
        <f t="shared" si="245"/>
        <v>0</v>
      </c>
      <c r="CQ217" s="176">
        <f t="shared" si="245"/>
        <v>0</v>
      </c>
      <c r="CR217" s="176">
        <f t="shared" si="245"/>
        <v>0</v>
      </c>
      <c r="CS217" s="176">
        <f t="shared" si="245"/>
        <v>0</v>
      </c>
      <c r="CT217" s="176">
        <f t="shared" si="269"/>
        <v>0</v>
      </c>
      <c r="CU217" s="176">
        <f t="shared" si="269"/>
        <v>0</v>
      </c>
      <c r="CV217" s="176">
        <f t="shared" si="269"/>
        <v>0</v>
      </c>
      <c r="CW217" s="176">
        <f t="shared" si="269"/>
        <v>0</v>
      </c>
      <c r="CX217" s="176">
        <f t="shared" si="269"/>
        <v>0</v>
      </c>
      <c r="CY217" s="176">
        <f t="shared" si="269"/>
        <v>0</v>
      </c>
      <c r="CZ217" s="176">
        <f t="shared" si="269"/>
        <v>0</v>
      </c>
      <c r="DA217" s="176">
        <f t="shared" si="269"/>
        <v>0</v>
      </c>
      <c r="DB217" s="176">
        <f t="shared" si="269"/>
        <v>0</v>
      </c>
      <c r="DC217" s="176">
        <f t="shared" si="269"/>
        <v>0</v>
      </c>
      <c r="DD217" s="176">
        <f t="shared" si="269"/>
        <v>0</v>
      </c>
      <c r="DE217" s="176">
        <f t="shared" si="269"/>
        <v>0</v>
      </c>
      <c r="DF217" s="176">
        <f t="shared" si="269"/>
        <v>0</v>
      </c>
      <c r="DG217" s="176">
        <f t="shared" si="269"/>
        <v>0</v>
      </c>
      <c r="DH217" s="176">
        <f t="shared" si="269"/>
        <v>0</v>
      </c>
      <c r="DI217" s="176">
        <f t="shared" si="267"/>
        <v>0</v>
      </c>
      <c r="DJ217" s="176">
        <f t="shared" si="267"/>
        <v>0</v>
      </c>
      <c r="DK217" s="176">
        <f t="shared" si="267"/>
        <v>0</v>
      </c>
      <c r="DL217" s="176">
        <f t="shared" si="267"/>
        <v>0</v>
      </c>
      <c r="DM217" s="176">
        <f t="shared" si="267"/>
        <v>0</v>
      </c>
      <c r="DN217" s="176">
        <f t="shared" si="267"/>
        <v>0</v>
      </c>
      <c r="DO217" s="176">
        <f t="shared" si="267"/>
        <v>0</v>
      </c>
      <c r="DP217" s="176">
        <f t="shared" si="267"/>
        <v>0</v>
      </c>
      <c r="DQ217" s="176">
        <f t="shared" si="267"/>
        <v>0</v>
      </c>
      <c r="DR217" s="176">
        <f t="shared" si="267"/>
        <v>0</v>
      </c>
      <c r="DS217" s="176">
        <f t="shared" si="267"/>
        <v>0</v>
      </c>
      <c r="DT217" s="176">
        <f t="shared" si="267"/>
        <v>0</v>
      </c>
      <c r="DU217" s="176">
        <f t="shared" si="267"/>
        <v>0</v>
      </c>
      <c r="DV217" s="176">
        <f t="shared" si="267"/>
        <v>0</v>
      </c>
      <c r="DW217" s="176">
        <f t="shared" si="267"/>
        <v>0</v>
      </c>
      <c r="DX217" s="176">
        <f t="shared" si="267"/>
        <v>0</v>
      </c>
      <c r="DY217" s="176">
        <f t="shared" si="265"/>
        <v>0</v>
      </c>
      <c r="DZ217" s="176">
        <f t="shared" si="265"/>
        <v>0</v>
      </c>
      <c r="EA217" s="176">
        <f t="shared" si="265"/>
        <v>0</v>
      </c>
      <c r="EB217" s="176">
        <f t="shared" si="265"/>
        <v>0</v>
      </c>
      <c r="EC217" s="176">
        <f t="shared" si="265"/>
        <v>0</v>
      </c>
      <c r="ED217" s="176">
        <f t="shared" si="265"/>
        <v>0</v>
      </c>
      <c r="EE217" s="176">
        <f t="shared" si="265"/>
        <v>0</v>
      </c>
      <c r="EF217" s="176">
        <f t="shared" si="265"/>
        <v>0</v>
      </c>
      <c r="EG217" s="176">
        <f t="shared" si="265"/>
        <v>0</v>
      </c>
      <c r="EH217" s="176">
        <f t="shared" si="265"/>
        <v>0</v>
      </c>
      <c r="EI217" s="176">
        <f t="shared" si="265"/>
        <v>0</v>
      </c>
      <c r="EJ217" s="176">
        <f t="shared" si="265"/>
        <v>0</v>
      </c>
      <c r="EK217" s="176">
        <f t="shared" si="265"/>
        <v>0</v>
      </c>
      <c r="EL217" s="176">
        <f t="shared" si="265"/>
        <v>0</v>
      </c>
      <c r="EM217" s="176">
        <f t="shared" si="270"/>
        <v>0</v>
      </c>
      <c r="EN217" s="176">
        <f t="shared" si="270"/>
        <v>0</v>
      </c>
      <c r="EO217" s="176">
        <f t="shared" si="270"/>
        <v>0</v>
      </c>
      <c r="EP217" s="176">
        <f t="shared" si="270"/>
        <v>0</v>
      </c>
      <c r="EQ217" s="176">
        <f t="shared" si="270"/>
        <v>0</v>
      </c>
      <c r="ER217" s="176">
        <f t="shared" si="270"/>
        <v>0</v>
      </c>
      <c r="ES217" s="176">
        <f t="shared" si="270"/>
        <v>0</v>
      </c>
      <c r="ET217" s="176">
        <f t="shared" si="270"/>
        <v>0</v>
      </c>
      <c r="EU217" s="176">
        <f t="shared" si="270"/>
        <v>0</v>
      </c>
      <c r="EV217" s="176">
        <f t="shared" si="270"/>
        <v>0</v>
      </c>
      <c r="EW217" s="176">
        <f t="shared" si="270"/>
        <v>0</v>
      </c>
      <c r="EX217" s="176">
        <f t="shared" si="270"/>
        <v>0</v>
      </c>
      <c r="EY217" s="176">
        <f t="shared" si="270"/>
        <v>0</v>
      </c>
      <c r="EZ217" s="176">
        <f t="shared" si="270"/>
        <v>0</v>
      </c>
      <c r="FA217" s="176">
        <f t="shared" si="270"/>
        <v>0</v>
      </c>
      <c r="FB217" s="176">
        <f t="shared" si="270"/>
        <v>0</v>
      </c>
      <c r="FC217" s="176">
        <f t="shared" si="249"/>
        <v>0</v>
      </c>
      <c r="FD217" s="176">
        <f t="shared" si="249"/>
        <v>0</v>
      </c>
      <c r="FE217" s="176">
        <f t="shared" si="249"/>
        <v>0</v>
      </c>
      <c r="FF217" s="176">
        <f t="shared" si="249"/>
        <v>0</v>
      </c>
      <c r="FG217" s="176">
        <f t="shared" si="249"/>
        <v>0</v>
      </c>
      <c r="FH217" s="176">
        <f t="shared" si="249"/>
        <v>0</v>
      </c>
      <c r="FI217" s="176">
        <f t="shared" si="249"/>
        <v>0</v>
      </c>
      <c r="FJ217" s="176">
        <f t="shared" si="249"/>
        <v>0</v>
      </c>
      <c r="FK217" s="176">
        <f t="shared" si="249"/>
        <v>0</v>
      </c>
      <c r="FL217" s="176">
        <f t="shared" si="248"/>
        <v>0</v>
      </c>
      <c r="FM217" s="176">
        <f t="shared" si="248"/>
        <v>0</v>
      </c>
      <c r="FN217" s="176">
        <f t="shared" si="248"/>
        <v>0</v>
      </c>
      <c r="FO217" s="176">
        <f t="shared" si="248"/>
        <v>0</v>
      </c>
      <c r="FP217" s="176">
        <f t="shared" si="248"/>
        <v>0</v>
      </c>
      <c r="FQ217" s="176">
        <f t="shared" si="248"/>
        <v>0</v>
      </c>
      <c r="FR217" s="176">
        <f t="shared" si="248"/>
        <v>0</v>
      </c>
      <c r="FS217" s="176">
        <f t="shared" si="248"/>
        <v>0</v>
      </c>
      <c r="FT217" s="176">
        <f t="shared" si="248"/>
        <v>0</v>
      </c>
      <c r="FU217" s="176">
        <f t="shared" si="248"/>
        <v>0</v>
      </c>
      <c r="FV217" s="176">
        <f t="shared" si="248"/>
        <v>0</v>
      </c>
      <c r="FW217" s="176">
        <f t="shared" si="248"/>
        <v>0</v>
      </c>
      <c r="FX217" s="176">
        <f t="shared" si="248"/>
        <v>0</v>
      </c>
      <c r="FY217" s="176">
        <f t="shared" si="248"/>
        <v>0</v>
      </c>
      <c r="FZ217" s="176">
        <f t="shared" si="248"/>
        <v>0</v>
      </c>
      <c r="GA217" s="176">
        <f t="shared" si="248"/>
        <v>0</v>
      </c>
      <c r="GB217" s="176">
        <f t="shared" si="266"/>
        <v>0</v>
      </c>
      <c r="GC217" s="176">
        <f t="shared" si="266"/>
        <v>0</v>
      </c>
      <c r="GD217" s="176">
        <f t="shared" si="266"/>
        <v>0</v>
      </c>
      <c r="GE217" s="176">
        <f t="shared" si="266"/>
        <v>0</v>
      </c>
      <c r="GF217" s="176">
        <f t="shared" si="263"/>
        <v>0</v>
      </c>
      <c r="GG217" s="176">
        <f t="shared" si="263"/>
        <v>0</v>
      </c>
      <c r="GH217" s="176">
        <f t="shared" si="263"/>
        <v>0</v>
      </c>
      <c r="GI217" s="176">
        <f t="shared" si="263"/>
        <v>0</v>
      </c>
      <c r="GJ217" s="176">
        <f t="shared" si="263"/>
        <v>0</v>
      </c>
      <c r="GK217" s="176">
        <f t="shared" si="263"/>
        <v>0</v>
      </c>
      <c r="GL217" s="176">
        <f t="shared" si="263"/>
        <v>0</v>
      </c>
      <c r="GM217" s="176">
        <f t="shared" si="263"/>
        <v>0</v>
      </c>
      <c r="GN217" s="176">
        <f t="shared" si="263"/>
        <v>0</v>
      </c>
      <c r="GO217" s="176">
        <f t="shared" si="263"/>
        <v>0</v>
      </c>
      <c r="GP217" s="176">
        <f t="shared" si="263"/>
        <v>0</v>
      </c>
      <c r="GQ217" s="176">
        <f t="shared" si="263"/>
        <v>0</v>
      </c>
      <c r="GR217" s="176">
        <f t="shared" si="260"/>
        <v>0</v>
      </c>
      <c r="GS217" s="176">
        <f t="shared" si="260"/>
        <v>0</v>
      </c>
      <c r="GT217" s="176">
        <f t="shared" si="260"/>
        <v>0</v>
      </c>
      <c r="GU217" s="176">
        <f t="shared" si="260"/>
        <v>0</v>
      </c>
      <c r="GV217" s="176">
        <f t="shared" si="260"/>
        <v>0</v>
      </c>
      <c r="GW217" s="176">
        <f t="shared" si="260"/>
        <v>0</v>
      </c>
      <c r="GX217" s="176">
        <f t="shared" si="260"/>
        <v>0</v>
      </c>
      <c r="GY217" s="176">
        <f t="shared" si="260"/>
        <v>0</v>
      </c>
      <c r="GZ217" s="176">
        <f t="shared" si="260"/>
        <v>0</v>
      </c>
      <c r="HA217" s="176">
        <f t="shared" si="260"/>
        <v>0</v>
      </c>
      <c r="HB217" s="176">
        <f t="shared" si="260"/>
        <v>0</v>
      </c>
      <c r="HC217" s="176">
        <f t="shared" si="271"/>
        <v>0</v>
      </c>
      <c r="HD217" s="176">
        <f t="shared" si="271"/>
        <v>0</v>
      </c>
      <c r="HE217" s="176">
        <f t="shared" si="271"/>
        <v>0</v>
      </c>
      <c r="HF217" s="176">
        <f t="shared" si="271"/>
        <v>0</v>
      </c>
      <c r="HG217" s="176">
        <f t="shared" si="255"/>
        <v>0</v>
      </c>
      <c r="HH217" s="176">
        <f t="shared" si="255"/>
        <v>0</v>
      </c>
      <c r="HI217" s="176">
        <f t="shared" si="255"/>
        <v>0</v>
      </c>
      <c r="HJ217" s="176">
        <f t="shared" si="255"/>
        <v>0</v>
      </c>
      <c r="HK217" s="176">
        <f t="shared" si="255"/>
        <v>0</v>
      </c>
      <c r="HL217" s="176">
        <f t="shared" si="255"/>
        <v>0</v>
      </c>
      <c r="HM217" s="176">
        <f t="shared" si="255"/>
        <v>0</v>
      </c>
      <c r="HN217" s="176">
        <f t="shared" si="255"/>
        <v>0</v>
      </c>
      <c r="HO217" s="176">
        <f t="shared" si="255"/>
        <v>0</v>
      </c>
      <c r="HP217" s="176">
        <f t="shared" si="255"/>
        <v>0</v>
      </c>
      <c r="HQ217" s="176">
        <f t="shared" si="255"/>
        <v>0</v>
      </c>
      <c r="HR217" s="176">
        <f t="shared" si="253"/>
        <v>0</v>
      </c>
      <c r="HS217" s="176">
        <f t="shared" si="253"/>
        <v>0</v>
      </c>
      <c r="HT217" s="176">
        <f t="shared" si="253"/>
        <v>0</v>
      </c>
      <c r="HU217" s="176">
        <f t="shared" si="253"/>
        <v>0</v>
      </c>
      <c r="HV217" s="176">
        <f t="shared" si="253"/>
        <v>0</v>
      </c>
      <c r="HW217" s="176">
        <f t="shared" si="253"/>
        <v>0</v>
      </c>
      <c r="HX217" s="176">
        <f t="shared" si="253"/>
        <v>0</v>
      </c>
      <c r="HY217" s="176">
        <f t="shared" si="253"/>
        <v>0</v>
      </c>
      <c r="HZ217" s="176">
        <f t="shared" si="253"/>
        <v>0</v>
      </c>
      <c r="IA217" s="176">
        <f t="shared" si="253"/>
        <v>0</v>
      </c>
      <c r="IB217" s="176">
        <f t="shared" si="253"/>
        <v>0</v>
      </c>
      <c r="IC217" s="176">
        <f t="shared" si="253"/>
        <v>0</v>
      </c>
      <c r="ID217" s="176">
        <f t="shared" si="253"/>
        <v>0</v>
      </c>
      <c r="IE217" s="176">
        <f t="shared" si="253"/>
        <v>0</v>
      </c>
      <c r="IF217" s="176">
        <f t="shared" si="253"/>
        <v>0</v>
      </c>
      <c r="IG217" s="176">
        <f t="shared" si="250"/>
        <v>0</v>
      </c>
    </row>
    <row r="218" spans="2:241" ht="12.75" customHeight="1" x14ac:dyDescent="0.25">
      <c r="B218" s="174"/>
      <c r="C218" s="174"/>
      <c r="D218" s="174">
        <f t="shared" si="256"/>
        <v>0</v>
      </c>
      <c r="E218"/>
      <c r="F218"/>
      <c r="G218" s="177">
        <v>205</v>
      </c>
      <c r="H218" s="176">
        <f t="shared" si="257"/>
        <v>31.785628337859983</v>
      </c>
      <c r="I218" s="176">
        <f t="shared" si="259"/>
        <v>0</v>
      </c>
      <c r="K218" s="176">
        <f t="shared" si="258"/>
        <v>0</v>
      </c>
      <c r="L218" s="176">
        <f t="shared" si="258"/>
        <v>0</v>
      </c>
      <c r="M218" s="176">
        <f t="shared" si="258"/>
        <v>0</v>
      </c>
      <c r="N218" s="176">
        <f t="shared" si="258"/>
        <v>0</v>
      </c>
      <c r="O218" s="176">
        <f t="shared" si="258"/>
        <v>0</v>
      </c>
      <c r="P218" s="176">
        <f t="shared" si="258"/>
        <v>0</v>
      </c>
      <c r="Q218" s="176">
        <f t="shared" si="258"/>
        <v>0</v>
      </c>
      <c r="R218" s="176">
        <f t="shared" si="258"/>
        <v>0</v>
      </c>
      <c r="S218" s="176">
        <f t="shared" si="258"/>
        <v>0</v>
      </c>
      <c r="T218" s="176">
        <f t="shared" si="258"/>
        <v>0</v>
      </c>
      <c r="U218" s="176">
        <f t="shared" si="258"/>
        <v>0</v>
      </c>
      <c r="V218" s="176">
        <f t="shared" si="258"/>
        <v>0</v>
      </c>
      <c r="W218" s="176">
        <f t="shared" si="258"/>
        <v>0</v>
      </c>
      <c r="X218" s="176">
        <f t="shared" si="258"/>
        <v>0</v>
      </c>
      <c r="Y218" s="176">
        <f t="shared" si="258"/>
        <v>0</v>
      </c>
      <c r="Z218" s="176">
        <f t="shared" si="258"/>
        <v>0</v>
      </c>
      <c r="AA218" s="176">
        <f t="shared" si="262"/>
        <v>0</v>
      </c>
      <c r="AB218" s="176">
        <f t="shared" si="262"/>
        <v>0</v>
      </c>
      <c r="AC218" s="176">
        <f t="shared" si="262"/>
        <v>0</v>
      </c>
      <c r="AD218" s="176">
        <f t="shared" si="262"/>
        <v>0</v>
      </c>
      <c r="AE218" s="176">
        <f t="shared" si="261"/>
        <v>0</v>
      </c>
      <c r="AF218" s="176">
        <f t="shared" si="261"/>
        <v>0</v>
      </c>
      <c r="AG218" s="176">
        <f t="shared" si="261"/>
        <v>0</v>
      </c>
      <c r="AH218" s="176">
        <f t="shared" si="261"/>
        <v>0</v>
      </c>
      <c r="AI218" s="176">
        <f t="shared" si="261"/>
        <v>0</v>
      </c>
      <c r="AJ218" s="176">
        <f t="shared" si="261"/>
        <v>0</v>
      </c>
      <c r="AK218" s="176">
        <f t="shared" si="261"/>
        <v>0</v>
      </c>
      <c r="AL218" s="176">
        <f t="shared" si="261"/>
        <v>0</v>
      </c>
      <c r="AM218" s="176">
        <f t="shared" si="261"/>
        <v>0</v>
      </c>
      <c r="AN218" s="176">
        <f t="shared" si="261"/>
        <v>0</v>
      </c>
      <c r="AO218" s="176">
        <f t="shared" si="261"/>
        <v>0</v>
      </c>
      <c r="AP218" s="176">
        <f t="shared" si="261"/>
        <v>0</v>
      </c>
      <c r="AQ218" s="176">
        <f t="shared" si="261"/>
        <v>0</v>
      </c>
      <c r="AR218" s="176">
        <f t="shared" si="261"/>
        <v>0</v>
      </c>
      <c r="AS218" s="176">
        <f t="shared" si="264"/>
        <v>0</v>
      </c>
      <c r="AT218" s="176">
        <f t="shared" si="264"/>
        <v>0</v>
      </c>
      <c r="AU218" s="176">
        <f t="shared" si="264"/>
        <v>0</v>
      </c>
      <c r="AV218" s="176">
        <f t="shared" si="264"/>
        <v>0</v>
      </c>
      <c r="AW218" s="176">
        <f t="shared" si="264"/>
        <v>0</v>
      </c>
      <c r="AX218" s="176">
        <f t="shared" si="264"/>
        <v>0</v>
      </c>
      <c r="AY218" s="176">
        <f t="shared" si="264"/>
        <v>0</v>
      </c>
      <c r="AZ218" s="176">
        <f t="shared" si="264"/>
        <v>0</v>
      </c>
      <c r="BA218" s="176">
        <f t="shared" si="264"/>
        <v>0</v>
      </c>
      <c r="BB218" s="176">
        <f t="shared" si="264"/>
        <v>0</v>
      </c>
      <c r="BC218" s="176">
        <f t="shared" si="264"/>
        <v>0</v>
      </c>
      <c r="BD218" s="176">
        <f t="shared" si="264"/>
        <v>0</v>
      </c>
      <c r="BE218" s="176">
        <f t="shared" si="264"/>
        <v>0</v>
      </c>
      <c r="BF218" s="176">
        <f t="shared" si="264"/>
        <v>0</v>
      </c>
      <c r="BG218" s="176">
        <f t="shared" si="264"/>
        <v>0</v>
      </c>
      <c r="BH218" s="176">
        <f t="shared" si="264"/>
        <v>0</v>
      </c>
      <c r="BI218" s="176">
        <f t="shared" si="252"/>
        <v>0</v>
      </c>
      <c r="BJ218" s="176">
        <f t="shared" si="252"/>
        <v>0</v>
      </c>
      <c r="BK218" s="176">
        <f t="shared" si="252"/>
        <v>0</v>
      </c>
      <c r="BL218" s="176">
        <f t="shared" si="252"/>
        <v>0</v>
      </c>
      <c r="BM218" s="176">
        <f t="shared" si="252"/>
        <v>0</v>
      </c>
      <c r="BN218" s="176">
        <f t="shared" si="252"/>
        <v>0</v>
      </c>
      <c r="BO218" s="176">
        <f t="shared" si="252"/>
        <v>0</v>
      </c>
      <c r="BP218" s="176">
        <f t="shared" si="252"/>
        <v>0</v>
      </c>
      <c r="BQ218" s="176">
        <f t="shared" si="252"/>
        <v>0</v>
      </c>
      <c r="BR218" s="176">
        <f t="shared" si="252"/>
        <v>0</v>
      </c>
      <c r="BS218" s="176">
        <f t="shared" si="252"/>
        <v>0</v>
      </c>
      <c r="BT218" s="176">
        <f t="shared" si="252"/>
        <v>0</v>
      </c>
      <c r="BU218" s="176">
        <f t="shared" si="252"/>
        <v>0</v>
      </c>
      <c r="BV218" s="176">
        <f t="shared" si="251"/>
        <v>0</v>
      </c>
      <c r="BW218" s="176">
        <f t="shared" si="251"/>
        <v>0</v>
      </c>
      <c r="BX218" s="176">
        <f t="shared" si="251"/>
        <v>0</v>
      </c>
      <c r="BY218" s="176">
        <f t="shared" si="251"/>
        <v>0</v>
      </c>
      <c r="BZ218" s="176">
        <f t="shared" si="251"/>
        <v>0</v>
      </c>
      <c r="CA218" s="176">
        <f t="shared" si="251"/>
        <v>0</v>
      </c>
      <c r="CB218" s="176">
        <f t="shared" si="251"/>
        <v>0</v>
      </c>
      <c r="CC218" s="176">
        <f t="shared" si="251"/>
        <v>0</v>
      </c>
      <c r="CD218" s="176">
        <f t="shared" si="251"/>
        <v>0</v>
      </c>
      <c r="CE218" s="176">
        <f t="shared" si="251"/>
        <v>0</v>
      </c>
      <c r="CF218" s="176">
        <f t="shared" si="251"/>
        <v>0</v>
      </c>
      <c r="CG218" s="176">
        <f t="shared" si="251"/>
        <v>0</v>
      </c>
      <c r="CH218" s="176">
        <f t="shared" si="247"/>
        <v>0</v>
      </c>
      <c r="CI218" s="176">
        <f t="shared" si="247"/>
        <v>0</v>
      </c>
      <c r="CJ218" s="176">
        <f t="shared" si="245"/>
        <v>0</v>
      </c>
      <c r="CK218" s="176">
        <f t="shared" si="245"/>
        <v>0</v>
      </c>
      <c r="CL218" s="176">
        <f t="shared" si="245"/>
        <v>0</v>
      </c>
      <c r="CM218" s="176">
        <f t="shared" si="245"/>
        <v>0</v>
      </c>
      <c r="CN218" s="176">
        <f t="shared" si="245"/>
        <v>0</v>
      </c>
      <c r="CO218" s="176">
        <f t="shared" si="245"/>
        <v>0</v>
      </c>
      <c r="CP218" s="176">
        <f t="shared" si="245"/>
        <v>0</v>
      </c>
      <c r="CQ218" s="176">
        <f t="shared" si="245"/>
        <v>0</v>
      </c>
      <c r="CR218" s="176">
        <f t="shared" si="245"/>
        <v>0</v>
      </c>
      <c r="CS218" s="176">
        <f t="shared" si="245"/>
        <v>0</v>
      </c>
      <c r="CT218" s="176">
        <f t="shared" si="269"/>
        <v>0</v>
      </c>
      <c r="CU218" s="176">
        <f t="shared" si="269"/>
        <v>0</v>
      </c>
      <c r="CV218" s="176">
        <f t="shared" si="269"/>
        <v>0</v>
      </c>
      <c r="CW218" s="176">
        <f t="shared" si="269"/>
        <v>0</v>
      </c>
      <c r="CX218" s="176">
        <f t="shared" si="269"/>
        <v>0</v>
      </c>
      <c r="CY218" s="176">
        <f t="shared" si="269"/>
        <v>0</v>
      </c>
      <c r="CZ218" s="176">
        <f t="shared" si="269"/>
        <v>0</v>
      </c>
      <c r="DA218" s="176">
        <f t="shared" si="269"/>
        <v>0</v>
      </c>
      <c r="DB218" s="176">
        <f t="shared" si="269"/>
        <v>0</v>
      </c>
      <c r="DC218" s="176">
        <f t="shared" si="269"/>
        <v>0</v>
      </c>
      <c r="DD218" s="176">
        <f t="shared" si="269"/>
        <v>0</v>
      </c>
      <c r="DE218" s="176">
        <f t="shared" si="269"/>
        <v>0</v>
      </c>
      <c r="DF218" s="176">
        <f t="shared" si="269"/>
        <v>0</v>
      </c>
      <c r="DG218" s="176">
        <f t="shared" si="269"/>
        <v>0</v>
      </c>
      <c r="DH218" s="176">
        <f t="shared" si="269"/>
        <v>0</v>
      </c>
      <c r="DI218" s="176">
        <f t="shared" si="267"/>
        <v>0</v>
      </c>
      <c r="DJ218" s="176">
        <f t="shared" si="267"/>
        <v>0</v>
      </c>
      <c r="DK218" s="176">
        <f t="shared" si="267"/>
        <v>0</v>
      </c>
      <c r="DL218" s="176">
        <f t="shared" si="267"/>
        <v>0</v>
      </c>
      <c r="DM218" s="176">
        <f t="shared" si="267"/>
        <v>0</v>
      </c>
      <c r="DN218" s="176">
        <f t="shared" si="267"/>
        <v>0</v>
      </c>
      <c r="DO218" s="176">
        <f t="shared" si="267"/>
        <v>0</v>
      </c>
      <c r="DP218" s="176">
        <f t="shared" si="267"/>
        <v>0</v>
      </c>
      <c r="DQ218" s="176">
        <f t="shared" si="267"/>
        <v>0</v>
      </c>
      <c r="DR218" s="176">
        <f t="shared" si="267"/>
        <v>0</v>
      </c>
      <c r="DS218" s="176">
        <f t="shared" si="267"/>
        <v>0</v>
      </c>
      <c r="DT218" s="176">
        <f t="shared" si="267"/>
        <v>0</v>
      </c>
      <c r="DU218" s="176">
        <f t="shared" si="267"/>
        <v>0</v>
      </c>
      <c r="DV218" s="176">
        <f t="shared" si="267"/>
        <v>0</v>
      </c>
      <c r="DW218" s="176">
        <f t="shared" si="267"/>
        <v>0</v>
      </c>
      <c r="DX218" s="176">
        <f t="shared" si="267"/>
        <v>0</v>
      </c>
      <c r="DY218" s="176">
        <f t="shared" si="265"/>
        <v>0</v>
      </c>
      <c r="DZ218" s="176">
        <f t="shared" si="265"/>
        <v>0</v>
      </c>
      <c r="EA218" s="176">
        <f t="shared" si="265"/>
        <v>0</v>
      </c>
      <c r="EB218" s="176">
        <f t="shared" si="265"/>
        <v>0</v>
      </c>
      <c r="EC218" s="176">
        <f t="shared" si="265"/>
        <v>0</v>
      </c>
      <c r="ED218" s="176">
        <f t="shared" si="265"/>
        <v>0</v>
      </c>
      <c r="EE218" s="176">
        <f t="shared" si="265"/>
        <v>0</v>
      </c>
      <c r="EF218" s="176">
        <f t="shared" si="265"/>
        <v>0</v>
      </c>
      <c r="EG218" s="176">
        <f t="shared" si="265"/>
        <v>0</v>
      </c>
      <c r="EH218" s="176">
        <f t="shared" si="265"/>
        <v>0</v>
      </c>
      <c r="EI218" s="176">
        <f t="shared" si="265"/>
        <v>0</v>
      </c>
      <c r="EJ218" s="176">
        <f t="shared" si="265"/>
        <v>0</v>
      </c>
      <c r="EK218" s="176">
        <f t="shared" si="265"/>
        <v>0</v>
      </c>
      <c r="EL218" s="176">
        <f t="shared" si="265"/>
        <v>0</v>
      </c>
      <c r="EM218" s="176">
        <f t="shared" si="270"/>
        <v>0</v>
      </c>
      <c r="EN218" s="176">
        <f t="shared" si="270"/>
        <v>0</v>
      </c>
      <c r="EO218" s="176">
        <f t="shared" si="270"/>
        <v>0</v>
      </c>
      <c r="EP218" s="176">
        <f t="shared" si="270"/>
        <v>0</v>
      </c>
      <c r="EQ218" s="176">
        <f t="shared" si="270"/>
        <v>0</v>
      </c>
      <c r="ER218" s="176">
        <f t="shared" si="270"/>
        <v>0</v>
      </c>
      <c r="ES218" s="176">
        <f t="shared" si="270"/>
        <v>0</v>
      </c>
      <c r="ET218" s="176">
        <f t="shared" si="270"/>
        <v>0</v>
      </c>
      <c r="EU218" s="176">
        <f t="shared" si="270"/>
        <v>0</v>
      </c>
      <c r="EV218" s="176">
        <f t="shared" si="270"/>
        <v>0</v>
      </c>
      <c r="EW218" s="176">
        <f t="shared" si="270"/>
        <v>0</v>
      </c>
      <c r="EX218" s="176">
        <f t="shared" si="270"/>
        <v>0</v>
      </c>
      <c r="EY218" s="176">
        <f t="shared" si="270"/>
        <v>0</v>
      </c>
      <c r="EZ218" s="176">
        <f t="shared" si="270"/>
        <v>0</v>
      </c>
      <c r="FA218" s="176">
        <f t="shared" si="270"/>
        <v>0</v>
      </c>
      <c r="FB218" s="176">
        <f t="shared" si="270"/>
        <v>0</v>
      </c>
      <c r="FC218" s="176">
        <f t="shared" si="249"/>
        <v>0</v>
      </c>
      <c r="FD218" s="176">
        <f t="shared" si="249"/>
        <v>0</v>
      </c>
      <c r="FE218" s="176">
        <f t="shared" si="249"/>
        <v>0</v>
      </c>
      <c r="FF218" s="176">
        <f t="shared" si="249"/>
        <v>0</v>
      </c>
      <c r="FG218" s="176">
        <f t="shared" si="249"/>
        <v>0</v>
      </c>
      <c r="FH218" s="176">
        <f t="shared" si="249"/>
        <v>0</v>
      </c>
      <c r="FI218" s="176">
        <f t="shared" si="249"/>
        <v>0</v>
      </c>
      <c r="FJ218" s="176">
        <f t="shared" si="249"/>
        <v>0</v>
      </c>
      <c r="FK218" s="176">
        <f t="shared" si="249"/>
        <v>0</v>
      </c>
      <c r="FL218" s="176">
        <f t="shared" si="248"/>
        <v>0</v>
      </c>
      <c r="FM218" s="176">
        <f t="shared" si="248"/>
        <v>0</v>
      </c>
      <c r="FN218" s="176">
        <f t="shared" si="248"/>
        <v>0</v>
      </c>
      <c r="FO218" s="176">
        <f t="shared" si="248"/>
        <v>0</v>
      </c>
      <c r="FP218" s="176">
        <f t="shared" si="248"/>
        <v>0</v>
      </c>
      <c r="FQ218" s="176">
        <f t="shared" si="248"/>
        <v>0</v>
      </c>
      <c r="FR218" s="176">
        <f t="shared" si="248"/>
        <v>0</v>
      </c>
      <c r="FS218" s="176">
        <f t="shared" si="248"/>
        <v>0</v>
      </c>
      <c r="FT218" s="176">
        <f t="shared" si="248"/>
        <v>0</v>
      </c>
      <c r="FU218" s="176">
        <f t="shared" si="248"/>
        <v>0</v>
      </c>
      <c r="FV218" s="176">
        <f t="shared" si="248"/>
        <v>0</v>
      </c>
      <c r="FW218" s="176">
        <f t="shared" si="248"/>
        <v>0</v>
      </c>
      <c r="FX218" s="176">
        <f t="shared" si="248"/>
        <v>0</v>
      </c>
      <c r="FY218" s="176">
        <f t="shared" si="248"/>
        <v>0</v>
      </c>
      <c r="FZ218" s="176">
        <f t="shared" si="248"/>
        <v>0</v>
      </c>
      <c r="GA218" s="176">
        <f t="shared" si="248"/>
        <v>0</v>
      </c>
      <c r="GB218" s="176">
        <f t="shared" si="266"/>
        <v>0</v>
      </c>
      <c r="GC218" s="176">
        <f t="shared" si="266"/>
        <v>0</v>
      </c>
      <c r="GD218" s="176">
        <f t="shared" si="266"/>
        <v>0</v>
      </c>
      <c r="GE218" s="176">
        <f t="shared" si="266"/>
        <v>0</v>
      </c>
      <c r="GF218" s="176">
        <f t="shared" si="263"/>
        <v>0</v>
      </c>
      <c r="GG218" s="176">
        <f t="shared" si="263"/>
        <v>0</v>
      </c>
      <c r="GH218" s="176">
        <f t="shared" si="263"/>
        <v>0</v>
      </c>
      <c r="GI218" s="176">
        <f t="shared" si="263"/>
        <v>0</v>
      </c>
      <c r="GJ218" s="176">
        <f t="shared" si="263"/>
        <v>0</v>
      </c>
      <c r="GK218" s="176">
        <f t="shared" si="263"/>
        <v>0</v>
      </c>
      <c r="GL218" s="176">
        <f t="shared" si="263"/>
        <v>0</v>
      </c>
      <c r="GM218" s="176">
        <f t="shared" si="263"/>
        <v>0</v>
      </c>
      <c r="GN218" s="176">
        <f t="shared" si="263"/>
        <v>0</v>
      </c>
      <c r="GO218" s="176">
        <f t="shared" si="263"/>
        <v>0</v>
      </c>
      <c r="GP218" s="176">
        <f t="shared" si="263"/>
        <v>0</v>
      </c>
      <c r="GQ218" s="176">
        <f t="shared" si="263"/>
        <v>0</v>
      </c>
      <c r="GR218" s="176">
        <f t="shared" si="260"/>
        <v>0</v>
      </c>
      <c r="GS218" s="176">
        <f t="shared" si="260"/>
        <v>0</v>
      </c>
      <c r="GT218" s="176">
        <f t="shared" si="260"/>
        <v>0</v>
      </c>
      <c r="GU218" s="176">
        <f t="shared" si="260"/>
        <v>0</v>
      </c>
      <c r="GV218" s="176">
        <f t="shared" si="260"/>
        <v>0</v>
      </c>
      <c r="GW218" s="176">
        <f t="shared" si="260"/>
        <v>0</v>
      </c>
      <c r="GX218" s="176">
        <f t="shared" si="260"/>
        <v>0</v>
      </c>
      <c r="GY218" s="176">
        <f t="shared" si="260"/>
        <v>0</v>
      </c>
      <c r="GZ218" s="176">
        <f t="shared" si="260"/>
        <v>0</v>
      </c>
      <c r="HA218" s="176">
        <f t="shared" si="260"/>
        <v>0</v>
      </c>
      <c r="HB218" s="176">
        <f t="shared" si="260"/>
        <v>0</v>
      </c>
      <c r="HC218" s="176">
        <f t="shared" si="271"/>
        <v>0</v>
      </c>
      <c r="HD218" s="176">
        <f t="shared" si="271"/>
        <v>0</v>
      </c>
      <c r="HE218" s="176">
        <f t="shared" si="271"/>
        <v>0</v>
      </c>
      <c r="HF218" s="176">
        <f t="shared" si="271"/>
        <v>0</v>
      </c>
      <c r="HG218" s="176">
        <f t="shared" si="255"/>
        <v>0</v>
      </c>
      <c r="HH218" s="176">
        <f t="shared" si="255"/>
        <v>0</v>
      </c>
      <c r="HI218" s="176">
        <f t="shared" si="255"/>
        <v>0</v>
      </c>
      <c r="HJ218" s="176">
        <f t="shared" si="255"/>
        <v>0</v>
      </c>
      <c r="HK218" s="176">
        <f t="shared" si="255"/>
        <v>0</v>
      </c>
      <c r="HL218" s="176">
        <f t="shared" si="255"/>
        <v>0</v>
      </c>
      <c r="HM218" s="176">
        <f t="shared" si="255"/>
        <v>0</v>
      </c>
      <c r="HN218" s="176">
        <f t="shared" si="255"/>
        <v>0</v>
      </c>
      <c r="HO218" s="176">
        <f t="shared" si="255"/>
        <v>0</v>
      </c>
      <c r="HP218" s="176">
        <f t="shared" si="255"/>
        <v>0</v>
      </c>
      <c r="HQ218" s="176">
        <f t="shared" si="255"/>
        <v>0</v>
      </c>
      <c r="HR218" s="176">
        <f t="shared" si="253"/>
        <v>0</v>
      </c>
      <c r="HS218" s="176">
        <f t="shared" si="253"/>
        <v>0</v>
      </c>
      <c r="HT218" s="176">
        <f t="shared" si="253"/>
        <v>0</v>
      </c>
      <c r="HU218" s="176">
        <f t="shared" si="253"/>
        <v>0</v>
      </c>
      <c r="HV218" s="176">
        <f t="shared" si="253"/>
        <v>0</v>
      </c>
      <c r="HW218" s="176">
        <f t="shared" si="253"/>
        <v>0</v>
      </c>
      <c r="HX218" s="176">
        <f t="shared" si="253"/>
        <v>0</v>
      </c>
      <c r="HY218" s="176">
        <f t="shared" si="253"/>
        <v>0</v>
      </c>
      <c r="HZ218" s="176">
        <f t="shared" si="253"/>
        <v>0</v>
      </c>
      <c r="IA218" s="176">
        <f t="shared" si="253"/>
        <v>0</v>
      </c>
      <c r="IB218" s="176">
        <f t="shared" si="253"/>
        <v>0</v>
      </c>
      <c r="IC218" s="176">
        <f t="shared" si="253"/>
        <v>0</v>
      </c>
      <c r="ID218" s="176">
        <f t="shared" si="253"/>
        <v>0</v>
      </c>
      <c r="IE218" s="176">
        <f t="shared" si="253"/>
        <v>0</v>
      </c>
      <c r="IF218" s="176">
        <f t="shared" si="253"/>
        <v>0</v>
      </c>
      <c r="IG218" s="176">
        <f t="shared" si="250"/>
        <v>0</v>
      </c>
    </row>
    <row r="219" spans="2:241" ht="12.75" customHeight="1" x14ac:dyDescent="0.25">
      <c r="B219" s="174"/>
      <c r="C219" s="174"/>
      <c r="D219" s="174">
        <f t="shared" si="256"/>
        <v>0</v>
      </c>
      <c r="E219"/>
      <c r="F219"/>
      <c r="G219" s="177">
        <v>206</v>
      </c>
      <c r="H219" s="176">
        <f t="shared" si="257"/>
        <v>31.940680183410517</v>
      </c>
      <c r="I219" s="176">
        <f t="shared" si="259"/>
        <v>0</v>
      </c>
      <c r="K219" s="176">
        <f t="shared" si="258"/>
        <v>0</v>
      </c>
      <c r="L219" s="176">
        <f t="shared" si="258"/>
        <v>0</v>
      </c>
      <c r="M219" s="176">
        <f t="shared" si="258"/>
        <v>0</v>
      </c>
      <c r="N219" s="176">
        <f t="shared" si="258"/>
        <v>0</v>
      </c>
      <c r="O219" s="176">
        <f t="shared" si="258"/>
        <v>0</v>
      </c>
      <c r="P219" s="176">
        <f t="shared" si="258"/>
        <v>0</v>
      </c>
      <c r="Q219" s="176">
        <f t="shared" si="258"/>
        <v>0</v>
      </c>
      <c r="R219" s="176">
        <f t="shared" si="258"/>
        <v>0</v>
      </c>
      <c r="S219" s="176">
        <f t="shared" si="258"/>
        <v>0</v>
      </c>
      <c r="T219" s="176">
        <f t="shared" si="258"/>
        <v>0</v>
      </c>
      <c r="U219" s="176">
        <f t="shared" si="258"/>
        <v>0</v>
      </c>
      <c r="V219" s="176">
        <f t="shared" si="258"/>
        <v>0</v>
      </c>
      <c r="W219" s="176">
        <f t="shared" si="258"/>
        <v>0</v>
      </c>
      <c r="X219" s="176">
        <f t="shared" si="258"/>
        <v>0</v>
      </c>
      <c r="Y219" s="176">
        <f t="shared" si="258"/>
        <v>0</v>
      </c>
      <c r="Z219" s="176">
        <f t="shared" si="258"/>
        <v>0</v>
      </c>
      <c r="AA219" s="176">
        <f t="shared" si="262"/>
        <v>0</v>
      </c>
      <c r="AB219" s="176">
        <f t="shared" si="262"/>
        <v>0</v>
      </c>
      <c r="AC219" s="176">
        <f t="shared" si="262"/>
        <v>0</v>
      </c>
      <c r="AD219" s="176">
        <f t="shared" si="262"/>
        <v>0</v>
      </c>
      <c r="AE219" s="176">
        <f t="shared" si="261"/>
        <v>0</v>
      </c>
      <c r="AF219" s="176">
        <f t="shared" si="261"/>
        <v>0</v>
      </c>
      <c r="AG219" s="176">
        <f t="shared" si="261"/>
        <v>0</v>
      </c>
      <c r="AH219" s="176">
        <f t="shared" si="261"/>
        <v>0</v>
      </c>
      <c r="AI219" s="176">
        <f t="shared" si="261"/>
        <v>0</v>
      </c>
      <c r="AJ219" s="176">
        <f t="shared" si="261"/>
        <v>0</v>
      </c>
      <c r="AK219" s="176">
        <f t="shared" si="261"/>
        <v>0</v>
      </c>
      <c r="AL219" s="176">
        <f t="shared" si="261"/>
        <v>0</v>
      </c>
      <c r="AM219" s="176">
        <f t="shared" si="261"/>
        <v>0</v>
      </c>
      <c r="AN219" s="176">
        <f t="shared" si="261"/>
        <v>0</v>
      </c>
      <c r="AO219" s="176">
        <f t="shared" si="261"/>
        <v>0</v>
      </c>
      <c r="AP219" s="176">
        <f t="shared" si="261"/>
        <v>0</v>
      </c>
      <c r="AQ219" s="176">
        <f t="shared" si="261"/>
        <v>0</v>
      </c>
      <c r="AR219" s="176">
        <f t="shared" si="261"/>
        <v>0</v>
      </c>
      <c r="AS219" s="176">
        <f t="shared" si="264"/>
        <v>0</v>
      </c>
      <c r="AT219" s="176">
        <f t="shared" si="264"/>
        <v>0</v>
      </c>
      <c r="AU219" s="176">
        <f t="shared" si="264"/>
        <v>0</v>
      </c>
      <c r="AV219" s="176">
        <f t="shared" si="264"/>
        <v>0</v>
      </c>
      <c r="AW219" s="176">
        <f t="shared" si="264"/>
        <v>0</v>
      </c>
      <c r="AX219" s="176">
        <f t="shared" si="264"/>
        <v>0</v>
      </c>
      <c r="AY219" s="176">
        <f t="shared" si="264"/>
        <v>0</v>
      </c>
      <c r="AZ219" s="176">
        <f t="shared" si="264"/>
        <v>0</v>
      </c>
      <c r="BA219" s="176">
        <f t="shared" si="264"/>
        <v>0</v>
      </c>
      <c r="BB219" s="176">
        <f t="shared" si="264"/>
        <v>0</v>
      </c>
      <c r="BC219" s="176">
        <f t="shared" si="264"/>
        <v>0</v>
      </c>
      <c r="BD219" s="176">
        <f t="shared" si="264"/>
        <v>0</v>
      </c>
      <c r="BE219" s="176">
        <f t="shared" si="264"/>
        <v>0</v>
      </c>
      <c r="BF219" s="176">
        <f t="shared" si="264"/>
        <v>0</v>
      </c>
      <c r="BG219" s="176">
        <f t="shared" si="264"/>
        <v>0</v>
      </c>
      <c r="BH219" s="176">
        <f t="shared" si="264"/>
        <v>0</v>
      </c>
      <c r="BI219" s="176">
        <f t="shared" si="252"/>
        <v>0</v>
      </c>
      <c r="BJ219" s="176">
        <f t="shared" si="252"/>
        <v>0</v>
      </c>
      <c r="BK219" s="176">
        <f t="shared" si="252"/>
        <v>0</v>
      </c>
      <c r="BL219" s="176">
        <f t="shared" si="252"/>
        <v>0</v>
      </c>
      <c r="BM219" s="176">
        <f t="shared" si="252"/>
        <v>0</v>
      </c>
      <c r="BN219" s="176">
        <f t="shared" si="252"/>
        <v>0</v>
      </c>
      <c r="BO219" s="176">
        <f t="shared" si="252"/>
        <v>0</v>
      </c>
      <c r="BP219" s="176">
        <f t="shared" si="252"/>
        <v>0</v>
      </c>
      <c r="BQ219" s="176">
        <f t="shared" si="252"/>
        <v>0</v>
      </c>
      <c r="BR219" s="176">
        <f t="shared" si="252"/>
        <v>0</v>
      </c>
      <c r="BS219" s="176">
        <f t="shared" si="252"/>
        <v>0</v>
      </c>
      <c r="BT219" s="176">
        <f t="shared" si="252"/>
        <v>0</v>
      </c>
      <c r="BU219" s="176">
        <f t="shared" si="252"/>
        <v>0</v>
      </c>
      <c r="BV219" s="176">
        <f t="shared" si="251"/>
        <v>0</v>
      </c>
      <c r="BW219" s="176">
        <f t="shared" si="251"/>
        <v>0</v>
      </c>
      <c r="BX219" s="176">
        <f t="shared" si="251"/>
        <v>0</v>
      </c>
      <c r="BY219" s="176">
        <f t="shared" si="251"/>
        <v>0</v>
      </c>
      <c r="BZ219" s="176">
        <f t="shared" si="251"/>
        <v>0</v>
      </c>
      <c r="CA219" s="176">
        <f t="shared" si="251"/>
        <v>0</v>
      </c>
      <c r="CB219" s="176">
        <f t="shared" si="251"/>
        <v>0</v>
      </c>
      <c r="CC219" s="176">
        <f t="shared" si="251"/>
        <v>0</v>
      </c>
      <c r="CD219" s="176">
        <f t="shared" si="251"/>
        <v>0</v>
      </c>
      <c r="CE219" s="176">
        <f t="shared" si="251"/>
        <v>0</v>
      </c>
      <c r="CF219" s="176">
        <f t="shared" si="251"/>
        <v>0</v>
      </c>
      <c r="CG219" s="176">
        <f t="shared" si="251"/>
        <v>0</v>
      </c>
      <c r="CH219" s="176">
        <f t="shared" si="247"/>
        <v>0</v>
      </c>
      <c r="CI219" s="176">
        <f t="shared" si="247"/>
        <v>0</v>
      </c>
      <c r="CJ219" s="176">
        <f t="shared" si="245"/>
        <v>0</v>
      </c>
      <c r="CK219" s="176">
        <f t="shared" si="245"/>
        <v>0</v>
      </c>
      <c r="CL219" s="176">
        <f t="shared" si="245"/>
        <v>0</v>
      </c>
      <c r="CM219" s="176">
        <f t="shared" si="245"/>
        <v>0</v>
      </c>
      <c r="CN219" s="176">
        <f t="shared" si="245"/>
        <v>0</v>
      </c>
      <c r="CO219" s="176">
        <f t="shared" si="245"/>
        <v>0</v>
      </c>
      <c r="CP219" s="176">
        <f t="shared" si="245"/>
        <v>0</v>
      </c>
      <c r="CQ219" s="176">
        <f t="shared" si="245"/>
        <v>0</v>
      </c>
      <c r="CR219" s="176">
        <f t="shared" si="245"/>
        <v>0</v>
      </c>
      <c r="CS219" s="176">
        <f t="shared" si="245"/>
        <v>0</v>
      </c>
      <c r="CT219" s="176">
        <f t="shared" si="269"/>
        <v>0</v>
      </c>
      <c r="CU219" s="176">
        <f t="shared" si="269"/>
        <v>0</v>
      </c>
      <c r="CV219" s="176">
        <f t="shared" si="269"/>
        <v>0</v>
      </c>
      <c r="CW219" s="176">
        <f t="shared" si="269"/>
        <v>0</v>
      </c>
      <c r="CX219" s="176">
        <f t="shared" si="269"/>
        <v>0</v>
      </c>
      <c r="CY219" s="176">
        <f t="shared" si="269"/>
        <v>0</v>
      </c>
      <c r="CZ219" s="176">
        <f t="shared" si="269"/>
        <v>0</v>
      </c>
      <c r="DA219" s="176">
        <f t="shared" si="269"/>
        <v>0</v>
      </c>
      <c r="DB219" s="176">
        <f t="shared" si="269"/>
        <v>0</v>
      </c>
      <c r="DC219" s="176">
        <f t="shared" si="269"/>
        <v>0</v>
      </c>
      <c r="DD219" s="176">
        <f t="shared" si="269"/>
        <v>0</v>
      </c>
      <c r="DE219" s="176">
        <f t="shared" si="269"/>
        <v>0</v>
      </c>
      <c r="DF219" s="176">
        <f t="shared" si="269"/>
        <v>0</v>
      </c>
      <c r="DG219" s="176">
        <f t="shared" si="269"/>
        <v>0</v>
      </c>
      <c r="DH219" s="176">
        <f t="shared" si="269"/>
        <v>0</v>
      </c>
      <c r="DI219" s="176">
        <f t="shared" si="267"/>
        <v>0</v>
      </c>
      <c r="DJ219" s="176">
        <f t="shared" si="267"/>
        <v>0</v>
      </c>
      <c r="DK219" s="176">
        <f t="shared" si="267"/>
        <v>0</v>
      </c>
      <c r="DL219" s="176">
        <f t="shared" si="267"/>
        <v>0</v>
      </c>
      <c r="DM219" s="176">
        <f t="shared" si="267"/>
        <v>0</v>
      </c>
      <c r="DN219" s="176">
        <f t="shared" si="267"/>
        <v>0</v>
      </c>
      <c r="DO219" s="176">
        <f t="shared" si="267"/>
        <v>0</v>
      </c>
      <c r="DP219" s="176">
        <f t="shared" si="267"/>
        <v>0</v>
      </c>
      <c r="DQ219" s="176">
        <f t="shared" si="267"/>
        <v>0</v>
      </c>
      <c r="DR219" s="176">
        <f t="shared" si="267"/>
        <v>0</v>
      </c>
      <c r="DS219" s="176">
        <f t="shared" si="267"/>
        <v>0</v>
      </c>
      <c r="DT219" s="176">
        <f t="shared" si="267"/>
        <v>0</v>
      </c>
      <c r="DU219" s="176">
        <f t="shared" si="267"/>
        <v>0</v>
      </c>
      <c r="DV219" s="176">
        <f t="shared" si="267"/>
        <v>0</v>
      </c>
      <c r="DW219" s="176">
        <f t="shared" si="267"/>
        <v>0</v>
      </c>
      <c r="DX219" s="176">
        <f t="shared" si="267"/>
        <v>0</v>
      </c>
      <c r="DY219" s="176">
        <f t="shared" si="265"/>
        <v>0</v>
      </c>
      <c r="DZ219" s="176">
        <f t="shared" si="265"/>
        <v>0</v>
      </c>
      <c r="EA219" s="176">
        <f t="shared" si="265"/>
        <v>0</v>
      </c>
      <c r="EB219" s="176">
        <f t="shared" si="265"/>
        <v>0</v>
      </c>
      <c r="EC219" s="176">
        <f t="shared" si="265"/>
        <v>0</v>
      </c>
      <c r="ED219" s="176">
        <f t="shared" si="265"/>
        <v>0</v>
      </c>
      <c r="EE219" s="176">
        <f t="shared" si="265"/>
        <v>0</v>
      </c>
      <c r="EF219" s="176">
        <f t="shared" si="265"/>
        <v>0</v>
      </c>
      <c r="EG219" s="176">
        <f t="shared" si="265"/>
        <v>0</v>
      </c>
      <c r="EH219" s="176">
        <f t="shared" si="265"/>
        <v>0</v>
      </c>
      <c r="EI219" s="176">
        <f t="shared" si="265"/>
        <v>0</v>
      </c>
      <c r="EJ219" s="176">
        <f t="shared" si="265"/>
        <v>0</v>
      </c>
      <c r="EK219" s="176">
        <f t="shared" si="265"/>
        <v>0</v>
      </c>
      <c r="EL219" s="176">
        <f t="shared" si="265"/>
        <v>0</v>
      </c>
      <c r="EM219" s="176">
        <f t="shared" si="270"/>
        <v>0</v>
      </c>
      <c r="EN219" s="176">
        <f t="shared" si="270"/>
        <v>0</v>
      </c>
      <c r="EO219" s="176">
        <f t="shared" si="270"/>
        <v>0</v>
      </c>
      <c r="EP219" s="176">
        <f t="shared" si="270"/>
        <v>0</v>
      </c>
      <c r="EQ219" s="176">
        <f t="shared" si="270"/>
        <v>0</v>
      </c>
      <c r="ER219" s="176">
        <f t="shared" si="270"/>
        <v>0</v>
      </c>
      <c r="ES219" s="176">
        <f t="shared" si="270"/>
        <v>0</v>
      </c>
      <c r="ET219" s="176">
        <f t="shared" si="270"/>
        <v>0</v>
      </c>
      <c r="EU219" s="176">
        <f t="shared" si="270"/>
        <v>0</v>
      </c>
      <c r="EV219" s="176">
        <f t="shared" si="270"/>
        <v>0</v>
      </c>
      <c r="EW219" s="176">
        <f t="shared" si="270"/>
        <v>0</v>
      </c>
      <c r="EX219" s="176">
        <f t="shared" si="270"/>
        <v>0</v>
      </c>
      <c r="EY219" s="176">
        <f t="shared" si="270"/>
        <v>0</v>
      </c>
      <c r="EZ219" s="176">
        <f t="shared" si="270"/>
        <v>0</v>
      </c>
      <c r="FA219" s="176">
        <f t="shared" si="270"/>
        <v>0</v>
      </c>
      <c r="FB219" s="176">
        <f t="shared" si="270"/>
        <v>0</v>
      </c>
      <c r="FC219" s="176">
        <f t="shared" si="249"/>
        <v>0</v>
      </c>
      <c r="FD219" s="176">
        <f t="shared" si="249"/>
        <v>0</v>
      </c>
      <c r="FE219" s="176">
        <f t="shared" si="249"/>
        <v>0</v>
      </c>
      <c r="FF219" s="176">
        <f t="shared" si="249"/>
        <v>0</v>
      </c>
      <c r="FG219" s="176">
        <f t="shared" si="249"/>
        <v>0</v>
      </c>
      <c r="FH219" s="176">
        <f t="shared" si="249"/>
        <v>0</v>
      </c>
      <c r="FI219" s="176">
        <f t="shared" si="249"/>
        <v>0</v>
      </c>
      <c r="FJ219" s="176">
        <f t="shared" si="249"/>
        <v>0</v>
      </c>
      <c r="FK219" s="176">
        <f t="shared" si="249"/>
        <v>0</v>
      </c>
      <c r="FL219" s="176">
        <f t="shared" si="248"/>
        <v>0</v>
      </c>
      <c r="FM219" s="176">
        <f t="shared" si="248"/>
        <v>0</v>
      </c>
      <c r="FN219" s="176">
        <f t="shared" si="248"/>
        <v>0</v>
      </c>
      <c r="FO219" s="176">
        <f t="shared" si="248"/>
        <v>0</v>
      </c>
      <c r="FP219" s="176">
        <f t="shared" si="248"/>
        <v>0</v>
      </c>
      <c r="FQ219" s="176">
        <f t="shared" si="248"/>
        <v>0</v>
      </c>
      <c r="FR219" s="176">
        <f t="shared" si="248"/>
        <v>0</v>
      </c>
      <c r="FS219" s="176">
        <f t="shared" si="248"/>
        <v>0</v>
      </c>
      <c r="FT219" s="176">
        <f t="shared" si="248"/>
        <v>0</v>
      </c>
      <c r="FU219" s="176">
        <f t="shared" si="248"/>
        <v>0</v>
      </c>
      <c r="FV219" s="176">
        <f t="shared" si="248"/>
        <v>0</v>
      </c>
      <c r="FW219" s="176">
        <f t="shared" si="248"/>
        <v>0</v>
      </c>
      <c r="FX219" s="176">
        <f t="shared" si="248"/>
        <v>0</v>
      </c>
      <c r="FY219" s="176">
        <f t="shared" si="248"/>
        <v>0</v>
      </c>
      <c r="FZ219" s="176">
        <f t="shared" si="248"/>
        <v>0</v>
      </c>
      <c r="GA219" s="176">
        <f t="shared" si="248"/>
        <v>0</v>
      </c>
      <c r="GB219" s="176">
        <f t="shared" si="266"/>
        <v>0</v>
      </c>
      <c r="GC219" s="176">
        <f t="shared" si="266"/>
        <v>0</v>
      </c>
      <c r="GD219" s="176">
        <f t="shared" si="266"/>
        <v>0</v>
      </c>
      <c r="GE219" s="176">
        <f t="shared" si="266"/>
        <v>0</v>
      </c>
      <c r="GF219" s="176">
        <f t="shared" si="263"/>
        <v>0</v>
      </c>
      <c r="GG219" s="176">
        <f t="shared" si="263"/>
        <v>0</v>
      </c>
      <c r="GH219" s="176">
        <f t="shared" si="263"/>
        <v>0</v>
      </c>
      <c r="GI219" s="176">
        <f t="shared" si="263"/>
        <v>0</v>
      </c>
      <c r="GJ219" s="176">
        <f t="shared" si="263"/>
        <v>0</v>
      </c>
      <c r="GK219" s="176">
        <f t="shared" si="263"/>
        <v>0</v>
      </c>
      <c r="GL219" s="176">
        <f t="shared" si="263"/>
        <v>0</v>
      </c>
      <c r="GM219" s="176">
        <f t="shared" si="263"/>
        <v>0</v>
      </c>
      <c r="GN219" s="176">
        <f t="shared" si="263"/>
        <v>0</v>
      </c>
      <c r="GO219" s="176">
        <f t="shared" si="263"/>
        <v>0</v>
      </c>
      <c r="GP219" s="176">
        <f t="shared" si="263"/>
        <v>0</v>
      </c>
      <c r="GQ219" s="176">
        <f t="shared" si="263"/>
        <v>0</v>
      </c>
      <c r="GR219" s="176">
        <f t="shared" si="260"/>
        <v>0</v>
      </c>
      <c r="GS219" s="176">
        <f t="shared" si="260"/>
        <v>0</v>
      </c>
      <c r="GT219" s="176">
        <f t="shared" si="260"/>
        <v>0</v>
      </c>
      <c r="GU219" s="176">
        <f t="shared" si="260"/>
        <v>0</v>
      </c>
      <c r="GV219" s="176">
        <f t="shared" si="260"/>
        <v>0</v>
      </c>
      <c r="GW219" s="176">
        <f t="shared" si="260"/>
        <v>0</v>
      </c>
      <c r="GX219" s="176">
        <f t="shared" si="260"/>
        <v>0</v>
      </c>
      <c r="GY219" s="176">
        <f t="shared" si="260"/>
        <v>0</v>
      </c>
      <c r="GZ219" s="176">
        <f t="shared" si="260"/>
        <v>0</v>
      </c>
      <c r="HA219" s="176">
        <f t="shared" si="260"/>
        <v>0</v>
      </c>
      <c r="HB219" s="176">
        <f t="shared" si="260"/>
        <v>0</v>
      </c>
      <c r="HC219" s="176">
        <f t="shared" si="271"/>
        <v>0</v>
      </c>
      <c r="HD219" s="176">
        <f t="shared" si="271"/>
        <v>0</v>
      </c>
      <c r="HE219" s="176">
        <f t="shared" si="271"/>
        <v>0</v>
      </c>
      <c r="HF219" s="176">
        <f t="shared" si="271"/>
        <v>0</v>
      </c>
      <c r="HG219" s="176">
        <f t="shared" si="255"/>
        <v>0</v>
      </c>
      <c r="HH219" s="176">
        <f t="shared" si="255"/>
        <v>0</v>
      </c>
      <c r="HI219" s="176">
        <f t="shared" si="255"/>
        <v>0</v>
      </c>
      <c r="HJ219" s="176">
        <f t="shared" si="255"/>
        <v>0</v>
      </c>
      <c r="HK219" s="176">
        <f t="shared" si="255"/>
        <v>0</v>
      </c>
      <c r="HL219" s="176">
        <f t="shared" si="255"/>
        <v>0</v>
      </c>
      <c r="HM219" s="176">
        <f t="shared" si="255"/>
        <v>0</v>
      </c>
      <c r="HN219" s="176">
        <f t="shared" si="255"/>
        <v>0</v>
      </c>
      <c r="HO219" s="176">
        <f t="shared" si="255"/>
        <v>0</v>
      </c>
      <c r="HP219" s="176">
        <f t="shared" si="255"/>
        <v>0</v>
      </c>
      <c r="HQ219" s="176">
        <f t="shared" si="255"/>
        <v>0</v>
      </c>
      <c r="HR219" s="176">
        <f t="shared" si="253"/>
        <v>0</v>
      </c>
      <c r="HS219" s="176">
        <f t="shared" si="253"/>
        <v>0</v>
      </c>
      <c r="HT219" s="176">
        <f t="shared" si="253"/>
        <v>0</v>
      </c>
      <c r="HU219" s="176">
        <f t="shared" si="253"/>
        <v>0</v>
      </c>
      <c r="HV219" s="176">
        <f t="shared" si="253"/>
        <v>0</v>
      </c>
      <c r="HW219" s="176">
        <f t="shared" si="253"/>
        <v>0</v>
      </c>
      <c r="HX219" s="176">
        <f t="shared" si="253"/>
        <v>0</v>
      </c>
      <c r="HY219" s="176">
        <f t="shared" si="253"/>
        <v>0</v>
      </c>
      <c r="HZ219" s="176">
        <f t="shared" si="253"/>
        <v>0</v>
      </c>
      <c r="IA219" s="176">
        <f t="shared" si="253"/>
        <v>0</v>
      </c>
      <c r="IB219" s="176">
        <f t="shared" si="253"/>
        <v>0</v>
      </c>
      <c r="IC219" s="176">
        <f t="shared" si="253"/>
        <v>0</v>
      </c>
      <c r="ID219" s="176">
        <f t="shared" si="253"/>
        <v>0</v>
      </c>
      <c r="IE219" s="176">
        <f t="shared" si="253"/>
        <v>0</v>
      </c>
      <c r="IF219" s="176">
        <f t="shared" si="253"/>
        <v>0</v>
      </c>
      <c r="IG219" s="176">
        <f t="shared" ref="IG219" si="272">+NORMDIST($H219,IG$12,IG$13,FALSE)</f>
        <v>0</v>
      </c>
    </row>
    <row r="220" spans="2:241" ht="12.75" customHeight="1" x14ac:dyDescent="0.25">
      <c r="B220" s="174"/>
      <c r="C220" s="174"/>
      <c r="D220" s="174">
        <f t="shared" si="256"/>
        <v>0</v>
      </c>
      <c r="E220"/>
      <c r="F220"/>
      <c r="G220" s="177">
        <v>207</v>
      </c>
      <c r="H220" s="176">
        <f t="shared" si="257"/>
        <v>32.095732028961052</v>
      </c>
      <c r="I220" s="176">
        <f t="shared" si="259"/>
        <v>0</v>
      </c>
      <c r="K220" s="176">
        <f t="shared" si="258"/>
        <v>0</v>
      </c>
      <c r="L220" s="176">
        <f t="shared" si="258"/>
        <v>0</v>
      </c>
      <c r="M220" s="176">
        <f t="shared" si="258"/>
        <v>0</v>
      </c>
      <c r="N220" s="176">
        <f t="shared" si="258"/>
        <v>0</v>
      </c>
      <c r="O220" s="176">
        <f t="shared" si="258"/>
        <v>0</v>
      </c>
      <c r="P220" s="176">
        <f t="shared" si="258"/>
        <v>0</v>
      </c>
      <c r="Q220" s="176">
        <f t="shared" si="258"/>
        <v>0</v>
      </c>
      <c r="R220" s="176">
        <f t="shared" si="258"/>
        <v>0</v>
      </c>
      <c r="S220" s="176">
        <f t="shared" si="258"/>
        <v>0</v>
      </c>
      <c r="T220" s="176">
        <f t="shared" si="258"/>
        <v>0</v>
      </c>
      <c r="U220" s="176">
        <f t="shared" si="258"/>
        <v>0</v>
      </c>
      <c r="V220" s="176">
        <f t="shared" si="258"/>
        <v>0</v>
      </c>
      <c r="W220" s="176">
        <f t="shared" si="258"/>
        <v>0</v>
      </c>
      <c r="X220" s="176">
        <f t="shared" si="258"/>
        <v>0</v>
      </c>
      <c r="Y220" s="176">
        <f t="shared" si="258"/>
        <v>0</v>
      </c>
      <c r="Z220" s="176">
        <f t="shared" si="258"/>
        <v>0</v>
      </c>
      <c r="AA220" s="176">
        <f t="shared" si="262"/>
        <v>0</v>
      </c>
      <c r="AB220" s="176">
        <f t="shared" si="262"/>
        <v>0</v>
      </c>
      <c r="AC220" s="176">
        <f t="shared" si="262"/>
        <v>0</v>
      </c>
      <c r="AD220" s="176">
        <f t="shared" si="262"/>
        <v>0</v>
      </c>
      <c r="AE220" s="176">
        <f t="shared" si="261"/>
        <v>0</v>
      </c>
      <c r="AF220" s="176">
        <f t="shared" si="261"/>
        <v>0</v>
      </c>
      <c r="AG220" s="176">
        <f t="shared" si="261"/>
        <v>0</v>
      </c>
      <c r="AH220" s="176">
        <f t="shared" si="261"/>
        <v>0</v>
      </c>
      <c r="AI220" s="176">
        <f t="shared" si="261"/>
        <v>0</v>
      </c>
      <c r="AJ220" s="176">
        <f t="shared" si="261"/>
        <v>0</v>
      </c>
      <c r="AK220" s="176">
        <f t="shared" si="261"/>
        <v>0</v>
      </c>
      <c r="AL220" s="176">
        <f t="shared" si="261"/>
        <v>0</v>
      </c>
      <c r="AM220" s="176">
        <f t="shared" si="261"/>
        <v>0</v>
      </c>
      <c r="AN220" s="176">
        <f t="shared" si="261"/>
        <v>0</v>
      </c>
      <c r="AO220" s="176">
        <f t="shared" si="261"/>
        <v>0</v>
      </c>
      <c r="AP220" s="176">
        <f t="shared" si="261"/>
        <v>0</v>
      </c>
      <c r="AQ220" s="176">
        <f t="shared" si="261"/>
        <v>0</v>
      </c>
      <c r="AR220" s="176">
        <f t="shared" si="261"/>
        <v>0</v>
      </c>
      <c r="AS220" s="176">
        <f t="shared" si="264"/>
        <v>0</v>
      </c>
      <c r="AT220" s="176">
        <f t="shared" si="264"/>
        <v>0</v>
      </c>
      <c r="AU220" s="176">
        <f t="shared" si="264"/>
        <v>0</v>
      </c>
      <c r="AV220" s="176">
        <f t="shared" si="264"/>
        <v>0</v>
      </c>
      <c r="AW220" s="176">
        <f t="shared" si="264"/>
        <v>0</v>
      </c>
      <c r="AX220" s="176">
        <f t="shared" si="264"/>
        <v>0</v>
      </c>
      <c r="AY220" s="176">
        <f t="shared" si="264"/>
        <v>0</v>
      </c>
      <c r="AZ220" s="176">
        <f t="shared" si="264"/>
        <v>0</v>
      </c>
      <c r="BA220" s="176">
        <f t="shared" si="264"/>
        <v>0</v>
      </c>
      <c r="BB220" s="176">
        <f t="shared" si="264"/>
        <v>0</v>
      </c>
      <c r="BC220" s="176">
        <f t="shared" si="264"/>
        <v>0</v>
      </c>
      <c r="BD220" s="176">
        <f t="shared" si="264"/>
        <v>0</v>
      </c>
      <c r="BE220" s="176">
        <f t="shared" si="264"/>
        <v>0</v>
      </c>
      <c r="BF220" s="176">
        <f t="shared" si="264"/>
        <v>0</v>
      </c>
      <c r="BG220" s="176">
        <f t="shared" si="264"/>
        <v>0</v>
      </c>
      <c r="BH220" s="176">
        <f t="shared" si="264"/>
        <v>0</v>
      </c>
      <c r="BI220" s="176">
        <f t="shared" si="252"/>
        <v>0</v>
      </c>
      <c r="BJ220" s="176">
        <f t="shared" si="252"/>
        <v>0</v>
      </c>
      <c r="BK220" s="176">
        <f t="shared" si="252"/>
        <v>0</v>
      </c>
      <c r="BL220" s="176">
        <f t="shared" si="252"/>
        <v>0</v>
      </c>
      <c r="BM220" s="176">
        <f t="shared" si="252"/>
        <v>0</v>
      </c>
      <c r="BN220" s="176">
        <f t="shared" si="252"/>
        <v>0</v>
      </c>
      <c r="BO220" s="176">
        <f t="shared" si="252"/>
        <v>0</v>
      </c>
      <c r="BP220" s="176">
        <f t="shared" si="252"/>
        <v>0</v>
      </c>
      <c r="BQ220" s="176">
        <f t="shared" si="252"/>
        <v>0</v>
      </c>
      <c r="BR220" s="176">
        <f t="shared" si="252"/>
        <v>0</v>
      </c>
      <c r="BS220" s="176">
        <f t="shared" si="252"/>
        <v>0</v>
      </c>
      <c r="BT220" s="176">
        <f t="shared" si="252"/>
        <v>0</v>
      </c>
      <c r="BU220" s="176">
        <f t="shared" si="252"/>
        <v>0</v>
      </c>
      <c r="BV220" s="176">
        <f t="shared" si="251"/>
        <v>0</v>
      </c>
      <c r="BW220" s="176">
        <f t="shared" si="251"/>
        <v>0</v>
      </c>
      <c r="BX220" s="176">
        <f t="shared" si="251"/>
        <v>0</v>
      </c>
      <c r="BY220" s="176">
        <f t="shared" si="251"/>
        <v>0</v>
      </c>
      <c r="BZ220" s="176">
        <f t="shared" si="251"/>
        <v>0</v>
      </c>
      <c r="CA220" s="176">
        <f t="shared" si="251"/>
        <v>0</v>
      </c>
      <c r="CB220" s="176">
        <f t="shared" si="251"/>
        <v>0</v>
      </c>
      <c r="CC220" s="176">
        <f t="shared" si="251"/>
        <v>0</v>
      </c>
      <c r="CD220" s="176">
        <f t="shared" si="251"/>
        <v>0</v>
      </c>
      <c r="CE220" s="176">
        <f t="shared" si="251"/>
        <v>0</v>
      </c>
      <c r="CF220" s="176">
        <f t="shared" si="251"/>
        <v>0</v>
      </c>
      <c r="CG220" s="176">
        <f t="shared" si="251"/>
        <v>0</v>
      </c>
      <c r="CH220" s="176">
        <f t="shared" si="247"/>
        <v>0</v>
      </c>
      <c r="CI220" s="176">
        <f t="shared" si="247"/>
        <v>0</v>
      </c>
      <c r="CJ220" s="176">
        <f t="shared" si="245"/>
        <v>0</v>
      </c>
      <c r="CK220" s="176">
        <f t="shared" si="245"/>
        <v>0</v>
      </c>
      <c r="CL220" s="176">
        <f t="shared" si="245"/>
        <v>0</v>
      </c>
      <c r="CM220" s="176">
        <f t="shared" si="245"/>
        <v>0</v>
      </c>
      <c r="CN220" s="176">
        <f t="shared" si="245"/>
        <v>0</v>
      </c>
      <c r="CO220" s="176">
        <f t="shared" si="245"/>
        <v>0</v>
      </c>
      <c r="CP220" s="176">
        <f t="shared" si="245"/>
        <v>0</v>
      </c>
      <c r="CQ220" s="176">
        <f t="shared" si="245"/>
        <v>0</v>
      </c>
      <c r="CR220" s="176">
        <f t="shared" si="245"/>
        <v>0</v>
      </c>
      <c r="CS220" s="176">
        <f t="shared" si="245"/>
        <v>0</v>
      </c>
      <c r="CT220" s="176">
        <f t="shared" si="269"/>
        <v>0</v>
      </c>
      <c r="CU220" s="176">
        <f t="shared" si="269"/>
        <v>0</v>
      </c>
      <c r="CV220" s="176">
        <f t="shared" si="269"/>
        <v>0</v>
      </c>
      <c r="CW220" s="176">
        <f t="shared" si="269"/>
        <v>0</v>
      </c>
      <c r="CX220" s="176">
        <f t="shared" si="269"/>
        <v>0</v>
      </c>
      <c r="CY220" s="176">
        <f t="shared" si="269"/>
        <v>0</v>
      </c>
      <c r="CZ220" s="176">
        <f t="shared" si="269"/>
        <v>0</v>
      </c>
      <c r="DA220" s="176">
        <f t="shared" si="269"/>
        <v>0</v>
      </c>
      <c r="DB220" s="176">
        <f t="shared" si="269"/>
        <v>0</v>
      </c>
      <c r="DC220" s="176">
        <f t="shared" si="269"/>
        <v>0</v>
      </c>
      <c r="DD220" s="176">
        <f t="shared" si="269"/>
        <v>0</v>
      </c>
      <c r="DE220" s="176">
        <f t="shared" si="269"/>
        <v>0</v>
      </c>
      <c r="DF220" s="176">
        <f t="shared" si="269"/>
        <v>0</v>
      </c>
      <c r="DG220" s="176">
        <f t="shared" si="269"/>
        <v>0</v>
      </c>
      <c r="DH220" s="176">
        <f t="shared" si="269"/>
        <v>0</v>
      </c>
      <c r="DI220" s="176">
        <f t="shared" si="267"/>
        <v>0</v>
      </c>
      <c r="DJ220" s="176">
        <f t="shared" si="267"/>
        <v>0</v>
      </c>
      <c r="DK220" s="176">
        <f t="shared" si="267"/>
        <v>0</v>
      </c>
      <c r="DL220" s="176">
        <f t="shared" si="267"/>
        <v>0</v>
      </c>
      <c r="DM220" s="176">
        <f t="shared" si="267"/>
        <v>0</v>
      </c>
      <c r="DN220" s="176">
        <f t="shared" si="267"/>
        <v>0</v>
      </c>
      <c r="DO220" s="176">
        <f t="shared" si="267"/>
        <v>0</v>
      </c>
      <c r="DP220" s="176">
        <f t="shared" si="267"/>
        <v>0</v>
      </c>
      <c r="DQ220" s="176">
        <f t="shared" si="267"/>
        <v>0</v>
      </c>
      <c r="DR220" s="176">
        <f t="shared" si="267"/>
        <v>0</v>
      </c>
      <c r="DS220" s="176">
        <f t="shared" si="267"/>
        <v>0</v>
      </c>
      <c r="DT220" s="176">
        <f t="shared" si="267"/>
        <v>0</v>
      </c>
      <c r="DU220" s="176">
        <f t="shared" si="267"/>
        <v>0</v>
      </c>
      <c r="DV220" s="176">
        <f t="shared" si="267"/>
        <v>0</v>
      </c>
      <c r="DW220" s="176">
        <f t="shared" si="267"/>
        <v>0</v>
      </c>
      <c r="DX220" s="176">
        <f t="shared" si="267"/>
        <v>0</v>
      </c>
      <c r="DY220" s="176">
        <f t="shared" si="265"/>
        <v>0</v>
      </c>
      <c r="DZ220" s="176">
        <f t="shared" si="265"/>
        <v>0</v>
      </c>
      <c r="EA220" s="176">
        <f t="shared" si="265"/>
        <v>0</v>
      </c>
      <c r="EB220" s="176">
        <f t="shared" si="265"/>
        <v>0</v>
      </c>
      <c r="EC220" s="176">
        <f t="shared" si="265"/>
        <v>0</v>
      </c>
      <c r="ED220" s="176">
        <f t="shared" si="265"/>
        <v>0</v>
      </c>
      <c r="EE220" s="176">
        <f t="shared" si="265"/>
        <v>0</v>
      </c>
      <c r="EF220" s="176">
        <f t="shared" si="265"/>
        <v>0</v>
      </c>
      <c r="EG220" s="176">
        <f t="shared" si="265"/>
        <v>0</v>
      </c>
      <c r="EH220" s="176">
        <f t="shared" si="265"/>
        <v>0</v>
      </c>
      <c r="EI220" s="176">
        <f t="shared" si="265"/>
        <v>0</v>
      </c>
      <c r="EJ220" s="176">
        <f t="shared" si="265"/>
        <v>0</v>
      </c>
      <c r="EK220" s="176">
        <f t="shared" si="265"/>
        <v>0</v>
      </c>
      <c r="EL220" s="176">
        <f t="shared" si="265"/>
        <v>0</v>
      </c>
      <c r="EM220" s="176">
        <f t="shared" si="270"/>
        <v>0</v>
      </c>
      <c r="EN220" s="176">
        <f t="shared" si="270"/>
        <v>0</v>
      </c>
      <c r="EO220" s="176">
        <f t="shared" si="270"/>
        <v>0</v>
      </c>
      <c r="EP220" s="176">
        <f t="shared" si="270"/>
        <v>0</v>
      </c>
      <c r="EQ220" s="176">
        <f t="shared" si="270"/>
        <v>0</v>
      </c>
      <c r="ER220" s="176">
        <f t="shared" si="270"/>
        <v>0</v>
      </c>
      <c r="ES220" s="176">
        <f t="shared" si="270"/>
        <v>0</v>
      </c>
      <c r="ET220" s="176">
        <f t="shared" si="270"/>
        <v>0</v>
      </c>
      <c r="EU220" s="176">
        <f t="shared" si="270"/>
        <v>0</v>
      </c>
      <c r="EV220" s="176">
        <f t="shared" si="270"/>
        <v>0</v>
      </c>
      <c r="EW220" s="176">
        <f t="shared" si="270"/>
        <v>0</v>
      </c>
      <c r="EX220" s="176">
        <f t="shared" si="270"/>
        <v>0</v>
      </c>
      <c r="EY220" s="176">
        <f t="shared" si="270"/>
        <v>0</v>
      </c>
      <c r="EZ220" s="176">
        <f t="shared" si="270"/>
        <v>0</v>
      </c>
      <c r="FA220" s="176">
        <f t="shared" si="270"/>
        <v>0</v>
      </c>
      <c r="FB220" s="176">
        <f t="shared" si="270"/>
        <v>0</v>
      </c>
      <c r="FC220" s="176">
        <f t="shared" si="249"/>
        <v>0</v>
      </c>
      <c r="FD220" s="176">
        <f t="shared" si="249"/>
        <v>0</v>
      </c>
      <c r="FE220" s="176">
        <f t="shared" si="249"/>
        <v>0</v>
      </c>
      <c r="FF220" s="176">
        <f t="shared" ref="FF220:FK220" si="273">+NORMDIST($H220,FF$12,FF$13,FALSE)</f>
        <v>0</v>
      </c>
      <c r="FG220" s="176">
        <f t="shared" si="273"/>
        <v>0</v>
      </c>
      <c r="FH220" s="176">
        <f t="shared" si="273"/>
        <v>0</v>
      </c>
      <c r="FI220" s="176">
        <f t="shared" si="273"/>
        <v>0</v>
      </c>
      <c r="FJ220" s="176">
        <f t="shared" si="273"/>
        <v>0</v>
      </c>
      <c r="FK220" s="176">
        <f t="shared" si="273"/>
        <v>0</v>
      </c>
      <c r="FL220" s="176">
        <f t="shared" si="248"/>
        <v>0</v>
      </c>
      <c r="FM220" s="176">
        <f t="shared" si="248"/>
        <v>0</v>
      </c>
      <c r="FN220" s="176">
        <f t="shared" si="248"/>
        <v>0</v>
      </c>
      <c r="FO220" s="176">
        <f t="shared" si="248"/>
        <v>0</v>
      </c>
      <c r="FP220" s="176">
        <f t="shared" si="248"/>
        <v>0</v>
      </c>
      <c r="FQ220" s="176">
        <f t="shared" si="248"/>
        <v>0</v>
      </c>
      <c r="FR220" s="176">
        <f t="shared" si="248"/>
        <v>0</v>
      </c>
      <c r="FS220" s="176">
        <f t="shared" si="248"/>
        <v>0</v>
      </c>
      <c r="FT220" s="176">
        <f t="shared" si="248"/>
        <v>0</v>
      </c>
      <c r="FU220" s="176">
        <f t="shared" si="248"/>
        <v>0</v>
      </c>
      <c r="FV220" s="176">
        <f t="shared" si="248"/>
        <v>0</v>
      </c>
      <c r="FW220" s="176">
        <f t="shared" si="248"/>
        <v>0</v>
      </c>
      <c r="FX220" s="176">
        <f t="shared" si="248"/>
        <v>0</v>
      </c>
      <c r="FY220" s="176">
        <f t="shared" si="248"/>
        <v>0</v>
      </c>
      <c r="FZ220" s="176">
        <f t="shared" si="248"/>
        <v>0</v>
      </c>
      <c r="GA220" s="176">
        <f t="shared" si="248"/>
        <v>0</v>
      </c>
      <c r="GB220" s="176">
        <f t="shared" si="266"/>
        <v>0</v>
      </c>
      <c r="GC220" s="176">
        <f t="shared" si="266"/>
        <v>0</v>
      </c>
      <c r="GD220" s="176">
        <f t="shared" si="266"/>
        <v>0</v>
      </c>
      <c r="GE220" s="176">
        <f t="shared" si="266"/>
        <v>0</v>
      </c>
      <c r="GF220" s="176">
        <f t="shared" si="263"/>
        <v>0</v>
      </c>
      <c r="GG220" s="176">
        <f t="shared" si="263"/>
        <v>0</v>
      </c>
      <c r="GH220" s="176">
        <f t="shared" si="263"/>
        <v>0</v>
      </c>
      <c r="GI220" s="176">
        <f t="shared" si="263"/>
        <v>0</v>
      </c>
      <c r="GJ220" s="176">
        <f t="shared" si="263"/>
        <v>0</v>
      </c>
      <c r="GK220" s="176">
        <f t="shared" si="263"/>
        <v>0</v>
      </c>
      <c r="GL220" s="176">
        <f t="shared" si="263"/>
        <v>0</v>
      </c>
      <c r="GM220" s="176">
        <f t="shared" si="263"/>
        <v>0</v>
      </c>
      <c r="GN220" s="176">
        <f t="shared" si="263"/>
        <v>0</v>
      </c>
      <c r="GO220" s="176">
        <f t="shared" si="263"/>
        <v>0</v>
      </c>
      <c r="GP220" s="176">
        <f t="shared" si="263"/>
        <v>0</v>
      </c>
      <c r="GQ220" s="176">
        <f t="shared" si="263"/>
        <v>0</v>
      </c>
      <c r="GR220" s="176">
        <f t="shared" si="260"/>
        <v>0</v>
      </c>
      <c r="GS220" s="176">
        <f t="shared" si="260"/>
        <v>0</v>
      </c>
      <c r="GT220" s="176">
        <f t="shared" si="260"/>
        <v>0</v>
      </c>
      <c r="GU220" s="176">
        <f t="shared" si="260"/>
        <v>0</v>
      </c>
      <c r="GV220" s="176">
        <f t="shared" si="260"/>
        <v>0</v>
      </c>
      <c r="GW220" s="176">
        <f t="shared" si="260"/>
        <v>0</v>
      </c>
      <c r="GX220" s="176">
        <f t="shared" si="260"/>
        <v>0</v>
      </c>
      <c r="GY220" s="176">
        <f t="shared" si="260"/>
        <v>0</v>
      </c>
      <c r="GZ220" s="176">
        <f t="shared" si="260"/>
        <v>0</v>
      </c>
      <c r="HA220" s="176">
        <f t="shared" si="260"/>
        <v>0</v>
      </c>
      <c r="HB220" s="176">
        <f t="shared" si="260"/>
        <v>0</v>
      </c>
      <c r="HC220" s="176">
        <f t="shared" si="271"/>
        <v>0</v>
      </c>
      <c r="HD220" s="176">
        <f t="shared" si="271"/>
        <v>0</v>
      </c>
      <c r="HE220" s="176">
        <f t="shared" si="271"/>
        <v>0</v>
      </c>
      <c r="HF220" s="176">
        <f t="shared" si="271"/>
        <v>0</v>
      </c>
      <c r="HG220" s="176">
        <f t="shared" si="255"/>
        <v>0</v>
      </c>
      <c r="HH220" s="176">
        <f t="shared" si="255"/>
        <v>0</v>
      </c>
      <c r="HI220" s="176">
        <f t="shared" si="255"/>
        <v>0</v>
      </c>
      <c r="HJ220" s="176">
        <f t="shared" si="255"/>
        <v>0</v>
      </c>
      <c r="HK220" s="176">
        <f t="shared" si="255"/>
        <v>0</v>
      </c>
      <c r="HL220" s="176">
        <f t="shared" si="255"/>
        <v>0</v>
      </c>
      <c r="HM220" s="176">
        <f t="shared" si="255"/>
        <v>0</v>
      </c>
      <c r="HN220" s="176">
        <f t="shared" si="255"/>
        <v>0</v>
      </c>
      <c r="HO220" s="176">
        <f t="shared" si="255"/>
        <v>0</v>
      </c>
      <c r="HP220" s="176">
        <f t="shared" si="255"/>
        <v>0</v>
      </c>
      <c r="HQ220" s="176">
        <f t="shared" si="255"/>
        <v>0</v>
      </c>
      <c r="HR220" s="176">
        <f t="shared" si="253"/>
        <v>0</v>
      </c>
      <c r="HS220" s="176">
        <f t="shared" si="253"/>
        <v>0</v>
      </c>
      <c r="HT220" s="176">
        <f t="shared" si="253"/>
        <v>0</v>
      </c>
      <c r="HU220" s="176">
        <f t="shared" si="253"/>
        <v>0</v>
      </c>
      <c r="HV220" s="176">
        <f t="shared" si="253"/>
        <v>0</v>
      </c>
      <c r="HW220" s="176">
        <f t="shared" si="253"/>
        <v>0</v>
      </c>
      <c r="HX220" s="176">
        <f t="shared" si="253"/>
        <v>0</v>
      </c>
      <c r="HY220" s="176">
        <f t="shared" si="253"/>
        <v>0</v>
      </c>
      <c r="HZ220" s="176">
        <f t="shared" si="253"/>
        <v>0</v>
      </c>
      <c r="IA220" s="176">
        <f t="shared" si="253"/>
        <v>0</v>
      </c>
      <c r="IB220" s="176">
        <f t="shared" si="253"/>
        <v>0</v>
      </c>
      <c r="IC220" s="176">
        <f t="shared" si="253"/>
        <v>0</v>
      </c>
      <c r="ID220" s="176">
        <f t="shared" si="253"/>
        <v>0</v>
      </c>
      <c r="IE220" s="176">
        <f t="shared" si="253"/>
        <v>0</v>
      </c>
      <c r="IF220" s="176">
        <f t="shared" ref="IF220:IG220" si="274">+NORMDIST($H220,IF$12,IF$13,FALSE)</f>
        <v>0</v>
      </c>
      <c r="IG220" s="176">
        <f t="shared" si="274"/>
        <v>0</v>
      </c>
    </row>
    <row r="221" spans="2:241" ht="12.75" customHeight="1" x14ac:dyDescent="0.25">
      <c r="B221" s="174"/>
      <c r="C221" s="174"/>
      <c r="D221" s="174">
        <f t="shared" si="256"/>
        <v>0</v>
      </c>
      <c r="E221"/>
      <c r="F221"/>
      <c r="G221" s="177">
        <v>208</v>
      </c>
      <c r="H221" s="176">
        <f t="shared" si="257"/>
        <v>32.25078387451159</v>
      </c>
      <c r="I221" s="176">
        <f t="shared" si="259"/>
        <v>0</v>
      </c>
      <c r="K221" s="176">
        <f t="shared" si="258"/>
        <v>0</v>
      </c>
      <c r="L221" s="176">
        <f t="shared" si="258"/>
        <v>0</v>
      </c>
      <c r="M221" s="176">
        <f t="shared" si="258"/>
        <v>0</v>
      </c>
      <c r="N221" s="176">
        <f t="shared" si="258"/>
        <v>0</v>
      </c>
      <c r="O221" s="176">
        <f t="shared" si="258"/>
        <v>0</v>
      </c>
      <c r="P221" s="176">
        <f t="shared" si="258"/>
        <v>0</v>
      </c>
      <c r="Q221" s="176">
        <f t="shared" si="258"/>
        <v>0</v>
      </c>
      <c r="R221" s="176">
        <f t="shared" si="258"/>
        <v>0</v>
      </c>
      <c r="S221" s="176">
        <f t="shared" si="258"/>
        <v>0</v>
      </c>
      <c r="T221" s="176">
        <f t="shared" si="258"/>
        <v>0</v>
      </c>
      <c r="U221" s="176">
        <f t="shared" si="258"/>
        <v>0</v>
      </c>
      <c r="V221" s="176">
        <f t="shared" si="258"/>
        <v>0</v>
      </c>
      <c r="W221" s="176">
        <f t="shared" si="258"/>
        <v>0</v>
      </c>
      <c r="X221" s="176">
        <f t="shared" si="258"/>
        <v>0</v>
      </c>
      <c r="Y221" s="176">
        <f t="shared" si="258"/>
        <v>0</v>
      </c>
      <c r="Z221" s="176">
        <f t="shared" ref="U221:AJ238" si="275">+NORMDIST($H221,Z$12,Z$13,FALSE)</f>
        <v>0</v>
      </c>
      <c r="AA221" s="176">
        <f t="shared" si="275"/>
        <v>0</v>
      </c>
      <c r="AB221" s="176">
        <f t="shared" si="275"/>
        <v>0</v>
      </c>
      <c r="AC221" s="176">
        <f t="shared" si="275"/>
        <v>0</v>
      </c>
      <c r="AD221" s="176">
        <f t="shared" si="275"/>
        <v>0</v>
      </c>
      <c r="AE221" s="176">
        <f t="shared" si="261"/>
        <v>0</v>
      </c>
      <c r="AF221" s="176">
        <f t="shared" si="261"/>
        <v>0</v>
      </c>
      <c r="AG221" s="176">
        <f t="shared" si="261"/>
        <v>0</v>
      </c>
      <c r="AH221" s="176">
        <f t="shared" si="261"/>
        <v>0</v>
      </c>
      <c r="AI221" s="176">
        <f t="shared" si="261"/>
        <v>0</v>
      </c>
      <c r="AJ221" s="176">
        <f t="shared" si="261"/>
        <v>0</v>
      </c>
      <c r="AK221" s="176">
        <f t="shared" si="261"/>
        <v>0</v>
      </c>
      <c r="AL221" s="176">
        <f t="shared" si="261"/>
        <v>0</v>
      </c>
      <c r="AM221" s="176">
        <f t="shared" si="261"/>
        <v>0</v>
      </c>
      <c r="AN221" s="176">
        <f t="shared" si="261"/>
        <v>0</v>
      </c>
      <c r="AO221" s="176">
        <f t="shared" si="261"/>
        <v>0</v>
      </c>
      <c r="AP221" s="176">
        <f t="shared" si="261"/>
        <v>0</v>
      </c>
      <c r="AQ221" s="176">
        <f t="shared" si="261"/>
        <v>0</v>
      </c>
      <c r="AR221" s="176">
        <f t="shared" si="261"/>
        <v>0</v>
      </c>
      <c r="AS221" s="176">
        <f t="shared" si="264"/>
        <v>0</v>
      </c>
      <c r="AT221" s="176">
        <f t="shared" si="264"/>
        <v>0</v>
      </c>
      <c r="AU221" s="176">
        <f t="shared" si="264"/>
        <v>0</v>
      </c>
      <c r="AV221" s="176">
        <f t="shared" si="264"/>
        <v>0</v>
      </c>
      <c r="AW221" s="176">
        <f t="shared" si="264"/>
        <v>0</v>
      </c>
      <c r="AX221" s="176">
        <f t="shared" si="264"/>
        <v>0</v>
      </c>
      <c r="AY221" s="176">
        <f t="shared" si="264"/>
        <v>0</v>
      </c>
      <c r="AZ221" s="176">
        <f t="shared" si="264"/>
        <v>0</v>
      </c>
      <c r="BA221" s="176">
        <f t="shared" si="264"/>
        <v>0</v>
      </c>
      <c r="BB221" s="176">
        <f t="shared" si="264"/>
        <v>0</v>
      </c>
      <c r="BC221" s="176">
        <f t="shared" si="264"/>
        <v>0</v>
      </c>
      <c r="BD221" s="176">
        <f t="shared" si="264"/>
        <v>0</v>
      </c>
      <c r="BE221" s="176">
        <f t="shared" si="264"/>
        <v>0</v>
      </c>
      <c r="BF221" s="176">
        <f t="shared" si="264"/>
        <v>0</v>
      </c>
      <c r="BG221" s="176">
        <f t="shared" si="264"/>
        <v>0</v>
      </c>
      <c r="BH221" s="176">
        <f t="shared" si="264"/>
        <v>0</v>
      </c>
      <c r="BI221" s="176">
        <f t="shared" si="252"/>
        <v>0</v>
      </c>
      <c r="BJ221" s="176">
        <f t="shared" si="252"/>
        <v>0</v>
      </c>
      <c r="BK221" s="176">
        <f t="shared" si="252"/>
        <v>0</v>
      </c>
      <c r="BL221" s="176">
        <f t="shared" si="252"/>
        <v>0</v>
      </c>
      <c r="BM221" s="176">
        <f t="shared" si="252"/>
        <v>0</v>
      </c>
      <c r="BN221" s="176">
        <f t="shared" si="252"/>
        <v>0</v>
      </c>
      <c r="BO221" s="176">
        <f t="shared" si="252"/>
        <v>0</v>
      </c>
      <c r="BP221" s="176">
        <f t="shared" si="252"/>
        <v>0</v>
      </c>
      <c r="BQ221" s="176">
        <f t="shared" si="252"/>
        <v>0</v>
      </c>
      <c r="BR221" s="176">
        <f t="shared" si="252"/>
        <v>0</v>
      </c>
      <c r="BS221" s="176">
        <f t="shared" si="252"/>
        <v>0</v>
      </c>
      <c r="BT221" s="176">
        <f t="shared" si="252"/>
        <v>0</v>
      </c>
      <c r="BU221" s="176">
        <f t="shared" si="252"/>
        <v>0</v>
      </c>
      <c r="BV221" s="176">
        <f t="shared" si="251"/>
        <v>0</v>
      </c>
      <c r="BW221" s="176">
        <f t="shared" si="251"/>
        <v>0</v>
      </c>
      <c r="BX221" s="176">
        <f t="shared" si="251"/>
        <v>0</v>
      </c>
      <c r="BY221" s="176">
        <f t="shared" si="251"/>
        <v>0</v>
      </c>
      <c r="BZ221" s="176">
        <f t="shared" si="251"/>
        <v>0</v>
      </c>
      <c r="CA221" s="176">
        <f t="shared" si="251"/>
        <v>0</v>
      </c>
      <c r="CB221" s="176">
        <f t="shared" si="251"/>
        <v>0</v>
      </c>
      <c r="CC221" s="176">
        <f t="shared" si="251"/>
        <v>0</v>
      </c>
      <c r="CD221" s="176">
        <f t="shared" si="251"/>
        <v>0</v>
      </c>
      <c r="CE221" s="176">
        <f t="shared" si="251"/>
        <v>0</v>
      </c>
      <c r="CF221" s="176">
        <f t="shared" si="251"/>
        <v>0</v>
      </c>
      <c r="CG221" s="176">
        <f t="shared" si="251"/>
        <v>0</v>
      </c>
      <c r="CH221" s="176">
        <f t="shared" si="247"/>
        <v>0</v>
      </c>
      <c r="CI221" s="176">
        <f t="shared" si="247"/>
        <v>0</v>
      </c>
      <c r="CJ221" s="176">
        <f t="shared" ref="CJ221:CY240" si="276">+NORMDIST($H221,CJ$12,CJ$13,FALSE)</f>
        <v>0</v>
      </c>
      <c r="CK221" s="176">
        <f t="shared" si="276"/>
        <v>0</v>
      </c>
      <c r="CL221" s="176">
        <f t="shared" si="276"/>
        <v>0</v>
      </c>
      <c r="CM221" s="176">
        <f t="shared" si="276"/>
        <v>0</v>
      </c>
      <c r="CN221" s="176">
        <f t="shared" si="276"/>
        <v>0</v>
      </c>
      <c r="CO221" s="176">
        <f t="shared" si="276"/>
        <v>0</v>
      </c>
      <c r="CP221" s="176">
        <f t="shared" si="276"/>
        <v>0</v>
      </c>
      <c r="CQ221" s="176">
        <f t="shared" si="276"/>
        <v>0</v>
      </c>
      <c r="CR221" s="176">
        <f t="shared" si="276"/>
        <v>0</v>
      </c>
      <c r="CS221" s="176">
        <f t="shared" si="276"/>
        <v>0</v>
      </c>
      <c r="CT221" s="176">
        <f t="shared" si="276"/>
        <v>0</v>
      </c>
      <c r="CU221" s="176">
        <f t="shared" si="276"/>
        <v>0</v>
      </c>
      <c r="CV221" s="176">
        <f t="shared" si="276"/>
        <v>0</v>
      </c>
      <c r="CW221" s="176">
        <f t="shared" si="276"/>
        <v>0</v>
      </c>
      <c r="CX221" s="176">
        <f t="shared" si="276"/>
        <v>0</v>
      </c>
      <c r="CY221" s="176">
        <f t="shared" si="276"/>
        <v>0</v>
      </c>
      <c r="CZ221" s="176">
        <f t="shared" si="269"/>
        <v>0</v>
      </c>
      <c r="DA221" s="176">
        <f t="shared" si="269"/>
        <v>0</v>
      </c>
      <c r="DB221" s="176">
        <f t="shared" si="269"/>
        <v>0</v>
      </c>
      <c r="DC221" s="176">
        <f t="shared" si="269"/>
        <v>0</v>
      </c>
      <c r="DD221" s="176">
        <f t="shared" si="269"/>
        <v>0</v>
      </c>
      <c r="DE221" s="176">
        <f t="shared" si="269"/>
        <v>0</v>
      </c>
      <c r="DF221" s="176">
        <f t="shared" si="269"/>
        <v>0</v>
      </c>
      <c r="DG221" s="176">
        <f t="shared" si="269"/>
        <v>0</v>
      </c>
      <c r="DH221" s="176">
        <f t="shared" si="269"/>
        <v>0</v>
      </c>
      <c r="DI221" s="176">
        <f t="shared" si="267"/>
        <v>0</v>
      </c>
      <c r="DJ221" s="176">
        <f t="shared" si="267"/>
        <v>0</v>
      </c>
      <c r="DK221" s="176">
        <f t="shared" si="267"/>
        <v>0</v>
      </c>
      <c r="DL221" s="176">
        <f t="shared" si="267"/>
        <v>0</v>
      </c>
      <c r="DM221" s="176">
        <f t="shared" si="267"/>
        <v>0</v>
      </c>
      <c r="DN221" s="176">
        <f t="shared" si="267"/>
        <v>0</v>
      </c>
      <c r="DO221" s="176">
        <f t="shared" si="267"/>
        <v>0</v>
      </c>
      <c r="DP221" s="176">
        <f t="shared" si="267"/>
        <v>0</v>
      </c>
      <c r="DQ221" s="176">
        <f t="shared" si="267"/>
        <v>0</v>
      </c>
      <c r="DR221" s="176">
        <f t="shared" si="267"/>
        <v>0</v>
      </c>
      <c r="DS221" s="176">
        <f t="shared" si="267"/>
        <v>0</v>
      </c>
      <c r="DT221" s="176">
        <f t="shared" si="267"/>
        <v>0</v>
      </c>
      <c r="DU221" s="176">
        <f t="shared" si="267"/>
        <v>0</v>
      </c>
      <c r="DV221" s="176">
        <f t="shared" si="267"/>
        <v>0</v>
      </c>
      <c r="DW221" s="176">
        <f t="shared" si="267"/>
        <v>0</v>
      </c>
      <c r="DX221" s="176">
        <f t="shared" si="267"/>
        <v>0</v>
      </c>
      <c r="DY221" s="176">
        <f t="shared" si="265"/>
        <v>0</v>
      </c>
      <c r="DZ221" s="176">
        <f t="shared" si="265"/>
        <v>0</v>
      </c>
      <c r="EA221" s="176">
        <f t="shared" si="265"/>
        <v>0</v>
      </c>
      <c r="EB221" s="176">
        <f t="shared" si="265"/>
        <v>0</v>
      </c>
      <c r="EC221" s="176">
        <f t="shared" si="265"/>
        <v>0</v>
      </c>
      <c r="ED221" s="176">
        <f t="shared" si="265"/>
        <v>0</v>
      </c>
      <c r="EE221" s="176">
        <f t="shared" si="265"/>
        <v>0</v>
      </c>
      <c r="EF221" s="176">
        <f t="shared" si="265"/>
        <v>0</v>
      </c>
      <c r="EG221" s="176">
        <f t="shared" si="265"/>
        <v>0</v>
      </c>
      <c r="EH221" s="176">
        <f t="shared" si="265"/>
        <v>0</v>
      </c>
      <c r="EI221" s="176">
        <f t="shared" si="265"/>
        <v>0</v>
      </c>
      <c r="EJ221" s="176">
        <f t="shared" si="265"/>
        <v>0</v>
      </c>
      <c r="EK221" s="176">
        <f t="shared" si="265"/>
        <v>0</v>
      </c>
      <c r="EL221" s="176">
        <f t="shared" si="265"/>
        <v>0</v>
      </c>
      <c r="EM221" s="176">
        <f t="shared" si="270"/>
        <v>0</v>
      </c>
      <c r="EN221" s="176">
        <f t="shared" si="270"/>
        <v>0</v>
      </c>
      <c r="EO221" s="176">
        <f t="shared" si="270"/>
        <v>0</v>
      </c>
      <c r="EP221" s="176">
        <f t="shared" si="270"/>
        <v>0</v>
      </c>
      <c r="EQ221" s="176">
        <f t="shared" si="270"/>
        <v>0</v>
      </c>
      <c r="ER221" s="176">
        <f t="shared" si="270"/>
        <v>0</v>
      </c>
      <c r="ES221" s="176">
        <f t="shared" si="270"/>
        <v>0</v>
      </c>
      <c r="ET221" s="176">
        <f t="shared" si="270"/>
        <v>0</v>
      </c>
      <c r="EU221" s="176">
        <f t="shared" si="270"/>
        <v>0</v>
      </c>
      <c r="EV221" s="176">
        <f t="shared" si="270"/>
        <v>0</v>
      </c>
      <c r="EW221" s="176">
        <f t="shared" si="270"/>
        <v>0</v>
      </c>
      <c r="EX221" s="176">
        <f t="shared" si="270"/>
        <v>0</v>
      </c>
      <c r="EY221" s="176">
        <f t="shared" si="270"/>
        <v>0</v>
      </c>
      <c r="EZ221" s="176">
        <f t="shared" si="270"/>
        <v>0</v>
      </c>
      <c r="FA221" s="176">
        <f t="shared" si="270"/>
        <v>0</v>
      </c>
      <c r="FB221" s="176">
        <f t="shared" si="270"/>
        <v>0</v>
      </c>
      <c r="FC221" s="176">
        <f t="shared" ref="FC221:FR242" si="277">+NORMDIST($H221,FC$12,FC$13,FALSE)</f>
        <v>0</v>
      </c>
      <c r="FD221" s="176">
        <f t="shared" si="277"/>
        <v>0</v>
      </c>
      <c r="FE221" s="176">
        <f t="shared" si="277"/>
        <v>0</v>
      </c>
      <c r="FF221" s="176">
        <f t="shared" si="277"/>
        <v>0</v>
      </c>
      <c r="FG221" s="176">
        <f t="shared" si="277"/>
        <v>0</v>
      </c>
      <c r="FH221" s="176">
        <f t="shared" si="277"/>
        <v>0</v>
      </c>
      <c r="FI221" s="176">
        <f t="shared" si="277"/>
        <v>0</v>
      </c>
      <c r="FJ221" s="176">
        <f t="shared" si="277"/>
        <v>0</v>
      </c>
      <c r="FK221" s="176">
        <f t="shared" si="277"/>
        <v>0</v>
      </c>
      <c r="FL221" s="176">
        <f t="shared" si="248"/>
        <v>0</v>
      </c>
      <c r="FM221" s="176">
        <f t="shared" si="248"/>
        <v>0</v>
      </c>
      <c r="FN221" s="176">
        <f t="shared" si="248"/>
        <v>0</v>
      </c>
      <c r="FO221" s="176">
        <f t="shared" si="248"/>
        <v>0</v>
      </c>
      <c r="FP221" s="176">
        <f t="shared" si="248"/>
        <v>0</v>
      </c>
      <c r="FQ221" s="176">
        <f t="shared" si="248"/>
        <v>0</v>
      </c>
      <c r="FR221" s="176">
        <f t="shared" si="248"/>
        <v>0</v>
      </c>
      <c r="FS221" s="176">
        <f t="shared" si="248"/>
        <v>0</v>
      </c>
      <c r="FT221" s="176">
        <f t="shared" si="248"/>
        <v>0</v>
      </c>
      <c r="FU221" s="176">
        <f t="shared" si="248"/>
        <v>0</v>
      </c>
      <c r="FV221" s="176">
        <f t="shared" si="248"/>
        <v>0</v>
      </c>
      <c r="FW221" s="176">
        <f t="shared" si="248"/>
        <v>0</v>
      </c>
      <c r="FX221" s="176">
        <f t="shared" si="248"/>
        <v>0</v>
      </c>
      <c r="FY221" s="176">
        <f t="shared" si="248"/>
        <v>0</v>
      </c>
      <c r="FZ221" s="176">
        <f t="shared" si="248"/>
        <v>0</v>
      </c>
      <c r="GA221" s="176">
        <f t="shared" si="248"/>
        <v>0</v>
      </c>
      <c r="GB221" s="176">
        <f t="shared" si="266"/>
        <v>0</v>
      </c>
      <c r="GC221" s="176">
        <f t="shared" si="266"/>
        <v>0</v>
      </c>
      <c r="GD221" s="176">
        <f t="shared" si="266"/>
        <v>0</v>
      </c>
      <c r="GE221" s="176">
        <f t="shared" si="266"/>
        <v>0</v>
      </c>
      <c r="GF221" s="176">
        <f t="shared" si="263"/>
        <v>0</v>
      </c>
      <c r="GG221" s="176">
        <f t="shared" si="263"/>
        <v>0</v>
      </c>
      <c r="GH221" s="176">
        <f t="shared" si="263"/>
        <v>0</v>
      </c>
      <c r="GI221" s="176">
        <f t="shared" si="263"/>
        <v>0</v>
      </c>
      <c r="GJ221" s="176">
        <f t="shared" si="263"/>
        <v>0</v>
      </c>
      <c r="GK221" s="176">
        <f t="shared" si="263"/>
        <v>0</v>
      </c>
      <c r="GL221" s="176">
        <f t="shared" si="263"/>
        <v>0</v>
      </c>
      <c r="GM221" s="176">
        <f t="shared" si="263"/>
        <v>0</v>
      </c>
      <c r="GN221" s="176">
        <f t="shared" si="263"/>
        <v>0</v>
      </c>
      <c r="GO221" s="176">
        <f t="shared" si="263"/>
        <v>0</v>
      </c>
      <c r="GP221" s="176">
        <f t="shared" si="263"/>
        <v>0</v>
      </c>
      <c r="GQ221" s="176">
        <f t="shared" si="263"/>
        <v>0</v>
      </c>
      <c r="GR221" s="176">
        <f t="shared" si="260"/>
        <v>0</v>
      </c>
      <c r="GS221" s="176">
        <f t="shared" si="260"/>
        <v>0</v>
      </c>
      <c r="GT221" s="176">
        <f t="shared" si="260"/>
        <v>0</v>
      </c>
      <c r="GU221" s="176">
        <f t="shared" si="260"/>
        <v>0</v>
      </c>
      <c r="GV221" s="176">
        <f t="shared" si="260"/>
        <v>0</v>
      </c>
      <c r="GW221" s="176">
        <f t="shared" si="260"/>
        <v>0</v>
      </c>
      <c r="GX221" s="176">
        <f t="shared" si="260"/>
        <v>0</v>
      </c>
      <c r="GY221" s="176">
        <f t="shared" si="260"/>
        <v>0</v>
      </c>
      <c r="GZ221" s="176">
        <f t="shared" si="260"/>
        <v>0</v>
      </c>
      <c r="HA221" s="176">
        <f t="shared" si="260"/>
        <v>0</v>
      </c>
      <c r="HB221" s="176">
        <f t="shared" si="260"/>
        <v>0</v>
      </c>
      <c r="HC221" s="176">
        <f t="shared" si="271"/>
        <v>0</v>
      </c>
      <c r="HD221" s="176">
        <f t="shared" si="271"/>
        <v>0</v>
      </c>
      <c r="HE221" s="176">
        <f t="shared" si="271"/>
        <v>0</v>
      </c>
      <c r="HF221" s="176">
        <f t="shared" si="271"/>
        <v>0</v>
      </c>
      <c r="HG221" s="176">
        <f t="shared" si="255"/>
        <v>0</v>
      </c>
      <c r="HH221" s="176">
        <f t="shared" si="255"/>
        <v>0</v>
      </c>
      <c r="HI221" s="176">
        <f t="shared" si="255"/>
        <v>0</v>
      </c>
      <c r="HJ221" s="176">
        <f t="shared" si="255"/>
        <v>0</v>
      </c>
      <c r="HK221" s="176">
        <f t="shared" si="255"/>
        <v>0</v>
      </c>
      <c r="HL221" s="176">
        <f t="shared" si="255"/>
        <v>0</v>
      </c>
      <c r="HM221" s="176">
        <f t="shared" si="255"/>
        <v>0</v>
      </c>
      <c r="HN221" s="176">
        <f t="shared" si="255"/>
        <v>0</v>
      </c>
      <c r="HO221" s="176">
        <f t="shared" si="255"/>
        <v>0</v>
      </c>
      <c r="HP221" s="176">
        <f t="shared" si="255"/>
        <v>0</v>
      </c>
      <c r="HQ221" s="176">
        <f t="shared" si="255"/>
        <v>0</v>
      </c>
      <c r="HR221" s="176">
        <f t="shared" si="255"/>
        <v>0</v>
      </c>
      <c r="HS221" s="176">
        <f t="shared" si="255"/>
        <v>0</v>
      </c>
      <c r="HT221" s="176">
        <f t="shared" si="255"/>
        <v>0</v>
      </c>
      <c r="HU221" s="176">
        <f t="shared" si="255"/>
        <v>0</v>
      </c>
      <c r="HV221" s="176">
        <f t="shared" si="255"/>
        <v>0</v>
      </c>
      <c r="HW221" s="176">
        <f t="shared" ref="HW221:IG237" si="278">+NORMDIST($H221,HW$12,HW$13,FALSE)</f>
        <v>0</v>
      </c>
      <c r="HX221" s="176">
        <f t="shared" si="278"/>
        <v>0</v>
      </c>
      <c r="HY221" s="176">
        <f t="shared" si="278"/>
        <v>0</v>
      </c>
      <c r="HZ221" s="176">
        <f t="shared" si="278"/>
        <v>0</v>
      </c>
      <c r="IA221" s="176">
        <f t="shared" si="278"/>
        <v>0</v>
      </c>
      <c r="IB221" s="176">
        <f t="shared" si="278"/>
        <v>0</v>
      </c>
      <c r="IC221" s="176">
        <f t="shared" si="278"/>
        <v>0</v>
      </c>
      <c r="ID221" s="176">
        <f t="shared" si="278"/>
        <v>0</v>
      </c>
      <c r="IE221" s="176">
        <f t="shared" si="278"/>
        <v>0</v>
      </c>
      <c r="IF221" s="176">
        <f t="shared" si="278"/>
        <v>0</v>
      </c>
      <c r="IG221" s="176">
        <f t="shared" si="278"/>
        <v>0</v>
      </c>
    </row>
    <row r="222" spans="2:241" ht="12.75" customHeight="1" x14ac:dyDescent="0.25">
      <c r="B222" s="174"/>
      <c r="C222" s="174"/>
      <c r="D222" s="174">
        <f t="shared" si="256"/>
        <v>0</v>
      </c>
      <c r="E222"/>
      <c r="F222"/>
      <c r="G222" s="177">
        <v>209</v>
      </c>
      <c r="H222" s="176">
        <f t="shared" si="257"/>
        <v>32.405835720062129</v>
      </c>
      <c r="I222" s="176">
        <f t="shared" si="259"/>
        <v>0</v>
      </c>
      <c r="K222" s="176">
        <f t="shared" ref="K222:Z246" si="279">+NORMDIST($H222,K$12,K$13,FALSE)</f>
        <v>0</v>
      </c>
      <c r="L222" s="176">
        <f t="shared" si="279"/>
        <v>0</v>
      </c>
      <c r="M222" s="176">
        <f t="shared" si="279"/>
        <v>0</v>
      </c>
      <c r="N222" s="176">
        <f t="shared" si="279"/>
        <v>0</v>
      </c>
      <c r="O222" s="176">
        <f t="shared" si="279"/>
        <v>0</v>
      </c>
      <c r="P222" s="176">
        <f t="shared" si="279"/>
        <v>0</v>
      </c>
      <c r="Q222" s="176">
        <f t="shared" si="279"/>
        <v>0</v>
      </c>
      <c r="R222" s="176">
        <f t="shared" si="279"/>
        <v>0</v>
      </c>
      <c r="S222" s="176">
        <f t="shared" si="279"/>
        <v>0</v>
      </c>
      <c r="T222" s="176">
        <f t="shared" si="279"/>
        <v>0</v>
      </c>
      <c r="U222" s="176">
        <f t="shared" si="275"/>
        <v>0</v>
      </c>
      <c r="V222" s="176">
        <f t="shared" si="275"/>
        <v>0</v>
      </c>
      <c r="W222" s="176">
        <f t="shared" si="275"/>
        <v>0</v>
      </c>
      <c r="X222" s="176">
        <f t="shared" si="275"/>
        <v>0</v>
      </c>
      <c r="Y222" s="176">
        <f t="shared" si="275"/>
        <v>0</v>
      </c>
      <c r="Z222" s="176">
        <f t="shared" si="275"/>
        <v>0</v>
      </c>
      <c r="AA222" s="176">
        <f t="shared" si="275"/>
        <v>0</v>
      </c>
      <c r="AB222" s="176">
        <f t="shared" si="275"/>
        <v>0</v>
      </c>
      <c r="AC222" s="176">
        <f t="shared" si="275"/>
        <v>0</v>
      </c>
      <c r="AD222" s="176">
        <f t="shared" si="275"/>
        <v>0</v>
      </c>
      <c r="AE222" s="176">
        <f t="shared" si="261"/>
        <v>0</v>
      </c>
      <c r="AF222" s="176">
        <f t="shared" si="261"/>
        <v>0</v>
      </c>
      <c r="AG222" s="176">
        <f t="shared" si="261"/>
        <v>0</v>
      </c>
      <c r="AH222" s="176">
        <f t="shared" si="261"/>
        <v>0</v>
      </c>
      <c r="AI222" s="176">
        <f t="shared" si="261"/>
        <v>0</v>
      </c>
      <c r="AJ222" s="176">
        <f t="shared" si="261"/>
        <v>0</v>
      </c>
      <c r="AK222" s="176">
        <f t="shared" si="261"/>
        <v>0</v>
      </c>
      <c r="AL222" s="176">
        <f t="shared" si="261"/>
        <v>0</v>
      </c>
      <c r="AM222" s="176">
        <f t="shared" si="261"/>
        <v>0</v>
      </c>
      <c r="AN222" s="176">
        <f t="shared" si="261"/>
        <v>0</v>
      </c>
      <c r="AO222" s="176">
        <f t="shared" si="261"/>
        <v>0</v>
      </c>
      <c r="AP222" s="176">
        <f t="shared" si="261"/>
        <v>0</v>
      </c>
      <c r="AQ222" s="176">
        <f t="shared" si="261"/>
        <v>0</v>
      </c>
      <c r="AR222" s="176">
        <f t="shared" si="261"/>
        <v>0</v>
      </c>
      <c r="AS222" s="176">
        <f t="shared" si="264"/>
        <v>0</v>
      </c>
      <c r="AT222" s="176">
        <f t="shared" si="264"/>
        <v>0</v>
      </c>
      <c r="AU222" s="176">
        <f t="shared" si="264"/>
        <v>0</v>
      </c>
      <c r="AV222" s="176">
        <f t="shared" si="264"/>
        <v>0</v>
      </c>
      <c r="AW222" s="176">
        <f t="shared" si="264"/>
        <v>0</v>
      </c>
      <c r="AX222" s="176">
        <f t="shared" si="264"/>
        <v>0</v>
      </c>
      <c r="AY222" s="176">
        <f t="shared" si="264"/>
        <v>0</v>
      </c>
      <c r="AZ222" s="176">
        <f t="shared" si="264"/>
        <v>0</v>
      </c>
      <c r="BA222" s="176">
        <f t="shared" si="264"/>
        <v>0</v>
      </c>
      <c r="BB222" s="176">
        <f t="shared" si="264"/>
        <v>0</v>
      </c>
      <c r="BC222" s="176">
        <f t="shared" si="264"/>
        <v>0</v>
      </c>
      <c r="BD222" s="176">
        <f t="shared" si="264"/>
        <v>0</v>
      </c>
      <c r="BE222" s="176">
        <f t="shared" si="264"/>
        <v>0</v>
      </c>
      <c r="BF222" s="176">
        <f t="shared" si="264"/>
        <v>0</v>
      </c>
      <c r="BG222" s="176">
        <f t="shared" si="264"/>
        <v>0</v>
      </c>
      <c r="BH222" s="176">
        <f t="shared" si="264"/>
        <v>0</v>
      </c>
      <c r="BI222" s="176">
        <f t="shared" si="252"/>
        <v>0</v>
      </c>
      <c r="BJ222" s="176">
        <f t="shared" si="252"/>
        <v>0</v>
      </c>
      <c r="BK222" s="176">
        <f t="shared" si="252"/>
        <v>0</v>
      </c>
      <c r="BL222" s="176">
        <f t="shared" si="252"/>
        <v>0</v>
      </c>
      <c r="BM222" s="176">
        <f t="shared" si="252"/>
        <v>0</v>
      </c>
      <c r="BN222" s="176">
        <f t="shared" si="252"/>
        <v>0</v>
      </c>
      <c r="BO222" s="176">
        <f t="shared" si="252"/>
        <v>0</v>
      </c>
      <c r="BP222" s="176">
        <f t="shared" si="252"/>
        <v>0</v>
      </c>
      <c r="BQ222" s="176">
        <f t="shared" si="252"/>
        <v>0</v>
      </c>
      <c r="BR222" s="176">
        <f t="shared" si="252"/>
        <v>0</v>
      </c>
      <c r="BS222" s="176">
        <f t="shared" si="252"/>
        <v>0</v>
      </c>
      <c r="BT222" s="176">
        <f t="shared" si="252"/>
        <v>0</v>
      </c>
      <c r="BU222" s="176">
        <f t="shared" si="252"/>
        <v>0</v>
      </c>
      <c r="BV222" s="176">
        <f t="shared" si="251"/>
        <v>0</v>
      </c>
      <c r="BW222" s="176">
        <f t="shared" si="251"/>
        <v>0</v>
      </c>
      <c r="BX222" s="176">
        <f t="shared" si="251"/>
        <v>0</v>
      </c>
      <c r="BY222" s="176">
        <f t="shared" si="251"/>
        <v>0</v>
      </c>
      <c r="BZ222" s="176">
        <f t="shared" si="251"/>
        <v>0</v>
      </c>
      <c r="CA222" s="176">
        <f t="shared" si="251"/>
        <v>0</v>
      </c>
      <c r="CB222" s="176">
        <f t="shared" si="251"/>
        <v>0</v>
      </c>
      <c r="CC222" s="176">
        <f t="shared" si="251"/>
        <v>0</v>
      </c>
      <c r="CD222" s="176">
        <f t="shared" si="251"/>
        <v>0</v>
      </c>
      <c r="CE222" s="176">
        <f t="shared" si="251"/>
        <v>0</v>
      </c>
      <c r="CF222" s="176">
        <f t="shared" si="251"/>
        <v>0</v>
      </c>
      <c r="CG222" s="176">
        <f t="shared" si="251"/>
        <v>0</v>
      </c>
      <c r="CH222" s="176">
        <f t="shared" si="247"/>
        <v>0</v>
      </c>
      <c r="CI222" s="176">
        <f t="shared" si="247"/>
        <v>0</v>
      </c>
      <c r="CJ222" s="176">
        <f t="shared" si="276"/>
        <v>0</v>
      </c>
      <c r="CK222" s="176">
        <f t="shared" si="276"/>
        <v>0</v>
      </c>
      <c r="CL222" s="176">
        <f t="shared" si="276"/>
        <v>0</v>
      </c>
      <c r="CM222" s="176">
        <f t="shared" si="276"/>
        <v>0</v>
      </c>
      <c r="CN222" s="176">
        <f t="shared" si="276"/>
        <v>0</v>
      </c>
      <c r="CO222" s="176">
        <f t="shared" si="276"/>
        <v>0</v>
      </c>
      <c r="CP222" s="176">
        <f t="shared" si="276"/>
        <v>0</v>
      </c>
      <c r="CQ222" s="176">
        <f t="shared" si="276"/>
        <v>0</v>
      </c>
      <c r="CR222" s="176">
        <f t="shared" si="276"/>
        <v>0</v>
      </c>
      <c r="CS222" s="176">
        <f t="shared" si="276"/>
        <v>0</v>
      </c>
      <c r="CT222" s="176">
        <f t="shared" si="276"/>
        <v>0</v>
      </c>
      <c r="CU222" s="176">
        <f t="shared" si="276"/>
        <v>0</v>
      </c>
      <c r="CV222" s="176">
        <f t="shared" si="276"/>
        <v>0</v>
      </c>
      <c r="CW222" s="176">
        <f t="shared" si="276"/>
        <v>0</v>
      </c>
      <c r="CX222" s="176">
        <f t="shared" si="276"/>
        <v>0</v>
      </c>
      <c r="CY222" s="176">
        <f t="shared" si="276"/>
        <v>0</v>
      </c>
      <c r="CZ222" s="176">
        <f t="shared" si="269"/>
        <v>0</v>
      </c>
      <c r="DA222" s="176">
        <f t="shared" si="269"/>
        <v>0</v>
      </c>
      <c r="DB222" s="176">
        <f t="shared" si="269"/>
        <v>0</v>
      </c>
      <c r="DC222" s="176">
        <f t="shared" si="269"/>
        <v>0</v>
      </c>
      <c r="DD222" s="176">
        <f t="shared" si="269"/>
        <v>0</v>
      </c>
      <c r="DE222" s="176">
        <f t="shared" si="269"/>
        <v>0</v>
      </c>
      <c r="DF222" s="176">
        <f t="shared" si="269"/>
        <v>0</v>
      </c>
      <c r="DG222" s="176">
        <f t="shared" si="269"/>
        <v>0</v>
      </c>
      <c r="DH222" s="176">
        <f t="shared" si="269"/>
        <v>0</v>
      </c>
      <c r="DI222" s="176">
        <f t="shared" si="267"/>
        <v>0</v>
      </c>
      <c r="DJ222" s="176">
        <f t="shared" si="267"/>
        <v>0</v>
      </c>
      <c r="DK222" s="176">
        <f t="shared" si="267"/>
        <v>0</v>
      </c>
      <c r="DL222" s="176">
        <f t="shared" si="267"/>
        <v>0</v>
      </c>
      <c r="DM222" s="176">
        <f t="shared" si="267"/>
        <v>0</v>
      </c>
      <c r="DN222" s="176">
        <f t="shared" si="267"/>
        <v>0</v>
      </c>
      <c r="DO222" s="176">
        <f t="shared" si="267"/>
        <v>0</v>
      </c>
      <c r="DP222" s="176">
        <f t="shared" si="267"/>
        <v>0</v>
      </c>
      <c r="DQ222" s="176">
        <f t="shared" si="267"/>
        <v>0</v>
      </c>
      <c r="DR222" s="176">
        <f t="shared" si="267"/>
        <v>0</v>
      </c>
      <c r="DS222" s="176">
        <f t="shared" si="267"/>
        <v>0</v>
      </c>
      <c r="DT222" s="176">
        <f t="shared" si="267"/>
        <v>0</v>
      </c>
      <c r="DU222" s="176">
        <f t="shared" si="267"/>
        <v>0</v>
      </c>
      <c r="DV222" s="176">
        <f t="shared" si="267"/>
        <v>0</v>
      </c>
      <c r="DW222" s="176">
        <f t="shared" si="267"/>
        <v>0</v>
      </c>
      <c r="DX222" s="176">
        <f t="shared" si="267"/>
        <v>0</v>
      </c>
      <c r="DY222" s="176">
        <f t="shared" si="265"/>
        <v>0</v>
      </c>
      <c r="DZ222" s="176">
        <f t="shared" si="265"/>
        <v>0</v>
      </c>
      <c r="EA222" s="176">
        <f t="shared" si="265"/>
        <v>0</v>
      </c>
      <c r="EB222" s="176">
        <f t="shared" si="265"/>
        <v>0</v>
      </c>
      <c r="EC222" s="176">
        <f t="shared" si="265"/>
        <v>0</v>
      </c>
      <c r="ED222" s="176">
        <f t="shared" si="265"/>
        <v>0</v>
      </c>
      <c r="EE222" s="176">
        <f t="shared" si="265"/>
        <v>0</v>
      </c>
      <c r="EF222" s="176">
        <f t="shared" si="265"/>
        <v>0</v>
      </c>
      <c r="EG222" s="176">
        <f t="shared" si="265"/>
        <v>0</v>
      </c>
      <c r="EH222" s="176">
        <f t="shared" si="265"/>
        <v>0</v>
      </c>
      <c r="EI222" s="176">
        <f t="shared" si="265"/>
        <v>0</v>
      </c>
      <c r="EJ222" s="176">
        <f t="shared" si="265"/>
        <v>0</v>
      </c>
      <c r="EK222" s="176">
        <f t="shared" si="265"/>
        <v>0</v>
      </c>
      <c r="EL222" s="176">
        <f t="shared" si="265"/>
        <v>0</v>
      </c>
      <c r="EM222" s="176">
        <f t="shared" si="270"/>
        <v>0</v>
      </c>
      <c r="EN222" s="176">
        <f t="shared" si="270"/>
        <v>0</v>
      </c>
      <c r="EO222" s="176">
        <f t="shared" si="270"/>
        <v>0</v>
      </c>
      <c r="EP222" s="176">
        <f t="shared" si="270"/>
        <v>0</v>
      </c>
      <c r="EQ222" s="176">
        <f t="shared" si="270"/>
        <v>0</v>
      </c>
      <c r="ER222" s="176">
        <f t="shared" si="270"/>
        <v>0</v>
      </c>
      <c r="ES222" s="176">
        <f t="shared" si="270"/>
        <v>0</v>
      </c>
      <c r="ET222" s="176">
        <f t="shared" si="270"/>
        <v>0</v>
      </c>
      <c r="EU222" s="176">
        <f t="shared" si="270"/>
        <v>0</v>
      </c>
      <c r="EV222" s="176">
        <f t="shared" si="270"/>
        <v>0</v>
      </c>
      <c r="EW222" s="176">
        <f t="shared" si="270"/>
        <v>0</v>
      </c>
      <c r="EX222" s="176">
        <f t="shared" si="270"/>
        <v>0</v>
      </c>
      <c r="EY222" s="176">
        <f t="shared" si="270"/>
        <v>0</v>
      </c>
      <c r="EZ222" s="176">
        <f t="shared" si="270"/>
        <v>0</v>
      </c>
      <c r="FA222" s="176">
        <f t="shared" si="270"/>
        <v>0</v>
      </c>
      <c r="FB222" s="176">
        <f t="shared" si="270"/>
        <v>0</v>
      </c>
      <c r="FC222" s="176">
        <f t="shared" si="277"/>
        <v>0</v>
      </c>
      <c r="FD222" s="176">
        <f t="shared" si="277"/>
        <v>0</v>
      </c>
      <c r="FE222" s="176">
        <f t="shared" si="277"/>
        <v>0</v>
      </c>
      <c r="FF222" s="176">
        <f t="shared" si="277"/>
        <v>0</v>
      </c>
      <c r="FG222" s="176">
        <f t="shared" si="277"/>
        <v>0</v>
      </c>
      <c r="FH222" s="176">
        <f t="shared" si="277"/>
        <v>0</v>
      </c>
      <c r="FI222" s="176">
        <f t="shared" si="277"/>
        <v>0</v>
      </c>
      <c r="FJ222" s="176">
        <f t="shared" si="277"/>
        <v>0</v>
      </c>
      <c r="FK222" s="176">
        <f t="shared" si="277"/>
        <v>0</v>
      </c>
      <c r="FL222" s="176">
        <f t="shared" si="248"/>
        <v>0</v>
      </c>
      <c r="FM222" s="176">
        <f t="shared" si="248"/>
        <v>0</v>
      </c>
      <c r="FN222" s="176">
        <f t="shared" si="248"/>
        <v>0</v>
      </c>
      <c r="FO222" s="176">
        <f t="shared" si="248"/>
        <v>0</v>
      </c>
      <c r="FP222" s="176">
        <f t="shared" si="248"/>
        <v>0</v>
      </c>
      <c r="FQ222" s="176">
        <f t="shared" si="248"/>
        <v>0</v>
      </c>
      <c r="FR222" s="176">
        <f t="shared" si="248"/>
        <v>0</v>
      </c>
      <c r="FS222" s="176">
        <f t="shared" si="248"/>
        <v>0</v>
      </c>
      <c r="FT222" s="176">
        <f t="shared" si="248"/>
        <v>0</v>
      </c>
      <c r="FU222" s="176">
        <f t="shared" si="248"/>
        <v>0</v>
      </c>
      <c r="FV222" s="176">
        <f t="shared" si="248"/>
        <v>0</v>
      </c>
      <c r="FW222" s="176">
        <f t="shared" si="248"/>
        <v>0</v>
      </c>
      <c r="FX222" s="176">
        <f t="shared" si="248"/>
        <v>0</v>
      </c>
      <c r="FY222" s="176">
        <f t="shared" si="248"/>
        <v>0</v>
      </c>
      <c r="FZ222" s="176">
        <f t="shared" si="248"/>
        <v>0</v>
      </c>
      <c r="GA222" s="176">
        <f t="shared" si="248"/>
        <v>0</v>
      </c>
      <c r="GB222" s="176">
        <f t="shared" si="266"/>
        <v>0</v>
      </c>
      <c r="GC222" s="176">
        <f t="shared" si="266"/>
        <v>0</v>
      </c>
      <c r="GD222" s="176">
        <f t="shared" si="266"/>
        <v>0</v>
      </c>
      <c r="GE222" s="176">
        <f t="shared" si="266"/>
        <v>0</v>
      </c>
      <c r="GF222" s="176">
        <f t="shared" si="263"/>
        <v>0</v>
      </c>
      <c r="GG222" s="176">
        <f t="shared" si="263"/>
        <v>0</v>
      </c>
      <c r="GH222" s="176">
        <f t="shared" si="263"/>
        <v>0</v>
      </c>
      <c r="GI222" s="176">
        <f t="shared" si="263"/>
        <v>0</v>
      </c>
      <c r="GJ222" s="176">
        <f t="shared" si="263"/>
        <v>0</v>
      </c>
      <c r="GK222" s="176">
        <f t="shared" si="263"/>
        <v>0</v>
      </c>
      <c r="GL222" s="176">
        <f t="shared" si="263"/>
        <v>0</v>
      </c>
      <c r="GM222" s="176">
        <f t="shared" si="263"/>
        <v>0</v>
      </c>
      <c r="GN222" s="176">
        <f t="shared" si="263"/>
        <v>0</v>
      </c>
      <c r="GO222" s="176">
        <f t="shared" si="263"/>
        <v>0</v>
      </c>
      <c r="GP222" s="176">
        <f t="shared" si="263"/>
        <v>0</v>
      </c>
      <c r="GQ222" s="176">
        <f t="shared" si="263"/>
        <v>0</v>
      </c>
      <c r="GR222" s="176">
        <f t="shared" si="260"/>
        <v>0</v>
      </c>
      <c r="GS222" s="176">
        <f t="shared" si="260"/>
        <v>0</v>
      </c>
      <c r="GT222" s="176">
        <f t="shared" si="260"/>
        <v>0</v>
      </c>
      <c r="GU222" s="176">
        <f t="shared" si="260"/>
        <v>0</v>
      </c>
      <c r="GV222" s="176">
        <f t="shared" si="260"/>
        <v>0</v>
      </c>
      <c r="GW222" s="176">
        <f t="shared" si="260"/>
        <v>0</v>
      </c>
      <c r="GX222" s="176">
        <f t="shared" si="260"/>
        <v>0</v>
      </c>
      <c r="GY222" s="176">
        <f t="shared" si="260"/>
        <v>0</v>
      </c>
      <c r="GZ222" s="176">
        <f t="shared" si="260"/>
        <v>0</v>
      </c>
      <c r="HA222" s="176">
        <f t="shared" si="260"/>
        <v>0</v>
      </c>
      <c r="HB222" s="176">
        <f t="shared" si="260"/>
        <v>0</v>
      </c>
      <c r="HC222" s="176">
        <f t="shared" si="271"/>
        <v>0</v>
      </c>
      <c r="HD222" s="176">
        <f t="shared" si="271"/>
        <v>0</v>
      </c>
      <c r="HE222" s="176">
        <f t="shared" si="271"/>
        <v>0</v>
      </c>
      <c r="HF222" s="176">
        <f t="shared" si="271"/>
        <v>0</v>
      </c>
      <c r="HG222" s="176">
        <f t="shared" si="255"/>
        <v>0</v>
      </c>
      <c r="HH222" s="176">
        <f t="shared" si="255"/>
        <v>0</v>
      </c>
      <c r="HI222" s="176">
        <f t="shared" si="255"/>
        <v>0</v>
      </c>
      <c r="HJ222" s="176">
        <f t="shared" si="255"/>
        <v>0</v>
      </c>
      <c r="HK222" s="176">
        <f t="shared" si="255"/>
        <v>0</v>
      </c>
      <c r="HL222" s="176">
        <f t="shared" si="255"/>
        <v>0</v>
      </c>
      <c r="HM222" s="176">
        <f t="shared" si="255"/>
        <v>0</v>
      </c>
      <c r="HN222" s="176">
        <f t="shared" si="255"/>
        <v>0</v>
      </c>
      <c r="HO222" s="176">
        <f t="shared" si="255"/>
        <v>0</v>
      </c>
      <c r="HP222" s="176">
        <f t="shared" si="255"/>
        <v>0</v>
      </c>
      <c r="HQ222" s="176">
        <f t="shared" si="255"/>
        <v>0</v>
      </c>
      <c r="HR222" s="176">
        <f t="shared" si="255"/>
        <v>0</v>
      </c>
      <c r="HS222" s="176">
        <f t="shared" si="255"/>
        <v>0</v>
      </c>
      <c r="HT222" s="176">
        <f t="shared" si="255"/>
        <v>0</v>
      </c>
      <c r="HU222" s="176">
        <f t="shared" si="255"/>
        <v>0</v>
      </c>
      <c r="HV222" s="176">
        <f t="shared" si="255"/>
        <v>0</v>
      </c>
      <c r="HW222" s="176">
        <f t="shared" si="278"/>
        <v>0</v>
      </c>
      <c r="HX222" s="176">
        <f t="shared" si="278"/>
        <v>0</v>
      </c>
      <c r="HY222" s="176">
        <f t="shared" si="278"/>
        <v>0</v>
      </c>
      <c r="HZ222" s="176">
        <f t="shared" si="278"/>
        <v>0</v>
      </c>
      <c r="IA222" s="176">
        <f t="shared" si="278"/>
        <v>0</v>
      </c>
      <c r="IB222" s="176">
        <f t="shared" si="278"/>
        <v>0</v>
      </c>
      <c r="IC222" s="176">
        <f t="shared" si="278"/>
        <v>0</v>
      </c>
      <c r="ID222" s="176">
        <f t="shared" si="278"/>
        <v>0</v>
      </c>
      <c r="IE222" s="176">
        <f t="shared" si="278"/>
        <v>0</v>
      </c>
      <c r="IF222" s="176">
        <f t="shared" si="278"/>
        <v>0</v>
      </c>
      <c r="IG222" s="176">
        <f t="shared" si="278"/>
        <v>0</v>
      </c>
    </row>
    <row r="223" spans="2:241" ht="12.75" customHeight="1" x14ac:dyDescent="0.25">
      <c r="B223" s="174"/>
      <c r="C223" s="174"/>
      <c r="D223" s="174">
        <f t="shared" si="256"/>
        <v>0</v>
      </c>
      <c r="E223"/>
      <c r="F223"/>
      <c r="G223" s="177">
        <v>210</v>
      </c>
      <c r="H223" s="176">
        <f t="shared" si="257"/>
        <v>32.560887565612667</v>
      </c>
      <c r="I223" s="176">
        <f t="shared" si="259"/>
        <v>0</v>
      </c>
      <c r="K223" s="176">
        <f t="shared" si="279"/>
        <v>0</v>
      </c>
      <c r="L223" s="176">
        <f t="shared" si="279"/>
        <v>0</v>
      </c>
      <c r="M223" s="176">
        <f t="shared" si="279"/>
        <v>0</v>
      </c>
      <c r="N223" s="176">
        <f t="shared" si="279"/>
        <v>0</v>
      </c>
      <c r="O223" s="176">
        <f t="shared" si="279"/>
        <v>0</v>
      </c>
      <c r="P223" s="176">
        <f t="shared" si="279"/>
        <v>0</v>
      </c>
      <c r="Q223" s="176">
        <f t="shared" si="279"/>
        <v>0</v>
      </c>
      <c r="R223" s="176">
        <f t="shared" si="279"/>
        <v>0</v>
      </c>
      <c r="S223" s="176">
        <f t="shared" si="279"/>
        <v>0</v>
      </c>
      <c r="T223" s="176">
        <f t="shared" si="279"/>
        <v>0</v>
      </c>
      <c r="U223" s="176">
        <f t="shared" si="275"/>
        <v>0</v>
      </c>
      <c r="V223" s="176">
        <f t="shared" si="275"/>
        <v>0</v>
      </c>
      <c r="W223" s="176">
        <f t="shared" si="275"/>
        <v>0</v>
      </c>
      <c r="X223" s="176">
        <f t="shared" si="275"/>
        <v>0</v>
      </c>
      <c r="Y223" s="176">
        <f t="shared" si="275"/>
        <v>0</v>
      </c>
      <c r="Z223" s="176">
        <f t="shared" si="275"/>
        <v>0</v>
      </c>
      <c r="AA223" s="176">
        <f t="shared" si="275"/>
        <v>0</v>
      </c>
      <c r="AB223" s="176">
        <f t="shared" si="275"/>
        <v>0</v>
      </c>
      <c r="AC223" s="176">
        <f t="shared" si="275"/>
        <v>0</v>
      </c>
      <c r="AD223" s="176">
        <f t="shared" si="275"/>
        <v>0</v>
      </c>
      <c r="AE223" s="176">
        <f t="shared" si="261"/>
        <v>0</v>
      </c>
      <c r="AF223" s="176">
        <f t="shared" si="261"/>
        <v>0</v>
      </c>
      <c r="AG223" s="176">
        <f t="shared" si="261"/>
        <v>0</v>
      </c>
      <c r="AH223" s="176">
        <f t="shared" si="261"/>
        <v>0</v>
      </c>
      <c r="AI223" s="176">
        <f t="shared" si="261"/>
        <v>0</v>
      </c>
      <c r="AJ223" s="176">
        <f t="shared" si="261"/>
        <v>0</v>
      </c>
      <c r="AK223" s="176">
        <f t="shared" si="261"/>
        <v>0</v>
      </c>
      <c r="AL223" s="176">
        <f t="shared" si="261"/>
        <v>0</v>
      </c>
      <c r="AM223" s="176">
        <f t="shared" si="261"/>
        <v>0</v>
      </c>
      <c r="AN223" s="176">
        <f t="shared" si="261"/>
        <v>0</v>
      </c>
      <c r="AO223" s="176">
        <f t="shared" si="261"/>
        <v>0</v>
      </c>
      <c r="AP223" s="176">
        <f t="shared" si="261"/>
        <v>0</v>
      </c>
      <c r="AQ223" s="176">
        <f t="shared" si="261"/>
        <v>0</v>
      </c>
      <c r="AR223" s="176">
        <f t="shared" si="261"/>
        <v>0</v>
      </c>
      <c r="AS223" s="176">
        <f t="shared" si="264"/>
        <v>0</v>
      </c>
      <c r="AT223" s="176">
        <f t="shared" si="264"/>
        <v>0</v>
      </c>
      <c r="AU223" s="176">
        <f t="shared" si="264"/>
        <v>0</v>
      </c>
      <c r="AV223" s="176">
        <f t="shared" si="264"/>
        <v>0</v>
      </c>
      <c r="AW223" s="176">
        <f t="shared" si="264"/>
        <v>0</v>
      </c>
      <c r="AX223" s="176">
        <f t="shared" si="264"/>
        <v>0</v>
      </c>
      <c r="AY223" s="176">
        <f t="shared" si="264"/>
        <v>0</v>
      </c>
      <c r="AZ223" s="176">
        <f t="shared" si="264"/>
        <v>0</v>
      </c>
      <c r="BA223" s="176">
        <f t="shared" si="264"/>
        <v>0</v>
      </c>
      <c r="BB223" s="176">
        <f t="shared" si="264"/>
        <v>0</v>
      </c>
      <c r="BC223" s="176">
        <f t="shared" si="264"/>
        <v>0</v>
      </c>
      <c r="BD223" s="176">
        <f t="shared" si="264"/>
        <v>0</v>
      </c>
      <c r="BE223" s="176">
        <f t="shared" si="264"/>
        <v>0</v>
      </c>
      <c r="BF223" s="176">
        <f t="shared" si="264"/>
        <v>0</v>
      </c>
      <c r="BG223" s="176">
        <f t="shared" si="264"/>
        <v>0</v>
      </c>
      <c r="BH223" s="176">
        <f t="shared" si="264"/>
        <v>0</v>
      </c>
      <c r="BI223" s="176">
        <f t="shared" si="252"/>
        <v>0</v>
      </c>
      <c r="BJ223" s="176">
        <f t="shared" si="252"/>
        <v>0</v>
      </c>
      <c r="BK223" s="176">
        <f t="shared" si="252"/>
        <v>0</v>
      </c>
      <c r="BL223" s="176">
        <f t="shared" si="252"/>
        <v>0</v>
      </c>
      <c r="BM223" s="176">
        <f t="shared" si="252"/>
        <v>0</v>
      </c>
      <c r="BN223" s="176">
        <f t="shared" si="252"/>
        <v>0</v>
      </c>
      <c r="BO223" s="176">
        <f t="shared" si="252"/>
        <v>0</v>
      </c>
      <c r="BP223" s="176">
        <f t="shared" si="252"/>
        <v>0</v>
      </c>
      <c r="BQ223" s="176">
        <f t="shared" si="252"/>
        <v>0</v>
      </c>
      <c r="BR223" s="176">
        <f t="shared" si="252"/>
        <v>0</v>
      </c>
      <c r="BS223" s="176">
        <f t="shared" si="252"/>
        <v>0</v>
      </c>
      <c r="BT223" s="176">
        <f t="shared" si="252"/>
        <v>0</v>
      </c>
      <c r="BU223" s="176">
        <f t="shared" si="252"/>
        <v>0</v>
      </c>
      <c r="BV223" s="176">
        <f t="shared" si="251"/>
        <v>0</v>
      </c>
      <c r="BW223" s="176">
        <f t="shared" si="251"/>
        <v>0</v>
      </c>
      <c r="BX223" s="176">
        <f t="shared" si="251"/>
        <v>0</v>
      </c>
      <c r="BY223" s="176">
        <f t="shared" si="251"/>
        <v>0</v>
      </c>
      <c r="BZ223" s="176">
        <f t="shared" si="251"/>
        <v>0</v>
      </c>
      <c r="CA223" s="176">
        <f t="shared" si="251"/>
        <v>0</v>
      </c>
      <c r="CB223" s="176">
        <f t="shared" si="251"/>
        <v>0</v>
      </c>
      <c r="CC223" s="176">
        <f t="shared" si="251"/>
        <v>0</v>
      </c>
      <c r="CD223" s="176">
        <f t="shared" si="251"/>
        <v>0</v>
      </c>
      <c r="CE223" s="176">
        <f t="shared" si="251"/>
        <v>0</v>
      </c>
      <c r="CF223" s="176">
        <f t="shared" si="251"/>
        <v>0</v>
      </c>
      <c r="CG223" s="176">
        <f t="shared" si="251"/>
        <v>0</v>
      </c>
      <c r="CH223" s="176">
        <f t="shared" si="247"/>
        <v>0</v>
      </c>
      <c r="CI223" s="176">
        <f t="shared" si="247"/>
        <v>0</v>
      </c>
      <c r="CJ223" s="176">
        <f t="shared" si="276"/>
        <v>0</v>
      </c>
      <c r="CK223" s="176">
        <f t="shared" si="276"/>
        <v>0</v>
      </c>
      <c r="CL223" s="176">
        <f t="shared" si="276"/>
        <v>0</v>
      </c>
      <c r="CM223" s="176">
        <f t="shared" si="276"/>
        <v>0</v>
      </c>
      <c r="CN223" s="176">
        <f t="shared" si="276"/>
        <v>0</v>
      </c>
      <c r="CO223" s="176">
        <f t="shared" si="276"/>
        <v>0</v>
      </c>
      <c r="CP223" s="176">
        <f t="shared" si="276"/>
        <v>0</v>
      </c>
      <c r="CQ223" s="176">
        <f t="shared" si="276"/>
        <v>0</v>
      </c>
      <c r="CR223" s="176">
        <f t="shared" si="276"/>
        <v>0</v>
      </c>
      <c r="CS223" s="176">
        <f t="shared" si="276"/>
        <v>0</v>
      </c>
      <c r="CT223" s="176">
        <f t="shared" si="276"/>
        <v>0</v>
      </c>
      <c r="CU223" s="176">
        <f t="shared" si="276"/>
        <v>0</v>
      </c>
      <c r="CV223" s="176">
        <f t="shared" si="276"/>
        <v>0</v>
      </c>
      <c r="CW223" s="176">
        <f t="shared" si="276"/>
        <v>0</v>
      </c>
      <c r="CX223" s="176">
        <f t="shared" si="276"/>
        <v>0</v>
      </c>
      <c r="CY223" s="176">
        <f t="shared" si="276"/>
        <v>0</v>
      </c>
      <c r="CZ223" s="176">
        <f t="shared" si="269"/>
        <v>0</v>
      </c>
      <c r="DA223" s="176">
        <f t="shared" si="269"/>
        <v>0</v>
      </c>
      <c r="DB223" s="176">
        <f t="shared" si="269"/>
        <v>0</v>
      </c>
      <c r="DC223" s="176">
        <f t="shared" si="269"/>
        <v>0</v>
      </c>
      <c r="DD223" s="176">
        <f t="shared" si="269"/>
        <v>0</v>
      </c>
      <c r="DE223" s="176">
        <f t="shared" si="269"/>
        <v>0</v>
      </c>
      <c r="DF223" s="176">
        <f t="shared" si="269"/>
        <v>0</v>
      </c>
      <c r="DG223" s="176">
        <f t="shared" si="269"/>
        <v>0</v>
      </c>
      <c r="DH223" s="176">
        <f t="shared" si="269"/>
        <v>0</v>
      </c>
      <c r="DI223" s="176">
        <f t="shared" si="267"/>
        <v>0</v>
      </c>
      <c r="DJ223" s="176">
        <f t="shared" si="267"/>
        <v>0</v>
      </c>
      <c r="DK223" s="176">
        <f t="shared" si="267"/>
        <v>0</v>
      </c>
      <c r="DL223" s="176">
        <f t="shared" si="267"/>
        <v>0</v>
      </c>
      <c r="DM223" s="176">
        <f t="shared" si="267"/>
        <v>0</v>
      </c>
      <c r="DN223" s="176">
        <f t="shared" si="267"/>
        <v>0</v>
      </c>
      <c r="DO223" s="176">
        <f t="shared" si="267"/>
        <v>0</v>
      </c>
      <c r="DP223" s="176">
        <f t="shared" si="267"/>
        <v>0</v>
      </c>
      <c r="DQ223" s="176">
        <f t="shared" si="267"/>
        <v>0</v>
      </c>
      <c r="DR223" s="176">
        <f t="shared" si="267"/>
        <v>0</v>
      </c>
      <c r="DS223" s="176">
        <f t="shared" si="267"/>
        <v>0</v>
      </c>
      <c r="DT223" s="176">
        <f t="shared" si="267"/>
        <v>0</v>
      </c>
      <c r="DU223" s="176">
        <f t="shared" si="267"/>
        <v>0</v>
      </c>
      <c r="DV223" s="176">
        <f t="shared" si="267"/>
        <v>0</v>
      </c>
      <c r="DW223" s="176">
        <f t="shared" si="267"/>
        <v>0</v>
      </c>
      <c r="DX223" s="176">
        <f t="shared" si="267"/>
        <v>0</v>
      </c>
      <c r="DY223" s="176">
        <f t="shared" si="265"/>
        <v>0</v>
      </c>
      <c r="DZ223" s="176">
        <f t="shared" si="265"/>
        <v>0</v>
      </c>
      <c r="EA223" s="176">
        <f t="shared" si="265"/>
        <v>0</v>
      </c>
      <c r="EB223" s="176">
        <f t="shared" si="265"/>
        <v>0</v>
      </c>
      <c r="EC223" s="176">
        <f t="shared" si="265"/>
        <v>0</v>
      </c>
      <c r="ED223" s="176">
        <f t="shared" si="265"/>
        <v>0</v>
      </c>
      <c r="EE223" s="176">
        <f t="shared" si="265"/>
        <v>0</v>
      </c>
      <c r="EF223" s="176">
        <f t="shared" si="265"/>
        <v>0</v>
      </c>
      <c r="EG223" s="176">
        <f t="shared" si="265"/>
        <v>0</v>
      </c>
      <c r="EH223" s="176">
        <f t="shared" si="265"/>
        <v>0</v>
      </c>
      <c r="EI223" s="176">
        <f t="shared" si="265"/>
        <v>0</v>
      </c>
      <c r="EJ223" s="176">
        <f t="shared" si="265"/>
        <v>0</v>
      </c>
      <c r="EK223" s="176">
        <f t="shared" si="265"/>
        <v>0</v>
      </c>
      <c r="EL223" s="176">
        <f t="shared" si="265"/>
        <v>0</v>
      </c>
      <c r="EM223" s="176">
        <f t="shared" si="270"/>
        <v>0</v>
      </c>
      <c r="EN223" s="176">
        <f t="shared" si="270"/>
        <v>0</v>
      </c>
      <c r="EO223" s="176">
        <f t="shared" si="270"/>
        <v>0</v>
      </c>
      <c r="EP223" s="176">
        <f t="shared" si="270"/>
        <v>0</v>
      </c>
      <c r="EQ223" s="176">
        <f t="shared" si="270"/>
        <v>0</v>
      </c>
      <c r="ER223" s="176">
        <f t="shared" si="270"/>
        <v>0</v>
      </c>
      <c r="ES223" s="176">
        <f t="shared" si="270"/>
        <v>0</v>
      </c>
      <c r="ET223" s="176">
        <f t="shared" si="270"/>
        <v>0</v>
      </c>
      <c r="EU223" s="176">
        <f t="shared" si="270"/>
        <v>0</v>
      </c>
      <c r="EV223" s="176">
        <f t="shared" si="270"/>
        <v>0</v>
      </c>
      <c r="EW223" s="176">
        <f t="shared" si="270"/>
        <v>0</v>
      </c>
      <c r="EX223" s="176">
        <f t="shared" si="270"/>
        <v>0</v>
      </c>
      <c r="EY223" s="176">
        <f t="shared" si="270"/>
        <v>0</v>
      </c>
      <c r="EZ223" s="176">
        <f t="shared" si="270"/>
        <v>0</v>
      </c>
      <c r="FA223" s="176">
        <f t="shared" si="270"/>
        <v>0</v>
      </c>
      <c r="FB223" s="176">
        <f t="shared" si="270"/>
        <v>0</v>
      </c>
      <c r="FC223" s="176">
        <f t="shared" si="277"/>
        <v>0</v>
      </c>
      <c r="FD223" s="176">
        <f t="shared" si="277"/>
        <v>0</v>
      </c>
      <c r="FE223" s="176">
        <f t="shared" si="277"/>
        <v>0</v>
      </c>
      <c r="FF223" s="176">
        <f t="shared" si="277"/>
        <v>0</v>
      </c>
      <c r="FG223" s="176">
        <f t="shared" si="277"/>
        <v>0</v>
      </c>
      <c r="FH223" s="176">
        <f t="shared" si="277"/>
        <v>0</v>
      </c>
      <c r="FI223" s="176">
        <f t="shared" si="277"/>
        <v>0</v>
      </c>
      <c r="FJ223" s="176">
        <f t="shared" si="277"/>
        <v>0</v>
      </c>
      <c r="FK223" s="176">
        <f t="shared" si="277"/>
        <v>0</v>
      </c>
      <c r="FL223" s="176">
        <f t="shared" si="248"/>
        <v>0</v>
      </c>
      <c r="FM223" s="176">
        <f t="shared" si="248"/>
        <v>0</v>
      </c>
      <c r="FN223" s="176">
        <f t="shared" si="248"/>
        <v>0</v>
      </c>
      <c r="FO223" s="176">
        <f t="shared" si="248"/>
        <v>0</v>
      </c>
      <c r="FP223" s="176">
        <f t="shared" si="248"/>
        <v>0</v>
      </c>
      <c r="FQ223" s="176">
        <f t="shared" si="248"/>
        <v>0</v>
      </c>
      <c r="FR223" s="176">
        <f t="shared" si="248"/>
        <v>0</v>
      </c>
      <c r="FS223" s="176">
        <f t="shared" si="248"/>
        <v>0</v>
      </c>
      <c r="FT223" s="176">
        <f t="shared" si="248"/>
        <v>0</v>
      </c>
      <c r="FU223" s="176">
        <f t="shared" si="248"/>
        <v>0</v>
      </c>
      <c r="FV223" s="176">
        <f t="shared" si="248"/>
        <v>0</v>
      </c>
      <c r="FW223" s="176">
        <f t="shared" si="248"/>
        <v>0</v>
      </c>
      <c r="FX223" s="176">
        <f t="shared" si="248"/>
        <v>0</v>
      </c>
      <c r="FY223" s="176">
        <f t="shared" si="248"/>
        <v>0</v>
      </c>
      <c r="FZ223" s="176">
        <f t="shared" si="248"/>
        <v>0</v>
      </c>
      <c r="GA223" s="176">
        <f t="shared" si="248"/>
        <v>0</v>
      </c>
      <c r="GB223" s="176">
        <f t="shared" si="266"/>
        <v>0</v>
      </c>
      <c r="GC223" s="176">
        <f t="shared" si="266"/>
        <v>0</v>
      </c>
      <c r="GD223" s="176">
        <f t="shared" si="266"/>
        <v>0</v>
      </c>
      <c r="GE223" s="176">
        <f t="shared" si="266"/>
        <v>0</v>
      </c>
      <c r="GF223" s="176">
        <f t="shared" si="263"/>
        <v>0</v>
      </c>
      <c r="GG223" s="176">
        <f t="shared" si="263"/>
        <v>0</v>
      </c>
      <c r="GH223" s="176">
        <f t="shared" si="263"/>
        <v>0</v>
      </c>
      <c r="GI223" s="176">
        <f t="shared" si="263"/>
        <v>0</v>
      </c>
      <c r="GJ223" s="176">
        <f t="shared" si="263"/>
        <v>0</v>
      </c>
      <c r="GK223" s="176">
        <f t="shared" si="263"/>
        <v>0</v>
      </c>
      <c r="GL223" s="176">
        <f t="shared" si="263"/>
        <v>0</v>
      </c>
      <c r="GM223" s="176">
        <f t="shared" si="263"/>
        <v>0</v>
      </c>
      <c r="GN223" s="176">
        <f t="shared" si="263"/>
        <v>0</v>
      </c>
      <c r="GO223" s="176">
        <f t="shared" si="263"/>
        <v>0</v>
      </c>
      <c r="GP223" s="176">
        <f t="shared" si="263"/>
        <v>0</v>
      </c>
      <c r="GQ223" s="176">
        <f t="shared" si="263"/>
        <v>0</v>
      </c>
      <c r="GR223" s="176">
        <f t="shared" si="260"/>
        <v>0</v>
      </c>
      <c r="GS223" s="176">
        <f t="shared" si="260"/>
        <v>0</v>
      </c>
      <c r="GT223" s="176">
        <f t="shared" si="260"/>
        <v>0</v>
      </c>
      <c r="GU223" s="176">
        <f t="shared" si="260"/>
        <v>0</v>
      </c>
      <c r="GV223" s="176">
        <f t="shared" si="260"/>
        <v>0</v>
      </c>
      <c r="GW223" s="176">
        <f t="shared" si="260"/>
        <v>0</v>
      </c>
      <c r="GX223" s="176">
        <f t="shared" si="260"/>
        <v>0</v>
      </c>
      <c r="GY223" s="176">
        <f t="shared" si="260"/>
        <v>0</v>
      </c>
      <c r="GZ223" s="176">
        <f t="shared" si="260"/>
        <v>0</v>
      </c>
      <c r="HA223" s="176">
        <f t="shared" si="260"/>
        <v>0</v>
      </c>
      <c r="HB223" s="176">
        <f t="shared" si="260"/>
        <v>0</v>
      </c>
      <c r="HC223" s="176">
        <f t="shared" si="271"/>
        <v>0</v>
      </c>
      <c r="HD223" s="176">
        <f t="shared" si="271"/>
        <v>0</v>
      </c>
      <c r="HE223" s="176">
        <f t="shared" si="271"/>
        <v>0</v>
      </c>
      <c r="HF223" s="176">
        <f t="shared" si="271"/>
        <v>0</v>
      </c>
      <c r="HG223" s="176">
        <f t="shared" si="255"/>
        <v>0</v>
      </c>
      <c r="HH223" s="176">
        <f t="shared" si="255"/>
        <v>0</v>
      </c>
      <c r="HI223" s="176">
        <f t="shared" si="255"/>
        <v>0</v>
      </c>
      <c r="HJ223" s="176">
        <f t="shared" si="255"/>
        <v>0</v>
      </c>
      <c r="HK223" s="176">
        <f t="shared" si="255"/>
        <v>0</v>
      </c>
      <c r="HL223" s="176">
        <f t="shared" si="255"/>
        <v>0</v>
      </c>
      <c r="HM223" s="176">
        <f t="shared" si="255"/>
        <v>0</v>
      </c>
      <c r="HN223" s="176">
        <f t="shared" si="255"/>
        <v>0</v>
      </c>
      <c r="HO223" s="176">
        <f t="shared" si="255"/>
        <v>0</v>
      </c>
      <c r="HP223" s="176">
        <f t="shared" si="255"/>
        <v>0</v>
      </c>
      <c r="HQ223" s="176">
        <f t="shared" si="255"/>
        <v>0</v>
      </c>
      <c r="HR223" s="176">
        <f t="shared" si="255"/>
        <v>0</v>
      </c>
      <c r="HS223" s="176">
        <f t="shared" si="255"/>
        <v>0</v>
      </c>
      <c r="HT223" s="176">
        <f t="shared" si="255"/>
        <v>0</v>
      </c>
      <c r="HU223" s="176">
        <f t="shared" si="255"/>
        <v>0</v>
      </c>
      <c r="HV223" s="176">
        <f t="shared" si="255"/>
        <v>0</v>
      </c>
      <c r="HW223" s="176">
        <f t="shared" si="278"/>
        <v>0</v>
      </c>
      <c r="HX223" s="176">
        <f t="shared" si="278"/>
        <v>0</v>
      </c>
      <c r="HY223" s="176">
        <f t="shared" si="278"/>
        <v>0</v>
      </c>
      <c r="HZ223" s="176">
        <f t="shared" si="278"/>
        <v>0</v>
      </c>
      <c r="IA223" s="176">
        <f t="shared" si="278"/>
        <v>0</v>
      </c>
      <c r="IB223" s="176">
        <f t="shared" si="278"/>
        <v>0</v>
      </c>
      <c r="IC223" s="176">
        <f t="shared" si="278"/>
        <v>0</v>
      </c>
      <c r="ID223" s="176">
        <f t="shared" si="278"/>
        <v>0</v>
      </c>
      <c r="IE223" s="176">
        <f t="shared" si="278"/>
        <v>0</v>
      </c>
      <c r="IF223" s="176">
        <f t="shared" si="278"/>
        <v>0</v>
      </c>
      <c r="IG223" s="176">
        <f t="shared" si="278"/>
        <v>0</v>
      </c>
    </row>
    <row r="224" spans="2:241" ht="12.75" customHeight="1" x14ac:dyDescent="0.25">
      <c r="B224" s="174"/>
      <c r="C224" s="174"/>
      <c r="D224" s="174">
        <f t="shared" si="256"/>
        <v>0</v>
      </c>
      <c r="E224"/>
      <c r="F224"/>
      <c r="G224" s="177">
        <v>211</v>
      </c>
      <c r="H224" s="176">
        <f t="shared" si="257"/>
        <v>32.715939411163198</v>
      </c>
      <c r="I224" s="176">
        <f t="shared" si="259"/>
        <v>0</v>
      </c>
      <c r="K224" s="176">
        <f t="shared" si="279"/>
        <v>0</v>
      </c>
      <c r="L224" s="176">
        <f t="shared" si="279"/>
        <v>0</v>
      </c>
      <c r="M224" s="176">
        <f t="shared" si="279"/>
        <v>0</v>
      </c>
      <c r="N224" s="176">
        <f t="shared" si="279"/>
        <v>0</v>
      </c>
      <c r="O224" s="176">
        <f t="shared" si="279"/>
        <v>0</v>
      </c>
      <c r="P224" s="176">
        <f t="shared" si="279"/>
        <v>0</v>
      </c>
      <c r="Q224" s="176">
        <f t="shared" si="279"/>
        <v>0</v>
      </c>
      <c r="R224" s="176">
        <f t="shared" si="279"/>
        <v>0</v>
      </c>
      <c r="S224" s="176">
        <f t="shared" si="279"/>
        <v>0</v>
      </c>
      <c r="T224" s="176">
        <f t="shared" si="279"/>
        <v>0</v>
      </c>
      <c r="U224" s="176">
        <f t="shared" si="275"/>
        <v>0</v>
      </c>
      <c r="V224" s="176">
        <f t="shared" si="275"/>
        <v>0</v>
      </c>
      <c r="W224" s="176">
        <f t="shared" si="275"/>
        <v>0</v>
      </c>
      <c r="X224" s="176">
        <f t="shared" si="275"/>
        <v>0</v>
      </c>
      <c r="Y224" s="176">
        <f t="shared" si="275"/>
        <v>0</v>
      </c>
      <c r="Z224" s="176">
        <f t="shared" si="275"/>
        <v>0</v>
      </c>
      <c r="AA224" s="176">
        <f t="shared" si="275"/>
        <v>0</v>
      </c>
      <c r="AB224" s="176">
        <f t="shared" si="275"/>
        <v>0</v>
      </c>
      <c r="AC224" s="176">
        <f t="shared" si="275"/>
        <v>0</v>
      </c>
      <c r="AD224" s="176">
        <f t="shared" si="275"/>
        <v>0</v>
      </c>
      <c r="AE224" s="176">
        <f t="shared" si="275"/>
        <v>0</v>
      </c>
      <c r="AF224" s="176">
        <f t="shared" si="275"/>
        <v>0</v>
      </c>
      <c r="AG224" s="176">
        <f t="shared" si="275"/>
        <v>0</v>
      </c>
      <c r="AH224" s="176">
        <f t="shared" si="275"/>
        <v>0</v>
      </c>
      <c r="AI224" s="176">
        <f t="shared" si="275"/>
        <v>0</v>
      </c>
      <c r="AJ224" s="176">
        <f t="shared" si="275"/>
        <v>0</v>
      </c>
      <c r="AK224" s="176">
        <f t="shared" ref="AK224:AZ241" si="280">+NORMDIST($H224,AK$12,AK$13,FALSE)</f>
        <v>0</v>
      </c>
      <c r="AL224" s="176">
        <f t="shared" si="280"/>
        <v>0</v>
      </c>
      <c r="AM224" s="176">
        <f t="shared" si="280"/>
        <v>0</v>
      </c>
      <c r="AN224" s="176">
        <f t="shared" si="280"/>
        <v>0</v>
      </c>
      <c r="AO224" s="176">
        <f t="shared" si="280"/>
        <v>0</v>
      </c>
      <c r="AP224" s="176">
        <f t="shared" si="280"/>
        <v>0</v>
      </c>
      <c r="AQ224" s="176">
        <f t="shared" si="280"/>
        <v>0</v>
      </c>
      <c r="AR224" s="176">
        <f t="shared" si="280"/>
        <v>0</v>
      </c>
      <c r="AS224" s="176">
        <f t="shared" si="280"/>
        <v>0</v>
      </c>
      <c r="AT224" s="176">
        <f t="shared" si="280"/>
        <v>0</v>
      </c>
      <c r="AU224" s="176">
        <f t="shared" si="280"/>
        <v>0</v>
      </c>
      <c r="AV224" s="176">
        <f t="shared" si="280"/>
        <v>0</v>
      </c>
      <c r="AW224" s="176">
        <f t="shared" si="280"/>
        <v>0</v>
      </c>
      <c r="AX224" s="176">
        <f t="shared" si="280"/>
        <v>0</v>
      </c>
      <c r="AY224" s="176">
        <f t="shared" si="264"/>
        <v>0</v>
      </c>
      <c r="AZ224" s="176">
        <f t="shared" si="264"/>
        <v>0</v>
      </c>
      <c r="BA224" s="176">
        <f t="shared" si="264"/>
        <v>0</v>
      </c>
      <c r="BB224" s="176">
        <f t="shared" si="264"/>
        <v>0</v>
      </c>
      <c r="BC224" s="176">
        <f t="shared" si="264"/>
        <v>0</v>
      </c>
      <c r="BD224" s="176">
        <f t="shared" si="264"/>
        <v>0</v>
      </c>
      <c r="BE224" s="176">
        <f t="shared" si="264"/>
        <v>0</v>
      </c>
      <c r="BF224" s="176">
        <f t="shared" si="264"/>
        <v>0</v>
      </c>
      <c r="BG224" s="176">
        <f t="shared" si="264"/>
        <v>0</v>
      </c>
      <c r="BH224" s="176">
        <f t="shared" si="264"/>
        <v>0</v>
      </c>
      <c r="BI224" s="176">
        <f t="shared" si="252"/>
        <v>0</v>
      </c>
      <c r="BJ224" s="176">
        <f t="shared" si="252"/>
        <v>0</v>
      </c>
      <c r="BK224" s="176">
        <f t="shared" si="252"/>
        <v>0</v>
      </c>
      <c r="BL224" s="176">
        <f t="shared" si="252"/>
        <v>0</v>
      </c>
      <c r="BM224" s="176">
        <f t="shared" si="252"/>
        <v>0</v>
      </c>
      <c r="BN224" s="176">
        <f t="shared" si="252"/>
        <v>0</v>
      </c>
      <c r="BO224" s="176">
        <f t="shared" si="252"/>
        <v>0</v>
      </c>
      <c r="BP224" s="176">
        <f t="shared" si="252"/>
        <v>0</v>
      </c>
      <c r="BQ224" s="176">
        <f t="shared" si="252"/>
        <v>0</v>
      </c>
      <c r="BR224" s="176">
        <f t="shared" si="252"/>
        <v>0</v>
      </c>
      <c r="BS224" s="176">
        <f t="shared" si="252"/>
        <v>0</v>
      </c>
      <c r="BT224" s="176">
        <f t="shared" si="252"/>
        <v>0</v>
      </c>
      <c r="BU224" s="176">
        <f t="shared" si="252"/>
        <v>0</v>
      </c>
      <c r="BV224" s="176">
        <f t="shared" si="251"/>
        <v>0</v>
      </c>
      <c r="BW224" s="176">
        <f t="shared" si="251"/>
        <v>0</v>
      </c>
      <c r="BX224" s="176">
        <f t="shared" si="251"/>
        <v>0</v>
      </c>
      <c r="BY224" s="176">
        <f t="shared" si="251"/>
        <v>0</v>
      </c>
      <c r="BZ224" s="176">
        <f t="shared" si="251"/>
        <v>0</v>
      </c>
      <c r="CA224" s="176">
        <f t="shared" si="251"/>
        <v>0</v>
      </c>
      <c r="CB224" s="176">
        <f t="shared" si="251"/>
        <v>0</v>
      </c>
      <c r="CC224" s="176">
        <f t="shared" si="251"/>
        <v>0</v>
      </c>
      <c r="CD224" s="176">
        <f t="shared" si="251"/>
        <v>0</v>
      </c>
      <c r="CE224" s="176">
        <f t="shared" si="251"/>
        <v>0</v>
      </c>
      <c r="CF224" s="176">
        <f t="shared" si="251"/>
        <v>0</v>
      </c>
      <c r="CG224" s="176">
        <f t="shared" si="251"/>
        <v>0</v>
      </c>
      <c r="CH224" s="176">
        <f t="shared" si="247"/>
        <v>0</v>
      </c>
      <c r="CI224" s="176">
        <f t="shared" si="247"/>
        <v>0</v>
      </c>
      <c r="CJ224" s="176">
        <f t="shared" si="276"/>
        <v>0</v>
      </c>
      <c r="CK224" s="176">
        <f t="shared" si="276"/>
        <v>0</v>
      </c>
      <c r="CL224" s="176">
        <f t="shared" si="276"/>
        <v>0</v>
      </c>
      <c r="CM224" s="176">
        <f t="shared" si="276"/>
        <v>0</v>
      </c>
      <c r="CN224" s="176">
        <f t="shared" si="276"/>
        <v>0</v>
      </c>
      <c r="CO224" s="176">
        <f t="shared" si="276"/>
        <v>0</v>
      </c>
      <c r="CP224" s="176">
        <f t="shared" si="276"/>
        <v>0</v>
      </c>
      <c r="CQ224" s="176">
        <f t="shared" si="276"/>
        <v>0</v>
      </c>
      <c r="CR224" s="176">
        <f t="shared" si="276"/>
        <v>0</v>
      </c>
      <c r="CS224" s="176">
        <f t="shared" si="276"/>
        <v>0</v>
      </c>
      <c r="CT224" s="176">
        <f t="shared" si="276"/>
        <v>0</v>
      </c>
      <c r="CU224" s="176">
        <f t="shared" si="276"/>
        <v>0</v>
      </c>
      <c r="CV224" s="176">
        <f t="shared" si="276"/>
        <v>0</v>
      </c>
      <c r="CW224" s="176">
        <f t="shared" si="276"/>
        <v>0</v>
      </c>
      <c r="CX224" s="176">
        <f t="shared" si="276"/>
        <v>0</v>
      </c>
      <c r="CY224" s="176">
        <f t="shared" si="276"/>
        <v>0</v>
      </c>
      <c r="CZ224" s="176">
        <f t="shared" si="269"/>
        <v>0</v>
      </c>
      <c r="DA224" s="176">
        <f t="shared" si="269"/>
        <v>0</v>
      </c>
      <c r="DB224" s="176">
        <f t="shared" si="269"/>
        <v>0</v>
      </c>
      <c r="DC224" s="176">
        <f t="shared" si="269"/>
        <v>0</v>
      </c>
      <c r="DD224" s="176">
        <f t="shared" si="269"/>
        <v>0</v>
      </c>
      <c r="DE224" s="176">
        <f t="shared" si="269"/>
        <v>0</v>
      </c>
      <c r="DF224" s="176">
        <f t="shared" si="269"/>
        <v>0</v>
      </c>
      <c r="DG224" s="176">
        <f t="shared" si="269"/>
        <v>0</v>
      </c>
      <c r="DH224" s="176">
        <f t="shared" si="269"/>
        <v>0</v>
      </c>
      <c r="DI224" s="176">
        <f t="shared" si="267"/>
        <v>0</v>
      </c>
      <c r="DJ224" s="176">
        <f t="shared" si="267"/>
        <v>0</v>
      </c>
      <c r="DK224" s="176">
        <f t="shared" si="267"/>
        <v>0</v>
      </c>
      <c r="DL224" s="176">
        <f t="shared" si="267"/>
        <v>0</v>
      </c>
      <c r="DM224" s="176">
        <f t="shared" si="267"/>
        <v>0</v>
      </c>
      <c r="DN224" s="176">
        <f t="shared" si="267"/>
        <v>0</v>
      </c>
      <c r="DO224" s="176">
        <f t="shared" si="267"/>
        <v>0</v>
      </c>
      <c r="DP224" s="176">
        <f t="shared" si="267"/>
        <v>0</v>
      </c>
      <c r="DQ224" s="176">
        <f t="shared" si="267"/>
        <v>0</v>
      </c>
      <c r="DR224" s="176">
        <f t="shared" si="267"/>
        <v>0</v>
      </c>
      <c r="DS224" s="176">
        <f t="shared" si="267"/>
        <v>0</v>
      </c>
      <c r="DT224" s="176">
        <f t="shared" si="267"/>
        <v>0</v>
      </c>
      <c r="DU224" s="176">
        <f t="shared" si="267"/>
        <v>0</v>
      </c>
      <c r="DV224" s="176">
        <f t="shared" si="267"/>
        <v>0</v>
      </c>
      <c r="DW224" s="176">
        <f t="shared" si="267"/>
        <v>0</v>
      </c>
      <c r="DX224" s="176">
        <f t="shared" si="267"/>
        <v>0</v>
      </c>
      <c r="DY224" s="176">
        <f t="shared" si="265"/>
        <v>0</v>
      </c>
      <c r="DZ224" s="176">
        <f t="shared" si="265"/>
        <v>0</v>
      </c>
      <c r="EA224" s="176">
        <f t="shared" si="265"/>
        <v>0</v>
      </c>
      <c r="EB224" s="176">
        <f t="shared" si="265"/>
        <v>0</v>
      </c>
      <c r="EC224" s="176">
        <f t="shared" si="265"/>
        <v>0</v>
      </c>
      <c r="ED224" s="176">
        <f t="shared" si="265"/>
        <v>0</v>
      </c>
      <c r="EE224" s="176">
        <f t="shared" si="265"/>
        <v>0</v>
      </c>
      <c r="EF224" s="176">
        <f t="shared" si="265"/>
        <v>0</v>
      </c>
      <c r="EG224" s="176">
        <f t="shared" si="265"/>
        <v>0</v>
      </c>
      <c r="EH224" s="176">
        <f t="shared" si="265"/>
        <v>0</v>
      </c>
      <c r="EI224" s="176">
        <f t="shared" si="265"/>
        <v>0</v>
      </c>
      <c r="EJ224" s="176">
        <f t="shared" si="265"/>
        <v>0</v>
      </c>
      <c r="EK224" s="176">
        <f t="shared" si="265"/>
        <v>0</v>
      </c>
      <c r="EL224" s="176">
        <f t="shared" si="265"/>
        <v>0</v>
      </c>
      <c r="EM224" s="176">
        <f t="shared" si="270"/>
        <v>0</v>
      </c>
      <c r="EN224" s="176">
        <f t="shared" si="270"/>
        <v>0</v>
      </c>
      <c r="EO224" s="176">
        <f t="shared" si="270"/>
        <v>0</v>
      </c>
      <c r="EP224" s="176">
        <f t="shared" si="270"/>
        <v>0</v>
      </c>
      <c r="EQ224" s="176">
        <f t="shared" si="270"/>
        <v>0</v>
      </c>
      <c r="ER224" s="176">
        <f t="shared" si="270"/>
        <v>0</v>
      </c>
      <c r="ES224" s="176">
        <f t="shared" si="270"/>
        <v>0</v>
      </c>
      <c r="ET224" s="176">
        <f t="shared" si="270"/>
        <v>0</v>
      </c>
      <c r="EU224" s="176">
        <f t="shared" si="270"/>
        <v>0</v>
      </c>
      <c r="EV224" s="176">
        <f t="shared" si="270"/>
        <v>0</v>
      </c>
      <c r="EW224" s="176">
        <f t="shared" si="270"/>
        <v>0</v>
      </c>
      <c r="EX224" s="176">
        <f t="shared" si="270"/>
        <v>0</v>
      </c>
      <c r="EY224" s="176">
        <f t="shared" si="270"/>
        <v>0</v>
      </c>
      <c r="EZ224" s="176">
        <f t="shared" si="270"/>
        <v>0</v>
      </c>
      <c r="FA224" s="176">
        <f t="shared" si="270"/>
        <v>0</v>
      </c>
      <c r="FB224" s="176">
        <f t="shared" si="270"/>
        <v>0</v>
      </c>
      <c r="FC224" s="176">
        <f t="shared" si="277"/>
        <v>0</v>
      </c>
      <c r="FD224" s="176">
        <f t="shared" si="277"/>
        <v>0</v>
      </c>
      <c r="FE224" s="176">
        <f t="shared" si="277"/>
        <v>0</v>
      </c>
      <c r="FF224" s="176">
        <f t="shared" si="277"/>
        <v>0</v>
      </c>
      <c r="FG224" s="176">
        <f t="shared" si="277"/>
        <v>0</v>
      </c>
      <c r="FH224" s="176">
        <f t="shared" si="277"/>
        <v>0</v>
      </c>
      <c r="FI224" s="176">
        <f t="shared" si="277"/>
        <v>0</v>
      </c>
      <c r="FJ224" s="176">
        <f t="shared" si="277"/>
        <v>0</v>
      </c>
      <c r="FK224" s="176">
        <f t="shared" si="277"/>
        <v>0</v>
      </c>
      <c r="FL224" s="176">
        <f t="shared" si="277"/>
        <v>0</v>
      </c>
      <c r="FM224" s="176">
        <f t="shared" si="277"/>
        <v>0</v>
      </c>
      <c r="FN224" s="176">
        <f t="shared" si="277"/>
        <v>0</v>
      </c>
      <c r="FO224" s="176">
        <f t="shared" si="277"/>
        <v>0</v>
      </c>
      <c r="FP224" s="176">
        <f t="shared" si="277"/>
        <v>0</v>
      </c>
      <c r="FQ224" s="176">
        <f t="shared" si="277"/>
        <v>0</v>
      </c>
      <c r="FR224" s="176">
        <f t="shared" si="277"/>
        <v>0</v>
      </c>
      <c r="FS224" s="176">
        <f t="shared" si="248"/>
        <v>0</v>
      </c>
      <c r="FT224" s="176">
        <f t="shared" si="248"/>
        <v>0</v>
      </c>
      <c r="FU224" s="176">
        <f t="shared" si="248"/>
        <v>0</v>
      </c>
      <c r="FV224" s="176">
        <f t="shared" si="248"/>
        <v>0</v>
      </c>
      <c r="FW224" s="176">
        <f t="shared" si="248"/>
        <v>0</v>
      </c>
      <c r="FX224" s="176">
        <f t="shared" si="248"/>
        <v>0</v>
      </c>
      <c r="FY224" s="176">
        <f t="shared" si="248"/>
        <v>0</v>
      </c>
      <c r="FZ224" s="176">
        <f t="shared" si="248"/>
        <v>0</v>
      </c>
      <c r="GA224" s="176">
        <f t="shared" si="248"/>
        <v>0</v>
      </c>
      <c r="GB224" s="176">
        <f t="shared" si="266"/>
        <v>0</v>
      </c>
      <c r="GC224" s="176">
        <f t="shared" si="266"/>
        <v>0</v>
      </c>
      <c r="GD224" s="176">
        <f t="shared" si="266"/>
        <v>0</v>
      </c>
      <c r="GE224" s="176">
        <f t="shared" si="266"/>
        <v>0</v>
      </c>
      <c r="GF224" s="176">
        <f t="shared" si="263"/>
        <v>0</v>
      </c>
      <c r="GG224" s="176">
        <f t="shared" si="263"/>
        <v>0</v>
      </c>
      <c r="GH224" s="176">
        <f t="shared" si="263"/>
        <v>0</v>
      </c>
      <c r="GI224" s="176">
        <f t="shared" si="263"/>
        <v>0</v>
      </c>
      <c r="GJ224" s="176">
        <f t="shared" si="263"/>
        <v>0</v>
      </c>
      <c r="GK224" s="176">
        <f t="shared" si="263"/>
        <v>0</v>
      </c>
      <c r="GL224" s="176">
        <f t="shared" si="263"/>
        <v>0</v>
      </c>
      <c r="GM224" s="176">
        <f t="shared" si="263"/>
        <v>0</v>
      </c>
      <c r="GN224" s="176">
        <f t="shared" si="263"/>
        <v>0</v>
      </c>
      <c r="GO224" s="176">
        <f t="shared" si="263"/>
        <v>0</v>
      </c>
      <c r="GP224" s="176">
        <f t="shared" si="263"/>
        <v>0</v>
      </c>
      <c r="GQ224" s="176">
        <f t="shared" si="263"/>
        <v>0</v>
      </c>
      <c r="GR224" s="176">
        <f t="shared" si="260"/>
        <v>0</v>
      </c>
      <c r="GS224" s="176">
        <f t="shared" si="260"/>
        <v>0</v>
      </c>
      <c r="GT224" s="176">
        <f t="shared" si="260"/>
        <v>0</v>
      </c>
      <c r="GU224" s="176">
        <f t="shared" si="260"/>
        <v>0</v>
      </c>
      <c r="GV224" s="176">
        <f t="shared" si="260"/>
        <v>0</v>
      </c>
      <c r="GW224" s="176">
        <f t="shared" si="260"/>
        <v>0</v>
      </c>
      <c r="GX224" s="176">
        <f t="shared" si="260"/>
        <v>0</v>
      </c>
      <c r="GY224" s="176">
        <f t="shared" si="260"/>
        <v>0</v>
      </c>
      <c r="GZ224" s="176">
        <f t="shared" si="260"/>
        <v>0</v>
      </c>
      <c r="HA224" s="176">
        <f t="shared" si="260"/>
        <v>0</v>
      </c>
      <c r="HB224" s="176">
        <f t="shared" si="260"/>
        <v>0</v>
      </c>
      <c r="HC224" s="176">
        <f t="shared" si="271"/>
        <v>0</v>
      </c>
      <c r="HD224" s="176">
        <f t="shared" si="271"/>
        <v>0</v>
      </c>
      <c r="HE224" s="176">
        <f t="shared" si="271"/>
        <v>0</v>
      </c>
      <c r="HF224" s="176">
        <f t="shared" si="271"/>
        <v>0</v>
      </c>
      <c r="HG224" s="176">
        <f t="shared" si="255"/>
        <v>0</v>
      </c>
      <c r="HH224" s="176">
        <f t="shared" si="255"/>
        <v>0</v>
      </c>
      <c r="HI224" s="176">
        <f t="shared" si="255"/>
        <v>0</v>
      </c>
      <c r="HJ224" s="176">
        <f t="shared" si="255"/>
        <v>0</v>
      </c>
      <c r="HK224" s="176">
        <f t="shared" si="255"/>
        <v>0</v>
      </c>
      <c r="HL224" s="176">
        <f t="shared" si="255"/>
        <v>0</v>
      </c>
      <c r="HM224" s="176">
        <f t="shared" si="255"/>
        <v>0</v>
      </c>
      <c r="HN224" s="176">
        <f t="shared" si="255"/>
        <v>0</v>
      </c>
      <c r="HO224" s="176">
        <f t="shared" si="255"/>
        <v>0</v>
      </c>
      <c r="HP224" s="176">
        <f t="shared" si="255"/>
        <v>0</v>
      </c>
      <c r="HQ224" s="176">
        <f t="shared" si="255"/>
        <v>0</v>
      </c>
      <c r="HR224" s="176">
        <f t="shared" si="255"/>
        <v>0</v>
      </c>
      <c r="HS224" s="176">
        <f t="shared" si="255"/>
        <v>0</v>
      </c>
      <c r="HT224" s="176">
        <f t="shared" si="255"/>
        <v>0</v>
      </c>
      <c r="HU224" s="176">
        <f t="shared" si="255"/>
        <v>0</v>
      </c>
      <c r="HV224" s="176">
        <f t="shared" si="255"/>
        <v>0</v>
      </c>
      <c r="HW224" s="176">
        <f t="shared" si="278"/>
        <v>0</v>
      </c>
      <c r="HX224" s="176">
        <f t="shared" si="278"/>
        <v>0</v>
      </c>
      <c r="HY224" s="176">
        <f t="shared" si="278"/>
        <v>0</v>
      </c>
      <c r="HZ224" s="176">
        <f t="shared" si="278"/>
        <v>0</v>
      </c>
      <c r="IA224" s="176">
        <f t="shared" si="278"/>
        <v>0</v>
      </c>
      <c r="IB224" s="176">
        <f t="shared" si="278"/>
        <v>0</v>
      </c>
      <c r="IC224" s="176">
        <f t="shared" si="278"/>
        <v>0</v>
      </c>
      <c r="ID224" s="176">
        <f t="shared" si="278"/>
        <v>0</v>
      </c>
      <c r="IE224" s="176">
        <f t="shared" si="278"/>
        <v>0</v>
      </c>
      <c r="IF224" s="176">
        <f t="shared" si="278"/>
        <v>0</v>
      </c>
      <c r="IG224" s="176">
        <f t="shared" si="278"/>
        <v>0</v>
      </c>
    </row>
    <row r="225" spans="2:241" ht="12.75" customHeight="1" x14ac:dyDescent="0.25">
      <c r="B225" s="174"/>
      <c r="C225" s="174"/>
      <c r="D225" s="174">
        <f t="shared" si="256"/>
        <v>0</v>
      </c>
      <c r="E225"/>
      <c r="F225"/>
      <c r="G225" s="177">
        <v>212</v>
      </c>
      <c r="H225" s="176">
        <f t="shared" si="257"/>
        <v>32.870991256713737</v>
      </c>
      <c r="I225" s="176">
        <f t="shared" si="259"/>
        <v>0</v>
      </c>
      <c r="K225" s="176">
        <f t="shared" si="279"/>
        <v>0</v>
      </c>
      <c r="L225" s="176">
        <f t="shared" si="279"/>
        <v>0</v>
      </c>
      <c r="M225" s="176">
        <f t="shared" si="279"/>
        <v>0</v>
      </c>
      <c r="N225" s="176">
        <f t="shared" si="279"/>
        <v>0</v>
      </c>
      <c r="O225" s="176">
        <f t="shared" si="279"/>
        <v>0</v>
      </c>
      <c r="P225" s="176">
        <f t="shared" si="279"/>
        <v>0</v>
      </c>
      <c r="Q225" s="176">
        <f t="shared" si="279"/>
        <v>0</v>
      </c>
      <c r="R225" s="176">
        <f t="shared" si="279"/>
        <v>0</v>
      </c>
      <c r="S225" s="176">
        <f t="shared" si="279"/>
        <v>0</v>
      </c>
      <c r="T225" s="176">
        <f t="shared" si="279"/>
        <v>0</v>
      </c>
      <c r="U225" s="176">
        <f t="shared" si="275"/>
        <v>0</v>
      </c>
      <c r="V225" s="176">
        <f t="shared" si="275"/>
        <v>0</v>
      </c>
      <c r="W225" s="176">
        <f t="shared" si="275"/>
        <v>0</v>
      </c>
      <c r="X225" s="176">
        <f t="shared" si="275"/>
        <v>0</v>
      </c>
      <c r="Y225" s="176">
        <f t="shared" si="275"/>
        <v>0</v>
      </c>
      <c r="Z225" s="176">
        <f t="shared" si="275"/>
        <v>0</v>
      </c>
      <c r="AA225" s="176">
        <f t="shared" si="275"/>
        <v>0</v>
      </c>
      <c r="AB225" s="176">
        <f t="shared" si="275"/>
        <v>0</v>
      </c>
      <c r="AC225" s="176">
        <f t="shared" si="275"/>
        <v>0</v>
      </c>
      <c r="AD225" s="176">
        <f t="shared" si="275"/>
        <v>0</v>
      </c>
      <c r="AE225" s="176">
        <f t="shared" si="275"/>
        <v>0</v>
      </c>
      <c r="AF225" s="176">
        <f t="shared" si="275"/>
        <v>0</v>
      </c>
      <c r="AG225" s="176">
        <f t="shared" si="275"/>
        <v>0</v>
      </c>
      <c r="AH225" s="176">
        <f t="shared" si="275"/>
        <v>0</v>
      </c>
      <c r="AI225" s="176">
        <f t="shared" si="275"/>
        <v>0</v>
      </c>
      <c r="AJ225" s="176">
        <f t="shared" si="275"/>
        <v>0</v>
      </c>
      <c r="AK225" s="176">
        <f t="shared" si="280"/>
        <v>0</v>
      </c>
      <c r="AL225" s="176">
        <f t="shared" si="280"/>
        <v>0</v>
      </c>
      <c r="AM225" s="176">
        <f t="shared" si="280"/>
        <v>0</v>
      </c>
      <c r="AN225" s="176">
        <f t="shared" si="280"/>
        <v>0</v>
      </c>
      <c r="AO225" s="176">
        <f t="shared" si="280"/>
        <v>0</v>
      </c>
      <c r="AP225" s="176">
        <f t="shared" si="280"/>
        <v>0</v>
      </c>
      <c r="AQ225" s="176">
        <f t="shared" si="280"/>
        <v>0</v>
      </c>
      <c r="AR225" s="176">
        <f t="shared" si="280"/>
        <v>0</v>
      </c>
      <c r="AS225" s="176">
        <f t="shared" si="280"/>
        <v>0</v>
      </c>
      <c r="AT225" s="176">
        <f t="shared" si="280"/>
        <v>0</v>
      </c>
      <c r="AU225" s="176">
        <f t="shared" si="280"/>
        <v>0</v>
      </c>
      <c r="AV225" s="176">
        <f t="shared" si="280"/>
        <v>0</v>
      </c>
      <c r="AW225" s="176">
        <f t="shared" si="280"/>
        <v>0</v>
      </c>
      <c r="AX225" s="176">
        <f t="shared" si="280"/>
        <v>0</v>
      </c>
      <c r="AY225" s="176">
        <f t="shared" si="264"/>
        <v>0</v>
      </c>
      <c r="AZ225" s="176">
        <f t="shared" si="264"/>
        <v>0</v>
      </c>
      <c r="BA225" s="176">
        <f t="shared" si="264"/>
        <v>0</v>
      </c>
      <c r="BB225" s="176">
        <f t="shared" si="264"/>
        <v>0</v>
      </c>
      <c r="BC225" s="176">
        <f t="shared" si="264"/>
        <v>0</v>
      </c>
      <c r="BD225" s="176">
        <f t="shared" si="264"/>
        <v>0</v>
      </c>
      <c r="BE225" s="176">
        <f t="shared" si="264"/>
        <v>0</v>
      </c>
      <c r="BF225" s="176">
        <f t="shared" si="264"/>
        <v>0</v>
      </c>
      <c r="BG225" s="176">
        <f t="shared" si="264"/>
        <v>0</v>
      </c>
      <c r="BH225" s="176">
        <f t="shared" si="264"/>
        <v>0</v>
      </c>
      <c r="BI225" s="176">
        <f t="shared" si="252"/>
        <v>0</v>
      </c>
      <c r="BJ225" s="176">
        <f t="shared" si="252"/>
        <v>0</v>
      </c>
      <c r="BK225" s="176">
        <f t="shared" si="252"/>
        <v>0</v>
      </c>
      <c r="BL225" s="176">
        <f t="shared" si="252"/>
        <v>0</v>
      </c>
      <c r="BM225" s="176">
        <f t="shared" si="252"/>
        <v>0</v>
      </c>
      <c r="BN225" s="176">
        <f t="shared" si="252"/>
        <v>0</v>
      </c>
      <c r="BO225" s="176">
        <f t="shared" ref="BO225:BX225" si="281">+NORMDIST($H225,BO$12,BO$13,FALSE)</f>
        <v>0</v>
      </c>
      <c r="BP225" s="176">
        <f t="shared" si="281"/>
        <v>0</v>
      </c>
      <c r="BQ225" s="176">
        <f t="shared" si="281"/>
        <v>0</v>
      </c>
      <c r="BR225" s="176">
        <f t="shared" si="281"/>
        <v>0</v>
      </c>
      <c r="BS225" s="176">
        <f t="shared" si="281"/>
        <v>0</v>
      </c>
      <c r="BT225" s="176">
        <f t="shared" si="281"/>
        <v>0</v>
      </c>
      <c r="BU225" s="176">
        <f t="shared" si="281"/>
        <v>0</v>
      </c>
      <c r="BV225" s="176">
        <f t="shared" si="281"/>
        <v>0</v>
      </c>
      <c r="BW225" s="176">
        <f t="shared" si="281"/>
        <v>0</v>
      </c>
      <c r="BX225" s="176">
        <f t="shared" si="281"/>
        <v>0</v>
      </c>
      <c r="BY225" s="176">
        <f t="shared" si="251"/>
        <v>0</v>
      </c>
      <c r="BZ225" s="176">
        <f t="shared" si="251"/>
        <v>0</v>
      </c>
      <c r="CA225" s="176">
        <f t="shared" si="251"/>
        <v>0</v>
      </c>
      <c r="CB225" s="176">
        <f t="shared" si="251"/>
        <v>0</v>
      </c>
      <c r="CC225" s="176">
        <f t="shared" si="251"/>
        <v>0</v>
      </c>
      <c r="CD225" s="176">
        <f t="shared" si="251"/>
        <v>0</v>
      </c>
      <c r="CE225" s="176">
        <f t="shared" si="251"/>
        <v>0</v>
      </c>
      <c r="CF225" s="176">
        <f t="shared" si="251"/>
        <v>0</v>
      </c>
      <c r="CG225" s="176">
        <f t="shared" si="251"/>
        <v>0</v>
      </c>
      <c r="CH225" s="176">
        <f t="shared" si="247"/>
        <v>0</v>
      </c>
      <c r="CI225" s="176">
        <f t="shared" si="247"/>
        <v>0</v>
      </c>
      <c r="CJ225" s="176">
        <f t="shared" si="276"/>
        <v>0</v>
      </c>
      <c r="CK225" s="176">
        <f t="shared" si="276"/>
        <v>0</v>
      </c>
      <c r="CL225" s="176">
        <f t="shared" si="276"/>
        <v>0</v>
      </c>
      <c r="CM225" s="176">
        <f t="shared" si="276"/>
        <v>0</v>
      </c>
      <c r="CN225" s="176">
        <f t="shared" si="276"/>
        <v>0</v>
      </c>
      <c r="CO225" s="176">
        <f t="shared" si="276"/>
        <v>0</v>
      </c>
      <c r="CP225" s="176">
        <f t="shared" si="276"/>
        <v>0</v>
      </c>
      <c r="CQ225" s="176">
        <f t="shared" si="276"/>
        <v>0</v>
      </c>
      <c r="CR225" s="176">
        <f t="shared" si="276"/>
        <v>0</v>
      </c>
      <c r="CS225" s="176">
        <f t="shared" si="276"/>
        <v>0</v>
      </c>
      <c r="CT225" s="176">
        <f t="shared" si="276"/>
        <v>0</v>
      </c>
      <c r="CU225" s="176">
        <f t="shared" si="276"/>
        <v>0</v>
      </c>
      <c r="CV225" s="176">
        <f t="shared" si="276"/>
        <v>0</v>
      </c>
      <c r="CW225" s="176">
        <f t="shared" si="276"/>
        <v>0</v>
      </c>
      <c r="CX225" s="176">
        <f t="shared" si="276"/>
        <v>0</v>
      </c>
      <c r="CY225" s="176">
        <f t="shared" si="276"/>
        <v>0</v>
      </c>
      <c r="CZ225" s="176">
        <f t="shared" si="269"/>
        <v>0</v>
      </c>
      <c r="DA225" s="176">
        <f t="shared" si="269"/>
        <v>0</v>
      </c>
      <c r="DB225" s="176">
        <f t="shared" si="269"/>
        <v>0</v>
      </c>
      <c r="DC225" s="176">
        <f t="shared" si="269"/>
        <v>0</v>
      </c>
      <c r="DD225" s="176">
        <f t="shared" si="269"/>
        <v>0</v>
      </c>
      <c r="DE225" s="176">
        <f t="shared" si="269"/>
        <v>0</v>
      </c>
      <c r="DF225" s="176">
        <f t="shared" si="269"/>
        <v>0</v>
      </c>
      <c r="DG225" s="176">
        <f t="shared" si="269"/>
        <v>0</v>
      </c>
      <c r="DH225" s="176">
        <f t="shared" si="269"/>
        <v>0</v>
      </c>
      <c r="DI225" s="176">
        <f t="shared" si="267"/>
        <v>0</v>
      </c>
      <c r="DJ225" s="176">
        <f t="shared" si="267"/>
        <v>0</v>
      </c>
      <c r="DK225" s="176">
        <f t="shared" si="267"/>
        <v>0</v>
      </c>
      <c r="DL225" s="176">
        <f t="shared" si="267"/>
        <v>0</v>
      </c>
      <c r="DM225" s="176">
        <f t="shared" si="267"/>
        <v>0</v>
      </c>
      <c r="DN225" s="176">
        <f t="shared" si="267"/>
        <v>0</v>
      </c>
      <c r="DO225" s="176">
        <f t="shared" si="267"/>
        <v>0</v>
      </c>
      <c r="DP225" s="176">
        <f t="shared" si="267"/>
        <v>0</v>
      </c>
      <c r="DQ225" s="176">
        <f t="shared" si="267"/>
        <v>0</v>
      </c>
      <c r="DR225" s="176">
        <f t="shared" si="267"/>
        <v>0</v>
      </c>
      <c r="DS225" s="176">
        <f t="shared" si="267"/>
        <v>0</v>
      </c>
      <c r="DT225" s="176">
        <f t="shared" si="267"/>
        <v>0</v>
      </c>
      <c r="DU225" s="176">
        <f t="shared" si="267"/>
        <v>0</v>
      </c>
      <c r="DV225" s="176">
        <f t="shared" si="267"/>
        <v>0</v>
      </c>
      <c r="DW225" s="176">
        <f t="shared" si="267"/>
        <v>0</v>
      </c>
      <c r="DX225" s="176">
        <f t="shared" si="267"/>
        <v>0</v>
      </c>
      <c r="DY225" s="176">
        <f t="shared" si="265"/>
        <v>0</v>
      </c>
      <c r="DZ225" s="176">
        <f t="shared" si="265"/>
        <v>0</v>
      </c>
      <c r="EA225" s="176">
        <f t="shared" si="265"/>
        <v>0</v>
      </c>
      <c r="EB225" s="176">
        <f t="shared" si="265"/>
        <v>0</v>
      </c>
      <c r="EC225" s="176">
        <f t="shared" si="265"/>
        <v>0</v>
      </c>
      <c r="ED225" s="176">
        <f t="shared" si="265"/>
        <v>0</v>
      </c>
      <c r="EE225" s="176">
        <f t="shared" si="265"/>
        <v>0</v>
      </c>
      <c r="EF225" s="176">
        <f t="shared" si="265"/>
        <v>0</v>
      </c>
      <c r="EG225" s="176">
        <f t="shared" si="265"/>
        <v>0</v>
      </c>
      <c r="EH225" s="176">
        <f t="shared" si="265"/>
        <v>0</v>
      </c>
      <c r="EI225" s="176">
        <f t="shared" si="265"/>
        <v>0</v>
      </c>
      <c r="EJ225" s="176">
        <f t="shared" si="265"/>
        <v>0</v>
      </c>
      <c r="EK225" s="176">
        <f t="shared" si="265"/>
        <v>0</v>
      </c>
      <c r="EL225" s="176">
        <f t="shared" si="265"/>
        <v>0</v>
      </c>
      <c r="EM225" s="176">
        <f t="shared" si="270"/>
        <v>0</v>
      </c>
      <c r="EN225" s="176">
        <f t="shared" si="270"/>
        <v>0</v>
      </c>
      <c r="EO225" s="176">
        <f t="shared" si="270"/>
        <v>0</v>
      </c>
      <c r="EP225" s="176">
        <f t="shared" si="270"/>
        <v>0</v>
      </c>
      <c r="EQ225" s="176">
        <f t="shared" si="270"/>
        <v>0</v>
      </c>
      <c r="ER225" s="176">
        <f t="shared" si="270"/>
        <v>0</v>
      </c>
      <c r="ES225" s="176">
        <f t="shared" si="270"/>
        <v>0</v>
      </c>
      <c r="ET225" s="176">
        <f t="shared" si="270"/>
        <v>0</v>
      </c>
      <c r="EU225" s="176">
        <f t="shared" si="270"/>
        <v>0</v>
      </c>
      <c r="EV225" s="176">
        <f t="shared" si="270"/>
        <v>0</v>
      </c>
      <c r="EW225" s="176">
        <f t="shared" si="270"/>
        <v>0</v>
      </c>
      <c r="EX225" s="176">
        <f t="shared" si="270"/>
        <v>0</v>
      </c>
      <c r="EY225" s="176">
        <f t="shared" si="270"/>
        <v>0</v>
      </c>
      <c r="EZ225" s="176">
        <f t="shared" si="270"/>
        <v>0</v>
      </c>
      <c r="FA225" s="176">
        <f t="shared" si="270"/>
        <v>0</v>
      </c>
      <c r="FB225" s="176">
        <f t="shared" si="270"/>
        <v>0</v>
      </c>
      <c r="FC225" s="176">
        <f t="shared" si="277"/>
        <v>0</v>
      </c>
      <c r="FD225" s="176">
        <f t="shared" si="277"/>
        <v>0</v>
      </c>
      <c r="FE225" s="176">
        <f t="shared" si="277"/>
        <v>0</v>
      </c>
      <c r="FF225" s="176">
        <f t="shared" si="277"/>
        <v>0</v>
      </c>
      <c r="FG225" s="176">
        <f t="shared" si="277"/>
        <v>0</v>
      </c>
      <c r="FH225" s="176">
        <f t="shared" si="277"/>
        <v>0</v>
      </c>
      <c r="FI225" s="176">
        <f t="shared" si="277"/>
        <v>0</v>
      </c>
      <c r="FJ225" s="176">
        <f t="shared" si="277"/>
        <v>0</v>
      </c>
      <c r="FK225" s="176">
        <f t="shared" si="277"/>
        <v>0</v>
      </c>
      <c r="FL225" s="176">
        <f t="shared" si="277"/>
        <v>0</v>
      </c>
      <c r="FM225" s="176">
        <f t="shared" si="277"/>
        <v>0</v>
      </c>
      <c r="FN225" s="176">
        <f t="shared" si="277"/>
        <v>0</v>
      </c>
      <c r="FO225" s="176">
        <f t="shared" si="277"/>
        <v>0</v>
      </c>
      <c r="FP225" s="176">
        <f t="shared" si="277"/>
        <v>0</v>
      </c>
      <c r="FQ225" s="176">
        <f t="shared" si="277"/>
        <v>0</v>
      </c>
      <c r="FR225" s="176">
        <f t="shared" si="277"/>
        <v>0</v>
      </c>
      <c r="FS225" s="176">
        <f t="shared" si="248"/>
        <v>0</v>
      </c>
      <c r="FT225" s="176">
        <f t="shared" si="248"/>
        <v>0</v>
      </c>
      <c r="FU225" s="176">
        <f t="shared" si="248"/>
        <v>0</v>
      </c>
      <c r="FV225" s="176">
        <f t="shared" si="248"/>
        <v>0</v>
      </c>
      <c r="FW225" s="176">
        <f t="shared" si="248"/>
        <v>0</v>
      </c>
      <c r="FX225" s="176">
        <f t="shared" si="248"/>
        <v>0</v>
      </c>
      <c r="FY225" s="176">
        <f t="shared" si="248"/>
        <v>0</v>
      </c>
      <c r="FZ225" s="176">
        <f t="shared" si="248"/>
        <v>0</v>
      </c>
      <c r="GA225" s="176">
        <f t="shared" si="248"/>
        <v>0</v>
      </c>
      <c r="GB225" s="176">
        <f t="shared" si="266"/>
        <v>0</v>
      </c>
      <c r="GC225" s="176">
        <f t="shared" si="266"/>
        <v>0</v>
      </c>
      <c r="GD225" s="176">
        <f t="shared" si="266"/>
        <v>0</v>
      </c>
      <c r="GE225" s="176">
        <f t="shared" si="266"/>
        <v>0</v>
      </c>
      <c r="GF225" s="176">
        <f t="shared" si="263"/>
        <v>0</v>
      </c>
      <c r="GG225" s="176">
        <f t="shared" si="263"/>
        <v>0</v>
      </c>
      <c r="GH225" s="176">
        <f t="shared" si="263"/>
        <v>0</v>
      </c>
      <c r="GI225" s="176">
        <f t="shared" si="263"/>
        <v>0</v>
      </c>
      <c r="GJ225" s="176">
        <f t="shared" si="263"/>
        <v>0</v>
      </c>
      <c r="GK225" s="176">
        <f t="shared" si="263"/>
        <v>0</v>
      </c>
      <c r="GL225" s="176">
        <f t="shared" si="263"/>
        <v>0</v>
      </c>
      <c r="GM225" s="176">
        <f t="shared" si="263"/>
        <v>0</v>
      </c>
      <c r="GN225" s="176">
        <f t="shared" si="263"/>
        <v>0</v>
      </c>
      <c r="GO225" s="176">
        <f t="shared" si="263"/>
        <v>0</v>
      </c>
      <c r="GP225" s="176">
        <f t="shared" si="263"/>
        <v>0</v>
      </c>
      <c r="GQ225" s="176">
        <f t="shared" si="263"/>
        <v>0</v>
      </c>
      <c r="GR225" s="176">
        <f t="shared" si="260"/>
        <v>0</v>
      </c>
      <c r="GS225" s="176">
        <f t="shared" si="260"/>
        <v>0</v>
      </c>
      <c r="GT225" s="176">
        <f t="shared" si="260"/>
        <v>0</v>
      </c>
      <c r="GU225" s="176">
        <f t="shared" si="260"/>
        <v>0</v>
      </c>
      <c r="GV225" s="176">
        <f t="shared" si="260"/>
        <v>0</v>
      </c>
      <c r="GW225" s="176">
        <f t="shared" si="260"/>
        <v>0</v>
      </c>
      <c r="GX225" s="176">
        <f t="shared" si="260"/>
        <v>0</v>
      </c>
      <c r="GY225" s="176">
        <f t="shared" si="260"/>
        <v>0</v>
      </c>
      <c r="GZ225" s="176">
        <f t="shared" si="260"/>
        <v>0</v>
      </c>
      <c r="HA225" s="176">
        <f t="shared" si="260"/>
        <v>0</v>
      </c>
      <c r="HB225" s="176">
        <f t="shared" si="260"/>
        <v>0</v>
      </c>
      <c r="HC225" s="176">
        <f t="shared" si="271"/>
        <v>0</v>
      </c>
      <c r="HD225" s="176">
        <f t="shared" si="271"/>
        <v>0</v>
      </c>
      <c r="HE225" s="176">
        <f t="shared" si="271"/>
        <v>0</v>
      </c>
      <c r="HF225" s="176">
        <f t="shared" si="271"/>
        <v>0</v>
      </c>
      <c r="HG225" s="176">
        <f t="shared" si="255"/>
        <v>0</v>
      </c>
      <c r="HH225" s="176">
        <f t="shared" si="255"/>
        <v>0</v>
      </c>
      <c r="HI225" s="176">
        <f t="shared" si="255"/>
        <v>0</v>
      </c>
      <c r="HJ225" s="176">
        <f t="shared" si="255"/>
        <v>0</v>
      </c>
      <c r="HK225" s="176">
        <f t="shared" si="255"/>
        <v>0</v>
      </c>
      <c r="HL225" s="176">
        <f t="shared" si="255"/>
        <v>0</v>
      </c>
      <c r="HM225" s="176">
        <f t="shared" si="255"/>
        <v>0</v>
      </c>
      <c r="HN225" s="176">
        <f t="shared" si="255"/>
        <v>0</v>
      </c>
      <c r="HO225" s="176">
        <f t="shared" si="255"/>
        <v>0</v>
      </c>
      <c r="HP225" s="176">
        <f t="shared" si="255"/>
        <v>0</v>
      </c>
      <c r="HQ225" s="176">
        <f t="shared" si="255"/>
        <v>0</v>
      </c>
      <c r="HR225" s="176">
        <f t="shared" si="255"/>
        <v>0</v>
      </c>
      <c r="HS225" s="176">
        <f t="shared" si="255"/>
        <v>0</v>
      </c>
      <c r="HT225" s="176">
        <f t="shared" si="255"/>
        <v>0</v>
      </c>
      <c r="HU225" s="176">
        <f t="shared" si="255"/>
        <v>0</v>
      </c>
      <c r="HV225" s="176">
        <f t="shared" si="255"/>
        <v>0</v>
      </c>
      <c r="HW225" s="176">
        <f t="shared" si="278"/>
        <v>0</v>
      </c>
      <c r="HX225" s="176">
        <f t="shared" si="278"/>
        <v>0</v>
      </c>
      <c r="HY225" s="176">
        <f t="shared" si="278"/>
        <v>0</v>
      </c>
      <c r="HZ225" s="176">
        <f t="shared" si="278"/>
        <v>0</v>
      </c>
      <c r="IA225" s="176">
        <f t="shared" si="278"/>
        <v>0</v>
      </c>
      <c r="IB225" s="176">
        <f t="shared" si="278"/>
        <v>0</v>
      </c>
      <c r="IC225" s="176">
        <f t="shared" si="278"/>
        <v>0</v>
      </c>
      <c r="ID225" s="176">
        <f t="shared" si="278"/>
        <v>0</v>
      </c>
      <c r="IE225" s="176">
        <f t="shared" si="278"/>
        <v>0</v>
      </c>
      <c r="IF225" s="176">
        <f t="shared" si="278"/>
        <v>0</v>
      </c>
      <c r="IG225" s="176">
        <f t="shared" si="278"/>
        <v>0</v>
      </c>
    </row>
    <row r="226" spans="2:241" ht="12.75" customHeight="1" x14ac:dyDescent="0.25">
      <c r="B226" s="174"/>
      <c r="C226" s="174"/>
      <c r="D226" s="174">
        <f t="shared" si="256"/>
        <v>0</v>
      </c>
      <c r="E226"/>
      <c r="F226"/>
      <c r="G226" s="177">
        <v>213</v>
      </c>
      <c r="H226" s="176">
        <f t="shared" si="257"/>
        <v>33.026043102264275</v>
      </c>
      <c r="I226" s="176">
        <f t="shared" si="259"/>
        <v>0</v>
      </c>
      <c r="K226" s="176">
        <f t="shared" si="279"/>
        <v>0</v>
      </c>
      <c r="L226" s="176">
        <f t="shared" si="279"/>
        <v>0</v>
      </c>
      <c r="M226" s="176">
        <f t="shared" si="279"/>
        <v>0</v>
      </c>
      <c r="N226" s="176">
        <f t="shared" si="279"/>
        <v>0</v>
      </c>
      <c r="O226" s="176">
        <f t="shared" si="279"/>
        <v>0</v>
      </c>
      <c r="P226" s="176">
        <f t="shared" si="279"/>
        <v>0</v>
      </c>
      <c r="Q226" s="176">
        <f t="shared" si="279"/>
        <v>0</v>
      </c>
      <c r="R226" s="176">
        <f t="shared" si="279"/>
        <v>0</v>
      </c>
      <c r="S226" s="176">
        <f t="shared" si="279"/>
        <v>0</v>
      </c>
      <c r="T226" s="176">
        <f t="shared" si="279"/>
        <v>0</v>
      </c>
      <c r="U226" s="176">
        <f t="shared" si="275"/>
        <v>0</v>
      </c>
      <c r="V226" s="176">
        <f t="shared" si="275"/>
        <v>0</v>
      </c>
      <c r="W226" s="176">
        <f t="shared" si="275"/>
        <v>0</v>
      </c>
      <c r="X226" s="176">
        <f t="shared" si="275"/>
        <v>0</v>
      </c>
      <c r="Y226" s="176">
        <f t="shared" si="275"/>
        <v>0</v>
      </c>
      <c r="Z226" s="176">
        <f t="shared" si="275"/>
        <v>0</v>
      </c>
      <c r="AA226" s="176">
        <f t="shared" si="275"/>
        <v>0</v>
      </c>
      <c r="AB226" s="176">
        <f t="shared" si="275"/>
        <v>0</v>
      </c>
      <c r="AC226" s="176">
        <f t="shared" si="275"/>
        <v>0</v>
      </c>
      <c r="AD226" s="176">
        <f t="shared" si="275"/>
        <v>0</v>
      </c>
      <c r="AE226" s="176">
        <f t="shared" si="275"/>
        <v>0</v>
      </c>
      <c r="AF226" s="176">
        <f t="shared" si="275"/>
        <v>0</v>
      </c>
      <c r="AG226" s="176">
        <f t="shared" si="275"/>
        <v>0</v>
      </c>
      <c r="AH226" s="176">
        <f t="shared" si="275"/>
        <v>0</v>
      </c>
      <c r="AI226" s="176">
        <f t="shared" si="275"/>
        <v>0</v>
      </c>
      <c r="AJ226" s="176">
        <f t="shared" si="275"/>
        <v>0</v>
      </c>
      <c r="AK226" s="176">
        <f t="shared" si="280"/>
        <v>0</v>
      </c>
      <c r="AL226" s="176">
        <f t="shared" si="280"/>
        <v>0</v>
      </c>
      <c r="AM226" s="176">
        <f t="shared" si="280"/>
        <v>0</v>
      </c>
      <c r="AN226" s="176">
        <f t="shared" si="280"/>
        <v>0</v>
      </c>
      <c r="AO226" s="176">
        <f t="shared" si="280"/>
        <v>0</v>
      </c>
      <c r="AP226" s="176">
        <f t="shared" si="280"/>
        <v>0</v>
      </c>
      <c r="AQ226" s="176">
        <f t="shared" si="280"/>
        <v>0</v>
      </c>
      <c r="AR226" s="176">
        <f t="shared" si="280"/>
        <v>0</v>
      </c>
      <c r="AS226" s="176">
        <f t="shared" si="280"/>
        <v>0</v>
      </c>
      <c r="AT226" s="176">
        <f t="shared" si="280"/>
        <v>0</v>
      </c>
      <c r="AU226" s="176">
        <f t="shared" si="280"/>
        <v>0</v>
      </c>
      <c r="AV226" s="176">
        <f t="shared" si="280"/>
        <v>0</v>
      </c>
      <c r="AW226" s="176">
        <f t="shared" si="280"/>
        <v>0</v>
      </c>
      <c r="AX226" s="176">
        <f t="shared" si="280"/>
        <v>0</v>
      </c>
      <c r="AY226" s="176">
        <f t="shared" si="264"/>
        <v>0</v>
      </c>
      <c r="AZ226" s="176">
        <f t="shared" si="264"/>
        <v>0</v>
      </c>
      <c r="BA226" s="176">
        <f t="shared" si="264"/>
        <v>0</v>
      </c>
      <c r="BB226" s="176">
        <f t="shared" si="264"/>
        <v>0</v>
      </c>
      <c r="BC226" s="176">
        <f t="shared" si="264"/>
        <v>0</v>
      </c>
      <c r="BD226" s="176">
        <f t="shared" si="264"/>
        <v>0</v>
      </c>
      <c r="BE226" s="176">
        <f t="shared" si="264"/>
        <v>0</v>
      </c>
      <c r="BF226" s="176">
        <f t="shared" si="264"/>
        <v>0</v>
      </c>
      <c r="BG226" s="176">
        <f t="shared" si="264"/>
        <v>0</v>
      </c>
      <c r="BH226" s="176">
        <f t="shared" si="264"/>
        <v>0</v>
      </c>
      <c r="BI226" s="176">
        <f t="shared" ref="BI226:BX244" si="282">+NORMDIST($H226,BI$12,BI$13,FALSE)</f>
        <v>0</v>
      </c>
      <c r="BJ226" s="176">
        <f t="shared" si="282"/>
        <v>0</v>
      </c>
      <c r="BK226" s="176">
        <f t="shared" si="282"/>
        <v>0</v>
      </c>
      <c r="BL226" s="176">
        <f t="shared" si="282"/>
        <v>0</v>
      </c>
      <c r="BM226" s="176">
        <f t="shared" si="282"/>
        <v>0</v>
      </c>
      <c r="BN226" s="176">
        <f t="shared" si="282"/>
        <v>0</v>
      </c>
      <c r="BO226" s="176">
        <f t="shared" si="282"/>
        <v>0</v>
      </c>
      <c r="BP226" s="176">
        <f t="shared" si="282"/>
        <v>0</v>
      </c>
      <c r="BQ226" s="176">
        <f t="shared" si="282"/>
        <v>0</v>
      </c>
      <c r="BR226" s="176">
        <f t="shared" si="282"/>
        <v>0</v>
      </c>
      <c r="BS226" s="176">
        <f t="shared" si="282"/>
        <v>0</v>
      </c>
      <c r="BT226" s="176">
        <f t="shared" si="282"/>
        <v>0</v>
      </c>
      <c r="BU226" s="176">
        <f t="shared" si="282"/>
        <v>0</v>
      </c>
      <c r="BV226" s="176">
        <f t="shared" si="282"/>
        <v>0</v>
      </c>
      <c r="BW226" s="176">
        <f t="shared" si="282"/>
        <v>0</v>
      </c>
      <c r="BX226" s="176">
        <f t="shared" si="282"/>
        <v>0</v>
      </c>
      <c r="BY226" s="176">
        <f t="shared" si="251"/>
        <v>0</v>
      </c>
      <c r="BZ226" s="176">
        <f t="shared" si="251"/>
        <v>0</v>
      </c>
      <c r="CA226" s="176">
        <f t="shared" si="251"/>
        <v>0</v>
      </c>
      <c r="CB226" s="176">
        <f t="shared" si="251"/>
        <v>0</v>
      </c>
      <c r="CC226" s="176">
        <f t="shared" si="251"/>
        <v>0</v>
      </c>
      <c r="CD226" s="176">
        <f t="shared" si="251"/>
        <v>0</v>
      </c>
      <c r="CE226" s="176">
        <f t="shared" ref="CE226:CL226" si="283">+NORMDIST($H226,CE$12,CE$13,FALSE)</f>
        <v>0</v>
      </c>
      <c r="CF226" s="176">
        <f t="shared" si="283"/>
        <v>0</v>
      </c>
      <c r="CG226" s="176">
        <f t="shared" si="283"/>
        <v>0</v>
      </c>
      <c r="CH226" s="176">
        <f t="shared" si="283"/>
        <v>0</v>
      </c>
      <c r="CI226" s="176">
        <f t="shared" si="283"/>
        <v>0</v>
      </c>
      <c r="CJ226" s="176">
        <f t="shared" si="283"/>
        <v>0</v>
      </c>
      <c r="CK226" s="176">
        <f t="shared" si="283"/>
        <v>0</v>
      </c>
      <c r="CL226" s="176">
        <f t="shared" si="283"/>
        <v>0</v>
      </c>
      <c r="CM226" s="176">
        <f t="shared" si="276"/>
        <v>0</v>
      </c>
      <c r="CN226" s="176">
        <f t="shared" si="276"/>
        <v>0</v>
      </c>
      <c r="CO226" s="176">
        <f t="shared" si="276"/>
        <v>0</v>
      </c>
      <c r="CP226" s="176">
        <f t="shared" si="276"/>
        <v>0</v>
      </c>
      <c r="CQ226" s="176">
        <f t="shared" si="276"/>
        <v>0</v>
      </c>
      <c r="CR226" s="176">
        <f t="shared" si="276"/>
        <v>0</v>
      </c>
      <c r="CS226" s="176">
        <f t="shared" si="276"/>
        <v>0</v>
      </c>
      <c r="CT226" s="176">
        <f t="shared" si="276"/>
        <v>0</v>
      </c>
      <c r="CU226" s="176">
        <f t="shared" si="276"/>
        <v>0</v>
      </c>
      <c r="CV226" s="176">
        <f t="shared" si="276"/>
        <v>0</v>
      </c>
      <c r="CW226" s="176">
        <f t="shared" si="276"/>
        <v>0</v>
      </c>
      <c r="CX226" s="176">
        <f t="shared" si="276"/>
        <v>0</v>
      </c>
      <c r="CY226" s="176">
        <f t="shared" si="276"/>
        <v>0</v>
      </c>
      <c r="CZ226" s="176">
        <f t="shared" si="269"/>
        <v>0</v>
      </c>
      <c r="DA226" s="176">
        <f t="shared" si="269"/>
        <v>0</v>
      </c>
      <c r="DB226" s="176">
        <f t="shared" si="269"/>
        <v>0</v>
      </c>
      <c r="DC226" s="176">
        <f t="shared" si="269"/>
        <v>0</v>
      </c>
      <c r="DD226" s="176">
        <f t="shared" si="269"/>
        <v>0</v>
      </c>
      <c r="DE226" s="176">
        <f t="shared" si="269"/>
        <v>0</v>
      </c>
      <c r="DF226" s="176">
        <f t="shared" si="269"/>
        <v>0</v>
      </c>
      <c r="DG226" s="176">
        <f t="shared" si="269"/>
        <v>0</v>
      </c>
      <c r="DH226" s="176">
        <f t="shared" si="269"/>
        <v>0</v>
      </c>
      <c r="DI226" s="176">
        <f t="shared" si="267"/>
        <v>0</v>
      </c>
      <c r="DJ226" s="176">
        <f t="shared" si="267"/>
        <v>0</v>
      </c>
      <c r="DK226" s="176">
        <f t="shared" si="267"/>
        <v>0</v>
      </c>
      <c r="DL226" s="176">
        <f t="shared" si="267"/>
        <v>0</v>
      </c>
      <c r="DM226" s="176">
        <f t="shared" si="267"/>
        <v>0</v>
      </c>
      <c r="DN226" s="176">
        <f t="shared" si="267"/>
        <v>0</v>
      </c>
      <c r="DO226" s="176">
        <f t="shared" si="267"/>
        <v>0</v>
      </c>
      <c r="DP226" s="176">
        <f t="shared" si="267"/>
        <v>0</v>
      </c>
      <c r="DQ226" s="176">
        <f t="shared" si="267"/>
        <v>0</v>
      </c>
      <c r="DR226" s="176">
        <f t="shared" si="267"/>
        <v>0</v>
      </c>
      <c r="DS226" s="176">
        <f t="shared" si="267"/>
        <v>0</v>
      </c>
      <c r="DT226" s="176">
        <f t="shared" si="267"/>
        <v>0</v>
      </c>
      <c r="DU226" s="176">
        <f t="shared" si="267"/>
        <v>0</v>
      </c>
      <c r="DV226" s="176">
        <f t="shared" si="267"/>
        <v>0</v>
      </c>
      <c r="DW226" s="176">
        <f t="shared" si="267"/>
        <v>0</v>
      </c>
      <c r="DX226" s="176">
        <f t="shared" si="267"/>
        <v>0</v>
      </c>
      <c r="DY226" s="176">
        <f t="shared" si="265"/>
        <v>0</v>
      </c>
      <c r="DZ226" s="176">
        <f t="shared" si="265"/>
        <v>0</v>
      </c>
      <c r="EA226" s="176">
        <f t="shared" si="265"/>
        <v>0</v>
      </c>
      <c r="EB226" s="176">
        <f t="shared" si="265"/>
        <v>0</v>
      </c>
      <c r="EC226" s="176">
        <f t="shared" si="265"/>
        <v>0</v>
      </c>
      <c r="ED226" s="176">
        <f t="shared" si="265"/>
        <v>0</v>
      </c>
      <c r="EE226" s="176">
        <f t="shared" si="265"/>
        <v>0</v>
      </c>
      <c r="EF226" s="176">
        <f t="shared" si="265"/>
        <v>0</v>
      </c>
      <c r="EG226" s="176">
        <f t="shared" si="265"/>
        <v>0</v>
      </c>
      <c r="EH226" s="176">
        <f t="shared" si="265"/>
        <v>0</v>
      </c>
      <c r="EI226" s="176">
        <f t="shared" si="265"/>
        <v>0</v>
      </c>
      <c r="EJ226" s="176">
        <f t="shared" si="265"/>
        <v>0</v>
      </c>
      <c r="EK226" s="176">
        <f t="shared" si="265"/>
        <v>0</v>
      </c>
      <c r="EL226" s="176">
        <f t="shared" si="265"/>
        <v>0</v>
      </c>
      <c r="EM226" s="176">
        <f t="shared" si="270"/>
        <v>0</v>
      </c>
      <c r="EN226" s="176">
        <f t="shared" si="270"/>
        <v>0</v>
      </c>
      <c r="EO226" s="176">
        <f t="shared" si="270"/>
        <v>0</v>
      </c>
      <c r="EP226" s="176">
        <f t="shared" si="270"/>
        <v>0</v>
      </c>
      <c r="EQ226" s="176">
        <f t="shared" si="270"/>
        <v>0</v>
      </c>
      <c r="ER226" s="176">
        <f t="shared" si="270"/>
        <v>0</v>
      </c>
      <c r="ES226" s="176">
        <f t="shared" si="270"/>
        <v>0</v>
      </c>
      <c r="ET226" s="176">
        <f t="shared" si="270"/>
        <v>0</v>
      </c>
      <c r="EU226" s="176">
        <f t="shared" si="270"/>
        <v>0</v>
      </c>
      <c r="EV226" s="176">
        <f t="shared" si="270"/>
        <v>0</v>
      </c>
      <c r="EW226" s="176">
        <f t="shared" si="270"/>
        <v>0</v>
      </c>
      <c r="EX226" s="176">
        <f t="shared" si="270"/>
        <v>0</v>
      </c>
      <c r="EY226" s="176">
        <f t="shared" si="270"/>
        <v>0</v>
      </c>
      <c r="EZ226" s="176">
        <f t="shared" si="270"/>
        <v>0</v>
      </c>
      <c r="FA226" s="176">
        <f t="shared" si="270"/>
        <v>0</v>
      </c>
      <c r="FB226" s="176">
        <f t="shared" si="270"/>
        <v>0</v>
      </c>
      <c r="FC226" s="176">
        <f t="shared" si="277"/>
        <v>0</v>
      </c>
      <c r="FD226" s="176">
        <f t="shared" si="277"/>
        <v>0</v>
      </c>
      <c r="FE226" s="176">
        <f t="shared" si="277"/>
        <v>0</v>
      </c>
      <c r="FF226" s="176">
        <f t="shared" si="277"/>
        <v>0</v>
      </c>
      <c r="FG226" s="176">
        <f t="shared" si="277"/>
        <v>0</v>
      </c>
      <c r="FH226" s="176">
        <f t="shared" si="277"/>
        <v>0</v>
      </c>
      <c r="FI226" s="176">
        <f t="shared" si="277"/>
        <v>0</v>
      </c>
      <c r="FJ226" s="176">
        <f t="shared" si="277"/>
        <v>0</v>
      </c>
      <c r="FK226" s="176">
        <f t="shared" si="277"/>
        <v>0</v>
      </c>
      <c r="FL226" s="176">
        <f t="shared" si="277"/>
        <v>0</v>
      </c>
      <c r="FM226" s="176">
        <f t="shared" si="277"/>
        <v>0</v>
      </c>
      <c r="FN226" s="176">
        <f t="shared" si="277"/>
        <v>0</v>
      </c>
      <c r="FO226" s="176">
        <f t="shared" si="277"/>
        <v>0</v>
      </c>
      <c r="FP226" s="176">
        <f t="shared" si="277"/>
        <v>0</v>
      </c>
      <c r="FQ226" s="176">
        <f t="shared" si="277"/>
        <v>0</v>
      </c>
      <c r="FR226" s="176">
        <f t="shared" si="277"/>
        <v>0</v>
      </c>
      <c r="FS226" s="176">
        <f t="shared" si="248"/>
        <v>0</v>
      </c>
      <c r="FT226" s="176">
        <f t="shared" si="248"/>
        <v>0</v>
      </c>
      <c r="FU226" s="176">
        <f t="shared" si="248"/>
        <v>0</v>
      </c>
      <c r="FV226" s="176">
        <f t="shared" si="248"/>
        <v>0</v>
      </c>
      <c r="FW226" s="176">
        <f t="shared" si="248"/>
        <v>0</v>
      </c>
      <c r="FX226" s="176">
        <f t="shared" si="248"/>
        <v>0</v>
      </c>
      <c r="FY226" s="176">
        <f t="shared" si="248"/>
        <v>0</v>
      </c>
      <c r="FZ226" s="176">
        <f t="shared" si="248"/>
        <v>0</v>
      </c>
      <c r="GA226" s="176">
        <f t="shared" si="248"/>
        <v>0</v>
      </c>
      <c r="GB226" s="176">
        <f t="shared" si="266"/>
        <v>0</v>
      </c>
      <c r="GC226" s="176">
        <f t="shared" si="266"/>
        <v>0</v>
      </c>
      <c r="GD226" s="176">
        <f t="shared" si="266"/>
        <v>0</v>
      </c>
      <c r="GE226" s="176">
        <f t="shared" si="266"/>
        <v>0</v>
      </c>
      <c r="GF226" s="176">
        <f t="shared" si="263"/>
        <v>0</v>
      </c>
      <c r="GG226" s="176">
        <f t="shared" si="263"/>
        <v>0</v>
      </c>
      <c r="GH226" s="176">
        <f t="shared" si="263"/>
        <v>0</v>
      </c>
      <c r="GI226" s="176">
        <f t="shared" si="263"/>
        <v>0</v>
      </c>
      <c r="GJ226" s="176">
        <f t="shared" si="263"/>
        <v>0</v>
      </c>
      <c r="GK226" s="176">
        <f t="shared" si="263"/>
        <v>0</v>
      </c>
      <c r="GL226" s="176">
        <f t="shared" si="263"/>
        <v>0</v>
      </c>
      <c r="GM226" s="176">
        <f t="shared" si="263"/>
        <v>0</v>
      </c>
      <c r="GN226" s="176">
        <f t="shared" si="263"/>
        <v>0</v>
      </c>
      <c r="GO226" s="176">
        <f t="shared" si="263"/>
        <v>0</v>
      </c>
      <c r="GP226" s="176">
        <f t="shared" si="263"/>
        <v>0</v>
      </c>
      <c r="GQ226" s="176">
        <f t="shared" si="263"/>
        <v>0</v>
      </c>
      <c r="GR226" s="176">
        <f t="shared" si="260"/>
        <v>0</v>
      </c>
      <c r="GS226" s="176">
        <f t="shared" si="260"/>
        <v>0</v>
      </c>
      <c r="GT226" s="176">
        <f t="shared" si="260"/>
        <v>0</v>
      </c>
      <c r="GU226" s="176">
        <f t="shared" si="260"/>
        <v>0</v>
      </c>
      <c r="GV226" s="176">
        <f t="shared" si="260"/>
        <v>0</v>
      </c>
      <c r="GW226" s="176">
        <f t="shared" si="260"/>
        <v>0</v>
      </c>
      <c r="GX226" s="176">
        <f t="shared" si="260"/>
        <v>0</v>
      </c>
      <c r="GY226" s="176">
        <f t="shared" si="260"/>
        <v>0</v>
      </c>
      <c r="GZ226" s="176">
        <f t="shared" si="260"/>
        <v>0</v>
      </c>
      <c r="HA226" s="176">
        <f t="shared" si="260"/>
        <v>0</v>
      </c>
      <c r="HB226" s="176">
        <f t="shared" si="260"/>
        <v>0</v>
      </c>
      <c r="HC226" s="176">
        <f t="shared" si="271"/>
        <v>0</v>
      </c>
      <c r="HD226" s="176">
        <f t="shared" si="271"/>
        <v>0</v>
      </c>
      <c r="HE226" s="176">
        <f t="shared" si="271"/>
        <v>0</v>
      </c>
      <c r="HF226" s="176">
        <f t="shared" si="271"/>
        <v>0</v>
      </c>
      <c r="HG226" s="176">
        <f t="shared" si="255"/>
        <v>0</v>
      </c>
      <c r="HH226" s="176">
        <f t="shared" ref="HH226:HW241" si="284">+NORMDIST($H226,HH$12,HH$13,FALSE)</f>
        <v>0</v>
      </c>
      <c r="HI226" s="176">
        <f t="shared" si="284"/>
        <v>0</v>
      </c>
      <c r="HJ226" s="176">
        <f t="shared" si="284"/>
        <v>0</v>
      </c>
      <c r="HK226" s="176">
        <f t="shared" si="284"/>
        <v>0</v>
      </c>
      <c r="HL226" s="176">
        <f t="shared" si="284"/>
        <v>0</v>
      </c>
      <c r="HM226" s="176">
        <f t="shared" si="284"/>
        <v>0</v>
      </c>
      <c r="HN226" s="176">
        <f t="shared" si="284"/>
        <v>0</v>
      </c>
      <c r="HO226" s="176">
        <f t="shared" si="284"/>
        <v>0</v>
      </c>
      <c r="HP226" s="176">
        <f t="shared" si="284"/>
        <v>0</v>
      </c>
      <c r="HQ226" s="176">
        <f t="shared" si="284"/>
        <v>0</v>
      </c>
      <c r="HR226" s="176">
        <f t="shared" si="284"/>
        <v>0</v>
      </c>
      <c r="HS226" s="176">
        <f t="shared" si="284"/>
        <v>0</v>
      </c>
      <c r="HT226" s="176">
        <f t="shared" si="284"/>
        <v>0</v>
      </c>
      <c r="HU226" s="176">
        <f t="shared" si="284"/>
        <v>0</v>
      </c>
      <c r="HV226" s="176">
        <f t="shared" si="284"/>
        <v>0</v>
      </c>
      <c r="HW226" s="176">
        <f t="shared" si="284"/>
        <v>0</v>
      </c>
      <c r="HX226" s="176">
        <f t="shared" si="278"/>
        <v>0</v>
      </c>
      <c r="HY226" s="176">
        <f t="shared" si="278"/>
        <v>0</v>
      </c>
      <c r="HZ226" s="176">
        <f t="shared" si="278"/>
        <v>0</v>
      </c>
      <c r="IA226" s="176">
        <f t="shared" si="278"/>
        <v>0</v>
      </c>
      <c r="IB226" s="176">
        <f t="shared" si="278"/>
        <v>0</v>
      </c>
      <c r="IC226" s="176">
        <f t="shared" si="278"/>
        <v>0</v>
      </c>
      <c r="ID226" s="176">
        <f t="shared" si="278"/>
        <v>0</v>
      </c>
      <c r="IE226" s="176">
        <f t="shared" si="278"/>
        <v>0</v>
      </c>
      <c r="IF226" s="176">
        <f t="shared" si="278"/>
        <v>0</v>
      </c>
      <c r="IG226" s="176">
        <f t="shared" si="278"/>
        <v>0</v>
      </c>
    </row>
    <row r="227" spans="2:241" ht="12.75" customHeight="1" x14ac:dyDescent="0.25">
      <c r="B227" s="174"/>
      <c r="C227" s="174"/>
      <c r="D227" s="174">
        <f t="shared" si="256"/>
        <v>0</v>
      </c>
      <c r="E227"/>
      <c r="F227"/>
      <c r="G227" s="177">
        <v>214</v>
      </c>
      <c r="H227" s="176">
        <f t="shared" si="257"/>
        <v>33.181094947814813</v>
      </c>
      <c r="I227" s="176">
        <f t="shared" si="259"/>
        <v>0</v>
      </c>
      <c r="K227" s="176">
        <f t="shared" si="279"/>
        <v>0</v>
      </c>
      <c r="L227" s="176">
        <f t="shared" si="279"/>
        <v>0</v>
      </c>
      <c r="M227" s="176">
        <f t="shared" si="279"/>
        <v>0</v>
      </c>
      <c r="N227" s="176">
        <f t="shared" si="279"/>
        <v>0</v>
      </c>
      <c r="O227" s="176">
        <f t="shared" si="279"/>
        <v>0</v>
      </c>
      <c r="P227" s="176">
        <f t="shared" si="279"/>
        <v>0</v>
      </c>
      <c r="Q227" s="176">
        <f t="shared" si="279"/>
        <v>0</v>
      </c>
      <c r="R227" s="176">
        <f t="shared" si="279"/>
        <v>0</v>
      </c>
      <c r="S227" s="176">
        <f t="shared" si="279"/>
        <v>0</v>
      </c>
      <c r="T227" s="176">
        <f t="shared" si="279"/>
        <v>0</v>
      </c>
      <c r="U227" s="176">
        <f t="shared" si="275"/>
        <v>0</v>
      </c>
      <c r="V227" s="176">
        <f t="shared" si="275"/>
        <v>0</v>
      </c>
      <c r="W227" s="176">
        <f t="shared" si="275"/>
        <v>0</v>
      </c>
      <c r="X227" s="176">
        <f t="shared" si="275"/>
        <v>0</v>
      </c>
      <c r="Y227" s="176">
        <f t="shared" si="275"/>
        <v>0</v>
      </c>
      <c r="Z227" s="176">
        <f t="shared" si="275"/>
        <v>0</v>
      </c>
      <c r="AA227" s="176">
        <f t="shared" si="275"/>
        <v>0</v>
      </c>
      <c r="AB227" s="176">
        <f t="shared" si="275"/>
        <v>0</v>
      </c>
      <c r="AC227" s="176">
        <f t="shared" si="275"/>
        <v>0</v>
      </c>
      <c r="AD227" s="176">
        <f t="shared" si="275"/>
        <v>0</v>
      </c>
      <c r="AE227" s="176">
        <f t="shared" si="275"/>
        <v>0</v>
      </c>
      <c r="AF227" s="176">
        <f t="shared" si="275"/>
        <v>0</v>
      </c>
      <c r="AG227" s="176">
        <f t="shared" si="275"/>
        <v>0</v>
      </c>
      <c r="AH227" s="176">
        <f t="shared" si="275"/>
        <v>0</v>
      </c>
      <c r="AI227" s="176">
        <f t="shared" si="275"/>
        <v>0</v>
      </c>
      <c r="AJ227" s="176">
        <f t="shared" si="275"/>
        <v>0</v>
      </c>
      <c r="AK227" s="176">
        <f t="shared" si="280"/>
        <v>0</v>
      </c>
      <c r="AL227" s="176">
        <f t="shared" si="280"/>
        <v>0</v>
      </c>
      <c r="AM227" s="176">
        <f t="shared" si="280"/>
        <v>0</v>
      </c>
      <c r="AN227" s="176">
        <f t="shared" si="280"/>
        <v>0</v>
      </c>
      <c r="AO227" s="176">
        <f t="shared" si="280"/>
        <v>0</v>
      </c>
      <c r="AP227" s="176">
        <f t="shared" si="280"/>
        <v>0</v>
      </c>
      <c r="AQ227" s="176">
        <f t="shared" si="280"/>
        <v>0</v>
      </c>
      <c r="AR227" s="176">
        <f t="shared" si="280"/>
        <v>0</v>
      </c>
      <c r="AS227" s="176">
        <f t="shared" si="280"/>
        <v>0</v>
      </c>
      <c r="AT227" s="176">
        <f t="shared" si="280"/>
        <v>0</v>
      </c>
      <c r="AU227" s="176">
        <f t="shared" si="280"/>
        <v>0</v>
      </c>
      <c r="AV227" s="176">
        <f t="shared" si="280"/>
        <v>0</v>
      </c>
      <c r="AW227" s="176">
        <f t="shared" si="280"/>
        <v>0</v>
      </c>
      <c r="AX227" s="176">
        <f t="shared" si="280"/>
        <v>0</v>
      </c>
      <c r="AY227" s="176">
        <f t="shared" si="264"/>
        <v>0</v>
      </c>
      <c r="AZ227" s="176">
        <f t="shared" ref="AZ227:BO249" si="285">+NORMDIST($H227,AZ$12,AZ$13,FALSE)</f>
        <v>0</v>
      </c>
      <c r="BA227" s="176">
        <f t="shared" si="285"/>
        <v>0</v>
      </c>
      <c r="BB227" s="176">
        <f t="shared" si="285"/>
        <v>0</v>
      </c>
      <c r="BC227" s="176">
        <f t="shared" si="285"/>
        <v>0</v>
      </c>
      <c r="BD227" s="176">
        <f t="shared" si="285"/>
        <v>0</v>
      </c>
      <c r="BE227" s="176">
        <f t="shared" si="285"/>
        <v>0</v>
      </c>
      <c r="BF227" s="176">
        <f t="shared" si="285"/>
        <v>0</v>
      </c>
      <c r="BG227" s="176">
        <f t="shared" si="285"/>
        <v>0</v>
      </c>
      <c r="BH227" s="176">
        <f t="shared" si="285"/>
        <v>0</v>
      </c>
      <c r="BI227" s="176">
        <f t="shared" si="282"/>
        <v>0</v>
      </c>
      <c r="BJ227" s="176">
        <f t="shared" si="282"/>
        <v>0</v>
      </c>
      <c r="BK227" s="176">
        <f t="shared" si="282"/>
        <v>0</v>
      </c>
      <c r="BL227" s="176">
        <f t="shared" si="282"/>
        <v>0</v>
      </c>
      <c r="BM227" s="176">
        <f t="shared" si="282"/>
        <v>0</v>
      </c>
      <c r="BN227" s="176">
        <f t="shared" si="282"/>
        <v>0</v>
      </c>
      <c r="BO227" s="176">
        <f t="shared" si="282"/>
        <v>0</v>
      </c>
      <c r="BP227" s="176">
        <f t="shared" si="282"/>
        <v>0</v>
      </c>
      <c r="BQ227" s="176">
        <f t="shared" si="282"/>
        <v>0</v>
      </c>
      <c r="BR227" s="176">
        <f t="shared" si="282"/>
        <v>0</v>
      </c>
      <c r="BS227" s="176">
        <f t="shared" si="282"/>
        <v>0</v>
      </c>
      <c r="BT227" s="176">
        <f t="shared" si="282"/>
        <v>0</v>
      </c>
      <c r="BU227" s="176">
        <f t="shared" si="282"/>
        <v>0</v>
      </c>
      <c r="BV227" s="176">
        <f t="shared" si="282"/>
        <v>0</v>
      </c>
      <c r="BW227" s="176">
        <f t="shared" si="282"/>
        <v>0</v>
      </c>
      <c r="BX227" s="176">
        <f t="shared" si="282"/>
        <v>0</v>
      </c>
      <c r="BY227" s="176">
        <f t="shared" ref="BY227:CN243" si="286">+NORMDIST($H227,BY$12,BY$13,FALSE)</f>
        <v>0</v>
      </c>
      <c r="BZ227" s="176">
        <f t="shared" si="286"/>
        <v>0</v>
      </c>
      <c r="CA227" s="176">
        <f t="shared" si="286"/>
        <v>0</v>
      </c>
      <c r="CB227" s="176">
        <f t="shared" si="286"/>
        <v>0</v>
      </c>
      <c r="CC227" s="176">
        <f t="shared" si="286"/>
        <v>0</v>
      </c>
      <c r="CD227" s="176">
        <f t="shared" si="286"/>
        <v>0</v>
      </c>
      <c r="CE227" s="176">
        <f t="shared" si="286"/>
        <v>0</v>
      </c>
      <c r="CF227" s="176">
        <f t="shared" si="286"/>
        <v>0</v>
      </c>
      <c r="CG227" s="176">
        <f t="shared" si="286"/>
        <v>0</v>
      </c>
      <c r="CH227" s="176">
        <f t="shared" si="286"/>
        <v>0</v>
      </c>
      <c r="CI227" s="176">
        <f t="shared" si="286"/>
        <v>0</v>
      </c>
      <c r="CJ227" s="176">
        <f t="shared" si="286"/>
        <v>0</v>
      </c>
      <c r="CK227" s="176">
        <f t="shared" si="286"/>
        <v>0</v>
      </c>
      <c r="CL227" s="176">
        <f t="shared" si="286"/>
        <v>0</v>
      </c>
      <c r="CM227" s="176">
        <f t="shared" si="276"/>
        <v>0</v>
      </c>
      <c r="CN227" s="176">
        <f t="shared" si="276"/>
        <v>0</v>
      </c>
      <c r="CO227" s="176">
        <f t="shared" si="276"/>
        <v>0</v>
      </c>
      <c r="CP227" s="176">
        <f t="shared" si="276"/>
        <v>0</v>
      </c>
      <c r="CQ227" s="176">
        <f t="shared" si="276"/>
        <v>0</v>
      </c>
      <c r="CR227" s="176">
        <f t="shared" si="276"/>
        <v>0</v>
      </c>
      <c r="CS227" s="176">
        <f t="shared" si="276"/>
        <v>0</v>
      </c>
      <c r="CT227" s="176">
        <f t="shared" si="276"/>
        <v>0</v>
      </c>
      <c r="CU227" s="176">
        <f t="shared" si="276"/>
        <v>0</v>
      </c>
      <c r="CV227" s="176">
        <f t="shared" si="276"/>
        <v>0</v>
      </c>
      <c r="CW227" s="176">
        <f t="shared" si="276"/>
        <v>0</v>
      </c>
      <c r="CX227" s="176">
        <f t="shared" si="276"/>
        <v>0</v>
      </c>
      <c r="CY227" s="176">
        <f t="shared" si="276"/>
        <v>0</v>
      </c>
      <c r="CZ227" s="176">
        <f t="shared" si="269"/>
        <v>0</v>
      </c>
      <c r="DA227" s="176">
        <f t="shared" si="269"/>
        <v>0</v>
      </c>
      <c r="DB227" s="176">
        <f t="shared" si="269"/>
        <v>0</v>
      </c>
      <c r="DC227" s="176">
        <f t="shared" si="269"/>
        <v>0</v>
      </c>
      <c r="DD227" s="176">
        <f t="shared" si="269"/>
        <v>0</v>
      </c>
      <c r="DE227" s="176">
        <f t="shared" si="269"/>
        <v>0</v>
      </c>
      <c r="DF227" s="176">
        <f t="shared" si="269"/>
        <v>0</v>
      </c>
      <c r="DG227" s="176">
        <f t="shared" si="269"/>
        <v>0</v>
      </c>
      <c r="DH227" s="176">
        <f t="shared" si="269"/>
        <v>0</v>
      </c>
      <c r="DI227" s="176">
        <f t="shared" si="267"/>
        <v>0</v>
      </c>
      <c r="DJ227" s="176">
        <f t="shared" si="267"/>
        <v>0</v>
      </c>
      <c r="DK227" s="176">
        <f t="shared" si="267"/>
        <v>0</v>
      </c>
      <c r="DL227" s="176">
        <f t="shared" si="267"/>
        <v>0</v>
      </c>
      <c r="DM227" s="176">
        <f t="shared" si="267"/>
        <v>0</v>
      </c>
      <c r="DN227" s="176">
        <f t="shared" si="267"/>
        <v>0</v>
      </c>
      <c r="DO227" s="176">
        <f t="shared" si="267"/>
        <v>0</v>
      </c>
      <c r="DP227" s="176">
        <f t="shared" si="267"/>
        <v>0</v>
      </c>
      <c r="DQ227" s="176">
        <f t="shared" si="267"/>
        <v>0</v>
      </c>
      <c r="DR227" s="176">
        <f t="shared" si="267"/>
        <v>0</v>
      </c>
      <c r="DS227" s="176">
        <f t="shared" si="267"/>
        <v>0</v>
      </c>
      <c r="DT227" s="176">
        <f t="shared" si="267"/>
        <v>0</v>
      </c>
      <c r="DU227" s="176">
        <f t="shared" si="267"/>
        <v>0</v>
      </c>
      <c r="DV227" s="176">
        <f t="shared" si="267"/>
        <v>0</v>
      </c>
      <c r="DW227" s="176">
        <f t="shared" si="267"/>
        <v>0</v>
      </c>
      <c r="DX227" s="176">
        <f t="shared" ref="DX227:EM245" si="287">+NORMDIST($H227,DX$12,DX$13,FALSE)</f>
        <v>0</v>
      </c>
      <c r="DY227" s="176">
        <f t="shared" si="287"/>
        <v>0</v>
      </c>
      <c r="DZ227" s="176">
        <f t="shared" si="287"/>
        <v>0</v>
      </c>
      <c r="EA227" s="176">
        <f t="shared" si="287"/>
        <v>0</v>
      </c>
      <c r="EB227" s="176">
        <f t="shared" si="287"/>
        <v>0</v>
      </c>
      <c r="EC227" s="176">
        <f t="shared" si="287"/>
        <v>0</v>
      </c>
      <c r="ED227" s="176">
        <f t="shared" si="287"/>
        <v>0</v>
      </c>
      <c r="EE227" s="176">
        <f t="shared" si="287"/>
        <v>0</v>
      </c>
      <c r="EF227" s="176">
        <f t="shared" si="287"/>
        <v>0</v>
      </c>
      <c r="EG227" s="176">
        <f t="shared" si="287"/>
        <v>0</v>
      </c>
      <c r="EH227" s="176">
        <f t="shared" si="287"/>
        <v>0</v>
      </c>
      <c r="EI227" s="176">
        <f t="shared" si="287"/>
        <v>0</v>
      </c>
      <c r="EJ227" s="176">
        <f t="shared" si="287"/>
        <v>0</v>
      </c>
      <c r="EK227" s="176">
        <f t="shared" si="287"/>
        <v>0</v>
      </c>
      <c r="EL227" s="176">
        <f t="shared" si="287"/>
        <v>0</v>
      </c>
      <c r="EM227" s="176">
        <f t="shared" si="287"/>
        <v>0</v>
      </c>
      <c r="EN227" s="176">
        <f t="shared" si="270"/>
        <v>0</v>
      </c>
      <c r="EO227" s="176">
        <f t="shared" si="270"/>
        <v>0</v>
      </c>
      <c r="EP227" s="176">
        <f t="shared" si="270"/>
        <v>0</v>
      </c>
      <c r="EQ227" s="176">
        <f t="shared" si="270"/>
        <v>0</v>
      </c>
      <c r="ER227" s="176">
        <f t="shared" si="270"/>
        <v>0</v>
      </c>
      <c r="ES227" s="176">
        <f t="shared" si="270"/>
        <v>0</v>
      </c>
      <c r="ET227" s="176">
        <f t="shared" si="270"/>
        <v>0</v>
      </c>
      <c r="EU227" s="176">
        <f t="shared" si="270"/>
        <v>0</v>
      </c>
      <c r="EV227" s="176">
        <f t="shared" si="270"/>
        <v>0</v>
      </c>
      <c r="EW227" s="176">
        <f t="shared" si="270"/>
        <v>0</v>
      </c>
      <c r="EX227" s="176">
        <f t="shared" si="270"/>
        <v>0</v>
      </c>
      <c r="EY227" s="176">
        <f t="shared" si="270"/>
        <v>0</v>
      </c>
      <c r="EZ227" s="176">
        <f t="shared" si="270"/>
        <v>0</v>
      </c>
      <c r="FA227" s="176">
        <f t="shared" si="270"/>
        <v>0</v>
      </c>
      <c r="FB227" s="176">
        <f t="shared" si="270"/>
        <v>0</v>
      </c>
      <c r="FC227" s="176">
        <f t="shared" si="277"/>
        <v>0</v>
      </c>
      <c r="FD227" s="176">
        <f t="shared" si="277"/>
        <v>0</v>
      </c>
      <c r="FE227" s="176">
        <f t="shared" si="277"/>
        <v>0</v>
      </c>
      <c r="FF227" s="176">
        <f t="shared" si="277"/>
        <v>0</v>
      </c>
      <c r="FG227" s="176">
        <f t="shared" si="277"/>
        <v>0</v>
      </c>
      <c r="FH227" s="176">
        <f t="shared" si="277"/>
        <v>0</v>
      </c>
      <c r="FI227" s="176">
        <f t="shared" si="277"/>
        <v>0</v>
      </c>
      <c r="FJ227" s="176">
        <f t="shared" si="277"/>
        <v>0</v>
      </c>
      <c r="FK227" s="176">
        <f t="shared" si="277"/>
        <v>0</v>
      </c>
      <c r="FL227" s="176">
        <f t="shared" si="277"/>
        <v>0</v>
      </c>
      <c r="FM227" s="176">
        <f t="shared" si="277"/>
        <v>0</v>
      </c>
      <c r="FN227" s="176">
        <f t="shared" si="277"/>
        <v>0</v>
      </c>
      <c r="FO227" s="176">
        <f t="shared" si="277"/>
        <v>0</v>
      </c>
      <c r="FP227" s="176">
        <f t="shared" si="277"/>
        <v>0</v>
      </c>
      <c r="FQ227" s="176">
        <f t="shared" si="277"/>
        <v>0</v>
      </c>
      <c r="FR227" s="176">
        <f t="shared" si="277"/>
        <v>0</v>
      </c>
      <c r="FS227" s="176">
        <f t="shared" si="248"/>
        <v>0</v>
      </c>
      <c r="FT227" s="176">
        <f t="shared" si="248"/>
        <v>0</v>
      </c>
      <c r="FU227" s="176">
        <f t="shared" si="248"/>
        <v>0</v>
      </c>
      <c r="FV227" s="176">
        <f t="shared" si="248"/>
        <v>0</v>
      </c>
      <c r="FW227" s="176">
        <f t="shared" si="248"/>
        <v>0</v>
      </c>
      <c r="FX227" s="176">
        <f t="shared" si="248"/>
        <v>0</v>
      </c>
      <c r="FY227" s="176">
        <f t="shared" si="248"/>
        <v>0</v>
      </c>
      <c r="FZ227" s="176">
        <f t="shared" si="248"/>
        <v>0</v>
      </c>
      <c r="GA227" s="176">
        <f t="shared" ref="GA227:GE227" si="288">+NORMDIST($H227,GA$12,GA$13,FALSE)</f>
        <v>0</v>
      </c>
      <c r="GB227" s="176">
        <f t="shared" si="288"/>
        <v>0</v>
      </c>
      <c r="GC227" s="176">
        <f t="shared" si="288"/>
        <v>0</v>
      </c>
      <c r="GD227" s="176">
        <f t="shared" si="288"/>
        <v>0</v>
      </c>
      <c r="GE227" s="176">
        <f t="shared" si="288"/>
        <v>0</v>
      </c>
      <c r="GF227" s="176">
        <f t="shared" si="263"/>
        <v>0</v>
      </c>
      <c r="GG227" s="176">
        <f t="shared" si="263"/>
        <v>0</v>
      </c>
      <c r="GH227" s="176">
        <f t="shared" si="263"/>
        <v>0</v>
      </c>
      <c r="GI227" s="176">
        <f t="shared" si="263"/>
        <v>0</v>
      </c>
      <c r="GJ227" s="176">
        <f t="shared" si="263"/>
        <v>0</v>
      </c>
      <c r="GK227" s="176">
        <f t="shared" si="263"/>
        <v>0</v>
      </c>
      <c r="GL227" s="176">
        <f t="shared" si="263"/>
        <v>0</v>
      </c>
      <c r="GM227" s="176">
        <f t="shared" si="263"/>
        <v>0</v>
      </c>
      <c r="GN227" s="176">
        <f t="shared" si="263"/>
        <v>0</v>
      </c>
      <c r="GO227" s="176">
        <f t="shared" si="263"/>
        <v>0</v>
      </c>
      <c r="GP227" s="176">
        <f t="shared" si="263"/>
        <v>0</v>
      </c>
      <c r="GQ227" s="176">
        <f t="shared" si="263"/>
        <v>0</v>
      </c>
      <c r="GR227" s="176">
        <f t="shared" ref="GR227:HG247" si="289">+NORMDIST($H227,GR$12,GR$13,FALSE)</f>
        <v>0</v>
      </c>
      <c r="GS227" s="176">
        <f t="shared" si="289"/>
        <v>0</v>
      </c>
      <c r="GT227" s="176">
        <f t="shared" si="289"/>
        <v>0</v>
      </c>
      <c r="GU227" s="176">
        <f t="shared" si="289"/>
        <v>0</v>
      </c>
      <c r="GV227" s="176">
        <f t="shared" si="289"/>
        <v>0</v>
      </c>
      <c r="GW227" s="176">
        <f t="shared" si="289"/>
        <v>0</v>
      </c>
      <c r="GX227" s="176">
        <f t="shared" si="289"/>
        <v>0</v>
      </c>
      <c r="GY227" s="176">
        <f t="shared" si="289"/>
        <v>0</v>
      </c>
      <c r="GZ227" s="176">
        <f t="shared" si="289"/>
        <v>0</v>
      </c>
      <c r="HA227" s="176">
        <f t="shared" si="289"/>
        <v>0</v>
      </c>
      <c r="HB227" s="176">
        <f t="shared" si="289"/>
        <v>0</v>
      </c>
      <c r="HC227" s="176">
        <f t="shared" si="289"/>
        <v>0</v>
      </c>
      <c r="HD227" s="176">
        <f t="shared" si="289"/>
        <v>0</v>
      </c>
      <c r="HE227" s="176">
        <f t="shared" si="289"/>
        <v>0</v>
      </c>
      <c r="HF227" s="176">
        <f t="shared" si="271"/>
        <v>0</v>
      </c>
      <c r="HG227" s="176">
        <f t="shared" si="271"/>
        <v>0</v>
      </c>
      <c r="HH227" s="176">
        <f t="shared" si="271"/>
        <v>0</v>
      </c>
      <c r="HI227" s="176">
        <f t="shared" si="271"/>
        <v>0</v>
      </c>
      <c r="HJ227" s="176">
        <f t="shared" si="271"/>
        <v>0</v>
      </c>
      <c r="HK227" s="176">
        <f t="shared" si="271"/>
        <v>0</v>
      </c>
      <c r="HL227" s="176">
        <f t="shared" si="271"/>
        <v>0</v>
      </c>
      <c r="HM227" s="176">
        <f t="shared" si="271"/>
        <v>0</v>
      </c>
      <c r="HN227" s="176">
        <f t="shared" si="271"/>
        <v>0</v>
      </c>
      <c r="HO227" s="176">
        <f t="shared" si="271"/>
        <v>0</v>
      </c>
      <c r="HP227" s="176">
        <f t="shared" si="271"/>
        <v>0</v>
      </c>
      <c r="HQ227" s="176">
        <f t="shared" si="271"/>
        <v>0</v>
      </c>
      <c r="HR227" s="176">
        <f t="shared" si="284"/>
        <v>0</v>
      </c>
      <c r="HS227" s="176">
        <f t="shared" si="284"/>
        <v>0</v>
      </c>
      <c r="HT227" s="176">
        <f t="shared" si="284"/>
        <v>0</v>
      </c>
      <c r="HU227" s="176">
        <f t="shared" si="284"/>
        <v>0</v>
      </c>
      <c r="HV227" s="176">
        <f t="shared" si="284"/>
        <v>0</v>
      </c>
      <c r="HW227" s="176">
        <f t="shared" si="284"/>
        <v>0</v>
      </c>
      <c r="HX227" s="176">
        <f t="shared" si="278"/>
        <v>0</v>
      </c>
      <c r="HY227" s="176">
        <f t="shared" si="278"/>
        <v>0</v>
      </c>
      <c r="HZ227" s="176">
        <f t="shared" si="278"/>
        <v>0</v>
      </c>
      <c r="IA227" s="176">
        <f t="shared" si="278"/>
        <v>0</v>
      </c>
      <c r="IB227" s="176">
        <f t="shared" si="278"/>
        <v>0</v>
      </c>
      <c r="IC227" s="176">
        <f t="shared" si="278"/>
        <v>0</v>
      </c>
      <c r="ID227" s="176">
        <f t="shared" si="278"/>
        <v>0</v>
      </c>
      <c r="IE227" s="176">
        <f t="shared" si="278"/>
        <v>0</v>
      </c>
      <c r="IF227" s="176">
        <f t="shared" si="278"/>
        <v>0</v>
      </c>
      <c r="IG227" s="176">
        <f t="shared" si="278"/>
        <v>0</v>
      </c>
    </row>
    <row r="228" spans="2:241" ht="12.75" customHeight="1" x14ac:dyDescent="0.25">
      <c r="B228" s="174"/>
      <c r="C228" s="174"/>
      <c r="D228" s="174">
        <f t="shared" si="256"/>
        <v>0</v>
      </c>
      <c r="E228"/>
      <c r="F228"/>
      <c r="G228" s="177">
        <v>215</v>
      </c>
      <c r="H228" s="176">
        <f t="shared" si="257"/>
        <v>33.336146793365344</v>
      </c>
      <c r="I228" s="176">
        <f t="shared" si="259"/>
        <v>0</v>
      </c>
      <c r="K228" s="176">
        <f t="shared" si="279"/>
        <v>0</v>
      </c>
      <c r="L228" s="176">
        <f t="shared" si="279"/>
        <v>0</v>
      </c>
      <c r="M228" s="176">
        <f t="shared" si="279"/>
        <v>0</v>
      </c>
      <c r="N228" s="176">
        <f t="shared" si="279"/>
        <v>0</v>
      </c>
      <c r="O228" s="176">
        <f t="shared" si="279"/>
        <v>0</v>
      </c>
      <c r="P228" s="176">
        <f t="shared" si="279"/>
        <v>0</v>
      </c>
      <c r="Q228" s="176">
        <f t="shared" si="279"/>
        <v>0</v>
      </c>
      <c r="R228" s="176">
        <f t="shared" si="279"/>
        <v>0</v>
      </c>
      <c r="S228" s="176">
        <f t="shared" si="279"/>
        <v>0</v>
      </c>
      <c r="T228" s="176">
        <f t="shared" si="279"/>
        <v>0</v>
      </c>
      <c r="U228" s="176">
        <f t="shared" si="275"/>
        <v>0</v>
      </c>
      <c r="V228" s="176">
        <f t="shared" si="275"/>
        <v>0</v>
      </c>
      <c r="W228" s="176">
        <f t="shared" si="275"/>
        <v>0</v>
      </c>
      <c r="X228" s="176">
        <f t="shared" si="275"/>
        <v>0</v>
      </c>
      <c r="Y228" s="176">
        <f t="shared" si="275"/>
        <v>0</v>
      </c>
      <c r="Z228" s="176">
        <f t="shared" si="275"/>
        <v>0</v>
      </c>
      <c r="AA228" s="176">
        <f t="shared" si="275"/>
        <v>0</v>
      </c>
      <c r="AB228" s="176">
        <f t="shared" si="275"/>
        <v>0</v>
      </c>
      <c r="AC228" s="176">
        <f t="shared" si="275"/>
        <v>0</v>
      </c>
      <c r="AD228" s="176">
        <f t="shared" si="275"/>
        <v>0</v>
      </c>
      <c r="AE228" s="176">
        <f t="shared" si="275"/>
        <v>0</v>
      </c>
      <c r="AF228" s="176">
        <f t="shared" si="275"/>
        <v>0</v>
      </c>
      <c r="AG228" s="176">
        <f t="shared" si="275"/>
        <v>0</v>
      </c>
      <c r="AH228" s="176">
        <f t="shared" si="275"/>
        <v>0</v>
      </c>
      <c r="AI228" s="176">
        <f t="shared" si="275"/>
        <v>0</v>
      </c>
      <c r="AJ228" s="176">
        <f t="shared" si="275"/>
        <v>0</v>
      </c>
      <c r="AK228" s="176">
        <f t="shared" si="280"/>
        <v>0</v>
      </c>
      <c r="AL228" s="176">
        <f t="shared" si="280"/>
        <v>0</v>
      </c>
      <c r="AM228" s="176">
        <f t="shared" si="280"/>
        <v>0</v>
      </c>
      <c r="AN228" s="176">
        <f t="shared" si="280"/>
        <v>0</v>
      </c>
      <c r="AO228" s="176">
        <f t="shared" si="280"/>
        <v>0</v>
      </c>
      <c r="AP228" s="176">
        <f t="shared" si="280"/>
        <v>0</v>
      </c>
      <c r="AQ228" s="176">
        <f t="shared" si="280"/>
        <v>0</v>
      </c>
      <c r="AR228" s="176">
        <f t="shared" si="280"/>
        <v>0</v>
      </c>
      <c r="AS228" s="176">
        <f t="shared" si="280"/>
        <v>0</v>
      </c>
      <c r="AT228" s="176">
        <f t="shared" si="280"/>
        <v>0</v>
      </c>
      <c r="AU228" s="176">
        <f t="shared" si="280"/>
        <v>0</v>
      </c>
      <c r="AV228" s="176">
        <f t="shared" si="280"/>
        <v>0</v>
      </c>
      <c r="AW228" s="176">
        <f t="shared" si="280"/>
        <v>0</v>
      </c>
      <c r="AX228" s="176">
        <f t="shared" si="280"/>
        <v>0</v>
      </c>
      <c r="AY228" s="176">
        <f t="shared" si="280"/>
        <v>0</v>
      </c>
      <c r="AZ228" s="176">
        <f t="shared" si="280"/>
        <v>0</v>
      </c>
      <c r="BA228" s="176">
        <f t="shared" si="285"/>
        <v>0</v>
      </c>
      <c r="BB228" s="176">
        <f t="shared" si="285"/>
        <v>0</v>
      </c>
      <c r="BC228" s="176">
        <f t="shared" si="285"/>
        <v>0</v>
      </c>
      <c r="BD228" s="176">
        <f t="shared" si="285"/>
        <v>0</v>
      </c>
      <c r="BE228" s="176">
        <f t="shared" si="285"/>
        <v>0</v>
      </c>
      <c r="BF228" s="176">
        <f t="shared" si="285"/>
        <v>0</v>
      </c>
      <c r="BG228" s="176">
        <f t="shared" si="285"/>
        <v>0</v>
      </c>
      <c r="BH228" s="176">
        <f t="shared" si="285"/>
        <v>0</v>
      </c>
      <c r="BI228" s="176">
        <f t="shared" si="282"/>
        <v>0</v>
      </c>
      <c r="BJ228" s="176">
        <f t="shared" si="282"/>
        <v>0</v>
      </c>
      <c r="BK228" s="176">
        <f t="shared" si="282"/>
        <v>0</v>
      </c>
      <c r="BL228" s="176">
        <f t="shared" si="282"/>
        <v>0</v>
      </c>
      <c r="BM228" s="176">
        <f t="shared" si="282"/>
        <v>0</v>
      </c>
      <c r="BN228" s="176">
        <f t="shared" si="282"/>
        <v>0</v>
      </c>
      <c r="BO228" s="176">
        <f t="shared" si="282"/>
        <v>0</v>
      </c>
      <c r="BP228" s="176">
        <f t="shared" si="282"/>
        <v>0</v>
      </c>
      <c r="BQ228" s="176">
        <f t="shared" si="282"/>
        <v>0</v>
      </c>
      <c r="BR228" s="176">
        <f t="shared" si="282"/>
        <v>0</v>
      </c>
      <c r="BS228" s="176">
        <f t="shared" si="282"/>
        <v>0</v>
      </c>
      <c r="BT228" s="176">
        <f t="shared" si="282"/>
        <v>0</v>
      </c>
      <c r="BU228" s="176">
        <f t="shared" si="282"/>
        <v>0</v>
      </c>
      <c r="BV228" s="176">
        <f t="shared" si="282"/>
        <v>0</v>
      </c>
      <c r="BW228" s="176">
        <f t="shared" si="282"/>
        <v>0</v>
      </c>
      <c r="BX228" s="176">
        <f t="shared" si="282"/>
        <v>0</v>
      </c>
      <c r="BY228" s="176">
        <f t="shared" si="286"/>
        <v>0</v>
      </c>
      <c r="BZ228" s="176">
        <f t="shared" si="286"/>
        <v>0</v>
      </c>
      <c r="CA228" s="176">
        <f t="shared" si="286"/>
        <v>0</v>
      </c>
      <c r="CB228" s="176">
        <f t="shared" si="286"/>
        <v>0</v>
      </c>
      <c r="CC228" s="176">
        <f t="shared" si="286"/>
        <v>0</v>
      </c>
      <c r="CD228" s="176">
        <f t="shared" si="286"/>
        <v>0</v>
      </c>
      <c r="CE228" s="176">
        <f t="shared" si="286"/>
        <v>0</v>
      </c>
      <c r="CF228" s="176">
        <f t="shared" si="286"/>
        <v>0</v>
      </c>
      <c r="CG228" s="176">
        <f t="shared" si="286"/>
        <v>0</v>
      </c>
      <c r="CH228" s="176">
        <f t="shared" si="286"/>
        <v>0</v>
      </c>
      <c r="CI228" s="176">
        <f t="shared" si="286"/>
        <v>0</v>
      </c>
      <c r="CJ228" s="176">
        <f t="shared" si="286"/>
        <v>0</v>
      </c>
      <c r="CK228" s="176">
        <f t="shared" si="286"/>
        <v>0</v>
      </c>
      <c r="CL228" s="176">
        <f t="shared" si="286"/>
        <v>0</v>
      </c>
      <c r="CM228" s="176">
        <f t="shared" si="276"/>
        <v>0</v>
      </c>
      <c r="CN228" s="176">
        <f t="shared" si="276"/>
        <v>0</v>
      </c>
      <c r="CO228" s="176">
        <f t="shared" si="276"/>
        <v>0</v>
      </c>
      <c r="CP228" s="176">
        <f t="shared" si="276"/>
        <v>0</v>
      </c>
      <c r="CQ228" s="176">
        <f t="shared" si="276"/>
        <v>0</v>
      </c>
      <c r="CR228" s="176">
        <f t="shared" si="276"/>
        <v>0</v>
      </c>
      <c r="CS228" s="176">
        <f t="shared" si="276"/>
        <v>0</v>
      </c>
      <c r="CT228" s="176">
        <f t="shared" si="276"/>
        <v>0</v>
      </c>
      <c r="CU228" s="176">
        <f t="shared" si="276"/>
        <v>0</v>
      </c>
      <c r="CV228" s="176">
        <f t="shared" si="276"/>
        <v>0</v>
      </c>
      <c r="CW228" s="176">
        <f t="shared" si="276"/>
        <v>0</v>
      </c>
      <c r="CX228" s="176">
        <f t="shared" si="276"/>
        <v>0</v>
      </c>
      <c r="CY228" s="176">
        <f t="shared" si="276"/>
        <v>0</v>
      </c>
      <c r="CZ228" s="176">
        <f t="shared" si="269"/>
        <v>0</v>
      </c>
      <c r="DA228" s="176">
        <f t="shared" si="269"/>
        <v>0</v>
      </c>
      <c r="DB228" s="176">
        <f t="shared" si="269"/>
        <v>0</v>
      </c>
      <c r="DC228" s="176">
        <f t="shared" si="269"/>
        <v>0</v>
      </c>
      <c r="DD228" s="176">
        <f t="shared" si="269"/>
        <v>0</v>
      </c>
      <c r="DE228" s="176">
        <f t="shared" si="269"/>
        <v>0</v>
      </c>
      <c r="DF228" s="176">
        <f t="shared" si="269"/>
        <v>0</v>
      </c>
      <c r="DG228" s="176">
        <f t="shared" si="269"/>
        <v>0</v>
      </c>
      <c r="DH228" s="176">
        <f t="shared" si="269"/>
        <v>0</v>
      </c>
      <c r="DI228" s="176">
        <f t="shared" si="269"/>
        <v>0</v>
      </c>
      <c r="DJ228" s="176">
        <f t="shared" ref="DJ228:DY246" si="290">+NORMDIST($H228,DJ$12,DJ$13,FALSE)</f>
        <v>0</v>
      </c>
      <c r="DK228" s="176">
        <f t="shared" si="290"/>
        <v>0</v>
      </c>
      <c r="DL228" s="176">
        <f t="shared" si="290"/>
        <v>0</v>
      </c>
      <c r="DM228" s="176">
        <f t="shared" si="290"/>
        <v>0</v>
      </c>
      <c r="DN228" s="176">
        <f t="shared" si="290"/>
        <v>0</v>
      </c>
      <c r="DO228" s="176">
        <f t="shared" si="290"/>
        <v>0</v>
      </c>
      <c r="DP228" s="176">
        <f t="shared" si="290"/>
        <v>0</v>
      </c>
      <c r="DQ228" s="176">
        <f t="shared" si="290"/>
        <v>0</v>
      </c>
      <c r="DR228" s="176">
        <f t="shared" si="290"/>
        <v>0</v>
      </c>
      <c r="DS228" s="176">
        <f t="shared" si="290"/>
        <v>0</v>
      </c>
      <c r="DT228" s="176">
        <f t="shared" si="290"/>
        <v>0</v>
      </c>
      <c r="DU228" s="176">
        <f t="shared" si="290"/>
        <v>0</v>
      </c>
      <c r="DV228" s="176">
        <f t="shared" si="290"/>
        <v>0</v>
      </c>
      <c r="DW228" s="176">
        <f t="shared" si="290"/>
        <v>0</v>
      </c>
      <c r="DX228" s="176">
        <f t="shared" si="290"/>
        <v>0</v>
      </c>
      <c r="DY228" s="176">
        <f t="shared" si="290"/>
        <v>0</v>
      </c>
      <c r="DZ228" s="176">
        <f t="shared" si="287"/>
        <v>0</v>
      </c>
      <c r="EA228" s="176">
        <f t="shared" si="287"/>
        <v>0</v>
      </c>
      <c r="EB228" s="176">
        <f t="shared" si="287"/>
        <v>0</v>
      </c>
      <c r="EC228" s="176">
        <f t="shared" si="287"/>
        <v>0</v>
      </c>
      <c r="ED228" s="176">
        <f t="shared" si="287"/>
        <v>0</v>
      </c>
      <c r="EE228" s="176">
        <f t="shared" si="287"/>
        <v>0</v>
      </c>
      <c r="EF228" s="176">
        <f t="shared" si="287"/>
        <v>0</v>
      </c>
      <c r="EG228" s="176">
        <f t="shared" si="287"/>
        <v>0</v>
      </c>
      <c r="EH228" s="176">
        <f t="shared" si="287"/>
        <v>0</v>
      </c>
      <c r="EI228" s="176">
        <f t="shared" si="287"/>
        <v>0</v>
      </c>
      <c r="EJ228" s="176">
        <f t="shared" si="287"/>
        <v>0</v>
      </c>
      <c r="EK228" s="176">
        <f t="shared" si="287"/>
        <v>0</v>
      </c>
      <c r="EL228" s="176">
        <f t="shared" si="287"/>
        <v>0</v>
      </c>
      <c r="EM228" s="176">
        <f t="shared" si="287"/>
        <v>0</v>
      </c>
      <c r="EN228" s="176">
        <f t="shared" si="270"/>
        <v>0</v>
      </c>
      <c r="EO228" s="176">
        <f t="shared" si="270"/>
        <v>0</v>
      </c>
      <c r="EP228" s="176">
        <f t="shared" si="270"/>
        <v>0</v>
      </c>
      <c r="EQ228" s="176">
        <f t="shared" si="270"/>
        <v>0</v>
      </c>
      <c r="ER228" s="176">
        <f t="shared" si="270"/>
        <v>0</v>
      </c>
      <c r="ES228" s="176">
        <f t="shared" si="270"/>
        <v>0</v>
      </c>
      <c r="ET228" s="176">
        <f t="shared" si="270"/>
        <v>0</v>
      </c>
      <c r="EU228" s="176">
        <f t="shared" si="270"/>
        <v>0</v>
      </c>
      <c r="EV228" s="176">
        <f t="shared" si="270"/>
        <v>0</v>
      </c>
      <c r="EW228" s="176">
        <f t="shared" si="270"/>
        <v>0</v>
      </c>
      <c r="EX228" s="176">
        <f t="shared" si="270"/>
        <v>0</v>
      </c>
      <c r="EY228" s="176">
        <f t="shared" si="270"/>
        <v>0</v>
      </c>
      <c r="EZ228" s="176">
        <f t="shared" si="270"/>
        <v>0</v>
      </c>
      <c r="FA228" s="176">
        <f t="shared" si="270"/>
        <v>0</v>
      </c>
      <c r="FB228" s="176">
        <f t="shared" si="270"/>
        <v>0</v>
      </c>
      <c r="FC228" s="176">
        <f t="shared" si="277"/>
        <v>0</v>
      </c>
      <c r="FD228" s="176">
        <f t="shared" si="277"/>
        <v>0</v>
      </c>
      <c r="FE228" s="176">
        <f t="shared" si="277"/>
        <v>0</v>
      </c>
      <c r="FF228" s="176">
        <f t="shared" si="277"/>
        <v>0</v>
      </c>
      <c r="FG228" s="176">
        <f t="shared" si="277"/>
        <v>0</v>
      </c>
      <c r="FH228" s="176">
        <f t="shared" si="277"/>
        <v>0</v>
      </c>
      <c r="FI228" s="176">
        <f t="shared" si="277"/>
        <v>0</v>
      </c>
      <c r="FJ228" s="176">
        <f t="shared" si="277"/>
        <v>0</v>
      </c>
      <c r="FK228" s="176">
        <f t="shared" si="277"/>
        <v>0</v>
      </c>
      <c r="FL228" s="176">
        <f t="shared" si="277"/>
        <v>0</v>
      </c>
      <c r="FM228" s="176">
        <f t="shared" si="277"/>
        <v>0</v>
      </c>
      <c r="FN228" s="176">
        <f t="shared" si="277"/>
        <v>0</v>
      </c>
      <c r="FO228" s="176">
        <f t="shared" si="277"/>
        <v>0</v>
      </c>
      <c r="FP228" s="176">
        <f t="shared" si="277"/>
        <v>0</v>
      </c>
      <c r="FQ228" s="176">
        <f t="shared" si="277"/>
        <v>0</v>
      </c>
      <c r="FR228" s="176">
        <f t="shared" si="277"/>
        <v>0</v>
      </c>
      <c r="FS228" s="176">
        <f t="shared" ref="FS228:GH244" si="291">+NORMDIST($H228,FS$12,FS$13,FALSE)</f>
        <v>0</v>
      </c>
      <c r="FT228" s="176">
        <f t="shared" si="291"/>
        <v>0</v>
      </c>
      <c r="FU228" s="176">
        <f t="shared" si="291"/>
        <v>0</v>
      </c>
      <c r="FV228" s="176">
        <f t="shared" si="291"/>
        <v>0</v>
      </c>
      <c r="FW228" s="176">
        <f t="shared" si="291"/>
        <v>0</v>
      </c>
      <c r="FX228" s="176">
        <f t="shared" si="291"/>
        <v>0</v>
      </c>
      <c r="FY228" s="176">
        <f t="shared" si="291"/>
        <v>0</v>
      </c>
      <c r="FZ228" s="176">
        <f t="shared" si="291"/>
        <v>0</v>
      </c>
      <c r="GA228" s="176">
        <f t="shared" si="291"/>
        <v>0</v>
      </c>
      <c r="GB228" s="176">
        <f t="shared" si="291"/>
        <v>0</v>
      </c>
      <c r="GC228" s="176">
        <f t="shared" si="291"/>
        <v>0</v>
      </c>
      <c r="GD228" s="176">
        <f t="shared" si="291"/>
        <v>0</v>
      </c>
      <c r="GE228" s="176">
        <f t="shared" si="291"/>
        <v>0</v>
      </c>
      <c r="GF228" s="176">
        <f t="shared" si="291"/>
        <v>0</v>
      </c>
      <c r="GG228" s="176">
        <f t="shared" si="291"/>
        <v>0</v>
      </c>
      <c r="GH228" s="176">
        <f t="shared" si="291"/>
        <v>0</v>
      </c>
      <c r="GI228" s="176">
        <f t="shared" si="263"/>
        <v>0</v>
      </c>
      <c r="GJ228" s="176">
        <f t="shared" si="263"/>
        <v>0</v>
      </c>
      <c r="GK228" s="176">
        <f t="shared" si="263"/>
        <v>0</v>
      </c>
      <c r="GL228" s="176">
        <f t="shared" si="263"/>
        <v>0</v>
      </c>
      <c r="GM228" s="176">
        <f t="shared" si="263"/>
        <v>0</v>
      </c>
      <c r="GN228" s="176">
        <f t="shared" si="263"/>
        <v>0</v>
      </c>
      <c r="GO228" s="176">
        <f t="shared" si="263"/>
        <v>0</v>
      </c>
      <c r="GP228" s="176">
        <f t="shared" si="263"/>
        <v>0</v>
      </c>
      <c r="GQ228" s="176">
        <f t="shared" si="263"/>
        <v>0</v>
      </c>
      <c r="GR228" s="176">
        <f t="shared" si="289"/>
        <v>0</v>
      </c>
      <c r="GS228" s="176">
        <f t="shared" si="289"/>
        <v>0</v>
      </c>
      <c r="GT228" s="176">
        <f t="shared" si="289"/>
        <v>0</v>
      </c>
      <c r="GU228" s="176">
        <f t="shared" si="289"/>
        <v>0</v>
      </c>
      <c r="GV228" s="176">
        <f t="shared" si="289"/>
        <v>0</v>
      </c>
      <c r="GW228" s="176">
        <f t="shared" si="289"/>
        <v>0</v>
      </c>
      <c r="GX228" s="176">
        <f t="shared" si="289"/>
        <v>0</v>
      </c>
      <c r="GY228" s="176">
        <f t="shared" si="289"/>
        <v>0</v>
      </c>
      <c r="GZ228" s="176">
        <f t="shared" si="289"/>
        <v>0</v>
      </c>
      <c r="HA228" s="176">
        <f t="shared" si="289"/>
        <v>0</v>
      </c>
      <c r="HB228" s="176">
        <f t="shared" si="289"/>
        <v>0</v>
      </c>
      <c r="HC228" s="176">
        <f t="shared" si="289"/>
        <v>0</v>
      </c>
      <c r="HD228" s="176">
        <f t="shared" si="289"/>
        <v>0</v>
      </c>
      <c r="HE228" s="176">
        <f t="shared" si="289"/>
        <v>0</v>
      </c>
      <c r="HF228" s="176">
        <f t="shared" si="289"/>
        <v>0</v>
      </c>
      <c r="HG228" s="176">
        <f t="shared" si="289"/>
        <v>0</v>
      </c>
      <c r="HH228" s="176">
        <f t="shared" si="271"/>
        <v>0</v>
      </c>
      <c r="HI228" s="176">
        <f t="shared" si="271"/>
        <v>0</v>
      </c>
      <c r="HJ228" s="176">
        <f t="shared" si="271"/>
        <v>0</v>
      </c>
      <c r="HK228" s="176">
        <f t="shared" si="271"/>
        <v>0</v>
      </c>
      <c r="HL228" s="176">
        <f t="shared" si="271"/>
        <v>0</v>
      </c>
      <c r="HM228" s="176">
        <f t="shared" si="271"/>
        <v>0</v>
      </c>
      <c r="HN228" s="176">
        <f t="shared" si="271"/>
        <v>0</v>
      </c>
      <c r="HO228" s="176">
        <f t="shared" si="271"/>
        <v>0</v>
      </c>
      <c r="HP228" s="176">
        <f t="shared" si="271"/>
        <v>0</v>
      </c>
      <c r="HQ228" s="176">
        <f t="shared" si="271"/>
        <v>0</v>
      </c>
      <c r="HR228" s="176">
        <f t="shared" si="284"/>
        <v>0</v>
      </c>
      <c r="HS228" s="176">
        <f t="shared" si="284"/>
        <v>0</v>
      </c>
      <c r="HT228" s="176">
        <f t="shared" si="284"/>
        <v>0</v>
      </c>
      <c r="HU228" s="176">
        <f t="shared" si="284"/>
        <v>0</v>
      </c>
      <c r="HV228" s="176">
        <f t="shared" si="284"/>
        <v>0</v>
      </c>
      <c r="HW228" s="176">
        <f t="shared" si="284"/>
        <v>0</v>
      </c>
      <c r="HX228" s="176">
        <f t="shared" si="278"/>
        <v>0</v>
      </c>
      <c r="HY228" s="176">
        <f t="shared" si="278"/>
        <v>0</v>
      </c>
      <c r="HZ228" s="176">
        <f t="shared" si="278"/>
        <v>0</v>
      </c>
      <c r="IA228" s="176">
        <f t="shared" si="278"/>
        <v>0</v>
      </c>
      <c r="IB228" s="176">
        <f t="shared" si="278"/>
        <v>0</v>
      </c>
      <c r="IC228" s="176">
        <f t="shared" si="278"/>
        <v>0</v>
      </c>
      <c r="ID228" s="176">
        <f t="shared" si="278"/>
        <v>0</v>
      </c>
      <c r="IE228" s="176">
        <f t="shared" si="278"/>
        <v>0</v>
      </c>
      <c r="IF228" s="176">
        <f t="shared" si="278"/>
        <v>0</v>
      </c>
      <c r="IG228" s="176">
        <f t="shared" si="278"/>
        <v>0</v>
      </c>
    </row>
    <row r="229" spans="2:241" ht="12.75" customHeight="1" x14ac:dyDescent="0.25">
      <c r="B229" s="174"/>
      <c r="C229" s="174"/>
      <c r="D229" s="174">
        <f t="shared" si="256"/>
        <v>0</v>
      </c>
      <c r="E229"/>
      <c r="F229"/>
      <c r="G229" s="177">
        <v>216</v>
      </c>
      <c r="H229" s="176">
        <f t="shared" si="257"/>
        <v>33.491198638915883</v>
      </c>
      <c r="I229" s="176">
        <f t="shared" si="259"/>
        <v>0</v>
      </c>
      <c r="K229" s="176">
        <f t="shared" si="279"/>
        <v>0</v>
      </c>
      <c r="L229" s="176">
        <f t="shared" si="279"/>
        <v>0</v>
      </c>
      <c r="M229" s="176">
        <f t="shared" si="279"/>
        <v>0</v>
      </c>
      <c r="N229" s="176">
        <f t="shared" si="279"/>
        <v>0</v>
      </c>
      <c r="O229" s="176">
        <f t="shared" si="279"/>
        <v>0</v>
      </c>
      <c r="P229" s="176">
        <f t="shared" si="279"/>
        <v>0</v>
      </c>
      <c r="Q229" s="176">
        <f t="shared" si="279"/>
        <v>0</v>
      </c>
      <c r="R229" s="176">
        <f t="shared" si="279"/>
        <v>0</v>
      </c>
      <c r="S229" s="176">
        <f t="shared" si="279"/>
        <v>0</v>
      </c>
      <c r="T229" s="176">
        <f t="shared" si="279"/>
        <v>0</v>
      </c>
      <c r="U229" s="176">
        <f t="shared" si="275"/>
        <v>0</v>
      </c>
      <c r="V229" s="176">
        <f t="shared" si="275"/>
        <v>0</v>
      </c>
      <c r="W229" s="176">
        <f t="shared" si="275"/>
        <v>0</v>
      </c>
      <c r="X229" s="176">
        <f t="shared" si="275"/>
        <v>0</v>
      </c>
      <c r="Y229" s="176">
        <f t="shared" si="275"/>
        <v>0</v>
      </c>
      <c r="Z229" s="176">
        <f t="shared" si="275"/>
        <v>0</v>
      </c>
      <c r="AA229" s="176">
        <f t="shared" si="275"/>
        <v>0</v>
      </c>
      <c r="AB229" s="176">
        <f t="shared" si="275"/>
        <v>0</v>
      </c>
      <c r="AC229" s="176">
        <f t="shared" si="275"/>
        <v>0</v>
      </c>
      <c r="AD229" s="176">
        <f t="shared" si="275"/>
        <v>0</v>
      </c>
      <c r="AE229" s="176">
        <f t="shared" si="275"/>
        <v>0</v>
      </c>
      <c r="AF229" s="176">
        <f t="shared" si="275"/>
        <v>0</v>
      </c>
      <c r="AG229" s="176">
        <f t="shared" si="275"/>
        <v>0</v>
      </c>
      <c r="AH229" s="176">
        <f t="shared" si="275"/>
        <v>0</v>
      </c>
      <c r="AI229" s="176">
        <f t="shared" si="275"/>
        <v>0</v>
      </c>
      <c r="AJ229" s="176">
        <f t="shared" si="275"/>
        <v>0</v>
      </c>
      <c r="AK229" s="176">
        <f t="shared" si="280"/>
        <v>0</v>
      </c>
      <c r="AL229" s="176">
        <f t="shared" si="280"/>
        <v>0</v>
      </c>
      <c r="AM229" s="176">
        <f t="shared" si="280"/>
        <v>0</v>
      </c>
      <c r="AN229" s="176">
        <f t="shared" si="280"/>
        <v>0</v>
      </c>
      <c r="AO229" s="176">
        <f t="shared" si="280"/>
        <v>0</v>
      </c>
      <c r="AP229" s="176">
        <f t="shared" si="280"/>
        <v>0</v>
      </c>
      <c r="AQ229" s="176">
        <f t="shared" si="280"/>
        <v>0</v>
      </c>
      <c r="AR229" s="176">
        <f t="shared" si="280"/>
        <v>0</v>
      </c>
      <c r="AS229" s="176">
        <f t="shared" si="280"/>
        <v>0</v>
      </c>
      <c r="AT229" s="176">
        <f t="shared" si="280"/>
        <v>0</v>
      </c>
      <c r="AU229" s="176">
        <f t="shared" si="280"/>
        <v>0</v>
      </c>
      <c r="AV229" s="176">
        <f t="shared" si="280"/>
        <v>0</v>
      </c>
      <c r="AW229" s="176">
        <f t="shared" si="280"/>
        <v>0</v>
      </c>
      <c r="AX229" s="176">
        <f t="shared" si="280"/>
        <v>0</v>
      </c>
      <c r="AY229" s="176">
        <f t="shared" si="280"/>
        <v>0</v>
      </c>
      <c r="AZ229" s="176">
        <f t="shared" si="280"/>
        <v>0</v>
      </c>
      <c r="BA229" s="176">
        <f t="shared" si="285"/>
        <v>0</v>
      </c>
      <c r="BB229" s="176">
        <f t="shared" si="285"/>
        <v>0</v>
      </c>
      <c r="BC229" s="176">
        <f t="shared" si="285"/>
        <v>0</v>
      </c>
      <c r="BD229" s="176">
        <f t="shared" si="285"/>
        <v>0</v>
      </c>
      <c r="BE229" s="176">
        <f t="shared" si="285"/>
        <v>0</v>
      </c>
      <c r="BF229" s="176">
        <f t="shared" si="285"/>
        <v>0</v>
      </c>
      <c r="BG229" s="176">
        <f t="shared" si="285"/>
        <v>0</v>
      </c>
      <c r="BH229" s="176">
        <f t="shared" si="285"/>
        <v>0</v>
      </c>
      <c r="BI229" s="176">
        <f t="shared" si="282"/>
        <v>0</v>
      </c>
      <c r="BJ229" s="176">
        <f t="shared" si="282"/>
        <v>0</v>
      </c>
      <c r="BK229" s="176">
        <f t="shared" si="282"/>
        <v>0</v>
      </c>
      <c r="BL229" s="176">
        <f t="shared" si="282"/>
        <v>0</v>
      </c>
      <c r="BM229" s="176">
        <f t="shared" si="282"/>
        <v>0</v>
      </c>
      <c r="BN229" s="176">
        <f t="shared" si="282"/>
        <v>0</v>
      </c>
      <c r="BO229" s="176">
        <f t="shared" si="282"/>
        <v>0</v>
      </c>
      <c r="BP229" s="176">
        <f t="shared" si="282"/>
        <v>0</v>
      </c>
      <c r="BQ229" s="176">
        <f t="shared" si="282"/>
        <v>0</v>
      </c>
      <c r="BR229" s="176">
        <f t="shared" si="282"/>
        <v>0</v>
      </c>
      <c r="BS229" s="176">
        <f t="shared" si="282"/>
        <v>0</v>
      </c>
      <c r="BT229" s="176">
        <f t="shared" si="282"/>
        <v>0</v>
      </c>
      <c r="BU229" s="176">
        <f t="shared" si="282"/>
        <v>0</v>
      </c>
      <c r="BV229" s="176">
        <f t="shared" si="282"/>
        <v>0</v>
      </c>
      <c r="BW229" s="176">
        <f t="shared" si="282"/>
        <v>0</v>
      </c>
      <c r="BX229" s="176">
        <f t="shared" si="282"/>
        <v>0</v>
      </c>
      <c r="BY229" s="176">
        <f t="shared" si="286"/>
        <v>0</v>
      </c>
      <c r="BZ229" s="176">
        <f t="shared" si="286"/>
        <v>0</v>
      </c>
      <c r="CA229" s="176">
        <f t="shared" si="286"/>
        <v>0</v>
      </c>
      <c r="CB229" s="176">
        <f t="shared" si="286"/>
        <v>0</v>
      </c>
      <c r="CC229" s="176">
        <f t="shared" si="286"/>
        <v>0</v>
      </c>
      <c r="CD229" s="176">
        <f t="shared" si="286"/>
        <v>0</v>
      </c>
      <c r="CE229" s="176">
        <f t="shared" si="286"/>
        <v>0</v>
      </c>
      <c r="CF229" s="176">
        <f t="shared" si="286"/>
        <v>0</v>
      </c>
      <c r="CG229" s="176">
        <f t="shared" si="286"/>
        <v>0</v>
      </c>
      <c r="CH229" s="176">
        <f t="shared" si="286"/>
        <v>0</v>
      </c>
      <c r="CI229" s="176">
        <f t="shared" si="286"/>
        <v>0</v>
      </c>
      <c r="CJ229" s="176">
        <f t="shared" si="286"/>
        <v>0</v>
      </c>
      <c r="CK229" s="176">
        <f t="shared" si="286"/>
        <v>0</v>
      </c>
      <c r="CL229" s="176">
        <f t="shared" si="286"/>
        <v>0</v>
      </c>
      <c r="CM229" s="176">
        <f t="shared" si="276"/>
        <v>0</v>
      </c>
      <c r="CN229" s="176">
        <f t="shared" si="276"/>
        <v>0</v>
      </c>
      <c r="CO229" s="176">
        <f t="shared" si="276"/>
        <v>0</v>
      </c>
      <c r="CP229" s="176">
        <f t="shared" si="276"/>
        <v>0</v>
      </c>
      <c r="CQ229" s="176">
        <f t="shared" si="276"/>
        <v>0</v>
      </c>
      <c r="CR229" s="176">
        <f t="shared" si="276"/>
        <v>0</v>
      </c>
      <c r="CS229" s="176">
        <f t="shared" si="276"/>
        <v>0</v>
      </c>
      <c r="CT229" s="176">
        <f t="shared" si="276"/>
        <v>0</v>
      </c>
      <c r="CU229" s="176">
        <f t="shared" si="276"/>
        <v>0</v>
      </c>
      <c r="CV229" s="176">
        <f t="shared" si="276"/>
        <v>0</v>
      </c>
      <c r="CW229" s="176">
        <f t="shared" si="276"/>
        <v>0</v>
      </c>
      <c r="CX229" s="176">
        <f t="shared" si="276"/>
        <v>0</v>
      </c>
      <c r="CY229" s="176">
        <f t="shared" si="276"/>
        <v>0</v>
      </c>
      <c r="CZ229" s="176">
        <f t="shared" si="269"/>
        <v>0</v>
      </c>
      <c r="DA229" s="176">
        <f t="shared" si="269"/>
        <v>0</v>
      </c>
      <c r="DB229" s="176">
        <f t="shared" si="269"/>
        <v>0</v>
      </c>
      <c r="DC229" s="176">
        <f t="shared" si="269"/>
        <v>0</v>
      </c>
      <c r="DD229" s="176">
        <f t="shared" si="269"/>
        <v>0</v>
      </c>
      <c r="DE229" s="176">
        <f t="shared" si="269"/>
        <v>0</v>
      </c>
      <c r="DF229" s="176">
        <f t="shared" si="269"/>
        <v>0</v>
      </c>
      <c r="DG229" s="176">
        <f t="shared" si="269"/>
        <v>0</v>
      </c>
      <c r="DH229" s="176">
        <f t="shared" si="269"/>
        <v>0</v>
      </c>
      <c r="DI229" s="176">
        <f t="shared" si="269"/>
        <v>0</v>
      </c>
      <c r="DJ229" s="176">
        <f t="shared" si="290"/>
        <v>0</v>
      </c>
      <c r="DK229" s="176">
        <f t="shared" si="290"/>
        <v>0</v>
      </c>
      <c r="DL229" s="176">
        <f t="shared" si="290"/>
        <v>0</v>
      </c>
      <c r="DM229" s="176">
        <f t="shared" si="290"/>
        <v>0</v>
      </c>
      <c r="DN229" s="176">
        <f t="shared" si="290"/>
        <v>0</v>
      </c>
      <c r="DO229" s="176">
        <f t="shared" si="290"/>
        <v>0</v>
      </c>
      <c r="DP229" s="176">
        <f t="shared" si="290"/>
        <v>0</v>
      </c>
      <c r="DQ229" s="176">
        <f t="shared" si="290"/>
        <v>0</v>
      </c>
      <c r="DR229" s="176">
        <f t="shared" si="290"/>
        <v>0</v>
      </c>
      <c r="DS229" s="176">
        <f t="shared" si="290"/>
        <v>0</v>
      </c>
      <c r="DT229" s="176">
        <f t="shared" si="290"/>
        <v>0</v>
      </c>
      <c r="DU229" s="176">
        <f t="shared" si="290"/>
        <v>0</v>
      </c>
      <c r="DV229" s="176">
        <f t="shared" si="290"/>
        <v>0</v>
      </c>
      <c r="DW229" s="176">
        <f t="shared" si="290"/>
        <v>0</v>
      </c>
      <c r="DX229" s="176">
        <f t="shared" si="290"/>
        <v>0</v>
      </c>
      <c r="DY229" s="176">
        <f t="shared" si="290"/>
        <v>0</v>
      </c>
      <c r="DZ229" s="176">
        <f t="shared" si="287"/>
        <v>0</v>
      </c>
      <c r="EA229" s="176">
        <f t="shared" si="287"/>
        <v>0</v>
      </c>
      <c r="EB229" s="176">
        <f t="shared" si="287"/>
        <v>0</v>
      </c>
      <c r="EC229" s="176">
        <f t="shared" si="287"/>
        <v>0</v>
      </c>
      <c r="ED229" s="176">
        <f t="shared" si="287"/>
        <v>0</v>
      </c>
      <c r="EE229" s="176">
        <f t="shared" si="287"/>
        <v>0</v>
      </c>
      <c r="EF229" s="176">
        <f t="shared" si="287"/>
        <v>0</v>
      </c>
      <c r="EG229" s="176">
        <f t="shared" si="287"/>
        <v>0</v>
      </c>
      <c r="EH229" s="176">
        <f t="shared" si="287"/>
        <v>0</v>
      </c>
      <c r="EI229" s="176">
        <f t="shared" si="287"/>
        <v>0</v>
      </c>
      <c r="EJ229" s="176">
        <f t="shared" si="287"/>
        <v>0</v>
      </c>
      <c r="EK229" s="176">
        <f t="shared" si="287"/>
        <v>0</v>
      </c>
      <c r="EL229" s="176">
        <f t="shared" si="287"/>
        <v>0</v>
      </c>
      <c r="EM229" s="176">
        <f t="shared" si="287"/>
        <v>0</v>
      </c>
      <c r="EN229" s="176">
        <f t="shared" si="270"/>
        <v>0</v>
      </c>
      <c r="EO229" s="176">
        <f t="shared" si="270"/>
        <v>0</v>
      </c>
      <c r="EP229" s="176">
        <f t="shared" si="270"/>
        <v>0</v>
      </c>
      <c r="EQ229" s="176">
        <f t="shared" si="270"/>
        <v>0</v>
      </c>
      <c r="ER229" s="176">
        <f t="shared" si="270"/>
        <v>0</v>
      </c>
      <c r="ES229" s="176">
        <f t="shared" si="270"/>
        <v>0</v>
      </c>
      <c r="ET229" s="176">
        <f t="shared" si="270"/>
        <v>0</v>
      </c>
      <c r="EU229" s="176">
        <f t="shared" si="270"/>
        <v>0</v>
      </c>
      <c r="EV229" s="176">
        <f t="shared" si="270"/>
        <v>0</v>
      </c>
      <c r="EW229" s="176">
        <f t="shared" si="270"/>
        <v>0</v>
      </c>
      <c r="EX229" s="176">
        <f t="shared" si="270"/>
        <v>0</v>
      </c>
      <c r="EY229" s="176">
        <f t="shared" si="270"/>
        <v>0</v>
      </c>
      <c r="EZ229" s="176">
        <f t="shared" si="270"/>
        <v>0</v>
      </c>
      <c r="FA229" s="176">
        <f t="shared" si="270"/>
        <v>0</v>
      </c>
      <c r="FB229" s="176">
        <f t="shared" si="270"/>
        <v>0</v>
      </c>
      <c r="FC229" s="176">
        <f t="shared" si="277"/>
        <v>0</v>
      </c>
      <c r="FD229" s="176">
        <f t="shared" si="277"/>
        <v>0</v>
      </c>
      <c r="FE229" s="176">
        <f t="shared" si="277"/>
        <v>0</v>
      </c>
      <c r="FF229" s="176">
        <f t="shared" si="277"/>
        <v>0</v>
      </c>
      <c r="FG229" s="176">
        <f t="shared" si="277"/>
        <v>0</v>
      </c>
      <c r="FH229" s="176">
        <f t="shared" si="277"/>
        <v>0</v>
      </c>
      <c r="FI229" s="176">
        <f t="shared" si="277"/>
        <v>0</v>
      </c>
      <c r="FJ229" s="176">
        <f t="shared" si="277"/>
        <v>0</v>
      </c>
      <c r="FK229" s="176">
        <f t="shared" si="277"/>
        <v>0</v>
      </c>
      <c r="FL229" s="176">
        <f t="shared" si="277"/>
        <v>0</v>
      </c>
      <c r="FM229" s="176">
        <f t="shared" si="277"/>
        <v>0</v>
      </c>
      <c r="FN229" s="176">
        <f t="shared" si="277"/>
        <v>0</v>
      </c>
      <c r="FO229" s="176">
        <f t="shared" si="277"/>
        <v>0</v>
      </c>
      <c r="FP229" s="176">
        <f t="shared" si="277"/>
        <v>0</v>
      </c>
      <c r="FQ229" s="176">
        <f t="shared" si="277"/>
        <v>0</v>
      </c>
      <c r="FR229" s="176">
        <f t="shared" si="277"/>
        <v>0</v>
      </c>
      <c r="FS229" s="176">
        <f t="shared" si="291"/>
        <v>0</v>
      </c>
      <c r="FT229" s="176">
        <f t="shared" si="291"/>
        <v>0</v>
      </c>
      <c r="FU229" s="176">
        <f t="shared" si="291"/>
        <v>0</v>
      </c>
      <c r="FV229" s="176">
        <f t="shared" si="291"/>
        <v>0</v>
      </c>
      <c r="FW229" s="176">
        <f t="shared" si="291"/>
        <v>0</v>
      </c>
      <c r="FX229" s="176">
        <f t="shared" si="291"/>
        <v>0</v>
      </c>
      <c r="FY229" s="176">
        <f t="shared" si="291"/>
        <v>0</v>
      </c>
      <c r="FZ229" s="176">
        <f t="shared" si="291"/>
        <v>0</v>
      </c>
      <c r="GA229" s="176">
        <f t="shared" si="291"/>
        <v>0</v>
      </c>
      <c r="GB229" s="176">
        <f t="shared" si="291"/>
        <v>0</v>
      </c>
      <c r="GC229" s="176">
        <f t="shared" si="291"/>
        <v>0</v>
      </c>
      <c r="GD229" s="176">
        <f t="shared" si="291"/>
        <v>0</v>
      </c>
      <c r="GE229" s="176">
        <f t="shared" si="291"/>
        <v>0</v>
      </c>
      <c r="GF229" s="176">
        <f t="shared" si="291"/>
        <v>0</v>
      </c>
      <c r="GG229" s="176">
        <f t="shared" si="291"/>
        <v>0</v>
      </c>
      <c r="GH229" s="176">
        <f t="shared" si="291"/>
        <v>0</v>
      </c>
      <c r="GI229" s="176">
        <f t="shared" si="263"/>
        <v>0</v>
      </c>
      <c r="GJ229" s="176">
        <f t="shared" si="263"/>
        <v>0</v>
      </c>
      <c r="GK229" s="176">
        <f t="shared" si="263"/>
        <v>0</v>
      </c>
      <c r="GL229" s="176">
        <f t="shared" si="263"/>
        <v>0</v>
      </c>
      <c r="GM229" s="176">
        <f t="shared" si="263"/>
        <v>0</v>
      </c>
      <c r="GN229" s="176">
        <f t="shared" si="263"/>
        <v>0</v>
      </c>
      <c r="GO229" s="176">
        <f t="shared" si="263"/>
        <v>0</v>
      </c>
      <c r="GP229" s="176">
        <f t="shared" si="263"/>
        <v>0</v>
      </c>
      <c r="GQ229" s="176">
        <f t="shared" si="263"/>
        <v>0</v>
      </c>
      <c r="GR229" s="176">
        <f t="shared" si="289"/>
        <v>0</v>
      </c>
      <c r="GS229" s="176">
        <f t="shared" si="289"/>
        <v>0</v>
      </c>
      <c r="GT229" s="176">
        <f t="shared" si="289"/>
        <v>0</v>
      </c>
      <c r="GU229" s="176">
        <f t="shared" si="289"/>
        <v>0</v>
      </c>
      <c r="GV229" s="176">
        <f t="shared" si="289"/>
        <v>0</v>
      </c>
      <c r="GW229" s="176">
        <f t="shared" si="289"/>
        <v>0</v>
      </c>
      <c r="GX229" s="176">
        <f t="shared" si="289"/>
        <v>0</v>
      </c>
      <c r="GY229" s="176">
        <f t="shared" si="289"/>
        <v>0</v>
      </c>
      <c r="GZ229" s="176">
        <f t="shared" si="289"/>
        <v>0</v>
      </c>
      <c r="HA229" s="176">
        <f t="shared" si="289"/>
        <v>0</v>
      </c>
      <c r="HB229" s="176">
        <f t="shared" si="289"/>
        <v>0</v>
      </c>
      <c r="HC229" s="176">
        <f t="shared" si="289"/>
        <v>0</v>
      </c>
      <c r="HD229" s="176">
        <f t="shared" si="289"/>
        <v>0</v>
      </c>
      <c r="HE229" s="176">
        <f t="shared" si="289"/>
        <v>0</v>
      </c>
      <c r="HF229" s="176">
        <f t="shared" si="289"/>
        <v>0</v>
      </c>
      <c r="HG229" s="176">
        <f t="shared" si="289"/>
        <v>0</v>
      </c>
      <c r="HH229" s="176">
        <f t="shared" si="271"/>
        <v>0</v>
      </c>
      <c r="HI229" s="176">
        <f t="shared" si="271"/>
        <v>0</v>
      </c>
      <c r="HJ229" s="176">
        <f t="shared" si="271"/>
        <v>0</v>
      </c>
      <c r="HK229" s="176">
        <f t="shared" si="271"/>
        <v>0</v>
      </c>
      <c r="HL229" s="176">
        <f t="shared" si="271"/>
        <v>0</v>
      </c>
      <c r="HM229" s="176">
        <f t="shared" si="271"/>
        <v>0</v>
      </c>
      <c r="HN229" s="176">
        <f t="shared" si="271"/>
        <v>0</v>
      </c>
      <c r="HO229" s="176">
        <f t="shared" si="271"/>
        <v>0</v>
      </c>
      <c r="HP229" s="176">
        <f t="shared" si="271"/>
        <v>0</v>
      </c>
      <c r="HQ229" s="176">
        <f t="shared" si="271"/>
        <v>0</v>
      </c>
      <c r="HR229" s="176">
        <f t="shared" si="284"/>
        <v>0</v>
      </c>
      <c r="HS229" s="176">
        <f t="shared" si="284"/>
        <v>0</v>
      </c>
      <c r="HT229" s="176">
        <f t="shared" si="284"/>
        <v>0</v>
      </c>
      <c r="HU229" s="176">
        <f t="shared" si="284"/>
        <v>0</v>
      </c>
      <c r="HV229" s="176">
        <f t="shared" si="284"/>
        <v>0</v>
      </c>
      <c r="HW229" s="176">
        <f t="shared" si="284"/>
        <v>0</v>
      </c>
      <c r="HX229" s="176">
        <f t="shared" si="278"/>
        <v>0</v>
      </c>
      <c r="HY229" s="176">
        <f t="shared" si="278"/>
        <v>0</v>
      </c>
      <c r="HZ229" s="176">
        <f t="shared" si="278"/>
        <v>0</v>
      </c>
      <c r="IA229" s="176">
        <f t="shared" si="278"/>
        <v>0</v>
      </c>
      <c r="IB229" s="176">
        <f t="shared" si="278"/>
        <v>0</v>
      </c>
      <c r="IC229" s="176">
        <f t="shared" si="278"/>
        <v>0</v>
      </c>
      <c r="ID229" s="176">
        <f t="shared" si="278"/>
        <v>0</v>
      </c>
      <c r="IE229" s="176">
        <f t="shared" si="278"/>
        <v>0</v>
      </c>
      <c r="IF229" s="176">
        <f t="shared" si="278"/>
        <v>0</v>
      </c>
      <c r="IG229" s="176">
        <f t="shared" si="278"/>
        <v>0</v>
      </c>
    </row>
    <row r="230" spans="2:241" ht="12.75" customHeight="1" x14ac:dyDescent="0.25">
      <c r="B230" s="174"/>
      <c r="C230" s="174"/>
      <c r="D230" s="174">
        <f t="shared" si="256"/>
        <v>0</v>
      </c>
      <c r="E230"/>
      <c r="F230"/>
      <c r="G230" s="177">
        <v>217</v>
      </c>
      <c r="H230" s="176">
        <f t="shared" si="257"/>
        <v>33.646250484466421</v>
      </c>
      <c r="I230" s="176">
        <f t="shared" si="259"/>
        <v>0</v>
      </c>
      <c r="K230" s="176">
        <f t="shared" si="279"/>
        <v>0</v>
      </c>
      <c r="L230" s="176">
        <f t="shared" si="279"/>
        <v>0</v>
      </c>
      <c r="M230" s="176">
        <f t="shared" si="279"/>
        <v>0</v>
      </c>
      <c r="N230" s="176">
        <f t="shared" si="279"/>
        <v>0</v>
      </c>
      <c r="O230" s="176">
        <f t="shared" si="279"/>
        <v>0</v>
      </c>
      <c r="P230" s="176">
        <f t="shared" si="279"/>
        <v>0</v>
      </c>
      <c r="Q230" s="176">
        <f t="shared" si="279"/>
        <v>0</v>
      </c>
      <c r="R230" s="176">
        <f t="shared" si="279"/>
        <v>0</v>
      </c>
      <c r="S230" s="176">
        <f t="shared" si="279"/>
        <v>0</v>
      </c>
      <c r="T230" s="176">
        <f t="shared" si="279"/>
        <v>0</v>
      </c>
      <c r="U230" s="176">
        <f t="shared" si="275"/>
        <v>0</v>
      </c>
      <c r="V230" s="176">
        <f t="shared" si="275"/>
        <v>0</v>
      </c>
      <c r="W230" s="176">
        <f t="shared" si="275"/>
        <v>0</v>
      </c>
      <c r="X230" s="176">
        <f t="shared" si="275"/>
        <v>0</v>
      </c>
      <c r="Y230" s="176">
        <f t="shared" si="275"/>
        <v>0</v>
      </c>
      <c r="Z230" s="176">
        <f t="shared" si="275"/>
        <v>0</v>
      </c>
      <c r="AA230" s="176">
        <f t="shared" si="275"/>
        <v>0</v>
      </c>
      <c r="AB230" s="176">
        <f t="shared" si="275"/>
        <v>0</v>
      </c>
      <c r="AC230" s="176">
        <f t="shared" si="275"/>
        <v>0</v>
      </c>
      <c r="AD230" s="176">
        <f t="shared" si="275"/>
        <v>0</v>
      </c>
      <c r="AE230" s="176">
        <f t="shared" si="275"/>
        <v>0</v>
      </c>
      <c r="AF230" s="176">
        <f t="shared" si="275"/>
        <v>0</v>
      </c>
      <c r="AG230" s="176">
        <f t="shared" si="275"/>
        <v>0</v>
      </c>
      <c r="AH230" s="176">
        <f t="shared" si="275"/>
        <v>0</v>
      </c>
      <c r="AI230" s="176">
        <f t="shared" si="275"/>
        <v>0</v>
      </c>
      <c r="AJ230" s="176">
        <f t="shared" si="275"/>
        <v>0</v>
      </c>
      <c r="AK230" s="176">
        <f t="shared" si="280"/>
        <v>0</v>
      </c>
      <c r="AL230" s="176">
        <f t="shared" si="280"/>
        <v>0</v>
      </c>
      <c r="AM230" s="176">
        <f t="shared" si="280"/>
        <v>0</v>
      </c>
      <c r="AN230" s="176">
        <f t="shared" si="280"/>
        <v>0</v>
      </c>
      <c r="AO230" s="176">
        <f t="shared" si="280"/>
        <v>0</v>
      </c>
      <c r="AP230" s="176">
        <f t="shared" si="280"/>
        <v>0</v>
      </c>
      <c r="AQ230" s="176">
        <f t="shared" si="280"/>
        <v>0</v>
      </c>
      <c r="AR230" s="176">
        <f t="shared" si="280"/>
        <v>0</v>
      </c>
      <c r="AS230" s="176">
        <f t="shared" si="280"/>
        <v>0</v>
      </c>
      <c r="AT230" s="176">
        <f t="shared" si="280"/>
        <v>0</v>
      </c>
      <c r="AU230" s="176">
        <f t="shared" si="280"/>
        <v>0</v>
      </c>
      <c r="AV230" s="176">
        <f t="shared" si="280"/>
        <v>0</v>
      </c>
      <c r="AW230" s="176">
        <f t="shared" si="280"/>
        <v>0</v>
      </c>
      <c r="AX230" s="176">
        <f t="shared" si="280"/>
        <v>0</v>
      </c>
      <c r="AY230" s="176">
        <f t="shared" si="280"/>
        <v>0</v>
      </c>
      <c r="AZ230" s="176">
        <f t="shared" si="280"/>
        <v>0</v>
      </c>
      <c r="BA230" s="176">
        <f t="shared" si="285"/>
        <v>0</v>
      </c>
      <c r="BB230" s="176">
        <f t="shared" si="285"/>
        <v>0</v>
      </c>
      <c r="BC230" s="176">
        <f t="shared" si="285"/>
        <v>0</v>
      </c>
      <c r="BD230" s="176">
        <f t="shared" si="285"/>
        <v>0</v>
      </c>
      <c r="BE230" s="176">
        <f t="shared" si="285"/>
        <v>0</v>
      </c>
      <c r="BF230" s="176">
        <f t="shared" si="285"/>
        <v>0</v>
      </c>
      <c r="BG230" s="176">
        <f t="shared" si="285"/>
        <v>0</v>
      </c>
      <c r="BH230" s="176">
        <f t="shared" si="285"/>
        <v>0</v>
      </c>
      <c r="BI230" s="176">
        <f t="shared" si="285"/>
        <v>0</v>
      </c>
      <c r="BJ230" s="176">
        <f t="shared" si="285"/>
        <v>0</v>
      </c>
      <c r="BK230" s="176">
        <f t="shared" si="285"/>
        <v>0</v>
      </c>
      <c r="BL230" s="176">
        <f t="shared" si="285"/>
        <v>0</v>
      </c>
      <c r="BM230" s="176">
        <f t="shared" si="285"/>
        <v>0</v>
      </c>
      <c r="BN230" s="176">
        <f t="shared" si="285"/>
        <v>0</v>
      </c>
      <c r="BO230" s="176">
        <f t="shared" si="282"/>
        <v>0</v>
      </c>
      <c r="BP230" s="176">
        <f t="shared" si="282"/>
        <v>0</v>
      </c>
      <c r="BQ230" s="176">
        <f t="shared" si="282"/>
        <v>0</v>
      </c>
      <c r="BR230" s="176">
        <f t="shared" si="282"/>
        <v>0</v>
      </c>
      <c r="BS230" s="176">
        <f t="shared" si="282"/>
        <v>0</v>
      </c>
      <c r="BT230" s="176">
        <f t="shared" si="282"/>
        <v>0</v>
      </c>
      <c r="BU230" s="176">
        <f t="shared" si="282"/>
        <v>0</v>
      </c>
      <c r="BV230" s="176">
        <f t="shared" si="282"/>
        <v>0</v>
      </c>
      <c r="BW230" s="176">
        <f t="shared" si="282"/>
        <v>0</v>
      </c>
      <c r="BX230" s="176">
        <f t="shared" si="282"/>
        <v>0</v>
      </c>
      <c r="BY230" s="176">
        <f t="shared" si="286"/>
        <v>0</v>
      </c>
      <c r="BZ230" s="176">
        <f t="shared" si="286"/>
        <v>0</v>
      </c>
      <c r="CA230" s="176">
        <f t="shared" si="286"/>
        <v>0</v>
      </c>
      <c r="CB230" s="176">
        <f t="shared" si="286"/>
        <v>0</v>
      </c>
      <c r="CC230" s="176">
        <f t="shared" si="286"/>
        <v>0</v>
      </c>
      <c r="CD230" s="176">
        <f t="shared" si="286"/>
        <v>0</v>
      </c>
      <c r="CE230" s="176">
        <f t="shared" si="286"/>
        <v>0</v>
      </c>
      <c r="CF230" s="176">
        <f t="shared" si="286"/>
        <v>0</v>
      </c>
      <c r="CG230" s="176">
        <f t="shared" si="286"/>
        <v>0</v>
      </c>
      <c r="CH230" s="176">
        <f t="shared" si="286"/>
        <v>0</v>
      </c>
      <c r="CI230" s="176">
        <f t="shared" si="286"/>
        <v>0</v>
      </c>
      <c r="CJ230" s="176">
        <f t="shared" si="286"/>
        <v>0</v>
      </c>
      <c r="CK230" s="176">
        <f t="shared" si="286"/>
        <v>0</v>
      </c>
      <c r="CL230" s="176">
        <f t="shared" si="286"/>
        <v>0</v>
      </c>
      <c r="CM230" s="176">
        <f t="shared" si="276"/>
        <v>0</v>
      </c>
      <c r="CN230" s="176">
        <f t="shared" si="276"/>
        <v>0</v>
      </c>
      <c r="CO230" s="176">
        <f t="shared" si="276"/>
        <v>0</v>
      </c>
      <c r="CP230" s="176">
        <f t="shared" si="276"/>
        <v>0</v>
      </c>
      <c r="CQ230" s="176">
        <f t="shared" si="276"/>
        <v>0</v>
      </c>
      <c r="CR230" s="176">
        <f t="shared" si="276"/>
        <v>0</v>
      </c>
      <c r="CS230" s="176">
        <f t="shared" si="276"/>
        <v>0</v>
      </c>
      <c r="CT230" s="176">
        <f t="shared" si="276"/>
        <v>0</v>
      </c>
      <c r="CU230" s="176">
        <f t="shared" si="276"/>
        <v>0</v>
      </c>
      <c r="CV230" s="176">
        <f t="shared" si="276"/>
        <v>0</v>
      </c>
      <c r="CW230" s="176">
        <f t="shared" si="276"/>
        <v>0</v>
      </c>
      <c r="CX230" s="176">
        <f t="shared" si="276"/>
        <v>0</v>
      </c>
      <c r="CY230" s="176">
        <f t="shared" si="276"/>
        <v>0</v>
      </c>
      <c r="CZ230" s="176">
        <f t="shared" si="269"/>
        <v>0</v>
      </c>
      <c r="DA230" s="176">
        <f t="shared" si="269"/>
        <v>0</v>
      </c>
      <c r="DB230" s="176">
        <f t="shared" si="269"/>
        <v>0</v>
      </c>
      <c r="DC230" s="176">
        <f t="shared" si="269"/>
        <v>0</v>
      </c>
      <c r="DD230" s="176">
        <f t="shared" si="269"/>
        <v>0</v>
      </c>
      <c r="DE230" s="176">
        <f t="shared" si="269"/>
        <v>0</v>
      </c>
      <c r="DF230" s="176">
        <f t="shared" si="269"/>
        <v>0</v>
      </c>
      <c r="DG230" s="176">
        <f t="shared" si="269"/>
        <v>0</v>
      </c>
      <c r="DH230" s="176">
        <f t="shared" si="269"/>
        <v>0</v>
      </c>
      <c r="DI230" s="176">
        <f t="shared" si="269"/>
        <v>0</v>
      </c>
      <c r="DJ230" s="176">
        <f t="shared" si="290"/>
        <v>0</v>
      </c>
      <c r="DK230" s="176">
        <f t="shared" si="290"/>
        <v>0</v>
      </c>
      <c r="DL230" s="176">
        <f t="shared" si="290"/>
        <v>0</v>
      </c>
      <c r="DM230" s="176">
        <f t="shared" si="290"/>
        <v>0</v>
      </c>
      <c r="DN230" s="176">
        <f t="shared" si="290"/>
        <v>0</v>
      </c>
      <c r="DO230" s="176">
        <f t="shared" si="290"/>
        <v>0</v>
      </c>
      <c r="DP230" s="176">
        <f t="shared" si="290"/>
        <v>0</v>
      </c>
      <c r="DQ230" s="176">
        <f t="shared" si="290"/>
        <v>0</v>
      </c>
      <c r="DR230" s="176">
        <f t="shared" si="290"/>
        <v>0</v>
      </c>
      <c r="DS230" s="176">
        <f t="shared" si="290"/>
        <v>0</v>
      </c>
      <c r="DT230" s="176">
        <f t="shared" si="290"/>
        <v>0</v>
      </c>
      <c r="DU230" s="176">
        <f t="shared" si="290"/>
        <v>0</v>
      </c>
      <c r="DV230" s="176">
        <f t="shared" si="290"/>
        <v>0</v>
      </c>
      <c r="DW230" s="176">
        <f t="shared" si="290"/>
        <v>0</v>
      </c>
      <c r="DX230" s="176">
        <f t="shared" si="290"/>
        <v>0</v>
      </c>
      <c r="DY230" s="176">
        <f t="shared" si="290"/>
        <v>0</v>
      </c>
      <c r="DZ230" s="176">
        <f t="shared" si="287"/>
        <v>0</v>
      </c>
      <c r="EA230" s="176">
        <f t="shared" si="287"/>
        <v>0</v>
      </c>
      <c r="EB230" s="176">
        <f t="shared" si="287"/>
        <v>0</v>
      </c>
      <c r="EC230" s="176">
        <f t="shared" si="287"/>
        <v>0</v>
      </c>
      <c r="ED230" s="176">
        <f t="shared" si="287"/>
        <v>0</v>
      </c>
      <c r="EE230" s="176">
        <f t="shared" si="287"/>
        <v>0</v>
      </c>
      <c r="EF230" s="176">
        <f t="shared" si="287"/>
        <v>0</v>
      </c>
      <c r="EG230" s="176">
        <f t="shared" si="287"/>
        <v>0</v>
      </c>
      <c r="EH230" s="176">
        <f t="shared" si="287"/>
        <v>0</v>
      </c>
      <c r="EI230" s="176">
        <f t="shared" si="287"/>
        <v>0</v>
      </c>
      <c r="EJ230" s="176">
        <f t="shared" si="287"/>
        <v>0</v>
      </c>
      <c r="EK230" s="176">
        <f t="shared" si="287"/>
        <v>0</v>
      </c>
      <c r="EL230" s="176">
        <f t="shared" si="287"/>
        <v>0</v>
      </c>
      <c r="EM230" s="176">
        <f t="shared" si="287"/>
        <v>0</v>
      </c>
      <c r="EN230" s="176">
        <f t="shared" si="270"/>
        <v>0</v>
      </c>
      <c r="EO230" s="176">
        <f t="shared" si="270"/>
        <v>0</v>
      </c>
      <c r="EP230" s="176">
        <f t="shared" si="270"/>
        <v>0</v>
      </c>
      <c r="EQ230" s="176">
        <f t="shared" si="270"/>
        <v>0</v>
      </c>
      <c r="ER230" s="176">
        <f t="shared" si="270"/>
        <v>0</v>
      </c>
      <c r="ES230" s="176">
        <f t="shared" si="270"/>
        <v>0</v>
      </c>
      <c r="ET230" s="176">
        <f t="shared" si="270"/>
        <v>0</v>
      </c>
      <c r="EU230" s="176">
        <f t="shared" si="270"/>
        <v>0</v>
      </c>
      <c r="EV230" s="176">
        <f t="shared" si="270"/>
        <v>0</v>
      </c>
      <c r="EW230" s="176">
        <f t="shared" si="270"/>
        <v>0</v>
      </c>
      <c r="EX230" s="176">
        <f t="shared" si="270"/>
        <v>0</v>
      </c>
      <c r="EY230" s="176">
        <f t="shared" si="270"/>
        <v>0</v>
      </c>
      <c r="EZ230" s="176">
        <f t="shared" si="270"/>
        <v>0</v>
      </c>
      <c r="FA230" s="176">
        <f t="shared" si="270"/>
        <v>0</v>
      </c>
      <c r="FB230" s="176">
        <f t="shared" si="270"/>
        <v>0</v>
      </c>
      <c r="FC230" s="176">
        <f t="shared" si="277"/>
        <v>0</v>
      </c>
      <c r="FD230" s="176">
        <f t="shared" si="277"/>
        <v>0</v>
      </c>
      <c r="FE230" s="176">
        <f t="shared" si="277"/>
        <v>0</v>
      </c>
      <c r="FF230" s="176">
        <f t="shared" si="277"/>
        <v>0</v>
      </c>
      <c r="FG230" s="176">
        <f t="shared" si="277"/>
        <v>0</v>
      </c>
      <c r="FH230" s="176">
        <f t="shared" si="277"/>
        <v>0</v>
      </c>
      <c r="FI230" s="176">
        <f t="shared" si="277"/>
        <v>0</v>
      </c>
      <c r="FJ230" s="176">
        <f t="shared" si="277"/>
        <v>0</v>
      </c>
      <c r="FK230" s="176">
        <f t="shared" si="277"/>
        <v>0</v>
      </c>
      <c r="FL230" s="176">
        <f t="shared" si="277"/>
        <v>0</v>
      </c>
      <c r="FM230" s="176">
        <f t="shared" si="277"/>
        <v>0</v>
      </c>
      <c r="FN230" s="176">
        <f t="shared" si="277"/>
        <v>0</v>
      </c>
      <c r="FO230" s="176">
        <f t="shared" si="277"/>
        <v>0</v>
      </c>
      <c r="FP230" s="176">
        <f t="shared" si="277"/>
        <v>0</v>
      </c>
      <c r="FQ230" s="176">
        <f t="shared" si="277"/>
        <v>0</v>
      </c>
      <c r="FR230" s="176">
        <f t="shared" si="277"/>
        <v>0</v>
      </c>
      <c r="FS230" s="176">
        <f t="shared" si="291"/>
        <v>0</v>
      </c>
      <c r="FT230" s="176">
        <f t="shared" si="291"/>
        <v>0</v>
      </c>
      <c r="FU230" s="176">
        <f t="shared" si="291"/>
        <v>0</v>
      </c>
      <c r="FV230" s="176">
        <f t="shared" si="291"/>
        <v>0</v>
      </c>
      <c r="FW230" s="176">
        <f t="shared" si="291"/>
        <v>0</v>
      </c>
      <c r="FX230" s="176">
        <f t="shared" si="291"/>
        <v>0</v>
      </c>
      <c r="FY230" s="176">
        <f t="shared" si="291"/>
        <v>0</v>
      </c>
      <c r="FZ230" s="176">
        <f t="shared" si="291"/>
        <v>0</v>
      </c>
      <c r="GA230" s="176">
        <f t="shared" si="291"/>
        <v>0</v>
      </c>
      <c r="GB230" s="176">
        <f t="shared" si="291"/>
        <v>0</v>
      </c>
      <c r="GC230" s="176">
        <f t="shared" si="291"/>
        <v>0</v>
      </c>
      <c r="GD230" s="176">
        <f t="shared" si="291"/>
        <v>0</v>
      </c>
      <c r="GE230" s="176">
        <f t="shared" si="291"/>
        <v>0</v>
      </c>
      <c r="GF230" s="176">
        <f t="shared" si="291"/>
        <v>0</v>
      </c>
      <c r="GG230" s="176">
        <f t="shared" si="291"/>
        <v>0</v>
      </c>
      <c r="GH230" s="176">
        <f t="shared" si="291"/>
        <v>0</v>
      </c>
      <c r="GI230" s="176">
        <f t="shared" ref="GI230:GX249" si="292">+NORMDIST($H230,GI$12,GI$13,FALSE)</f>
        <v>0</v>
      </c>
      <c r="GJ230" s="176">
        <f t="shared" si="292"/>
        <v>0</v>
      </c>
      <c r="GK230" s="176">
        <f t="shared" si="292"/>
        <v>0</v>
      </c>
      <c r="GL230" s="176">
        <f t="shared" si="292"/>
        <v>0</v>
      </c>
      <c r="GM230" s="176">
        <f t="shared" si="292"/>
        <v>0</v>
      </c>
      <c r="GN230" s="176">
        <f t="shared" si="292"/>
        <v>0</v>
      </c>
      <c r="GO230" s="176">
        <f t="shared" si="292"/>
        <v>0</v>
      </c>
      <c r="GP230" s="176">
        <f t="shared" si="292"/>
        <v>0</v>
      </c>
      <c r="GQ230" s="176">
        <f t="shared" si="292"/>
        <v>0</v>
      </c>
      <c r="GR230" s="176">
        <f t="shared" si="292"/>
        <v>0</v>
      </c>
      <c r="GS230" s="176">
        <f t="shared" si="292"/>
        <v>0</v>
      </c>
      <c r="GT230" s="176">
        <f t="shared" si="292"/>
        <v>0</v>
      </c>
      <c r="GU230" s="176">
        <f t="shared" si="292"/>
        <v>0</v>
      </c>
      <c r="GV230" s="176">
        <f t="shared" si="289"/>
        <v>0</v>
      </c>
      <c r="GW230" s="176">
        <f t="shared" si="289"/>
        <v>0</v>
      </c>
      <c r="GX230" s="176">
        <f t="shared" si="289"/>
        <v>0</v>
      </c>
      <c r="GY230" s="176">
        <f t="shared" si="289"/>
        <v>0</v>
      </c>
      <c r="GZ230" s="176">
        <f t="shared" si="289"/>
        <v>0</v>
      </c>
      <c r="HA230" s="176">
        <f t="shared" si="289"/>
        <v>0</v>
      </c>
      <c r="HB230" s="176">
        <f t="shared" si="289"/>
        <v>0</v>
      </c>
      <c r="HC230" s="176">
        <f t="shared" si="289"/>
        <v>0</v>
      </c>
      <c r="HD230" s="176">
        <f t="shared" si="289"/>
        <v>0</v>
      </c>
      <c r="HE230" s="176">
        <f t="shared" si="289"/>
        <v>0</v>
      </c>
      <c r="HF230" s="176">
        <f t="shared" si="289"/>
        <v>0</v>
      </c>
      <c r="HG230" s="176">
        <f t="shared" si="289"/>
        <v>0</v>
      </c>
      <c r="HH230" s="176">
        <f t="shared" si="271"/>
        <v>0</v>
      </c>
      <c r="HI230" s="176">
        <f t="shared" si="271"/>
        <v>0</v>
      </c>
      <c r="HJ230" s="176">
        <f t="shared" si="271"/>
        <v>0</v>
      </c>
      <c r="HK230" s="176">
        <f t="shared" si="271"/>
        <v>0</v>
      </c>
      <c r="HL230" s="176">
        <f t="shared" si="271"/>
        <v>0</v>
      </c>
      <c r="HM230" s="176">
        <f t="shared" si="271"/>
        <v>0</v>
      </c>
      <c r="HN230" s="176">
        <f t="shared" si="271"/>
        <v>0</v>
      </c>
      <c r="HO230" s="176">
        <f t="shared" si="271"/>
        <v>0</v>
      </c>
      <c r="HP230" s="176">
        <f t="shared" si="271"/>
        <v>0</v>
      </c>
      <c r="HQ230" s="176">
        <f t="shared" si="271"/>
        <v>0</v>
      </c>
      <c r="HR230" s="176">
        <f t="shared" si="284"/>
        <v>0</v>
      </c>
      <c r="HS230" s="176">
        <f t="shared" si="284"/>
        <v>0</v>
      </c>
      <c r="HT230" s="176">
        <f t="shared" si="284"/>
        <v>0</v>
      </c>
      <c r="HU230" s="176">
        <f t="shared" si="284"/>
        <v>0</v>
      </c>
      <c r="HV230" s="176">
        <f t="shared" si="284"/>
        <v>0</v>
      </c>
      <c r="HW230" s="176">
        <f t="shared" si="284"/>
        <v>0</v>
      </c>
      <c r="HX230" s="176">
        <f t="shared" si="278"/>
        <v>0</v>
      </c>
      <c r="HY230" s="176">
        <f t="shared" si="278"/>
        <v>0</v>
      </c>
      <c r="HZ230" s="176">
        <f t="shared" si="278"/>
        <v>0</v>
      </c>
      <c r="IA230" s="176">
        <f t="shared" si="278"/>
        <v>0</v>
      </c>
      <c r="IB230" s="176">
        <f t="shared" si="278"/>
        <v>0</v>
      </c>
      <c r="IC230" s="176">
        <f t="shared" si="278"/>
        <v>0</v>
      </c>
      <c r="ID230" s="176">
        <f t="shared" si="278"/>
        <v>0</v>
      </c>
      <c r="IE230" s="176">
        <f t="shared" si="278"/>
        <v>0</v>
      </c>
      <c r="IF230" s="176">
        <f t="shared" si="278"/>
        <v>0</v>
      </c>
      <c r="IG230" s="176">
        <f t="shared" si="278"/>
        <v>0</v>
      </c>
    </row>
    <row r="231" spans="2:241" ht="12.75" customHeight="1" x14ac:dyDescent="0.25">
      <c r="B231" s="174"/>
      <c r="C231" s="174"/>
      <c r="D231" s="174">
        <f t="shared" si="256"/>
        <v>0</v>
      </c>
      <c r="E231"/>
      <c r="F231"/>
      <c r="G231" s="177">
        <v>218</v>
      </c>
      <c r="H231" s="176">
        <f t="shared" si="257"/>
        <v>33.801302330016959</v>
      </c>
      <c r="I231" s="176">
        <f t="shared" si="259"/>
        <v>0</v>
      </c>
      <c r="K231" s="176">
        <f t="shared" si="279"/>
        <v>0</v>
      </c>
      <c r="L231" s="176">
        <f t="shared" si="279"/>
        <v>0</v>
      </c>
      <c r="M231" s="176">
        <f t="shared" si="279"/>
        <v>0</v>
      </c>
      <c r="N231" s="176">
        <f t="shared" si="279"/>
        <v>0</v>
      </c>
      <c r="O231" s="176">
        <f t="shared" si="279"/>
        <v>0</v>
      </c>
      <c r="P231" s="176">
        <f t="shared" si="279"/>
        <v>0</v>
      </c>
      <c r="Q231" s="176">
        <f t="shared" si="279"/>
        <v>0</v>
      </c>
      <c r="R231" s="176">
        <f t="shared" si="279"/>
        <v>0</v>
      </c>
      <c r="S231" s="176">
        <f t="shared" si="279"/>
        <v>0</v>
      </c>
      <c r="T231" s="176">
        <f t="shared" si="279"/>
        <v>0</v>
      </c>
      <c r="U231" s="176">
        <f t="shared" si="275"/>
        <v>0</v>
      </c>
      <c r="V231" s="176">
        <f t="shared" si="275"/>
        <v>0</v>
      </c>
      <c r="W231" s="176">
        <f t="shared" si="275"/>
        <v>0</v>
      </c>
      <c r="X231" s="176">
        <f t="shared" si="275"/>
        <v>0</v>
      </c>
      <c r="Y231" s="176">
        <f t="shared" si="275"/>
        <v>0</v>
      </c>
      <c r="Z231" s="176">
        <f t="shared" si="275"/>
        <v>0</v>
      </c>
      <c r="AA231" s="176">
        <f t="shared" si="275"/>
        <v>0</v>
      </c>
      <c r="AB231" s="176">
        <f t="shared" si="275"/>
        <v>0</v>
      </c>
      <c r="AC231" s="176">
        <f t="shared" si="275"/>
        <v>0</v>
      </c>
      <c r="AD231" s="176">
        <f t="shared" si="275"/>
        <v>0</v>
      </c>
      <c r="AE231" s="176">
        <f t="shared" si="275"/>
        <v>0</v>
      </c>
      <c r="AF231" s="176">
        <f t="shared" si="275"/>
        <v>0</v>
      </c>
      <c r="AG231" s="176">
        <f t="shared" si="275"/>
        <v>0</v>
      </c>
      <c r="AH231" s="176">
        <f t="shared" si="275"/>
        <v>0</v>
      </c>
      <c r="AI231" s="176">
        <f t="shared" si="275"/>
        <v>0</v>
      </c>
      <c r="AJ231" s="176">
        <f t="shared" si="275"/>
        <v>0</v>
      </c>
      <c r="AK231" s="176">
        <f t="shared" si="280"/>
        <v>0</v>
      </c>
      <c r="AL231" s="176">
        <f t="shared" si="280"/>
        <v>0</v>
      </c>
      <c r="AM231" s="176">
        <f t="shared" si="280"/>
        <v>0</v>
      </c>
      <c r="AN231" s="176">
        <f t="shared" si="280"/>
        <v>0</v>
      </c>
      <c r="AO231" s="176">
        <f t="shared" si="280"/>
        <v>0</v>
      </c>
      <c r="AP231" s="176">
        <f t="shared" si="280"/>
        <v>0</v>
      </c>
      <c r="AQ231" s="176">
        <f t="shared" si="280"/>
        <v>0</v>
      </c>
      <c r="AR231" s="176">
        <f t="shared" si="280"/>
        <v>0</v>
      </c>
      <c r="AS231" s="176">
        <f t="shared" si="280"/>
        <v>0</v>
      </c>
      <c r="AT231" s="176">
        <f t="shared" si="280"/>
        <v>0</v>
      </c>
      <c r="AU231" s="176">
        <f t="shared" si="280"/>
        <v>0</v>
      </c>
      <c r="AV231" s="176">
        <f t="shared" si="280"/>
        <v>0</v>
      </c>
      <c r="AW231" s="176">
        <f t="shared" si="280"/>
        <v>0</v>
      </c>
      <c r="AX231" s="176">
        <f t="shared" si="280"/>
        <v>0</v>
      </c>
      <c r="AY231" s="176">
        <f t="shared" si="280"/>
        <v>0</v>
      </c>
      <c r="AZ231" s="176">
        <f t="shared" si="280"/>
        <v>0</v>
      </c>
      <c r="BA231" s="176">
        <f t="shared" si="285"/>
        <v>0</v>
      </c>
      <c r="BB231" s="176">
        <f t="shared" si="285"/>
        <v>0</v>
      </c>
      <c r="BC231" s="176">
        <f t="shared" si="285"/>
        <v>0</v>
      </c>
      <c r="BD231" s="176">
        <f t="shared" si="285"/>
        <v>0</v>
      </c>
      <c r="BE231" s="176">
        <f t="shared" si="285"/>
        <v>0</v>
      </c>
      <c r="BF231" s="176">
        <f t="shared" si="285"/>
        <v>0</v>
      </c>
      <c r="BG231" s="176">
        <f t="shared" si="285"/>
        <v>0</v>
      </c>
      <c r="BH231" s="176">
        <f t="shared" si="285"/>
        <v>0</v>
      </c>
      <c r="BI231" s="176">
        <f t="shared" si="285"/>
        <v>0</v>
      </c>
      <c r="BJ231" s="176">
        <f t="shared" si="285"/>
        <v>0</v>
      </c>
      <c r="BK231" s="176">
        <f t="shared" si="285"/>
        <v>0</v>
      </c>
      <c r="BL231" s="176">
        <f t="shared" si="285"/>
        <v>0</v>
      </c>
      <c r="BM231" s="176">
        <f t="shared" si="285"/>
        <v>0</v>
      </c>
      <c r="BN231" s="176">
        <f t="shared" si="285"/>
        <v>0</v>
      </c>
      <c r="BO231" s="176">
        <f t="shared" si="282"/>
        <v>0</v>
      </c>
      <c r="BP231" s="176">
        <f t="shared" si="282"/>
        <v>0</v>
      </c>
      <c r="BQ231" s="176">
        <f t="shared" si="282"/>
        <v>0</v>
      </c>
      <c r="BR231" s="176">
        <f t="shared" si="282"/>
        <v>0</v>
      </c>
      <c r="BS231" s="176">
        <f t="shared" si="282"/>
        <v>0</v>
      </c>
      <c r="BT231" s="176">
        <f t="shared" si="282"/>
        <v>0</v>
      </c>
      <c r="BU231" s="176">
        <f t="shared" si="282"/>
        <v>0</v>
      </c>
      <c r="BV231" s="176">
        <f t="shared" si="282"/>
        <v>0</v>
      </c>
      <c r="BW231" s="176">
        <f t="shared" si="282"/>
        <v>0</v>
      </c>
      <c r="BX231" s="176">
        <f t="shared" si="282"/>
        <v>0</v>
      </c>
      <c r="BY231" s="176">
        <f t="shared" si="286"/>
        <v>0</v>
      </c>
      <c r="BZ231" s="176">
        <f t="shared" si="286"/>
        <v>0</v>
      </c>
      <c r="CA231" s="176">
        <f t="shared" si="286"/>
        <v>0</v>
      </c>
      <c r="CB231" s="176">
        <f t="shared" si="286"/>
        <v>0</v>
      </c>
      <c r="CC231" s="176">
        <f t="shared" si="286"/>
        <v>0</v>
      </c>
      <c r="CD231" s="176">
        <f t="shared" si="286"/>
        <v>0</v>
      </c>
      <c r="CE231" s="176">
        <f t="shared" si="286"/>
        <v>0</v>
      </c>
      <c r="CF231" s="176">
        <f t="shared" si="286"/>
        <v>0</v>
      </c>
      <c r="CG231" s="176">
        <f t="shared" si="286"/>
        <v>0</v>
      </c>
      <c r="CH231" s="176">
        <f t="shared" si="286"/>
        <v>0</v>
      </c>
      <c r="CI231" s="176">
        <f t="shared" si="286"/>
        <v>0</v>
      </c>
      <c r="CJ231" s="176">
        <f t="shared" si="286"/>
        <v>0</v>
      </c>
      <c r="CK231" s="176">
        <f t="shared" si="286"/>
        <v>0</v>
      </c>
      <c r="CL231" s="176">
        <f t="shared" si="286"/>
        <v>0</v>
      </c>
      <c r="CM231" s="176">
        <f t="shared" si="276"/>
        <v>0</v>
      </c>
      <c r="CN231" s="176">
        <f t="shared" si="276"/>
        <v>0</v>
      </c>
      <c r="CO231" s="176">
        <f t="shared" si="276"/>
        <v>0</v>
      </c>
      <c r="CP231" s="176">
        <f t="shared" si="276"/>
        <v>0</v>
      </c>
      <c r="CQ231" s="176">
        <f t="shared" si="276"/>
        <v>0</v>
      </c>
      <c r="CR231" s="176">
        <f t="shared" si="276"/>
        <v>0</v>
      </c>
      <c r="CS231" s="176">
        <f t="shared" si="276"/>
        <v>0</v>
      </c>
      <c r="CT231" s="176">
        <f t="shared" si="276"/>
        <v>0</v>
      </c>
      <c r="CU231" s="176">
        <f t="shared" si="276"/>
        <v>0</v>
      </c>
      <c r="CV231" s="176">
        <f t="shared" si="276"/>
        <v>0</v>
      </c>
      <c r="CW231" s="176">
        <f t="shared" si="276"/>
        <v>0</v>
      </c>
      <c r="CX231" s="176">
        <f t="shared" si="276"/>
        <v>0</v>
      </c>
      <c r="CY231" s="176">
        <f t="shared" si="276"/>
        <v>0</v>
      </c>
      <c r="CZ231" s="176">
        <f t="shared" si="269"/>
        <v>0</v>
      </c>
      <c r="DA231" s="176">
        <f t="shared" si="269"/>
        <v>0</v>
      </c>
      <c r="DB231" s="176">
        <f t="shared" si="269"/>
        <v>0</v>
      </c>
      <c r="DC231" s="176">
        <f t="shared" si="269"/>
        <v>0</v>
      </c>
      <c r="DD231" s="176">
        <f t="shared" si="269"/>
        <v>0</v>
      </c>
      <c r="DE231" s="176">
        <f t="shared" si="269"/>
        <v>0</v>
      </c>
      <c r="DF231" s="176">
        <f t="shared" si="269"/>
        <v>0</v>
      </c>
      <c r="DG231" s="176">
        <f t="shared" si="269"/>
        <v>0</v>
      </c>
      <c r="DH231" s="176">
        <f t="shared" si="269"/>
        <v>0</v>
      </c>
      <c r="DI231" s="176">
        <f t="shared" si="269"/>
        <v>0</v>
      </c>
      <c r="DJ231" s="176">
        <f t="shared" si="290"/>
        <v>0</v>
      </c>
      <c r="DK231" s="176">
        <f t="shared" si="290"/>
        <v>0</v>
      </c>
      <c r="DL231" s="176">
        <f t="shared" si="290"/>
        <v>0</v>
      </c>
      <c r="DM231" s="176">
        <f t="shared" si="290"/>
        <v>0</v>
      </c>
      <c r="DN231" s="176">
        <f t="shared" si="290"/>
        <v>0</v>
      </c>
      <c r="DO231" s="176">
        <f t="shared" si="290"/>
        <v>0</v>
      </c>
      <c r="DP231" s="176">
        <f t="shared" si="290"/>
        <v>0</v>
      </c>
      <c r="DQ231" s="176">
        <f t="shared" si="290"/>
        <v>0</v>
      </c>
      <c r="DR231" s="176">
        <f t="shared" si="290"/>
        <v>0</v>
      </c>
      <c r="DS231" s="176">
        <f t="shared" si="290"/>
        <v>0</v>
      </c>
      <c r="DT231" s="176">
        <f t="shared" si="290"/>
        <v>0</v>
      </c>
      <c r="DU231" s="176">
        <f t="shared" si="290"/>
        <v>0</v>
      </c>
      <c r="DV231" s="176">
        <f t="shared" si="290"/>
        <v>0</v>
      </c>
      <c r="DW231" s="176">
        <f t="shared" si="290"/>
        <v>0</v>
      </c>
      <c r="DX231" s="176">
        <f t="shared" si="290"/>
        <v>0</v>
      </c>
      <c r="DY231" s="176">
        <f t="shared" si="290"/>
        <v>0</v>
      </c>
      <c r="DZ231" s="176">
        <f t="shared" si="287"/>
        <v>0</v>
      </c>
      <c r="EA231" s="176">
        <f t="shared" si="287"/>
        <v>0</v>
      </c>
      <c r="EB231" s="176">
        <f t="shared" si="287"/>
        <v>0</v>
      </c>
      <c r="EC231" s="176">
        <f t="shared" si="287"/>
        <v>0</v>
      </c>
      <c r="ED231" s="176">
        <f t="shared" si="287"/>
        <v>0</v>
      </c>
      <c r="EE231" s="176">
        <f t="shared" si="287"/>
        <v>0</v>
      </c>
      <c r="EF231" s="176">
        <f t="shared" si="287"/>
        <v>0</v>
      </c>
      <c r="EG231" s="176">
        <f t="shared" si="287"/>
        <v>0</v>
      </c>
      <c r="EH231" s="176">
        <f t="shared" si="287"/>
        <v>0</v>
      </c>
      <c r="EI231" s="176">
        <f t="shared" si="287"/>
        <v>0</v>
      </c>
      <c r="EJ231" s="176">
        <f t="shared" si="287"/>
        <v>0</v>
      </c>
      <c r="EK231" s="176">
        <f t="shared" si="287"/>
        <v>0</v>
      </c>
      <c r="EL231" s="176">
        <f t="shared" si="287"/>
        <v>0</v>
      </c>
      <c r="EM231" s="176">
        <f t="shared" si="287"/>
        <v>0</v>
      </c>
      <c r="EN231" s="176">
        <f t="shared" si="270"/>
        <v>0</v>
      </c>
      <c r="EO231" s="176">
        <f t="shared" si="270"/>
        <v>0</v>
      </c>
      <c r="EP231" s="176">
        <f t="shared" si="270"/>
        <v>0</v>
      </c>
      <c r="EQ231" s="176">
        <f t="shared" si="270"/>
        <v>0</v>
      </c>
      <c r="ER231" s="176">
        <f t="shared" si="270"/>
        <v>0</v>
      </c>
      <c r="ES231" s="176">
        <f t="shared" si="270"/>
        <v>0</v>
      </c>
      <c r="ET231" s="176">
        <f t="shared" si="270"/>
        <v>0</v>
      </c>
      <c r="EU231" s="176">
        <f t="shared" si="270"/>
        <v>0</v>
      </c>
      <c r="EV231" s="176">
        <f t="shared" si="270"/>
        <v>0</v>
      </c>
      <c r="EW231" s="176">
        <f t="shared" si="270"/>
        <v>0</v>
      </c>
      <c r="EX231" s="176">
        <f t="shared" si="270"/>
        <v>0</v>
      </c>
      <c r="EY231" s="176">
        <f t="shared" si="270"/>
        <v>0</v>
      </c>
      <c r="EZ231" s="176">
        <f t="shared" si="270"/>
        <v>0</v>
      </c>
      <c r="FA231" s="176">
        <f t="shared" ref="FA231:FP248" si="293">+NORMDIST($H231,FA$12,FA$13,FALSE)</f>
        <v>0</v>
      </c>
      <c r="FB231" s="176">
        <f t="shared" si="293"/>
        <v>0</v>
      </c>
      <c r="FC231" s="176">
        <f t="shared" si="293"/>
        <v>0</v>
      </c>
      <c r="FD231" s="176">
        <f t="shared" si="293"/>
        <v>0</v>
      </c>
      <c r="FE231" s="176">
        <f t="shared" si="293"/>
        <v>0</v>
      </c>
      <c r="FF231" s="176">
        <f t="shared" si="293"/>
        <v>0</v>
      </c>
      <c r="FG231" s="176">
        <f t="shared" si="293"/>
        <v>0</v>
      </c>
      <c r="FH231" s="176">
        <f t="shared" si="293"/>
        <v>0</v>
      </c>
      <c r="FI231" s="176">
        <f t="shared" si="277"/>
        <v>0</v>
      </c>
      <c r="FJ231" s="176">
        <f t="shared" si="277"/>
        <v>0</v>
      </c>
      <c r="FK231" s="176">
        <f t="shared" si="277"/>
        <v>0</v>
      </c>
      <c r="FL231" s="176">
        <f t="shared" si="277"/>
        <v>0</v>
      </c>
      <c r="FM231" s="176">
        <f t="shared" si="277"/>
        <v>0</v>
      </c>
      <c r="FN231" s="176">
        <f t="shared" si="277"/>
        <v>0</v>
      </c>
      <c r="FO231" s="176">
        <f t="shared" si="277"/>
        <v>0</v>
      </c>
      <c r="FP231" s="176">
        <f t="shared" si="277"/>
        <v>0</v>
      </c>
      <c r="FQ231" s="176">
        <f t="shared" si="277"/>
        <v>0</v>
      </c>
      <c r="FR231" s="176">
        <f t="shared" si="277"/>
        <v>0</v>
      </c>
      <c r="FS231" s="176">
        <f t="shared" si="291"/>
        <v>0</v>
      </c>
      <c r="FT231" s="176">
        <f t="shared" si="291"/>
        <v>0</v>
      </c>
      <c r="FU231" s="176">
        <f t="shared" si="291"/>
        <v>0</v>
      </c>
      <c r="FV231" s="176">
        <f t="shared" si="291"/>
        <v>0</v>
      </c>
      <c r="FW231" s="176">
        <f t="shared" si="291"/>
        <v>0</v>
      </c>
      <c r="FX231" s="176">
        <f t="shared" si="291"/>
        <v>0</v>
      </c>
      <c r="FY231" s="176">
        <f t="shared" si="291"/>
        <v>0</v>
      </c>
      <c r="FZ231" s="176">
        <f t="shared" si="291"/>
        <v>0</v>
      </c>
      <c r="GA231" s="176">
        <f t="shared" si="291"/>
        <v>0</v>
      </c>
      <c r="GB231" s="176">
        <f t="shared" si="291"/>
        <v>0</v>
      </c>
      <c r="GC231" s="176">
        <f t="shared" si="291"/>
        <v>0</v>
      </c>
      <c r="GD231" s="176">
        <f t="shared" si="291"/>
        <v>0</v>
      </c>
      <c r="GE231" s="176">
        <f t="shared" si="291"/>
        <v>0</v>
      </c>
      <c r="GF231" s="176">
        <f t="shared" si="291"/>
        <v>0</v>
      </c>
      <c r="GG231" s="176">
        <f t="shared" si="291"/>
        <v>0</v>
      </c>
      <c r="GH231" s="176">
        <f t="shared" si="291"/>
        <v>0</v>
      </c>
      <c r="GI231" s="176">
        <f t="shared" si="292"/>
        <v>0</v>
      </c>
      <c r="GJ231" s="176">
        <f t="shared" si="292"/>
        <v>0</v>
      </c>
      <c r="GK231" s="176">
        <f t="shared" si="292"/>
        <v>0</v>
      </c>
      <c r="GL231" s="176">
        <f t="shared" si="292"/>
        <v>0</v>
      </c>
      <c r="GM231" s="176">
        <f t="shared" si="292"/>
        <v>0</v>
      </c>
      <c r="GN231" s="176">
        <f t="shared" si="292"/>
        <v>0</v>
      </c>
      <c r="GO231" s="176">
        <f t="shared" si="292"/>
        <v>0</v>
      </c>
      <c r="GP231" s="176">
        <f t="shared" si="292"/>
        <v>0</v>
      </c>
      <c r="GQ231" s="176">
        <f t="shared" si="292"/>
        <v>0</v>
      </c>
      <c r="GR231" s="176">
        <f t="shared" si="292"/>
        <v>0</v>
      </c>
      <c r="GS231" s="176">
        <f t="shared" si="292"/>
        <v>0</v>
      </c>
      <c r="GT231" s="176">
        <f t="shared" si="292"/>
        <v>0</v>
      </c>
      <c r="GU231" s="176">
        <f t="shared" si="292"/>
        <v>0</v>
      </c>
      <c r="GV231" s="176">
        <f t="shared" si="289"/>
        <v>0</v>
      </c>
      <c r="GW231" s="176">
        <f t="shared" si="289"/>
        <v>0</v>
      </c>
      <c r="GX231" s="176">
        <f t="shared" si="289"/>
        <v>0</v>
      </c>
      <c r="GY231" s="176">
        <f t="shared" si="289"/>
        <v>0</v>
      </c>
      <c r="GZ231" s="176">
        <f t="shared" si="289"/>
        <v>0</v>
      </c>
      <c r="HA231" s="176">
        <f t="shared" si="289"/>
        <v>0</v>
      </c>
      <c r="HB231" s="176">
        <f t="shared" si="289"/>
        <v>0</v>
      </c>
      <c r="HC231" s="176">
        <f t="shared" si="289"/>
        <v>0</v>
      </c>
      <c r="HD231" s="176">
        <f t="shared" si="289"/>
        <v>0</v>
      </c>
      <c r="HE231" s="176">
        <f t="shared" si="289"/>
        <v>0</v>
      </c>
      <c r="HF231" s="176">
        <f t="shared" si="289"/>
        <v>0</v>
      </c>
      <c r="HG231" s="176">
        <f t="shared" si="289"/>
        <v>0</v>
      </c>
      <c r="HH231" s="176">
        <f t="shared" si="271"/>
        <v>0</v>
      </c>
      <c r="HI231" s="176">
        <f t="shared" si="271"/>
        <v>0</v>
      </c>
      <c r="HJ231" s="176">
        <f t="shared" si="271"/>
        <v>0</v>
      </c>
      <c r="HK231" s="176">
        <f t="shared" si="271"/>
        <v>0</v>
      </c>
      <c r="HL231" s="176">
        <f t="shared" si="271"/>
        <v>0</v>
      </c>
      <c r="HM231" s="176">
        <f t="shared" si="271"/>
        <v>0</v>
      </c>
      <c r="HN231" s="176">
        <f t="shared" si="271"/>
        <v>0</v>
      </c>
      <c r="HO231" s="176">
        <f t="shared" si="271"/>
        <v>0</v>
      </c>
      <c r="HP231" s="176">
        <f t="shared" si="271"/>
        <v>0</v>
      </c>
      <c r="HQ231" s="176">
        <f t="shared" si="271"/>
        <v>0</v>
      </c>
      <c r="HR231" s="176">
        <f t="shared" si="284"/>
        <v>0</v>
      </c>
      <c r="HS231" s="176">
        <f t="shared" si="284"/>
        <v>0</v>
      </c>
      <c r="HT231" s="176">
        <f t="shared" si="284"/>
        <v>0</v>
      </c>
      <c r="HU231" s="176">
        <f t="shared" si="284"/>
        <v>0</v>
      </c>
      <c r="HV231" s="176">
        <f t="shared" si="284"/>
        <v>0</v>
      </c>
      <c r="HW231" s="176">
        <f t="shared" si="284"/>
        <v>0</v>
      </c>
      <c r="HX231" s="176">
        <f t="shared" si="278"/>
        <v>0</v>
      </c>
      <c r="HY231" s="176">
        <f t="shared" si="278"/>
        <v>0</v>
      </c>
      <c r="HZ231" s="176">
        <f t="shared" si="278"/>
        <v>0</v>
      </c>
      <c r="IA231" s="176">
        <f t="shared" si="278"/>
        <v>0</v>
      </c>
      <c r="IB231" s="176">
        <f t="shared" si="278"/>
        <v>0</v>
      </c>
      <c r="IC231" s="176">
        <f t="shared" si="278"/>
        <v>0</v>
      </c>
      <c r="ID231" s="176">
        <f t="shared" si="278"/>
        <v>0</v>
      </c>
      <c r="IE231" s="176">
        <f t="shared" si="278"/>
        <v>0</v>
      </c>
      <c r="IF231" s="176">
        <f t="shared" si="278"/>
        <v>0</v>
      </c>
      <c r="IG231" s="176">
        <f t="shared" si="278"/>
        <v>0</v>
      </c>
    </row>
    <row r="232" spans="2:241" ht="12.75" customHeight="1" x14ac:dyDescent="0.25">
      <c r="B232" s="174"/>
      <c r="C232" s="174"/>
      <c r="D232" s="174">
        <f t="shared" si="256"/>
        <v>0</v>
      </c>
      <c r="E232"/>
      <c r="F232"/>
      <c r="G232" s="177">
        <v>219</v>
      </c>
      <c r="H232" s="176">
        <f t="shared" si="257"/>
        <v>33.95635417556749</v>
      </c>
      <c r="I232" s="176">
        <f t="shared" si="259"/>
        <v>0</v>
      </c>
      <c r="K232" s="176">
        <f t="shared" si="279"/>
        <v>0</v>
      </c>
      <c r="L232" s="176">
        <f t="shared" si="279"/>
        <v>0</v>
      </c>
      <c r="M232" s="176">
        <f t="shared" si="279"/>
        <v>0</v>
      </c>
      <c r="N232" s="176">
        <f t="shared" si="279"/>
        <v>0</v>
      </c>
      <c r="O232" s="176">
        <f t="shared" si="279"/>
        <v>0</v>
      </c>
      <c r="P232" s="176">
        <f t="shared" si="279"/>
        <v>0</v>
      </c>
      <c r="Q232" s="176">
        <f t="shared" si="279"/>
        <v>0</v>
      </c>
      <c r="R232" s="176">
        <f t="shared" si="279"/>
        <v>0</v>
      </c>
      <c r="S232" s="176">
        <f t="shared" si="279"/>
        <v>0</v>
      </c>
      <c r="T232" s="176">
        <f t="shared" si="279"/>
        <v>0</v>
      </c>
      <c r="U232" s="176">
        <f t="shared" si="275"/>
        <v>0</v>
      </c>
      <c r="V232" s="176">
        <f t="shared" si="275"/>
        <v>0</v>
      </c>
      <c r="W232" s="176">
        <f t="shared" si="275"/>
        <v>0</v>
      </c>
      <c r="X232" s="176">
        <f t="shared" si="275"/>
        <v>0</v>
      </c>
      <c r="Y232" s="176">
        <f t="shared" si="275"/>
        <v>0</v>
      </c>
      <c r="Z232" s="176">
        <f t="shared" si="275"/>
        <v>0</v>
      </c>
      <c r="AA232" s="176">
        <f t="shared" si="275"/>
        <v>0</v>
      </c>
      <c r="AB232" s="176">
        <f t="shared" si="275"/>
        <v>0</v>
      </c>
      <c r="AC232" s="176">
        <f t="shared" si="275"/>
        <v>0</v>
      </c>
      <c r="AD232" s="176">
        <f t="shared" si="275"/>
        <v>0</v>
      </c>
      <c r="AE232" s="176">
        <f t="shared" si="275"/>
        <v>0</v>
      </c>
      <c r="AF232" s="176">
        <f t="shared" si="275"/>
        <v>0</v>
      </c>
      <c r="AG232" s="176">
        <f t="shared" si="275"/>
        <v>0</v>
      </c>
      <c r="AH232" s="176">
        <f t="shared" si="275"/>
        <v>0</v>
      </c>
      <c r="AI232" s="176">
        <f t="shared" si="275"/>
        <v>0</v>
      </c>
      <c r="AJ232" s="176">
        <f t="shared" si="275"/>
        <v>0</v>
      </c>
      <c r="AK232" s="176">
        <f t="shared" si="280"/>
        <v>0</v>
      </c>
      <c r="AL232" s="176">
        <f t="shared" si="280"/>
        <v>0</v>
      </c>
      <c r="AM232" s="176">
        <f t="shared" si="280"/>
        <v>0</v>
      </c>
      <c r="AN232" s="176">
        <f t="shared" si="280"/>
        <v>0</v>
      </c>
      <c r="AO232" s="176">
        <f t="shared" si="280"/>
        <v>0</v>
      </c>
      <c r="AP232" s="176">
        <f t="shared" si="280"/>
        <v>0</v>
      </c>
      <c r="AQ232" s="176">
        <f t="shared" si="280"/>
        <v>0</v>
      </c>
      <c r="AR232" s="176">
        <f t="shared" si="280"/>
        <v>0</v>
      </c>
      <c r="AS232" s="176">
        <f t="shared" si="280"/>
        <v>0</v>
      </c>
      <c r="AT232" s="176">
        <f t="shared" si="280"/>
        <v>0</v>
      </c>
      <c r="AU232" s="176">
        <f t="shared" si="280"/>
        <v>0</v>
      </c>
      <c r="AV232" s="176">
        <f t="shared" si="280"/>
        <v>0</v>
      </c>
      <c r="AW232" s="176">
        <f t="shared" si="280"/>
        <v>0</v>
      </c>
      <c r="AX232" s="176">
        <f t="shared" si="280"/>
        <v>0</v>
      </c>
      <c r="AY232" s="176">
        <f t="shared" si="280"/>
        <v>0</v>
      </c>
      <c r="AZ232" s="176">
        <f t="shared" si="280"/>
        <v>0</v>
      </c>
      <c r="BA232" s="176">
        <f t="shared" si="285"/>
        <v>0</v>
      </c>
      <c r="BB232" s="176">
        <f t="shared" si="285"/>
        <v>0</v>
      </c>
      <c r="BC232" s="176">
        <f t="shared" si="285"/>
        <v>0</v>
      </c>
      <c r="BD232" s="176">
        <f t="shared" si="285"/>
        <v>0</v>
      </c>
      <c r="BE232" s="176">
        <f t="shared" si="285"/>
        <v>0</v>
      </c>
      <c r="BF232" s="176">
        <f t="shared" si="285"/>
        <v>0</v>
      </c>
      <c r="BG232" s="176">
        <f t="shared" si="285"/>
        <v>0</v>
      </c>
      <c r="BH232" s="176">
        <f t="shared" si="285"/>
        <v>0</v>
      </c>
      <c r="BI232" s="176">
        <f t="shared" si="285"/>
        <v>0</v>
      </c>
      <c r="BJ232" s="176">
        <f t="shared" si="285"/>
        <v>0</v>
      </c>
      <c r="BK232" s="176">
        <f t="shared" si="285"/>
        <v>0</v>
      </c>
      <c r="BL232" s="176">
        <f t="shared" si="285"/>
        <v>0</v>
      </c>
      <c r="BM232" s="176">
        <f t="shared" si="285"/>
        <v>0</v>
      </c>
      <c r="BN232" s="176">
        <f t="shared" si="285"/>
        <v>0</v>
      </c>
      <c r="BO232" s="176">
        <f t="shared" si="282"/>
        <v>0</v>
      </c>
      <c r="BP232" s="176">
        <f t="shared" si="282"/>
        <v>0</v>
      </c>
      <c r="BQ232" s="176">
        <f t="shared" si="282"/>
        <v>0</v>
      </c>
      <c r="BR232" s="176">
        <f t="shared" si="282"/>
        <v>0</v>
      </c>
      <c r="BS232" s="176">
        <f t="shared" si="282"/>
        <v>0</v>
      </c>
      <c r="BT232" s="176">
        <f t="shared" si="282"/>
        <v>0</v>
      </c>
      <c r="BU232" s="176">
        <f t="shared" si="282"/>
        <v>0</v>
      </c>
      <c r="BV232" s="176">
        <f t="shared" si="282"/>
        <v>0</v>
      </c>
      <c r="BW232" s="176">
        <f t="shared" si="282"/>
        <v>0</v>
      </c>
      <c r="BX232" s="176">
        <f t="shared" si="282"/>
        <v>0</v>
      </c>
      <c r="BY232" s="176">
        <f t="shared" si="286"/>
        <v>0</v>
      </c>
      <c r="BZ232" s="176">
        <f t="shared" si="286"/>
        <v>0</v>
      </c>
      <c r="CA232" s="176">
        <f t="shared" si="286"/>
        <v>0</v>
      </c>
      <c r="CB232" s="176">
        <f t="shared" si="286"/>
        <v>0</v>
      </c>
      <c r="CC232" s="176">
        <f t="shared" si="286"/>
        <v>0</v>
      </c>
      <c r="CD232" s="176">
        <f t="shared" si="286"/>
        <v>0</v>
      </c>
      <c r="CE232" s="176">
        <f t="shared" si="286"/>
        <v>0</v>
      </c>
      <c r="CF232" s="176">
        <f t="shared" si="286"/>
        <v>0</v>
      </c>
      <c r="CG232" s="176">
        <f t="shared" si="286"/>
        <v>0</v>
      </c>
      <c r="CH232" s="176">
        <f t="shared" si="286"/>
        <v>0</v>
      </c>
      <c r="CI232" s="176">
        <f t="shared" si="286"/>
        <v>0</v>
      </c>
      <c r="CJ232" s="176">
        <f t="shared" si="286"/>
        <v>0</v>
      </c>
      <c r="CK232" s="176">
        <f t="shared" si="286"/>
        <v>0</v>
      </c>
      <c r="CL232" s="176">
        <f t="shared" si="286"/>
        <v>0</v>
      </c>
      <c r="CM232" s="176">
        <f t="shared" si="286"/>
        <v>0</v>
      </c>
      <c r="CN232" s="176">
        <f t="shared" si="286"/>
        <v>0</v>
      </c>
      <c r="CO232" s="176">
        <f t="shared" si="276"/>
        <v>0</v>
      </c>
      <c r="CP232" s="176">
        <f t="shared" si="276"/>
        <v>0</v>
      </c>
      <c r="CQ232" s="176">
        <f t="shared" si="276"/>
        <v>0</v>
      </c>
      <c r="CR232" s="176">
        <f t="shared" si="276"/>
        <v>0</v>
      </c>
      <c r="CS232" s="176">
        <f t="shared" si="276"/>
        <v>0</v>
      </c>
      <c r="CT232" s="176">
        <f t="shared" si="276"/>
        <v>0</v>
      </c>
      <c r="CU232" s="176">
        <f t="shared" si="276"/>
        <v>0</v>
      </c>
      <c r="CV232" s="176">
        <f t="shared" si="276"/>
        <v>0</v>
      </c>
      <c r="CW232" s="176">
        <f t="shared" si="276"/>
        <v>0</v>
      </c>
      <c r="CX232" s="176">
        <f t="shared" si="276"/>
        <v>0</v>
      </c>
      <c r="CY232" s="176">
        <f t="shared" si="276"/>
        <v>0</v>
      </c>
      <c r="CZ232" s="176">
        <f t="shared" si="269"/>
        <v>0</v>
      </c>
      <c r="DA232" s="176">
        <f t="shared" si="269"/>
        <v>0</v>
      </c>
      <c r="DB232" s="176">
        <f t="shared" si="269"/>
        <v>0</v>
      </c>
      <c r="DC232" s="176">
        <f t="shared" si="269"/>
        <v>0</v>
      </c>
      <c r="DD232" s="176">
        <f t="shared" si="269"/>
        <v>0</v>
      </c>
      <c r="DE232" s="176">
        <f t="shared" si="269"/>
        <v>0</v>
      </c>
      <c r="DF232" s="176">
        <f t="shared" si="269"/>
        <v>0</v>
      </c>
      <c r="DG232" s="176">
        <f t="shared" si="269"/>
        <v>0</v>
      </c>
      <c r="DH232" s="176">
        <f t="shared" si="269"/>
        <v>0</v>
      </c>
      <c r="DI232" s="176">
        <f t="shared" si="269"/>
        <v>0</v>
      </c>
      <c r="DJ232" s="176">
        <f t="shared" si="290"/>
        <v>0</v>
      </c>
      <c r="DK232" s="176">
        <f t="shared" si="290"/>
        <v>0</v>
      </c>
      <c r="DL232" s="176">
        <f t="shared" si="290"/>
        <v>0</v>
      </c>
      <c r="DM232" s="176">
        <f t="shared" si="290"/>
        <v>0</v>
      </c>
      <c r="DN232" s="176">
        <f t="shared" si="290"/>
        <v>0</v>
      </c>
      <c r="DO232" s="176">
        <f t="shared" si="290"/>
        <v>0</v>
      </c>
      <c r="DP232" s="176">
        <f t="shared" si="290"/>
        <v>0</v>
      </c>
      <c r="DQ232" s="176">
        <f t="shared" si="290"/>
        <v>0</v>
      </c>
      <c r="DR232" s="176">
        <f t="shared" si="290"/>
        <v>0</v>
      </c>
      <c r="DS232" s="176">
        <f t="shared" si="290"/>
        <v>0</v>
      </c>
      <c r="DT232" s="176">
        <f t="shared" si="290"/>
        <v>0</v>
      </c>
      <c r="DU232" s="176">
        <f t="shared" si="290"/>
        <v>0</v>
      </c>
      <c r="DV232" s="176">
        <f t="shared" si="290"/>
        <v>0</v>
      </c>
      <c r="DW232" s="176">
        <f t="shared" si="290"/>
        <v>0</v>
      </c>
      <c r="DX232" s="176">
        <f t="shared" si="290"/>
        <v>0</v>
      </c>
      <c r="DY232" s="176">
        <f t="shared" si="290"/>
        <v>0</v>
      </c>
      <c r="DZ232" s="176">
        <f t="shared" si="287"/>
        <v>0</v>
      </c>
      <c r="EA232" s="176">
        <f t="shared" si="287"/>
        <v>0</v>
      </c>
      <c r="EB232" s="176">
        <f t="shared" si="287"/>
        <v>0</v>
      </c>
      <c r="EC232" s="176">
        <f t="shared" si="287"/>
        <v>0</v>
      </c>
      <c r="ED232" s="176">
        <f t="shared" si="287"/>
        <v>0</v>
      </c>
      <c r="EE232" s="176">
        <f t="shared" si="287"/>
        <v>0</v>
      </c>
      <c r="EF232" s="176">
        <f t="shared" si="287"/>
        <v>0</v>
      </c>
      <c r="EG232" s="176">
        <f t="shared" si="287"/>
        <v>0</v>
      </c>
      <c r="EH232" s="176">
        <f t="shared" si="287"/>
        <v>0</v>
      </c>
      <c r="EI232" s="176">
        <f t="shared" si="287"/>
        <v>0</v>
      </c>
      <c r="EJ232" s="176">
        <f t="shared" si="287"/>
        <v>0</v>
      </c>
      <c r="EK232" s="176">
        <f t="shared" si="287"/>
        <v>0</v>
      </c>
      <c r="EL232" s="176">
        <f t="shared" si="287"/>
        <v>0</v>
      </c>
      <c r="EM232" s="176">
        <f t="shared" si="287"/>
        <v>0</v>
      </c>
      <c r="EN232" s="176">
        <f t="shared" ref="EN232:FC249" si="294">+NORMDIST($H232,EN$12,EN$13,FALSE)</f>
        <v>0</v>
      </c>
      <c r="EO232" s="176">
        <f t="shared" si="294"/>
        <v>0</v>
      </c>
      <c r="EP232" s="176">
        <f t="shared" si="294"/>
        <v>0</v>
      </c>
      <c r="EQ232" s="176">
        <f t="shared" si="294"/>
        <v>0</v>
      </c>
      <c r="ER232" s="176">
        <f t="shared" si="294"/>
        <v>0</v>
      </c>
      <c r="ES232" s="176">
        <f t="shared" si="294"/>
        <v>0</v>
      </c>
      <c r="ET232" s="176">
        <f t="shared" si="294"/>
        <v>0</v>
      </c>
      <c r="EU232" s="176">
        <f t="shared" si="294"/>
        <v>0</v>
      </c>
      <c r="EV232" s="176">
        <f t="shared" si="294"/>
        <v>0</v>
      </c>
      <c r="EW232" s="176">
        <f t="shared" si="294"/>
        <v>0</v>
      </c>
      <c r="EX232" s="176">
        <f t="shared" si="294"/>
        <v>0</v>
      </c>
      <c r="EY232" s="176">
        <f t="shared" si="294"/>
        <v>0</v>
      </c>
      <c r="EZ232" s="176">
        <f t="shared" si="294"/>
        <v>0</v>
      </c>
      <c r="FA232" s="176">
        <f t="shared" si="294"/>
        <v>0</v>
      </c>
      <c r="FB232" s="176">
        <f t="shared" si="294"/>
        <v>0</v>
      </c>
      <c r="FC232" s="176">
        <f t="shared" si="294"/>
        <v>0</v>
      </c>
      <c r="FD232" s="176">
        <f t="shared" si="293"/>
        <v>0</v>
      </c>
      <c r="FE232" s="176">
        <f t="shared" si="293"/>
        <v>0</v>
      </c>
      <c r="FF232" s="176">
        <f t="shared" si="293"/>
        <v>0</v>
      </c>
      <c r="FG232" s="176">
        <f t="shared" si="293"/>
        <v>0</v>
      </c>
      <c r="FH232" s="176">
        <f t="shared" si="293"/>
        <v>0</v>
      </c>
      <c r="FI232" s="176">
        <f t="shared" si="277"/>
        <v>0</v>
      </c>
      <c r="FJ232" s="176">
        <f t="shared" si="277"/>
        <v>0</v>
      </c>
      <c r="FK232" s="176">
        <f t="shared" si="277"/>
        <v>0</v>
      </c>
      <c r="FL232" s="176">
        <f t="shared" si="277"/>
        <v>0</v>
      </c>
      <c r="FM232" s="176">
        <f t="shared" si="277"/>
        <v>0</v>
      </c>
      <c r="FN232" s="176">
        <f t="shared" si="277"/>
        <v>0</v>
      </c>
      <c r="FO232" s="176">
        <f t="shared" si="277"/>
        <v>0</v>
      </c>
      <c r="FP232" s="176">
        <f t="shared" si="277"/>
        <v>0</v>
      </c>
      <c r="FQ232" s="176">
        <f t="shared" si="277"/>
        <v>0</v>
      </c>
      <c r="FR232" s="176">
        <f t="shared" si="277"/>
        <v>0</v>
      </c>
      <c r="FS232" s="176">
        <f t="shared" si="291"/>
        <v>0</v>
      </c>
      <c r="FT232" s="176">
        <f t="shared" si="291"/>
        <v>0</v>
      </c>
      <c r="FU232" s="176">
        <f t="shared" si="291"/>
        <v>0</v>
      </c>
      <c r="FV232" s="176">
        <f t="shared" si="291"/>
        <v>0</v>
      </c>
      <c r="FW232" s="176">
        <f t="shared" si="291"/>
        <v>0</v>
      </c>
      <c r="FX232" s="176">
        <f t="shared" si="291"/>
        <v>0</v>
      </c>
      <c r="FY232" s="176">
        <f t="shared" si="291"/>
        <v>0</v>
      </c>
      <c r="FZ232" s="176">
        <f t="shared" si="291"/>
        <v>0</v>
      </c>
      <c r="GA232" s="176">
        <f t="shared" si="291"/>
        <v>0</v>
      </c>
      <c r="GB232" s="176">
        <f t="shared" si="291"/>
        <v>0</v>
      </c>
      <c r="GC232" s="176">
        <f t="shared" si="291"/>
        <v>0</v>
      </c>
      <c r="GD232" s="176">
        <f t="shared" si="291"/>
        <v>0</v>
      </c>
      <c r="GE232" s="176">
        <f t="shared" si="291"/>
        <v>0</v>
      </c>
      <c r="GF232" s="176">
        <f t="shared" si="291"/>
        <v>0</v>
      </c>
      <c r="GG232" s="176">
        <f t="shared" si="291"/>
        <v>0</v>
      </c>
      <c r="GH232" s="176">
        <f t="shared" si="291"/>
        <v>0</v>
      </c>
      <c r="GI232" s="176">
        <f t="shared" si="292"/>
        <v>0</v>
      </c>
      <c r="GJ232" s="176">
        <f t="shared" si="292"/>
        <v>0</v>
      </c>
      <c r="GK232" s="176">
        <f t="shared" si="292"/>
        <v>0</v>
      </c>
      <c r="GL232" s="176">
        <f t="shared" si="292"/>
        <v>0</v>
      </c>
      <c r="GM232" s="176">
        <f t="shared" si="292"/>
        <v>0</v>
      </c>
      <c r="GN232" s="176">
        <f t="shared" si="292"/>
        <v>0</v>
      </c>
      <c r="GO232" s="176">
        <f t="shared" si="292"/>
        <v>0</v>
      </c>
      <c r="GP232" s="176">
        <f t="shared" si="292"/>
        <v>0</v>
      </c>
      <c r="GQ232" s="176">
        <f t="shared" si="292"/>
        <v>0</v>
      </c>
      <c r="GR232" s="176">
        <f t="shared" si="292"/>
        <v>0</v>
      </c>
      <c r="GS232" s="176">
        <f t="shared" si="292"/>
        <v>0</v>
      </c>
      <c r="GT232" s="176">
        <f t="shared" si="292"/>
        <v>0</v>
      </c>
      <c r="GU232" s="176">
        <f t="shared" si="292"/>
        <v>0</v>
      </c>
      <c r="GV232" s="176">
        <f t="shared" si="289"/>
        <v>0</v>
      </c>
      <c r="GW232" s="176">
        <f t="shared" si="289"/>
        <v>0</v>
      </c>
      <c r="GX232" s="176">
        <f t="shared" si="289"/>
        <v>0</v>
      </c>
      <c r="GY232" s="176">
        <f t="shared" si="289"/>
        <v>0</v>
      </c>
      <c r="GZ232" s="176">
        <f t="shared" si="289"/>
        <v>0</v>
      </c>
      <c r="HA232" s="176">
        <f t="shared" si="289"/>
        <v>0</v>
      </c>
      <c r="HB232" s="176">
        <f t="shared" si="289"/>
        <v>0</v>
      </c>
      <c r="HC232" s="176">
        <f t="shared" si="289"/>
        <v>0</v>
      </c>
      <c r="HD232" s="176">
        <f t="shared" si="289"/>
        <v>0</v>
      </c>
      <c r="HE232" s="176">
        <f t="shared" si="289"/>
        <v>0</v>
      </c>
      <c r="HF232" s="176">
        <f t="shared" si="289"/>
        <v>0</v>
      </c>
      <c r="HG232" s="176">
        <f t="shared" si="289"/>
        <v>0</v>
      </c>
      <c r="HH232" s="176">
        <f t="shared" si="271"/>
        <v>0</v>
      </c>
      <c r="HI232" s="176">
        <f t="shared" si="271"/>
        <v>0</v>
      </c>
      <c r="HJ232" s="176">
        <f t="shared" si="271"/>
        <v>0</v>
      </c>
      <c r="HK232" s="176">
        <f t="shared" si="271"/>
        <v>0</v>
      </c>
      <c r="HL232" s="176">
        <f t="shared" si="271"/>
        <v>0</v>
      </c>
      <c r="HM232" s="176">
        <f t="shared" si="271"/>
        <v>0</v>
      </c>
      <c r="HN232" s="176">
        <f t="shared" si="271"/>
        <v>0</v>
      </c>
      <c r="HO232" s="176">
        <f t="shared" si="271"/>
        <v>0</v>
      </c>
      <c r="HP232" s="176">
        <f t="shared" si="271"/>
        <v>0</v>
      </c>
      <c r="HQ232" s="176">
        <f t="shared" si="271"/>
        <v>0</v>
      </c>
      <c r="HR232" s="176">
        <f t="shared" si="284"/>
        <v>0</v>
      </c>
      <c r="HS232" s="176">
        <f t="shared" si="284"/>
        <v>0</v>
      </c>
      <c r="HT232" s="176">
        <f t="shared" si="284"/>
        <v>0</v>
      </c>
      <c r="HU232" s="176">
        <f t="shared" si="284"/>
        <v>0</v>
      </c>
      <c r="HV232" s="176">
        <f t="shared" si="284"/>
        <v>0</v>
      </c>
      <c r="HW232" s="176">
        <f t="shared" si="284"/>
        <v>0</v>
      </c>
      <c r="HX232" s="176">
        <f t="shared" si="278"/>
        <v>0</v>
      </c>
      <c r="HY232" s="176">
        <f t="shared" si="278"/>
        <v>0</v>
      </c>
      <c r="HZ232" s="176">
        <f t="shared" si="278"/>
        <v>0</v>
      </c>
      <c r="IA232" s="176">
        <f t="shared" si="278"/>
        <v>0</v>
      </c>
      <c r="IB232" s="176">
        <f t="shared" si="278"/>
        <v>0</v>
      </c>
      <c r="IC232" s="176">
        <f t="shared" si="278"/>
        <v>0</v>
      </c>
      <c r="ID232" s="176">
        <f t="shared" si="278"/>
        <v>0</v>
      </c>
      <c r="IE232" s="176">
        <f t="shared" si="278"/>
        <v>0</v>
      </c>
      <c r="IF232" s="176">
        <f t="shared" si="278"/>
        <v>0</v>
      </c>
      <c r="IG232" s="176">
        <f t="shared" si="278"/>
        <v>0</v>
      </c>
    </row>
    <row r="233" spans="2:241" ht="12.75" customHeight="1" x14ac:dyDescent="0.25">
      <c r="B233" s="174"/>
      <c r="C233" s="174"/>
      <c r="D233" s="174">
        <f t="shared" si="256"/>
        <v>0</v>
      </c>
      <c r="E233"/>
      <c r="F233"/>
      <c r="G233" s="177">
        <v>220</v>
      </c>
      <c r="H233" s="176">
        <f t="shared" si="257"/>
        <v>34.111406021118029</v>
      </c>
      <c r="I233" s="176">
        <f t="shared" si="259"/>
        <v>0</v>
      </c>
      <c r="K233" s="176">
        <f t="shared" si="279"/>
        <v>0</v>
      </c>
      <c r="L233" s="176">
        <f t="shared" si="279"/>
        <v>0</v>
      </c>
      <c r="M233" s="176">
        <f t="shared" si="279"/>
        <v>0</v>
      </c>
      <c r="N233" s="176">
        <f t="shared" si="279"/>
        <v>0</v>
      </c>
      <c r="O233" s="176">
        <f t="shared" si="279"/>
        <v>0</v>
      </c>
      <c r="P233" s="176">
        <f t="shared" si="279"/>
        <v>0</v>
      </c>
      <c r="Q233" s="176">
        <f t="shared" si="279"/>
        <v>0</v>
      </c>
      <c r="R233" s="176">
        <f t="shared" si="279"/>
        <v>0</v>
      </c>
      <c r="S233" s="176">
        <f t="shared" si="279"/>
        <v>0</v>
      </c>
      <c r="T233" s="176">
        <f t="shared" si="279"/>
        <v>0</v>
      </c>
      <c r="U233" s="176">
        <f t="shared" si="275"/>
        <v>0</v>
      </c>
      <c r="V233" s="176">
        <f t="shared" si="275"/>
        <v>0</v>
      </c>
      <c r="W233" s="176">
        <f t="shared" si="275"/>
        <v>0</v>
      </c>
      <c r="X233" s="176">
        <f t="shared" si="275"/>
        <v>0</v>
      </c>
      <c r="Y233" s="176">
        <f t="shared" si="275"/>
        <v>0</v>
      </c>
      <c r="Z233" s="176">
        <f t="shared" si="275"/>
        <v>0</v>
      </c>
      <c r="AA233" s="176">
        <f t="shared" si="275"/>
        <v>0</v>
      </c>
      <c r="AB233" s="176">
        <f t="shared" si="275"/>
        <v>0</v>
      </c>
      <c r="AC233" s="176">
        <f t="shared" si="275"/>
        <v>0</v>
      </c>
      <c r="AD233" s="176">
        <f t="shared" si="275"/>
        <v>0</v>
      </c>
      <c r="AE233" s="176">
        <f t="shared" si="275"/>
        <v>0</v>
      </c>
      <c r="AF233" s="176">
        <f t="shared" si="275"/>
        <v>0</v>
      </c>
      <c r="AG233" s="176">
        <f t="shared" si="275"/>
        <v>0</v>
      </c>
      <c r="AH233" s="176">
        <f t="shared" si="275"/>
        <v>0</v>
      </c>
      <c r="AI233" s="176">
        <f t="shared" si="275"/>
        <v>0</v>
      </c>
      <c r="AJ233" s="176">
        <f t="shared" si="275"/>
        <v>0</v>
      </c>
      <c r="AK233" s="176">
        <f t="shared" si="280"/>
        <v>0</v>
      </c>
      <c r="AL233" s="176">
        <f t="shared" si="280"/>
        <v>0</v>
      </c>
      <c r="AM233" s="176">
        <f t="shared" si="280"/>
        <v>0</v>
      </c>
      <c r="AN233" s="176">
        <f t="shared" si="280"/>
        <v>0</v>
      </c>
      <c r="AO233" s="176">
        <f t="shared" si="280"/>
        <v>0</v>
      </c>
      <c r="AP233" s="176">
        <f t="shared" si="280"/>
        <v>0</v>
      </c>
      <c r="AQ233" s="176">
        <f t="shared" si="280"/>
        <v>0</v>
      </c>
      <c r="AR233" s="176">
        <f t="shared" si="280"/>
        <v>0</v>
      </c>
      <c r="AS233" s="176">
        <f t="shared" si="280"/>
        <v>0</v>
      </c>
      <c r="AT233" s="176">
        <f t="shared" si="280"/>
        <v>0</v>
      </c>
      <c r="AU233" s="176">
        <f t="shared" si="280"/>
        <v>0</v>
      </c>
      <c r="AV233" s="176">
        <f t="shared" si="280"/>
        <v>0</v>
      </c>
      <c r="AW233" s="176">
        <f t="shared" si="280"/>
        <v>0</v>
      </c>
      <c r="AX233" s="176">
        <f t="shared" si="280"/>
        <v>0</v>
      </c>
      <c r="AY233" s="176">
        <f t="shared" si="280"/>
        <v>0</v>
      </c>
      <c r="AZ233" s="176">
        <f t="shared" si="280"/>
        <v>0</v>
      </c>
      <c r="BA233" s="176">
        <f t="shared" si="285"/>
        <v>0</v>
      </c>
      <c r="BB233" s="176">
        <f t="shared" si="285"/>
        <v>0</v>
      </c>
      <c r="BC233" s="176">
        <f t="shared" si="285"/>
        <v>0</v>
      </c>
      <c r="BD233" s="176">
        <f t="shared" si="285"/>
        <v>0</v>
      </c>
      <c r="BE233" s="176">
        <f t="shared" si="285"/>
        <v>0</v>
      </c>
      <c r="BF233" s="176">
        <f t="shared" si="285"/>
        <v>0</v>
      </c>
      <c r="BG233" s="176">
        <f t="shared" si="285"/>
        <v>0</v>
      </c>
      <c r="BH233" s="176">
        <f t="shared" si="285"/>
        <v>0</v>
      </c>
      <c r="BI233" s="176">
        <f t="shared" si="285"/>
        <v>0</v>
      </c>
      <c r="BJ233" s="176">
        <f t="shared" si="285"/>
        <v>0</v>
      </c>
      <c r="BK233" s="176">
        <f t="shared" si="285"/>
        <v>0</v>
      </c>
      <c r="BL233" s="176">
        <f t="shared" si="285"/>
        <v>0</v>
      </c>
      <c r="BM233" s="176">
        <f t="shared" si="285"/>
        <v>0</v>
      </c>
      <c r="BN233" s="176">
        <f t="shared" si="285"/>
        <v>0</v>
      </c>
      <c r="BO233" s="176">
        <f t="shared" si="282"/>
        <v>0</v>
      </c>
      <c r="BP233" s="176">
        <f t="shared" si="282"/>
        <v>0</v>
      </c>
      <c r="BQ233" s="176">
        <f t="shared" si="282"/>
        <v>0</v>
      </c>
      <c r="BR233" s="176">
        <f t="shared" si="282"/>
        <v>0</v>
      </c>
      <c r="BS233" s="176">
        <f t="shared" si="282"/>
        <v>0</v>
      </c>
      <c r="BT233" s="176">
        <f t="shared" si="282"/>
        <v>0</v>
      </c>
      <c r="BU233" s="176">
        <f t="shared" si="282"/>
        <v>0</v>
      </c>
      <c r="BV233" s="176">
        <f t="shared" si="282"/>
        <v>0</v>
      </c>
      <c r="BW233" s="176">
        <f t="shared" si="282"/>
        <v>0</v>
      </c>
      <c r="BX233" s="176">
        <f t="shared" si="282"/>
        <v>0</v>
      </c>
      <c r="BY233" s="176">
        <f t="shared" si="286"/>
        <v>0</v>
      </c>
      <c r="BZ233" s="176">
        <f t="shared" si="286"/>
        <v>0</v>
      </c>
      <c r="CA233" s="176">
        <f t="shared" si="286"/>
        <v>0</v>
      </c>
      <c r="CB233" s="176">
        <f t="shared" si="286"/>
        <v>0</v>
      </c>
      <c r="CC233" s="176">
        <f t="shared" si="286"/>
        <v>0</v>
      </c>
      <c r="CD233" s="176">
        <f t="shared" si="286"/>
        <v>0</v>
      </c>
      <c r="CE233" s="176">
        <f t="shared" si="286"/>
        <v>0</v>
      </c>
      <c r="CF233" s="176">
        <f t="shared" si="286"/>
        <v>0</v>
      </c>
      <c r="CG233" s="176">
        <f t="shared" si="286"/>
        <v>0</v>
      </c>
      <c r="CH233" s="176">
        <f t="shared" si="286"/>
        <v>0</v>
      </c>
      <c r="CI233" s="176">
        <f t="shared" si="286"/>
        <v>0</v>
      </c>
      <c r="CJ233" s="176">
        <f t="shared" si="286"/>
        <v>0</v>
      </c>
      <c r="CK233" s="176">
        <f t="shared" si="286"/>
        <v>0</v>
      </c>
      <c r="CL233" s="176">
        <f t="shared" si="286"/>
        <v>0</v>
      </c>
      <c r="CM233" s="176">
        <f t="shared" si="286"/>
        <v>0</v>
      </c>
      <c r="CN233" s="176">
        <f t="shared" si="286"/>
        <v>0</v>
      </c>
      <c r="CO233" s="176">
        <f t="shared" si="276"/>
        <v>0</v>
      </c>
      <c r="CP233" s="176">
        <f t="shared" si="276"/>
        <v>0</v>
      </c>
      <c r="CQ233" s="176">
        <f t="shared" si="276"/>
        <v>0</v>
      </c>
      <c r="CR233" s="176">
        <f t="shared" si="276"/>
        <v>0</v>
      </c>
      <c r="CS233" s="176">
        <f t="shared" si="276"/>
        <v>0</v>
      </c>
      <c r="CT233" s="176">
        <f t="shared" si="276"/>
        <v>0</v>
      </c>
      <c r="CU233" s="176">
        <f t="shared" si="276"/>
        <v>0</v>
      </c>
      <c r="CV233" s="176">
        <f t="shared" si="276"/>
        <v>0</v>
      </c>
      <c r="CW233" s="176">
        <f t="shared" si="276"/>
        <v>0</v>
      </c>
      <c r="CX233" s="176">
        <f t="shared" si="276"/>
        <v>0</v>
      </c>
      <c r="CY233" s="176">
        <f t="shared" si="276"/>
        <v>0</v>
      </c>
      <c r="CZ233" s="176">
        <f t="shared" si="269"/>
        <v>0</v>
      </c>
      <c r="DA233" s="176">
        <f t="shared" si="269"/>
        <v>0</v>
      </c>
      <c r="DB233" s="176">
        <f t="shared" si="269"/>
        <v>0</v>
      </c>
      <c r="DC233" s="176">
        <f t="shared" si="269"/>
        <v>0</v>
      </c>
      <c r="DD233" s="176">
        <f t="shared" si="269"/>
        <v>0</v>
      </c>
      <c r="DE233" s="176">
        <f t="shared" si="269"/>
        <v>0</v>
      </c>
      <c r="DF233" s="176">
        <f t="shared" si="269"/>
        <v>0</v>
      </c>
      <c r="DG233" s="176">
        <f t="shared" si="269"/>
        <v>0</v>
      </c>
      <c r="DH233" s="176">
        <f t="shared" si="269"/>
        <v>0</v>
      </c>
      <c r="DI233" s="176">
        <f t="shared" si="269"/>
        <v>0</v>
      </c>
      <c r="DJ233" s="176">
        <f t="shared" si="290"/>
        <v>0</v>
      </c>
      <c r="DK233" s="176">
        <f t="shared" si="290"/>
        <v>0</v>
      </c>
      <c r="DL233" s="176">
        <f t="shared" si="290"/>
        <v>0</v>
      </c>
      <c r="DM233" s="176">
        <f t="shared" si="290"/>
        <v>0</v>
      </c>
      <c r="DN233" s="176">
        <f t="shared" si="290"/>
        <v>0</v>
      </c>
      <c r="DO233" s="176">
        <f t="shared" si="290"/>
        <v>0</v>
      </c>
      <c r="DP233" s="176">
        <f t="shared" si="290"/>
        <v>0</v>
      </c>
      <c r="DQ233" s="176">
        <f t="shared" si="290"/>
        <v>0</v>
      </c>
      <c r="DR233" s="176">
        <f t="shared" si="290"/>
        <v>0</v>
      </c>
      <c r="DS233" s="176">
        <f t="shared" si="290"/>
        <v>0</v>
      </c>
      <c r="DT233" s="176">
        <f t="shared" si="290"/>
        <v>0</v>
      </c>
      <c r="DU233" s="176">
        <f t="shared" si="290"/>
        <v>0</v>
      </c>
      <c r="DV233" s="176">
        <f t="shared" si="290"/>
        <v>0</v>
      </c>
      <c r="DW233" s="176">
        <f t="shared" si="290"/>
        <v>0</v>
      </c>
      <c r="DX233" s="176">
        <f t="shared" si="290"/>
        <v>0</v>
      </c>
      <c r="DY233" s="176">
        <f t="shared" si="290"/>
        <v>0</v>
      </c>
      <c r="DZ233" s="176">
        <f t="shared" si="287"/>
        <v>0</v>
      </c>
      <c r="EA233" s="176">
        <f t="shared" si="287"/>
        <v>0</v>
      </c>
      <c r="EB233" s="176">
        <f t="shared" si="287"/>
        <v>0</v>
      </c>
      <c r="EC233" s="176">
        <f t="shared" si="287"/>
        <v>0</v>
      </c>
      <c r="ED233" s="176">
        <f t="shared" si="287"/>
        <v>0</v>
      </c>
      <c r="EE233" s="176">
        <f t="shared" si="287"/>
        <v>0</v>
      </c>
      <c r="EF233" s="176">
        <f t="shared" si="287"/>
        <v>0</v>
      </c>
      <c r="EG233" s="176">
        <f t="shared" si="287"/>
        <v>0</v>
      </c>
      <c r="EH233" s="176">
        <f t="shared" si="287"/>
        <v>0</v>
      </c>
      <c r="EI233" s="176">
        <f t="shared" si="287"/>
        <v>0</v>
      </c>
      <c r="EJ233" s="176">
        <f t="shared" si="287"/>
        <v>0</v>
      </c>
      <c r="EK233" s="176">
        <f t="shared" si="287"/>
        <v>0</v>
      </c>
      <c r="EL233" s="176">
        <f t="shared" si="287"/>
        <v>0</v>
      </c>
      <c r="EM233" s="176">
        <f t="shared" si="287"/>
        <v>0</v>
      </c>
      <c r="EN233" s="176">
        <f t="shared" si="294"/>
        <v>0</v>
      </c>
      <c r="EO233" s="176">
        <f t="shared" si="294"/>
        <v>0</v>
      </c>
      <c r="EP233" s="176">
        <f t="shared" si="294"/>
        <v>0</v>
      </c>
      <c r="EQ233" s="176">
        <f t="shared" si="294"/>
        <v>0</v>
      </c>
      <c r="ER233" s="176">
        <f t="shared" si="294"/>
        <v>0</v>
      </c>
      <c r="ES233" s="176">
        <f t="shared" si="294"/>
        <v>0</v>
      </c>
      <c r="ET233" s="176">
        <f t="shared" si="294"/>
        <v>0</v>
      </c>
      <c r="EU233" s="176">
        <f t="shared" si="294"/>
        <v>0</v>
      </c>
      <c r="EV233" s="176">
        <f t="shared" si="294"/>
        <v>0</v>
      </c>
      <c r="EW233" s="176">
        <f t="shared" si="294"/>
        <v>0</v>
      </c>
      <c r="EX233" s="176">
        <f t="shared" si="294"/>
        <v>0</v>
      </c>
      <c r="EY233" s="176">
        <f t="shared" si="294"/>
        <v>0</v>
      </c>
      <c r="EZ233" s="176">
        <f t="shared" si="294"/>
        <v>0</v>
      </c>
      <c r="FA233" s="176">
        <f t="shared" si="294"/>
        <v>0</v>
      </c>
      <c r="FB233" s="176">
        <f t="shared" si="294"/>
        <v>0</v>
      </c>
      <c r="FC233" s="176">
        <f t="shared" si="294"/>
        <v>0</v>
      </c>
      <c r="FD233" s="176">
        <f t="shared" si="293"/>
        <v>0</v>
      </c>
      <c r="FE233" s="176">
        <f t="shared" si="293"/>
        <v>0</v>
      </c>
      <c r="FF233" s="176">
        <f t="shared" si="293"/>
        <v>0</v>
      </c>
      <c r="FG233" s="176">
        <f t="shared" si="293"/>
        <v>0</v>
      </c>
      <c r="FH233" s="176">
        <f t="shared" si="293"/>
        <v>0</v>
      </c>
      <c r="FI233" s="176">
        <f t="shared" si="277"/>
        <v>0</v>
      </c>
      <c r="FJ233" s="176">
        <f t="shared" si="277"/>
        <v>0</v>
      </c>
      <c r="FK233" s="176">
        <f t="shared" si="277"/>
        <v>0</v>
      </c>
      <c r="FL233" s="176">
        <f t="shared" si="277"/>
        <v>0</v>
      </c>
      <c r="FM233" s="176">
        <f t="shared" si="277"/>
        <v>0</v>
      </c>
      <c r="FN233" s="176">
        <f t="shared" si="277"/>
        <v>0</v>
      </c>
      <c r="FO233" s="176">
        <f t="shared" si="277"/>
        <v>0</v>
      </c>
      <c r="FP233" s="176">
        <f t="shared" si="277"/>
        <v>0</v>
      </c>
      <c r="FQ233" s="176">
        <f t="shared" si="277"/>
        <v>0</v>
      </c>
      <c r="FR233" s="176">
        <f t="shared" si="277"/>
        <v>0</v>
      </c>
      <c r="FS233" s="176">
        <f t="shared" si="291"/>
        <v>0</v>
      </c>
      <c r="FT233" s="176">
        <f t="shared" si="291"/>
        <v>0</v>
      </c>
      <c r="FU233" s="176">
        <f t="shared" si="291"/>
        <v>0</v>
      </c>
      <c r="FV233" s="176">
        <f t="shared" si="291"/>
        <v>0</v>
      </c>
      <c r="FW233" s="176">
        <f t="shared" si="291"/>
        <v>0</v>
      </c>
      <c r="FX233" s="176">
        <f t="shared" si="291"/>
        <v>0</v>
      </c>
      <c r="FY233" s="176">
        <f t="shared" si="291"/>
        <v>0</v>
      </c>
      <c r="FZ233" s="176">
        <f t="shared" si="291"/>
        <v>0</v>
      </c>
      <c r="GA233" s="176">
        <f t="shared" si="291"/>
        <v>0</v>
      </c>
      <c r="GB233" s="176">
        <f t="shared" si="291"/>
        <v>0</v>
      </c>
      <c r="GC233" s="176">
        <f t="shared" si="291"/>
        <v>0</v>
      </c>
      <c r="GD233" s="176">
        <f t="shared" si="291"/>
        <v>0</v>
      </c>
      <c r="GE233" s="176">
        <f t="shared" si="291"/>
        <v>0</v>
      </c>
      <c r="GF233" s="176">
        <f t="shared" si="291"/>
        <v>0</v>
      </c>
      <c r="GG233" s="176">
        <f t="shared" si="291"/>
        <v>0</v>
      </c>
      <c r="GH233" s="176">
        <f t="shared" si="291"/>
        <v>0</v>
      </c>
      <c r="GI233" s="176">
        <f t="shared" si="292"/>
        <v>0</v>
      </c>
      <c r="GJ233" s="176">
        <f t="shared" si="292"/>
        <v>0</v>
      </c>
      <c r="GK233" s="176">
        <f t="shared" si="292"/>
        <v>0</v>
      </c>
      <c r="GL233" s="176">
        <f t="shared" si="292"/>
        <v>0</v>
      </c>
      <c r="GM233" s="176">
        <f t="shared" si="292"/>
        <v>0</v>
      </c>
      <c r="GN233" s="176">
        <f t="shared" si="292"/>
        <v>0</v>
      </c>
      <c r="GO233" s="176">
        <f t="shared" si="292"/>
        <v>0</v>
      </c>
      <c r="GP233" s="176">
        <f t="shared" si="292"/>
        <v>0</v>
      </c>
      <c r="GQ233" s="176">
        <f t="shared" si="292"/>
        <v>0</v>
      </c>
      <c r="GR233" s="176">
        <f t="shared" si="292"/>
        <v>0</v>
      </c>
      <c r="GS233" s="176">
        <f t="shared" si="292"/>
        <v>0</v>
      </c>
      <c r="GT233" s="176">
        <f t="shared" si="292"/>
        <v>0</v>
      </c>
      <c r="GU233" s="176">
        <f t="shared" si="292"/>
        <v>0</v>
      </c>
      <c r="GV233" s="176">
        <f t="shared" si="289"/>
        <v>0</v>
      </c>
      <c r="GW233" s="176">
        <f t="shared" si="289"/>
        <v>0</v>
      </c>
      <c r="GX233" s="176">
        <f t="shared" si="289"/>
        <v>0</v>
      </c>
      <c r="GY233" s="176">
        <f t="shared" si="289"/>
        <v>0</v>
      </c>
      <c r="GZ233" s="176">
        <f t="shared" si="289"/>
        <v>0</v>
      </c>
      <c r="HA233" s="176">
        <f t="shared" si="289"/>
        <v>0</v>
      </c>
      <c r="HB233" s="176">
        <f t="shared" si="289"/>
        <v>0</v>
      </c>
      <c r="HC233" s="176">
        <f t="shared" si="289"/>
        <v>0</v>
      </c>
      <c r="HD233" s="176">
        <f t="shared" si="289"/>
        <v>0</v>
      </c>
      <c r="HE233" s="176">
        <f t="shared" si="289"/>
        <v>0</v>
      </c>
      <c r="HF233" s="176">
        <f t="shared" si="289"/>
        <v>0</v>
      </c>
      <c r="HG233" s="176">
        <f t="shared" si="289"/>
        <v>0</v>
      </c>
      <c r="HH233" s="176">
        <f t="shared" si="271"/>
        <v>0</v>
      </c>
      <c r="HI233" s="176">
        <f t="shared" si="271"/>
        <v>0</v>
      </c>
      <c r="HJ233" s="176">
        <f t="shared" si="271"/>
        <v>0</v>
      </c>
      <c r="HK233" s="176">
        <f t="shared" si="271"/>
        <v>0</v>
      </c>
      <c r="HL233" s="176">
        <f t="shared" si="271"/>
        <v>0</v>
      </c>
      <c r="HM233" s="176">
        <f t="shared" si="271"/>
        <v>0</v>
      </c>
      <c r="HN233" s="176">
        <f t="shared" si="271"/>
        <v>0</v>
      </c>
      <c r="HO233" s="176">
        <f t="shared" si="271"/>
        <v>0</v>
      </c>
      <c r="HP233" s="176">
        <f t="shared" si="271"/>
        <v>0</v>
      </c>
      <c r="HQ233" s="176">
        <f t="shared" si="271"/>
        <v>0</v>
      </c>
      <c r="HR233" s="176">
        <f t="shared" si="284"/>
        <v>0</v>
      </c>
      <c r="HS233" s="176">
        <f t="shared" si="284"/>
        <v>0</v>
      </c>
      <c r="HT233" s="176">
        <f t="shared" si="284"/>
        <v>0</v>
      </c>
      <c r="HU233" s="176">
        <f t="shared" si="284"/>
        <v>0</v>
      </c>
      <c r="HV233" s="176">
        <f t="shared" si="284"/>
        <v>0</v>
      </c>
      <c r="HW233" s="176">
        <f t="shared" si="284"/>
        <v>0</v>
      </c>
      <c r="HX233" s="176">
        <f t="shared" si="278"/>
        <v>0</v>
      </c>
      <c r="HY233" s="176">
        <f t="shared" si="278"/>
        <v>0</v>
      </c>
      <c r="HZ233" s="176">
        <f t="shared" si="278"/>
        <v>0</v>
      </c>
      <c r="IA233" s="176">
        <f t="shared" si="278"/>
        <v>0</v>
      </c>
      <c r="IB233" s="176">
        <f t="shared" si="278"/>
        <v>0</v>
      </c>
      <c r="IC233" s="176">
        <f t="shared" si="278"/>
        <v>0</v>
      </c>
      <c r="ID233" s="176">
        <f t="shared" si="278"/>
        <v>0</v>
      </c>
      <c r="IE233" s="176">
        <f t="shared" si="278"/>
        <v>0</v>
      </c>
      <c r="IF233" s="176">
        <f t="shared" si="278"/>
        <v>0</v>
      </c>
      <c r="IG233" s="176">
        <f t="shared" si="278"/>
        <v>0</v>
      </c>
    </row>
    <row r="234" spans="2:241" ht="12.75" customHeight="1" x14ac:dyDescent="0.25">
      <c r="B234" s="174"/>
      <c r="C234" s="174"/>
      <c r="D234" s="174">
        <f t="shared" si="256"/>
        <v>0</v>
      </c>
      <c r="E234"/>
      <c r="F234"/>
      <c r="G234" s="177">
        <v>221</v>
      </c>
      <c r="H234" s="176">
        <f t="shared" si="257"/>
        <v>34.266457866668567</v>
      </c>
      <c r="I234" s="176">
        <f t="shared" si="259"/>
        <v>0</v>
      </c>
      <c r="K234" s="176">
        <f t="shared" si="279"/>
        <v>0</v>
      </c>
      <c r="L234" s="176">
        <f t="shared" si="279"/>
        <v>0</v>
      </c>
      <c r="M234" s="176">
        <f t="shared" si="279"/>
        <v>0</v>
      </c>
      <c r="N234" s="176">
        <f t="shared" si="279"/>
        <v>0</v>
      </c>
      <c r="O234" s="176">
        <f t="shared" si="279"/>
        <v>0</v>
      </c>
      <c r="P234" s="176">
        <f t="shared" si="279"/>
        <v>0</v>
      </c>
      <c r="Q234" s="176">
        <f t="shared" si="279"/>
        <v>0</v>
      </c>
      <c r="R234" s="176">
        <f t="shared" si="279"/>
        <v>0</v>
      </c>
      <c r="S234" s="176">
        <f t="shared" si="279"/>
        <v>0</v>
      </c>
      <c r="T234" s="176">
        <f t="shared" si="279"/>
        <v>0</v>
      </c>
      <c r="U234" s="176">
        <f t="shared" si="279"/>
        <v>0</v>
      </c>
      <c r="V234" s="176">
        <f t="shared" si="279"/>
        <v>0</v>
      </c>
      <c r="W234" s="176">
        <f t="shared" si="279"/>
        <v>0</v>
      </c>
      <c r="X234" s="176">
        <f t="shared" si="279"/>
        <v>0</v>
      </c>
      <c r="Y234" s="176">
        <f t="shared" si="279"/>
        <v>0</v>
      </c>
      <c r="Z234" s="176">
        <f t="shared" si="279"/>
        <v>0</v>
      </c>
      <c r="AA234" s="176">
        <f t="shared" si="275"/>
        <v>0</v>
      </c>
      <c r="AB234" s="176">
        <f t="shared" si="275"/>
        <v>0</v>
      </c>
      <c r="AC234" s="176">
        <f t="shared" si="275"/>
        <v>0</v>
      </c>
      <c r="AD234" s="176">
        <f t="shared" si="275"/>
        <v>0</v>
      </c>
      <c r="AE234" s="176">
        <f t="shared" si="275"/>
        <v>0</v>
      </c>
      <c r="AF234" s="176">
        <f t="shared" si="275"/>
        <v>0</v>
      </c>
      <c r="AG234" s="176">
        <f t="shared" si="275"/>
        <v>0</v>
      </c>
      <c r="AH234" s="176">
        <f t="shared" si="275"/>
        <v>0</v>
      </c>
      <c r="AI234" s="176">
        <f t="shared" si="275"/>
        <v>0</v>
      </c>
      <c r="AJ234" s="176">
        <f t="shared" si="275"/>
        <v>0</v>
      </c>
      <c r="AK234" s="176">
        <f t="shared" si="280"/>
        <v>0</v>
      </c>
      <c r="AL234" s="176">
        <f t="shared" si="280"/>
        <v>0</v>
      </c>
      <c r="AM234" s="176">
        <f t="shared" si="280"/>
        <v>0</v>
      </c>
      <c r="AN234" s="176">
        <f t="shared" si="280"/>
        <v>0</v>
      </c>
      <c r="AO234" s="176">
        <f t="shared" si="280"/>
        <v>0</v>
      </c>
      <c r="AP234" s="176">
        <f t="shared" si="280"/>
        <v>0</v>
      </c>
      <c r="AQ234" s="176">
        <f t="shared" si="280"/>
        <v>0</v>
      </c>
      <c r="AR234" s="176">
        <f t="shared" si="280"/>
        <v>0</v>
      </c>
      <c r="AS234" s="176">
        <f t="shared" si="280"/>
        <v>0</v>
      </c>
      <c r="AT234" s="176">
        <f t="shared" si="280"/>
        <v>0</v>
      </c>
      <c r="AU234" s="176">
        <f t="shared" si="280"/>
        <v>0</v>
      </c>
      <c r="AV234" s="176">
        <f t="shared" si="280"/>
        <v>0</v>
      </c>
      <c r="AW234" s="176">
        <f t="shared" si="280"/>
        <v>0</v>
      </c>
      <c r="AX234" s="176">
        <f t="shared" si="280"/>
        <v>0</v>
      </c>
      <c r="AY234" s="176">
        <f t="shared" si="280"/>
        <v>0</v>
      </c>
      <c r="AZ234" s="176">
        <f t="shared" si="280"/>
        <v>0</v>
      </c>
      <c r="BA234" s="176">
        <f t="shared" si="285"/>
        <v>0</v>
      </c>
      <c r="BB234" s="176">
        <f t="shared" si="285"/>
        <v>0</v>
      </c>
      <c r="BC234" s="176">
        <f t="shared" si="285"/>
        <v>0</v>
      </c>
      <c r="BD234" s="176">
        <f t="shared" si="285"/>
        <v>0</v>
      </c>
      <c r="BE234" s="176">
        <f t="shared" si="285"/>
        <v>0</v>
      </c>
      <c r="BF234" s="176">
        <f t="shared" si="285"/>
        <v>0</v>
      </c>
      <c r="BG234" s="176">
        <f t="shared" si="285"/>
        <v>0</v>
      </c>
      <c r="BH234" s="176">
        <f t="shared" si="285"/>
        <v>0</v>
      </c>
      <c r="BI234" s="176">
        <f t="shared" si="285"/>
        <v>0</v>
      </c>
      <c r="BJ234" s="176">
        <f t="shared" si="285"/>
        <v>0</v>
      </c>
      <c r="BK234" s="176">
        <f t="shared" si="285"/>
        <v>0</v>
      </c>
      <c r="BL234" s="176">
        <f t="shared" si="285"/>
        <v>0</v>
      </c>
      <c r="BM234" s="176">
        <f t="shared" si="285"/>
        <v>0</v>
      </c>
      <c r="BN234" s="176">
        <f t="shared" si="285"/>
        <v>0</v>
      </c>
      <c r="BO234" s="176">
        <f t="shared" si="282"/>
        <v>0</v>
      </c>
      <c r="BP234" s="176">
        <f t="shared" si="282"/>
        <v>0</v>
      </c>
      <c r="BQ234" s="176">
        <f t="shared" si="282"/>
        <v>0</v>
      </c>
      <c r="BR234" s="176">
        <f t="shared" si="282"/>
        <v>0</v>
      </c>
      <c r="BS234" s="176">
        <f t="shared" si="282"/>
        <v>0</v>
      </c>
      <c r="BT234" s="176">
        <f t="shared" si="282"/>
        <v>0</v>
      </c>
      <c r="BU234" s="176">
        <f t="shared" si="282"/>
        <v>0</v>
      </c>
      <c r="BV234" s="176">
        <f t="shared" si="282"/>
        <v>0</v>
      </c>
      <c r="BW234" s="176">
        <f t="shared" si="282"/>
        <v>0</v>
      </c>
      <c r="BX234" s="176">
        <f t="shared" si="282"/>
        <v>0</v>
      </c>
      <c r="BY234" s="176">
        <f t="shared" si="286"/>
        <v>0</v>
      </c>
      <c r="BZ234" s="176">
        <f t="shared" si="286"/>
        <v>0</v>
      </c>
      <c r="CA234" s="176">
        <f t="shared" si="286"/>
        <v>0</v>
      </c>
      <c r="CB234" s="176">
        <f t="shared" si="286"/>
        <v>0</v>
      </c>
      <c r="CC234" s="176">
        <f t="shared" si="286"/>
        <v>0</v>
      </c>
      <c r="CD234" s="176">
        <f t="shared" si="286"/>
        <v>0</v>
      </c>
      <c r="CE234" s="176">
        <f t="shared" si="286"/>
        <v>0</v>
      </c>
      <c r="CF234" s="176">
        <f t="shared" si="286"/>
        <v>0</v>
      </c>
      <c r="CG234" s="176">
        <f t="shared" si="286"/>
        <v>0</v>
      </c>
      <c r="CH234" s="176">
        <f t="shared" si="286"/>
        <v>0</v>
      </c>
      <c r="CI234" s="176">
        <f t="shared" si="286"/>
        <v>0</v>
      </c>
      <c r="CJ234" s="176">
        <f t="shared" si="286"/>
        <v>0</v>
      </c>
      <c r="CK234" s="176">
        <f t="shared" si="286"/>
        <v>0</v>
      </c>
      <c r="CL234" s="176">
        <f t="shared" si="286"/>
        <v>0</v>
      </c>
      <c r="CM234" s="176">
        <f t="shared" si="286"/>
        <v>0</v>
      </c>
      <c r="CN234" s="176">
        <f t="shared" si="286"/>
        <v>0</v>
      </c>
      <c r="CO234" s="176">
        <f t="shared" si="276"/>
        <v>0</v>
      </c>
      <c r="CP234" s="176">
        <f t="shared" si="276"/>
        <v>0</v>
      </c>
      <c r="CQ234" s="176">
        <f t="shared" si="276"/>
        <v>0</v>
      </c>
      <c r="CR234" s="176">
        <f t="shared" si="276"/>
        <v>0</v>
      </c>
      <c r="CS234" s="176">
        <f t="shared" si="276"/>
        <v>0</v>
      </c>
      <c r="CT234" s="176">
        <f t="shared" si="276"/>
        <v>0</v>
      </c>
      <c r="CU234" s="176">
        <f t="shared" si="276"/>
        <v>0</v>
      </c>
      <c r="CV234" s="176">
        <f t="shared" si="276"/>
        <v>0</v>
      </c>
      <c r="CW234" s="176">
        <f t="shared" si="276"/>
        <v>0</v>
      </c>
      <c r="CX234" s="176">
        <f t="shared" si="276"/>
        <v>0</v>
      </c>
      <c r="CY234" s="176">
        <f t="shared" si="276"/>
        <v>0</v>
      </c>
      <c r="CZ234" s="176">
        <f t="shared" ref="CZ234:DO250" si="295">+NORMDIST($H234,CZ$12,CZ$13,FALSE)</f>
        <v>0</v>
      </c>
      <c r="DA234" s="176">
        <f t="shared" si="295"/>
        <v>0</v>
      </c>
      <c r="DB234" s="176">
        <f t="shared" si="295"/>
        <v>0</v>
      </c>
      <c r="DC234" s="176">
        <f t="shared" si="295"/>
        <v>0</v>
      </c>
      <c r="DD234" s="176">
        <f t="shared" si="295"/>
        <v>0</v>
      </c>
      <c r="DE234" s="176">
        <f t="shared" si="295"/>
        <v>0</v>
      </c>
      <c r="DF234" s="176">
        <f t="shared" si="295"/>
        <v>0</v>
      </c>
      <c r="DG234" s="176">
        <f t="shared" si="295"/>
        <v>0</v>
      </c>
      <c r="DH234" s="176">
        <f t="shared" si="295"/>
        <v>0</v>
      </c>
      <c r="DI234" s="176">
        <f t="shared" si="295"/>
        <v>0</v>
      </c>
      <c r="DJ234" s="176">
        <f t="shared" si="295"/>
        <v>0</v>
      </c>
      <c r="DK234" s="176">
        <f t="shared" si="295"/>
        <v>0</v>
      </c>
      <c r="DL234" s="176">
        <f t="shared" si="295"/>
        <v>0</v>
      </c>
      <c r="DM234" s="176">
        <f t="shared" si="290"/>
        <v>0</v>
      </c>
      <c r="DN234" s="176">
        <f t="shared" si="290"/>
        <v>0</v>
      </c>
      <c r="DO234" s="176">
        <f t="shared" si="290"/>
        <v>0</v>
      </c>
      <c r="DP234" s="176">
        <f t="shared" si="290"/>
        <v>0</v>
      </c>
      <c r="DQ234" s="176">
        <f t="shared" si="290"/>
        <v>0</v>
      </c>
      <c r="DR234" s="176">
        <f t="shared" si="290"/>
        <v>0</v>
      </c>
      <c r="DS234" s="176">
        <f t="shared" si="290"/>
        <v>0</v>
      </c>
      <c r="DT234" s="176">
        <f t="shared" si="290"/>
        <v>0</v>
      </c>
      <c r="DU234" s="176">
        <f t="shared" si="290"/>
        <v>0</v>
      </c>
      <c r="DV234" s="176">
        <f t="shared" si="290"/>
        <v>0</v>
      </c>
      <c r="DW234" s="176">
        <f t="shared" si="290"/>
        <v>0</v>
      </c>
      <c r="DX234" s="176">
        <f t="shared" si="290"/>
        <v>0</v>
      </c>
      <c r="DY234" s="176">
        <f t="shared" si="290"/>
        <v>0</v>
      </c>
      <c r="DZ234" s="176">
        <f t="shared" si="287"/>
        <v>0</v>
      </c>
      <c r="EA234" s="176">
        <f t="shared" si="287"/>
        <v>0</v>
      </c>
      <c r="EB234" s="176">
        <f t="shared" si="287"/>
        <v>0</v>
      </c>
      <c r="EC234" s="176">
        <f t="shared" si="287"/>
        <v>0</v>
      </c>
      <c r="ED234" s="176">
        <f t="shared" si="287"/>
        <v>0</v>
      </c>
      <c r="EE234" s="176">
        <f t="shared" si="287"/>
        <v>0</v>
      </c>
      <c r="EF234" s="176">
        <f t="shared" si="287"/>
        <v>0</v>
      </c>
      <c r="EG234" s="176">
        <f t="shared" si="287"/>
        <v>0</v>
      </c>
      <c r="EH234" s="176">
        <f t="shared" si="287"/>
        <v>0</v>
      </c>
      <c r="EI234" s="176">
        <f t="shared" si="287"/>
        <v>0</v>
      </c>
      <c r="EJ234" s="176">
        <f t="shared" si="287"/>
        <v>0</v>
      </c>
      <c r="EK234" s="176">
        <f t="shared" si="287"/>
        <v>0</v>
      </c>
      <c r="EL234" s="176">
        <f t="shared" si="287"/>
        <v>0</v>
      </c>
      <c r="EM234" s="176">
        <f t="shared" si="287"/>
        <v>0</v>
      </c>
      <c r="EN234" s="176">
        <f t="shared" si="294"/>
        <v>0</v>
      </c>
      <c r="EO234" s="176">
        <f t="shared" si="294"/>
        <v>0</v>
      </c>
      <c r="EP234" s="176">
        <f t="shared" si="294"/>
        <v>0</v>
      </c>
      <c r="EQ234" s="176">
        <f t="shared" si="294"/>
        <v>0</v>
      </c>
      <c r="ER234" s="176">
        <f t="shared" si="294"/>
        <v>0</v>
      </c>
      <c r="ES234" s="176">
        <f t="shared" si="294"/>
        <v>0</v>
      </c>
      <c r="ET234" s="176">
        <f t="shared" si="294"/>
        <v>0</v>
      </c>
      <c r="EU234" s="176">
        <f t="shared" si="294"/>
        <v>0</v>
      </c>
      <c r="EV234" s="176">
        <f t="shared" si="294"/>
        <v>0</v>
      </c>
      <c r="EW234" s="176">
        <f t="shared" si="294"/>
        <v>0</v>
      </c>
      <c r="EX234" s="176">
        <f t="shared" si="294"/>
        <v>0</v>
      </c>
      <c r="EY234" s="176">
        <f t="shared" si="294"/>
        <v>0</v>
      </c>
      <c r="EZ234" s="176">
        <f t="shared" si="294"/>
        <v>0</v>
      </c>
      <c r="FA234" s="176">
        <f t="shared" si="294"/>
        <v>0</v>
      </c>
      <c r="FB234" s="176">
        <f t="shared" si="294"/>
        <v>0</v>
      </c>
      <c r="FC234" s="176">
        <f t="shared" si="294"/>
        <v>0</v>
      </c>
      <c r="FD234" s="176">
        <f t="shared" si="293"/>
        <v>0</v>
      </c>
      <c r="FE234" s="176">
        <f t="shared" si="293"/>
        <v>0</v>
      </c>
      <c r="FF234" s="176">
        <f t="shared" si="293"/>
        <v>0</v>
      </c>
      <c r="FG234" s="176">
        <f t="shared" si="293"/>
        <v>0</v>
      </c>
      <c r="FH234" s="176">
        <f t="shared" si="293"/>
        <v>0</v>
      </c>
      <c r="FI234" s="176">
        <f t="shared" si="277"/>
        <v>0</v>
      </c>
      <c r="FJ234" s="176">
        <f t="shared" si="277"/>
        <v>0</v>
      </c>
      <c r="FK234" s="176">
        <f t="shared" si="277"/>
        <v>0</v>
      </c>
      <c r="FL234" s="176">
        <f t="shared" si="277"/>
        <v>0</v>
      </c>
      <c r="FM234" s="176">
        <f t="shared" si="277"/>
        <v>0</v>
      </c>
      <c r="FN234" s="176">
        <f t="shared" si="277"/>
        <v>0</v>
      </c>
      <c r="FO234" s="176">
        <f t="shared" si="277"/>
        <v>0</v>
      </c>
      <c r="FP234" s="176">
        <f t="shared" si="277"/>
        <v>0</v>
      </c>
      <c r="FQ234" s="176">
        <f t="shared" si="277"/>
        <v>0</v>
      </c>
      <c r="FR234" s="176">
        <f t="shared" si="277"/>
        <v>0</v>
      </c>
      <c r="FS234" s="176">
        <f t="shared" si="291"/>
        <v>0</v>
      </c>
      <c r="FT234" s="176">
        <f t="shared" si="291"/>
        <v>0</v>
      </c>
      <c r="FU234" s="176">
        <f t="shared" si="291"/>
        <v>0</v>
      </c>
      <c r="FV234" s="176">
        <f t="shared" si="291"/>
        <v>0</v>
      </c>
      <c r="FW234" s="176">
        <f t="shared" si="291"/>
        <v>0</v>
      </c>
      <c r="FX234" s="176">
        <f t="shared" si="291"/>
        <v>0</v>
      </c>
      <c r="FY234" s="176">
        <f t="shared" si="291"/>
        <v>0</v>
      </c>
      <c r="FZ234" s="176">
        <f t="shared" si="291"/>
        <v>0</v>
      </c>
      <c r="GA234" s="176">
        <f t="shared" si="291"/>
        <v>0</v>
      </c>
      <c r="GB234" s="176">
        <f t="shared" si="291"/>
        <v>0</v>
      </c>
      <c r="GC234" s="176">
        <f t="shared" si="291"/>
        <v>0</v>
      </c>
      <c r="GD234" s="176">
        <f t="shared" si="291"/>
        <v>0</v>
      </c>
      <c r="GE234" s="176">
        <f t="shared" si="291"/>
        <v>0</v>
      </c>
      <c r="GF234" s="176">
        <f t="shared" si="291"/>
        <v>0</v>
      </c>
      <c r="GG234" s="176">
        <f t="shared" si="291"/>
        <v>0</v>
      </c>
      <c r="GH234" s="176">
        <f t="shared" si="291"/>
        <v>0</v>
      </c>
      <c r="GI234" s="176">
        <f t="shared" si="292"/>
        <v>0</v>
      </c>
      <c r="GJ234" s="176">
        <f t="shared" si="292"/>
        <v>0</v>
      </c>
      <c r="GK234" s="176">
        <f t="shared" si="292"/>
        <v>0</v>
      </c>
      <c r="GL234" s="176">
        <f t="shared" si="292"/>
        <v>0</v>
      </c>
      <c r="GM234" s="176">
        <f t="shared" si="292"/>
        <v>0</v>
      </c>
      <c r="GN234" s="176">
        <f t="shared" si="292"/>
        <v>0</v>
      </c>
      <c r="GO234" s="176">
        <f t="shared" si="292"/>
        <v>0</v>
      </c>
      <c r="GP234" s="176">
        <f t="shared" si="292"/>
        <v>0</v>
      </c>
      <c r="GQ234" s="176">
        <f t="shared" si="292"/>
        <v>0</v>
      </c>
      <c r="GR234" s="176">
        <f t="shared" si="292"/>
        <v>0</v>
      </c>
      <c r="GS234" s="176">
        <f t="shared" si="292"/>
        <v>0</v>
      </c>
      <c r="GT234" s="176">
        <f t="shared" si="292"/>
        <v>0</v>
      </c>
      <c r="GU234" s="176">
        <f t="shared" si="292"/>
        <v>0</v>
      </c>
      <c r="GV234" s="176">
        <f t="shared" si="289"/>
        <v>0</v>
      </c>
      <c r="GW234" s="176">
        <f t="shared" si="289"/>
        <v>0</v>
      </c>
      <c r="GX234" s="176">
        <f t="shared" si="289"/>
        <v>0</v>
      </c>
      <c r="GY234" s="176">
        <f t="shared" si="289"/>
        <v>0</v>
      </c>
      <c r="GZ234" s="176">
        <f t="shared" si="289"/>
        <v>0</v>
      </c>
      <c r="HA234" s="176">
        <f t="shared" si="289"/>
        <v>0</v>
      </c>
      <c r="HB234" s="176">
        <f t="shared" si="289"/>
        <v>0</v>
      </c>
      <c r="HC234" s="176">
        <f t="shared" si="289"/>
        <v>0</v>
      </c>
      <c r="HD234" s="176">
        <f t="shared" si="289"/>
        <v>0</v>
      </c>
      <c r="HE234" s="176">
        <f t="shared" si="289"/>
        <v>0</v>
      </c>
      <c r="HF234" s="176">
        <f t="shared" si="289"/>
        <v>0</v>
      </c>
      <c r="HG234" s="176">
        <f t="shared" si="289"/>
        <v>0</v>
      </c>
      <c r="HH234" s="176">
        <f t="shared" si="271"/>
        <v>0</v>
      </c>
      <c r="HI234" s="176">
        <f t="shared" si="271"/>
        <v>0</v>
      </c>
      <c r="HJ234" s="176">
        <f t="shared" si="271"/>
        <v>0</v>
      </c>
      <c r="HK234" s="176">
        <f t="shared" si="271"/>
        <v>0</v>
      </c>
      <c r="HL234" s="176">
        <f t="shared" si="271"/>
        <v>0</v>
      </c>
      <c r="HM234" s="176">
        <f t="shared" si="271"/>
        <v>0</v>
      </c>
      <c r="HN234" s="176">
        <f t="shared" si="271"/>
        <v>0</v>
      </c>
      <c r="HO234" s="176">
        <f t="shared" si="271"/>
        <v>0</v>
      </c>
      <c r="HP234" s="176">
        <f t="shared" si="271"/>
        <v>0</v>
      </c>
      <c r="HQ234" s="176">
        <f t="shared" si="271"/>
        <v>0</v>
      </c>
      <c r="HR234" s="176">
        <f t="shared" si="284"/>
        <v>0</v>
      </c>
      <c r="HS234" s="176">
        <f t="shared" si="284"/>
        <v>0</v>
      </c>
      <c r="HT234" s="176">
        <f t="shared" si="284"/>
        <v>0</v>
      </c>
      <c r="HU234" s="176">
        <f t="shared" si="284"/>
        <v>0</v>
      </c>
      <c r="HV234" s="176">
        <f t="shared" si="284"/>
        <v>0</v>
      </c>
      <c r="HW234" s="176">
        <f t="shared" si="284"/>
        <v>0</v>
      </c>
      <c r="HX234" s="176">
        <f t="shared" si="278"/>
        <v>0</v>
      </c>
      <c r="HY234" s="176">
        <f t="shared" si="278"/>
        <v>0</v>
      </c>
      <c r="HZ234" s="176">
        <f t="shared" si="278"/>
        <v>0</v>
      </c>
      <c r="IA234" s="176">
        <f t="shared" si="278"/>
        <v>0</v>
      </c>
      <c r="IB234" s="176">
        <f t="shared" si="278"/>
        <v>0</v>
      </c>
      <c r="IC234" s="176">
        <f t="shared" si="278"/>
        <v>0</v>
      </c>
      <c r="ID234" s="176">
        <f t="shared" si="278"/>
        <v>0</v>
      </c>
      <c r="IE234" s="176">
        <f t="shared" si="278"/>
        <v>0</v>
      </c>
      <c r="IF234" s="176">
        <f t="shared" si="278"/>
        <v>0</v>
      </c>
      <c r="IG234" s="176">
        <f t="shared" si="278"/>
        <v>0</v>
      </c>
    </row>
    <row r="235" spans="2:241" ht="12.75" customHeight="1" x14ac:dyDescent="0.25">
      <c r="B235" s="174"/>
      <c r="C235" s="174"/>
      <c r="D235" s="174">
        <f t="shared" si="256"/>
        <v>0</v>
      </c>
      <c r="E235"/>
      <c r="F235"/>
      <c r="G235" s="177">
        <v>222</v>
      </c>
      <c r="H235" s="176">
        <f t="shared" si="257"/>
        <v>34.421509712219105</v>
      </c>
      <c r="I235" s="176">
        <f t="shared" si="259"/>
        <v>0</v>
      </c>
      <c r="K235" s="176">
        <f t="shared" si="279"/>
        <v>0</v>
      </c>
      <c r="L235" s="176">
        <f t="shared" si="279"/>
        <v>0</v>
      </c>
      <c r="M235" s="176">
        <f t="shared" si="279"/>
        <v>0</v>
      </c>
      <c r="N235" s="176">
        <f t="shared" si="279"/>
        <v>0</v>
      </c>
      <c r="O235" s="176">
        <f t="shared" si="279"/>
        <v>0</v>
      </c>
      <c r="P235" s="176">
        <f t="shared" si="279"/>
        <v>0</v>
      </c>
      <c r="Q235" s="176">
        <f t="shared" si="279"/>
        <v>0</v>
      </c>
      <c r="R235" s="176">
        <f t="shared" si="279"/>
        <v>0</v>
      </c>
      <c r="S235" s="176">
        <f t="shared" si="279"/>
        <v>0</v>
      </c>
      <c r="T235" s="176">
        <f t="shared" si="279"/>
        <v>0</v>
      </c>
      <c r="U235" s="176">
        <f t="shared" si="275"/>
        <v>0</v>
      </c>
      <c r="V235" s="176">
        <f t="shared" si="275"/>
        <v>0</v>
      </c>
      <c r="W235" s="176">
        <f t="shared" si="275"/>
        <v>0</v>
      </c>
      <c r="X235" s="176">
        <f t="shared" si="275"/>
        <v>0</v>
      </c>
      <c r="Y235" s="176">
        <f t="shared" si="275"/>
        <v>0</v>
      </c>
      <c r="Z235" s="176">
        <f t="shared" si="275"/>
        <v>0</v>
      </c>
      <c r="AA235" s="176">
        <f t="shared" si="275"/>
        <v>0</v>
      </c>
      <c r="AB235" s="176">
        <f t="shared" si="275"/>
        <v>0</v>
      </c>
      <c r="AC235" s="176">
        <f t="shared" si="275"/>
        <v>0</v>
      </c>
      <c r="AD235" s="176">
        <f t="shared" si="275"/>
        <v>0</v>
      </c>
      <c r="AE235" s="176">
        <f t="shared" si="275"/>
        <v>0</v>
      </c>
      <c r="AF235" s="176">
        <f t="shared" si="275"/>
        <v>0</v>
      </c>
      <c r="AG235" s="176">
        <f t="shared" si="275"/>
        <v>0</v>
      </c>
      <c r="AH235" s="176">
        <f t="shared" si="275"/>
        <v>0</v>
      </c>
      <c r="AI235" s="176">
        <f t="shared" si="275"/>
        <v>0</v>
      </c>
      <c r="AJ235" s="176">
        <f t="shared" si="275"/>
        <v>0</v>
      </c>
      <c r="AK235" s="176">
        <f t="shared" si="280"/>
        <v>0</v>
      </c>
      <c r="AL235" s="176">
        <f t="shared" si="280"/>
        <v>0</v>
      </c>
      <c r="AM235" s="176">
        <f t="shared" si="280"/>
        <v>0</v>
      </c>
      <c r="AN235" s="176">
        <f t="shared" si="280"/>
        <v>0</v>
      </c>
      <c r="AO235" s="176">
        <f t="shared" si="280"/>
        <v>0</v>
      </c>
      <c r="AP235" s="176">
        <f t="shared" si="280"/>
        <v>0</v>
      </c>
      <c r="AQ235" s="176">
        <f t="shared" si="280"/>
        <v>0</v>
      </c>
      <c r="AR235" s="176">
        <f t="shared" si="280"/>
        <v>0</v>
      </c>
      <c r="AS235" s="176">
        <f t="shared" si="280"/>
        <v>0</v>
      </c>
      <c r="AT235" s="176">
        <f t="shared" si="280"/>
        <v>0</v>
      </c>
      <c r="AU235" s="176">
        <f t="shared" si="280"/>
        <v>0</v>
      </c>
      <c r="AV235" s="176">
        <f t="shared" si="280"/>
        <v>0</v>
      </c>
      <c r="AW235" s="176">
        <f t="shared" si="280"/>
        <v>0</v>
      </c>
      <c r="AX235" s="176">
        <f t="shared" si="280"/>
        <v>0</v>
      </c>
      <c r="AY235" s="176">
        <f t="shared" si="280"/>
        <v>0</v>
      </c>
      <c r="AZ235" s="176">
        <f t="shared" si="280"/>
        <v>0</v>
      </c>
      <c r="BA235" s="176">
        <f t="shared" si="285"/>
        <v>0</v>
      </c>
      <c r="BB235" s="176">
        <f t="shared" si="285"/>
        <v>0</v>
      </c>
      <c r="BC235" s="176">
        <f t="shared" si="285"/>
        <v>0</v>
      </c>
      <c r="BD235" s="176">
        <f t="shared" si="285"/>
        <v>0</v>
      </c>
      <c r="BE235" s="176">
        <f t="shared" si="285"/>
        <v>0</v>
      </c>
      <c r="BF235" s="176">
        <f t="shared" si="285"/>
        <v>0</v>
      </c>
      <c r="BG235" s="176">
        <f t="shared" si="285"/>
        <v>0</v>
      </c>
      <c r="BH235" s="176">
        <f t="shared" si="285"/>
        <v>0</v>
      </c>
      <c r="BI235" s="176">
        <f t="shared" si="285"/>
        <v>0</v>
      </c>
      <c r="BJ235" s="176">
        <f t="shared" si="285"/>
        <v>0</v>
      </c>
      <c r="BK235" s="176">
        <f t="shared" si="285"/>
        <v>0</v>
      </c>
      <c r="BL235" s="176">
        <f t="shared" si="285"/>
        <v>0</v>
      </c>
      <c r="BM235" s="176">
        <f t="shared" si="285"/>
        <v>0</v>
      </c>
      <c r="BN235" s="176">
        <f t="shared" si="285"/>
        <v>0</v>
      </c>
      <c r="BO235" s="176">
        <f t="shared" si="285"/>
        <v>0</v>
      </c>
      <c r="BP235" s="176">
        <f t="shared" si="282"/>
        <v>0</v>
      </c>
      <c r="BQ235" s="176">
        <f t="shared" si="282"/>
        <v>0</v>
      </c>
      <c r="BR235" s="176">
        <f t="shared" si="282"/>
        <v>0</v>
      </c>
      <c r="BS235" s="176">
        <f t="shared" si="282"/>
        <v>0</v>
      </c>
      <c r="BT235" s="176">
        <f t="shared" si="282"/>
        <v>0</v>
      </c>
      <c r="BU235" s="176">
        <f t="shared" si="282"/>
        <v>0</v>
      </c>
      <c r="BV235" s="176">
        <f t="shared" si="282"/>
        <v>0</v>
      </c>
      <c r="BW235" s="176">
        <f t="shared" si="282"/>
        <v>0</v>
      </c>
      <c r="BX235" s="176">
        <f t="shared" si="282"/>
        <v>0</v>
      </c>
      <c r="BY235" s="176">
        <f t="shared" si="286"/>
        <v>0</v>
      </c>
      <c r="BZ235" s="176">
        <f t="shared" si="286"/>
        <v>0</v>
      </c>
      <c r="CA235" s="176">
        <f t="shared" si="286"/>
        <v>0</v>
      </c>
      <c r="CB235" s="176">
        <f t="shared" si="286"/>
        <v>0</v>
      </c>
      <c r="CC235" s="176">
        <f t="shared" si="286"/>
        <v>0</v>
      </c>
      <c r="CD235" s="176">
        <f t="shared" si="286"/>
        <v>0</v>
      </c>
      <c r="CE235" s="176">
        <f t="shared" si="286"/>
        <v>0</v>
      </c>
      <c r="CF235" s="176">
        <f t="shared" si="286"/>
        <v>0</v>
      </c>
      <c r="CG235" s="176">
        <f t="shared" si="286"/>
        <v>0</v>
      </c>
      <c r="CH235" s="176">
        <f t="shared" si="286"/>
        <v>0</v>
      </c>
      <c r="CI235" s="176">
        <f t="shared" si="286"/>
        <v>0</v>
      </c>
      <c r="CJ235" s="176">
        <f t="shared" si="286"/>
        <v>0</v>
      </c>
      <c r="CK235" s="176">
        <f t="shared" si="286"/>
        <v>0</v>
      </c>
      <c r="CL235" s="176">
        <f t="shared" si="286"/>
        <v>0</v>
      </c>
      <c r="CM235" s="176">
        <f t="shared" si="286"/>
        <v>0</v>
      </c>
      <c r="CN235" s="176">
        <f t="shared" si="286"/>
        <v>0</v>
      </c>
      <c r="CO235" s="176">
        <f t="shared" si="276"/>
        <v>0</v>
      </c>
      <c r="CP235" s="176">
        <f t="shared" si="276"/>
        <v>0</v>
      </c>
      <c r="CQ235" s="176">
        <f t="shared" si="276"/>
        <v>0</v>
      </c>
      <c r="CR235" s="176">
        <f t="shared" si="276"/>
        <v>0</v>
      </c>
      <c r="CS235" s="176">
        <f t="shared" si="276"/>
        <v>0</v>
      </c>
      <c r="CT235" s="176">
        <f t="shared" si="276"/>
        <v>0</v>
      </c>
      <c r="CU235" s="176">
        <f t="shared" si="276"/>
        <v>0</v>
      </c>
      <c r="CV235" s="176">
        <f t="shared" si="276"/>
        <v>0</v>
      </c>
      <c r="CW235" s="176">
        <f t="shared" si="276"/>
        <v>0</v>
      </c>
      <c r="CX235" s="176">
        <f t="shared" si="276"/>
        <v>0</v>
      </c>
      <c r="CY235" s="176">
        <f t="shared" si="276"/>
        <v>0</v>
      </c>
      <c r="CZ235" s="176">
        <f t="shared" si="295"/>
        <v>0</v>
      </c>
      <c r="DA235" s="176">
        <f t="shared" si="295"/>
        <v>0</v>
      </c>
      <c r="DB235" s="176">
        <f t="shared" si="295"/>
        <v>0</v>
      </c>
      <c r="DC235" s="176">
        <f t="shared" si="295"/>
        <v>0</v>
      </c>
      <c r="DD235" s="176">
        <f t="shared" si="295"/>
        <v>0</v>
      </c>
      <c r="DE235" s="176">
        <f t="shared" si="295"/>
        <v>0</v>
      </c>
      <c r="DF235" s="176">
        <f t="shared" si="295"/>
        <v>0</v>
      </c>
      <c r="DG235" s="176">
        <f t="shared" si="295"/>
        <v>0</v>
      </c>
      <c r="DH235" s="176">
        <f t="shared" si="295"/>
        <v>0</v>
      </c>
      <c r="DI235" s="176">
        <f t="shared" si="295"/>
        <v>0</v>
      </c>
      <c r="DJ235" s="176">
        <f t="shared" si="295"/>
        <v>0</v>
      </c>
      <c r="DK235" s="176">
        <f t="shared" si="295"/>
        <v>0</v>
      </c>
      <c r="DL235" s="176">
        <f t="shared" si="295"/>
        <v>0</v>
      </c>
      <c r="DM235" s="176">
        <f t="shared" si="290"/>
        <v>0</v>
      </c>
      <c r="DN235" s="176">
        <f t="shared" si="290"/>
        <v>0</v>
      </c>
      <c r="DO235" s="176">
        <f t="shared" si="290"/>
        <v>0</v>
      </c>
      <c r="DP235" s="176">
        <f t="shared" si="290"/>
        <v>0</v>
      </c>
      <c r="DQ235" s="176">
        <f t="shared" si="290"/>
        <v>0</v>
      </c>
      <c r="DR235" s="176">
        <f t="shared" si="290"/>
        <v>0</v>
      </c>
      <c r="DS235" s="176">
        <f t="shared" si="290"/>
        <v>0</v>
      </c>
      <c r="DT235" s="176">
        <f t="shared" si="290"/>
        <v>0</v>
      </c>
      <c r="DU235" s="176">
        <f t="shared" si="290"/>
        <v>0</v>
      </c>
      <c r="DV235" s="176">
        <f t="shared" si="290"/>
        <v>0</v>
      </c>
      <c r="DW235" s="176">
        <f t="shared" si="290"/>
        <v>0</v>
      </c>
      <c r="DX235" s="176">
        <f t="shared" si="290"/>
        <v>0</v>
      </c>
      <c r="DY235" s="176">
        <f t="shared" si="290"/>
        <v>0</v>
      </c>
      <c r="DZ235" s="176">
        <f t="shared" si="287"/>
        <v>0</v>
      </c>
      <c r="EA235" s="176">
        <f t="shared" si="287"/>
        <v>0</v>
      </c>
      <c r="EB235" s="176">
        <f t="shared" si="287"/>
        <v>0</v>
      </c>
      <c r="EC235" s="176">
        <f t="shared" si="287"/>
        <v>0</v>
      </c>
      <c r="ED235" s="176">
        <f t="shared" si="287"/>
        <v>0</v>
      </c>
      <c r="EE235" s="176">
        <f t="shared" si="287"/>
        <v>0</v>
      </c>
      <c r="EF235" s="176">
        <f t="shared" si="287"/>
        <v>0</v>
      </c>
      <c r="EG235" s="176">
        <f t="shared" si="287"/>
        <v>0</v>
      </c>
      <c r="EH235" s="176">
        <f t="shared" si="287"/>
        <v>0</v>
      </c>
      <c r="EI235" s="176">
        <f t="shared" si="287"/>
        <v>0</v>
      </c>
      <c r="EJ235" s="176">
        <f t="shared" si="287"/>
        <v>0</v>
      </c>
      <c r="EK235" s="176">
        <f t="shared" si="287"/>
        <v>0</v>
      </c>
      <c r="EL235" s="176">
        <f t="shared" si="287"/>
        <v>0</v>
      </c>
      <c r="EM235" s="176">
        <f t="shared" si="287"/>
        <v>0</v>
      </c>
      <c r="EN235" s="176">
        <f t="shared" si="294"/>
        <v>0</v>
      </c>
      <c r="EO235" s="176">
        <f t="shared" si="294"/>
        <v>0</v>
      </c>
      <c r="EP235" s="176">
        <f t="shared" si="294"/>
        <v>0</v>
      </c>
      <c r="EQ235" s="176">
        <f t="shared" si="294"/>
        <v>0</v>
      </c>
      <c r="ER235" s="176">
        <f t="shared" si="294"/>
        <v>0</v>
      </c>
      <c r="ES235" s="176">
        <f t="shared" si="294"/>
        <v>0</v>
      </c>
      <c r="ET235" s="176">
        <f t="shared" si="294"/>
        <v>0</v>
      </c>
      <c r="EU235" s="176">
        <f t="shared" si="294"/>
        <v>0</v>
      </c>
      <c r="EV235" s="176">
        <f t="shared" si="294"/>
        <v>0</v>
      </c>
      <c r="EW235" s="176">
        <f t="shared" si="294"/>
        <v>0</v>
      </c>
      <c r="EX235" s="176">
        <f t="shared" si="294"/>
        <v>0</v>
      </c>
      <c r="EY235" s="176">
        <f t="shared" si="294"/>
        <v>0</v>
      </c>
      <c r="EZ235" s="176">
        <f t="shared" si="294"/>
        <v>0</v>
      </c>
      <c r="FA235" s="176">
        <f t="shared" si="294"/>
        <v>0</v>
      </c>
      <c r="FB235" s="176">
        <f t="shared" si="294"/>
        <v>0</v>
      </c>
      <c r="FC235" s="176">
        <f t="shared" si="294"/>
        <v>0</v>
      </c>
      <c r="FD235" s="176">
        <f t="shared" si="293"/>
        <v>0</v>
      </c>
      <c r="FE235" s="176">
        <f t="shared" si="293"/>
        <v>0</v>
      </c>
      <c r="FF235" s="176">
        <f t="shared" si="293"/>
        <v>0</v>
      </c>
      <c r="FG235" s="176">
        <f t="shared" si="293"/>
        <v>0</v>
      </c>
      <c r="FH235" s="176">
        <f t="shared" si="293"/>
        <v>0</v>
      </c>
      <c r="FI235" s="176">
        <f t="shared" si="277"/>
        <v>0</v>
      </c>
      <c r="FJ235" s="176">
        <f t="shared" si="277"/>
        <v>0</v>
      </c>
      <c r="FK235" s="176">
        <f t="shared" si="277"/>
        <v>0</v>
      </c>
      <c r="FL235" s="176">
        <f t="shared" si="277"/>
        <v>0</v>
      </c>
      <c r="FM235" s="176">
        <f t="shared" si="277"/>
        <v>0</v>
      </c>
      <c r="FN235" s="176">
        <f t="shared" si="277"/>
        <v>0</v>
      </c>
      <c r="FO235" s="176">
        <f t="shared" si="277"/>
        <v>0</v>
      </c>
      <c r="FP235" s="176">
        <f t="shared" si="277"/>
        <v>0</v>
      </c>
      <c r="FQ235" s="176">
        <f t="shared" si="277"/>
        <v>0</v>
      </c>
      <c r="FR235" s="176">
        <f t="shared" si="277"/>
        <v>0</v>
      </c>
      <c r="FS235" s="176">
        <f t="shared" si="291"/>
        <v>0</v>
      </c>
      <c r="FT235" s="176">
        <f t="shared" si="291"/>
        <v>0</v>
      </c>
      <c r="FU235" s="176">
        <f t="shared" si="291"/>
        <v>0</v>
      </c>
      <c r="FV235" s="176">
        <f t="shared" si="291"/>
        <v>0</v>
      </c>
      <c r="FW235" s="176">
        <f t="shared" si="291"/>
        <v>0</v>
      </c>
      <c r="FX235" s="176">
        <f t="shared" si="291"/>
        <v>0</v>
      </c>
      <c r="FY235" s="176">
        <f t="shared" si="291"/>
        <v>0</v>
      </c>
      <c r="FZ235" s="176">
        <f t="shared" si="291"/>
        <v>0</v>
      </c>
      <c r="GA235" s="176">
        <f t="shared" si="291"/>
        <v>0</v>
      </c>
      <c r="GB235" s="176">
        <f t="shared" si="291"/>
        <v>0</v>
      </c>
      <c r="GC235" s="176">
        <f t="shared" si="291"/>
        <v>0</v>
      </c>
      <c r="GD235" s="176">
        <f t="shared" si="291"/>
        <v>0</v>
      </c>
      <c r="GE235" s="176">
        <f t="shared" si="291"/>
        <v>0</v>
      </c>
      <c r="GF235" s="176">
        <f t="shared" si="291"/>
        <v>0</v>
      </c>
      <c r="GG235" s="176">
        <f t="shared" si="291"/>
        <v>0</v>
      </c>
      <c r="GH235" s="176">
        <f t="shared" si="291"/>
        <v>0</v>
      </c>
      <c r="GI235" s="176">
        <f t="shared" si="292"/>
        <v>0</v>
      </c>
      <c r="GJ235" s="176">
        <f t="shared" si="292"/>
        <v>0</v>
      </c>
      <c r="GK235" s="176">
        <f t="shared" si="292"/>
        <v>0</v>
      </c>
      <c r="GL235" s="176">
        <f t="shared" si="292"/>
        <v>0</v>
      </c>
      <c r="GM235" s="176">
        <f t="shared" si="292"/>
        <v>0</v>
      </c>
      <c r="GN235" s="176">
        <f t="shared" si="292"/>
        <v>0</v>
      </c>
      <c r="GO235" s="176">
        <f t="shared" si="292"/>
        <v>0</v>
      </c>
      <c r="GP235" s="176">
        <f t="shared" si="292"/>
        <v>0</v>
      </c>
      <c r="GQ235" s="176">
        <f t="shared" si="292"/>
        <v>0</v>
      </c>
      <c r="GR235" s="176">
        <f t="shared" si="292"/>
        <v>0</v>
      </c>
      <c r="GS235" s="176">
        <f t="shared" si="292"/>
        <v>0</v>
      </c>
      <c r="GT235" s="176">
        <f t="shared" si="292"/>
        <v>0</v>
      </c>
      <c r="GU235" s="176">
        <f t="shared" si="292"/>
        <v>0</v>
      </c>
      <c r="GV235" s="176">
        <f t="shared" si="289"/>
        <v>0</v>
      </c>
      <c r="GW235" s="176">
        <f t="shared" si="289"/>
        <v>0</v>
      </c>
      <c r="GX235" s="176">
        <f t="shared" si="289"/>
        <v>0</v>
      </c>
      <c r="GY235" s="176">
        <f t="shared" si="289"/>
        <v>0</v>
      </c>
      <c r="GZ235" s="176">
        <f t="shared" si="289"/>
        <v>0</v>
      </c>
      <c r="HA235" s="176">
        <f t="shared" si="289"/>
        <v>0</v>
      </c>
      <c r="HB235" s="176">
        <f t="shared" si="289"/>
        <v>0</v>
      </c>
      <c r="HC235" s="176">
        <f t="shared" si="289"/>
        <v>0</v>
      </c>
      <c r="HD235" s="176">
        <f t="shared" si="289"/>
        <v>0</v>
      </c>
      <c r="HE235" s="176">
        <f t="shared" si="289"/>
        <v>0</v>
      </c>
      <c r="HF235" s="176">
        <f t="shared" si="289"/>
        <v>0</v>
      </c>
      <c r="HG235" s="176">
        <f t="shared" si="289"/>
        <v>0</v>
      </c>
      <c r="HH235" s="176">
        <f t="shared" si="271"/>
        <v>0</v>
      </c>
      <c r="HI235" s="176">
        <f t="shared" si="271"/>
        <v>0</v>
      </c>
      <c r="HJ235" s="176">
        <f t="shared" si="271"/>
        <v>0</v>
      </c>
      <c r="HK235" s="176">
        <f t="shared" si="271"/>
        <v>0</v>
      </c>
      <c r="HL235" s="176">
        <f t="shared" si="271"/>
        <v>0</v>
      </c>
      <c r="HM235" s="176">
        <f t="shared" si="271"/>
        <v>0</v>
      </c>
      <c r="HN235" s="176">
        <f t="shared" si="271"/>
        <v>0</v>
      </c>
      <c r="HO235" s="176">
        <f t="shared" si="271"/>
        <v>0</v>
      </c>
      <c r="HP235" s="176">
        <f t="shared" si="271"/>
        <v>0</v>
      </c>
      <c r="HQ235" s="176">
        <f t="shared" si="271"/>
        <v>0</v>
      </c>
      <c r="HR235" s="176">
        <f t="shared" si="284"/>
        <v>0</v>
      </c>
      <c r="HS235" s="176">
        <f t="shared" si="284"/>
        <v>0</v>
      </c>
      <c r="HT235" s="176">
        <f t="shared" si="284"/>
        <v>0</v>
      </c>
      <c r="HU235" s="176">
        <f t="shared" si="284"/>
        <v>0</v>
      </c>
      <c r="HV235" s="176">
        <f t="shared" si="284"/>
        <v>0</v>
      </c>
      <c r="HW235" s="176">
        <f t="shared" si="284"/>
        <v>0</v>
      </c>
      <c r="HX235" s="176">
        <f t="shared" si="278"/>
        <v>0</v>
      </c>
      <c r="HY235" s="176">
        <f t="shared" si="278"/>
        <v>0</v>
      </c>
      <c r="HZ235" s="176">
        <f t="shared" si="278"/>
        <v>0</v>
      </c>
      <c r="IA235" s="176">
        <f t="shared" si="278"/>
        <v>0</v>
      </c>
      <c r="IB235" s="176">
        <f t="shared" si="278"/>
        <v>0</v>
      </c>
      <c r="IC235" s="176">
        <f t="shared" si="278"/>
        <v>0</v>
      </c>
      <c r="ID235" s="176">
        <f t="shared" si="278"/>
        <v>0</v>
      </c>
      <c r="IE235" s="176">
        <f t="shared" si="278"/>
        <v>0</v>
      </c>
      <c r="IF235" s="176">
        <f t="shared" si="278"/>
        <v>0</v>
      </c>
      <c r="IG235" s="176">
        <f t="shared" si="278"/>
        <v>0</v>
      </c>
    </row>
    <row r="236" spans="2:241" ht="12.75" customHeight="1" x14ac:dyDescent="0.25">
      <c r="B236" s="174"/>
      <c r="C236" s="174"/>
      <c r="D236" s="174">
        <f t="shared" si="256"/>
        <v>0</v>
      </c>
      <c r="E236"/>
      <c r="F236"/>
      <c r="G236" s="177">
        <v>223</v>
      </c>
      <c r="H236" s="176">
        <f t="shared" si="257"/>
        <v>34.576561557769637</v>
      </c>
      <c r="I236" s="176">
        <f t="shared" si="259"/>
        <v>0</v>
      </c>
      <c r="K236" s="176">
        <f t="shared" si="279"/>
        <v>0</v>
      </c>
      <c r="L236" s="176">
        <f t="shared" si="279"/>
        <v>0</v>
      </c>
      <c r="M236" s="176">
        <f t="shared" si="279"/>
        <v>0</v>
      </c>
      <c r="N236" s="176">
        <f t="shared" si="279"/>
        <v>0</v>
      </c>
      <c r="O236" s="176">
        <f t="shared" si="279"/>
        <v>0</v>
      </c>
      <c r="P236" s="176">
        <f t="shared" si="279"/>
        <v>0</v>
      </c>
      <c r="Q236" s="176">
        <f t="shared" si="279"/>
        <v>0</v>
      </c>
      <c r="R236" s="176">
        <f t="shared" si="279"/>
        <v>0</v>
      </c>
      <c r="S236" s="176">
        <f t="shared" si="279"/>
        <v>0</v>
      </c>
      <c r="T236" s="176">
        <f t="shared" si="279"/>
        <v>0</v>
      </c>
      <c r="U236" s="176">
        <f t="shared" si="275"/>
        <v>0</v>
      </c>
      <c r="V236" s="176">
        <f t="shared" si="275"/>
        <v>0</v>
      </c>
      <c r="W236" s="176">
        <f t="shared" si="275"/>
        <v>0</v>
      </c>
      <c r="X236" s="176">
        <f t="shared" si="275"/>
        <v>0</v>
      </c>
      <c r="Y236" s="176">
        <f t="shared" si="275"/>
        <v>0</v>
      </c>
      <c r="Z236" s="176">
        <f t="shared" si="275"/>
        <v>0</v>
      </c>
      <c r="AA236" s="176">
        <f t="shared" si="275"/>
        <v>0</v>
      </c>
      <c r="AB236" s="176">
        <f t="shared" si="275"/>
        <v>0</v>
      </c>
      <c r="AC236" s="176">
        <f t="shared" si="275"/>
        <v>0</v>
      </c>
      <c r="AD236" s="176">
        <f t="shared" si="275"/>
        <v>0</v>
      </c>
      <c r="AE236" s="176">
        <f t="shared" si="275"/>
        <v>0</v>
      </c>
      <c r="AF236" s="176">
        <f t="shared" si="275"/>
        <v>0</v>
      </c>
      <c r="AG236" s="176">
        <f t="shared" si="275"/>
        <v>0</v>
      </c>
      <c r="AH236" s="176">
        <f t="shared" si="275"/>
        <v>0</v>
      </c>
      <c r="AI236" s="176">
        <f t="shared" si="275"/>
        <v>0</v>
      </c>
      <c r="AJ236" s="176">
        <f t="shared" si="275"/>
        <v>0</v>
      </c>
      <c r="AK236" s="176">
        <f t="shared" si="280"/>
        <v>0</v>
      </c>
      <c r="AL236" s="176">
        <f t="shared" si="280"/>
        <v>0</v>
      </c>
      <c r="AM236" s="176">
        <f t="shared" si="280"/>
        <v>0</v>
      </c>
      <c r="AN236" s="176">
        <f t="shared" si="280"/>
        <v>0</v>
      </c>
      <c r="AO236" s="176">
        <f t="shared" si="280"/>
        <v>0</v>
      </c>
      <c r="AP236" s="176">
        <f t="shared" si="280"/>
        <v>0</v>
      </c>
      <c r="AQ236" s="176">
        <f t="shared" si="280"/>
        <v>0</v>
      </c>
      <c r="AR236" s="176">
        <f t="shared" si="280"/>
        <v>0</v>
      </c>
      <c r="AS236" s="176">
        <f t="shared" si="280"/>
        <v>0</v>
      </c>
      <c r="AT236" s="176">
        <f t="shared" si="280"/>
        <v>0</v>
      </c>
      <c r="AU236" s="176">
        <f t="shared" si="280"/>
        <v>0</v>
      </c>
      <c r="AV236" s="176">
        <f t="shared" si="280"/>
        <v>0</v>
      </c>
      <c r="AW236" s="176">
        <f t="shared" si="280"/>
        <v>0</v>
      </c>
      <c r="AX236" s="176">
        <f t="shared" si="280"/>
        <v>0</v>
      </c>
      <c r="AY236" s="176">
        <f t="shared" si="280"/>
        <v>0</v>
      </c>
      <c r="AZ236" s="176">
        <f t="shared" si="280"/>
        <v>0</v>
      </c>
      <c r="BA236" s="176">
        <f t="shared" si="285"/>
        <v>0</v>
      </c>
      <c r="BB236" s="176">
        <f t="shared" si="285"/>
        <v>0</v>
      </c>
      <c r="BC236" s="176">
        <f t="shared" si="285"/>
        <v>0</v>
      </c>
      <c r="BD236" s="176">
        <f t="shared" si="285"/>
        <v>0</v>
      </c>
      <c r="BE236" s="176">
        <f t="shared" si="285"/>
        <v>0</v>
      </c>
      <c r="BF236" s="176">
        <f t="shared" si="285"/>
        <v>0</v>
      </c>
      <c r="BG236" s="176">
        <f t="shared" si="285"/>
        <v>0</v>
      </c>
      <c r="BH236" s="176">
        <f t="shared" si="285"/>
        <v>0</v>
      </c>
      <c r="BI236" s="176">
        <f t="shared" si="282"/>
        <v>0</v>
      </c>
      <c r="BJ236" s="176">
        <f t="shared" si="282"/>
        <v>0</v>
      </c>
      <c r="BK236" s="176">
        <f t="shared" si="282"/>
        <v>0</v>
      </c>
      <c r="BL236" s="176">
        <f t="shared" si="282"/>
        <v>0</v>
      </c>
      <c r="BM236" s="176">
        <f t="shared" si="282"/>
        <v>0</v>
      </c>
      <c r="BN236" s="176">
        <f t="shared" si="282"/>
        <v>0</v>
      </c>
      <c r="BO236" s="176">
        <f t="shared" si="282"/>
        <v>0</v>
      </c>
      <c r="BP236" s="176">
        <f t="shared" si="282"/>
        <v>0</v>
      </c>
      <c r="BQ236" s="176">
        <f t="shared" si="282"/>
        <v>0</v>
      </c>
      <c r="BR236" s="176">
        <f t="shared" si="282"/>
        <v>0</v>
      </c>
      <c r="BS236" s="176">
        <f t="shared" si="282"/>
        <v>0</v>
      </c>
      <c r="BT236" s="176">
        <f t="shared" si="282"/>
        <v>0</v>
      </c>
      <c r="BU236" s="176">
        <f t="shared" si="282"/>
        <v>0</v>
      </c>
      <c r="BV236" s="176">
        <f t="shared" si="282"/>
        <v>0</v>
      </c>
      <c r="BW236" s="176">
        <f t="shared" si="282"/>
        <v>0</v>
      </c>
      <c r="BX236" s="176">
        <f t="shared" si="282"/>
        <v>0</v>
      </c>
      <c r="BY236" s="176">
        <f t="shared" si="286"/>
        <v>0</v>
      </c>
      <c r="BZ236" s="176">
        <f t="shared" si="286"/>
        <v>0</v>
      </c>
      <c r="CA236" s="176">
        <f t="shared" si="286"/>
        <v>0</v>
      </c>
      <c r="CB236" s="176">
        <f t="shared" si="286"/>
        <v>0</v>
      </c>
      <c r="CC236" s="176">
        <f t="shared" si="286"/>
        <v>0</v>
      </c>
      <c r="CD236" s="176">
        <f t="shared" si="286"/>
        <v>0</v>
      </c>
      <c r="CE236" s="176">
        <f t="shared" si="286"/>
        <v>0</v>
      </c>
      <c r="CF236" s="176">
        <f t="shared" si="286"/>
        <v>0</v>
      </c>
      <c r="CG236" s="176">
        <f t="shared" si="286"/>
        <v>0</v>
      </c>
      <c r="CH236" s="176">
        <f t="shared" si="286"/>
        <v>0</v>
      </c>
      <c r="CI236" s="176">
        <f t="shared" si="286"/>
        <v>0</v>
      </c>
      <c r="CJ236" s="176">
        <f t="shared" si="286"/>
        <v>0</v>
      </c>
      <c r="CK236" s="176">
        <f t="shared" si="286"/>
        <v>0</v>
      </c>
      <c r="CL236" s="176">
        <f t="shared" si="286"/>
        <v>0</v>
      </c>
      <c r="CM236" s="176">
        <f t="shared" si="286"/>
        <v>0</v>
      </c>
      <c r="CN236" s="176">
        <f t="shared" si="286"/>
        <v>0</v>
      </c>
      <c r="CO236" s="176">
        <f t="shared" si="276"/>
        <v>0</v>
      </c>
      <c r="CP236" s="176">
        <f t="shared" si="276"/>
        <v>0</v>
      </c>
      <c r="CQ236" s="176">
        <f t="shared" si="276"/>
        <v>0</v>
      </c>
      <c r="CR236" s="176">
        <f t="shared" si="276"/>
        <v>0</v>
      </c>
      <c r="CS236" s="176">
        <f t="shared" si="276"/>
        <v>0</v>
      </c>
      <c r="CT236" s="176">
        <f t="shared" si="276"/>
        <v>0</v>
      </c>
      <c r="CU236" s="176">
        <f t="shared" si="276"/>
        <v>0</v>
      </c>
      <c r="CV236" s="176">
        <f t="shared" si="276"/>
        <v>0</v>
      </c>
      <c r="CW236" s="176">
        <f t="shared" si="276"/>
        <v>0</v>
      </c>
      <c r="CX236" s="176">
        <f t="shared" si="276"/>
        <v>0</v>
      </c>
      <c r="CY236" s="176">
        <f t="shared" si="276"/>
        <v>0</v>
      </c>
      <c r="CZ236" s="176">
        <f t="shared" si="295"/>
        <v>0</v>
      </c>
      <c r="DA236" s="176">
        <f t="shared" si="295"/>
        <v>0</v>
      </c>
      <c r="DB236" s="176">
        <f t="shared" si="295"/>
        <v>0</v>
      </c>
      <c r="DC236" s="176">
        <f t="shared" si="295"/>
        <v>0</v>
      </c>
      <c r="DD236" s="176">
        <f t="shared" si="295"/>
        <v>0</v>
      </c>
      <c r="DE236" s="176">
        <f t="shared" si="295"/>
        <v>0</v>
      </c>
      <c r="DF236" s="176">
        <f t="shared" si="295"/>
        <v>0</v>
      </c>
      <c r="DG236" s="176">
        <f t="shared" si="295"/>
        <v>0</v>
      </c>
      <c r="DH236" s="176">
        <f t="shared" si="295"/>
        <v>0</v>
      </c>
      <c r="DI236" s="176">
        <f t="shared" si="295"/>
        <v>0</v>
      </c>
      <c r="DJ236" s="176">
        <f t="shared" si="295"/>
        <v>0</v>
      </c>
      <c r="DK236" s="176">
        <f t="shared" si="295"/>
        <v>0</v>
      </c>
      <c r="DL236" s="176">
        <f t="shared" si="295"/>
        <v>0</v>
      </c>
      <c r="DM236" s="176">
        <f t="shared" si="290"/>
        <v>0</v>
      </c>
      <c r="DN236" s="176">
        <f t="shared" si="290"/>
        <v>0</v>
      </c>
      <c r="DO236" s="176">
        <f t="shared" si="290"/>
        <v>0</v>
      </c>
      <c r="DP236" s="176">
        <f t="shared" si="290"/>
        <v>0</v>
      </c>
      <c r="DQ236" s="176">
        <f t="shared" si="290"/>
        <v>0</v>
      </c>
      <c r="DR236" s="176">
        <f t="shared" si="290"/>
        <v>0</v>
      </c>
      <c r="DS236" s="176">
        <f t="shared" si="290"/>
        <v>0</v>
      </c>
      <c r="DT236" s="176">
        <f t="shared" si="290"/>
        <v>0</v>
      </c>
      <c r="DU236" s="176">
        <f t="shared" si="290"/>
        <v>0</v>
      </c>
      <c r="DV236" s="176">
        <f t="shared" si="290"/>
        <v>0</v>
      </c>
      <c r="DW236" s="176">
        <f t="shared" si="290"/>
        <v>0</v>
      </c>
      <c r="DX236" s="176">
        <f t="shared" si="290"/>
        <v>0</v>
      </c>
      <c r="DY236" s="176">
        <f t="shared" si="290"/>
        <v>0</v>
      </c>
      <c r="DZ236" s="176">
        <f t="shared" si="287"/>
        <v>0</v>
      </c>
      <c r="EA236" s="176">
        <f t="shared" si="287"/>
        <v>0</v>
      </c>
      <c r="EB236" s="176">
        <f t="shared" si="287"/>
        <v>0</v>
      </c>
      <c r="EC236" s="176">
        <f t="shared" si="287"/>
        <v>0</v>
      </c>
      <c r="ED236" s="176">
        <f t="shared" si="287"/>
        <v>0</v>
      </c>
      <c r="EE236" s="176">
        <f t="shared" si="287"/>
        <v>0</v>
      </c>
      <c r="EF236" s="176">
        <f t="shared" si="287"/>
        <v>0</v>
      </c>
      <c r="EG236" s="176">
        <f t="shared" si="287"/>
        <v>0</v>
      </c>
      <c r="EH236" s="176">
        <f t="shared" si="287"/>
        <v>0</v>
      </c>
      <c r="EI236" s="176">
        <f t="shared" si="287"/>
        <v>0</v>
      </c>
      <c r="EJ236" s="176">
        <f t="shared" si="287"/>
        <v>0</v>
      </c>
      <c r="EK236" s="176">
        <f t="shared" si="287"/>
        <v>0</v>
      </c>
      <c r="EL236" s="176">
        <f t="shared" si="287"/>
        <v>0</v>
      </c>
      <c r="EM236" s="176">
        <f t="shared" si="287"/>
        <v>0</v>
      </c>
      <c r="EN236" s="176">
        <f t="shared" si="294"/>
        <v>0</v>
      </c>
      <c r="EO236" s="176">
        <f t="shared" si="294"/>
        <v>0</v>
      </c>
      <c r="EP236" s="176">
        <f t="shared" si="294"/>
        <v>0</v>
      </c>
      <c r="EQ236" s="176">
        <f t="shared" si="294"/>
        <v>0</v>
      </c>
      <c r="ER236" s="176">
        <f t="shared" si="294"/>
        <v>0</v>
      </c>
      <c r="ES236" s="176">
        <f t="shared" si="294"/>
        <v>0</v>
      </c>
      <c r="ET236" s="176">
        <f t="shared" si="294"/>
        <v>0</v>
      </c>
      <c r="EU236" s="176">
        <f t="shared" si="294"/>
        <v>0</v>
      </c>
      <c r="EV236" s="176">
        <f t="shared" si="294"/>
        <v>0</v>
      </c>
      <c r="EW236" s="176">
        <f t="shared" si="294"/>
        <v>0</v>
      </c>
      <c r="EX236" s="176">
        <f t="shared" si="294"/>
        <v>0</v>
      </c>
      <c r="EY236" s="176">
        <f t="shared" si="294"/>
        <v>0</v>
      </c>
      <c r="EZ236" s="176">
        <f t="shared" si="294"/>
        <v>0</v>
      </c>
      <c r="FA236" s="176">
        <f t="shared" si="294"/>
        <v>0</v>
      </c>
      <c r="FB236" s="176">
        <f t="shared" si="294"/>
        <v>0</v>
      </c>
      <c r="FC236" s="176">
        <f t="shared" si="294"/>
        <v>0</v>
      </c>
      <c r="FD236" s="176">
        <f t="shared" si="293"/>
        <v>0</v>
      </c>
      <c r="FE236" s="176">
        <f t="shared" si="293"/>
        <v>0</v>
      </c>
      <c r="FF236" s="176">
        <f t="shared" si="293"/>
        <v>0</v>
      </c>
      <c r="FG236" s="176">
        <f t="shared" si="293"/>
        <v>0</v>
      </c>
      <c r="FH236" s="176">
        <f t="shared" si="293"/>
        <v>0</v>
      </c>
      <c r="FI236" s="176">
        <f t="shared" si="277"/>
        <v>0</v>
      </c>
      <c r="FJ236" s="176">
        <f t="shared" si="277"/>
        <v>0</v>
      </c>
      <c r="FK236" s="176">
        <f t="shared" si="277"/>
        <v>0</v>
      </c>
      <c r="FL236" s="176">
        <f t="shared" si="277"/>
        <v>0</v>
      </c>
      <c r="FM236" s="176">
        <f t="shared" si="277"/>
        <v>0</v>
      </c>
      <c r="FN236" s="176">
        <f t="shared" si="277"/>
        <v>0</v>
      </c>
      <c r="FO236" s="176">
        <f t="shared" si="277"/>
        <v>0</v>
      </c>
      <c r="FP236" s="176">
        <f t="shared" si="277"/>
        <v>0</v>
      </c>
      <c r="FQ236" s="176">
        <f t="shared" si="277"/>
        <v>0</v>
      </c>
      <c r="FR236" s="176">
        <f t="shared" si="277"/>
        <v>0</v>
      </c>
      <c r="FS236" s="176">
        <f t="shared" si="291"/>
        <v>0</v>
      </c>
      <c r="FT236" s="176">
        <f t="shared" si="291"/>
        <v>0</v>
      </c>
      <c r="FU236" s="176">
        <f t="shared" si="291"/>
        <v>0</v>
      </c>
      <c r="FV236" s="176">
        <f t="shared" si="291"/>
        <v>0</v>
      </c>
      <c r="FW236" s="176">
        <f t="shared" si="291"/>
        <v>0</v>
      </c>
      <c r="FX236" s="176">
        <f t="shared" si="291"/>
        <v>0</v>
      </c>
      <c r="FY236" s="176">
        <f t="shared" si="291"/>
        <v>0</v>
      </c>
      <c r="FZ236" s="176">
        <f t="shared" si="291"/>
        <v>0</v>
      </c>
      <c r="GA236" s="176">
        <f t="shared" si="291"/>
        <v>0</v>
      </c>
      <c r="GB236" s="176">
        <f t="shared" si="291"/>
        <v>0</v>
      </c>
      <c r="GC236" s="176">
        <f t="shared" si="291"/>
        <v>0</v>
      </c>
      <c r="GD236" s="176">
        <f t="shared" si="291"/>
        <v>0</v>
      </c>
      <c r="GE236" s="176">
        <f t="shared" si="291"/>
        <v>0</v>
      </c>
      <c r="GF236" s="176">
        <f t="shared" si="291"/>
        <v>0</v>
      </c>
      <c r="GG236" s="176">
        <f t="shared" si="291"/>
        <v>0</v>
      </c>
      <c r="GH236" s="176">
        <f t="shared" si="291"/>
        <v>0</v>
      </c>
      <c r="GI236" s="176">
        <f t="shared" si="292"/>
        <v>0</v>
      </c>
      <c r="GJ236" s="176">
        <f t="shared" si="292"/>
        <v>0</v>
      </c>
      <c r="GK236" s="176">
        <f t="shared" si="292"/>
        <v>0</v>
      </c>
      <c r="GL236" s="176">
        <f t="shared" si="292"/>
        <v>0</v>
      </c>
      <c r="GM236" s="176">
        <f t="shared" si="292"/>
        <v>0</v>
      </c>
      <c r="GN236" s="176">
        <f t="shared" si="292"/>
        <v>0</v>
      </c>
      <c r="GO236" s="176">
        <f t="shared" si="292"/>
        <v>0</v>
      </c>
      <c r="GP236" s="176">
        <f t="shared" si="292"/>
        <v>0</v>
      </c>
      <c r="GQ236" s="176">
        <f t="shared" si="292"/>
        <v>0</v>
      </c>
      <c r="GR236" s="176">
        <f t="shared" si="292"/>
        <v>0</v>
      </c>
      <c r="GS236" s="176">
        <f t="shared" si="292"/>
        <v>0</v>
      </c>
      <c r="GT236" s="176">
        <f t="shared" si="292"/>
        <v>0</v>
      </c>
      <c r="GU236" s="176">
        <f t="shared" si="292"/>
        <v>0</v>
      </c>
      <c r="GV236" s="176">
        <f t="shared" si="289"/>
        <v>0</v>
      </c>
      <c r="GW236" s="176">
        <f t="shared" si="289"/>
        <v>0</v>
      </c>
      <c r="GX236" s="176">
        <f t="shared" si="289"/>
        <v>0</v>
      </c>
      <c r="GY236" s="176">
        <f t="shared" si="289"/>
        <v>0</v>
      </c>
      <c r="GZ236" s="176">
        <f t="shared" si="289"/>
        <v>0</v>
      </c>
      <c r="HA236" s="176">
        <f t="shared" si="289"/>
        <v>0</v>
      </c>
      <c r="HB236" s="176">
        <f t="shared" si="289"/>
        <v>0</v>
      </c>
      <c r="HC236" s="176">
        <f t="shared" si="289"/>
        <v>0</v>
      </c>
      <c r="HD236" s="176">
        <f t="shared" si="289"/>
        <v>0</v>
      </c>
      <c r="HE236" s="176">
        <f t="shared" si="289"/>
        <v>0</v>
      </c>
      <c r="HF236" s="176">
        <f t="shared" si="289"/>
        <v>0</v>
      </c>
      <c r="HG236" s="176">
        <f t="shared" si="289"/>
        <v>0</v>
      </c>
      <c r="HH236" s="176">
        <f t="shared" si="271"/>
        <v>0</v>
      </c>
      <c r="HI236" s="176">
        <f t="shared" si="271"/>
        <v>0</v>
      </c>
      <c r="HJ236" s="176">
        <f t="shared" si="271"/>
        <v>0</v>
      </c>
      <c r="HK236" s="176">
        <f t="shared" si="271"/>
        <v>0</v>
      </c>
      <c r="HL236" s="176">
        <f t="shared" si="271"/>
        <v>0</v>
      </c>
      <c r="HM236" s="176">
        <f t="shared" si="271"/>
        <v>0</v>
      </c>
      <c r="HN236" s="176">
        <f t="shared" si="271"/>
        <v>0</v>
      </c>
      <c r="HO236" s="176">
        <f t="shared" si="271"/>
        <v>0</v>
      </c>
      <c r="HP236" s="176">
        <f t="shared" si="271"/>
        <v>0</v>
      </c>
      <c r="HQ236" s="176">
        <f t="shared" si="271"/>
        <v>0</v>
      </c>
      <c r="HR236" s="176">
        <f t="shared" si="284"/>
        <v>0</v>
      </c>
      <c r="HS236" s="176">
        <f t="shared" si="284"/>
        <v>0</v>
      </c>
      <c r="HT236" s="176">
        <f t="shared" si="284"/>
        <v>0</v>
      </c>
      <c r="HU236" s="176">
        <f t="shared" si="284"/>
        <v>0</v>
      </c>
      <c r="HV236" s="176">
        <f t="shared" si="284"/>
        <v>0</v>
      </c>
      <c r="HW236" s="176">
        <f t="shared" si="284"/>
        <v>0</v>
      </c>
      <c r="HX236" s="176">
        <f t="shared" si="278"/>
        <v>0</v>
      </c>
      <c r="HY236" s="176">
        <f t="shared" si="278"/>
        <v>0</v>
      </c>
      <c r="HZ236" s="176">
        <f t="shared" si="278"/>
        <v>0</v>
      </c>
      <c r="IA236" s="176">
        <f t="shared" si="278"/>
        <v>0</v>
      </c>
      <c r="IB236" s="176">
        <f t="shared" si="278"/>
        <v>0</v>
      </c>
      <c r="IC236" s="176">
        <f t="shared" si="278"/>
        <v>0</v>
      </c>
      <c r="ID236" s="176">
        <f t="shared" si="278"/>
        <v>0</v>
      </c>
      <c r="IE236" s="176">
        <f t="shared" si="278"/>
        <v>0</v>
      </c>
      <c r="IF236" s="176">
        <f t="shared" si="278"/>
        <v>0</v>
      </c>
      <c r="IG236" s="176">
        <f t="shared" si="278"/>
        <v>0</v>
      </c>
    </row>
    <row r="237" spans="2:241" ht="12.75" customHeight="1" x14ac:dyDescent="0.25">
      <c r="B237" s="174"/>
      <c r="C237" s="174"/>
      <c r="D237" s="174">
        <f t="shared" si="256"/>
        <v>0</v>
      </c>
      <c r="E237"/>
      <c r="F237"/>
      <c r="G237" s="177">
        <v>224</v>
      </c>
      <c r="H237" s="176">
        <f t="shared" si="257"/>
        <v>34.731613403320175</v>
      </c>
      <c r="I237" s="176">
        <f t="shared" si="259"/>
        <v>0</v>
      </c>
      <c r="K237" s="176">
        <f t="shared" si="279"/>
        <v>0</v>
      </c>
      <c r="L237" s="176">
        <f t="shared" si="279"/>
        <v>0</v>
      </c>
      <c r="M237" s="176">
        <f t="shared" si="279"/>
        <v>0</v>
      </c>
      <c r="N237" s="176">
        <f t="shared" si="279"/>
        <v>0</v>
      </c>
      <c r="O237" s="176">
        <f t="shared" si="279"/>
        <v>0</v>
      </c>
      <c r="P237" s="176">
        <f t="shared" si="279"/>
        <v>0</v>
      </c>
      <c r="Q237" s="176">
        <f t="shared" si="279"/>
        <v>0</v>
      </c>
      <c r="R237" s="176">
        <f t="shared" si="279"/>
        <v>0</v>
      </c>
      <c r="S237" s="176">
        <f t="shared" si="279"/>
        <v>0</v>
      </c>
      <c r="T237" s="176">
        <f t="shared" si="279"/>
        <v>0</v>
      </c>
      <c r="U237" s="176">
        <f t="shared" si="275"/>
        <v>0</v>
      </c>
      <c r="V237" s="176">
        <f t="shared" si="275"/>
        <v>0</v>
      </c>
      <c r="W237" s="176">
        <f t="shared" si="275"/>
        <v>0</v>
      </c>
      <c r="X237" s="176">
        <f t="shared" si="275"/>
        <v>0</v>
      </c>
      <c r="Y237" s="176">
        <f t="shared" si="275"/>
        <v>0</v>
      </c>
      <c r="Z237" s="176">
        <f t="shared" si="275"/>
        <v>0</v>
      </c>
      <c r="AA237" s="176">
        <f t="shared" si="275"/>
        <v>0</v>
      </c>
      <c r="AB237" s="176">
        <f t="shared" si="275"/>
        <v>0</v>
      </c>
      <c r="AC237" s="176">
        <f t="shared" si="275"/>
        <v>0</v>
      </c>
      <c r="AD237" s="176">
        <f t="shared" si="275"/>
        <v>0</v>
      </c>
      <c r="AE237" s="176">
        <f t="shared" si="275"/>
        <v>0</v>
      </c>
      <c r="AF237" s="176">
        <f t="shared" si="275"/>
        <v>0</v>
      </c>
      <c r="AG237" s="176">
        <f t="shared" si="275"/>
        <v>0</v>
      </c>
      <c r="AH237" s="176">
        <f t="shared" si="275"/>
        <v>0</v>
      </c>
      <c r="AI237" s="176">
        <f t="shared" si="275"/>
        <v>0</v>
      </c>
      <c r="AJ237" s="176">
        <f t="shared" si="275"/>
        <v>0</v>
      </c>
      <c r="AK237" s="176">
        <f t="shared" si="280"/>
        <v>0</v>
      </c>
      <c r="AL237" s="176">
        <f t="shared" si="280"/>
        <v>0</v>
      </c>
      <c r="AM237" s="176">
        <f t="shared" si="280"/>
        <v>0</v>
      </c>
      <c r="AN237" s="176">
        <f t="shared" si="280"/>
        <v>0</v>
      </c>
      <c r="AO237" s="176">
        <f t="shared" si="280"/>
        <v>0</v>
      </c>
      <c r="AP237" s="176">
        <f t="shared" si="280"/>
        <v>0</v>
      </c>
      <c r="AQ237" s="176">
        <f t="shared" si="280"/>
        <v>0</v>
      </c>
      <c r="AR237" s="176">
        <f t="shared" si="280"/>
        <v>0</v>
      </c>
      <c r="AS237" s="176">
        <f t="shared" si="280"/>
        <v>0</v>
      </c>
      <c r="AT237" s="176">
        <f t="shared" si="280"/>
        <v>0</v>
      </c>
      <c r="AU237" s="176">
        <f t="shared" si="280"/>
        <v>0</v>
      </c>
      <c r="AV237" s="176">
        <f t="shared" si="280"/>
        <v>0</v>
      </c>
      <c r="AW237" s="176">
        <f t="shared" si="280"/>
        <v>0</v>
      </c>
      <c r="AX237" s="176">
        <f t="shared" si="280"/>
        <v>0</v>
      </c>
      <c r="AY237" s="176">
        <f t="shared" si="280"/>
        <v>0</v>
      </c>
      <c r="AZ237" s="176">
        <f t="shared" si="280"/>
        <v>0</v>
      </c>
      <c r="BA237" s="176">
        <f t="shared" si="285"/>
        <v>0</v>
      </c>
      <c r="BB237" s="176">
        <f t="shared" si="285"/>
        <v>0</v>
      </c>
      <c r="BC237" s="176">
        <f t="shared" si="285"/>
        <v>0</v>
      </c>
      <c r="BD237" s="176">
        <f t="shared" si="285"/>
        <v>0</v>
      </c>
      <c r="BE237" s="176">
        <f t="shared" si="285"/>
        <v>0</v>
      </c>
      <c r="BF237" s="176">
        <f t="shared" si="285"/>
        <v>0</v>
      </c>
      <c r="BG237" s="176">
        <f t="shared" si="285"/>
        <v>0</v>
      </c>
      <c r="BH237" s="176">
        <f t="shared" si="285"/>
        <v>0</v>
      </c>
      <c r="BI237" s="176">
        <f t="shared" si="282"/>
        <v>0</v>
      </c>
      <c r="BJ237" s="176">
        <f t="shared" si="282"/>
        <v>0</v>
      </c>
      <c r="BK237" s="176">
        <f t="shared" si="282"/>
        <v>0</v>
      </c>
      <c r="BL237" s="176">
        <f t="shared" si="282"/>
        <v>0</v>
      </c>
      <c r="BM237" s="176">
        <f t="shared" si="282"/>
        <v>0</v>
      </c>
      <c r="BN237" s="176">
        <f t="shared" si="282"/>
        <v>0</v>
      </c>
      <c r="BO237" s="176">
        <f t="shared" si="282"/>
        <v>0</v>
      </c>
      <c r="BP237" s="176">
        <f t="shared" si="282"/>
        <v>0</v>
      </c>
      <c r="BQ237" s="176">
        <f t="shared" si="282"/>
        <v>0</v>
      </c>
      <c r="BR237" s="176">
        <f t="shared" si="282"/>
        <v>0</v>
      </c>
      <c r="BS237" s="176">
        <f t="shared" si="282"/>
        <v>0</v>
      </c>
      <c r="BT237" s="176">
        <f t="shared" si="282"/>
        <v>0</v>
      </c>
      <c r="BU237" s="176">
        <f t="shared" si="282"/>
        <v>0</v>
      </c>
      <c r="BV237" s="176">
        <f t="shared" si="282"/>
        <v>0</v>
      </c>
      <c r="BW237" s="176">
        <f t="shared" si="282"/>
        <v>0</v>
      </c>
      <c r="BX237" s="176">
        <f t="shared" si="282"/>
        <v>0</v>
      </c>
      <c r="BY237" s="176">
        <f t="shared" si="286"/>
        <v>0</v>
      </c>
      <c r="BZ237" s="176">
        <f t="shared" si="286"/>
        <v>0</v>
      </c>
      <c r="CA237" s="176">
        <f t="shared" si="286"/>
        <v>0</v>
      </c>
      <c r="CB237" s="176">
        <f t="shared" si="286"/>
        <v>0</v>
      </c>
      <c r="CC237" s="176">
        <f t="shared" si="286"/>
        <v>0</v>
      </c>
      <c r="CD237" s="176">
        <f t="shared" si="286"/>
        <v>0</v>
      </c>
      <c r="CE237" s="176">
        <f t="shared" si="286"/>
        <v>0</v>
      </c>
      <c r="CF237" s="176">
        <f t="shared" si="286"/>
        <v>0</v>
      </c>
      <c r="CG237" s="176">
        <f t="shared" si="286"/>
        <v>0</v>
      </c>
      <c r="CH237" s="176">
        <f t="shared" si="286"/>
        <v>0</v>
      </c>
      <c r="CI237" s="176">
        <f t="shared" si="286"/>
        <v>0</v>
      </c>
      <c r="CJ237" s="176">
        <f t="shared" si="286"/>
        <v>0</v>
      </c>
      <c r="CK237" s="176">
        <f t="shared" si="286"/>
        <v>0</v>
      </c>
      <c r="CL237" s="176">
        <f t="shared" si="286"/>
        <v>0</v>
      </c>
      <c r="CM237" s="176">
        <f t="shared" si="286"/>
        <v>0</v>
      </c>
      <c r="CN237" s="176">
        <f t="shared" si="286"/>
        <v>0</v>
      </c>
      <c r="CO237" s="176">
        <f t="shared" si="276"/>
        <v>0</v>
      </c>
      <c r="CP237" s="176">
        <f t="shared" si="276"/>
        <v>0</v>
      </c>
      <c r="CQ237" s="176">
        <f t="shared" si="276"/>
        <v>0</v>
      </c>
      <c r="CR237" s="176">
        <f t="shared" si="276"/>
        <v>0</v>
      </c>
      <c r="CS237" s="176">
        <f t="shared" si="276"/>
        <v>0</v>
      </c>
      <c r="CT237" s="176">
        <f t="shared" si="276"/>
        <v>0</v>
      </c>
      <c r="CU237" s="176">
        <f t="shared" si="276"/>
        <v>0</v>
      </c>
      <c r="CV237" s="176">
        <f t="shared" si="276"/>
        <v>0</v>
      </c>
      <c r="CW237" s="176">
        <f t="shared" si="276"/>
        <v>0</v>
      </c>
      <c r="CX237" s="176">
        <f t="shared" si="276"/>
        <v>0</v>
      </c>
      <c r="CY237" s="176">
        <f t="shared" si="276"/>
        <v>0</v>
      </c>
      <c r="CZ237" s="176">
        <f t="shared" si="295"/>
        <v>0</v>
      </c>
      <c r="DA237" s="176">
        <f t="shared" si="295"/>
        <v>0</v>
      </c>
      <c r="DB237" s="176">
        <f t="shared" si="295"/>
        <v>0</v>
      </c>
      <c r="DC237" s="176">
        <f t="shared" si="295"/>
        <v>0</v>
      </c>
      <c r="DD237" s="176">
        <f t="shared" si="295"/>
        <v>0</v>
      </c>
      <c r="DE237" s="176">
        <f t="shared" si="295"/>
        <v>0</v>
      </c>
      <c r="DF237" s="176">
        <f t="shared" si="295"/>
        <v>0</v>
      </c>
      <c r="DG237" s="176">
        <f t="shared" si="295"/>
        <v>0</v>
      </c>
      <c r="DH237" s="176">
        <f t="shared" si="295"/>
        <v>0</v>
      </c>
      <c r="DI237" s="176">
        <f t="shared" si="295"/>
        <v>0</v>
      </c>
      <c r="DJ237" s="176">
        <f t="shared" si="295"/>
        <v>0</v>
      </c>
      <c r="DK237" s="176">
        <f t="shared" si="295"/>
        <v>0</v>
      </c>
      <c r="DL237" s="176">
        <f t="shared" si="295"/>
        <v>0</v>
      </c>
      <c r="DM237" s="176">
        <f t="shared" si="290"/>
        <v>0</v>
      </c>
      <c r="DN237" s="176">
        <f t="shared" si="290"/>
        <v>0</v>
      </c>
      <c r="DO237" s="176">
        <f t="shared" si="290"/>
        <v>0</v>
      </c>
      <c r="DP237" s="176">
        <f t="shared" si="290"/>
        <v>0</v>
      </c>
      <c r="DQ237" s="176">
        <f t="shared" si="290"/>
        <v>0</v>
      </c>
      <c r="DR237" s="176">
        <f t="shared" si="290"/>
        <v>0</v>
      </c>
      <c r="DS237" s="176">
        <f t="shared" si="290"/>
        <v>0</v>
      </c>
      <c r="DT237" s="176">
        <f t="shared" si="290"/>
        <v>0</v>
      </c>
      <c r="DU237" s="176">
        <f t="shared" si="290"/>
        <v>0</v>
      </c>
      <c r="DV237" s="176">
        <f t="shared" si="290"/>
        <v>0</v>
      </c>
      <c r="DW237" s="176">
        <f t="shared" si="290"/>
        <v>0</v>
      </c>
      <c r="DX237" s="176">
        <f t="shared" si="290"/>
        <v>0</v>
      </c>
      <c r="DY237" s="176">
        <f t="shared" si="290"/>
        <v>0</v>
      </c>
      <c r="DZ237" s="176">
        <f t="shared" si="287"/>
        <v>0</v>
      </c>
      <c r="EA237" s="176">
        <f t="shared" si="287"/>
        <v>0</v>
      </c>
      <c r="EB237" s="176">
        <f t="shared" si="287"/>
        <v>0</v>
      </c>
      <c r="EC237" s="176">
        <f t="shared" si="287"/>
        <v>0</v>
      </c>
      <c r="ED237" s="176">
        <f t="shared" si="287"/>
        <v>0</v>
      </c>
      <c r="EE237" s="176">
        <f t="shared" si="287"/>
        <v>0</v>
      </c>
      <c r="EF237" s="176">
        <f t="shared" si="287"/>
        <v>0</v>
      </c>
      <c r="EG237" s="176">
        <f t="shared" si="287"/>
        <v>0</v>
      </c>
      <c r="EH237" s="176">
        <f t="shared" si="287"/>
        <v>0</v>
      </c>
      <c r="EI237" s="176">
        <f t="shared" si="287"/>
        <v>0</v>
      </c>
      <c r="EJ237" s="176">
        <f t="shared" si="287"/>
        <v>0</v>
      </c>
      <c r="EK237" s="176">
        <f t="shared" si="287"/>
        <v>0</v>
      </c>
      <c r="EL237" s="176">
        <f t="shared" si="287"/>
        <v>0</v>
      </c>
      <c r="EM237" s="176">
        <f t="shared" si="287"/>
        <v>0</v>
      </c>
      <c r="EN237" s="176">
        <f t="shared" si="294"/>
        <v>0</v>
      </c>
      <c r="EO237" s="176">
        <f t="shared" si="294"/>
        <v>0</v>
      </c>
      <c r="EP237" s="176">
        <f t="shared" si="294"/>
        <v>0</v>
      </c>
      <c r="EQ237" s="176">
        <f t="shared" si="294"/>
        <v>0</v>
      </c>
      <c r="ER237" s="176">
        <f t="shared" si="294"/>
        <v>0</v>
      </c>
      <c r="ES237" s="176">
        <f t="shared" si="294"/>
        <v>0</v>
      </c>
      <c r="ET237" s="176">
        <f t="shared" si="294"/>
        <v>0</v>
      </c>
      <c r="EU237" s="176">
        <f t="shared" si="294"/>
        <v>0</v>
      </c>
      <c r="EV237" s="176">
        <f t="shared" si="294"/>
        <v>0</v>
      </c>
      <c r="EW237" s="176">
        <f t="shared" si="294"/>
        <v>0</v>
      </c>
      <c r="EX237" s="176">
        <f t="shared" si="294"/>
        <v>0</v>
      </c>
      <c r="EY237" s="176">
        <f t="shared" si="294"/>
        <v>0</v>
      </c>
      <c r="EZ237" s="176">
        <f t="shared" si="294"/>
        <v>0</v>
      </c>
      <c r="FA237" s="176">
        <f t="shared" si="294"/>
        <v>0</v>
      </c>
      <c r="FB237" s="176">
        <f t="shared" si="294"/>
        <v>0</v>
      </c>
      <c r="FC237" s="176">
        <f t="shared" si="294"/>
        <v>0</v>
      </c>
      <c r="FD237" s="176">
        <f t="shared" si="293"/>
        <v>0</v>
      </c>
      <c r="FE237" s="176">
        <f t="shared" si="293"/>
        <v>0</v>
      </c>
      <c r="FF237" s="176">
        <f t="shared" si="293"/>
        <v>0</v>
      </c>
      <c r="FG237" s="176">
        <f t="shared" si="293"/>
        <v>0</v>
      </c>
      <c r="FH237" s="176">
        <f t="shared" si="293"/>
        <v>0</v>
      </c>
      <c r="FI237" s="176">
        <f t="shared" si="277"/>
        <v>0</v>
      </c>
      <c r="FJ237" s="176">
        <f t="shared" si="277"/>
        <v>0</v>
      </c>
      <c r="FK237" s="176">
        <f t="shared" si="277"/>
        <v>0</v>
      </c>
      <c r="FL237" s="176">
        <f t="shared" si="277"/>
        <v>0</v>
      </c>
      <c r="FM237" s="176">
        <f t="shared" si="277"/>
        <v>0</v>
      </c>
      <c r="FN237" s="176">
        <f t="shared" si="277"/>
        <v>0</v>
      </c>
      <c r="FO237" s="176">
        <f t="shared" si="277"/>
        <v>0</v>
      </c>
      <c r="FP237" s="176">
        <f t="shared" si="277"/>
        <v>0</v>
      </c>
      <c r="FQ237" s="176">
        <f t="shared" si="277"/>
        <v>0</v>
      </c>
      <c r="FR237" s="176">
        <f t="shared" si="277"/>
        <v>0</v>
      </c>
      <c r="FS237" s="176">
        <f t="shared" si="291"/>
        <v>0</v>
      </c>
      <c r="FT237" s="176">
        <f t="shared" si="291"/>
        <v>0</v>
      </c>
      <c r="FU237" s="176">
        <f t="shared" si="291"/>
        <v>0</v>
      </c>
      <c r="FV237" s="176">
        <f t="shared" si="291"/>
        <v>0</v>
      </c>
      <c r="FW237" s="176">
        <f t="shared" si="291"/>
        <v>0</v>
      </c>
      <c r="FX237" s="176">
        <f t="shared" si="291"/>
        <v>0</v>
      </c>
      <c r="FY237" s="176">
        <f t="shared" si="291"/>
        <v>0</v>
      </c>
      <c r="FZ237" s="176">
        <f t="shared" si="291"/>
        <v>0</v>
      </c>
      <c r="GA237" s="176">
        <f t="shared" si="291"/>
        <v>0</v>
      </c>
      <c r="GB237" s="176">
        <f t="shared" si="291"/>
        <v>0</v>
      </c>
      <c r="GC237" s="176">
        <f t="shared" si="291"/>
        <v>0</v>
      </c>
      <c r="GD237" s="176">
        <f t="shared" si="291"/>
        <v>0</v>
      </c>
      <c r="GE237" s="176">
        <f t="shared" si="291"/>
        <v>0</v>
      </c>
      <c r="GF237" s="176">
        <f t="shared" si="291"/>
        <v>0</v>
      </c>
      <c r="GG237" s="176">
        <f t="shared" si="291"/>
        <v>0</v>
      </c>
      <c r="GH237" s="176">
        <f t="shared" si="291"/>
        <v>0</v>
      </c>
      <c r="GI237" s="176">
        <f t="shared" si="292"/>
        <v>0</v>
      </c>
      <c r="GJ237" s="176">
        <f t="shared" si="292"/>
        <v>0</v>
      </c>
      <c r="GK237" s="176">
        <f t="shared" si="292"/>
        <v>0</v>
      </c>
      <c r="GL237" s="176">
        <f t="shared" si="292"/>
        <v>0</v>
      </c>
      <c r="GM237" s="176">
        <f t="shared" si="292"/>
        <v>0</v>
      </c>
      <c r="GN237" s="176">
        <f t="shared" si="292"/>
        <v>0</v>
      </c>
      <c r="GO237" s="176">
        <f t="shared" si="292"/>
        <v>0</v>
      </c>
      <c r="GP237" s="176">
        <f t="shared" si="292"/>
        <v>0</v>
      </c>
      <c r="GQ237" s="176">
        <f t="shared" si="292"/>
        <v>0</v>
      </c>
      <c r="GR237" s="176">
        <f t="shared" si="292"/>
        <v>0</v>
      </c>
      <c r="GS237" s="176">
        <f t="shared" si="292"/>
        <v>0</v>
      </c>
      <c r="GT237" s="176">
        <f t="shared" si="292"/>
        <v>0</v>
      </c>
      <c r="GU237" s="176">
        <f t="shared" si="292"/>
        <v>0</v>
      </c>
      <c r="GV237" s="176">
        <f t="shared" si="289"/>
        <v>0</v>
      </c>
      <c r="GW237" s="176">
        <f t="shared" si="289"/>
        <v>0</v>
      </c>
      <c r="GX237" s="176">
        <f t="shared" si="289"/>
        <v>0</v>
      </c>
      <c r="GY237" s="176">
        <f t="shared" si="289"/>
        <v>0</v>
      </c>
      <c r="GZ237" s="176">
        <f t="shared" si="289"/>
        <v>0</v>
      </c>
      <c r="HA237" s="176">
        <f t="shared" si="289"/>
        <v>0</v>
      </c>
      <c r="HB237" s="176">
        <f t="shared" si="289"/>
        <v>0</v>
      </c>
      <c r="HC237" s="176">
        <f t="shared" si="289"/>
        <v>0</v>
      </c>
      <c r="HD237" s="176">
        <f t="shared" si="289"/>
        <v>0</v>
      </c>
      <c r="HE237" s="176">
        <f t="shared" si="289"/>
        <v>0</v>
      </c>
      <c r="HF237" s="176">
        <f t="shared" si="289"/>
        <v>0</v>
      </c>
      <c r="HG237" s="176">
        <f t="shared" si="289"/>
        <v>0</v>
      </c>
      <c r="HH237" s="176">
        <f t="shared" si="271"/>
        <v>0</v>
      </c>
      <c r="HI237" s="176">
        <f t="shared" si="271"/>
        <v>0</v>
      </c>
      <c r="HJ237" s="176">
        <f t="shared" si="271"/>
        <v>0</v>
      </c>
      <c r="HK237" s="176">
        <f t="shared" si="271"/>
        <v>0</v>
      </c>
      <c r="HL237" s="176">
        <f t="shared" si="271"/>
        <v>0</v>
      </c>
      <c r="HM237" s="176">
        <f t="shared" si="271"/>
        <v>0</v>
      </c>
      <c r="HN237" s="176">
        <f t="shared" si="271"/>
        <v>0</v>
      </c>
      <c r="HO237" s="176">
        <f t="shared" si="271"/>
        <v>0</v>
      </c>
      <c r="HP237" s="176">
        <f t="shared" si="271"/>
        <v>0</v>
      </c>
      <c r="HQ237" s="176">
        <f t="shared" si="271"/>
        <v>0</v>
      </c>
      <c r="HR237" s="176">
        <f t="shared" si="284"/>
        <v>0</v>
      </c>
      <c r="HS237" s="176">
        <f t="shared" si="284"/>
        <v>0</v>
      </c>
      <c r="HT237" s="176">
        <f t="shared" si="284"/>
        <v>0</v>
      </c>
      <c r="HU237" s="176">
        <f t="shared" si="284"/>
        <v>0</v>
      </c>
      <c r="HV237" s="176">
        <f t="shared" si="284"/>
        <v>0</v>
      </c>
      <c r="HW237" s="176">
        <f t="shared" si="284"/>
        <v>0</v>
      </c>
      <c r="HX237" s="176">
        <f t="shared" si="278"/>
        <v>0</v>
      </c>
      <c r="HY237" s="176">
        <f t="shared" si="278"/>
        <v>0</v>
      </c>
      <c r="HZ237" s="176">
        <f t="shared" si="278"/>
        <v>0</v>
      </c>
      <c r="IA237" s="176">
        <f t="shared" si="278"/>
        <v>0</v>
      </c>
      <c r="IB237" s="176">
        <f t="shared" si="278"/>
        <v>0</v>
      </c>
      <c r="IC237" s="176">
        <f t="shared" si="278"/>
        <v>0</v>
      </c>
      <c r="ID237" s="176">
        <f t="shared" si="278"/>
        <v>0</v>
      </c>
      <c r="IE237" s="176">
        <f t="shared" si="278"/>
        <v>0</v>
      </c>
      <c r="IF237" s="176">
        <f t="shared" si="278"/>
        <v>0</v>
      </c>
      <c r="IG237" s="176">
        <f t="shared" si="278"/>
        <v>0</v>
      </c>
    </row>
    <row r="238" spans="2:241" ht="12.75" customHeight="1" x14ac:dyDescent="0.25">
      <c r="B238" s="174"/>
      <c r="C238" s="174"/>
      <c r="D238" s="174">
        <f t="shared" si="256"/>
        <v>0</v>
      </c>
      <c r="E238"/>
      <c r="F238"/>
      <c r="G238" s="177">
        <v>225</v>
      </c>
      <c r="H238" s="176">
        <f t="shared" si="257"/>
        <v>34.886665248870713</v>
      </c>
      <c r="I238" s="176">
        <f t="shared" si="259"/>
        <v>0</v>
      </c>
      <c r="K238" s="176">
        <f t="shared" si="279"/>
        <v>0</v>
      </c>
      <c r="L238" s="176">
        <f t="shared" si="279"/>
        <v>0</v>
      </c>
      <c r="M238" s="176">
        <f t="shared" si="279"/>
        <v>0</v>
      </c>
      <c r="N238" s="176">
        <f t="shared" si="279"/>
        <v>0</v>
      </c>
      <c r="O238" s="176">
        <f t="shared" si="279"/>
        <v>0</v>
      </c>
      <c r="P238" s="176">
        <f t="shared" si="279"/>
        <v>0</v>
      </c>
      <c r="Q238" s="176">
        <f t="shared" si="279"/>
        <v>0</v>
      </c>
      <c r="R238" s="176">
        <f t="shared" si="279"/>
        <v>0</v>
      </c>
      <c r="S238" s="176">
        <f t="shared" si="279"/>
        <v>0</v>
      </c>
      <c r="T238" s="176">
        <f t="shared" si="279"/>
        <v>0</v>
      </c>
      <c r="U238" s="176">
        <f t="shared" si="275"/>
        <v>0</v>
      </c>
      <c r="V238" s="176">
        <f t="shared" si="275"/>
        <v>0</v>
      </c>
      <c r="W238" s="176">
        <f t="shared" si="275"/>
        <v>0</v>
      </c>
      <c r="X238" s="176">
        <f t="shared" si="275"/>
        <v>0</v>
      </c>
      <c r="Y238" s="176">
        <f t="shared" si="275"/>
        <v>0</v>
      </c>
      <c r="Z238" s="176">
        <f t="shared" si="275"/>
        <v>0</v>
      </c>
      <c r="AA238" s="176">
        <f t="shared" si="275"/>
        <v>0</v>
      </c>
      <c r="AB238" s="176">
        <f t="shared" si="275"/>
        <v>0</v>
      </c>
      <c r="AC238" s="176">
        <f t="shared" si="275"/>
        <v>0</v>
      </c>
      <c r="AD238" s="176">
        <f t="shared" si="275"/>
        <v>0</v>
      </c>
      <c r="AE238" s="176">
        <f t="shared" si="275"/>
        <v>0</v>
      </c>
      <c r="AF238" s="176">
        <f t="shared" si="275"/>
        <v>0</v>
      </c>
      <c r="AG238" s="176">
        <f t="shared" ref="AE238:AT255" si="296">+NORMDIST($H238,AG$12,AG$13,FALSE)</f>
        <v>0</v>
      </c>
      <c r="AH238" s="176">
        <f t="shared" si="296"/>
        <v>0</v>
      </c>
      <c r="AI238" s="176">
        <f t="shared" si="296"/>
        <v>0</v>
      </c>
      <c r="AJ238" s="176">
        <f t="shared" si="296"/>
        <v>0</v>
      </c>
      <c r="AK238" s="176">
        <f t="shared" si="296"/>
        <v>0</v>
      </c>
      <c r="AL238" s="176">
        <f t="shared" si="296"/>
        <v>0</v>
      </c>
      <c r="AM238" s="176">
        <f t="shared" si="296"/>
        <v>0</v>
      </c>
      <c r="AN238" s="176">
        <f t="shared" si="296"/>
        <v>0</v>
      </c>
      <c r="AO238" s="176">
        <f t="shared" si="280"/>
        <v>0</v>
      </c>
      <c r="AP238" s="176">
        <f t="shared" si="280"/>
        <v>0</v>
      </c>
      <c r="AQ238" s="176">
        <f t="shared" si="280"/>
        <v>0</v>
      </c>
      <c r="AR238" s="176">
        <f t="shared" si="280"/>
        <v>0</v>
      </c>
      <c r="AS238" s="176">
        <f t="shared" si="280"/>
        <v>0</v>
      </c>
      <c r="AT238" s="176">
        <f t="shared" si="280"/>
        <v>0</v>
      </c>
      <c r="AU238" s="176">
        <f t="shared" si="280"/>
        <v>0</v>
      </c>
      <c r="AV238" s="176">
        <f t="shared" si="280"/>
        <v>0</v>
      </c>
      <c r="AW238" s="176">
        <f t="shared" si="280"/>
        <v>0</v>
      </c>
      <c r="AX238" s="176">
        <f t="shared" si="280"/>
        <v>0</v>
      </c>
      <c r="AY238" s="176">
        <f t="shared" si="280"/>
        <v>0</v>
      </c>
      <c r="AZ238" s="176">
        <f t="shared" si="280"/>
        <v>0</v>
      </c>
      <c r="BA238" s="176">
        <f t="shared" si="285"/>
        <v>0</v>
      </c>
      <c r="BB238" s="176">
        <f t="shared" si="285"/>
        <v>0</v>
      </c>
      <c r="BC238" s="176">
        <f t="shared" si="285"/>
        <v>0</v>
      </c>
      <c r="BD238" s="176">
        <f t="shared" si="285"/>
        <v>0</v>
      </c>
      <c r="BE238" s="176">
        <f t="shared" si="285"/>
        <v>0</v>
      </c>
      <c r="BF238" s="176">
        <f t="shared" si="285"/>
        <v>0</v>
      </c>
      <c r="BG238" s="176">
        <f t="shared" si="285"/>
        <v>0</v>
      </c>
      <c r="BH238" s="176">
        <f t="shared" si="285"/>
        <v>0</v>
      </c>
      <c r="BI238" s="176">
        <f t="shared" si="282"/>
        <v>0</v>
      </c>
      <c r="BJ238" s="176">
        <f t="shared" si="282"/>
        <v>0</v>
      </c>
      <c r="BK238" s="176">
        <f t="shared" si="282"/>
        <v>0</v>
      </c>
      <c r="BL238" s="176">
        <f t="shared" si="282"/>
        <v>0</v>
      </c>
      <c r="BM238" s="176">
        <f t="shared" si="282"/>
        <v>0</v>
      </c>
      <c r="BN238" s="176">
        <f t="shared" si="282"/>
        <v>0</v>
      </c>
      <c r="BO238" s="176">
        <f t="shared" si="282"/>
        <v>0</v>
      </c>
      <c r="BP238" s="176">
        <f t="shared" si="282"/>
        <v>0</v>
      </c>
      <c r="BQ238" s="176">
        <f t="shared" si="282"/>
        <v>0</v>
      </c>
      <c r="BR238" s="176">
        <f t="shared" si="282"/>
        <v>0</v>
      </c>
      <c r="BS238" s="176">
        <f t="shared" si="282"/>
        <v>0</v>
      </c>
      <c r="BT238" s="176">
        <f t="shared" si="282"/>
        <v>0</v>
      </c>
      <c r="BU238" s="176">
        <f t="shared" si="282"/>
        <v>0</v>
      </c>
      <c r="BV238" s="176">
        <f t="shared" si="282"/>
        <v>0</v>
      </c>
      <c r="BW238" s="176">
        <f t="shared" si="282"/>
        <v>0</v>
      </c>
      <c r="BX238" s="176">
        <f t="shared" si="282"/>
        <v>0</v>
      </c>
      <c r="BY238" s="176">
        <f t="shared" si="286"/>
        <v>0</v>
      </c>
      <c r="BZ238" s="176">
        <f t="shared" si="286"/>
        <v>0</v>
      </c>
      <c r="CA238" s="176">
        <f t="shared" si="286"/>
        <v>0</v>
      </c>
      <c r="CB238" s="176">
        <f t="shared" si="286"/>
        <v>0</v>
      </c>
      <c r="CC238" s="176">
        <f t="shared" si="286"/>
        <v>0</v>
      </c>
      <c r="CD238" s="176">
        <f t="shared" si="286"/>
        <v>0</v>
      </c>
      <c r="CE238" s="176">
        <f t="shared" si="286"/>
        <v>0</v>
      </c>
      <c r="CF238" s="176">
        <f t="shared" si="286"/>
        <v>0</v>
      </c>
      <c r="CG238" s="176">
        <f t="shared" si="286"/>
        <v>0</v>
      </c>
      <c r="CH238" s="176">
        <f t="shared" si="286"/>
        <v>0</v>
      </c>
      <c r="CI238" s="176">
        <f t="shared" si="286"/>
        <v>0</v>
      </c>
      <c r="CJ238" s="176">
        <f t="shared" si="286"/>
        <v>0</v>
      </c>
      <c r="CK238" s="176">
        <f t="shared" si="286"/>
        <v>0</v>
      </c>
      <c r="CL238" s="176">
        <f t="shared" si="286"/>
        <v>0</v>
      </c>
      <c r="CM238" s="176">
        <f t="shared" si="286"/>
        <v>0</v>
      </c>
      <c r="CN238" s="176">
        <f t="shared" si="286"/>
        <v>0</v>
      </c>
      <c r="CO238" s="176">
        <f t="shared" si="276"/>
        <v>0</v>
      </c>
      <c r="CP238" s="176">
        <f t="shared" si="276"/>
        <v>0</v>
      </c>
      <c r="CQ238" s="176">
        <f t="shared" si="276"/>
        <v>0</v>
      </c>
      <c r="CR238" s="176">
        <f t="shared" si="276"/>
        <v>0</v>
      </c>
      <c r="CS238" s="176">
        <f t="shared" si="276"/>
        <v>0</v>
      </c>
      <c r="CT238" s="176">
        <f t="shared" si="276"/>
        <v>0</v>
      </c>
      <c r="CU238" s="176">
        <f t="shared" si="276"/>
        <v>0</v>
      </c>
      <c r="CV238" s="176">
        <f t="shared" si="276"/>
        <v>0</v>
      </c>
      <c r="CW238" s="176">
        <f t="shared" si="276"/>
        <v>0</v>
      </c>
      <c r="CX238" s="176">
        <f t="shared" si="276"/>
        <v>0</v>
      </c>
      <c r="CY238" s="176">
        <f t="shared" si="276"/>
        <v>0</v>
      </c>
      <c r="CZ238" s="176">
        <f t="shared" si="295"/>
        <v>0</v>
      </c>
      <c r="DA238" s="176">
        <f t="shared" si="295"/>
        <v>0</v>
      </c>
      <c r="DB238" s="176">
        <f t="shared" si="295"/>
        <v>0</v>
      </c>
      <c r="DC238" s="176">
        <f t="shared" si="295"/>
        <v>0</v>
      </c>
      <c r="DD238" s="176">
        <f t="shared" si="295"/>
        <v>0</v>
      </c>
      <c r="DE238" s="176">
        <f t="shared" si="295"/>
        <v>0</v>
      </c>
      <c r="DF238" s="176">
        <f t="shared" si="295"/>
        <v>0</v>
      </c>
      <c r="DG238" s="176">
        <f t="shared" si="295"/>
        <v>0</v>
      </c>
      <c r="DH238" s="176">
        <f t="shared" si="295"/>
        <v>0</v>
      </c>
      <c r="DI238" s="176">
        <f t="shared" si="295"/>
        <v>0</v>
      </c>
      <c r="DJ238" s="176">
        <f t="shared" si="295"/>
        <v>0</v>
      </c>
      <c r="DK238" s="176">
        <f t="shared" si="295"/>
        <v>0</v>
      </c>
      <c r="DL238" s="176">
        <f t="shared" si="295"/>
        <v>0</v>
      </c>
      <c r="DM238" s="176">
        <f t="shared" si="290"/>
        <v>0</v>
      </c>
      <c r="DN238" s="176">
        <f t="shared" si="290"/>
        <v>0</v>
      </c>
      <c r="DO238" s="176">
        <f t="shared" si="290"/>
        <v>0</v>
      </c>
      <c r="DP238" s="176">
        <f t="shared" si="290"/>
        <v>0</v>
      </c>
      <c r="DQ238" s="176">
        <f t="shared" si="290"/>
        <v>0</v>
      </c>
      <c r="DR238" s="176">
        <f t="shared" si="290"/>
        <v>0</v>
      </c>
      <c r="DS238" s="176">
        <f t="shared" si="290"/>
        <v>0</v>
      </c>
      <c r="DT238" s="176">
        <f t="shared" si="290"/>
        <v>0</v>
      </c>
      <c r="DU238" s="176">
        <f t="shared" si="290"/>
        <v>0</v>
      </c>
      <c r="DV238" s="176">
        <f t="shared" si="290"/>
        <v>0</v>
      </c>
      <c r="DW238" s="176">
        <f t="shared" si="290"/>
        <v>0</v>
      </c>
      <c r="DX238" s="176">
        <f t="shared" si="290"/>
        <v>0</v>
      </c>
      <c r="DY238" s="176">
        <f t="shared" si="290"/>
        <v>0</v>
      </c>
      <c r="DZ238" s="176">
        <f t="shared" si="287"/>
        <v>0</v>
      </c>
      <c r="EA238" s="176">
        <f t="shared" si="287"/>
        <v>0</v>
      </c>
      <c r="EB238" s="176">
        <f t="shared" si="287"/>
        <v>0</v>
      </c>
      <c r="EC238" s="176">
        <f t="shared" si="287"/>
        <v>0</v>
      </c>
      <c r="ED238" s="176">
        <f t="shared" si="287"/>
        <v>0</v>
      </c>
      <c r="EE238" s="176">
        <f t="shared" si="287"/>
        <v>0</v>
      </c>
      <c r="EF238" s="176">
        <f t="shared" si="287"/>
        <v>0</v>
      </c>
      <c r="EG238" s="176">
        <f t="shared" si="287"/>
        <v>0</v>
      </c>
      <c r="EH238" s="176">
        <f t="shared" si="287"/>
        <v>0</v>
      </c>
      <c r="EI238" s="176">
        <f t="shared" si="287"/>
        <v>0</v>
      </c>
      <c r="EJ238" s="176">
        <f t="shared" si="287"/>
        <v>0</v>
      </c>
      <c r="EK238" s="176">
        <f t="shared" si="287"/>
        <v>0</v>
      </c>
      <c r="EL238" s="176">
        <f t="shared" si="287"/>
        <v>0</v>
      </c>
      <c r="EM238" s="176">
        <f t="shared" si="287"/>
        <v>0</v>
      </c>
      <c r="EN238" s="176">
        <f t="shared" si="294"/>
        <v>0</v>
      </c>
      <c r="EO238" s="176">
        <f t="shared" si="294"/>
        <v>0</v>
      </c>
      <c r="EP238" s="176">
        <f t="shared" si="294"/>
        <v>0</v>
      </c>
      <c r="EQ238" s="176">
        <f t="shared" si="294"/>
        <v>0</v>
      </c>
      <c r="ER238" s="176">
        <f t="shared" si="294"/>
        <v>0</v>
      </c>
      <c r="ES238" s="176">
        <f t="shared" si="294"/>
        <v>0</v>
      </c>
      <c r="ET238" s="176">
        <f t="shared" si="294"/>
        <v>0</v>
      </c>
      <c r="EU238" s="176">
        <f t="shared" si="294"/>
        <v>0</v>
      </c>
      <c r="EV238" s="176">
        <f t="shared" si="294"/>
        <v>0</v>
      </c>
      <c r="EW238" s="176">
        <f t="shared" si="294"/>
        <v>0</v>
      </c>
      <c r="EX238" s="176">
        <f t="shared" si="294"/>
        <v>0</v>
      </c>
      <c r="EY238" s="176">
        <f t="shared" si="294"/>
        <v>0</v>
      </c>
      <c r="EZ238" s="176">
        <f t="shared" si="294"/>
        <v>0</v>
      </c>
      <c r="FA238" s="176">
        <f t="shared" si="294"/>
        <v>0</v>
      </c>
      <c r="FB238" s="176">
        <f t="shared" si="294"/>
        <v>0</v>
      </c>
      <c r="FC238" s="176">
        <f t="shared" si="294"/>
        <v>0</v>
      </c>
      <c r="FD238" s="176">
        <f t="shared" si="293"/>
        <v>0</v>
      </c>
      <c r="FE238" s="176">
        <f t="shared" si="293"/>
        <v>0</v>
      </c>
      <c r="FF238" s="176">
        <f t="shared" si="293"/>
        <v>0</v>
      </c>
      <c r="FG238" s="176">
        <f t="shared" si="293"/>
        <v>0</v>
      </c>
      <c r="FH238" s="176">
        <f t="shared" si="293"/>
        <v>0</v>
      </c>
      <c r="FI238" s="176">
        <f t="shared" si="277"/>
        <v>0</v>
      </c>
      <c r="FJ238" s="176">
        <f t="shared" si="277"/>
        <v>0</v>
      </c>
      <c r="FK238" s="176">
        <f t="shared" si="277"/>
        <v>0</v>
      </c>
      <c r="FL238" s="176">
        <f t="shared" si="277"/>
        <v>0</v>
      </c>
      <c r="FM238" s="176">
        <f t="shared" si="277"/>
        <v>0</v>
      </c>
      <c r="FN238" s="176">
        <f t="shared" si="277"/>
        <v>0</v>
      </c>
      <c r="FO238" s="176">
        <f t="shared" si="277"/>
        <v>0</v>
      </c>
      <c r="FP238" s="176">
        <f t="shared" si="277"/>
        <v>0</v>
      </c>
      <c r="FQ238" s="176">
        <f t="shared" si="277"/>
        <v>0</v>
      </c>
      <c r="FR238" s="176">
        <f t="shared" si="277"/>
        <v>0</v>
      </c>
      <c r="FS238" s="176">
        <f t="shared" si="291"/>
        <v>0</v>
      </c>
      <c r="FT238" s="176">
        <f t="shared" si="291"/>
        <v>0</v>
      </c>
      <c r="FU238" s="176">
        <f t="shared" si="291"/>
        <v>0</v>
      </c>
      <c r="FV238" s="176">
        <f t="shared" si="291"/>
        <v>0</v>
      </c>
      <c r="FW238" s="176">
        <f t="shared" si="291"/>
        <v>0</v>
      </c>
      <c r="FX238" s="176">
        <f t="shared" si="291"/>
        <v>0</v>
      </c>
      <c r="FY238" s="176">
        <f t="shared" si="291"/>
        <v>0</v>
      </c>
      <c r="FZ238" s="176">
        <f t="shared" si="291"/>
        <v>0</v>
      </c>
      <c r="GA238" s="176">
        <f t="shared" si="291"/>
        <v>0</v>
      </c>
      <c r="GB238" s="176">
        <f t="shared" si="291"/>
        <v>0</v>
      </c>
      <c r="GC238" s="176">
        <f t="shared" si="291"/>
        <v>0</v>
      </c>
      <c r="GD238" s="176">
        <f t="shared" si="291"/>
        <v>0</v>
      </c>
      <c r="GE238" s="176">
        <f t="shared" si="291"/>
        <v>0</v>
      </c>
      <c r="GF238" s="176">
        <f t="shared" si="291"/>
        <v>0</v>
      </c>
      <c r="GG238" s="176">
        <f t="shared" si="291"/>
        <v>0</v>
      </c>
      <c r="GH238" s="176">
        <f t="shared" si="291"/>
        <v>0</v>
      </c>
      <c r="GI238" s="176">
        <f t="shared" si="292"/>
        <v>0</v>
      </c>
      <c r="GJ238" s="176">
        <f t="shared" si="292"/>
        <v>0</v>
      </c>
      <c r="GK238" s="176">
        <f t="shared" si="292"/>
        <v>0</v>
      </c>
      <c r="GL238" s="176">
        <f t="shared" si="292"/>
        <v>0</v>
      </c>
      <c r="GM238" s="176">
        <f t="shared" si="292"/>
        <v>0</v>
      </c>
      <c r="GN238" s="176">
        <f t="shared" si="292"/>
        <v>0</v>
      </c>
      <c r="GO238" s="176">
        <f t="shared" si="292"/>
        <v>0</v>
      </c>
      <c r="GP238" s="176">
        <f t="shared" si="292"/>
        <v>0</v>
      </c>
      <c r="GQ238" s="176">
        <f t="shared" si="292"/>
        <v>0</v>
      </c>
      <c r="GR238" s="176">
        <f t="shared" si="292"/>
        <v>0</v>
      </c>
      <c r="GS238" s="176">
        <f t="shared" si="292"/>
        <v>0</v>
      </c>
      <c r="GT238" s="176">
        <f t="shared" si="292"/>
        <v>0</v>
      </c>
      <c r="GU238" s="176">
        <f t="shared" si="292"/>
        <v>0</v>
      </c>
      <c r="GV238" s="176">
        <f t="shared" si="289"/>
        <v>0</v>
      </c>
      <c r="GW238" s="176">
        <f t="shared" si="289"/>
        <v>0</v>
      </c>
      <c r="GX238" s="176">
        <f t="shared" si="289"/>
        <v>0</v>
      </c>
      <c r="GY238" s="176">
        <f t="shared" si="289"/>
        <v>0</v>
      </c>
      <c r="GZ238" s="176">
        <f t="shared" si="289"/>
        <v>0</v>
      </c>
      <c r="HA238" s="176">
        <f t="shared" si="289"/>
        <v>0</v>
      </c>
      <c r="HB238" s="176">
        <f t="shared" si="289"/>
        <v>0</v>
      </c>
      <c r="HC238" s="176">
        <f t="shared" si="289"/>
        <v>0</v>
      </c>
      <c r="HD238" s="176">
        <f t="shared" si="289"/>
        <v>0</v>
      </c>
      <c r="HE238" s="176">
        <f t="shared" si="289"/>
        <v>0</v>
      </c>
      <c r="HF238" s="176">
        <f t="shared" si="289"/>
        <v>0</v>
      </c>
      <c r="HG238" s="176">
        <f t="shared" si="289"/>
        <v>0</v>
      </c>
      <c r="HH238" s="176">
        <f t="shared" si="271"/>
        <v>0</v>
      </c>
      <c r="HI238" s="176">
        <f t="shared" si="271"/>
        <v>0</v>
      </c>
      <c r="HJ238" s="176">
        <f t="shared" si="271"/>
        <v>0</v>
      </c>
      <c r="HK238" s="176">
        <f t="shared" si="271"/>
        <v>0</v>
      </c>
      <c r="HL238" s="176">
        <f t="shared" si="271"/>
        <v>0</v>
      </c>
      <c r="HM238" s="176">
        <f t="shared" si="271"/>
        <v>0</v>
      </c>
      <c r="HN238" s="176">
        <f t="shared" si="271"/>
        <v>0</v>
      </c>
      <c r="HO238" s="176">
        <f t="shared" si="271"/>
        <v>0</v>
      </c>
      <c r="HP238" s="176">
        <f t="shared" si="271"/>
        <v>0</v>
      </c>
      <c r="HQ238" s="176">
        <f t="shared" si="271"/>
        <v>0</v>
      </c>
      <c r="HR238" s="176">
        <f t="shared" si="284"/>
        <v>0</v>
      </c>
      <c r="HS238" s="176">
        <f t="shared" si="284"/>
        <v>0</v>
      </c>
      <c r="HT238" s="176">
        <f t="shared" si="284"/>
        <v>0</v>
      </c>
      <c r="HU238" s="176">
        <f t="shared" si="284"/>
        <v>0</v>
      </c>
      <c r="HV238" s="176">
        <f t="shared" si="284"/>
        <v>0</v>
      </c>
      <c r="HW238" s="176">
        <f t="shared" si="284"/>
        <v>0</v>
      </c>
      <c r="HX238" s="176">
        <f t="shared" ref="HX238:IG241" si="297">+NORMDIST($H238,HX$12,HX$13,FALSE)</f>
        <v>0</v>
      </c>
      <c r="HY238" s="176">
        <f t="shared" si="297"/>
        <v>0</v>
      </c>
      <c r="HZ238" s="176">
        <f t="shared" si="297"/>
        <v>0</v>
      </c>
      <c r="IA238" s="176">
        <f t="shared" si="297"/>
        <v>0</v>
      </c>
      <c r="IB238" s="176">
        <f t="shared" si="297"/>
        <v>0</v>
      </c>
      <c r="IC238" s="176">
        <f t="shared" si="297"/>
        <v>0</v>
      </c>
      <c r="ID238" s="176">
        <f t="shared" si="297"/>
        <v>0</v>
      </c>
      <c r="IE238" s="176">
        <f t="shared" si="297"/>
        <v>0</v>
      </c>
      <c r="IF238" s="176">
        <f t="shared" si="297"/>
        <v>0</v>
      </c>
      <c r="IG238" s="176">
        <f t="shared" si="297"/>
        <v>0</v>
      </c>
    </row>
    <row r="239" spans="2:241" ht="12.75" customHeight="1" x14ac:dyDescent="0.25">
      <c r="B239" s="174"/>
      <c r="C239" s="174"/>
      <c r="D239" s="174">
        <f t="shared" si="256"/>
        <v>0</v>
      </c>
      <c r="E239"/>
      <c r="F239"/>
      <c r="G239" s="177">
        <v>226</v>
      </c>
      <c r="H239" s="176">
        <f t="shared" si="257"/>
        <v>35.041717094421251</v>
      </c>
      <c r="I239" s="176">
        <f t="shared" si="259"/>
        <v>0</v>
      </c>
      <c r="K239" s="176">
        <f t="shared" si="279"/>
        <v>0</v>
      </c>
      <c r="L239" s="176">
        <f t="shared" si="279"/>
        <v>0</v>
      </c>
      <c r="M239" s="176">
        <f t="shared" si="279"/>
        <v>0</v>
      </c>
      <c r="N239" s="176">
        <f t="shared" si="279"/>
        <v>0</v>
      </c>
      <c r="O239" s="176">
        <f t="shared" si="279"/>
        <v>0</v>
      </c>
      <c r="P239" s="176">
        <f t="shared" si="279"/>
        <v>0</v>
      </c>
      <c r="Q239" s="176">
        <f t="shared" si="279"/>
        <v>0</v>
      </c>
      <c r="R239" s="176">
        <f t="shared" si="279"/>
        <v>0</v>
      </c>
      <c r="S239" s="176">
        <f t="shared" si="279"/>
        <v>0</v>
      </c>
      <c r="T239" s="176">
        <f t="shared" si="279"/>
        <v>0</v>
      </c>
      <c r="U239" s="176">
        <f t="shared" si="279"/>
        <v>0</v>
      </c>
      <c r="V239" s="176">
        <f t="shared" si="279"/>
        <v>0</v>
      </c>
      <c r="W239" s="176">
        <f t="shared" si="279"/>
        <v>0</v>
      </c>
      <c r="X239" s="176">
        <f t="shared" si="279"/>
        <v>0</v>
      </c>
      <c r="Y239" s="176">
        <f t="shared" si="279"/>
        <v>0</v>
      </c>
      <c r="Z239" s="176">
        <f t="shared" si="279"/>
        <v>0</v>
      </c>
      <c r="AA239" s="176">
        <f t="shared" ref="U239:AJ265" si="298">+NORMDIST($H239,AA$12,AA$13,FALSE)</f>
        <v>0</v>
      </c>
      <c r="AB239" s="176">
        <f t="shared" si="298"/>
        <v>0</v>
      </c>
      <c r="AC239" s="176">
        <f t="shared" si="298"/>
        <v>0</v>
      </c>
      <c r="AD239" s="176">
        <f t="shared" si="298"/>
        <v>0</v>
      </c>
      <c r="AE239" s="176">
        <f t="shared" si="296"/>
        <v>0</v>
      </c>
      <c r="AF239" s="176">
        <f t="shared" si="296"/>
        <v>0</v>
      </c>
      <c r="AG239" s="176">
        <f t="shared" si="296"/>
        <v>0</v>
      </c>
      <c r="AH239" s="176">
        <f t="shared" si="296"/>
        <v>0</v>
      </c>
      <c r="AI239" s="176">
        <f t="shared" si="296"/>
        <v>0</v>
      </c>
      <c r="AJ239" s="176">
        <f t="shared" si="296"/>
        <v>0</v>
      </c>
      <c r="AK239" s="176">
        <f t="shared" si="296"/>
        <v>0</v>
      </c>
      <c r="AL239" s="176">
        <f t="shared" si="296"/>
        <v>0</v>
      </c>
      <c r="AM239" s="176">
        <f t="shared" si="296"/>
        <v>0</v>
      </c>
      <c r="AN239" s="176">
        <f t="shared" si="296"/>
        <v>0</v>
      </c>
      <c r="AO239" s="176">
        <f t="shared" si="280"/>
        <v>0</v>
      </c>
      <c r="AP239" s="176">
        <f t="shared" si="280"/>
        <v>0</v>
      </c>
      <c r="AQ239" s="176">
        <f t="shared" si="280"/>
        <v>0</v>
      </c>
      <c r="AR239" s="176">
        <f t="shared" si="280"/>
        <v>0</v>
      </c>
      <c r="AS239" s="176">
        <f t="shared" si="280"/>
        <v>0</v>
      </c>
      <c r="AT239" s="176">
        <f t="shared" si="280"/>
        <v>0</v>
      </c>
      <c r="AU239" s="176">
        <f t="shared" si="280"/>
        <v>0</v>
      </c>
      <c r="AV239" s="176">
        <f t="shared" si="280"/>
        <v>0</v>
      </c>
      <c r="AW239" s="176">
        <f t="shared" si="280"/>
        <v>0</v>
      </c>
      <c r="AX239" s="176">
        <f t="shared" si="280"/>
        <v>0</v>
      </c>
      <c r="AY239" s="176">
        <f t="shared" si="280"/>
        <v>0</v>
      </c>
      <c r="AZ239" s="176">
        <f t="shared" si="280"/>
        <v>0</v>
      </c>
      <c r="BA239" s="176">
        <f t="shared" si="285"/>
        <v>0</v>
      </c>
      <c r="BB239" s="176">
        <f t="shared" si="285"/>
        <v>0</v>
      </c>
      <c r="BC239" s="176">
        <f t="shared" si="285"/>
        <v>0</v>
      </c>
      <c r="BD239" s="176">
        <f t="shared" si="285"/>
        <v>0</v>
      </c>
      <c r="BE239" s="176">
        <f t="shared" si="285"/>
        <v>0</v>
      </c>
      <c r="BF239" s="176">
        <f t="shared" si="285"/>
        <v>0</v>
      </c>
      <c r="BG239" s="176">
        <f t="shared" si="285"/>
        <v>0</v>
      </c>
      <c r="BH239" s="176">
        <f t="shared" si="285"/>
        <v>0</v>
      </c>
      <c r="BI239" s="176">
        <f t="shared" si="282"/>
        <v>0</v>
      </c>
      <c r="BJ239" s="176">
        <f t="shared" si="282"/>
        <v>0</v>
      </c>
      <c r="BK239" s="176">
        <f t="shared" si="282"/>
        <v>0</v>
      </c>
      <c r="BL239" s="176">
        <f t="shared" si="282"/>
        <v>0</v>
      </c>
      <c r="BM239" s="176">
        <f t="shared" si="282"/>
        <v>0</v>
      </c>
      <c r="BN239" s="176">
        <f t="shared" si="282"/>
        <v>0</v>
      </c>
      <c r="BO239" s="176">
        <f t="shared" si="282"/>
        <v>0</v>
      </c>
      <c r="BP239" s="176">
        <f t="shared" si="282"/>
        <v>0</v>
      </c>
      <c r="BQ239" s="176">
        <f t="shared" si="282"/>
        <v>0</v>
      </c>
      <c r="BR239" s="176">
        <f t="shared" si="282"/>
        <v>0</v>
      </c>
      <c r="BS239" s="176">
        <f t="shared" si="282"/>
        <v>0</v>
      </c>
      <c r="BT239" s="176">
        <f t="shared" si="282"/>
        <v>0</v>
      </c>
      <c r="BU239" s="176">
        <f t="shared" si="282"/>
        <v>0</v>
      </c>
      <c r="BV239" s="176">
        <f t="shared" si="282"/>
        <v>0</v>
      </c>
      <c r="BW239" s="176">
        <f t="shared" si="282"/>
        <v>0</v>
      </c>
      <c r="BX239" s="176">
        <f t="shared" si="282"/>
        <v>0</v>
      </c>
      <c r="BY239" s="176">
        <f t="shared" si="286"/>
        <v>0</v>
      </c>
      <c r="BZ239" s="176">
        <f t="shared" si="286"/>
        <v>0</v>
      </c>
      <c r="CA239" s="176">
        <f t="shared" si="286"/>
        <v>0</v>
      </c>
      <c r="CB239" s="176">
        <f t="shared" si="286"/>
        <v>0</v>
      </c>
      <c r="CC239" s="176">
        <f t="shared" si="286"/>
        <v>0</v>
      </c>
      <c r="CD239" s="176">
        <f t="shared" si="286"/>
        <v>0</v>
      </c>
      <c r="CE239" s="176">
        <f t="shared" si="286"/>
        <v>0</v>
      </c>
      <c r="CF239" s="176">
        <f t="shared" si="286"/>
        <v>0</v>
      </c>
      <c r="CG239" s="176">
        <f t="shared" si="286"/>
        <v>0</v>
      </c>
      <c r="CH239" s="176">
        <f t="shared" si="286"/>
        <v>0</v>
      </c>
      <c r="CI239" s="176">
        <f t="shared" si="286"/>
        <v>0</v>
      </c>
      <c r="CJ239" s="176">
        <f t="shared" si="286"/>
        <v>0</v>
      </c>
      <c r="CK239" s="176">
        <f t="shared" si="286"/>
        <v>0</v>
      </c>
      <c r="CL239" s="176">
        <f t="shared" si="286"/>
        <v>0</v>
      </c>
      <c r="CM239" s="176">
        <f t="shared" si="286"/>
        <v>0</v>
      </c>
      <c r="CN239" s="176">
        <f t="shared" si="286"/>
        <v>0</v>
      </c>
      <c r="CO239" s="176">
        <f t="shared" si="276"/>
        <v>0</v>
      </c>
      <c r="CP239" s="176">
        <f t="shared" si="276"/>
        <v>0</v>
      </c>
      <c r="CQ239" s="176">
        <f t="shared" si="276"/>
        <v>0</v>
      </c>
      <c r="CR239" s="176">
        <f t="shared" si="276"/>
        <v>0</v>
      </c>
      <c r="CS239" s="176">
        <f t="shared" si="276"/>
        <v>0</v>
      </c>
      <c r="CT239" s="176">
        <f t="shared" si="276"/>
        <v>0</v>
      </c>
      <c r="CU239" s="176">
        <f t="shared" si="276"/>
        <v>0</v>
      </c>
      <c r="CV239" s="176">
        <f t="shared" si="276"/>
        <v>0</v>
      </c>
      <c r="CW239" s="176">
        <f t="shared" si="276"/>
        <v>0</v>
      </c>
      <c r="CX239" s="176">
        <f t="shared" si="276"/>
        <v>0</v>
      </c>
      <c r="CY239" s="176">
        <f t="shared" si="276"/>
        <v>0</v>
      </c>
      <c r="CZ239" s="176">
        <f t="shared" si="295"/>
        <v>0</v>
      </c>
      <c r="DA239" s="176">
        <f t="shared" si="295"/>
        <v>0</v>
      </c>
      <c r="DB239" s="176">
        <f t="shared" si="295"/>
        <v>0</v>
      </c>
      <c r="DC239" s="176">
        <f t="shared" si="295"/>
        <v>0</v>
      </c>
      <c r="DD239" s="176">
        <f t="shared" si="295"/>
        <v>0</v>
      </c>
      <c r="DE239" s="176">
        <f t="shared" si="295"/>
        <v>0</v>
      </c>
      <c r="DF239" s="176">
        <f t="shared" si="295"/>
        <v>0</v>
      </c>
      <c r="DG239" s="176">
        <f t="shared" si="295"/>
        <v>0</v>
      </c>
      <c r="DH239" s="176">
        <f t="shared" si="295"/>
        <v>0</v>
      </c>
      <c r="DI239" s="176">
        <f t="shared" si="295"/>
        <v>0</v>
      </c>
      <c r="DJ239" s="176">
        <f t="shared" si="295"/>
        <v>0</v>
      </c>
      <c r="DK239" s="176">
        <f t="shared" si="295"/>
        <v>0</v>
      </c>
      <c r="DL239" s="176">
        <f t="shared" si="295"/>
        <v>0</v>
      </c>
      <c r="DM239" s="176">
        <f t="shared" si="290"/>
        <v>0</v>
      </c>
      <c r="DN239" s="176">
        <f t="shared" si="290"/>
        <v>0</v>
      </c>
      <c r="DO239" s="176">
        <f t="shared" si="290"/>
        <v>0</v>
      </c>
      <c r="DP239" s="176">
        <f t="shared" si="290"/>
        <v>0</v>
      </c>
      <c r="DQ239" s="176">
        <f t="shared" si="290"/>
        <v>0</v>
      </c>
      <c r="DR239" s="176">
        <f t="shared" si="290"/>
        <v>0</v>
      </c>
      <c r="DS239" s="176">
        <f t="shared" si="290"/>
        <v>0</v>
      </c>
      <c r="DT239" s="176">
        <f t="shared" si="290"/>
        <v>0</v>
      </c>
      <c r="DU239" s="176">
        <f t="shared" si="290"/>
        <v>0</v>
      </c>
      <c r="DV239" s="176">
        <f t="shared" si="290"/>
        <v>0</v>
      </c>
      <c r="DW239" s="176">
        <f t="shared" si="290"/>
        <v>0</v>
      </c>
      <c r="DX239" s="176">
        <f t="shared" si="290"/>
        <v>0</v>
      </c>
      <c r="DY239" s="176">
        <f t="shared" si="290"/>
        <v>0</v>
      </c>
      <c r="DZ239" s="176">
        <f t="shared" si="287"/>
        <v>0</v>
      </c>
      <c r="EA239" s="176">
        <f t="shared" si="287"/>
        <v>0</v>
      </c>
      <c r="EB239" s="176">
        <f t="shared" si="287"/>
        <v>0</v>
      </c>
      <c r="EC239" s="176">
        <f t="shared" si="287"/>
        <v>0</v>
      </c>
      <c r="ED239" s="176">
        <f t="shared" si="287"/>
        <v>0</v>
      </c>
      <c r="EE239" s="176">
        <f t="shared" si="287"/>
        <v>0</v>
      </c>
      <c r="EF239" s="176">
        <f t="shared" si="287"/>
        <v>0</v>
      </c>
      <c r="EG239" s="176">
        <f t="shared" si="287"/>
        <v>0</v>
      </c>
      <c r="EH239" s="176">
        <f t="shared" si="287"/>
        <v>0</v>
      </c>
      <c r="EI239" s="176">
        <f t="shared" si="287"/>
        <v>0</v>
      </c>
      <c r="EJ239" s="176">
        <f t="shared" si="287"/>
        <v>0</v>
      </c>
      <c r="EK239" s="176">
        <f t="shared" si="287"/>
        <v>0</v>
      </c>
      <c r="EL239" s="176">
        <f t="shared" si="287"/>
        <v>0</v>
      </c>
      <c r="EM239" s="176">
        <f t="shared" si="287"/>
        <v>0</v>
      </c>
      <c r="EN239" s="176">
        <f t="shared" si="294"/>
        <v>0</v>
      </c>
      <c r="EO239" s="176">
        <f t="shared" si="294"/>
        <v>0</v>
      </c>
      <c r="EP239" s="176">
        <f t="shared" si="294"/>
        <v>0</v>
      </c>
      <c r="EQ239" s="176">
        <f t="shared" si="294"/>
        <v>0</v>
      </c>
      <c r="ER239" s="176">
        <f t="shared" si="294"/>
        <v>0</v>
      </c>
      <c r="ES239" s="176">
        <f t="shared" si="294"/>
        <v>0</v>
      </c>
      <c r="ET239" s="176">
        <f t="shared" si="294"/>
        <v>0</v>
      </c>
      <c r="EU239" s="176">
        <f t="shared" si="294"/>
        <v>0</v>
      </c>
      <c r="EV239" s="176">
        <f t="shared" si="294"/>
        <v>0</v>
      </c>
      <c r="EW239" s="176">
        <f t="shared" si="294"/>
        <v>0</v>
      </c>
      <c r="EX239" s="176">
        <f t="shared" si="294"/>
        <v>0</v>
      </c>
      <c r="EY239" s="176">
        <f t="shared" si="294"/>
        <v>0</v>
      </c>
      <c r="EZ239" s="176">
        <f t="shared" si="294"/>
        <v>0</v>
      </c>
      <c r="FA239" s="176">
        <f t="shared" si="294"/>
        <v>0</v>
      </c>
      <c r="FB239" s="176">
        <f t="shared" si="294"/>
        <v>0</v>
      </c>
      <c r="FC239" s="176">
        <f t="shared" si="294"/>
        <v>0</v>
      </c>
      <c r="FD239" s="176">
        <f t="shared" si="293"/>
        <v>0</v>
      </c>
      <c r="FE239" s="176">
        <f t="shared" si="293"/>
        <v>0</v>
      </c>
      <c r="FF239" s="176">
        <f t="shared" si="293"/>
        <v>0</v>
      </c>
      <c r="FG239" s="176">
        <f t="shared" si="293"/>
        <v>0</v>
      </c>
      <c r="FH239" s="176">
        <f t="shared" si="293"/>
        <v>0</v>
      </c>
      <c r="FI239" s="176">
        <f t="shared" si="277"/>
        <v>0</v>
      </c>
      <c r="FJ239" s="176">
        <f t="shared" si="277"/>
        <v>0</v>
      </c>
      <c r="FK239" s="176">
        <f t="shared" si="277"/>
        <v>0</v>
      </c>
      <c r="FL239" s="176">
        <f t="shared" si="277"/>
        <v>0</v>
      </c>
      <c r="FM239" s="176">
        <f t="shared" si="277"/>
        <v>0</v>
      </c>
      <c r="FN239" s="176">
        <f t="shared" si="277"/>
        <v>0</v>
      </c>
      <c r="FO239" s="176">
        <f t="shared" si="277"/>
        <v>0</v>
      </c>
      <c r="FP239" s="176">
        <f t="shared" si="277"/>
        <v>0</v>
      </c>
      <c r="FQ239" s="176">
        <f t="shared" si="277"/>
        <v>0</v>
      </c>
      <c r="FR239" s="176">
        <f t="shared" si="277"/>
        <v>0</v>
      </c>
      <c r="FS239" s="176">
        <f t="shared" si="291"/>
        <v>0</v>
      </c>
      <c r="FT239" s="176">
        <f t="shared" si="291"/>
        <v>0</v>
      </c>
      <c r="FU239" s="176">
        <f t="shared" si="291"/>
        <v>0</v>
      </c>
      <c r="FV239" s="176">
        <f t="shared" si="291"/>
        <v>0</v>
      </c>
      <c r="FW239" s="176">
        <f t="shared" si="291"/>
        <v>0</v>
      </c>
      <c r="FX239" s="176">
        <f t="shared" si="291"/>
        <v>0</v>
      </c>
      <c r="FY239" s="176">
        <f t="shared" si="291"/>
        <v>0</v>
      </c>
      <c r="FZ239" s="176">
        <f t="shared" si="291"/>
        <v>0</v>
      </c>
      <c r="GA239" s="176">
        <f t="shared" si="291"/>
        <v>0</v>
      </c>
      <c r="GB239" s="176">
        <f t="shared" si="291"/>
        <v>0</v>
      </c>
      <c r="GC239" s="176">
        <f t="shared" si="291"/>
        <v>0</v>
      </c>
      <c r="GD239" s="176">
        <f t="shared" si="291"/>
        <v>0</v>
      </c>
      <c r="GE239" s="176">
        <f t="shared" si="291"/>
        <v>0</v>
      </c>
      <c r="GF239" s="176">
        <f t="shared" si="291"/>
        <v>0</v>
      </c>
      <c r="GG239" s="176">
        <f t="shared" si="291"/>
        <v>0</v>
      </c>
      <c r="GH239" s="176">
        <f t="shared" si="291"/>
        <v>0</v>
      </c>
      <c r="GI239" s="176">
        <f t="shared" si="292"/>
        <v>0</v>
      </c>
      <c r="GJ239" s="176">
        <f t="shared" si="292"/>
        <v>0</v>
      </c>
      <c r="GK239" s="176">
        <f t="shared" si="292"/>
        <v>0</v>
      </c>
      <c r="GL239" s="176">
        <f t="shared" si="292"/>
        <v>0</v>
      </c>
      <c r="GM239" s="176">
        <f t="shared" si="292"/>
        <v>0</v>
      </c>
      <c r="GN239" s="176">
        <f t="shared" si="292"/>
        <v>0</v>
      </c>
      <c r="GO239" s="176">
        <f t="shared" si="292"/>
        <v>0</v>
      </c>
      <c r="GP239" s="176">
        <f t="shared" si="292"/>
        <v>0</v>
      </c>
      <c r="GQ239" s="176">
        <f t="shared" si="292"/>
        <v>0</v>
      </c>
      <c r="GR239" s="176">
        <f t="shared" si="292"/>
        <v>0</v>
      </c>
      <c r="GS239" s="176">
        <f t="shared" si="292"/>
        <v>0</v>
      </c>
      <c r="GT239" s="176">
        <f t="shared" si="292"/>
        <v>0</v>
      </c>
      <c r="GU239" s="176">
        <f t="shared" si="292"/>
        <v>0</v>
      </c>
      <c r="GV239" s="176">
        <f t="shared" si="289"/>
        <v>0</v>
      </c>
      <c r="GW239" s="176">
        <f t="shared" si="289"/>
        <v>0</v>
      </c>
      <c r="GX239" s="176">
        <f t="shared" si="289"/>
        <v>0</v>
      </c>
      <c r="GY239" s="176">
        <f t="shared" si="289"/>
        <v>0</v>
      </c>
      <c r="GZ239" s="176">
        <f t="shared" si="289"/>
        <v>0</v>
      </c>
      <c r="HA239" s="176">
        <f t="shared" si="289"/>
        <v>0</v>
      </c>
      <c r="HB239" s="176">
        <f t="shared" si="289"/>
        <v>0</v>
      </c>
      <c r="HC239" s="176">
        <f t="shared" si="289"/>
        <v>0</v>
      </c>
      <c r="HD239" s="176">
        <f t="shared" si="289"/>
        <v>0</v>
      </c>
      <c r="HE239" s="176">
        <f t="shared" si="289"/>
        <v>0</v>
      </c>
      <c r="HF239" s="176">
        <f t="shared" si="289"/>
        <v>0</v>
      </c>
      <c r="HG239" s="176">
        <f t="shared" si="289"/>
        <v>0</v>
      </c>
      <c r="HH239" s="176">
        <f t="shared" si="271"/>
        <v>0</v>
      </c>
      <c r="HI239" s="176">
        <f t="shared" si="271"/>
        <v>0</v>
      </c>
      <c r="HJ239" s="176">
        <f t="shared" si="271"/>
        <v>0</v>
      </c>
      <c r="HK239" s="176">
        <f t="shared" si="271"/>
        <v>0</v>
      </c>
      <c r="HL239" s="176">
        <f t="shared" si="271"/>
        <v>0</v>
      </c>
      <c r="HM239" s="176">
        <f t="shared" si="271"/>
        <v>0</v>
      </c>
      <c r="HN239" s="176">
        <f t="shared" si="271"/>
        <v>0</v>
      </c>
      <c r="HO239" s="176">
        <f t="shared" si="271"/>
        <v>0</v>
      </c>
      <c r="HP239" s="176">
        <f t="shared" si="271"/>
        <v>0</v>
      </c>
      <c r="HQ239" s="176">
        <f t="shared" si="271"/>
        <v>0</v>
      </c>
      <c r="HR239" s="176">
        <f t="shared" si="284"/>
        <v>0</v>
      </c>
      <c r="HS239" s="176">
        <f t="shared" si="284"/>
        <v>0</v>
      </c>
      <c r="HT239" s="176">
        <f t="shared" si="284"/>
        <v>0</v>
      </c>
      <c r="HU239" s="176">
        <f t="shared" si="284"/>
        <v>0</v>
      </c>
      <c r="HV239" s="176">
        <f t="shared" si="284"/>
        <v>0</v>
      </c>
      <c r="HW239" s="176">
        <f t="shared" si="284"/>
        <v>0</v>
      </c>
      <c r="HX239" s="176">
        <f t="shared" si="297"/>
        <v>0</v>
      </c>
      <c r="HY239" s="176">
        <f t="shared" si="297"/>
        <v>0</v>
      </c>
      <c r="HZ239" s="176">
        <f t="shared" si="297"/>
        <v>0</v>
      </c>
      <c r="IA239" s="176">
        <f t="shared" si="297"/>
        <v>0</v>
      </c>
      <c r="IB239" s="176">
        <f t="shared" si="297"/>
        <v>0</v>
      </c>
      <c r="IC239" s="176">
        <f t="shared" si="297"/>
        <v>0</v>
      </c>
      <c r="ID239" s="176">
        <f t="shared" si="297"/>
        <v>0</v>
      </c>
      <c r="IE239" s="176">
        <f t="shared" si="297"/>
        <v>0</v>
      </c>
      <c r="IF239" s="176">
        <f t="shared" si="297"/>
        <v>0</v>
      </c>
      <c r="IG239" s="176">
        <f t="shared" si="297"/>
        <v>0</v>
      </c>
    </row>
    <row r="240" spans="2:241" ht="12.75" customHeight="1" x14ac:dyDescent="0.25">
      <c r="B240" s="174"/>
      <c r="C240" s="174"/>
      <c r="D240" s="174">
        <f t="shared" si="256"/>
        <v>0</v>
      </c>
      <c r="E240"/>
      <c r="F240"/>
      <c r="G240" s="177">
        <v>227</v>
      </c>
      <c r="H240" s="176">
        <f t="shared" si="257"/>
        <v>35.196768939971783</v>
      </c>
      <c r="I240" s="176">
        <f t="shared" si="259"/>
        <v>0</v>
      </c>
      <c r="K240" s="176">
        <f t="shared" si="279"/>
        <v>0</v>
      </c>
      <c r="L240" s="176">
        <f t="shared" si="279"/>
        <v>0</v>
      </c>
      <c r="M240" s="176">
        <f t="shared" si="279"/>
        <v>0</v>
      </c>
      <c r="N240" s="176">
        <f t="shared" si="279"/>
        <v>0</v>
      </c>
      <c r="O240" s="176">
        <f t="shared" si="279"/>
        <v>0</v>
      </c>
      <c r="P240" s="176">
        <f t="shared" si="279"/>
        <v>0</v>
      </c>
      <c r="Q240" s="176">
        <f t="shared" si="279"/>
        <v>0</v>
      </c>
      <c r="R240" s="176">
        <f t="shared" si="279"/>
        <v>0</v>
      </c>
      <c r="S240" s="176">
        <f t="shared" si="279"/>
        <v>0</v>
      </c>
      <c r="T240" s="176">
        <f t="shared" si="279"/>
        <v>0</v>
      </c>
      <c r="U240" s="176">
        <f t="shared" si="298"/>
        <v>0</v>
      </c>
      <c r="V240" s="176">
        <f t="shared" si="298"/>
        <v>0</v>
      </c>
      <c r="W240" s="176">
        <f t="shared" si="298"/>
        <v>0</v>
      </c>
      <c r="X240" s="176">
        <f t="shared" si="298"/>
        <v>0</v>
      </c>
      <c r="Y240" s="176">
        <f t="shared" si="298"/>
        <v>0</v>
      </c>
      <c r="Z240" s="176">
        <f t="shared" si="298"/>
        <v>0</v>
      </c>
      <c r="AA240" s="176">
        <f t="shared" si="298"/>
        <v>0</v>
      </c>
      <c r="AB240" s="176">
        <f t="shared" si="298"/>
        <v>0</v>
      </c>
      <c r="AC240" s="176">
        <f t="shared" si="298"/>
        <v>0</v>
      </c>
      <c r="AD240" s="176">
        <f t="shared" si="298"/>
        <v>0</v>
      </c>
      <c r="AE240" s="176">
        <f t="shared" si="296"/>
        <v>0</v>
      </c>
      <c r="AF240" s="176">
        <f t="shared" si="296"/>
        <v>0</v>
      </c>
      <c r="AG240" s="176">
        <f t="shared" si="296"/>
        <v>0</v>
      </c>
      <c r="AH240" s="176">
        <f t="shared" si="296"/>
        <v>0</v>
      </c>
      <c r="AI240" s="176">
        <f t="shared" si="296"/>
        <v>0</v>
      </c>
      <c r="AJ240" s="176">
        <f t="shared" si="296"/>
        <v>0</v>
      </c>
      <c r="AK240" s="176">
        <f t="shared" si="296"/>
        <v>0</v>
      </c>
      <c r="AL240" s="176">
        <f t="shared" si="296"/>
        <v>0</v>
      </c>
      <c r="AM240" s="176">
        <f t="shared" si="296"/>
        <v>0</v>
      </c>
      <c r="AN240" s="176">
        <f t="shared" si="296"/>
        <v>0</v>
      </c>
      <c r="AO240" s="176">
        <f t="shared" si="280"/>
        <v>0</v>
      </c>
      <c r="AP240" s="176">
        <f t="shared" si="280"/>
        <v>0</v>
      </c>
      <c r="AQ240" s="176">
        <f t="shared" si="280"/>
        <v>0</v>
      </c>
      <c r="AR240" s="176">
        <f t="shared" si="280"/>
        <v>0</v>
      </c>
      <c r="AS240" s="176">
        <f t="shared" si="280"/>
        <v>0</v>
      </c>
      <c r="AT240" s="176">
        <f t="shared" si="280"/>
        <v>0</v>
      </c>
      <c r="AU240" s="176">
        <f t="shared" si="280"/>
        <v>0</v>
      </c>
      <c r="AV240" s="176">
        <f t="shared" si="280"/>
        <v>0</v>
      </c>
      <c r="AW240" s="176">
        <f t="shared" si="280"/>
        <v>0</v>
      </c>
      <c r="AX240" s="176">
        <f t="shared" si="280"/>
        <v>0</v>
      </c>
      <c r="AY240" s="176">
        <f t="shared" si="280"/>
        <v>0</v>
      </c>
      <c r="AZ240" s="176">
        <f t="shared" si="280"/>
        <v>0</v>
      </c>
      <c r="BA240" s="176">
        <f t="shared" si="285"/>
        <v>0</v>
      </c>
      <c r="BB240" s="176">
        <f t="shared" si="285"/>
        <v>0</v>
      </c>
      <c r="BC240" s="176">
        <f t="shared" si="285"/>
        <v>0</v>
      </c>
      <c r="BD240" s="176">
        <f t="shared" si="285"/>
        <v>0</v>
      </c>
      <c r="BE240" s="176">
        <f t="shared" si="285"/>
        <v>0</v>
      </c>
      <c r="BF240" s="176">
        <f t="shared" si="285"/>
        <v>0</v>
      </c>
      <c r="BG240" s="176">
        <f t="shared" si="285"/>
        <v>0</v>
      </c>
      <c r="BH240" s="176">
        <f t="shared" si="285"/>
        <v>0</v>
      </c>
      <c r="BI240" s="176">
        <f t="shared" si="282"/>
        <v>0</v>
      </c>
      <c r="BJ240" s="176">
        <f t="shared" si="282"/>
        <v>0</v>
      </c>
      <c r="BK240" s="176">
        <f t="shared" si="282"/>
        <v>0</v>
      </c>
      <c r="BL240" s="176">
        <f t="shared" si="282"/>
        <v>0</v>
      </c>
      <c r="BM240" s="176">
        <f t="shared" si="282"/>
        <v>0</v>
      </c>
      <c r="BN240" s="176">
        <f t="shared" si="282"/>
        <v>0</v>
      </c>
      <c r="BO240" s="176">
        <f t="shared" si="282"/>
        <v>0</v>
      </c>
      <c r="BP240" s="176">
        <f t="shared" si="282"/>
        <v>0</v>
      </c>
      <c r="BQ240" s="176">
        <f t="shared" si="282"/>
        <v>0</v>
      </c>
      <c r="BR240" s="176">
        <f t="shared" si="282"/>
        <v>0</v>
      </c>
      <c r="BS240" s="176">
        <f t="shared" si="282"/>
        <v>0</v>
      </c>
      <c r="BT240" s="176">
        <f t="shared" si="282"/>
        <v>0</v>
      </c>
      <c r="BU240" s="176">
        <f t="shared" si="282"/>
        <v>0</v>
      </c>
      <c r="BV240" s="176">
        <f t="shared" si="282"/>
        <v>0</v>
      </c>
      <c r="BW240" s="176">
        <f t="shared" si="282"/>
        <v>0</v>
      </c>
      <c r="BX240" s="176">
        <f t="shared" si="282"/>
        <v>0</v>
      </c>
      <c r="BY240" s="176">
        <f t="shared" si="286"/>
        <v>0</v>
      </c>
      <c r="BZ240" s="176">
        <f t="shared" si="286"/>
        <v>0</v>
      </c>
      <c r="CA240" s="176">
        <f t="shared" si="286"/>
        <v>0</v>
      </c>
      <c r="CB240" s="176">
        <f t="shared" si="286"/>
        <v>0</v>
      </c>
      <c r="CC240" s="176">
        <f t="shared" si="286"/>
        <v>0</v>
      </c>
      <c r="CD240" s="176">
        <f t="shared" si="286"/>
        <v>0</v>
      </c>
      <c r="CE240" s="176">
        <f t="shared" si="286"/>
        <v>0</v>
      </c>
      <c r="CF240" s="176">
        <f t="shared" si="286"/>
        <v>0</v>
      </c>
      <c r="CG240" s="176">
        <f t="shared" si="286"/>
        <v>0</v>
      </c>
      <c r="CH240" s="176">
        <f t="shared" si="286"/>
        <v>0</v>
      </c>
      <c r="CI240" s="176">
        <f t="shared" si="286"/>
        <v>0</v>
      </c>
      <c r="CJ240" s="176">
        <f t="shared" si="286"/>
        <v>0</v>
      </c>
      <c r="CK240" s="176">
        <f t="shared" si="286"/>
        <v>0</v>
      </c>
      <c r="CL240" s="176">
        <f t="shared" si="286"/>
        <v>0</v>
      </c>
      <c r="CM240" s="176">
        <f t="shared" si="286"/>
        <v>0</v>
      </c>
      <c r="CN240" s="176">
        <f t="shared" si="286"/>
        <v>0</v>
      </c>
      <c r="CO240" s="176">
        <f t="shared" si="276"/>
        <v>0</v>
      </c>
      <c r="CP240" s="176">
        <f t="shared" si="276"/>
        <v>0</v>
      </c>
      <c r="CQ240" s="176">
        <f t="shared" si="276"/>
        <v>0</v>
      </c>
      <c r="CR240" s="176">
        <f t="shared" si="276"/>
        <v>0</v>
      </c>
      <c r="CS240" s="176">
        <f t="shared" si="276"/>
        <v>0</v>
      </c>
      <c r="CT240" s="176">
        <f t="shared" si="276"/>
        <v>0</v>
      </c>
      <c r="CU240" s="176">
        <f t="shared" si="276"/>
        <v>0</v>
      </c>
      <c r="CV240" s="176">
        <f t="shared" si="276"/>
        <v>0</v>
      </c>
      <c r="CW240" s="176">
        <f t="shared" si="276"/>
        <v>0</v>
      </c>
      <c r="CX240" s="176">
        <f t="shared" ref="CX240:DB240" si="299">+NORMDIST($H240,CX$12,CX$13,FALSE)</f>
        <v>0</v>
      </c>
      <c r="CY240" s="176">
        <f t="shared" si="299"/>
        <v>0</v>
      </c>
      <c r="CZ240" s="176">
        <f t="shared" si="299"/>
        <v>0</v>
      </c>
      <c r="DA240" s="176">
        <f t="shared" si="299"/>
        <v>0</v>
      </c>
      <c r="DB240" s="176">
        <f t="shared" si="299"/>
        <v>0</v>
      </c>
      <c r="DC240" s="176">
        <f t="shared" si="295"/>
        <v>0</v>
      </c>
      <c r="DD240" s="176">
        <f t="shared" si="295"/>
        <v>0</v>
      </c>
      <c r="DE240" s="176">
        <f t="shared" si="295"/>
        <v>0</v>
      </c>
      <c r="DF240" s="176">
        <f t="shared" si="295"/>
        <v>0</v>
      </c>
      <c r="DG240" s="176">
        <f t="shared" si="295"/>
        <v>0</v>
      </c>
      <c r="DH240" s="176">
        <f t="shared" si="295"/>
        <v>0</v>
      </c>
      <c r="DI240" s="176">
        <f t="shared" si="295"/>
        <v>0</v>
      </c>
      <c r="DJ240" s="176">
        <f t="shared" si="295"/>
        <v>0</v>
      </c>
      <c r="DK240" s="176">
        <f t="shared" si="295"/>
        <v>0</v>
      </c>
      <c r="DL240" s="176">
        <f t="shared" si="295"/>
        <v>0</v>
      </c>
      <c r="DM240" s="176">
        <f t="shared" si="290"/>
        <v>0</v>
      </c>
      <c r="DN240" s="176">
        <f t="shared" si="290"/>
        <v>0</v>
      </c>
      <c r="DO240" s="176">
        <f t="shared" si="290"/>
        <v>0</v>
      </c>
      <c r="DP240" s="176">
        <f t="shared" si="290"/>
        <v>0</v>
      </c>
      <c r="DQ240" s="176">
        <f t="shared" si="290"/>
        <v>0</v>
      </c>
      <c r="DR240" s="176">
        <f t="shared" si="290"/>
        <v>0</v>
      </c>
      <c r="DS240" s="176">
        <f t="shared" si="290"/>
        <v>0</v>
      </c>
      <c r="DT240" s="176">
        <f t="shared" si="290"/>
        <v>0</v>
      </c>
      <c r="DU240" s="176">
        <f t="shared" si="290"/>
        <v>0</v>
      </c>
      <c r="DV240" s="176">
        <f t="shared" si="290"/>
        <v>0</v>
      </c>
      <c r="DW240" s="176">
        <f t="shared" si="290"/>
        <v>0</v>
      </c>
      <c r="DX240" s="176">
        <f t="shared" si="290"/>
        <v>0</v>
      </c>
      <c r="DY240" s="176">
        <f t="shared" si="290"/>
        <v>0</v>
      </c>
      <c r="DZ240" s="176">
        <f t="shared" si="287"/>
        <v>0</v>
      </c>
      <c r="EA240" s="176">
        <f t="shared" si="287"/>
        <v>0</v>
      </c>
      <c r="EB240" s="176">
        <f t="shared" si="287"/>
        <v>0</v>
      </c>
      <c r="EC240" s="176">
        <f t="shared" si="287"/>
        <v>0</v>
      </c>
      <c r="ED240" s="176">
        <f t="shared" si="287"/>
        <v>0</v>
      </c>
      <c r="EE240" s="176">
        <f t="shared" si="287"/>
        <v>0</v>
      </c>
      <c r="EF240" s="176">
        <f t="shared" si="287"/>
        <v>0</v>
      </c>
      <c r="EG240" s="176">
        <f t="shared" si="287"/>
        <v>0</v>
      </c>
      <c r="EH240" s="176">
        <f t="shared" si="287"/>
        <v>0</v>
      </c>
      <c r="EI240" s="176">
        <f t="shared" si="287"/>
        <v>0</v>
      </c>
      <c r="EJ240" s="176">
        <f t="shared" si="287"/>
        <v>0</v>
      </c>
      <c r="EK240" s="176">
        <f t="shared" si="287"/>
        <v>0</v>
      </c>
      <c r="EL240" s="176">
        <f t="shared" si="287"/>
        <v>0</v>
      </c>
      <c r="EM240" s="176">
        <f t="shared" si="287"/>
        <v>0</v>
      </c>
      <c r="EN240" s="176">
        <f t="shared" si="294"/>
        <v>0</v>
      </c>
      <c r="EO240" s="176">
        <f t="shared" si="294"/>
        <v>0</v>
      </c>
      <c r="EP240" s="176">
        <f t="shared" si="294"/>
        <v>0</v>
      </c>
      <c r="EQ240" s="176">
        <f t="shared" si="294"/>
        <v>0</v>
      </c>
      <c r="ER240" s="176">
        <f t="shared" si="294"/>
        <v>0</v>
      </c>
      <c r="ES240" s="176">
        <f t="shared" si="294"/>
        <v>0</v>
      </c>
      <c r="ET240" s="176">
        <f t="shared" si="294"/>
        <v>0</v>
      </c>
      <c r="EU240" s="176">
        <f t="shared" si="294"/>
        <v>0</v>
      </c>
      <c r="EV240" s="176">
        <f t="shared" si="294"/>
        <v>0</v>
      </c>
      <c r="EW240" s="176">
        <f t="shared" si="294"/>
        <v>0</v>
      </c>
      <c r="EX240" s="176">
        <f t="shared" si="294"/>
        <v>0</v>
      </c>
      <c r="EY240" s="176">
        <f t="shared" si="294"/>
        <v>0</v>
      </c>
      <c r="EZ240" s="176">
        <f t="shared" si="294"/>
        <v>0</v>
      </c>
      <c r="FA240" s="176">
        <f t="shared" si="294"/>
        <v>0</v>
      </c>
      <c r="FB240" s="176">
        <f t="shared" si="294"/>
        <v>0</v>
      </c>
      <c r="FC240" s="176">
        <f t="shared" si="294"/>
        <v>0</v>
      </c>
      <c r="FD240" s="176">
        <f t="shared" si="293"/>
        <v>0</v>
      </c>
      <c r="FE240" s="176">
        <f t="shared" si="293"/>
        <v>0</v>
      </c>
      <c r="FF240" s="176">
        <f t="shared" si="293"/>
        <v>0</v>
      </c>
      <c r="FG240" s="176">
        <f t="shared" si="293"/>
        <v>0</v>
      </c>
      <c r="FH240" s="176">
        <f t="shared" si="293"/>
        <v>0</v>
      </c>
      <c r="FI240" s="176">
        <f t="shared" si="277"/>
        <v>0</v>
      </c>
      <c r="FJ240" s="176">
        <f t="shared" si="277"/>
        <v>0</v>
      </c>
      <c r="FK240" s="176">
        <f t="shared" si="277"/>
        <v>0</v>
      </c>
      <c r="FL240" s="176">
        <f t="shared" si="277"/>
        <v>0</v>
      </c>
      <c r="FM240" s="176">
        <f t="shared" si="277"/>
        <v>0</v>
      </c>
      <c r="FN240" s="176">
        <f t="shared" si="277"/>
        <v>0</v>
      </c>
      <c r="FO240" s="176">
        <f t="shared" si="277"/>
        <v>0</v>
      </c>
      <c r="FP240" s="176">
        <f t="shared" si="277"/>
        <v>0</v>
      </c>
      <c r="FQ240" s="176">
        <f t="shared" si="277"/>
        <v>0</v>
      </c>
      <c r="FR240" s="176">
        <f t="shared" si="277"/>
        <v>0</v>
      </c>
      <c r="FS240" s="176">
        <f t="shared" si="291"/>
        <v>0</v>
      </c>
      <c r="FT240" s="176">
        <f t="shared" si="291"/>
        <v>0</v>
      </c>
      <c r="FU240" s="176">
        <f t="shared" si="291"/>
        <v>0</v>
      </c>
      <c r="FV240" s="176">
        <f t="shared" si="291"/>
        <v>0</v>
      </c>
      <c r="FW240" s="176">
        <f t="shared" si="291"/>
        <v>0</v>
      </c>
      <c r="FX240" s="176">
        <f t="shared" si="291"/>
        <v>0</v>
      </c>
      <c r="FY240" s="176">
        <f t="shared" si="291"/>
        <v>0</v>
      </c>
      <c r="FZ240" s="176">
        <f t="shared" si="291"/>
        <v>0</v>
      </c>
      <c r="GA240" s="176">
        <f t="shared" si="291"/>
        <v>0</v>
      </c>
      <c r="GB240" s="176">
        <f t="shared" si="291"/>
        <v>0</v>
      </c>
      <c r="GC240" s="176">
        <f t="shared" si="291"/>
        <v>0</v>
      </c>
      <c r="GD240" s="176">
        <f t="shared" si="291"/>
        <v>0</v>
      </c>
      <c r="GE240" s="176">
        <f t="shared" si="291"/>
        <v>0</v>
      </c>
      <c r="GF240" s="176">
        <f t="shared" si="291"/>
        <v>0</v>
      </c>
      <c r="GG240" s="176">
        <f t="shared" si="291"/>
        <v>0</v>
      </c>
      <c r="GH240" s="176">
        <f t="shared" si="291"/>
        <v>0</v>
      </c>
      <c r="GI240" s="176">
        <f t="shared" si="292"/>
        <v>0</v>
      </c>
      <c r="GJ240" s="176">
        <f t="shared" si="292"/>
        <v>0</v>
      </c>
      <c r="GK240" s="176">
        <f t="shared" si="292"/>
        <v>0</v>
      </c>
      <c r="GL240" s="176">
        <f t="shared" si="292"/>
        <v>0</v>
      </c>
      <c r="GM240" s="176">
        <f t="shared" si="292"/>
        <v>0</v>
      </c>
      <c r="GN240" s="176">
        <f t="shared" si="292"/>
        <v>0</v>
      </c>
      <c r="GO240" s="176">
        <f t="shared" si="292"/>
        <v>0</v>
      </c>
      <c r="GP240" s="176">
        <f t="shared" si="292"/>
        <v>0</v>
      </c>
      <c r="GQ240" s="176">
        <f t="shared" si="292"/>
        <v>0</v>
      </c>
      <c r="GR240" s="176">
        <f t="shared" si="292"/>
        <v>0</v>
      </c>
      <c r="GS240" s="176">
        <f t="shared" si="292"/>
        <v>0</v>
      </c>
      <c r="GT240" s="176">
        <f t="shared" si="292"/>
        <v>0</v>
      </c>
      <c r="GU240" s="176">
        <f t="shared" si="292"/>
        <v>0</v>
      </c>
      <c r="GV240" s="176">
        <f t="shared" si="289"/>
        <v>0</v>
      </c>
      <c r="GW240" s="176">
        <f t="shared" si="289"/>
        <v>0</v>
      </c>
      <c r="GX240" s="176">
        <f t="shared" si="289"/>
        <v>0</v>
      </c>
      <c r="GY240" s="176">
        <f t="shared" si="289"/>
        <v>0</v>
      </c>
      <c r="GZ240" s="176">
        <f t="shared" si="289"/>
        <v>0</v>
      </c>
      <c r="HA240" s="176">
        <f t="shared" si="289"/>
        <v>0</v>
      </c>
      <c r="HB240" s="176">
        <f t="shared" si="289"/>
        <v>0</v>
      </c>
      <c r="HC240" s="176">
        <f t="shared" si="289"/>
        <v>0</v>
      </c>
      <c r="HD240" s="176">
        <f t="shared" si="289"/>
        <v>0</v>
      </c>
      <c r="HE240" s="176">
        <f t="shared" si="289"/>
        <v>0</v>
      </c>
      <c r="HF240" s="176">
        <f t="shared" si="289"/>
        <v>0</v>
      </c>
      <c r="HG240" s="176">
        <f t="shared" si="289"/>
        <v>0</v>
      </c>
      <c r="HH240" s="176">
        <f t="shared" si="271"/>
        <v>0</v>
      </c>
      <c r="HI240" s="176">
        <f t="shared" si="271"/>
        <v>0</v>
      </c>
      <c r="HJ240" s="176">
        <f t="shared" si="271"/>
        <v>0</v>
      </c>
      <c r="HK240" s="176">
        <f t="shared" si="271"/>
        <v>0</v>
      </c>
      <c r="HL240" s="176">
        <f t="shared" si="271"/>
        <v>0</v>
      </c>
      <c r="HM240" s="176">
        <f t="shared" si="271"/>
        <v>0</v>
      </c>
      <c r="HN240" s="176">
        <f t="shared" si="271"/>
        <v>0</v>
      </c>
      <c r="HO240" s="176">
        <f t="shared" si="271"/>
        <v>0</v>
      </c>
      <c r="HP240" s="176">
        <f t="shared" si="271"/>
        <v>0</v>
      </c>
      <c r="HQ240" s="176">
        <f t="shared" si="271"/>
        <v>0</v>
      </c>
      <c r="HR240" s="176">
        <f t="shared" si="284"/>
        <v>0</v>
      </c>
      <c r="HS240" s="176">
        <f t="shared" si="284"/>
        <v>0</v>
      </c>
      <c r="HT240" s="176">
        <f t="shared" si="284"/>
        <v>0</v>
      </c>
      <c r="HU240" s="176">
        <f t="shared" si="284"/>
        <v>0</v>
      </c>
      <c r="HV240" s="176">
        <f t="shared" si="284"/>
        <v>0</v>
      </c>
      <c r="HW240" s="176">
        <f t="shared" si="284"/>
        <v>0</v>
      </c>
      <c r="HX240" s="176">
        <f t="shared" si="297"/>
        <v>0</v>
      </c>
      <c r="HY240" s="176">
        <f t="shared" si="297"/>
        <v>0</v>
      </c>
      <c r="HZ240" s="176">
        <f t="shared" si="297"/>
        <v>0</v>
      </c>
      <c r="IA240" s="176">
        <f t="shared" si="297"/>
        <v>0</v>
      </c>
      <c r="IB240" s="176">
        <f t="shared" si="297"/>
        <v>0</v>
      </c>
      <c r="IC240" s="176">
        <f t="shared" si="297"/>
        <v>0</v>
      </c>
      <c r="ID240" s="176">
        <f t="shared" si="297"/>
        <v>0</v>
      </c>
      <c r="IE240" s="176">
        <f t="shared" si="297"/>
        <v>0</v>
      </c>
      <c r="IF240" s="176">
        <f t="shared" si="297"/>
        <v>0</v>
      </c>
      <c r="IG240" s="176">
        <f t="shared" si="297"/>
        <v>0</v>
      </c>
    </row>
    <row r="241" spans="2:241" ht="12.75" customHeight="1" x14ac:dyDescent="0.25">
      <c r="B241" s="174"/>
      <c r="C241" s="174"/>
      <c r="D241" s="174">
        <f t="shared" si="256"/>
        <v>0</v>
      </c>
      <c r="E241"/>
      <c r="F241"/>
      <c r="G241" s="177">
        <v>228</v>
      </c>
      <c r="H241" s="176">
        <f t="shared" si="257"/>
        <v>35.351820785522321</v>
      </c>
      <c r="I241" s="176">
        <f t="shared" si="259"/>
        <v>0</v>
      </c>
      <c r="K241" s="176">
        <f t="shared" si="279"/>
        <v>0</v>
      </c>
      <c r="L241" s="176">
        <f t="shared" si="279"/>
        <v>0</v>
      </c>
      <c r="M241" s="176">
        <f t="shared" si="279"/>
        <v>0</v>
      </c>
      <c r="N241" s="176">
        <f t="shared" si="279"/>
        <v>0</v>
      </c>
      <c r="O241" s="176">
        <f t="shared" si="279"/>
        <v>0</v>
      </c>
      <c r="P241" s="176">
        <f t="shared" si="279"/>
        <v>0</v>
      </c>
      <c r="Q241" s="176">
        <f t="shared" si="279"/>
        <v>0</v>
      </c>
      <c r="R241" s="176">
        <f t="shared" si="279"/>
        <v>0</v>
      </c>
      <c r="S241" s="176">
        <f t="shared" si="279"/>
        <v>0</v>
      </c>
      <c r="T241" s="176">
        <f t="shared" si="279"/>
        <v>0</v>
      </c>
      <c r="U241" s="176">
        <f t="shared" si="298"/>
        <v>0</v>
      </c>
      <c r="V241" s="176">
        <f t="shared" si="298"/>
        <v>0</v>
      </c>
      <c r="W241" s="176">
        <f t="shared" si="298"/>
        <v>0</v>
      </c>
      <c r="X241" s="176">
        <f t="shared" si="298"/>
        <v>0</v>
      </c>
      <c r="Y241" s="176">
        <f t="shared" si="298"/>
        <v>0</v>
      </c>
      <c r="Z241" s="176">
        <f t="shared" si="298"/>
        <v>0</v>
      </c>
      <c r="AA241" s="176">
        <f t="shared" si="298"/>
        <v>0</v>
      </c>
      <c r="AB241" s="176">
        <f t="shared" si="298"/>
        <v>0</v>
      </c>
      <c r="AC241" s="176">
        <f t="shared" si="298"/>
        <v>0</v>
      </c>
      <c r="AD241" s="176">
        <f t="shared" si="298"/>
        <v>0</v>
      </c>
      <c r="AE241" s="176">
        <f t="shared" si="296"/>
        <v>0</v>
      </c>
      <c r="AF241" s="176">
        <f t="shared" si="296"/>
        <v>0</v>
      </c>
      <c r="AG241" s="176">
        <f t="shared" si="296"/>
        <v>0</v>
      </c>
      <c r="AH241" s="176">
        <f t="shared" si="296"/>
        <v>0</v>
      </c>
      <c r="AI241" s="176">
        <f t="shared" si="296"/>
        <v>0</v>
      </c>
      <c r="AJ241" s="176">
        <f t="shared" si="296"/>
        <v>0</v>
      </c>
      <c r="AK241" s="176">
        <f t="shared" si="296"/>
        <v>0</v>
      </c>
      <c r="AL241" s="176">
        <f t="shared" si="296"/>
        <v>0</v>
      </c>
      <c r="AM241" s="176">
        <f t="shared" si="296"/>
        <v>0</v>
      </c>
      <c r="AN241" s="176">
        <f t="shared" si="296"/>
        <v>0</v>
      </c>
      <c r="AO241" s="176">
        <f t="shared" si="280"/>
        <v>0</v>
      </c>
      <c r="AP241" s="176">
        <f t="shared" si="280"/>
        <v>0</v>
      </c>
      <c r="AQ241" s="176">
        <f t="shared" si="280"/>
        <v>0</v>
      </c>
      <c r="AR241" s="176">
        <f t="shared" ref="AR241:BG262" si="300">+NORMDIST($H241,AR$12,AR$13,FALSE)</f>
        <v>0</v>
      </c>
      <c r="AS241" s="176">
        <f t="shared" si="300"/>
        <v>0</v>
      </c>
      <c r="AT241" s="176">
        <f t="shared" si="300"/>
        <v>0</v>
      </c>
      <c r="AU241" s="176">
        <f t="shared" si="300"/>
        <v>0</v>
      </c>
      <c r="AV241" s="176">
        <f t="shared" si="300"/>
        <v>0</v>
      </c>
      <c r="AW241" s="176">
        <f t="shared" si="300"/>
        <v>0</v>
      </c>
      <c r="AX241" s="176">
        <f t="shared" si="300"/>
        <v>0</v>
      </c>
      <c r="AY241" s="176">
        <f t="shared" si="300"/>
        <v>0</v>
      </c>
      <c r="AZ241" s="176">
        <f t="shared" si="300"/>
        <v>0</v>
      </c>
      <c r="BA241" s="176">
        <f t="shared" si="300"/>
        <v>0</v>
      </c>
      <c r="BB241" s="176">
        <f t="shared" si="300"/>
        <v>0</v>
      </c>
      <c r="BC241" s="176">
        <f t="shared" si="300"/>
        <v>0</v>
      </c>
      <c r="BD241" s="176">
        <f t="shared" si="300"/>
        <v>0</v>
      </c>
      <c r="BE241" s="176">
        <f t="shared" si="300"/>
        <v>0</v>
      </c>
      <c r="BF241" s="176">
        <f t="shared" si="300"/>
        <v>0</v>
      </c>
      <c r="BG241" s="176">
        <f t="shared" si="300"/>
        <v>0</v>
      </c>
      <c r="BH241" s="176">
        <f t="shared" si="285"/>
        <v>0</v>
      </c>
      <c r="BI241" s="176">
        <f t="shared" si="282"/>
        <v>0</v>
      </c>
      <c r="BJ241" s="176">
        <f t="shared" si="282"/>
        <v>0</v>
      </c>
      <c r="BK241" s="176">
        <f t="shared" si="282"/>
        <v>0</v>
      </c>
      <c r="BL241" s="176">
        <f t="shared" si="282"/>
        <v>0</v>
      </c>
      <c r="BM241" s="176">
        <f t="shared" si="282"/>
        <v>0</v>
      </c>
      <c r="BN241" s="176">
        <f t="shared" si="282"/>
        <v>0</v>
      </c>
      <c r="BO241" s="176">
        <f t="shared" si="282"/>
        <v>0</v>
      </c>
      <c r="BP241" s="176">
        <f t="shared" si="282"/>
        <v>0</v>
      </c>
      <c r="BQ241" s="176">
        <f t="shared" si="282"/>
        <v>0</v>
      </c>
      <c r="BR241" s="176">
        <f t="shared" si="282"/>
        <v>0</v>
      </c>
      <c r="BS241" s="176">
        <f t="shared" si="282"/>
        <v>0</v>
      </c>
      <c r="BT241" s="176">
        <f t="shared" si="282"/>
        <v>0</v>
      </c>
      <c r="BU241" s="176">
        <f t="shared" si="282"/>
        <v>0</v>
      </c>
      <c r="BV241" s="176">
        <f t="shared" si="282"/>
        <v>0</v>
      </c>
      <c r="BW241" s="176">
        <f t="shared" si="282"/>
        <v>0</v>
      </c>
      <c r="BX241" s="176">
        <f t="shared" si="282"/>
        <v>0</v>
      </c>
      <c r="BY241" s="176">
        <f t="shared" si="286"/>
        <v>0</v>
      </c>
      <c r="BZ241" s="176">
        <f t="shared" si="286"/>
        <v>0</v>
      </c>
      <c r="CA241" s="176">
        <f t="shared" si="286"/>
        <v>0</v>
      </c>
      <c r="CB241" s="176">
        <f t="shared" si="286"/>
        <v>0</v>
      </c>
      <c r="CC241" s="176">
        <f t="shared" si="286"/>
        <v>0</v>
      </c>
      <c r="CD241" s="176">
        <f t="shared" si="286"/>
        <v>0</v>
      </c>
      <c r="CE241" s="176">
        <f t="shared" si="286"/>
        <v>0</v>
      </c>
      <c r="CF241" s="176">
        <f t="shared" si="286"/>
        <v>0</v>
      </c>
      <c r="CG241" s="176">
        <f t="shared" si="286"/>
        <v>0</v>
      </c>
      <c r="CH241" s="176">
        <f t="shared" si="286"/>
        <v>0</v>
      </c>
      <c r="CI241" s="176">
        <f t="shared" si="286"/>
        <v>0</v>
      </c>
      <c r="CJ241" s="176">
        <f t="shared" si="286"/>
        <v>0</v>
      </c>
      <c r="CK241" s="176">
        <f t="shared" si="286"/>
        <v>0</v>
      </c>
      <c r="CL241" s="176">
        <f t="shared" si="286"/>
        <v>0</v>
      </c>
      <c r="CM241" s="176">
        <f t="shared" si="286"/>
        <v>0</v>
      </c>
      <c r="CN241" s="176">
        <f t="shared" si="286"/>
        <v>0</v>
      </c>
      <c r="CO241" s="176">
        <f t="shared" ref="CO241:DD257" si="301">+NORMDIST($H241,CO$12,CO$13,FALSE)</f>
        <v>0</v>
      </c>
      <c r="CP241" s="176">
        <f t="shared" si="301"/>
        <v>0</v>
      </c>
      <c r="CQ241" s="176">
        <f t="shared" si="301"/>
        <v>0</v>
      </c>
      <c r="CR241" s="176">
        <f t="shared" si="301"/>
        <v>0</v>
      </c>
      <c r="CS241" s="176">
        <f t="shared" si="301"/>
        <v>0</v>
      </c>
      <c r="CT241" s="176">
        <f t="shared" si="301"/>
        <v>0</v>
      </c>
      <c r="CU241" s="176">
        <f t="shared" si="301"/>
        <v>0</v>
      </c>
      <c r="CV241" s="176">
        <f t="shared" si="301"/>
        <v>0</v>
      </c>
      <c r="CW241" s="176">
        <f t="shared" si="301"/>
        <v>0</v>
      </c>
      <c r="CX241" s="176">
        <f t="shared" si="301"/>
        <v>0</v>
      </c>
      <c r="CY241" s="176">
        <f t="shared" si="301"/>
        <v>0</v>
      </c>
      <c r="CZ241" s="176">
        <f t="shared" si="301"/>
        <v>0</v>
      </c>
      <c r="DA241" s="176">
        <f t="shared" si="301"/>
        <v>0</v>
      </c>
      <c r="DB241" s="176">
        <f t="shared" si="301"/>
        <v>0</v>
      </c>
      <c r="DC241" s="176">
        <f t="shared" si="295"/>
        <v>0</v>
      </c>
      <c r="DD241" s="176">
        <f t="shared" si="295"/>
        <v>0</v>
      </c>
      <c r="DE241" s="176">
        <f t="shared" si="295"/>
        <v>0</v>
      </c>
      <c r="DF241" s="176">
        <f t="shared" si="295"/>
        <v>0</v>
      </c>
      <c r="DG241" s="176">
        <f t="shared" si="295"/>
        <v>0</v>
      </c>
      <c r="DH241" s="176">
        <f t="shared" si="295"/>
        <v>0</v>
      </c>
      <c r="DI241" s="176">
        <f t="shared" si="295"/>
        <v>0</v>
      </c>
      <c r="DJ241" s="176">
        <f t="shared" si="295"/>
        <v>0</v>
      </c>
      <c r="DK241" s="176">
        <f t="shared" si="295"/>
        <v>0</v>
      </c>
      <c r="DL241" s="176">
        <f t="shared" si="295"/>
        <v>0</v>
      </c>
      <c r="DM241" s="176">
        <f t="shared" si="290"/>
        <v>0</v>
      </c>
      <c r="DN241" s="176">
        <f t="shared" si="290"/>
        <v>0</v>
      </c>
      <c r="DO241" s="176">
        <f t="shared" si="290"/>
        <v>0</v>
      </c>
      <c r="DP241" s="176">
        <f t="shared" si="290"/>
        <v>0</v>
      </c>
      <c r="DQ241" s="176">
        <f t="shared" si="290"/>
        <v>0</v>
      </c>
      <c r="DR241" s="176">
        <f t="shared" si="290"/>
        <v>0</v>
      </c>
      <c r="DS241" s="176">
        <f t="shared" si="290"/>
        <v>0</v>
      </c>
      <c r="DT241" s="176">
        <f t="shared" si="290"/>
        <v>0</v>
      </c>
      <c r="DU241" s="176">
        <f t="shared" si="290"/>
        <v>0</v>
      </c>
      <c r="DV241" s="176">
        <f t="shared" si="290"/>
        <v>0</v>
      </c>
      <c r="DW241" s="176">
        <f t="shared" si="290"/>
        <v>0</v>
      </c>
      <c r="DX241" s="176">
        <f t="shared" si="290"/>
        <v>0</v>
      </c>
      <c r="DY241" s="176">
        <f t="shared" si="290"/>
        <v>0</v>
      </c>
      <c r="DZ241" s="176">
        <f t="shared" si="287"/>
        <v>0</v>
      </c>
      <c r="EA241" s="176">
        <f t="shared" si="287"/>
        <v>0</v>
      </c>
      <c r="EB241" s="176">
        <f t="shared" si="287"/>
        <v>0</v>
      </c>
      <c r="EC241" s="176">
        <f t="shared" si="287"/>
        <v>0</v>
      </c>
      <c r="ED241" s="176">
        <f t="shared" si="287"/>
        <v>0</v>
      </c>
      <c r="EE241" s="176">
        <f t="shared" si="287"/>
        <v>0</v>
      </c>
      <c r="EF241" s="176">
        <f t="shared" si="287"/>
        <v>0</v>
      </c>
      <c r="EG241" s="176">
        <f t="shared" si="287"/>
        <v>0</v>
      </c>
      <c r="EH241" s="176">
        <f t="shared" si="287"/>
        <v>0</v>
      </c>
      <c r="EI241" s="176">
        <f t="shared" si="287"/>
        <v>0</v>
      </c>
      <c r="EJ241" s="176">
        <f t="shared" si="287"/>
        <v>0</v>
      </c>
      <c r="EK241" s="176">
        <f t="shared" si="287"/>
        <v>0</v>
      </c>
      <c r="EL241" s="176">
        <f t="shared" si="287"/>
        <v>0</v>
      </c>
      <c r="EM241" s="176">
        <f t="shared" si="287"/>
        <v>0</v>
      </c>
      <c r="EN241" s="176">
        <f t="shared" si="294"/>
        <v>0</v>
      </c>
      <c r="EO241" s="176">
        <f t="shared" si="294"/>
        <v>0</v>
      </c>
      <c r="EP241" s="176">
        <f t="shared" si="294"/>
        <v>0</v>
      </c>
      <c r="EQ241" s="176">
        <f t="shared" si="294"/>
        <v>0</v>
      </c>
      <c r="ER241" s="176">
        <f t="shared" si="294"/>
        <v>0</v>
      </c>
      <c r="ES241" s="176">
        <f t="shared" si="294"/>
        <v>0</v>
      </c>
      <c r="ET241" s="176">
        <f t="shared" si="294"/>
        <v>0</v>
      </c>
      <c r="EU241" s="176">
        <f t="shared" si="294"/>
        <v>0</v>
      </c>
      <c r="EV241" s="176">
        <f t="shared" si="294"/>
        <v>0</v>
      </c>
      <c r="EW241" s="176">
        <f t="shared" si="294"/>
        <v>0</v>
      </c>
      <c r="EX241" s="176">
        <f t="shared" si="294"/>
        <v>0</v>
      </c>
      <c r="EY241" s="176">
        <f t="shared" si="294"/>
        <v>0</v>
      </c>
      <c r="EZ241" s="176">
        <f t="shared" si="294"/>
        <v>0</v>
      </c>
      <c r="FA241" s="176">
        <f t="shared" si="294"/>
        <v>0</v>
      </c>
      <c r="FB241" s="176">
        <f t="shared" si="294"/>
        <v>0</v>
      </c>
      <c r="FC241" s="176">
        <f t="shared" si="294"/>
        <v>0</v>
      </c>
      <c r="FD241" s="176">
        <f t="shared" si="293"/>
        <v>0</v>
      </c>
      <c r="FE241" s="176">
        <f t="shared" si="293"/>
        <v>0</v>
      </c>
      <c r="FF241" s="176">
        <f t="shared" si="293"/>
        <v>0</v>
      </c>
      <c r="FG241" s="176">
        <f t="shared" si="293"/>
        <v>0</v>
      </c>
      <c r="FH241" s="176">
        <f t="shared" si="293"/>
        <v>0</v>
      </c>
      <c r="FI241" s="176">
        <f t="shared" si="277"/>
        <v>0</v>
      </c>
      <c r="FJ241" s="176">
        <f t="shared" si="277"/>
        <v>0</v>
      </c>
      <c r="FK241" s="176">
        <f t="shared" si="277"/>
        <v>0</v>
      </c>
      <c r="FL241" s="176">
        <f t="shared" si="277"/>
        <v>0</v>
      </c>
      <c r="FM241" s="176">
        <f t="shared" si="277"/>
        <v>0</v>
      </c>
      <c r="FN241" s="176">
        <f t="shared" si="277"/>
        <v>0</v>
      </c>
      <c r="FO241" s="176">
        <f t="shared" si="277"/>
        <v>0</v>
      </c>
      <c r="FP241" s="176">
        <f t="shared" si="277"/>
        <v>0</v>
      </c>
      <c r="FQ241" s="176">
        <f t="shared" si="277"/>
        <v>0</v>
      </c>
      <c r="FR241" s="176">
        <f t="shared" si="277"/>
        <v>0</v>
      </c>
      <c r="FS241" s="176">
        <f t="shared" si="291"/>
        <v>0</v>
      </c>
      <c r="FT241" s="176">
        <f t="shared" si="291"/>
        <v>0</v>
      </c>
      <c r="FU241" s="176">
        <f t="shared" si="291"/>
        <v>0</v>
      </c>
      <c r="FV241" s="176">
        <f t="shared" si="291"/>
        <v>0</v>
      </c>
      <c r="FW241" s="176">
        <f t="shared" si="291"/>
        <v>0</v>
      </c>
      <c r="FX241" s="176">
        <f t="shared" si="291"/>
        <v>0</v>
      </c>
      <c r="FY241" s="176">
        <f t="shared" si="291"/>
        <v>0</v>
      </c>
      <c r="FZ241" s="176">
        <f t="shared" si="291"/>
        <v>0</v>
      </c>
      <c r="GA241" s="176">
        <f t="shared" si="291"/>
        <v>0</v>
      </c>
      <c r="GB241" s="176">
        <f t="shared" si="291"/>
        <v>0</v>
      </c>
      <c r="GC241" s="176">
        <f t="shared" si="291"/>
        <v>0</v>
      </c>
      <c r="GD241" s="176">
        <f t="shared" si="291"/>
        <v>0</v>
      </c>
      <c r="GE241" s="176">
        <f t="shared" si="291"/>
        <v>0</v>
      </c>
      <c r="GF241" s="176">
        <f t="shared" si="291"/>
        <v>0</v>
      </c>
      <c r="GG241" s="176">
        <f t="shared" si="291"/>
        <v>0</v>
      </c>
      <c r="GH241" s="176">
        <f t="shared" si="291"/>
        <v>0</v>
      </c>
      <c r="GI241" s="176">
        <f t="shared" si="292"/>
        <v>0</v>
      </c>
      <c r="GJ241" s="176">
        <f t="shared" si="292"/>
        <v>0</v>
      </c>
      <c r="GK241" s="176">
        <f t="shared" si="292"/>
        <v>0</v>
      </c>
      <c r="GL241" s="176">
        <f t="shared" si="292"/>
        <v>0</v>
      </c>
      <c r="GM241" s="176">
        <f t="shared" si="292"/>
        <v>0</v>
      </c>
      <c r="GN241" s="176">
        <f t="shared" si="292"/>
        <v>0</v>
      </c>
      <c r="GO241" s="176">
        <f t="shared" si="292"/>
        <v>0</v>
      </c>
      <c r="GP241" s="176">
        <f t="shared" si="292"/>
        <v>0</v>
      </c>
      <c r="GQ241" s="176">
        <f t="shared" si="292"/>
        <v>0</v>
      </c>
      <c r="GR241" s="176">
        <f t="shared" si="292"/>
        <v>0</v>
      </c>
      <c r="GS241" s="176">
        <f t="shared" si="292"/>
        <v>0</v>
      </c>
      <c r="GT241" s="176">
        <f t="shared" si="292"/>
        <v>0</v>
      </c>
      <c r="GU241" s="176">
        <f t="shared" si="292"/>
        <v>0</v>
      </c>
      <c r="GV241" s="176">
        <f t="shared" si="289"/>
        <v>0</v>
      </c>
      <c r="GW241" s="176">
        <f t="shared" si="289"/>
        <v>0</v>
      </c>
      <c r="GX241" s="176">
        <f t="shared" si="289"/>
        <v>0</v>
      </c>
      <c r="GY241" s="176">
        <f t="shared" si="289"/>
        <v>0</v>
      </c>
      <c r="GZ241" s="176">
        <f t="shared" si="289"/>
        <v>0</v>
      </c>
      <c r="HA241" s="176">
        <f t="shared" si="289"/>
        <v>0</v>
      </c>
      <c r="HB241" s="176">
        <f t="shared" si="289"/>
        <v>0</v>
      </c>
      <c r="HC241" s="176">
        <f t="shared" si="289"/>
        <v>0</v>
      </c>
      <c r="HD241" s="176">
        <f t="shared" si="289"/>
        <v>0</v>
      </c>
      <c r="HE241" s="176">
        <f t="shared" si="289"/>
        <v>0</v>
      </c>
      <c r="HF241" s="176">
        <f t="shared" si="289"/>
        <v>0</v>
      </c>
      <c r="HG241" s="176">
        <f t="shared" si="289"/>
        <v>0</v>
      </c>
      <c r="HH241" s="176">
        <f t="shared" si="271"/>
        <v>0</v>
      </c>
      <c r="HI241" s="176">
        <f t="shared" si="271"/>
        <v>0</v>
      </c>
      <c r="HJ241" s="176">
        <f t="shared" si="271"/>
        <v>0</v>
      </c>
      <c r="HK241" s="176">
        <f t="shared" si="271"/>
        <v>0</v>
      </c>
      <c r="HL241" s="176">
        <f t="shared" si="271"/>
        <v>0</v>
      </c>
      <c r="HM241" s="176">
        <f t="shared" si="271"/>
        <v>0</v>
      </c>
      <c r="HN241" s="176">
        <f t="shared" si="271"/>
        <v>0</v>
      </c>
      <c r="HO241" s="176">
        <f t="shared" si="271"/>
        <v>0</v>
      </c>
      <c r="HP241" s="176">
        <f t="shared" si="271"/>
        <v>0</v>
      </c>
      <c r="HQ241" s="176">
        <f t="shared" si="271"/>
        <v>0</v>
      </c>
      <c r="HR241" s="176">
        <f t="shared" si="284"/>
        <v>0</v>
      </c>
      <c r="HS241" s="176">
        <f t="shared" si="284"/>
        <v>0</v>
      </c>
      <c r="HT241" s="176">
        <f t="shared" si="284"/>
        <v>0</v>
      </c>
      <c r="HU241" s="176">
        <f t="shared" si="284"/>
        <v>0</v>
      </c>
      <c r="HV241" s="176">
        <f t="shared" si="284"/>
        <v>0</v>
      </c>
      <c r="HW241" s="176">
        <f t="shared" si="284"/>
        <v>0</v>
      </c>
      <c r="HX241" s="176">
        <f t="shared" si="297"/>
        <v>0</v>
      </c>
      <c r="HY241" s="176">
        <f t="shared" si="297"/>
        <v>0</v>
      </c>
      <c r="HZ241" s="176">
        <f t="shared" si="297"/>
        <v>0</v>
      </c>
      <c r="IA241" s="176">
        <f t="shared" si="297"/>
        <v>0</v>
      </c>
      <c r="IB241" s="176">
        <f t="shared" si="297"/>
        <v>0</v>
      </c>
      <c r="IC241" s="176">
        <f t="shared" si="297"/>
        <v>0</v>
      </c>
      <c r="ID241" s="176">
        <f t="shared" si="297"/>
        <v>0</v>
      </c>
      <c r="IE241" s="176">
        <f t="shared" si="297"/>
        <v>0</v>
      </c>
      <c r="IF241" s="176">
        <f t="shared" si="297"/>
        <v>0</v>
      </c>
      <c r="IG241" s="176">
        <f t="shared" si="297"/>
        <v>0</v>
      </c>
    </row>
    <row r="242" spans="2:241" ht="12.75" customHeight="1" x14ac:dyDescent="0.25">
      <c r="B242" s="174"/>
      <c r="C242" s="174"/>
      <c r="D242" s="174">
        <f t="shared" si="256"/>
        <v>0</v>
      </c>
      <c r="E242"/>
      <c r="F242"/>
      <c r="G242" s="177">
        <v>229</v>
      </c>
      <c r="H242" s="176">
        <f t="shared" si="257"/>
        <v>35.506872631072859</v>
      </c>
      <c r="I242" s="176">
        <f t="shared" si="259"/>
        <v>0</v>
      </c>
      <c r="K242" s="176">
        <f t="shared" si="279"/>
        <v>0</v>
      </c>
      <c r="L242" s="176">
        <f t="shared" si="279"/>
        <v>0</v>
      </c>
      <c r="M242" s="176">
        <f t="shared" si="279"/>
        <v>0</v>
      </c>
      <c r="N242" s="176">
        <f t="shared" si="279"/>
        <v>0</v>
      </c>
      <c r="O242" s="176">
        <f t="shared" si="279"/>
        <v>0</v>
      </c>
      <c r="P242" s="176">
        <f t="shared" si="279"/>
        <v>0</v>
      </c>
      <c r="Q242" s="176">
        <f t="shared" si="279"/>
        <v>0</v>
      </c>
      <c r="R242" s="176">
        <f t="shared" si="279"/>
        <v>0</v>
      </c>
      <c r="S242" s="176">
        <f t="shared" si="279"/>
        <v>0</v>
      </c>
      <c r="T242" s="176">
        <f t="shared" si="279"/>
        <v>0</v>
      </c>
      <c r="U242" s="176">
        <f t="shared" si="298"/>
        <v>0</v>
      </c>
      <c r="V242" s="176">
        <f t="shared" si="298"/>
        <v>0</v>
      </c>
      <c r="W242" s="176">
        <f t="shared" si="298"/>
        <v>0</v>
      </c>
      <c r="X242" s="176">
        <f t="shared" si="298"/>
        <v>0</v>
      </c>
      <c r="Y242" s="176">
        <f t="shared" si="298"/>
        <v>0</v>
      </c>
      <c r="Z242" s="176">
        <f t="shared" si="298"/>
        <v>0</v>
      </c>
      <c r="AA242" s="176">
        <f t="shared" si="298"/>
        <v>0</v>
      </c>
      <c r="AB242" s="176">
        <f t="shared" si="298"/>
        <v>0</v>
      </c>
      <c r="AC242" s="176">
        <f t="shared" si="298"/>
        <v>0</v>
      </c>
      <c r="AD242" s="176">
        <f t="shared" si="298"/>
        <v>0</v>
      </c>
      <c r="AE242" s="176">
        <f t="shared" si="296"/>
        <v>0</v>
      </c>
      <c r="AF242" s="176">
        <f t="shared" si="296"/>
        <v>0</v>
      </c>
      <c r="AG242" s="176">
        <f t="shared" si="296"/>
        <v>0</v>
      </c>
      <c r="AH242" s="176">
        <f t="shared" si="296"/>
        <v>0</v>
      </c>
      <c r="AI242" s="176">
        <f t="shared" si="296"/>
        <v>0</v>
      </c>
      <c r="AJ242" s="176">
        <f t="shared" si="296"/>
        <v>0</v>
      </c>
      <c r="AK242" s="176">
        <f t="shared" si="296"/>
        <v>0</v>
      </c>
      <c r="AL242" s="176">
        <f t="shared" si="296"/>
        <v>0</v>
      </c>
      <c r="AM242" s="176">
        <f t="shared" si="296"/>
        <v>0</v>
      </c>
      <c r="AN242" s="176">
        <f t="shared" si="296"/>
        <v>0</v>
      </c>
      <c r="AO242" s="176">
        <f t="shared" si="296"/>
        <v>0</v>
      </c>
      <c r="AP242" s="176">
        <f t="shared" si="296"/>
        <v>0</v>
      </c>
      <c r="AQ242" s="176">
        <f t="shared" si="296"/>
        <v>0</v>
      </c>
      <c r="AR242" s="176">
        <f t="shared" si="296"/>
        <v>0</v>
      </c>
      <c r="AS242" s="176">
        <f t="shared" si="296"/>
        <v>0</v>
      </c>
      <c r="AT242" s="176">
        <f t="shared" si="296"/>
        <v>0</v>
      </c>
      <c r="AU242" s="176">
        <f t="shared" si="300"/>
        <v>0</v>
      </c>
      <c r="AV242" s="176">
        <f t="shared" si="300"/>
        <v>0</v>
      </c>
      <c r="AW242" s="176">
        <f t="shared" si="300"/>
        <v>0</v>
      </c>
      <c r="AX242" s="176">
        <f t="shared" si="300"/>
        <v>0</v>
      </c>
      <c r="AY242" s="176">
        <f t="shared" si="300"/>
        <v>0</v>
      </c>
      <c r="AZ242" s="176">
        <f t="shared" si="300"/>
        <v>0</v>
      </c>
      <c r="BA242" s="176">
        <f t="shared" si="300"/>
        <v>0</v>
      </c>
      <c r="BB242" s="176">
        <f t="shared" si="300"/>
        <v>0</v>
      </c>
      <c r="BC242" s="176">
        <f t="shared" si="300"/>
        <v>0</v>
      </c>
      <c r="BD242" s="176">
        <f t="shared" si="300"/>
        <v>0</v>
      </c>
      <c r="BE242" s="176">
        <f t="shared" si="300"/>
        <v>0</v>
      </c>
      <c r="BF242" s="176">
        <f t="shared" si="300"/>
        <v>0</v>
      </c>
      <c r="BG242" s="176">
        <f t="shared" si="300"/>
        <v>0</v>
      </c>
      <c r="BH242" s="176">
        <f t="shared" si="285"/>
        <v>0</v>
      </c>
      <c r="BI242" s="176">
        <f t="shared" si="282"/>
        <v>0</v>
      </c>
      <c r="BJ242" s="176">
        <f t="shared" si="282"/>
        <v>0</v>
      </c>
      <c r="BK242" s="176">
        <f t="shared" si="282"/>
        <v>0</v>
      </c>
      <c r="BL242" s="176">
        <f t="shared" si="282"/>
        <v>0</v>
      </c>
      <c r="BM242" s="176">
        <f t="shared" si="282"/>
        <v>0</v>
      </c>
      <c r="BN242" s="176">
        <f t="shared" si="282"/>
        <v>0</v>
      </c>
      <c r="BO242" s="176">
        <f t="shared" si="282"/>
        <v>0</v>
      </c>
      <c r="BP242" s="176">
        <f t="shared" si="282"/>
        <v>0</v>
      </c>
      <c r="BQ242" s="176">
        <f t="shared" si="282"/>
        <v>0</v>
      </c>
      <c r="BR242" s="176">
        <f t="shared" si="282"/>
        <v>0</v>
      </c>
      <c r="BS242" s="176">
        <f t="shared" si="282"/>
        <v>0</v>
      </c>
      <c r="BT242" s="176">
        <f t="shared" si="282"/>
        <v>0</v>
      </c>
      <c r="BU242" s="176">
        <f t="shared" si="282"/>
        <v>0</v>
      </c>
      <c r="BV242" s="176">
        <f t="shared" si="282"/>
        <v>0</v>
      </c>
      <c r="BW242" s="176">
        <f t="shared" si="282"/>
        <v>0</v>
      </c>
      <c r="BX242" s="176">
        <f t="shared" si="282"/>
        <v>0</v>
      </c>
      <c r="BY242" s="176">
        <f t="shared" si="286"/>
        <v>0</v>
      </c>
      <c r="BZ242" s="176">
        <f t="shared" si="286"/>
        <v>0</v>
      </c>
      <c r="CA242" s="176">
        <f t="shared" si="286"/>
        <v>0</v>
      </c>
      <c r="CB242" s="176">
        <f t="shared" si="286"/>
        <v>0</v>
      </c>
      <c r="CC242" s="176">
        <f t="shared" si="286"/>
        <v>0</v>
      </c>
      <c r="CD242" s="176">
        <f t="shared" si="286"/>
        <v>0</v>
      </c>
      <c r="CE242" s="176">
        <f t="shared" si="286"/>
        <v>0</v>
      </c>
      <c r="CF242" s="176">
        <f t="shared" si="286"/>
        <v>0</v>
      </c>
      <c r="CG242" s="176">
        <f t="shared" si="286"/>
        <v>0</v>
      </c>
      <c r="CH242" s="176">
        <f t="shared" si="286"/>
        <v>0</v>
      </c>
      <c r="CI242" s="176">
        <f t="shared" si="286"/>
        <v>0</v>
      </c>
      <c r="CJ242" s="176">
        <f t="shared" si="286"/>
        <v>0</v>
      </c>
      <c r="CK242" s="176">
        <f t="shared" si="286"/>
        <v>0</v>
      </c>
      <c r="CL242" s="176">
        <f t="shared" si="286"/>
        <v>0</v>
      </c>
      <c r="CM242" s="176">
        <f t="shared" si="286"/>
        <v>0</v>
      </c>
      <c r="CN242" s="176">
        <f t="shared" si="286"/>
        <v>0</v>
      </c>
      <c r="CO242" s="176">
        <f t="shared" si="301"/>
        <v>0</v>
      </c>
      <c r="CP242" s="176">
        <f t="shared" si="301"/>
        <v>0</v>
      </c>
      <c r="CQ242" s="176">
        <f t="shared" si="301"/>
        <v>0</v>
      </c>
      <c r="CR242" s="176">
        <f t="shared" si="301"/>
        <v>0</v>
      </c>
      <c r="CS242" s="176">
        <f t="shared" si="301"/>
        <v>0</v>
      </c>
      <c r="CT242" s="176">
        <f t="shared" si="301"/>
        <v>0</v>
      </c>
      <c r="CU242" s="176">
        <f t="shared" si="301"/>
        <v>0</v>
      </c>
      <c r="CV242" s="176">
        <f t="shared" si="301"/>
        <v>0</v>
      </c>
      <c r="CW242" s="176">
        <f t="shared" si="301"/>
        <v>0</v>
      </c>
      <c r="CX242" s="176">
        <f t="shared" si="301"/>
        <v>0</v>
      </c>
      <c r="CY242" s="176">
        <f t="shared" si="301"/>
        <v>0</v>
      </c>
      <c r="CZ242" s="176">
        <f t="shared" si="301"/>
        <v>0</v>
      </c>
      <c r="DA242" s="176">
        <f t="shared" si="301"/>
        <v>0</v>
      </c>
      <c r="DB242" s="176">
        <f t="shared" si="301"/>
        <v>0</v>
      </c>
      <c r="DC242" s="176">
        <f t="shared" si="295"/>
        <v>0</v>
      </c>
      <c r="DD242" s="176">
        <f t="shared" si="295"/>
        <v>0</v>
      </c>
      <c r="DE242" s="176">
        <f t="shared" si="295"/>
        <v>0</v>
      </c>
      <c r="DF242" s="176">
        <f t="shared" si="295"/>
        <v>0</v>
      </c>
      <c r="DG242" s="176">
        <f t="shared" si="295"/>
        <v>0</v>
      </c>
      <c r="DH242" s="176">
        <f t="shared" si="295"/>
        <v>0</v>
      </c>
      <c r="DI242" s="176">
        <f t="shared" si="295"/>
        <v>0</v>
      </c>
      <c r="DJ242" s="176">
        <f t="shared" si="295"/>
        <v>0</v>
      </c>
      <c r="DK242" s="176">
        <f t="shared" si="295"/>
        <v>0</v>
      </c>
      <c r="DL242" s="176">
        <f t="shared" si="295"/>
        <v>0</v>
      </c>
      <c r="DM242" s="176">
        <f t="shared" si="290"/>
        <v>0</v>
      </c>
      <c r="DN242" s="176">
        <f t="shared" si="290"/>
        <v>0</v>
      </c>
      <c r="DO242" s="176">
        <f t="shared" si="290"/>
        <v>0</v>
      </c>
      <c r="DP242" s="176">
        <f t="shared" si="290"/>
        <v>0</v>
      </c>
      <c r="DQ242" s="176">
        <f t="shared" si="290"/>
        <v>0</v>
      </c>
      <c r="DR242" s="176">
        <f t="shared" si="290"/>
        <v>0</v>
      </c>
      <c r="DS242" s="176">
        <f t="shared" si="290"/>
        <v>0</v>
      </c>
      <c r="DT242" s="176">
        <f t="shared" si="290"/>
        <v>0</v>
      </c>
      <c r="DU242" s="176">
        <f t="shared" si="290"/>
        <v>0</v>
      </c>
      <c r="DV242" s="176">
        <f t="shared" si="290"/>
        <v>0</v>
      </c>
      <c r="DW242" s="176">
        <f t="shared" si="290"/>
        <v>0</v>
      </c>
      <c r="DX242" s="176">
        <f t="shared" si="290"/>
        <v>0</v>
      </c>
      <c r="DY242" s="176">
        <f t="shared" si="290"/>
        <v>0</v>
      </c>
      <c r="DZ242" s="176">
        <f t="shared" si="287"/>
        <v>0</v>
      </c>
      <c r="EA242" s="176">
        <f t="shared" si="287"/>
        <v>0</v>
      </c>
      <c r="EB242" s="176">
        <f t="shared" si="287"/>
        <v>0</v>
      </c>
      <c r="EC242" s="176">
        <f t="shared" si="287"/>
        <v>0</v>
      </c>
      <c r="ED242" s="176">
        <f t="shared" si="287"/>
        <v>0</v>
      </c>
      <c r="EE242" s="176">
        <f t="shared" si="287"/>
        <v>0</v>
      </c>
      <c r="EF242" s="176">
        <f t="shared" si="287"/>
        <v>0</v>
      </c>
      <c r="EG242" s="176">
        <f t="shared" si="287"/>
        <v>0</v>
      </c>
      <c r="EH242" s="176">
        <f t="shared" si="287"/>
        <v>0</v>
      </c>
      <c r="EI242" s="176">
        <f t="shared" si="287"/>
        <v>0</v>
      </c>
      <c r="EJ242" s="176">
        <f t="shared" si="287"/>
        <v>0</v>
      </c>
      <c r="EK242" s="176">
        <f t="shared" si="287"/>
        <v>0</v>
      </c>
      <c r="EL242" s="176">
        <f t="shared" si="287"/>
        <v>0</v>
      </c>
      <c r="EM242" s="176">
        <f t="shared" si="287"/>
        <v>0</v>
      </c>
      <c r="EN242" s="176">
        <f t="shared" si="294"/>
        <v>0</v>
      </c>
      <c r="EO242" s="176">
        <f t="shared" si="294"/>
        <v>0</v>
      </c>
      <c r="EP242" s="176">
        <f t="shared" si="294"/>
        <v>0</v>
      </c>
      <c r="EQ242" s="176">
        <f t="shared" si="294"/>
        <v>0</v>
      </c>
      <c r="ER242" s="176">
        <f t="shared" si="294"/>
        <v>0</v>
      </c>
      <c r="ES242" s="176">
        <f t="shared" si="294"/>
        <v>0</v>
      </c>
      <c r="ET242" s="176">
        <f t="shared" si="294"/>
        <v>0</v>
      </c>
      <c r="EU242" s="176">
        <f t="shared" si="294"/>
        <v>0</v>
      </c>
      <c r="EV242" s="176">
        <f t="shared" si="294"/>
        <v>0</v>
      </c>
      <c r="EW242" s="176">
        <f t="shared" si="294"/>
        <v>0</v>
      </c>
      <c r="EX242" s="176">
        <f t="shared" si="294"/>
        <v>0</v>
      </c>
      <c r="EY242" s="176">
        <f t="shared" si="294"/>
        <v>0</v>
      </c>
      <c r="EZ242" s="176">
        <f t="shared" si="294"/>
        <v>0</v>
      </c>
      <c r="FA242" s="176">
        <f t="shared" si="294"/>
        <v>0</v>
      </c>
      <c r="FB242" s="176">
        <f t="shared" si="293"/>
        <v>0</v>
      </c>
      <c r="FC242" s="176">
        <f t="shared" si="293"/>
        <v>0</v>
      </c>
      <c r="FD242" s="176">
        <f t="shared" si="293"/>
        <v>0</v>
      </c>
      <c r="FE242" s="176">
        <f t="shared" si="293"/>
        <v>0</v>
      </c>
      <c r="FF242" s="176">
        <f t="shared" si="293"/>
        <v>0</v>
      </c>
      <c r="FG242" s="176">
        <f t="shared" si="293"/>
        <v>0</v>
      </c>
      <c r="FH242" s="176">
        <f t="shared" si="293"/>
        <v>0</v>
      </c>
      <c r="FI242" s="176">
        <f t="shared" si="293"/>
        <v>0</v>
      </c>
      <c r="FJ242" s="176">
        <f t="shared" si="277"/>
        <v>0</v>
      </c>
      <c r="FK242" s="176">
        <f t="shared" si="277"/>
        <v>0</v>
      </c>
      <c r="FL242" s="176">
        <f t="shared" si="277"/>
        <v>0</v>
      </c>
      <c r="FM242" s="176">
        <f t="shared" si="277"/>
        <v>0</v>
      </c>
      <c r="FN242" s="176">
        <f t="shared" si="277"/>
        <v>0</v>
      </c>
      <c r="FO242" s="176">
        <f t="shared" si="277"/>
        <v>0</v>
      </c>
      <c r="FP242" s="176">
        <f t="shared" ref="FP242:GE260" si="302">+NORMDIST($H242,FP$12,FP$13,FALSE)</f>
        <v>0</v>
      </c>
      <c r="FQ242" s="176">
        <f t="shared" si="302"/>
        <v>0</v>
      </c>
      <c r="FR242" s="176">
        <f t="shared" si="302"/>
        <v>0</v>
      </c>
      <c r="FS242" s="176">
        <f t="shared" si="302"/>
        <v>0</v>
      </c>
      <c r="FT242" s="176">
        <f t="shared" si="291"/>
        <v>0</v>
      </c>
      <c r="FU242" s="176">
        <f t="shared" si="291"/>
        <v>0</v>
      </c>
      <c r="FV242" s="176">
        <f t="shared" si="291"/>
        <v>0</v>
      </c>
      <c r="FW242" s="176">
        <f t="shared" si="291"/>
        <v>0</v>
      </c>
      <c r="FX242" s="176">
        <f t="shared" si="291"/>
        <v>0</v>
      </c>
      <c r="FY242" s="176">
        <f t="shared" si="291"/>
        <v>0</v>
      </c>
      <c r="FZ242" s="176">
        <f t="shared" si="291"/>
        <v>0</v>
      </c>
      <c r="GA242" s="176">
        <f t="shared" si="291"/>
        <v>0</v>
      </c>
      <c r="GB242" s="176">
        <f t="shared" si="291"/>
        <v>0</v>
      </c>
      <c r="GC242" s="176">
        <f t="shared" si="291"/>
        <v>0</v>
      </c>
      <c r="GD242" s="176">
        <f t="shared" si="291"/>
        <v>0</v>
      </c>
      <c r="GE242" s="176">
        <f t="shared" si="291"/>
        <v>0</v>
      </c>
      <c r="GF242" s="176">
        <f t="shared" si="291"/>
        <v>0</v>
      </c>
      <c r="GG242" s="176">
        <f t="shared" si="291"/>
        <v>0</v>
      </c>
      <c r="GH242" s="176">
        <f t="shared" si="291"/>
        <v>0</v>
      </c>
      <c r="GI242" s="176">
        <f t="shared" si="292"/>
        <v>0</v>
      </c>
      <c r="GJ242" s="176">
        <f t="shared" si="292"/>
        <v>0</v>
      </c>
      <c r="GK242" s="176">
        <f t="shared" si="292"/>
        <v>0</v>
      </c>
      <c r="GL242" s="176">
        <f t="shared" si="292"/>
        <v>0</v>
      </c>
      <c r="GM242" s="176">
        <f t="shared" si="292"/>
        <v>0</v>
      </c>
      <c r="GN242" s="176">
        <f t="shared" si="292"/>
        <v>0</v>
      </c>
      <c r="GO242" s="176">
        <f t="shared" si="292"/>
        <v>0</v>
      </c>
      <c r="GP242" s="176">
        <f t="shared" si="292"/>
        <v>0</v>
      </c>
      <c r="GQ242" s="176">
        <f t="shared" si="292"/>
        <v>0</v>
      </c>
      <c r="GR242" s="176">
        <f t="shared" si="292"/>
        <v>0</v>
      </c>
      <c r="GS242" s="176">
        <f t="shared" si="292"/>
        <v>0</v>
      </c>
      <c r="GT242" s="176">
        <f t="shared" si="292"/>
        <v>0</v>
      </c>
      <c r="GU242" s="176">
        <f t="shared" si="292"/>
        <v>0</v>
      </c>
      <c r="GV242" s="176">
        <f t="shared" si="289"/>
        <v>0</v>
      </c>
      <c r="GW242" s="176">
        <f t="shared" si="289"/>
        <v>0</v>
      </c>
      <c r="GX242" s="176">
        <f t="shared" si="289"/>
        <v>0</v>
      </c>
      <c r="GY242" s="176">
        <f t="shared" si="289"/>
        <v>0</v>
      </c>
      <c r="GZ242" s="176">
        <f t="shared" si="289"/>
        <v>0</v>
      </c>
      <c r="HA242" s="176">
        <f t="shared" si="289"/>
        <v>0</v>
      </c>
      <c r="HB242" s="176">
        <f t="shared" si="289"/>
        <v>0</v>
      </c>
      <c r="HC242" s="176">
        <f t="shared" si="289"/>
        <v>0</v>
      </c>
      <c r="HD242" s="176">
        <f t="shared" si="289"/>
        <v>0</v>
      </c>
      <c r="HE242" s="176">
        <f t="shared" si="289"/>
        <v>0</v>
      </c>
      <c r="HF242" s="176">
        <f t="shared" si="289"/>
        <v>0</v>
      </c>
      <c r="HG242" s="176">
        <f t="shared" si="289"/>
        <v>0</v>
      </c>
      <c r="HH242" s="176">
        <f t="shared" si="271"/>
        <v>0</v>
      </c>
      <c r="HI242" s="176">
        <f t="shared" si="271"/>
        <v>0</v>
      </c>
      <c r="HJ242" s="176">
        <f t="shared" si="271"/>
        <v>0</v>
      </c>
      <c r="HK242" s="176">
        <f t="shared" si="271"/>
        <v>0</v>
      </c>
      <c r="HL242" s="176">
        <f t="shared" si="271"/>
        <v>0</v>
      </c>
      <c r="HM242" s="176">
        <f t="shared" si="271"/>
        <v>0</v>
      </c>
      <c r="HN242" s="176">
        <f t="shared" si="271"/>
        <v>0</v>
      </c>
      <c r="HO242" s="176">
        <f t="shared" si="271"/>
        <v>0</v>
      </c>
      <c r="HP242" s="176">
        <f t="shared" si="271"/>
        <v>0</v>
      </c>
      <c r="HQ242" s="176">
        <f t="shared" si="271"/>
        <v>0</v>
      </c>
      <c r="HR242" s="176">
        <f t="shared" si="271"/>
        <v>0</v>
      </c>
      <c r="HS242" s="176">
        <f t="shared" ref="HS242:IG258" si="303">+NORMDIST($H242,HS$12,HS$13,FALSE)</f>
        <v>0</v>
      </c>
      <c r="HT242" s="176">
        <f t="shared" si="303"/>
        <v>0</v>
      </c>
      <c r="HU242" s="176">
        <f t="shared" si="303"/>
        <v>0</v>
      </c>
      <c r="HV242" s="176">
        <f t="shared" si="303"/>
        <v>0</v>
      </c>
      <c r="HW242" s="176">
        <f t="shared" si="303"/>
        <v>0</v>
      </c>
      <c r="HX242" s="176">
        <f t="shared" si="303"/>
        <v>0</v>
      </c>
      <c r="HY242" s="176">
        <f t="shared" si="303"/>
        <v>0</v>
      </c>
      <c r="HZ242" s="176">
        <f t="shared" si="303"/>
        <v>0</v>
      </c>
      <c r="IA242" s="176">
        <f t="shared" si="303"/>
        <v>0</v>
      </c>
      <c r="IB242" s="176">
        <f t="shared" si="303"/>
        <v>0</v>
      </c>
      <c r="IC242" s="176">
        <f t="shared" si="303"/>
        <v>0</v>
      </c>
      <c r="ID242" s="176">
        <f t="shared" si="303"/>
        <v>0</v>
      </c>
      <c r="IE242" s="176">
        <f t="shared" si="303"/>
        <v>0</v>
      </c>
      <c r="IF242" s="176">
        <f t="shared" si="303"/>
        <v>0</v>
      </c>
      <c r="IG242" s="176">
        <f t="shared" si="303"/>
        <v>0</v>
      </c>
    </row>
    <row r="243" spans="2:241" ht="12.75" customHeight="1" x14ac:dyDescent="0.25">
      <c r="B243" s="174"/>
      <c r="C243" s="174"/>
      <c r="D243" s="174">
        <f t="shared" si="256"/>
        <v>0</v>
      </c>
      <c r="E243"/>
      <c r="F243"/>
      <c r="G243" s="177">
        <v>230</v>
      </c>
      <c r="H243" s="176">
        <f t="shared" si="257"/>
        <v>35.661924476623398</v>
      </c>
      <c r="I243" s="176">
        <f t="shared" si="259"/>
        <v>0</v>
      </c>
      <c r="K243" s="176">
        <f t="shared" si="279"/>
        <v>0</v>
      </c>
      <c r="L243" s="176">
        <f t="shared" si="279"/>
        <v>0</v>
      </c>
      <c r="M243" s="176">
        <f t="shared" si="279"/>
        <v>0</v>
      </c>
      <c r="N243" s="176">
        <f t="shared" si="279"/>
        <v>0</v>
      </c>
      <c r="O243" s="176">
        <f t="shared" si="279"/>
        <v>0</v>
      </c>
      <c r="P243" s="176">
        <f t="shared" si="279"/>
        <v>0</v>
      </c>
      <c r="Q243" s="176">
        <f t="shared" si="279"/>
        <v>0</v>
      </c>
      <c r="R243" s="176">
        <f t="shared" si="279"/>
        <v>0</v>
      </c>
      <c r="S243" s="176">
        <f t="shared" si="279"/>
        <v>0</v>
      </c>
      <c r="T243" s="176">
        <f t="shared" si="279"/>
        <v>0</v>
      </c>
      <c r="U243" s="176">
        <f t="shared" si="298"/>
        <v>0</v>
      </c>
      <c r="V243" s="176">
        <f t="shared" si="298"/>
        <v>0</v>
      </c>
      <c r="W243" s="176">
        <f t="shared" si="298"/>
        <v>0</v>
      </c>
      <c r="X243" s="176">
        <f t="shared" si="298"/>
        <v>0</v>
      </c>
      <c r="Y243" s="176">
        <f t="shared" si="298"/>
        <v>0</v>
      </c>
      <c r="Z243" s="176">
        <f t="shared" si="298"/>
        <v>0</v>
      </c>
      <c r="AA243" s="176">
        <f t="shared" si="298"/>
        <v>0</v>
      </c>
      <c r="AB243" s="176">
        <f t="shared" si="298"/>
        <v>0</v>
      </c>
      <c r="AC243" s="176">
        <f t="shared" si="298"/>
        <v>0</v>
      </c>
      <c r="AD243" s="176">
        <f t="shared" si="298"/>
        <v>0</v>
      </c>
      <c r="AE243" s="176">
        <f t="shared" si="296"/>
        <v>0</v>
      </c>
      <c r="AF243" s="176">
        <f t="shared" si="296"/>
        <v>0</v>
      </c>
      <c r="AG243" s="176">
        <f t="shared" si="296"/>
        <v>0</v>
      </c>
      <c r="AH243" s="176">
        <f t="shared" si="296"/>
        <v>0</v>
      </c>
      <c r="AI243" s="176">
        <f t="shared" si="296"/>
        <v>0</v>
      </c>
      <c r="AJ243" s="176">
        <f t="shared" si="296"/>
        <v>0</v>
      </c>
      <c r="AK243" s="176">
        <f t="shared" si="296"/>
        <v>0</v>
      </c>
      <c r="AL243" s="176">
        <f t="shared" si="296"/>
        <v>0</v>
      </c>
      <c r="AM243" s="176">
        <f t="shared" si="296"/>
        <v>0</v>
      </c>
      <c r="AN243" s="176">
        <f t="shared" si="296"/>
        <v>0</v>
      </c>
      <c r="AO243" s="176">
        <f t="shared" si="296"/>
        <v>0</v>
      </c>
      <c r="AP243" s="176">
        <f t="shared" si="296"/>
        <v>0</v>
      </c>
      <c r="AQ243" s="176">
        <f t="shared" si="296"/>
        <v>0</v>
      </c>
      <c r="AR243" s="176">
        <f t="shared" si="296"/>
        <v>0</v>
      </c>
      <c r="AS243" s="176">
        <f t="shared" si="296"/>
        <v>0</v>
      </c>
      <c r="AT243" s="176">
        <f t="shared" si="296"/>
        <v>0</v>
      </c>
      <c r="AU243" s="176">
        <f t="shared" si="300"/>
        <v>0</v>
      </c>
      <c r="AV243" s="176">
        <f t="shared" si="300"/>
        <v>0</v>
      </c>
      <c r="AW243" s="176">
        <f t="shared" si="300"/>
        <v>0</v>
      </c>
      <c r="AX243" s="176">
        <f t="shared" si="300"/>
        <v>0</v>
      </c>
      <c r="AY243" s="176">
        <f t="shared" si="300"/>
        <v>0</v>
      </c>
      <c r="AZ243" s="176">
        <f t="shared" si="300"/>
        <v>0</v>
      </c>
      <c r="BA243" s="176">
        <f t="shared" si="300"/>
        <v>0</v>
      </c>
      <c r="BB243" s="176">
        <f t="shared" si="300"/>
        <v>0</v>
      </c>
      <c r="BC243" s="176">
        <f t="shared" si="300"/>
        <v>0</v>
      </c>
      <c r="BD243" s="176">
        <f t="shared" si="300"/>
        <v>0</v>
      </c>
      <c r="BE243" s="176">
        <f t="shared" si="300"/>
        <v>0</v>
      </c>
      <c r="BF243" s="176">
        <f t="shared" si="300"/>
        <v>0</v>
      </c>
      <c r="BG243" s="176">
        <f t="shared" si="300"/>
        <v>0</v>
      </c>
      <c r="BH243" s="176">
        <f t="shared" si="285"/>
        <v>0</v>
      </c>
      <c r="BI243" s="176">
        <f t="shared" si="282"/>
        <v>0</v>
      </c>
      <c r="BJ243" s="176">
        <f t="shared" si="282"/>
        <v>0</v>
      </c>
      <c r="BK243" s="176">
        <f t="shared" si="282"/>
        <v>0</v>
      </c>
      <c r="BL243" s="176">
        <f t="shared" si="282"/>
        <v>0</v>
      </c>
      <c r="BM243" s="176">
        <f t="shared" si="282"/>
        <v>0</v>
      </c>
      <c r="BN243" s="176">
        <f t="shared" si="282"/>
        <v>0</v>
      </c>
      <c r="BO243" s="176">
        <f t="shared" si="282"/>
        <v>0</v>
      </c>
      <c r="BP243" s="176">
        <f t="shared" si="282"/>
        <v>0</v>
      </c>
      <c r="BQ243" s="176">
        <f t="shared" si="282"/>
        <v>0</v>
      </c>
      <c r="BR243" s="176">
        <f t="shared" si="282"/>
        <v>0</v>
      </c>
      <c r="BS243" s="176">
        <f t="shared" si="282"/>
        <v>0</v>
      </c>
      <c r="BT243" s="176">
        <f t="shared" si="282"/>
        <v>0</v>
      </c>
      <c r="BU243" s="176">
        <f t="shared" si="282"/>
        <v>0</v>
      </c>
      <c r="BV243" s="176">
        <f t="shared" si="282"/>
        <v>0</v>
      </c>
      <c r="BW243" s="176">
        <f t="shared" si="282"/>
        <v>0</v>
      </c>
      <c r="BX243" s="176">
        <f t="shared" si="282"/>
        <v>0</v>
      </c>
      <c r="BY243" s="176">
        <f t="shared" si="286"/>
        <v>0</v>
      </c>
      <c r="BZ243" s="176">
        <f t="shared" si="286"/>
        <v>0</v>
      </c>
      <c r="CA243" s="176">
        <f t="shared" si="286"/>
        <v>0</v>
      </c>
      <c r="CB243" s="176">
        <f t="shared" si="286"/>
        <v>0</v>
      </c>
      <c r="CC243" s="176">
        <f t="shared" si="286"/>
        <v>0</v>
      </c>
      <c r="CD243" s="176">
        <f t="shared" si="286"/>
        <v>0</v>
      </c>
      <c r="CE243" s="176">
        <f t="shared" si="286"/>
        <v>0</v>
      </c>
      <c r="CF243" s="176">
        <f t="shared" si="286"/>
        <v>0</v>
      </c>
      <c r="CG243" s="176">
        <f t="shared" si="286"/>
        <v>0</v>
      </c>
      <c r="CH243" s="176">
        <f t="shared" ref="CH243:CW248" si="304">+NORMDIST($H243,CH$12,CH$13,FALSE)</f>
        <v>0</v>
      </c>
      <c r="CI243" s="176">
        <f t="shared" si="304"/>
        <v>0</v>
      </c>
      <c r="CJ243" s="176">
        <f t="shared" si="304"/>
        <v>0</v>
      </c>
      <c r="CK243" s="176">
        <f t="shared" si="304"/>
        <v>0</v>
      </c>
      <c r="CL243" s="176">
        <f t="shared" si="304"/>
        <v>0</v>
      </c>
      <c r="CM243" s="176">
        <f t="shared" si="304"/>
        <v>0</v>
      </c>
      <c r="CN243" s="176">
        <f t="shared" si="304"/>
        <v>0</v>
      </c>
      <c r="CO243" s="176">
        <f t="shared" si="304"/>
        <v>0</v>
      </c>
      <c r="CP243" s="176">
        <f t="shared" si="304"/>
        <v>0</v>
      </c>
      <c r="CQ243" s="176">
        <f t="shared" si="304"/>
        <v>0</v>
      </c>
      <c r="CR243" s="176">
        <f t="shared" si="304"/>
        <v>0</v>
      </c>
      <c r="CS243" s="176">
        <f t="shared" si="304"/>
        <v>0</v>
      </c>
      <c r="CT243" s="176">
        <f t="shared" si="304"/>
        <v>0</v>
      </c>
      <c r="CU243" s="176">
        <f t="shared" si="304"/>
        <v>0</v>
      </c>
      <c r="CV243" s="176">
        <f t="shared" si="304"/>
        <v>0</v>
      </c>
      <c r="CW243" s="176">
        <f t="shared" si="304"/>
        <v>0</v>
      </c>
      <c r="CX243" s="176">
        <f t="shared" si="301"/>
        <v>0</v>
      </c>
      <c r="CY243" s="176">
        <f t="shared" si="301"/>
        <v>0</v>
      </c>
      <c r="CZ243" s="176">
        <f t="shared" si="301"/>
        <v>0</v>
      </c>
      <c r="DA243" s="176">
        <f t="shared" si="301"/>
        <v>0</v>
      </c>
      <c r="DB243" s="176">
        <f t="shared" si="301"/>
        <v>0</v>
      </c>
      <c r="DC243" s="176">
        <f t="shared" si="295"/>
        <v>0</v>
      </c>
      <c r="DD243" s="176">
        <f t="shared" si="295"/>
        <v>0</v>
      </c>
      <c r="DE243" s="176">
        <f t="shared" si="295"/>
        <v>0</v>
      </c>
      <c r="DF243" s="176">
        <f t="shared" si="295"/>
        <v>0</v>
      </c>
      <c r="DG243" s="176">
        <f t="shared" si="295"/>
        <v>0</v>
      </c>
      <c r="DH243" s="176">
        <f t="shared" si="295"/>
        <v>0</v>
      </c>
      <c r="DI243" s="176">
        <f t="shared" si="295"/>
        <v>0</v>
      </c>
      <c r="DJ243" s="176">
        <f t="shared" si="295"/>
        <v>0</v>
      </c>
      <c r="DK243" s="176">
        <f t="shared" si="295"/>
        <v>0</v>
      </c>
      <c r="DL243" s="176">
        <f t="shared" si="295"/>
        <v>0</v>
      </c>
      <c r="DM243" s="176">
        <f t="shared" si="290"/>
        <v>0</v>
      </c>
      <c r="DN243" s="176">
        <f t="shared" si="290"/>
        <v>0</v>
      </c>
      <c r="DO243" s="176">
        <f t="shared" si="290"/>
        <v>0</v>
      </c>
      <c r="DP243" s="176">
        <f t="shared" si="290"/>
        <v>0</v>
      </c>
      <c r="DQ243" s="176">
        <f t="shared" si="290"/>
        <v>0</v>
      </c>
      <c r="DR243" s="176">
        <f t="shared" si="290"/>
        <v>0</v>
      </c>
      <c r="DS243" s="176">
        <f t="shared" si="290"/>
        <v>0</v>
      </c>
      <c r="DT243" s="176">
        <f t="shared" si="290"/>
        <v>0</v>
      </c>
      <c r="DU243" s="176">
        <f t="shared" si="290"/>
        <v>0</v>
      </c>
      <c r="DV243" s="176">
        <f t="shared" si="290"/>
        <v>0</v>
      </c>
      <c r="DW243" s="176">
        <f t="shared" si="290"/>
        <v>0</v>
      </c>
      <c r="DX243" s="176">
        <f t="shared" si="290"/>
        <v>0</v>
      </c>
      <c r="DY243" s="176">
        <f t="shared" si="290"/>
        <v>0</v>
      </c>
      <c r="DZ243" s="176">
        <f t="shared" si="287"/>
        <v>0</v>
      </c>
      <c r="EA243" s="176">
        <f t="shared" si="287"/>
        <v>0</v>
      </c>
      <c r="EB243" s="176">
        <f t="shared" si="287"/>
        <v>0</v>
      </c>
      <c r="EC243" s="176">
        <f t="shared" si="287"/>
        <v>0</v>
      </c>
      <c r="ED243" s="176">
        <f t="shared" si="287"/>
        <v>0</v>
      </c>
      <c r="EE243" s="176">
        <f t="shared" si="287"/>
        <v>0</v>
      </c>
      <c r="EF243" s="176">
        <f t="shared" si="287"/>
        <v>0</v>
      </c>
      <c r="EG243" s="176">
        <f t="shared" si="287"/>
        <v>0</v>
      </c>
      <c r="EH243" s="176">
        <f t="shared" si="287"/>
        <v>0</v>
      </c>
      <c r="EI243" s="176">
        <f t="shared" si="287"/>
        <v>0</v>
      </c>
      <c r="EJ243" s="176">
        <f t="shared" si="287"/>
        <v>0</v>
      </c>
      <c r="EK243" s="176">
        <f t="shared" si="287"/>
        <v>0</v>
      </c>
      <c r="EL243" s="176">
        <f t="shared" si="287"/>
        <v>0</v>
      </c>
      <c r="EM243" s="176">
        <f t="shared" si="287"/>
        <v>0</v>
      </c>
      <c r="EN243" s="176">
        <f t="shared" si="294"/>
        <v>0</v>
      </c>
      <c r="EO243" s="176">
        <f t="shared" si="294"/>
        <v>0</v>
      </c>
      <c r="EP243" s="176">
        <f t="shared" si="294"/>
        <v>0</v>
      </c>
      <c r="EQ243" s="176">
        <f t="shared" si="294"/>
        <v>0</v>
      </c>
      <c r="ER243" s="176">
        <f t="shared" si="294"/>
        <v>0</v>
      </c>
      <c r="ES243" s="176">
        <f t="shared" si="294"/>
        <v>0</v>
      </c>
      <c r="ET243" s="176">
        <f t="shared" si="294"/>
        <v>0</v>
      </c>
      <c r="EU243" s="176">
        <f t="shared" si="294"/>
        <v>0</v>
      </c>
      <c r="EV243" s="176">
        <f t="shared" si="294"/>
        <v>0</v>
      </c>
      <c r="EW243" s="176">
        <f t="shared" si="294"/>
        <v>0</v>
      </c>
      <c r="EX243" s="176">
        <f t="shared" si="294"/>
        <v>0</v>
      </c>
      <c r="EY243" s="176">
        <f t="shared" si="294"/>
        <v>0</v>
      </c>
      <c r="EZ243" s="176">
        <f t="shared" si="294"/>
        <v>0</v>
      </c>
      <c r="FA243" s="176">
        <f t="shared" si="294"/>
        <v>0</v>
      </c>
      <c r="FB243" s="176">
        <f t="shared" si="293"/>
        <v>0</v>
      </c>
      <c r="FC243" s="176">
        <f t="shared" si="293"/>
        <v>0</v>
      </c>
      <c r="FD243" s="176">
        <f t="shared" si="293"/>
        <v>0</v>
      </c>
      <c r="FE243" s="176">
        <f t="shared" si="293"/>
        <v>0</v>
      </c>
      <c r="FF243" s="176">
        <f t="shared" si="293"/>
        <v>0</v>
      </c>
      <c r="FG243" s="176">
        <f t="shared" si="293"/>
        <v>0</v>
      </c>
      <c r="FH243" s="176">
        <f t="shared" si="293"/>
        <v>0</v>
      </c>
      <c r="FI243" s="176">
        <f t="shared" si="293"/>
        <v>0</v>
      </c>
      <c r="FJ243" s="176">
        <f t="shared" si="293"/>
        <v>0</v>
      </c>
      <c r="FK243" s="176">
        <f t="shared" si="293"/>
        <v>0</v>
      </c>
      <c r="FL243" s="176">
        <f t="shared" si="293"/>
        <v>0</v>
      </c>
      <c r="FM243" s="176">
        <f t="shared" si="293"/>
        <v>0</v>
      </c>
      <c r="FN243" s="176">
        <f t="shared" si="293"/>
        <v>0</v>
      </c>
      <c r="FO243" s="176">
        <f t="shared" si="293"/>
        <v>0</v>
      </c>
      <c r="FP243" s="176">
        <f t="shared" si="293"/>
        <v>0</v>
      </c>
      <c r="FQ243" s="176">
        <f t="shared" si="302"/>
        <v>0</v>
      </c>
      <c r="FR243" s="176">
        <f t="shared" si="302"/>
        <v>0</v>
      </c>
      <c r="FS243" s="176">
        <f t="shared" si="302"/>
        <v>0</v>
      </c>
      <c r="FT243" s="176">
        <f t="shared" si="291"/>
        <v>0</v>
      </c>
      <c r="FU243" s="176">
        <f t="shared" si="291"/>
        <v>0</v>
      </c>
      <c r="FV243" s="176">
        <f t="shared" si="291"/>
        <v>0</v>
      </c>
      <c r="FW243" s="176">
        <f t="shared" si="291"/>
        <v>0</v>
      </c>
      <c r="FX243" s="176">
        <f t="shared" si="291"/>
        <v>0</v>
      </c>
      <c r="FY243" s="176">
        <f t="shared" si="291"/>
        <v>0</v>
      </c>
      <c r="FZ243" s="176">
        <f t="shared" si="291"/>
        <v>0</v>
      </c>
      <c r="GA243" s="176">
        <f t="shared" si="291"/>
        <v>0</v>
      </c>
      <c r="GB243" s="176">
        <f t="shared" si="291"/>
        <v>0</v>
      </c>
      <c r="GC243" s="176">
        <f t="shared" si="291"/>
        <v>0</v>
      </c>
      <c r="GD243" s="176">
        <f t="shared" si="291"/>
        <v>0</v>
      </c>
      <c r="GE243" s="176">
        <f t="shared" si="291"/>
        <v>0</v>
      </c>
      <c r="GF243" s="176">
        <f t="shared" si="291"/>
        <v>0</v>
      </c>
      <c r="GG243" s="176">
        <f t="shared" si="291"/>
        <v>0</v>
      </c>
      <c r="GH243" s="176">
        <f t="shared" si="291"/>
        <v>0</v>
      </c>
      <c r="GI243" s="176">
        <f t="shared" si="292"/>
        <v>0</v>
      </c>
      <c r="GJ243" s="176">
        <f t="shared" si="292"/>
        <v>0</v>
      </c>
      <c r="GK243" s="176">
        <f t="shared" si="292"/>
        <v>0</v>
      </c>
      <c r="GL243" s="176">
        <f t="shared" si="292"/>
        <v>0</v>
      </c>
      <c r="GM243" s="176">
        <f t="shared" si="292"/>
        <v>0</v>
      </c>
      <c r="GN243" s="176">
        <f t="shared" si="292"/>
        <v>0</v>
      </c>
      <c r="GO243" s="176">
        <f t="shared" si="292"/>
        <v>0</v>
      </c>
      <c r="GP243" s="176">
        <f t="shared" si="292"/>
        <v>0</v>
      </c>
      <c r="GQ243" s="176">
        <f t="shared" si="292"/>
        <v>0</v>
      </c>
      <c r="GR243" s="176">
        <f t="shared" si="292"/>
        <v>0</v>
      </c>
      <c r="GS243" s="176">
        <f t="shared" si="292"/>
        <v>0</v>
      </c>
      <c r="GT243" s="176">
        <f t="shared" si="292"/>
        <v>0</v>
      </c>
      <c r="GU243" s="176">
        <f t="shared" si="292"/>
        <v>0</v>
      </c>
      <c r="GV243" s="176">
        <f t="shared" si="289"/>
        <v>0</v>
      </c>
      <c r="GW243" s="176">
        <f t="shared" si="289"/>
        <v>0</v>
      </c>
      <c r="GX243" s="176">
        <f t="shared" si="289"/>
        <v>0</v>
      </c>
      <c r="GY243" s="176">
        <f t="shared" si="289"/>
        <v>0</v>
      </c>
      <c r="GZ243" s="176">
        <f t="shared" si="289"/>
        <v>0</v>
      </c>
      <c r="HA243" s="176">
        <f t="shared" si="289"/>
        <v>0</v>
      </c>
      <c r="HB243" s="176">
        <f t="shared" si="289"/>
        <v>0</v>
      </c>
      <c r="HC243" s="176">
        <f t="shared" si="289"/>
        <v>0</v>
      </c>
      <c r="HD243" s="176">
        <f t="shared" si="289"/>
        <v>0</v>
      </c>
      <c r="HE243" s="176">
        <f t="shared" si="289"/>
        <v>0</v>
      </c>
      <c r="HF243" s="176">
        <f t="shared" si="289"/>
        <v>0</v>
      </c>
      <c r="HG243" s="176">
        <f t="shared" si="289"/>
        <v>0</v>
      </c>
      <c r="HH243" s="176">
        <f t="shared" si="271"/>
        <v>0</v>
      </c>
      <c r="HI243" s="176">
        <f t="shared" si="271"/>
        <v>0</v>
      </c>
      <c r="HJ243" s="176">
        <f t="shared" si="271"/>
        <v>0</v>
      </c>
      <c r="HK243" s="176">
        <f t="shared" si="271"/>
        <v>0</v>
      </c>
      <c r="HL243" s="176">
        <f t="shared" si="271"/>
        <v>0</v>
      </c>
      <c r="HM243" s="176">
        <f t="shared" si="271"/>
        <v>0</v>
      </c>
      <c r="HN243" s="176">
        <f t="shared" si="271"/>
        <v>0</v>
      </c>
      <c r="HO243" s="176">
        <f t="shared" si="271"/>
        <v>0</v>
      </c>
      <c r="HP243" s="176">
        <f t="shared" si="271"/>
        <v>0</v>
      </c>
      <c r="HQ243" s="176">
        <f t="shared" si="271"/>
        <v>0</v>
      </c>
      <c r="HR243" s="176">
        <f t="shared" si="271"/>
        <v>0</v>
      </c>
      <c r="HS243" s="176">
        <f t="shared" si="303"/>
        <v>0</v>
      </c>
      <c r="HT243" s="176">
        <f t="shared" si="303"/>
        <v>0</v>
      </c>
      <c r="HU243" s="176">
        <f t="shared" si="303"/>
        <v>0</v>
      </c>
      <c r="HV243" s="176">
        <f t="shared" si="303"/>
        <v>0</v>
      </c>
      <c r="HW243" s="176">
        <f t="shared" si="303"/>
        <v>0</v>
      </c>
      <c r="HX243" s="176">
        <f t="shared" si="303"/>
        <v>0</v>
      </c>
      <c r="HY243" s="176">
        <f t="shared" si="303"/>
        <v>0</v>
      </c>
      <c r="HZ243" s="176">
        <f t="shared" si="303"/>
        <v>0</v>
      </c>
      <c r="IA243" s="176">
        <f t="shared" si="303"/>
        <v>0</v>
      </c>
      <c r="IB243" s="176">
        <f t="shared" si="303"/>
        <v>0</v>
      </c>
      <c r="IC243" s="176">
        <f t="shared" si="303"/>
        <v>0</v>
      </c>
      <c r="ID243" s="176">
        <f t="shared" si="303"/>
        <v>0</v>
      </c>
      <c r="IE243" s="176">
        <f t="shared" si="303"/>
        <v>0</v>
      </c>
      <c r="IF243" s="176">
        <f t="shared" si="303"/>
        <v>0</v>
      </c>
      <c r="IG243" s="176">
        <f t="shared" si="303"/>
        <v>0</v>
      </c>
    </row>
    <row r="244" spans="2:241" ht="12.75" customHeight="1" x14ac:dyDescent="0.25">
      <c r="B244" s="174"/>
      <c r="C244" s="174"/>
      <c r="D244" s="174">
        <f t="shared" si="256"/>
        <v>0</v>
      </c>
      <c r="E244"/>
      <c r="F244"/>
      <c r="G244" s="177">
        <v>231</v>
      </c>
      <c r="H244" s="176">
        <f t="shared" si="257"/>
        <v>35.816976322173929</v>
      </c>
      <c r="I244" s="176">
        <f t="shared" si="259"/>
        <v>0</v>
      </c>
      <c r="K244" s="176">
        <f t="shared" si="279"/>
        <v>0</v>
      </c>
      <c r="L244" s="176">
        <f t="shared" si="279"/>
        <v>0</v>
      </c>
      <c r="M244" s="176">
        <f t="shared" si="279"/>
        <v>0</v>
      </c>
      <c r="N244" s="176">
        <f t="shared" si="279"/>
        <v>0</v>
      </c>
      <c r="O244" s="176">
        <f t="shared" si="279"/>
        <v>0</v>
      </c>
      <c r="P244" s="176">
        <f t="shared" si="279"/>
        <v>0</v>
      </c>
      <c r="Q244" s="176">
        <f t="shared" si="279"/>
        <v>0</v>
      </c>
      <c r="R244" s="176">
        <f t="shared" si="279"/>
        <v>0</v>
      </c>
      <c r="S244" s="176">
        <f t="shared" si="279"/>
        <v>0</v>
      </c>
      <c r="T244" s="176">
        <f t="shared" si="279"/>
        <v>0</v>
      </c>
      <c r="U244" s="176">
        <f t="shared" si="298"/>
        <v>0</v>
      </c>
      <c r="V244" s="176">
        <f t="shared" si="298"/>
        <v>0</v>
      </c>
      <c r="W244" s="176">
        <f t="shared" si="298"/>
        <v>0</v>
      </c>
      <c r="X244" s="176">
        <f t="shared" si="298"/>
        <v>0</v>
      </c>
      <c r="Y244" s="176">
        <f t="shared" si="298"/>
        <v>0</v>
      </c>
      <c r="Z244" s="176">
        <f t="shared" si="298"/>
        <v>0</v>
      </c>
      <c r="AA244" s="176">
        <f t="shared" si="298"/>
        <v>0</v>
      </c>
      <c r="AB244" s="176">
        <f t="shared" si="298"/>
        <v>0</v>
      </c>
      <c r="AC244" s="176">
        <f t="shared" si="298"/>
        <v>0</v>
      </c>
      <c r="AD244" s="176">
        <f t="shared" si="298"/>
        <v>0</v>
      </c>
      <c r="AE244" s="176">
        <f t="shared" si="296"/>
        <v>0</v>
      </c>
      <c r="AF244" s="176">
        <f t="shared" si="296"/>
        <v>0</v>
      </c>
      <c r="AG244" s="176">
        <f t="shared" si="296"/>
        <v>0</v>
      </c>
      <c r="AH244" s="176">
        <f t="shared" si="296"/>
        <v>0</v>
      </c>
      <c r="AI244" s="176">
        <f t="shared" si="296"/>
        <v>0</v>
      </c>
      <c r="AJ244" s="176">
        <f t="shared" si="296"/>
        <v>0</v>
      </c>
      <c r="AK244" s="176">
        <f t="shared" si="296"/>
        <v>0</v>
      </c>
      <c r="AL244" s="176">
        <f t="shared" si="296"/>
        <v>0</v>
      </c>
      <c r="AM244" s="176">
        <f t="shared" si="296"/>
        <v>0</v>
      </c>
      <c r="AN244" s="176">
        <f t="shared" si="296"/>
        <v>0</v>
      </c>
      <c r="AO244" s="176">
        <f t="shared" si="296"/>
        <v>0</v>
      </c>
      <c r="AP244" s="176">
        <f t="shared" si="296"/>
        <v>0</v>
      </c>
      <c r="AQ244" s="176">
        <f t="shared" si="296"/>
        <v>0</v>
      </c>
      <c r="AR244" s="176">
        <f t="shared" si="296"/>
        <v>0</v>
      </c>
      <c r="AS244" s="176">
        <f t="shared" si="296"/>
        <v>0</v>
      </c>
      <c r="AT244" s="176">
        <f t="shared" si="296"/>
        <v>0</v>
      </c>
      <c r="AU244" s="176">
        <f t="shared" si="300"/>
        <v>0</v>
      </c>
      <c r="AV244" s="176">
        <f t="shared" si="300"/>
        <v>0</v>
      </c>
      <c r="AW244" s="176">
        <f t="shared" si="300"/>
        <v>0</v>
      </c>
      <c r="AX244" s="176">
        <f t="shared" si="300"/>
        <v>0</v>
      </c>
      <c r="AY244" s="176">
        <f t="shared" si="300"/>
        <v>0</v>
      </c>
      <c r="AZ244" s="176">
        <f t="shared" si="300"/>
        <v>0</v>
      </c>
      <c r="BA244" s="176">
        <f t="shared" si="300"/>
        <v>0</v>
      </c>
      <c r="BB244" s="176">
        <f t="shared" si="300"/>
        <v>0</v>
      </c>
      <c r="BC244" s="176">
        <f t="shared" si="300"/>
        <v>0</v>
      </c>
      <c r="BD244" s="176">
        <f t="shared" si="300"/>
        <v>0</v>
      </c>
      <c r="BE244" s="176">
        <f t="shared" si="300"/>
        <v>0</v>
      </c>
      <c r="BF244" s="176">
        <f t="shared" si="300"/>
        <v>0</v>
      </c>
      <c r="BG244" s="176">
        <f t="shared" si="300"/>
        <v>0</v>
      </c>
      <c r="BH244" s="176">
        <f t="shared" si="285"/>
        <v>0</v>
      </c>
      <c r="BI244" s="176">
        <f t="shared" si="282"/>
        <v>0</v>
      </c>
      <c r="BJ244" s="176">
        <f t="shared" si="282"/>
        <v>0</v>
      </c>
      <c r="BK244" s="176">
        <f t="shared" si="282"/>
        <v>0</v>
      </c>
      <c r="BL244" s="176">
        <f t="shared" si="282"/>
        <v>0</v>
      </c>
      <c r="BM244" s="176">
        <f t="shared" ref="BM244:CB267" si="305">+NORMDIST($H244,BM$12,BM$13,FALSE)</f>
        <v>0</v>
      </c>
      <c r="BN244" s="176">
        <f t="shared" si="305"/>
        <v>0</v>
      </c>
      <c r="BO244" s="176">
        <f t="shared" si="305"/>
        <v>0</v>
      </c>
      <c r="BP244" s="176">
        <f t="shared" si="305"/>
        <v>0</v>
      </c>
      <c r="BQ244" s="176">
        <f t="shared" si="305"/>
        <v>0</v>
      </c>
      <c r="BR244" s="176">
        <f t="shared" si="305"/>
        <v>0</v>
      </c>
      <c r="BS244" s="176">
        <f t="shared" si="305"/>
        <v>0</v>
      </c>
      <c r="BT244" s="176">
        <f t="shared" si="305"/>
        <v>0</v>
      </c>
      <c r="BU244" s="176">
        <f t="shared" si="305"/>
        <v>0</v>
      </c>
      <c r="BV244" s="176">
        <f t="shared" si="305"/>
        <v>0</v>
      </c>
      <c r="BW244" s="176">
        <f t="shared" si="305"/>
        <v>0</v>
      </c>
      <c r="BX244" s="176">
        <f t="shared" si="305"/>
        <v>0</v>
      </c>
      <c r="BY244" s="176">
        <f t="shared" si="305"/>
        <v>0</v>
      </c>
      <c r="BZ244" s="176">
        <f t="shared" si="305"/>
        <v>0</v>
      </c>
      <c r="CA244" s="176">
        <f t="shared" si="305"/>
        <v>0</v>
      </c>
      <c r="CB244" s="176">
        <f t="shared" si="305"/>
        <v>0</v>
      </c>
      <c r="CC244" s="176">
        <f t="shared" ref="CC244:CR261" si="306">+NORMDIST($H244,CC$12,CC$13,FALSE)</f>
        <v>0</v>
      </c>
      <c r="CD244" s="176">
        <f t="shared" si="306"/>
        <v>0</v>
      </c>
      <c r="CE244" s="176">
        <f t="shared" si="306"/>
        <v>0</v>
      </c>
      <c r="CF244" s="176">
        <f t="shared" si="306"/>
        <v>0</v>
      </c>
      <c r="CG244" s="176">
        <f t="shared" si="306"/>
        <v>0</v>
      </c>
      <c r="CH244" s="176">
        <f t="shared" si="306"/>
        <v>0</v>
      </c>
      <c r="CI244" s="176">
        <f t="shared" si="306"/>
        <v>0</v>
      </c>
      <c r="CJ244" s="176">
        <f t="shared" si="306"/>
        <v>0</v>
      </c>
      <c r="CK244" s="176">
        <f t="shared" si="306"/>
        <v>0</v>
      </c>
      <c r="CL244" s="176">
        <f t="shared" si="306"/>
        <v>0</v>
      </c>
      <c r="CM244" s="176">
        <f t="shared" si="304"/>
        <v>0</v>
      </c>
      <c r="CN244" s="176">
        <f t="shared" si="304"/>
        <v>0</v>
      </c>
      <c r="CO244" s="176">
        <f t="shared" si="304"/>
        <v>0</v>
      </c>
      <c r="CP244" s="176">
        <f t="shared" si="304"/>
        <v>0</v>
      </c>
      <c r="CQ244" s="176">
        <f t="shared" si="304"/>
        <v>0</v>
      </c>
      <c r="CR244" s="176">
        <f t="shared" si="304"/>
        <v>0</v>
      </c>
      <c r="CS244" s="176">
        <f t="shared" si="304"/>
        <v>0</v>
      </c>
      <c r="CT244" s="176">
        <f t="shared" si="304"/>
        <v>0</v>
      </c>
      <c r="CU244" s="176">
        <f t="shared" si="304"/>
        <v>0</v>
      </c>
      <c r="CV244" s="176">
        <f t="shared" si="304"/>
        <v>0</v>
      </c>
      <c r="CW244" s="176">
        <f t="shared" si="304"/>
        <v>0</v>
      </c>
      <c r="CX244" s="176">
        <f t="shared" si="301"/>
        <v>0</v>
      </c>
      <c r="CY244" s="176">
        <f t="shared" si="301"/>
        <v>0</v>
      </c>
      <c r="CZ244" s="176">
        <f t="shared" si="301"/>
        <v>0</v>
      </c>
      <c r="DA244" s="176">
        <f t="shared" si="301"/>
        <v>0</v>
      </c>
      <c r="DB244" s="176">
        <f t="shared" si="301"/>
        <v>0</v>
      </c>
      <c r="DC244" s="176">
        <f t="shared" si="295"/>
        <v>0</v>
      </c>
      <c r="DD244" s="176">
        <f t="shared" si="295"/>
        <v>0</v>
      </c>
      <c r="DE244" s="176">
        <f t="shared" si="295"/>
        <v>0</v>
      </c>
      <c r="DF244" s="176">
        <f t="shared" si="295"/>
        <v>0</v>
      </c>
      <c r="DG244" s="176">
        <f t="shared" si="295"/>
        <v>0</v>
      </c>
      <c r="DH244" s="176">
        <f t="shared" si="295"/>
        <v>0</v>
      </c>
      <c r="DI244" s="176">
        <f t="shared" si="295"/>
        <v>0</v>
      </c>
      <c r="DJ244" s="176">
        <f t="shared" si="295"/>
        <v>0</v>
      </c>
      <c r="DK244" s="176">
        <f t="shared" si="295"/>
        <v>0</v>
      </c>
      <c r="DL244" s="176">
        <f t="shared" si="295"/>
        <v>0</v>
      </c>
      <c r="DM244" s="176">
        <f t="shared" si="290"/>
        <v>0</v>
      </c>
      <c r="DN244" s="176">
        <f t="shared" si="290"/>
        <v>0</v>
      </c>
      <c r="DO244" s="176">
        <f t="shared" si="290"/>
        <v>0</v>
      </c>
      <c r="DP244" s="176">
        <f t="shared" si="290"/>
        <v>0</v>
      </c>
      <c r="DQ244" s="176">
        <f t="shared" si="290"/>
        <v>0</v>
      </c>
      <c r="DR244" s="176">
        <f t="shared" si="290"/>
        <v>0</v>
      </c>
      <c r="DS244" s="176">
        <f t="shared" si="290"/>
        <v>0</v>
      </c>
      <c r="DT244" s="176">
        <f t="shared" si="290"/>
        <v>0</v>
      </c>
      <c r="DU244" s="176">
        <f t="shared" si="290"/>
        <v>0</v>
      </c>
      <c r="DV244" s="176">
        <f t="shared" si="290"/>
        <v>0</v>
      </c>
      <c r="DW244" s="176">
        <f t="shared" si="290"/>
        <v>0</v>
      </c>
      <c r="DX244" s="176">
        <f t="shared" si="290"/>
        <v>0</v>
      </c>
      <c r="DY244" s="176">
        <f t="shared" si="290"/>
        <v>0</v>
      </c>
      <c r="DZ244" s="176">
        <f t="shared" si="287"/>
        <v>0</v>
      </c>
      <c r="EA244" s="176">
        <f t="shared" si="287"/>
        <v>0</v>
      </c>
      <c r="EB244" s="176">
        <f t="shared" si="287"/>
        <v>0</v>
      </c>
      <c r="EC244" s="176">
        <f t="shared" si="287"/>
        <v>0</v>
      </c>
      <c r="ED244" s="176">
        <f t="shared" si="287"/>
        <v>0</v>
      </c>
      <c r="EE244" s="176">
        <f t="shared" si="287"/>
        <v>0</v>
      </c>
      <c r="EF244" s="176">
        <f t="shared" si="287"/>
        <v>0</v>
      </c>
      <c r="EG244" s="176">
        <f t="shared" si="287"/>
        <v>0</v>
      </c>
      <c r="EH244" s="176">
        <f t="shared" si="287"/>
        <v>0</v>
      </c>
      <c r="EI244" s="176">
        <f t="shared" si="287"/>
        <v>0</v>
      </c>
      <c r="EJ244" s="176">
        <f t="shared" si="287"/>
        <v>0</v>
      </c>
      <c r="EK244" s="176">
        <f t="shared" si="287"/>
        <v>0</v>
      </c>
      <c r="EL244" s="176">
        <f t="shared" si="287"/>
        <v>0</v>
      </c>
      <c r="EM244" s="176">
        <f t="shared" si="287"/>
        <v>0</v>
      </c>
      <c r="EN244" s="176">
        <f t="shared" si="294"/>
        <v>0</v>
      </c>
      <c r="EO244" s="176">
        <f t="shared" si="294"/>
        <v>0</v>
      </c>
      <c r="EP244" s="176">
        <f t="shared" si="294"/>
        <v>0</v>
      </c>
      <c r="EQ244" s="176">
        <f t="shared" si="294"/>
        <v>0</v>
      </c>
      <c r="ER244" s="176">
        <f t="shared" si="294"/>
        <v>0</v>
      </c>
      <c r="ES244" s="176">
        <f t="shared" si="294"/>
        <v>0</v>
      </c>
      <c r="ET244" s="176">
        <f t="shared" si="294"/>
        <v>0</v>
      </c>
      <c r="EU244" s="176">
        <f t="shared" si="294"/>
        <v>0</v>
      </c>
      <c r="EV244" s="176">
        <f t="shared" si="294"/>
        <v>0</v>
      </c>
      <c r="EW244" s="176">
        <f t="shared" si="294"/>
        <v>0</v>
      </c>
      <c r="EX244" s="176">
        <f t="shared" si="294"/>
        <v>0</v>
      </c>
      <c r="EY244" s="176">
        <f t="shared" si="294"/>
        <v>0</v>
      </c>
      <c r="EZ244" s="176">
        <f t="shared" si="294"/>
        <v>0</v>
      </c>
      <c r="FA244" s="176">
        <f t="shared" si="294"/>
        <v>0</v>
      </c>
      <c r="FB244" s="176">
        <f t="shared" si="293"/>
        <v>0</v>
      </c>
      <c r="FC244" s="176">
        <f t="shared" si="293"/>
        <v>0</v>
      </c>
      <c r="FD244" s="176">
        <f t="shared" si="293"/>
        <v>0</v>
      </c>
      <c r="FE244" s="176">
        <f t="shared" si="293"/>
        <v>0</v>
      </c>
      <c r="FF244" s="176">
        <f t="shared" si="293"/>
        <v>0</v>
      </c>
      <c r="FG244" s="176">
        <f t="shared" si="293"/>
        <v>0</v>
      </c>
      <c r="FH244" s="176">
        <f t="shared" si="293"/>
        <v>0</v>
      </c>
      <c r="FI244" s="176">
        <f t="shared" si="293"/>
        <v>0</v>
      </c>
      <c r="FJ244" s="176">
        <f t="shared" si="293"/>
        <v>0</v>
      </c>
      <c r="FK244" s="176">
        <f t="shared" si="293"/>
        <v>0</v>
      </c>
      <c r="FL244" s="176">
        <f t="shared" si="293"/>
        <v>0</v>
      </c>
      <c r="FM244" s="176">
        <f t="shared" si="293"/>
        <v>0</v>
      </c>
      <c r="FN244" s="176">
        <f t="shared" si="293"/>
        <v>0</v>
      </c>
      <c r="FO244" s="176">
        <f t="shared" si="293"/>
        <v>0</v>
      </c>
      <c r="FP244" s="176">
        <f t="shared" si="293"/>
        <v>0</v>
      </c>
      <c r="FQ244" s="176">
        <f t="shared" si="302"/>
        <v>0</v>
      </c>
      <c r="FR244" s="176">
        <f t="shared" si="302"/>
        <v>0</v>
      </c>
      <c r="FS244" s="176">
        <f t="shared" si="302"/>
        <v>0</v>
      </c>
      <c r="FT244" s="176">
        <f t="shared" si="291"/>
        <v>0</v>
      </c>
      <c r="FU244" s="176">
        <f t="shared" ref="FU244:GJ263" si="307">+NORMDIST($H244,FU$12,FU$13,FALSE)</f>
        <v>0</v>
      </c>
      <c r="FV244" s="176">
        <f t="shared" si="307"/>
        <v>0</v>
      </c>
      <c r="FW244" s="176">
        <f t="shared" si="307"/>
        <v>0</v>
      </c>
      <c r="FX244" s="176">
        <f t="shared" si="307"/>
        <v>0</v>
      </c>
      <c r="FY244" s="176">
        <f t="shared" si="307"/>
        <v>0</v>
      </c>
      <c r="FZ244" s="176">
        <f t="shared" si="307"/>
        <v>0</v>
      </c>
      <c r="GA244" s="176">
        <f t="shared" si="307"/>
        <v>0</v>
      </c>
      <c r="GB244" s="176">
        <f t="shared" si="307"/>
        <v>0</v>
      </c>
      <c r="GC244" s="176">
        <f t="shared" si="307"/>
        <v>0</v>
      </c>
      <c r="GD244" s="176">
        <f t="shared" si="307"/>
        <v>0</v>
      </c>
      <c r="GE244" s="176">
        <f t="shared" si="307"/>
        <v>0</v>
      </c>
      <c r="GF244" s="176">
        <f t="shared" si="307"/>
        <v>0</v>
      </c>
      <c r="GG244" s="176">
        <f t="shared" si="307"/>
        <v>0</v>
      </c>
      <c r="GH244" s="176">
        <f t="shared" si="307"/>
        <v>0</v>
      </c>
      <c r="GI244" s="176">
        <f t="shared" si="307"/>
        <v>0</v>
      </c>
      <c r="GJ244" s="176">
        <f t="shared" si="292"/>
        <v>0</v>
      </c>
      <c r="GK244" s="176">
        <f t="shared" si="292"/>
        <v>0</v>
      </c>
      <c r="GL244" s="176">
        <f t="shared" si="292"/>
        <v>0</v>
      </c>
      <c r="GM244" s="176">
        <f t="shared" si="292"/>
        <v>0</v>
      </c>
      <c r="GN244" s="176">
        <f t="shared" si="292"/>
        <v>0</v>
      </c>
      <c r="GO244" s="176">
        <f t="shared" si="292"/>
        <v>0</v>
      </c>
      <c r="GP244" s="176">
        <f t="shared" si="292"/>
        <v>0</v>
      </c>
      <c r="GQ244" s="176">
        <f t="shared" si="292"/>
        <v>0</v>
      </c>
      <c r="GR244" s="176">
        <f t="shared" si="292"/>
        <v>0</v>
      </c>
      <c r="GS244" s="176">
        <f t="shared" si="292"/>
        <v>0</v>
      </c>
      <c r="GT244" s="176">
        <f t="shared" si="292"/>
        <v>0</v>
      </c>
      <c r="GU244" s="176">
        <f t="shared" si="292"/>
        <v>0</v>
      </c>
      <c r="GV244" s="176">
        <f t="shared" si="289"/>
        <v>0</v>
      </c>
      <c r="GW244" s="176">
        <f t="shared" si="289"/>
        <v>0</v>
      </c>
      <c r="GX244" s="176">
        <f t="shared" si="289"/>
        <v>0</v>
      </c>
      <c r="GY244" s="176">
        <f t="shared" si="289"/>
        <v>0</v>
      </c>
      <c r="GZ244" s="176">
        <f t="shared" si="289"/>
        <v>0</v>
      </c>
      <c r="HA244" s="176">
        <f t="shared" si="289"/>
        <v>0</v>
      </c>
      <c r="HB244" s="176">
        <f t="shared" si="289"/>
        <v>0</v>
      </c>
      <c r="HC244" s="176">
        <f t="shared" si="289"/>
        <v>0</v>
      </c>
      <c r="HD244" s="176">
        <f t="shared" si="289"/>
        <v>0</v>
      </c>
      <c r="HE244" s="176">
        <f t="shared" si="289"/>
        <v>0</v>
      </c>
      <c r="HF244" s="176">
        <f t="shared" si="289"/>
        <v>0</v>
      </c>
      <c r="HG244" s="176">
        <f t="shared" si="289"/>
        <v>0</v>
      </c>
      <c r="HH244" s="176">
        <f t="shared" si="271"/>
        <v>0</v>
      </c>
      <c r="HI244" s="176">
        <f t="shared" si="271"/>
        <v>0</v>
      </c>
      <c r="HJ244" s="176">
        <f t="shared" si="271"/>
        <v>0</v>
      </c>
      <c r="HK244" s="176">
        <f t="shared" si="271"/>
        <v>0</v>
      </c>
      <c r="HL244" s="176">
        <f t="shared" si="271"/>
        <v>0</v>
      </c>
      <c r="HM244" s="176">
        <f t="shared" si="271"/>
        <v>0</v>
      </c>
      <c r="HN244" s="176">
        <f t="shared" si="271"/>
        <v>0</v>
      </c>
      <c r="HO244" s="176">
        <f t="shared" si="271"/>
        <v>0</v>
      </c>
      <c r="HP244" s="176">
        <f t="shared" si="271"/>
        <v>0</v>
      </c>
      <c r="HQ244" s="176">
        <f t="shared" si="271"/>
        <v>0</v>
      </c>
      <c r="HR244" s="176">
        <f t="shared" si="271"/>
        <v>0</v>
      </c>
      <c r="HS244" s="176">
        <f t="shared" si="303"/>
        <v>0</v>
      </c>
      <c r="HT244" s="176">
        <f t="shared" si="303"/>
        <v>0</v>
      </c>
      <c r="HU244" s="176">
        <f t="shared" si="303"/>
        <v>0</v>
      </c>
      <c r="HV244" s="176">
        <f t="shared" si="303"/>
        <v>0</v>
      </c>
      <c r="HW244" s="176">
        <f t="shared" si="303"/>
        <v>0</v>
      </c>
      <c r="HX244" s="176">
        <f t="shared" si="303"/>
        <v>0</v>
      </c>
      <c r="HY244" s="176">
        <f t="shared" si="303"/>
        <v>0</v>
      </c>
      <c r="HZ244" s="176">
        <f t="shared" si="303"/>
        <v>0</v>
      </c>
      <c r="IA244" s="176">
        <f t="shared" si="303"/>
        <v>0</v>
      </c>
      <c r="IB244" s="176">
        <f t="shared" si="303"/>
        <v>0</v>
      </c>
      <c r="IC244" s="176">
        <f t="shared" si="303"/>
        <v>0</v>
      </c>
      <c r="ID244" s="176">
        <f t="shared" si="303"/>
        <v>0</v>
      </c>
      <c r="IE244" s="176">
        <f t="shared" si="303"/>
        <v>0</v>
      </c>
      <c r="IF244" s="176">
        <f t="shared" si="303"/>
        <v>0</v>
      </c>
      <c r="IG244" s="176">
        <f t="shared" si="303"/>
        <v>0</v>
      </c>
    </row>
    <row r="245" spans="2:241" ht="12.75" customHeight="1" x14ac:dyDescent="0.25">
      <c r="B245" s="174"/>
      <c r="C245" s="174"/>
      <c r="D245" s="174">
        <f t="shared" si="256"/>
        <v>0</v>
      </c>
      <c r="E245"/>
      <c r="F245"/>
      <c r="G245" s="177">
        <v>232</v>
      </c>
      <c r="H245" s="176">
        <f t="shared" si="257"/>
        <v>35.972028167724467</v>
      </c>
      <c r="I245" s="176">
        <f t="shared" si="259"/>
        <v>0</v>
      </c>
      <c r="K245" s="176">
        <f t="shared" si="279"/>
        <v>0</v>
      </c>
      <c r="L245" s="176">
        <f t="shared" si="279"/>
        <v>0</v>
      </c>
      <c r="M245" s="176">
        <f t="shared" si="279"/>
        <v>0</v>
      </c>
      <c r="N245" s="176">
        <f t="shared" si="279"/>
        <v>0</v>
      </c>
      <c r="O245" s="176">
        <f t="shared" si="279"/>
        <v>0</v>
      </c>
      <c r="P245" s="176">
        <f t="shared" si="279"/>
        <v>0</v>
      </c>
      <c r="Q245" s="176">
        <f t="shared" si="279"/>
        <v>0</v>
      </c>
      <c r="R245" s="176">
        <f t="shared" si="279"/>
        <v>0</v>
      </c>
      <c r="S245" s="176">
        <f t="shared" si="279"/>
        <v>0</v>
      </c>
      <c r="T245" s="176">
        <f t="shared" si="279"/>
        <v>0</v>
      </c>
      <c r="U245" s="176">
        <f t="shared" si="298"/>
        <v>0</v>
      </c>
      <c r="V245" s="176">
        <f t="shared" si="298"/>
        <v>0</v>
      </c>
      <c r="W245" s="176">
        <f t="shared" si="298"/>
        <v>0</v>
      </c>
      <c r="X245" s="176">
        <f t="shared" si="298"/>
        <v>0</v>
      </c>
      <c r="Y245" s="176">
        <f t="shared" si="298"/>
        <v>0</v>
      </c>
      <c r="Z245" s="176">
        <f t="shared" si="298"/>
        <v>0</v>
      </c>
      <c r="AA245" s="176">
        <f t="shared" si="298"/>
        <v>0</v>
      </c>
      <c r="AB245" s="176">
        <f t="shared" si="298"/>
        <v>0</v>
      </c>
      <c r="AC245" s="176">
        <f t="shared" si="298"/>
        <v>0</v>
      </c>
      <c r="AD245" s="176">
        <f t="shared" si="298"/>
        <v>0</v>
      </c>
      <c r="AE245" s="176">
        <f t="shared" si="296"/>
        <v>0</v>
      </c>
      <c r="AF245" s="176">
        <f t="shared" si="296"/>
        <v>0</v>
      </c>
      <c r="AG245" s="176">
        <f t="shared" si="296"/>
        <v>0</v>
      </c>
      <c r="AH245" s="176">
        <f t="shared" si="296"/>
        <v>0</v>
      </c>
      <c r="AI245" s="176">
        <f t="shared" si="296"/>
        <v>0</v>
      </c>
      <c r="AJ245" s="176">
        <f t="shared" si="296"/>
        <v>0</v>
      </c>
      <c r="AK245" s="176">
        <f t="shared" si="296"/>
        <v>0</v>
      </c>
      <c r="AL245" s="176">
        <f t="shared" si="296"/>
        <v>0</v>
      </c>
      <c r="AM245" s="176">
        <f t="shared" si="296"/>
        <v>0</v>
      </c>
      <c r="AN245" s="176">
        <f t="shared" si="296"/>
        <v>0</v>
      </c>
      <c r="AO245" s="176">
        <f t="shared" si="296"/>
        <v>0</v>
      </c>
      <c r="AP245" s="176">
        <f t="shared" si="296"/>
        <v>0</v>
      </c>
      <c r="AQ245" s="176">
        <f t="shared" si="296"/>
        <v>0</v>
      </c>
      <c r="AR245" s="176">
        <f t="shared" si="296"/>
        <v>0</v>
      </c>
      <c r="AS245" s="176">
        <f t="shared" si="296"/>
        <v>0</v>
      </c>
      <c r="AT245" s="176">
        <f t="shared" si="296"/>
        <v>0</v>
      </c>
      <c r="AU245" s="176">
        <f t="shared" si="300"/>
        <v>0</v>
      </c>
      <c r="AV245" s="176">
        <f t="shared" si="300"/>
        <v>0</v>
      </c>
      <c r="AW245" s="176">
        <f t="shared" si="300"/>
        <v>0</v>
      </c>
      <c r="AX245" s="176">
        <f t="shared" si="300"/>
        <v>0</v>
      </c>
      <c r="AY245" s="176">
        <f t="shared" si="300"/>
        <v>0</v>
      </c>
      <c r="AZ245" s="176">
        <f t="shared" si="300"/>
        <v>0</v>
      </c>
      <c r="BA245" s="176">
        <f t="shared" si="300"/>
        <v>0</v>
      </c>
      <c r="BB245" s="176">
        <f t="shared" si="300"/>
        <v>0</v>
      </c>
      <c r="BC245" s="176">
        <f t="shared" si="300"/>
        <v>0</v>
      </c>
      <c r="BD245" s="176">
        <f t="shared" si="300"/>
        <v>0</v>
      </c>
      <c r="BE245" s="176">
        <f t="shared" si="300"/>
        <v>0</v>
      </c>
      <c r="BF245" s="176">
        <f t="shared" si="300"/>
        <v>0</v>
      </c>
      <c r="BG245" s="176">
        <f t="shared" si="300"/>
        <v>0</v>
      </c>
      <c r="BH245" s="176">
        <f t="shared" si="285"/>
        <v>0</v>
      </c>
      <c r="BI245" s="176">
        <f t="shared" si="285"/>
        <v>0</v>
      </c>
      <c r="BJ245" s="176">
        <f t="shared" si="285"/>
        <v>0</v>
      </c>
      <c r="BK245" s="176">
        <f t="shared" si="285"/>
        <v>0</v>
      </c>
      <c r="BL245" s="176">
        <f t="shared" si="285"/>
        <v>0</v>
      </c>
      <c r="BM245" s="176">
        <f t="shared" si="285"/>
        <v>0</v>
      </c>
      <c r="BN245" s="176">
        <f t="shared" si="285"/>
        <v>0</v>
      </c>
      <c r="BO245" s="176">
        <f t="shared" si="285"/>
        <v>0</v>
      </c>
      <c r="BP245" s="176">
        <f t="shared" si="305"/>
        <v>0</v>
      </c>
      <c r="BQ245" s="176">
        <f t="shared" si="305"/>
        <v>0</v>
      </c>
      <c r="BR245" s="176">
        <f t="shared" si="305"/>
        <v>0</v>
      </c>
      <c r="BS245" s="176">
        <f t="shared" si="305"/>
        <v>0</v>
      </c>
      <c r="BT245" s="176">
        <f t="shared" si="305"/>
        <v>0</v>
      </c>
      <c r="BU245" s="176">
        <f t="shared" si="305"/>
        <v>0</v>
      </c>
      <c r="BV245" s="176">
        <f t="shared" si="305"/>
        <v>0</v>
      </c>
      <c r="BW245" s="176">
        <f t="shared" si="305"/>
        <v>0</v>
      </c>
      <c r="BX245" s="176">
        <f t="shared" si="305"/>
        <v>0</v>
      </c>
      <c r="BY245" s="176">
        <f t="shared" si="305"/>
        <v>0</v>
      </c>
      <c r="BZ245" s="176">
        <f t="shared" si="305"/>
        <v>0</v>
      </c>
      <c r="CA245" s="176">
        <f t="shared" si="305"/>
        <v>0</v>
      </c>
      <c r="CB245" s="176">
        <f t="shared" si="305"/>
        <v>0</v>
      </c>
      <c r="CC245" s="176">
        <f t="shared" si="306"/>
        <v>0</v>
      </c>
      <c r="CD245" s="176">
        <f t="shared" si="306"/>
        <v>0</v>
      </c>
      <c r="CE245" s="176">
        <f t="shared" si="306"/>
        <v>0</v>
      </c>
      <c r="CF245" s="176">
        <f t="shared" si="306"/>
        <v>0</v>
      </c>
      <c r="CG245" s="176">
        <f t="shared" si="306"/>
        <v>0</v>
      </c>
      <c r="CH245" s="176">
        <f t="shared" si="306"/>
        <v>0</v>
      </c>
      <c r="CI245" s="176">
        <f t="shared" si="306"/>
        <v>0</v>
      </c>
      <c r="CJ245" s="176">
        <f t="shared" si="306"/>
        <v>0</v>
      </c>
      <c r="CK245" s="176">
        <f t="shared" si="306"/>
        <v>0</v>
      </c>
      <c r="CL245" s="176">
        <f t="shared" si="306"/>
        <v>0</v>
      </c>
      <c r="CM245" s="176">
        <f t="shared" si="304"/>
        <v>0</v>
      </c>
      <c r="CN245" s="176">
        <f t="shared" si="304"/>
        <v>0</v>
      </c>
      <c r="CO245" s="176">
        <f t="shared" si="304"/>
        <v>0</v>
      </c>
      <c r="CP245" s="176">
        <f t="shared" si="304"/>
        <v>0</v>
      </c>
      <c r="CQ245" s="176">
        <f t="shared" si="304"/>
        <v>0</v>
      </c>
      <c r="CR245" s="176">
        <f t="shared" si="304"/>
        <v>0</v>
      </c>
      <c r="CS245" s="176">
        <f t="shared" si="304"/>
        <v>0</v>
      </c>
      <c r="CT245" s="176">
        <f t="shared" si="304"/>
        <v>0</v>
      </c>
      <c r="CU245" s="176">
        <f t="shared" si="304"/>
        <v>0</v>
      </c>
      <c r="CV245" s="176">
        <f t="shared" si="304"/>
        <v>0</v>
      </c>
      <c r="CW245" s="176">
        <f t="shared" si="304"/>
        <v>0</v>
      </c>
      <c r="CX245" s="176">
        <f t="shared" si="301"/>
        <v>0</v>
      </c>
      <c r="CY245" s="176">
        <f t="shared" si="301"/>
        <v>0</v>
      </c>
      <c r="CZ245" s="176">
        <f t="shared" si="301"/>
        <v>0</v>
      </c>
      <c r="DA245" s="176">
        <f t="shared" si="301"/>
        <v>0</v>
      </c>
      <c r="DB245" s="176">
        <f t="shared" si="301"/>
        <v>0</v>
      </c>
      <c r="DC245" s="176">
        <f t="shared" si="295"/>
        <v>0</v>
      </c>
      <c r="DD245" s="176">
        <f t="shared" si="295"/>
        <v>0</v>
      </c>
      <c r="DE245" s="176">
        <f t="shared" si="295"/>
        <v>0</v>
      </c>
      <c r="DF245" s="176">
        <f t="shared" si="295"/>
        <v>0</v>
      </c>
      <c r="DG245" s="176">
        <f t="shared" si="295"/>
        <v>0</v>
      </c>
      <c r="DH245" s="176">
        <f t="shared" si="295"/>
        <v>0</v>
      </c>
      <c r="DI245" s="176">
        <f t="shared" si="295"/>
        <v>0</v>
      </c>
      <c r="DJ245" s="176">
        <f t="shared" si="295"/>
        <v>0</v>
      </c>
      <c r="DK245" s="176">
        <f t="shared" si="295"/>
        <v>0</v>
      </c>
      <c r="DL245" s="176">
        <f t="shared" si="295"/>
        <v>0</v>
      </c>
      <c r="DM245" s="176">
        <f t="shared" si="290"/>
        <v>0</v>
      </c>
      <c r="DN245" s="176">
        <f t="shared" si="290"/>
        <v>0</v>
      </c>
      <c r="DO245" s="176">
        <f t="shared" si="290"/>
        <v>0</v>
      </c>
      <c r="DP245" s="176">
        <f t="shared" si="290"/>
        <v>0</v>
      </c>
      <c r="DQ245" s="176">
        <f t="shared" si="290"/>
        <v>0</v>
      </c>
      <c r="DR245" s="176">
        <f t="shared" si="290"/>
        <v>0</v>
      </c>
      <c r="DS245" s="176">
        <f t="shared" si="290"/>
        <v>0</v>
      </c>
      <c r="DT245" s="176">
        <f t="shared" si="290"/>
        <v>0</v>
      </c>
      <c r="DU245" s="176">
        <f t="shared" si="290"/>
        <v>0</v>
      </c>
      <c r="DV245" s="176">
        <f t="shared" si="290"/>
        <v>0</v>
      </c>
      <c r="DW245" s="176">
        <f t="shared" si="290"/>
        <v>0</v>
      </c>
      <c r="DX245" s="176">
        <f t="shared" si="290"/>
        <v>0</v>
      </c>
      <c r="DY245" s="176">
        <f t="shared" si="290"/>
        <v>0</v>
      </c>
      <c r="DZ245" s="176">
        <f t="shared" si="287"/>
        <v>0</v>
      </c>
      <c r="EA245" s="176">
        <f t="shared" ref="EA245:EP265" si="308">+NORMDIST($H245,EA$12,EA$13,FALSE)</f>
        <v>0</v>
      </c>
      <c r="EB245" s="176">
        <f t="shared" si="308"/>
        <v>0</v>
      </c>
      <c r="EC245" s="176">
        <f t="shared" si="308"/>
        <v>0</v>
      </c>
      <c r="ED245" s="176">
        <f t="shared" si="308"/>
        <v>0</v>
      </c>
      <c r="EE245" s="176">
        <f t="shared" si="308"/>
        <v>0</v>
      </c>
      <c r="EF245" s="176">
        <f t="shared" si="308"/>
        <v>0</v>
      </c>
      <c r="EG245" s="176">
        <f t="shared" si="308"/>
        <v>0</v>
      </c>
      <c r="EH245" s="176">
        <f t="shared" si="308"/>
        <v>0</v>
      </c>
      <c r="EI245" s="176">
        <f t="shared" si="308"/>
        <v>0</v>
      </c>
      <c r="EJ245" s="176">
        <f t="shared" si="308"/>
        <v>0</v>
      </c>
      <c r="EK245" s="176">
        <f t="shared" si="308"/>
        <v>0</v>
      </c>
      <c r="EL245" s="176">
        <f t="shared" si="308"/>
        <v>0</v>
      </c>
      <c r="EM245" s="176">
        <f t="shared" si="308"/>
        <v>0</v>
      </c>
      <c r="EN245" s="176">
        <f t="shared" si="308"/>
        <v>0</v>
      </c>
      <c r="EO245" s="176">
        <f t="shared" si="308"/>
        <v>0</v>
      </c>
      <c r="EP245" s="176">
        <f t="shared" si="308"/>
        <v>0</v>
      </c>
      <c r="EQ245" s="176">
        <f t="shared" si="294"/>
        <v>0</v>
      </c>
      <c r="ER245" s="176">
        <f t="shared" si="294"/>
        <v>0</v>
      </c>
      <c r="ES245" s="176">
        <f t="shared" si="294"/>
        <v>0</v>
      </c>
      <c r="ET245" s="176">
        <f t="shared" si="294"/>
        <v>0</v>
      </c>
      <c r="EU245" s="176">
        <f t="shared" si="294"/>
        <v>0</v>
      </c>
      <c r="EV245" s="176">
        <f t="shared" si="294"/>
        <v>0</v>
      </c>
      <c r="EW245" s="176">
        <f t="shared" si="294"/>
        <v>0</v>
      </c>
      <c r="EX245" s="176">
        <f t="shared" si="294"/>
        <v>0</v>
      </c>
      <c r="EY245" s="176">
        <f t="shared" si="294"/>
        <v>0</v>
      </c>
      <c r="EZ245" s="176">
        <f t="shared" si="294"/>
        <v>0</v>
      </c>
      <c r="FA245" s="176">
        <f t="shared" si="294"/>
        <v>0</v>
      </c>
      <c r="FB245" s="176">
        <f t="shared" si="293"/>
        <v>0</v>
      </c>
      <c r="FC245" s="176">
        <f t="shared" si="293"/>
        <v>0</v>
      </c>
      <c r="FD245" s="176">
        <f t="shared" si="293"/>
        <v>0</v>
      </c>
      <c r="FE245" s="176">
        <f t="shared" si="293"/>
        <v>0</v>
      </c>
      <c r="FF245" s="176">
        <f t="shared" si="293"/>
        <v>0</v>
      </c>
      <c r="FG245" s="176">
        <f t="shared" si="293"/>
        <v>0</v>
      </c>
      <c r="FH245" s="176">
        <f t="shared" si="293"/>
        <v>0</v>
      </c>
      <c r="FI245" s="176">
        <f t="shared" si="293"/>
        <v>0</v>
      </c>
      <c r="FJ245" s="176">
        <f t="shared" si="293"/>
        <v>0</v>
      </c>
      <c r="FK245" s="176">
        <f t="shared" si="293"/>
        <v>0</v>
      </c>
      <c r="FL245" s="176">
        <f t="shared" si="293"/>
        <v>0</v>
      </c>
      <c r="FM245" s="176">
        <f t="shared" si="293"/>
        <v>0</v>
      </c>
      <c r="FN245" s="176">
        <f t="shared" si="293"/>
        <v>0</v>
      </c>
      <c r="FO245" s="176">
        <f t="shared" si="293"/>
        <v>0</v>
      </c>
      <c r="FP245" s="176">
        <f t="shared" si="293"/>
        <v>0</v>
      </c>
      <c r="FQ245" s="176">
        <f t="shared" si="302"/>
        <v>0</v>
      </c>
      <c r="FR245" s="176">
        <f t="shared" si="302"/>
        <v>0</v>
      </c>
      <c r="FS245" s="176">
        <f t="shared" si="302"/>
        <v>0</v>
      </c>
      <c r="FT245" s="176">
        <f t="shared" si="302"/>
        <v>0</v>
      </c>
      <c r="FU245" s="176">
        <f t="shared" si="302"/>
        <v>0</v>
      </c>
      <c r="FV245" s="176">
        <f t="shared" si="302"/>
        <v>0</v>
      </c>
      <c r="FW245" s="176">
        <f t="shared" si="302"/>
        <v>0</v>
      </c>
      <c r="FX245" s="176">
        <f t="shared" si="302"/>
        <v>0</v>
      </c>
      <c r="FY245" s="176">
        <f t="shared" si="302"/>
        <v>0</v>
      </c>
      <c r="FZ245" s="176">
        <f t="shared" si="302"/>
        <v>0</v>
      </c>
      <c r="GA245" s="176">
        <f t="shared" si="302"/>
        <v>0</v>
      </c>
      <c r="GB245" s="176">
        <f t="shared" si="302"/>
        <v>0</v>
      </c>
      <c r="GC245" s="176">
        <f t="shared" si="302"/>
        <v>0</v>
      </c>
      <c r="GD245" s="176">
        <f t="shared" si="302"/>
        <v>0</v>
      </c>
      <c r="GE245" s="176">
        <f t="shared" si="302"/>
        <v>0</v>
      </c>
      <c r="GF245" s="176">
        <f t="shared" si="307"/>
        <v>0</v>
      </c>
      <c r="GG245" s="176">
        <f t="shared" si="307"/>
        <v>0</v>
      </c>
      <c r="GH245" s="176">
        <f t="shared" si="307"/>
        <v>0</v>
      </c>
      <c r="GI245" s="176">
        <f t="shared" si="307"/>
        <v>0</v>
      </c>
      <c r="GJ245" s="176">
        <f t="shared" si="292"/>
        <v>0</v>
      </c>
      <c r="GK245" s="176">
        <f t="shared" si="292"/>
        <v>0</v>
      </c>
      <c r="GL245" s="176">
        <f t="shared" si="292"/>
        <v>0</v>
      </c>
      <c r="GM245" s="176">
        <f t="shared" si="292"/>
        <v>0</v>
      </c>
      <c r="GN245" s="176">
        <f t="shared" si="292"/>
        <v>0</v>
      </c>
      <c r="GO245" s="176">
        <f t="shared" si="292"/>
        <v>0</v>
      </c>
      <c r="GP245" s="176">
        <f t="shared" si="292"/>
        <v>0</v>
      </c>
      <c r="GQ245" s="176">
        <f t="shared" si="292"/>
        <v>0</v>
      </c>
      <c r="GR245" s="176">
        <f t="shared" si="292"/>
        <v>0</v>
      </c>
      <c r="GS245" s="176">
        <f t="shared" si="292"/>
        <v>0</v>
      </c>
      <c r="GT245" s="176">
        <f t="shared" si="292"/>
        <v>0</v>
      </c>
      <c r="GU245" s="176">
        <f t="shared" si="292"/>
        <v>0</v>
      </c>
      <c r="GV245" s="176">
        <f t="shared" si="289"/>
        <v>0</v>
      </c>
      <c r="GW245" s="176">
        <f t="shared" si="289"/>
        <v>0</v>
      </c>
      <c r="GX245" s="176">
        <f t="shared" si="289"/>
        <v>0</v>
      </c>
      <c r="GY245" s="176">
        <f t="shared" si="289"/>
        <v>0</v>
      </c>
      <c r="GZ245" s="176">
        <f t="shared" si="289"/>
        <v>0</v>
      </c>
      <c r="HA245" s="176">
        <f t="shared" si="289"/>
        <v>0</v>
      </c>
      <c r="HB245" s="176">
        <f t="shared" si="289"/>
        <v>0</v>
      </c>
      <c r="HC245" s="176">
        <f t="shared" si="289"/>
        <v>0</v>
      </c>
      <c r="HD245" s="176">
        <f t="shared" si="289"/>
        <v>0</v>
      </c>
      <c r="HE245" s="176">
        <f t="shared" si="289"/>
        <v>0</v>
      </c>
      <c r="HF245" s="176">
        <f t="shared" si="289"/>
        <v>0</v>
      </c>
      <c r="HG245" s="176">
        <f t="shared" si="289"/>
        <v>0</v>
      </c>
      <c r="HH245" s="176">
        <f t="shared" si="271"/>
        <v>0</v>
      </c>
      <c r="HI245" s="176">
        <f t="shared" si="271"/>
        <v>0</v>
      </c>
      <c r="HJ245" s="176">
        <f t="shared" si="271"/>
        <v>0</v>
      </c>
      <c r="HK245" s="176">
        <f t="shared" si="271"/>
        <v>0</v>
      </c>
      <c r="HL245" s="176">
        <f t="shared" si="271"/>
        <v>0</v>
      </c>
      <c r="HM245" s="176">
        <f t="shared" si="271"/>
        <v>0</v>
      </c>
      <c r="HN245" s="176">
        <f t="shared" si="271"/>
        <v>0</v>
      </c>
      <c r="HO245" s="176">
        <f t="shared" si="271"/>
        <v>0</v>
      </c>
      <c r="HP245" s="176">
        <f t="shared" si="271"/>
        <v>0</v>
      </c>
      <c r="HQ245" s="176">
        <f t="shared" si="271"/>
        <v>0</v>
      </c>
      <c r="HR245" s="176">
        <f t="shared" si="271"/>
        <v>0</v>
      </c>
      <c r="HS245" s="176">
        <f t="shared" si="303"/>
        <v>0</v>
      </c>
      <c r="HT245" s="176">
        <f t="shared" si="303"/>
        <v>0</v>
      </c>
      <c r="HU245" s="176">
        <f t="shared" si="303"/>
        <v>0</v>
      </c>
      <c r="HV245" s="176">
        <f t="shared" si="303"/>
        <v>0</v>
      </c>
      <c r="HW245" s="176">
        <f t="shared" si="303"/>
        <v>0</v>
      </c>
      <c r="HX245" s="176">
        <f t="shared" si="303"/>
        <v>0</v>
      </c>
      <c r="HY245" s="176">
        <f t="shared" si="303"/>
        <v>0</v>
      </c>
      <c r="HZ245" s="176">
        <f t="shared" si="303"/>
        <v>0</v>
      </c>
      <c r="IA245" s="176">
        <f t="shared" si="303"/>
        <v>0</v>
      </c>
      <c r="IB245" s="176">
        <f t="shared" si="303"/>
        <v>0</v>
      </c>
      <c r="IC245" s="176">
        <f t="shared" si="303"/>
        <v>0</v>
      </c>
      <c r="ID245" s="176">
        <f t="shared" si="303"/>
        <v>0</v>
      </c>
      <c r="IE245" s="176">
        <f t="shared" si="303"/>
        <v>0</v>
      </c>
      <c r="IF245" s="176">
        <f t="shared" si="303"/>
        <v>0</v>
      </c>
      <c r="IG245" s="176">
        <f t="shared" si="303"/>
        <v>0</v>
      </c>
    </row>
    <row r="246" spans="2:241" ht="12.75" customHeight="1" x14ac:dyDescent="0.25">
      <c r="B246" s="174"/>
      <c r="C246" s="174"/>
      <c r="D246" s="174">
        <f t="shared" si="256"/>
        <v>0</v>
      </c>
      <c r="E246"/>
      <c r="F246"/>
      <c r="G246" s="177">
        <v>233</v>
      </c>
      <c r="H246" s="176">
        <f t="shared" si="257"/>
        <v>36.127080013275005</v>
      </c>
      <c r="I246" s="176">
        <f t="shared" si="259"/>
        <v>0</v>
      </c>
      <c r="K246" s="176">
        <f t="shared" si="279"/>
        <v>0</v>
      </c>
      <c r="L246" s="176">
        <f t="shared" si="279"/>
        <v>0</v>
      </c>
      <c r="M246" s="176">
        <f t="shared" si="279"/>
        <v>0</v>
      </c>
      <c r="N246" s="176">
        <f t="shared" ref="N246:T246" si="309">+NORMDIST($H246,N$12,N$13,FALSE)</f>
        <v>0</v>
      </c>
      <c r="O246" s="176">
        <f t="shared" si="309"/>
        <v>0</v>
      </c>
      <c r="P246" s="176">
        <f t="shared" si="309"/>
        <v>0</v>
      </c>
      <c r="Q246" s="176">
        <f t="shared" si="309"/>
        <v>0</v>
      </c>
      <c r="R246" s="176">
        <f t="shared" si="309"/>
        <v>0</v>
      </c>
      <c r="S246" s="176">
        <f t="shared" si="309"/>
        <v>0</v>
      </c>
      <c r="T246" s="176">
        <f t="shared" si="309"/>
        <v>0</v>
      </c>
      <c r="U246" s="176">
        <f t="shared" si="298"/>
        <v>0</v>
      </c>
      <c r="V246" s="176">
        <f t="shared" si="298"/>
        <v>0</v>
      </c>
      <c r="W246" s="176">
        <f t="shared" si="298"/>
        <v>0</v>
      </c>
      <c r="X246" s="176">
        <f t="shared" si="298"/>
        <v>0</v>
      </c>
      <c r="Y246" s="176">
        <f t="shared" si="298"/>
        <v>0</v>
      </c>
      <c r="Z246" s="176">
        <f t="shared" si="298"/>
        <v>0</v>
      </c>
      <c r="AA246" s="176">
        <f t="shared" si="298"/>
        <v>0</v>
      </c>
      <c r="AB246" s="176">
        <f t="shared" si="298"/>
        <v>0</v>
      </c>
      <c r="AC246" s="176">
        <f t="shared" si="298"/>
        <v>0</v>
      </c>
      <c r="AD246" s="176">
        <f t="shared" si="298"/>
        <v>0</v>
      </c>
      <c r="AE246" s="176">
        <f t="shared" si="296"/>
        <v>0</v>
      </c>
      <c r="AF246" s="176">
        <f t="shared" si="296"/>
        <v>0</v>
      </c>
      <c r="AG246" s="176">
        <f t="shared" si="296"/>
        <v>0</v>
      </c>
      <c r="AH246" s="176">
        <f t="shared" si="296"/>
        <v>0</v>
      </c>
      <c r="AI246" s="176">
        <f t="shared" si="296"/>
        <v>0</v>
      </c>
      <c r="AJ246" s="176">
        <f t="shared" si="296"/>
        <v>0</v>
      </c>
      <c r="AK246" s="176">
        <f t="shared" si="296"/>
        <v>0</v>
      </c>
      <c r="AL246" s="176">
        <f t="shared" si="296"/>
        <v>0</v>
      </c>
      <c r="AM246" s="176">
        <f t="shared" si="296"/>
        <v>0</v>
      </c>
      <c r="AN246" s="176">
        <f t="shared" si="296"/>
        <v>0</v>
      </c>
      <c r="AO246" s="176">
        <f t="shared" si="296"/>
        <v>0</v>
      </c>
      <c r="AP246" s="176">
        <f t="shared" si="296"/>
        <v>0</v>
      </c>
      <c r="AQ246" s="176">
        <f t="shared" si="296"/>
        <v>0</v>
      </c>
      <c r="AR246" s="176">
        <f t="shared" si="296"/>
        <v>0</v>
      </c>
      <c r="AS246" s="176">
        <f t="shared" si="296"/>
        <v>0</v>
      </c>
      <c r="AT246" s="176">
        <f t="shared" si="296"/>
        <v>0</v>
      </c>
      <c r="AU246" s="176">
        <f t="shared" si="300"/>
        <v>0</v>
      </c>
      <c r="AV246" s="176">
        <f t="shared" si="300"/>
        <v>0</v>
      </c>
      <c r="AW246" s="176">
        <f t="shared" si="300"/>
        <v>0</v>
      </c>
      <c r="AX246" s="176">
        <f t="shared" si="300"/>
        <v>0</v>
      </c>
      <c r="AY246" s="176">
        <f t="shared" si="300"/>
        <v>0</v>
      </c>
      <c r="AZ246" s="176">
        <f t="shared" si="300"/>
        <v>0</v>
      </c>
      <c r="BA246" s="176">
        <f t="shared" si="300"/>
        <v>0</v>
      </c>
      <c r="BB246" s="176">
        <f t="shared" si="300"/>
        <v>0</v>
      </c>
      <c r="BC246" s="176">
        <f t="shared" si="300"/>
        <v>0</v>
      </c>
      <c r="BD246" s="176">
        <f t="shared" si="300"/>
        <v>0</v>
      </c>
      <c r="BE246" s="176">
        <f t="shared" si="300"/>
        <v>0</v>
      </c>
      <c r="BF246" s="176">
        <f t="shared" si="300"/>
        <v>0</v>
      </c>
      <c r="BG246" s="176">
        <f t="shared" si="300"/>
        <v>0</v>
      </c>
      <c r="BH246" s="176">
        <f t="shared" si="285"/>
        <v>0</v>
      </c>
      <c r="BI246" s="176">
        <f t="shared" si="285"/>
        <v>0</v>
      </c>
      <c r="BJ246" s="176">
        <f t="shared" si="285"/>
        <v>0</v>
      </c>
      <c r="BK246" s="176">
        <f t="shared" si="285"/>
        <v>0</v>
      </c>
      <c r="BL246" s="176">
        <f t="shared" si="285"/>
        <v>0</v>
      </c>
      <c r="BM246" s="176">
        <f t="shared" si="285"/>
        <v>0</v>
      </c>
      <c r="BN246" s="176">
        <f t="shared" si="285"/>
        <v>0</v>
      </c>
      <c r="BO246" s="176">
        <f t="shared" si="285"/>
        <v>0</v>
      </c>
      <c r="BP246" s="176">
        <f t="shared" si="305"/>
        <v>0</v>
      </c>
      <c r="BQ246" s="176">
        <f t="shared" si="305"/>
        <v>0</v>
      </c>
      <c r="BR246" s="176">
        <f t="shared" si="305"/>
        <v>0</v>
      </c>
      <c r="BS246" s="176">
        <f t="shared" si="305"/>
        <v>0</v>
      </c>
      <c r="BT246" s="176">
        <f t="shared" si="305"/>
        <v>0</v>
      </c>
      <c r="BU246" s="176">
        <f t="shared" si="305"/>
        <v>0</v>
      </c>
      <c r="BV246" s="176">
        <f t="shared" si="305"/>
        <v>0</v>
      </c>
      <c r="BW246" s="176">
        <f t="shared" si="305"/>
        <v>0</v>
      </c>
      <c r="BX246" s="176">
        <f t="shared" si="305"/>
        <v>0</v>
      </c>
      <c r="BY246" s="176">
        <f t="shared" si="305"/>
        <v>0</v>
      </c>
      <c r="BZ246" s="176">
        <f t="shared" si="305"/>
        <v>0</v>
      </c>
      <c r="CA246" s="176">
        <f t="shared" si="305"/>
        <v>0</v>
      </c>
      <c r="CB246" s="176">
        <f t="shared" si="305"/>
        <v>0</v>
      </c>
      <c r="CC246" s="176">
        <f t="shared" si="306"/>
        <v>0</v>
      </c>
      <c r="CD246" s="176">
        <f t="shared" si="306"/>
        <v>0</v>
      </c>
      <c r="CE246" s="176">
        <f t="shared" si="306"/>
        <v>0</v>
      </c>
      <c r="CF246" s="176">
        <f t="shared" si="306"/>
        <v>0</v>
      </c>
      <c r="CG246" s="176">
        <f t="shared" si="306"/>
        <v>0</v>
      </c>
      <c r="CH246" s="176">
        <f t="shared" si="306"/>
        <v>0</v>
      </c>
      <c r="CI246" s="176">
        <f t="shared" si="306"/>
        <v>0</v>
      </c>
      <c r="CJ246" s="176">
        <f t="shared" si="306"/>
        <v>0</v>
      </c>
      <c r="CK246" s="176">
        <f t="shared" si="306"/>
        <v>0</v>
      </c>
      <c r="CL246" s="176">
        <f t="shared" si="306"/>
        <v>0</v>
      </c>
      <c r="CM246" s="176">
        <f t="shared" si="304"/>
        <v>0</v>
      </c>
      <c r="CN246" s="176">
        <f t="shared" si="304"/>
        <v>0</v>
      </c>
      <c r="CO246" s="176">
        <f t="shared" si="304"/>
        <v>0</v>
      </c>
      <c r="CP246" s="176">
        <f t="shared" si="304"/>
        <v>0</v>
      </c>
      <c r="CQ246" s="176">
        <f t="shared" si="304"/>
        <v>0</v>
      </c>
      <c r="CR246" s="176">
        <f t="shared" si="304"/>
        <v>0</v>
      </c>
      <c r="CS246" s="176">
        <f t="shared" si="304"/>
        <v>0</v>
      </c>
      <c r="CT246" s="176">
        <f t="shared" si="304"/>
        <v>0</v>
      </c>
      <c r="CU246" s="176">
        <f t="shared" si="304"/>
        <v>0</v>
      </c>
      <c r="CV246" s="176">
        <f t="shared" si="304"/>
        <v>0</v>
      </c>
      <c r="CW246" s="176">
        <f t="shared" si="304"/>
        <v>0</v>
      </c>
      <c r="CX246" s="176">
        <f t="shared" si="301"/>
        <v>0</v>
      </c>
      <c r="CY246" s="176">
        <f t="shared" si="301"/>
        <v>0</v>
      </c>
      <c r="CZ246" s="176">
        <f t="shared" si="301"/>
        <v>0</v>
      </c>
      <c r="DA246" s="176">
        <f t="shared" si="301"/>
        <v>0</v>
      </c>
      <c r="DB246" s="176">
        <f t="shared" si="301"/>
        <v>0</v>
      </c>
      <c r="DC246" s="176">
        <f t="shared" si="295"/>
        <v>0</v>
      </c>
      <c r="DD246" s="176">
        <f t="shared" si="295"/>
        <v>0</v>
      </c>
      <c r="DE246" s="176">
        <f t="shared" si="295"/>
        <v>0</v>
      </c>
      <c r="DF246" s="176">
        <f t="shared" si="295"/>
        <v>0</v>
      </c>
      <c r="DG246" s="176">
        <f t="shared" si="295"/>
        <v>0</v>
      </c>
      <c r="DH246" s="176">
        <f t="shared" si="295"/>
        <v>0</v>
      </c>
      <c r="DI246" s="176">
        <f t="shared" si="295"/>
        <v>0</v>
      </c>
      <c r="DJ246" s="176">
        <f t="shared" si="295"/>
        <v>0</v>
      </c>
      <c r="DK246" s="176">
        <f t="shared" si="295"/>
        <v>0</v>
      </c>
      <c r="DL246" s="176">
        <f t="shared" si="295"/>
        <v>0</v>
      </c>
      <c r="DM246" s="176">
        <f t="shared" si="290"/>
        <v>0</v>
      </c>
      <c r="DN246" s="176">
        <f t="shared" si="290"/>
        <v>0</v>
      </c>
      <c r="DO246" s="176">
        <f t="shared" si="290"/>
        <v>0</v>
      </c>
      <c r="DP246" s="176">
        <f t="shared" ref="DP246:EE267" si="310">+NORMDIST($H246,DP$12,DP$13,FALSE)</f>
        <v>0</v>
      </c>
      <c r="DQ246" s="176">
        <f t="shared" si="310"/>
        <v>0</v>
      </c>
      <c r="DR246" s="176">
        <f t="shared" si="310"/>
        <v>0</v>
      </c>
      <c r="DS246" s="176">
        <f t="shared" si="310"/>
        <v>0</v>
      </c>
      <c r="DT246" s="176">
        <f t="shared" si="310"/>
        <v>0</v>
      </c>
      <c r="DU246" s="176">
        <f t="shared" si="310"/>
        <v>0</v>
      </c>
      <c r="DV246" s="176">
        <f t="shared" si="310"/>
        <v>0</v>
      </c>
      <c r="DW246" s="176">
        <f t="shared" si="310"/>
        <v>0</v>
      </c>
      <c r="DX246" s="176">
        <f t="shared" si="310"/>
        <v>0</v>
      </c>
      <c r="DY246" s="176">
        <f t="shared" si="310"/>
        <v>0</v>
      </c>
      <c r="DZ246" s="176">
        <f t="shared" si="310"/>
        <v>0</v>
      </c>
      <c r="EA246" s="176">
        <f t="shared" si="310"/>
        <v>0</v>
      </c>
      <c r="EB246" s="176">
        <f t="shared" si="310"/>
        <v>0</v>
      </c>
      <c r="EC246" s="176">
        <f t="shared" si="310"/>
        <v>0</v>
      </c>
      <c r="ED246" s="176">
        <f t="shared" si="310"/>
        <v>0</v>
      </c>
      <c r="EE246" s="176">
        <f t="shared" si="310"/>
        <v>0</v>
      </c>
      <c r="EF246" s="176">
        <f t="shared" si="308"/>
        <v>0</v>
      </c>
      <c r="EG246" s="176">
        <f t="shared" si="308"/>
        <v>0</v>
      </c>
      <c r="EH246" s="176">
        <f t="shared" si="308"/>
        <v>0</v>
      </c>
      <c r="EI246" s="176">
        <f t="shared" si="308"/>
        <v>0</v>
      </c>
      <c r="EJ246" s="176">
        <f t="shared" si="308"/>
        <v>0</v>
      </c>
      <c r="EK246" s="176">
        <f t="shared" si="308"/>
        <v>0</v>
      </c>
      <c r="EL246" s="176">
        <f t="shared" si="308"/>
        <v>0</v>
      </c>
      <c r="EM246" s="176">
        <f t="shared" si="308"/>
        <v>0</v>
      </c>
      <c r="EN246" s="176">
        <f t="shared" si="308"/>
        <v>0</v>
      </c>
      <c r="EO246" s="176">
        <f t="shared" si="308"/>
        <v>0</v>
      </c>
      <c r="EP246" s="176">
        <f t="shared" si="308"/>
        <v>0</v>
      </c>
      <c r="EQ246" s="176">
        <f t="shared" si="294"/>
        <v>0</v>
      </c>
      <c r="ER246" s="176">
        <f t="shared" si="294"/>
        <v>0</v>
      </c>
      <c r="ES246" s="176">
        <f t="shared" si="294"/>
        <v>0</v>
      </c>
      <c r="ET246" s="176">
        <f t="shared" si="294"/>
        <v>0</v>
      </c>
      <c r="EU246" s="176">
        <f t="shared" si="294"/>
        <v>0</v>
      </c>
      <c r="EV246" s="176">
        <f t="shared" si="294"/>
        <v>0</v>
      </c>
      <c r="EW246" s="176">
        <f t="shared" si="294"/>
        <v>0</v>
      </c>
      <c r="EX246" s="176">
        <f t="shared" si="294"/>
        <v>0</v>
      </c>
      <c r="EY246" s="176">
        <f t="shared" si="294"/>
        <v>0</v>
      </c>
      <c r="EZ246" s="176">
        <f t="shared" si="294"/>
        <v>0</v>
      </c>
      <c r="FA246" s="176">
        <f t="shared" si="294"/>
        <v>0</v>
      </c>
      <c r="FB246" s="176">
        <f t="shared" si="293"/>
        <v>0</v>
      </c>
      <c r="FC246" s="176">
        <f t="shared" si="293"/>
        <v>0</v>
      </c>
      <c r="FD246" s="176">
        <f t="shared" si="293"/>
        <v>0</v>
      </c>
      <c r="FE246" s="176">
        <f t="shared" si="293"/>
        <v>0</v>
      </c>
      <c r="FF246" s="176">
        <f t="shared" si="293"/>
        <v>0</v>
      </c>
      <c r="FG246" s="176">
        <f t="shared" si="293"/>
        <v>0</v>
      </c>
      <c r="FH246" s="176">
        <f t="shared" si="293"/>
        <v>0</v>
      </c>
      <c r="FI246" s="176">
        <f t="shared" si="293"/>
        <v>0</v>
      </c>
      <c r="FJ246" s="176">
        <f t="shared" si="293"/>
        <v>0</v>
      </c>
      <c r="FK246" s="176">
        <f t="shared" si="293"/>
        <v>0</v>
      </c>
      <c r="FL246" s="176">
        <f t="shared" si="293"/>
        <v>0</v>
      </c>
      <c r="FM246" s="176">
        <f t="shared" si="293"/>
        <v>0</v>
      </c>
      <c r="FN246" s="176">
        <f t="shared" si="293"/>
        <v>0</v>
      </c>
      <c r="FO246" s="176">
        <f t="shared" si="293"/>
        <v>0</v>
      </c>
      <c r="FP246" s="176">
        <f t="shared" si="293"/>
        <v>0</v>
      </c>
      <c r="FQ246" s="176">
        <f t="shared" si="302"/>
        <v>0</v>
      </c>
      <c r="FR246" s="176">
        <f t="shared" si="302"/>
        <v>0</v>
      </c>
      <c r="FS246" s="176">
        <f t="shared" si="302"/>
        <v>0</v>
      </c>
      <c r="FT246" s="176">
        <f t="shared" si="302"/>
        <v>0</v>
      </c>
      <c r="FU246" s="176">
        <f t="shared" si="302"/>
        <v>0</v>
      </c>
      <c r="FV246" s="176">
        <f t="shared" si="302"/>
        <v>0</v>
      </c>
      <c r="FW246" s="176">
        <f t="shared" si="302"/>
        <v>0</v>
      </c>
      <c r="FX246" s="176">
        <f t="shared" si="302"/>
        <v>0</v>
      </c>
      <c r="FY246" s="176">
        <f t="shared" si="302"/>
        <v>0</v>
      </c>
      <c r="FZ246" s="176">
        <f t="shared" si="302"/>
        <v>0</v>
      </c>
      <c r="GA246" s="176">
        <f t="shared" si="302"/>
        <v>0</v>
      </c>
      <c r="GB246" s="176">
        <f t="shared" si="302"/>
        <v>0</v>
      </c>
      <c r="GC246" s="176">
        <f t="shared" si="302"/>
        <v>0</v>
      </c>
      <c r="GD246" s="176">
        <f t="shared" si="302"/>
        <v>0</v>
      </c>
      <c r="GE246" s="176">
        <f t="shared" si="302"/>
        <v>0</v>
      </c>
      <c r="GF246" s="176">
        <f t="shared" si="307"/>
        <v>0</v>
      </c>
      <c r="GG246" s="176">
        <f t="shared" si="307"/>
        <v>0</v>
      </c>
      <c r="GH246" s="176">
        <f t="shared" si="307"/>
        <v>0</v>
      </c>
      <c r="GI246" s="176">
        <f t="shared" si="307"/>
        <v>0</v>
      </c>
      <c r="GJ246" s="176">
        <f t="shared" si="292"/>
        <v>0</v>
      </c>
      <c r="GK246" s="176">
        <f t="shared" si="292"/>
        <v>0</v>
      </c>
      <c r="GL246" s="176">
        <f t="shared" si="292"/>
        <v>0</v>
      </c>
      <c r="GM246" s="176">
        <f t="shared" si="292"/>
        <v>0</v>
      </c>
      <c r="GN246" s="176">
        <f t="shared" si="292"/>
        <v>0</v>
      </c>
      <c r="GO246" s="176">
        <f t="shared" si="292"/>
        <v>0</v>
      </c>
      <c r="GP246" s="176">
        <f t="shared" si="292"/>
        <v>0</v>
      </c>
      <c r="GQ246" s="176">
        <f t="shared" si="292"/>
        <v>0</v>
      </c>
      <c r="GR246" s="176">
        <f t="shared" si="292"/>
        <v>0</v>
      </c>
      <c r="GS246" s="176">
        <f t="shared" si="292"/>
        <v>0</v>
      </c>
      <c r="GT246" s="176">
        <f t="shared" si="292"/>
        <v>0</v>
      </c>
      <c r="GU246" s="176">
        <f t="shared" si="292"/>
        <v>0</v>
      </c>
      <c r="GV246" s="176">
        <f t="shared" si="289"/>
        <v>0</v>
      </c>
      <c r="GW246" s="176">
        <f t="shared" si="289"/>
        <v>0</v>
      </c>
      <c r="GX246" s="176">
        <f t="shared" si="289"/>
        <v>0</v>
      </c>
      <c r="GY246" s="176">
        <f t="shared" si="289"/>
        <v>0</v>
      </c>
      <c r="GZ246" s="176">
        <f t="shared" si="289"/>
        <v>0</v>
      </c>
      <c r="HA246" s="176">
        <f t="shared" si="289"/>
        <v>0</v>
      </c>
      <c r="HB246" s="176">
        <f t="shared" si="289"/>
        <v>0</v>
      </c>
      <c r="HC246" s="176">
        <f t="shared" si="289"/>
        <v>0</v>
      </c>
      <c r="HD246" s="176">
        <f t="shared" si="289"/>
        <v>0</v>
      </c>
      <c r="HE246" s="176">
        <f t="shared" si="289"/>
        <v>0</v>
      </c>
      <c r="HF246" s="176">
        <f t="shared" si="289"/>
        <v>0</v>
      </c>
      <c r="HG246" s="176">
        <f t="shared" si="289"/>
        <v>0</v>
      </c>
      <c r="HH246" s="176">
        <f t="shared" si="271"/>
        <v>0</v>
      </c>
      <c r="HI246" s="176">
        <f t="shared" si="271"/>
        <v>0</v>
      </c>
      <c r="HJ246" s="176">
        <f t="shared" si="271"/>
        <v>0</v>
      </c>
      <c r="HK246" s="176">
        <f t="shared" si="271"/>
        <v>0</v>
      </c>
      <c r="HL246" s="176">
        <f t="shared" si="271"/>
        <v>0</v>
      </c>
      <c r="HM246" s="176">
        <f t="shared" si="271"/>
        <v>0</v>
      </c>
      <c r="HN246" s="176">
        <f t="shared" si="271"/>
        <v>0</v>
      </c>
      <c r="HO246" s="176">
        <f t="shared" si="271"/>
        <v>0</v>
      </c>
      <c r="HP246" s="176">
        <f t="shared" si="271"/>
        <v>0</v>
      </c>
      <c r="HQ246" s="176">
        <f t="shared" si="271"/>
        <v>0</v>
      </c>
      <c r="HR246" s="176">
        <f t="shared" si="271"/>
        <v>0</v>
      </c>
      <c r="HS246" s="176">
        <f t="shared" si="303"/>
        <v>0</v>
      </c>
      <c r="HT246" s="176">
        <f t="shared" si="303"/>
        <v>0</v>
      </c>
      <c r="HU246" s="176">
        <f t="shared" si="303"/>
        <v>0</v>
      </c>
      <c r="HV246" s="176">
        <f t="shared" si="303"/>
        <v>0</v>
      </c>
      <c r="HW246" s="176">
        <f t="shared" si="303"/>
        <v>0</v>
      </c>
      <c r="HX246" s="176">
        <f t="shared" si="303"/>
        <v>0</v>
      </c>
      <c r="HY246" s="176">
        <f t="shared" si="303"/>
        <v>0</v>
      </c>
      <c r="HZ246" s="176">
        <f t="shared" si="303"/>
        <v>0</v>
      </c>
      <c r="IA246" s="176">
        <f t="shared" si="303"/>
        <v>0</v>
      </c>
      <c r="IB246" s="176">
        <f t="shared" si="303"/>
        <v>0</v>
      </c>
      <c r="IC246" s="176">
        <f t="shared" si="303"/>
        <v>0</v>
      </c>
      <c r="ID246" s="176">
        <f t="shared" si="303"/>
        <v>0</v>
      </c>
      <c r="IE246" s="176">
        <f t="shared" si="303"/>
        <v>0</v>
      </c>
      <c r="IF246" s="176">
        <f t="shared" si="303"/>
        <v>0</v>
      </c>
      <c r="IG246" s="176">
        <f t="shared" si="303"/>
        <v>0</v>
      </c>
    </row>
    <row r="247" spans="2:241" ht="12.75" customHeight="1" x14ac:dyDescent="0.25">
      <c r="B247" s="174"/>
      <c r="C247" s="174"/>
      <c r="D247" s="174">
        <f t="shared" si="256"/>
        <v>0</v>
      </c>
      <c r="E247"/>
      <c r="F247"/>
      <c r="G247" s="177">
        <v>234</v>
      </c>
      <c r="H247" s="176">
        <f t="shared" si="257"/>
        <v>36.282131858825544</v>
      </c>
      <c r="I247" s="176">
        <f t="shared" si="259"/>
        <v>0</v>
      </c>
      <c r="K247" s="176">
        <f t="shared" ref="K247:Z263" si="311">+NORMDIST($H247,K$12,K$13,FALSE)</f>
        <v>0</v>
      </c>
      <c r="L247" s="176">
        <f t="shared" si="311"/>
        <v>0</v>
      </c>
      <c r="M247" s="176">
        <f t="shared" si="311"/>
        <v>0</v>
      </c>
      <c r="N247" s="176">
        <f t="shared" si="311"/>
        <v>0</v>
      </c>
      <c r="O247" s="176">
        <f t="shared" si="311"/>
        <v>0</v>
      </c>
      <c r="P247" s="176">
        <f t="shared" si="311"/>
        <v>0</v>
      </c>
      <c r="Q247" s="176">
        <f t="shared" si="311"/>
        <v>0</v>
      </c>
      <c r="R247" s="176">
        <f t="shared" si="311"/>
        <v>0</v>
      </c>
      <c r="S247" s="176">
        <f t="shared" si="311"/>
        <v>0</v>
      </c>
      <c r="T247" s="176">
        <f t="shared" si="311"/>
        <v>0</v>
      </c>
      <c r="U247" s="176">
        <f t="shared" si="298"/>
        <v>0</v>
      </c>
      <c r="V247" s="176">
        <f t="shared" si="298"/>
        <v>0</v>
      </c>
      <c r="W247" s="176">
        <f t="shared" si="298"/>
        <v>0</v>
      </c>
      <c r="X247" s="176">
        <f t="shared" si="298"/>
        <v>0</v>
      </c>
      <c r="Y247" s="176">
        <f t="shared" si="298"/>
        <v>0</v>
      </c>
      <c r="Z247" s="176">
        <f t="shared" si="298"/>
        <v>0</v>
      </c>
      <c r="AA247" s="176">
        <f t="shared" si="298"/>
        <v>0</v>
      </c>
      <c r="AB247" s="176">
        <f t="shared" si="298"/>
        <v>0</v>
      </c>
      <c r="AC247" s="176">
        <f t="shared" si="298"/>
        <v>0</v>
      </c>
      <c r="AD247" s="176">
        <f t="shared" si="298"/>
        <v>0</v>
      </c>
      <c r="AE247" s="176">
        <f t="shared" si="296"/>
        <v>0</v>
      </c>
      <c r="AF247" s="176">
        <f t="shared" si="296"/>
        <v>0</v>
      </c>
      <c r="AG247" s="176">
        <f t="shared" si="296"/>
        <v>0</v>
      </c>
      <c r="AH247" s="176">
        <f t="shared" si="296"/>
        <v>0</v>
      </c>
      <c r="AI247" s="176">
        <f t="shared" si="296"/>
        <v>0</v>
      </c>
      <c r="AJ247" s="176">
        <f t="shared" si="296"/>
        <v>0</v>
      </c>
      <c r="AK247" s="176">
        <f t="shared" si="296"/>
        <v>0</v>
      </c>
      <c r="AL247" s="176">
        <f t="shared" si="296"/>
        <v>0</v>
      </c>
      <c r="AM247" s="176">
        <f t="shared" si="296"/>
        <v>0</v>
      </c>
      <c r="AN247" s="176">
        <f t="shared" si="296"/>
        <v>0</v>
      </c>
      <c r="AO247" s="176">
        <f t="shared" si="296"/>
        <v>0</v>
      </c>
      <c r="AP247" s="176">
        <f t="shared" si="296"/>
        <v>0</v>
      </c>
      <c r="AQ247" s="176">
        <f t="shared" si="296"/>
        <v>0</v>
      </c>
      <c r="AR247" s="176">
        <f t="shared" si="296"/>
        <v>0</v>
      </c>
      <c r="AS247" s="176">
        <f t="shared" si="296"/>
        <v>0</v>
      </c>
      <c r="AT247" s="176">
        <f t="shared" si="296"/>
        <v>0</v>
      </c>
      <c r="AU247" s="176">
        <f t="shared" si="300"/>
        <v>0</v>
      </c>
      <c r="AV247" s="176">
        <f t="shared" si="300"/>
        <v>0</v>
      </c>
      <c r="AW247" s="176">
        <f t="shared" si="300"/>
        <v>0</v>
      </c>
      <c r="AX247" s="176">
        <f t="shared" si="300"/>
        <v>0</v>
      </c>
      <c r="AY247" s="176">
        <f t="shared" si="300"/>
        <v>0</v>
      </c>
      <c r="AZ247" s="176">
        <f t="shared" si="300"/>
        <v>0</v>
      </c>
      <c r="BA247" s="176">
        <f t="shared" si="300"/>
        <v>0</v>
      </c>
      <c r="BB247" s="176">
        <f t="shared" si="300"/>
        <v>0</v>
      </c>
      <c r="BC247" s="176">
        <f t="shared" si="300"/>
        <v>0</v>
      </c>
      <c r="BD247" s="176">
        <f t="shared" si="300"/>
        <v>0</v>
      </c>
      <c r="BE247" s="176">
        <f t="shared" si="300"/>
        <v>0</v>
      </c>
      <c r="BF247" s="176">
        <f t="shared" si="300"/>
        <v>0</v>
      </c>
      <c r="BG247" s="176">
        <f t="shared" si="300"/>
        <v>0</v>
      </c>
      <c r="BH247" s="176">
        <f t="shared" si="285"/>
        <v>0</v>
      </c>
      <c r="BI247" s="176">
        <f t="shared" si="285"/>
        <v>0</v>
      </c>
      <c r="BJ247" s="176">
        <f t="shared" si="285"/>
        <v>0</v>
      </c>
      <c r="BK247" s="176">
        <f t="shared" si="285"/>
        <v>0</v>
      </c>
      <c r="BL247" s="176">
        <f t="shared" si="285"/>
        <v>0</v>
      </c>
      <c r="BM247" s="176">
        <f t="shared" si="285"/>
        <v>0</v>
      </c>
      <c r="BN247" s="176">
        <f t="shared" si="285"/>
        <v>0</v>
      </c>
      <c r="BO247" s="176">
        <f t="shared" si="285"/>
        <v>0</v>
      </c>
      <c r="BP247" s="176">
        <f t="shared" si="305"/>
        <v>0</v>
      </c>
      <c r="BQ247" s="176">
        <f t="shared" si="305"/>
        <v>0</v>
      </c>
      <c r="BR247" s="176">
        <f t="shared" si="305"/>
        <v>0</v>
      </c>
      <c r="BS247" s="176">
        <f t="shared" si="305"/>
        <v>0</v>
      </c>
      <c r="BT247" s="176">
        <f t="shared" si="305"/>
        <v>0</v>
      </c>
      <c r="BU247" s="176">
        <f t="shared" si="305"/>
        <v>0</v>
      </c>
      <c r="BV247" s="176">
        <f t="shared" si="305"/>
        <v>0</v>
      </c>
      <c r="BW247" s="176">
        <f t="shared" si="305"/>
        <v>0</v>
      </c>
      <c r="BX247" s="176">
        <f t="shared" si="305"/>
        <v>0</v>
      </c>
      <c r="BY247" s="176">
        <f t="shared" si="305"/>
        <v>0</v>
      </c>
      <c r="BZ247" s="176">
        <f t="shared" si="305"/>
        <v>0</v>
      </c>
      <c r="CA247" s="176">
        <f t="shared" si="305"/>
        <v>0</v>
      </c>
      <c r="CB247" s="176">
        <f t="shared" si="305"/>
        <v>0</v>
      </c>
      <c r="CC247" s="176">
        <f t="shared" si="306"/>
        <v>0</v>
      </c>
      <c r="CD247" s="176">
        <f t="shared" si="306"/>
        <v>0</v>
      </c>
      <c r="CE247" s="176">
        <f t="shared" si="306"/>
        <v>0</v>
      </c>
      <c r="CF247" s="176">
        <f t="shared" si="306"/>
        <v>0</v>
      </c>
      <c r="CG247" s="176">
        <f t="shared" si="306"/>
        <v>0</v>
      </c>
      <c r="CH247" s="176">
        <f t="shared" si="306"/>
        <v>0</v>
      </c>
      <c r="CI247" s="176">
        <f t="shared" si="306"/>
        <v>0</v>
      </c>
      <c r="CJ247" s="176">
        <f t="shared" si="306"/>
        <v>0</v>
      </c>
      <c r="CK247" s="176">
        <f t="shared" si="306"/>
        <v>0</v>
      </c>
      <c r="CL247" s="176">
        <f t="shared" si="306"/>
        <v>0</v>
      </c>
      <c r="CM247" s="176">
        <f t="shared" si="304"/>
        <v>0</v>
      </c>
      <c r="CN247" s="176">
        <f t="shared" si="304"/>
        <v>0</v>
      </c>
      <c r="CO247" s="176">
        <f t="shared" si="304"/>
        <v>0</v>
      </c>
      <c r="CP247" s="176">
        <f t="shared" si="304"/>
        <v>0</v>
      </c>
      <c r="CQ247" s="176">
        <f t="shared" si="304"/>
        <v>0</v>
      </c>
      <c r="CR247" s="176">
        <f t="shared" si="304"/>
        <v>0</v>
      </c>
      <c r="CS247" s="176">
        <f t="shared" si="304"/>
        <v>0</v>
      </c>
      <c r="CT247" s="176">
        <f t="shared" si="304"/>
        <v>0</v>
      </c>
      <c r="CU247" s="176">
        <f t="shared" si="304"/>
        <v>0</v>
      </c>
      <c r="CV247" s="176">
        <f t="shared" si="304"/>
        <v>0</v>
      </c>
      <c r="CW247" s="176">
        <f t="shared" si="304"/>
        <v>0</v>
      </c>
      <c r="CX247" s="176">
        <f t="shared" si="301"/>
        <v>0</v>
      </c>
      <c r="CY247" s="176">
        <f t="shared" si="301"/>
        <v>0</v>
      </c>
      <c r="CZ247" s="176">
        <f t="shared" si="301"/>
        <v>0</v>
      </c>
      <c r="DA247" s="176">
        <f t="shared" si="301"/>
        <v>0</v>
      </c>
      <c r="DB247" s="176">
        <f t="shared" si="301"/>
        <v>0</v>
      </c>
      <c r="DC247" s="176">
        <f t="shared" si="295"/>
        <v>0</v>
      </c>
      <c r="DD247" s="176">
        <f t="shared" si="295"/>
        <v>0</v>
      </c>
      <c r="DE247" s="176">
        <f t="shared" si="295"/>
        <v>0</v>
      </c>
      <c r="DF247" s="176">
        <f t="shared" si="295"/>
        <v>0</v>
      </c>
      <c r="DG247" s="176">
        <f t="shared" si="295"/>
        <v>0</v>
      </c>
      <c r="DH247" s="176">
        <f t="shared" si="295"/>
        <v>0</v>
      </c>
      <c r="DI247" s="176">
        <f t="shared" si="295"/>
        <v>0</v>
      </c>
      <c r="DJ247" s="176">
        <f t="shared" si="295"/>
        <v>0</v>
      </c>
      <c r="DK247" s="176">
        <f t="shared" si="295"/>
        <v>0</v>
      </c>
      <c r="DL247" s="176">
        <f t="shared" si="295"/>
        <v>0</v>
      </c>
      <c r="DM247" s="176">
        <f t="shared" si="295"/>
        <v>0</v>
      </c>
      <c r="DN247" s="176">
        <f t="shared" si="295"/>
        <v>0</v>
      </c>
      <c r="DO247" s="176">
        <f t="shared" si="295"/>
        <v>0</v>
      </c>
      <c r="DP247" s="176">
        <f t="shared" si="310"/>
        <v>0</v>
      </c>
      <c r="DQ247" s="176">
        <f t="shared" si="310"/>
        <v>0</v>
      </c>
      <c r="DR247" s="176">
        <f t="shared" si="310"/>
        <v>0</v>
      </c>
      <c r="DS247" s="176">
        <f t="shared" si="310"/>
        <v>0</v>
      </c>
      <c r="DT247" s="176">
        <f t="shared" si="310"/>
        <v>0</v>
      </c>
      <c r="DU247" s="176">
        <f t="shared" si="310"/>
        <v>0</v>
      </c>
      <c r="DV247" s="176">
        <f t="shared" si="310"/>
        <v>0</v>
      </c>
      <c r="DW247" s="176">
        <f t="shared" si="310"/>
        <v>0</v>
      </c>
      <c r="DX247" s="176">
        <f t="shared" si="310"/>
        <v>0</v>
      </c>
      <c r="DY247" s="176">
        <f t="shared" si="310"/>
        <v>0</v>
      </c>
      <c r="DZ247" s="176">
        <f t="shared" si="310"/>
        <v>0</v>
      </c>
      <c r="EA247" s="176">
        <f t="shared" si="310"/>
        <v>0</v>
      </c>
      <c r="EB247" s="176">
        <f t="shared" si="310"/>
        <v>0</v>
      </c>
      <c r="EC247" s="176">
        <f t="shared" si="310"/>
        <v>0</v>
      </c>
      <c r="ED247" s="176">
        <f t="shared" si="310"/>
        <v>0</v>
      </c>
      <c r="EE247" s="176">
        <f t="shared" si="310"/>
        <v>0</v>
      </c>
      <c r="EF247" s="176">
        <f t="shared" si="308"/>
        <v>0</v>
      </c>
      <c r="EG247" s="176">
        <f t="shared" si="308"/>
        <v>0</v>
      </c>
      <c r="EH247" s="176">
        <f t="shared" si="308"/>
        <v>0</v>
      </c>
      <c r="EI247" s="176">
        <f t="shared" si="308"/>
        <v>0</v>
      </c>
      <c r="EJ247" s="176">
        <f t="shared" si="308"/>
        <v>0</v>
      </c>
      <c r="EK247" s="176">
        <f t="shared" si="308"/>
        <v>0</v>
      </c>
      <c r="EL247" s="176">
        <f t="shared" si="308"/>
        <v>0</v>
      </c>
      <c r="EM247" s="176">
        <f t="shared" si="308"/>
        <v>0</v>
      </c>
      <c r="EN247" s="176">
        <f t="shared" si="308"/>
        <v>0</v>
      </c>
      <c r="EO247" s="176">
        <f t="shared" si="308"/>
        <v>0</v>
      </c>
      <c r="EP247" s="176">
        <f t="shared" si="308"/>
        <v>0</v>
      </c>
      <c r="EQ247" s="176">
        <f t="shared" si="294"/>
        <v>0</v>
      </c>
      <c r="ER247" s="176">
        <f t="shared" si="294"/>
        <v>0</v>
      </c>
      <c r="ES247" s="176">
        <f t="shared" si="294"/>
        <v>0</v>
      </c>
      <c r="ET247" s="176">
        <f t="shared" si="294"/>
        <v>0</v>
      </c>
      <c r="EU247" s="176">
        <f t="shared" si="294"/>
        <v>0</v>
      </c>
      <c r="EV247" s="176">
        <f t="shared" si="294"/>
        <v>0</v>
      </c>
      <c r="EW247" s="176">
        <f t="shared" si="294"/>
        <v>0</v>
      </c>
      <c r="EX247" s="176">
        <f t="shared" si="294"/>
        <v>0</v>
      </c>
      <c r="EY247" s="176">
        <f t="shared" si="294"/>
        <v>0</v>
      </c>
      <c r="EZ247" s="176">
        <f t="shared" si="294"/>
        <v>0</v>
      </c>
      <c r="FA247" s="176">
        <f t="shared" si="294"/>
        <v>0</v>
      </c>
      <c r="FB247" s="176">
        <f t="shared" si="293"/>
        <v>0</v>
      </c>
      <c r="FC247" s="176">
        <f t="shared" si="293"/>
        <v>0</v>
      </c>
      <c r="FD247" s="176">
        <f t="shared" si="293"/>
        <v>0</v>
      </c>
      <c r="FE247" s="176">
        <f t="shared" si="293"/>
        <v>0</v>
      </c>
      <c r="FF247" s="176">
        <f t="shared" si="293"/>
        <v>0</v>
      </c>
      <c r="FG247" s="176">
        <f t="shared" si="293"/>
        <v>0</v>
      </c>
      <c r="FH247" s="176">
        <f t="shared" si="293"/>
        <v>0</v>
      </c>
      <c r="FI247" s="176">
        <f t="shared" si="293"/>
        <v>0</v>
      </c>
      <c r="FJ247" s="176">
        <f t="shared" si="293"/>
        <v>0</v>
      </c>
      <c r="FK247" s="176">
        <f t="shared" si="293"/>
        <v>0</v>
      </c>
      <c r="FL247" s="176">
        <f t="shared" si="293"/>
        <v>0</v>
      </c>
      <c r="FM247" s="176">
        <f t="shared" si="293"/>
        <v>0</v>
      </c>
      <c r="FN247" s="176">
        <f t="shared" si="293"/>
        <v>0</v>
      </c>
      <c r="FO247" s="176">
        <f t="shared" si="293"/>
        <v>0</v>
      </c>
      <c r="FP247" s="176">
        <f t="shared" si="293"/>
        <v>0</v>
      </c>
      <c r="FQ247" s="176">
        <f t="shared" si="302"/>
        <v>0</v>
      </c>
      <c r="FR247" s="176">
        <f t="shared" si="302"/>
        <v>0</v>
      </c>
      <c r="FS247" s="176">
        <f t="shared" si="302"/>
        <v>0</v>
      </c>
      <c r="FT247" s="176">
        <f t="shared" si="302"/>
        <v>0</v>
      </c>
      <c r="FU247" s="176">
        <f t="shared" si="302"/>
        <v>0</v>
      </c>
      <c r="FV247" s="176">
        <f t="shared" si="302"/>
        <v>0</v>
      </c>
      <c r="FW247" s="176">
        <f t="shared" si="302"/>
        <v>0</v>
      </c>
      <c r="FX247" s="176">
        <f t="shared" si="302"/>
        <v>0</v>
      </c>
      <c r="FY247" s="176">
        <f t="shared" si="302"/>
        <v>0</v>
      </c>
      <c r="FZ247" s="176">
        <f t="shared" si="302"/>
        <v>0</v>
      </c>
      <c r="GA247" s="176">
        <f t="shared" si="302"/>
        <v>0</v>
      </c>
      <c r="GB247" s="176">
        <f t="shared" si="302"/>
        <v>0</v>
      </c>
      <c r="GC247" s="176">
        <f t="shared" si="302"/>
        <v>0</v>
      </c>
      <c r="GD247" s="176">
        <f t="shared" si="302"/>
        <v>0</v>
      </c>
      <c r="GE247" s="176">
        <f t="shared" si="302"/>
        <v>0</v>
      </c>
      <c r="GF247" s="176">
        <f t="shared" si="307"/>
        <v>0</v>
      </c>
      <c r="GG247" s="176">
        <f t="shared" si="307"/>
        <v>0</v>
      </c>
      <c r="GH247" s="176">
        <f t="shared" si="307"/>
        <v>0</v>
      </c>
      <c r="GI247" s="176">
        <f t="shared" si="307"/>
        <v>0</v>
      </c>
      <c r="GJ247" s="176">
        <f t="shared" si="292"/>
        <v>0</v>
      </c>
      <c r="GK247" s="176">
        <f t="shared" si="292"/>
        <v>0</v>
      </c>
      <c r="GL247" s="176">
        <f t="shared" si="292"/>
        <v>0</v>
      </c>
      <c r="GM247" s="176">
        <f t="shared" si="292"/>
        <v>0</v>
      </c>
      <c r="GN247" s="176">
        <f t="shared" si="292"/>
        <v>0</v>
      </c>
      <c r="GO247" s="176">
        <f t="shared" si="292"/>
        <v>0</v>
      </c>
      <c r="GP247" s="176">
        <f t="shared" si="292"/>
        <v>0</v>
      </c>
      <c r="GQ247" s="176">
        <f t="shared" si="292"/>
        <v>0</v>
      </c>
      <c r="GR247" s="176">
        <f t="shared" si="292"/>
        <v>0</v>
      </c>
      <c r="GS247" s="176">
        <f t="shared" si="292"/>
        <v>0</v>
      </c>
      <c r="GT247" s="176">
        <f t="shared" si="292"/>
        <v>0</v>
      </c>
      <c r="GU247" s="176">
        <f t="shared" si="292"/>
        <v>0</v>
      </c>
      <c r="GV247" s="176">
        <f t="shared" si="292"/>
        <v>0</v>
      </c>
      <c r="GW247" s="176">
        <f t="shared" si="292"/>
        <v>0</v>
      </c>
      <c r="GX247" s="176">
        <f t="shared" si="292"/>
        <v>0</v>
      </c>
      <c r="GY247" s="176">
        <f t="shared" si="289"/>
        <v>0</v>
      </c>
      <c r="GZ247" s="176">
        <f t="shared" si="289"/>
        <v>0</v>
      </c>
      <c r="HA247" s="176">
        <f t="shared" si="289"/>
        <v>0</v>
      </c>
      <c r="HB247" s="176">
        <f t="shared" si="289"/>
        <v>0</v>
      </c>
      <c r="HC247" s="176">
        <f t="shared" si="289"/>
        <v>0</v>
      </c>
      <c r="HD247" s="176">
        <f t="shared" ref="HD247:HS263" si="312">+NORMDIST($H247,HD$12,HD$13,FALSE)</f>
        <v>0</v>
      </c>
      <c r="HE247" s="176">
        <f t="shared" si="312"/>
        <v>0</v>
      </c>
      <c r="HF247" s="176">
        <f t="shared" si="312"/>
        <v>0</v>
      </c>
      <c r="HG247" s="176">
        <f t="shared" si="312"/>
        <v>0</v>
      </c>
      <c r="HH247" s="176">
        <f t="shared" si="312"/>
        <v>0</v>
      </c>
      <c r="HI247" s="176">
        <f t="shared" si="312"/>
        <v>0</v>
      </c>
      <c r="HJ247" s="176">
        <f t="shared" si="312"/>
        <v>0</v>
      </c>
      <c r="HK247" s="176">
        <f t="shared" si="312"/>
        <v>0</v>
      </c>
      <c r="HL247" s="176">
        <f t="shared" si="312"/>
        <v>0</v>
      </c>
      <c r="HM247" s="176">
        <f t="shared" si="312"/>
        <v>0</v>
      </c>
      <c r="HN247" s="176">
        <f t="shared" si="312"/>
        <v>0</v>
      </c>
      <c r="HO247" s="176">
        <f t="shared" si="312"/>
        <v>0</v>
      </c>
      <c r="HP247" s="176">
        <f t="shared" si="312"/>
        <v>0</v>
      </c>
      <c r="HQ247" s="176">
        <f t="shared" si="312"/>
        <v>0</v>
      </c>
      <c r="HR247" s="176">
        <f t="shared" si="312"/>
        <v>0</v>
      </c>
      <c r="HS247" s="176">
        <f t="shared" si="312"/>
        <v>0</v>
      </c>
      <c r="HT247" s="176">
        <f t="shared" si="303"/>
        <v>0</v>
      </c>
      <c r="HU247" s="176">
        <f t="shared" si="303"/>
        <v>0</v>
      </c>
      <c r="HV247" s="176">
        <f t="shared" si="303"/>
        <v>0</v>
      </c>
      <c r="HW247" s="176">
        <f t="shared" si="303"/>
        <v>0</v>
      </c>
      <c r="HX247" s="176">
        <f t="shared" si="303"/>
        <v>0</v>
      </c>
      <c r="HY247" s="176">
        <f t="shared" si="303"/>
        <v>0</v>
      </c>
      <c r="HZ247" s="176">
        <f t="shared" si="303"/>
        <v>0</v>
      </c>
      <c r="IA247" s="176">
        <f t="shared" si="303"/>
        <v>0</v>
      </c>
      <c r="IB247" s="176">
        <f t="shared" si="303"/>
        <v>0</v>
      </c>
      <c r="IC247" s="176">
        <f t="shared" si="303"/>
        <v>0</v>
      </c>
      <c r="ID247" s="176">
        <f t="shared" si="303"/>
        <v>0</v>
      </c>
      <c r="IE247" s="176">
        <f t="shared" si="303"/>
        <v>0</v>
      </c>
      <c r="IF247" s="176">
        <f t="shared" si="303"/>
        <v>0</v>
      </c>
      <c r="IG247" s="176">
        <f t="shared" si="303"/>
        <v>0</v>
      </c>
    </row>
    <row r="248" spans="2:241" ht="12.75" customHeight="1" x14ac:dyDescent="0.25">
      <c r="B248" s="174"/>
      <c r="C248" s="174"/>
      <c r="D248" s="174">
        <f t="shared" si="256"/>
        <v>0</v>
      </c>
      <c r="E248"/>
      <c r="F248"/>
      <c r="G248" s="177">
        <v>235</v>
      </c>
      <c r="H248" s="176">
        <f t="shared" si="257"/>
        <v>36.437183704376075</v>
      </c>
      <c r="I248" s="176">
        <f t="shared" si="259"/>
        <v>0</v>
      </c>
      <c r="K248" s="176">
        <f t="shared" si="311"/>
        <v>0</v>
      </c>
      <c r="L248" s="176">
        <f t="shared" si="311"/>
        <v>0</v>
      </c>
      <c r="M248" s="176">
        <f t="shared" si="311"/>
        <v>0</v>
      </c>
      <c r="N248" s="176">
        <f t="shared" si="311"/>
        <v>0</v>
      </c>
      <c r="O248" s="176">
        <f t="shared" si="311"/>
        <v>0</v>
      </c>
      <c r="P248" s="176">
        <f t="shared" si="311"/>
        <v>0</v>
      </c>
      <c r="Q248" s="176">
        <f t="shared" si="311"/>
        <v>0</v>
      </c>
      <c r="R248" s="176">
        <f t="shared" si="311"/>
        <v>0</v>
      </c>
      <c r="S248" s="176">
        <f t="shared" si="311"/>
        <v>0</v>
      </c>
      <c r="T248" s="176">
        <f t="shared" si="311"/>
        <v>0</v>
      </c>
      <c r="U248" s="176">
        <f t="shared" si="311"/>
        <v>0</v>
      </c>
      <c r="V248" s="176">
        <f t="shared" si="311"/>
        <v>0</v>
      </c>
      <c r="W248" s="176">
        <f t="shared" si="311"/>
        <v>0</v>
      </c>
      <c r="X248" s="176">
        <f t="shared" si="311"/>
        <v>0</v>
      </c>
      <c r="Y248" s="176">
        <f t="shared" si="311"/>
        <v>0</v>
      </c>
      <c r="Z248" s="176">
        <f t="shared" si="311"/>
        <v>0</v>
      </c>
      <c r="AA248" s="176">
        <f t="shared" si="298"/>
        <v>0</v>
      </c>
      <c r="AB248" s="176">
        <f t="shared" si="298"/>
        <v>0</v>
      </c>
      <c r="AC248" s="176">
        <f t="shared" si="298"/>
        <v>0</v>
      </c>
      <c r="AD248" s="176">
        <f t="shared" si="298"/>
        <v>0</v>
      </c>
      <c r="AE248" s="176">
        <f t="shared" si="296"/>
        <v>0</v>
      </c>
      <c r="AF248" s="176">
        <f t="shared" si="296"/>
        <v>0</v>
      </c>
      <c r="AG248" s="176">
        <f t="shared" si="296"/>
        <v>0</v>
      </c>
      <c r="AH248" s="176">
        <f t="shared" si="296"/>
        <v>0</v>
      </c>
      <c r="AI248" s="176">
        <f t="shared" si="296"/>
        <v>0</v>
      </c>
      <c r="AJ248" s="176">
        <f t="shared" si="296"/>
        <v>0</v>
      </c>
      <c r="AK248" s="176">
        <f t="shared" si="296"/>
        <v>0</v>
      </c>
      <c r="AL248" s="176">
        <f t="shared" si="296"/>
        <v>0</v>
      </c>
      <c r="AM248" s="176">
        <f t="shared" si="296"/>
        <v>0</v>
      </c>
      <c r="AN248" s="176">
        <f t="shared" si="296"/>
        <v>0</v>
      </c>
      <c r="AO248" s="176">
        <f t="shared" si="296"/>
        <v>0</v>
      </c>
      <c r="AP248" s="176">
        <f t="shared" si="296"/>
        <v>0</v>
      </c>
      <c r="AQ248" s="176">
        <f t="shared" si="296"/>
        <v>0</v>
      </c>
      <c r="AR248" s="176">
        <f t="shared" si="296"/>
        <v>0</v>
      </c>
      <c r="AS248" s="176">
        <f t="shared" si="296"/>
        <v>0</v>
      </c>
      <c r="AT248" s="176">
        <f t="shared" si="296"/>
        <v>0</v>
      </c>
      <c r="AU248" s="176">
        <f t="shared" si="300"/>
        <v>0</v>
      </c>
      <c r="AV248" s="176">
        <f t="shared" si="300"/>
        <v>0</v>
      </c>
      <c r="AW248" s="176">
        <f t="shared" si="300"/>
        <v>0</v>
      </c>
      <c r="AX248" s="176">
        <f t="shared" si="300"/>
        <v>0</v>
      </c>
      <c r="AY248" s="176">
        <f t="shared" si="300"/>
        <v>0</v>
      </c>
      <c r="AZ248" s="176">
        <f t="shared" si="300"/>
        <v>0</v>
      </c>
      <c r="BA248" s="176">
        <f t="shared" si="300"/>
        <v>0</v>
      </c>
      <c r="BB248" s="176">
        <f t="shared" si="300"/>
        <v>0</v>
      </c>
      <c r="BC248" s="176">
        <f t="shared" si="300"/>
        <v>0</v>
      </c>
      <c r="BD248" s="176">
        <f t="shared" si="300"/>
        <v>0</v>
      </c>
      <c r="BE248" s="176">
        <f t="shared" si="300"/>
        <v>0</v>
      </c>
      <c r="BF248" s="176">
        <f t="shared" si="300"/>
        <v>0</v>
      </c>
      <c r="BG248" s="176">
        <f t="shared" si="300"/>
        <v>0</v>
      </c>
      <c r="BH248" s="176">
        <f t="shared" si="285"/>
        <v>0</v>
      </c>
      <c r="BI248" s="176">
        <f t="shared" si="285"/>
        <v>0</v>
      </c>
      <c r="BJ248" s="176">
        <f t="shared" si="285"/>
        <v>0</v>
      </c>
      <c r="BK248" s="176">
        <f t="shared" si="285"/>
        <v>0</v>
      </c>
      <c r="BL248" s="176">
        <f t="shared" si="285"/>
        <v>0</v>
      </c>
      <c r="BM248" s="176">
        <f t="shared" si="285"/>
        <v>0</v>
      </c>
      <c r="BN248" s="176">
        <f t="shared" si="285"/>
        <v>0</v>
      </c>
      <c r="BO248" s="176">
        <f t="shared" si="285"/>
        <v>0</v>
      </c>
      <c r="BP248" s="176">
        <f t="shared" si="305"/>
        <v>0</v>
      </c>
      <c r="BQ248" s="176">
        <f t="shared" si="305"/>
        <v>0</v>
      </c>
      <c r="BR248" s="176">
        <f t="shared" si="305"/>
        <v>0</v>
      </c>
      <c r="BS248" s="176">
        <f t="shared" si="305"/>
        <v>0</v>
      </c>
      <c r="BT248" s="176">
        <f t="shared" si="305"/>
        <v>0</v>
      </c>
      <c r="BU248" s="176">
        <f t="shared" si="305"/>
        <v>0</v>
      </c>
      <c r="BV248" s="176">
        <f t="shared" si="305"/>
        <v>0</v>
      </c>
      <c r="BW248" s="176">
        <f t="shared" si="305"/>
        <v>0</v>
      </c>
      <c r="BX248" s="176">
        <f t="shared" si="305"/>
        <v>0</v>
      </c>
      <c r="BY248" s="176">
        <f t="shared" si="305"/>
        <v>0</v>
      </c>
      <c r="BZ248" s="176">
        <f t="shared" si="305"/>
        <v>0</v>
      </c>
      <c r="CA248" s="176">
        <f t="shared" si="305"/>
        <v>0</v>
      </c>
      <c r="CB248" s="176">
        <f t="shared" si="305"/>
        <v>0</v>
      </c>
      <c r="CC248" s="176">
        <f t="shared" si="306"/>
        <v>0</v>
      </c>
      <c r="CD248" s="176">
        <f t="shared" si="306"/>
        <v>0</v>
      </c>
      <c r="CE248" s="176">
        <f t="shared" si="306"/>
        <v>0</v>
      </c>
      <c r="CF248" s="176">
        <f t="shared" si="306"/>
        <v>0</v>
      </c>
      <c r="CG248" s="176">
        <f t="shared" si="306"/>
        <v>0</v>
      </c>
      <c r="CH248" s="176">
        <f t="shared" si="306"/>
        <v>0</v>
      </c>
      <c r="CI248" s="176">
        <f t="shared" si="306"/>
        <v>0</v>
      </c>
      <c r="CJ248" s="176">
        <f t="shared" si="306"/>
        <v>0</v>
      </c>
      <c r="CK248" s="176">
        <f t="shared" si="306"/>
        <v>0</v>
      </c>
      <c r="CL248" s="176">
        <f t="shared" si="306"/>
        <v>0</v>
      </c>
      <c r="CM248" s="176">
        <f t="shared" si="304"/>
        <v>0</v>
      </c>
      <c r="CN248" s="176">
        <f t="shared" si="304"/>
        <v>0</v>
      </c>
      <c r="CO248" s="176">
        <f t="shared" si="304"/>
        <v>0</v>
      </c>
      <c r="CP248" s="176">
        <f t="shared" si="304"/>
        <v>0</v>
      </c>
      <c r="CQ248" s="176">
        <f t="shared" si="304"/>
        <v>0</v>
      </c>
      <c r="CR248" s="176">
        <f t="shared" si="304"/>
        <v>0</v>
      </c>
      <c r="CS248" s="176">
        <f t="shared" si="304"/>
        <v>0</v>
      </c>
      <c r="CT248" s="176">
        <f t="shared" si="304"/>
        <v>0</v>
      </c>
      <c r="CU248" s="176">
        <f t="shared" si="304"/>
        <v>0</v>
      </c>
      <c r="CV248" s="176">
        <f t="shared" si="304"/>
        <v>0</v>
      </c>
      <c r="CW248" s="176">
        <f t="shared" si="304"/>
        <v>0</v>
      </c>
      <c r="CX248" s="176">
        <f t="shared" si="301"/>
        <v>0</v>
      </c>
      <c r="CY248" s="176">
        <f t="shared" si="301"/>
        <v>0</v>
      </c>
      <c r="CZ248" s="176">
        <f t="shared" si="301"/>
        <v>0</v>
      </c>
      <c r="DA248" s="176">
        <f t="shared" si="301"/>
        <v>0</v>
      </c>
      <c r="DB248" s="176">
        <f t="shared" si="301"/>
        <v>0</v>
      </c>
      <c r="DC248" s="176">
        <f t="shared" si="301"/>
        <v>0</v>
      </c>
      <c r="DD248" s="176">
        <f t="shared" si="301"/>
        <v>0</v>
      </c>
      <c r="DE248" s="176">
        <f t="shared" si="295"/>
        <v>0</v>
      </c>
      <c r="DF248" s="176">
        <f t="shared" si="295"/>
        <v>0</v>
      </c>
      <c r="DG248" s="176">
        <f t="shared" si="295"/>
        <v>0</v>
      </c>
      <c r="DH248" s="176">
        <f t="shared" si="295"/>
        <v>0</v>
      </c>
      <c r="DI248" s="176">
        <f t="shared" si="295"/>
        <v>0</v>
      </c>
      <c r="DJ248" s="176">
        <f t="shared" si="295"/>
        <v>0</v>
      </c>
      <c r="DK248" s="176">
        <f t="shared" si="295"/>
        <v>0</v>
      </c>
      <c r="DL248" s="176">
        <f t="shared" si="295"/>
        <v>0</v>
      </c>
      <c r="DM248" s="176">
        <f t="shared" si="295"/>
        <v>0</v>
      </c>
      <c r="DN248" s="176">
        <f t="shared" si="295"/>
        <v>0</v>
      </c>
      <c r="DO248" s="176">
        <f t="shared" si="295"/>
        <v>0</v>
      </c>
      <c r="DP248" s="176">
        <f t="shared" si="310"/>
        <v>0</v>
      </c>
      <c r="DQ248" s="176">
        <f t="shared" si="310"/>
        <v>0</v>
      </c>
      <c r="DR248" s="176">
        <f t="shared" si="310"/>
        <v>0</v>
      </c>
      <c r="DS248" s="176">
        <f t="shared" si="310"/>
        <v>0</v>
      </c>
      <c r="DT248" s="176">
        <f t="shared" si="310"/>
        <v>0</v>
      </c>
      <c r="DU248" s="176">
        <f t="shared" si="310"/>
        <v>0</v>
      </c>
      <c r="DV248" s="176">
        <f t="shared" si="310"/>
        <v>0</v>
      </c>
      <c r="DW248" s="176">
        <f t="shared" si="310"/>
        <v>0</v>
      </c>
      <c r="DX248" s="176">
        <f t="shared" si="310"/>
        <v>0</v>
      </c>
      <c r="DY248" s="176">
        <f t="shared" si="310"/>
        <v>0</v>
      </c>
      <c r="DZ248" s="176">
        <f t="shared" si="310"/>
        <v>0</v>
      </c>
      <c r="EA248" s="176">
        <f t="shared" si="310"/>
        <v>0</v>
      </c>
      <c r="EB248" s="176">
        <f t="shared" si="310"/>
        <v>0</v>
      </c>
      <c r="EC248" s="176">
        <f t="shared" si="310"/>
        <v>0</v>
      </c>
      <c r="ED248" s="176">
        <f t="shared" si="310"/>
        <v>0</v>
      </c>
      <c r="EE248" s="176">
        <f t="shared" si="310"/>
        <v>0</v>
      </c>
      <c r="EF248" s="176">
        <f t="shared" si="308"/>
        <v>0</v>
      </c>
      <c r="EG248" s="176">
        <f t="shared" si="308"/>
        <v>0</v>
      </c>
      <c r="EH248" s="176">
        <f t="shared" si="308"/>
        <v>0</v>
      </c>
      <c r="EI248" s="176">
        <f t="shared" si="308"/>
        <v>0</v>
      </c>
      <c r="EJ248" s="176">
        <f t="shared" si="308"/>
        <v>0</v>
      </c>
      <c r="EK248" s="176">
        <f t="shared" si="308"/>
        <v>0</v>
      </c>
      <c r="EL248" s="176">
        <f t="shared" si="308"/>
        <v>0</v>
      </c>
      <c r="EM248" s="176">
        <f t="shared" si="308"/>
        <v>0</v>
      </c>
      <c r="EN248" s="176">
        <f t="shared" si="308"/>
        <v>0</v>
      </c>
      <c r="EO248" s="176">
        <f t="shared" si="308"/>
        <v>0</v>
      </c>
      <c r="EP248" s="176">
        <f t="shared" si="308"/>
        <v>0</v>
      </c>
      <c r="EQ248" s="176">
        <f t="shared" si="294"/>
        <v>0</v>
      </c>
      <c r="ER248" s="176">
        <f t="shared" si="294"/>
        <v>0</v>
      </c>
      <c r="ES248" s="176">
        <f t="shared" si="294"/>
        <v>0</v>
      </c>
      <c r="ET248" s="176">
        <f t="shared" si="294"/>
        <v>0</v>
      </c>
      <c r="EU248" s="176">
        <f t="shared" si="294"/>
        <v>0</v>
      </c>
      <c r="EV248" s="176">
        <f t="shared" si="294"/>
        <v>0</v>
      </c>
      <c r="EW248" s="176">
        <f t="shared" si="294"/>
        <v>0</v>
      </c>
      <c r="EX248" s="176">
        <f t="shared" si="294"/>
        <v>0</v>
      </c>
      <c r="EY248" s="176">
        <f t="shared" si="294"/>
        <v>0</v>
      </c>
      <c r="EZ248" s="176">
        <f t="shared" si="294"/>
        <v>0</v>
      </c>
      <c r="FA248" s="176">
        <f t="shared" si="294"/>
        <v>0</v>
      </c>
      <c r="FB248" s="176">
        <f t="shared" si="293"/>
        <v>0</v>
      </c>
      <c r="FC248" s="176">
        <f t="shared" si="293"/>
        <v>0</v>
      </c>
      <c r="FD248" s="176">
        <f t="shared" si="293"/>
        <v>0</v>
      </c>
      <c r="FE248" s="176">
        <f t="shared" si="293"/>
        <v>0</v>
      </c>
      <c r="FF248" s="176">
        <f t="shared" si="293"/>
        <v>0</v>
      </c>
      <c r="FG248" s="176">
        <f t="shared" si="293"/>
        <v>0</v>
      </c>
      <c r="FH248" s="176">
        <f t="shared" si="293"/>
        <v>0</v>
      </c>
      <c r="FI248" s="176">
        <f t="shared" si="293"/>
        <v>0</v>
      </c>
      <c r="FJ248" s="176">
        <f t="shared" si="293"/>
        <v>0</v>
      </c>
      <c r="FK248" s="176">
        <f t="shared" si="293"/>
        <v>0</v>
      </c>
      <c r="FL248" s="176">
        <f t="shared" si="293"/>
        <v>0</v>
      </c>
      <c r="FM248" s="176">
        <f t="shared" si="293"/>
        <v>0</v>
      </c>
      <c r="FN248" s="176">
        <f t="shared" si="293"/>
        <v>0</v>
      </c>
      <c r="FO248" s="176">
        <f t="shared" si="293"/>
        <v>0</v>
      </c>
      <c r="FP248" s="176">
        <f t="shared" si="293"/>
        <v>0</v>
      </c>
      <c r="FQ248" s="176">
        <f t="shared" si="302"/>
        <v>0</v>
      </c>
      <c r="FR248" s="176">
        <f t="shared" si="302"/>
        <v>0</v>
      </c>
      <c r="FS248" s="176">
        <f t="shared" si="302"/>
        <v>0</v>
      </c>
      <c r="FT248" s="176">
        <f t="shared" si="302"/>
        <v>0</v>
      </c>
      <c r="FU248" s="176">
        <f t="shared" si="302"/>
        <v>0</v>
      </c>
      <c r="FV248" s="176">
        <f t="shared" si="302"/>
        <v>0</v>
      </c>
      <c r="FW248" s="176">
        <f t="shared" si="302"/>
        <v>0</v>
      </c>
      <c r="FX248" s="176">
        <f t="shared" si="302"/>
        <v>0</v>
      </c>
      <c r="FY248" s="176">
        <f t="shared" si="302"/>
        <v>0</v>
      </c>
      <c r="FZ248" s="176">
        <f t="shared" si="302"/>
        <v>0</v>
      </c>
      <c r="GA248" s="176">
        <f t="shared" si="302"/>
        <v>0</v>
      </c>
      <c r="GB248" s="176">
        <f t="shared" si="302"/>
        <v>0</v>
      </c>
      <c r="GC248" s="176">
        <f t="shared" si="302"/>
        <v>0</v>
      </c>
      <c r="GD248" s="176">
        <f t="shared" si="302"/>
        <v>0</v>
      </c>
      <c r="GE248" s="176">
        <f t="shared" si="302"/>
        <v>0</v>
      </c>
      <c r="GF248" s="176">
        <f t="shared" si="307"/>
        <v>0</v>
      </c>
      <c r="GG248" s="176">
        <f t="shared" si="307"/>
        <v>0</v>
      </c>
      <c r="GH248" s="176">
        <f t="shared" si="307"/>
        <v>0</v>
      </c>
      <c r="GI248" s="176">
        <f t="shared" si="307"/>
        <v>0</v>
      </c>
      <c r="GJ248" s="176">
        <f t="shared" si="307"/>
        <v>0</v>
      </c>
      <c r="GK248" s="176">
        <f t="shared" si="292"/>
        <v>0</v>
      </c>
      <c r="GL248" s="176">
        <f t="shared" si="292"/>
        <v>0</v>
      </c>
      <c r="GM248" s="176">
        <f t="shared" si="292"/>
        <v>0</v>
      </c>
      <c r="GN248" s="176">
        <f t="shared" si="292"/>
        <v>0</v>
      </c>
      <c r="GO248" s="176">
        <f t="shared" si="292"/>
        <v>0</v>
      </c>
      <c r="GP248" s="176">
        <f t="shared" si="292"/>
        <v>0</v>
      </c>
      <c r="GQ248" s="176">
        <f t="shared" si="292"/>
        <v>0</v>
      </c>
      <c r="GR248" s="176">
        <f t="shared" si="292"/>
        <v>0</v>
      </c>
      <c r="GS248" s="176">
        <f t="shared" si="292"/>
        <v>0</v>
      </c>
      <c r="GT248" s="176">
        <f t="shared" si="292"/>
        <v>0</v>
      </c>
      <c r="GU248" s="176">
        <f t="shared" si="292"/>
        <v>0</v>
      </c>
      <c r="GV248" s="176">
        <f t="shared" si="292"/>
        <v>0</v>
      </c>
      <c r="GW248" s="176">
        <f t="shared" si="292"/>
        <v>0</v>
      </c>
      <c r="GX248" s="176">
        <f t="shared" si="292"/>
        <v>0</v>
      </c>
      <c r="GY248" s="176">
        <f t="shared" ref="GY248:HN264" si="313">+NORMDIST($H248,GY$12,GY$13,FALSE)</f>
        <v>0</v>
      </c>
      <c r="GZ248" s="176">
        <f t="shared" si="313"/>
        <v>0</v>
      </c>
      <c r="HA248" s="176">
        <f t="shared" si="313"/>
        <v>0</v>
      </c>
      <c r="HB248" s="176">
        <f t="shared" si="313"/>
        <v>0</v>
      </c>
      <c r="HC248" s="176">
        <f t="shared" si="313"/>
        <v>0</v>
      </c>
      <c r="HD248" s="176">
        <f t="shared" si="313"/>
        <v>0</v>
      </c>
      <c r="HE248" s="176">
        <f t="shared" si="313"/>
        <v>0</v>
      </c>
      <c r="HF248" s="176">
        <f t="shared" si="313"/>
        <v>0</v>
      </c>
      <c r="HG248" s="176">
        <f t="shared" si="313"/>
        <v>0</v>
      </c>
      <c r="HH248" s="176">
        <f t="shared" si="313"/>
        <v>0</v>
      </c>
      <c r="HI248" s="176">
        <f t="shared" si="313"/>
        <v>0</v>
      </c>
      <c r="HJ248" s="176">
        <f t="shared" si="313"/>
        <v>0</v>
      </c>
      <c r="HK248" s="176">
        <f t="shared" si="313"/>
        <v>0</v>
      </c>
      <c r="HL248" s="176">
        <f t="shared" si="313"/>
        <v>0</v>
      </c>
      <c r="HM248" s="176">
        <f t="shared" si="313"/>
        <v>0</v>
      </c>
      <c r="HN248" s="176">
        <f t="shared" si="313"/>
        <v>0</v>
      </c>
      <c r="HO248" s="176">
        <f t="shared" si="312"/>
        <v>0</v>
      </c>
      <c r="HP248" s="176">
        <f t="shared" si="312"/>
        <v>0</v>
      </c>
      <c r="HQ248" s="176">
        <f t="shared" si="312"/>
        <v>0</v>
      </c>
      <c r="HR248" s="176">
        <f t="shared" si="312"/>
        <v>0</v>
      </c>
      <c r="HS248" s="176">
        <f t="shared" si="312"/>
        <v>0</v>
      </c>
      <c r="HT248" s="176">
        <f t="shared" si="303"/>
        <v>0</v>
      </c>
      <c r="HU248" s="176">
        <f t="shared" si="303"/>
        <v>0</v>
      </c>
      <c r="HV248" s="176">
        <f t="shared" si="303"/>
        <v>0</v>
      </c>
      <c r="HW248" s="176">
        <f t="shared" si="303"/>
        <v>0</v>
      </c>
      <c r="HX248" s="176">
        <f t="shared" si="303"/>
        <v>0</v>
      </c>
      <c r="HY248" s="176">
        <f t="shared" si="303"/>
        <v>0</v>
      </c>
      <c r="HZ248" s="176">
        <f t="shared" si="303"/>
        <v>0</v>
      </c>
      <c r="IA248" s="176">
        <f t="shared" si="303"/>
        <v>0</v>
      </c>
      <c r="IB248" s="176">
        <f t="shared" si="303"/>
        <v>0</v>
      </c>
      <c r="IC248" s="176">
        <f t="shared" si="303"/>
        <v>0</v>
      </c>
      <c r="ID248" s="176">
        <f t="shared" si="303"/>
        <v>0</v>
      </c>
      <c r="IE248" s="176">
        <f t="shared" si="303"/>
        <v>0</v>
      </c>
      <c r="IF248" s="176">
        <f t="shared" si="303"/>
        <v>0</v>
      </c>
      <c r="IG248" s="176">
        <f t="shared" si="303"/>
        <v>0</v>
      </c>
    </row>
    <row r="249" spans="2:241" ht="12.75" customHeight="1" x14ac:dyDescent="0.25">
      <c r="B249" s="174"/>
      <c r="C249" s="174"/>
      <c r="D249" s="174">
        <f t="shared" si="256"/>
        <v>0</v>
      </c>
      <c r="E249"/>
      <c r="F249"/>
      <c r="G249" s="177">
        <v>236</v>
      </c>
      <c r="H249" s="176">
        <f t="shared" si="257"/>
        <v>36.592235549926613</v>
      </c>
      <c r="I249" s="176">
        <f t="shared" si="259"/>
        <v>0</v>
      </c>
      <c r="K249" s="176">
        <f t="shared" si="311"/>
        <v>0</v>
      </c>
      <c r="L249" s="176">
        <f t="shared" si="311"/>
        <v>0</v>
      </c>
      <c r="M249" s="176">
        <f t="shared" si="311"/>
        <v>0</v>
      </c>
      <c r="N249" s="176">
        <f t="shared" si="311"/>
        <v>0</v>
      </c>
      <c r="O249" s="176">
        <f t="shared" si="311"/>
        <v>0</v>
      </c>
      <c r="P249" s="176">
        <f t="shared" si="311"/>
        <v>0</v>
      </c>
      <c r="Q249" s="176">
        <f t="shared" si="311"/>
        <v>0</v>
      </c>
      <c r="R249" s="176">
        <f t="shared" si="311"/>
        <v>0</v>
      </c>
      <c r="S249" s="176">
        <f t="shared" si="311"/>
        <v>0</v>
      </c>
      <c r="T249" s="176">
        <f t="shared" si="311"/>
        <v>0</v>
      </c>
      <c r="U249" s="176">
        <f t="shared" si="311"/>
        <v>0</v>
      </c>
      <c r="V249" s="176">
        <f t="shared" si="311"/>
        <v>0</v>
      </c>
      <c r="W249" s="176">
        <f t="shared" si="311"/>
        <v>0</v>
      </c>
      <c r="X249" s="176">
        <f t="shared" si="311"/>
        <v>0</v>
      </c>
      <c r="Y249" s="176">
        <f t="shared" si="311"/>
        <v>0</v>
      </c>
      <c r="Z249" s="176">
        <f t="shared" si="311"/>
        <v>0</v>
      </c>
      <c r="AA249" s="176">
        <f t="shared" si="298"/>
        <v>0</v>
      </c>
      <c r="AB249" s="176">
        <f t="shared" si="298"/>
        <v>0</v>
      </c>
      <c r="AC249" s="176">
        <f t="shared" si="298"/>
        <v>0</v>
      </c>
      <c r="AD249" s="176">
        <f t="shared" si="298"/>
        <v>0</v>
      </c>
      <c r="AE249" s="176">
        <f t="shared" si="296"/>
        <v>0</v>
      </c>
      <c r="AF249" s="176">
        <f t="shared" si="296"/>
        <v>0</v>
      </c>
      <c r="AG249" s="176">
        <f t="shared" si="296"/>
        <v>0</v>
      </c>
      <c r="AH249" s="176">
        <f t="shared" si="296"/>
        <v>0</v>
      </c>
      <c r="AI249" s="176">
        <f t="shared" si="296"/>
        <v>0</v>
      </c>
      <c r="AJ249" s="176">
        <f t="shared" si="296"/>
        <v>0</v>
      </c>
      <c r="AK249" s="176">
        <f t="shared" si="296"/>
        <v>0</v>
      </c>
      <c r="AL249" s="176">
        <f t="shared" si="296"/>
        <v>0</v>
      </c>
      <c r="AM249" s="176">
        <f t="shared" si="296"/>
        <v>0</v>
      </c>
      <c r="AN249" s="176">
        <f t="shared" si="296"/>
        <v>0</v>
      </c>
      <c r="AO249" s="176">
        <f t="shared" si="296"/>
        <v>0</v>
      </c>
      <c r="AP249" s="176">
        <f t="shared" si="296"/>
        <v>0</v>
      </c>
      <c r="AQ249" s="176">
        <f t="shared" si="296"/>
        <v>0</v>
      </c>
      <c r="AR249" s="176">
        <f t="shared" si="296"/>
        <v>0</v>
      </c>
      <c r="AS249" s="176">
        <f t="shared" si="296"/>
        <v>0</v>
      </c>
      <c r="AT249" s="176">
        <f t="shared" si="296"/>
        <v>0</v>
      </c>
      <c r="AU249" s="176">
        <f t="shared" si="300"/>
        <v>0</v>
      </c>
      <c r="AV249" s="176">
        <f t="shared" si="300"/>
        <v>0</v>
      </c>
      <c r="AW249" s="176">
        <f t="shared" si="300"/>
        <v>0</v>
      </c>
      <c r="AX249" s="176">
        <f t="shared" si="300"/>
        <v>0</v>
      </c>
      <c r="AY249" s="176">
        <f t="shared" si="300"/>
        <v>0</v>
      </c>
      <c r="AZ249" s="176">
        <f t="shared" si="300"/>
        <v>0</v>
      </c>
      <c r="BA249" s="176">
        <f t="shared" si="300"/>
        <v>0</v>
      </c>
      <c r="BB249" s="176">
        <f t="shared" si="300"/>
        <v>0</v>
      </c>
      <c r="BC249" s="176">
        <f t="shared" si="300"/>
        <v>0</v>
      </c>
      <c r="BD249" s="176">
        <f t="shared" si="300"/>
        <v>0</v>
      </c>
      <c r="BE249" s="176">
        <f t="shared" si="300"/>
        <v>0</v>
      </c>
      <c r="BF249" s="176">
        <f t="shared" si="300"/>
        <v>0</v>
      </c>
      <c r="BG249" s="176">
        <f t="shared" si="300"/>
        <v>0</v>
      </c>
      <c r="BH249" s="176">
        <f t="shared" si="285"/>
        <v>0</v>
      </c>
      <c r="BI249" s="176">
        <f t="shared" si="285"/>
        <v>0</v>
      </c>
      <c r="BJ249" s="176">
        <f t="shared" si="285"/>
        <v>0</v>
      </c>
      <c r="BK249" s="176">
        <f t="shared" si="285"/>
        <v>0</v>
      </c>
      <c r="BL249" s="176">
        <f t="shared" si="285"/>
        <v>0</v>
      </c>
      <c r="BM249" s="176">
        <f t="shared" si="285"/>
        <v>0</v>
      </c>
      <c r="BN249" s="176">
        <f t="shared" si="285"/>
        <v>0</v>
      </c>
      <c r="BO249" s="176">
        <f t="shared" si="285"/>
        <v>0</v>
      </c>
      <c r="BP249" s="176">
        <f t="shared" si="305"/>
        <v>0</v>
      </c>
      <c r="BQ249" s="176">
        <f t="shared" si="305"/>
        <v>0</v>
      </c>
      <c r="BR249" s="176">
        <f t="shared" si="305"/>
        <v>0</v>
      </c>
      <c r="BS249" s="176">
        <f t="shared" si="305"/>
        <v>0</v>
      </c>
      <c r="BT249" s="176">
        <f t="shared" si="305"/>
        <v>0</v>
      </c>
      <c r="BU249" s="176">
        <f t="shared" si="305"/>
        <v>0</v>
      </c>
      <c r="BV249" s="176">
        <f t="shared" si="305"/>
        <v>0</v>
      </c>
      <c r="BW249" s="176">
        <f t="shared" si="305"/>
        <v>0</v>
      </c>
      <c r="BX249" s="176">
        <f t="shared" si="305"/>
        <v>0</v>
      </c>
      <c r="BY249" s="176">
        <f t="shared" si="305"/>
        <v>0</v>
      </c>
      <c r="BZ249" s="176">
        <f t="shared" si="305"/>
        <v>0</v>
      </c>
      <c r="CA249" s="176">
        <f t="shared" si="305"/>
        <v>0</v>
      </c>
      <c r="CB249" s="176">
        <f t="shared" si="305"/>
        <v>0</v>
      </c>
      <c r="CC249" s="176">
        <f t="shared" si="306"/>
        <v>0</v>
      </c>
      <c r="CD249" s="176">
        <f t="shared" si="306"/>
        <v>0</v>
      </c>
      <c r="CE249" s="176">
        <f t="shared" si="306"/>
        <v>0</v>
      </c>
      <c r="CF249" s="176">
        <f t="shared" si="306"/>
        <v>0</v>
      </c>
      <c r="CG249" s="176">
        <f t="shared" si="306"/>
        <v>0</v>
      </c>
      <c r="CH249" s="176">
        <f t="shared" si="306"/>
        <v>0</v>
      </c>
      <c r="CI249" s="176">
        <f t="shared" si="306"/>
        <v>0</v>
      </c>
      <c r="CJ249" s="176">
        <f t="shared" si="306"/>
        <v>0</v>
      </c>
      <c r="CK249" s="176">
        <f t="shared" si="306"/>
        <v>0</v>
      </c>
      <c r="CL249" s="176">
        <f t="shared" si="306"/>
        <v>0</v>
      </c>
      <c r="CM249" s="176">
        <f t="shared" si="306"/>
        <v>0</v>
      </c>
      <c r="CN249" s="176">
        <f t="shared" si="306"/>
        <v>0</v>
      </c>
      <c r="CO249" s="176">
        <f t="shared" si="306"/>
        <v>0</v>
      </c>
      <c r="CP249" s="176">
        <f t="shared" si="306"/>
        <v>0</v>
      </c>
      <c r="CQ249" s="176">
        <f t="shared" si="306"/>
        <v>0</v>
      </c>
      <c r="CR249" s="176">
        <f t="shared" si="306"/>
        <v>0</v>
      </c>
      <c r="CS249" s="176">
        <f t="shared" si="301"/>
        <v>0</v>
      </c>
      <c r="CT249" s="176">
        <f t="shared" si="301"/>
        <v>0</v>
      </c>
      <c r="CU249" s="176">
        <f t="shared" si="301"/>
        <v>0</v>
      </c>
      <c r="CV249" s="176">
        <f t="shared" si="301"/>
        <v>0</v>
      </c>
      <c r="CW249" s="176">
        <f t="shared" si="301"/>
        <v>0</v>
      </c>
      <c r="CX249" s="176">
        <f t="shared" si="301"/>
        <v>0</v>
      </c>
      <c r="CY249" s="176">
        <f t="shared" si="301"/>
        <v>0</v>
      </c>
      <c r="CZ249" s="176">
        <f t="shared" si="301"/>
        <v>0</v>
      </c>
      <c r="DA249" s="176">
        <f t="shared" si="301"/>
        <v>0</v>
      </c>
      <c r="DB249" s="176">
        <f t="shared" si="301"/>
        <v>0</v>
      </c>
      <c r="DC249" s="176">
        <f t="shared" si="301"/>
        <v>0</v>
      </c>
      <c r="DD249" s="176">
        <f t="shared" si="301"/>
        <v>0</v>
      </c>
      <c r="DE249" s="176">
        <f t="shared" si="295"/>
        <v>0</v>
      </c>
      <c r="DF249" s="176">
        <f t="shared" si="295"/>
        <v>0</v>
      </c>
      <c r="DG249" s="176">
        <f t="shared" si="295"/>
        <v>0</v>
      </c>
      <c r="DH249" s="176">
        <f t="shared" si="295"/>
        <v>0</v>
      </c>
      <c r="DI249" s="176">
        <f t="shared" si="295"/>
        <v>0</v>
      </c>
      <c r="DJ249" s="176">
        <f t="shared" si="295"/>
        <v>0</v>
      </c>
      <c r="DK249" s="176">
        <f t="shared" si="295"/>
        <v>0</v>
      </c>
      <c r="DL249" s="176">
        <f t="shared" si="295"/>
        <v>0</v>
      </c>
      <c r="DM249" s="176">
        <f t="shared" si="295"/>
        <v>0</v>
      </c>
      <c r="DN249" s="176">
        <f t="shared" si="295"/>
        <v>0</v>
      </c>
      <c r="DO249" s="176">
        <f t="shared" si="295"/>
        <v>0</v>
      </c>
      <c r="DP249" s="176">
        <f t="shared" si="310"/>
        <v>0</v>
      </c>
      <c r="DQ249" s="176">
        <f t="shared" si="310"/>
        <v>0</v>
      </c>
      <c r="DR249" s="176">
        <f t="shared" si="310"/>
        <v>0</v>
      </c>
      <c r="DS249" s="176">
        <f t="shared" si="310"/>
        <v>0</v>
      </c>
      <c r="DT249" s="176">
        <f t="shared" si="310"/>
        <v>0</v>
      </c>
      <c r="DU249" s="176">
        <f t="shared" si="310"/>
        <v>0</v>
      </c>
      <c r="DV249" s="176">
        <f t="shared" si="310"/>
        <v>0</v>
      </c>
      <c r="DW249" s="176">
        <f t="shared" si="310"/>
        <v>0</v>
      </c>
      <c r="DX249" s="176">
        <f t="shared" si="310"/>
        <v>0</v>
      </c>
      <c r="DY249" s="176">
        <f t="shared" si="310"/>
        <v>0</v>
      </c>
      <c r="DZ249" s="176">
        <f t="shared" si="310"/>
        <v>0</v>
      </c>
      <c r="EA249" s="176">
        <f t="shared" si="310"/>
        <v>0</v>
      </c>
      <c r="EB249" s="176">
        <f t="shared" si="310"/>
        <v>0</v>
      </c>
      <c r="EC249" s="176">
        <f t="shared" si="310"/>
        <v>0</v>
      </c>
      <c r="ED249" s="176">
        <f t="shared" si="310"/>
        <v>0</v>
      </c>
      <c r="EE249" s="176">
        <f t="shared" si="310"/>
        <v>0</v>
      </c>
      <c r="EF249" s="176">
        <f t="shared" si="308"/>
        <v>0</v>
      </c>
      <c r="EG249" s="176">
        <f t="shared" si="308"/>
        <v>0</v>
      </c>
      <c r="EH249" s="176">
        <f t="shared" si="308"/>
        <v>0</v>
      </c>
      <c r="EI249" s="176">
        <f t="shared" si="308"/>
        <v>0</v>
      </c>
      <c r="EJ249" s="176">
        <f t="shared" si="308"/>
        <v>0</v>
      </c>
      <c r="EK249" s="176">
        <f t="shared" si="308"/>
        <v>0</v>
      </c>
      <c r="EL249" s="176">
        <f t="shared" si="308"/>
        <v>0</v>
      </c>
      <c r="EM249" s="176">
        <f t="shared" si="308"/>
        <v>0</v>
      </c>
      <c r="EN249" s="176">
        <f t="shared" si="308"/>
        <v>0</v>
      </c>
      <c r="EO249" s="176">
        <f t="shared" si="308"/>
        <v>0</v>
      </c>
      <c r="EP249" s="176">
        <f t="shared" si="308"/>
        <v>0</v>
      </c>
      <c r="EQ249" s="176">
        <f t="shared" si="294"/>
        <v>0</v>
      </c>
      <c r="ER249" s="176">
        <f t="shared" si="294"/>
        <v>0</v>
      </c>
      <c r="ES249" s="176">
        <f t="shared" si="294"/>
        <v>0</v>
      </c>
      <c r="ET249" s="176">
        <f t="shared" si="294"/>
        <v>0</v>
      </c>
      <c r="EU249" s="176">
        <f t="shared" si="294"/>
        <v>0</v>
      </c>
      <c r="EV249" s="176">
        <f t="shared" si="294"/>
        <v>0</v>
      </c>
      <c r="EW249" s="176">
        <f t="shared" si="294"/>
        <v>0</v>
      </c>
      <c r="EX249" s="176">
        <f t="shared" si="294"/>
        <v>0</v>
      </c>
      <c r="EY249" s="176">
        <f t="shared" si="294"/>
        <v>0</v>
      </c>
      <c r="EZ249" s="176">
        <f t="shared" ref="EZ249:FO267" si="314">+NORMDIST($H249,EZ$12,EZ$13,FALSE)</f>
        <v>0</v>
      </c>
      <c r="FA249" s="176">
        <f t="shared" si="314"/>
        <v>0</v>
      </c>
      <c r="FB249" s="176">
        <f t="shared" si="314"/>
        <v>0</v>
      </c>
      <c r="FC249" s="176">
        <f t="shared" si="314"/>
        <v>0</v>
      </c>
      <c r="FD249" s="176">
        <f t="shared" si="314"/>
        <v>0</v>
      </c>
      <c r="FE249" s="176">
        <f t="shared" si="314"/>
        <v>0</v>
      </c>
      <c r="FF249" s="176">
        <f t="shared" si="314"/>
        <v>0</v>
      </c>
      <c r="FG249" s="176">
        <f t="shared" si="314"/>
        <v>0</v>
      </c>
      <c r="FH249" s="176">
        <f t="shared" si="314"/>
        <v>0</v>
      </c>
      <c r="FI249" s="176">
        <f t="shared" si="314"/>
        <v>0</v>
      </c>
      <c r="FJ249" s="176">
        <f t="shared" si="314"/>
        <v>0</v>
      </c>
      <c r="FK249" s="176">
        <f t="shared" si="314"/>
        <v>0</v>
      </c>
      <c r="FL249" s="176">
        <f t="shared" si="314"/>
        <v>0</v>
      </c>
      <c r="FM249" s="176">
        <f t="shared" si="314"/>
        <v>0</v>
      </c>
      <c r="FN249" s="176">
        <f t="shared" si="314"/>
        <v>0</v>
      </c>
      <c r="FO249" s="176">
        <f t="shared" si="314"/>
        <v>0</v>
      </c>
      <c r="FP249" s="176">
        <f t="shared" ref="FP249:GE270" si="315">+NORMDIST($H249,FP$12,FP$13,FALSE)</f>
        <v>0</v>
      </c>
      <c r="FQ249" s="176">
        <f t="shared" si="315"/>
        <v>0</v>
      </c>
      <c r="FR249" s="176">
        <f t="shared" si="315"/>
        <v>0</v>
      </c>
      <c r="FS249" s="176">
        <f t="shared" si="315"/>
        <v>0</v>
      </c>
      <c r="FT249" s="176">
        <f t="shared" si="302"/>
        <v>0</v>
      </c>
      <c r="FU249" s="176">
        <f t="shared" si="302"/>
        <v>0</v>
      </c>
      <c r="FV249" s="176">
        <f t="shared" si="302"/>
        <v>0</v>
      </c>
      <c r="FW249" s="176">
        <f t="shared" si="302"/>
        <v>0</v>
      </c>
      <c r="FX249" s="176">
        <f t="shared" si="302"/>
        <v>0</v>
      </c>
      <c r="FY249" s="176">
        <f t="shared" si="302"/>
        <v>0</v>
      </c>
      <c r="FZ249" s="176">
        <f t="shared" si="302"/>
        <v>0</v>
      </c>
      <c r="GA249" s="176">
        <f t="shared" si="302"/>
        <v>0</v>
      </c>
      <c r="GB249" s="176">
        <f t="shared" si="302"/>
        <v>0</v>
      </c>
      <c r="GC249" s="176">
        <f t="shared" si="302"/>
        <v>0</v>
      </c>
      <c r="GD249" s="176">
        <f t="shared" si="302"/>
        <v>0</v>
      </c>
      <c r="GE249" s="176">
        <f t="shared" si="302"/>
        <v>0</v>
      </c>
      <c r="GF249" s="176">
        <f t="shared" si="307"/>
        <v>0</v>
      </c>
      <c r="GG249" s="176">
        <f t="shared" si="307"/>
        <v>0</v>
      </c>
      <c r="GH249" s="176">
        <f t="shared" si="307"/>
        <v>0</v>
      </c>
      <c r="GI249" s="176">
        <f t="shared" si="307"/>
        <v>0</v>
      </c>
      <c r="GJ249" s="176">
        <f t="shared" si="307"/>
        <v>0</v>
      </c>
      <c r="GK249" s="176">
        <f t="shared" si="292"/>
        <v>0</v>
      </c>
      <c r="GL249" s="176">
        <f t="shared" si="292"/>
        <v>0</v>
      </c>
      <c r="GM249" s="176">
        <f t="shared" si="292"/>
        <v>0</v>
      </c>
      <c r="GN249" s="176">
        <f t="shared" si="292"/>
        <v>0</v>
      </c>
      <c r="GO249" s="176">
        <f t="shared" si="292"/>
        <v>0</v>
      </c>
      <c r="GP249" s="176">
        <f t="shared" si="292"/>
        <v>0</v>
      </c>
      <c r="GQ249" s="176">
        <f t="shared" si="292"/>
        <v>0</v>
      </c>
      <c r="GR249" s="176">
        <f t="shared" si="292"/>
        <v>0</v>
      </c>
      <c r="GS249" s="176">
        <f t="shared" ref="GS249:HH265" si="316">+NORMDIST($H249,GS$12,GS$13,FALSE)</f>
        <v>0</v>
      </c>
      <c r="GT249" s="176">
        <f t="shared" si="316"/>
        <v>0</v>
      </c>
      <c r="GU249" s="176">
        <f t="shared" si="316"/>
        <v>0</v>
      </c>
      <c r="GV249" s="176">
        <f t="shared" si="316"/>
        <v>0</v>
      </c>
      <c r="GW249" s="176">
        <f t="shared" si="316"/>
        <v>0</v>
      </c>
      <c r="GX249" s="176">
        <f t="shared" si="316"/>
        <v>0</v>
      </c>
      <c r="GY249" s="176">
        <f t="shared" si="316"/>
        <v>0</v>
      </c>
      <c r="GZ249" s="176">
        <f t="shared" si="316"/>
        <v>0</v>
      </c>
      <c r="HA249" s="176">
        <f t="shared" si="316"/>
        <v>0</v>
      </c>
      <c r="HB249" s="176">
        <f t="shared" si="313"/>
        <v>0</v>
      </c>
      <c r="HC249" s="176">
        <f t="shared" si="313"/>
        <v>0</v>
      </c>
      <c r="HD249" s="176">
        <f t="shared" si="313"/>
        <v>0</v>
      </c>
      <c r="HE249" s="176">
        <f t="shared" si="313"/>
        <v>0</v>
      </c>
      <c r="HF249" s="176">
        <f t="shared" si="313"/>
        <v>0</v>
      </c>
      <c r="HG249" s="176">
        <f t="shared" si="313"/>
        <v>0</v>
      </c>
      <c r="HH249" s="176">
        <f t="shared" si="313"/>
        <v>0</v>
      </c>
      <c r="HI249" s="176">
        <f t="shared" si="313"/>
        <v>0</v>
      </c>
      <c r="HJ249" s="176">
        <f t="shared" si="313"/>
        <v>0</v>
      </c>
      <c r="HK249" s="176">
        <f t="shared" si="313"/>
        <v>0</v>
      </c>
      <c r="HL249" s="176">
        <f t="shared" si="313"/>
        <v>0</v>
      </c>
      <c r="HM249" s="176">
        <f t="shared" si="313"/>
        <v>0</v>
      </c>
      <c r="HN249" s="176">
        <f t="shared" si="313"/>
        <v>0</v>
      </c>
      <c r="HO249" s="176">
        <f t="shared" si="312"/>
        <v>0</v>
      </c>
      <c r="HP249" s="176">
        <f t="shared" si="312"/>
        <v>0</v>
      </c>
      <c r="HQ249" s="176">
        <f t="shared" si="312"/>
        <v>0</v>
      </c>
      <c r="HR249" s="176">
        <f t="shared" si="312"/>
        <v>0</v>
      </c>
      <c r="HS249" s="176">
        <f t="shared" si="312"/>
        <v>0</v>
      </c>
      <c r="HT249" s="176">
        <f t="shared" si="303"/>
        <v>0</v>
      </c>
      <c r="HU249" s="176">
        <f t="shared" si="303"/>
        <v>0</v>
      </c>
      <c r="HV249" s="176">
        <f t="shared" si="303"/>
        <v>0</v>
      </c>
      <c r="HW249" s="176">
        <f t="shared" si="303"/>
        <v>0</v>
      </c>
      <c r="HX249" s="176">
        <f t="shared" si="303"/>
        <v>0</v>
      </c>
      <c r="HY249" s="176">
        <f t="shared" si="303"/>
        <v>0</v>
      </c>
      <c r="HZ249" s="176">
        <f t="shared" si="303"/>
        <v>0</v>
      </c>
      <c r="IA249" s="176">
        <f t="shared" si="303"/>
        <v>0</v>
      </c>
      <c r="IB249" s="176">
        <f t="shared" si="303"/>
        <v>0</v>
      </c>
      <c r="IC249" s="176">
        <f t="shared" si="303"/>
        <v>0</v>
      </c>
      <c r="ID249" s="176">
        <f t="shared" si="303"/>
        <v>0</v>
      </c>
      <c r="IE249" s="176">
        <f t="shared" si="303"/>
        <v>0</v>
      </c>
      <c r="IF249" s="176">
        <f t="shared" si="303"/>
        <v>0</v>
      </c>
      <c r="IG249" s="176">
        <f t="shared" si="303"/>
        <v>0</v>
      </c>
    </row>
    <row r="250" spans="2:241" ht="12.75" customHeight="1" x14ac:dyDescent="0.25">
      <c r="B250" s="174"/>
      <c r="C250" s="174"/>
      <c r="D250" s="174">
        <f t="shared" si="256"/>
        <v>0</v>
      </c>
      <c r="E250"/>
      <c r="F250"/>
      <c r="G250" s="177">
        <v>237</v>
      </c>
      <c r="H250" s="176">
        <f t="shared" si="257"/>
        <v>36.747287395477152</v>
      </c>
      <c r="I250" s="176">
        <f t="shared" si="259"/>
        <v>0</v>
      </c>
      <c r="K250" s="176">
        <f t="shared" si="311"/>
        <v>0</v>
      </c>
      <c r="L250" s="176">
        <f t="shared" si="311"/>
        <v>0</v>
      </c>
      <c r="M250" s="176">
        <f t="shared" si="311"/>
        <v>0</v>
      </c>
      <c r="N250" s="176">
        <f t="shared" si="311"/>
        <v>0</v>
      </c>
      <c r="O250" s="176">
        <f t="shared" si="311"/>
        <v>0</v>
      </c>
      <c r="P250" s="176">
        <f t="shared" si="311"/>
        <v>0</v>
      </c>
      <c r="Q250" s="176">
        <f t="shared" si="311"/>
        <v>0</v>
      </c>
      <c r="R250" s="176">
        <f t="shared" si="311"/>
        <v>0</v>
      </c>
      <c r="S250" s="176">
        <f t="shared" si="311"/>
        <v>0</v>
      </c>
      <c r="T250" s="176">
        <f t="shared" si="311"/>
        <v>0</v>
      </c>
      <c r="U250" s="176">
        <f t="shared" si="311"/>
        <v>0</v>
      </c>
      <c r="V250" s="176">
        <f t="shared" si="311"/>
        <v>0</v>
      </c>
      <c r="W250" s="176">
        <f t="shared" si="311"/>
        <v>0</v>
      </c>
      <c r="X250" s="176">
        <f t="shared" si="311"/>
        <v>0</v>
      </c>
      <c r="Y250" s="176">
        <f t="shared" si="311"/>
        <v>0</v>
      </c>
      <c r="Z250" s="176">
        <f t="shared" si="311"/>
        <v>0</v>
      </c>
      <c r="AA250" s="176">
        <f t="shared" si="298"/>
        <v>0</v>
      </c>
      <c r="AB250" s="176">
        <f t="shared" si="298"/>
        <v>0</v>
      </c>
      <c r="AC250" s="176">
        <f t="shared" si="298"/>
        <v>0</v>
      </c>
      <c r="AD250" s="176">
        <f t="shared" si="298"/>
        <v>0</v>
      </c>
      <c r="AE250" s="176">
        <f t="shared" si="296"/>
        <v>0</v>
      </c>
      <c r="AF250" s="176">
        <f t="shared" si="296"/>
        <v>0</v>
      </c>
      <c r="AG250" s="176">
        <f t="shared" si="296"/>
        <v>0</v>
      </c>
      <c r="AH250" s="176">
        <f t="shared" si="296"/>
        <v>0</v>
      </c>
      <c r="AI250" s="176">
        <f t="shared" si="296"/>
        <v>0</v>
      </c>
      <c r="AJ250" s="176">
        <f t="shared" si="296"/>
        <v>0</v>
      </c>
      <c r="AK250" s="176">
        <f t="shared" si="296"/>
        <v>0</v>
      </c>
      <c r="AL250" s="176">
        <f t="shared" si="296"/>
        <v>0</v>
      </c>
      <c r="AM250" s="176">
        <f t="shared" si="296"/>
        <v>0</v>
      </c>
      <c r="AN250" s="176">
        <f t="shared" si="296"/>
        <v>0</v>
      </c>
      <c r="AO250" s="176">
        <f t="shared" si="296"/>
        <v>0</v>
      </c>
      <c r="AP250" s="176">
        <f t="shared" si="296"/>
        <v>0</v>
      </c>
      <c r="AQ250" s="176">
        <f t="shared" si="296"/>
        <v>0</v>
      </c>
      <c r="AR250" s="176">
        <f t="shared" si="296"/>
        <v>0</v>
      </c>
      <c r="AS250" s="176">
        <f t="shared" si="296"/>
        <v>0</v>
      </c>
      <c r="AT250" s="176">
        <f t="shared" si="296"/>
        <v>0</v>
      </c>
      <c r="AU250" s="176">
        <f t="shared" si="300"/>
        <v>0</v>
      </c>
      <c r="AV250" s="176">
        <f t="shared" si="300"/>
        <v>0</v>
      </c>
      <c r="AW250" s="176">
        <f t="shared" si="300"/>
        <v>0</v>
      </c>
      <c r="AX250" s="176">
        <f t="shared" si="300"/>
        <v>0</v>
      </c>
      <c r="AY250" s="176">
        <f t="shared" si="300"/>
        <v>0</v>
      </c>
      <c r="AZ250" s="176">
        <f t="shared" si="300"/>
        <v>0</v>
      </c>
      <c r="BA250" s="176">
        <f t="shared" si="300"/>
        <v>0</v>
      </c>
      <c r="BB250" s="176">
        <f t="shared" si="300"/>
        <v>0</v>
      </c>
      <c r="BC250" s="176">
        <f t="shared" si="300"/>
        <v>0</v>
      </c>
      <c r="BD250" s="176">
        <f t="shared" si="300"/>
        <v>0</v>
      </c>
      <c r="BE250" s="176">
        <f t="shared" si="300"/>
        <v>0</v>
      </c>
      <c r="BF250" s="176">
        <f t="shared" si="300"/>
        <v>0</v>
      </c>
      <c r="BG250" s="176">
        <f t="shared" si="300"/>
        <v>0</v>
      </c>
      <c r="BH250" s="176">
        <f t="shared" ref="BH250:BW271" si="317">+NORMDIST($H250,BH$12,BH$13,FALSE)</f>
        <v>0</v>
      </c>
      <c r="BI250" s="176">
        <f t="shared" si="317"/>
        <v>0</v>
      </c>
      <c r="BJ250" s="176">
        <f t="shared" si="317"/>
        <v>0</v>
      </c>
      <c r="BK250" s="176">
        <f t="shared" si="317"/>
        <v>0</v>
      </c>
      <c r="BL250" s="176">
        <f t="shared" si="317"/>
        <v>0</v>
      </c>
      <c r="BM250" s="176">
        <f t="shared" si="317"/>
        <v>0</v>
      </c>
      <c r="BN250" s="176">
        <f t="shared" si="317"/>
        <v>0</v>
      </c>
      <c r="BO250" s="176">
        <f t="shared" si="317"/>
        <v>0</v>
      </c>
      <c r="BP250" s="176">
        <f t="shared" si="317"/>
        <v>0</v>
      </c>
      <c r="BQ250" s="176">
        <f t="shared" si="317"/>
        <v>0</v>
      </c>
      <c r="BR250" s="176">
        <f t="shared" si="317"/>
        <v>0</v>
      </c>
      <c r="BS250" s="176">
        <f t="shared" si="305"/>
        <v>0</v>
      </c>
      <c r="BT250" s="176">
        <f t="shared" si="305"/>
        <v>0</v>
      </c>
      <c r="BU250" s="176">
        <f t="shared" si="305"/>
        <v>0</v>
      </c>
      <c r="BV250" s="176">
        <f t="shared" si="305"/>
        <v>0</v>
      </c>
      <c r="BW250" s="176">
        <f t="shared" si="305"/>
        <v>0</v>
      </c>
      <c r="BX250" s="176">
        <f t="shared" si="305"/>
        <v>0</v>
      </c>
      <c r="BY250" s="176">
        <f t="shared" si="305"/>
        <v>0</v>
      </c>
      <c r="BZ250" s="176">
        <f t="shared" si="305"/>
        <v>0</v>
      </c>
      <c r="CA250" s="176">
        <f t="shared" si="305"/>
        <v>0</v>
      </c>
      <c r="CB250" s="176">
        <f t="shared" si="305"/>
        <v>0</v>
      </c>
      <c r="CC250" s="176">
        <f t="shared" si="306"/>
        <v>0</v>
      </c>
      <c r="CD250" s="176">
        <f t="shared" si="306"/>
        <v>0</v>
      </c>
      <c r="CE250" s="176">
        <f t="shared" si="306"/>
        <v>0</v>
      </c>
      <c r="CF250" s="176">
        <f t="shared" si="306"/>
        <v>0</v>
      </c>
      <c r="CG250" s="176">
        <f t="shared" si="306"/>
        <v>0</v>
      </c>
      <c r="CH250" s="176">
        <f t="shared" si="306"/>
        <v>0</v>
      </c>
      <c r="CI250" s="176">
        <f t="shared" si="306"/>
        <v>0</v>
      </c>
      <c r="CJ250" s="176">
        <f t="shared" si="306"/>
        <v>0</v>
      </c>
      <c r="CK250" s="176">
        <f t="shared" si="306"/>
        <v>0</v>
      </c>
      <c r="CL250" s="176">
        <f t="shared" si="306"/>
        <v>0</v>
      </c>
      <c r="CM250" s="176">
        <f t="shared" si="306"/>
        <v>0</v>
      </c>
      <c r="CN250" s="176">
        <f t="shared" si="306"/>
        <v>0</v>
      </c>
      <c r="CO250" s="176">
        <f t="shared" si="306"/>
        <v>0</v>
      </c>
      <c r="CP250" s="176">
        <f t="shared" si="306"/>
        <v>0</v>
      </c>
      <c r="CQ250" s="176">
        <f t="shared" si="306"/>
        <v>0</v>
      </c>
      <c r="CR250" s="176">
        <f t="shared" si="306"/>
        <v>0</v>
      </c>
      <c r="CS250" s="176">
        <f t="shared" si="301"/>
        <v>0</v>
      </c>
      <c r="CT250" s="176">
        <f t="shared" si="301"/>
        <v>0</v>
      </c>
      <c r="CU250" s="176">
        <f t="shared" si="301"/>
        <v>0</v>
      </c>
      <c r="CV250" s="176">
        <f t="shared" si="301"/>
        <v>0</v>
      </c>
      <c r="CW250" s="176">
        <f t="shared" si="301"/>
        <v>0</v>
      </c>
      <c r="CX250" s="176">
        <f t="shared" si="301"/>
        <v>0</v>
      </c>
      <c r="CY250" s="176">
        <f t="shared" si="301"/>
        <v>0</v>
      </c>
      <c r="CZ250" s="176">
        <f t="shared" si="301"/>
        <v>0</v>
      </c>
      <c r="DA250" s="176">
        <f t="shared" si="301"/>
        <v>0</v>
      </c>
      <c r="DB250" s="176">
        <f t="shared" si="301"/>
        <v>0</v>
      </c>
      <c r="DC250" s="176">
        <f t="shared" si="301"/>
        <v>0</v>
      </c>
      <c r="DD250" s="176">
        <f t="shared" si="301"/>
        <v>0</v>
      </c>
      <c r="DE250" s="176">
        <f t="shared" si="295"/>
        <v>0</v>
      </c>
      <c r="DF250" s="176">
        <f t="shared" si="295"/>
        <v>0</v>
      </c>
      <c r="DG250" s="176">
        <f t="shared" si="295"/>
        <v>0</v>
      </c>
      <c r="DH250" s="176">
        <f t="shared" si="295"/>
        <v>0</v>
      </c>
      <c r="DI250" s="176">
        <f t="shared" si="295"/>
        <v>0</v>
      </c>
      <c r="DJ250" s="176">
        <f t="shared" si="295"/>
        <v>0</v>
      </c>
      <c r="DK250" s="176">
        <f t="shared" si="295"/>
        <v>0</v>
      </c>
      <c r="DL250" s="176">
        <f t="shared" si="295"/>
        <v>0</v>
      </c>
      <c r="DM250" s="176">
        <f t="shared" si="295"/>
        <v>0</v>
      </c>
      <c r="DN250" s="176">
        <f t="shared" si="295"/>
        <v>0</v>
      </c>
      <c r="DO250" s="176">
        <f t="shared" si="295"/>
        <v>0</v>
      </c>
      <c r="DP250" s="176">
        <f t="shared" si="310"/>
        <v>0</v>
      </c>
      <c r="DQ250" s="176">
        <f t="shared" si="310"/>
        <v>0</v>
      </c>
      <c r="DR250" s="176">
        <f t="shared" si="310"/>
        <v>0</v>
      </c>
      <c r="DS250" s="176">
        <f t="shared" si="310"/>
        <v>0</v>
      </c>
      <c r="DT250" s="176">
        <f t="shared" si="310"/>
        <v>0</v>
      </c>
      <c r="DU250" s="176">
        <f t="shared" si="310"/>
        <v>0</v>
      </c>
      <c r="DV250" s="176">
        <f t="shared" si="310"/>
        <v>0</v>
      </c>
      <c r="DW250" s="176">
        <f t="shared" si="310"/>
        <v>0</v>
      </c>
      <c r="DX250" s="176">
        <f t="shared" si="310"/>
        <v>0</v>
      </c>
      <c r="DY250" s="176">
        <f t="shared" si="310"/>
        <v>0</v>
      </c>
      <c r="DZ250" s="176">
        <f t="shared" si="310"/>
        <v>0</v>
      </c>
      <c r="EA250" s="176">
        <f t="shared" si="310"/>
        <v>0</v>
      </c>
      <c r="EB250" s="176">
        <f t="shared" si="310"/>
        <v>0</v>
      </c>
      <c r="EC250" s="176">
        <f t="shared" si="310"/>
        <v>0</v>
      </c>
      <c r="ED250" s="176">
        <f t="shared" si="310"/>
        <v>0</v>
      </c>
      <c r="EE250" s="176">
        <f t="shared" si="310"/>
        <v>0</v>
      </c>
      <c r="EF250" s="176">
        <f t="shared" si="308"/>
        <v>0</v>
      </c>
      <c r="EG250" s="176">
        <f t="shared" si="308"/>
        <v>0</v>
      </c>
      <c r="EH250" s="176">
        <f t="shared" si="308"/>
        <v>0</v>
      </c>
      <c r="EI250" s="176">
        <f t="shared" si="308"/>
        <v>0</v>
      </c>
      <c r="EJ250" s="176">
        <f t="shared" si="308"/>
        <v>0</v>
      </c>
      <c r="EK250" s="176">
        <f t="shared" si="308"/>
        <v>0</v>
      </c>
      <c r="EL250" s="176">
        <f t="shared" si="308"/>
        <v>0</v>
      </c>
      <c r="EM250" s="176">
        <f t="shared" si="308"/>
        <v>0</v>
      </c>
      <c r="EN250" s="176">
        <f t="shared" si="308"/>
        <v>0</v>
      </c>
      <c r="EO250" s="176">
        <f t="shared" si="308"/>
        <v>0</v>
      </c>
      <c r="EP250" s="176">
        <f t="shared" si="308"/>
        <v>0</v>
      </c>
      <c r="EQ250" s="176">
        <f t="shared" ref="EQ250:FA265" si="318">+NORMDIST($H250,EQ$12,EQ$13,FALSE)</f>
        <v>0</v>
      </c>
      <c r="ER250" s="176">
        <f t="shared" si="318"/>
        <v>0</v>
      </c>
      <c r="ES250" s="176">
        <f t="shared" si="318"/>
        <v>0</v>
      </c>
      <c r="ET250" s="176">
        <f t="shared" si="318"/>
        <v>0</v>
      </c>
      <c r="EU250" s="176">
        <f t="shared" si="318"/>
        <v>0</v>
      </c>
      <c r="EV250" s="176">
        <f t="shared" si="318"/>
        <v>0</v>
      </c>
      <c r="EW250" s="176">
        <f t="shared" si="318"/>
        <v>0</v>
      </c>
      <c r="EX250" s="176">
        <f t="shared" si="318"/>
        <v>0</v>
      </c>
      <c r="EY250" s="176">
        <f t="shared" si="318"/>
        <v>0</v>
      </c>
      <c r="EZ250" s="176">
        <f t="shared" si="318"/>
        <v>0</v>
      </c>
      <c r="FA250" s="176">
        <f t="shared" si="318"/>
        <v>0</v>
      </c>
      <c r="FB250" s="176">
        <f t="shared" si="314"/>
        <v>0</v>
      </c>
      <c r="FC250" s="176">
        <f t="shared" si="314"/>
        <v>0</v>
      </c>
      <c r="FD250" s="176">
        <f t="shared" si="314"/>
        <v>0</v>
      </c>
      <c r="FE250" s="176">
        <f t="shared" si="314"/>
        <v>0</v>
      </c>
      <c r="FF250" s="176">
        <f t="shared" si="314"/>
        <v>0</v>
      </c>
      <c r="FG250" s="176">
        <f t="shared" si="314"/>
        <v>0</v>
      </c>
      <c r="FH250" s="176">
        <f t="shared" si="314"/>
        <v>0</v>
      </c>
      <c r="FI250" s="176">
        <f t="shared" si="314"/>
        <v>0</v>
      </c>
      <c r="FJ250" s="176">
        <f t="shared" si="314"/>
        <v>0</v>
      </c>
      <c r="FK250" s="176">
        <f t="shared" si="314"/>
        <v>0</v>
      </c>
      <c r="FL250" s="176">
        <f t="shared" si="314"/>
        <v>0</v>
      </c>
      <c r="FM250" s="176">
        <f t="shared" si="314"/>
        <v>0</v>
      </c>
      <c r="FN250" s="176">
        <f t="shared" si="314"/>
        <v>0</v>
      </c>
      <c r="FO250" s="176">
        <f t="shared" si="314"/>
        <v>0</v>
      </c>
      <c r="FP250" s="176">
        <f t="shared" si="315"/>
        <v>0</v>
      </c>
      <c r="FQ250" s="176">
        <f t="shared" si="315"/>
        <v>0</v>
      </c>
      <c r="FR250" s="176">
        <f t="shared" si="315"/>
        <v>0</v>
      </c>
      <c r="FS250" s="176">
        <f t="shared" si="315"/>
        <v>0</v>
      </c>
      <c r="FT250" s="176">
        <f t="shared" si="302"/>
        <v>0</v>
      </c>
      <c r="FU250" s="176">
        <f t="shared" si="302"/>
        <v>0</v>
      </c>
      <c r="FV250" s="176">
        <f t="shared" si="302"/>
        <v>0</v>
      </c>
      <c r="FW250" s="176">
        <f t="shared" si="302"/>
        <v>0</v>
      </c>
      <c r="FX250" s="176">
        <f t="shared" si="302"/>
        <v>0</v>
      </c>
      <c r="FY250" s="176">
        <f t="shared" si="302"/>
        <v>0</v>
      </c>
      <c r="FZ250" s="176">
        <f t="shared" si="302"/>
        <v>0</v>
      </c>
      <c r="GA250" s="176">
        <f t="shared" si="302"/>
        <v>0</v>
      </c>
      <c r="GB250" s="176">
        <f t="shared" si="302"/>
        <v>0</v>
      </c>
      <c r="GC250" s="176">
        <f t="shared" si="302"/>
        <v>0</v>
      </c>
      <c r="GD250" s="176">
        <f t="shared" si="302"/>
        <v>0</v>
      </c>
      <c r="GE250" s="176">
        <f t="shared" si="302"/>
        <v>0</v>
      </c>
      <c r="GF250" s="176">
        <f t="shared" si="307"/>
        <v>0</v>
      </c>
      <c r="GG250" s="176">
        <f t="shared" si="307"/>
        <v>0</v>
      </c>
      <c r="GH250" s="176">
        <f t="shared" si="307"/>
        <v>0</v>
      </c>
      <c r="GI250" s="176">
        <f t="shared" si="307"/>
        <v>0</v>
      </c>
      <c r="GJ250" s="176">
        <f t="shared" si="307"/>
        <v>0</v>
      </c>
      <c r="GK250" s="176">
        <f t="shared" ref="GK250:GZ266" si="319">+NORMDIST($H250,GK$12,GK$13,FALSE)</f>
        <v>0</v>
      </c>
      <c r="GL250" s="176">
        <f t="shared" si="319"/>
        <v>0</v>
      </c>
      <c r="GM250" s="176">
        <f t="shared" si="319"/>
        <v>0</v>
      </c>
      <c r="GN250" s="176">
        <f t="shared" si="319"/>
        <v>0</v>
      </c>
      <c r="GO250" s="176">
        <f t="shared" si="319"/>
        <v>0</v>
      </c>
      <c r="GP250" s="176">
        <f t="shared" si="319"/>
        <v>0</v>
      </c>
      <c r="GQ250" s="176">
        <f t="shared" si="319"/>
        <v>0</v>
      </c>
      <c r="GR250" s="176">
        <f t="shared" si="319"/>
        <v>0</v>
      </c>
      <c r="GS250" s="176">
        <f t="shared" si="319"/>
        <v>0</v>
      </c>
      <c r="GT250" s="176">
        <f t="shared" si="319"/>
        <v>0</v>
      </c>
      <c r="GU250" s="176">
        <f t="shared" si="319"/>
        <v>0</v>
      </c>
      <c r="GV250" s="176">
        <f t="shared" si="319"/>
        <v>0</v>
      </c>
      <c r="GW250" s="176">
        <f t="shared" si="319"/>
        <v>0</v>
      </c>
      <c r="GX250" s="176">
        <f t="shared" si="319"/>
        <v>0</v>
      </c>
      <c r="GY250" s="176">
        <f t="shared" si="319"/>
        <v>0</v>
      </c>
      <c r="GZ250" s="176">
        <f t="shared" si="319"/>
        <v>0</v>
      </c>
      <c r="HA250" s="176">
        <f t="shared" si="316"/>
        <v>0</v>
      </c>
      <c r="HB250" s="176">
        <f t="shared" si="316"/>
        <v>0</v>
      </c>
      <c r="HC250" s="176">
        <f t="shared" si="313"/>
        <v>0</v>
      </c>
      <c r="HD250" s="176">
        <f t="shared" si="313"/>
        <v>0</v>
      </c>
      <c r="HE250" s="176">
        <f t="shared" si="313"/>
        <v>0</v>
      </c>
      <c r="HF250" s="176">
        <f t="shared" si="313"/>
        <v>0</v>
      </c>
      <c r="HG250" s="176">
        <f t="shared" si="313"/>
        <v>0</v>
      </c>
      <c r="HH250" s="176">
        <f t="shared" si="313"/>
        <v>0</v>
      </c>
      <c r="HI250" s="176">
        <f t="shared" si="313"/>
        <v>0</v>
      </c>
      <c r="HJ250" s="176">
        <f t="shared" si="313"/>
        <v>0</v>
      </c>
      <c r="HK250" s="176">
        <f t="shared" si="313"/>
        <v>0</v>
      </c>
      <c r="HL250" s="176">
        <f t="shared" si="313"/>
        <v>0</v>
      </c>
      <c r="HM250" s="176">
        <f t="shared" si="313"/>
        <v>0</v>
      </c>
      <c r="HN250" s="176">
        <f t="shared" si="313"/>
        <v>0</v>
      </c>
      <c r="HO250" s="176">
        <f t="shared" si="312"/>
        <v>0</v>
      </c>
      <c r="HP250" s="176">
        <f t="shared" si="312"/>
        <v>0</v>
      </c>
      <c r="HQ250" s="176">
        <f t="shared" si="312"/>
        <v>0</v>
      </c>
      <c r="HR250" s="176">
        <f t="shared" si="312"/>
        <v>0</v>
      </c>
      <c r="HS250" s="176">
        <f t="shared" si="312"/>
        <v>0</v>
      </c>
      <c r="HT250" s="176">
        <f t="shared" si="303"/>
        <v>0</v>
      </c>
      <c r="HU250" s="176">
        <f t="shared" si="303"/>
        <v>0</v>
      </c>
      <c r="HV250" s="176">
        <f t="shared" si="303"/>
        <v>0</v>
      </c>
      <c r="HW250" s="176">
        <f t="shared" si="303"/>
        <v>0</v>
      </c>
      <c r="HX250" s="176">
        <f t="shared" si="303"/>
        <v>0</v>
      </c>
      <c r="HY250" s="176">
        <f t="shared" si="303"/>
        <v>0</v>
      </c>
      <c r="HZ250" s="176">
        <f t="shared" si="303"/>
        <v>0</v>
      </c>
      <c r="IA250" s="176">
        <f t="shared" si="303"/>
        <v>0</v>
      </c>
      <c r="IB250" s="176">
        <f t="shared" si="303"/>
        <v>0</v>
      </c>
      <c r="IC250" s="176">
        <f t="shared" si="303"/>
        <v>0</v>
      </c>
      <c r="ID250" s="176">
        <f t="shared" si="303"/>
        <v>0</v>
      </c>
      <c r="IE250" s="176">
        <f t="shared" si="303"/>
        <v>0</v>
      </c>
      <c r="IF250" s="176">
        <f t="shared" si="303"/>
        <v>0</v>
      </c>
      <c r="IG250" s="176">
        <f t="shared" si="303"/>
        <v>0</v>
      </c>
    </row>
    <row r="251" spans="2:241" ht="12.75" customHeight="1" x14ac:dyDescent="0.25">
      <c r="B251" s="174"/>
      <c r="C251" s="174"/>
      <c r="D251" s="174">
        <f t="shared" si="256"/>
        <v>0</v>
      </c>
      <c r="E251"/>
      <c r="F251"/>
      <c r="G251" s="177">
        <v>238</v>
      </c>
      <c r="H251" s="176">
        <f t="shared" si="257"/>
        <v>36.90233924102769</v>
      </c>
      <c r="I251" s="176">
        <f t="shared" si="259"/>
        <v>0</v>
      </c>
      <c r="K251" s="176">
        <f t="shared" si="311"/>
        <v>0</v>
      </c>
      <c r="L251" s="176">
        <f t="shared" si="311"/>
        <v>0</v>
      </c>
      <c r="M251" s="176">
        <f t="shared" si="311"/>
        <v>0</v>
      </c>
      <c r="N251" s="176">
        <f t="shared" si="311"/>
        <v>0</v>
      </c>
      <c r="O251" s="176">
        <f t="shared" si="311"/>
        <v>0</v>
      </c>
      <c r="P251" s="176">
        <f t="shared" si="311"/>
        <v>0</v>
      </c>
      <c r="Q251" s="176">
        <f t="shared" si="311"/>
        <v>0</v>
      </c>
      <c r="R251" s="176">
        <f t="shared" si="311"/>
        <v>0</v>
      </c>
      <c r="S251" s="176">
        <f t="shared" si="311"/>
        <v>0</v>
      </c>
      <c r="T251" s="176">
        <f t="shared" si="311"/>
        <v>0</v>
      </c>
      <c r="U251" s="176">
        <f t="shared" si="311"/>
        <v>0</v>
      </c>
      <c r="V251" s="176">
        <f t="shared" si="311"/>
        <v>0</v>
      </c>
      <c r="W251" s="176">
        <f t="shared" si="311"/>
        <v>0</v>
      </c>
      <c r="X251" s="176">
        <f t="shared" si="311"/>
        <v>0</v>
      </c>
      <c r="Y251" s="176">
        <f t="shared" si="311"/>
        <v>0</v>
      </c>
      <c r="Z251" s="176">
        <f t="shared" si="311"/>
        <v>0</v>
      </c>
      <c r="AA251" s="176">
        <f t="shared" si="298"/>
        <v>0</v>
      </c>
      <c r="AB251" s="176">
        <f t="shared" si="298"/>
        <v>0</v>
      </c>
      <c r="AC251" s="176">
        <f t="shared" si="298"/>
        <v>0</v>
      </c>
      <c r="AD251" s="176">
        <f t="shared" si="298"/>
        <v>0</v>
      </c>
      <c r="AE251" s="176">
        <f t="shared" si="296"/>
        <v>0</v>
      </c>
      <c r="AF251" s="176">
        <f t="shared" si="296"/>
        <v>0</v>
      </c>
      <c r="AG251" s="176">
        <f t="shared" si="296"/>
        <v>0</v>
      </c>
      <c r="AH251" s="176">
        <f t="shared" si="296"/>
        <v>0</v>
      </c>
      <c r="AI251" s="176">
        <f t="shared" si="296"/>
        <v>0</v>
      </c>
      <c r="AJ251" s="176">
        <f t="shared" si="296"/>
        <v>0</v>
      </c>
      <c r="AK251" s="176">
        <f t="shared" si="296"/>
        <v>0</v>
      </c>
      <c r="AL251" s="176">
        <f t="shared" si="296"/>
        <v>0</v>
      </c>
      <c r="AM251" s="176">
        <f t="shared" si="296"/>
        <v>0</v>
      </c>
      <c r="AN251" s="176">
        <f t="shared" si="296"/>
        <v>0</v>
      </c>
      <c r="AO251" s="176">
        <f t="shared" si="296"/>
        <v>0</v>
      </c>
      <c r="AP251" s="176">
        <f t="shared" si="296"/>
        <v>0</v>
      </c>
      <c r="AQ251" s="176">
        <f t="shared" si="296"/>
        <v>0</v>
      </c>
      <c r="AR251" s="176">
        <f t="shared" si="296"/>
        <v>0</v>
      </c>
      <c r="AS251" s="176">
        <f t="shared" si="296"/>
        <v>0</v>
      </c>
      <c r="AT251" s="176">
        <f t="shared" si="296"/>
        <v>0</v>
      </c>
      <c r="AU251" s="176">
        <f t="shared" si="300"/>
        <v>0</v>
      </c>
      <c r="AV251" s="176">
        <f t="shared" si="300"/>
        <v>0</v>
      </c>
      <c r="AW251" s="176">
        <f t="shared" si="300"/>
        <v>0</v>
      </c>
      <c r="AX251" s="176">
        <f t="shared" si="300"/>
        <v>0</v>
      </c>
      <c r="AY251" s="176">
        <f t="shared" si="300"/>
        <v>0</v>
      </c>
      <c r="AZ251" s="176">
        <f t="shared" si="300"/>
        <v>0</v>
      </c>
      <c r="BA251" s="176">
        <f t="shared" si="300"/>
        <v>0</v>
      </c>
      <c r="BB251" s="176">
        <f t="shared" si="300"/>
        <v>0</v>
      </c>
      <c r="BC251" s="176">
        <f t="shared" si="300"/>
        <v>0</v>
      </c>
      <c r="BD251" s="176">
        <f t="shared" si="300"/>
        <v>0</v>
      </c>
      <c r="BE251" s="176">
        <f t="shared" si="300"/>
        <v>0</v>
      </c>
      <c r="BF251" s="176">
        <f t="shared" si="300"/>
        <v>0</v>
      </c>
      <c r="BG251" s="176">
        <f t="shared" si="300"/>
        <v>0</v>
      </c>
      <c r="BH251" s="176">
        <f t="shared" si="317"/>
        <v>0</v>
      </c>
      <c r="BI251" s="176">
        <f t="shared" si="317"/>
        <v>0</v>
      </c>
      <c r="BJ251" s="176">
        <f t="shared" si="317"/>
        <v>0</v>
      </c>
      <c r="BK251" s="176">
        <f t="shared" si="317"/>
        <v>0</v>
      </c>
      <c r="BL251" s="176">
        <f t="shared" si="317"/>
        <v>0</v>
      </c>
      <c r="BM251" s="176">
        <f t="shared" si="317"/>
        <v>0</v>
      </c>
      <c r="BN251" s="176">
        <f t="shared" si="317"/>
        <v>0</v>
      </c>
      <c r="BO251" s="176">
        <f t="shared" si="317"/>
        <v>0</v>
      </c>
      <c r="BP251" s="176">
        <f t="shared" si="317"/>
        <v>0</v>
      </c>
      <c r="BQ251" s="176">
        <f t="shared" si="317"/>
        <v>0</v>
      </c>
      <c r="BR251" s="176">
        <f t="shared" si="317"/>
        <v>0</v>
      </c>
      <c r="BS251" s="176">
        <f t="shared" si="305"/>
        <v>0</v>
      </c>
      <c r="BT251" s="176">
        <f t="shared" si="305"/>
        <v>0</v>
      </c>
      <c r="BU251" s="176">
        <f t="shared" si="305"/>
        <v>0</v>
      </c>
      <c r="BV251" s="176">
        <f t="shared" si="305"/>
        <v>0</v>
      </c>
      <c r="BW251" s="176">
        <f t="shared" si="305"/>
        <v>0</v>
      </c>
      <c r="BX251" s="176">
        <f t="shared" si="305"/>
        <v>0</v>
      </c>
      <c r="BY251" s="176">
        <f t="shared" si="305"/>
        <v>0</v>
      </c>
      <c r="BZ251" s="176">
        <f t="shared" si="305"/>
        <v>0</v>
      </c>
      <c r="CA251" s="176">
        <f t="shared" si="305"/>
        <v>0</v>
      </c>
      <c r="CB251" s="176">
        <f t="shared" si="305"/>
        <v>0</v>
      </c>
      <c r="CC251" s="176">
        <f t="shared" si="306"/>
        <v>0</v>
      </c>
      <c r="CD251" s="176">
        <f t="shared" si="306"/>
        <v>0</v>
      </c>
      <c r="CE251" s="176">
        <f t="shared" si="306"/>
        <v>0</v>
      </c>
      <c r="CF251" s="176">
        <f t="shared" si="306"/>
        <v>0</v>
      </c>
      <c r="CG251" s="176">
        <f t="shared" si="306"/>
        <v>0</v>
      </c>
      <c r="CH251" s="176">
        <f t="shared" si="306"/>
        <v>0</v>
      </c>
      <c r="CI251" s="176">
        <f t="shared" si="306"/>
        <v>0</v>
      </c>
      <c r="CJ251" s="176">
        <f t="shared" si="306"/>
        <v>0</v>
      </c>
      <c r="CK251" s="176">
        <f t="shared" si="306"/>
        <v>0</v>
      </c>
      <c r="CL251" s="176">
        <f t="shared" si="306"/>
        <v>0</v>
      </c>
      <c r="CM251" s="176">
        <f t="shared" si="306"/>
        <v>0</v>
      </c>
      <c r="CN251" s="176">
        <f t="shared" si="306"/>
        <v>0</v>
      </c>
      <c r="CO251" s="176">
        <f t="shared" si="306"/>
        <v>0</v>
      </c>
      <c r="CP251" s="176">
        <f t="shared" si="306"/>
        <v>0</v>
      </c>
      <c r="CQ251" s="176">
        <f t="shared" si="306"/>
        <v>0</v>
      </c>
      <c r="CR251" s="176">
        <f t="shared" si="306"/>
        <v>0</v>
      </c>
      <c r="CS251" s="176">
        <f t="shared" si="301"/>
        <v>0</v>
      </c>
      <c r="CT251" s="176">
        <f t="shared" si="301"/>
        <v>0</v>
      </c>
      <c r="CU251" s="176">
        <f t="shared" si="301"/>
        <v>0</v>
      </c>
      <c r="CV251" s="176">
        <f t="shared" si="301"/>
        <v>0</v>
      </c>
      <c r="CW251" s="176">
        <f t="shared" si="301"/>
        <v>0</v>
      </c>
      <c r="CX251" s="176">
        <f t="shared" si="301"/>
        <v>0</v>
      </c>
      <c r="CY251" s="176">
        <f t="shared" si="301"/>
        <v>0</v>
      </c>
      <c r="CZ251" s="176">
        <f t="shared" si="301"/>
        <v>0</v>
      </c>
      <c r="DA251" s="176">
        <f t="shared" si="301"/>
        <v>0</v>
      </c>
      <c r="DB251" s="176">
        <f t="shared" si="301"/>
        <v>0</v>
      </c>
      <c r="DC251" s="176">
        <f t="shared" si="301"/>
        <v>0</v>
      </c>
      <c r="DD251" s="176">
        <f t="shared" si="301"/>
        <v>0</v>
      </c>
      <c r="DE251" s="176">
        <f t="shared" ref="DE251:DT267" si="320">+NORMDIST($H251,DE$12,DE$13,FALSE)</f>
        <v>0</v>
      </c>
      <c r="DF251" s="176">
        <f t="shared" si="320"/>
        <v>0</v>
      </c>
      <c r="DG251" s="176">
        <f t="shared" si="320"/>
        <v>0</v>
      </c>
      <c r="DH251" s="176">
        <f t="shared" si="320"/>
        <v>0</v>
      </c>
      <c r="DI251" s="176">
        <f t="shared" si="320"/>
        <v>0</v>
      </c>
      <c r="DJ251" s="176">
        <f t="shared" si="320"/>
        <v>0</v>
      </c>
      <c r="DK251" s="176">
        <f t="shared" si="320"/>
        <v>0</v>
      </c>
      <c r="DL251" s="176">
        <f t="shared" si="320"/>
        <v>0</v>
      </c>
      <c r="DM251" s="176">
        <f t="shared" si="320"/>
        <v>0</v>
      </c>
      <c r="DN251" s="176">
        <f t="shared" si="320"/>
        <v>0</v>
      </c>
      <c r="DO251" s="176">
        <f t="shared" si="320"/>
        <v>0</v>
      </c>
      <c r="DP251" s="176">
        <f t="shared" si="320"/>
        <v>0</v>
      </c>
      <c r="DQ251" s="176">
        <f t="shared" si="310"/>
        <v>0</v>
      </c>
      <c r="DR251" s="176">
        <f t="shared" si="310"/>
        <v>0</v>
      </c>
      <c r="DS251" s="176">
        <f t="shared" si="310"/>
        <v>0</v>
      </c>
      <c r="DT251" s="176">
        <f t="shared" si="310"/>
        <v>0</v>
      </c>
      <c r="DU251" s="176">
        <f t="shared" si="310"/>
        <v>0</v>
      </c>
      <c r="DV251" s="176">
        <f t="shared" si="310"/>
        <v>0</v>
      </c>
      <c r="DW251" s="176">
        <f t="shared" si="310"/>
        <v>0</v>
      </c>
      <c r="DX251" s="176">
        <f t="shared" si="310"/>
        <v>0</v>
      </c>
      <c r="DY251" s="176">
        <f t="shared" si="310"/>
        <v>0</v>
      </c>
      <c r="DZ251" s="176">
        <f t="shared" si="310"/>
        <v>0</v>
      </c>
      <c r="EA251" s="176">
        <f t="shared" si="310"/>
        <v>0</v>
      </c>
      <c r="EB251" s="176">
        <f t="shared" si="310"/>
        <v>0</v>
      </c>
      <c r="EC251" s="176">
        <f t="shared" si="308"/>
        <v>0</v>
      </c>
      <c r="ED251" s="176">
        <f t="shared" si="308"/>
        <v>0</v>
      </c>
      <c r="EE251" s="176">
        <f t="shared" si="308"/>
        <v>0</v>
      </c>
      <c r="EF251" s="176">
        <f t="shared" si="308"/>
        <v>0</v>
      </c>
      <c r="EG251" s="176">
        <f t="shared" si="308"/>
        <v>0</v>
      </c>
      <c r="EH251" s="176">
        <f t="shared" si="308"/>
        <v>0</v>
      </c>
      <c r="EI251" s="176">
        <f t="shared" si="308"/>
        <v>0</v>
      </c>
      <c r="EJ251" s="176">
        <f t="shared" si="308"/>
        <v>0</v>
      </c>
      <c r="EK251" s="176">
        <f t="shared" si="308"/>
        <v>0</v>
      </c>
      <c r="EL251" s="176">
        <f t="shared" si="308"/>
        <v>0</v>
      </c>
      <c r="EM251" s="176">
        <f t="shared" si="308"/>
        <v>0</v>
      </c>
      <c r="EN251" s="176">
        <f t="shared" si="308"/>
        <v>0</v>
      </c>
      <c r="EO251" s="176">
        <f t="shared" si="308"/>
        <v>0</v>
      </c>
      <c r="EP251" s="176">
        <f t="shared" si="308"/>
        <v>0</v>
      </c>
      <c r="EQ251" s="176">
        <f t="shared" si="318"/>
        <v>0</v>
      </c>
      <c r="ER251" s="176">
        <f t="shared" si="318"/>
        <v>0</v>
      </c>
      <c r="ES251" s="176">
        <f t="shared" si="318"/>
        <v>0</v>
      </c>
      <c r="ET251" s="176">
        <f t="shared" si="318"/>
        <v>0</v>
      </c>
      <c r="EU251" s="176">
        <f t="shared" si="318"/>
        <v>0</v>
      </c>
      <c r="EV251" s="176">
        <f t="shared" si="318"/>
        <v>0</v>
      </c>
      <c r="EW251" s="176">
        <f t="shared" si="318"/>
        <v>0</v>
      </c>
      <c r="EX251" s="176">
        <f t="shared" si="318"/>
        <v>0</v>
      </c>
      <c r="EY251" s="176">
        <f t="shared" si="318"/>
        <v>0</v>
      </c>
      <c r="EZ251" s="176">
        <f t="shared" si="318"/>
        <v>0</v>
      </c>
      <c r="FA251" s="176">
        <f t="shared" si="318"/>
        <v>0</v>
      </c>
      <c r="FB251" s="176">
        <f t="shared" si="314"/>
        <v>0</v>
      </c>
      <c r="FC251" s="176">
        <f t="shared" si="314"/>
        <v>0</v>
      </c>
      <c r="FD251" s="176">
        <f t="shared" si="314"/>
        <v>0</v>
      </c>
      <c r="FE251" s="176">
        <f t="shared" si="314"/>
        <v>0</v>
      </c>
      <c r="FF251" s="176">
        <f t="shared" si="314"/>
        <v>0</v>
      </c>
      <c r="FG251" s="176">
        <f t="shared" si="314"/>
        <v>0</v>
      </c>
      <c r="FH251" s="176">
        <f t="shared" si="314"/>
        <v>0</v>
      </c>
      <c r="FI251" s="176">
        <f t="shared" si="314"/>
        <v>0</v>
      </c>
      <c r="FJ251" s="176">
        <f t="shared" si="314"/>
        <v>0</v>
      </c>
      <c r="FK251" s="176">
        <f t="shared" si="314"/>
        <v>0</v>
      </c>
      <c r="FL251" s="176">
        <f t="shared" si="314"/>
        <v>0</v>
      </c>
      <c r="FM251" s="176">
        <f t="shared" si="314"/>
        <v>0</v>
      </c>
      <c r="FN251" s="176">
        <f t="shared" si="314"/>
        <v>0</v>
      </c>
      <c r="FO251" s="176">
        <f t="shared" si="314"/>
        <v>0</v>
      </c>
      <c r="FP251" s="176">
        <f t="shared" si="315"/>
        <v>0</v>
      </c>
      <c r="FQ251" s="176">
        <f t="shared" si="315"/>
        <v>0</v>
      </c>
      <c r="FR251" s="176">
        <f t="shared" si="315"/>
        <v>0</v>
      </c>
      <c r="FS251" s="176">
        <f t="shared" si="315"/>
        <v>0</v>
      </c>
      <c r="FT251" s="176">
        <f t="shared" si="302"/>
        <v>0</v>
      </c>
      <c r="FU251" s="176">
        <f t="shared" si="302"/>
        <v>0</v>
      </c>
      <c r="FV251" s="176">
        <f t="shared" si="302"/>
        <v>0</v>
      </c>
      <c r="FW251" s="176">
        <f t="shared" si="302"/>
        <v>0</v>
      </c>
      <c r="FX251" s="176">
        <f t="shared" si="302"/>
        <v>0</v>
      </c>
      <c r="FY251" s="176">
        <f t="shared" si="302"/>
        <v>0</v>
      </c>
      <c r="FZ251" s="176">
        <f t="shared" si="302"/>
        <v>0</v>
      </c>
      <c r="GA251" s="176">
        <f t="shared" si="302"/>
        <v>0</v>
      </c>
      <c r="GB251" s="176">
        <f t="shared" si="302"/>
        <v>0</v>
      </c>
      <c r="GC251" s="176">
        <f t="shared" si="302"/>
        <v>0</v>
      </c>
      <c r="GD251" s="176">
        <f t="shared" si="302"/>
        <v>0</v>
      </c>
      <c r="GE251" s="176">
        <f t="shared" si="302"/>
        <v>0</v>
      </c>
      <c r="GF251" s="176">
        <f t="shared" si="307"/>
        <v>0</v>
      </c>
      <c r="GG251" s="176">
        <f t="shared" si="307"/>
        <v>0</v>
      </c>
      <c r="GH251" s="176">
        <f t="shared" si="307"/>
        <v>0</v>
      </c>
      <c r="GI251" s="176">
        <f t="shared" si="307"/>
        <v>0</v>
      </c>
      <c r="GJ251" s="176">
        <f t="shared" si="307"/>
        <v>0</v>
      </c>
      <c r="GK251" s="176">
        <f t="shared" si="319"/>
        <v>0</v>
      </c>
      <c r="GL251" s="176">
        <f t="shared" si="319"/>
        <v>0</v>
      </c>
      <c r="GM251" s="176">
        <f t="shared" si="319"/>
        <v>0</v>
      </c>
      <c r="GN251" s="176">
        <f t="shared" si="319"/>
        <v>0</v>
      </c>
      <c r="GO251" s="176">
        <f t="shared" si="319"/>
        <v>0</v>
      </c>
      <c r="GP251" s="176">
        <f t="shared" si="319"/>
        <v>0</v>
      </c>
      <c r="GQ251" s="176">
        <f t="shared" si="319"/>
        <v>0</v>
      </c>
      <c r="GR251" s="176">
        <f t="shared" si="319"/>
        <v>0</v>
      </c>
      <c r="GS251" s="176">
        <f t="shared" si="319"/>
        <v>0</v>
      </c>
      <c r="GT251" s="176">
        <f t="shared" si="319"/>
        <v>0</v>
      </c>
      <c r="GU251" s="176">
        <f t="shared" si="319"/>
        <v>0</v>
      </c>
      <c r="GV251" s="176">
        <f t="shared" si="319"/>
        <v>0</v>
      </c>
      <c r="GW251" s="176">
        <f t="shared" si="319"/>
        <v>0</v>
      </c>
      <c r="GX251" s="176">
        <f t="shared" si="319"/>
        <v>0</v>
      </c>
      <c r="GY251" s="176">
        <f t="shared" si="319"/>
        <v>0</v>
      </c>
      <c r="GZ251" s="176">
        <f t="shared" si="319"/>
        <v>0</v>
      </c>
      <c r="HA251" s="176">
        <f t="shared" si="316"/>
        <v>0</v>
      </c>
      <c r="HB251" s="176">
        <f t="shared" si="316"/>
        <v>0</v>
      </c>
      <c r="HC251" s="176">
        <f t="shared" si="313"/>
        <v>0</v>
      </c>
      <c r="HD251" s="176">
        <f t="shared" si="313"/>
        <v>0</v>
      </c>
      <c r="HE251" s="176">
        <f t="shared" si="313"/>
        <v>0</v>
      </c>
      <c r="HF251" s="176">
        <f t="shared" si="313"/>
        <v>0</v>
      </c>
      <c r="HG251" s="176">
        <f t="shared" si="313"/>
        <v>0</v>
      </c>
      <c r="HH251" s="176">
        <f t="shared" si="313"/>
        <v>0</v>
      </c>
      <c r="HI251" s="176">
        <f t="shared" si="313"/>
        <v>0</v>
      </c>
      <c r="HJ251" s="176">
        <f t="shared" si="313"/>
        <v>0</v>
      </c>
      <c r="HK251" s="176">
        <f t="shared" si="313"/>
        <v>0</v>
      </c>
      <c r="HL251" s="176">
        <f t="shared" si="313"/>
        <v>0</v>
      </c>
      <c r="HM251" s="176">
        <f t="shared" si="313"/>
        <v>0</v>
      </c>
      <c r="HN251" s="176">
        <f t="shared" si="313"/>
        <v>0</v>
      </c>
      <c r="HO251" s="176">
        <f t="shared" si="312"/>
        <v>0</v>
      </c>
      <c r="HP251" s="176">
        <f t="shared" si="312"/>
        <v>0</v>
      </c>
      <c r="HQ251" s="176">
        <f t="shared" si="312"/>
        <v>0</v>
      </c>
      <c r="HR251" s="176">
        <f t="shared" si="312"/>
        <v>0</v>
      </c>
      <c r="HS251" s="176">
        <f t="shared" si="312"/>
        <v>0</v>
      </c>
      <c r="HT251" s="176">
        <f t="shared" si="303"/>
        <v>0</v>
      </c>
      <c r="HU251" s="176">
        <f t="shared" si="303"/>
        <v>0</v>
      </c>
      <c r="HV251" s="176">
        <f t="shared" si="303"/>
        <v>0</v>
      </c>
      <c r="HW251" s="176">
        <f t="shared" si="303"/>
        <v>0</v>
      </c>
      <c r="HX251" s="176">
        <f t="shared" si="303"/>
        <v>0</v>
      </c>
      <c r="HY251" s="176">
        <f t="shared" si="303"/>
        <v>0</v>
      </c>
      <c r="HZ251" s="176">
        <f t="shared" si="303"/>
        <v>0</v>
      </c>
      <c r="IA251" s="176">
        <f t="shared" si="303"/>
        <v>0</v>
      </c>
      <c r="IB251" s="176">
        <f t="shared" si="303"/>
        <v>0</v>
      </c>
      <c r="IC251" s="176">
        <f t="shared" si="303"/>
        <v>0</v>
      </c>
      <c r="ID251" s="176">
        <f t="shared" si="303"/>
        <v>0</v>
      </c>
      <c r="IE251" s="176">
        <f t="shared" si="303"/>
        <v>0</v>
      </c>
      <c r="IF251" s="176">
        <f t="shared" si="303"/>
        <v>0</v>
      </c>
      <c r="IG251" s="176">
        <f t="shared" si="303"/>
        <v>0</v>
      </c>
    </row>
    <row r="252" spans="2:241" ht="12.75" customHeight="1" x14ac:dyDescent="0.25">
      <c r="B252" s="174"/>
      <c r="C252" s="174"/>
      <c r="D252" s="174">
        <f t="shared" si="256"/>
        <v>0</v>
      </c>
      <c r="E252"/>
      <c r="F252"/>
      <c r="G252" s="177">
        <v>239</v>
      </c>
      <c r="H252" s="176">
        <f t="shared" si="257"/>
        <v>37.057391086578221</v>
      </c>
      <c r="I252" s="176">
        <f t="shared" si="259"/>
        <v>0</v>
      </c>
      <c r="K252" s="176">
        <f t="shared" si="311"/>
        <v>0</v>
      </c>
      <c r="L252" s="176">
        <f t="shared" si="311"/>
        <v>0</v>
      </c>
      <c r="M252" s="176">
        <f t="shared" si="311"/>
        <v>0</v>
      </c>
      <c r="N252" s="176">
        <f t="shared" si="311"/>
        <v>0</v>
      </c>
      <c r="O252" s="176">
        <f t="shared" si="311"/>
        <v>0</v>
      </c>
      <c r="P252" s="176">
        <f t="shared" si="311"/>
        <v>0</v>
      </c>
      <c r="Q252" s="176">
        <f t="shared" si="311"/>
        <v>0</v>
      </c>
      <c r="R252" s="176">
        <f t="shared" si="311"/>
        <v>0</v>
      </c>
      <c r="S252" s="176">
        <f t="shared" si="311"/>
        <v>0</v>
      </c>
      <c r="T252" s="176">
        <f t="shared" si="311"/>
        <v>0</v>
      </c>
      <c r="U252" s="176">
        <f t="shared" si="311"/>
        <v>0</v>
      </c>
      <c r="V252" s="176">
        <f t="shared" si="311"/>
        <v>0</v>
      </c>
      <c r="W252" s="176">
        <f t="shared" si="311"/>
        <v>0</v>
      </c>
      <c r="X252" s="176">
        <f t="shared" si="311"/>
        <v>0</v>
      </c>
      <c r="Y252" s="176">
        <f t="shared" si="311"/>
        <v>0</v>
      </c>
      <c r="Z252" s="176">
        <f t="shared" si="311"/>
        <v>0</v>
      </c>
      <c r="AA252" s="176">
        <f t="shared" si="298"/>
        <v>0</v>
      </c>
      <c r="AB252" s="176">
        <f t="shared" si="298"/>
        <v>0</v>
      </c>
      <c r="AC252" s="176">
        <f t="shared" si="298"/>
        <v>0</v>
      </c>
      <c r="AD252" s="176">
        <f t="shared" si="298"/>
        <v>0</v>
      </c>
      <c r="AE252" s="176">
        <f t="shared" si="296"/>
        <v>0</v>
      </c>
      <c r="AF252" s="176">
        <f t="shared" si="296"/>
        <v>0</v>
      </c>
      <c r="AG252" s="176">
        <f t="shared" si="296"/>
        <v>0</v>
      </c>
      <c r="AH252" s="176">
        <f t="shared" si="296"/>
        <v>0</v>
      </c>
      <c r="AI252" s="176">
        <f t="shared" si="296"/>
        <v>0</v>
      </c>
      <c r="AJ252" s="176">
        <f t="shared" si="296"/>
        <v>0</v>
      </c>
      <c r="AK252" s="176">
        <f t="shared" si="296"/>
        <v>0</v>
      </c>
      <c r="AL252" s="176">
        <f t="shared" si="296"/>
        <v>0</v>
      </c>
      <c r="AM252" s="176">
        <f t="shared" si="296"/>
        <v>0</v>
      </c>
      <c r="AN252" s="176">
        <f t="shared" si="296"/>
        <v>0</v>
      </c>
      <c r="AO252" s="176">
        <f t="shared" si="296"/>
        <v>0</v>
      </c>
      <c r="AP252" s="176">
        <f t="shared" si="296"/>
        <v>0</v>
      </c>
      <c r="AQ252" s="176">
        <f t="shared" si="296"/>
        <v>0</v>
      </c>
      <c r="AR252" s="176">
        <f t="shared" si="296"/>
        <v>0</v>
      </c>
      <c r="AS252" s="176">
        <f t="shared" si="296"/>
        <v>0</v>
      </c>
      <c r="AT252" s="176">
        <f t="shared" si="296"/>
        <v>0</v>
      </c>
      <c r="AU252" s="176">
        <f t="shared" si="300"/>
        <v>0</v>
      </c>
      <c r="AV252" s="176">
        <f t="shared" si="300"/>
        <v>0</v>
      </c>
      <c r="AW252" s="176">
        <f t="shared" si="300"/>
        <v>0</v>
      </c>
      <c r="AX252" s="176">
        <f t="shared" si="300"/>
        <v>0</v>
      </c>
      <c r="AY252" s="176">
        <f t="shared" si="300"/>
        <v>0</v>
      </c>
      <c r="AZ252" s="176">
        <f t="shared" si="300"/>
        <v>0</v>
      </c>
      <c r="BA252" s="176">
        <f t="shared" si="300"/>
        <v>0</v>
      </c>
      <c r="BB252" s="176">
        <f t="shared" si="300"/>
        <v>0</v>
      </c>
      <c r="BC252" s="176">
        <f t="shared" si="300"/>
        <v>0</v>
      </c>
      <c r="BD252" s="176">
        <f t="shared" si="300"/>
        <v>0</v>
      </c>
      <c r="BE252" s="176">
        <f t="shared" si="300"/>
        <v>0</v>
      </c>
      <c r="BF252" s="176">
        <f t="shared" si="300"/>
        <v>0</v>
      </c>
      <c r="BG252" s="176">
        <f t="shared" si="300"/>
        <v>0</v>
      </c>
      <c r="BH252" s="176">
        <f t="shared" si="317"/>
        <v>0</v>
      </c>
      <c r="BI252" s="176">
        <f t="shared" si="317"/>
        <v>0</v>
      </c>
      <c r="BJ252" s="176">
        <f t="shared" si="317"/>
        <v>0</v>
      </c>
      <c r="BK252" s="176">
        <f t="shared" si="317"/>
        <v>0</v>
      </c>
      <c r="BL252" s="176">
        <f t="shared" si="317"/>
        <v>0</v>
      </c>
      <c r="BM252" s="176">
        <f t="shared" si="317"/>
        <v>0</v>
      </c>
      <c r="BN252" s="176">
        <f t="shared" si="317"/>
        <v>0</v>
      </c>
      <c r="BO252" s="176">
        <f t="shared" si="317"/>
        <v>0</v>
      </c>
      <c r="BP252" s="176">
        <f t="shared" si="317"/>
        <v>0</v>
      </c>
      <c r="BQ252" s="176">
        <f t="shared" si="317"/>
        <v>0</v>
      </c>
      <c r="BR252" s="176">
        <f t="shared" si="317"/>
        <v>0</v>
      </c>
      <c r="BS252" s="176">
        <f t="shared" si="317"/>
        <v>0</v>
      </c>
      <c r="BT252" s="176">
        <f t="shared" si="317"/>
        <v>0</v>
      </c>
      <c r="BU252" s="176">
        <f t="shared" si="317"/>
        <v>0</v>
      </c>
      <c r="BV252" s="176">
        <f t="shared" si="317"/>
        <v>0</v>
      </c>
      <c r="BW252" s="176">
        <f t="shared" si="317"/>
        <v>0</v>
      </c>
      <c r="BX252" s="176">
        <f t="shared" si="305"/>
        <v>0</v>
      </c>
      <c r="BY252" s="176">
        <f t="shared" si="305"/>
        <v>0</v>
      </c>
      <c r="BZ252" s="176">
        <f t="shared" si="305"/>
        <v>0</v>
      </c>
      <c r="CA252" s="176">
        <f t="shared" si="305"/>
        <v>0</v>
      </c>
      <c r="CB252" s="176">
        <f t="shared" si="305"/>
        <v>0</v>
      </c>
      <c r="CC252" s="176">
        <f t="shared" si="306"/>
        <v>0</v>
      </c>
      <c r="CD252" s="176">
        <f t="shared" si="306"/>
        <v>0</v>
      </c>
      <c r="CE252" s="176">
        <f t="shared" si="306"/>
        <v>0</v>
      </c>
      <c r="CF252" s="176">
        <f t="shared" si="306"/>
        <v>0</v>
      </c>
      <c r="CG252" s="176">
        <f t="shared" si="306"/>
        <v>0</v>
      </c>
      <c r="CH252" s="176">
        <f t="shared" si="306"/>
        <v>0</v>
      </c>
      <c r="CI252" s="176">
        <f t="shared" si="306"/>
        <v>0</v>
      </c>
      <c r="CJ252" s="176">
        <f t="shared" si="306"/>
        <v>0</v>
      </c>
      <c r="CK252" s="176">
        <f t="shared" si="306"/>
        <v>0</v>
      </c>
      <c r="CL252" s="176">
        <f t="shared" si="306"/>
        <v>0</v>
      </c>
      <c r="CM252" s="176">
        <f t="shared" si="306"/>
        <v>0</v>
      </c>
      <c r="CN252" s="176">
        <f t="shared" si="306"/>
        <v>0</v>
      </c>
      <c r="CO252" s="176">
        <f t="shared" si="306"/>
        <v>0</v>
      </c>
      <c r="CP252" s="176">
        <f t="shared" si="306"/>
        <v>0</v>
      </c>
      <c r="CQ252" s="176">
        <f t="shared" si="306"/>
        <v>0</v>
      </c>
      <c r="CR252" s="176">
        <f t="shared" si="306"/>
        <v>0</v>
      </c>
      <c r="CS252" s="176">
        <f t="shared" si="301"/>
        <v>0</v>
      </c>
      <c r="CT252" s="176">
        <f t="shared" si="301"/>
        <v>0</v>
      </c>
      <c r="CU252" s="176">
        <f t="shared" si="301"/>
        <v>0</v>
      </c>
      <c r="CV252" s="176">
        <f t="shared" si="301"/>
        <v>0</v>
      </c>
      <c r="CW252" s="176">
        <f t="shared" si="301"/>
        <v>0</v>
      </c>
      <c r="CX252" s="176">
        <f t="shared" si="301"/>
        <v>0</v>
      </c>
      <c r="CY252" s="176">
        <f t="shared" si="301"/>
        <v>0</v>
      </c>
      <c r="CZ252" s="176">
        <f t="shared" si="301"/>
        <v>0</v>
      </c>
      <c r="DA252" s="176">
        <f t="shared" si="301"/>
        <v>0</v>
      </c>
      <c r="DB252" s="176">
        <f t="shared" si="301"/>
        <v>0</v>
      </c>
      <c r="DC252" s="176">
        <f t="shared" si="301"/>
        <v>0</v>
      </c>
      <c r="DD252" s="176">
        <f t="shared" si="301"/>
        <v>0</v>
      </c>
      <c r="DE252" s="176">
        <f t="shared" si="320"/>
        <v>0</v>
      </c>
      <c r="DF252" s="176">
        <f t="shared" si="320"/>
        <v>0</v>
      </c>
      <c r="DG252" s="176">
        <f t="shared" si="320"/>
        <v>0</v>
      </c>
      <c r="DH252" s="176">
        <f t="shared" si="320"/>
        <v>0</v>
      </c>
      <c r="DI252" s="176">
        <f t="shared" si="320"/>
        <v>0</v>
      </c>
      <c r="DJ252" s="176">
        <f t="shared" si="320"/>
        <v>0</v>
      </c>
      <c r="DK252" s="176">
        <f t="shared" si="320"/>
        <v>0</v>
      </c>
      <c r="DL252" s="176">
        <f t="shared" si="320"/>
        <v>0</v>
      </c>
      <c r="DM252" s="176">
        <f t="shared" si="320"/>
        <v>0</v>
      </c>
      <c r="DN252" s="176">
        <f t="shared" si="320"/>
        <v>0</v>
      </c>
      <c r="DO252" s="176">
        <f t="shared" si="320"/>
        <v>0</v>
      </c>
      <c r="DP252" s="176">
        <f t="shared" si="320"/>
        <v>0</v>
      </c>
      <c r="DQ252" s="176">
        <f t="shared" si="320"/>
        <v>0</v>
      </c>
      <c r="DR252" s="176">
        <f t="shared" si="310"/>
        <v>0</v>
      </c>
      <c r="DS252" s="176">
        <f t="shared" si="310"/>
        <v>0</v>
      </c>
      <c r="DT252" s="176">
        <f t="shared" si="310"/>
        <v>0</v>
      </c>
      <c r="DU252" s="176">
        <f t="shared" si="310"/>
        <v>0</v>
      </c>
      <c r="DV252" s="176">
        <f t="shared" si="310"/>
        <v>0</v>
      </c>
      <c r="DW252" s="176">
        <f t="shared" si="310"/>
        <v>0</v>
      </c>
      <c r="DX252" s="176">
        <f t="shared" si="310"/>
        <v>0</v>
      </c>
      <c r="DY252" s="176">
        <f t="shared" si="310"/>
        <v>0</v>
      </c>
      <c r="DZ252" s="176">
        <f t="shared" si="310"/>
        <v>0</v>
      </c>
      <c r="EA252" s="176">
        <f t="shared" si="310"/>
        <v>0</v>
      </c>
      <c r="EB252" s="176">
        <f t="shared" si="310"/>
        <v>0</v>
      </c>
      <c r="EC252" s="176">
        <f t="shared" si="308"/>
        <v>0</v>
      </c>
      <c r="ED252" s="176">
        <f t="shared" si="308"/>
        <v>0</v>
      </c>
      <c r="EE252" s="176">
        <f t="shared" si="308"/>
        <v>0</v>
      </c>
      <c r="EF252" s="176">
        <f t="shared" si="308"/>
        <v>0</v>
      </c>
      <c r="EG252" s="176">
        <f t="shared" si="308"/>
        <v>0</v>
      </c>
      <c r="EH252" s="176">
        <f t="shared" si="308"/>
        <v>0</v>
      </c>
      <c r="EI252" s="176">
        <f t="shared" si="308"/>
        <v>0</v>
      </c>
      <c r="EJ252" s="176">
        <f t="shared" si="308"/>
        <v>0</v>
      </c>
      <c r="EK252" s="176">
        <f t="shared" si="308"/>
        <v>0</v>
      </c>
      <c r="EL252" s="176">
        <f t="shared" si="308"/>
        <v>0</v>
      </c>
      <c r="EM252" s="176">
        <f t="shared" si="308"/>
        <v>0</v>
      </c>
      <c r="EN252" s="176">
        <f t="shared" si="308"/>
        <v>0</v>
      </c>
      <c r="EO252" s="176">
        <f t="shared" si="308"/>
        <v>0</v>
      </c>
      <c r="EP252" s="176">
        <f t="shared" si="308"/>
        <v>0</v>
      </c>
      <c r="EQ252" s="176">
        <f t="shared" si="318"/>
        <v>0</v>
      </c>
      <c r="ER252" s="176">
        <f t="shared" si="318"/>
        <v>0</v>
      </c>
      <c r="ES252" s="176">
        <f t="shared" si="318"/>
        <v>0</v>
      </c>
      <c r="ET252" s="176">
        <f t="shared" si="318"/>
        <v>0</v>
      </c>
      <c r="EU252" s="176">
        <f t="shared" si="318"/>
        <v>0</v>
      </c>
      <c r="EV252" s="176">
        <f t="shared" si="318"/>
        <v>0</v>
      </c>
      <c r="EW252" s="176">
        <f t="shared" si="318"/>
        <v>0</v>
      </c>
      <c r="EX252" s="176">
        <f t="shared" si="318"/>
        <v>0</v>
      </c>
      <c r="EY252" s="176">
        <f t="shared" si="318"/>
        <v>0</v>
      </c>
      <c r="EZ252" s="176">
        <f t="shared" si="318"/>
        <v>0</v>
      </c>
      <c r="FA252" s="176">
        <f t="shared" si="318"/>
        <v>0</v>
      </c>
      <c r="FB252" s="176">
        <f t="shared" si="314"/>
        <v>0</v>
      </c>
      <c r="FC252" s="176">
        <f t="shared" si="314"/>
        <v>0</v>
      </c>
      <c r="FD252" s="176">
        <f t="shared" si="314"/>
        <v>0</v>
      </c>
      <c r="FE252" s="176">
        <f t="shared" si="314"/>
        <v>0</v>
      </c>
      <c r="FF252" s="176">
        <f t="shared" si="314"/>
        <v>0</v>
      </c>
      <c r="FG252" s="176">
        <f t="shared" si="314"/>
        <v>0</v>
      </c>
      <c r="FH252" s="176">
        <f t="shared" si="314"/>
        <v>0</v>
      </c>
      <c r="FI252" s="176">
        <f t="shared" si="314"/>
        <v>0</v>
      </c>
      <c r="FJ252" s="176">
        <f t="shared" si="314"/>
        <v>0</v>
      </c>
      <c r="FK252" s="176">
        <f t="shared" si="314"/>
        <v>0</v>
      </c>
      <c r="FL252" s="176">
        <f t="shared" si="314"/>
        <v>0</v>
      </c>
      <c r="FM252" s="176">
        <f t="shared" si="314"/>
        <v>0</v>
      </c>
      <c r="FN252" s="176">
        <f t="shared" si="314"/>
        <v>0</v>
      </c>
      <c r="FO252" s="176">
        <f t="shared" si="314"/>
        <v>0</v>
      </c>
      <c r="FP252" s="176">
        <f t="shared" si="315"/>
        <v>0</v>
      </c>
      <c r="FQ252" s="176">
        <f t="shared" si="315"/>
        <v>0</v>
      </c>
      <c r="FR252" s="176">
        <f t="shared" si="315"/>
        <v>0</v>
      </c>
      <c r="FS252" s="176">
        <f t="shared" si="315"/>
        <v>0</v>
      </c>
      <c r="FT252" s="176">
        <f t="shared" si="302"/>
        <v>0</v>
      </c>
      <c r="FU252" s="176">
        <f t="shared" si="302"/>
        <v>0</v>
      </c>
      <c r="FV252" s="176">
        <f t="shared" si="302"/>
        <v>0</v>
      </c>
      <c r="FW252" s="176">
        <f t="shared" si="302"/>
        <v>0</v>
      </c>
      <c r="FX252" s="176">
        <f t="shared" si="302"/>
        <v>0</v>
      </c>
      <c r="FY252" s="176">
        <f t="shared" si="302"/>
        <v>0</v>
      </c>
      <c r="FZ252" s="176">
        <f t="shared" si="302"/>
        <v>0</v>
      </c>
      <c r="GA252" s="176">
        <f t="shared" si="302"/>
        <v>0</v>
      </c>
      <c r="GB252" s="176">
        <f t="shared" si="302"/>
        <v>0</v>
      </c>
      <c r="GC252" s="176">
        <f t="shared" si="302"/>
        <v>0</v>
      </c>
      <c r="GD252" s="176">
        <f t="shared" si="302"/>
        <v>0</v>
      </c>
      <c r="GE252" s="176">
        <f t="shared" si="302"/>
        <v>0</v>
      </c>
      <c r="GF252" s="176">
        <f t="shared" si="307"/>
        <v>0</v>
      </c>
      <c r="GG252" s="176">
        <f t="shared" si="307"/>
        <v>0</v>
      </c>
      <c r="GH252" s="176">
        <f t="shared" si="307"/>
        <v>0</v>
      </c>
      <c r="GI252" s="176">
        <f t="shared" si="307"/>
        <v>0</v>
      </c>
      <c r="GJ252" s="176">
        <f t="shared" si="307"/>
        <v>0</v>
      </c>
      <c r="GK252" s="176">
        <f t="shared" si="319"/>
        <v>0</v>
      </c>
      <c r="GL252" s="176">
        <f t="shared" si="319"/>
        <v>0</v>
      </c>
      <c r="GM252" s="176">
        <f t="shared" si="319"/>
        <v>0</v>
      </c>
      <c r="GN252" s="176">
        <f t="shared" si="319"/>
        <v>0</v>
      </c>
      <c r="GO252" s="176">
        <f t="shared" si="319"/>
        <v>0</v>
      </c>
      <c r="GP252" s="176">
        <f t="shared" si="319"/>
        <v>0</v>
      </c>
      <c r="GQ252" s="176">
        <f t="shared" si="319"/>
        <v>0</v>
      </c>
      <c r="GR252" s="176">
        <f t="shared" si="319"/>
        <v>0</v>
      </c>
      <c r="GS252" s="176">
        <f t="shared" si="319"/>
        <v>0</v>
      </c>
      <c r="GT252" s="176">
        <f t="shared" si="319"/>
        <v>0</v>
      </c>
      <c r="GU252" s="176">
        <f t="shared" si="319"/>
        <v>0</v>
      </c>
      <c r="GV252" s="176">
        <f t="shared" si="319"/>
        <v>0</v>
      </c>
      <c r="GW252" s="176">
        <f t="shared" si="319"/>
        <v>0</v>
      </c>
      <c r="GX252" s="176">
        <f t="shared" si="319"/>
        <v>0</v>
      </c>
      <c r="GY252" s="176">
        <f t="shared" si="319"/>
        <v>0</v>
      </c>
      <c r="GZ252" s="176">
        <f t="shared" si="319"/>
        <v>0</v>
      </c>
      <c r="HA252" s="176">
        <f t="shared" si="316"/>
        <v>0</v>
      </c>
      <c r="HB252" s="176">
        <f t="shared" si="316"/>
        <v>0</v>
      </c>
      <c r="HC252" s="176">
        <f t="shared" si="313"/>
        <v>0</v>
      </c>
      <c r="HD252" s="176">
        <f t="shared" si="313"/>
        <v>0</v>
      </c>
      <c r="HE252" s="176">
        <f t="shared" si="313"/>
        <v>0</v>
      </c>
      <c r="HF252" s="176">
        <f t="shared" si="313"/>
        <v>0</v>
      </c>
      <c r="HG252" s="176">
        <f t="shared" si="313"/>
        <v>0</v>
      </c>
      <c r="HH252" s="176">
        <f t="shared" si="313"/>
        <v>0</v>
      </c>
      <c r="HI252" s="176">
        <f t="shared" si="313"/>
        <v>0</v>
      </c>
      <c r="HJ252" s="176">
        <f t="shared" si="313"/>
        <v>0</v>
      </c>
      <c r="HK252" s="176">
        <f t="shared" si="313"/>
        <v>0</v>
      </c>
      <c r="HL252" s="176">
        <f t="shared" si="313"/>
        <v>0</v>
      </c>
      <c r="HM252" s="176">
        <f t="shared" si="313"/>
        <v>0</v>
      </c>
      <c r="HN252" s="176">
        <f t="shared" si="313"/>
        <v>0</v>
      </c>
      <c r="HO252" s="176">
        <f t="shared" si="312"/>
        <v>0</v>
      </c>
      <c r="HP252" s="176">
        <f t="shared" si="312"/>
        <v>0</v>
      </c>
      <c r="HQ252" s="176">
        <f t="shared" si="312"/>
        <v>0</v>
      </c>
      <c r="HR252" s="176">
        <f t="shared" si="312"/>
        <v>0</v>
      </c>
      <c r="HS252" s="176">
        <f t="shared" si="312"/>
        <v>0</v>
      </c>
      <c r="HT252" s="176">
        <f t="shared" si="303"/>
        <v>0</v>
      </c>
      <c r="HU252" s="176">
        <f t="shared" si="303"/>
        <v>0</v>
      </c>
      <c r="HV252" s="176">
        <f t="shared" si="303"/>
        <v>0</v>
      </c>
      <c r="HW252" s="176">
        <f t="shared" si="303"/>
        <v>0</v>
      </c>
      <c r="HX252" s="176">
        <f t="shared" si="303"/>
        <v>0</v>
      </c>
      <c r="HY252" s="176">
        <f t="shared" si="303"/>
        <v>0</v>
      </c>
      <c r="HZ252" s="176">
        <f t="shared" si="303"/>
        <v>0</v>
      </c>
      <c r="IA252" s="176">
        <f t="shared" si="303"/>
        <v>0</v>
      </c>
      <c r="IB252" s="176">
        <f t="shared" si="303"/>
        <v>0</v>
      </c>
      <c r="IC252" s="176">
        <f t="shared" si="303"/>
        <v>0</v>
      </c>
      <c r="ID252" s="176">
        <f t="shared" si="303"/>
        <v>0</v>
      </c>
      <c r="IE252" s="176">
        <f t="shared" si="303"/>
        <v>0</v>
      </c>
      <c r="IF252" s="176">
        <f t="shared" si="303"/>
        <v>0</v>
      </c>
      <c r="IG252" s="176">
        <f t="shared" si="303"/>
        <v>0</v>
      </c>
    </row>
    <row r="253" spans="2:241" ht="12.75" customHeight="1" x14ac:dyDescent="0.25">
      <c r="B253" s="174"/>
      <c r="C253" s="174"/>
      <c r="D253" s="174">
        <f t="shared" si="256"/>
        <v>0</v>
      </c>
      <c r="E253"/>
      <c r="F253"/>
      <c r="G253" s="177">
        <v>240</v>
      </c>
      <c r="H253" s="176">
        <f t="shared" si="257"/>
        <v>37.212442932128759</v>
      </c>
      <c r="I253" s="176">
        <f t="shared" si="259"/>
        <v>0</v>
      </c>
      <c r="K253" s="176">
        <f t="shared" si="311"/>
        <v>0</v>
      </c>
      <c r="L253" s="176">
        <f t="shared" si="311"/>
        <v>0</v>
      </c>
      <c r="M253" s="176">
        <f t="shared" si="311"/>
        <v>0</v>
      </c>
      <c r="N253" s="176">
        <f t="shared" si="311"/>
        <v>0</v>
      </c>
      <c r="O253" s="176">
        <f t="shared" si="311"/>
        <v>0</v>
      </c>
      <c r="P253" s="176">
        <f t="shared" si="311"/>
        <v>0</v>
      </c>
      <c r="Q253" s="176">
        <f t="shared" si="311"/>
        <v>0</v>
      </c>
      <c r="R253" s="176">
        <f t="shared" si="311"/>
        <v>0</v>
      </c>
      <c r="S253" s="176">
        <f t="shared" si="311"/>
        <v>0</v>
      </c>
      <c r="T253" s="176">
        <f t="shared" si="311"/>
        <v>0</v>
      </c>
      <c r="U253" s="176">
        <f t="shared" si="311"/>
        <v>0</v>
      </c>
      <c r="V253" s="176">
        <f t="shared" si="311"/>
        <v>0</v>
      </c>
      <c r="W253" s="176">
        <f t="shared" si="311"/>
        <v>0</v>
      </c>
      <c r="X253" s="176">
        <f t="shared" si="311"/>
        <v>0</v>
      </c>
      <c r="Y253" s="176">
        <f t="shared" si="311"/>
        <v>0</v>
      </c>
      <c r="Z253" s="176">
        <f t="shared" si="311"/>
        <v>0</v>
      </c>
      <c r="AA253" s="176">
        <f t="shared" si="298"/>
        <v>0</v>
      </c>
      <c r="AB253" s="176">
        <f t="shared" si="298"/>
        <v>0</v>
      </c>
      <c r="AC253" s="176">
        <f t="shared" si="298"/>
        <v>0</v>
      </c>
      <c r="AD253" s="176">
        <f t="shared" si="298"/>
        <v>0</v>
      </c>
      <c r="AE253" s="176">
        <f t="shared" si="296"/>
        <v>0</v>
      </c>
      <c r="AF253" s="176">
        <f t="shared" si="296"/>
        <v>0</v>
      </c>
      <c r="AG253" s="176">
        <f t="shared" si="296"/>
        <v>0</v>
      </c>
      <c r="AH253" s="176">
        <f t="shared" si="296"/>
        <v>0</v>
      </c>
      <c r="AI253" s="176">
        <f t="shared" si="296"/>
        <v>0</v>
      </c>
      <c r="AJ253" s="176">
        <f t="shared" si="296"/>
        <v>0</v>
      </c>
      <c r="AK253" s="176">
        <f t="shared" si="296"/>
        <v>0</v>
      </c>
      <c r="AL253" s="176">
        <f t="shared" si="296"/>
        <v>0</v>
      </c>
      <c r="AM253" s="176">
        <f t="shared" si="296"/>
        <v>0</v>
      </c>
      <c r="AN253" s="176">
        <f t="shared" si="296"/>
        <v>0</v>
      </c>
      <c r="AO253" s="176">
        <f t="shared" si="296"/>
        <v>0</v>
      </c>
      <c r="AP253" s="176">
        <f t="shared" si="296"/>
        <v>0</v>
      </c>
      <c r="AQ253" s="176">
        <f t="shared" si="296"/>
        <v>0</v>
      </c>
      <c r="AR253" s="176">
        <f t="shared" si="296"/>
        <v>0</v>
      </c>
      <c r="AS253" s="176">
        <f t="shared" si="296"/>
        <v>0</v>
      </c>
      <c r="AT253" s="176">
        <f t="shared" si="296"/>
        <v>0</v>
      </c>
      <c r="AU253" s="176">
        <f t="shared" si="300"/>
        <v>0</v>
      </c>
      <c r="AV253" s="176">
        <f t="shared" si="300"/>
        <v>0</v>
      </c>
      <c r="AW253" s="176">
        <f t="shared" si="300"/>
        <v>0</v>
      </c>
      <c r="AX253" s="176">
        <f t="shared" si="300"/>
        <v>0</v>
      </c>
      <c r="AY253" s="176">
        <f t="shared" si="300"/>
        <v>0</v>
      </c>
      <c r="AZ253" s="176">
        <f t="shared" si="300"/>
        <v>0</v>
      </c>
      <c r="BA253" s="176">
        <f t="shared" si="300"/>
        <v>0</v>
      </c>
      <c r="BB253" s="176">
        <f t="shared" si="300"/>
        <v>0</v>
      </c>
      <c r="BC253" s="176">
        <f t="shared" si="300"/>
        <v>0</v>
      </c>
      <c r="BD253" s="176">
        <f t="shared" si="300"/>
        <v>0</v>
      </c>
      <c r="BE253" s="176">
        <f t="shared" si="300"/>
        <v>0</v>
      </c>
      <c r="BF253" s="176">
        <f t="shared" si="300"/>
        <v>0</v>
      </c>
      <c r="BG253" s="176">
        <f t="shared" si="300"/>
        <v>0</v>
      </c>
      <c r="BH253" s="176">
        <f t="shared" si="317"/>
        <v>0</v>
      </c>
      <c r="BI253" s="176">
        <f t="shared" si="317"/>
        <v>0</v>
      </c>
      <c r="BJ253" s="176">
        <f t="shared" si="317"/>
        <v>0</v>
      </c>
      <c r="BK253" s="176">
        <f t="shared" si="317"/>
        <v>0</v>
      </c>
      <c r="BL253" s="176">
        <f t="shared" si="317"/>
        <v>0</v>
      </c>
      <c r="BM253" s="176">
        <f t="shared" si="317"/>
        <v>0</v>
      </c>
      <c r="BN253" s="176">
        <f t="shared" si="317"/>
        <v>0</v>
      </c>
      <c r="BO253" s="176">
        <f t="shared" si="317"/>
        <v>0</v>
      </c>
      <c r="BP253" s="176">
        <f t="shared" si="317"/>
        <v>0</v>
      </c>
      <c r="BQ253" s="176">
        <f t="shared" si="317"/>
        <v>0</v>
      </c>
      <c r="BR253" s="176">
        <f t="shared" si="317"/>
        <v>0</v>
      </c>
      <c r="BS253" s="176">
        <f t="shared" si="305"/>
        <v>0</v>
      </c>
      <c r="BT253" s="176">
        <f t="shared" si="305"/>
        <v>0</v>
      </c>
      <c r="BU253" s="176">
        <f t="shared" si="305"/>
        <v>0</v>
      </c>
      <c r="BV253" s="176">
        <f t="shared" si="305"/>
        <v>0</v>
      </c>
      <c r="BW253" s="176">
        <f t="shared" si="305"/>
        <v>0</v>
      </c>
      <c r="BX253" s="176">
        <f t="shared" si="305"/>
        <v>0</v>
      </c>
      <c r="BY253" s="176">
        <f t="shared" si="305"/>
        <v>0</v>
      </c>
      <c r="BZ253" s="176">
        <f t="shared" si="305"/>
        <v>0</v>
      </c>
      <c r="CA253" s="176">
        <f t="shared" si="305"/>
        <v>0</v>
      </c>
      <c r="CB253" s="176">
        <f t="shared" si="305"/>
        <v>0</v>
      </c>
      <c r="CC253" s="176">
        <f t="shared" si="306"/>
        <v>0</v>
      </c>
      <c r="CD253" s="176">
        <f t="shared" si="306"/>
        <v>0</v>
      </c>
      <c r="CE253" s="176">
        <f t="shared" si="306"/>
        <v>0</v>
      </c>
      <c r="CF253" s="176">
        <f t="shared" si="306"/>
        <v>0</v>
      </c>
      <c r="CG253" s="176">
        <f t="shared" si="306"/>
        <v>0</v>
      </c>
      <c r="CH253" s="176">
        <f t="shared" si="306"/>
        <v>0</v>
      </c>
      <c r="CI253" s="176">
        <f t="shared" si="306"/>
        <v>0</v>
      </c>
      <c r="CJ253" s="176">
        <f t="shared" si="306"/>
        <v>0</v>
      </c>
      <c r="CK253" s="176">
        <f t="shared" si="306"/>
        <v>0</v>
      </c>
      <c r="CL253" s="176">
        <f t="shared" si="306"/>
        <v>0</v>
      </c>
      <c r="CM253" s="176">
        <f t="shared" si="306"/>
        <v>0</v>
      </c>
      <c r="CN253" s="176">
        <f t="shared" si="306"/>
        <v>0</v>
      </c>
      <c r="CO253" s="176">
        <f t="shared" si="306"/>
        <v>0</v>
      </c>
      <c r="CP253" s="176">
        <f t="shared" si="306"/>
        <v>0</v>
      </c>
      <c r="CQ253" s="176">
        <f t="shared" si="306"/>
        <v>0</v>
      </c>
      <c r="CR253" s="176">
        <f t="shared" si="306"/>
        <v>0</v>
      </c>
      <c r="CS253" s="176">
        <f t="shared" si="301"/>
        <v>0</v>
      </c>
      <c r="CT253" s="176">
        <f t="shared" si="301"/>
        <v>0</v>
      </c>
      <c r="CU253" s="176">
        <f t="shared" si="301"/>
        <v>0</v>
      </c>
      <c r="CV253" s="176">
        <f t="shared" si="301"/>
        <v>0</v>
      </c>
      <c r="CW253" s="176">
        <f t="shared" si="301"/>
        <v>0</v>
      </c>
      <c r="CX253" s="176">
        <f t="shared" si="301"/>
        <v>0</v>
      </c>
      <c r="CY253" s="176">
        <f t="shared" si="301"/>
        <v>0</v>
      </c>
      <c r="CZ253" s="176">
        <f t="shared" si="301"/>
        <v>0</v>
      </c>
      <c r="DA253" s="176">
        <f t="shared" si="301"/>
        <v>0</v>
      </c>
      <c r="DB253" s="176">
        <f t="shared" si="301"/>
        <v>0</v>
      </c>
      <c r="DC253" s="176">
        <f t="shared" si="301"/>
        <v>0</v>
      </c>
      <c r="DD253" s="176">
        <f t="shared" si="301"/>
        <v>0</v>
      </c>
      <c r="DE253" s="176">
        <f t="shared" si="320"/>
        <v>0</v>
      </c>
      <c r="DF253" s="176">
        <f t="shared" si="320"/>
        <v>0</v>
      </c>
      <c r="DG253" s="176">
        <f t="shared" si="320"/>
        <v>0</v>
      </c>
      <c r="DH253" s="176">
        <f t="shared" si="320"/>
        <v>0</v>
      </c>
      <c r="DI253" s="176">
        <f t="shared" si="320"/>
        <v>0</v>
      </c>
      <c r="DJ253" s="176">
        <f t="shared" si="320"/>
        <v>0</v>
      </c>
      <c r="DK253" s="176">
        <f t="shared" si="320"/>
        <v>0</v>
      </c>
      <c r="DL253" s="176">
        <f t="shared" si="320"/>
        <v>0</v>
      </c>
      <c r="DM253" s="176">
        <f t="shared" si="320"/>
        <v>0</v>
      </c>
      <c r="DN253" s="176">
        <f t="shared" si="320"/>
        <v>0</v>
      </c>
      <c r="DO253" s="176">
        <f t="shared" si="320"/>
        <v>0</v>
      </c>
      <c r="DP253" s="176">
        <f t="shared" si="320"/>
        <v>0</v>
      </c>
      <c r="DQ253" s="176">
        <f t="shared" si="320"/>
        <v>0</v>
      </c>
      <c r="DR253" s="176">
        <f t="shared" si="310"/>
        <v>0</v>
      </c>
      <c r="DS253" s="176">
        <f t="shared" si="310"/>
        <v>0</v>
      </c>
      <c r="DT253" s="176">
        <f t="shared" si="310"/>
        <v>0</v>
      </c>
      <c r="DU253" s="176">
        <f t="shared" si="310"/>
        <v>0</v>
      </c>
      <c r="DV253" s="176">
        <f t="shared" si="310"/>
        <v>0</v>
      </c>
      <c r="DW253" s="176">
        <f t="shared" si="310"/>
        <v>0</v>
      </c>
      <c r="DX253" s="176">
        <f t="shared" si="310"/>
        <v>0</v>
      </c>
      <c r="DY253" s="176">
        <f t="shared" si="310"/>
        <v>0</v>
      </c>
      <c r="DZ253" s="176">
        <f t="shared" si="310"/>
        <v>0</v>
      </c>
      <c r="EA253" s="176">
        <f t="shared" si="310"/>
        <v>0</v>
      </c>
      <c r="EB253" s="176">
        <f t="shared" si="310"/>
        <v>0</v>
      </c>
      <c r="EC253" s="176">
        <f t="shared" si="308"/>
        <v>0</v>
      </c>
      <c r="ED253" s="176">
        <f t="shared" si="308"/>
        <v>0</v>
      </c>
      <c r="EE253" s="176">
        <f t="shared" si="308"/>
        <v>0</v>
      </c>
      <c r="EF253" s="176">
        <f t="shared" si="308"/>
        <v>0</v>
      </c>
      <c r="EG253" s="176">
        <f t="shared" si="308"/>
        <v>0</v>
      </c>
      <c r="EH253" s="176">
        <f t="shared" si="308"/>
        <v>0</v>
      </c>
      <c r="EI253" s="176">
        <f t="shared" si="308"/>
        <v>0</v>
      </c>
      <c r="EJ253" s="176">
        <f t="shared" si="308"/>
        <v>0</v>
      </c>
      <c r="EK253" s="176">
        <f t="shared" si="308"/>
        <v>0</v>
      </c>
      <c r="EL253" s="176">
        <f t="shared" si="308"/>
        <v>0</v>
      </c>
      <c r="EM253" s="176">
        <f t="shared" si="308"/>
        <v>0</v>
      </c>
      <c r="EN253" s="176">
        <f t="shared" si="308"/>
        <v>0</v>
      </c>
      <c r="EO253" s="176">
        <f t="shared" si="308"/>
        <v>0</v>
      </c>
      <c r="EP253" s="176">
        <f t="shared" si="308"/>
        <v>0</v>
      </c>
      <c r="EQ253" s="176">
        <f t="shared" si="318"/>
        <v>0</v>
      </c>
      <c r="ER253" s="176">
        <f t="shared" si="318"/>
        <v>0</v>
      </c>
      <c r="ES253" s="176">
        <f t="shared" si="318"/>
        <v>0</v>
      </c>
      <c r="ET253" s="176">
        <f t="shared" si="318"/>
        <v>0</v>
      </c>
      <c r="EU253" s="176">
        <f t="shared" si="318"/>
        <v>0</v>
      </c>
      <c r="EV253" s="176">
        <f t="shared" si="318"/>
        <v>0</v>
      </c>
      <c r="EW253" s="176">
        <f t="shared" si="318"/>
        <v>0</v>
      </c>
      <c r="EX253" s="176">
        <f t="shared" si="318"/>
        <v>0</v>
      </c>
      <c r="EY253" s="176">
        <f t="shared" si="318"/>
        <v>0</v>
      </c>
      <c r="EZ253" s="176">
        <f t="shared" si="318"/>
        <v>0</v>
      </c>
      <c r="FA253" s="176">
        <f t="shared" si="318"/>
        <v>0</v>
      </c>
      <c r="FB253" s="176">
        <f t="shared" si="314"/>
        <v>0</v>
      </c>
      <c r="FC253" s="176">
        <f t="shared" si="314"/>
        <v>0</v>
      </c>
      <c r="FD253" s="176">
        <f t="shared" si="314"/>
        <v>0</v>
      </c>
      <c r="FE253" s="176">
        <f t="shared" si="314"/>
        <v>0</v>
      </c>
      <c r="FF253" s="176">
        <f t="shared" si="314"/>
        <v>0</v>
      </c>
      <c r="FG253" s="176">
        <f t="shared" si="314"/>
        <v>0</v>
      </c>
      <c r="FH253" s="176">
        <f t="shared" si="314"/>
        <v>0</v>
      </c>
      <c r="FI253" s="176">
        <f t="shared" si="314"/>
        <v>0</v>
      </c>
      <c r="FJ253" s="176">
        <f t="shared" si="314"/>
        <v>0</v>
      </c>
      <c r="FK253" s="176">
        <f t="shared" si="314"/>
        <v>0</v>
      </c>
      <c r="FL253" s="176">
        <f t="shared" si="314"/>
        <v>0</v>
      </c>
      <c r="FM253" s="176">
        <f t="shared" si="314"/>
        <v>0</v>
      </c>
      <c r="FN253" s="176">
        <f t="shared" si="314"/>
        <v>0</v>
      </c>
      <c r="FO253" s="176">
        <f t="shared" si="314"/>
        <v>0</v>
      </c>
      <c r="FP253" s="176">
        <f t="shared" si="315"/>
        <v>0</v>
      </c>
      <c r="FQ253" s="176">
        <f t="shared" si="315"/>
        <v>0</v>
      </c>
      <c r="FR253" s="176">
        <f t="shared" si="315"/>
        <v>0</v>
      </c>
      <c r="FS253" s="176">
        <f t="shared" si="315"/>
        <v>0</v>
      </c>
      <c r="FT253" s="176">
        <f t="shared" si="302"/>
        <v>0</v>
      </c>
      <c r="FU253" s="176">
        <f t="shared" si="302"/>
        <v>0</v>
      </c>
      <c r="FV253" s="176">
        <f t="shared" si="302"/>
        <v>0</v>
      </c>
      <c r="FW253" s="176">
        <f t="shared" si="302"/>
        <v>0</v>
      </c>
      <c r="FX253" s="176">
        <f t="shared" si="302"/>
        <v>0</v>
      </c>
      <c r="FY253" s="176">
        <f t="shared" si="302"/>
        <v>0</v>
      </c>
      <c r="FZ253" s="176">
        <f t="shared" si="302"/>
        <v>0</v>
      </c>
      <c r="GA253" s="176">
        <f t="shared" si="302"/>
        <v>0</v>
      </c>
      <c r="GB253" s="176">
        <f t="shared" si="302"/>
        <v>0</v>
      </c>
      <c r="GC253" s="176">
        <f t="shared" si="302"/>
        <v>0</v>
      </c>
      <c r="GD253" s="176">
        <f t="shared" si="302"/>
        <v>0</v>
      </c>
      <c r="GE253" s="176">
        <f t="shared" si="302"/>
        <v>0</v>
      </c>
      <c r="GF253" s="176">
        <f t="shared" si="307"/>
        <v>0</v>
      </c>
      <c r="GG253" s="176">
        <f t="shared" si="307"/>
        <v>0</v>
      </c>
      <c r="GH253" s="176">
        <f t="shared" si="307"/>
        <v>0</v>
      </c>
      <c r="GI253" s="176">
        <f t="shared" si="307"/>
        <v>0</v>
      </c>
      <c r="GJ253" s="176">
        <f t="shared" si="307"/>
        <v>0</v>
      </c>
      <c r="GK253" s="176">
        <f t="shared" si="319"/>
        <v>0</v>
      </c>
      <c r="GL253" s="176">
        <f t="shared" si="319"/>
        <v>0</v>
      </c>
      <c r="GM253" s="176">
        <f t="shared" si="319"/>
        <v>0</v>
      </c>
      <c r="GN253" s="176">
        <f t="shared" si="319"/>
        <v>0</v>
      </c>
      <c r="GO253" s="176">
        <f t="shared" si="319"/>
        <v>0</v>
      </c>
      <c r="GP253" s="176">
        <f t="shared" si="319"/>
        <v>0</v>
      </c>
      <c r="GQ253" s="176">
        <f t="shared" si="319"/>
        <v>0</v>
      </c>
      <c r="GR253" s="176">
        <f t="shared" si="319"/>
        <v>0</v>
      </c>
      <c r="GS253" s="176">
        <f t="shared" si="319"/>
        <v>0</v>
      </c>
      <c r="GT253" s="176">
        <f t="shared" si="319"/>
        <v>0</v>
      </c>
      <c r="GU253" s="176">
        <f t="shared" si="319"/>
        <v>0</v>
      </c>
      <c r="GV253" s="176">
        <f t="shared" si="319"/>
        <v>0</v>
      </c>
      <c r="GW253" s="176">
        <f t="shared" si="319"/>
        <v>0</v>
      </c>
      <c r="GX253" s="176">
        <f t="shared" si="319"/>
        <v>0</v>
      </c>
      <c r="GY253" s="176">
        <f t="shared" si="319"/>
        <v>0</v>
      </c>
      <c r="GZ253" s="176">
        <f t="shared" si="319"/>
        <v>0</v>
      </c>
      <c r="HA253" s="176">
        <f t="shared" si="316"/>
        <v>0</v>
      </c>
      <c r="HB253" s="176">
        <f t="shared" si="316"/>
        <v>0</v>
      </c>
      <c r="HC253" s="176">
        <f t="shared" si="313"/>
        <v>0</v>
      </c>
      <c r="HD253" s="176">
        <f t="shared" si="313"/>
        <v>0</v>
      </c>
      <c r="HE253" s="176">
        <f t="shared" si="313"/>
        <v>0</v>
      </c>
      <c r="HF253" s="176">
        <f t="shared" si="313"/>
        <v>0</v>
      </c>
      <c r="HG253" s="176">
        <f t="shared" si="313"/>
        <v>0</v>
      </c>
      <c r="HH253" s="176">
        <f t="shared" si="313"/>
        <v>0</v>
      </c>
      <c r="HI253" s="176">
        <f t="shared" si="313"/>
        <v>0</v>
      </c>
      <c r="HJ253" s="176">
        <f t="shared" si="313"/>
        <v>0</v>
      </c>
      <c r="HK253" s="176">
        <f t="shared" si="313"/>
        <v>0</v>
      </c>
      <c r="HL253" s="176">
        <f t="shared" si="313"/>
        <v>0</v>
      </c>
      <c r="HM253" s="176">
        <f t="shared" si="313"/>
        <v>0</v>
      </c>
      <c r="HN253" s="176">
        <f t="shared" si="313"/>
        <v>0</v>
      </c>
      <c r="HO253" s="176">
        <f t="shared" si="312"/>
        <v>0</v>
      </c>
      <c r="HP253" s="176">
        <f t="shared" si="312"/>
        <v>0</v>
      </c>
      <c r="HQ253" s="176">
        <f t="shared" si="312"/>
        <v>0</v>
      </c>
      <c r="HR253" s="176">
        <f t="shared" si="312"/>
        <v>0</v>
      </c>
      <c r="HS253" s="176">
        <f t="shared" si="312"/>
        <v>0</v>
      </c>
      <c r="HT253" s="176">
        <f t="shared" si="303"/>
        <v>0</v>
      </c>
      <c r="HU253" s="176">
        <f t="shared" si="303"/>
        <v>0</v>
      </c>
      <c r="HV253" s="176">
        <f t="shared" si="303"/>
        <v>0</v>
      </c>
      <c r="HW253" s="176">
        <f t="shared" si="303"/>
        <v>0</v>
      </c>
      <c r="HX253" s="176">
        <f t="shared" si="303"/>
        <v>0</v>
      </c>
      <c r="HY253" s="176">
        <f t="shared" si="303"/>
        <v>0</v>
      </c>
      <c r="HZ253" s="176">
        <f t="shared" si="303"/>
        <v>0</v>
      </c>
      <c r="IA253" s="176">
        <f t="shared" si="303"/>
        <v>0</v>
      </c>
      <c r="IB253" s="176">
        <f t="shared" si="303"/>
        <v>0</v>
      </c>
      <c r="IC253" s="176">
        <f t="shared" si="303"/>
        <v>0</v>
      </c>
      <c r="ID253" s="176">
        <f t="shared" si="303"/>
        <v>0</v>
      </c>
      <c r="IE253" s="176">
        <f t="shared" si="303"/>
        <v>0</v>
      </c>
      <c r="IF253" s="176">
        <f t="shared" si="303"/>
        <v>0</v>
      </c>
      <c r="IG253" s="176">
        <f t="shared" si="303"/>
        <v>0</v>
      </c>
    </row>
    <row r="254" spans="2:241" ht="12.75" customHeight="1" x14ac:dyDescent="0.25">
      <c r="B254" s="174"/>
      <c r="C254" s="174"/>
      <c r="D254" s="174">
        <f t="shared" si="256"/>
        <v>0</v>
      </c>
      <c r="E254"/>
      <c r="F254"/>
      <c r="G254" s="177">
        <v>241</v>
      </c>
      <c r="H254" s="176">
        <f t="shared" si="257"/>
        <v>37.367494777679298</v>
      </c>
      <c r="I254" s="176">
        <f t="shared" si="259"/>
        <v>0</v>
      </c>
      <c r="K254" s="176">
        <f t="shared" si="311"/>
        <v>0</v>
      </c>
      <c r="L254" s="176">
        <f t="shared" si="311"/>
        <v>0</v>
      </c>
      <c r="M254" s="176">
        <f t="shared" si="311"/>
        <v>0</v>
      </c>
      <c r="N254" s="176">
        <f t="shared" si="311"/>
        <v>0</v>
      </c>
      <c r="O254" s="176">
        <f t="shared" si="311"/>
        <v>0</v>
      </c>
      <c r="P254" s="176">
        <f t="shared" si="311"/>
        <v>0</v>
      </c>
      <c r="Q254" s="176">
        <f t="shared" si="311"/>
        <v>0</v>
      </c>
      <c r="R254" s="176">
        <f t="shared" si="311"/>
        <v>0</v>
      </c>
      <c r="S254" s="176">
        <f t="shared" si="311"/>
        <v>0</v>
      </c>
      <c r="T254" s="176">
        <f t="shared" si="311"/>
        <v>0</v>
      </c>
      <c r="U254" s="176">
        <f t="shared" si="311"/>
        <v>0</v>
      </c>
      <c r="V254" s="176">
        <f t="shared" si="311"/>
        <v>0</v>
      </c>
      <c r="W254" s="176">
        <f t="shared" si="311"/>
        <v>0</v>
      </c>
      <c r="X254" s="176">
        <f t="shared" si="311"/>
        <v>0</v>
      </c>
      <c r="Y254" s="176">
        <f t="shared" si="311"/>
        <v>0</v>
      </c>
      <c r="Z254" s="176">
        <f t="shared" si="311"/>
        <v>0</v>
      </c>
      <c r="AA254" s="176">
        <f t="shared" si="298"/>
        <v>0</v>
      </c>
      <c r="AB254" s="176">
        <f t="shared" si="298"/>
        <v>0</v>
      </c>
      <c r="AC254" s="176">
        <f t="shared" si="298"/>
        <v>0</v>
      </c>
      <c r="AD254" s="176">
        <f t="shared" si="298"/>
        <v>0</v>
      </c>
      <c r="AE254" s="176">
        <f t="shared" si="296"/>
        <v>0</v>
      </c>
      <c r="AF254" s="176">
        <f t="shared" si="296"/>
        <v>0</v>
      </c>
      <c r="AG254" s="176">
        <f t="shared" si="296"/>
        <v>0</v>
      </c>
      <c r="AH254" s="176">
        <f t="shared" si="296"/>
        <v>0</v>
      </c>
      <c r="AI254" s="176">
        <f t="shared" si="296"/>
        <v>0</v>
      </c>
      <c r="AJ254" s="176">
        <f t="shared" si="296"/>
        <v>0</v>
      </c>
      <c r="AK254" s="176">
        <f t="shared" si="296"/>
        <v>0</v>
      </c>
      <c r="AL254" s="176">
        <f t="shared" si="296"/>
        <v>0</v>
      </c>
      <c r="AM254" s="176">
        <f t="shared" si="296"/>
        <v>0</v>
      </c>
      <c r="AN254" s="176">
        <f t="shared" si="296"/>
        <v>0</v>
      </c>
      <c r="AO254" s="176">
        <f t="shared" si="296"/>
        <v>0</v>
      </c>
      <c r="AP254" s="176">
        <f t="shared" si="296"/>
        <v>0</v>
      </c>
      <c r="AQ254" s="176">
        <f t="shared" si="296"/>
        <v>0</v>
      </c>
      <c r="AR254" s="176">
        <f t="shared" si="296"/>
        <v>0</v>
      </c>
      <c r="AS254" s="176">
        <f t="shared" si="296"/>
        <v>0</v>
      </c>
      <c r="AT254" s="176">
        <f t="shared" si="296"/>
        <v>0</v>
      </c>
      <c r="AU254" s="176">
        <f t="shared" si="300"/>
        <v>0</v>
      </c>
      <c r="AV254" s="176">
        <f t="shared" si="300"/>
        <v>0</v>
      </c>
      <c r="AW254" s="176">
        <f t="shared" si="300"/>
        <v>0</v>
      </c>
      <c r="AX254" s="176">
        <f t="shared" si="300"/>
        <v>0</v>
      </c>
      <c r="AY254" s="176">
        <f t="shared" si="300"/>
        <v>0</v>
      </c>
      <c r="AZ254" s="176">
        <f t="shared" si="300"/>
        <v>0</v>
      </c>
      <c r="BA254" s="176">
        <f t="shared" si="300"/>
        <v>0</v>
      </c>
      <c r="BB254" s="176">
        <f t="shared" si="300"/>
        <v>0</v>
      </c>
      <c r="BC254" s="176">
        <f t="shared" si="300"/>
        <v>0</v>
      </c>
      <c r="BD254" s="176">
        <f t="shared" si="300"/>
        <v>0</v>
      </c>
      <c r="BE254" s="176">
        <f t="shared" si="300"/>
        <v>0</v>
      </c>
      <c r="BF254" s="176">
        <f t="shared" si="300"/>
        <v>0</v>
      </c>
      <c r="BG254" s="176">
        <f t="shared" si="300"/>
        <v>0</v>
      </c>
      <c r="BH254" s="176">
        <f t="shared" si="317"/>
        <v>0</v>
      </c>
      <c r="BI254" s="176">
        <f t="shared" si="317"/>
        <v>0</v>
      </c>
      <c r="BJ254" s="176">
        <f t="shared" si="317"/>
        <v>0</v>
      </c>
      <c r="BK254" s="176">
        <f t="shared" si="317"/>
        <v>0</v>
      </c>
      <c r="BL254" s="176">
        <f t="shared" si="317"/>
        <v>0</v>
      </c>
      <c r="BM254" s="176">
        <f t="shared" si="317"/>
        <v>0</v>
      </c>
      <c r="BN254" s="176">
        <f t="shared" si="317"/>
        <v>0</v>
      </c>
      <c r="BO254" s="176">
        <f t="shared" si="317"/>
        <v>0</v>
      </c>
      <c r="BP254" s="176">
        <f t="shared" si="317"/>
        <v>0</v>
      </c>
      <c r="BQ254" s="176">
        <f t="shared" si="317"/>
        <v>0</v>
      </c>
      <c r="BR254" s="176">
        <f t="shared" si="317"/>
        <v>0</v>
      </c>
      <c r="BS254" s="176">
        <f t="shared" si="305"/>
        <v>0</v>
      </c>
      <c r="BT254" s="176">
        <f t="shared" si="305"/>
        <v>0</v>
      </c>
      <c r="BU254" s="176">
        <f t="shared" si="305"/>
        <v>0</v>
      </c>
      <c r="BV254" s="176">
        <f t="shared" si="305"/>
        <v>0</v>
      </c>
      <c r="BW254" s="176">
        <f t="shared" si="305"/>
        <v>0</v>
      </c>
      <c r="BX254" s="176">
        <f t="shared" si="305"/>
        <v>0</v>
      </c>
      <c r="BY254" s="176">
        <f t="shared" si="305"/>
        <v>0</v>
      </c>
      <c r="BZ254" s="176">
        <f t="shared" si="305"/>
        <v>0</v>
      </c>
      <c r="CA254" s="176">
        <f t="shared" si="305"/>
        <v>0</v>
      </c>
      <c r="CB254" s="176">
        <f t="shared" si="305"/>
        <v>0</v>
      </c>
      <c r="CC254" s="176">
        <f t="shared" si="306"/>
        <v>0</v>
      </c>
      <c r="CD254" s="176">
        <f t="shared" si="306"/>
        <v>0</v>
      </c>
      <c r="CE254" s="176">
        <f t="shared" si="306"/>
        <v>0</v>
      </c>
      <c r="CF254" s="176">
        <f t="shared" si="306"/>
        <v>0</v>
      </c>
      <c r="CG254" s="176">
        <f t="shared" si="306"/>
        <v>0</v>
      </c>
      <c r="CH254" s="176">
        <f t="shared" si="306"/>
        <v>0</v>
      </c>
      <c r="CI254" s="176">
        <f t="shared" si="306"/>
        <v>0</v>
      </c>
      <c r="CJ254" s="176">
        <f t="shared" si="306"/>
        <v>0</v>
      </c>
      <c r="CK254" s="176">
        <f t="shared" si="306"/>
        <v>0</v>
      </c>
      <c r="CL254" s="176">
        <f t="shared" si="306"/>
        <v>0</v>
      </c>
      <c r="CM254" s="176">
        <f t="shared" si="306"/>
        <v>0</v>
      </c>
      <c r="CN254" s="176">
        <f t="shared" si="306"/>
        <v>0</v>
      </c>
      <c r="CO254" s="176">
        <f t="shared" si="306"/>
        <v>0</v>
      </c>
      <c r="CP254" s="176">
        <f t="shared" si="306"/>
        <v>0</v>
      </c>
      <c r="CQ254" s="176">
        <f t="shared" si="306"/>
        <v>0</v>
      </c>
      <c r="CR254" s="176">
        <f t="shared" si="306"/>
        <v>0</v>
      </c>
      <c r="CS254" s="176">
        <f t="shared" si="301"/>
        <v>0</v>
      </c>
      <c r="CT254" s="176">
        <f t="shared" si="301"/>
        <v>0</v>
      </c>
      <c r="CU254" s="176">
        <f t="shared" si="301"/>
        <v>0</v>
      </c>
      <c r="CV254" s="176">
        <f t="shared" si="301"/>
        <v>0</v>
      </c>
      <c r="CW254" s="176">
        <f t="shared" si="301"/>
        <v>0</v>
      </c>
      <c r="CX254" s="176">
        <f t="shared" si="301"/>
        <v>0</v>
      </c>
      <c r="CY254" s="176">
        <f t="shared" si="301"/>
        <v>0</v>
      </c>
      <c r="CZ254" s="176">
        <f t="shared" si="301"/>
        <v>0</v>
      </c>
      <c r="DA254" s="176">
        <f t="shared" si="301"/>
        <v>0</v>
      </c>
      <c r="DB254" s="176">
        <f t="shared" si="301"/>
        <v>0</v>
      </c>
      <c r="DC254" s="176">
        <f t="shared" si="301"/>
        <v>0</v>
      </c>
      <c r="DD254" s="176">
        <f t="shared" si="301"/>
        <v>0</v>
      </c>
      <c r="DE254" s="176">
        <f t="shared" si="320"/>
        <v>0</v>
      </c>
      <c r="DF254" s="176">
        <f t="shared" si="320"/>
        <v>0</v>
      </c>
      <c r="DG254" s="176">
        <f t="shared" si="320"/>
        <v>0</v>
      </c>
      <c r="DH254" s="176">
        <f t="shared" si="320"/>
        <v>0</v>
      </c>
      <c r="DI254" s="176">
        <f t="shared" si="320"/>
        <v>0</v>
      </c>
      <c r="DJ254" s="176">
        <f t="shared" si="320"/>
        <v>0</v>
      </c>
      <c r="DK254" s="176">
        <f t="shared" si="320"/>
        <v>0</v>
      </c>
      <c r="DL254" s="176">
        <f t="shared" si="320"/>
        <v>0</v>
      </c>
      <c r="DM254" s="176">
        <f t="shared" si="320"/>
        <v>0</v>
      </c>
      <c r="DN254" s="176">
        <f t="shared" si="320"/>
        <v>0</v>
      </c>
      <c r="DO254" s="176">
        <f t="shared" si="320"/>
        <v>0</v>
      </c>
      <c r="DP254" s="176">
        <f t="shared" si="320"/>
        <v>0</v>
      </c>
      <c r="DQ254" s="176">
        <f t="shared" si="320"/>
        <v>0</v>
      </c>
      <c r="DR254" s="176">
        <f t="shared" si="310"/>
        <v>0</v>
      </c>
      <c r="DS254" s="176">
        <f t="shared" si="310"/>
        <v>0</v>
      </c>
      <c r="DT254" s="176">
        <f t="shared" si="310"/>
        <v>0</v>
      </c>
      <c r="DU254" s="176">
        <f t="shared" si="310"/>
        <v>0</v>
      </c>
      <c r="DV254" s="176">
        <f t="shared" si="310"/>
        <v>0</v>
      </c>
      <c r="DW254" s="176">
        <f t="shared" si="310"/>
        <v>0</v>
      </c>
      <c r="DX254" s="176">
        <f t="shared" si="310"/>
        <v>0</v>
      </c>
      <c r="DY254" s="176">
        <f t="shared" si="310"/>
        <v>0</v>
      </c>
      <c r="DZ254" s="176">
        <f t="shared" si="310"/>
        <v>0</v>
      </c>
      <c r="EA254" s="176">
        <f t="shared" si="310"/>
        <v>0</v>
      </c>
      <c r="EB254" s="176">
        <f t="shared" si="310"/>
        <v>0</v>
      </c>
      <c r="EC254" s="176">
        <f t="shared" si="308"/>
        <v>0</v>
      </c>
      <c r="ED254" s="176">
        <f t="shared" si="308"/>
        <v>0</v>
      </c>
      <c r="EE254" s="176">
        <f t="shared" si="308"/>
        <v>0</v>
      </c>
      <c r="EF254" s="176">
        <f t="shared" si="308"/>
        <v>0</v>
      </c>
      <c r="EG254" s="176">
        <f t="shared" si="308"/>
        <v>0</v>
      </c>
      <c r="EH254" s="176">
        <f t="shared" si="308"/>
        <v>0</v>
      </c>
      <c r="EI254" s="176">
        <f t="shared" si="308"/>
        <v>0</v>
      </c>
      <c r="EJ254" s="176">
        <f t="shared" si="308"/>
        <v>0</v>
      </c>
      <c r="EK254" s="176">
        <f t="shared" si="308"/>
        <v>0</v>
      </c>
      <c r="EL254" s="176">
        <f t="shared" si="308"/>
        <v>0</v>
      </c>
      <c r="EM254" s="176">
        <f t="shared" si="308"/>
        <v>0</v>
      </c>
      <c r="EN254" s="176">
        <f t="shared" si="308"/>
        <v>0</v>
      </c>
      <c r="EO254" s="176">
        <f t="shared" si="308"/>
        <v>0</v>
      </c>
      <c r="EP254" s="176">
        <f t="shared" si="308"/>
        <v>0</v>
      </c>
      <c r="EQ254" s="176">
        <f t="shared" si="318"/>
        <v>0</v>
      </c>
      <c r="ER254" s="176">
        <f t="shared" si="318"/>
        <v>0</v>
      </c>
      <c r="ES254" s="176">
        <f t="shared" si="318"/>
        <v>0</v>
      </c>
      <c r="ET254" s="176">
        <f t="shared" si="318"/>
        <v>0</v>
      </c>
      <c r="EU254" s="176">
        <f t="shared" si="318"/>
        <v>0</v>
      </c>
      <c r="EV254" s="176">
        <f t="shared" si="318"/>
        <v>0</v>
      </c>
      <c r="EW254" s="176">
        <f t="shared" si="318"/>
        <v>0</v>
      </c>
      <c r="EX254" s="176">
        <f t="shared" si="318"/>
        <v>0</v>
      </c>
      <c r="EY254" s="176">
        <f t="shared" si="318"/>
        <v>0</v>
      </c>
      <c r="EZ254" s="176">
        <f t="shared" si="318"/>
        <v>0</v>
      </c>
      <c r="FA254" s="176">
        <f t="shared" si="318"/>
        <v>0</v>
      </c>
      <c r="FB254" s="176">
        <f t="shared" si="314"/>
        <v>0</v>
      </c>
      <c r="FC254" s="176">
        <f t="shared" si="314"/>
        <v>0</v>
      </c>
      <c r="FD254" s="176">
        <f t="shared" si="314"/>
        <v>0</v>
      </c>
      <c r="FE254" s="176">
        <f t="shared" si="314"/>
        <v>0</v>
      </c>
      <c r="FF254" s="176">
        <f t="shared" si="314"/>
        <v>0</v>
      </c>
      <c r="FG254" s="176">
        <f t="shared" si="314"/>
        <v>0</v>
      </c>
      <c r="FH254" s="176">
        <f t="shared" si="314"/>
        <v>0</v>
      </c>
      <c r="FI254" s="176">
        <f t="shared" si="314"/>
        <v>0</v>
      </c>
      <c r="FJ254" s="176">
        <f t="shared" si="314"/>
        <v>0</v>
      </c>
      <c r="FK254" s="176">
        <f t="shared" si="314"/>
        <v>0</v>
      </c>
      <c r="FL254" s="176">
        <f t="shared" si="314"/>
        <v>0</v>
      </c>
      <c r="FM254" s="176">
        <f t="shared" si="314"/>
        <v>0</v>
      </c>
      <c r="FN254" s="176">
        <f t="shared" si="314"/>
        <v>0</v>
      </c>
      <c r="FO254" s="176">
        <f t="shared" si="314"/>
        <v>0</v>
      </c>
      <c r="FP254" s="176">
        <f t="shared" si="315"/>
        <v>0</v>
      </c>
      <c r="FQ254" s="176">
        <f t="shared" si="315"/>
        <v>0</v>
      </c>
      <c r="FR254" s="176">
        <f t="shared" si="315"/>
        <v>0</v>
      </c>
      <c r="FS254" s="176">
        <f t="shared" si="315"/>
        <v>0</v>
      </c>
      <c r="FT254" s="176">
        <f t="shared" si="302"/>
        <v>0</v>
      </c>
      <c r="FU254" s="176">
        <f t="shared" si="302"/>
        <v>0</v>
      </c>
      <c r="FV254" s="176">
        <f t="shared" si="302"/>
        <v>0</v>
      </c>
      <c r="FW254" s="176">
        <f t="shared" si="302"/>
        <v>0</v>
      </c>
      <c r="FX254" s="176">
        <f t="shared" si="302"/>
        <v>0</v>
      </c>
      <c r="FY254" s="176">
        <f t="shared" si="302"/>
        <v>0</v>
      </c>
      <c r="FZ254" s="176">
        <f t="shared" si="302"/>
        <v>0</v>
      </c>
      <c r="GA254" s="176">
        <f t="shared" si="302"/>
        <v>0</v>
      </c>
      <c r="GB254" s="176">
        <f t="shared" si="302"/>
        <v>0</v>
      </c>
      <c r="GC254" s="176">
        <f t="shared" si="302"/>
        <v>0</v>
      </c>
      <c r="GD254" s="176">
        <f t="shared" si="302"/>
        <v>0</v>
      </c>
      <c r="GE254" s="176">
        <f t="shared" si="302"/>
        <v>0</v>
      </c>
      <c r="GF254" s="176">
        <f t="shared" si="307"/>
        <v>0</v>
      </c>
      <c r="GG254" s="176">
        <f t="shared" si="307"/>
        <v>0</v>
      </c>
      <c r="GH254" s="176">
        <f t="shared" si="307"/>
        <v>0</v>
      </c>
      <c r="GI254" s="176">
        <f t="shared" si="307"/>
        <v>0</v>
      </c>
      <c r="GJ254" s="176">
        <f t="shared" si="307"/>
        <v>0</v>
      </c>
      <c r="GK254" s="176">
        <f t="shared" si="319"/>
        <v>0</v>
      </c>
      <c r="GL254" s="176">
        <f t="shared" si="319"/>
        <v>0</v>
      </c>
      <c r="GM254" s="176">
        <f t="shared" si="319"/>
        <v>0</v>
      </c>
      <c r="GN254" s="176">
        <f t="shared" si="319"/>
        <v>0</v>
      </c>
      <c r="GO254" s="176">
        <f t="shared" si="319"/>
        <v>0</v>
      </c>
      <c r="GP254" s="176">
        <f t="shared" si="319"/>
        <v>0</v>
      </c>
      <c r="GQ254" s="176">
        <f t="shared" si="319"/>
        <v>0</v>
      </c>
      <c r="GR254" s="176">
        <f t="shared" si="319"/>
        <v>0</v>
      </c>
      <c r="GS254" s="176">
        <f t="shared" si="319"/>
        <v>0</v>
      </c>
      <c r="GT254" s="176">
        <f t="shared" si="319"/>
        <v>0</v>
      </c>
      <c r="GU254" s="176">
        <f t="shared" si="319"/>
        <v>0</v>
      </c>
      <c r="GV254" s="176">
        <f t="shared" si="319"/>
        <v>0</v>
      </c>
      <c r="GW254" s="176">
        <f t="shared" si="319"/>
        <v>0</v>
      </c>
      <c r="GX254" s="176">
        <f t="shared" si="319"/>
        <v>0</v>
      </c>
      <c r="GY254" s="176">
        <f t="shared" si="319"/>
        <v>0</v>
      </c>
      <c r="GZ254" s="176">
        <f t="shared" si="319"/>
        <v>0</v>
      </c>
      <c r="HA254" s="176">
        <f t="shared" si="316"/>
        <v>0</v>
      </c>
      <c r="HB254" s="176">
        <f t="shared" si="316"/>
        <v>0</v>
      </c>
      <c r="HC254" s="176">
        <f t="shared" si="313"/>
        <v>0</v>
      </c>
      <c r="HD254" s="176">
        <f t="shared" si="313"/>
        <v>0</v>
      </c>
      <c r="HE254" s="176">
        <f t="shared" si="313"/>
        <v>0</v>
      </c>
      <c r="HF254" s="176">
        <f t="shared" si="313"/>
        <v>0</v>
      </c>
      <c r="HG254" s="176">
        <f t="shared" si="313"/>
        <v>0</v>
      </c>
      <c r="HH254" s="176">
        <f t="shared" si="313"/>
        <v>0</v>
      </c>
      <c r="HI254" s="176">
        <f t="shared" si="313"/>
        <v>0</v>
      </c>
      <c r="HJ254" s="176">
        <f t="shared" si="313"/>
        <v>0</v>
      </c>
      <c r="HK254" s="176">
        <f t="shared" si="313"/>
        <v>0</v>
      </c>
      <c r="HL254" s="176">
        <f t="shared" si="313"/>
        <v>0</v>
      </c>
      <c r="HM254" s="176">
        <f t="shared" si="313"/>
        <v>0</v>
      </c>
      <c r="HN254" s="176">
        <f t="shared" si="313"/>
        <v>0</v>
      </c>
      <c r="HO254" s="176">
        <f t="shared" si="312"/>
        <v>0</v>
      </c>
      <c r="HP254" s="176">
        <f t="shared" si="312"/>
        <v>0</v>
      </c>
      <c r="HQ254" s="176">
        <f t="shared" si="312"/>
        <v>0</v>
      </c>
      <c r="HR254" s="176">
        <f t="shared" si="312"/>
        <v>0</v>
      </c>
      <c r="HS254" s="176">
        <f t="shared" si="312"/>
        <v>0</v>
      </c>
      <c r="HT254" s="176">
        <f t="shared" si="303"/>
        <v>0</v>
      </c>
      <c r="HU254" s="176">
        <f t="shared" si="303"/>
        <v>0</v>
      </c>
      <c r="HV254" s="176">
        <f t="shared" si="303"/>
        <v>0</v>
      </c>
      <c r="HW254" s="176">
        <f t="shared" si="303"/>
        <v>0</v>
      </c>
      <c r="HX254" s="176">
        <f t="shared" si="303"/>
        <v>0</v>
      </c>
      <c r="HY254" s="176">
        <f t="shared" si="303"/>
        <v>0</v>
      </c>
      <c r="HZ254" s="176">
        <f t="shared" si="303"/>
        <v>0</v>
      </c>
      <c r="IA254" s="176">
        <f t="shared" si="303"/>
        <v>0</v>
      </c>
      <c r="IB254" s="176">
        <f t="shared" si="303"/>
        <v>0</v>
      </c>
      <c r="IC254" s="176">
        <f t="shared" si="303"/>
        <v>0</v>
      </c>
      <c r="ID254" s="176">
        <f t="shared" si="303"/>
        <v>0</v>
      </c>
      <c r="IE254" s="176">
        <f t="shared" si="303"/>
        <v>0</v>
      </c>
      <c r="IF254" s="176">
        <f t="shared" si="303"/>
        <v>0</v>
      </c>
      <c r="IG254" s="176">
        <f t="shared" si="303"/>
        <v>0</v>
      </c>
    </row>
    <row r="255" spans="2:241" ht="12.75" customHeight="1" x14ac:dyDescent="0.25">
      <c r="B255" s="174"/>
      <c r="C255" s="174"/>
      <c r="D255" s="174">
        <f t="shared" si="256"/>
        <v>0</v>
      </c>
      <c r="E255"/>
      <c r="F255"/>
      <c r="G255" s="177">
        <v>242</v>
      </c>
      <c r="H255" s="176">
        <f t="shared" si="257"/>
        <v>37.522546623229836</v>
      </c>
      <c r="I255" s="176">
        <f t="shared" si="259"/>
        <v>0</v>
      </c>
      <c r="K255" s="176">
        <f t="shared" si="311"/>
        <v>0</v>
      </c>
      <c r="L255" s="176">
        <f t="shared" si="311"/>
        <v>0</v>
      </c>
      <c r="M255" s="176">
        <f t="shared" si="311"/>
        <v>0</v>
      </c>
      <c r="N255" s="176">
        <f t="shared" si="311"/>
        <v>0</v>
      </c>
      <c r="O255" s="176">
        <f t="shared" si="311"/>
        <v>0</v>
      </c>
      <c r="P255" s="176">
        <f t="shared" si="311"/>
        <v>0</v>
      </c>
      <c r="Q255" s="176">
        <f t="shared" si="311"/>
        <v>0</v>
      </c>
      <c r="R255" s="176">
        <f t="shared" si="311"/>
        <v>0</v>
      </c>
      <c r="S255" s="176">
        <f t="shared" si="311"/>
        <v>0</v>
      </c>
      <c r="T255" s="176">
        <f t="shared" si="311"/>
        <v>0</v>
      </c>
      <c r="U255" s="176">
        <f t="shared" si="311"/>
        <v>0</v>
      </c>
      <c r="V255" s="176">
        <f t="shared" si="311"/>
        <v>0</v>
      </c>
      <c r="W255" s="176">
        <f t="shared" si="311"/>
        <v>0</v>
      </c>
      <c r="X255" s="176">
        <f t="shared" si="311"/>
        <v>0</v>
      </c>
      <c r="Y255" s="176">
        <f t="shared" si="311"/>
        <v>0</v>
      </c>
      <c r="Z255" s="176">
        <f t="shared" si="311"/>
        <v>0</v>
      </c>
      <c r="AA255" s="176">
        <f t="shared" si="298"/>
        <v>0</v>
      </c>
      <c r="AB255" s="176">
        <f t="shared" si="298"/>
        <v>0</v>
      </c>
      <c r="AC255" s="176">
        <f t="shared" si="298"/>
        <v>0</v>
      </c>
      <c r="AD255" s="176">
        <f t="shared" si="298"/>
        <v>0</v>
      </c>
      <c r="AE255" s="176">
        <f t="shared" si="298"/>
        <v>0</v>
      </c>
      <c r="AF255" s="176">
        <f t="shared" si="298"/>
        <v>0</v>
      </c>
      <c r="AG255" s="176">
        <f t="shared" si="298"/>
        <v>0</v>
      </c>
      <c r="AH255" s="176">
        <f t="shared" si="298"/>
        <v>0</v>
      </c>
      <c r="AI255" s="176">
        <f t="shared" si="298"/>
        <v>0</v>
      </c>
      <c r="AJ255" s="176">
        <f t="shared" si="298"/>
        <v>0</v>
      </c>
      <c r="AK255" s="176">
        <f t="shared" si="296"/>
        <v>0</v>
      </c>
      <c r="AL255" s="176">
        <f t="shared" si="296"/>
        <v>0</v>
      </c>
      <c r="AM255" s="176">
        <f t="shared" si="296"/>
        <v>0</v>
      </c>
      <c r="AN255" s="176">
        <f t="shared" si="296"/>
        <v>0</v>
      </c>
      <c r="AO255" s="176">
        <f t="shared" si="296"/>
        <v>0</v>
      </c>
      <c r="AP255" s="176">
        <f t="shared" si="296"/>
        <v>0</v>
      </c>
      <c r="AQ255" s="176">
        <f t="shared" si="296"/>
        <v>0</v>
      </c>
      <c r="AR255" s="176">
        <f t="shared" si="296"/>
        <v>0</v>
      </c>
      <c r="AS255" s="176">
        <f t="shared" si="296"/>
        <v>0</v>
      </c>
      <c r="AT255" s="176">
        <f t="shared" ref="AO255:BD280" si="321">+NORMDIST($H255,AT$12,AT$13,FALSE)</f>
        <v>0</v>
      </c>
      <c r="AU255" s="176">
        <f t="shared" si="321"/>
        <v>0</v>
      </c>
      <c r="AV255" s="176">
        <f t="shared" si="321"/>
        <v>0</v>
      </c>
      <c r="AW255" s="176">
        <f t="shared" si="321"/>
        <v>0</v>
      </c>
      <c r="AX255" s="176">
        <f t="shared" si="321"/>
        <v>0</v>
      </c>
      <c r="AY255" s="176">
        <f t="shared" si="300"/>
        <v>0</v>
      </c>
      <c r="AZ255" s="176">
        <f t="shared" si="300"/>
        <v>0</v>
      </c>
      <c r="BA255" s="176">
        <f t="shared" si="300"/>
        <v>0</v>
      </c>
      <c r="BB255" s="176">
        <f t="shared" si="300"/>
        <v>0</v>
      </c>
      <c r="BC255" s="176">
        <f t="shared" si="300"/>
        <v>0</v>
      </c>
      <c r="BD255" s="176">
        <f t="shared" si="300"/>
        <v>0</v>
      </c>
      <c r="BE255" s="176">
        <f t="shared" si="300"/>
        <v>0</v>
      </c>
      <c r="BF255" s="176">
        <f t="shared" si="300"/>
        <v>0</v>
      </c>
      <c r="BG255" s="176">
        <f t="shared" si="300"/>
        <v>0</v>
      </c>
      <c r="BH255" s="176">
        <f t="shared" si="317"/>
        <v>0</v>
      </c>
      <c r="BI255" s="176">
        <f t="shared" si="317"/>
        <v>0</v>
      </c>
      <c r="BJ255" s="176">
        <f t="shared" si="317"/>
        <v>0</v>
      </c>
      <c r="BK255" s="176">
        <f t="shared" si="317"/>
        <v>0</v>
      </c>
      <c r="BL255" s="176">
        <f t="shared" si="317"/>
        <v>0</v>
      </c>
      <c r="BM255" s="176">
        <f t="shared" si="317"/>
        <v>0</v>
      </c>
      <c r="BN255" s="176">
        <f t="shared" si="317"/>
        <v>0</v>
      </c>
      <c r="BO255" s="176">
        <f t="shared" si="317"/>
        <v>0</v>
      </c>
      <c r="BP255" s="176">
        <f t="shared" si="317"/>
        <v>0</v>
      </c>
      <c r="BQ255" s="176">
        <f t="shared" si="317"/>
        <v>0</v>
      </c>
      <c r="BR255" s="176">
        <f t="shared" si="317"/>
        <v>0</v>
      </c>
      <c r="BS255" s="176">
        <f t="shared" si="305"/>
        <v>0</v>
      </c>
      <c r="BT255" s="176">
        <f t="shared" si="305"/>
        <v>0</v>
      </c>
      <c r="BU255" s="176">
        <f t="shared" si="305"/>
        <v>0</v>
      </c>
      <c r="BV255" s="176">
        <f t="shared" si="305"/>
        <v>0</v>
      </c>
      <c r="BW255" s="176">
        <f t="shared" si="305"/>
        <v>0</v>
      </c>
      <c r="BX255" s="176">
        <f t="shared" si="305"/>
        <v>0</v>
      </c>
      <c r="BY255" s="176">
        <f t="shared" si="305"/>
        <v>0</v>
      </c>
      <c r="BZ255" s="176">
        <f t="shared" si="305"/>
        <v>0</v>
      </c>
      <c r="CA255" s="176">
        <f t="shared" si="305"/>
        <v>0</v>
      </c>
      <c r="CB255" s="176">
        <f t="shared" si="305"/>
        <v>0</v>
      </c>
      <c r="CC255" s="176">
        <f t="shared" si="306"/>
        <v>0</v>
      </c>
      <c r="CD255" s="176">
        <f t="shared" si="306"/>
        <v>0</v>
      </c>
      <c r="CE255" s="176">
        <f t="shared" si="306"/>
        <v>0</v>
      </c>
      <c r="CF255" s="176">
        <f t="shared" si="306"/>
        <v>0</v>
      </c>
      <c r="CG255" s="176">
        <f t="shared" si="306"/>
        <v>0</v>
      </c>
      <c r="CH255" s="176">
        <f t="shared" si="306"/>
        <v>0</v>
      </c>
      <c r="CI255" s="176">
        <f t="shared" si="306"/>
        <v>0</v>
      </c>
      <c r="CJ255" s="176">
        <f t="shared" si="306"/>
        <v>0</v>
      </c>
      <c r="CK255" s="176">
        <f t="shared" si="306"/>
        <v>0</v>
      </c>
      <c r="CL255" s="176">
        <f t="shared" si="306"/>
        <v>0</v>
      </c>
      <c r="CM255" s="176">
        <f t="shared" si="306"/>
        <v>0</v>
      </c>
      <c r="CN255" s="176">
        <f t="shared" si="306"/>
        <v>0</v>
      </c>
      <c r="CO255" s="176">
        <f t="shared" si="306"/>
        <v>0</v>
      </c>
      <c r="CP255" s="176">
        <f t="shared" si="306"/>
        <v>0</v>
      </c>
      <c r="CQ255" s="176">
        <f t="shared" si="306"/>
        <v>0</v>
      </c>
      <c r="CR255" s="176">
        <f t="shared" si="306"/>
        <v>0</v>
      </c>
      <c r="CS255" s="176">
        <f t="shared" si="301"/>
        <v>0</v>
      </c>
      <c r="CT255" s="176">
        <f t="shared" si="301"/>
        <v>0</v>
      </c>
      <c r="CU255" s="176">
        <f t="shared" si="301"/>
        <v>0</v>
      </c>
      <c r="CV255" s="176">
        <f t="shared" si="301"/>
        <v>0</v>
      </c>
      <c r="CW255" s="176">
        <f t="shared" si="301"/>
        <v>0</v>
      </c>
      <c r="CX255" s="176">
        <f t="shared" si="301"/>
        <v>0</v>
      </c>
      <c r="CY255" s="176">
        <f t="shared" si="301"/>
        <v>0</v>
      </c>
      <c r="CZ255" s="176">
        <f t="shared" si="301"/>
        <v>0</v>
      </c>
      <c r="DA255" s="176">
        <f t="shared" si="301"/>
        <v>0</v>
      </c>
      <c r="DB255" s="176">
        <f t="shared" si="301"/>
        <v>0</v>
      </c>
      <c r="DC255" s="176">
        <f t="shared" si="301"/>
        <v>0</v>
      </c>
      <c r="DD255" s="176">
        <f t="shared" si="301"/>
        <v>0</v>
      </c>
      <c r="DE255" s="176">
        <f t="shared" si="320"/>
        <v>0</v>
      </c>
      <c r="DF255" s="176">
        <f t="shared" si="320"/>
        <v>0</v>
      </c>
      <c r="DG255" s="176">
        <f t="shared" si="320"/>
        <v>0</v>
      </c>
      <c r="DH255" s="176">
        <f t="shared" si="320"/>
        <v>0</v>
      </c>
      <c r="DI255" s="176">
        <f t="shared" si="320"/>
        <v>0</v>
      </c>
      <c r="DJ255" s="176">
        <f t="shared" si="320"/>
        <v>0</v>
      </c>
      <c r="DK255" s="176">
        <f t="shared" si="320"/>
        <v>0</v>
      </c>
      <c r="DL255" s="176">
        <f t="shared" si="320"/>
        <v>0</v>
      </c>
      <c r="DM255" s="176">
        <f t="shared" si="320"/>
        <v>0</v>
      </c>
      <c r="DN255" s="176">
        <f t="shared" si="320"/>
        <v>0</v>
      </c>
      <c r="DO255" s="176">
        <f t="shared" si="320"/>
        <v>0</v>
      </c>
      <c r="DP255" s="176">
        <f t="shared" si="320"/>
        <v>0</v>
      </c>
      <c r="DQ255" s="176">
        <f t="shared" si="320"/>
        <v>0</v>
      </c>
      <c r="DR255" s="176">
        <f t="shared" si="320"/>
        <v>0</v>
      </c>
      <c r="DS255" s="176">
        <f t="shared" si="320"/>
        <v>0</v>
      </c>
      <c r="DT255" s="176">
        <f t="shared" si="310"/>
        <v>0</v>
      </c>
      <c r="DU255" s="176">
        <f t="shared" si="310"/>
        <v>0</v>
      </c>
      <c r="DV255" s="176">
        <f t="shared" si="310"/>
        <v>0</v>
      </c>
      <c r="DW255" s="176">
        <f t="shared" si="310"/>
        <v>0</v>
      </c>
      <c r="DX255" s="176">
        <f t="shared" si="310"/>
        <v>0</v>
      </c>
      <c r="DY255" s="176">
        <f t="shared" si="310"/>
        <v>0</v>
      </c>
      <c r="DZ255" s="176">
        <f t="shared" si="310"/>
        <v>0</v>
      </c>
      <c r="EA255" s="176">
        <f t="shared" si="310"/>
        <v>0</v>
      </c>
      <c r="EB255" s="176">
        <f t="shared" si="310"/>
        <v>0</v>
      </c>
      <c r="EC255" s="176">
        <f t="shared" si="308"/>
        <v>0</v>
      </c>
      <c r="ED255" s="176">
        <f t="shared" si="308"/>
        <v>0</v>
      </c>
      <c r="EE255" s="176">
        <f t="shared" si="308"/>
        <v>0</v>
      </c>
      <c r="EF255" s="176">
        <f t="shared" si="308"/>
        <v>0</v>
      </c>
      <c r="EG255" s="176">
        <f t="shared" si="308"/>
        <v>0</v>
      </c>
      <c r="EH255" s="176">
        <f t="shared" si="308"/>
        <v>0</v>
      </c>
      <c r="EI255" s="176">
        <f t="shared" si="308"/>
        <v>0</v>
      </c>
      <c r="EJ255" s="176">
        <f t="shared" si="308"/>
        <v>0</v>
      </c>
      <c r="EK255" s="176">
        <f t="shared" si="308"/>
        <v>0</v>
      </c>
      <c r="EL255" s="176">
        <f t="shared" si="308"/>
        <v>0</v>
      </c>
      <c r="EM255" s="176">
        <f t="shared" si="308"/>
        <v>0</v>
      </c>
      <c r="EN255" s="176">
        <f t="shared" si="308"/>
        <v>0</v>
      </c>
      <c r="EO255" s="176">
        <f t="shared" si="308"/>
        <v>0</v>
      </c>
      <c r="EP255" s="176">
        <f t="shared" si="308"/>
        <v>0</v>
      </c>
      <c r="EQ255" s="176">
        <f t="shared" si="318"/>
        <v>0</v>
      </c>
      <c r="ER255" s="176">
        <f t="shared" si="318"/>
        <v>0</v>
      </c>
      <c r="ES255" s="176">
        <f t="shared" si="318"/>
        <v>0</v>
      </c>
      <c r="ET255" s="176">
        <f t="shared" si="318"/>
        <v>0</v>
      </c>
      <c r="EU255" s="176">
        <f t="shared" si="318"/>
        <v>0</v>
      </c>
      <c r="EV255" s="176">
        <f t="shared" si="318"/>
        <v>0</v>
      </c>
      <c r="EW255" s="176">
        <f t="shared" si="318"/>
        <v>0</v>
      </c>
      <c r="EX255" s="176">
        <f t="shared" si="318"/>
        <v>0</v>
      </c>
      <c r="EY255" s="176">
        <f t="shared" si="318"/>
        <v>0</v>
      </c>
      <c r="EZ255" s="176">
        <f t="shared" si="318"/>
        <v>0</v>
      </c>
      <c r="FA255" s="176">
        <f t="shared" si="318"/>
        <v>0</v>
      </c>
      <c r="FB255" s="176">
        <f t="shared" si="314"/>
        <v>0</v>
      </c>
      <c r="FC255" s="176">
        <f t="shared" si="314"/>
        <v>0</v>
      </c>
      <c r="FD255" s="176">
        <f t="shared" si="314"/>
        <v>0</v>
      </c>
      <c r="FE255" s="176">
        <f t="shared" si="314"/>
        <v>0</v>
      </c>
      <c r="FF255" s="176">
        <f t="shared" si="314"/>
        <v>0</v>
      </c>
      <c r="FG255" s="176">
        <f t="shared" si="314"/>
        <v>0</v>
      </c>
      <c r="FH255" s="176">
        <f t="shared" si="314"/>
        <v>0</v>
      </c>
      <c r="FI255" s="176">
        <f t="shared" si="314"/>
        <v>0</v>
      </c>
      <c r="FJ255" s="176">
        <f t="shared" si="314"/>
        <v>0</v>
      </c>
      <c r="FK255" s="176">
        <f t="shared" si="314"/>
        <v>0</v>
      </c>
      <c r="FL255" s="176">
        <f t="shared" si="314"/>
        <v>0</v>
      </c>
      <c r="FM255" s="176">
        <f t="shared" si="314"/>
        <v>0</v>
      </c>
      <c r="FN255" s="176">
        <f t="shared" si="314"/>
        <v>0</v>
      </c>
      <c r="FO255" s="176">
        <f t="shared" si="314"/>
        <v>0</v>
      </c>
      <c r="FP255" s="176">
        <f t="shared" si="315"/>
        <v>0</v>
      </c>
      <c r="FQ255" s="176">
        <f t="shared" si="315"/>
        <v>0</v>
      </c>
      <c r="FR255" s="176">
        <f t="shared" si="315"/>
        <v>0</v>
      </c>
      <c r="FS255" s="176">
        <f t="shared" si="315"/>
        <v>0</v>
      </c>
      <c r="FT255" s="176">
        <f t="shared" si="302"/>
        <v>0</v>
      </c>
      <c r="FU255" s="176">
        <f t="shared" si="302"/>
        <v>0</v>
      </c>
      <c r="FV255" s="176">
        <f t="shared" si="302"/>
        <v>0</v>
      </c>
      <c r="FW255" s="176">
        <f t="shared" si="302"/>
        <v>0</v>
      </c>
      <c r="FX255" s="176">
        <f t="shared" si="302"/>
        <v>0</v>
      </c>
      <c r="FY255" s="176">
        <f t="shared" si="302"/>
        <v>0</v>
      </c>
      <c r="FZ255" s="176">
        <f t="shared" si="302"/>
        <v>0</v>
      </c>
      <c r="GA255" s="176">
        <f t="shared" si="302"/>
        <v>0</v>
      </c>
      <c r="GB255" s="176">
        <f t="shared" si="302"/>
        <v>0</v>
      </c>
      <c r="GC255" s="176">
        <f t="shared" si="302"/>
        <v>0</v>
      </c>
      <c r="GD255" s="176">
        <f t="shared" si="302"/>
        <v>0</v>
      </c>
      <c r="GE255" s="176">
        <f t="shared" si="302"/>
        <v>0</v>
      </c>
      <c r="GF255" s="176">
        <f t="shared" si="307"/>
        <v>0</v>
      </c>
      <c r="GG255" s="176">
        <f t="shared" si="307"/>
        <v>0</v>
      </c>
      <c r="GH255" s="176">
        <f t="shared" si="307"/>
        <v>0</v>
      </c>
      <c r="GI255" s="176">
        <f t="shared" si="307"/>
        <v>0</v>
      </c>
      <c r="GJ255" s="176">
        <f t="shared" si="307"/>
        <v>0</v>
      </c>
      <c r="GK255" s="176">
        <f t="shared" si="319"/>
        <v>0</v>
      </c>
      <c r="GL255" s="176">
        <f t="shared" si="319"/>
        <v>0</v>
      </c>
      <c r="GM255" s="176">
        <f t="shared" si="319"/>
        <v>0</v>
      </c>
      <c r="GN255" s="176">
        <f t="shared" si="319"/>
        <v>0</v>
      </c>
      <c r="GO255" s="176">
        <f t="shared" si="319"/>
        <v>0</v>
      </c>
      <c r="GP255" s="176">
        <f t="shared" si="319"/>
        <v>0</v>
      </c>
      <c r="GQ255" s="176">
        <f t="shared" si="319"/>
        <v>0</v>
      </c>
      <c r="GR255" s="176">
        <f t="shared" si="319"/>
        <v>0</v>
      </c>
      <c r="GS255" s="176">
        <f t="shared" si="319"/>
        <v>0</v>
      </c>
      <c r="GT255" s="176">
        <f t="shared" si="319"/>
        <v>0</v>
      </c>
      <c r="GU255" s="176">
        <f t="shared" si="319"/>
        <v>0</v>
      </c>
      <c r="GV255" s="176">
        <f t="shared" si="319"/>
        <v>0</v>
      </c>
      <c r="GW255" s="176">
        <f t="shared" si="319"/>
        <v>0</v>
      </c>
      <c r="GX255" s="176">
        <f t="shared" si="319"/>
        <v>0</v>
      </c>
      <c r="GY255" s="176">
        <f t="shared" si="319"/>
        <v>0</v>
      </c>
      <c r="GZ255" s="176">
        <f t="shared" si="319"/>
        <v>0</v>
      </c>
      <c r="HA255" s="176">
        <f t="shared" si="316"/>
        <v>0</v>
      </c>
      <c r="HB255" s="176">
        <f t="shared" si="316"/>
        <v>0</v>
      </c>
      <c r="HC255" s="176">
        <f t="shared" si="313"/>
        <v>0</v>
      </c>
      <c r="HD255" s="176">
        <f t="shared" si="313"/>
        <v>0</v>
      </c>
      <c r="HE255" s="176">
        <f t="shared" si="313"/>
        <v>0</v>
      </c>
      <c r="HF255" s="176">
        <f t="shared" si="313"/>
        <v>0</v>
      </c>
      <c r="HG255" s="176">
        <f t="shared" si="313"/>
        <v>0</v>
      </c>
      <c r="HH255" s="176">
        <f t="shared" si="313"/>
        <v>0</v>
      </c>
      <c r="HI255" s="176">
        <f t="shared" si="313"/>
        <v>0</v>
      </c>
      <c r="HJ255" s="176">
        <f t="shared" si="313"/>
        <v>0</v>
      </c>
      <c r="HK255" s="176">
        <f t="shared" si="313"/>
        <v>0</v>
      </c>
      <c r="HL255" s="176">
        <f t="shared" si="313"/>
        <v>0</v>
      </c>
      <c r="HM255" s="176">
        <f t="shared" si="313"/>
        <v>0</v>
      </c>
      <c r="HN255" s="176">
        <f t="shared" si="313"/>
        <v>0</v>
      </c>
      <c r="HO255" s="176">
        <f t="shared" si="312"/>
        <v>0</v>
      </c>
      <c r="HP255" s="176">
        <f t="shared" si="312"/>
        <v>0</v>
      </c>
      <c r="HQ255" s="176">
        <f t="shared" si="312"/>
        <v>0</v>
      </c>
      <c r="HR255" s="176">
        <f t="shared" si="312"/>
        <v>0</v>
      </c>
      <c r="HS255" s="176">
        <f t="shared" si="312"/>
        <v>0</v>
      </c>
      <c r="HT255" s="176">
        <f t="shared" si="303"/>
        <v>0</v>
      </c>
      <c r="HU255" s="176">
        <f t="shared" si="303"/>
        <v>0</v>
      </c>
      <c r="HV255" s="176">
        <f t="shared" si="303"/>
        <v>0</v>
      </c>
      <c r="HW255" s="176">
        <f t="shared" si="303"/>
        <v>0</v>
      </c>
      <c r="HX255" s="176">
        <f t="shared" si="303"/>
        <v>0</v>
      </c>
      <c r="HY255" s="176">
        <f t="shared" si="303"/>
        <v>0</v>
      </c>
      <c r="HZ255" s="176">
        <f t="shared" si="303"/>
        <v>0</v>
      </c>
      <c r="IA255" s="176">
        <f t="shared" si="303"/>
        <v>0</v>
      </c>
      <c r="IB255" s="176">
        <f t="shared" si="303"/>
        <v>0</v>
      </c>
      <c r="IC255" s="176">
        <f t="shared" si="303"/>
        <v>0</v>
      </c>
      <c r="ID255" s="176">
        <f t="shared" si="303"/>
        <v>0</v>
      </c>
      <c r="IE255" s="176">
        <f t="shared" si="303"/>
        <v>0</v>
      </c>
      <c r="IF255" s="176">
        <f t="shared" si="303"/>
        <v>0</v>
      </c>
      <c r="IG255" s="176">
        <f t="shared" si="303"/>
        <v>0</v>
      </c>
    </row>
    <row r="256" spans="2:241" ht="12.75" customHeight="1" x14ac:dyDescent="0.25">
      <c r="B256" s="174"/>
      <c r="C256" s="174"/>
      <c r="D256" s="174">
        <f t="shared" si="256"/>
        <v>0</v>
      </c>
      <c r="E256"/>
      <c r="F256"/>
      <c r="G256" s="177">
        <v>243</v>
      </c>
      <c r="H256" s="176">
        <f t="shared" si="257"/>
        <v>37.677598468780367</v>
      </c>
      <c r="I256" s="176">
        <f t="shared" si="259"/>
        <v>0</v>
      </c>
      <c r="K256" s="176">
        <f t="shared" si="311"/>
        <v>0</v>
      </c>
      <c r="L256" s="176">
        <f t="shared" si="311"/>
        <v>0</v>
      </c>
      <c r="M256" s="176">
        <f t="shared" si="311"/>
        <v>0</v>
      </c>
      <c r="N256" s="176">
        <f t="shared" si="311"/>
        <v>0</v>
      </c>
      <c r="O256" s="176">
        <f t="shared" si="311"/>
        <v>0</v>
      </c>
      <c r="P256" s="176">
        <f t="shared" si="311"/>
        <v>0</v>
      </c>
      <c r="Q256" s="176">
        <f t="shared" si="311"/>
        <v>0</v>
      </c>
      <c r="R256" s="176">
        <f t="shared" si="311"/>
        <v>0</v>
      </c>
      <c r="S256" s="176">
        <f t="shared" si="311"/>
        <v>0</v>
      </c>
      <c r="T256" s="176">
        <f t="shared" si="311"/>
        <v>0</v>
      </c>
      <c r="U256" s="176">
        <f t="shared" si="311"/>
        <v>0</v>
      </c>
      <c r="V256" s="176">
        <f t="shared" si="311"/>
        <v>0</v>
      </c>
      <c r="W256" s="176">
        <f t="shared" si="311"/>
        <v>0</v>
      </c>
      <c r="X256" s="176">
        <f t="shared" si="311"/>
        <v>0</v>
      </c>
      <c r="Y256" s="176">
        <f t="shared" si="311"/>
        <v>0</v>
      </c>
      <c r="Z256" s="176">
        <f t="shared" si="311"/>
        <v>0</v>
      </c>
      <c r="AA256" s="176">
        <f t="shared" si="298"/>
        <v>0</v>
      </c>
      <c r="AB256" s="176">
        <f t="shared" si="298"/>
        <v>0</v>
      </c>
      <c r="AC256" s="176">
        <f t="shared" si="298"/>
        <v>0</v>
      </c>
      <c r="AD256" s="176">
        <f t="shared" si="298"/>
        <v>0</v>
      </c>
      <c r="AE256" s="176">
        <f t="shared" si="298"/>
        <v>0</v>
      </c>
      <c r="AF256" s="176">
        <f t="shared" si="298"/>
        <v>0</v>
      </c>
      <c r="AG256" s="176">
        <f t="shared" si="298"/>
        <v>0</v>
      </c>
      <c r="AH256" s="176">
        <f t="shared" si="298"/>
        <v>0</v>
      </c>
      <c r="AI256" s="176">
        <f t="shared" si="298"/>
        <v>0</v>
      </c>
      <c r="AJ256" s="176">
        <f t="shared" si="298"/>
        <v>0</v>
      </c>
      <c r="AK256" s="176">
        <f t="shared" ref="AK256:AP265" si="322">+NORMDIST($H256,AK$12,AK$13,FALSE)</f>
        <v>0</v>
      </c>
      <c r="AL256" s="176">
        <f t="shared" si="322"/>
        <v>0</v>
      </c>
      <c r="AM256" s="176">
        <f t="shared" si="322"/>
        <v>0</v>
      </c>
      <c r="AN256" s="176">
        <f t="shared" si="322"/>
        <v>0</v>
      </c>
      <c r="AO256" s="176">
        <f t="shared" si="321"/>
        <v>0</v>
      </c>
      <c r="AP256" s="176">
        <f t="shared" si="321"/>
        <v>0</v>
      </c>
      <c r="AQ256" s="176">
        <f t="shared" si="321"/>
        <v>0</v>
      </c>
      <c r="AR256" s="176">
        <f t="shared" si="321"/>
        <v>0</v>
      </c>
      <c r="AS256" s="176">
        <f t="shared" si="321"/>
        <v>0</v>
      </c>
      <c r="AT256" s="176">
        <f t="shared" si="321"/>
        <v>0</v>
      </c>
      <c r="AU256" s="176">
        <f t="shared" si="321"/>
        <v>0</v>
      </c>
      <c r="AV256" s="176">
        <f t="shared" si="321"/>
        <v>0</v>
      </c>
      <c r="AW256" s="176">
        <f t="shared" si="321"/>
        <v>0</v>
      </c>
      <c r="AX256" s="176">
        <f t="shared" si="321"/>
        <v>0</v>
      </c>
      <c r="AY256" s="176">
        <f t="shared" si="300"/>
        <v>0</v>
      </c>
      <c r="AZ256" s="176">
        <f t="shared" si="300"/>
        <v>0</v>
      </c>
      <c r="BA256" s="176">
        <f t="shared" si="300"/>
        <v>0</v>
      </c>
      <c r="BB256" s="176">
        <f t="shared" si="300"/>
        <v>0</v>
      </c>
      <c r="BC256" s="176">
        <f t="shared" si="300"/>
        <v>0</v>
      </c>
      <c r="BD256" s="176">
        <f t="shared" si="300"/>
        <v>0</v>
      </c>
      <c r="BE256" s="176">
        <f t="shared" si="300"/>
        <v>0</v>
      </c>
      <c r="BF256" s="176">
        <f t="shared" si="300"/>
        <v>0</v>
      </c>
      <c r="BG256" s="176">
        <f t="shared" si="300"/>
        <v>0</v>
      </c>
      <c r="BH256" s="176">
        <f t="shared" si="317"/>
        <v>0</v>
      </c>
      <c r="BI256" s="176">
        <f t="shared" si="317"/>
        <v>0</v>
      </c>
      <c r="BJ256" s="176">
        <f t="shared" si="317"/>
        <v>0</v>
      </c>
      <c r="BK256" s="176">
        <f t="shared" si="317"/>
        <v>0</v>
      </c>
      <c r="BL256" s="176">
        <f t="shared" si="317"/>
        <v>0</v>
      </c>
      <c r="BM256" s="176">
        <f t="shared" si="317"/>
        <v>0</v>
      </c>
      <c r="BN256" s="176">
        <f t="shared" si="317"/>
        <v>0</v>
      </c>
      <c r="BO256" s="176">
        <f t="shared" si="317"/>
        <v>0</v>
      </c>
      <c r="BP256" s="176">
        <f t="shared" si="317"/>
        <v>0</v>
      </c>
      <c r="BQ256" s="176">
        <f t="shared" si="317"/>
        <v>0</v>
      </c>
      <c r="BR256" s="176">
        <f t="shared" si="317"/>
        <v>0</v>
      </c>
      <c r="BS256" s="176">
        <f t="shared" si="305"/>
        <v>0</v>
      </c>
      <c r="BT256" s="176">
        <f t="shared" si="305"/>
        <v>0</v>
      </c>
      <c r="BU256" s="176">
        <f t="shared" si="305"/>
        <v>0</v>
      </c>
      <c r="BV256" s="176">
        <f t="shared" si="305"/>
        <v>0</v>
      </c>
      <c r="BW256" s="176">
        <f t="shared" si="305"/>
        <v>0</v>
      </c>
      <c r="BX256" s="176">
        <f t="shared" si="305"/>
        <v>0</v>
      </c>
      <c r="BY256" s="176">
        <f t="shared" si="305"/>
        <v>0</v>
      </c>
      <c r="BZ256" s="176">
        <f t="shared" si="305"/>
        <v>0</v>
      </c>
      <c r="CA256" s="176">
        <f t="shared" si="305"/>
        <v>0</v>
      </c>
      <c r="CB256" s="176">
        <f t="shared" si="305"/>
        <v>0</v>
      </c>
      <c r="CC256" s="176">
        <f t="shared" si="306"/>
        <v>0</v>
      </c>
      <c r="CD256" s="176">
        <f t="shared" si="306"/>
        <v>0</v>
      </c>
      <c r="CE256" s="176">
        <f t="shared" si="306"/>
        <v>0</v>
      </c>
      <c r="CF256" s="176">
        <f t="shared" si="306"/>
        <v>0</v>
      </c>
      <c r="CG256" s="176">
        <f t="shared" si="306"/>
        <v>0</v>
      </c>
      <c r="CH256" s="176">
        <f t="shared" si="306"/>
        <v>0</v>
      </c>
      <c r="CI256" s="176">
        <f t="shared" si="306"/>
        <v>0</v>
      </c>
      <c r="CJ256" s="176">
        <f t="shared" si="306"/>
        <v>0</v>
      </c>
      <c r="CK256" s="176">
        <f t="shared" si="306"/>
        <v>0</v>
      </c>
      <c r="CL256" s="176">
        <f t="shared" si="306"/>
        <v>0</v>
      </c>
      <c r="CM256" s="176">
        <f t="shared" si="306"/>
        <v>0</v>
      </c>
      <c r="CN256" s="176">
        <f t="shared" si="306"/>
        <v>0</v>
      </c>
      <c r="CO256" s="176">
        <f t="shared" si="306"/>
        <v>0</v>
      </c>
      <c r="CP256" s="176">
        <f t="shared" si="306"/>
        <v>0</v>
      </c>
      <c r="CQ256" s="176">
        <f t="shared" si="306"/>
        <v>0</v>
      </c>
      <c r="CR256" s="176">
        <f t="shared" si="306"/>
        <v>0</v>
      </c>
      <c r="CS256" s="176">
        <f t="shared" si="301"/>
        <v>0</v>
      </c>
      <c r="CT256" s="176">
        <f t="shared" si="301"/>
        <v>0</v>
      </c>
      <c r="CU256" s="176">
        <f t="shared" si="301"/>
        <v>0</v>
      </c>
      <c r="CV256" s="176">
        <f t="shared" si="301"/>
        <v>0</v>
      </c>
      <c r="CW256" s="176">
        <f t="shared" si="301"/>
        <v>0</v>
      </c>
      <c r="CX256" s="176">
        <f t="shared" si="301"/>
        <v>0</v>
      </c>
      <c r="CY256" s="176">
        <f t="shared" si="301"/>
        <v>0</v>
      </c>
      <c r="CZ256" s="176">
        <f t="shared" si="301"/>
        <v>0</v>
      </c>
      <c r="DA256" s="176">
        <f t="shared" si="301"/>
        <v>0</v>
      </c>
      <c r="DB256" s="176">
        <f t="shared" si="301"/>
        <v>0</v>
      </c>
      <c r="DC256" s="176">
        <f t="shared" si="301"/>
        <v>0</v>
      </c>
      <c r="DD256" s="176">
        <f t="shared" si="301"/>
        <v>0</v>
      </c>
      <c r="DE256" s="176">
        <f t="shared" si="320"/>
        <v>0</v>
      </c>
      <c r="DF256" s="176">
        <f t="shared" si="320"/>
        <v>0</v>
      </c>
      <c r="DG256" s="176">
        <f t="shared" si="320"/>
        <v>0</v>
      </c>
      <c r="DH256" s="176">
        <f t="shared" si="320"/>
        <v>0</v>
      </c>
      <c r="DI256" s="176">
        <f t="shared" si="320"/>
        <v>0</v>
      </c>
      <c r="DJ256" s="176">
        <f t="shared" si="320"/>
        <v>0</v>
      </c>
      <c r="DK256" s="176">
        <f t="shared" si="320"/>
        <v>0</v>
      </c>
      <c r="DL256" s="176">
        <f t="shared" si="320"/>
        <v>0</v>
      </c>
      <c r="DM256" s="176">
        <f t="shared" si="320"/>
        <v>0</v>
      </c>
      <c r="DN256" s="176">
        <f t="shared" si="320"/>
        <v>0</v>
      </c>
      <c r="DO256" s="176">
        <f t="shared" si="320"/>
        <v>0</v>
      </c>
      <c r="DP256" s="176">
        <f t="shared" si="320"/>
        <v>0</v>
      </c>
      <c r="DQ256" s="176">
        <f t="shared" si="320"/>
        <v>0</v>
      </c>
      <c r="DR256" s="176">
        <f t="shared" si="320"/>
        <v>0</v>
      </c>
      <c r="DS256" s="176">
        <f t="shared" si="320"/>
        <v>0</v>
      </c>
      <c r="DT256" s="176">
        <f t="shared" si="320"/>
        <v>0</v>
      </c>
      <c r="DU256" s="176">
        <f t="shared" si="310"/>
        <v>0</v>
      </c>
      <c r="DV256" s="176">
        <f t="shared" si="310"/>
        <v>0</v>
      </c>
      <c r="DW256" s="176">
        <f t="shared" si="310"/>
        <v>0</v>
      </c>
      <c r="DX256" s="176">
        <f t="shared" si="310"/>
        <v>0</v>
      </c>
      <c r="DY256" s="176">
        <f t="shared" si="310"/>
        <v>0</v>
      </c>
      <c r="DZ256" s="176">
        <f t="shared" si="310"/>
        <v>0</v>
      </c>
      <c r="EA256" s="176">
        <f t="shared" si="310"/>
        <v>0</v>
      </c>
      <c r="EB256" s="176">
        <f t="shared" si="310"/>
        <v>0</v>
      </c>
      <c r="EC256" s="176">
        <f t="shared" si="308"/>
        <v>0</v>
      </c>
      <c r="ED256" s="176">
        <f t="shared" si="308"/>
        <v>0</v>
      </c>
      <c r="EE256" s="176">
        <f t="shared" si="308"/>
        <v>0</v>
      </c>
      <c r="EF256" s="176">
        <f t="shared" si="308"/>
        <v>0</v>
      </c>
      <c r="EG256" s="176">
        <f t="shared" si="308"/>
        <v>0</v>
      </c>
      <c r="EH256" s="176">
        <f t="shared" si="308"/>
        <v>0</v>
      </c>
      <c r="EI256" s="176">
        <f t="shared" si="308"/>
        <v>0</v>
      </c>
      <c r="EJ256" s="176">
        <f t="shared" si="308"/>
        <v>0</v>
      </c>
      <c r="EK256" s="176">
        <f t="shared" si="308"/>
        <v>0</v>
      </c>
      <c r="EL256" s="176">
        <f t="shared" si="308"/>
        <v>0</v>
      </c>
      <c r="EM256" s="176">
        <f t="shared" si="308"/>
        <v>0</v>
      </c>
      <c r="EN256" s="176">
        <f t="shared" si="308"/>
        <v>0</v>
      </c>
      <c r="EO256" s="176">
        <f t="shared" si="308"/>
        <v>0</v>
      </c>
      <c r="EP256" s="176">
        <f t="shared" si="308"/>
        <v>0</v>
      </c>
      <c r="EQ256" s="176">
        <f t="shared" si="318"/>
        <v>0</v>
      </c>
      <c r="ER256" s="176">
        <f t="shared" si="318"/>
        <v>0</v>
      </c>
      <c r="ES256" s="176">
        <f t="shared" si="318"/>
        <v>0</v>
      </c>
      <c r="ET256" s="176">
        <f t="shared" si="318"/>
        <v>0</v>
      </c>
      <c r="EU256" s="176">
        <f t="shared" si="318"/>
        <v>0</v>
      </c>
      <c r="EV256" s="176">
        <f t="shared" si="318"/>
        <v>0</v>
      </c>
      <c r="EW256" s="176">
        <f t="shared" si="318"/>
        <v>0</v>
      </c>
      <c r="EX256" s="176">
        <f t="shared" si="318"/>
        <v>0</v>
      </c>
      <c r="EY256" s="176">
        <f t="shared" si="318"/>
        <v>0</v>
      </c>
      <c r="EZ256" s="176">
        <f t="shared" si="318"/>
        <v>0</v>
      </c>
      <c r="FA256" s="176">
        <f t="shared" si="318"/>
        <v>0</v>
      </c>
      <c r="FB256" s="176">
        <f t="shared" si="314"/>
        <v>0</v>
      </c>
      <c r="FC256" s="176">
        <f t="shared" si="314"/>
        <v>0</v>
      </c>
      <c r="FD256" s="176">
        <f t="shared" si="314"/>
        <v>0</v>
      </c>
      <c r="FE256" s="176">
        <f t="shared" si="314"/>
        <v>0</v>
      </c>
      <c r="FF256" s="176">
        <f t="shared" si="314"/>
        <v>0</v>
      </c>
      <c r="FG256" s="176">
        <f t="shared" si="314"/>
        <v>0</v>
      </c>
      <c r="FH256" s="176">
        <f t="shared" si="314"/>
        <v>0</v>
      </c>
      <c r="FI256" s="176">
        <f t="shared" si="314"/>
        <v>0</v>
      </c>
      <c r="FJ256" s="176">
        <f t="shared" si="314"/>
        <v>0</v>
      </c>
      <c r="FK256" s="176">
        <f t="shared" si="314"/>
        <v>0</v>
      </c>
      <c r="FL256" s="176">
        <f t="shared" si="314"/>
        <v>0</v>
      </c>
      <c r="FM256" s="176">
        <f t="shared" si="314"/>
        <v>0</v>
      </c>
      <c r="FN256" s="176">
        <f t="shared" si="314"/>
        <v>0</v>
      </c>
      <c r="FO256" s="176">
        <f t="shared" si="314"/>
        <v>0</v>
      </c>
      <c r="FP256" s="176">
        <f t="shared" si="315"/>
        <v>0</v>
      </c>
      <c r="FQ256" s="176">
        <f t="shared" si="315"/>
        <v>0</v>
      </c>
      <c r="FR256" s="176">
        <f t="shared" si="315"/>
        <v>0</v>
      </c>
      <c r="FS256" s="176">
        <f t="shared" si="315"/>
        <v>0</v>
      </c>
      <c r="FT256" s="176">
        <f t="shared" si="302"/>
        <v>0</v>
      </c>
      <c r="FU256" s="176">
        <f t="shared" si="302"/>
        <v>0</v>
      </c>
      <c r="FV256" s="176">
        <f t="shared" si="302"/>
        <v>0</v>
      </c>
      <c r="FW256" s="176">
        <f t="shared" si="302"/>
        <v>0</v>
      </c>
      <c r="FX256" s="176">
        <f t="shared" si="302"/>
        <v>0</v>
      </c>
      <c r="FY256" s="176">
        <f t="shared" si="302"/>
        <v>0</v>
      </c>
      <c r="FZ256" s="176">
        <f t="shared" si="302"/>
        <v>0</v>
      </c>
      <c r="GA256" s="176">
        <f t="shared" si="302"/>
        <v>0</v>
      </c>
      <c r="GB256" s="176">
        <f t="shared" si="302"/>
        <v>0</v>
      </c>
      <c r="GC256" s="176">
        <f t="shared" si="302"/>
        <v>0</v>
      </c>
      <c r="GD256" s="176">
        <f t="shared" si="302"/>
        <v>0</v>
      </c>
      <c r="GE256" s="176">
        <f t="shared" si="302"/>
        <v>0</v>
      </c>
      <c r="GF256" s="176">
        <f t="shared" si="307"/>
        <v>0</v>
      </c>
      <c r="GG256" s="176">
        <f t="shared" si="307"/>
        <v>0</v>
      </c>
      <c r="GH256" s="176">
        <f t="shared" si="307"/>
        <v>0</v>
      </c>
      <c r="GI256" s="176">
        <f t="shared" si="307"/>
        <v>0</v>
      </c>
      <c r="GJ256" s="176">
        <f t="shared" si="307"/>
        <v>0</v>
      </c>
      <c r="GK256" s="176">
        <f t="shared" si="319"/>
        <v>0</v>
      </c>
      <c r="GL256" s="176">
        <f t="shared" si="319"/>
        <v>0</v>
      </c>
      <c r="GM256" s="176">
        <f t="shared" si="319"/>
        <v>0</v>
      </c>
      <c r="GN256" s="176">
        <f t="shared" si="319"/>
        <v>0</v>
      </c>
      <c r="GO256" s="176">
        <f t="shared" si="319"/>
        <v>0</v>
      </c>
      <c r="GP256" s="176">
        <f t="shared" si="319"/>
        <v>0</v>
      </c>
      <c r="GQ256" s="176">
        <f t="shared" si="319"/>
        <v>0</v>
      </c>
      <c r="GR256" s="176">
        <f t="shared" si="319"/>
        <v>0</v>
      </c>
      <c r="GS256" s="176">
        <f t="shared" si="319"/>
        <v>0</v>
      </c>
      <c r="GT256" s="176">
        <f t="shared" si="319"/>
        <v>0</v>
      </c>
      <c r="GU256" s="176">
        <f t="shared" si="319"/>
        <v>0</v>
      </c>
      <c r="GV256" s="176">
        <f t="shared" si="319"/>
        <v>0</v>
      </c>
      <c r="GW256" s="176">
        <f t="shared" si="319"/>
        <v>0</v>
      </c>
      <c r="GX256" s="176">
        <f t="shared" si="319"/>
        <v>0</v>
      </c>
      <c r="GY256" s="176">
        <f t="shared" si="319"/>
        <v>0</v>
      </c>
      <c r="GZ256" s="176">
        <f t="shared" si="319"/>
        <v>0</v>
      </c>
      <c r="HA256" s="176">
        <f t="shared" si="316"/>
        <v>0</v>
      </c>
      <c r="HB256" s="176">
        <f t="shared" si="316"/>
        <v>0</v>
      </c>
      <c r="HC256" s="176">
        <f t="shared" si="313"/>
        <v>0</v>
      </c>
      <c r="HD256" s="176">
        <f t="shared" si="313"/>
        <v>0</v>
      </c>
      <c r="HE256" s="176">
        <f t="shared" si="313"/>
        <v>0</v>
      </c>
      <c r="HF256" s="176">
        <f t="shared" si="313"/>
        <v>0</v>
      </c>
      <c r="HG256" s="176">
        <f t="shared" si="313"/>
        <v>0</v>
      </c>
      <c r="HH256" s="176">
        <f t="shared" si="313"/>
        <v>0</v>
      </c>
      <c r="HI256" s="176">
        <f t="shared" si="313"/>
        <v>0</v>
      </c>
      <c r="HJ256" s="176">
        <f t="shared" si="313"/>
        <v>0</v>
      </c>
      <c r="HK256" s="176">
        <f t="shared" si="313"/>
        <v>0</v>
      </c>
      <c r="HL256" s="176">
        <f t="shared" si="313"/>
        <v>0</v>
      </c>
      <c r="HM256" s="176">
        <f t="shared" si="313"/>
        <v>0</v>
      </c>
      <c r="HN256" s="176">
        <f t="shared" si="313"/>
        <v>0</v>
      </c>
      <c r="HO256" s="176">
        <f t="shared" si="312"/>
        <v>0</v>
      </c>
      <c r="HP256" s="176">
        <f t="shared" si="312"/>
        <v>0</v>
      </c>
      <c r="HQ256" s="176">
        <f t="shared" si="312"/>
        <v>0</v>
      </c>
      <c r="HR256" s="176">
        <f t="shared" si="312"/>
        <v>0</v>
      </c>
      <c r="HS256" s="176">
        <f t="shared" si="312"/>
        <v>0</v>
      </c>
      <c r="HT256" s="176">
        <f t="shared" si="303"/>
        <v>0</v>
      </c>
      <c r="HU256" s="176">
        <f t="shared" si="303"/>
        <v>0</v>
      </c>
      <c r="HV256" s="176">
        <f t="shared" si="303"/>
        <v>0</v>
      </c>
      <c r="HW256" s="176">
        <f t="shared" si="303"/>
        <v>0</v>
      </c>
      <c r="HX256" s="176">
        <f t="shared" si="303"/>
        <v>0</v>
      </c>
      <c r="HY256" s="176">
        <f t="shared" si="303"/>
        <v>0</v>
      </c>
      <c r="HZ256" s="176">
        <f t="shared" si="303"/>
        <v>0</v>
      </c>
      <c r="IA256" s="176">
        <f t="shared" si="303"/>
        <v>0</v>
      </c>
      <c r="IB256" s="176">
        <f t="shared" si="303"/>
        <v>0</v>
      </c>
      <c r="IC256" s="176">
        <f t="shared" si="303"/>
        <v>0</v>
      </c>
      <c r="ID256" s="176">
        <f t="shared" si="303"/>
        <v>0</v>
      </c>
      <c r="IE256" s="176">
        <f t="shared" si="303"/>
        <v>0</v>
      </c>
      <c r="IF256" s="176">
        <f t="shared" si="303"/>
        <v>0</v>
      </c>
      <c r="IG256" s="176">
        <f t="shared" si="303"/>
        <v>0</v>
      </c>
    </row>
    <row r="257" spans="2:241" ht="12.75" customHeight="1" x14ac:dyDescent="0.25">
      <c r="B257" s="174"/>
      <c r="C257" s="174"/>
      <c r="D257" s="174">
        <f t="shared" si="256"/>
        <v>0</v>
      </c>
      <c r="E257"/>
      <c r="F257"/>
      <c r="G257" s="177">
        <v>244</v>
      </c>
      <c r="H257" s="176">
        <f t="shared" si="257"/>
        <v>37.832650314330905</v>
      </c>
      <c r="I257" s="176">
        <f t="shared" si="259"/>
        <v>0</v>
      </c>
      <c r="K257" s="176">
        <f t="shared" si="311"/>
        <v>0</v>
      </c>
      <c r="L257" s="176">
        <f t="shared" si="311"/>
        <v>0</v>
      </c>
      <c r="M257" s="176">
        <f t="shared" si="311"/>
        <v>0</v>
      </c>
      <c r="N257" s="176">
        <f t="shared" si="311"/>
        <v>0</v>
      </c>
      <c r="O257" s="176">
        <f t="shared" si="311"/>
        <v>0</v>
      </c>
      <c r="P257" s="176">
        <f t="shared" si="311"/>
        <v>0</v>
      </c>
      <c r="Q257" s="176">
        <f t="shared" si="311"/>
        <v>0</v>
      </c>
      <c r="R257" s="176">
        <f t="shared" si="311"/>
        <v>0</v>
      </c>
      <c r="S257" s="176">
        <f t="shared" si="311"/>
        <v>0</v>
      </c>
      <c r="T257" s="176">
        <f t="shared" si="311"/>
        <v>0</v>
      </c>
      <c r="U257" s="176">
        <f t="shared" si="311"/>
        <v>0</v>
      </c>
      <c r="V257" s="176">
        <f t="shared" si="311"/>
        <v>0</v>
      </c>
      <c r="W257" s="176">
        <f t="shared" si="311"/>
        <v>0</v>
      </c>
      <c r="X257" s="176">
        <f t="shared" si="311"/>
        <v>0</v>
      </c>
      <c r="Y257" s="176">
        <f t="shared" si="311"/>
        <v>0</v>
      </c>
      <c r="Z257" s="176">
        <f t="shared" si="311"/>
        <v>0</v>
      </c>
      <c r="AA257" s="176">
        <f t="shared" si="298"/>
        <v>0</v>
      </c>
      <c r="AB257" s="176">
        <f t="shared" si="298"/>
        <v>0</v>
      </c>
      <c r="AC257" s="176">
        <f t="shared" si="298"/>
        <v>0</v>
      </c>
      <c r="AD257" s="176">
        <f t="shared" si="298"/>
        <v>0</v>
      </c>
      <c r="AE257" s="176">
        <f t="shared" si="298"/>
        <v>0</v>
      </c>
      <c r="AF257" s="176">
        <f t="shared" si="298"/>
        <v>0</v>
      </c>
      <c r="AG257" s="176">
        <f t="shared" si="298"/>
        <v>0</v>
      </c>
      <c r="AH257" s="176">
        <f t="shared" si="298"/>
        <v>0</v>
      </c>
      <c r="AI257" s="176">
        <f t="shared" si="298"/>
        <v>0</v>
      </c>
      <c r="AJ257" s="176">
        <f t="shared" si="298"/>
        <v>0</v>
      </c>
      <c r="AK257" s="176">
        <f t="shared" si="322"/>
        <v>0</v>
      </c>
      <c r="AL257" s="176">
        <f t="shared" si="322"/>
        <v>0</v>
      </c>
      <c r="AM257" s="176">
        <f t="shared" si="322"/>
        <v>0</v>
      </c>
      <c r="AN257" s="176">
        <f t="shared" si="322"/>
        <v>0</v>
      </c>
      <c r="AO257" s="176">
        <f t="shared" si="321"/>
        <v>0</v>
      </c>
      <c r="AP257" s="176">
        <f t="shared" si="321"/>
        <v>0</v>
      </c>
      <c r="AQ257" s="176">
        <f t="shared" si="321"/>
        <v>0</v>
      </c>
      <c r="AR257" s="176">
        <f t="shared" si="321"/>
        <v>0</v>
      </c>
      <c r="AS257" s="176">
        <f t="shared" si="321"/>
        <v>0</v>
      </c>
      <c r="AT257" s="176">
        <f t="shared" si="321"/>
        <v>0</v>
      </c>
      <c r="AU257" s="176">
        <f t="shared" si="321"/>
        <v>0</v>
      </c>
      <c r="AV257" s="176">
        <f t="shared" si="321"/>
        <v>0</v>
      </c>
      <c r="AW257" s="176">
        <f t="shared" si="321"/>
        <v>0</v>
      </c>
      <c r="AX257" s="176">
        <f t="shared" si="321"/>
        <v>0</v>
      </c>
      <c r="AY257" s="176">
        <f t="shared" si="300"/>
        <v>0</v>
      </c>
      <c r="AZ257" s="176">
        <f t="shared" si="300"/>
        <v>0</v>
      </c>
      <c r="BA257" s="176">
        <f t="shared" si="300"/>
        <v>0</v>
      </c>
      <c r="BB257" s="176">
        <f t="shared" si="300"/>
        <v>0</v>
      </c>
      <c r="BC257" s="176">
        <f t="shared" si="300"/>
        <v>0</v>
      </c>
      <c r="BD257" s="176">
        <f t="shared" si="300"/>
        <v>0</v>
      </c>
      <c r="BE257" s="176">
        <f t="shared" si="300"/>
        <v>0</v>
      </c>
      <c r="BF257" s="176">
        <f t="shared" si="300"/>
        <v>0</v>
      </c>
      <c r="BG257" s="176">
        <f t="shared" si="300"/>
        <v>0</v>
      </c>
      <c r="BH257" s="176">
        <f t="shared" si="317"/>
        <v>0</v>
      </c>
      <c r="BI257" s="176">
        <f t="shared" si="317"/>
        <v>0</v>
      </c>
      <c r="BJ257" s="176">
        <f t="shared" si="317"/>
        <v>0</v>
      </c>
      <c r="BK257" s="176">
        <f t="shared" si="317"/>
        <v>0</v>
      </c>
      <c r="BL257" s="176">
        <f t="shared" si="317"/>
        <v>0</v>
      </c>
      <c r="BM257" s="176">
        <f t="shared" si="317"/>
        <v>0</v>
      </c>
      <c r="BN257" s="176">
        <f t="shared" si="317"/>
        <v>0</v>
      </c>
      <c r="BO257" s="176">
        <f t="shared" si="317"/>
        <v>0</v>
      </c>
      <c r="BP257" s="176">
        <f t="shared" si="317"/>
        <v>0</v>
      </c>
      <c r="BQ257" s="176">
        <f t="shared" si="317"/>
        <v>0</v>
      </c>
      <c r="BR257" s="176">
        <f t="shared" si="317"/>
        <v>0</v>
      </c>
      <c r="BS257" s="176">
        <f t="shared" si="305"/>
        <v>0</v>
      </c>
      <c r="BT257" s="176">
        <f t="shared" si="305"/>
        <v>0</v>
      </c>
      <c r="BU257" s="176">
        <f t="shared" si="305"/>
        <v>0</v>
      </c>
      <c r="BV257" s="176">
        <f t="shared" si="305"/>
        <v>0</v>
      </c>
      <c r="BW257" s="176">
        <f t="shared" si="305"/>
        <v>0</v>
      </c>
      <c r="BX257" s="176">
        <f t="shared" si="305"/>
        <v>0</v>
      </c>
      <c r="BY257" s="176">
        <f t="shared" si="305"/>
        <v>0</v>
      </c>
      <c r="BZ257" s="176">
        <f t="shared" si="305"/>
        <v>0</v>
      </c>
      <c r="CA257" s="176">
        <f t="shared" si="305"/>
        <v>0</v>
      </c>
      <c r="CB257" s="176">
        <f t="shared" si="305"/>
        <v>0</v>
      </c>
      <c r="CC257" s="176">
        <f t="shared" si="306"/>
        <v>0</v>
      </c>
      <c r="CD257" s="176">
        <f t="shared" si="306"/>
        <v>0</v>
      </c>
      <c r="CE257" s="176">
        <f t="shared" si="306"/>
        <v>0</v>
      </c>
      <c r="CF257" s="176">
        <f t="shared" si="306"/>
        <v>0</v>
      </c>
      <c r="CG257" s="176">
        <f t="shared" si="306"/>
        <v>0</v>
      </c>
      <c r="CH257" s="176">
        <f t="shared" si="306"/>
        <v>0</v>
      </c>
      <c r="CI257" s="176">
        <f t="shared" si="306"/>
        <v>0</v>
      </c>
      <c r="CJ257" s="176">
        <f t="shared" si="306"/>
        <v>0</v>
      </c>
      <c r="CK257" s="176">
        <f t="shared" si="306"/>
        <v>0</v>
      </c>
      <c r="CL257" s="176">
        <f t="shared" si="306"/>
        <v>0</v>
      </c>
      <c r="CM257" s="176">
        <f t="shared" si="306"/>
        <v>0</v>
      </c>
      <c r="CN257" s="176">
        <f t="shared" si="306"/>
        <v>0</v>
      </c>
      <c r="CO257" s="176">
        <f t="shared" si="306"/>
        <v>0</v>
      </c>
      <c r="CP257" s="176">
        <f t="shared" si="306"/>
        <v>0</v>
      </c>
      <c r="CQ257" s="176">
        <f t="shared" si="306"/>
        <v>0</v>
      </c>
      <c r="CR257" s="176">
        <f t="shared" si="306"/>
        <v>0</v>
      </c>
      <c r="CS257" s="176">
        <f t="shared" si="301"/>
        <v>0</v>
      </c>
      <c r="CT257" s="176">
        <f t="shared" si="301"/>
        <v>0</v>
      </c>
      <c r="CU257" s="176">
        <f t="shared" si="301"/>
        <v>0</v>
      </c>
      <c r="CV257" s="176">
        <f t="shared" si="301"/>
        <v>0</v>
      </c>
      <c r="CW257" s="176">
        <f t="shared" si="301"/>
        <v>0</v>
      </c>
      <c r="CX257" s="176">
        <f t="shared" si="301"/>
        <v>0</v>
      </c>
      <c r="CY257" s="176">
        <f t="shared" si="301"/>
        <v>0</v>
      </c>
      <c r="CZ257" s="176">
        <f t="shared" si="301"/>
        <v>0</v>
      </c>
      <c r="DA257" s="176">
        <f t="shared" si="301"/>
        <v>0</v>
      </c>
      <c r="DB257" s="176">
        <f t="shared" si="301"/>
        <v>0</v>
      </c>
      <c r="DC257" s="176">
        <f t="shared" si="301"/>
        <v>0</v>
      </c>
      <c r="DD257" s="176">
        <f t="shared" si="301"/>
        <v>0</v>
      </c>
      <c r="DE257" s="176">
        <f t="shared" si="320"/>
        <v>0</v>
      </c>
      <c r="DF257" s="176">
        <f t="shared" si="320"/>
        <v>0</v>
      </c>
      <c r="DG257" s="176">
        <f t="shared" si="320"/>
        <v>0</v>
      </c>
      <c r="DH257" s="176">
        <f t="shared" si="320"/>
        <v>0</v>
      </c>
      <c r="DI257" s="176">
        <f t="shared" si="320"/>
        <v>0</v>
      </c>
      <c r="DJ257" s="176">
        <f t="shared" si="320"/>
        <v>0</v>
      </c>
      <c r="DK257" s="176">
        <f t="shared" si="320"/>
        <v>0</v>
      </c>
      <c r="DL257" s="176">
        <f t="shared" si="320"/>
        <v>0</v>
      </c>
      <c r="DM257" s="176">
        <f t="shared" si="320"/>
        <v>0</v>
      </c>
      <c r="DN257" s="176">
        <f t="shared" si="320"/>
        <v>0</v>
      </c>
      <c r="DO257" s="176">
        <f t="shared" si="320"/>
        <v>0</v>
      </c>
      <c r="DP257" s="176">
        <f t="shared" si="320"/>
        <v>0</v>
      </c>
      <c r="DQ257" s="176">
        <f t="shared" si="320"/>
        <v>0</v>
      </c>
      <c r="DR257" s="176">
        <f t="shared" si="320"/>
        <v>0</v>
      </c>
      <c r="DS257" s="176">
        <f t="shared" si="320"/>
        <v>0</v>
      </c>
      <c r="DT257" s="176">
        <f t="shared" si="320"/>
        <v>0</v>
      </c>
      <c r="DU257" s="176">
        <f t="shared" si="310"/>
        <v>0</v>
      </c>
      <c r="DV257" s="176">
        <f t="shared" si="310"/>
        <v>0</v>
      </c>
      <c r="DW257" s="176">
        <f t="shared" si="310"/>
        <v>0</v>
      </c>
      <c r="DX257" s="176">
        <f t="shared" si="310"/>
        <v>0</v>
      </c>
      <c r="DY257" s="176">
        <f t="shared" si="310"/>
        <v>0</v>
      </c>
      <c r="DZ257" s="176">
        <f t="shared" si="310"/>
        <v>0</v>
      </c>
      <c r="EA257" s="176">
        <f t="shared" si="310"/>
        <v>0</v>
      </c>
      <c r="EB257" s="176">
        <f t="shared" si="310"/>
        <v>0</v>
      </c>
      <c r="EC257" s="176">
        <f t="shared" si="308"/>
        <v>0</v>
      </c>
      <c r="ED257" s="176">
        <f t="shared" si="308"/>
        <v>0</v>
      </c>
      <c r="EE257" s="176">
        <f t="shared" si="308"/>
        <v>0</v>
      </c>
      <c r="EF257" s="176">
        <f t="shared" si="308"/>
        <v>0</v>
      </c>
      <c r="EG257" s="176">
        <f t="shared" si="308"/>
        <v>0</v>
      </c>
      <c r="EH257" s="176">
        <f t="shared" si="308"/>
        <v>0</v>
      </c>
      <c r="EI257" s="176">
        <f t="shared" si="308"/>
        <v>0</v>
      </c>
      <c r="EJ257" s="176">
        <f t="shared" si="308"/>
        <v>0</v>
      </c>
      <c r="EK257" s="176">
        <f t="shared" si="308"/>
        <v>0</v>
      </c>
      <c r="EL257" s="176">
        <f t="shared" si="308"/>
        <v>0</v>
      </c>
      <c r="EM257" s="176">
        <f t="shared" si="308"/>
        <v>0</v>
      </c>
      <c r="EN257" s="176">
        <f t="shared" si="308"/>
        <v>0</v>
      </c>
      <c r="EO257" s="176">
        <f t="shared" si="308"/>
        <v>0</v>
      </c>
      <c r="EP257" s="176">
        <f t="shared" si="308"/>
        <v>0</v>
      </c>
      <c r="EQ257" s="176">
        <f t="shared" si="318"/>
        <v>0</v>
      </c>
      <c r="ER257" s="176">
        <f t="shared" si="318"/>
        <v>0</v>
      </c>
      <c r="ES257" s="176">
        <f t="shared" si="318"/>
        <v>0</v>
      </c>
      <c r="ET257" s="176">
        <f t="shared" si="318"/>
        <v>0</v>
      </c>
      <c r="EU257" s="176">
        <f t="shared" si="318"/>
        <v>0</v>
      </c>
      <c r="EV257" s="176">
        <f t="shared" si="318"/>
        <v>0</v>
      </c>
      <c r="EW257" s="176">
        <f t="shared" si="318"/>
        <v>0</v>
      </c>
      <c r="EX257" s="176">
        <f t="shared" si="318"/>
        <v>0</v>
      </c>
      <c r="EY257" s="176">
        <f t="shared" si="318"/>
        <v>0</v>
      </c>
      <c r="EZ257" s="176">
        <f t="shared" si="318"/>
        <v>0</v>
      </c>
      <c r="FA257" s="176">
        <f t="shared" si="318"/>
        <v>0</v>
      </c>
      <c r="FB257" s="176">
        <f t="shared" si="314"/>
        <v>0</v>
      </c>
      <c r="FC257" s="176">
        <f t="shared" si="314"/>
        <v>0</v>
      </c>
      <c r="FD257" s="176">
        <f t="shared" si="314"/>
        <v>0</v>
      </c>
      <c r="FE257" s="176">
        <f t="shared" si="314"/>
        <v>0</v>
      </c>
      <c r="FF257" s="176">
        <f t="shared" si="314"/>
        <v>0</v>
      </c>
      <c r="FG257" s="176">
        <f t="shared" si="314"/>
        <v>0</v>
      </c>
      <c r="FH257" s="176">
        <f t="shared" si="314"/>
        <v>0</v>
      </c>
      <c r="FI257" s="176">
        <f t="shared" si="314"/>
        <v>0</v>
      </c>
      <c r="FJ257" s="176">
        <f t="shared" si="314"/>
        <v>0</v>
      </c>
      <c r="FK257" s="176">
        <f t="shared" si="314"/>
        <v>0</v>
      </c>
      <c r="FL257" s="176">
        <f t="shared" si="314"/>
        <v>0</v>
      </c>
      <c r="FM257" s="176">
        <f t="shared" si="314"/>
        <v>0</v>
      </c>
      <c r="FN257" s="176">
        <f t="shared" si="314"/>
        <v>0</v>
      </c>
      <c r="FO257" s="176">
        <f t="shared" si="314"/>
        <v>0</v>
      </c>
      <c r="FP257" s="176">
        <f t="shared" si="315"/>
        <v>0</v>
      </c>
      <c r="FQ257" s="176">
        <f t="shared" si="315"/>
        <v>0</v>
      </c>
      <c r="FR257" s="176">
        <f t="shared" si="315"/>
        <v>0</v>
      </c>
      <c r="FS257" s="176">
        <f t="shared" si="315"/>
        <v>0</v>
      </c>
      <c r="FT257" s="176">
        <f t="shared" si="302"/>
        <v>0</v>
      </c>
      <c r="FU257" s="176">
        <f t="shared" si="302"/>
        <v>0</v>
      </c>
      <c r="FV257" s="176">
        <f t="shared" si="302"/>
        <v>0</v>
      </c>
      <c r="FW257" s="176">
        <f t="shared" si="302"/>
        <v>0</v>
      </c>
      <c r="FX257" s="176">
        <f t="shared" si="302"/>
        <v>0</v>
      </c>
      <c r="FY257" s="176">
        <f t="shared" si="302"/>
        <v>0</v>
      </c>
      <c r="FZ257" s="176">
        <f t="shared" si="302"/>
        <v>0</v>
      </c>
      <c r="GA257" s="176">
        <f t="shared" si="302"/>
        <v>0</v>
      </c>
      <c r="GB257" s="176">
        <f t="shared" si="302"/>
        <v>0</v>
      </c>
      <c r="GC257" s="176">
        <f t="shared" si="302"/>
        <v>0</v>
      </c>
      <c r="GD257" s="176">
        <f t="shared" si="302"/>
        <v>0</v>
      </c>
      <c r="GE257" s="176">
        <f t="shared" si="302"/>
        <v>0</v>
      </c>
      <c r="GF257" s="176">
        <f t="shared" si="307"/>
        <v>0</v>
      </c>
      <c r="GG257" s="176">
        <f t="shared" si="307"/>
        <v>0</v>
      </c>
      <c r="GH257" s="176">
        <f t="shared" si="307"/>
        <v>0</v>
      </c>
      <c r="GI257" s="176">
        <f t="shared" si="307"/>
        <v>0</v>
      </c>
      <c r="GJ257" s="176">
        <f t="shared" si="307"/>
        <v>0</v>
      </c>
      <c r="GK257" s="176">
        <f t="shared" si="319"/>
        <v>0</v>
      </c>
      <c r="GL257" s="176">
        <f t="shared" si="319"/>
        <v>0</v>
      </c>
      <c r="GM257" s="176">
        <f t="shared" si="319"/>
        <v>0</v>
      </c>
      <c r="GN257" s="176">
        <f t="shared" si="319"/>
        <v>0</v>
      </c>
      <c r="GO257" s="176">
        <f t="shared" si="319"/>
        <v>0</v>
      </c>
      <c r="GP257" s="176">
        <f t="shared" si="319"/>
        <v>0</v>
      </c>
      <c r="GQ257" s="176">
        <f t="shared" si="319"/>
        <v>0</v>
      </c>
      <c r="GR257" s="176">
        <f t="shared" si="319"/>
        <v>0</v>
      </c>
      <c r="GS257" s="176">
        <f t="shared" si="319"/>
        <v>0</v>
      </c>
      <c r="GT257" s="176">
        <f t="shared" si="319"/>
        <v>0</v>
      </c>
      <c r="GU257" s="176">
        <f t="shared" si="319"/>
        <v>0</v>
      </c>
      <c r="GV257" s="176">
        <f t="shared" si="319"/>
        <v>0</v>
      </c>
      <c r="GW257" s="176">
        <f t="shared" si="319"/>
        <v>0</v>
      </c>
      <c r="GX257" s="176">
        <f t="shared" si="319"/>
        <v>0</v>
      </c>
      <c r="GY257" s="176">
        <f t="shared" si="319"/>
        <v>0</v>
      </c>
      <c r="GZ257" s="176">
        <f t="shared" si="319"/>
        <v>0</v>
      </c>
      <c r="HA257" s="176">
        <f t="shared" si="316"/>
        <v>0</v>
      </c>
      <c r="HB257" s="176">
        <f t="shared" si="316"/>
        <v>0</v>
      </c>
      <c r="HC257" s="176">
        <f t="shared" si="313"/>
        <v>0</v>
      </c>
      <c r="HD257" s="176">
        <f t="shared" si="313"/>
        <v>0</v>
      </c>
      <c r="HE257" s="176">
        <f t="shared" si="313"/>
        <v>0</v>
      </c>
      <c r="HF257" s="176">
        <f t="shared" si="313"/>
        <v>0</v>
      </c>
      <c r="HG257" s="176">
        <f t="shared" si="313"/>
        <v>0</v>
      </c>
      <c r="HH257" s="176">
        <f t="shared" si="313"/>
        <v>0</v>
      </c>
      <c r="HI257" s="176">
        <f t="shared" si="313"/>
        <v>0</v>
      </c>
      <c r="HJ257" s="176">
        <f t="shared" si="313"/>
        <v>0</v>
      </c>
      <c r="HK257" s="176">
        <f t="shared" si="313"/>
        <v>0</v>
      </c>
      <c r="HL257" s="176">
        <f t="shared" si="313"/>
        <v>0</v>
      </c>
      <c r="HM257" s="176">
        <f t="shared" si="313"/>
        <v>0</v>
      </c>
      <c r="HN257" s="176">
        <f t="shared" si="313"/>
        <v>0</v>
      </c>
      <c r="HO257" s="176">
        <f t="shared" si="312"/>
        <v>0</v>
      </c>
      <c r="HP257" s="176">
        <f t="shared" si="312"/>
        <v>0</v>
      </c>
      <c r="HQ257" s="176">
        <f t="shared" si="312"/>
        <v>0</v>
      </c>
      <c r="HR257" s="176">
        <f t="shared" si="312"/>
        <v>0</v>
      </c>
      <c r="HS257" s="176">
        <f t="shared" si="312"/>
        <v>0</v>
      </c>
      <c r="HT257" s="176">
        <f t="shared" si="303"/>
        <v>0</v>
      </c>
      <c r="HU257" s="176">
        <f t="shared" si="303"/>
        <v>0</v>
      </c>
      <c r="HV257" s="176">
        <f t="shared" si="303"/>
        <v>0</v>
      </c>
      <c r="HW257" s="176">
        <f t="shared" si="303"/>
        <v>0</v>
      </c>
      <c r="HX257" s="176">
        <f t="shared" si="303"/>
        <v>0</v>
      </c>
      <c r="HY257" s="176">
        <f t="shared" si="303"/>
        <v>0</v>
      </c>
      <c r="HZ257" s="176">
        <f t="shared" si="303"/>
        <v>0</v>
      </c>
      <c r="IA257" s="176">
        <f t="shared" si="303"/>
        <v>0</v>
      </c>
      <c r="IB257" s="176">
        <f t="shared" si="303"/>
        <v>0</v>
      </c>
      <c r="IC257" s="176">
        <f t="shared" si="303"/>
        <v>0</v>
      </c>
      <c r="ID257" s="176">
        <f t="shared" si="303"/>
        <v>0</v>
      </c>
      <c r="IE257" s="176">
        <f t="shared" si="303"/>
        <v>0</v>
      </c>
      <c r="IF257" s="176">
        <f t="shared" si="303"/>
        <v>0</v>
      </c>
      <c r="IG257" s="176">
        <f t="shared" si="303"/>
        <v>0</v>
      </c>
    </row>
    <row r="258" spans="2:241" ht="12.75" customHeight="1" x14ac:dyDescent="0.25">
      <c r="B258" s="174"/>
      <c r="C258" s="174"/>
      <c r="D258" s="174">
        <f t="shared" si="256"/>
        <v>0</v>
      </c>
      <c r="E258"/>
      <c r="F258"/>
      <c r="G258" s="177">
        <v>245</v>
      </c>
      <c r="H258" s="176">
        <f t="shared" si="257"/>
        <v>37.987702159881444</v>
      </c>
      <c r="I258" s="176">
        <f t="shared" si="259"/>
        <v>0</v>
      </c>
      <c r="K258" s="176">
        <f t="shared" si="311"/>
        <v>0</v>
      </c>
      <c r="L258" s="176">
        <f t="shared" si="311"/>
        <v>0</v>
      </c>
      <c r="M258" s="176">
        <f t="shared" si="311"/>
        <v>0</v>
      </c>
      <c r="N258" s="176">
        <f t="shared" si="311"/>
        <v>0</v>
      </c>
      <c r="O258" s="176">
        <f t="shared" si="311"/>
        <v>0</v>
      </c>
      <c r="P258" s="176">
        <f t="shared" si="311"/>
        <v>0</v>
      </c>
      <c r="Q258" s="176">
        <f t="shared" si="311"/>
        <v>0</v>
      </c>
      <c r="R258" s="176">
        <f t="shared" si="311"/>
        <v>0</v>
      </c>
      <c r="S258" s="176">
        <f t="shared" si="311"/>
        <v>0</v>
      </c>
      <c r="T258" s="176">
        <f t="shared" si="311"/>
        <v>0</v>
      </c>
      <c r="U258" s="176">
        <f t="shared" si="311"/>
        <v>0</v>
      </c>
      <c r="V258" s="176">
        <f t="shared" si="311"/>
        <v>0</v>
      </c>
      <c r="W258" s="176">
        <f t="shared" si="311"/>
        <v>0</v>
      </c>
      <c r="X258" s="176">
        <f t="shared" si="311"/>
        <v>0</v>
      </c>
      <c r="Y258" s="176">
        <f t="shared" si="311"/>
        <v>0</v>
      </c>
      <c r="Z258" s="176">
        <f t="shared" si="311"/>
        <v>0</v>
      </c>
      <c r="AA258" s="176">
        <f t="shared" si="298"/>
        <v>0</v>
      </c>
      <c r="AB258" s="176">
        <f t="shared" si="298"/>
        <v>0</v>
      </c>
      <c r="AC258" s="176">
        <f t="shared" si="298"/>
        <v>0</v>
      </c>
      <c r="AD258" s="176">
        <f t="shared" si="298"/>
        <v>0</v>
      </c>
      <c r="AE258" s="176">
        <f t="shared" si="298"/>
        <v>0</v>
      </c>
      <c r="AF258" s="176">
        <f t="shared" si="298"/>
        <v>0</v>
      </c>
      <c r="AG258" s="176">
        <f t="shared" si="298"/>
        <v>0</v>
      </c>
      <c r="AH258" s="176">
        <f t="shared" si="298"/>
        <v>0</v>
      </c>
      <c r="AI258" s="176">
        <f t="shared" si="298"/>
        <v>0</v>
      </c>
      <c r="AJ258" s="176">
        <f t="shared" si="298"/>
        <v>0</v>
      </c>
      <c r="AK258" s="176">
        <f t="shared" si="322"/>
        <v>0</v>
      </c>
      <c r="AL258" s="176">
        <f t="shared" si="322"/>
        <v>0</v>
      </c>
      <c r="AM258" s="176">
        <f t="shared" si="322"/>
        <v>0</v>
      </c>
      <c r="AN258" s="176">
        <f t="shared" si="322"/>
        <v>0</v>
      </c>
      <c r="AO258" s="176">
        <f t="shared" si="321"/>
        <v>0</v>
      </c>
      <c r="AP258" s="176">
        <f t="shared" si="321"/>
        <v>0</v>
      </c>
      <c r="AQ258" s="176">
        <f t="shared" si="321"/>
        <v>0</v>
      </c>
      <c r="AR258" s="176">
        <f t="shared" si="321"/>
        <v>0</v>
      </c>
      <c r="AS258" s="176">
        <f t="shared" si="321"/>
        <v>0</v>
      </c>
      <c r="AT258" s="176">
        <f t="shared" si="321"/>
        <v>0</v>
      </c>
      <c r="AU258" s="176">
        <f t="shared" si="321"/>
        <v>0</v>
      </c>
      <c r="AV258" s="176">
        <f t="shared" si="321"/>
        <v>0</v>
      </c>
      <c r="AW258" s="176">
        <f t="shared" si="321"/>
        <v>0</v>
      </c>
      <c r="AX258" s="176">
        <f t="shared" si="321"/>
        <v>0</v>
      </c>
      <c r="AY258" s="176">
        <f t="shared" si="300"/>
        <v>0</v>
      </c>
      <c r="AZ258" s="176">
        <f t="shared" si="300"/>
        <v>0</v>
      </c>
      <c r="BA258" s="176">
        <f t="shared" si="300"/>
        <v>0</v>
      </c>
      <c r="BB258" s="176">
        <f t="shared" si="300"/>
        <v>0</v>
      </c>
      <c r="BC258" s="176">
        <f t="shared" si="300"/>
        <v>0</v>
      </c>
      <c r="BD258" s="176">
        <f t="shared" si="300"/>
        <v>0</v>
      </c>
      <c r="BE258" s="176">
        <f t="shared" si="300"/>
        <v>0</v>
      </c>
      <c r="BF258" s="176">
        <f t="shared" si="300"/>
        <v>0</v>
      </c>
      <c r="BG258" s="176">
        <f t="shared" si="300"/>
        <v>0</v>
      </c>
      <c r="BH258" s="176">
        <f t="shared" si="317"/>
        <v>0</v>
      </c>
      <c r="BI258" s="176">
        <f t="shared" si="317"/>
        <v>0</v>
      </c>
      <c r="BJ258" s="176">
        <f t="shared" si="317"/>
        <v>0</v>
      </c>
      <c r="BK258" s="176">
        <f t="shared" si="317"/>
        <v>0</v>
      </c>
      <c r="BL258" s="176">
        <f t="shared" si="317"/>
        <v>0</v>
      </c>
      <c r="BM258" s="176">
        <f t="shared" si="317"/>
        <v>0</v>
      </c>
      <c r="BN258" s="176">
        <f t="shared" si="317"/>
        <v>0</v>
      </c>
      <c r="BO258" s="176">
        <f t="shared" si="317"/>
        <v>0</v>
      </c>
      <c r="BP258" s="176">
        <f t="shared" si="317"/>
        <v>0</v>
      </c>
      <c r="BQ258" s="176">
        <f t="shared" si="317"/>
        <v>0</v>
      </c>
      <c r="BR258" s="176">
        <f t="shared" si="317"/>
        <v>0</v>
      </c>
      <c r="BS258" s="176">
        <f t="shared" si="305"/>
        <v>0</v>
      </c>
      <c r="BT258" s="176">
        <f t="shared" si="305"/>
        <v>0</v>
      </c>
      <c r="BU258" s="176">
        <f t="shared" si="305"/>
        <v>0</v>
      </c>
      <c r="BV258" s="176">
        <f t="shared" si="305"/>
        <v>0</v>
      </c>
      <c r="BW258" s="176">
        <f t="shared" si="305"/>
        <v>0</v>
      </c>
      <c r="BX258" s="176">
        <f t="shared" si="305"/>
        <v>0</v>
      </c>
      <c r="BY258" s="176">
        <f t="shared" si="305"/>
        <v>0</v>
      </c>
      <c r="BZ258" s="176">
        <f t="shared" si="305"/>
        <v>0</v>
      </c>
      <c r="CA258" s="176">
        <f t="shared" si="305"/>
        <v>0</v>
      </c>
      <c r="CB258" s="176">
        <f t="shared" si="305"/>
        <v>0</v>
      </c>
      <c r="CC258" s="176">
        <f t="shared" si="306"/>
        <v>0</v>
      </c>
      <c r="CD258" s="176">
        <f t="shared" si="306"/>
        <v>0</v>
      </c>
      <c r="CE258" s="176">
        <f t="shared" si="306"/>
        <v>0</v>
      </c>
      <c r="CF258" s="176">
        <f t="shared" si="306"/>
        <v>0</v>
      </c>
      <c r="CG258" s="176">
        <f t="shared" si="306"/>
        <v>0</v>
      </c>
      <c r="CH258" s="176">
        <f t="shared" si="306"/>
        <v>0</v>
      </c>
      <c r="CI258" s="176">
        <f t="shared" si="306"/>
        <v>0</v>
      </c>
      <c r="CJ258" s="176">
        <f t="shared" si="306"/>
        <v>0</v>
      </c>
      <c r="CK258" s="176">
        <f t="shared" si="306"/>
        <v>0</v>
      </c>
      <c r="CL258" s="176">
        <f t="shared" si="306"/>
        <v>0</v>
      </c>
      <c r="CM258" s="176">
        <f t="shared" si="306"/>
        <v>0</v>
      </c>
      <c r="CN258" s="176">
        <f t="shared" si="306"/>
        <v>0</v>
      </c>
      <c r="CO258" s="176">
        <f t="shared" si="306"/>
        <v>0</v>
      </c>
      <c r="CP258" s="176">
        <f t="shared" si="306"/>
        <v>0</v>
      </c>
      <c r="CQ258" s="176">
        <f t="shared" si="306"/>
        <v>0</v>
      </c>
      <c r="CR258" s="176">
        <f t="shared" si="306"/>
        <v>0</v>
      </c>
      <c r="CS258" s="176">
        <f t="shared" ref="CS258:DH280" si="323">+NORMDIST($H258,CS$12,CS$13,FALSE)</f>
        <v>0</v>
      </c>
      <c r="CT258" s="176">
        <f t="shared" si="323"/>
        <v>0</v>
      </c>
      <c r="CU258" s="176">
        <f t="shared" si="323"/>
        <v>0</v>
      </c>
      <c r="CV258" s="176">
        <f t="shared" si="323"/>
        <v>0</v>
      </c>
      <c r="CW258" s="176">
        <f t="shared" si="323"/>
        <v>0</v>
      </c>
      <c r="CX258" s="176">
        <f t="shared" si="323"/>
        <v>0</v>
      </c>
      <c r="CY258" s="176">
        <f t="shared" si="323"/>
        <v>0</v>
      </c>
      <c r="CZ258" s="176">
        <f t="shared" si="323"/>
        <v>0</v>
      </c>
      <c r="DA258" s="176">
        <f t="shared" si="323"/>
        <v>0</v>
      </c>
      <c r="DB258" s="176">
        <f t="shared" si="323"/>
        <v>0</v>
      </c>
      <c r="DC258" s="176">
        <f t="shared" si="323"/>
        <v>0</v>
      </c>
      <c r="DD258" s="176">
        <f t="shared" si="323"/>
        <v>0</v>
      </c>
      <c r="DE258" s="176">
        <f t="shared" si="320"/>
        <v>0</v>
      </c>
      <c r="DF258" s="176">
        <f t="shared" si="320"/>
        <v>0</v>
      </c>
      <c r="DG258" s="176">
        <f t="shared" si="320"/>
        <v>0</v>
      </c>
      <c r="DH258" s="176">
        <f t="shared" si="320"/>
        <v>0</v>
      </c>
      <c r="DI258" s="176">
        <f t="shared" si="320"/>
        <v>0</v>
      </c>
      <c r="DJ258" s="176">
        <f t="shared" si="320"/>
        <v>0</v>
      </c>
      <c r="DK258" s="176">
        <f t="shared" si="320"/>
        <v>0</v>
      </c>
      <c r="DL258" s="176">
        <f t="shared" si="320"/>
        <v>0</v>
      </c>
      <c r="DM258" s="176">
        <f t="shared" si="320"/>
        <v>0</v>
      </c>
      <c r="DN258" s="176">
        <f t="shared" si="320"/>
        <v>0</v>
      </c>
      <c r="DO258" s="176">
        <f t="shared" si="320"/>
        <v>0</v>
      </c>
      <c r="DP258" s="176">
        <f t="shared" si="320"/>
        <v>0</v>
      </c>
      <c r="DQ258" s="176">
        <f t="shared" si="320"/>
        <v>0</v>
      </c>
      <c r="DR258" s="176">
        <f t="shared" si="320"/>
        <v>0</v>
      </c>
      <c r="DS258" s="176">
        <f t="shared" si="320"/>
        <v>0</v>
      </c>
      <c r="DT258" s="176">
        <f t="shared" si="320"/>
        <v>0</v>
      </c>
      <c r="DU258" s="176">
        <f t="shared" si="310"/>
        <v>0</v>
      </c>
      <c r="DV258" s="176">
        <f t="shared" si="310"/>
        <v>0</v>
      </c>
      <c r="DW258" s="176">
        <f t="shared" si="310"/>
        <v>0</v>
      </c>
      <c r="DX258" s="176">
        <f t="shared" si="310"/>
        <v>0</v>
      </c>
      <c r="DY258" s="176">
        <f t="shared" si="310"/>
        <v>0</v>
      </c>
      <c r="DZ258" s="176">
        <f t="shared" si="310"/>
        <v>0</v>
      </c>
      <c r="EA258" s="176">
        <f t="shared" si="310"/>
        <v>0</v>
      </c>
      <c r="EB258" s="176">
        <f t="shared" si="310"/>
        <v>0</v>
      </c>
      <c r="EC258" s="176">
        <f t="shared" si="310"/>
        <v>0</v>
      </c>
      <c r="ED258" s="176">
        <f t="shared" si="310"/>
        <v>0</v>
      </c>
      <c r="EE258" s="176">
        <f t="shared" si="310"/>
        <v>0</v>
      </c>
      <c r="EF258" s="176">
        <f t="shared" si="308"/>
        <v>0</v>
      </c>
      <c r="EG258" s="176">
        <f t="shared" si="308"/>
        <v>0</v>
      </c>
      <c r="EH258" s="176">
        <f t="shared" si="308"/>
        <v>0</v>
      </c>
      <c r="EI258" s="176">
        <f t="shared" si="308"/>
        <v>0</v>
      </c>
      <c r="EJ258" s="176">
        <f t="shared" si="308"/>
        <v>0</v>
      </c>
      <c r="EK258" s="176">
        <f t="shared" si="308"/>
        <v>0</v>
      </c>
      <c r="EL258" s="176">
        <f t="shared" si="308"/>
        <v>0</v>
      </c>
      <c r="EM258" s="176">
        <f t="shared" si="308"/>
        <v>0</v>
      </c>
      <c r="EN258" s="176">
        <f t="shared" si="308"/>
        <v>0</v>
      </c>
      <c r="EO258" s="176">
        <f t="shared" si="308"/>
        <v>0</v>
      </c>
      <c r="EP258" s="176">
        <f t="shared" si="308"/>
        <v>0</v>
      </c>
      <c r="EQ258" s="176">
        <f t="shared" si="318"/>
        <v>0</v>
      </c>
      <c r="ER258" s="176">
        <f t="shared" si="318"/>
        <v>0</v>
      </c>
      <c r="ES258" s="176">
        <f t="shared" si="318"/>
        <v>0</v>
      </c>
      <c r="ET258" s="176">
        <f t="shared" si="318"/>
        <v>0</v>
      </c>
      <c r="EU258" s="176">
        <f t="shared" si="318"/>
        <v>0</v>
      </c>
      <c r="EV258" s="176">
        <f t="shared" si="318"/>
        <v>0</v>
      </c>
      <c r="EW258" s="176">
        <f t="shared" si="318"/>
        <v>0</v>
      </c>
      <c r="EX258" s="176">
        <f t="shared" si="318"/>
        <v>0</v>
      </c>
      <c r="EY258" s="176">
        <f t="shared" si="318"/>
        <v>0</v>
      </c>
      <c r="EZ258" s="176">
        <f t="shared" si="318"/>
        <v>0</v>
      </c>
      <c r="FA258" s="176">
        <f t="shared" si="318"/>
        <v>0</v>
      </c>
      <c r="FB258" s="176">
        <f t="shared" si="314"/>
        <v>0</v>
      </c>
      <c r="FC258" s="176">
        <f t="shared" si="314"/>
        <v>0</v>
      </c>
      <c r="FD258" s="176">
        <f t="shared" si="314"/>
        <v>0</v>
      </c>
      <c r="FE258" s="176">
        <f t="shared" si="314"/>
        <v>0</v>
      </c>
      <c r="FF258" s="176">
        <f t="shared" si="314"/>
        <v>0</v>
      </c>
      <c r="FG258" s="176">
        <f t="shared" si="314"/>
        <v>0</v>
      </c>
      <c r="FH258" s="176">
        <f t="shared" si="314"/>
        <v>0</v>
      </c>
      <c r="FI258" s="176">
        <f t="shared" si="314"/>
        <v>0</v>
      </c>
      <c r="FJ258" s="176">
        <f t="shared" si="314"/>
        <v>0</v>
      </c>
      <c r="FK258" s="176">
        <f t="shared" si="314"/>
        <v>0</v>
      </c>
      <c r="FL258" s="176">
        <f t="shared" si="314"/>
        <v>0</v>
      </c>
      <c r="FM258" s="176">
        <f t="shared" si="314"/>
        <v>0</v>
      </c>
      <c r="FN258" s="176">
        <f t="shared" si="314"/>
        <v>0</v>
      </c>
      <c r="FO258" s="176">
        <f t="shared" si="314"/>
        <v>0</v>
      </c>
      <c r="FP258" s="176">
        <f t="shared" si="315"/>
        <v>0</v>
      </c>
      <c r="FQ258" s="176">
        <f t="shared" si="315"/>
        <v>0</v>
      </c>
      <c r="FR258" s="176">
        <f t="shared" si="315"/>
        <v>0</v>
      </c>
      <c r="FS258" s="176">
        <f t="shared" si="315"/>
        <v>0</v>
      </c>
      <c r="FT258" s="176">
        <f t="shared" si="302"/>
        <v>0</v>
      </c>
      <c r="FU258" s="176">
        <f t="shared" si="302"/>
        <v>0</v>
      </c>
      <c r="FV258" s="176">
        <f t="shared" si="302"/>
        <v>0</v>
      </c>
      <c r="FW258" s="176">
        <f t="shared" si="302"/>
        <v>0</v>
      </c>
      <c r="FX258" s="176">
        <f t="shared" si="302"/>
        <v>0</v>
      </c>
      <c r="FY258" s="176">
        <f t="shared" si="302"/>
        <v>0</v>
      </c>
      <c r="FZ258" s="176">
        <f t="shared" si="302"/>
        <v>0</v>
      </c>
      <c r="GA258" s="176">
        <f t="shared" si="302"/>
        <v>0</v>
      </c>
      <c r="GB258" s="176">
        <f t="shared" si="302"/>
        <v>0</v>
      </c>
      <c r="GC258" s="176">
        <f t="shared" si="302"/>
        <v>0</v>
      </c>
      <c r="GD258" s="176">
        <f t="shared" si="302"/>
        <v>0</v>
      </c>
      <c r="GE258" s="176">
        <f t="shared" si="302"/>
        <v>0</v>
      </c>
      <c r="GF258" s="176">
        <f t="shared" si="307"/>
        <v>0</v>
      </c>
      <c r="GG258" s="176">
        <f t="shared" si="307"/>
        <v>0</v>
      </c>
      <c r="GH258" s="176">
        <f t="shared" si="307"/>
        <v>0</v>
      </c>
      <c r="GI258" s="176">
        <f t="shared" si="307"/>
        <v>0</v>
      </c>
      <c r="GJ258" s="176">
        <f t="shared" si="307"/>
        <v>0</v>
      </c>
      <c r="GK258" s="176">
        <f t="shared" si="319"/>
        <v>0</v>
      </c>
      <c r="GL258" s="176">
        <f t="shared" si="319"/>
        <v>0</v>
      </c>
      <c r="GM258" s="176">
        <f t="shared" si="319"/>
        <v>0</v>
      </c>
      <c r="GN258" s="176">
        <f t="shared" si="319"/>
        <v>0</v>
      </c>
      <c r="GO258" s="176">
        <f t="shared" si="319"/>
        <v>0</v>
      </c>
      <c r="GP258" s="176">
        <f t="shared" si="319"/>
        <v>0</v>
      </c>
      <c r="GQ258" s="176">
        <f t="shared" si="319"/>
        <v>0</v>
      </c>
      <c r="GR258" s="176">
        <f t="shared" si="319"/>
        <v>0</v>
      </c>
      <c r="GS258" s="176">
        <f t="shared" si="319"/>
        <v>0</v>
      </c>
      <c r="GT258" s="176">
        <f t="shared" si="319"/>
        <v>0</v>
      </c>
      <c r="GU258" s="176">
        <f t="shared" si="319"/>
        <v>0</v>
      </c>
      <c r="GV258" s="176">
        <f t="shared" si="319"/>
        <v>0</v>
      </c>
      <c r="GW258" s="176">
        <f t="shared" si="319"/>
        <v>0</v>
      </c>
      <c r="GX258" s="176">
        <f t="shared" si="319"/>
        <v>0</v>
      </c>
      <c r="GY258" s="176">
        <f t="shared" si="319"/>
        <v>0</v>
      </c>
      <c r="GZ258" s="176">
        <f t="shared" si="319"/>
        <v>0</v>
      </c>
      <c r="HA258" s="176">
        <f t="shared" si="316"/>
        <v>0</v>
      </c>
      <c r="HB258" s="176">
        <f t="shared" si="316"/>
        <v>0</v>
      </c>
      <c r="HC258" s="176">
        <f t="shared" si="313"/>
        <v>0</v>
      </c>
      <c r="HD258" s="176">
        <f t="shared" si="313"/>
        <v>0</v>
      </c>
      <c r="HE258" s="176">
        <f t="shared" si="313"/>
        <v>0</v>
      </c>
      <c r="HF258" s="176">
        <f t="shared" si="313"/>
        <v>0</v>
      </c>
      <c r="HG258" s="176">
        <f t="shared" si="313"/>
        <v>0</v>
      </c>
      <c r="HH258" s="176">
        <f t="shared" si="313"/>
        <v>0</v>
      </c>
      <c r="HI258" s="176">
        <f t="shared" si="313"/>
        <v>0</v>
      </c>
      <c r="HJ258" s="176">
        <f t="shared" si="313"/>
        <v>0</v>
      </c>
      <c r="HK258" s="176">
        <f t="shared" si="313"/>
        <v>0</v>
      </c>
      <c r="HL258" s="176">
        <f t="shared" si="313"/>
        <v>0</v>
      </c>
      <c r="HM258" s="176">
        <f t="shared" si="313"/>
        <v>0</v>
      </c>
      <c r="HN258" s="176">
        <f t="shared" si="313"/>
        <v>0</v>
      </c>
      <c r="HO258" s="176">
        <f t="shared" si="312"/>
        <v>0</v>
      </c>
      <c r="HP258" s="176">
        <f t="shared" si="312"/>
        <v>0</v>
      </c>
      <c r="HQ258" s="176">
        <f t="shared" si="312"/>
        <v>0</v>
      </c>
      <c r="HR258" s="176">
        <f t="shared" si="312"/>
        <v>0</v>
      </c>
      <c r="HS258" s="176">
        <f t="shared" si="312"/>
        <v>0</v>
      </c>
      <c r="HT258" s="176">
        <f t="shared" si="303"/>
        <v>0</v>
      </c>
      <c r="HU258" s="176">
        <f t="shared" si="303"/>
        <v>0</v>
      </c>
      <c r="HV258" s="176">
        <f t="shared" si="303"/>
        <v>0</v>
      </c>
      <c r="HW258" s="176">
        <f t="shared" si="303"/>
        <v>0</v>
      </c>
      <c r="HX258" s="176">
        <f t="shared" si="303"/>
        <v>0</v>
      </c>
      <c r="HY258" s="176">
        <f t="shared" si="303"/>
        <v>0</v>
      </c>
      <c r="HZ258" s="176">
        <f t="shared" si="303"/>
        <v>0</v>
      </c>
      <c r="IA258" s="176">
        <f t="shared" si="303"/>
        <v>0</v>
      </c>
      <c r="IB258" s="176">
        <f t="shared" si="303"/>
        <v>0</v>
      </c>
      <c r="IC258" s="176">
        <f t="shared" si="303"/>
        <v>0</v>
      </c>
      <c r="ID258" s="176">
        <f t="shared" si="303"/>
        <v>0</v>
      </c>
      <c r="IE258" s="176">
        <f t="shared" si="303"/>
        <v>0</v>
      </c>
      <c r="IF258" s="176">
        <f t="shared" si="303"/>
        <v>0</v>
      </c>
      <c r="IG258" s="176">
        <f t="shared" si="303"/>
        <v>0</v>
      </c>
    </row>
    <row r="259" spans="2:241" ht="12.75" customHeight="1" x14ac:dyDescent="0.25">
      <c r="B259" s="174"/>
      <c r="C259" s="174"/>
      <c r="D259" s="174">
        <f t="shared" si="256"/>
        <v>0</v>
      </c>
      <c r="E259"/>
      <c r="F259"/>
      <c r="G259" s="177">
        <v>246</v>
      </c>
      <c r="H259" s="176">
        <f t="shared" si="257"/>
        <v>38.142754005431982</v>
      </c>
      <c r="I259" s="176">
        <f t="shared" si="259"/>
        <v>0</v>
      </c>
      <c r="K259" s="176">
        <f t="shared" si="311"/>
        <v>0</v>
      </c>
      <c r="L259" s="176">
        <f t="shared" si="311"/>
        <v>0</v>
      </c>
      <c r="M259" s="176">
        <f t="shared" si="311"/>
        <v>0</v>
      </c>
      <c r="N259" s="176">
        <f t="shared" si="311"/>
        <v>0</v>
      </c>
      <c r="O259" s="176">
        <f t="shared" si="311"/>
        <v>0</v>
      </c>
      <c r="P259" s="176">
        <f t="shared" si="311"/>
        <v>0</v>
      </c>
      <c r="Q259" s="176">
        <f t="shared" si="311"/>
        <v>0</v>
      </c>
      <c r="R259" s="176">
        <f t="shared" si="311"/>
        <v>0</v>
      </c>
      <c r="S259" s="176">
        <f t="shared" si="311"/>
        <v>0</v>
      </c>
      <c r="T259" s="176">
        <f t="shared" si="311"/>
        <v>0</v>
      </c>
      <c r="U259" s="176">
        <f t="shared" si="311"/>
        <v>0</v>
      </c>
      <c r="V259" s="176">
        <f t="shared" si="311"/>
        <v>0</v>
      </c>
      <c r="W259" s="176">
        <f t="shared" si="311"/>
        <v>0</v>
      </c>
      <c r="X259" s="176">
        <f t="shared" si="311"/>
        <v>0</v>
      </c>
      <c r="Y259" s="176">
        <f t="shared" si="311"/>
        <v>0</v>
      </c>
      <c r="Z259" s="176">
        <f t="shared" si="311"/>
        <v>0</v>
      </c>
      <c r="AA259" s="176">
        <f t="shared" si="298"/>
        <v>0</v>
      </c>
      <c r="AB259" s="176">
        <f t="shared" si="298"/>
        <v>0</v>
      </c>
      <c r="AC259" s="176">
        <f t="shared" si="298"/>
        <v>0</v>
      </c>
      <c r="AD259" s="176">
        <f t="shared" si="298"/>
        <v>0</v>
      </c>
      <c r="AE259" s="176">
        <f t="shared" si="298"/>
        <v>0</v>
      </c>
      <c r="AF259" s="176">
        <f t="shared" si="298"/>
        <v>0</v>
      </c>
      <c r="AG259" s="176">
        <f t="shared" si="298"/>
        <v>0</v>
      </c>
      <c r="AH259" s="176">
        <f t="shared" si="298"/>
        <v>0</v>
      </c>
      <c r="AI259" s="176">
        <f t="shared" si="298"/>
        <v>0</v>
      </c>
      <c r="AJ259" s="176">
        <f t="shared" si="298"/>
        <v>0</v>
      </c>
      <c r="AK259" s="176">
        <f t="shared" si="322"/>
        <v>0</v>
      </c>
      <c r="AL259" s="176">
        <f t="shared" si="322"/>
        <v>0</v>
      </c>
      <c r="AM259" s="176">
        <f t="shared" si="322"/>
        <v>0</v>
      </c>
      <c r="AN259" s="176">
        <f t="shared" si="322"/>
        <v>0</v>
      </c>
      <c r="AO259" s="176">
        <f t="shared" si="321"/>
        <v>0</v>
      </c>
      <c r="AP259" s="176">
        <f t="shared" si="321"/>
        <v>0</v>
      </c>
      <c r="AQ259" s="176">
        <f t="shared" si="321"/>
        <v>0</v>
      </c>
      <c r="AR259" s="176">
        <f t="shared" si="321"/>
        <v>0</v>
      </c>
      <c r="AS259" s="176">
        <f t="shared" si="321"/>
        <v>0</v>
      </c>
      <c r="AT259" s="176">
        <f t="shared" si="321"/>
        <v>0</v>
      </c>
      <c r="AU259" s="176">
        <f t="shared" si="321"/>
        <v>0</v>
      </c>
      <c r="AV259" s="176">
        <f t="shared" si="321"/>
        <v>0</v>
      </c>
      <c r="AW259" s="176">
        <f t="shared" si="321"/>
        <v>0</v>
      </c>
      <c r="AX259" s="176">
        <f t="shared" si="321"/>
        <v>0</v>
      </c>
      <c r="AY259" s="176">
        <f t="shared" si="300"/>
        <v>0</v>
      </c>
      <c r="AZ259" s="176">
        <f t="shared" si="300"/>
        <v>0</v>
      </c>
      <c r="BA259" s="176">
        <f t="shared" si="300"/>
        <v>0</v>
      </c>
      <c r="BB259" s="176">
        <f t="shared" si="300"/>
        <v>0</v>
      </c>
      <c r="BC259" s="176">
        <f t="shared" si="300"/>
        <v>0</v>
      </c>
      <c r="BD259" s="176">
        <f t="shared" si="300"/>
        <v>0</v>
      </c>
      <c r="BE259" s="176">
        <f t="shared" si="300"/>
        <v>0</v>
      </c>
      <c r="BF259" s="176">
        <f t="shared" si="300"/>
        <v>0</v>
      </c>
      <c r="BG259" s="176">
        <f t="shared" si="300"/>
        <v>0</v>
      </c>
      <c r="BH259" s="176">
        <f t="shared" si="317"/>
        <v>0</v>
      </c>
      <c r="BI259" s="176">
        <f t="shared" si="317"/>
        <v>0</v>
      </c>
      <c r="BJ259" s="176">
        <f t="shared" si="317"/>
        <v>0</v>
      </c>
      <c r="BK259" s="176">
        <f t="shared" si="317"/>
        <v>0</v>
      </c>
      <c r="BL259" s="176">
        <f t="shared" si="317"/>
        <v>0</v>
      </c>
      <c r="BM259" s="176">
        <f t="shared" si="317"/>
        <v>0</v>
      </c>
      <c r="BN259" s="176">
        <f t="shared" si="317"/>
        <v>0</v>
      </c>
      <c r="BO259" s="176">
        <f t="shared" si="317"/>
        <v>0</v>
      </c>
      <c r="BP259" s="176">
        <f t="shared" si="317"/>
        <v>0</v>
      </c>
      <c r="BQ259" s="176">
        <f t="shared" si="317"/>
        <v>0</v>
      </c>
      <c r="BR259" s="176">
        <f t="shared" si="317"/>
        <v>0</v>
      </c>
      <c r="BS259" s="176">
        <f t="shared" si="305"/>
        <v>0</v>
      </c>
      <c r="BT259" s="176">
        <f t="shared" si="305"/>
        <v>0</v>
      </c>
      <c r="BU259" s="176">
        <f t="shared" si="305"/>
        <v>0</v>
      </c>
      <c r="BV259" s="176">
        <f t="shared" si="305"/>
        <v>0</v>
      </c>
      <c r="BW259" s="176">
        <f t="shared" si="305"/>
        <v>0</v>
      </c>
      <c r="BX259" s="176">
        <f t="shared" si="305"/>
        <v>0</v>
      </c>
      <c r="BY259" s="176">
        <f t="shared" si="305"/>
        <v>0</v>
      </c>
      <c r="BZ259" s="176">
        <f t="shared" si="305"/>
        <v>0</v>
      </c>
      <c r="CA259" s="176">
        <f t="shared" si="305"/>
        <v>0</v>
      </c>
      <c r="CB259" s="176">
        <f t="shared" si="305"/>
        <v>0</v>
      </c>
      <c r="CC259" s="176">
        <f t="shared" si="306"/>
        <v>0</v>
      </c>
      <c r="CD259" s="176">
        <f t="shared" si="306"/>
        <v>0</v>
      </c>
      <c r="CE259" s="176">
        <f t="shared" si="306"/>
        <v>0</v>
      </c>
      <c r="CF259" s="176">
        <f t="shared" si="306"/>
        <v>0</v>
      </c>
      <c r="CG259" s="176">
        <f t="shared" si="306"/>
        <v>0</v>
      </c>
      <c r="CH259" s="176">
        <f t="shared" si="306"/>
        <v>0</v>
      </c>
      <c r="CI259" s="176">
        <f t="shared" si="306"/>
        <v>0</v>
      </c>
      <c r="CJ259" s="176">
        <f t="shared" si="306"/>
        <v>0</v>
      </c>
      <c r="CK259" s="176">
        <f t="shared" si="306"/>
        <v>0</v>
      </c>
      <c r="CL259" s="176">
        <f t="shared" si="306"/>
        <v>0</v>
      </c>
      <c r="CM259" s="176">
        <f t="shared" si="306"/>
        <v>0</v>
      </c>
      <c r="CN259" s="176">
        <f t="shared" si="306"/>
        <v>0</v>
      </c>
      <c r="CO259" s="176">
        <f t="shared" si="306"/>
        <v>0</v>
      </c>
      <c r="CP259" s="176">
        <f t="shared" si="306"/>
        <v>0</v>
      </c>
      <c r="CQ259" s="176">
        <f t="shared" si="306"/>
        <v>0</v>
      </c>
      <c r="CR259" s="176">
        <f t="shared" si="306"/>
        <v>0</v>
      </c>
      <c r="CS259" s="176">
        <f t="shared" si="323"/>
        <v>0</v>
      </c>
      <c r="CT259" s="176">
        <f t="shared" si="323"/>
        <v>0</v>
      </c>
      <c r="CU259" s="176">
        <f t="shared" si="323"/>
        <v>0</v>
      </c>
      <c r="CV259" s="176">
        <f t="shared" si="323"/>
        <v>0</v>
      </c>
      <c r="CW259" s="176">
        <f t="shared" si="323"/>
        <v>0</v>
      </c>
      <c r="CX259" s="176">
        <f t="shared" si="323"/>
        <v>0</v>
      </c>
      <c r="CY259" s="176">
        <f t="shared" si="323"/>
        <v>0</v>
      </c>
      <c r="CZ259" s="176">
        <f t="shared" si="323"/>
        <v>0</v>
      </c>
      <c r="DA259" s="176">
        <f t="shared" si="323"/>
        <v>0</v>
      </c>
      <c r="DB259" s="176">
        <f t="shared" si="323"/>
        <v>0</v>
      </c>
      <c r="DC259" s="176">
        <f t="shared" si="323"/>
        <v>0</v>
      </c>
      <c r="DD259" s="176">
        <f t="shared" si="323"/>
        <v>0</v>
      </c>
      <c r="DE259" s="176">
        <f t="shared" si="320"/>
        <v>0</v>
      </c>
      <c r="DF259" s="176">
        <f t="shared" si="320"/>
        <v>0</v>
      </c>
      <c r="DG259" s="176">
        <f t="shared" si="320"/>
        <v>0</v>
      </c>
      <c r="DH259" s="176">
        <f t="shared" si="320"/>
        <v>0</v>
      </c>
      <c r="DI259" s="176">
        <f t="shared" si="320"/>
        <v>0</v>
      </c>
      <c r="DJ259" s="176">
        <f t="shared" si="320"/>
        <v>0</v>
      </c>
      <c r="DK259" s="176">
        <f t="shared" si="320"/>
        <v>0</v>
      </c>
      <c r="DL259" s="176">
        <f t="shared" si="320"/>
        <v>0</v>
      </c>
      <c r="DM259" s="176">
        <f t="shared" si="320"/>
        <v>0</v>
      </c>
      <c r="DN259" s="176">
        <f t="shared" si="320"/>
        <v>0</v>
      </c>
      <c r="DO259" s="176">
        <f t="shared" si="320"/>
        <v>0</v>
      </c>
      <c r="DP259" s="176">
        <f t="shared" si="320"/>
        <v>0</v>
      </c>
      <c r="DQ259" s="176">
        <f t="shared" si="320"/>
        <v>0</v>
      </c>
      <c r="DR259" s="176">
        <f t="shared" si="320"/>
        <v>0</v>
      </c>
      <c r="DS259" s="176">
        <f t="shared" si="320"/>
        <v>0</v>
      </c>
      <c r="DT259" s="176">
        <f t="shared" si="320"/>
        <v>0</v>
      </c>
      <c r="DU259" s="176">
        <f t="shared" si="310"/>
        <v>0</v>
      </c>
      <c r="DV259" s="176">
        <f t="shared" si="310"/>
        <v>0</v>
      </c>
      <c r="DW259" s="176">
        <f t="shared" si="310"/>
        <v>0</v>
      </c>
      <c r="DX259" s="176">
        <f t="shared" si="310"/>
        <v>0</v>
      </c>
      <c r="DY259" s="176">
        <f t="shared" si="310"/>
        <v>0</v>
      </c>
      <c r="DZ259" s="176">
        <f t="shared" si="310"/>
        <v>0</v>
      </c>
      <c r="EA259" s="176">
        <f t="shared" si="310"/>
        <v>0</v>
      </c>
      <c r="EB259" s="176">
        <f t="shared" si="310"/>
        <v>0</v>
      </c>
      <c r="EC259" s="176">
        <f t="shared" si="310"/>
        <v>0</v>
      </c>
      <c r="ED259" s="176">
        <f t="shared" si="310"/>
        <v>0</v>
      </c>
      <c r="EE259" s="176">
        <f t="shared" si="310"/>
        <v>0</v>
      </c>
      <c r="EF259" s="176">
        <f t="shared" si="308"/>
        <v>0</v>
      </c>
      <c r="EG259" s="176">
        <f t="shared" si="308"/>
        <v>0</v>
      </c>
      <c r="EH259" s="176">
        <f t="shared" si="308"/>
        <v>0</v>
      </c>
      <c r="EI259" s="176">
        <f t="shared" si="308"/>
        <v>0</v>
      </c>
      <c r="EJ259" s="176">
        <f t="shared" si="308"/>
        <v>0</v>
      </c>
      <c r="EK259" s="176">
        <f t="shared" si="308"/>
        <v>0</v>
      </c>
      <c r="EL259" s="176">
        <f t="shared" si="308"/>
        <v>0</v>
      </c>
      <c r="EM259" s="176">
        <f t="shared" si="308"/>
        <v>0</v>
      </c>
      <c r="EN259" s="176">
        <f t="shared" si="308"/>
        <v>0</v>
      </c>
      <c r="EO259" s="176">
        <f t="shared" si="308"/>
        <v>0</v>
      </c>
      <c r="EP259" s="176">
        <f t="shared" si="308"/>
        <v>0</v>
      </c>
      <c r="EQ259" s="176">
        <f t="shared" si="318"/>
        <v>0</v>
      </c>
      <c r="ER259" s="176">
        <f t="shared" si="318"/>
        <v>0</v>
      </c>
      <c r="ES259" s="176">
        <f t="shared" si="318"/>
        <v>0</v>
      </c>
      <c r="ET259" s="176">
        <f t="shared" si="318"/>
        <v>0</v>
      </c>
      <c r="EU259" s="176">
        <f t="shared" si="318"/>
        <v>0</v>
      </c>
      <c r="EV259" s="176">
        <f t="shared" si="318"/>
        <v>0</v>
      </c>
      <c r="EW259" s="176">
        <f t="shared" si="318"/>
        <v>0</v>
      </c>
      <c r="EX259" s="176">
        <f t="shared" si="318"/>
        <v>0</v>
      </c>
      <c r="EY259" s="176">
        <f t="shared" si="318"/>
        <v>0</v>
      </c>
      <c r="EZ259" s="176">
        <f t="shared" si="318"/>
        <v>0</v>
      </c>
      <c r="FA259" s="176">
        <f t="shared" si="318"/>
        <v>0</v>
      </c>
      <c r="FB259" s="176">
        <f t="shared" si="314"/>
        <v>0</v>
      </c>
      <c r="FC259" s="176">
        <f t="shared" si="314"/>
        <v>0</v>
      </c>
      <c r="FD259" s="176">
        <f t="shared" si="314"/>
        <v>0</v>
      </c>
      <c r="FE259" s="176">
        <f t="shared" si="314"/>
        <v>0</v>
      </c>
      <c r="FF259" s="176">
        <f t="shared" si="314"/>
        <v>0</v>
      </c>
      <c r="FG259" s="176">
        <f t="shared" si="314"/>
        <v>0</v>
      </c>
      <c r="FH259" s="176">
        <f t="shared" si="314"/>
        <v>0</v>
      </c>
      <c r="FI259" s="176">
        <f t="shared" si="314"/>
        <v>0</v>
      </c>
      <c r="FJ259" s="176">
        <f t="shared" si="314"/>
        <v>0</v>
      </c>
      <c r="FK259" s="176">
        <f t="shared" si="314"/>
        <v>0</v>
      </c>
      <c r="FL259" s="176">
        <f t="shared" si="314"/>
        <v>0</v>
      </c>
      <c r="FM259" s="176">
        <f t="shared" si="314"/>
        <v>0</v>
      </c>
      <c r="FN259" s="176">
        <f t="shared" si="314"/>
        <v>0</v>
      </c>
      <c r="FO259" s="176">
        <f t="shared" si="314"/>
        <v>0</v>
      </c>
      <c r="FP259" s="176">
        <f t="shared" si="315"/>
        <v>0</v>
      </c>
      <c r="FQ259" s="176">
        <f t="shared" si="315"/>
        <v>0</v>
      </c>
      <c r="FR259" s="176">
        <f t="shared" si="315"/>
        <v>0</v>
      </c>
      <c r="FS259" s="176">
        <f t="shared" si="315"/>
        <v>0</v>
      </c>
      <c r="FT259" s="176">
        <f t="shared" si="302"/>
        <v>0</v>
      </c>
      <c r="FU259" s="176">
        <f t="shared" si="302"/>
        <v>0</v>
      </c>
      <c r="FV259" s="176">
        <f t="shared" si="302"/>
        <v>0</v>
      </c>
      <c r="FW259" s="176">
        <f t="shared" si="302"/>
        <v>0</v>
      </c>
      <c r="FX259" s="176">
        <f t="shared" si="302"/>
        <v>0</v>
      </c>
      <c r="FY259" s="176">
        <f t="shared" si="302"/>
        <v>0</v>
      </c>
      <c r="FZ259" s="176">
        <f t="shared" si="302"/>
        <v>0</v>
      </c>
      <c r="GA259" s="176">
        <f t="shared" si="302"/>
        <v>0</v>
      </c>
      <c r="GB259" s="176">
        <f t="shared" si="302"/>
        <v>0</v>
      </c>
      <c r="GC259" s="176">
        <f t="shared" si="302"/>
        <v>0</v>
      </c>
      <c r="GD259" s="176">
        <f t="shared" si="302"/>
        <v>0</v>
      </c>
      <c r="GE259" s="176">
        <f t="shared" si="302"/>
        <v>0</v>
      </c>
      <c r="GF259" s="176">
        <f t="shared" si="307"/>
        <v>0</v>
      </c>
      <c r="GG259" s="176">
        <f t="shared" si="307"/>
        <v>0</v>
      </c>
      <c r="GH259" s="176">
        <f t="shared" si="307"/>
        <v>0</v>
      </c>
      <c r="GI259" s="176">
        <f t="shared" si="307"/>
        <v>0</v>
      </c>
      <c r="GJ259" s="176">
        <f t="shared" si="307"/>
        <v>0</v>
      </c>
      <c r="GK259" s="176">
        <f t="shared" si="319"/>
        <v>0</v>
      </c>
      <c r="GL259" s="176">
        <f t="shared" si="319"/>
        <v>0</v>
      </c>
      <c r="GM259" s="176">
        <f t="shared" si="319"/>
        <v>0</v>
      </c>
      <c r="GN259" s="176">
        <f t="shared" si="319"/>
        <v>0</v>
      </c>
      <c r="GO259" s="176">
        <f t="shared" si="319"/>
        <v>0</v>
      </c>
      <c r="GP259" s="176">
        <f t="shared" si="319"/>
        <v>0</v>
      </c>
      <c r="GQ259" s="176">
        <f t="shared" si="319"/>
        <v>0</v>
      </c>
      <c r="GR259" s="176">
        <f t="shared" si="319"/>
        <v>0</v>
      </c>
      <c r="GS259" s="176">
        <f t="shared" si="319"/>
        <v>0</v>
      </c>
      <c r="GT259" s="176">
        <f t="shared" si="319"/>
        <v>0</v>
      </c>
      <c r="GU259" s="176">
        <f t="shared" si="319"/>
        <v>0</v>
      </c>
      <c r="GV259" s="176">
        <f t="shared" si="319"/>
        <v>0</v>
      </c>
      <c r="GW259" s="176">
        <f t="shared" si="319"/>
        <v>0</v>
      </c>
      <c r="GX259" s="176">
        <f t="shared" si="319"/>
        <v>0</v>
      </c>
      <c r="GY259" s="176">
        <f t="shared" si="319"/>
        <v>0</v>
      </c>
      <c r="GZ259" s="176">
        <f t="shared" si="319"/>
        <v>0</v>
      </c>
      <c r="HA259" s="176">
        <f t="shared" si="316"/>
        <v>0</v>
      </c>
      <c r="HB259" s="176">
        <f t="shared" si="316"/>
        <v>0</v>
      </c>
      <c r="HC259" s="176">
        <f t="shared" si="313"/>
        <v>0</v>
      </c>
      <c r="HD259" s="176">
        <f t="shared" si="313"/>
        <v>0</v>
      </c>
      <c r="HE259" s="176">
        <f t="shared" si="313"/>
        <v>0</v>
      </c>
      <c r="HF259" s="176">
        <f t="shared" si="313"/>
        <v>0</v>
      </c>
      <c r="HG259" s="176">
        <f t="shared" si="313"/>
        <v>0</v>
      </c>
      <c r="HH259" s="176">
        <f t="shared" si="313"/>
        <v>0</v>
      </c>
      <c r="HI259" s="176">
        <f t="shared" si="313"/>
        <v>0</v>
      </c>
      <c r="HJ259" s="176">
        <f t="shared" si="313"/>
        <v>0</v>
      </c>
      <c r="HK259" s="176">
        <f t="shared" si="313"/>
        <v>0</v>
      </c>
      <c r="HL259" s="176">
        <f t="shared" si="313"/>
        <v>0</v>
      </c>
      <c r="HM259" s="176">
        <f t="shared" si="313"/>
        <v>0</v>
      </c>
      <c r="HN259" s="176">
        <f t="shared" si="313"/>
        <v>0</v>
      </c>
      <c r="HO259" s="176">
        <f t="shared" si="312"/>
        <v>0</v>
      </c>
      <c r="HP259" s="176">
        <f t="shared" si="312"/>
        <v>0</v>
      </c>
      <c r="HQ259" s="176">
        <f t="shared" si="312"/>
        <v>0</v>
      </c>
      <c r="HR259" s="176">
        <f t="shared" si="312"/>
        <v>0</v>
      </c>
      <c r="HS259" s="176">
        <f t="shared" si="312"/>
        <v>0</v>
      </c>
      <c r="HT259" s="176">
        <f t="shared" ref="HT259:IG275" si="324">+NORMDIST($H259,HT$12,HT$13,FALSE)</f>
        <v>0</v>
      </c>
      <c r="HU259" s="176">
        <f t="shared" si="324"/>
        <v>0</v>
      </c>
      <c r="HV259" s="176">
        <f t="shared" si="324"/>
        <v>0</v>
      </c>
      <c r="HW259" s="176">
        <f t="shared" si="324"/>
        <v>0</v>
      </c>
      <c r="HX259" s="176">
        <f t="shared" si="324"/>
        <v>0</v>
      </c>
      <c r="HY259" s="176">
        <f t="shared" si="324"/>
        <v>0</v>
      </c>
      <c r="HZ259" s="176">
        <f t="shared" si="324"/>
        <v>0</v>
      </c>
      <c r="IA259" s="176">
        <f t="shared" si="324"/>
        <v>0</v>
      </c>
      <c r="IB259" s="176">
        <f t="shared" si="324"/>
        <v>0</v>
      </c>
      <c r="IC259" s="176">
        <f t="shared" si="324"/>
        <v>0</v>
      </c>
      <c r="ID259" s="176">
        <f t="shared" si="324"/>
        <v>0</v>
      </c>
      <c r="IE259" s="176">
        <f t="shared" si="324"/>
        <v>0</v>
      </c>
      <c r="IF259" s="176">
        <f t="shared" si="324"/>
        <v>0</v>
      </c>
      <c r="IG259" s="176">
        <f t="shared" si="324"/>
        <v>0</v>
      </c>
    </row>
    <row r="260" spans="2:241" ht="12.75" customHeight="1" x14ac:dyDescent="0.25">
      <c r="B260" s="174"/>
      <c r="C260" s="174"/>
      <c r="D260" s="174">
        <f t="shared" si="256"/>
        <v>0</v>
      </c>
      <c r="E260"/>
      <c r="F260"/>
      <c r="G260" s="177">
        <v>247</v>
      </c>
      <c r="H260" s="176">
        <f t="shared" si="257"/>
        <v>38.297805850982513</v>
      </c>
      <c r="I260" s="176">
        <f t="shared" si="259"/>
        <v>0</v>
      </c>
      <c r="K260" s="176">
        <f t="shared" si="311"/>
        <v>0</v>
      </c>
      <c r="L260" s="176">
        <f t="shared" si="311"/>
        <v>0</v>
      </c>
      <c r="M260" s="176">
        <f t="shared" si="311"/>
        <v>0</v>
      </c>
      <c r="N260" s="176">
        <f t="shared" si="311"/>
        <v>0</v>
      </c>
      <c r="O260" s="176">
        <f t="shared" si="311"/>
        <v>0</v>
      </c>
      <c r="P260" s="176">
        <f t="shared" si="311"/>
        <v>0</v>
      </c>
      <c r="Q260" s="176">
        <f t="shared" si="311"/>
        <v>0</v>
      </c>
      <c r="R260" s="176">
        <f t="shared" si="311"/>
        <v>0</v>
      </c>
      <c r="S260" s="176">
        <f t="shared" si="311"/>
        <v>0</v>
      </c>
      <c r="T260" s="176">
        <f t="shared" si="311"/>
        <v>0</v>
      </c>
      <c r="U260" s="176">
        <f t="shared" si="311"/>
        <v>0</v>
      </c>
      <c r="V260" s="176">
        <f t="shared" si="311"/>
        <v>0</v>
      </c>
      <c r="W260" s="176">
        <f t="shared" si="311"/>
        <v>0</v>
      </c>
      <c r="X260" s="176">
        <f t="shared" si="311"/>
        <v>0</v>
      </c>
      <c r="Y260" s="176">
        <f t="shared" si="311"/>
        <v>0</v>
      </c>
      <c r="Z260" s="176">
        <f t="shared" si="311"/>
        <v>0</v>
      </c>
      <c r="AA260" s="176">
        <f t="shared" si="298"/>
        <v>0</v>
      </c>
      <c r="AB260" s="176">
        <f t="shared" si="298"/>
        <v>0</v>
      </c>
      <c r="AC260" s="176">
        <f t="shared" si="298"/>
        <v>0</v>
      </c>
      <c r="AD260" s="176">
        <f t="shared" si="298"/>
        <v>0</v>
      </c>
      <c r="AE260" s="176">
        <f t="shared" si="298"/>
        <v>0</v>
      </c>
      <c r="AF260" s="176">
        <f t="shared" si="298"/>
        <v>0</v>
      </c>
      <c r="AG260" s="176">
        <f t="shared" si="298"/>
        <v>0</v>
      </c>
      <c r="AH260" s="176">
        <f t="shared" si="298"/>
        <v>0</v>
      </c>
      <c r="AI260" s="176">
        <f t="shared" si="298"/>
        <v>0</v>
      </c>
      <c r="AJ260" s="176">
        <f t="shared" si="298"/>
        <v>0</v>
      </c>
      <c r="AK260" s="176">
        <f t="shared" si="322"/>
        <v>0</v>
      </c>
      <c r="AL260" s="176">
        <f t="shared" si="322"/>
        <v>0</v>
      </c>
      <c r="AM260" s="176">
        <f t="shared" si="322"/>
        <v>0</v>
      </c>
      <c r="AN260" s="176">
        <f t="shared" si="322"/>
        <v>0</v>
      </c>
      <c r="AO260" s="176">
        <f t="shared" si="321"/>
        <v>0</v>
      </c>
      <c r="AP260" s="176">
        <f t="shared" si="321"/>
        <v>0</v>
      </c>
      <c r="AQ260" s="176">
        <f t="shared" si="321"/>
        <v>0</v>
      </c>
      <c r="AR260" s="176">
        <f t="shared" si="321"/>
        <v>0</v>
      </c>
      <c r="AS260" s="176">
        <f t="shared" si="321"/>
        <v>0</v>
      </c>
      <c r="AT260" s="176">
        <f t="shared" si="321"/>
        <v>0</v>
      </c>
      <c r="AU260" s="176">
        <f t="shared" si="321"/>
        <v>0</v>
      </c>
      <c r="AV260" s="176">
        <f t="shared" si="321"/>
        <v>0</v>
      </c>
      <c r="AW260" s="176">
        <f t="shared" si="321"/>
        <v>0</v>
      </c>
      <c r="AX260" s="176">
        <f t="shared" si="321"/>
        <v>0</v>
      </c>
      <c r="AY260" s="176">
        <f t="shared" si="300"/>
        <v>0</v>
      </c>
      <c r="AZ260" s="176">
        <f t="shared" si="300"/>
        <v>0</v>
      </c>
      <c r="BA260" s="176">
        <f t="shared" si="300"/>
        <v>0</v>
      </c>
      <c r="BB260" s="176">
        <f t="shared" si="300"/>
        <v>0</v>
      </c>
      <c r="BC260" s="176">
        <f t="shared" si="300"/>
        <v>0</v>
      </c>
      <c r="BD260" s="176">
        <f t="shared" si="300"/>
        <v>0</v>
      </c>
      <c r="BE260" s="176">
        <f t="shared" si="300"/>
        <v>0</v>
      </c>
      <c r="BF260" s="176">
        <f t="shared" si="300"/>
        <v>0</v>
      </c>
      <c r="BG260" s="176">
        <f t="shared" si="300"/>
        <v>0</v>
      </c>
      <c r="BH260" s="176">
        <f t="shared" si="317"/>
        <v>0</v>
      </c>
      <c r="BI260" s="176">
        <f t="shared" si="317"/>
        <v>0</v>
      </c>
      <c r="BJ260" s="176">
        <f t="shared" si="317"/>
        <v>0</v>
      </c>
      <c r="BK260" s="176">
        <f t="shared" si="317"/>
        <v>0</v>
      </c>
      <c r="BL260" s="176">
        <f t="shared" si="317"/>
        <v>0</v>
      </c>
      <c r="BM260" s="176">
        <f t="shared" si="317"/>
        <v>0</v>
      </c>
      <c r="BN260" s="176">
        <f t="shared" si="317"/>
        <v>0</v>
      </c>
      <c r="BO260" s="176">
        <f t="shared" si="317"/>
        <v>0</v>
      </c>
      <c r="BP260" s="176">
        <f t="shared" si="317"/>
        <v>0</v>
      </c>
      <c r="BQ260" s="176">
        <f t="shared" si="317"/>
        <v>0</v>
      </c>
      <c r="BR260" s="176">
        <f t="shared" si="317"/>
        <v>0</v>
      </c>
      <c r="BS260" s="176">
        <f t="shared" si="305"/>
        <v>0</v>
      </c>
      <c r="BT260" s="176">
        <f t="shared" si="305"/>
        <v>0</v>
      </c>
      <c r="BU260" s="176">
        <f t="shared" si="305"/>
        <v>0</v>
      </c>
      <c r="BV260" s="176">
        <f t="shared" si="305"/>
        <v>0</v>
      </c>
      <c r="BW260" s="176">
        <f t="shared" si="305"/>
        <v>0</v>
      </c>
      <c r="BX260" s="176">
        <f t="shared" si="305"/>
        <v>0</v>
      </c>
      <c r="BY260" s="176">
        <f t="shared" si="305"/>
        <v>0</v>
      </c>
      <c r="BZ260" s="176">
        <f t="shared" si="305"/>
        <v>0</v>
      </c>
      <c r="CA260" s="176">
        <f t="shared" si="305"/>
        <v>0</v>
      </c>
      <c r="CB260" s="176">
        <f t="shared" si="305"/>
        <v>0</v>
      </c>
      <c r="CC260" s="176">
        <f t="shared" si="306"/>
        <v>0</v>
      </c>
      <c r="CD260" s="176">
        <f t="shared" si="306"/>
        <v>0</v>
      </c>
      <c r="CE260" s="176">
        <f t="shared" si="306"/>
        <v>0</v>
      </c>
      <c r="CF260" s="176">
        <f t="shared" si="306"/>
        <v>0</v>
      </c>
      <c r="CG260" s="176">
        <f t="shared" si="306"/>
        <v>0</v>
      </c>
      <c r="CH260" s="176">
        <f t="shared" si="306"/>
        <v>0</v>
      </c>
      <c r="CI260" s="176">
        <f t="shared" si="306"/>
        <v>0</v>
      </c>
      <c r="CJ260" s="176">
        <f t="shared" si="306"/>
        <v>0</v>
      </c>
      <c r="CK260" s="176">
        <f t="shared" si="306"/>
        <v>0</v>
      </c>
      <c r="CL260" s="176">
        <f t="shared" si="306"/>
        <v>0</v>
      </c>
      <c r="CM260" s="176">
        <f t="shared" si="306"/>
        <v>0</v>
      </c>
      <c r="CN260" s="176">
        <f t="shared" si="306"/>
        <v>0</v>
      </c>
      <c r="CO260" s="176">
        <f t="shared" si="306"/>
        <v>0</v>
      </c>
      <c r="CP260" s="176">
        <f t="shared" si="306"/>
        <v>0</v>
      </c>
      <c r="CQ260" s="176">
        <f t="shared" si="306"/>
        <v>0</v>
      </c>
      <c r="CR260" s="176">
        <f t="shared" si="306"/>
        <v>0</v>
      </c>
      <c r="CS260" s="176">
        <f t="shared" si="323"/>
        <v>0</v>
      </c>
      <c r="CT260" s="176">
        <f t="shared" si="323"/>
        <v>0</v>
      </c>
      <c r="CU260" s="176">
        <f t="shared" si="323"/>
        <v>0</v>
      </c>
      <c r="CV260" s="176">
        <f t="shared" si="323"/>
        <v>0</v>
      </c>
      <c r="CW260" s="176">
        <f t="shared" si="323"/>
        <v>0</v>
      </c>
      <c r="CX260" s="176">
        <f t="shared" si="323"/>
        <v>0</v>
      </c>
      <c r="CY260" s="176">
        <f t="shared" si="323"/>
        <v>0</v>
      </c>
      <c r="CZ260" s="176">
        <f t="shared" si="323"/>
        <v>0</v>
      </c>
      <c r="DA260" s="176">
        <f t="shared" si="323"/>
        <v>0</v>
      </c>
      <c r="DB260" s="176">
        <f t="shared" si="323"/>
        <v>0</v>
      </c>
      <c r="DC260" s="176">
        <f t="shared" si="323"/>
        <v>0</v>
      </c>
      <c r="DD260" s="176">
        <f t="shared" si="323"/>
        <v>0</v>
      </c>
      <c r="DE260" s="176">
        <f t="shared" si="320"/>
        <v>0</v>
      </c>
      <c r="DF260" s="176">
        <f t="shared" si="320"/>
        <v>0</v>
      </c>
      <c r="DG260" s="176">
        <f t="shared" si="320"/>
        <v>0</v>
      </c>
      <c r="DH260" s="176">
        <f t="shared" si="320"/>
        <v>0</v>
      </c>
      <c r="DI260" s="176">
        <f t="shared" si="320"/>
        <v>0</v>
      </c>
      <c r="DJ260" s="176">
        <f t="shared" si="320"/>
        <v>0</v>
      </c>
      <c r="DK260" s="176">
        <f t="shared" si="320"/>
        <v>0</v>
      </c>
      <c r="DL260" s="176">
        <f t="shared" si="320"/>
        <v>0</v>
      </c>
      <c r="DM260" s="176">
        <f t="shared" si="320"/>
        <v>0</v>
      </c>
      <c r="DN260" s="176">
        <f t="shared" si="320"/>
        <v>0</v>
      </c>
      <c r="DO260" s="176">
        <f t="shared" si="320"/>
        <v>0</v>
      </c>
      <c r="DP260" s="176">
        <f t="shared" si="320"/>
        <v>0</v>
      </c>
      <c r="DQ260" s="176">
        <f t="shared" si="320"/>
        <v>0</v>
      </c>
      <c r="DR260" s="176">
        <f t="shared" si="320"/>
        <v>0</v>
      </c>
      <c r="DS260" s="176">
        <f t="shared" si="320"/>
        <v>0</v>
      </c>
      <c r="DT260" s="176">
        <f t="shared" si="320"/>
        <v>0</v>
      </c>
      <c r="DU260" s="176">
        <f t="shared" si="310"/>
        <v>0</v>
      </c>
      <c r="DV260" s="176">
        <f t="shared" si="310"/>
        <v>0</v>
      </c>
      <c r="DW260" s="176">
        <f t="shared" si="310"/>
        <v>0</v>
      </c>
      <c r="DX260" s="176">
        <f t="shared" si="310"/>
        <v>0</v>
      </c>
      <c r="DY260" s="176">
        <f t="shared" si="310"/>
        <v>0</v>
      </c>
      <c r="DZ260" s="176">
        <f t="shared" si="310"/>
        <v>0</v>
      </c>
      <c r="EA260" s="176">
        <f t="shared" si="310"/>
        <v>0</v>
      </c>
      <c r="EB260" s="176">
        <f t="shared" si="310"/>
        <v>0</v>
      </c>
      <c r="EC260" s="176">
        <f t="shared" si="310"/>
        <v>0</v>
      </c>
      <c r="ED260" s="176">
        <f t="shared" si="310"/>
        <v>0</v>
      </c>
      <c r="EE260" s="176">
        <f t="shared" si="310"/>
        <v>0</v>
      </c>
      <c r="EF260" s="176">
        <f t="shared" si="308"/>
        <v>0</v>
      </c>
      <c r="EG260" s="176">
        <f t="shared" si="308"/>
        <v>0</v>
      </c>
      <c r="EH260" s="176">
        <f t="shared" si="308"/>
        <v>0</v>
      </c>
      <c r="EI260" s="176">
        <f t="shared" si="308"/>
        <v>0</v>
      </c>
      <c r="EJ260" s="176">
        <f t="shared" si="308"/>
        <v>0</v>
      </c>
      <c r="EK260" s="176">
        <f t="shared" si="308"/>
        <v>0</v>
      </c>
      <c r="EL260" s="176">
        <f t="shared" si="308"/>
        <v>0</v>
      </c>
      <c r="EM260" s="176">
        <f t="shared" si="308"/>
        <v>0</v>
      </c>
      <c r="EN260" s="176">
        <f t="shared" si="308"/>
        <v>0</v>
      </c>
      <c r="EO260" s="176">
        <f t="shared" si="308"/>
        <v>0</v>
      </c>
      <c r="EP260" s="176">
        <f t="shared" si="308"/>
        <v>0</v>
      </c>
      <c r="EQ260" s="176">
        <f t="shared" si="318"/>
        <v>0</v>
      </c>
      <c r="ER260" s="176">
        <f t="shared" si="318"/>
        <v>0</v>
      </c>
      <c r="ES260" s="176">
        <f t="shared" si="318"/>
        <v>0</v>
      </c>
      <c r="ET260" s="176">
        <f t="shared" si="318"/>
        <v>0</v>
      </c>
      <c r="EU260" s="176">
        <f t="shared" si="318"/>
        <v>0</v>
      </c>
      <c r="EV260" s="176">
        <f t="shared" si="318"/>
        <v>0</v>
      </c>
      <c r="EW260" s="176">
        <f t="shared" si="318"/>
        <v>0</v>
      </c>
      <c r="EX260" s="176">
        <f t="shared" si="318"/>
        <v>0</v>
      </c>
      <c r="EY260" s="176">
        <f t="shared" si="318"/>
        <v>0</v>
      </c>
      <c r="EZ260" s="176">
        <f t="shared" si="318"/>
        <v>0</v>
      </c>
      <c r="FA260" s="176">
        <f t="shared" si="318"/>
        <v>0</v>
      </c>
      <c r="FB260" s="176">
        <f t="shared" si="314"/>
        <v>0</v>
      </c>
      <c r="FC260" s="176">
        <f t="shared" si="314"/>
        <v>0</v>
      </c>
      <c r="FD260" s="176">
        <f t="shared" si="314"/>
        <v>0</v>
      </c>
      <c r="FE260" s="176">
        <f t="shared" si="314"/>
        <v>0</v>
      </c>
      <c r="FF260" s="176">
        <f t="shared" si="314"/>
        <v>0</v>
      </c>
      <c r="FG260" s="176">
        <f t="shared" si="314"/>
        <v>0</v>
      </c>
      <c r="FH260" s="176">
        <f t="shared" si="314"/>
        <v>0</v>
      </c>
      <c r="FI260" s="176">
        <f t="shared" si="314"/>
        <v>0</v>
      </c>
      <c r="FJ260" s="176">
        <f t="shared" si="314"/>
        <v>0</v>
      </c>
      <c r="FK260" s="176">
        <f t="shared" si="314"/>
        <v>0</v>
      </c>
      <c r="FL260" s="176">
        <f t="shared" si="314"/>
        <v>0</v>
      </c>
      <c r="FM260" s="176">
        <f t="shared" si="314"/>
        <v>0</v>
      </c>
      <c r="FN260" s="176">
        <f t="shared" si="314"/>
        <v>0</v>
      </c>
      <c r="FO260" s="176">
        <f t="shared" si="314"/>
        <v>0</v>
      </c>
      <c r="FP260" s="176">
        <f t="shared" si="315"/>
        <v>0</v>
      </c>
      <c r="FQ260" s="176">
        <f t="shared" si="315"/>
        <v>0</v>
      </c>
      <c r="FR260" s="176">
        <f t="shared" si="315"/>
        <v>0</v>
      </c>
      <c r="FS260" s="176">
        <f t="shared" si="315"/>
        <v>0</v>
      </c>
      <c r="FT260" s="176">
        <f t="shared" si="302"/>
        <v>0</v>
      </c>
      <c r="FU260" s="176">
        <f t="shared" si="302"/>
        <v>0</v>
      </c>
      <c r="FV260" s="176">
        <f t="shared" si="302"/>
        <v>0</v>
      </c>
      <c r="FW260" s="176">
        <f t="shared" si="302"/>
        <v>0</v>
      </c>
      <c r="FX260" s="176">
        <f t="shared" si="302"/>
        <v>0</v>
      </c>
      <c r="FY260" s="176">
        <f t="shared" si="302"/>
        <v>0</v>
      </c>
      <c r="FZ260" s="176">
        <f t="shared" si="302"/>
        <v>0</v>
      </c>
      <c r="GA260" s="176">
        <f t="shared" si="302"/>
        <v>0</v>
      </c>
      <c r="GB260" s="176">
        <f t="shared" si="302"/>
        <v>0</v>
      </c>
      <c r="GC260" s="176">
        <f t="shared" si="302"/>
        <v>0</v>
      </c>
      <c r="GD260" s="176">
        <f t="shared" si="302"/>
        <v>0</v>
      </c>
      <c r="GE260" s="176">
        <f t="shared" si="302"/>
        <v>0</v>
      </c>
      <c r="GF260" s="176">
        <f t="shared" si="307"/>
        <v>0</v>
      </c>
      <c r="GG260" s="176">
        <f t="shared" si="307"/>
        <v>0</v>
      </c>
      <c r="GH260" s="176">
        <f t="shared" si="307"/>
        <v>0</v>
      </c>
      <c r="GI260" s="176">
        <f t="shared" si="307"/>
        <v>0</v>
      </c>
      <c r="GJ260" s="176">
        <f t="shared" si="307"/>
        <v>0</v>
      </c>
      <c r="GK260" s="176">
        <f t="shared" si="319"/>
        <v>0</v>
      </c>
      <c r="GL260" s="176">
        <f t="shared" si="319"/>
        <v>0</v>
      </c>
      <c r="GM260" s="176">
        <f t="shared" si="319"/>
        <v>0</v>
      </c>
      <c r="GN260" s="176">
        <f t="shared" si="319"/>
        <v>0</v>
      </c>
      <c r="GO260" s="176">
        <f t="shared" si="319"/>
        <v>0</v>
      </c>
      <c r="GP260" s="176">
        <f t="shared" si="319"/>
        <v>0</v>
      </c>
      <c r="GQ260" s="176">
        <f t="shared" si="319"/>
        <v>0</v>
      </c>
      <c r="GR260" s="176">
        <f t="shared" si="319"/>
        <v>0</v>
      </c>
      <c r="GS260" s="176">
        <f t="shared" si="319"/>
        <v>0</v>
      </c>
      <c r="GT260" s="176">
        <f t="shared" si="319"/>
        <v>0</v>
      </c>
      <c r="GU260" s="176">
        <f t="shared" si="319"/>
        <v>0</v>
      </c>
      <c r="GV260" s="176">
        <f t="shared" si="319"/>
        <v>0</v>
      </c>
      <c r="GW260" s="176">
        <f t="shared" si="319"/>
        <v>0</v>
      </c>
      <c r="GX260" s="176">
        <f t="shared" si="319"/>
        <v>0</v>
      </c>
      <c r="GY260" s="176">
        <f t="shared" si="319"/>
        <v>0</v>
      </c>
      <c r="GZ260" s="176">
        <f t="shared" si="319"/>
        <v>0</v>
      </c>
      <c r="HA260" s="176">
        <f t="shared" si="316"/>
        <v>0</v>
      </c>
      <c r="HB260" s="176">
        <f t="shared" si="316"/>
        <v>0</v>
      </c>
      <c r="HC260" s="176">
        <f t="shared" si="313"/>
        <v>0</v>
      </c>
      <c r="HD260" s="176">
        <f t="shared" si="313"/>
        <v>0</v>
      </c>
      <c r="HE260" s="176">
        <f t="shared" si="313"/>
        <v>0</v>
      </c>
      <c r="HF260" s="176">
        <f t="shared" si="313"/>
        <v>0</v>
      </c>
      <c r="HG260" s="176">
        <f t="shared" si="313"/>
        <v>0</v>
      </c>
      <c r="HH260" s="176">
        <f t="shared" si="313"/>
        <v>0</v>
      </c>
      <c r="HI260" s="176">
        <f t="shared" si="313"/>
        <v>0</v>
      </c>
      <c r="HJ260" s="176">
        <f t="shared" si="313"/>
        <v>0</v>
      </c>
      <c r="HK260" s="176">
        <f t="shared" si="313"/>
        <v>0</v>
      </c>
      <c r="HL260" s="176">
        <f t="shared" si="313"/>
        <v>0</v>
      </c>
      <c r="HM260" s="176">
        <f t="shared" si="313"/>
        <v>0</v>
      </c>
      <c r="HN260" s="176">
        <f t="shared" si="313"/>
        <v>0</v>
      </c>
      <c r="HO260" s="176">
        <f t="shared" si="312"/>
        <v>0</v>
      </c>
      <c r="HP260" s="176">
        <f t="shared" si="312"/>
        <v>0</v>
      </c>
      <c r="HQ260" s="176">
        <f t="shared" si="312"/>
        <v>0</v>
      </c>
      <c r="HR260" s="176">
        <f t="shared" si="312"/>
        <v>0</v>
      </c>
      <c r="HS260" s="176">
        <f t="shared" si="312"/>
        <v>0</v>
      </c>
      <c r="HT260" s="176">
        <f t="shared" si="324"/>
        <v>0</v>
      </c>
      <c r="HU260" s="176">
        <f t="shared" si="324"/>
        <v>0</v>
      </c>
      <c r="HV260" s="176">
        <f t="shared" si="324"/>
        <v>0</v>
      </c>
      <c r="HW260" s="176">
        <f t="shared" si="324"/>
        <v>0</v>
      </c>
      <c r="HX260" s="176">
        <f t="shared" si="324"/>
        <v>0</v>
      </c>
      <c r="HY260" s="176">
        <f t="shared" si="324"/>
        <v>0</v>
      </c>
      <c r="HZ260" s="176">
        <f t="shared" si="324"/>
        <v>0</v>
      </c>
      <c r="IA260" s="176">
        <f t="shared" si="324"/>
        <v>0</v>
      </c>
      <c r="IB260" s="176">
        <f t="shared" si="324"/>
        <v>0</v>
      </c>
      <c r="IC260" s="176">
        <f t="shared" si="324"/>
        <v>0</v>
      </c>
      <c r="ID260" s="176">
        <f t="shared" si="324"/>
        <v>0</v>
      </c>
      <c r="IE260" s="176">
        <f t="shared" si="324"/>
        <v>0</v>
      </c>
      <c r="IF260" s="176">
        <f t="shared" si="324"/>
        <v>0</v>
      </c>
      <c r="IG260" s="176">
        <f t="shared" si="324"/>
        <v>0</v>
      </c>
    </row>
    <row r="261" spans="2:241" ht="12.75" customHeight="1" x14ac:dyDescent="0.25">
      <c r="B261" s="174"/>
      <c r="C261" s="174"/>
      <c r="D261" s="174">
        <f t="shared" si="256"/>
        <v>0</v>
      </c>
      <c r="E261"/>
      <c r="F261"/>
      <c r="G261" s="177">
        <v>248</v>
      </c>
      <c r="H261" s="176">
        <f t="shared" si="257"/>
        <v>38.452857696533052</v>
      </c>
      <c r="I261" s="176">
        <f t="shared" si="259"/>
        <v>0</v>
      </c>
      <c r="K261" s="176">
        <f t="shared" si="311"/>
        <v>0</v>
      </c>
      <c r="L261" s="176">
        <f t="shared" si="311"/>
        <v>0</v>
      </c>
      <c r="M261" s="176">
        <f t="shared" si="311"/>
        <v>0</v>
      </c>
      <c r="N261" s="176">
        <f t="shared" si="311"/>
        <v>0</v>
      </c>
      <c r="O261" s="176">
        <f t="shared" si="311"/>
        <v>0</v>
      </c>
      <c r="P261" s="176">
        <f t="shared" si="311"/>
        <v>0</v>
      </c>
      <c r="Q261" s="176">
        <f t="shared" si="311"/>
        <v>0</v>
      </c>
      <c r="R261" s="176">
        <f t="shared" si="311"/>
        <v>0</v>
      </c>
      <c r="S261" s="176">
        <f t="shared" si="311"/>
        <v>0</v>
      </c>
      <c r="T261" s="176">
        <f t="shared" si="311"/>
        <v>0</v>
      </c>
      <c r="U261" s="176">
        <f t="shared" si="311"/>
        <v>0</v>
      </c>
      <c r="V261" s="176">
        <f t="shared" si="311"/>
        <v>0</v>
      </c>
      <c r="W261" s="176">
        <f t="shared" si="311"/>
        <v>0</v>
      </c>
      <c r="X261" s="176">
        <f t="shared" si="311"/>
        <v>0</v>
      </c>
      <c r="Y261" s="176">
        <f t="shared" si="311"/>
        <v>0</v>
      </c>
      <c r="Z261" s="176">
        <f t="shared" si="311"/>
        <v>0</v>
      </c>
      <c r="AA261" s="176">
        <f t="shared" si="298"/>
        <v>0</v>
      </c>
      <c r="AB261" s="176">
        <f t="shared" si="298"/>
        <v>0</v>
      </c>
      <c r="AC261" s="176">
        <f t="shared" si="298"/>
        <v>0</v>
      </c>
      <c r="AD261" s="176">
        <f t="shared" si="298"/>
        <v>0</v>
      </c>
      <c r="AE261" s="176">
        <f t="shared" si="298"/>
        <v>0</v>
      </c>
      <c r="AF261" s="176">
        <f t="shared" si="298"/>
        <v>0</v>
      </c>
      <c r="AG261" s="176">
        <f t="shared" si="298"/>
        <v>0</v>
      </c>
      <c r="AH261" s="176">
        <f t="shared" si="298"/>
        <v>0</v>
      </c>
      <c r="AI261" s="176">
        <f t="shared" si="298"/>
        <v>0</v>
      </c>
      <c r="AJ261" s="176">
        <f t="shared" si="298"/>
        <v>0</v>
      </c>
      <c r="AK261" s="176">
        <f t="shared" si="322"/>
        <v>0</v>
      </c>
      <c r="AL261" s="176">
        <f t="shared" si="322"/>
        <v>0</v>
      </c>
      <c r="AM261" s="176">
        <f t="shared" si="322"/>
        <v>0</v>
      </c>
      <c r="AN261" s="176">
        <f t="shared" si="322"/>
        <v>0</v>
      </c>
      <c r="AO261" s="176">
        <f t="shared" si="321"/>
        <v>0</v>
      </c>
      <c r="AP261" s="176">
        <f t="shared" si="321"/>
        <v>0</v>
      </c>
      <c r="AQ261" s="176">
        <f t="shared" si="321"/>
        <v>0</v>
      </c>
      <c r="AR261" s="176">
        <f t="shared" si="321"/>
        <v>0</v>
      </c>
      <c r="AS261" s="176">
        <f t="shared" si="321"/>
        <v>0</v>
      </c>
      <c r="AT261" s="176">
        <f t="shared" si="321"/>
        <v>0</v>
      </c>
      <c r="AU261" s="176">
        <f t="shared" si="321"/>
        <v>0</v>
      </c>
      <c r="AV261" s="176">
        <f t="shared" si="321"/>
        <v>0</v>
      </c>
      <c r="AW261" s="176">
        <f t="shared" si="321"/>
        <v>0</v>
      </c>
      <c r="AX261" s="176">
        <f t="shared" si="321"/>
        <v>0</v>
      </c>
      <c r="AY261" s="176">
        <f t="shared" si="300"/>
        <v>0</v>
      </c>
      <c r="AZ261" s="176">
        <f t="shared" si="300"/>
        <v>0</v>
      </c>
      <c r="BA261" s="176">
        <f t="shared" si="300"/>
        <v>0</v>
      </c>
      <c r="BB261" s="176">
        <f t="shared" si="300"/>
        <v>0</v>
      </c>
      <c r="BC261" s="176">
        <f t="shared" si="300"/>
        <v>0</v>
      </c>
      <c r="BD261" s="176">
        <f t="shared" si="300"/>
        <v>0</v>
      </c>
      <c r="BE261" s="176">
        <f t="shared" si="300"/>
        <v>0</v>
      </c>
      <c r="BF261" s="176">
        <f t="shared" si="300"/>
        <v>0</v>
      </c>
      <c r="BG261" s="176">
        <f t="shared" si="300"/>
        <v>0</v>
      </c>
      <c r="BH261" s="176">
        <f t="shared" si="317"/>
        <v>0</v>
      </c>
      <c r="BI261" s="176">
        <f t="shared" si="317"/>
        <v>0</v>
      </c>
      <c r="BJ261" s="176">
        <f t="shared" si="317"/>
        <v>0</v>
      </c>
      <c r="BK261" s="176">
        <f t="shared" si="317"/>
        <v>0</v>
      </c>
      <c r="BL261" s="176">
        <f t="shared" si="317"/>
        <v>0</v>
      </c>
      <c r="BM261" s="176">
        <f t="shared" si="317"/>
        <v>0</v>
      </c>
      <c r="BN261" s="176">
        <f t="shared" si="317"/>
        <v>0</v>
      </c>
      <c r="BO261" s="176">
        <f t="shared" si="317"/>
        <v>0</v>
      </c>
      <c r="BP261" s="176">
        <f t="shared" si="317"/>
        <v>0</v>
      </c>
      <c r="BQ261" s="176">
        <f t="shared" si="317"/>
        <v>0</v>
      </c>
      <c r="BR261" s="176">
        <f t="shared" si="317"/>
        <v>0</v>
      </c>
      <c r="BS261" s="176">
        <f t="shared" si="305"/>
        <v>0</v>
      </c>
      <c r="BT261" s="176">
        <f t="shared" si="305"/>
        <v>0</v>
      </c>
      <c r="BU261" s="176">
        <f t="shared" si="305"/>
        <v>0</v>
      </c>
      <c r="BV261" s="176">
        <f t="shared" si="305"/>
        <v>0</v>
      </c>
      <c r="BW261" s="176">
        <f t="shared" si="305"/>
        <v>0</v>
      </c>
      <c r="BX261" s="176">
        <f t="shared" si="305"/>
        <v>0</v>
      </c>
      <c r="BY261" s="176">
        <f t="shared" si="305"/>
        <v>0</v>
      </c>
      <c r="BZ261" s="176">
        <f t="shared" si="305"/>
        <v>0</v>
      </c>
      <c r="CA261" s="176">
        <f t="shared" si="305"/>
        <v>0</v>
      </c>
      <c r="CB261" s="176">
        <f t="shared" si="305"/>
        <v>0</v>
      </c>
      <c r="CC261" s="176">
        <f t="shared" si="306"/>
        <v>0</v>
      </c>
      <c r="CD261" s="176">
        <f t="shared" si="306"/>
        <v>0</v>
      </c>
      <c r="CE261" s="176">
        <f t="shared" si="306"/>
        <v>0</v>
      </c>
      <c r="CF261" s="176">
        <f t="shared" si="306"/>
        <v>0</v>
      </c>
      <c r="CG261" s="176">
        <f t="shared" si="306"/>
        <v>0</v>
      </c>
      <c r="CH261" s="176">
        <f t="shared" si="306"/>
        <v>0</v>
      </c>
      <c r="CI261" s="176">
        <f t="shared" si="306"/>
        <v>0</v>
      </c>
      <c r="CJ261" s="176">
        <f t="shared" si="306"/>
        <v>0</v>
      </c>
      <c r="CK261" s="176">
        <f t="shared" si="306"/>
        <v>0</v>
      </c>
      <c r="CL261" s="176">
        <f t="shared" si="306"/>
        <v>0</v>
      </c>
      <c r="CM261" s="176">
        <f t="shared" si="306"/>
        <v>0</v>
      </c>
      <c r="CN261" s="176">
        <f t="shared" si="306"/>
        <v>0</v>
      </c>
      <c r="CO261" s="176">
        <f t="shared" si="306"/>
        <v>0</v>
      </c>
      <c r="CP261" s="176">
        <f t="shared" ref="CP261:DB276" si="325">+NORMDIST($H261,CP$12,CP$13,FALSE)</f>
        <v>0</v>
      </c>
      <c r="CQ261" s="176">
        <f t="shared" si="325"/>
        <v>0</v>
      </c>
      <c r="CR261" s="176">
        <f t="shared" si="325"/>
        <v>0</v>
      </c>
      <c r="CS261" s="176">
        <f t="shared" si="325"/>
        <v>0</v>
      </c>
      <c r="CT261" s="176">
        <f t="shared" si="325"/>
        <v>0</v>
      </c>
      <c r="CU261" s="176">
        <f t="shared" si="325"/>
        <v>0</v>
      </c>
      <c r="CV261" s="176">
        <f t="shared" si="325"/>
        <v>0</v>
      </c>
      <c r="CW261" s="176">
        <f t="shared" si="323"/>
        <v>0</v>
      </c>
      <c r="CX261" s="176">
        <f t="shared" si="323"/>
        <v>0</v>
      </c>
      <c r="CY261" s="176">
        <f t="shared" si="323"/>
        <v>0</v>
      </c>
      <c r="CZ261" s="176">
        <f t="shared" si="323"/>
        <v>0</v>
      </c>
      <c r="DA261" s="176">
        <f t="shared" si="323"/>
        <v>0</v>
      </c>
      <c r="DB261" s="176">
        <f t="shared" si="323"/>
        <v>0</v>
      </c>
      <c r="DC261" s="176">
        <f t="shared" si="323"/>
        <v>0</v>
      </c>
      <c r="DD261" s="176">
        <f t="shared" si="323"/>
        <v>0</v>
      </c>
      <c r="DE261" s="176">
        <f t="shared" si="320"/>
        <v>0</v>
      </c>
      <c r="DF261" s="176">
        <f t="shared" si="320"/>
        <v>0</v>
      </c>
      <c r="DG261" s="176">
        <f t="shared" si="320"/>
        <v>0</v>
      </c>
      <c r="DH261" s="176">
        <f t="shared" si="320"/>
        <v>0</v>
      </c>
      <c r="DI261" s="176">
        <f t="shared" si="320"/>
        <v>0</v>
      </c>
      <c r="DJ261" s="176">
        <f t="shared" si="320"/>
        <v>0</v>
      </c>
      <c r="DK261" s="176">
        <f t="shared" si="320"/>
        <v>0</v>
      </c>
      <c r="DL261" s="176">
        <f t="shared" si="320"/>
        <v>0</v>
      </c>
      <c r="DM261" s="176">
        <f t="shared" si="320"/>
        <v>0</v>
      </c>
      <c r="DN261" s="176">
        <f t="shared" si="320"/>
        <v>0</v>
      </c>
      <c r="DO261" s="176">
        <f t="shared" si="320"/>
        <v>0</v>
      </c>
      <c r="DP261" s="176">
        <f t="shared" si="320"/>
        <v>0</v>
      </c>
      <c r="DQ261" s="176">
        <f t="shared" si="320"/>
        <v>0</v>
      </c>
      <c r="DR261" s="176">
        <f t="shared" si="320"/>
        <v>0</v>
      </c>
      <c r="DS261" s="176">
        <f t="shared" si="320"/>
        <v>0</v>
      </c>
      <c r="DT261" s="176">
        <f t="shared" si="320"/>
        <v>0</v>
      </c>
      <c r="DU261" s="176">
        <f t="shared" si="310"/>
        <v>0</v>
      </c>
      <c r="DV261" s="176">
        <f t="shared" si="310"/>
        <v>0</v>
      </c>
      <c r="DW261" s="176">
        <f t="shared" si="310"/>
        <v>0</v>
      </c>
      <c r="DX261" s="176">
        <f t="shared" si="310"/>
        <v>0</v>
      </c>
      <c r="DY261" s="176">
        <f t="shared" si="310"/>
        <v>0</v>
      </c>
      <c r="DZ261" s="176">
        <f t="shared" si="310"/>
        <v>0</v>
      </c>
      <c r="EA261" s="176">
        <f t="shared" si="310"/>
        <v>0</v>
      </c>
      <c r="EB261" s="176">
        <f t="shared" si="310"/>
        <v>0</v>
      </c>
      <c r="EC261" s="176">
        <f t="shared" si="310"/>
        <v>0</v>
      </c>
      <c r="ED261" s="176">
        <f t="shared" si="310"/>
        <v>0</v>
      </c>
      <c r="EE261" s="176">
        <f t="shared" si="310"/>
        <v>0</v>
      </c>
      <c r="EF261" s="176">
        <f t="shared" si="308"/>
        <v>0</v>
      </c>
      <c r="EG261" s="176">
        <f t="shared" si="308"/>
        <v>0</v>
      </c>
      <c r="EH261" s="176">
        <f t="shared" si="308"/>
        <v>0</v>
      </c>
      <c r="EI261" s="176">
        <f t="shared" si="308"/>
        <v>0</v>
      </c>
      <c r="EJ261" s="176">
        <f t="shared" si="308"/>
        <v>0</v>
      </c>
      <c r="EK261" s="176">
        <f t="shared" si="308"/>
        <v>0</v>
      </c>
      <c r="EL261" s="176">
        <f t="shared" si="308"/>
        <v>0</v>
      </c>
      <c r="EM261" s="176">
        <f t="shared" si="308"/>
        <v>0</v>
      </c>
      <c r="EN261" s="176">
        <f t="shared" si="308"/>
        <v>0</v>
      </c>
      <c r="EO261" s="176">
        <f t="shared" si="308"/>
        <v>0</v>
      </c>
      <c r="EP261" s="176">
        <f t="shared" si="308"/>
        <v>0</v>
      </c>
      <c r="EQ261" s="176">
        <f t="shared" si="318"/>
        <v>0</v>
      </c>
      <c r="ER261" s="176">
        <f t="shared" si="318"/>
        <v>0</v>
      </c>
      <c r="ES261" s="176">
        <f t="shared" si="318"/>
        <v>0</v>
      </c>
      <c r="ET261" s="176">
        <f t="shared" si="318"/>
        <v>0</v>
      </c>
      <c r="EU261" s="176">
        <f t="shared" si="318"/>
        <v>0</v>
      </c>
      <c r="EV261" s="176">
        <f t="shared" si="318"/>
        <v>0</v>
      </c>
      <c r="EW261" s="176">
        <f t="shared" si="318"/>
        <v>0</v>
      </c>
      <c r="EX261" s="176">
        <f t="shared" si="318"/>
        <v>0</v>
      </c>
      <c r="EY261" s="176">
        <f t="shared" si="318"/>
        <v>0</v>
      </c>
      <c r="EZ261" s="176">
        <f t="shared" si="318"/>
        <v>0</v>
      </c>
      <c r="FA261" s="176">
        <f t="shared" si="318"/>
        <v>0</v>
      </c>
      <c r="FB261" s="176">
        <f t="shared" si="314"/>
        <v>0</v>
      </c>
      <c r="FC261" s="176">
        <f t="shared" si="314"/>
        <v>0</v>
      </c>
      <c r="FD261" s="176">
        <f t="shared" si="314"/>
        <v>0</v>
      </c>
      <c r="FE261" s="176">
        <f t="shared" si="314"/>
        <v>0</v>
      </c>
      <c r="FF261" s="176">
        <f t="shared" si="314"/>
        <v>0</v>
      </c>
      <c r="FG261" s="176">
        <f t="shared" si="314"/>
        <v>0</v>
      </c>
      <c r="FH261" s="176">
        <f t="shared" si="314"/>
        <v>0</v>
      </c>
      <c r="FI261" s="176">
        <f t="shared" si="314"/>
        <v>0</v>
      </c>
      <c r="FJ261" s="176">
        <f t="shared" si="314"/>
        <v>0</v>
      </c>
      <c r="FK261" s="176">
        <f t="shared" si="314"/>
        <v>0</v>
      </c>
      <c r="FL261" s="176">
        <f t="shared" si="314"/>
        <v>0</v>
      </c>
      <c r="FM261" s="176">
        <f t="shared" si="314"/>
        <v>0</v>
      </c>
      <c r="FN261" s="176">
        <f t="shared" si="314"/>
        <v>0</v>
      </c>
      <c r="FO261" s="176">
        <f t="shared" si="314"/>
        <v>0</v>
      </c>
      <c r="FP261" s="176">
        <f t="shared" si="315"/>
        <v>0</v>
      </c>
      <c r="FQ261" s="176">
        <f t="shared" si="315"/>
        <v>0</v>
      </c>
      <c r="FR261" s="176">
        <f t="shared" si="315"/>
        <v>0</v>
      </c>
      <c r="FS261" s="176">
        <f t="shared" si="315"/>
        <v>0</v>
      </c>
      <c r="FT261" s="176">
        <f t="shared" si="315"/>
        <v>0</v>
      </c>
      <c r="FU261" s="176">
        <f t="shared" si="315"/>
        <v>0</v>
      </c>
      <c r="FV261" s="176">
        <f t="shared" si="315"/>
        <v>0</v>
      </c>
      <c r="FW261" s="176">
        <f t="shared" si="315"/>
        <v>0</v>
      </c>
      <c r="FX261" s="176">
        <f t="shared" si="315"/>
        <v>0</v>
      </c>
      <c r="FY261" s="176">
        <f t="shared" si="307"/>
        <v>0</v>
      </c>
      <c r="FZ261" s="176">
        <f t="shared" si="307"/>
        <v>0</v>
      </c>
      <c r="GA261" s="176">
        <f t="shared" si="307"/>
        <v>0</v>
      </c>
      <c r="GB261" s="176">
        <f t="shared" si="307"/>
        <v>0</v>
      </c>
      <c r="GC261" s="176">
        <f t="shared" si="307"/>
        <v>0</v>
      </c>
      <c r="GD261" s="176">
        <f t="shared" si="307"/>
        <v>0</v>
      </c>
      <c r="GE261" s="176">
        <f t="shared" si="307"/>
        <v>0</v>
      </c>
      <c r="GF261" s="176">
        <f t="shared" si="307"/>
        <v>0</v>
      </c>
      <c r="GG261" s="176">
        <f t="shared" si="307"/>
        <v>0</v>
      </c>
      <c r="GH261" s="176">
        <f t="shared" si="307"/>
        <v>0</v>
      </c>
      <c r="GI261" s="176">
        <f t="shared" si="307"/>
        <v>0</v>
      </c>
      <c r="GJ261" s="176">
        <f t="shared" si="307"/>
        <v>0</v>
      </c>
      <c r="GK261" s="176">
        <f t="shared" si="319"/>
        <v>0</v>
      </c>
      <c r="GL261" s="176">
        <f t="shared" si="319"/>
        <v>0</v>
      </c>
      <c r="GM261" s="176">
        <f t="shared" si="319"/>
        <v>0</v>
      </c>
      <c r="GN261" s="176">
        <f t="shared" si="319"/>
        <v>0</v>
      </c>
      <c r="GO261" s="176">
        <f t="shared" si="319"/>
        <v>0</v>
      </c>
      <c r="GP261" s="176">
        <f t="shared" si="319"/>
        <v>0</v>
      </c>
      <c r="GQ261" s="176">
        <f t="shared" si="319"/>
        <v>0</v>
      </c>
      <c r="GR261" s="176">
        <f t="shared" si="319"/>
        <v>0</v>
      </c>
      <c r="GS261" s="176">
        <f t="shared" si="319"/>
        <v>0</v>
      </c>
      <c r="GT261" s="176">
        <f t="shared" si="319"/>
        <v>0</v>
      </c>
      <c r="GU261" s="176">
        <f t="shared" si="319"/>
        <v>0</v>
      </c>
      <c r="GV261" s="176">
        <f t="shared" si="319"/>
        <v>0</v>
      </c>
      <c r="GW261" s="176">
        <f t="shared" si="319"/>
        <v>0</v>
      </c>
      <c r="GX261" s="176">
        <f t="shared" si="319"/>
        <v>0</v>
      </c>
      <c r="GY261" s="176">
        <f t="shared" si="319"/>
        <v>0</v>
      </c>
      <c r="GZ261" s="176">
        <f t="shared" si="319"/>
        <v>0</v>
      </c>
      <c r="HA261" s="176">
        <f t="shared" si="316"/>
        <v>0</v>
      </c>
      <c r="HB261" s="176">
        <f t="shared" si="316"/>
        <v>0</v>
      </c>
      <c r="HC261" s="176">
        <f t="shared" si="313"/>
        <v>0</v>
      </c>
      <c r="HD261" s="176">
        <f t="shared" si="313"/>
        <v>0</v>
      </c>
      <c r="HE261" s="176">
        <f t="shared" si="313"/>
        <v>0</v>
      </c>
      <c r="HF261" s="176">
        <f t="shared" si="313"/>
        <v>0</v>
      </c>
      <c r="HG261" s="176">
        <f t="shared" si="313"/>
        <v>0</v>
      </c>
      <c r="HH261" s="176">
        <f t="shared" si="313"/>
        <v>0</v>
      </c>
      <c r="HI261" s="176">
        <f t="shared" si="313"/>
        <v>0</v>
      </c>
      <c r="HJ261" s="176">
        <f t="shared" si="313"/>
        <v>0</v>
      </c>
      <c r="HK261" s="176">
        <f t="shared" si="313"/>
        <v>0</v>
      </c>
      <c r="HL261" s="176">
        <f t="shared" si="313"/>
        <v>0</v>
      </c>
      <c r="HM261" s="176">
        <f t="shared" si="313"/>
        <v>0</v>
      </c>
      <c r="HN261" s="176">
        <f t="shared" si="313"/>
        <v>0</v>
      </c>
      <c r="HO261" s="176">
        <f t="shared" si="312"/>
        <v>0</v>
      </c>
      <c r="HP261" s="176">
        <f t="shared" si="312"/>
        <v>0</v>
      </c>
      <c r="HQ261" s="176">
        <f t="shared" si="312"/>
        <v>0</v>
      </c>
      <c r="HR261" s="176">
        <f t="shared" si="312"/>
        <v>0</v>
      </c>
      <c r="HS261" s="176">
        <f t="shared" si="312"/>
        <v>0</v>
      </c>
      <c r="HT261" s="176">
        <f t="shared" si="324"/>
        <v>0</v>
      </c>
      <c r="HU261" s="176">
        <f t="shared" si="324"/>
        <v>0</v>
      </c>
      <c r="HV261" s="176">
        <f t="shared" si="324"/>
        <v>0</v>
      </c>
      <c r="HW261" s="176">
        <f t="shared" si="324"/>
        <v>0</v>
      </c>
      <c r="HX261" s="176">
        <f t="shared" si="324"/>
        <v>0</v>
      </c>
      <c r="HY261" s="176">
        <f t="shared" si="324"/>
        <v>0</v>
      </c>
      <c r="HZ261" s="176">
        <f t="shared" si="324"/>
        <v>0</v>
      </c>
      <c r="IA261" s="176">
        <f t="shared" si="324"/>
        <v>0</v>
      </c>
      <c r="IB261" s="176">
        <f t="shared" si="324"/>
        <v>0</v>
      </c>
      <c r="IC261" s="176">
        <f t="shared" si="324"/>
        <v>0</v>
      </c>
      <c r="ID261" s="176">
        <f t="shared" si="324"/>
        <v>0</v>
      </c>
      <c r="IE261" s="176">
        <f t="shared" si="324"/>
        <v>0</v>
      </c>
      <c r="IF261" s="176">
        <f t="shared" si="324"/>
        <v>0</v>
      </c>
      <c r="IG261" s="176">
        <f t="shared" si="324"/>
        <v>0</v>
      </c>
    </row>
    <row r="262" spans="2:241" ht="12.75" customHeight="1" x14ac:dyDescent="0.25">
      <c r="B262" s="174"/>
      <c r="C262" s="174"/>
      <c r="D262" s="174">
        <f t="shared" si="256"/>
        <v>0</v>
      </c>
      <c r="E262"/>
      <c r="F262"/>
      <c r="G262" s="177">
        <v>249</v>
      </c>
      <c r="H262" s="176">
        <f t="shared" si="257"/>
        <v>38.60790954208359</v>
      </c>
      <c r="I262" s="176">
        <f t="shared" si="259"/>
        <v>0</v>
      </c>
      <c r="K262" s="176">
        <f t="shared" si="311"/>
        <v>0</v>
      </c>
      <c r="L262" s="176">
        <f t="shared" si="311"/>
        <v>0</v>
      </c>
      <c r="M262" s="176">
        <f t="shared" si="311"/>
        <v>0</v>
      </c>
      <c r="N262" s="176">
        <f t="shared" si="311"/>
        <v>0</v>
      </c>
      <c r="O262" s="176">
        <f t="shared" si="311"/>
        <v>0</v>
      </c>
      <c r="P262" s="176">
        <f t="shared" si="311"/>
        <v>0</v>
      </c>
      <c r="Q262" s="176">
        <f t="shared" si="311"/>
        <v>0</v>
      </c>
      <c r="R262" s="176">
        <f t="shared" si="311"/>
        <v>0</v>
      </c>
      <c r="S262" s="176">
        <f t="shared" si="311"/>
        <v>0</v>
      </c>
      <c r="T262" s="176">
        <f t="shared" si="311"/>
        <v>0</v>
      </c>
      <c r="U262" s="176">
        <f t="shared" si="311"/>
        <v>0</v>
      </c>
      <c r="V262" s="176">
        <f t="shared" si="311"/>
        <v>0</v>
      </c>
      <c r="W262" s="176">
        <f t="shared" si="311"/>
        <v>0</v>
      </c>
      <c r="X262" s="176">
        <f t="shared" si="311"/>
        <v>0</v>
      </c>
      <c r="Y262" s="176">
        <f t="shared" si="311"/>
        <v>0</v>
      </c>
      <c r="Z262" s="176">
        <f t="shared" si="311"/>
        <v>0</v>
      </c>
      <c r="AA262" s="176">
        <f t="shared" si="298"/>
        <v>0</v>
      </c>
      <c r="AB262" s="176">
        <f t="shared" si="298"/>
        <v>0</v>
      </c>
      <c r="AC262" s="176">
        <f t="shared" si="298"/>
        <v>0</v>
      </c>
      <c r="AD262" s="176">
        <f t="shared" si="298"/>
        <v>0</v>
      </c>
      <c r="AE262" s="176">
        <f t="shared" si="298"/>
        <v>0</v>
      </c>
      <c r="AF262" s="176">
        <f t="shared" si="298"/>
        <v>0</v>
      </c>
      <c r="AG262" s="176">
        <f t="shared" si="298"/>
        <v>0</v>
      </c>
      <c r="AH262" s="176">
        <f t="shared" si="298"/>
        <v>0</v>
      </c>
      <c r="AI262" s="176">
        <f t="shared" si="298"/>
        <v>0</v>
      </c>
      <c r="AJ262" s="176">
        <f t="shared" si="298"/>
        <v>0</v>
      </c>
      <c r="AK262" s="176">
        <f t="shared" si="322"/>
        <v>0</v>
      </c>
      <c r="AL262" s="176">
        <f t="shared" si="322"/>
        <v>0</v>
      </c>
      <c r="AM262" s="176">
        <f t="shared" si="322"/>
        <v>0</v>
      </c>
      <c r="AN262" s="176">
        <f t="shared" si="322"/>
        <v>0</v>
      </c>
      <c r="AO262" s="176">
        <f t="shared" si="321"/>
        <v>0</v>
      </c>
      <c r="AP262" s="176">
        <f t="shared" si="321"/>
        <v>0</v>
      </c>
      <c r="AQ262" s="176">
        <f t="shared" si="321"/>
        <v>0</v>
      </c>
      <c r="AR262" s="176">
        <f t="shared" si="321"/>
        <v>0</v>
      </c>
      <c r="AS262" s="176">
        <f t="shared" si="321"/>
        <v>0</v>
      </c>
      <c r="AT262" s="176">
        <f t="shared" si="321"/>
        <v>0</v>
      </c>
      <c r="AU262" s="176">
        <f t="shared" si="321"/>
        <v>0</v>
      </c>
      <c r="AV262" s="176">
        <f t="shared" si="321"/>
        <v>0</v>
      </c>
      <c r="AW262" s="176">
        <f t="shared" si="321"/>
        <v>0</v>
      </c>
      <c r="AX262" s="176">
        <f t="shared" si="321"/>
        <v>0</v>
      </c>
      <c r="AY262" s="176">
        <f t="shared" si="300"/>
        <v>0</v>
      </c>
      <c r="AZ262" s="176">
        <f t="shared" si="300"/>
        <v>0</v>
      </c>
      <c r="BA262" s="176">
        <f t="shared" si="300"/>
        <v>0</v>
      </c>
      <c r="BB262" s="176">
        <f t="shared" si="300"/>
        <v>0</v>
      </c>
      <c r="BC262" s="176">
        <f t="shared" si="300"/>
        <v>0</v>
      </c>
      <c r="BD262" s="176">
        <f t="shared" si="300"/>
        <v>0</v>
      </c>
      <c r="BE262" s="176">
        <f t="shared" si="300"/>
        <v>0</v>
      </c>
      <c r="BF262" s="176">
        <f t="shared" ref="BF262:BH262" si="326">+NORMDIST($H262,BF$12,BF$13,FALSE)</f>
        <v>0</v>
      </c>
      <c r="BG262" s="176">
        <f t="shared" si="326"/>
        <v>0</v>
      </c>
      <c r="BH262" s="176">
        <f t="shared" si="326"/>
        <v>0</v>
      </c>
      <c r="BI262" s="176">
        <f t="shared" si="317"/>
        <v>0</v>
      </c>
      <c r="BJ262" s="176">
        <f t="shared" si="317"/>
        <v>0</v>
      </c>
      <c r="BK262" s="176">
        <f t="shared" si="317"/>
        <v>0</v>
      </c>
      <c r="BL262" s="176">
        <f t="shared" si="317"/>
        <v>0</v>
      </c>
      <c r="BM262" s="176">
        <f t="shared" si="317"/>
        <v>0</v>
      </c>
      <c r="BN262" s="176">
        <f t="shared" si="317"/>
        <v>0</v>
      </c>
      <c r="BO262" s="176">
        <f t="shared" si="317"/>
        <v>0</v>
      </c>
      <c r="BP262" s="176">
        <f t="shared" si="317"/>
        <v>0</v>
      </c>
      <c r="BQ262" s="176">
        <f t="shared" si="317"/>
        <v>0</v>
      </c>
      <c r="BR262" s="176">
        <f t="shared" si="317"/>
        <v>0</v>
      </c>
      <c r="BS262" s="176">
        <f t="shared" si="305"/>
        <v>0</v>
      </c>
      <c r="BT262" s="176">
        <f t="shared" si="305"/>
        <v>0</v>
      </c>
      <c r="BU262" s="176">
        <f t="shared" si="305"/>
        <v>0</v>
      </c>
      <c r="BV262" s="176">
        <f t="shared" si="305"/>
        <v>0</v>
      </c>
      <c r="BW262" s="176">
        <f t="shared" si="305"/>
        <v>0</v>
      </c>
      <c r="BX262" s="176">
        <f t="shared" si="305"/>
        <v>0</v>
      </c>
      <c r="BY262" s="176">
        <f t="shared" si="305"/>
        <v>0</v>
      </c>
      <c r="BZ262" s="176">
        <f t="shared" si="305"/>
        <v>0</v>
      </c>
      <c r="CA262" s="176">
        <f t="shared" si="305"/>
        <v>0</v>
      </c>
      <c r="CB262" s="176">
        <f t="shared" si="305"/>
        <v>0</v>
      </c>
      <c r="CC262" s="176">
        <f t="shared" ref="CC262:CR277" si="327">+NORMDIST($H262,CC$12,CC$13,FALSE)</f>
        <v>0</v>
      </c>
      <c r="CD262" s="176">
        <f t="shared" si="327"/>
        <v>0</v>
      </c>
      <c r="CE262" s="176">
        <f t="shared" si="327"/>
        <v>0</v>
      </c>
      <c r="CF262" s="176">
        <f t="shared" si="327"/>
        <v>0</v>
      </c>
      <c r="CG262" s="176">
        <f t="shared" si="327"/>
        <v>0</v>
      </c>
      <c r="CH262" s="176">
        <f t="shared" si="327"/>
        <v>0</v>
      </c>
      <c r="CI262" s="176">
        <f t="shared" si="327"/>
        <v>0</v>
      </c>
      <c r="CJ262" s="176">
        <f t="shared" si="327"/>
        <v>0</v>
      </c>
      <c r="CK262" s="176">
        <f t="shared" si="327"/>
        <v>0</v>
      </c>
      <c r="CL262" s="176">
        <f t="shared" si="327"/>
        <v>0</v>
      </c>
      <c r="CM262" s="176">
        <f t="shared" si="327"/>
        <v>0</v>
      </c>
      <c r="CN262" s="176">
        <f t="shared" si="327"/>
        <v>0</v>
      </c>
      <c r="CO262" s="176">
        <f t="shared" si="327"/>
        <v>0</v>
      </c>
      <c r="CP262" s="176">
        <f t="shared" si="327"/>
        <v>0</v>
      </c>
      <c r="CQ262" s="176">
        <f t="shared" si="327"/>
        <v>0</v>
      </c>
      <c r="CR262" s="176">
        <f t="shared" si="327"/>
        <v>0</v>
      </c>
      <c r="CS262" s="176">
        <f t="shared" si="325"/>
        <v>0</v>
      </c>
      <c r="CT262" s="176">
        <f t="shared" si="325"/>
        <v>0</v>
      </c>
      <c r="CU262" s="176">
        <f t="shared" si="325"/>
        <v>0</v>
      </c>
      <c r="CV262" s="176">
        <f t="shared" si="325"/>
        <v>0</v>
      </c>
      <c r="CW262" s="176">
        <f t="shared" si="323"/>
        <v>0</v>
      </c>
      <c r="CX262" s="176">
        <f t="shared" si="323"/>
        <v>0</v>
      </c>
      <c r="CY262" s="176">
        <f t="shared" si="323"/>
        <v>0</v>
      </c>
      <c r="CZ262" s="176">
        <f t="shared" si="323"/>
        <v>0</v>
      </c>
      <c r="DA262" s="176">
        <f t="shared" si="323"/>
        <v>0</v>
      </c>
      <c r="DB262" s="176">
        <f t="shared" si="323"/>
        <v>0</v>
      </c>
      <c r="DC262" s="176">
        <f t="shared" si="323"/>
        <v>0</v>
      </c>
      <c r="DD262" s="176">
        <f t="shared" si="323"/>
        <v>0</v>
      </c>
      <c r="DE262" s="176">
        <f t="shared" si="320"/>
        <v>0</v>
      </c>
      <c r="DF262" s="176">
        <f t="shared" si="320"/>
        <v>0</v>
      </c>
      <c r="DG262" s="176">
        <f t="shared" si="320"/>
        <v>0</v>
      </c>
      <c r="DH262" s="176">
        <f t="shared" si="320"/>
        <v>0</v>
      </c>
      <c r="DI262" s="176">
        <f t="shared" si="320"/>
        <v>0</v>
      </c>
      <c r="DJ262" s="176">
        <f t="shared" si="320"/>
        <v>0</v>
      </c>
      <c r="DK262" s="176">
        <f t="shared" si="320"/>
        <v>0</v>
      </c>
      <c r="DL262" s="176">
        <f t="shared" si="320"/>
        <v>0</v>
      </c>
      <c r="DM262" s="176">
        <f t="shared" si="320"/>
        <v>0</v>
      </c>
      <c r="DN262" s="176">
        <f t="shared" si="320"/>
        <v>0</v>
      </c>
      <c r="DO262" s="176">
        <f t="shared" si="320"/>
        <v>0</v>
      </c>
      <c r="DP262" s="176">
        <f t="shared" si="320"/>
        <v>0</v>
      </c>
      <c r="DQ262" s="176">
        <f t="shared" si="320"/>
        <v>0</v>
      </c>
      <c r="DR262" s="176">
        <f t="shared" si="320"/>
        <v>0</v>
      </c>
      <c r="DS262" s="176">
        <f t="shared" si="320"/>
        <v>0</v>
      </c>
      <c r="DT262" s="176">
        <f t="shared" si="320"/>
        <v>0</v>
      </c>
      <c r="DU262" s="176">
        <f t="shared" si="310"/>
        <v>0</v>
      </c>
      <c r="DV262" s="176">
        <f t="shared" si="310"/>
        <v>0</v>
      </c>
      <c r="DW262" s="176">
        <f t="shared" si="310"/>
        <v>0</v>
      </c>
      <c r="DX262" s="176">
        <f t="shared" si="310"/>
        <v>0</v>
      </c>
      <c r="DY262" s="176">
        <f t="shared" si="310"/>
        <v>0</v>
      </c>
      <c r="DZ262" s="176">
        <f t="shared" si="310"/>
        <v>0</v>
      </c>
      <c r="EA262" s="176">
        <f t="shared" si="310"/>
        <v>0</v>
      </c>
      <c r="EB262" s="176">
        <f t="shared" si="310"/>
        <v>0</v>
      </c>
      <c r="EC262" s="176">
        <f t="shared" si="310"/>
        <v>0</v>
      </c>
      <c r="ED262" s="176">
        <f t="shared" si="310"/>
        <v>0</v>
      </c>
      <c r="EE262" s="176">
        <f t="shared" si="310"/>
        <v>0</v>
      </c>
      <c r="EF262" s="176">
        <f t="shared" si="308"/>
        <v>0</v>
      </c>
      <c r="EG262" s="176">
        <f t="shared" si="308"/>
        <v>0</v>
      </c>
      <c r="EH262" s="176">
        <f t="shared" si="308"/>
        <v>0</v>
      </c>
      <c r="EI262" s="176">
        <f t="shared" si="308"/>
        <v>0</v>
      </c>
      <c r="EJ262" s="176">
        <f t="shared" si="308"/>
        <v>0</v>
      </c>
      <c r="EK262" s="176">
        <f t="shared" si="308"/>
        <v>0</v>
      </c>
      <c r="EL262" s="176">
        <f t="shared" si="308"/>
        <v>0</v>
      </c>
      <c r="EM262" s="176">
        <f t="shared" si="308"/>
        <v>0</v>
      </c>
      <c r="EN262" s="176">
        <f t="shared" si="308"/>
        <v>0</v>
      </c>
      <c r="EO262" s="176">
        <f t="shared" si="308"/>
        <v>0</v>
      </c>
      <c r="EP262" s="176">
        <f t="shared" si="308"/>
        <v>0</v>
      </c>
      <c r="EQ262" s="176">
        <f t="shared" si="318"/>
        <v>0</v>
      </c>
      <c r="ER262" s="176">
        <f t="shared" si="318"/>
        <v>0</v>
      </c>
      <c r="ES262" s="176">
        <f t="shared" si="318"/>
        <v>0</v>
      </c>
      <c r="ET262" s="176">
        <f t="shared" si="318"/>
        <v>0</v>
      </c>
      <c r="EU262" s="176">
        <f t="shared" si="318"/>
        <v>0</v>
      </c>
      <c r="EV262" s="176">
        <f t="shared" si="318"/>
        <v>0</v>
      </c>
      <c r="EW262" s="176">
        <f t="shared" si="318"/>
        <v>0</v>
      </c>
      <c r="EX262" s="176">
        <f t="shared" si="318"/>
        <v>0</v>
      </c>
      <c r="EY262" s="176">
        <f t="shared" si="318"/>
        <v>0</v>
      </c>
      <c r="EZ262" s="176">
        <f t="shared" si="318"/>
        <v>0</v>
      </c>
      <c r="FA262" s="176">
        <f t="shared" si="318"/>
        <v>0</v>
      </c>
      <c r="FB262" s="176">
        <f t="shared" si="314"/>
        <v>0</v>
      </c>
      <c r="FC262" s="176">
        <f t="shared" si="314"/>
        <v>0</v>
      </c>
      <c r="FD262" s="176">
        <f t="shared" si="314"/>
        <v>0</v>
      </c>
      <c r="FE262" s="176">
        <f t="shared" si="314"/>
        <v>0</v>
      </c>
      <c r="FF262" s="176">
        <f t="shared" si="314"/>
        <v>0</v>
      </c>
      <c r="FG262" s="176">
        <f t="shared" si="314"/>
        <v>0</v>
      </c>
      <c r="FH262" s="176">
        <f t="shared" si="314"/>
        <v>0</v>
      </c>
      <c r="FI262" s="176">
        <f t="shared" si="314"/>
        <v>0</v>
      </c>
      <c r="FJ262" s="176">
        <f t="shared" si="314"/>
        <v>0</v>
      </c>
      <c r="FK262" s="176">
        <f t="shared" si="314"/>
        <v>0</v>
      </c>
      <c r="FL262" s="176">
        <f t="shared" si="314"/>
        <v>0</v>
      </c>
      <c r="FM262" s="176">
        <f t="shared" si="314"/>
        <v>0</v>
      </c>
      <c r="FN262" s="176">
        <f t="shared" si="314"/>
        <v>0</v>
      </c>
      <c r="FO262" s="176">
        <f t="shared" si="314"/>
        <v>0</v>
      </c>
      <c r="FP262" s="176">
        <f t="shared" si="315"/>
        <v>0</v>
      </c>
      <c r="FQ262" s="176">
        <f t="shared" si="315"/>
        <v>0</v>
      </c>
      <c r="FR262" s="176">
        <f t="shared" si="315"/>
        <v>0</v>
      </c>
      <c r="FS262" s="176">
        <f t="shared" si="315"/>
        <v>0</v>
      </c>
      <c r="FT262" s="176">
        <f t="shared" si="315"/>
        <v>0</v>
      </c>
      <c r="FU262" s="176">
        <f t="shared" si="315"/>
        <v>0</v>
      </c>
      <c r="FV262" s="176">
        <f t="shared" si="315"/>
        <v>0</v>
      </c>
      <c r="FW262" s="176">
        <f t="shared" si="315"/>
        <v>0</v>
      </c>
      <c r="FX262" s="176">
        <f t="shared" si="315"/>
        <v>0</v>
      </c>
      <c r="FY262" s="176">
        <f t="shared" si="307"/>
        <v>0</v>
      </c>
      <c r="FZ262" s="176">
        <f t="shared" si="307"/>
        <v>0</v>
      </c>
      <c r="GA262" s="176">
        <f t="shared" si="307"/>
        <v>0</v>
      </c>
      <c r="GB262" s="176">
        <f t="shared" si="307"/>
        <v>0</v>
      </c>
      <c r="GC262" s="176">
        <f t="shared" si="307"/>
        <v>0</v>
      </c>
      <c r="GD262" s="176">
        <f t="shared" si="307"/>
        <v>0</v>
      </c>
      <c r="GE262" s="176">
        <f t="shared" si="307"/>
        <v>0</v>
      </c>
      <c r="GF262" s="176">
        <f t="shared" si="307"/>
        <v>0</v>
      </c>
      <c r="GG262" s="176">
        <f t="shared" si="307"/>
        <v>0</v>
      </c>
      <c r="GH262" s="176">
        <f t="shared" si="307"/>
        <v>0</v>
      </c>
      <c r="GI262" s="176">
        <f t="shared" si="307"/>
        <v>0</v>
      </c>
      <c r="GJ262" s="176">
        <f t="shared" si="307"/>
        <v>0</v>
      </c>
      <c r="GK262" s="176">
        <f t="shared" si="319"/>
        <v>0</v>
      </c>
      <c r="GL262" s="176">
        <f t="shared" si="319"/>
        <v>0</v>
      </c>
      <c r="GM262" s="176">
        <f t="shared" si="319"/>
        <v>0</v>
      </c>
      <c r="GN262" s="176">
        <f t="shared" si="319"/>
        <v>0</v>
      </c>
      <c r="GO262" s="176">
        <f t="shared" si="319"/>
        <v>0</v>
      </c>
      <c r="GP262" s="176">
        <f t="shared" si="319"/>
        <v>0</v>
      </c>
      <c r="GQ262" s="176">
        <f t="shared" si="319"/>
        <v>0</v>
      </c>
      <c r="GR262" s="176">
        <f t="shared" si="319"/>
        <v>0</v>
      </c>
      <c r="GS262" s="176">
        <f t="shared" si="319"/>
        <v>0</v>
      </c>
      <c r="GT262" s="176">
        <f t="shared" si="319"/>
        <v>0</v>
      </c>
      <c r="GU262" s="176">
        <f t="shared" si="319"/>
        <v>0</v>
      </c>
      <c r="GV262" s="176">
        <f t="shared" si="319"/>
        <v>0</v>
      </c>
      <c r="GW262" s="176">
        <f t="shared" si="319"/>
        <v>0</v>
      </c>
      <c r="GX262" s="176">
        <f t="shared" si="319"/>
        <v>0</v>
      </c>
      <c r="GY262" s="176">
        <f t="shared" si="319"/>
        <v>0</v>
      </c>
      <c r="GZ262" s="176">
        <f t="shared" si="319"/>
        <v>0</v>
      </c>
      <c r="HA262" s="176">
        <f t="shared" si="316"/>
        <v>0</v>
      </c>
      <c r="HB262" s="176">
        <f t="shared" si="316"/>
        <v>0</v>
      </c>
      <c r="HC262" s="176">
        <f t="shared" si="313"/>
        <v>0</v>
      </c>
      <c r="HD262" s="176">
        <f t="shared" si="313"/>
        <v>0</v>
      </c>
      <c r="HE262" s="176">
        <f t="shared" si="313"/>
        <v>0</v>
      </c>
      <c r="HF262" s="176">
        <f t="shared" si="313"/>
        <v>0</v>
      </c>
      <c r="HG262" s="176">
        <f t="shared" si="313"/>
        <v>0</v>
      </c>
      <c r="HH262" s="176">
        <f t="shared" si="313"/>
        <v>0</v>
      </c>
      <c r="HI262" s="176">
        <f t="shared" si="313"/>
        <v>0</v>
      </c>
      <c r="HJ262" s="176">
        <f t="shared" si="313"/>
        <v>0</v>
      </c>
      <c r="HK262" s="176">
        <f t="shared" si="313"/>
        <v>0</v>
      </c>
      <c r="HL262" s="176">
        <f t="shared" si="313"/>
        <v>0</v>
      </c>
      <c r="HM262" s="176">
        <f t="shared" si="313"/>
        <v>0</v>
      </c>
      <c r="HN262" s="176">
        <f t="shared" si="313"/>
        <v>0</v>
      </c>
      <c r="HO262" s="176">
        <f t="shared" si="312"/>
        <v>0</v>
      </c>
      <c r="HP262" s="176">
        <f t="shared" si="312"/>
        <v>0</v>
      </c>
      <c r="HQ262" s="176">
        <f t="shared" si="312"/>
        <v>0</v>
      </c>
      <c r="HR262" s="176">
        <f t="shared" si="312"/>
        <v>0</v>
      </c>
      <c r="HS262" s="176">
        <f t="shared" si="312"/>
        <v>0</v>
      </c>
      <c r="HT262" s="176">
        <f t="shared" si="324"/>
        <v>0</v>
      </c>
      <c r="HU262" s="176">
        <f t="shared" si="324"/>
        <v>0</v>
      </c>
      <c r="HV262" s="176">
        <f t="shared" si="324"/>
        <v>0</v>
      </c>
      <c r="HW262" s="176">
        <f t="shared" si="324"/>
        <v>0</v>
      </c>
      <c r="HX262" s="176">
        <f t="shared" si="324"/>
        <v>0</v>
      </c>
      <c r="HY262" s="176">
        <f t="shared" si="324"/>
        <v>0</v>
      </c>
      <c r="HZ262" s="176">
        <f t="shared" si="324"/>
        <v>0</v>
      </c>
      <c r="IA262" s="176">
        <f t="shared" si="324"/>
        <v>0</v>
      </c>
      <c r="IB262" s="176">
        <f t="shared" si="324"/>
        <v>0</v>
      </c>
      <c r="IC262" s="176">
        <f t="shared" si="324"/>
        <v>0</v>
      </c>
      <c r="ID262" s="176">
        <f t="shared" si="324"/>
        <v>0</v>
      </c>
      <c r="IE262" s="176">
        <f t="shared" si="324"/>
        <v>0</v>
      </c>
      <c r="IF262" s="176">
        <f t="shared" si="324"/>
        <v>0</v>
      </c>
      <c r="IG262" s="176">
        <f t="shared" si="324"/>
        <v>0</v>
      </c>
    </row>
    <row r="263" spans="2:241" ht="12.75" customHeight="1" x14ac:dyDescent="0.25">
      <c r="B263" s="174"/>
      <c r="C263" s="174"/>
      <c r="D263" s="174">
        <f t="shared" si="256"/>
        <v>0</v>
      </c>
      <c r="E263"/>
      <c r="F263"/>
      <c r="G263" s="177">
        <v>250</v>
      </c>
      <c r="H263" s="176">
        <f t="shared" si="257"/>
        <v>38.762961387634128</v>
      </c>
      <c r="I263" s="176">
        <f t="shared" si="259"/>
        <v>0</v>
      </c>
      <c r="K263" s="176">
        <f t="shared" si="311"/>
        <v>0</v>
      </c>
      <c r="L263" s="176">
        <f t="shared" si="311"/>
        <v>0</v>
      </c>
      <c r="M263" s="176">
        <f t="shared" si="311"/>
        <v>0</v>
      </c>
      <c r="N263" s="176">
        <f t="shared" si="311"/>
        <v>0</v>
      </c>
      <c r="O263" s="176">
        <f t="shared" si="311"/>
        <v>0</v>
      </c>
      <c r="P263" s="176">
        <f t="shared" ref="P263:AE286" si="328">+NORMDIST($H263,P$12,P$13,FALSE)</f>
        <v>0</v>
      </c>
      <c r="Q263" s="176">
        <f t="shared" si="328"/>
        <v>0</v>
      </c>
      <c r="R263" s="176">
        <f t="shared" si="328"/>
        <v>0</v>
      </c>
      <c r="S263" s="176">
        <f t="shared" si="328"/>
        <v>0</v>
      </c>
      <c r="T263" s="176">
        <f t="shared" si="328"/>
        <v>0</v>
      </c>
      <c r="U263" s="176">
        <f t="shared" si="328"/>
        <v>0</v>
      </c>
      <c r="V263" s="176">
        <f t="shared" si="328"/>
        <v>0</v>
      </c>
      <c r="W263" s="176">
        <f t="shared" si="328"/>
        <v>0</v>
      </c>
      <c r="X263" s="176">
        <f t="shared" si="328"/>
        <v>0</v>
      </c>
      <c r="Y263" s="176">
        <f t="shared" si="328"/>
        <v>0</v>
      </c>
      <c r="Z263" s="176">
        <f t="shared" si="328"/>
        <v>0</v>
      </c>
      <c r="AA263" s="176">
        <f t="shared" si="328"/>
        <v>0</v>
      </c>
      <c r="AB263" s="176">
        <f t="shared" si="328"/>
        <v>0</v>
      </c>
      <c r="AC263" s="176">
        <f t="shared" si="328"/>
        <v>0</v>
      </c>
      <c r="AD263" s="176">
        <f t="shared" si="328"/>
        <v>0</v>
      </c>
      <c r="AE263" s="176">
        <f t="shared" si="298"/>
        <v>0</v>
      </c>
      <c r="AF263" s="176">
        <f t="shared" si="298"/>
        <v>0</v>
      </c>
      <c r="AG263" s="176">
        <f t="shared" si="298"/>
        <v>0</v>
      </c>
      <c r="AH263" s="176">
        <f t="shared" si="298"/>
        <v>0</v>
      </c>
      <c r="AI263" s="176">
        <f t="shared" si="298"/>
        <v>0</v>
      </c>
      <c r="AJ263" s="176">
        <f t="shared" si="298"/>
        <v>0</v>
      </c>
      <c r="AK263" s="176">
        <f t="shared" si="322"/>
        <v>0</v>
      </c>
      <c r="AL263" s="176">
        <f t="shared" si="322"/>
        <v>0</v>
      </c>
      <c r="AM263" s="176">
        <f t="shared" si="322"/>
        <v>0</v>
      </c>
      <c r="AN263" s="176">
        <f t="shared" si="322"/>
        <v>0</v>
      </c>
      <c r="AO263" s="176">
        <f t="shared" si="322"/>
        <v>0</v>
      </c>
      <c r="AP263" s="176">
        <f t="shared" si="322"/>
        <v>0</v>
      </c>
      <c r="AQ263" s="176">
        <f t="shared" si="321"/>
        <v>0</v>
      </c>
      <c r="AR263" s="176">
        <f t="shared" si="321"/>
        <v>0</v>
      </c>
      <c r="AS263" s="176">
        <f t="shared" si="321"/>
        <v>0</v>
      </c>
      <c r="AT263" s="176">
        <f t="shared" si="321"/>
        <v>0</v>
      </c>
      <c r="AU263" s="176">
        <f t="shared" si="321"/>
        <v>0</v>
      </c>
      <c r="AV263" s="176">
        <f t="shared" si="321"/>
        <v>0</v>
      </c>
      <c r="AW263" s="176">
        <f t="shared" si="321"/>
        <v>0</v>
      </c>
      <c r="AX263" s="176">
        <f t="shared" si="321"/>
        <v>0</v>
      </c>
      <c r="AY263" s="176">
        <f t="shared" si="321"/>
        <v>0</v>
      </c>
      <c r="AZ263" s="176">
        <f t="shared" si="321"/>
        <v>0</v>
      </c>
      <c r="BA263" s="176">
        <f t="shared" si="321"/>
        <v>0</v>
      </c>
      <c r="BB263" s="176">
        <f t="shared" si="321"/>
        <v>0</v>
      </c>
      <c r="BC263" s="176">
        <f t="shared" si="321"/>
        <v>0</v>
      </c>
      <c r="BD263" s="176">
        <f t="shared" si="321"/>
        <v>0</v>
      </c>
      <c r="BE263" s="176">
        <f t="shared" ref="AY263:BN282" si="329">+NORMDIST($H263,BE$12,BE$13,FALSE)</f>
        <v>0</v>
      </c>
      <c r="BF263" s="176">
        <f t="shared" si="329"/>
        <v>0</v>
      </c>
      <c r="BG263" s="176">
        <f t="shared" si="329"/>
        <v>0</v>
      </c>
      <c r="BH263" s="176">
        <f t="shared" si="329"/>
        <v>0</v>
      </c>
      <c r="BI263" s="176">
        <f t="shared" si="317"/>
        <v>0</v>
      </c>
      <c r="BJ263" s="176">
        <f t="shared" si="317"/>
        <v>0</v>
      </c>
      <c r="BK263" s="176">
        <f t="shared" si="317"/>
        <v>0</v>
      </c>
      <c r="BL263" s="176">
        <f t="shared" si="317"/>
        <v>0</v>
      </c>
      <c r="BM263" s="176">
        <f t="shared" si="317"/>
        <v>0</v>
      </c>
      <c r="BN263" s="176">
        <f t="shared" si="317"/>
        <v>0</v>
      </c>
      <c r="BO263" s="176">
        <f t="shared" si="317"/>
        <v>0</v>
      </c>
      <c r="BP263" s="176">
        <f t="shared" si="317"/>
        <v>0</v>
      </c>
      <c r="BQ263" s="176">
        <f t="shared" si="317"/>
        <v>0</v>
      </c>
      <c r="BR263" s="176">
        <f t="shared" si="317"/>
        <v>0</v>
      </c>
      <c r="BS263" s="176">
        <f t="shared" si="305"/>
        <v>0</v>
      </c>
      <c r="BT263" s="176">
        <f t="shared" si="305"/>
        <v>0</v>
      </c>
      <c r="BU263" s="176">
        <f t="shared" si="305"/>
        <v>0</v>
      </c>
      <c r="BV263" s="176">
        <f t="shared" si="305"/>
        <v>0</v>
      </c>
      <c r="BW263" s="176">
        <f t="shared" si="305"/>
        <v>0</v>
      </c>
      <c r="BX263" s="176">
        <f t="shared" si="305"/>
        <v>0</v>
      </c>
      <c r="BY263" s="176">
        <f t="shared" si="305"/>
        <v>0</v>
      </c>
      <c r="BZ263" s="176">
        <f t="shared" si="305"/>
        <v>0</v>
      </c>
      <c r="CA263" s="176">
        <f t="shared" si="305"/>
        <v>0</v>
      </c>
      <c r="CB263" s="176">
        <f t="shared" si="305"/>
        <v>0</v>
      </c>
      <c r="CC263" s="176">
        <f t="shared" si="327"/>
        <v>0</v>
      </c>
      <c r="CD263" s="176">
        <f t="shared" si="327"/>
        <v>0</v>
      </c>
      <c r="CE263" s="176">
        <f t="shared" si="327"/>
        <v>0</v>
      </c>
      <c r="CF263" s="176">
        <f t="shared" si="327"/>
        <v>0</v>
      </c>
      <c r="CG263" s="176">
        <f t="shared" si="327"/>
        <v>0</v>
      </c>
      <c r="CH263" s="176">
        <f t="shared" si="327"/>
        <v>0</v>
      </c>
      <c r="CI263" s="176">
        <f t="shared" si="327"/>
        <v>0</v>
      </c>
      <c r="CJ263" s="176">
        <f t="shared" si="327"/>
        <v>0</v>
      </c>
      <c r="CK263" s="176">
        <f t="shared" si="327"/>
        <v>0</v>
      </c>
      <c r="CL263" s="176">
        <f t="shared" si="327"/>
        <v>0</v>
      </c>
      <c r="CM263" s="176">
        <f t="shared" si="327"/>
        <v>0</v>
      </c>
      <c r="CN263" s="176">
        <f t="shared" si="327"/>
        <v>0</v>
      </c>
      <c r="CO263" s="176">
        <f t="shared" si="327"/>
        <v>0</v>
      </c>
      <c r="CP263" s="176">
        <f t="shared" si="327"/>
        <v>0</v>
      </c>
      <c r="CQ263" s="176">
        <f t="shared" si="327"/>
        <v>0</v>
      </c>
      <c r="CR263" s="176">
        <f t="shared" si="327"/>
        <v>0</v>
      </c>
      <c r="CS263" s="176">
        <f t="shared" si="325"/>
        <v>0</v>
      </c>
      <c r="CT263" s="176">
        <f t="shared" si="325"/>
        <v>0</v>
      </c>
      <c r="CU263" s="176">
        <f t="shared" si="325"/>
        <v>0</v>
      </c>
      <c r="CV263" s="176">
        <f t="shared" si="325"/>
        <v>0</v>
      </c>
      <c r="CW263" s="176">
        <f t="shared" si="323"/>
        <v>0</v>
      </c>
      <c r="CX263" s="176">
        <f t="shared" si="323"/>
        <v>0</v>
      </c>
      <c r="CY263" s="176">
        <f t="shared" si="323"/>
        <v>0</v>
      </c>
      <c r="CZ263" s="176">
        <f t="shared" si="323"/>
        <v>0</v>
      </c>
      <c r="DA263" s="176">
        <f t="shared" si="323"/>
        <v>0</v>
      </c>
      <c r="DB263" s="176">
        <f t="shared" si="323"/>
        <v>0</v>
      </c>
      <c r="DC263" s="176">
        <f t="shared" si="323"/>
        <v>0</v>
      </c>
      <c r="DD263" s="176">
        <f t="shared" si="323"/>
        <v>0</v>
      </c>
      <c r="DE263" s="176">
        <f t="shared" si="320"/>
        <v>0</v>
      </c>
      <c r="DF263" s="176">
        <f t="shared" si="320"/>
        <v>0</v>
      </c>
      <c r="DG263" s="176">
        <f t="shared" si="320"/>
        <v>0</v>
      </c>
      <c r="DH263" s="176">
        <f t="shared" si="320"/>
        <v>0</v>
      </c>
      <c r="DI263" s="176">
        <f t="shared" si="320"/>
        <v>0</v>
      </c>
      <c r="DJ263" s="176">
        <f t="shared" si="320"/>
        <v>0</v>
      </c>
      <c r="DK263" s="176">
        <f t="shared" si="320"/>
        <v>0</v>
      </c>
      <c r="DL263" s="176">
        <f t="shared" si="320"/>
        <v>0</v>
      </c>
      <c r="DM263" s="176">
        <f t="shared" si="320"/>
        <v>0</v>
      </c>
      <c r="DN263" s="176">
        <f t="shared" si="320"/>
        <v>0</v>
      </c>
      <c r="DO263" s="176">
        <f t="shared" si="320"/>
        <v>0</v>
      </c>
      <c r="DP263" s="176">
        <f t="shared" si="320"/>
        <v>0</v>
      </c>
      <c r="DQ263" s="176">
        <f t="shared" si="320"/>
        <v>0</v>
      </c>
      <c r="DR263" s="176">
        <f t="shared" si="320"/>
        <v>0</v>
      </c>
      <c r="DS263" s="176">
        <f t="shared" si="320"/>
        <v>0</v>
      </c>
      <c r="DT263" s="176">
        <f t="shared" si="320"/>
        <v>0</v>
      </c>
      <c r="DU263" s="176">
        <f t="shared" si="310"/>
        <v>0</v>
      </c>
      <c r="DV263" s="176">
        <f t="shared" si="310"/>
        <v>0</v>
      </c>
      <c r="DW263" s="176">
        <f t="shared" si="310"/>
        <v>0</v>
      </c>
      <c r="DX263" s="176">
        <f t="shared" si="310"/>
        <v>0</v>
      </c>
      <c r="DY263" s="176">
        <f t="shared" si="310"/>
        <v>0</v>
      </c>
      <c r="DZ263" s="176">
        <f t="shared" si="310"/>
        <v>0</v>
      </c>
      <c r="EA263" s="176">
        <f t="shared" si="310"/>
        <v>0</v>
      </c>
      <c r="EB263" s="176">
        <f t="shared" si="310"/>
        <v>0</v>
      </c>
      <c r="EC263" s="176">
        <f t="shared" si="310"/>
        <v>0</v>
      </c>
      <c r="ED263" s="176">
        <f t="shared" si="310"/>
        <v>0</v>
      </c>
      <c r="EE263" s="176">
        <f t="shared" si="310"/>
        <v>0</v>
      </c>
      <c r="EF263" s="176">
        <f t="shared" si="308"/>
        <v>0</v>
      </c>
      <c r="EG263" s="176">
        <f t="shared" si="308"/>
        <v>0</v>
      </c>
      <c r="EH263" s="176">
        <f t="shared" si="308"/>
        <v>0</v>
      </c>
      <c r="EI263" s="176">
        <f t="shared" si="308"/>
        <v>0</v>
      </c>
      <c r="EJ263" s="176">
        <f t="shared" si="308"/>
        <v>0</v>
      </c>
      <c r="EK263" s="176">
        <f t="shared" si="308"/>
        <v>0</v>
      </c>
      <c r="EL263" s="176">
        <f t="shared" si="308"/>
        <v>0</v>
      </c>
      <c r="EM263" s="176">
        <f t="shared" si="308"/>
        <v>0</v>
      </c>
      <c r="EN263" s="176">
        <f t="shared" si="308"/>
        <v>0</v>
      </c>
      <c r="EO263" s="176">
        <f t="shared" si="308"/>
        <v>0</v>
      </c>
      <c r="EP263" s="176">
        <f t="shared" si="308"/>
        <v>0</v>
      </c>
      <c r="EQ263" s="176">
        <f t="shared" si="318"/>
        <v>0</v>
      </c>
      <c r="ER263" s="176">
        <f t="shared" si="318"/>
        <v>0</v>
      </c>
      <c r="ES263" s="176">
        <f t="shared" si="318"/>
        <v>0</v>
      </c>
      <c r="ET263" s="176">
        <f t="shared" si="318"/>
        <v>0</v>
      </c>
      <c r="EU263" s="176">
        <f t="shared" si="318"/>
        <v>0</v>
      </c>
      <c r="EV263" s="176">
        <f t="shared" si="318"/>
        <v>0</v>
      </c>
      <c r="EW263" s="176">
        <f t="shared" si="318"/>
        <v>0</v>
      </c>
      <c r="EX263" s="176">
        <f t="shared" si="318"/>
        <v>0</v>
      </c>
      <c r="EY263" s="176">
        <f t="shared" si="318"/>
        <v>0</v>
      </c>
      <c r="EZ263" s="176">
        <f t="shared" si="318"/>
        <v>0</v>
      </c>
      <c r="FA263" s="176">
        <f t="shared" si="318"/>
        <v>0</v>
      </c>
      <c r="FB263" s="176">
        <f t="shared" si="314"/>
        <v>0</v>
      </c>
      <c r="FC263" s="176">
        <f t="shared" si="314"/>
        <v>0</v>
      </c>
      <c r="FD263" s="176">
        <f t="shared" si="314"/>
        <v>0</v>
      </c>
      <c r="FE263" s="176">
        <f t="shared" si="314"/>
        <v>0</v>
      </c>
      <c r="FF263" s="176">
        <f t="shared" si="314"/>
        <v>0</v>
      </c>
      <c r="FG263" s="176">
        <f t="shared" si="314"/>
        <v>0</v>
      </c>
      <c r="FH263" s="176">
        <f t="shared" si="314"/>
        <v>0</v>
      </c>
      <c r="FI263" s="176">
        <f t="shared" si="314"/>
        <v>0</v>
      </c>
      <c r="FJ263" s="176">
        <f t="shared" si="314"/>
        <v>0</v>
      </c>
      <c r="FK263" s="176">
        <f t="shared" si="314"/>
        <v>0</v>
      </c>
      <c r="FL263" s="176">
        <f t="shared" si="314"/>
        <v>0</v>
      </c>
      <c r="FM263" s="176">
        <f t="shared" si="314"/>
        <v>0</v>
      </c>
      <c r="FN263" s="176">
        <f t="shared" si="314"/>
        <v>0</v>
      </c>
      <c r="FO263" s="176">
        <f t="shared" si="314"/>
        <v>0</v>
      </c>
      <c r="FP263" s="176">
        <f t="shared" si="315"/>
        <v>0</v>
      </c>
      <c r="FQ263" s="176">
        <f t="shared" si="315"/>
        <v>0</v>
      </c>
      <c r="FR263" s="176">
        <f t="shared" si="315"/>
        <v>0</v>
      </c>
      <c r="FS263" s="176">
        <f t="shared" si="315"/>
        <v>0</v>
      </c>
      <c r="FT263" s="176">
        <f t="shared" si="315"/>
        <v>0</v>
      </c>
      <c r="FU263" s="176">
        <f t="shared" si="315"/>
        <v>0</v>
      </c>
      <c r="FV263" s="176">
        <f t="shared" si="315"/>
        <v>0</v>
      </c>
      <c r="FW263" s="176">
        <f t="shared" si="315"/>
        <v>0</v>
      </c>
      <c r="FX263" s="176">
        <f t="shared" si="315"/>
        <v>0</v>
      </c>
      <c r="FY263" s="176">
        <f t="shared" si="315"/>
        <v>0</v>
      </c>
      <c r="FZ263" s="176">
        <f t="shared" si="315"/>
        <v>0</v>
      </c>
      <c r="GA263" s="176">
        <f t="shared" si="315"/>
        <v>0</v>
      </c>
      <c r="GB263" s="176">
        <f t="shared" si="315"/>
        <v>0</v>
      </c>
      <c r="GC263" s="176">
        <f t="shared" si="315"/>
        <v>0</v>
      </c>
      <c r="GD263" s="176">
        <f t="shared" si="315"/>
        <v>0</v>
      </c>
      <c r="GE263" s="176">
        <f t="shared" si="315"/>
        <v>0</v>
      </c>
      <c r="GF263" s="176">
        <f t="shared" si="307"/>
        <v>0</v>
      </c>
      <c r="GG263" s="176">
        <f t="shared" si="307"/>
        <v>0</v>
      </c>
      <c r="GH263" s="176">
        <f t="shared" si="307"/>
        <v>0</v>
      </c>
      <c r="GI263" s="176">
        <f t="shared" si="307"/>
        <v>0</v>
      </c>
      <c r="GJ263" s="176">
        <f t="shared" si="307"/>
        <v>0</v>
      </c>
      <c r="GK263" s="176">
        <f t="shared" si="319"/>
        <v>0</v>
      </c>
      <c r="GL263" s="176">
        <f t="shared" si="319"/>
        <v>0</v>
      </c>
      <c r="GM263" s="176">
        <f t="shared" si="319"/>
        <v>0</v>
      </c>
      <c r="GN263" s="176">
        <f t="shared" si="319"/>
        <v>0</v>
      </c>
      <c r="GO263" s="176">
        <f t="shared" si="319"/>
        <v>0</v>
      </c>
      <c r="GP263" s="176">
        <f t="shared" si="319"/>
        <v>0</v>
      </c>
      <c r="GQ263" s="176">
        <f t="shared" si="319"/>
        <v>0</v>
      </c>
      <c r="GR263" s="176">
        <f t="shared" si="319"/>
        <v>0</v>
      </c>
      <c r="GS263" s="176">
        <f t="shared" si="319"/>
        <v>0</v>
      </c>
      <c r="GT263" s="176">
        <f t="shared" si="319"/>
        <v>0</v>
      </c>
      <c r="GU263" s="176">
        <f t="shared" si="319"/>
        <v>0</v>
      </c>
      <c r="GV263" s="176">
        <f t="shared" si="319"/>
        <v>0</v>
      </c>
      <c r="GW263" s="176">
        <f t="shared" si="319"/>
        <v>0</v>
      </c>
      <c r="GX263" s="176">
        <f t="shared" si="319"/>
        <v>0</v>
      </c>
      <c r="GY263" s="176">
        <f t="shared" si="319"/>
        <v>0</v>
      </c>
      <c r="GZ263" s="176">
        <f t="shared" si="319"/>
        <v>0</v>
      </c>
      <c r="HA263" s="176">
        <f t="shared" si="316"/>
        <v>0</v>
      </c>
      <c r="HB263" s="176">
        <f t="shared" si="316"/>
        <v>0</v>
      </c>
      <c r="HC263" s="176">
        <f t="shared" si="313"/>
        <v>0</v>
      </c>
      <c r="HD263" s="176">
        <f t="shared" si="313"/>
        <v>0</v>
      </c>
      <c r="HE263" s="176">
        <f t="shared" si="313"/>
        <v>0</v>
      </c>
      <c r="HF263" s="176">
        <f t="shared" si="313"/>
        <v>0</v>
      </c>
      <c r="HG263" s="176">
        <f t="shared" si="313"/>
        <v>0</v>
      </c>
      <c r="HH263" s="176">
        <f t="shared" si="313"/>
        <v>0</v>
      </c>
      <c r="HI263" s="176">
        <f t="shared" si="313"/>
        <v>0</v>
      </c>
      <c r="HJ263" s="176">
        <f t="shared" si="313"/>
        <v>0</v>
      </c>
      <c r="HK263" s="176">
        <f t="shared" si="313"/>
        <v>0</v>
      </c>
      <c r="HL263" s="176">
        <f t="shared" si="313"/>
        <v>0</v>
      </c>
      <c r="HM263" s="176">
        <f t="shared" si="313"/>
        <v>0</v>
      </c>
      <c r="HN263" s="176">
        <f t="shared" si="313"/>
        <v>0</v>
      </c>
      <c r="HO263" s="176">
        <f t="shared" si="312"/>
        <v>0</v>
      </c>
      <c r="HP263" s="176">
        <f t="shared" si="312"/>
        <v>0</v>
      </c>
      <c r="HQ263" s="176">
        <f t="shared" si="312"/>
        <v>0</v>
      </c>
      <c r="HR263" s="176">
        <f t="shared" si="312"/>
        <v>0</v>
      </c>
      <c r="HS263" s="176">
        <f t="shared" si="312"/>
        <v>0</v>
      </c>
      <c r="HT263" s="176">
        <f t="shared" si="324"/>
        <v>0</v>
      </c>
      <c r="HU263" s="176">
        <f t="shared" si="324"/>
        <v>0</v>
      </c>
      <c r="HV263" s="176">
        <f t="shared" si="324"/>
        <v>0</v>
      </c>
      <c r="HW263" s="176">
        <f t="shared" si="324"/>
        <v>0</v>
      </c>
      <c r="HX263" s="176">
        <f t="shared" si="324"/>
        <v>0</v>
      </c>
      <c r="HY263" s="176">
        <f t="shared" si="324"/>
        <v>0</v>
      </c>
      <c r="HZ263" s="176">
        <f t="shared" si="324"/>
        <v>0</v>
      </c>
      <c r="IA263" s="176">
        <f t="shared" si="324"/>
        <v>0</v>
      </c>
      <c r="IB263" s="176">
        <f t="shared" si="324"/>
        <v>0</v>
      </c>
      <c r="IC263" s="176">
        <f t="shared" si="324"/>
        <v>0</v>
      </c>
      <c r="ID263" s="176">
        <f t="shared" si="324"/>
        <v>0</v>
      </c>
      <c r="IE263" s="176">
        <f t="shared" si="324"/>
        <v>0</v>
      </c>
      <c r="IF263" s="176">
        <f t="shared" si="324"/>
        <v>0</v>
      </c>
      <c r="IG263" s="176">
        <f t="shared" si="324"/>
        <v>0</v>
      </c>
    </row>
    <row r="264" spans="2:241" ht="12.75" customHeight="1" x14ac:dyDescent="0.25">
      <c r="B264" s="174"/>
      <c r="C264" s="174"/>
      <c r="D264" s="174">
        <f t="shared" si="256"/>
        <v>0</v>
      </c>
      <c r="E264"/>
      <c r="F264"/>
      <c r="G264" s="177">
        <v>251</v>
      </c>
      <c r="H264" s="176">
        <f t="shared" si="257"/>
        <v>38.918013233184659</v>
      </c>
      <c r="I264" s="176">
        <f t="shared" si="259"/>
        <v>0</v>
      </c>
      <c r="K264" s="176">
        <f t="shared" ref="K264:Z288" si="330">+NORMDIST($H264,K$12,K$13,FALSE)</f>
        <v>0</v>
      </c>
      <c r="L264" s="176">
        <f t="shared" si="330"/>
        <v>0</v>
      </c>
      <c r="M264" s="176">
        <f t="shared" si="330"/>
        <v>0</v>
      </c>
      <c r="N264" s="176">
        <f t="shared" si="330"/>
        <v>0</v>
      </c>
      <c r="O264" s="176">
        <f t="shared" si="330"/>
        <v>0</v>
      </c>
      <c r="P264" s="176">
        <f t="shared" si="330"/>
        <v>0</v>
      </c>
      <c r="Q264" s="176">
        <f t="shared" si="330"/>
        <v>0</v>
      </c>
      <c r="R264" s="176">
        <f t="shared" si="330"/>
        <v>0</v>
      </c>
      <c r="S264" s="176">
        <f t="shared" si="330"/>
        <v>0</v>
      </c>
      <c r="T264" s="176">
        <f t="shared" si="330"/>
        <v>0</v>
      </c>
      <c r="U264" s="176">
        <f t="shared" si="328"/>
        <v>0</v>
      </c>
      <c r="V264" s="176">
        <f t="shared" si="328"/>
        <v>0</v>
      </c>
      <c r="W264" s="176">
        <f t="shared" si="328"/>
        <v>0</v>
      </c>
      <c r="X264" s="176">
        <f t="shared" si="328"/>
        <v>0</v>
      </c>
      <c r="Y264" s="176">
        <f t="shared" si="328"/>
        <v>0</v>
      </c>
      <c r="Z264" s="176">
        <f t="shared" si="328"/>
        <v>0</v>
      </c>
      <c r="AA264" s="176">
        <f t="shared" si="328"/>
        <v>0</v>
      </c>
      <c r="AB264" s="176">
        <f t="shared" si="328"/>
        <v>0</v>
      </c>
      <c r="AC264" s="176">
        <f t="shared" si="328"/>
        <v>0</v>
      </c>
      <c r="AD264" s="176">
        <f t="shared" si="328"/>
        <v>0</v>
      </c>
      <c r="AE264" s="176">
        <f t="shared" si="298"/>
        <v>0</v>
      </c>
      <c r="AF264" s="176">
        <f t="shared" si="298"/>
        <v>0</v>
      </c>
      <c r="AG264" s="176">
        <f t="shared" si="298"/>
        <v>0</v>
      </c>
      <c r="AH264" s="176">
        <f t="shared" si="298"/>
        <v>0</v>
      </c>
      <c r="AI264" s="176">
        <f t="shared" si="298"/>
        <v>0</v>
      </c>
      <c r="AJ264" s="176">
        <f t="shared" si="298"/>
        <v>0</v>
      </c>
      <c r="AK264" s="176">
        <f t="shared" si="322"/>
        <v>0</v>
      </c>
      <c r="AL264" s="176">
        <f t="shared" si="322"/>
        <v>0</v>
      </c>
      <c r="AM264" s="176">
        <f t="shared" si="322"/>
        <v>0</v>
      </c>
      <c r="AN264" s="176">
        <f t="shared" si="322"/>
        <v>0</v>
      </c>
      <c r="AO264" s="176">
        <f t="shared" si="321"/>
        <v>0</v>
      </c>
      <c r="AP264" s="176">
        <f t="shared" si="321"/>
        <v>0</v>
      </c>
      <c r="AQ264" s="176">
        <f t="shared" si="321"/>
        <v>0</v>
      </c>
      <c r="AR264" s="176">
        <f t="shared" si="321"/>
        <v>0</v>
      </c>
      <c r="AS264" s="176">
        <f t="shared" si="321"/>
        <v>0</v>
      </c>
      <c r="AT264" s="176">
        <f t="shared" si="321"/>
        <v>0</v>
      </c>
      <c r="AU264" s="176">
        <f t="shared" si="321"/>
        <v>0</v>
      </c>
      <c r="AV264" s="176">
        <f t="shared" si="321"/>
        <v>0</v>
      </c>
      <c r="AW264" s="176">
        <f t="shared" si="321"/>
        <v>0</v>
      </c>
      <c r="AX264" s="176">
        <f t="shared" si="321"/>
        <v>0</v>
      </c>
      <c r="AY264" s="176">
        <f t="shared" si="329"/>
        <v>0</v>
      </c>
      <c r="AZ264" s="176">
        <f t="shared" si="329"/>
        <v>0</v>
      </c>
      <c r="BA264" s="176">
        <f t="shared" si="329"/>
        <v>0</v>
      </c>
      <c r="BB264" s="176">
        <f t="shared" si="329"/>
        <v>0</v>
      </c>
      <c r="BC264" s="176">
        <f t="shared" si="329"/>
        <v>0</v>
      </c>
      <c r="BD264" s="176">
        <f t="shared" si="329"/>
        <v>0</v>
      </c>
      <c r="BE264" s="176">
        <f t="shared" si="329"/>
        <v>0</v>
      </c>
      <c r="BF264" s="176">
        <f t="shared" si="329"/>
        <v>0</v>
      </c>
      <c r="BG264" s="176">
        <f t="shared" si="329"/>
        <v>0</v>
      </c>
      <c r="BH264" s="176">
        <f t="shared" si="329"/>
        <v>0</v>
      </c>
      <c r="BI264" s="176">
        <f t="shared" si="317"/>
        <v>0</v>
      </c>
      <c r="BJ264" s="176">
        <f t="shared" si="317"/>
        <v>0</v>
      </c>
      <c r="BK264" s="176">
        <f t="shared" si="317"/>
        <v>0</v>
      </c>
      <c r="BL264" s="176">
        <f t="shared" si="317"/>
        <v>0</v>
      </c>
      <c r="BM264" s="176">
        <f t="shared" si="317"/>
        <v>0</v>
      </c>
      <c r="BN264" s="176">
        <f t="shared" si="317"/>
        <v>0</v>
      </c>
      <c r="BO264" s="176">
        <f t="shared" si="317"/>
        <v>0</v>
      </c>
      <c r="BP264" s="176">
        <f t="shared" si="317"/>
        <v>0</v>
      </c>
      <c r="BQ264" s="176">
        <f t="shared" si="317"/>
        <v>0</v>
      </c>
      <c r="BR264" s="176">
        <f t="shared" si="317"/>
        <v>0</v>
      </c>
      <c r="BS264" s="176">
        <f t="shared" si="305"/>
        <v>0</v>
      </c>
      <c r="BT264" s="176">
        <f t="shared" si="305"/>
        <v>0</v>
      </c>
      <c r="BU264" s="176">
        <f t="shared" si="305"/>
        <v>0</v>
      </c>
      <c r="BV264" s="176">
        <f t="shared" si="305"/>
        <v>0</v>
      </c>
      <c r="BW264" s="176">
        <f t="shared" si="305"/>
        <v>0</v>
      </c>
      <c r="BX264" s="176">
        <f t="shared" si="305"/>
        <v>0</v>
      </c>
      <c r="BY264" s="176">
        <f t="shared" si="305"/>
        <v>0</v>
      </c>
      <c r="BZ264" s="176">
        <f t="shared" si="305"/>
        <v>0</v>
      </c>
      <c r="CA264" s="176">
        <f t="shared" si="305"/>
        <v>0</v>
      </c>
      <c r="CB264" s="176">
        <f t="shared" si="305"/>
        <v>0</v>
      </c>
      <c r="CC264" s="176">
        <f t="shared" si="327"/>
        <v>0</v>
      </c>
      <c r="CD264" s="176">
        <f t="shared" si="327"/>
        <v>0</v>
      </c>
      <c r="CE264" s="176">
        <f t="shared" si="327"/>
        <v>0</v>
      </c>
      <c r="CF264" s="176">
        <f t="shared" si="327"/>
        <v>0</v>
      </c>
      <c r="CG264" s="176">
        <f t="shared" si="327"/>
        <v>0</v>
      </c>
      <c r="CH264" s="176">
        <f t="shared" si="327"/>
        <v>0</v>
      </c>
      <c r="CI264" s="176">
        <f t="shared" si="327"/>
        <v>0</v>
      </c>
      <c r="CJ264" s="176">
        <f t="shared" si="327"/>
        <v>0</v>
      </c>
      <c r="CK264" s="176">
        <f t="shared" si="327"/>
        <v>0</v>
      </c>
      <c r="CL264" s="176">
        <f t="shared" si="327"/>
        <v>0</v>
      </c>
      <c r="CM264" s="176">
        <f t="shared" si="327"/>
        <v>0</v>
      </c>
      <c r="CN264" s="176">
        <f t="shared" si="327"/>
        <v>0</v>
      </c>
      <c r="CO264" s="176">
        <f t="shared" si="327"/>
        <v>0</v>
      </c>
      <c r="CP264" s="176">
        <f t="shared" si="327"/>
        <v>0</v>
      </c>
      <c r="CQ264" s="176">
        <f t="shared" si="327"/>
        <v>0</v>
      </c>
      <c r="CR264" s="176">
        <f t="shared" si="327"/>
        <v>0</v>
      </c>
      <c r="CS264" s="176">
        <f t="shared" si="325"/>
        <v>0</v>
      </c>
      <c r="CT264" s="176">
        <f t="shared" si="325"/>
        <v>0</v>
      </c>
      <c r="CU264" s="176">
        <f t="shared" si="325"/>
        <v>0</v>
      </c>
      <c r="CV264" s="176">
        <f t="shared" si="325"/>
        <v>0</v>
      </c>
      <c r="CW264" s="176">
        <f t="shared" si="323"/>
        <v>0</v>
      </c>
      <c r="CX264" s="176">
        <f t="shared" si="323"/>
        <v>0</v>
      </c>
      <c r="CY264" s="176">
        <f t="shared" si="323"/>
        <v>0</v>
      </c>
      <c r="CZ264" s="176">
        <f t="shared" si="323"/>
        <v>0</v>
      </c>
      <c r="DA264" s="176">
        <f t="shared" si="323"/>
        <v>0</v>
      </c>
      <c r="DB264" s="176">
        <f t="shared" si="323"/>
        <v>0</v>
      </c>
      <c r="DC264" s="176">
        <f t="shared" si="323"/>
        <v>0</v>
      </c>
      <c r="DD264" s="176">
        <f t="shared" si="323"/>
        <v>0</v>
      </c>
      <c r="DE264" s="176">
        <f t="shared" si="320"/>
        <v>0</v>
      </c>
      <c r="DF264" s="176">
        <f t="shared" si="320"/>
        <v>0</v>
      </c>
      <c r="DG264" s="176">
        <f t="shared" si="320"/>
        <v>0</v>
      </c>
      <c r="DH264" s="176">
        <f t="shared" si="320"/>
        <v>0</v>
      </c>
      <c r="DI264" s="176">
        <f t="shared" si="320"/>
        <v>0</v>
      </c>
      <c r="DJ264" s="176">
        <f t="shared" si="320"/>
        <v>0</v>
      </c>
      <c r="DK264" s="176">
        <f t="shared" si="320"/>
        <v>0</v>
      </c>
      <c r="DL264" s="176">
        <f t="shared" si="320"/>
        <v>0</v>
      </c>
      <c r="DM264" s="176">
        <f t="shared" si="320"/>
        <v>0</v>
      </c>
      <c r="DN264" s="176">
        <f t="shared" si="320"/>
        <v>0</v>
      </c>
      <c r="DO264" s="176">
        <f t="shared" si="320"/>
        <v>0</v>
      </c>
      <c r="DP264" s="176">
        <f t="shared" si="320"/>
        <v>0</v>
      </c>
      <c r="DQ264" s="176">
        <f t="shared" si="320"/>
        <v>0</v>
      </c>
      <c r="DR264" s="176">
        <f t="shared" si="320"/>
        <v>0</v>
      </c>
      <c r="DS264" s="176">
        <f t="shared" si="320"/>
        <v>0</v>
      </c>
      <c r="DT264" s="176">
        <f t="shared" si="320"/>
        <v>0</v>
      </c>
      <c r="DU264" s="176">
        <f t="shared" si="310"/>
        <v>0</v>
      </c>
      <c r="DV264" s="176">
        <f t="shared" si="310"/>
        <v>0</v>
      </c>
      <c r="DW264" s="176">
        <f t="shared" si="310"/>
        <v>0</v>
      </c>
      <c r="DX264" s="176">
        <f t="shared" si="310"/>
        <v>0</v>
      </c>
      <c r="DY264" s="176">
        <f t="shared" si="310"/>
        <v>0</v>
      </c>
      <c r="DZ264" s="176">
        <f t="shared" si="310"/>
        <v>0</v>
      </c>
      <c r="EA264" s="176">
        <f t="shared" si="310"/>
        <v>0</v>
      </c>
      <c r="EB264" s="176">
        <f t="shared" si="310"/>
        <v>0</v>
      </c>
      <c r="EC264" s="176">
        <f t="shared" si="310"/>
        <v>0</v>
      </c>
      <c r="ED264" s="176">
        <f t="shared" si="310"/>
        <v>0</v>
      </c>
      <c r="EE264" s="176">
        <f t="shared" si="310"/>
        <v>0</v>
      </c>
      <c r="EF264" s="176">
        <f t="shared" si="308"/>
        <v>0</v>
      </c>
      <c r="EG264" s="176">
        <f t="shared" si="308"/>
        <v>0</v>
      </c>
      <c r="EH264" s="176">
        <f t="shared" si="308"/>
        <v>0</v>
      </c>
      <c r="EI264" s="176">
        <f t="shared" si="308"/>
        <v>0</v>
      </c>
      <c r="EJ264" s="176">
        <f t="shared" si="308"/>
        <v>0</v>
      </c>
      <c r="EK264" s="176">
        <f t="shared" si="308"/>
        <v>0</v>
      </c>
      <c r="EL264" s="176">
        <f t="shared" si="308"/>
        <v>0</v>
      </c>
      <c r="EM264" s="176">
        <f t="shared" si="308"/>
        <v>0</v>
      </c>
      <c r="EN264" s="176">
        <f t="shared" si="308"/>
        <v>0</v>
      </c>
      <c r="EO264" s="176">
        <f t="shared" si="308"/>
        <v>0</v>
      </c>
      <c r="EP264" s="176">
        <f t="shared" si="308"/>
        <v>0</v>
      </c>
      <c r="EQ264" s="176">
        <f t="shared" si="318"/>
        <v>0</v>
      </c>
      <c r="ER264" s="176">
        <f t="shared" si="318"/>
        <v>0</v>
      </c>
      <c r="ES264" s="176">
        <f t="shared" si="318"/>
        <v>0</v>
      </c>
      <c r="ET264" s="176">
        <f t="shared" si="318"/>
        <v>0</v>
      </c>
      <c r="EU264" s="176">
        <f t="shared" si="318"/>
        <v>0</v>
      </c>
      <c r="EV264" s="176">
        <f t="shared" si="318"/>
        <v>0</v>
      </c>
      <c r="EW264" s="176">
        <f t="shared" si="318"/>
        <v>0</v>
      </c>
      <c r="EX264" s="176">
        <f t="shared" si="318"/>
        <v>0</v>
      </c>
      <c r="EY264" s="176">
        <f t="shared" si="318"/>
        <v>0</v>
      </c>
      <c r="EZ264" s="176">
        <f t="shared" si="318"/>
        <v>0</v>
      </c>
      <c r="FA264" s="176">
        <f t="shared" si="318"/>
        <v>0</v>
      </c>
      <c r="FB264" s="176">
        <f t="shared" si="314"/>
        <v>0</v>
      </c>
      <c r="FC264" s="176">
        <f t="shared" si="314"/>
        <v>0</v>
      </c>
      <c r="FD264" s="176">
        <f t="shared" si="314"/>
        <v>0</v>
      </c>
      <c r="FE264" s="176">
        <f t="shared" si="314"/>
        <v>0</v>
      </c>
      <c r="FF264" s="176">
        <f t="shared" si="314"/>
        <v>0</v>
      </c>
      <c r="FG264" s="176">
        <f t="shared" si="314"/>
        <v>0</v>
      </c>
      <c r="FH264" s="176">
        <f t="shared" si="314"/>
        <v>0</v>
      </c>
      <c r="FI264" s="176">
        <f t="shared" si="314"/>
        <v>0</v>
      </c>
      <c r="FJ264" s="176">
        <f t="shared" si="314"/>
        <v>0</v>
      </c>
      <c r="FK264" s="176">
        <f t="shared" si="314"/>
        <v>0</v>
      </c>
      <c r="FL264" s="176">
        <f t="shared" si="314"/>
        <v>0</v>
      </c>
      <c r="FM264" s="176">
        <f t="shared" si="314"/>
        <v>0</v>
      </c>
      <c r="FN264" s="176">
        <f t="shared" si="314"/>
        <v>0</v>
      </c>
      <c r="FO264" s="176">
        <f t="shared" si="314"/>
        <v>0</v>
      </c>
      <c r="FP264" s="176">
        <f t="shared" si="315"/>
        <v>0</v>
      </c>
      <c r="FQ264" s="176">
        <f t="shared" si="315"/>
        <v>0</v>
      </c>
      <c r="FR264" s="176">
        <f t="shared" si="315"/>
        <v>0</v>
      </c>
      <c r="FS264" s="176">
        <f t="shared" si="315"/>
        <v>0</v>
      </c>
      <c r="FT264" s="176">
        <f t="shared" si="315"/>
        <v>0</v>
      </c>
      <c r="FU264" s="176">
        <f t="shared" si="315"/>
        <v>0</v>
      </c>
      <c r="FV264" s="176">
        <f t="shared" si="315"/>
        <v>0</v>
      </c>
      <c r="FW264" s="176">
        <f t="shared" si="315"/>
        <v>0</v>
      </c>
      <c r="FX264" s="176">
        <f t="shared" si="315"/>
        <v>0</v>
      </c>
      <c r="FY264" s="176">
        <f t="shared" si="315"/>
        <v>0</v>
      </c>
      <c r="FZ264" s="176">
        <f t="shared" si="315"/>
        <v>0</v>
      </c>
      <c r="GA264" s="176">
        <f t="shared" si="315"/>
        <v>0</v>
      </c>
      <c r="GB264" s="176">
        <f t="shared" si="315"/>
        <v>0</v>
      </c>
      <c r="GC264" s="176">
        <f t="shared" si="315"/>
        <v>0</v>
      </c>
      <c r="GD264" s="176">
        <f t="shared" si="315"/>
        <v>0</v>
      </c>
      <c r="GE264" s="176">
        <f t="shared" si="315"/>
        <v>0</v>
      </c>
      <c r="GF264" s="176">
        <f t="shared" ref="GF264:GU282" si="331">+NORMDIST($H264,GF$12,GF$13,FALSE)</f>
        <v>0</v>
      </c>
      <c r="GG264" s="176">
        <f t="shared" si="331"/>
        <v>0</v>
      </c>
      <c r="GH264" s="176">
        <f t="shared" si="331"/>
        <v>0</v>
      </c>
      <c r="GI264" s="176">
        <f t="shared" si="331"/>
        <v>0</v>
      </c>
      <c r="GJ264" s="176">
        <f t="shared" si="331"/>
        <v>0</v>
      </c>
      <c r="GK264" s="176">
        <f t="shared" si="331"/>
        <v>0</v>
      </c>
      <c r="GL264" s="176">
        <f t="shared" si="331"/>
        <v>0</v>
      </c>
      <c r="GM264" s="176">
        <f t="shared" si="319"/>
        <v>0</v>
      </c>
      <c r="GN264" s="176">
        <f t="shared" si="319"/>
        <v>0</v>
      </c>
      <c r="GO264" s="176">
        <f t="shared" si="319"/>
        <v>0</v>
      </c>
      <c r="GP264" s="176">
        <f t="shared" si="319"/>
        <v>0</v>
      </c>
      <c r="GQ264" s="176">
        <f t="shared" si="319"/>
        <v>0</v>
      </c>
      <c r="GR264" s="176">
        <f t="shared" si="319"/>
        <v>0</v>
      </c>
      <c r="GS264" s="176">
        <f t="shared" si="319"/>
        <v>0</v>
      </c>
      <c r="GT264" s="176">
        <f t="shared" si="319"/>
        <v>0</v>
      </c>
      <c r="GU264" s="176">
        <f t="shared" si="319"/>
        <v>0</v>
      </c>
      <c r="GV264" s="176">
        <f t="shared" si="319"/>
        <v>0</v>
      </c>
      <c r="GW264" s="176">
        <f t="shared" si="319"/>
        <v>0</v>
      </c>
      <c r="GX264" s="176">
        <f t="shared" si="319"/>
        <v>0</v>
      </c>
      <c r="GY264" s="176">
        <f t="shared" si="319"/>
        <v>0</v>
      </c>
      <c r="GZ264" s="176">
        <f t="shared" si="319"/>
        <v>0</v>
      </c>
      <c r="HA264" s="176">
        <f t="shared" si="316"/>
        <v>0</v>
      </c>
      <c r="HB264" s="176">
        <f t="shared" si="316"/>
        <v>0</v>
      </c>
      <c r="HC264" s="176">
        <f t="shared" si="313"/>
        <v>0</v>
      </c>
      <c r="HD264" s="176">
        <f t="shared" si="313"/>
        <v>0</v>
      </c>
      <c r="HE264" s="176">
        <f t="shared" si="313"/>
        <v>0</v>
      </c>
      <c r="HF264" s="176">
        <f t="shared" si="313"/>
        <v>0</v>
      </c>
      <c r="HG264" s="176">
        <f t="shared" si="313"/>
        <v>0</v>
      </c>
      <c r="HH264" s="176">
        <f t="shared" si="313"/>
        <v>0</v>
      </c>
      <c r="HI264" s="176">
        <f t="shared" si="313"/>
        <v>0</v>
      </c>
      <c r="HJ264" s="176">
        <f t="shared" si="313"/>
        <v>0</v>
      </c>
      <c r="HK264" s="176">
        <f t="shared" si="313"/>
        <v>0</v>
      </c>
      <c r="HL264" s="176">
        <f t="shared" si="313"/>
        <v>0</v>
      </c>
      <c r="HM264" s="176">
        <f t="shared" si="313"/>
        <v>0</v>
      </c>
      <c r="HN264" s="176">
        <f t="shared" si="313"/>
        <v>0</v>
      </c>
      <c r="HO264" s="176">
        <f t="shared" ref="HO264:ID280" si="332">+NORMDIST($H264,HO$12,HO$13,FALSE)</f>
        <v>0</v>
      </c>
      <c r="HP264" s="176">
        <f t="shared" si="332"/>
        <v>0</v>
      </c>
      <c r="HQ264" s="176">
        <f t="shared" si="332"/>
        <v>0</v>
      </c>
      <c r="HR264" s="176">
        <f t="shared" si="332"/>
        <v>0</v>
      </c>
      <c r="HS264" s="176">
        <f t="shared" si="332"/>
        <v>0</v>
      </c>
      <c r="HT264" s="176">
        <f t="shared" si="332"/>
        <v>0</v>
      </c>
      <c r="HU264" s="176">
        <f t="shared" si="332"/>
        <v>0</v>
      </c>
      <c r="HV264" s="176">
        <f t="shared" si="332"/>
        <v>0</v>
      </c>
      <c r="HW264" s="176">
        <f t="shared" si="332"/>
        <v>0</v>
      </c>
      <c r="HX264" s="176">
        <f t="shared" si="332"/>
        <v>0</v>
      </c>
      <c r="HY264" s="176">
        <f t="shared" si="332"/>
        <v>0</v>
      </c>
      <c r="HZ264" s="176">
        <f t="shared" si="332"/>
        <v>0</v>
      </c>
      <c r="IA264" s="176">
        <f t="shared" si="332"/>
        <v>0</v>
      </c>
      <c r="IB264" s="176">
        <f t="shared" si="332"/>
        <v>0</v>
      </c>
      <c r="IC264" s="176">
        <f t="shared" si="332"/>
        <v>0</v>
      </c>
      <c r="ID264" s="176">
        <f t="shared" si="332"/>
        <v>0</v>
      </c>
      <c r="IE264" s="176">
        <f t="shared" si="324"/>
        <v>0</v>
      </c>
      <c r="IF264" s="176">
        <f t="shared" si="324"/>
        <v>0</v>
      </c>
      <c r="IG264" s="176">
        <f t="shared" si="324"/>
        <v>0</v>
      </c>
    </row>
    <row r="265" spans="2:241" ht="12.75" customHeight="1" x14ac:dyDescent="0.25">
      <c r="B265" s="174"/>
      <c r="C265" s="174"/>
      <c r="D265" s="174">
        <f t="shared" si="256"/>
        <v>0</v>
      </c>
      <c r="E265"/>
      <c r="F265"/>
      <c r="G265" s="177">
        <v>252</v>
      </c>
      <c r="H265" s="176">
        <f t="shared" si="257"/>
        <v>39.073065078735198</v>
      </c>
      <c r="I265" s="176">
        <f t="shared" si="259"/>
        <v>0</v>
      </c>
      <c r="K265" s="176">
        <f t="shared" si="330"/>
        <v>0</v>
      </c>
      <c r="L265" s="176">
        <f t="shared" si="330"/>
        <v>0</v>
      </c>
      <c r="M265" s="176">
        <f t="shared" si="330"/>
        <v>0</v>
      </c>
      <c r="N265" s="176">
        <f t="shared" si="330"/>
        <v>0</v>
      </c>
      <c r="O265" s="176">
        <f t="shared" si="330"/>
        <v>0</v>
      </c>
      <c r="P265" s="176">
        <f t="shared" si="330"/>
        <v>0</v>
      </c>
      <c r="Q265" s="176">
        <f t="shared" si="330"/>
        <v>0</v>
      </c>
      <c r="R265" s="176">
        <f t="shared" si="330"/>
        <v>0</v>
      </c>
      <c r="S265" s="176">
        <f t="shared" si="330"/>
        <v>0</v>
      </c>
      <c r="T265" s="176">
        <f t="shared" si="330"/>
        <v>0</v>
      </c>
      <c r="U265" s="176">
        <f t="shared" si="328"/>
        <v>0</v>
      </c>
      <c r="V265" s="176">
        <f t="shared" si="328"/>
        <v>0</v>
      </c>
      <c r="W265" s="176">
        <f t="shared" si="328"/>
        <v>0</v>
      </c>
      <c r="X265" s="176">
        <f t="shared" si="328"/>
        <v>0</v>
      </c>
      <c r="Y265" s="176">
        <f t="shared" si="328"/>
        <v>0</v>
      </c>
      <c r="Z265" s="176">
        <f t="shared" si="328"/>
        <v>0</v>
      </c>
      <c r="AA265" s="176">
        <f t="shared" si="328"/>
        <v>0</v>
      </c>
      <c r="AB265" s="176">
        <f t="shared" si="328"/>
        <v>0</v>
      </c>
      <c r="AC265" s="176">
        <f t="shared" si="328"/>
        <v>0</v>
      </c>
      <c r="AD265" s="176">
        <f t="shared" si="328"/>
        <v>0</v>
      </c>
      <c r="AE265" s="176">
        <f t="shared" si="298"/>
        <v>0</v>
      </c>
      <c r="AF265" s="176">
        <f t="shared" si="298"/>
        <v>0</v>
      </c>
      <c r="AG265" s="176">
        <f t="shared" si="298"/>
        <v>0</v>
      </c>
      <c r="AH265" s="176">
        <f t="shared" si="298"/>
        <v>0</v>
      </c>
      <c r="AI265" s="176">
        <f t="shared" si="298"/>
        <v>0</v>
      </c>
      <c r="AJ265" s="176">
        <f t="shared" si="298"/>
        <v>0</v>
      </c>
      <c r="AK265" s="176">
        <f t="shared" si="322"/>
        <v>0</v>
      </c>
      <c r="AL265" s="176">
        <f t="shared" si="322"/>
        <v>0</v>
      </c>
      <c r="AM265" s="176">
        <f t="shared" si="322"/>
        <v>0</v>
      </c>
      <c r="AN265" s="176">
        <f t="shared" si="322"/>
        <v>0</v>
      </c>
      <c r="AO265" s="176">
        <f t="shared" si="321"/>
        <v>0</v>
      </c>
      <c r="AP265" s="176">
        <f t="shared" si="321"/>
        <v>0</v>
      </c>
      <c r="AQ265" s="176">
        <f t="shared" si="321"/>
        <v>0</v>
      </c>
      <c r="AR265" s="176">
        <f t="shared" si="321"/>
        <v>0</v>
      </c>
      <c r="AS265" s="176">
        <f t="shared" si="321"/>
        <v>0</v>
      </c>
      <c r="AT265" s="176">
        <f t="shared" si="321"/>
        <v>0</v>
      </c>
      <c r="AU265" s="176">
        <f t="shared" si="321"/>
        <v>0</v>
      </c>
      <c r="AV265" s="176">
        <f t="shared" si="321"/>
        <v>0</v>
      </c>
      <c r="AW265" s="176">
        <f t="shared" si="321"/>
        <v>0</v>
      </c>
      <c r="AX265" s="176">
        <f t="shared" si="321"/>
        <v>0</v>
      </c>
      <c r="AY265" s="176">
        <f t="shared" si="329"/>
        <v>0</v>
      </c>
      <c r="AZ265" s="176">
        <f t="shared" si="329"/>
        <v>0</v>
      </c>
      <c r="BA265" s="176">
        <f t="shared" si="329"/>
        <v>0</v>
      </c>
      <c r="BB265" s="176">
        <f t="shared" si="329"/>
        <v>0</v>
      </c>
      <c r="BC265" s="176">
        <f t="shared" si="329"/>
        <v>0</v>
      </c>
      <c r="BD265" s="176">
        <f t="shared" si="329"/>
        <v>0</v>
      </c>
      <c r="BE265" s="176">
        <f t="shared" si="329"/>
        <v>0</v>
      </c>
      <c r="BF265" s="176">
        <f t="shared" si="329"/>
        <v>0</v>
      </c>
      <c r="BG265" s="176">
        <f t="shared" si="329"/>
        <v>0</v>
      </c>
      <c r="BH265" s="176">
        <f t="shared" si="329"/>
        <v>0</v>
      </c>
      <c r="BI265" s="176">
        <f t="shared" si="317"/>
        <v>0</v>
      </c>
      <c r="BJ265" s="176">
        <f t="shared" si="317"/>
        <v>0</v>
      </c>
      <c r="BK265" s="176">
        <f t="shared" si="317"/>
        <v>0</v>
      </c>
      <c r="BL265" s="176">
        <f t="shared" si="317"/>
        <v>0</v>
      </c>
      <c r="BM265" s="176">
        <f t="shared" si="317"/>
        <v>0</v>
      </c>
      <c r="BN265" s="176">
        <f t="shared" si="317"/>
        <v>0</v>
      </c>
      <c r="BO265" s="176">
        <f t="shared" si="317"/>
        <v>0</v>
      </c>
      <c r="BP265" s="176">
        <f t="shared" si="317"/>
        <v>0</v>
      </c>
      <c r="BQ265" s="176">
        <f t="shared" si="317"/>
        <v>0</v>
      </c>
      <c r="BR265" s="176">
        <f t="shared" si="317"/>
        <v>0</v>
      </c>
      <c r="BS265" s="176">
        <f t="shared" si="305"/>
        <v>0</v>
      </c>
      <c r="BT265" s="176">
        <f t="shared" si="305"/>
        <v>0</v>
      </c>
      <c r="BU265" s="176">
        <f t="shared" si="305"/>
        <v>0</v>
      </c>
      <c r="BV265" s="176">
        <f t="shared" si="305"/>
        <v>0</v>
      </c>
      <c r="BW265" s="176">
        <f t="shared" si="305"/>
        <v>0</v>
      </c>
      <c r="BX265" s="176">
        <f t="shared" si="305"/>
        <v>0</v>
      </c>
      <c r="BY265" s="176">
        <f t="shared" si="305"/>
        <v>0</v>
      </c>
      <c r="BZ265" s="176">
        <f t="shared" si="305"/>
        <v>0</v>
      </c>
      <c r="CA265" s="176">
        <f t="shared" si="305"/>
        <v>0</v>
      </c>
      <c r="CB265" s="176">
        <f t="shared" si="305"/>
        <v>0</v>
      </c>
      <c r="CC265" s="176">
        <f t="shared" si="327"/>
        <v>0</v>
      </c>
      <c r="CD265" s="176">
        <f t="shared" si="327"/>
        <v>0</v>
      </c>
      <c r="CE265" s="176">
        <f t="shared" si="327"/>
        <v>0</v>
      </c>
      <c r="CF265" s="176">
        <f t="shared" si="327"/>
        <v>0</v>
      </c>
      <c r="CG265" s="176">
        <f t="shared" si="327"/>
        <v>0</v>
      </c>
      <c r="CH265" s="176">
        <f t="shared" si="327"/>
        <v>0</v>
      </c>
      <c r="CI265" s="176">
        <f t="shared" si="327"/>
        <v>0</v>
      </c>
      <c r="CJ265" s="176">
        <f t="shared" si="327"/>
        <v>0</v>
      </c>
      <c r="CK265" s="176">
        <f t="shared" si="327"/>
        <v>0</v>
      </c>
      <c r="CL265" s="176">
        <f t="shared" si="327"/>
        <v>0</v>
      </c>
      <c r="CM265" s="176">
        <f t="shared" si="327"/>
        <v>0</v>
      </c>
      <c r="CN265" s="176">
        <f t="shared" si="327"/>
        <v>0</v>
      </c>
      <c r="CO265" s="176">
        <f t="shared" si="327"/>
        <v>0</v>
      </c>
      <c r="CP265" s="176">
        <f t="shared" si="327"/>
        <v>0</v>
      </c>
      <c r="CQ265" s="176">
        <f t="shared" si="327"/>
        <v>0</v>
      </c>
      <c r="CR265" s="176">
        <f t="shared" si="327"/>
        <v>0</v>
      </c>
      <c r="CS265" s="176">
        <f t="shared" si="325"/>
        <v>0</v>
      </c>
      <c r="CT265" s="176">
        <f t="shared" si="325"/>
        <v>0</v>
      </c>
      <c r="CU265" s="176">
        <f t="shared" si="325"/>
        <v>0</v>
      </c>
      <c r="CV265" s="176">
        <f t="shared" si="325"/>
        <v>0</v>
      </c>
      <c r="CW265" s="176">
        <f t="shared" si="323"/>
        <v>0</v>
      </c>
      <c r="CX265" s="176">
        <f t="shared" si="323"/>
        <v>0</v>
      </c>
      <c r="CY265" s="176">
        <f t="shared" si="323"/>
        <v>0</v>
      </c>
      <c r="CZ265" s="176">
        <f t="shared" si="323"/>
        <v>0</v>
      </c>
      <c r="DA265" s="176">
        <f t="shared" si="323"/>
        <v>0</v>
      </c>
      <c r="DB265" s="176">
        <f t="shared" si="323"/>
        <v>0</v>
      </c>
      <c r="DC265" s="176">
        <f t="shared" si="323"/>
        <v>0</v>
      </c>
      <c r="DD265" s="176">
        <f t="shared" si="323"/>
        <v>0</v>
      </c>
      <c r="DE265" s="176">
        <f t="shared" si="320"/>
        <v>0</v>
      </c>
      <c r="DF265" s="176">
        <f t="shared" si="320"/>
        <v>0</v>
      </c>
      <c r="DG265" s="176">
        <f t="shared" si="320"/>
        <v>0</v>
      </c>
      <c r="DH265" s="176">
        <f t="shared" si="320"/>
        <v>0</v>
      </c>
      <c r="DI265" s="176">
        <f t="shared" si="320"/>
        <v>0</v>
      </c>
      <c r="DJ265" s="176">
        <f t="shared" si="320"/>
        <v>0</v>
      </c>
      <c r="DK265" s="176">
        <f t="shared" si="320"/>
        <v>0</v>
      </c>
      <c r="DL265" s="176">
        <f t="shared" si="320"/>
        <v>0</v>
      </c>
      <c r="DM265" s="176">
        <f t="shared" si="320"/>
        <v>0</v>
      </c>
      <c r="DN265" s="176">
        <f t="shared" si="320"/>
        <v>0</v>
      </c>
      <c r="DO265" s="176">
        <f t="shared" si="320"/>
        <v>0</v>
      </c>
      <c r="DP265" s="176">
        <f t="shared" si="320"/>
        <v>0</v>
      </c>
      <c r="DQ265" s="176">
        <f t="shared" si="320"/>
        <v>0</v>
      </c>
      <c r="DR265" s="176">
        <f t="shared" si="320"/>
        <v>0</v>
      </c>
      <c r="DS265" s="176">
        <f t="shared" si="320"/>
        <v>0</v>
      </c>
      <c r="DT265" s="176">
        <f t="shared" si="320"/>
        <v>0</v>
      </c>
      <c r="DU265" s="176">
        <f t="shared" si="310"/>
        <v>0</v>
      </c>
      <c r="DV265" s="176">
        <f t="shared" si="310"/>
        <v>0</v>
      </c>
      <c r="DW265" s="176">
        <f t="shared" si="310"/>
        <v>0</v>
      </c>
      <c r="DX265" s="176">
        <f t="shared" si="310"/>
        <v>0</v>
      </c>
      <c r="DY265" s="176">
        <f t="shared" si="310"/>
        <v>0</v>
      </c>
      <c r="DZ265" s="176">
        <f t="shared" si="310"/>
        <v>0</v>
      </c>
      <c r="EA265" s="176">
        <f t="shared" si="310"/>
        <v>0</v>
      </c>
      <c r="EB265" s="176">
        <f t="shared" si="310"/>
        <v>0</v>
      </c>
      <c r="EC265" s="176">
        <f t="shared" si="310"/>
        <v>0</v>
      </c>
      <c r="ED265" s="176">
        <f t="shared" si="310"/>
        <v>0</v>
      </c>
      <c r="EE265" s="176">
        <f t="shared" si="310"/>
        <v>0</v>
      </c>
      <c r="EF265" s="176">
        <f t="shared" si="308"/>
        <v>0</v>
      </c>
      <c r="EG265" s="176">
        <f t="shared" si="308"/>
        <v>0</v>
      </c>
      <c r="EH265" s="176">
        <f t="shared" si="308"/>
        <v>0</v>
      </c>
      <c r="EI265" s="176">
        <f t="shared" si="308"/>
        <v>0</v>
      </c>
      <c r="EJ265" s="176">
        <f t="shared" si="308"/>
        <v>0</v>
      </c>
      <c r="EK265" s="176">
        <f t="shared" si="308"/>
        <v>0</v>
      </c>
      <c r="EL265" s="176">
        <f t="shared" si="308"/>
        <v>0</v>
      </c>
      <c r="EM265" s="176">
        <f t="shared" si="308"/>
        <v>0</v>
      </c>
      <c r="EN265" s="176">
        <f t="shared" si="308"/>
        <v>0</v>
      </c>
      <c r="EO265" s="176">
        <f t="shared" ref="EO265:ER265" si="333">+NORMDIST($H265,EO$12,EO$13,FALSE)</f>
        <v>0</v>
      </c>
      <c r="EP265" s="176">
        <f t="shared" si="333"/>
        <v>0</v>
      </c>
      <c r="EQ265" s="176">
        <f t="shared" si="333"/>
        <v>0</v>
      </c>
      <c r="ER265" s="176">
        <f t="shared" si="333"/>
        <v>0</v>
      </c>
      <c r="ES265" s="176">
        <f t="shared" si="318"/>
        <v>0</v>
      </c>
      <c r="ET265" s="176">
        <f t="shared" si="318"/>
        <v>0</v>
      </c>
      <c r="EU265" s="176">
        <f t="shared" si="318"/>
        <v>0</v>
      </c>
      <c r="EV265" s="176">
        <f t="shared" si="318"/>
        <v>0</v>
      </c>
      <c r="EW265" s="176">
        <f t="shared" si="318"/>
        <v>0</v>
      </c>
      <c r="EX265" s="176">
        <f t="shared" si="318"/>
        <v>0</v>
      </c>
      <c r="EY265" s="176">
        <f t="shared" si="318"/>
        <v>0</v>
      </c>
      <c r="EZ265" s="176">
        <f t="shared" si="318"/>
        <v>0</v>
      </c>
      <c r="FA265" s="176">
        <f t="shared" si="318"/>
        <v>0</v>
      </c>
      <c r="FB265" s="176">
        <f t="shared" si="314"/>
        <v>0</v>
      </c>
      <c r="FC265" s="176">
        <f t="shared" si="314"/>
        <v>0</v>
      </c>
      <c r="FD265" s="176">
        <f t="shared" si="314"/>
        <v>0</v>
      </c>
      <c r="FE265" s="176">
        <f t="shared" si="314"/>
        <v>0</v>
      </c>
      <c r="FF265" s="176">
        <f t="shared" si="314"/>
        <v>0</v>
      </c>
      <c r="FG265" s="176">
        <f t="shared" si="314"/>
        <v>0</v>
      </c>
      <c r="FH265" s="176">
        <f t="shared" si="314"/>
        <v>0</v>
      </c>
      <c r="FI265" s="176">
        <f t="shared" si="314"/>
        <v>0</v>
      </c>
      <c r="FJ265" s="176">
        <f t="shared" si="314"/>
        <v>0</v>
      </c>
      <c r="FK265" s="176">
        <f t="shared" si="314"/>
        <v>0</v>
      </c>
      <c r="FL265" s="176">
        <f t="shared" si="314"/>
        <v>0</v>
      </c>
      <c r="FM265" s="176">
        <f t="shared" si="314"/>
        <v>0</v>
      </c>
      <c r="FN265" s="176">
        <f t="shared" si="314"/>
        <v>0</v>
      </c>
      <c r="FO265" s="176">
        <f t="shared" si="314"/>
        <v>0</v>
      </c>
      <c r="FP265" s="176">
        <f t="shared" si="315"/>
        <v>0</v>
      </c>
      <c r="FQ265" s="176">
        <f t="shared" si="315"/>
        <v>0</v>
      </c>
      <c r="FR265" s="176">
        <f t="shared" si="315"/>
        <v>0</v>
      </c>
      <c r="FS265" s="176">
        <f t="shared" si="315"/>
        <v>0</v>
      </c>
      <c r="FT265" s="176">
        <f t="shared" si="315"/>
        <v>0</v>
      </c>
      <c r="FU265" s="176">
        <f t="shared" si="315"/>
        <v>0</v>
      </c>
      <c r="FV265" s="176">
        <f t="shared" si="315"/>
        <v>0</v>
      </c>
      <c r="FW265" s="176">
        <f t="shared" si="315"/>
        <v>0</v>
      </c>
      <c r="FX265" s="176">
        <f t="shared" si="315"/>
        <v>0</v>
      </c>
      <c r="FY265" s="176">
        <f t="shared" si="315"/>
        <v>0</v>
      </c>
      <c r="FZ265" s="176">
        <f t="shared" si="315"/>
        <v>0</v>
      </c>
      <c r="GA265" s="176">
        <f t="shared" si="315"/>
        <v>0</v>
      </c>
      <c r="GB265" s="176">
        <f t="shared" si="315"/>
        <v>0</v>
      </c>
      <c r="GC265" s="176">
        <f t="shared" si="315"/>
        <v>0</v>
      </c>
      <c r="GD265" s="176">
        <f t="shared" si="315"/>
        <v>0</v>
      </c>
      <c r="GE265" s="176">
        <f t="shared" si="315"/>
        <v>0</v>
      </c>
      <c r="GF265" s="176">
        <f t="shared" si="331"/>
        <v>0</v>
      </c>
      <c r="GG265" s="176">
        <f t="shared" si="331"/>
        <v>0</v>
      </c>
      <c r="GH265" s="176">
        <f t="shared" si="331"/>
        <v>0</v>
      </c>
      <c r="GI265" s="176">
        <f t="shared" si="331"/>
        <v>0</v>
      </c>
      <c r="GJ265" s="176">
        <f t="shared" si="331"/>
        <v>0</v>
      </c>
      <c r="GK265" s="176">
        <f t="shared" si="331"/>
        <v>0</v>
      </c>
      <c r="GL265" s="176">
        <f t="shared" si="331"/>
        <v>0</v>
      </c>
      <c r="GM265" s="176">
        <f t="shared" si="331"/>
        <v>0</v>
      </c>
      <c r="GN265" s="176">
        <f t="shared" si="331"/>
        <v>0</v>
      </c>
      <c r="GO265" s="176">
        <f t="shared" si="331"/>
        <v>0</v>
      </c>
      <c r="GP265" s="176">
        <f t="shared" si="331"/>
        <v>0</v>
      </c>
      <c r="GQ265" s="176">
        <f t="shared" si="331"/>
        <v>0</v>
      </c>
      <c r="GR265" s="176">
        <f t="shared" si="331"/>
        <v>0</v>
      </c>
      <c r="GS265" s="176">
        <f t="shared" si="331"/>
        <v>0</v>
      </c>
      <c r="GT265" s="176">
        <f t="shared" si="331"/>
        <v>0</v>
      </c>
      <c r="GU265" s="176">
        <f t="shared" si="331"/>
        <v>0</v>
      </c>
      <c r="GV265" s="176">
        <f t="shared" si="319"/>
        <v>0</v>
      </c>
      <c r="GW265" s="176">
        <f t="shared" si="319"/>
        <v>0</v>
      </c>
      <c r="GX265" s="176">
        <f t="shared" si="319"/>
        <v>0</v>
      </c>
      <c r="GY265" s="176">
        <f t="shared" si="319"/>
        <v>0</v>
      </c>
      <c r="GZ265" s="176">
        <f t="shared" si="319"/>
        <v>0</v>
      </c>
      <c r="HA265" s="176">
        <f t="shared" si="316"/>
        <v>0</v>
      </c>
      <c r="HB265" s="176">
        <f t="shared" si="316"/>
        <v>0</v>
      </c>
      <c r="HC265" s="176">
        <f t="shared" si="316"/>
        <v>0</v>
      </c>
      <c r="HD265" s="176">
        <f t="shared" si="316"/>
        <v>0</v>
      </c>
      <c r="HE265" s="176">
        <f t="shared" si="316"/>
        <v>0</v>
      </c>
      <c r="HF265" s="176">
        <f t="shared" si="316"/>
        <v>0</v>
      </c>
      <c r="HG265" s="176">
        <f t="shared" si="316"/>
        <v>0</v>
      </c>
      <c r="HH265" s="176">
        <f t="shared" si="316"/>
        <v>0</v>
      </c>
      <c r="HI265" s="176">
        <f t="shared" ref="HI265:HX281" si="334">+NORMDIST($H265,HI$12,HI$13,FALSE)</f>
        <v>0</v>
      </c>
      <c r="HJ265" s="176">
        <f t="shared" si="334"/>
        <v>0</v>
      </c>
      <c r="HK265" s="176">
        <f t="shared" si="334"/>
        <v>0</v>
      </c>
      <c r="HL265" s="176">
        <f t="shared" si="334"/>
        <v>0</v>
      </c>
      <c r="HM265" s="176">
        <f t="shared" si="334"/>
        <v>0</v>
      </c>
      <c r="HN265" s="176">
        <f t="shared" si="334"/>
        <v>0</v>
      </c>
      <c r="HO265" s="176">
        <f t="shared" si="334"/>
        <v>0</v>
      </c>
      <c r="HP265" s="176">
        <f t="shared" si="334"/>
        <v>0</v>
      </c>
      <c r="HQ265" s="176">
        <f t="shared" si="334"/>
        <v>0</v>
      </c>
      <c r="HR265" s="176">
        <f t="shared" si="332"/>
        <v>0</v>
      </c>
      <c r="HS265" s="176">
        <f t="shared" si="332"/>
        <v>0</v>
      </c>
      <c r="HT265" s="176">
        <f t="shared" si="332"/>
        <v>0</v>
      </c>
      <c r="HU265" s="176">
        <f t="shared" si="332"/>
        <v>0</v>
      </c>
      <c r="HV265" s="176">
        <f t="shared" si="332"/>
        <v>0</v>
      </c>
      <c r="HW265" s="176">
        <f t="shared" si="332"/>
        <v>0</v>
      </c>
      <c r="HX265" s="176">
        <f t="shared" si="332"/>
        <v>0</v>
      </c>
      <c r="HY265" s="176">
        <f t="shared" si="332"/>
        <v>0</v>
      </c>
      <c r="HZ265" s="176">
        <f t="shared" si="332"/>
        <v>0</v>
      </c>
      <c r="IA265" s="176">
        <f t="shared" si="332"/>
        <v>0</v>
      </c>
      <c r="IB265" s="176">
        <f t="shared" si="332"/>
        <v>0</v>
      </c>
      <c r="IC265" s="176">
        <f t="shared" si="332"/>
        <v>0</v>
      </c>
      <c r="ID265" s="176">
        <f t="shared" si="332"/>
        <v>0</v>
      </c>
      <c r="IE265" s="176">
        <f t="shared" si="324"/>
        <v>0</v>
      </c>
      <c r="IF265" s="176">
        <f t="shared" si="324"/>
        <v>0</v>
      </c>
      <c r="IG265" s="176">
        <f t="shared" si="324"/>
        <v>0</v>
      </c>
    </row>
    <row r="266" spans="2:241" ht="12.75" customHeight="1" x14ac:dyDescent="0.25">
      <c r="B266" s="174"/>
      <c r="C266" s="174"/>
      <c r="D266" s="174">
        <f t="shared" si="256"/>
        <v>0</v>
      </c>
      <c r="E266"/>
      <c r="F266"/>
      <c r="G266" s="177">
        <v>253</v>
      </c>
      <c r="H266" s="176">
        <f t="shared" si="257"/>
        <v>39.228116924285736</v>
      </c>
      <c r="I266" s="176">
        <f t="shared" si="259"/>
        <v>0</v>
      </c>
      <c r="K266" s="176">
        <f t="shared" si="330"/>
        <v>0</v>
      </c>
      <c r="L266" s="176">
        <f t="shared" si="330"/>
        <v>0</v>
      </c>
      <c r="M266" s="176">
        <f t="shared" si="330"/>
        <v>0</v>
      </c>
      <c r="N266" s="176">
        <f t="shared" si="330"/>
        <v>0</v>
      </c>
      <c r="O266" s="176">
        <f t="shared" si="330"/>
        <v>0</v>
      </c>
      <c r="P266" s="176">
        <f t="shared" si="330"/>
        <v>0</v>
      </c>
      <c r="Q266" s="176">
        <f t="shared" si="330"/>
        <v>0</v>
      </c>
      <c r="R266" s="176">
        <f t="shared" si="330"/>
        <v>0</v>
      </c>
      <c r="S266" s="176">
        <f t="shared" si="330"/>
        <v>0</v>
      </c>
      <c r="T266" s="176">
        <f t="shared" si="330"/>
        <v>0</v>
      </c>
      <c r="U266" s="176">
        <f t="shared" si="328"/>
        <v>0</v>
      </c>
      <c r="V266" s="176">
        <f t="shared" si="328"/>
        <v>0</v>
      </c>
      <c r="W266" s="176">
        <f t="shared" si="328"/>
        <v>0</v>
      </c>
      <c r="X266" s="176">
        <f t="shared" si="328"/>
        <v>0</v>
      </c>
      <c r="Y266" s="176">
        <f t="shared" si="328"/>
        <v>0</v>
      </c>
      <c r="Z266" s="176">
        <f t="shared" si="328"/>
        <v>0</v>
      </c>
      <c r="AA266" s="176">
        <f t="shared" si="328"/>
        <v>0</v>
      </c>
      <c r="AB266" s="176">
        <f t="shared" si="328"/>
        <v>0</v>
      </c>
      <c r="AC266" s="176">
        <f t="shared" si="328"/>
        <v>0</v>
      </c>
      <c r="AD266" s="176">
        <f t="shared" si="328"/>
        <v>0</v>
      </c>
      <c r="AE266" s="176">
        <f t="shared" si="328"/>
        <v>0</v>
      </c>
      <c r="AF266" s="176">
        <f t="shared" ref="AF266:AU291" si="335">+NORMDIST($H266,AF$12,AF$13,FALSE)</f>
        <v>0</v>
      </c>
      <c r="AG266" s="176">
        <f t="shared" si="335"/>
        <v>0</v>
      </c>
      <c r="AH266" s="176">
        <f t="shared" si="335"/>
        <v>0</v>
      </c>
      <c r="AI266" s="176">
        <f t="shared" si="335"/>
        <v>0</v>
      </c>
      <c r="AJ266" s="176">
        <f t="shared" si="335"/>
        <v>0</v>
      </c>
      <c r="AK266" s="176">
        <f t="shared" si="335"/>
        <v>0</v>
      </c>
      <c r="AL266" s="176">
        <f t="shared" si="335"/>
        <v>0</v>
      </c>
      <c r="AM266" s="176">
        <f t="shared" si="335"/>
        <v>0</v>
      </c>
      <c r="AN266" s="176">
        <f t="shared" si="335"/>
        <v>0</v>
      </c>
      <c r="AO266" s="176">
        <f t="shared" si="321"/>
        <v>0</v>
      </c>
      <c r="AP266" s="176">
        <f t="shared" si="321"/>
        <v>0</v>
      </c>
      <c r="AQ266" s="176">
        <f t="shared" si="321"/>
        <v>0</v>
      </c>
      <c r="AR266" s="176">
        <f t="shared" si="321"/>
        <v>0</v>
      </c>
      <c r="AS266" s="176">
        <f t="shared" si="321"/>
        <v>0</v>
      </c>
      <c r="AT266" s="176">
        <f t="shared" si="321"/>
        <v>0</v>
      </c>
      <c r="AU266" s="176">
        <f t="shared" si="321"/>
        <v>0</v>
      </c>
      <c r="AV266" s="176">
        <f t="shared" si="321"/>
        <v>0</v>
      </c>
      <c r="AW266" s="176">
        <f t="shared" si="321"/>
        <v>0</v>
      </c>
      <c r="AX266" s="176">
        <f t="shared" si="321"/>
        <v>0</v>
      </c>
      <c r="AY266" s="176">
        <f t="shared" si="329"/>
        <v>0</v>
      </c>
      <c r="AZ266" s="176">
        <f t="shared" si="329"/>
        <v>0</v>
      </c>
      <c r="BA266" s="176">
        <f t="shared" si="329"/>
        <v>0</v>
      </c>
      <c r="BB266" s="176">
        <f t="shared" si="329"/>
        <v>0</v>
      </c>
      <c r="BC266" s="176">
        <f t="shared" si="329"/>
        <v>0</v>
      </c>
      <c r="BD266" s="176">
        <f t="shared" si="329"/>
        <v>0</v>
      </c>
      <c r="BE266" s="176">
        <f t="shared" si="329"/>
        <v>0</v>
      </c>
      <c r="BF266" s="176">
        <f t="shared" si="329"/>
        <v>0</v>
      </c>
      <c r="BG266" s="176">
        <f t="shared" si="329"/>
        <v>0</v>
      </c>
      <c r="BH266" s="176">
        <f t="shared" si="329"/>
        <v>0</v>
      </c>
      <c r="BI266" s="176">
        <f t="shared" si="317"/>
        <v>0</v>
      </c>
      <c r="BJ266" s="176">
        <f t="shared" si="317"/>
        <v>0</v>
      </c>
      <c r="BK266" s="176">
        <f t="shared" si="317"/>
        <v>0</v>
      </c>
      <c r="BL266" s="176">
        <f t="shared" si="317"/>
        <v>0</v>
      </c>
      <c r="BM266" s="176">
        <f t="shared" si="317"/>
        <v>0</v>
      </c>
      <c r="BN266" s="176">
        <f t="shared" si="317"/>
        <v>0</v>
      </c>
      <c r="BO266" s="176">
        <f t="shared" si="317"/>
        <v>0</v>
      </c>
      <c r="BP266" s="176">
        <f t="shared" si="317"/>
        <v>0</v>
      </c>
      <c r="BQ266" s="176">
        <f t="shared" si="317"/>
        <v>0</v>
      </c>
      <c r="BR266" s="176">
        <f t="shared" si="317"/>
        <v>0</v>
      </c>
      <c r="BS266" s="176">
        <f t="shared" si="305"/>
        <v>0</v>
      </c>
      <c r="BT266" s="176">
        <f t="shared" si="305"/>
        <v>0</v>
      </c>
      <c r="BU266" s="176">
        <f t="shared" si="305"/>
        <v>0</v>
      </c>
      <c r="BV266" s="176">
        <f t="shared" si="305"/>
        <v>0</v>
      </c>
      <c r="BW266" s="176">
        <f t="shared" si="305"/>
        <v>0</v>
      </c>
      <c r="BX266" s="176">
        <f t="shared" si="305"/>
        <v>0</v>
      </c>
      <c r="BY266" s="176">
        <f t="shared" si="305"/>
        <v>0</v>
      </c>
      <c r="BZ266" s="176">
        <f t="shared" si="305"/>
        <v>0</v>
      </c>
      <c r="CA266" s="176">
        <f t="shared" si="305"/>
        <v>0</v>
      </c>
      <c r="CB266" s="176">
        <f t="shared" si="305"/>
        <v>0</v>
      </c>
      <c r="CC266" s="176">
        <f t="shared" si="327"/>
        <v>0</v>
      </c>
      <c r="CD266" s="176">
        <f t="shared" si="327"/>
        <v>0</v>
      </c>
      <c r="CE266" s="176">
        <f t="shared" si="327"/>
        <v>0</v>
      </c>
      <c r="CF266" s="176">
        <f t="shared" si="327"/>
        <v>0</v>
      </c>
      <c r="CG266" s="176">
        <f t="shared" si="327"/>
        <v>0</v>
      </c>
      <c r="CH266" s="176">
        <f t="shared" si="327"/>
        <v>0</v>
      </c>
      <c r="CI266" s="176">
        <f t="shared" si="327"/>
        <v>0</v>
      </c>
      <c r="CJ266" s="176">
        <f t="shared" si="327"/>
        <v>0</v>
      </c>
      <c r="CK266" s="176">
        <f t="shared" si="327"/>
        <v>0</v>
      </c>
      <c r="CL266" s="176">
        <f t="shared" si="327"/>
        <v>0</v>
      </c>
      <c r="CM266" s="176">
        <f t="shared" si="327"/>
        <v>0</v>
      </c>
      <c r="CN266" s="176">
        <f t="shared" si="327"/>
        <v>0</v>
      </c>
      <c r="CO266" s="176">
        <f t="shared" si="327"/>
        <v>0</v>
      </c>
      <c r="CP266" s="176">
        <f t="shared" si="327"/>
        <v>0</v>
      </c>
      <c r="CQ266" s="176">
        <f t="shared" si="327"/>
        <v>0</v>
      </c>
      <c r="CR266" s="176">
        <f t="shared" si="327"/>
        <v>0</v>
      </c>
      <c r="CS266" s="176">
        <f t="shared" si="325"/>
        <v>0</v>
      </c>
      <c r="CT266" s="176">
        <f t="shared" si="325"/>
        <v>0</v>
      </c>
      <c r="CU266" s="176">
        <f t="shared" si="325"/>
        <v>0</v>
      </c>
      <c r="CV266" s="176">
        <f t="shared" si="325"/>
        <v>0</v>
      </c>
      <c r="CW266" s="176">
        <f t="shared" si="323"/>
        <v>0</v>
      </c>
      <c r="CX266" s="176">
        <f t="shared" si="323"/>
        <v>0</v>
      </c>
      <c r="CY266" s="176">
        <f t="shared" si="323"/>
        <v>0</v>
      </c>
      <c r="CZ266" s="176">
        <f t="shared" si="323"/>
        <v>0</v>
      </c>
      <c r="DA266" s="176">
        <f t="shared" si="323"/>
        <v>0</v>
      </c>
      <c r="DB266" s="176">
        <f t="shared" si="323"/>
        <v>0</v>
      </c>
      <c r="DC266" s="176">
        <f t="shared" si="323"/>
        <v>0</v>
      </c>
      <c r="DD266" s="176">
        <f t="shared" si="323"/>
        <v>0</v>
      </c>
      <c r="DE266" s="176">
        <f t="shared" si="320"/>
        <v>0</v>
      </c>
      <c r="DF266" s="176">
        <f t="shared" si="320"/>
        <v>0</v>
      </c>
      <c r="DG266" s="176">
        <f t="shared" si="320"/>
        <v>0</v>
      </c>
      <c r="DH266" s="176">
        <f t="shared" si="320"/>
        <v>0</v>
      </c>
      <c r="DI266" s="176">
        <f t="shared" si="320"/>
        <v>0</v>
      </c>
      <c r="DJ266" s="176">
        <f t="shared" si="320"/>
        <v>0</v>
      </c>
      <c r="DK266" s="176">
        <f t="shared" si="320"/>
        <v>0</v>
      </c>
      <c r="DL266" s="176">
        <f t="shared" si="320"/>
        <v>0</v>
      </c>
      <c r="DM266" s="176">
        <f t="shared" si="320"/>
        <v>0</v>
      </c>
      <c r="DN266" s="176">
        <f t="shared" si="320"/>
        <v>0</v>
      </c>
      <c r="DO266" s="176">
        <f t="shared" si="320"/>
        <v>0</v>
      </c>
      <c r="DP266" s="176">
        <f t="shared" si="320"/>
        <v>0</v>
      </c>
      <c r="DQ266" s="176">
        <f t="shared" si="320"/>
        <v>0</v>
      </c>
      <c r="DR266" s="176">
        <f t="shared" si="320"/>
        <v>0</v>
      </c>
      <c r="DS266" s="176">
        <f t="shared" si="320"/>
        <v>0</v>
      </c>
      <c r="DT266" s="176">
        <f t="shared" si="320"/>
        <v>0</v>
      </c>
      <c r="DU266" s="176">
        <f t="shared" si="310"/>
        <v>0</v>
      </c>
      <c r="DV266" s="176">
        <f t="shared" si="310"/>
        <v>0</v>
      </c>
      <c r="DW266" s="176">
        <f t="shared" si="310"/>
        <v>0</v>
      </c>
      <c r="DX266" s="176">
        <f t="shared" si="310"/>
        <v>0</v>
      </c>
      <c r="DY266" s="176">
        <f t="shared" si="310"/>
        <v>0</v>
      </c>
      <c r="DZ266" s="176">
        <f t="shared" si="310"/>
        <v>0</v>
      </c>
      <c r="EA266" s="176">
        <f t="shared" si="310"/>
        <v>0</v>
      </c>
      <c r="EB266" s="176">
        <f t="shared" si="310"/>
        <v>0</v>
      </c>
      <c r="EC266" s="176">
        <f t="shared" si="310"/>
        <v>0</v>
      </c>
      <c r="ED266" s="176">
        <f t="shared" si="310"/>
        <v>0</v>
      </c>
      <c r="EE266" s="176">
        <f t="shared" si="310"/>
        <v>0</v>
      </c>
      <c r="EF266" s="176">
        <f t="shared" ref="EF266:EU284" si="336">+NORMDIST($H266,EF$12,EF$13,FALSE)</f>
        <v>0</v>
      </c>
      <c r="EG266" s="176">
        <f t="shared" si="336"/>
        <v>0</v>
      </c>
      <c r="EH266" s="176">
        <f t="shared" si="336"/>
        <v>0</v>
      </c>
      <c r="EI266" s="176">
        <f t="shared" si="336"/>
        <v>0</v>
      </c>
      <c r="EJ266" s="176">
        <f t="shared" si="336"/>
        <v>0</v>
      </c>
      <c r="EK266" s="176">
        <f t="shared" si="336"/>
        <v>0</v>
      </c>
      <c r="EL266" s="176">
        <f t="shared" si="336"/>
        <v>0</v>
      </c>
      <c r="EM266" s="176">
        <f t="shared" si="336"/>
        <v>0</v>
      </c>
      <c r="EN266" s="176">
        <f t="shared" si="336"/>
        <v>0</v>
      </c>
      <c r="EO266" s="176">
        <f t="shared" si="336"/>
        <v>0</v>
      </c>
      <c r="EP266" s="176">
        <f t="shared" si="336"/>
        <v>0</v>
      </c>
      <c r="EQ266" s="176">
        <f t="shared" si="336"/>
        <v>0</v>
      </c>
      <c r="ER266" s="176">
        <f t="shared" si="336"/>
        <v>0</v>
      </c>
      <c r="ES266" s="176">
        <f t="shared" si="336"/>
        <v>0</v>
      </c>
      <c r="ET266" s="176">
        <f t="shared" si="336"/>
        <v>0</v>
      </c>
      <c r="EU266" s="176">
        <f t="shared" si="336"/>
        <v>0</v>
      </c>
      <c r="EV266" s="176">
        <f t="shared" ref="EV266:FK286" si="337">+NORMDIST($H266,EV$12,EV$13,FALSE)</f>
        <v>0</v>
      </c>
      <c r="EW266" s="176">
        <f t="shared" si="337"/>
        <v>0</v>
      </c>
      <c r="EX266" s="176">
        <f t="shared" si="337"/>
        <v>0</v>
      </c>
      <c r="EY266" s="176">
        <f t="shared" si="337"/>
        <v>0</v>
      </c>
      <c r="EZ266" s="176">
        <f t="shared" si="337"/>
        <v>0</v>
      </c>
      <c r="FA266" s="176">
        <f t="shared" si="337"/>
        <v>0</v>
      </c>
      <c r="FB266" s="176">
        <f t="shared" si="314"/>
        <v>0</v>
      </c>
      <c r="FC266" s="176">
        <f t="shared" si="314"/>
        <v>0</v>
      </c>
      <c r="FD266" s="176">
        <f t="shared" si="314"/>
        <v>0</v>
      </c>
      <c r="FE266" s="176">
        <f t="shared" si="314"/>
        <v>0</v>
      </c>
      <c r="FF266" s="176">
        <f t="shared" si="314"/>
        <v>0</v>
      </c>
      <c r="FG266" s="176">
        <f t="shared" si="314"/>
        <v>0</v>
      </c>
      <c r="FH266" s="176">
        <f t="shared" si="314"/>
        <v>0</v>
      </c>
      <c r="FI266" s="176">
        <f t="shared" si="314"/>
        <v>0</v>
      </c>
      <c r="FJ266" s="176">
        <f t="shared" si="314"/>
        <v>0</v>
      </c>
      <c r="FK266" s="176">
        <f t="shared" si="314"/>
        <v>0</v>
      </c>
      <c r="FL266" s="176">
        <f t="shared" si="314"/>
        <v>0</v>
      </c>
      <c r="FM266" s="176">
        <f t="shared" si="314"/>
        <v>0</v>
      </c>
      <c r="FN266" s="176">
        <f t="shared" si="314"/>
        <v>0</v>
      </c>
      <c r="FO266" s="176">
        <f t="shared" si="314"/>
        <v>0</v>
      </c>
      <c r="FP266" s="176">
        <f t="shared" si="315"/>
        <v>0</v>
      </c>
      <c r="FQ266" s="176">
        <f t="shared" si="315"/>
        <v>0</v>
      </c>
      <c r="FR266" s="176">
        <f t="shared" si="315"/>
        <v>0</v>
      </c>
      <c r="FS266" s="176">
        <f t="shared" si="315"/>
        <v>0</v>
      </c>
      <c r="FT266" s="176">
        <f t="shared" si="315"/>
        <v>0</v>
      </c>
      <c r="FU266" s="176">
        <f t="shared" si="315"/>
        <v>0</v>
      </c>
      <c r="FV266" s="176">
        <f t="shared" si="315"/>
        <v>0</v>
      </c>
      <c r="FW266" s="176">
        <f t="shared" si="315"/>
        <v>0</v>
      </c>
      <c r="FX266" s="176">
        <f t="shared" si="315"/>
        <v>0</v>
      </c>
      <c r="FY266" s="176">
        <f t="shared" si="315"/>
        <v>0</v>
      </c>
      <c r="FZ266" s="176">
        <f t="shared" si="315"/>
        <v>0</v>
      </c>
      <c r="GA266" s="176">
        <f t="shared" si="315"/>
        <v>0</v>
      </c>
      <c r="GB266" s="176">
        <f t="shared" si="315"/>
        <v>0</v>
      </c>
      <c r="GC266" s="176">
        <f t="shared" si="315"/>
        <v>0</v>
      </c>
      <c r="GD266" s="176">
        <f t="shared" si="315"/>
        <v>0</v>
      </c>
      <c r="GE266" s="176">
        <f t="shared" si="315"/>
        <v>0</v>
      </c>
      <c r="GF266" s="176">
        <f t="shared" si="331"/>
        <v>0</v>
      </c>
      <c r="GG266" s="176">
        <f t="shared" si="331"/>
        <v>0</v>
      </c>
      <c r="GH266" s="176">
        <f t="shared" si="331"/>
        <v>0</v>
      </c>
      <c r="GI266" s="176">
        <f t="shared" si="331"/>
        <v>0</v>
      </c>
      <c r="GJ266" s="176">
        <f t="shared" si="331"/>
        <v>0</v>
      </c>
      <c r="GK266" s="176">
        <f t="shared" si="331"/>
        <v>0</v>
      </c>
      <c r="GL266" s="176">
        <f t="shared" si="331"/>
        <v>0</v>
      </c>
      <c r="GM266" s="176">
        <f t="shared" si="331"/>
        <v>0</v>
      </c>
      <c r="GN266" s="176">
        <f t="shared" si="319"/>
        <v>0</v>
      </c>
      <c r="GO266" s="176">
        <f t="shared" si="319"/>
        <v>0</v>
      </c>
      <c r="GP266" s="176">
        <f t="shared" si="319"/>
        <v>0</v>
      </c>
      <c r="GQ266" s="176">
        <f t="shared" si="319"/>
        <v>0</v>
      </c>
      <c r="GR266" s="176">
        <f t="shared" si="319"/>
        <v>0</v>
      </c>
      <c r="GS266" s="176">
        <f t="shared" si="319"/>
        <v>0</v>
      </c>
      <c r="GT266" s="176">
        <f t="shared" si="319"/>
        <v>0</v>
      </c>
      <c r="GU266" s="176">
        <f t="shared" si="319"/>
        <v>0</v>
      </c>
      <c r="GV266" s="176">
        <f t="shared" si="319"/>
        <v>0</v>
      </c>
      <c r="GW266" s="176">
        <f t="shared" si="319"/>
        <v>0</v>
      </c>
      <c r="GX266" s="176">
        <f t="shared" si="319"/>
        <v>0</v>
      </c>
      <c r="GY266" s="176">
        <f t="shared" si="319"/>
        <v>0</v>
      </c>
      <c r="GZ266" s="176">
        <f t="shared" ref="GZ266:HO283" si="338">+NORMDIST($H266,GZ$12,GZ$13,FALSE)</f>
        <v>0</v>
      </c>
      <c r="HA266" s="176">
        <f t="shared" si="338"/>
        <v>0</v>
      </c>
      <c r="HB266" s="176">
        <f t="shared" si="338"/>
        <v>0</v>
      </c>
      <c r="HC266" s="176">
        <f t="shared" si="338"/>
        <v>0</v>
      </c>
      <c r="HD266" s="176">
        <f t="shared" si="338"/>
        <v>0</v>
      </c>
      <c r="HE266" s="176">
        <f t="shared" si="338"/>
        <v>0</v>
      </c>
      <c r="HF266" s="176">
        <f t="shared" si="338"/>
        <v>0</v>
      </c>
      <c r="HG266" s="176">
        <f t="shared" si="338"/>
        <v>0</v>
      </c>
      <c r="HH266" s="176">
        <f t="shared" si="338"/>
        <v>0</v>
      </c>
      <c r="HI266" s="176">
        <f t="shared" si="338"/>
        <v>0</v>
      </c>
      <c r="HJ266" s="176">
        <f t="shared" si="338"/>
        <v>0</v>
      </c>
      <c r="HK266" s="176">
        <f t="shared" si="338"/>
        <v>0</v>
      </c>
      <c r="HL266" s="176">
        <f t="shared" si="338"/>
        <v>0</v>
      </c>
      <c r="HM266" s="176">
        <f t="shared" si="338"/>
        <v>0</v>
      </c>
      <c r="HN266" s="176">
        <f t="shared" si="338"/>
        <v>0</v>
      </c>
      <c r="HO266" s="176">
        <f t="shared" si="338"/>
        <v>0</v>
      </c>
      <c r="HP266" s="176">
        <f t="shared" si="334"/>
        <v>0</v>
      </c>
      <c r="HQ266" s="176">
        <f t="shared" si="334"/>
        <v>0</v>
      </c>
      <c r="HR266" s="176">
        <f t="shared" si="332"/>
        <v>0</v>
      </c>
      <c r="HS266" s="176">
        <f t="shared" si="332"/>
        <v>0</v>
      </c>
      <c r="HT266" s="176">
        <f t="shared" si="332"/>
        <v>0</v>
      </c>
      <c r="HU266" s="176">
        <f t="shared" si="332"/>
        <v>0</v>
      </c>
      <c r="HV266" s="176">
        <f t="shared" si="332"/>
        <v>0</v>
      </c>
      <c r="HW266" s="176">
        <f t="shared" si="332"/>
        <v>0</v>
      </c>
      <c r="HX266" s="176">
        <f t="shared" si="332"/>
        <v>0</v>
      </c>
      <c r="HY266" s="176">
        <f t="shared" si="332"/>
        <v>0</v>
      </c>
      <c r="HZ266" s="176">
        <f t="shared" si="332"/>
        <v>0</v>
      </c>
      <c r="IA266" s="176">
        <f t="shared" si="332"/>
        <v>0</v>
      </c>
      <c r="IB266" s="176">
        <f t="shared" si="332"/>
        <v>0</v>
      </c>
      <c r="IC266" s="176">
        <f t="shared" si="332"/>
        <v>0</v>
      </c>
      <c r="ID266" s="176">
        <f t="shared" si="332"/>
        <v>0</v>
      </c>
      <c r="IE266" s="176">
        <f t="shared" si="324"/>
        <v>0</v>
      </c>
      <c r="IF266" s="176">
        <f t="shared" si="324"/>
        <v>0</v>
      </c>
      <c r="IG266" s="176">
        <f t="shared" si="324"/>
        <v>0</v>
      </c>
    </row>
    <row r="267" spans="2:241" ht="12.75" customHeight="1" x14ac:dyDescent="0.25">
      <c r="B267" s="174"/>
      <c r="C267" s="174"/>
      <c r="D267" s="174">
        <f t="shared" si="256"/>
        <v>0</v>
      </c>
      <c r="E267"/>
      <c r="F267"/>
      <c r="G267" s="177">
        <v>254</v>
      </c>
      <c r="H267" s="176">
        <f t="shared" si="257"/>
        <v>39.383168769836274</v>
      </c>
      <c r="I267" s="176">
        <f t="shared" si="259"/>
        <v>0</v>
      </c>
      <c r="K267" s="176">
        <f t="shared" si="330"/>
        <v>0</v>
      </c>
      <c r="L267" s="176">
        <f t="shared" si="330"/>
        <v>0</v>
      </c>
      <c r="M267" s="176">
        <f t="shared" si="330"/>
        <v>0</v>
      </c>
      <c r="N267" s="176">
        <f t="shared" si="330"/>
        <v>0</v>
      </c>
      <c r="O267" s="176">
        <f t="shared" si="330"/>
        <v>0</v>
      </c>
      <c r="P267" s="176">
        <f t="shared" si="330"/>
        <v>0</v>
      </c>
      <c r="Q267" s="176">
        <f t="shared" si="330"/>
        <v>0</v>
      </c>
      <c r="R267" s="176">
        <f t="shared" si="330"/>
        <v>0</v>
      </c>
      <c r="S267" s="176">
        <f t="shared" si="330"/>
        <v>0</v>
      </c>
      <c r="T267" s="176">
        <f t="shared" si="330"/>
        <v>0</v>
      </c>
      <c r="U267" s="176">
        <f t="shared" si="328"/>
        <v>0</v>
      </c>
      <c r="V267" s="176">
        <f t="shared" si="328"/>
        <v>0</v>
      </c>
      <c r="W267" s="176">
        <f t="shared" si="328"/>
        <v>0</v>
      </c>
      <c r="X267" s="176">
        <f t="shared" si="328"/>
        <v>0</v>
      </c>
      <c r="Y267" s="176">
        <f t="shared" si="328"/>
        <v>0</v>
      </c>
      <c r="Z267" s="176">
        <f t="shared" si="328"/>
        <v>0</v>
      </c>
      <c r="AA267" s="176">
        <f t="shared" si="328"/>
        <v>0</v>
      </c>
      <c r="AB267" s="176">
        <f t="shared" si="328"/>
        <v>0</v>
      </c>
      <c r="AC267" s="176">
        <f t="shared" si="328"/>
        <v>0</v>
      </c>
      <c r="AD267" s="176">
        <f t="shared" si="328"/>
        <v>0</v>
      </c>
      <c r="AE267" s="176">
        <f t="shared" si="328"/>
        <v>0</v>
      </c>
      <c r="AF267" s="176">
        <f t="shared" si="335"/>
        <v>0</v>
      </c>
      <c r="AG267" s="176">
        <f t="shared" si="335"/>
        <v>0</v>
      </c>
      <c r="AH267" s="176">
        <f t="shared" si="335"/>
        <v>0</v>
      </c>
      <c r="AI267" s="176">
        <f t="shared" si="335"/>
        <v>0</v>
      </c>
      <c r="AJ267" s="176">
        <f t="shared" si="335"/>
        <v>0</v>
      </c>
      <c r="AK267" s="176">
        <f t="shared" si="335"/>
        <v>0</v>
      </c>
      <c r="AL267" s="176">
        <f t="shared" si="335"/>
        <v>0</v>
      </c>
      <c r="AM267" s="176">
        <f t="shared" si="335"/>
        <v>0</v>
      </c>
      <c r="AN267" s="176">
        <f t="shared" si="335"/>
        <v>0</v>
      </c>
      <c r="AO267" s="176">
        <f t="shared" si="321"/>
        <v>0</v>
      </c>
      <c r="AP267" s="176">
        <f t="shared" si="321"/>
        <v>0</v>
      </c>
      <c r="AQ267" s="176">
        <f t="shared" si="321"/>
        <v>0</v>
      </c>
      <c r="AR267" s="176">
        <f t="shared" si="321"/>
        <v>0</v>
      </c>
      <c r="AS267" s="176">
        <f t="shared" si="321"/>
        <v>0</v>
      </c>
      <c r="AT267" s="176">
        <f t="shared" si="321"/>
        <v>0</v>
      </c>
      <c r="AU267" s="176">
        <f t="shared" si="321"/>
        <v>0</v>
      </c>
      <c r="AV267" s="176">
        <f t="shared" si="321"/>
        <v>0</v>
      </c>
      <c r="AW267" s="176">
        <f t="shared" si="321"/>
        <v>0</v>
      </c>
      <c r="AX267" s="176">
        <f t="shared" si="321"/>
        <v>0</v>
      </c>
      <c r="AY267" s="176">
        <f t="shared" si="329"/>
        <v>0</v>
      </c>
      <c r="AZ267" s="176">
        <f t="shared" si="329"/>
        <v>0</v>
      </c>
      <c r="BA267" s="176">
        <f t="shared" si="329"/>
        <v>0</v>
      </c>
      <c r="BB267" s="176">
        <f t="shared" si="329"/>
        <v>0</v>
      </c>
      <c r="BC267" s="176">
        <f t="shared" si="329"/>
        <v>0</v>
      </c>
      <c r="BD267" s="176">
        <f t="shared" si="329"/>
        <v>0</v>
      </c>
      <c r="BE267" s="176">
        <f t="shared" si="329"/>
        <v>0</v>
      </c>
      <c r="BF267" s="176">
        <f t="shared" si="329"/>
        <v>0</v>
      </c>
      <c r="BG267" s="176">
        <f t="shared" si="329"/>
        <v>0</v>
      </c>
      <c r="BH267" s="176">
        <f t="shared" si="329"/>
        <v>0</v>
      </c>
      <c r="BI267" s="176">
        <f t="shared" si="317"/>
        <v>0</v>
      </c>
      <c r="BJ267" s="176">
        <f t="shared" si="317"/>
        <v>0</v>
      </c>
      <c r="BK267" s="176">
        <f t="shared" si="317"/>
        <v>0</v>
      </c>
      <c r="BL267" s="176">
        <f t="shared" si="317"/>
        <v>0</v>
      </c>
      <c r="BM267" s="176">
        <f t="shared" si="317"/>
        <v>0</v>
      </c>
      <c r="BN267" s="176">
        <f t="shared" si="317"/>
        <v>0</v>
      </c>
      <c r="BO267" s="176">
        <f t="shared" si="317"/>
        <v>0</v>
      </c>
      <c r="BP267" s="176">
        <f t="shared" si="317"/>
        <v>0</v>
      </c>
      <c r="BQ267" s="176">
        <f t="shared" si="317"/>
        <v>0</v>
      </c>
      <c r="BR267" s="176">
        <f t="shared" si="317"/>
        <v>0</v>
      </c>
      <c r="BS267" s="176">
        <f t="shared" si="305"/>
        <v>0</v>
      </c>
      <c r="BT267" s="176">
        <f t="shared" si="305"/>
        <v>0</v>
      </c>
      <c r="BU267" s="176">
        <f t="shared" si="305"/>
        <v>0</v>
      </c>
      <c r="BV267" s="176">
        <f t="shared" si="305"/>
        <v>0</v>
      </c>
      <c r="BW267" s="176">
        <f t="shared" si="305"/>
        <v>0</v>
      </c>
      <c r="BX267" s="176">
        <f t="shared" si="305"/>
        <v>0</v>
      </c>
      <c r="BY267" s="176">
        <f t="shared" si="305"/>
        <v>0</v>
      </c>
      <c r="BZ267" s="176">
        <f t="shared" si="305"/>
        <v>0</v>
      </c>
      <c r="CA267" s="176">
        <f t="shared" si="305"/>
        <v>0</v>
      </c>
      <c r="CB267" s="176">
        <f t="shared" ref="CB267" si="339">+NORMDIST($H267,CB$12,CB$13,FALSE)</f>
        <v>0</v>
      </c>
      <c r="CC267" s="176">
        <f t="shared" si="327"/>
        <v>0</v>
      </c>
      <c r="CD267" s="176">
        <f t="shared" si="327"/>
        <v>0</v>
      </c>
      <c r="CE267" s="176">
        <f t="shared" si="327"/>
        <v>0</v>
      </c>
      <c r="CF267" s="176">
        <f t="shared" si="327"/>
        <v>0</v>
      </c>
      <c r="CG267" s="176">
        <f t="shared" si="327"/>
        <v>0</v>
      </c>
      <c r="CH267" s="176">
        <f t="shared" si="327"/>
        <v>0</v>
      </c>
      <c r="CI267" s="176">
        <f t="shared" si="327"/>
        <v>0</v>
      </c>
      <c r="CJ267" s="176">
        <f t="shared" si="327"/>
        <v>0</v>
      </c>
      <c r="CK267" s="176">
        <f t="shared" si="327"/>
        <v>0</v>
      </c>
      <c r="CL267" s="176">
        <f t="shared" si="327"/>
        <v>0</v>
      </c>
      <c r="CM267" s="176">
        <f t="shared" si="327"/>
        <v>0</v>
      </c>
      <c r="CN267" s="176">
        <f t="shared" si="327"/>
        <v>0</v>
      </c>
      <c r="CO267" s="176">
        <f t="shared" si="327"/>
        <v>0</v>
      </c>
      <c r="CP267" s="176">
        <f t="shared" si="327"/>
        <v>0</v>
      </c>
      <c r="CQ267" s="176">
        <f t="shared" si="327"/>
        <v>0</v>
      </c>
      <c r="CR267" s="176">
        <f t="shared" si="327"/>
        <v>0</v>
      </c>
      <c r="CS267" s="176">
        <f t="shared" si="325"/>
        <v>0</v>
      </c>
      <c r="CT267" s="176">
        <f t="shared" si="325"/>
        <v>0</v>
      </c>
      <c r="CU267" s="176">
        <f t="shared" si="325"/>
        <v>0</v>
      </c>
      <c r="CV267" s="176">
        <f t="shared" si="325"/>
        <v>0</v>
      </c>
      <c r="CW267" s="176">
        <f t="shared" si="323"/>
        <v>0</v>
      </c>
      <c r="CX267" s="176">
        <f t="shared" si="323"/>
        <v>0</v>
      </c>
      <c r="CY267" s="176">
        <f t="shared" si="323"/>
        <v>0</v>
      </c>
      <c r="CZ267" s="176">
        <f t="shared" si="323"/>
        <v>0</v>
      </c>
      <c r="DA267" s="176">
        <f t="shared" si="323"/>
        <v>0</v>
      </c>
      <c r="DB267" s="176">
        <f t="shared" si="323"/>
        <v>0</v>
      </c>
      <c r="DC267" s="176">
        <f t="shared" si="323"/>
        <v>0</v>
      </c>
      <c r="DD267" s="176">
        <f t="shared" si="323"/>
        <v>0</v>
      </c>
      <c r="DE267" s="176">
        <f t="shared" si="320"/>
        <v>0</v>
      </c>
      <c r="DF267" s="176">
        <f t="shared" si="320"/>
        <v>0</v>
      </c>
      <c r="DG267" s="176">
        <f t="shared" si="320"/>
        <v>0</v>
      </c>
      <c r="DH267" s="176">
        <f t="shared" si="320"/>
        <v>0</v>
      </c>
      <c r="DI267" s="176">
        <f t="shared" si="320"/>
        <v>0</v>
      </c>
      <c r="DJ267" s="176">
        <f t="shared" si="320"/>
        <v>0</v>
      </c>
      <c r="DK267" s="176">
        <f t="shared" si="320"/>
        <v>0</v>
      </c>
      <c r="DL267" s="176">
        <f t="shared" si="320"/>
        <v>0</v>
      </c>
      <c r="DM267" s="176">
        <f t="shared" si="320"/>
        <v>0</v>
      </c>
      <c r="DN267" s="176">
        <f t="shared" si="320"/>
        <v>0</v>
      </c>
      <c r="DO267" s="176">
        <f t="shared" si="320"/>
        <v>0</v>
      </c>
      <c r="DP267" s="176">
        <f t="shared" si="320"/>
        <v>0</v>
      </c>
      <c r="DQ267" s="176">
        <f t="shared" si="320"/>
        <v>0</v>
      </c>
      <c r="DR267" s="176">
        <f t="shared" ref="DR267:DT267" si="340">+NORMDIST($H267,DR$12,DR$13,FALSE)</f>
        <v>0</v>
      </c>
      <c r="DS267" s="176">
        <f t="shared" si="340"/>
        <v>0</v>
      </c>
      <c r="DT267" s="176">
        <f t="shared" si="340"/>
        <v>0</v>
      </c>
      <c r="DU267" s="176">
        <f t="shared" si="310"/>
        <v>0</v>
      </c>
      <c r="DV267" s="176">
        <f t="shared" si="310"/>
        <v>0</v>
      </c>
      <c r="DW267" s="176">
        <f t="shared" si="310"/>
        <v>0</v>
      </c>
      <c r="DX267" s="176">
        <f t="shared" si="310"/>
        <v>0</v>
      </c>
      <c r="DY267" s="176">
        <f t="shared" si="310"/>
        <v>0</v>
      </c>
      <c r="DZ267" s="176">
        <f t="shared" si="310"/>
        <v>0</v>
      </c>
      <c r="EA267" s="176">
        <f t="shared" ref="EA267:EF267" si="341">+NORMDIST($H267,EA$12,EA$13,FALSE)</f>
        <v>0</v>
      </c>
      <c r="EB267" s="176">
        <f t="shared" si="341"/>
        <v>0</v>
      </c>
      <c r="EC267" s="176">
        <f t="shared" si="341"/>
        <v>0</v>
      </c>
      <c r="ED267" s="176">
        <f t="shared" si="341"/>
        <v>0</v>
      </c>
      <c r="EE267" s="176">
        <f t="shared" si="341"/>
        <v>0</v>
      </c>
      <c r="EF267" s="176">
        <f t="shared" si="341"/>
        <v>0</v>
      </c>
      <c r="EG267" s="176">
        <f t="shared" si="336"/>
        <v>0</v>
      </c>
      <c r="EH267" s="176">
        <f t="shared" si="336"/>
        <v>0</v>
      </c>
      <c r="EI267" s="176">
        <f t="shared" si="336"/>
        <v>0</v>
      </c>
      <c r="EJ267" s="176">
        <f t="shared" si="336"/>
        <v>0</v>
      </c>
      <c r="EK267" s="176">
        <f t="shared" si="336"/>
        <v>0</v>
      </c>
      <c r="EL267" s="176">
        <f t="shared" si="336"/>
        <v>0</v>
      </c>
      <c r="EM267" s="176">
        <f t="shared" si="336"/>
        <v>0</v>
      </c>
      <c r="EN267" s="176">
        <f t="shared" si="336"/>
        <v>0</v>
      </c>
      <c r="EO267" s="176">
        <f t="shared" si="336"/>
        <v>0</v>
      </c>
      <c r="EP267" s="176">
        <f t="shared" si="336"/>
        <v>0</v>
      </c>
      <c r="EQ267" s="176">
        <f t="shared" si="336"/>
        <v>0</v>
      </c>
      <c r="ER267" s="176">
        <f t="shared" si="336"/>
        <v>0</v>
      </c>
      <c r="ES267" s="176">
        <f t="shared" si="336"/>
        <v>0</v>
      </c>
      <c r="ET267" s="176">
        <f t="shared" si="336"/>
        <v>0</v>
      </c>
      <c r="EU267" s="176">
        <f t="shared" si="336"/>
        <v>0</v>
      </c>
      <c r="EV267" s="176">
        <f t="shared" si="337"/>
        <v>0</v>
      </c>
      <c r="EW267" s="176">
        <f t="shared" si="337"/>
        <v>0</v>
      </c>
      <c r="EX267" s="176">
        <f t="shared" si="337"/>
        <v>0</v>
      </c>
      <c r="EY267" s="176">
        <f t="shared" si="337"/>
        <v>0</v>
      </c>
      <c r="EZ267" s="176">
        <f t="shared" si="337"/>
        <v>0</v>
      </c>
      <c r="FA267" s="176">
        <f t="shared" si="337"/>
        <v>0</v>
      </c>
      <c r="FB267" s="176">
        <f t="shared" si="314"/>
        <v>0</v>
      </c>
      <c r="FC267" s="176">
        <f t="shared" ref="FC267:FR292" si="342">+NORMDIST($H267,FC$12,FC$13,FALSE)</f>
        <v>0</v>
      </c>
      <c r="FD267" s="176">
        <f t="shared" si="342"/>
        <v>0</v>
      </c>
      <c r="FE267" s="176">
        <f t="shared" si="342"/>
        <v>0</v>
      </c>
      <c r="FF267" s="176">
        <f t="shared" si="342"/>
        <v>0</v>
      </c>
      <c r="FG267" s="176">
        <f t="shared" si="342"/>
        <v>0</v>
      </c>
      <c r="FH267" s="176">
        <f t="shared" si="342"/>
        <v>0</v>
      </c>
      <c r="FI267" s="176">
        <f t="shared" si="342"/>
        <v>0</v>
      </c>
      <c r="FJ267" s="176">
        <f t="shared" si="342"/>
        <v>0</v>
      </c>
      <c r="FK267" s="176">
        <f t="shared" si="342"/>
        <v>0</v>
      </c>
      <c r="FL267" s="176">
        <f t="shared" si="342"/>
        <v>0</v>
      </c>
      <c r="FM267" s="176">
        <f t="shared" si="342"/>
        <v>0</v>
      </c>
      <c r="FN267" s="176">
        <f t="shared" si="342"/>
        <v>0</v>
      </c>
      <c r="FO267" s="176">
        <f t="shared" si="342"/>
        <v>0</v>
      </c>
      <c r="FP267" s="176">
        <f t="shared" si="342"/>
        <v>0</v>
      </c>
      <c r="FQ267" s="176">
        <f t="shared" si="342"/>
        <v>0</v>
      </c>
      <c r="FR267" s="176">
        <f t="shared" si="315"/>
        <v>0</v>
      </c>
      <c r="FS267" s="176">
        <f t="shared" si="315"/>
        <v>0</v>
      </c>
      <c r="FT267" s="176">
        <f t="shared" si="315"/>
        <v>0</v>
      </c>
      <c r="FU267" s="176">
        <f t="shared" si="315"/>
        <v>0</v>
      </c>
      <c r="FV267" s="176">
        <f t="shared" si="315"/>
        <v>0</v>
      </c>
      <c r="FW267" s="176">
        <f t="shared" si="315"/>
        <v>0</v>
      </c>
      <c r="FX267" s="176">
        <f t="shared" si="315"/>
        <v>0</v>
      </c>
      <c r="FY267" s="176">
        <f t="shared" si="315"/>
        <v>0</v>
      </c>
      <c r="FZ267" s="176">
        <f t="shared" si="315"/>
        <v>0</v>
      </c>
      <c r="GA267" s="176">
        <f t="shared" si="315"/>
        <v>0</v>
      </c>
      <c r="GB267" s="176">
        <f t="shared" si="315"/>
        <v>0</v>
      </c>
      <c r="GC267" s="176">
        <f t="shared" si="315"/>
        <v>0</v>
      </c>
      <c r="GD267" s="176">
        <f t="shared" si="315"/>
        <v>0</v>
      </c>
      <c r="GE267" s="176">
        <f t="shared" si="315"/>
        <v>0</v>
      </c>
      <c r="GF267" s="176">
        <f t="shared" si="331"/>
        <v>0</v>
      </c>
      <c r="GG267" s="176">
        <f t="shared" si="331"/>
        <v>0</v>
      </c>
      <c r="GH267" s="176">
        <f t="shared" si="331"/>
        <v>0</v>
      </c>
      <c r="GI267" s="176">
        <f t="shared" si="331"/>
        <v>0</v>
      </c>
      <c r="GJ267" s="176">
        <f t="shared" si="331"/>
        <v>0</v>
      </c>
      <c r="GK267" s="176">
        <f t="shared" si="331"/>
        <v>0</v>
      </c>
      <c r="GL267" s="176">
        <f t="shared" si="331"/>
        <v>0</v>
      </c>
      <c r="GM267" s="176">
        <f t="shared" si="331"/>
        <v>0</v>
      </c>
      <c r="GN267" s="176">
        <f t="shared" si="331"/>
        <v>0</v>
      </c>
      <c r="GO267" s="176">
        <f t="shared" si="331"/>
        <v>0</v>
      </c>
      <c r="GP267" s="176">
        <f t="shared" si="331"/>
        <v>0</v>
      </c>
      <c r="GQ267" s="176">
        <f t="shared" si="331"/>
        <v>0</v>
      </c>
      <c r="GR267" s="176">
        <f t="shared" si="331"/>
        <v>0</v>
      </c>
      <c r="GS267" s="176">
        <f t="shared" si="331"/>
        <v>0</v>
      </c>
      <c r="GT267" s="176">
        <f t="shared" si="331"/>
        <v>0</v>
      </c>
      <c r="GU267" s="176">
        <f t="shared" si="331"/>
        <v>0</v>
      </c>
      <c r="GV267" s="176">
        <f t="shared" ref="GV267:HK284" si="343">+NORMDIST($H267,GV$12,GV$13,FALSE)</f>
        <v>0</v>
      </c>
      <c r="GW267" s="176">
        <f t="shared" si="343"/>
        <v>0</v>
      </c>
      <c r="GX267" s="176">
        <f t="shared" si="343"/>
        <v>0</v>
      </c>
      <c r="GY267" s="176">
        <f t="shared" si="343"/>
        <v>0</v>
      </c>
      <c r="GZ267" s="176">
        <f t="shared" si="343"/>
        <v>0</v>
      </c>
      <c r="HA267" s="176">
        <f t="shared" si="338"/>
        <v>0</v>
      </c>
      <c r="HB267" s="176">
        <f t="shared" si="338"/>
        <v>0</v>
      </c>
      <c r="HC267" s="176">
        <f t="shared" si="338"/>
        <v>0</v>
      </c>
      <c r="HD267" s="176">
        <f t="shared" si="338"/>
        <v>0</v>
      </c>
      <c r="HE267" s="176">
        <f t="shared" si="338"/>
        <v>0</v>
      </c>
      <c r="HF267" s="176">
        <f t="shared" si="338"/>
        <v>0</v>
      </c>
      <c r="HG267" s="176">
        <f t="shared" si="338"/>
        <v>0</v>
      </c>
      <c r="HH267" s="176">
        <f t="shared" si="338"/>
        <v>0</v>
      </c>
      <c r="HI267" s="176">
        <f t="shared" si="338"/>
        <v>0</v>
      </c>
      <c r="HJ267" s="176">
        <f t="shared" si="338"/>
        <v>0</v>
      </c>
      <c r="HK267" s="176">
        <f t="shared" si="338"/>
        <v>0</v>
      </c>
      <c r="HL267" s="176">
        <f t="shared" si="338"/>
        <v>0</v>
      </c>
      <c r="HM267" s="176">
        <f t="shared" si="338"/>
        <v>0</v>
      </c>
      <c r="HN267" s="176">
        <f t="shared" si="338"/>
        <v>0</v>
      </c>
      <c r="HO267" s="176">
        <f t="shared" si="338"/>
        <v>0</v>
      </c>
      <c r="HP267" s="176">
        <f t="shared" si="334"/>
        <v>0</v>
      </c>
      <c r="HQ267" s="176">
        <f t="shared" si="334"/>
        <v>0</v>
      </c>
      <c r="HR267" s="176">
        <f t="shared" si="332"/>
        <v>0</v>
      </c>
      <c r="HS267" s="176">
        <f t="shared" si="332"/>
        <v>0</v>
      </c>
      <c r="HT267" s="176">
        <f t="shared" si="332"/>
        <v>0</v>
      </c>
      <c r="HU267" s="176">
        <f t="shared" si="332"/>
        <v>0</v>
      </c>
      <c r="HV267" s="176">
        <f t="shared" si="332"/>
        <v>0</v>
      </c>
      <c r="HW267" s="176">
        <f t="shared" si="332"/>
        <v>0</v>
      </c>
      <c r="HX267" s="176">
        <f t="shared" si="332"/>
        <v>0</v>
      </c>
      <c r="HY267" s="176">
        <f t="shared" si="332"/>
        <v>0</v>
      </c>
      <c r="HZ267" s="176">
        <f t="shared" si="332"/>
        <v>0</v>
      </c>
      <c r="IA267" s="176">
        <f t="shared" si="332"/>
        <v>0</v>
      </c>
      <c r="IB267" s="176">
        <f t="shared" si="332"/>
        <v>0</v>
      </c>
      <c r="IC267" s="176">
        <f t="shared" si="332"/>
        <v>0</v>
      </c>
      <c r="ID267" s="176">
        <f t="shared" si="332"/>
        <v>0</v>
      </c>
      <c r="IE267" s="176">
        <f t="shared" si="324"/>
        <v>0</v>
      </c>
      <c r="IF267" s="176">
        <f t="shared" si="324"/>
        <v>0</v>
      </c>
      <c r="IG267" s="176">
        <f t="shared" si="324"/>
        <v>0</v>
      </c>
    </row>
    <row r="268" spans="2:241" ht="12.75" customHeight="1" x14ac:dyDescent="0.25">
      <c r="B268" s="174"/>
      <c r="C268" s="174"/>
      <c r="D268" s="174">
        <f t="shared" si="256"/>
        <v>0</v>
      </c>
      <c r="E268"/>
      <c r="F268"/>
      <c r="G268" s="177">
        <v>255</v>
      </c>
      <c r="H268" s="176">
        <f t="shared" si="257"/>
        <v>39.538220615386805</v>
      </c>
      <c r="I268" s="176">
        <f t="shared" si="259"/>
        <v>0</v>
      </c>
      <c r="K268" s="176">
        <f t="shared" si="330"/>
        <v>0</v>
      </c>
      <c r="L268" s="176">
        <f t="shared" si="330"/>
        <v>0</v>
      </c>
      <c r="M268" s="176">
        <f t="shared" si="330"/>
        <v>0</v>
      </c>
      <c r="N268" s="176">
        <f t="shared" si="330"/>
        <v>0</v>
      </c>
      <c r="O268" s="176">
        <f t="shared" si="330"/>
        <v>0</v>
      </c>
      <c r="P268" s="176">
        <f t="shared" si="330"/>
        <v>0</v>
      </c>
      <c r="Q268" s="176">
        <f t="shared" si="330"/>
        <v>0</v>
      </c>
      <c r="R268" s="176">
        <f t="shared" si="330"/>
        <v>0</v>
      </c>
      <c r="S268" s="176">
        <f t="shared" si="330"/>
        <v>0</v>
      </c>
      <c r="T268" s="176">
        <f t="shared" si="330"/>
        <v>0</v>
      </c>
      <c r="U268" s="176">
        <f t="shared" si="328"/>
        <v>0</v>
      </c>
      <c r="V268" s="176">
        <f t="shared" si="328"/>
        <v>0</v>
      </c>
      <c r="W268" s="176">
        <f t="shared" si="328"/>
        <v>0</v>
      </c>
      <c r="X268" s="176">
        <f t="shared" si="328"/>
        <v>0</v>
      </c>
      <c r="Y268" s="176">
        <f t="shared" si="328"/>
        <v>0</v>
      </c>
      <c r="Z268" s="176">
        <f t="shared" si="328"/>
        <v>0</v>
      </c>
      <c r="AA268" s="176">
        <f t="shared" si="328"/>
        <v>0</v>
      </c>
      <c r="AB268" s="176">
        <f t="shared" si="328"/>
        <v>0</v>
      </c>
      <c r="AC268" s="176">
        <f t="shared" si="328"/>
        <v>0</v>
      </c>
      <c r="AD268" s="176">
        <f t="shared" si="328"/>
        <v>0</v>
      </c>
      <c r="AE268" s="176">
        <f t="shared" si="328"/>
        <v>0</v>
      </c>
      <c r="AF268" s="176">
        <f t="shared" si="335"/>
        <v>0</v>
      </c>
      <c r="AG268" s="176">
        <f t="shared" si="335"/>
        <v>0</v>
      </c>
      <c r="AH268" s="176">
        <f t="shared" si="335"/>
        <v>0</v>
      </c>
      <c r="AI268" s="176">
        <f t="shared" si="335"/>
        <v>0</v>
      </c>
      <c r="AJ268" s="176">
        <f t="shared" si="335"/>
        <v>0</v>
      </c>
      <c r="AK268" s="176">
        <f t="shared" si="335"/>
        <v>0</v>
      </c>
      <c r="AL268" s="176">
        <f t="shared" si="335"/>
        <v>0</v>
      </c>
      <c r="AM268" s="176">
        <f t="shared" si="335"/>
        <v>0</v>
      </c>
      <c r="AN268" s="176">
        <f t="shared" si="335"/>
        <v>0</v>
      </c>
      <c r="AO268" s="176">
        <f t="shared" si="321"/>
        <v>0</v>
      </c>
      <c r="AP268" s="176">
        <f t="shared" si="321"/>
        <v>0</v>
      </c>
      <c r="AQ268" s="176">
        <f t="shared" si="321"/>
        <v>0</v>
      </c>
      <c r="AR268" s="176">
        <f t="shared" si="321"/>
        <v>0</v>
      </c>
      <c r="AS268" s="176">
        <f t="shared" si="321"/>
        <v>0</v>
      </c>
      <c r="AT268" s="176">
        <f t="shared" si="321"/>
        <v>0</v>
      </c>
      <c r="AU268" s="176">
        <f t="shared" si="321"/>
        <v>0</v>
      </c>
      <c r="AV268" s="176">
        <f t="shared" si="321"/>
        <v>0</v>
      </c>
      <c r="AW268" s="176">
        <f t="shared" si="321"/>
        <v>0</v>
      </c>
      <c r="AX268" s="176">
        <f t="shared" si="321"/>
        <v>0</v>
      </c>
      <c r="AY268" s="176">
        <f t="shared" si="329"/>
        <v>0</v>
      </c>
      <c r="AZ268" s="176">
        <f t="shared" si="329"/>
        <v>0</v>
      </c>
      <c r="BA268" s="176">
        <f t="shared" si="329"/>
        <v>0</v>
      </c>
      <c r="BB268" s="176">
        <f t="shared" si="329"/>
        <v>0</v>
      </c>
      <c r="BC268" s="176">
        <f t="shared" si="329"/>
        <v>0</v>
      </c>
      <c r="BD268" s="176">
        <f t="shared" si="329"/>
        <v>0</v>
      </c>
      <c r="BE268" s="176">
        <f t="shared" si="329"/>
        <v>0</v>
      </c>
      <c r="BF268" s="176">
        <f t="shared" si="329"/>
        <v>0</v>
      </c>
      <c r="BG268" s="176">
        <f t="shared" si="329"/>
        <v>0</v>
      </c>
      <c r="BH268" s="176">
        <f t="shared" si="329"/>
        <v>0</v>
      </c>
      <c r="BI268" s="176">
        <f t="shared" si="317"/>
        <v>0</v>
      </c>
      <c r="BJ268" s="176">
        <f t="shared" si="317"/>
        <v>0</v>
      </c>
      <c r="BK268" s="176">
        <f t="shared" si="317"/>
        <v>0</v>
      </c>
      <c r="BL268" s="176">
        <f t="shared" si="317"/>
        <v>0</v>
      </c>
      <c r="BM268" s="176">
        <f t="shared" si="317"/>
        <v>0</v>
      </c>
      <c r="BN268" s="176">
        <f t="shared" si="317"/>
        <v>0</v>
      </c>
      <c r="BO268" s="176">
        <f t="shared" si="317"/>
        <v>0</v>
      </c>
      <c r="BP268" s="176">
        <f t="shared" si="317"/>
        <v>0</v>
      </c>
      <c r="BQ268" s="176">
        <f t="shared" si="317"/>
        <v>0</v>
      </c>
      <c r="BR268" s="176">
        <f t="shared" si="317"/>
        <v>0</v>
      </c>
      <c r="BS268" s="176">
        <f t="shared" si="317"/>
        <v>0</v>
      </c>
      <c r="BT268" s="176">
        <f t="shared" si="317"/>
        <v>0</v>
      </c>
      <c r="BU268" s="176">
        <f t="shared" si="317"/>
        <v>0</v>
      </c>
      <c r="BV268" s="176">
        <f t="shared" si="317"/>
        <v>0</v>
      </c>
      <c r="BW268" s="176">
        <f t="shared" si="317"/>
        <v>0</v>
      </c>
      <c r="BX268" s="176">
        <f t="shared" ref="BX268:CB270" si="344">+NORMDIST($H268,BX$12,BX$13,FALSE)</f>
        <v>0</v>
      </c>
      <c r="BY268" s="176">
        <f t="shared" si="344"/>
        <v>0</v>
      </c>
      <c r="BZ268" s="176">
        <f t="shared" si="344"/>
        <v>0</v>
      </c>
      <c r="CA268" s="176">
        <f t="shared" si="344"/>
        <v>0</v>
      </c>
      <c r="CB268" s="176">
        <f t="shared" si="344"/>
        <v>0</v>
      </c>
      <c r="CC268" s="176">
        <f t="shared" si="327"/>
        <v>0</v>
      </c>
      <c r="CD268" s="176">
        <f t="shared" si="327"/>
        <v>0</v>
      </c>
      <c r="CE268" s="176">
        <f t="shared" si="327"/>
        <v>0</v>
      </c>
      <c r="CF268" s="176">
        <f t="shared" si="327"/>
        <v>0</v>
      </c>
      <c r="CG268" s="176">
        <f t="shared" si="327"/>
        <v>0</v>
      </c>
      <c r="CH268" s="176">
        <f t="shared" si="327"/>
        <v>0</v>
      </c>
      <c r="CI268" s="176">
        <f t="shared" si="327"/>
        <v>0</v>
      </c>
      <c r="CJ268" s="176">
        <f t="shared" si="327"/>
        <v>0</v>
      </c>
      <c r="CK268" s="176">
        <f t="shared" si="327"/>
        <v>0</v>
      </c>
      <c r="CL268" s="176">
        <f t="shared" si="327"/>
        <v>0</v>
      </c>
      <c r="CM268" s="176">
        <f t="shared" si="327"/>
        <v>0</v>
      </c>
      <c r="CN268" s="176">
        <f t="shared" si="327"/>
        <v>0</v>
      </c>
      <c r="CO268" s="176">
        <f t="shared" si="327"/>
        <v>0</v>
      </c>
      <c r="CP268" s="176">
        <f t="shared" si="327"/>
        <v>0</v>
      </c>
      <c r="CQ268" s="176">
        <f t="shared" si="327"/>
        <v>0</v>
      </c>
      <c r="CR268" s="176">
        <f t="shared" si="327"/>
        <v>0</v>
      </c>
      <c r="CS268" s="176">
        <f t="shared" si="325"/>
        <v>0</v>
      </c>
      <c r="CT268" s="176">
        <f t="shared" si="325"/>
        <v>0</v>
      </c>
      <c r="CU268" s="176">
        <f t="shared" si="325"/>
        <v>0</v>
      </c>
      <c r="CV268" s="176">
        <f t="shared" si="325"/>
        <v>0</v>
      </c>
      <c r="CW268" s="176">
        <f t="shared" si="323"/>
        <v>0</v>
      </c>
      <c r="CX268" s="176">
        <f t="shared" si="323"/>
        <v>0</v>
      </c>
      <c r="CY268" s="176">
        <f t="shared" si="323"/>
        <v>0</v>
      </c>
      <c r="CZ268" s="176">
        <f t="shared" si="323"/>
        <v>0</v>
      </c>
      <c r="DA268" s="176">
        <f t="shared" si="323"/>
        <v>0</v>
      </c>
      <c r="DB268" s="176">
        <f t="shared" si="323"/>
        <v>0</v>
      </c>
      <c r="DC268" s="176">
        <f t="shared" si="323"/>
        <v>0</v>
      </c>
      <c r="DD268" s="176">
        <f t="shared" si="323"/>
        <v>0</v>
      </c>
      <c r="DE268" s="176">
        <f t="shared" si="323"/>
        <v>0</v>
      </c>
      <c r="DF268" s="176">
        <f t="shared" si="323"/>
        <v>0</v>
      </c>
      <c r="DG268" s="176">
        <f t="shared" si="323"/>
        <v>0</v>
      </c>
      <c r="DH268" s="176">
        <f t="shared" si="323"/>
        <v>0</v>
      </c>
      <c r="DI268" s="176">
        <f t="shared" ref="DI268:DX283" si="345">+NORMDIST($H268,DI$12,DI$13,FALSE)</f>
        <v>0</v>
      </c>
      <c r="DJ268" s="176">
        <f t="shared" si="345"/>
        <v>0</v>
      </c>
      <c r="DK268" s="176">
        <f t="shared" si="345"/>
        <v>0</v>
      </c>
      <c r="DL268" s="176">
        <f t="shared" si="345"/>
        <v>0</v>
      </c>
      <c r="DM268" s="176">
        <f t="shared" si="345"/>
        <v>0</v>
      </c>
      <c r="DN268" s="176">
        <f t="shared" si="345"/>
        <v>0</v>
      </c>
      <c r="DO268" s="176">
        <f t="shared" si="345"/>
        <v>0</v>
      </c>
      <c r="DP268" s="176">
        <f t="shared" si="345"/>
        <v>0</v>
      </c>
      <c r="DQ268" s="176">
        <f t="shared" si="345"/>
        <v>0</v>
      </c>
      <c r="DR268" s="176">
        <f t="shared" si="345"/>
        <v>0</v>
      </c>
      <c r="DS268" s="176">
        <f t="shared" si="345"/>
        <v>0</v>
      </c>
      <c r="DT268" s="176">
        <f t="shared" si="345"/>
        <v>0</v>
      </c>
      <c r="DU268" s="176">
        <f t="shared" si="345"/>
        <v>0</v>
      </c>
      <c r="DV268" s="176">
        <f t="shared" si="345"/>
        <v>0</v>
      </c>
      <c r="DW268" s="176">
        <f t="shared" si="345"/>
        <v>0</v>
      </c>
      <c r="DX268" s="176">
        <f t="shared" si="345"/>
        <v>0</v>
      </c>
      <c r="DY268" s="176">
        <f t="shared" ref="DY268:EN282" si="346">+NORMDIST($H268,DY$12,DY$13,FALSE)</f>
        <v>0</v>
      </c>
      <c r="DZ268" s="176">
        <f t="shared" si="346"/>
        <v>0</v>
      </c>
      <c r="EA268" s="176">
        <f t="shared" si="346"/>
        <v>0</v>
      </c>
      <c r="EB268" s="176">
        <f t="shared" si="346"/>
        <v>0</v>
      </c>
      <c r="EC268" s="176">
        <f t="shared" si="346"/>
        <v>0</v>
      </c>
      <c r="ED268" s="176">
        <f t="shared" si="346"/>
        <v>0</v>
      </c>
      <c r="EE268" s="176">
        <f t="shared" si="346"/>
        <v>0</v>
      </c>
      <c r="EF268" s="176">
        <f t="shared" si="346"/>
        <v>0</v>
      </c>
      <c r="EG268" s="176">
        <f t="shared" si="336"/>
        <v>0</v>
      </c>
      <c r="EH268" s="176">
        <f t="shared" si="336"/>
        <v>0</v>
      </c>
      <c r="EI268" s="176">
        <f t="shared" si="336"/>
        <v>0</v>
      </c>
      <c r="EJ268" s="176">
        <f t="shared" si="336"/>
        <v>0</v>
      </c>
      <c r="EK268" s="176">
        <f t="shared" si="336"/>
        <v>0</v>
      </c>
      <c r="EL268" s="176">
        <f t="shared" si="336"/>
        <v>0</v>
      </c>
      <c r="EM268" s="176">
        <f t="shared" si="336"/>
        <v>0</v>
      </c>
      <c r="EN268" s="176">
        <f t="shared" si="336"/>
        <v>0</v>
      </c>
      <c r="EO268" s="176">
        <f t="shared" si="336"/>
        <v>0</v>
      </c>
      <c r="EP268" s="176">
        <f t="shared" si="336"/>
        <v>0</v>
      </c>
      <c r="EQ268" s="176">
        <f t="shared" si="336"/>
        <v>0</v>
      </c>
      <c r="ER268" s="176">
        <f t="shared" si="336"/>
        <v>0</v>
      </c>
      <c r="ES268" s="176">
        <f t="shared" si="336"/>
        <v>0</v>
      </c>
      <c r="ET268" s="176">
        <f t="shared" si="336"/>
        <v>0</v>
      </c>
      <c r="EU268" s="176">
        <f t="shared" si="336"/>
        <v>0</v>
      </c>
      <c r="EV268" s="176">
        <f t="shared" si="337"/>
        <v>0</v>
      </c>
      <c r="EW268" s="176">
        <f t="shared" si="337"/>
        <v>0</v>
      </c>
      <c r="EX268" s="176">
        <f t="shared" si="337"/>
        <v>0</v>
      </c>
      <c r="EY268" s="176">
        <f t="shared" si="337"/>
        <v>0</v>
      </c>
      <c r="EZ268" s="176">
        <f t="shared" si="337"/>
        <v>0</v>
      </c>
      <c r="FA268" s="176">
        <f t="shared" si="337"/>
        <v>0</v>
      </c>
      <c r="FB268" s="176">
        <f t="shared" si="337"/>
        <v>0</v>
      </c>
      <c r="FC268" s="176">
        <f t="shared" si="337"/>
        <v>0</v>
      </c>
      <c r="FD268" s="176">
        <f t="shared" si="337"/>
        <v>0</v>
      </c>
      <c r="FE268" s="176">
        <f t="shared" si="337"/>
        <v>0</v>
      </c>
      <c r="FF268" s="176">
        <f t="shared" si="337"/>
        <v>0</v>
      </c>
      <c r="FG268" s="176">
        <f t="shared" si="337"/>
        <v>0</v>
      </c>
      <c r="FH268" s="176">
        <f t="shared" si="337"/>
        <v>0</v>
      </c>
      <c r="FI268" s="176">
        <f t="shared" si="337"/>
        <v>0</v>
      </c>
      <c r="FJ268" s="176">
        <f t="shared" si="337"/>
        <v>0</v>
      </c>
      <c r="FK268" s="176">
        <f t="shared" si="337"/>
        <v>0</v>
      </c>
      <c r="FL268" s="176">
        <f t="shared" si="342"/>
        <v>0</v>
      </c>
      <c r="FM268" s="176">
        <f t="shared" si="342"/>
        <v>0</v>
      </c>
      <c r="FN268" s="176">
        <f t="shared" si="342"/>
        <v>0</v>
      </c>
      <c r="FO268" s="176">
        <f t="shared" si="342"/>
        <v>0</v>
      </c>
      <c r="FP268" s="176">
        <f t="shared" si="342"/>
        <v>0</v>
      </c>
      <c r="FQ268" s="176">
        <f t="shared" si="342"/>
        <v>0</v>
      </c>
      <c r="FR268" s="176">
        <f t="shared" si="315"/>
        <v>0</v>
      </c>
      <c r="FS268" s="176">
        <f t="shared" si="315"/>
        <v>0</v>
      </c>
      <c r="FT268" s="176">
        <f t="shared" si="315"/>
        <v>0</v>
      </c>
      <c r="FU268" s="176">
        <f t="shared" si="315"/>
        <v>0</v>
      </c>
      <c r="FV268" s="176">
        <f t="shared" si="315"/>
        <v>0</v>
      </c>
      <c r="FW268" s="176">
        <f t="shared" si="315"/>
        <v>0</v>
      </c>
      <c r="FX268" s="176">
        <f t="shared" si="315"/>
        <v>0</v>
      </c>
      <c r="FY268" s="176">
        <f t="shared" si="315"/>
        <v>0</v>
      </c>
      <c r="FZ268" s="176">
        <f t="shared" si="315"/>
        <v>0</v>
      </c>
      <c r="GA268" s="176">
        <f t="shared" si="315"/>
        <v>0</v>
      </c>
      <c r="GB268" s="176">
        <f t="shared" si="315"/>
        <v>0</v>
      </c>
      <c r="GC268" s="176">
        <f t="shared" si="315"/>
        <v>0</v>
      </c>
      <c r="GD268" s="176">
        <f t="shared" si="315"/>
        <v>0</v>
      </c>
      <c r="GE268" s="176">
        <f t="shared" si="315"/>
        <v>0</v>
      </c>
      <c r="GF268" s="176">
        <f t="shared" si="331"/>
        <v>0</v>
      </c>
      <c r="GG268" s="176">
        <f t="shared" si="331"/>
        <v>0</v>
      </c>
      <c r="GH268" s="176">
        <f t="shared" si="331"/>
        <v>0</v>
      </c>
      <c r="GI268" s="176">
        <f t="shared" si="331"/>
        <v>0</v>
      </c>
      <c r="GJ268" s="176">
        <f t="shared" si="331"/>
        <v>0</v>
      </c>
      <c r="GK268" s="176">
        <f t="shared" si="331"/>
        <v>0</v>
      </c>
      <c r="GL268" s="176">
        <f t="shared" si="331"/>
        <v>0</v>
      </c>
      <c r="GM268" s="176">
        <f t="shared" si="331"/>
        <v>0</v>
      </c>
      <c r="GN268" s="176">
        <f t="shared" si="331"/>
        <v>0</v>
      </c>
      <c r="GO268" s="176">
        <f t="shared" si="331"/>
        <v>0</v>
      </c>
      <c r="GP268" s="176">
        <f t="shared" si="331"/>
        <v>0</v>
      </c>
      <c r="GQ268" s="176">
        <f t="shared" si="331"/>
        <v>0</v>
      </c>
      <c r="GR268" s="176">
        <f t="shared" si="331"/>
        <v>0</v>
      </c>
      <c r="GS268" s="176">
        <f t="shared" si="331"/>
        <v>0</v>
      </c>
      <c r="GT268" s="176">
        <f t="shared" si="331"/>
        <v>0</v>
      </c>
      <c r="GU268" s="176">
        <f t="shared" si="331"/>
        <v>0</v>
      </c>
      <c r="GV268" s="176">
        <f t="shared" si="343"/>
        <v>0</v>
      </c>
      <c r="GW268" s="176">
        <f t="shared" si="343"/>
        <v>0</v>
      </c>
      <c r="GX268" s="176">
        <f t="shared" si="343"/>
        <v>0</v>
      </c>
      <c r="GY268" s="176">
        <f t="shared" si="343"/>
        <v>0</v>
      </c>
      <c r="GZ268" s="176">
        <f t="shared" si="343"/>
        <v>0</v>
      </c>
      <c r="HA268" s="176">
        <f t="shared" si="338"/>
        <v>0</v>
      </c>
      <c r="HB268" s="176">
        <f t="shared" si="338"/>
        <v>0</v>
      </c>
      <c r="HC268" s="176">
        <f t="shared" si="338"/>
        <v>0</v>
      </c>
      <c r="HD268" s="176">
        <f t="shared" si="338"/>
        <v>0</v>
      </c>
      <c r="HE268" s="176">
        <f t="shared" si="338"/>
        <v>0</v>
      </c>
      <c r="HF268" s="176">
        <f t="shared" si="338"/>
        <v>0</v>
      </c>
      <c r="HG268" s="176">
        <f t="shared" si="338"/>
        <v>0</v>
      </c>
      <c r="HH268" s="176">
        <f t="shared" si="338"/>
        <v>0</v>
      </c>
      <c r="HI268" s="176">
        <f t="shared" si="338"/>
        <v>0</v>
      </c>
      <c r="HJ268" s="176">
        <f t="shared" si="338"/>
        <v>0</v>
      </c>
      <c r="HK268" s="176">
        <f t="shared" si="338"/>
        <v>0</v>
      </c>
      <c r="HL268" s="176">
        <f t="shared" si="338"/>
        <v>0</v>
      </c>
      <c r="HM268" s="176">
        <f t="shared" si="338"/>
        <v>0</v>
      </c>
      <c r="HN268" s="176">
        <f t="shared" si="338"/>
        <v>0</v>
      </c>
      <c r="HO268" s="176">
        <f t="shared" si="338"/>
        <v>0</v>
      </c>
      <c r="HP268" s="176">
        <f t="shared" si="334"/>
        <v>0</v>
      </c>
      <c r="HQ268" s="176">
        <f t="shared" si="334"/>
        <v>0</v>
      </c>
      <c r="HR268" s="176">
        <f t="shared" si="332"/>
        <v>0</v>
      </c>
      <c r="HS268" s="176">
        <f t="shared" si="332"/>
        <v>0</v>
      </c>
      <c r="HT268" s="176">
        <f t="shared" si="332"/>
        <v>0</v>
      </c>
      <c r="HU268" s="176">
        <f t="shared" si="332"/>
        <v>0</v>
      </c>
      <c r="HV268" s="176">
        <f t="shared" si="332"/>
        <v>0</v>
      </c>
      <c r="HW268" s="176">
        <f t="shared" si="332"/>
        <v>0</v>
      </c>
      <c r="HX268" s="176">
        <f t="shared" si="332"/>
        <v>0</v>
      </c>
      <c r="HY268" s="176">
        <f t="shared" si="332"/>
        <v>0</v>
      </c>
      <c r="HZ268" s="176">
        <f t="shared" si="332"/>
        <v>0</v>
      </c>
      <c r="IA268" s="176">
        <f t="shared" si="332"/>
        <v>0</v>
      </c>
      <c r="IB268" s="176">
        <f t="shared" si="332"/>
        <v>0</v>
      </c>
      <c r="IC268" s="176">
        <f t="shared" si="332"/>
        <v>0</v>
      </c>
      <c r="ID268" s="176">
        <f t="shared" si="332"/>
        <v>0</v>
      </c>
      <c r="IE268" s="176">
        <f t="shared" si="324"/>
        <v>0</v>
      </c>
      <c r="IF268" s="176">
        <f t="shared" si="324"/>
        <v>0</v>
      </c>
      <c r="IG268" s="176">
        <f t="shared" si="324"/>
        <v>0</v>
      </c>
    </row>
    <row r="269" spans="2:241" ht="12.75" customHeight="1" x14ac:dyDescent="0.25">
      <c r="B269" s="174"/>
      <c r="C269" s="174"/>
      <c r="D269" s="174">
        <f t="shared" si="256"/>
        <v>0</v>
      </c>
      <c r="E269"/>
      <c r="F269"/>
      <c r="G269" s="177">
        <v>256</v>
      </c>
      <c r="H269" s="176">
        <f t="shared" si="257"/>
        <v>39.693272460937344</v>
      </c>
      <c r="I269" s="176">
        <f t="shared" si="259"/>
        <v>0</v>
      </c>
      <c r="K269" s="176">
        <f t="shared" si="330"/>
        <v>0</v>
      </c>
      <c r="L269" s="176">
        <f t="shared" si="330"/>
        <v>0</v>
      </c>
      <c r="M269" s="176">
        <f t="shared" si="330"/>
        <v>0</v>
      </c>
      <c r="N269" s="176">
        <f t="shared" si="330"/>
        <v>0</v>
      </c>
      <c r="O269" s="176">
        <f t="shared" si="330"/>
        <v>0</v>
      </c>
      <c r="P269" s="176">
        <f t="shared" si="330"/>
        <v>0</v>
      </c>
      <c r="Q269" s="176">
        <f t="shared" si="330"/>
        <v>0</v>
      </c>
      <c r="R269" s="176">
        <f t="shared" si="330"/>
        <v>0</v>
      </c>
      <c r="S269" s="176">
        <f t="shared" si="330"/>
        <v>0</v>
      </c>
      <c r="T269" s="176">
        <f t="shared" si="330"/>
        <v>0</v>
      </c>
      <c r="U269" s="176">
        <f t="shared" si="328"/>
        <v>0</v>
      </c>
      <c r="V269" s="176">
        <f t="shared" si="328"/>
        <v>0</v>
      </c>
      <c r="W269" s="176">
        <f t="shared" si="328"/>
        <v>0</v>
      </c>
      <c r="X269" s="176">
        <f t="shared" si="328"/>
        <v>0</v>
      </c>
      <c r="Y269" s="176">
        <f t="shared" si="328"/>
        <v>0</v>
      </c>
      <c r="Z269" s="176">
        <f t="shared" si="328"/>
        <v>0</v>
      </c>
      <c r="AA269" s="176">
        <f t="shared" si="328"/>
        <v>0</v>
      </c>
      <c r="AB269" s="176">
        <f t="shared" si="328"/>
        <v>0</v>
      </c>
      <c r="AC269" s="176">
        <f t="shared" si="328"/>
        <v>0</v>
      </c>
      <c r="AD269" s="176">
        <f t="shared" si="328"/>
        <v>0</v>
      </c>
      <c r="AE269" s="176">
        <f t="shared" si="328"/>
        <v>0</v>
      </c>
      <c r="AF269" s="176">
        <f t="shared" si="335"/>
        <v>0</v>
      </c>
      <c r="AG269" s="176">
        <f t="shared" si="335"/>
        <v>0</v>
      </c>
      <c r="AH269" s="176">
        <f t="shared" si="335"/>
        <v>0</v>
      </c>
      <c r="AI269" s="176">
        <f t="shared" si="335"/>
        <v>0</v>
      </c>
      <c r="AJ269" s="176">
        <f t="shared" si="335"/>
        <v>0</v>
      </c>
      <c r="AK269" s="176">
        <f t="shared" si="335"/>
        <v>0</v>
      </c>
      <c r="AL269" s="176">
        <f t="shared" si="335"/>
        <v>0</v>
      </c>
      <c r="AM269" s="176">
        <f t="shared" si="335"/>
        <v>0</v>
      </c>
      <c r="AN269" s="176">
        <f t="shared" si="335"/>
        <v>0</v>
      </c>
      <c r="AO269" s="176">
        <f t="shared" si="321"/>
        <v>0</v>
      </c>
      <c r="AP269" s="176">
        <f t="shared" si="321"/>
        <v>0</v>
      </c>
      <c r="AQ269" s="176">
        <f t="shared" si="321"/>
        <v>0</v>
      </c>
      <c r="AR269" s="176">
        <f t="shared" si="321"/>
        <v>0</v>
      </c>
      <c r="AS269" s="176">
        <f t="shared" si="321"/>
        <v>0</v>
      </c>
      <c r="AT269" s="176">
        <f t="shared" si="321"/>
        <v>0</v>
      </c>
      <c r="AU269" s="176">
        <f t="shared" si="321"/>
        <v>0</v>
      </c>
      <c r="AV269" s="176">
        <f t="shared" si="321"/>
        <v>0</v>
      </c>
      <c r="AW269" s="176">
        <f t="shared" si="321"/>
        <v>0</v>
      </c>
      <c r="AX269" s="176">
        <f t="shared" si="321"/>
        <v>0</v>
      </c>
      <c r="AY269" s="176">
        <f t="shared" si="329"/>
        <v>0</v>
      </c>
      <c r="AZ269" s="176">
        <f t="shared" si="329"/>
        <v>0</v>
      </c>
      <c r="BA269" s="176">
        <f t="shared" si="329"/>
        <v>0</v>
      </c>
      <c r="BB269" s="176">
        <f t="shared" si="329"/>
        <v>0</v>
      </c>
      <c r="BC269" s="176">
        <f t="shared" si="329"/>
        <v>0</v>
      </c>
      <c r="BD269" s="176">
        <f t="shared" si="329"/>
        <v>0</v>
      </c>
      <c r="BE269" s="176">
        <f t="shared" si="329"/>
        <v>0</v>
      </c>
      <c r="BF269" s="176">
        <f t="shared" si="329"/>
        <v>0</v>
      </c>
      <c r="BG269" s="176">
        <f t="shared" si="329"/>
        <v>0</v>
      </c>
      <c r="BH269" s="176">
        <f t="shared" si="329"/>
        <v>0</v>
      </c>
      <c r="BI269" s="176">
        <f t="shared" si="317"/>
        <v>0</v>
      </c>
      <c r="BJ269" s="176">
        <f t="shared" si="317"/>
        <v>0</v>
      </c>
      <c r="BK269" s="176">
        <f t="shared" si="317"/>
        <v>0</v>
      </c>
      <c r="BL269" s="176">
        <f t="shared" si="317"/>
        <v>0</v>
      </c>
      <c r="BM269" s="176">
        <f t="shared" si="317"/>
        <v>0</v>
      </c>
      <c r="BN269" s="176">
        <f t="shared" si="317"/>
        <v>0</v>
      </c>
      <c r="BO269" s="176">
        <f t="shared" si="317"/>
        <v>0</v>
      </c>
      <c r="BP269" s="176">
        <f t="shared" si="317"/>
        <v>0</v>
      </c>
      <c r="BQ269" s="176">
        <f t="shared" si="317"/>
        <v>0</v>
      </c>
      <c r="BR269" s="176">
        <f t="shared" si="317"/>
        <v>0</v>
      </c>
      <c r="BS269" s="176">
        <f t="shared" si="317"/>
        <v>0</v>
      </c>
      <c r="BT269" s="176">
        <f t="shared" si="317"/>
        <v>0</v>
      </c>
      <c r="BU269" s="176">
        <f t="shared" si="317"/>
        <v>0</v>
      </c>
      <c r="BV269" s="176">
        <f t="shared" si="317"/>
        <v>0</v>
      </c>
      <c r="BW269" s="176">
        <f t="shared" si="317"/>
        <v>0</v>
      </c>
      <c r="BX269" s="176">
        <f t="shared" si="344"/>
        <v>0</v>
      </c>
      <c r="BY269" s="176">
        <f t="shared" si="344"/>
        <v>0</v>
      </c>
      <c r="BZ269" s="176">
        <f t="shared" si="344"/>
        <v>0</v>
      </c>
      <c r="CA269" s="176">
        <f t="shared" si="344"/>
        <v>0</v>
      </c>
      <c r="CB269" s="176">
        <f t="shared" si="344"/>
        <v>0</v>
      </c>
      <c r="CC269" s="176">
        <f t="shared" si="327"/>
        <v>0</v>
      </c>
      <c r="CD269" s="176">
        <f t="shared" si="327"/>
        <v>0</v>
      </c>
      <c r="CE269" s="176">
        <f t="shared" si="327"/>
        <v>0</v>
      </c>
      <c r="CF269" s="176">
        <f t="shared" si="327"/>
        <v>0</v>
      </c>
      <c r="CG269" s="176">
        <f t="shared" si="327"/>
        <v>0</v>
      </c>
      <c r="CH269" s="176">
        <f t="shared" si="327"/>
        <v>0</v>
      </c>
      <c r="CI269" s="176">
        <f t="shared" si="327"/>
        <v>0</v>
      </c>
      <c r="CJ269" s="176">
        <f t="shared" si="327"/>
        <v>0</v>
      </c>
      <c r="CK269" s="176">
        <f t="shared" si="327"/>
        <v>0</v>
      </c>
      <c r="CL269" s="176">
        <f t="shared" si="327"/>
        <v>0</v>
      </c>
      <c r="CM269" s="176">
        <f t="shared" si="327"/>
        <v>0</v>
      </c>
      <c r="CN269" s="176">
        <f t="shared" si="327"/>
        <v>0</v>
      </c>
      <c r="CO269" s="176">
        <f t="shared" si="327"/>
        <v>0</v>
      </c>
      <c r="CP269" s="176">
        <f t="shared" si="327"/>
        <v>0</v>
      </c>
      <c r="CQ269" s="176">
        <f t="shared" si="327"/>
        <v>0</v>
      </c>
      <c r="CR269" s="176">
        <f t="shared" si="327"/>
        <v>0</v>
      </c>
      <c r="CS269" s="176">
        <f t="shared" si="325"/>
        <v>0</v>
      </c>
      <c r="CT269" s="176">
        <f t="shared" si="325"/>
        <v>0</v>
      </c>
      <c r="CU269" s="176">
        <f t="shared" si="325"/>
        <v>0</v>
      </c>
      <c r="CV269" s="176">
        <f t="shared" si="325"/>
        <v>0</v>
      </c>
      <c r="CW269" s="176">
        <f t="shared" si="323"/>
        <v>0</v>
      </c>
      <c r="CX269" s="176">
        <f t="shared" si="323"/>
        <v>0</v>
      </c>
      <c r="CY269" s="176">
        <f t="shared" si="323"/>
        <v>0</v>
      </c>
      <c r="CZ269" s="176">
        <f t="shared" si="323"/>
        <v>0</v>
      </c>
      <c r="DA269" s="176">
        <f t="shared" si="323"/>
        <v>0</v>
      </c>
      <c r="DB269" s="176">
        <f t="shared" si="323"/>
        <v>0</v>
      </c>
      <c r="DC269" s="176">
        <f t="shared" si="323"/>
        <v>0</v>
      </c>
      <c r="DD269" s="176">
        <f t="shared" si="323"/>
        <v>0</v>
      </c>
      <c r="DE269" s="176">
        <f t="shared" si="323"/>
        <v>0</v>
      </c>
      <c r="DF269" s="176">
        <f t="shared" si="323"/>
        <v>0</v>
      </c>
      <c r="DG269" s="176">
        <f t="shared" si="323"/>
        <v>0</v>
      </c>
      <c r="DH269" s="176">
        <f t="shared" si="323"/>
        <v>0</v>
      </c>
      <c r="DI269" s="176">
        <f t="shared" si="345"/>
        <v>0</v>
      </c>
      <c r="DJ269" s="176">
        <f t="shared" si="345"/>
        <v>0</v>
      </c>
      <c r="DK269" s="176">
        <f t="shared" si="345"/>
        <v>0</v>
      </c>
      <c r="DL269" s="176">
        <f t="shared" si="345"/>
        <v>0</v>
      </c>
      <c r="DM269" s="176">
        <f t="shared" si="345"/>
        <v>0</v>
      </c>
      <c r="DN269" s="176">
        <f t="shared" si="345"/>
        <v>0</v>
      </c>
      <c r="DO269" s="176">
        <f t="shared" si="345"/>
        <v>0</v>
      </c>
      <c r="DP269" s="176">
        <f t="shared" si="345"/>
        <v>0</v>
      </c>
      <c r="DQ269" s="176">
        <f t="shared" si="345"/>
        <v>0</v>
      </c>
      <c r="DR269" s="176">
        <f t="shared" si="345"/>
        <v>0</v>
      </c>
      <c r="DS269" s="176">
        <f t="shared" si="345"/>
        <v>0</v>
      </c>
      <c r="DT269" s="176">
        <f t="shared" si="345"/>
        <v>0</v>
      </c>
      <c r="DU269" s="176">
        <f t="shared" si="345"/>
        <v>0</v>
      </c>
      <c r="DV269" s="176">
        <f t="shared" si="345"/>
        <v>0</v>
      </c>
      <c r="DW269" s="176">
        <f t="shared" si="345"/>
        <v>0</v>
      </c>
      <c r="DX269" s="176">
        <f t="shared" si="345"/>
        <v>0</v>
      </c>
      <c r="DY269" s="176">
        <f t="shared" si="346"/>
        <v>0</v>
      </c>
      <c r="DZ269" s="176">
        <f t="shared" si="346"/>
        <v>0</v>
      </c>
      <c r="EA269" s="176">
        <f t="shared" si="346"/>
        <v>0</v>
      </c>
      <c r="EB269" s="176">
        <f t="shared" si="346"/>
        <v>0</v>
      </c>
      <c r="EC269" s="176">
        <f t="shared" si="346"/>
        <v>0</v>
      </c>
      <c r="ED269" s="176">
        <f t="shared" si="346"/>
        <v>0</v>
      </c>
      <c r="EE269" s="176">
        <f t="shared" si="346"/>
        <v>0</v>
      </c>
      <c r="EF269" s="176">
        <f t="shared" si="346"/>
        <v>0</v>
      </c>
      <c r="EG269" s="176">
        <f t="shared" si="336"/>
        <v>0</v>
      </c>
      <c r="EH269" s="176">
        <f t="shared" si="336"/>
        <v>0</v>
      </c>
      <c r="EI269" s="176">
        <f t="shared" si="336"/>
        <v>0</v>
      </c>
      <c r="EJ269" s="176">
        <f t="shared" si="336"/>
        <v>0</v>
      </c>
      <c r="EK269" s="176">
        <f t="shared" si="336"/>
        <v>0</v>
      </c>
      <c r="EL269" s="176">
        <f t="shared" si="336"/>
        <v>0</v>
      </c>
      <c r="EM269" s="176">
        <f t="shared" si="336"/>
        <v>0</v>
      </c>
      <c r="EN269" s="176">
        <f t="shared" si="336"/>
        <v>0</v>
      </c>
      <c r="EO269" s="176">
        <f t="shared" si="336"/>
        <v>0</v>
      </c>
      <c r="EP269" s="176">
        <f t="shared" si="336"/>
        <v>0</v>
      </c>
      <c r="EQ269" s="176">
        <f t="shared" si="336"/>
        <v>0</v>
      </c>
      <c r="ER269" s="176">
        <f t="shared" si="336"/>
        <v>0</v>
      </c>
      <c r="ES269" s="176">
        <f t="shared" si="336"/>
        <v>0</v>
      </c>
      <c r="ET269" s="176">
        <f t="shared" si="336"/>
        <v>0</v>
      </c>
      <c r="EU269" s="176">
        <f t="shared" si="336"/>
        <v>0</v>
      </c>
      <c r="EV269" s="176">
        <f t="shared" si="337"/>
        <v>0</v>
      </c>
      <c r="EW269" s="176">
        <f t="shared" si="337"/>
        <v>0</v>
      </c>
      <c r="EX269" s="176">
        <f t="shared" si="337"/>
        <v>0</v>
      </c>
      <c r="EY269" s="176">
        <f t="shared" si="337"/>
        <v>0</v>
      </c>
      <c r="EZ269" s="176">
        <f t="shared" si="337"/>
        <v>0</v>
      </c>
      <c r="FA269" s="176">
        <f t="shared" si="337"/>
        <v>0</v>
      </c>
      <c r="FB269" s="176">
        <f t="shared" si="337"/>
        <v>0</v>
      </c>
      <c r="FC269" s="176">
        <f t="shared" si="337"/>
        <v>0</v>
      </c>
      <c r="FD269" s="176">
        <f t="shared" si="337"/>
        <v>0</v>
      </c>
      <c r="FE269" s="176">
        <f t="shared" si="337"/>
        <v>0</v>
      </c>
      <c r="FF269" s="176">
        <f t="shared" si="337"/>
        <v>0</v>
      </c>
      <c r="FG269" s="176">
        <f t="shared" si="337"/>
        <v>0</v>
      </c>
      <c r="FH269" s="176">
        <f t="shared" si="337"/>
        <v>0</v>
      </c>
      <c r="FI269" s="176">
        <f t="shared" si="342"/>
        <v>0</v>
      </c>
      <c r="FJ269" s="176">
        <f t="shared" si="342"/>
        <v>0</v>
      </c>
      <c r="FK269" s="176">
        <f t="shared" si="342"/>
        <v>0</v>
      </c>
      <c r="FL269" s="176">
        <f t="shared" si="342"/>
        <v>0</v>
      </c>
      <c r="FM269" s="176">
        <f t="shared" si="342"/>
        <v>0</v>
      </c>
      <c r="FN269" s="176">
        <f t="shared" si="342"/>
        <v>0</v>
      </c>
      <c r="FO269" s="176">
        <f t="shared" si="342"/>
        <v>0</v>
      </c>
      <c r="FP269" s="176">
        <f t="shared" si="342"/>
        <v>0</v>
      </c>
      <c r="FQ269" s="176">
        <f t="shared" si="342"/>
        <v>0</v>
      </c>
      <c r="FR269" s="176">
        <f t="shared" si="315"/>
        <v>0</v>
      </c>
      <c r="FS269" s="176">
        <f t="shared" si="315"/>
        <v>0</v>
      </c>
      <c r="FT269" s="176">
        <f t="shared" si="315"/>
        <v>0</v>
      </c>
      <c r="FU269" s="176">
        <f t="shared" si="315"/>
        <v>0</v>
      </c>
      <c r="FV269" s="176">
        <f t="shared" si="315"/>
        <v>0</v>
      </c>
      <c r="FW269" s="176">
        <f t="shared" si="315"/>
        <v>0</v>
      </c>
      <c r="FX269" s="176">
        <f t="shared" si="315"/>
        <v>0</v>
      </c>
      <c r="FY269" s="176">
        <f t="shared" si="315"/>
        <v>0</v>
      </c>
      <c r="FZ269" s="176">
        <f t="shared" si="315"/>
        <v>0</v>
      </c>
      <c r="GA269" s="176">
        <f t="shared" si="315"/>
        <v>0</v>
      </c>
      <c r="GB269" s="176">
        <f t="shared" si="315"/>
        <v>0</v>
      </c>
      <c r="GC269" s="176">
        <f t="shared" si="315"/>
        <v>0</v>
      </c>
      <c r="GD269" s="176">
        <f t="shared" si="315"/>
        <v>0</v>
      </c>
      <c r="GE269" s="176">
        <f t="shared" si="315"/>
        <v>0</v>
      </c>
      <c r="GF269" s="176">
        <f t="shared" si="331"/>
        <v>0</v>
      </c>
      <c r="GG269" s="176">
        <f t="shared" si="331"/>
        <v>0</v>
      </c>
      <c r="GH269" s="176">
        <f t="shared" si="331"/>
        <v>0</v>
      </c>
      <c r="GI269" s="176">
        <f t="shared" si="331"/>
        <v>0</v>
      </c>
      <c r="GJ269" s="176">
        <f t="shared" si="331"/>
        <v>0</v>
      </c>
      <c r="GK269" s="176">
        <f t="shared" si="331"/>
        <v>0</v>
      </c>
      <c r="GL269" s="176">
        <f t="shared" si="331"/>
        <v>0</v>
      </c>
      <c r="GM269" s="176">
        <f t="shared" si="331"/>
        <v>0</v>
      </c>
      <c r="GN269" s="176">
        <f t="shared" si="331"/>
        <v>0</v>
      </c>
      <c r="GO269" s="176">
        <f t="shared" si="331"/>
        <v>0</v>
      </c>
      <c r="GP269" s="176">
        <f t="shared" si="331"/>
        <v>0</v>
      </c>
      <c r="GQ269" s="176">
        <f t="shared" si="331"/>
        <v>0</v>
      </c>
      <c r="GR269" s="176">
        <f t="shared" si="331"/>
        <v>0</v>
      </c>
      <c r="GS269" s="176">
        <f t="shared" si="331"/>
        <v>0</v>
      </c>
      <c r="GT269" s="176">
        <f t="shared" si="331"/>
        <v>0</v>
      </c>
      <c r="GU269" s="176">
        <f t="shared" si="331"/>
        <v>0</v>
      </c>
      <c r="GV269" s="176">
        <f t="shared" si="343"/>
        <v>0</v>
      </c>
      <c r="GW269" s="176">
        <f t="shared" si="343"/>
        <v>0</v>
      </c>
      <c r="GX269" s="176">
        <f t="shared" si="343"/>
        <v>0</v>
      </c>
      <c r="GY269" s="176">
        <f t="shared" si="343"/>
        <v>0</v>
      </c>
      <c r="GZ269" s="176">
        <f t="shared" si="343"/>
        <v>0</v>
      </c>
      <c r="HA269" s="176">
        <f t="shared" si="338"/>
        <v>0</v>
      </c>
      <c r="HB269" s="176">
        <f t="shared" si="338"/>
        <v>0</v>
      </c>
      <c r="HC269" s="176">
        <f t="shared" si="338"/>
        <v>0</v>
      </c>
      <c r="HD269" s="176">
        <f t="shared" si="338"/>
        <v>0</v>
      </c>
      <c r="HE269" s="176">
        <f t="shared" si="338"/>
        <v>0</v>
      </c>
      <c r="HF269" s="176">
        <f t="shared" si="338"/>
        <v>0</v>
      </c>
      <c r="HG269" s="176">
        <f t="shared" si="338"/>
        <v>0</v>
      </c>
      <c r="HH269" s="176">
        <f t="shared" si="338"/>
        <v>0</v>
      </c>
      <c r="HI269" s="176">
        <f t="shared" si="338"/>
        <v>0</v>
      </c>
      <c r="HJ269" s="176">
        <f t="shared" si="338"/>
        <v>0</v>
      </c>
      <c r="HK269" s="176">
        <f t="shared" si="338"/>
        <v>0</v>
      </c>
      <c r="HL269" s="176">
        <f t="shared" si="338"/>
        <v>0</v>
      </c>
      <c r="HM269" s="176">
        <f t="shared" si="338"/>
        <v>0</v>
      </c>
      <c r="HN269" s="176">
        <f t="shared" si="338"/>
        <v>0</v>
      </c>
      <c r="HO269" s="176">
        <f t="shared" si="338"/>
        <v>0</v>
      </c>
      <c r="HP269" s="176">
        <f t="shared" si="334"/>
        <v>0</v>
      </c>
      <c r="HQ269" s="176">
        <f t="shared" si="334"/>
        <v>0</v>
      </c>
      <c r="HR269" s="176">
        <f t="shared" si="332"/>
        <v>0</v>
      </c>
      <c r="HS269" s="176">
        <f t="shared" si="332"/>
        <v>0</v>
      </c>
      <c r="HT269" s="176">
        <f t="shared" si="332"/>
        <v>0</v>
      </c>
      <c r="HU269" s="176">
        <f t="shared" si="332"/>
        <v>0</v>
      </c>
      <c r="HV269" s="176">
        <f t="shared" si="332"/>
        <v>0</v>
      </c>
      <c r="HW269" s="176">
        <f t="shared" si="332"/>
        <v>0</v>
      </c>
      <c r="HX269" s="176">
        <f t="shared" si="332"/>
        <v>0</v>
      </c>
      <c r="HY269" s="176">
        <f t="shared" si="332"/>
        <v>0</v>
      </c>
      <c r="HZ269" s="176">
        <f t="shared" si="332"/>
        <v>0</v>
      </c>
      <c r="IA269" s="176">
        <f t="shared" si="332"/>
        <v>0</v>
      </c>
      <c r="IB269" s="176">
        <f t="shared" si="332"/>
        <v>0</v>
      </c>
      <c r="IC269" s="176">
        <f t="shared" si="332"/>
        <v>0</v>
      </c>
      <c r="ID269" s="176">
        <f t="shared" si="332"/>
        <v>0</v>
      </c>
      <c r="IE269" s="176">
        <f t="shared" si="324"/>
        <v>0</v>
      </c>
      <c r="IF269" s="176">
        <f t="shared" si="324"/>
        <v>0</v>
      </c>
      <c r="IG269" s="176">
        <f t="shared" si="324"/>
        <v>0</v>
      </c>
    </row>
    <row r="270" spans="2:241" ht="12.75" customHeight="1" x14ac:dyDescent="0.25">
      <c r="B270" s="174"/>
      <c r="C270" s="174"/>
      <c r="D270" s="174">
        <f t="shared" ref="D270:D333" si="347">+IF(B270&lt;&gt;0,RANK(B270,$B$14:$B$507,1)-$D$11,0)</f>
        <v>0</v>
      </c>
      <c r="E270"/>
      <c r="F270"/>
      <c r="G270" s="177">
        <v>257</v>
      </c>
      <c r="H270" s="176">
        <f t="shared" ref="H270:H333" si="348">+G270*$D$7</f>
        <v>39.848324306487882</v>
      </c>
      <c r="I270" s="176">
        <f t="shared" si="259"/>
        <v>0</v>
      </c>
      <c r="K270" s="176">
        <f t="shared" si="330"/>
        <v>0</v>
      </c>
      <c r="L270" s="176">
        <f t="shared" si="330"/>
        <v>0</v>
      </c>
      <c r="M270" s="176">
        <f t="shared" si="330"/>
        <v>0</v>
      </c>
      <c r="N270" s="176">
        <f t="shared" si="330"/>
        <v>0</v>
      </c>
      <c r="O270" s="176">
        <f t="shared" si="330"/>
        <v>0</v>
      </c>
      <c r="P270" s="176">
        <f t="shared" si="330"/>
        <v>0</v>
      </c>
      <c r="Q270" s="176">
        <f t="shared" si="330"/>
        <v>0</v>
      </c>
      <c r="R270" s="176">
        <f t="shared" si="330"/>
        <v>0</v>
      </c>
      <c r="S270" s="176">
        <f t="shared" si="330"/>
        <v>0</v>
      </c>
      <c r="T270" s="176">
        <f t="shared" si="330"/>
        <v>0</v>
      </c>
      <c r="U270" s="176">
        <f t="shared" si="328"/>
        <v>0</v>
      </c>
      <c r="V270" s="176">
        <f t="shared" si="328"/>
        <v>0</v>
      </c>
      <c r="W270" s="176">
        <f t="shared" si="328"/>
        <v>0</v>
      </c>
      <c r="X270" s="176">
        <f t="shared" si="328"/>
        <v>0</v>
      </c>
      <c r="Y270" s="176">
        <f t="shared" si="328"/>
        <v>0</v>
      </c>
      <c r="Z270" s="176">
        <f t="shared" si="328"/>
        <v>0</v>
      </c>
      <c r="AA270" s="176">
        <f t="shared" si="328"/>
        <v>0</v>
      </c>
      <c r="AB270" s="176">
        <f t="shared" si="328"/>
        <v>0</v>
      </c>
      <c r="AC270" s="176">
        <f t="shared" si="328"/>
        <v>0</v>
      </c>
      <c r="AD270" s="176">
        <f t="shared" si="328"/>
        <v>0</v>
      </c>
      <c r="AE270" s="176">
        <f t="shared" si="328"/>
        <v>0</v>
      </c>
      <c r="AF270" s="176">
        <f t="shared" si="335"/>
        <v>0</v>
      </c>
      <c r="AG270" s="176">
        <f t="shared" si="335"/>
        <v>0</v>
      </c>
      <c r="AH270" s="176">
        <f t="shared" si="335"/>
        <v>0</v>
      </c>
      <c r="AI270" s="176">
        <f t="shared" si="335"/>
        <v>0</v>
      </c>
      <c r="AJ270" s="176">
        <f t="shared" si="335"/>
        <v>0</v>
      </c>
      <c r="AK270" s="176">
        <f t="shared" si="335"/>
        <v>0</v>
      </c>
      <c r="AL270" s="176">
        <f t="shared" si="335"/>
        <v>0</v>
      </c>
      <c r="AM270" s="176">
        <f t="shared" si="335"/>
        <v>0</v>
      </c>
      <c r="AN270" s="176">
        <f t="shared" si="335"/>
        <v>0</v>
      </c>
      <c r="AO270" s="176">
        <f t="shared" si="321"/>
        <v>0</v>
      </c>
      <c r="AP270" s="176">
        <f t="shared" si="321"/>
        <v>0</v>
      </c>
      <c r="AQ270" s="176">
        <f t="shared" si="321"/>
        <v>0</v>
      </c>
      <c r="AR270" s="176">
        <f t="shared" si="321"/>
        <v>0</v>
      </c>
      <c r="AS270" s="176">
        <f t="shared" si="321"/>
        <v>0</v>
      </c>
      <c r="AT270" s="176">
        <f t="shared" si="321"/>
        <v>0</v>
      </c>
      <c r="AU270" s="176">
        <f t="shared" si="321"/>
        <v>0</v>
      </c>
      <c r="AV270" s="176">
        <f t="shared" si="321"/>
        <v>0</v>
      </c>
      <c r="AW270" s="176">
        <f t="shared" si="321"/>
        <v>0</v>
      </c>
      <c r="AX270" s="176">
        <f t="shared" si="321"/>
        <v>0</v>
      </c>
      <c r="AY270" s="176">
        <f t="shared" si="329"/>
        <v>0</v>
      </c>
      <c r="AZ270" s="176">
        <f t="shared" si="329"/>
        <v>0</v>
      </c>
      <c r="BA270" s="176">
        <f t="shared" si="329"/>
        <v>0</v>
      </c>
      <c r="BB270" s="176">
        <f t="shared" si="329"/>
        <v>0</v>
      </c>
      <c r="BC270" s="176">
        <f t="shared" si="329"/>
        <v>0</v>
      </c>
      <c r="BD270" s="176">
        <f t="shared" si="329"/>
        <v>0</v>
      </c>
      <c r="BE270" s="176">
        <f t="shared" si="329"/>
        <v>0</v>
      </c>
      <c r="BF270" s="176">
        <f t="shared" si="329"/>
        <v>0</v>
      </c>
      <c r="BG270" s="176">
        <f t="shared" si="329"/>
        <v>0</v>
      </c>
      <c r="BH270" s="176">
        <f t="shared" si="329"/>
        <v>0</v>
      </c>
      <c r="BI270" s="176">
        <f t="shared" si="317"/>
        <v>0</v>
      </c>
      <c r="BJ270" s="176">
        <f t="shared" si="317"/>
        <v>0</v>
      </c>
      <c r="BK270" s="176">
        <f t="shared" si="317"/>
        <v>0</v>
      </c>
      <c r="BL270" s="176">
        <f t="shared" si="317"/>
        <v>0</v>
      </c>
      <c r="BM270" s="176">
        <f t="shared" si="317"/>
        <v>0</v>
      </c>
      <c r="BN270" s="176">
        <f t="shared" si="317"/>
        <v>0</v>
      </c>
      <c r="BO270" s="176">
        <f t="shared" si="317"/>
        <v>0</v>
      </c>
      <c r="BP270" s="176">
        <f t="shared" si="317"/>
        <v>0</v>
      </c>
      <c r="BQ270" s="176">
        <f t="shared" si="317"/>
        <v>0</v>
      </c>
      <c r="BR270" s="176">
        <f t="shared" si="317"/>
        <v>0</v>
      </c>
      <c r="BS270" s="176">
        <f t="shared" si="317"/>
        <v>0</v>
      </c>
      <c r="BT270" s="176">
        <f t="shared" si="317"/>
        <v>0</v>
      </c>
      <c r="BU270" s="176">
        <f t="shared" si="317"/>
        <v>0</v>
      </c>
      <c r="BV270" s="176">
        <f t="shared" si="317"/>
        <v>0</v>
      </c>
      <c r="BW270" s="176">
        <f t="shared" si="317"/>
        <v>0</v>
      </c>
      <c r="BX270" s="176">
        <f t="shared" si="344"/>
        <v>0</v>
      </c>
      <c r="BY270" s="176">
        <f t="shared" si="344"/>
        <v>0</v>
      </c>
      <c r="BZ270" s="176">
        <f t="shared" si="344"/>
        <v>0</v>
      </c>
      <c r="CA270" s="176">
        <f t="shared" si="344"/>
        <v>0</v>
      </c>
      <c r="CB270" s="176">
        <f t="shared" si="344"/>
        <v>0</v>
      </c>
      <c r="CC270" s="176">
        <f t="shared" si="327"/>
        <v>0</v>
      </c>
      <c r="CD270" s="176">
        <f t="shared" si="327"/>
        <v>0</v>
      </c>
      <c r="CE270" s="176">
        <f t="shared" si="327"/>
        <v>0</v>
      </c>
      <c r="CF270" s="176">
        <f t="shared" si="327"/>
        <v>0</v>
      </c>
      <c r="CG270" s="176">
        <f t="shared" si="327"/>
        <v>0</v>
      </c>
      <c r="CH270" s="176">
        <f t="shared" si="327"/>
        <v>0</v>
      </c>
      <c r="CI270" s="176">
        <f t="shared" si="327"/>
        <v>0</v>
      </c>
      <c r="CJ270" s="176">
        <f t="shared" si="327"/>
        <v>0</v>
      </c>
      <c r="CK270" s="176">
        <f t="shared" si="327"/>
        <v>0</v>
      </c>
      <c r="CL270" s="176">
        <f t="shared" si="327"/>
        <v>0</v>
      </c>
      <c r="CM270" s="176">
        <f t="shared" si="327"/>
        <v>0</v>
      </c>
      <c r="CN270" s="176">
        <f t="shared" si="327"/>
        <v>0</v>
      </c>
      <c r="CO270" s="176">
        <f t="shared" si="327"/>
        <v>0</v>
      </c>
      <c r="CP270" s="176">
        <f t="shared" si="327"/>
        <v>0</v>
      </c>
      <c r="CQ270" s="176">
        <f t="shared" si="327"/>
        <v>0</v>
      </c>
      <c r="CR270" s="176">
        <f t="shared" si="327"/>
        <v>0</v>
      </c>
      <c r="CS270" s="176">
        <f t="shared" si="325"/>
        <v>0</v>
      </c>
      <c r="CT270" s="176">
        <f t="shared" si="325"/>
        <v>0</v>
      </c>
      <c r="CU270" s="176">
        <f t="shared" si="325"/>
        <v>0</v>
      </c>
      <c r="CV270" s="176">
        <f t="shared" si="325"/>
        <v>0</v>
      </c>
      <c r="CW270" s="176">
        <f t="shared" si="323"/>
        <v>0</v>
      </c>
      <c r="CX270" s="176">
        <f t="shared" si="323"/>
        <v>0</v>
      </c>
      <c r="CY270" s="176">
        <f t="shared" si="323"/>
        <v>0</v>
      </c>
      <c r="CZ270" s="176">
        <f t="shared" si="323"/>
        <v>0</v>
      </c>
      <c r="DA270" s="176">
        <f t="shared" si="323"/>
        <v>0</v>
      </c>
      <c r="DB270" s="176">
        <f t="shared" si="323"/>
        <v>0</v>
      </c>
      <c r="DC270" s="176">
        <f t="shared" si="323"/>
        <v>0</v>
      </c>
      <c r="DD270" s="176">
        <f t="shared" si="323"/>
        <v>0</v>
      </c>
      <c r="DE270" s="176">
        <f t="shared" si="323"/>
        <v>0</v>
      </c>
      <c r="DF270" s="176">
        <f t="shared" si="323"/>
        <v>0</v>
      </c>
      <c r="DG270" s="176">
        <f t="shared" si="323"/>
        <v>0</v>
      </c>
      <c r="DH270" s="176">
        <f t="shared" si="323"/>
        <v>0</v>
      </c>
      <c r="DI270" s="176">
        <f t="shared" si="345"/>
        <v>0</v>
      </c>
      <c r="DJ270" s="176">
        <f t="shared" si="345"/>
        <v>0</v>
      </c>
      <c r="DK270" s="176">
        <f t="shared" si="345"/>
        <v>0</v>
      </c>
      <c r="DL270" s="176">
        <f t="shared" si="345"/>
        <v>0</v>
      </c>
      <c r="DM270" s="176">
        <f t="shared" si="345"/>
        <v>0</v>
      </c>
      <c r="DN270" s="176">
        <f t="shared" si="345"/>
        <v>0</v>
      </c>
      <c r="DO270" s="176">
        <f t="shared" si="345"/>
        <v>0</v>
      </c>
      <c r="DP270" s="176">
        <f t="shared" si="345"/>
        <v>0</v>
      </c>
      <c r="DQ270" s="176">
        <f t="shared" si="345"/>
        <v>0</v>
      </c>
      <c r="DR270" s="176">
        <f t="shared" si="345"/>
        <v>0</v>
      </c>
      <c r="DS270" s="176">
        <f t="shared" si="345"/>
        <v>0</v>
      </c>
      <c r="DT270" s="176">
        <f t="shared" si="345"/>
        <v>0</v>
      </c>
      <c r="DU270" s="176">
        <f t="shared" si="345"/>
        <v>0</v>
      </c>
      <c r="DV270" s="176">
        <f t="shared" si="345"/>
        <v>0</v>
      </c>
      <c r="DW270" s="176">
        <f t="shared" si="345"/>
        <v>0</v>
      </c>
      <c r="DX270" s="176">
        <f t="shared" si="345"/>
        <v>0</v>
      </c>
      <c r="DY270" s="176">
        <f t="shared" si="346"/>
        <v>0</v>
      </c>
      <c r="DZ270" s="176">
        <f t="shared" si="346"/>
        <v>0</v>
      </c>
      <c r="EA270" s="176">
        <f t="shared" si="346"/>
        <v>0</v>
      </c>
      <c r="EB270" s="176">
        <f t="shared" si="346"/>
        <v>0</v>
      </c>
      <c r="EC270" s="176">
        <f t="shared" si="346"/>
        <v>0</v>
      </c>
      <c r="ED270" s="176">
        <f t="shared" si="346"/>
        <v>0</v>
      </c>
      <c r="EE270" s="176">
        <f t="shared" si="346"/>
        <v>0</v>
      </c>
      <c r="EF270" s="176">
        <f t="shared" si="346"/>
        <v>0</v>
      </c>
      <c r="EG270" s="176">
        <f t="shared" si="336"/>
        <v>0</v>
      </c>
      <c r="EH270" s="176">
        <f t="shared" si="336"/>
        <v>0</v>
      </c>
      <c r="EI270" s="176">
        <f t="shared" si="336"/>
        <v>0</v>
      </c>
      <c r="EJ270" s="176">
        <f t="shared" si="336"/>
        <v>0</v>
      </c>
      <c r="EK270" s="176">
        <f t="shared" si="336"/>
        <v>0</v>
      </c>
      <c r="EL270" s="176">
        <f t="shared" si="336"/>
        <v>0</v>
      </c>
      <c r="EM270" s="176">
        <f t="shared" si="336"/>
        <v>0</v>
      </c>
      <c r="EN270" s="176">
        <f t="shared" si="336"/>
        <v>0</v>
      </c>
      <c r="EO270" s="176">
        <f t="shared" si="336"/>
        <v>0</v>
      </c>
      <c r="EP270" s="176">
        <f t="shared" si="336"/>
        <v>0</v>
      </c>
      <c r="EQ270" s="176">
        <f t="shared" si="336"/>
        <v>0</v>
      </c>
      <c r="ER270" s="176">
        <f t="shared" si="336"/>
        <v>0</v>
      </c>
      <c r="ES270" s="176">
        <f t="shared" si="336"/>
        <v>0</v>
      </c>
      <c r="ET270" s="176">
        <f t="shared" si="336"/>
        <v>0</v>
      </c>
      <c r="EU270" s="176">
        <f t="shared" si="336"/>
        <v>0</v>
      </c>
      <c r="EV270" s="176">
        <f t="shared" si="337"/>
        <v>0</v>
      </c>
      <c r="EW270" s="176">
        <f t="shared" si="337"/>
        <v>0</v>
      </c>
      <c r="EX270" s="176">
        <f t="shared" si="337"/>
        <v>0</v>
      </c>
      <c r="EY270" s="176">
        <f t="shared" si="337"/>
        <v>0</v>
      </c>
      <c r="EZ270" s="176">
        <f t="shared" si="337"/>
        <v>0</v>
      </c>
      <c r="FA270" s="176">
        <f t="shared" si="337"/>
        <v>0</v>
      </c>
      <c r="FB270" s="176">
        <f t="shared" si="337"/>
        <v>0</v>
      </c>
      <c r="FC270" s="176">
        <f t="shared" si="337"/>
        <v>0</v>
      </c>
      <c r="FD270" s="176">
        <f t="shared" si="337"/>
        <v>0</v>
      </c>
      <c r="FE270" s="176">
        <f t="shared" si="337"/>
        <v>0</v>
      </c>
      <c r="FF270" s="176">
        <f t="shared" si="337"/>
        <v>0</v>
      </c>
      <c r="FG270" s="176">
        <f t="shared" si="337"/>
        <v>0</v>
      </c>
      <c r="FH270" s="176">
        <f t="shared" si="337"/>
        <v>0</v>
      </c>
      <c r="FI270" s="176">
        <f t="shared" si="342"/>
        <v>0</v>
      </c>
      <c r="FJ270" s="176">
        <f t="shared" si="342"/>
        <v>0</v>
      </c>
      <c r="FK270" s="176">
        <f t="shared" si="342"/>
        <v>0</v>
      </c>
      <c r="FL270" s="176">
        <f t="shared" si="342"/>
        <v>0</v>
      </c>
      <c r="FM270" s="176">
        <f t="shared" si="342"/>
        <v>0</v>
      </c>
      <c r="FN270" s="176">
        <f t="shared" si="342"/>
        <v>0</v>
      </c>
      <c r="FO270" s="176">
        <f t="shared" si="342"/>
        <v>0</v>
      </c>
      <c r="FP270" s="176">
        <f t="shared" si="342"/>
        <v>0</v>
      </c>
      <c r="FQ270" s="176">
        <f t="shared" si="342"/>
        <v>0</v>
      </c>
      <c r="FR270" s="176">
        <f t="shared" si="315"/>
        <v>0</v>
      </c>
      <c r="FS270" s="176">
        <f t="shared" si="315"/>
        <v>0</v>
      </c>
      <c r="FT270" s="176">
        <f t="shared" si="315"/>
        <v>0</v>
      </c>
      <c r="FU270" s="176">
        <f t="shared" si="315"/>
        <v>0</v>
      </c>
      <c r="FV270" s="176">
        <f t="shared" si="315"/>
        <v>0</v>
      </c>
      <c r="FW270" s="176">
        <f t="shared" si="315"/>
        <v>0</v>
      </c>
      <c r="FX270" s="176">
        <f t="shared" si="315"/>
        <v>0</v>
      </c>
      <c r="FY270" s="176">
        <f t="shared" si="315"/>
        <v>0</v>
      </c>
      <c r="FZ270" s="176">
        <f t="shared" si="315"/>
        <v>0</v>
      </c>
      <c r="GA270" s="176">
        <f t="shared" si="315"/>
        <v>0</v>
      </c>
      <c r="GB270" s="176">
        <f t="shared" si="315"/>
        <v>0</v>
      </c>
      <c r="GC270" s="176">
        <f t="shared" si="315"/>
        <v>0</v>
      </c>
      <c r="GD270" s="176">
        <f t="shared" si="315"/>
        <v>0</v>
      </c>
      <c r="GE270" s="176">
        <f t="shared" si="315"/>
        <v>0</v>
      </c>
      <c r="GF270" s="176">
        <f t="shared" si="331"/>
        <v>0</v>
      </c>
      <c r="GG270" s="176">
        <f t="shared" si="331"/>
        <v>0</v>
      </c>
      <c r="GH270" s="176">
        <f t="shared" si="331"/>
        <v>0</v>
      </c>
      <c r="GI270" s="176">
        <f t="shared" si="331"/>
        <v>0</v>
      </c>
      <c r="GJ270" s="176">
        <f t="shared" si="331"/>
        <v>0</v>
      </c>
      <c r="GK270" s="176">
        <f t="shared" si="331"/>
        <v>0</v>
      </c>
      <c r="GL270" s="176">
        <f t="shared" si="331"/>
        <v>0</v>
      </c>
      <c r="GM270" s="176">
        <f t="shared" si="331"/>
        <v>0</v>
      </c>
      <c r="GN270" s="176">
        <f t="shared" si="331"/>
        <v>0</v>
      </c>
      <c r="GO270" s="176">
        <f t="shared" si="331"/>
        <v>0</v>
      </c>
      <c r="GP270" s="176">
        <f t="shared" si="331"/>
        <v>0</v>
      </c>
      <c r="GQ270" s="176">
        <f t="shared" si="331"/>
        <v>0</v>
      </c>
      <c r="GR270" s="176">
        <f t="shared" si="331"/>
        <v>0</v>
      </c>
      <c r="GS270" s="176">
        <f t="shared" si="331"/>
        <v>0</v>
      </c>
      <c r="GT270" s="176">
        <f t="shared" si="331"/>
        <v>0</v>
      </c>
      <c r="GU270" s="176">
        <f t="shared" si="331"/>
        <v>0</v>
      </c>
      <c r="GV270" s="176">
        <f t="shared" si="343"/>
        <v>0</v>
      </c>
      <c r="GW270" s="176">
        <f t="shared" si="343"/>
        <v>0</v>
      </c>
      <c r="GX270" s="176">
        <f t="shared" si="343"/>
        <v>0</v>
      </c>
      <c r="GY270" s="176">
        <f t="shared" si="343"/>
        <v>0</v>
      </c>
      <c r="GZ270" s="176">
        <f t="shared" si="343"/>
        <v>0</v>
      </c>
      <c r="HA270" s="176">
        <f t="shared" si="338"/>
        <v>0</v>
      </c>
      <c r="HB270" s="176">
        <f t="shared" si="338"/>
        <v>0</v>
      </c>
      <c r="HC270" s="176">
        <f t="shared" si="338"/>
        <v>0</v>
      </c>
      <c r="HD270" s="176">
        <f t="shared" si="338"/>
        <v>0</v>
      </c>
      <c r="HE270" s="176">
        <f t="shared" si="338"/>
        <v>0</v>
      </c>
      <c r="HF270" s="176">
        <f t="shared" si="338"/>
        <v>0</v>
      </c>
      <c r="HG270" s="176">
        <f t="shared" si="338"/>
        <v>0</v>
      </c>
      <c r="HH270" s="176">
        <f t="shared" si="338"/>
        <v>0</v>
      </c>
      <c r="HI270" s="176">
        <f t="shared" si="338"/>
        <v>0</v>
      </c>
      <c r="HJ270" s="176">
        <f t="shared" si="338"/>
        <v>0</v>
      </c>
      <c r="HK270" s="176">
        <f t="shared" si="338"/>
        <v>0</v>
      </c>
      <c r="HL270" s="176">
        <f t="shared" si="338"/>
        <v>0</v>
      </c>
      <c r="HM270" s="176">
        <f t="shared" si="338"/>
        <v>0</v>
      </c>
      <c r="HN270" s="176">
        <f t="shared" si="338"/>
        <v>0</v>
      </c>
      <c r="HO270" s="176">
        <f t="shared" si="338"/>
        <v>0</v>
      </c>
      <c r="HP270" s="176">
        <f t="shared" si="334"/>
        <v>0</v>
      </c>
      <c r="HQ270" s="176">
        <f t="shared" si="334"/>
        <v>0</v>
      </c>
      <c r="HR270" s="176">
        <f t="shared" si="332"/>
        <v>0</v>
      </c>
      <c r="HS270" s="176">
        <f t="shared" si="332"/>
        <v>0</v>
      </c>
      <c r="HT270" s="176">
        <f t="shared" si="332"/>
        <v>0</v>
      </c>
      <c r="HU270" s="176">
        <f t="shared" si="332"/>
        <v>0</v>
      </c>
      <c r="HV270" s="176">
        <f t="shared" si="332"/>
        <v>0</v>
      </c>
      <c r="HW270" s="176">
        <f t="shared" si="332"/>
        <v>0</v>
      </c>
      <c r="HX270" s="176">
        <f t="shared" si="332"/>
        <v>0</v>
      </c>
      <c r="HY270" s="176">
        <f t="shared" si="332"/>
        <v>0</v>
      </c>
      <c r="HZ270" s="176">
        <f t="shared" si="332"/>
        <v>0</v>
      </c>
      <c r="IA270" s="176">
        <f t="shared" si="332"/>
        <v>0</v>
      </c>
      <c r="IB270" s="176">
        <f t="shared" si="332"/>
        <v>0</v>
      </c>
      <c r="IC270" s="176">
        <f t="shared" si="332"/>
        <v>0</v>
      </c>
      <c r="ID270" s="176">
        <f t="shared" si="332"/>
        <v>0</v>
      </c>
      <c r="IE270" s="176">
        <f t="shared" si="324"/>
        <v>0</v>
      </c>
      <c r="IF270" s="176">
        <f t="shared" si="324"/>
        <v>0</v>
      </c>
      <c r="IG270" s="176">
        <f t="shared" si="324"/>
        <v>0</v>
      </c>
    </row>
    <row r="271" spans="2:241" ht="12.75" customHeight="1" x14ac:dyDescent="0.25">
      <c r="B271" s="174"/>
      <c r="C271" s="174"/>
      <c r="D271" s="174">
        <f t="shared" si="347"/>
        <v>0</v>
      </c>
      <c r="E271"/>
      <c r="F271"/>
      <c r="G271" s="177">
        <v>258</v>
      </c>
      <c r="H271" s="176">
        <f t="shared" si="348"/>
        <v>40.003376152038413</v>
      </c>
      <c r="I271" s="176">
        <f t="shared" ref="I271:I334" si="349">+SUM(K271:DF271)</f>
        <v>0</v>
      </c>
      <c r="K271" s="176">
        <f t="shared" si="330"/>
        <v>0</v>
      </c>
      <c r="L271" s="176">
        <f t="shared" si="330"/>
        <v>0</v>
      </c>
      <c r="M271" s="176">
        <f t="shared" si="330"/>
        <v>0</v>
      </c>
      <c r="N271" s="176">
        <f t="shared" si="330"/>
        <v>0</v>
      </c>
      <c r="O271" s="176">
        <f t="shared" si="330"/>
        <v>0</v>
      </c>
      <c r="P271" s="176">
        <f t="shared" si="330"/>
        <v>0</v>
      </c>
      <c r="Q271" s="176">
        <f t="shared" si="330"/>
        <v>0</v>
      </c>
      <c r="R271" s="176">
        <f t="shared" si="330"/>
        <v>0</v>
      </c>
      <c r="S271" s="176">
        <f t="shared" si="330"/>
        <v>0</v>
      </c>
      <c r="T271" s="176">
        <f t="shared" si="330"/>
        <v>0</v>
      </c>
      <c r="U271" s="176">
        <f t="shared" si="328"/>
        <v>0</v>
      </c>
      <c r="V271" s="176">
        <f t="shared" si="328"/>
        <v>0</v>
      </c>
      <c r="W271" s="176">
        <f t="shared" si="328"/>
        <v>0</v>
      </c>
      <c r="X271" s="176">
        <f t="shared" si="328"/>
        <v>0</v>
      </c>
      <c r="Y271" s="176">
        <f t="shared" si="328"/>
        <v>0</v>
      </c>
      <c r="Z271" s="176">
        <f t="shared" si="328"/>
        <v>0</v>
      </c>
      <c r="AA271" s="176">
        <f t="shared" si="328"/>
        <v>0</v>
      </c>
      <c r="AB271" s="176">
        <f t="shared" si="328"/>
        <v>0</v>
      </c>
      <c r="AC271" s="176">
        <f t="shared" si="328"/>
        <v>0</v>
      </c>
      <c r="AD271" s="176">
        <f t="shared" si="328"/>
        <v>0</v>
      </c>
      <c r="AE271" s="176">
        <f t="shared" si="328"/>
        <v>0</v>
      </c>
      <c r="AF271" s="176">
        <f t="shared" si="335"/>
        <v>0</v>
      </c>
      <c r="AG271" s="176">
        <f t="shared" si="335"/>
        <v>0</v>
      </c>
      <c r="AH271" s="176">
        <f t="shared" si="335"/>
        <v>0</v>
      </c>
      <c r="AI271" s="176">
        <f t="shared" si="335"/>
        <v>0</v>
      </c>
      <c r="AJ271" s="176">
        <f t="shared" si="335"/>
        <v>0</v>
      </c>
      <c r="AK271" s="176">
        <f t="shared" si="335"/>
        <v>0</v>
      </c>
      <c r="AL271" s="176">
        <f t="shared" si="335"/>
        <v>0</v>
      </c>
      <c r="AM271" s="176">
        <f t="shared" si="335"/>
        <v>0</v>
      </c>
      <c r="AN271" s="176">
        <f t="shared" si="335"/>
        <v>0</v>
      </c>
      <c r="AO271" s="176">
        <f t="shared" si="321"/>
        <v>0</v>
      </c>
      <c r="AP271" s="176">
        <f t="shared" si="321"/>
        <v>0</v>
      </c>
      <c r="AQ271" s="176">
        <f t="shared" si="321"/>
        <v>0</v>
      </c>
      <c r="AR271" s="176">
        <f t="shared" si="321"/>
        <v>0</v>
      </c>
      <c r="AS271" s="176">
        <f t="shared" si="321"/>
        <v>0</v>
      </c>
      <c r="AT271" s="176">
        <f t="shared" si="321"/>
        <v>0</v>
      </c>
      <c r="AU271" s="176">
        <f t="shared" si="321"/>
        <v>0</v>
      </c>
      <c r="AV271" s="176">
        <f t="shared" si="321"/>
        <v>0</v>
      </c>
      <c r="AW271" s="176">
        <f t="shared" si="321"/>
        <v>0</v>
      </c>
      <c r="AX271" s="176">
        <f t="shared" si="321"/>
        <v>0</v>
      </c>
      <c r="AY271" s="176">
        <f t="shared" si="329"/>
        <v>0</v>
      </c>
      <c r="AZ271" s="176">
        <f t="shared" si="329"/>
        <v>0</v>
      </c>
      <c r="BA271" s="176">
        <f t="shared" si="329"/>
        <v>0</v>
      </c>
      <c r="BB271" s="176">
        <f t="shared" si="329"/>
        <v>0</v>
      </c>
      <c r="BC271" s="176">
        <f t="shared" si="329"/>
        <v>0</v>
      </c>
      <c r="BD271" s="176">
        <f t="shared" si="329"/>
        <v>0</v>
      </c>
      <c r="BE271" s="176">
        <f t="shared" si="329"/>
        <v>0</v>
      </c>
      <c r="BF271" s="176">
        <f t="shared" si="329"/>
        <v>0</v>
      </c>
      <c r="BG271" s="176">
        <f t="shared" si="329"/>
        <v>0</v>
      </c>
      <c r="BH271" s="176">
        <f t="shared" si="329"/>
        <v>0</v>
      </c>
      <c r="BI271" s="176">
        <f t="shared" si="317"/>
        <v>0</v>
      </c>
      <c r="BJ271" s="176">
        <f t="shared" si="317"/>
        <v>0</v>
      </c>
      <c r="BK271" s="176">
        <f t="shared" si="317"/>
        <v>0</v>
      </c>
      <c r="BL271" s="176">
        <f t="shared" si="317"/>
        <v>0</v>
      </c>
      <c r="BM271" s="176">
        <f t="shared" si="317"/>
        <v>0</v>
      </c>
      <c r="BN271" s="176">
        <f t="shared" si="317"/>
        <v>0</v>
      </c>
      <c r="BO271" s="176">
        <f t="shared" si="317"/>
        <v>0</v>
      </c>
      <c r="BP271" s="176">
        <f t="shared" si="317"/>
        <v>0</v>
      </c>
      <c r="BQ271" s="176">
        <f t="shared" si="317"/>
        <v>0</v>
      </c>
      <c r="BR271" s="176">
        <f t="shared" si="317"/>
        <v>0</v>
      </c>
      <c r="BS271" s="176">
        <f t="shared" si="317"/>
        <v>0</v>
      </c>
      <c r="BT271" s="176">
        <f t="shared" si="317"/>
        <v>0</v>
      </c>
      <c r="BU271" s="176">
        <f t="shared" si="317"/>
        <v>0</v>
      </c>
      <c r="BV271" s="176">
        <f t="shared" ref="BV271:CB271" si="350">+NORMDIST($H271,BV$12,BV$13,FALSE)</f>
        <v>0</v>
      </c>
      <c r="BW271" s="176">
        <f t="shared" si="350"/>
        <v>0</v>
      </c>
      <c r="BX271" s="176">
        <f t="shared" si="350"/>
        <v>0</v>
      </c>
      <c r="BY271" s="176">
        <f t="shared" si="350"/>
        <v>0</v>
      </c>
      <c r="BZ271" s="176">
        <f t="shared" si="350"/>
        <v>0</v>
      </c>
      <c r="CA271" s="176">
        <f t="shared" si="350"/>
        <v>0</v>
      </c>
      <c r="CB271" s="176">
        <f t="shared" si="350"/>
        <v>0</v>
      </c>
      <c r="CC271" s="176">
        <f t="shared" si="327"/>
        <v>0</v>
      </c>
      <c r="CD271" s="176">
        <f t="shared" si="327"/>
        <v>0</v>
      </c>
      <c r="CE271" s="176">
        <f t="shared" si="327"/>
        <v>0</v>
      </c>
      <c r="CF271" s="176">
        <f t="shared" si="327"/>
        <v>0</v>
      </c>
      <c r="CG271" s="176">
        <f t="shared" si="327"/>
        <v>0</v>
      </c>
      <c r="CH271" s="176">
        <f t="shared" si="327"/>
        <v>0</v>
      </c>
      <c r="CI271" s="176">
        <f t="shared" si="327"/>
        <v>0</v>
      </c>
      <c r="CJ271" s="176">
        <f t="shared" si="327"/>
        <v>0</v>
      </c>
      <c r="CK271" s="176">
        <f t="shared" si="327"/>
        <v>0</v>
      </c>
      <c r="CL271" s="176">
        <f t="shared" si="327"/>
        <v>0</v>
      </c>
      <c r="CM271" s="176">
        <f t="shared" si="327"/>
        <v>0</v>
      </c>
      <c r="CN271" s="176">
        <f t="shared" si="327"/>
        <v>0</v>
      </c>
      <c r="CO271" s="176">
        <f t="shared" si="327"/>
        <v>0</v>
      </c>
      <c r="CP271" s="176">
        <f t="shared" si="327"/>
        <v>0</v>
      </c>
      <c r="CQ271" s="176">
        <f t="shared" si="327"/>
        <v>0</v>
      </c>
      <c r="CR271" s="176">
        <f t="shared" si="327"/>
        <v>0</v>
      </c>
      <c r="CS271" s="176">
        <f t="shared" si="325"/>
        <v>0</v>
      </c>
      <c r="CT271" s="176">
        <f t="shared" si="325"/>
        <v>0</v>
      </c>
      <c r="CU271" s="176">
        <f t="shared" si="325"/>
        <v>0</v>
      </c>
      <c r="CV271" s="176">
        <f t="shared" si="325"/>
        <v>0</v>
      </c>
      <c r="CW271" s="176">
        <f t="shared" si="323"/>
        <v>0</v>
      </c>
      <c r="CX271" s="176">
        <f t="shared" si="323"/>
        <v>0</v>
      </c>
      <c r="CY271" s="176">
        <f t="shared" si="323"/>
        <v>0</v>
      </c>
      <c r="CZ271" s="176">
        <f t="shared" si="323"/>
        <v>0</v>
      </c>
      <c r="DA271" s="176">
        <f t="shared" si="323"/>
        <v>0</v>
      </c>
      <c r="DB271" s="176">
        <f t="shared" si="323"/>
        <v>0</v>
      </c>
      <c r="DC271" s="176">
        <f t="shared" si="323"/>
        <v>0</v>
      </c>
      <c r="DD271" s="176">
        <f t="shared" si="323"/>
        <v>0</v>
      </c>
      <c r="DE271" s="176">
        <f t="shared" si="323"/>
        <v>0</v>
      </c>
      <c r="DF271" s="176">
        <f t="shared" si="323"/>
        <v>0</v>
      </c>
      <c r="DG271" s="176">
        <f t="shared" si="323"/>
        <v>0</v>
      </c>
      <c r="DH271" s="176">
        <f t="shared" si="323"/>
        <v>0</v>
      </c>
      <c r="DI271" s="176">
        <f t="shared" si="345"/>
        <v>0</v>
      </c>
      <c r="DJ271" s="176">
        <f t="shared" si="345"/>
        <v>0</v>
      </c>
      <c r="DK271" s="176">
        <f t="shared" si="345"/>
        <v>0</v>
      </c>
      <c r="DL271" s="176">
        <f t="shared" si="345"/>
        <v>0</v>
      </c>
      <c r="DM271" s="176">
        <f t="shared" si="345"/>
        <v>0</v>
      </c>
      <c r="DN271" s="176">
        <f t="shared" si="345"/>
        <v>0</v>
      </c>
      <c r="DO271" s="176">
        <f t="shared" si="345"/>
        <v>0</v>
      </c>
      <c r="DP271" s="176">
        <f t="shared" si="345"/>
        <v>0</v>
      </c>
      <c r="DQ271" s="176">
        <f t="shared" si="345"/>
        <v>0</v>
      </c>
      <c r="DR271" s="176">
        <f t="shared" si="345"/>
        <v>0</v>
      </c>
      <c r="DS271" s="176">
        <f t="shared" si="345"/>
        <v>0</v>
      </c>
      <c r="DT271" s="176">
        <f t="shared" si="345"/>
        <v>0</v>
      </c>
      <c r="DU271" s="176">
        <f t="shared" si="345"/>
        <v>0</v>
      </c>
      <c r="DV271" s="176">
        <f t="shared" si="345"/>
        <v>0</v>
      </c>
      <c r="DW271" s="176">
        <f t="shared" si="345"/>
        <v>0</v>
      </c>
      <c r="DX271" s="176">
        <f t="shared" si="345"/>
        <v>0</v>
      </c>
      <c r="DY271" s="176">
        <f t="shared" si="346"/>
        <v>0</v>
      </c>
      <c r="DZ271" s="176">
        <f t="shared" si="346"/>
        <v>0</v>
      </c>
      <c r="EA271" s="176">
        <f t="shared" si="346"/>
        <v>0</v>
      </c>
      <c r="EB271" s="176">
        <f t="shared" si="346"/>
        <v>0</v>
      </c>
      <c r="EC271" s="176">
        <f t="shared" si="346"/>
        <v>0</v>
      </c>
      <c r="ED271" s="176">
        <f t="shared" si="346"/>
        <v>0</v>
      </c>
      <c r="EE271" s="176">
        <f t="shared" si="346"/>
        <v>0</v>
      </c>
      <c r="EF271" s="176">
        <f t="shared" si="346"/>
        <v>0</v>
      </c>
      <c r="EG271" s="176">
        <f t="shared" si="336"/>
        <v>0</v>
      </c>
      <c r="EH271" s="176">
        <f t="shared" si="336"/>
        <v>0</v>
      </c>
      <c r="EI271" s="176">
        <f t="shared" si="336"/>
        <v>0</v>
      </c>
      <c r="EJ271" s="176">
        <f t="shared" si="336"/>
        <v>0</v>
      </c>
      <c r="EK271" s="176">
        <f t="shared" si="336"/>
        <v>0</v>
      </c>
      <c r="EL271" s="176">
        <f t="shared" si="336"/>
        <v>0</v>
      </c>
      <c r="EM271" s="176">
        <f t="shared" si="336"/>
        <v>0</v>
      </c>
      <c r="EN271" s="176">
        <f t="shared" si="336"/>
        <v>0</v>
      </c>
      <c r="EO271" s="176">
        <f t="shared" si="336"/>
        <v>0</v>
      </c>
      <c r="EP271" s="176">
        <f t="shared" si="336"/>
        <v>0</v>
      </c>
      <c r="EQ271" s="176">
        <f t="shared" si="336"/>
        <v>0</v>
      </c>
      <c r="ER271" s="176">
        <f t="shared" si="336"/>
        <v>0</v>
      </c>
      <c r="ES271" s="176">
        <f t="shared" si="336"/>
        <v>0</v>
      </c>
      <c r="ET271" s="176">
        <f t="shared" si="336"/>
        <v>0</v>
      </c>
      <c r="EU271" s="176">
        <f t="shared" si="336"/>
        <v>0</v>
      </c>
      <c r="EV271" s="176">
        <f t="shared" si="337"/>
        <v>0</v>
      </c>
      <c r="EW271" s="176">
        <f t="shared" si="337"/>
        <v>0</v>
      </c>
      <c r="EX271" s="176">
        <f t="shared" si="337"/>
        <v>0</v>
      </c>
      <c r="EY271" s="176">
        <f t="shared" si="337"/>
        <v>0</v>
      </c>
      <c r="EZ271" s="176">
        <f t="shared" si="337"/>
        <v>0</v>
      </c>
      <c r="FA271" s="176">
        <f t="shared" si="337"/>
        <v>0</v>
      </c>
      <c r="FB271" s="176">
        <f t="shared" si="337"/>
        <v>0</v>
      </c>
      <c r="FC271" s="176">
        <f t="shared" si="337"/>
        <v>0</v>
      </c>
      <c r="FD271" s="176">
        <f t="shared" si="337"/>
        <v>0</v>
      </c>
      <c r="FE271" s="176">
        <f t="shared" si="337"/>
        <v>0</v>
      </c>
      <c r="FF271" s="176">
        <f t="shared" si="337"/>
        <v>0</v>
      </c>
      <c r="FG271" s="176">
        <f t="shared" si="337"/>
        <v>0</v>
      </c>
      <c r="FH271" s="176">
        <f t="shared" si="337"/>
        <v>0</v>
      </c>
      <c r="FI271" s="176">
        <f t="shared" si="342"/>
        <v>0</v>
      </c>
      <c r="FJ271" s="176">
        <f t="shared" si="342"/>
        <v>0</v>
      </c>
      <c r="FK271" s="176">
        <f t="shared" si="342"/>
        <v>0</v>
      </c>
      <c r="FL271" s="176">
        <f t="shared" si="342"/>
        <v>0</v>
      </c>
      <c r="FM271" s="176">
        <f t="shared" si="342"/>
        <v>0</v>
      </c>
      <c r="FN271" s="176">
        <f t="shared" si="342"/>
        <v>0</v>
      </c>
      <c r="FO271" s="176">
        <f t="shared" si="342"/>
        <v>0</v>
      </c>
      <c r="FP271" s="176">
        <f t="shared" si="342"/>
        <v>0</v>
      </c>
      <c r="FQ271" s="176">
        <f t="shared" si="342"/>
        <v>0</v>
      </c>
      <c r="FR271" s="176">
        <f t="shared" si="342"/>
        <v>0</v>
      </c>
      <c r="FS271" s="176">
        <f t="shared" ref="FS271:GH287" si="351">+NORMDIST($H271,FS$12,FS$13,FALSE)</f>
        <v>0</v>
      </c>
      <c r="FT271" s="176">
        <f t="shared" si="351"/>
        <v>0</v>
      </c>
      <c r="FU271" s="176">
        <f t="shared" si="351"/>
        <v>0</v>
      </c>
      <c r="FV271" s="176">
        <f t="shared" si="351"/>
        <v>0</v>
      </c>
      <c r="FW271" s="176">
        <f t="shared" si="351"/>
        <v>0</v>
      </c>
      <c r="FX271" s="176">
        <f t="shared" si="351"/>
        <v>0</v>
      </c>
      <c r="FY271" s="176">
        <f t="shared" si="351"/>
        <v>0</v>
      </c>
      <c r="FZ271" s="176">
        <f t="shared" si="351"/>
        <v>0</v>
      </c>
      <c r="GA271" s="176">
        <f t="shared" si="351"/>
        <v>0</v>
      </c>
      <c r="GB271" s="176">
        <f t="shared" si="351"/>
        <v>0</v>
      </c>
      <c r="GC271" s="176">
        <f t="shared" si="351"/>
        <v>0</v>
      </c>
      <c r="GD271" s="176">
        <f t="shared" si="351"/>
        <v>0</v>
      </c>
      <c r="GE271" s="176">
        <f t="shared" si="351"/>
        <v>0</v>
      </c>
      <c r="GF271" s="176">
        <f t="shared" si="351"/>
        <v>0</v>
      </c>
      <c r="GG271" s="176">
        <f t="shared" si="351"/>
        <v>0</v>
      </c>
      <c r="GH271" s="176">
        <f t="shared" si="331"/>
        <v>0</v>
      </c>
      <c r="GI271" s="176">
        <f t="shared" si="331"/>
        <v>0</v>
      </c>
      <c r="GJ271" s="176">
        <f t="shared" si="331"/>
        <v>0</v>
      </c>
      <c r="GK271" s="176">
        <f t="shared" si="331"/>
        <v>0</v>
      </c>
      <c r="GL271" s="176">
        <f t="shared" si="331"/>
        <v>0</v>
      </c>
      <c r="GM271" s="176">
        <f t="shared" si="331"/>
        <v>0</v>
      </c>
      <c r="GN271" s="176">
        <f t="shared" si="331"/>
        <v>0</v>
      </c>
      <c r="GO271" s="176">
        <f t="shared" si="331"/>
        <v>0</v>
      </c>
      <c r="GP271" s="176">
        <f t="shared" si="331"/>
        <v>0</v>
      </c>
      <c r="GQ271" s="176">
        <f t="shared" si="331"/>
        <v>0</v>
      </c>
      <c r="GR271" s="176">
        <f t="shared" si="331"/>
        <v>0</v>
      </c>
      <c r="GS271" s="176">
        <f t="shared" si="331"/>
        <v>0</v>
      </c>
      <c r="GT271" s="176">
        <f t="shared" si="331"/>
        <v>0</v>
      </c>
      <c r="GU271" s="176">
        <f t="shared" si="331"/>
        <v>0</v>
      </c>
      <c r="GV271" s="176">
        <f t="shared" si="343"/>
        <v>0</v>
      </c>
      <c r="GW271" s="176">
        <f t="shared" si="343"/>
        <v>0</v>
      </c>
      <c r="GX271" s="176">
        <f t="shared" si="343"/>
        <v>0</v>
      </c>
      <c r="GY271" s="176">
        <f t="shared" si="343"/>
        <v>0</v>
      </c>
      <c r="GZ271" s="176">
        <f t="shared" si="343"/>
        <v>0</v>
      </c>
      <c r="HA271" s="176">
        <f t="shared" si="338"/>
        <v>0</v>
      </c>
      <c r="HB271" s="176">
        <f t="shared" si="338"/>
        <v>0</v>
      </c>
      <c r="HC271" s="176">
        <f t="shared" si="338"/>
        <v>0</v>
      </c>
      <c r="HD271" s="176">
        <f t="shared" si="338"/>
        <v>0</v>
      </c>
      <c r="HE271" s="176">
        <f t="shared" si="338"/>
        <v>0</v>
      </c>
      <c r="HF271" s="176">
        <f t="shared" si="338"/>
        <v>0</v>
      </c>
      <c r="HG271" s="176">
        <f t="shared" si="338"/>
        <v>0</v>
      </c>
      <c r="HH271" s="176">
        <f t="shared" si="338"/>
        <v>0</v>
      </c>
      <c r="HI271" s="176">
        <f t="shared" si="338"/>
        <v>0</v>
      </c>
      <c r="HJ271" s="176">
        <f t="shared" si="338"/>
        <v>0</v>
      </c>
      <c r="HK271" s="176">
        <f t="shared" si="338"/>
        <v>0</v>
      </c>
      <c r="HL271" s="176">
        <f t="shared" si="338"/>
        <v>0</v>
      </c>
      <c r="HM271" s="176">
        <f t="shared" si="338"/>
        <v>0</v>
      </c>
      <c r="HN271" s="176">
        <f t="shared" si="338"/>
        <v>0</v>
      </c>
      <c r="HO271" s="176">
        <f t="shared" si="338"/>
        <v>0</v>
      </c>
      <c r="HP271" s="176">
        <f t="shared" si="334"/>
        <v>0</v>
      </c>
      <c r="HQ271" s="176">
        <f t="shared" si="334"/>
        <v>0</v>
      </c>
      <c r="HR271" s="176">
        <f t="shared" si="332"/>
        <v>0</v>
      </c>
      <c r="HS271" s="176">
        <f t="shared" si="332"/>
        <v>0</v>
      </c>
      <c r="HT271" s="176">
        <f t="shared" si="332"/>
        <v>0</v>
      </c>
      <c r="HU271" s="176">
        <f t="shared" si="332"/>
        <v>0</v>
      </c>
      <c r="HV271" s="176">
        <f t="shared" si="332"/>
        <v>0</v>
      </c>
      <c r="HW271" s="176">
        <f t="shared" si="332"/>
        <v>0</v>
      </c>
      <c r="HX271" s="176">
        <f t="shared" si="332"/>
        <v>0</v>
      </c>
      <c r="HY271" s="176">
        <f t="shared" si="332"/>
        <v>0</v>
      </c>
      <c r="HZ271" s="176">
        <f t="shared" si="332"/>
        <v>0</v>
      </c>
      <c r="IA271" s="176">
        <f t="shared" si="332"/>
        <v>0</v>
      </c>
      <c r="IB271" s="176">
        <f t="shared" si="332"/>
        <v>0</v>
      </c>
      <c r="IC271" s="176">
        <f t="shared" si="332"/>
        <v>0</v>
      </c>
      <c r="ID271" s="176">
        <f t="shared" si="332"/>
        <v>0</v>
      </c>
      <c r="IE271" s="176">
        <f t="shared" si="324"/>
        <v>0</v>
      </c>
      <c r="IF271" s="176">
        <f t="shared" si="324"/>
        <v>0</v>
      </c>
      <c r="IG271" s="176">
        <f t="shared" si="324"/>
        <v>0</v>
      </c>
    </row>
    <row r="272" spans="2:241" ht="12.75" customHeight="1" x14ac:dyDescent="0.25">
      <c r="B272" s="174"/>
      <c r="C272" s="174"/>
      <c r="D272" s="174">
        <f t="shared" si="347"/>
        <v>0</v>
      </c>
      <c r="E272"/>
      <c r="F272"/>
      <c r="G272" s="177">
        <v>259</v>
      </c>
      <c r="H272" s="176">
        <f t="shared" si="348"/>
        <v>40.158427997588952</v>
      </c>
      <c r="I272" s="176">
        <f t="shared" si="349"/>
        <v>0</v>
      </c>
      <c r="K272" s="176">
        <f t="shared" si="330"/>
        <v>0</v>
      </c>
      <c r="L272" s="176">
        <f t="shared" si="330"/>
        <v>0</v>
      </c>
      <c r="M272" s="176">
        <f t="shared" si="330"/>
        <v>0</v>
      </c>
      <c r="N272" s="176">
        <f t="shared" si="330"/>
        <v>0</v>
      </c>
      <c r="O272" s="176">
        <f t="shared" si="330"/>
        <v>0</v>
      </c>
      <c r="P272" s="176">
        <f t="shared" si="330"/>
        <v>0</v>
      </c>
      <c r="Q272" s="176">
        <f t="shared" si="330"/>
        <v>0</v>
      </c>
      <c r="R272" s="176">
        <f t="shared" si="330"/>
        <v>0</v>
      </c>
      <c r="S272" s="176">
        <f t="shared" si="330"/>
        <v>0</v>
      </c>
      <c r="T272" s="176">
        <f t="shared" si="330"/>
        <v>0</v>
      </c>
      <c r="U272" s="176">
        <f t="shared" si="328"/>
        <v>0</v>
      </c>
      <c r="V272" s="176">
        <f t="shared" si="328"/>
        <v>0</v>
      </c>
      <c r="W272" s="176">
        <f t="shared" si="328"/>
        <v>0</v>
      </c>
      <c r="X272" s="176">
        <f t="shared" si="328"/>
        <v>0</v>
      </c>
      <c r="Y272" s="176">
        <f t="shared" si="328"/>
        <v>0</v>
      </c>
      <c r="Z272" s="176">
        <f t="shared" si="328"/>
        <v>0</v>
      </c>
      <c r="AA272" s="176">
        <f t="shared" si="328"/>
        <v>0</v>
      </c>
      <c r="AB272" s="176">
        <f t="shared" si="328"/>
        <v>0</v>
      </c>
      <c r="AC272" s="176">
        <f t="shared" si="328"/>
        <v>0</v>
      </c>
      <c r="AD272" s="176">
        <f t="shared" si="328"/>
        <v>0</v>
      </c>
      <c r="AE272" s="176">
        <f t="shared" si="328"/>
        <v>0</v>
      </c>
      <c r="AF272" s="176">
        <f t="shared" si="335"/>
        <v>0</v>
      </c>
      <c r="AG272" s="176">
        <f t="shared" si="335"/>
        <v>0</v>
      </c>
      <c r="AH272" s="176">
        <f t="shared" si="335"/>
        <v>0</v>
      </c>
      <c r="AI272" s="176">
        <f t="shared" si="335"/>
        <v>0</v>
      </c>
      <c r="AJ272" s="176">
        <f t="shared" si="335"/>
        <v>0</v>
      </c>
      <c r="AK272" s="176">
        <f t="shared" si="335"/>
        <v>0</v>
      </c>
      <c r="AL272" s="176">
        <f t="shared" si="335"/>
        <v>0</v>
      </c>
      <c r="AM272" s="176">
        <f t="shared" si="335"/>
        <v>0</v>
      </c>
      <c r="AN272" s="176">
        <f t="shared" si="335"/>
        <v>0</v>
      </c>
      <c r="AO272" s="176">
        <f t="shared" si="321"/>
        <v>0</v>
      </c>
      <c r="AP272" s="176">
        <f t="shared" si="321"/>
        <v>0</v>
      </c>
      <c r="AQ272" s="176">
        <f t="shared" si="321"/>
        <v>0</v>
      </c>
      <c r="AR272" s="176">
        <f t="shared" si="321"/>
        <v>0</v>
      </c>
      <c r="AS272" s="176">
        <f t="shared" si="321"/>
        <v>0</v>
      </c>
      <c r="AT272" s="176">
        <f t="shared" si="321"/>
        <v>0</v>
      </c>
      <c r="AU272" s="176">
        <f t="shared" si="321"/>
        <v>0</v>
      </c>
      <c r="AV272" s="176">
        <f t="shared" si="321"/>
        <v>0</v>
      </c>
      <c r="AW272" s="176">
        <f t="shared" si="321"/>
        <v>0</v>
      </c>
      <c r="AX272" s="176">
        <f t="shared" si="321"/>
        <v>0</v>
      </c>
      <c r="AY272" s="176">
        <f t="shared" si="329"/>
        <v>0</v>
      </c>
      <c r="AZ272" s="176">
        <f t="shared" si="329"/>
        <v>0</v>
      </c>
      <c r="BA272" s="176">
        <f t="shared" si="329"/>
        <v>0</v>
      </c>
      <c r="BB272" s="176">
        <f t="shared" si="329"/>
        <v>0</v>
      </c>
      <c r="BC272" s="176">
        <f t="shared" si="329"/>
        <v>0</v>
      </c>
      <c r="BD272" s="176">
        <f t="shared" si="329"/>
        <v>0</v>
      </c>
      <c r="BE272" s="176">
        <f t="shared" si="329"/>
        <v>0</v>
      </c>
      <c r="BF272" s="176">
        <f t="shared" si="329"/>
        <v>0</v>
      </c>
      <c r="BG272" s="176">
        <f t="shared" si="329"/>
        <v>0</v>
      </c>
      <c r="BH272" s="176">
        <f t="shared" si="329"/>
        <v>0</v>
      </c>
      <c r="BI272" s="176">
        <f t="shared" si="329"/>
        <v>0</v>
      </c>
      <c r="BJ272" s="176">
        <f t="shared" si="329"/>
        <v>0</v>
      </c>
      <c r="BK272" s="176">
        <f t="shared" si="329"/>
        <v>0</v>
      </c>
      <c r="BL272" s="176">
        <f t="shared" si="329"/>
        <v>0</v>
      </c>
      <c r="BM272" s="176">
        <f t="shared" si="329"/>
        <v>0</v>
      </c>
      <c r="BN272" s="176">
        <f t="shared" si="329"/>
        <v>0</v>
      </c>
      <c r="BO272" s="176">
        <f t="shared" ref="BO272:CD290" si="352">+NORMDIST($H272,BO$12,BO$13,FALSE)</f>
        <v>0</v>
      </c>
      <c r="BP272" s="176">
        <f t="shared" si="352"/>
        <v>0</v>
      </c>
      <c r="BQ272" s="176">
        <f t="shared" si="352"/>
        <v>0</v>
      </c>
      <c r="BR272" s="176">
        <f t="shared" si="352"/>
        <v>0</v>
      </c>
      <c r="BS272" s="176">
        <f t="shared" si="352"/>
        <v>0</v>
      </c>
      <c r="BT272" s="176">
        <f t="shared" si="352"/>
        <v>0</v>
      </c>
      <c r="BU272" s="176">
        <f t="shared" si="352"/>
        <v>0</v>
      </c>
      <c r="BV272" s="176">
        <f t="shared" si="352"/>
        <v>0</v>
      </c>
      <c r="BW272" s="176">
        <f t="shared" si="352"/>
        <v>0</v>
      </c>
      <c r="BX272" s="176">
        <f t="shared" si="352"/>
        <v>0</v>
      </c>
      <c r="BY272" s="176">
        <f t="shared" si="352"/>
        <v>0</v>
      </c>
      <c r="BZ272" s="176">
        <f t="shared" si="352"/>
        <v>0</v>
      </c>
      <c r="CA272" s="176">
        <f t="shared" si="352"/>
        <v>0</v>
      </c>
      <c r="CB272" s="176">
        <f t="shared" si="352"/>
        <v>0</v>
      </c>
      <c r="CC272" s="176">
        <f t="shared" si="327"/>
        <v>0</v>
      </c>
      <c r="CD272" s="176">
        <f t="shared" si="327"/>
        <v>0</v>
      </c>
      <c r="CE272" s="176">
        <f t="shared" si="327"/>
        <v>0</v>
      </c>
      <c r="CF272" s="176">
        <f t="shared" si="327"/>
        <v>0</v>
      </c>
      <c r="CG272" s="176">
        <f t="shared" si="327"/>
        <v>0</v>
      </c>
      <c r="CH272" s="176">
        <f t="shared" si="327"/>
        <v>0</v>
      </c>
      <c r="CI272" s="176">
        <f t="shared" si="327"/>
        <v>0</v>
      </c>
      <c r="CJ272" s="176">
        <f t="shared" si="327"/>
        <v>0</v>
      </c>
      <c r="CK272" s="176">
        <f t="shared" si="327"/>
        <v>0</v>
      </c>
      <c r="CL272" s="176">
        <f t="shared" si="327"/>
        <v>0</v>
      </c>
      <c r="CM272" s="176">
        <f t="shared" si="327"/>
        <v>0</v>
      </c>
      <c r="CN272" s="176">
        <f t="shared" si="327"/>
        <v>0</v>
      </c>
      <c r="CO272" s="176">
        <f t="shared" si="327"/>
        <v>0</v>
      </c>
      <c r="CP272" s="176">
        <f t="shared" si="327"/>
        <v>0</v>
      </c>
      <c r="CQ272" s="176">
        <f t="shared" si="327"/>
        <v>0</v>
      </c>
      <c r="CR272" s="176">
        <f t="shared" si="327"/>
        <v>0</v>
      </c>
      <c r="CS272" s="176">
        <f t="shared" si="325"/>
        <v>0</v>
      </c>
      <c r="CT272" s="176">
        <f t="shared" si="325"/>
        <v>0</v>
      </c>
      <c r="CU272" s="176">
        <f t="shared" si="325"/>
        <v>0</v>
      </c>
      <c r="CV272" s="176">
        <f t="shared" si="325"/>
        <v>0</v>
      </c>
      <c r="CW272" s="176">
        <f t="shared" si="323"/>
        <v>0</v>
      </c>
      <c r="CX272" s="176">
        <f t="shared" si="323"/>
        <v>0</v>
      </c>
      <c r="CY272" s="176">
        <f t="shared" si="323"/>
        <v>0</v>
      </c>
      <c r="CZ272" s="176">
        <f t="shared" si="323"/>
        <v>0</v>
      </c>
      <c r="DA272" s="176">
        <f t="shared" si="323"/>
        <v>0</v>
      </c>
      <c r="DB272" s="176">
        <f t="shared" si="323"/>
        <v>0</v>
      </c>
      <c r="DC272" s="176">
        <f t="shared" si="323"/>
        <v>0</v>
      </c>
      <c r="DD272" s="176">
        <f t="shared" si="323"/>
        <v>0</v>
      </c>
      <c r="DE272" s="176">
        <f t="shared" si="323"/>
        <v>0</v>
      </c>
      <c r="DF272" s="176">
        <f t="shared" si="323"/>
        <v>0</v>
      </c>
      <c r="DG272" s="176">
        <f t="shared" si="323"/>
        <v>0</v>
      </c>
      <c r="DH272" s="176">
        <f t="shared" si="323"/>
        <v>0</v>
      </c>
      <c r="DI272" s="176">
        <f t="shared" si="345"/>
        <v>0</v>
      </c>
      <c r="DJ272" s="176">
        <f t="shared" si="345"/>
        <v>0</v>
      </c>
      <c r="DK272" s="176">
        <f t="shared" si="345"/>
        <v>0</v>
      </c>
      <c r="DL272" s="176">
        <f t="shared" si="345"/>
        <v>0</v>
      </c>
      <c r="DM272" s="176">
        <f t="shared" si="345"/>
        <v>0</v>
      </c>
      <c r="DN272" s="176">
        <f t="shared" si="345"/>
        <v>0</v>
      </c>
      <c r="DO272" s="176">
        <f t="shared" si="345"/>
        <v>0</v>
      </c>
      <c r="DP272" s="176">
        <f t="shared" si="345"/>
        <v>0</v>
      </c>
      <c r="DQ272" s="176">
        <f t="shared" si="345"/>
        <v>0</v>
      </c>
      <c r="DR272" s="176">
        <f t="shared" si="345"/>
        <v>0</v>
      </c>
      <c r="DS272" s="176">
        <f t="shared" si="345"/>
        <v>0</v>
      </c>
      <c r="DT272" s="176">
        <f t="shared" si="345"/>
        <v>0</v>
      </c>
      <c r="DU272" s="176">
        <f t="shared" si="345"/>
        <v>0</v>
      </c>
      <c r="DV272" s="176">
        <f t="shared" si="345"/>
        <v>0</v>
      </c>
      <c r="DW272" s="176">
        <f t="shared" si="345"/>
        <v>0</v>
      </c>
      <c r="DX272" s="176">
        <f t="shared" si="345"/>
        <v>0</v>
      </c>
      <c r="DY272" s="176">
        <f t="shared" si="346"/>
        <v>0</v>
      </c>
      <c r="DZ272" s="176">
        <f t="shared" si="346"/>
        <v>0</v>
      </c>
      <c r="EA272" s="176">
        <f t="shared" si="346"/>
        <v>0</v>
      </c>
      <c r="EB272" s="176">
        <f t="shared" si="346"/>
        <v>0</v>
      </c>
      <c r="EC272" s="176">
        <f t="shared" si="346"/>
        <v>0</v>
      </c>
      <c r="ED272" s="176">
        <f t="shared" si="346"/>
        <v>0</v>
      </c>
      <c r="EE272" s="176">
        <f t="shared" si="346"/>
        <v>0</v>
      </c>
      <c r="EF272" s="176">
        <f t="shared" si="346"/>
        <v>0</v>
      </c>
      <c r="EG272" s="176">
        <f t="shared" si="336"/>
        <v>0</v>
      </c>
      <c r="EH272" s="176">
        <f t="shared" si="336"/>
        <v>0</v>
      </c>
      <c r="EI272" s="176">
        <f t="shared" si="336"/>
        <v>0</v>
      </c>
      <c r="EJ272" s="176">
        <f t="shared" si="336"/>
        <v>0</v>
      </c>
      <c r="EK272" s="176">
        <f t="shared" si="336"/>
        <v>0</v>
      </c>
      <c r="EL272" s="176">
        <f t="shared" si="336"/>
        <v>0</v>
      </c>
      <c r="EM272" s="176">
        <f t="shared" si="336"/>
        <v>0</v>
      </c>
      <c r="EN272" s="176">
        <f t="shared" si="336"/>
        <v>0</v>
      </c>
      <c r="EO272" s="176">
        <f t="shared" si="336"/>
        <v>0</v>
      </c>
      <c r="EP272" s="176">
        <f t="shared" si="336"/>
        <v>0</v>
      </c>
      <c r="EQ272" s="176">
        <f t="shared" si="336"/>
        <v>0</v>
      </c>
      <c r="ER272" s="176">
        <f t="shared" si="336"/>
        <v>0</v>
      </c>
      <c r="ES272" s="176">
        <f t="shared" si="336"/>
        <v>0</v>
      </c>
      <c r="ET272" s="176">
        <f t="shared" si="336"/>
        <v>0</v>
      </c>
      <c r="EU272" s="176">
        <f t="shared" si="336"/>
        <v>0</v>
      </c>
      <c r="EV272" s="176">
        <f t="shared" si="337"/>
        <v>0</v>
      </c>
      <c r="EW272" s="176">
        <f t="shared" si="337"/>
        <v>0</v>
      </c>
      <c r="EX272" s="176">
        <f t="shared" si="337"/>
        <v>0</v>
      </c>
      <c r="EY272" s="176">
        <f t="shared" si="337"/>
        <v>0</v>
      </c>
      <c r="EZ272" s="176">
        <f t="shared" si="337"/>
        <v>0</v>
      </c>
      <c r="FA272" s="176">
        <f t="shared" si="337"/>
        <v>0</v>
      </c>
      <c r="FB272" s="176">
        <f t="shared" si="337"/>
        <v>0</v>
      </c>
      <c r="FC272" s="176">
        <f t="shared" si="337"/>
        <v>0</v>
      </c>
      <c r="FD272" s="176">
        <f t="shared" si="337"/>
        <v>0</v>
      </c>
      <c r="FE272" s="176">
        <f t="shared" si="337"/>
        <v>0</v>
      </c>
      <c r="FF272" s="176">
        <f t="shared" si="337"/>
        <v>0</v>
      </c>
      <c r="FG272" s="176">
        <f t="shared" si="337"/>
        <v>0</v>
      </c>
      <c r="FH272" s="176">
        <f t="shared" si="337"/>
        <v>0</v>
      </c>
      <c r="FI272" s="176">
        <f t="shared" si="342"/>
        <v>0</v>
      </c>
      <c r="FJ272" s="176">
        <f t="shared" si="342"/>
        <v>0</v>
      </c>
      <c r="FK272" s="176">
        <f t="shared" si="342"/>
        <v>0</v>
      </c>
      <c r="FL272" s="176">
        <f t="shared" si="342"/>
        <v>0</v>
      </c>
      <c r="FM272" s="176">
        <f t="shared" si="342"/>
        <v>0</v>
      </c>
      <c r="FN272" s="176">
        <f t="shared" si="342"/>
        <v>0</v>
      </c>
      <c r="FO272" s="176">
        <f t="shared" si="342"/>
        <v>0</v>
      </c>
      <c r="FP272" s="176">
        <f t="shared" si="342"/>
        <v>0</v>
      </c>
      <c r="FQ272" s="176">
        <f t="shared" si="342"/>
        <v>0</v>
      </c>
      <c r="FR272" s="176">
        <f t="shared" si="342"/>
        <v>0</v>
      </c>
      <c r="FS272" s="176">
        <f t="shared" si="351"/>
        <v>0</v>
      </c>
      <c r="FT272" s="176">
        <f t="shared" si="351"/>
        <v>0</v>
      </c>
      <c r="FU272" s="176">
        <f t="shared" si="351"/>
        <v>0</v>
      </c>
      <c r="FV272" s="176">
        <f t="shared" si="351"/>
        <v>0</v>
      </c>
      <c r="FW272" s="176">
        <f t="shared" si="351"/>
        <v>0</v>
      </c>
      <c r="FX272" s="176">
        <f t="shared" si="351"/>
        <v>0</v>
      </c>
      <c r="FY272" s="176">
        <f t="shared" si="351"/>
        <v>0</v>
      </c>
      <c r="FZ272" s="176">
        <f t="shared" si="351"/>
        <v>0</v>
      </c>
      <c r="GA272" s="176">
        <f t="shared" si="351"/>
        <v>0</v>
      </c>
      <c r="GB272" s="176">
        <f t="shared" si="351"/>
        <v>0</v>
      </c>
      <c r="GC272" s="176">
        <f t="shared" si="351"/>
        <v>0</v>
      </c>
      <c r="GD272" s="176">
        <f t="shared" si="351"/>
        <v>0</v>
      </c>
      <c r="GE272" s="176">
        <f t="shared" si="351"/>
        <v>0</v>
      </c>
      <c r="GF272" s="176">
        <f t="shared" si="351"/>
        <v>0</v>
      </c>
      <c r="GG272" s="176">
        <f t="shared" si="351"/>
        <v>0</v>
      </c>
      <c r="GH272" s="176">
        <f t="shared" si="331"/>
        <v>0</v>
      </c>
      <c r="GI272" s="176">
        <f t="shared" si="331"/>
        <v>0</v>
      </c>
      <c r="GJ272" s="176">
        <f t="shared" si="331"/>
        <v>0</v>
      </c>
      <c r="GK272" s="176">
        <f t="shared" si="331"/>
        <v>0</v>
      </c>
      <c r="GL272" s="176">
        <f t="shared" si="331"/>
        <v>0</v>
      </c>
      <c r="GM272" s="176">
        <f t="shared" si="331"/>
        <v>0</v>
      </c>
      <c r="GN272" s="176">
        <f t="shared" si="331"/>
        <v>0</v>
      </c>
      <c r="GO272" s="176">
        <f t="shared" si="331"/>
        <v>0</v>
      </c>
      <c r="GP272" s="176">
        <f t="shared" si="331"/>
        <v>0</v>
      </c>
      <c r="GQ272" s="176">
        <f t="shared" si="331"/>
        <v>0</v>
      </c>
      <c r="GR272" s="176">
        <f t="shared" si="331"/>
        <v>0</v>
      </c>
      <c r="GS272" s="176">
        <f t="shared" si="331"/>
        <v>0</v>
      </c>
      <c r="GT272" s="176">
        <f t="shared" si="331"/>
        <v>0</v>
      </c>
      <c r="GU272" s="176">
        <f t="shared" si="331"/>
        <v>0</v>
      </c>
      <c r="GV272" s="176">
        <f t="shared" si="343"/>
        <v>0</v>
      </c>
      <c r="GW272" s="176">
        <f t="shared" si="343"/>
        <v>0</v>
      </c>
      <c r="GX272" s="176">
        <f t="shared" si="343"/>
        <v>0</v>
      </c>
      <c r="GY272" s="176">
        <f t="shared" si="343"/>
        <v>0</v>
      </c>
      <c r="GZ272" s="176">
        <f t="shared" si="343"/>
        <v>0</v>
      </c>
      <c r="HA272" s="176">
        <f t="shared" si="338"/>
        <v>0</v>
      </c>
      <c r="HB272" s="176">
        <f t="shared" si="338"/>
        <v>0</v>
      </c>
      <c r="HC272" s="176">
        <f t="shared" si="338"/>
        <v>0</v>
      </c>
      <c r="HD272" s="176">
        <f t="shared" si="338"/>
        <v>0</v>
      </c>
      <c r="HE272" s="176">
        <f t="shared" si="338"/>
        <v>0</v>
      </c>
      <c r="HF272" s="176">
        <f t="shared" si="338"/>
        <v>0</v>
      </c>
      <c r="HG272" s="176">
        <f t="shared" si="338"/>
        <v>0</v>
      </c>
      <c r="HH272" s="176">
        <f t="shared" si="338"/>
        <v>0</v>
      </c>
      <c r="HI272" s="176">
        <f t="shared" si="338"/>
        <v>0</v>
      </c>
      <c r="HJ272" s="176">
        <f t="shared" si="338"/>
        <v>0</v>
      </c>
      <c r="HK272" s="176">
        <f t="shared" si="338"/>
        <v>0</v>
      </c>
      <c r="HL272" s="176">
        <f t="shared" si="338"/>
        <v>0</v>
      </c>
      <c r="HM272" s="176">
        <f t="shared" si="338"/>
        <v>0</v>
      </c>
      <c r="HN272" s="176">
        <f t="shared" si="338"/>
        <v>0</v>
      </c>
      <c r="HO272" s="176">
        <f t="shared" si="338"/>
        <v>0</v>
      </c>
      <c r="HP272" s="176">
        <f t="shared" si="334"/>
        <v>0</v>
      </c>
      <c r="HQ272" s="176">
        <f t="shared" si="334"/>
        <v>0</v>
      </c>
      <c r="HR272" s="176">
        <f t="shared" si="332"/>
        <v>0</v>
      </c>
      <c r="HS272" s="176">
        <f t="shared" si="332"/>
        <v>0</v>
      </c>
      <c r="HT272" s="176">
        <f t="shared" si="332"/>
        <v>0</v>
      </c>
      <c r="HU272" s="176">
        <f t="shared" si="332"/>
        <v>0</v>
      </c>
      <c r="HV272" s="176">
        <f t="shared" si="332"/>
        <v>0</v>
      </c>
      <c r="HW272" s="176">
        <f t="shared" si="332"/>
        <v>0</v>
      </c>
      <c r="HX272" s="176">
        <f t="shared" si="332"/>
        <v>0</v>
      </c>
      <c r="HY272" s="176">
        <f t="shared" si="332"/>
        <v>0</v>
      </c>
      <c r="HZ272" s="176">
        <f t="shared" si="332"/>
        <v>0</v>
      </c>
      <c r="IA272" s="176">
        <f t="shared" si="332"/>
        <v>0</v>
      </c>
      <c r="IB272" s="176">
        <f t="shared" si="332"/>
        <v>0</v>
      </c>
      <c r="IC272" s="176">
        <f t="shared" si="332"/>
        <v>0</v>
      </c>
      <c r="ID272" s="176">
        <f t="shared" si="332"/>
        <v>0</v>
      </c>
      <c r="IE272" s="176">
        <f t="shared" si="324"/>
        <v>0</v>
      </c>
      <c r="IF272" s="176">
        <f t="shared" si="324"/>
        <v>0</v>
      </c>
      <c r="IG272" s="176">
        <f t="shared" si="324"/>
        <v>0</v>
      </c>
    </row>
    <row r="273" spans="2:241" ht="12.75" customHeight="1" x14ac:dyDescent="0.25">
      <c r="B273" s="174"/>
      <c r="C273" s="174"/>
      <c r="D273" s="174">
        <f t="shared" si="347"/>
        <v>0</v>
      </c>
      <c r="E273"/>
      <c r="F273"/>
      <c r="G273" s="177">
        <v>260</v>
      </c>
      <c r="H273" s="176">
        <f t="shared" si="348"/>
        <v>40.31347984313949</v>
      </c>
      <c r="I273" s="176">
        <f t="shared" si="349"/>
        <v>0</v>
      </c>
      <c r="K273" s="176">
        <f t="shared" si="330"/>
        <v>0</v>
      </c>
      <c r="L273" s="176">
        <f t="shared" si="330"/>
        <v>0</v>
      </c>
      <c r="M273" s="176">
        <f t="shared" si="330"/>
        <v>0</v>
      </c>
      <c r="N273" s="176">
        <f t="shared" si="330"/>
        <v>0</v>
      </c>
      <c r="O273" s="176">
        <f t="shared" si="330"/>
        <v>0</v>
      </c>
      <c r="P273" s="176">
        <f t="shared" si="330"/>
        <v>0</v>
      </c>
      <c r="Q273" s="176">
        <f t="shared" si="330"/>
        <v>0</v>
      </c>
      <c r="R273" s="176">
        <f t="shared" si="330"/>
        <v>0</v>
      </c>
      <c r="S273" s="176">
        <f t="shared" si="330"/>
        <v>0</v>
      </c>
      <c r="T273" s="176">
        <f t="shared" si="330"/>
        <v>0</v>
      </c>
      <c r="U273" s="176">
        <f t="shared" si="328"/>
        <v>0</v>
      </c>
      <c r="V273" s="176">
        <f t="shared" si="328"/>
        <v>0</v>
      </c>
      <c r="W273" s="176">
        <f t="shared" si="328"/>
        <v>0</v>
      </c>
      <c r="X273" s="176">
        <f t="shared" si="328"/>
        <v>0</v>
      </c>
      <c r="Y273" s="176">
        <f t="shared" si="328"/>
        <v>0</v>
      </c>
      <c r="Z273" s="176">
        <f t="shared" si="328"/>
        <v>0</v>
      </c>
      <c r="AA273" s="176">
        <f t="shared" si="328"/>
        <v>0</v>
      </c>
      <c r="AB273" s="176">
        <f t="shared" si="328"/>
        <v>0</v>
      </c>
      <c r="AC273" s="176">
        <f t="shared" si="328"/>
        <v>0</v>
      </c>
      <c r="AD273" s="176">
        <f t="shared" si="328"/>
        <v>0</v>
      </c>
      <c r="AE273" s="176">
        <f t="shared" si="328"/>
        <v>0</v>
      </c>
      <c r="AF273" s="176">
        <f t="shared" si="335"/>
        <v>0</v>
      </c>
      <c r="AG273" s="176">
        <f t="shared" si="335"/>
        <v>0</v>
      </c>
      <c r="AH273" s="176">
        <f t="shared" si="335"/>
        <v>0</v>
      </c>
      <c r="AI273" s="176">
        <f t="shared" si="335"/>
        <v>0</v>
      </c>
      <c r="AJ273" s="176">
        <f t="shared" si="335"/>
        <v>0</v>
      </c>
      <c r="AK273" s="176">
        <f t="shared" si="335"/>
        <v>0</v>
      </c>
      <c r="AL273" s="176">
        <f t="shared" si="335"/>
        <v>0</v>
      </c>
      <c r="AM273" s="176">
        <f t="shared" si="335"/>
        <v>0</v>
      </c>
      <c r="AN273" s="176">
        <f t="shared" si="335"/>
        <v>0</v>
      </c>
      <c r="AO273" s="176">
        <f t="shared" si="321"/>
        <v>0</v>
      </c>
      <c r="AP273" s="176">
        <f t="shared" si="321"/>
        <v>0</v>
      </c>
      <c r="AQ273" s="176">
        <f t="shared" si="321"/>
        <v>0</v>
      </c>
      <c r="AR273" s="176">
        <f t="shared" si="321"/>
        <v>0</v>
      </c>
      <c r="AS273" s="176">
        <f t="shared" si="321"/>
        <v>0</v>
      </c>
      <c r="AT273" s="176">
        <f t="shared" si="321"/>
        <v>0</v>
      </c>
      <c r="AU273" s="176">
        <f t="shared" si="321"/>
        <v>0</v>
      </c>
      <c r="AV273" s="176">
        <f t="shared" si="321"/>
        <v>0</v>
      </c>
      <c r="AW273" s="176">
        <f t="shared" si="321"/>
        <v>0</v>
      </c>
      <c r="AX273" s="176">
        <f t="shared" si="321"/>
        <v>0</v>
      </c>
      <c r="AY273" s="176">
        <f t="shared" si="329"/>
        <v>0</v>
      </c>
      <c r="AZ273" s="176">
        <f t="shared" si="329"/>
        <v>0</v>
      </c>
      <c r="BA273" s="176">
        <f t="shared" si="329"/>
        <v>0</v>
      </c>
      <c r="BB273" s="176">
        <f t="shared" si="329"/>
        <v>0</v>
      </c>
      <c r="BC273" s="176">
        <f t="shared" si="329"/>
        <v>0</v>
      </c>
      <c r="BD273" s="176">
        <f t="shared" si="329"/>
        <v>0</v>
      </c>
      <c r="BE273" s="176">
        <f t="shared" si="329"/>
        <v>0</v>
      </c>
      <c r="BF273" s="176">
        <f t="shared" si="329"/>
        <v>0</v>
      </c>
      <c r="BG273" s="176">
        <f t="shared" si="329"/>
        <v>0</v>
      </c>
      <c r="BH273" s="176">
        <f t="shared" si="329"/>
        <v>0</v>
      </c>
      <c r="BI273" s="176">
        <f t="shared" si="329"/>
        <v>0</v>
      </c>
      <c r="BJ273" s="176">
        <f t="shared" si="329"/>
        <v>0</v>
      </c>
      <c r="BK273" s="176">
        <f t="shared" si="329"/>
        <v>0</v>
      </c>
      <c r="BL273" s="176">
        <f t="shared" si="329"/>
        <v>0</v>
      </c>
      <c r="BM273" s="176">
        <f t="shared" si="329"/>
        <v>0</v>
      </c>
      <c r="BN273" s="176">
        <f t="shared" si="329"/>
        <v>0</v>
      </c>
      <c r="BO273" s="176">
        <f t="shared" si="352"/>
        <v>0</v>
      </c>
      <c r="BP273" s="176">
        <f t="shared" si="352"/>
        <v>0</v>
      </c>
      <c r="BQ273" s="176">
        <f t="shared" si="352"/>
        <v>0</v>
      </c>
      <c r="BR273" s="176">
        <f t="shared" si="352"/>
        <v>0</v>
      </c>
      <c r="BS273" s="176">
        <f t="shared" si="352"/>
        <v>0</v>
      </c>
      <c r="BT273" s="176">
        <f t="shared" si="352"/>
        <v>0</v>
      </c>
      <c r="BU273" s="176">
        <f t="shared" si="352"/>
        <v>0</v>
      </c>
      <c r="BV273" s="176">
        <f t="shared" si="352"/>
        <v>0</v>
      </c>
      <c r="BW273" s="176">
        <f t="shared" si="352"/>
        <v>0</v>
      </c>
      <c r="BX273" s="176">
        <f t="shared" si="352"/>
        <v>0</v>
      </c>
      <c r="BY273" s="176">
        <f t="shared" si="352"/>
        <v>0</v>
      </c>
      <c r="BZ273" s="176">
        <f t="shared" si="352"/>
        <v>0</v>
      </c>
      <c r="CA273" s="176">
        <f t="shared" si="352"/>
        <v>0</v>
      </c>
      <c r="CB273" s="176">
        <f t="shared" si="352"/>
        <v>0</v>
      </c>
      <c r="CC273" s="176">
        <f t="shared" si="327"/>
        <v>0</v>
      </c>
      <c r="CD273" s="176">
        <f t="shared" si="327"/>
        <v>0</v>
      </c>
      <c r="CE273" s="176">
        <f t="shared" si="327"/>
        <v>0</v>
      </c>
      <c r="CF273" s="176">
        <f t="shared" si="327"/>
        <v>0</v>
      </c>
      <c r="CG273" s="176">
        <f t="shared" si="327"/>
        <v>0</v>
      </c>
      <c r="CH273" s="176">
        <f t="shared" si="327"/>
        <v>0</v>
      </c>
      <c r="CI273" s="176">
        <f t="shared" si="327"/>
        <v>0</v>
      </c>
      <c r="CJ273" s="176">
        <f t="shared" si="327"/>
        <v>0</v>
      </c>
      <c r="CK273" s="176">
        <f t="shared" si="327"/>
        <v>0</v>
      </c>
      <c r="CL273" s="176">
        <f t="shared" si="327"/>
        <v>0</v>
      </c>
      <c r="CM273" s="176">
        <f t="shared" si="327"/>
        <v>0</v>
      </c>
      <c r="CN273" s="176">
        <f t="shared" si="327"/>
        <v>0</v>
      </c>
      <c r="CO273" s="176">
        <f t="shared" si="327"/>
        <v>0</v>
      </c>
      <c r="CP273" s="176">
        <f t="shared" si="327"/>
        <v>0</v>
      </c>
      <c r="CQ273" s="176">
        <f t="shared" si="327"/>
        <v>0</v>
      </c>
      <c r="CR273" s="176">
        <f t="shared" si="327"/>
        <v>0</v>
      </c>
      <c r="CS273" s="176">
        <f t="shared" si="325"/>
        <v>0</v>
      </c>
      <c r="CT273" s="176">
        <f t="shared" si="325"/>
        <v>0</v>
      </c>
      <c r="CU273" s="176">
        <f t="shared" si="325"/>
        <v>0</v>
      </c>
      <c r="CV273" s="176">
        <f t="shared" si="325"/>
        <v>0</v>
      </c>
      <c r="CW273" s="176">
        <f t="shared" si="323"/>
        <v>0</v>
      </c>
      <c r="CX273" s="176">
        <f t="shared" si="323"/>
        <v>0</v>
      </c>
      <c r="CY273" s="176">
        <f t="shared" si="323"/>
        <v>0</v>
      </c>
      <c r="CZ273" s="176">
        <f t="shared" si="323"/>
        <v>0</v>
      </c>
      <c r="DA273" s="176">
        <f t="shared" si="323"/>
        <v>0</v>
      </c>
      <c r="DB273" s="176">
        <f t="shared" si="323"/>
        <v>0</v>
      </c>
      <c r="DC273" s="176">
        <f t="shared" si="323"/>
        <v>0</v>
      </c>
      <c r="DD273" s="176">
        <f t="shared" si="323"/>
        <v>0</v>
      </c>
      <c r="DE273" s="176">
        <f t="shared" si="323"/>
        <v>0</v>
      </c>
      <c r="DF273" s="176">
        <f t="shared" si="323"/>
        <v>0</v>
      </c>
      <c r="DG273" s="176">
        <f t="shared" si="323"/>
        <v>0</v>
      </c>
      <c r="DH273" s="176">
        <f t="shared" si="323"/>
        <v>0</v>
      </c>
      <c r="DI273" s="176">
        <f t="shared" si="345"/>
        <v>0</v>
      </c>
      <c r="DJ273" s="176">
        <f t="shared" si="345"/>
        <v>0</v>
      </c>
      <c r="DK273" s="176">
        <f t="shared" si="345"/>
        <v>0</v>
      </c>
      <c r="DL273" s="176">
        <f t="shared" si="345"/>
        <v>0</v>
      </c>
      <c r="DM273" s="176">
        <f t="shared" si="345"/>
        <v>0</v>
      </c>
      <c r="DN273" s="176">
        <f t="shared" si="345"/>
        <v>0</v>
      </c>
      <c r="DO273" s="176">
        <f t="shared" si="345"/>
        <v>0</v>
      </c>
      <c r="DP273" s="176">
        <f t="shared" si="345"/>
        <v>0</v>
      </c>
      <c r="DQ273" s="176">
        <f t="shared" si="345"/>
        <v>0</v>
      </c>
      <c r="DR273" s="176">
        <f t="shared" si="345"/>
        <v>0</v>
      </c>
      <c r="DS273" s="176">
        <f t="shared" si="345"/>
        <v>0</v>
      </c>
      <c r="DT273" s="176">
        <f t="shared" si="345"/>
        <v>0</v>
      </c>
      <c r="DU273" s="176">
        <f t="shared" si="345"/>
        <v>0</v>
      </c>
      <c r="DV273" s="176">
        <f t="shared" si="345"/>
        <v>0</v>
      </c>
      <c r="DW273" s="176">
        <f t="shared" si="345"/>
        <v>0</v>
      </c>
      <c r="DX273" s="176">
        <f t="shared" si="345"/>
        <v>0</v>
      </c>
      <c r="DY273" s="176">
        <f t="shared" si="346"/>
        <v>0</v>
      </c>
      <c r="DZ273" s="176">
        <f t="shared" si="346"/>
        <v>0</v>
      </c>
      <c r="EA273" s="176">
        <f t="shared" si="346"/>
        <v>0</v>
      </c>
      <c r="EB273" s="176">
        <f t="shared" si="346"/>
        <v>0</v>
      </c>
      <c r="EC273" s="176">
        <f t="shared" si="346"/>
        <v>0</v>
      </c>
      <c r="ED273" s="176">
        <f t="shared" si="346"/>
        <v>0</v>
      </c>
      <c r="EE273" s="176">
        <f t="shared" si="346"/>
        <v>0</v>
      </c>
      <c r="EF273" s="176">
        <f t="shared" si="346"/>
        <v>0</v>
      </c>
      <c r="EG273" s="176">
        <f t="shared" si="336"/>
        <v>0</v>
      </c>
      <c r="EH273" s="176">
        <f t="shared" si="336"/>
        <v>0</v>
      </c>
      <c r="EI273" s="176">
        <f t="shared" si="336"/>
        <v>0</v>
      </c>
      <c r="EJ273" s="176">
        <f t="shared" si="336"/>
        <v>0</v>
      </c>
      <c r="EK273" s="176">
        <f t="shared" si="336"/>
        <v>0</v>
      </c>
      <c r="EL273" s="176">
        <f t="shared" si="336"/>
        <v>0</v>
      </c>
      <c r="EM273" s="176">
        <f t="shared" si="336"/>
        <v>0</v>
      </c>
      <c r="EN273" s="176">
        <f t="shared" si="336"/>
        <v>0</v>
      </c>
      <c r="EO273" s="176">
        <f t="shared" si="336"/>
        <v>0</v>
      </c>
      <c r="EP273" s="176">
        <f t="shared" si="336"/>
        <v>0</v>
      </c>
      <c r="EQ273" s="176">
        <f t="shared" si="336"/>
        <v>0</v>
      </c>
      <c r="ER273" s="176">
        <f t="shared" si="336"/>
        <v>0</v>
      </c>
      <c r="ES273" s="176">
        <f t="shared" si="336"/>
        <v>0</v>
      </c>
      <c r="ET273" s="176">
        <f t="shared" si="336"/>
        <v>0</v>
      </c>
      <c r="EU273" s="176">
        <f t="shared" si="336"/>
        <v>0</v>
      </c>
      <c r="EV273" s="176">
        <f t="shared" si="337"/>
        <v>0</v>
      </c>
      <c r="EW273" s="176">
        <f t="shared" si="337"/>
        <v>0</v>
      </c>
      <c r="EX273" s="176">
        <f t="shared" si="337"/>
        <v>0</v>
      </c>
      <c r="EY273" s="176">
        <f t="shared" si="337"/>
        <v>0</v>
      </c>
      <c r="EZ273" s="176">
        <f t="shared" si="337"/>
        <v>0</v>
      </c>
      <c r="FA273" s="176">
        <f t="shared" si="337"/>
        <v>0</v>
      </c>
      <c r="FB273" s="176">
        <f t="shared" si="337"/>
        <v>0</v>
      </c>
      <c r="FC273" s="176">
        <f t="shared" si="337"/>
        <v>0</v>
      </c>
      <c r="FD273" s="176">
        <f t="shared" si="337"/>
        <v>0</v>
      </c>
      <c r="FE273" s="176">
        <f t="shared" si="337"/>
        <v>0</v>
      </c>
      <c r="FF273" s="176">
        <f t="shared" si="337"/>
        <v>0</v>
      </c>
      <c r="FG273" s="176">
        <f t="shared" si="337"/>
        <v>0</v>
      </c>
      <c r="FH273" s="176">
        <f t="shared" si="337"/>
        <v>0</v>
      </c>
      <c r="FI273" s="176">
        <f t="shared" si="337"/>
        <v>0</v>
      </c>
      <c r="FJ273" s="176">
        <f t="shared" si="342"/>
        <v>0</v>
      </c>
      <c r="FK273" s="176">
        <f t="shared" si="342"/>
        <v>0</v>
      </c>
      <c r="FL273" s="176">
        <f t="shared" si="342"/>
        <v>0</v>
      </c>
      <c r="FM273" s="176">
        <f t="shared" si="342"/>
        <v>0</v>
      </c>
      <c r="FN273" s="176">
        <f t="shared" si="342"/>
        <v>0</v>
      </c>
      <c r="FO273" s="176">
        <f t="shared" si="342"/>
        <v>0</v>
      </c>
      <c r="FP273" s="176">
        <f t="shared" si="342"/>
        <v>0</v>
      </c>
      <c r="FQ273" s="176">
        <f t="shared" si="342"/>
        <v>0</v>
      </c>
      <c r="FR273" s="176">
        <f t="shared" si="342"/>
        <v>0</v>
      </c>
      <c r="FS273" s="176">
        <f t="shared" si="351"/>
        <v>0</v>
      </c>
      <c r="FT273" s="176">
        <f t="shared" si="351"/>
        <v>0</v>
      </c>
      <c r="FU273" s="176">
        <f t="shared" si="351"/>
        <v>0</v>
      </c>
      <c r="FV273" s="176">
        <f t="shared" si="351"/>
        <v>0</v>
      </c>
      <c r="FW273" s="176">
        <f t="shared" si="351"/>
        <v>0</v>
      </c>
      <c r="FX273" s="176">
        <f t="shared" si="351"/>
        <v>0</v>
      </c>
      <c r="FY273" s="176">
        <f t="shared" si="351"/>
        <v>0</v>
      </c>
      <c r="FZ273" s="176">
        <f t="shared" si="351"/>
        <v>0</v>
      </c>
      <c r="GA273" s="176">
        <f t="shared" si="351"/>
        <v>0</v>
      </c>
      <c r="GB273" s="176">
        <f t="shared" si="351"/>
        <v>0</v>
      </c>
      <c r="GC273" s="176">
        <f t="shared" si="351"/>
        <v>0</v>
      </c>
      <c r="GD273" s="176">
        <f t="shared" si="351"/>
        <v>0</v>
      </c>
      <c r="GE273" s="176">
        <f t="shared" si="351"/>
        <v>0</v>
      </c>
      <c r="GF273" s="176">
        <f t="shared" si="351"/>
        <v>0</v>
      </c>
      <c r="GG273" s="176">
        <f t="shared" si="351"/>
        <v>0</v>
      </c>
      <c r="GH273" s="176">
        <f t="shared" si="331"/>
        <v>0</v>
      </c>
      <c r="GI273" s="176">
        <f t="shared" si="331"/>
        <v>0</v>
      </c>
      <c r="GJ273" s="176">
        <f t="shared" si="331"/>
        <v>0</v>
      </c>
      <c r="GK273" s="176">
        <f t="shared" si="331"/>
        <v>0</v>
      </c>
      <c r="GL273" s="176">
        <f t="shared" si="331"/>
        <v>0</v>
      </c>
      <c r="GM273" s="176">
        <f t="shared" si="331"/>
        <v>0</v>
      </c>
      <c r="GN273" s="176">
        <f t="shared" si="331"/>
        <v>0</v>
      </c>
      <c r="GO273" s="176">
        <f t="shared" si="331"/>
        <v>0</v>
      </c>
      <c r="GP273" s="176">
        <f t="shared" si="331"/>
        <v>0</v>
      </c>
      <c r="GQ273" s="176">
        <f t="shared" si="331"/>
        <v>0</v>
      </c>
      <c r="GR273" s="176">
        <f t="shared" si="331"/>
        <v>0</v>
      </c>
      <c r="GS273" s="176">
        <f t="shared" si="331"/>
        <v>0</v>
      </c>
      <c r="GT273" s="176">
        <f t="shared" si="331"/>
        <v>0</v>
      </c>
      <c r="GU273" s="176">
        <f t="shared" si="331"/>
        <v>0</v>
      </c>
      <c r="GV273" s="176">
        <f t="shared" si="343"/>
        <v>0</v>
      </c>
      <c r="GW273" s="176">
        <f t="shared" si="343"/>
        <v>0</v>
      </c>
      <c r="GX273" s="176">
        <f t="shared" si="343"/>
        <v>0</v>
      </c>
      <c r="GY273" s="176">
        <f t="shared" si="343"/>
        <v>0</v>
      </c>
      <c r="GZ273" s="176">
        <f t="shared" si="343"/>
        <v>0</v>
      </c>
      <c r="HA273" s="176">
        <f t="shared" si="338"/>
        <v>0</v>
      </c>
      <c r="HB273" s="176">
        <f t="shared" si="338"/>
        <v>0</v>
      </c>
      <c r="HC273" s="176">
        <f t="shared" si="338"/>
        <v>0</v>
      </c>
      <c r="HD273" s="176">
        <f t="shared" si="338"/>
        <v>0</v>
      </c>
      <c r="HE273" s="176">
        <f t="shared" si="338"/>
        <v>0</v>
      </c>
      <c r="HF273" s="176">
        <f t="shared" si="338"/>
        <v>0</v>
      </c>
      <c r="HG273" s="176">
        <f t="shared" si="338"/>
        <v>0</v>
      </c>
      <c r="HH273" s="176">
        <f t="shared" si="338"/>
        <v>0</v>
      </c>
      <c r="HI273" s="176">
        <f t="shared" si="338"/>
        <v>0</v>
      </c>
      <c r="HJ273" s="176">
        <f t="shared" si="338"/>
        <v>0</v>
      </c>
      <c r="HK273" s="176">
        <f t="shared" si="338"/>
        <v>0</v>
      </c>
      <c r="HL273" s="176">
        <f t="shared" si="338"/>
        <v>0</v>
      </c>
      <c r="HM273" s="176">
        <f t="shared" si="338"/>
        <v>0</v>
      </c>
      <c r="HN273" s="176">
        <f t="shared" si="338"/>
        <v>0</v>
      </c>
      <c r="HO273" s="176">
        <f t="shared" si="338"/>
        <v>0</v>
      </c>
      <c r="HP273" s="176">
        <f t="shared" si="334"/>
        <v>0</v>
      </c>
      <c r="HQ273" s="176">
        <f t="shared" si="334"/>
        <v>0</v>
      </c>
      <c r="HR273" s="176">
        <f t="shared" si="332"/>
        <v>0</v>
      </c>
      <c r="HS273" s="176">
        <f t="shared" si="332"/>
        <v>0</v>
      </c>
      <c r="HT273" s="176">
        <f t="shared" si="332"/>
        <v>0</v>
      </c>
      <c r="HU273" s="176">
        <f t="shared" si="332"/>
        <v>0</v>
      </c>
      <c r="HV273" s="176">
        <f t="shared" si="332"/>
        <v>0</v>
      </c>
      <c r="HW273" s="176">
        <f t="shared" si="332"/>
        <v>0</v>
      </c>
      <c r="HX273" s="176">
        <f t="shared" si="332"/>
        <v>0</v>
      </c>
      <c r="HY273" s="176">
        <f t="shared" si="332"/>
        <v>0</v>
      </c>
      <c r="HZ273" s="176">
        <f t="shared" si="332"/>
        <v>0</v>
      </c>
      <c r="IA273" s="176">
        <f t="shared" si="332"/>
        <v>0</v>
      </c>
      <c r="IB273" s="176">
        <f t="shared" si="332"/>
        <v>0</v>
      </c>
      <c r="IC273" s="176">
        <f t="shared" si="332"/>
        <v>0</v>
      </c>
      <c r="ID273" s="176">
        <f t="shared" si="332"/>
        <v>0</v>
      </c>
      <c r="IE273" s="176">
        <f t="shared" si="324"/>
        <v>0</v>
      </c>
      <c r="IF273" s="176">
        <f t="shared" si="324"/>
        <v>0</v>
      </c>
      <c r="IG273" s="176">
        <f t="shared" si="324"/>
        <v>0</v>
      </c>
    </row>
    <row r="274" spans="2:241" ht="12.75" customHeight="1" x14ac:dyDescent="0.25">
      <c r="B274" s="174"/>
      <c r="C274" s="174"/>
      <c r="D274" s="174">
        <f t="shared" si="347"/>
        <v>0</v>
      </c>
      <c r="E274"/>
      <c r="F274"/>
      <c r="G274" s="177">
        <v>261</v>
      </c>
      <c r="H274" s="176">
        <f t="shared" si="348"/>
        <v>40.468531688690028</v>
      </c>
      <c r="I274" s="176">
        <f t="shared" si="349"/>
        <v>0</v>
      </c>
      <c r="K274" s="176">
        <f t="shared" si="330"/>
        <v>0</v>
      </c>
      <c r="L274" s="176">
        <f t="shared" si="330"/>
        <v>0</v>
      </c>
      <c r="M274" s="176">
        <f t="shared" si="330"/>
        <v>0</v>
      </c>
      <c r="N274" s="176">
        <f t="shared" si="330"/>
        <v>0</v>
      </c>
      <c r="O274" s="176">
        <f t="shared" si="330"/>
        <v>0</v>
      </c>
      <c r="P274" s="176">
        <f t="shared" si="330"/>
        <v>0</v>
      </c>
      <c r="Q274" s="176">
        <f t="shared" si="330"/>
        <v>0</v>
      </c>
      <c r="R274" s="176">
        <f t="shared" si="330"/>
        <v>0</v>
      </c>
      <c r="S274" s="176">
        <f t="shared" si="330"/>
        <v>0</v>
      </c>
      <c r="T274" s="176">
        <f t="shared" si="330"/>
        <v>0</v>
      </c>
      <c r="U274" s="176">
        <f t="shared" si="328"/>
        <v>0</v>
      </c>
      <c r="V274" s="176">
        <f t="shared" si="328"/>
        <v>0</v>
      </c>
      <c r="W274" s="176">
        <f t="shared" si="328"/>
        <v>0</v>
      </c>
      <c r="X274" s="176">
        <f t="shared" si="328"/>
        <v>0</v>
      </c>
      <c r="Y274" s="176">
        <f t="shared" si="328"/>
        <v>0</v>
      </c>
      <c r="Z274" s="176">
        <f t="shared" si="328"/>
        <v>0</v>
      </c>
      <c r="AA274" s="176">
        <f t="shared" si="328"/>
        <v>0</v>
      </c>
      <c r="AB274" s="176">
        <f t="shared" si="328"/>
        <v>0</v>
      </c>
      <c r="AC274" s="176">
        <f t="shared" si="328"/>
        <v>0</v>
      </c>
      <c r="AD274" s="176">
        <f t="shared" si="328"/>
        <v>0</v>
      </c>
      <c r="AE274" s="176">
        <f t="shared" si="328"/>
        <v>0</v>
      </c>
      <c r="AF274" s="176">
        <f t="shared" si="335"/>
        <v>0</v>
      </c>
      <c r="AG274" s="176">
        <f t="shared" si="335"/>
        <v>0</v>
      </c>
      <c r="AH274" s="176">
        <f t="shared" si="335"/>
        <v>0</v>
      </c>
      <c r="AI274" s="176">
        <f t="shared" si="335"/>
        <v>0</v>
      </c>
      <c r="AJ274" s="176">
        <f t="shared" si="335"/>
        <v>0</v>
      </c>
      <c r="AK274" s="176">
        <f t="shared" si="335"/>
        <v>0</v>
      </c>
      <c r="AL274" s="176">
        <f t="shared" si="335"/>
        <v>0</v>
      </c>
      <c r="AM274" s="176">
        <f t="shared" si="335"/>
        <v>0</v>
      </c>
      <c r="AN274" s="176">
        <f t="shared" si="335"/>
        <v>0</v>
      </c>
      <c r="AO274" s="176">
        <f t="shared" si="321"/>
        <v>0</v>
      </c>
      <c r="AP274" s="176">
        <f t="shared" si="321"/>
        <v>0</v>
      </c>
      <c r="AQ274" s="176">
        <f t="shared" si="321"/>
        <v>0</v>
      </c>
      <c r="AR274" s="176">
        <f t="shared" si="321"/>
        <v>0</v>
      </c>
      <c r="AS274" s="176">
        <f t="shared" si="321"/>
        <v>0</v>
      </c>
      <c r="AT274" s="176">
        <f t="shared" si="321"/>
        <v>0</v>
      </c>
      <c r="AU274" s="176">
        <f t="shared" si="321"/>
        <v>0</v>
      </c>
      <c r="AV274" s="176">
        <f t="shared" si="321"/>
        <v>0</v>
      </c>
      <c r="AW274" s="176">
        <f t="shared" si="321"/>
        <v>0</v>
      </c>
      <c r="AX274" s="176">
        <f t="shared" si="321"/>
        <v>0</v>
      </c>
      <c r="AY274" s="176">
        <f t="shared" si="329"/>
        <v>0</v>
      </c>
      <c r="AZ274" s="176">
        <f t="shared" si="329"/>
        <v>0</v>
      </c>
      <c r="BA274" s="176">
        <f t="shared" si="329"/>
        <v>0</v>
      </c>
      <c r="BB274" s="176">
        <f t="shared" si="329"/>
        <v>0</v>
      </c>
      <c r="BC274" s="176">
        <f t="shared" si="329"/>
        <v>0</v>
      </c>
      <c r="BD274" s="176">
        <f t="shared" si="329"/>
        <v>0</v>
      </c>
      <c r="BE274" s="176">
        <f t="shared" si="329"/>
        <v>0</v>
      </c>
      <c r="BF274" s="176">
        <f t="shared" si="329"/>
        <v>0</v>
      </c>
      <c r="BG274" s="176">
        <f t="shared" si="329"/>
        <v>0</v>
      </c>
      <c r="BH274" s="176">
        <f t="shared" si="329"/>
        <v>0</v>
      </c>
      <c r="BI274" s="176">
        <f t="shared" si="329"/>
        <v>0</v>
      </c>
      <c r="BJ274" s="176">
        <f t="shared" si="329"/>
        <v>0</v>
      </c>
      <c r="BK274" s="176">
        <f t="shared" si="329"/>
        <v>0</v>
      </c>
      <c r="BL274" s="176">
        <f t="shared" si="329"/>
        <v>0</v>
      </c>
      <c r="BM274" s="176">
        <f t="shared" si="329"/>
        <v>0</v>
      </c>
      <c r="BN274" s="176">
        <f t="shared" si="329"/>
        <v>0</v>
      </c>
      <c r="BO274" s="176">
        <f t="shared" si="352"/>
        <v>0</v>
      </c>
      <c r="BP274" s="176">
        <f t="shared" si="352"/>
        <v>0</v>
      </c>
      <c r="BQ274" s="176">
        <f t="shared" si="352"/>
        <v>0</v>
      </c>
      <c r="BR274" s="176">
        <f t="shared" si="352"/>
        <v>0</v>
      </c>
      <c r="BS274" s="176">
        <f t="shared" si="352"/>
        <v>0</v>
      </c>
      <c r="BT274" s="176">
        <f t="shared" si="352"/>
        <v>0</v>
      </c>
      <c r="BU274" s="176">
        <f t="shared" si="352"/>
        <v>0</v>
      </c>
      <c r="BV274" s="176">
        <f t="shared" si="352"/>
        <v>0</v>
      </c>
      <c r="BW274" s="176">
        <f t="shared" si="352"/>
        <v>0</v>
      </c>
      <c r="BX274" s="176">
        <f t="shared" si="352"/>
        <v>0</v>
      </c>
      <c r="BY274" s="176">
        <f t="shared" si="352"/>
        <v>0</v>
      </c>
      <c r="BZ274" s="176">
        <f t="shared" si="352"/>
        <v>0</v>
      </c>
      <c r="CA274" s="176">
        <f t="shared" si="352"/>
        <v>0</v>
      </c>
      <c r="CB274" s="176">
        <f t="shared" si="352"/>
        <v>0</v>
      </c>
      <c r="CC274" s="176">
        <f t="shared" si="327"/>
        <v>0</v>
      </c>
      <c r="CD274" s="176">
        <f t="shared" si="327"/>
        <v>0</v>
      </c>
      <c r="CE274" s="176">
        <f t="shared" si="327"/>
        <v>0</v>
      </c>
      <c r="CF274" s="176">
        <f t="shared" si="327"/>
        <v>0</v>
      </c>
      <c r="CG274" s="176">
        <f t="shared" si="327"/>
        <v>0</v>
      </c>
      <c r="CH274" s="176">
        <f t="shared" si="327"/>
        <v>0</v>
      </c>
      <c r="CI274" s="176">
        <f t="shared" si="327"/>
        <v>0</v>
      </c>
      <c r="CJ274" s="176">
        <f t="shared" si="327"/>
        <v>0</v>
      </c>
      <c r="CK274" s="176">
        <f t="shared" si="327"/>
        <v>0</v>
      </c>
      <c r="CL274" s="176">
        <f t="shared" si="327"/>
        <v>0</v>
      </c>
      <c r="CM274" s="176">
        <f t="shared" si="327"/>
        <v>0</v>
      </c>
      <c r="CN274" s="176">
        <f t="shared" si="327"/>
        <v>0</v>
      </c>
      <c r="CO274" s="176">
        <f t="shared" si="327"/>
        <v>0</v>
      </c>
      <c r="CP274" s="176">
        <f t="shared" si="327"/>
        <v>0</v>
      </c>
      <c r="CQ274" s="176">
        <f t="shared" si="327"/>
        <v>0</v>
      </c>
      <c r="CR274" s="176">
        <f t="shared" si="327"/>
        <v>0</v>
      </c>
      <c r="CS274" s="176">
        <f t="shared" si="325"/>
        <v>0</v>
      </c>
      <c r="CT274" s="176">
        <f t="shared" si="325"/>
        <v>0</v>
      </c>
      <c r="CU274" s="176">
        <f t="shared" si="325"/>
        <v>0</v>
      </c>
      <c r="CV274" s="176">
        <f t="shared" si="325"/>
        <v>0</v>
      </c>
      <c r="CW274" s="176">
        <f t="shared" si="323"/>
        <v>0</v>
      </c>
      <c r="CX274" s="176">
        <f t="shared" si="323"/>
        <v>0</v>
      </c>
      <c r="CY274" s="176">
        <f t="shared" si="323"/>
        <v>0</v>
      </c>
      <c r="CZ274" s="176">
        <f t="shared" si="323"/>
        <v>0</v>
      </c>
      <c r="DA274" s="176">
        <f t="shared" si="323"/>
        <v>0</v>
      </c>
      <c r="DB274" s="176">
        <f t="shared" si="323"/>
        <v>0</v>
      </c>
      <c r="DC274" s="176">
        <f t="shared" si="323"/>
        <v>0</v>
      </c>
      <c r="DD274" s="176">
        <f t="shared" si="323"/>
        <v>0</v>
      </c>
      <c r="DE274" s="176">
        <f t="shared" si="323"/>
        <v>0</v>
      </c>
      <c r="DF274" s="176">
        <f t="shared" si="323"/>
        <v>0</v>
      </c>
      <c r="DG274" s="176">
        <f t="shared" si="323"/>
        <v>0</v>
      </c>
      <c r="DH274" s="176">
        <f t="shared" si="323"/>
        <v>0</v>
      </c>
      <c r="DI274" s="176">
        <f t="shared" si="345"/>
        <v>0</v>
      </c>
      <c r="DJ274" s="176">
        <f t="shared" si="345"/>
        <v>0</v>
      </c>
      <c r="DK274" s="176">
        <f t="shared" si="345"/>
        <v>0</v>
      </c>
      <c r="DL274" s="176">
        <f t="shared" si="345"/>
        <v>0</v>
      </c>
      <c r="DM274" s="176">
        <f t="shared" si="345"/>
        <v>0</v>
      </c>
      <c r="DN274" s="176">
        <f t="shared" si="345"/>
        <v>0</v>
      </c>
      <c r="DO274" s="176">
        <f t="shared" si="345"/>
        <v>0</v>
      </c>
      <c r="DP274" s="176">
        <f t="shared" si="345"/>
        <v>0</v>
      </c>
      <c r="DQ274" s="176">
        <f t="shared" si="345"/>
        <v>0</v>
      </c>
      <c r="DR274" s="176">
        <f t="shared" si="345"/>
        <v>0</v>
      </c>
      <c r="DS274" s="176">
        <f t="shared" si="345"/>
        <v>0</v>
      </c>
      <c r="DT274" s="176">
        <f t="shared" si="345"/>
        <v>0</v>
      </c>
      <c r="DU274" s="176">
        <f t="shared" si="345"/>
        <v>0</v>
      </c>
      <c r="DV274" s="176">
        <f t="shared" si="345"/>
        <v>0</v>
      </c>
      <c r="DW274" s="176">
        <f t="shared" si="345"/>
        <v>0</v>
      </c>
      <c r="DX274" s="176">
        <f t="shared" si="345"/>
        <v>0</v>
      </c>
      <c r="DY274" s="176">
        <f t="shared" si="346"/>
        <v>0</v>
      </c>
      <c r="DZ274" s="176">
        <f t="shared" si="346"/>
        <v>0</v>
      </c>
      <c r="EA274" s="176">
        <f t="shared" si="346"/>
        <v>0</v>
      </c>
      <c r="EB274" s="176">
        <f t="shared" si="346"/>
        <v>0</v>
      </c>
      <c r="EC274" s="176">
        <f t="shared" si="346"/>
        <v>0</v>
      </c>
      <c r="ED274" s="176">
        <f t="shared" si="346"/>
        <v>0</v>
      </c>
      <c r="EE274" s="176">
        <f t="shared" si="346"/>
        <v>0</v>
      </c>
      <c r="EF274" s="176">
        <f t="shared" si="346"/>
        <v>0</v>
      </c>
      <c r="EG274" s="176">
        <f t="shared" si="336"/>
        <v>0</v>
      </c>
      <c r="EH274" s="176">
        <f t="shared" si="336"/>
        <v>0</v>
      </c>
      <c r="EI274" s="176">
        <f t="shared" si="336"/>
        <v>0</v>
      </c>
      <c r="EJ274" s="176">
        <f t="shared" si="336"/>
        <v>0</v>
      </c>
      <c r="EK274" s="176">
        <f t="shared" si="336"/>
        <v>0</v>
      </c>
      <c r="EL274" s="176">
        <f t="shared" si="336"/>
        <v>0</v>
      </c>
      <c r="EM274" s="176">
        <f t="shared" si="336"/>
        <v>0</v>
      </c>
      <c r="EN274" s="176">
        <f t="shared" si="336"/>
        <v>0</v>
      </c>
      <c r="EO274" s="176">
        <f t="shared" si="336"/>
        <v>0</v>
      </c>
      <c r="EP274" s="176">
        <f t="shared" si="336"/>
        <v>0</v>
      </c>
      <c r="EQ274" s="176">
        <f t="shared" si="336"/>
        <v>0</v>
      </c>
      <c r="ER274" s="176">
        <f t="shared" si="336"/>
        <v>0</v>
      </c>
      <c r="ES274" s="176">
        <f t="shared" si="336"/>
        <v>0</v>
      </c>
      <c r="ET274" s="176">
        <f t="shared" si="336"/>
        <v>0</v>
      </c>
      <c r="EU274" s="176">
        <f t="shared" si="336"/>
        <v>0</v>
      </c>
      <c r="EV274" s="176">
        <f t="shared" si="337"/>
        <v>0</v>
      </c>
      <c r="EW274" s="176">
        <f t="shared" si="337"/>
        <v>0</v>
      </c>
      <c r="EX274" s="176">
        <f t="shared" si="337"/>
        <v>0</v>
      </c>
      <c r="EY274" s="176">
        <f t="shared" si="337"/>
        <v>0</v>
      </c>
      <c r="EZ274" s="176">
        <f t="shared" si="337"/>
        <v>0</v>
      </c>
      <c r="FA274" s="176">
        <f t="shared" si="337"/>
        <v>0</v>
      </c>
      <c r="FB274" s="176">
        <f t="shared" si="337"/>
        <v>0</v>
      </c>
      <c r="FC274" s="176">
        <f t="shared" si="337"/>
        <v>0</v>
      </c>
      <c r="FD274" s="176">
        <f t="shared" si="337"/>
        <v>0</v>
      </c>
      <c r="FE274" s="176">
        <f t="shared" si="337"/>
        <v>0</v>
      </c>
      <c r="FF274" s="176">
        <f t="shared" si="337"/>
        <v>0</v>
      </c>
      <c r="FG274" s="176">
        <f t="shared" si="337"/>
        <v>0</v>
      </c>
      <c r="FH274" s="176">
        <f t="shared" si="337"/>
        <v>0</v>
      </c>
      <c r="FI274" s="176">
        <f t="shared" si="337"/>
        <v>0</v>
      </c>
      <c r="FJ274" s="176">
        <f t="shared" si="342"/>
        <v>0</v>
      </c>
      <c r="FK274" s="176">
        <f t="shared" si="342"/>
        <v>0</v>
      </c>
      <c r="FL274" s="176">
        <f t="shared" si="342"/>
        <v>0</v>
      </c>
      <c r="FM274" s="176">
        <f t="shared" si="342"/>
        <v>0</v>
      </c>
      <c r="FN274" s="176">
        <f t="shared" si="342"/>
        <v>0</v>
      </c>
      <c r="FO274" s="176">
        <f t="shared" si="342"/>
        <v>0</v>
      </c>
      <c r="FP274" s="176">
        <f t="shared" si="342"/>
        <v>0</v>
      </c>
      <c r="FQ274" s="176">
        <f t="shared" si="342"/>
        <v>0</v>
      </c>
      <c r="FR274" s="176">
        <f t="shared" si="342"/>
        <v>0</v>
      </c>
      <c r="FS274" s="176">
        <f t="shared" si="351"/>
        <v>0</v>
      </c>
      <c r="FT274" s="176">
        <f t="shared" si="351"/>
        <v>0</v>
      </c>
      <c r="FU274" s="176">
        <f t="shared" si="351"/>
        <v>0</v>
      </c>
      <c r="FV274" s="176">
        <f t="shared" si="351"/>
        <v>0</v>
      </c>
      <c r="FW274" s="176">
        <f t="shared" si="351"/>
        <v>0</v>
      </c>
      <c r="FX274" s="176">
        <f t="shared" si="351"/>
        <v>0</v>
      </c>
      <c r="FY274" s="176">
        <f t="shared" si="351"/>
        <v>0</v>
      </c>
      <c r="FZ274" s="176">
        <f t="shared" si="351"/>
        <v>0</v>
      </c>
      <c r="GA274" s="176">
        <f t="shared" si="351"/>
        <v>0</v>
      </c>
      <c r="GB274" s="176">
        <f t="shared" si="351"/>
        <v>0</v>
      </c>
      <c r="GC274" s="176">
        <f t="shared" si="351"/>
        <v>0</v>
      </c>
      <c r="GD274" s="176">
        <f t="shared" si="351"/>
        <v>0</v>
      </c>
      <c r="GE274" s="176">
        <f t="shared" si="351"/>
        <v>0</v>
      </c>
      <c r="GF274" s="176">
        <f t="shared" si="351"/>
        <v>0</v>
      </c>
      <c r="GG274" s="176">
        <f t="shared" si="351"/>
        <v>0</v>
      </c>
      <c r="GH274" s="176">
        <f t="shared" si="331"/>
        <v>0</v>
      </c>
      <c r="GI274" s="176">
        <f t="shared" si="331"/>
        <v>0</v>
      </c>
      <c r="GJ274" s="176">
        <f t="shared" si="331"/>
        <v>0</v>
      </c>
      <c r="GK274" s="176">
        <f t="shared" si="331"/>
        <v>0</v>
      </c>
      <c r="GL274" s="176">
        <f t="shared" si="331"/>
        <v>0</v>
      </c>
      <c r="GM274" s="176">
        <f t="shared" si="331"/>
        <v>0</v>
      </c>
      <c r="GN274" s="176">
        <f t="shared" si="331"/>
        <v>0</v>
      </c>
      <c r="GO274" s="176">
        <f t="shared" si="331"/>
        <v>0</v>
      </c>
      <c r="GP274" s="176">
        <f t="shared" si="331"/>
        <v>0</v>
      </c>
      <c r="GQ274" s="176">
        <f t="shared" si="331"/>
        <v>0</v>
      </c>
      <c r="GR274" s="176">
        <f t="shared" si="331"/>
        <v>0</v>
      </c>
      <c r="GS274" s="176">
        <f t="shared" si="331"/>
        <v>0</v>
      </c>
      <c r="GT274" s="176">
        <f t="shared" si="331"/>
        <v>0</v>
      </c>
      <c r="GU274" s="176">
        <f t="shared" si="331"/>
        <v>0</v>
      </c>
      <c r="GV274" s="176">
        <f t="shared" si="343"/>
        <v>0</v>
      </c>
      <c r="GW274" s="176">
        <f t="shared" si="343"/>
        <v>0</v>
      </c>
      <c r="GX274" s="176">
        <f t="shared" si="343"/>
        <v>0</v>
      </c>
      <c r="GY274" s="176">
        <f t="shared" si="343"/>
        <v>0</v>
      </c>
      <c r="GZ274" s="176">
        <f t="shared" si="343"/>
        <v>0</v>
      </c>
      <c r="HA274" s="176">
        <f t="shared" si="338"/>
        <v>0</v>
      </c>
      <c r="HB274" s="176">
        <f t="shared" si="338"/>
        <v>0</v>
      </c>
      <c r="HC274" s="176">
        <f t="shared" si="338"/>
        <v>0</v>
      </c>
      <c r="HD274" s="176">
        <f t="shared" si="338"/>
        <v>0</v>
      </c>
      <c r="HE274" s="176">
        <f t="shared" si="338"/>
        <v>0</v>
      </c>
      <c r="HF274" s="176">
        <f t="shared" si="338"/>
        <v>0</v>
      </c>
      <c r="HG274" s="176">
        <f t="shared" si="338"/>
        <v>0</v>
      </c>
      <c r="HH274" s="176">
        <f t="shared" si="338"/>
        <v>0</v>
      </c>
      <c r="HI274" s="176">
        <f t="shared" si="338"/>
        <v>0</v>
      </c>
      <c r="HJ274" s="176">
        <f t="shared" si="338"/>
        <v>0</v>
      </c>
      <c r="HK274" s="176">
        <f t="shared" si="338"/>
        <v>0</v>
      </c>
      <c r="HL274" s="176">
        <f t="shared" si="338"/>
        <v>0</v>
      </c>
      <c r="HM274" s="176">
        <f t="shared" si="338"/>
        <v>0</v>
      </c>
      <c r="HN274" s="176">
        <f t="shared" si="338"/>
        <v>0</v>
      </c>
      <c r="HO274" s="176">
        <f t="shared" si="338"/>
        <v>0</v>
      </c>
      <c r="HP274" s="176">
        <f t="shared" si="334"/>
        <v>0</v>
      </c>
      <c r="HQ274" s="176">
        <f t="shared" si="334"/>
        <v>0</v>
      </c>
      <c r="HR274" s="176">
        <f t="shared" si="332"/>
        <v>0</v>
      </c>
      <c r="HS274" s="176">
        <f t="shared" si="332"/>
        <v>0</v>
      </c>
      <c r="HT274" s="176">
        <f t="shared" si="332"/>
        <v>0</v>
      </c>
      <c r="HU274" s="176">
        <f t="shared" si="332"/>
        <v>0</v>
      </c>
      <c r="HV274" s="176">
        <f t="shared" si="332"/>
        <v>0</v>
      </c>
      <c r="HW274" s="176">
        <f t="shared" si="332"/>
        <v>0</v>
      </c>
      <c r="HX274" s="176">
        <f t="shared" si="332"/>
        <v>0</v>
      </c>
      <c r="HY274" s="176">
        <f t="shared" si="332"/>
        <v>0</v>
      </c>
      <c r="HZ274" s="176">
        <f t="shared" si="332"/>
        <v>0</v>
      </c>
      <c r="IA274" s="176">
        <f t="shared" si="332"/>
        <v>0</v>
      </c>
      <c r="IB274" s="176">
        <f t="shared" si="332"/>
        <v>0</v>
      </c>
      <c r="IC274" s="176">
        <f t="shared" si="332"/>
        <v>0</v>
      </c>
      <c r="ID274" s="176">
        <f t="shared" si="332"/>
        <v>0</v>
      </c>
      <c r="IE274" s="176">
        <f t="shared" si="324"/>
        <v>0</v>
      </c>
      <c r="IF274" s="176">
        <f t="shared" si="324"/>
        <v>0</v>
      </c>
      <c r="IG274" s="176">
        <f t="shared" si="324"/>
        <v>0</v>
      </c>
    </row>
    <row r="275" spans="2:241" ht="12.75" customHeight="1" x14ac:dyDescent="0.25">
      <c r="B275" s="174"/>
      <c r="C275" s="174"/>
      <c r="D275" s="174">
        <f t="shared" si="347"/>
        <v>0</v>
      </c>
      <c r="E275"/>
      <c r="F275"/>
      <c r="G275" s="177">
        <v>262</v>
      </c>
      <c r="H275" s="176">
        <f t="shared" si="348"/>
        <v>40.623583534240559</v>
      </c>
      <c r="I275" s="176">
        <f t="shared" si="349"/>
        <v>0</v>
      </c>
      <c r="K275" s="176">
        <f t="shared" si="330"/>
        <v>0</v>
      </c>
      <c r="L275" s="176">
        <f t="shared" si="330"/>
        <v>0</v>
      </c>
      <c r="M275" s="176">
        <f t="shared" si="330"/>
        <v>0</v>
      </c>
      <c r="N275" s="176">
        <f t="shared" si="330"/>
        <v>0</v>
      </c>
      <c r="O275" s="176">
        <f t="shared" si="330"/>
        <v>0</v>
      </c>
      <c r="P275" s="176">
        <f t="shared" si="330"/>
        <v>0</v>
      </c>
      <c r="Q275" s="176">
        <f t="shared" si="330"/>
        <v>0</v>
      </c>
      <c r="R275" s="176">
        <f t="shared" si="330"/>
        <v>0</v>
      </c>
      <c r="S275" s="176">
        <f t="shared" si="330"/>
        <v>0</v>
      </c>
      <c r="T275" s="176">
        <f t="shared" si="330"/>
        <v>0</v>
      </c>
      <c r="U275" s="176">
        <f t="shared" si="328"/>
        <v>0</v>
      </c>
      <c r="V275" s="176">
        <f t="shared" si="328"/>
        <v>0</v>
      </c>
      <c r="W275" s="176">
        <f t="shared" si="328"/>
        <v>0</v>
      </c>
      <c r="X275" s="176">
        <f t="shared" si="328"/>
        <v>0</v>
      </c>
      <c r="Y275" s="176">
        <f t="shared" si="328"/>
        <v>0</v>
      </c>
      <c r="Z275" s="176">
        <f t="shared" si="328"/>
        <v>0</v>
      </c>
      <c r="AA275" s="176">
        <f t="shared" si="328"/>
        <v>0</v>
      </c>
      <c r="AB275" s="176">
        <f t="shared" si="328"/>
        <v>0</v>
      </c>
      <c r="AC275" s="176">
        <f t="shared" si="328"/>
        <v>0</v>
      </c>
      <c r="AD275" s="176">
        <f t="shared" si="328"/>
        <v>0</v>
      </c>
      <c r="AE275" s="176">
        <f t="shared" si="328"/>
        <v>0</v>
      </c>
      <c r="AF275" s="176">
        <f t="shared" si="335"/>
        <v>0</v>
      </c>
      <c r="AG275" s="176">
        <f t="shared" si="335"/>
        <v>0</v>
      </c>
      <c r="AH275" s="176">
        <f t="shared" si="335"/>
        <v>0</v>
      </c>
      <c r="AI275" s="176">
        <f t="shared" si="335"/>
        <v>0</v>
      </c>
      <c r="AJ275" s="176">
        <f t="shared" si="335"/>
        <v>0</v>
      </c>
      <c r="AK275" s="176">
        <f t="shared" si="335"/>
        <v>0</v>
      </c>
      <c r="AL275" s="176">
        <f t="shared" si="335"/>
        <v>0</v>
      </c>
      <c r="AM275" s="176">
        <f t="shared" si="335"/>
        <v>0</v>
      </c>
      <c r="AN275" s="176">
        <f t="shared" si="335"/>
        <v>0</v>
      </c>
      <c r="AO275" s="176">
        <f t="shared" si="321"/>
        <v>0</v>
      </c>
      <c r="AP275" s="176">
        <f t="shared" si="321"/>
        <v>0</v>
      </c>
      <c r="AQ275" s="176">
        <f t="shared" si="321"/>
        <v>0</v>
      </c>
      <c r="AR275" s="176">
        <f t="shared" si="321"/>
        <v>0</v>
      </c>
      <c r="AS275" s="176">
        <f t="shared" si="321"/>
        <v>0</v>
      </c>
      <c r="AT275" s="176">
        <f t="shared" si="321"/>
        <v>0</v>
      </c>
      <c r="AU275" s="176">
        <f t="shared" si="321"/>
        <v>0</v>
      </c>
      <c r="AV275" s="176">
        <f t="shared" si="321"/>
        <v>0</v>
      </c>
      <c r="AW275" s="176">
        <f t="shared" si="321"/>
        <v>0</v>
      </c>
      <c r="AX275" s="176">
        <f t="shared" si="321"/>
        <v>0</v>
      </c>
      <c r="AY275" s="176">
        <f t="shared" si="329"/>
        <v>0</v>
      </c>
      <c r="AZ275" s="176">
        <f t="shared" si="329"/>
        <v>0</v>
      </c>
      <c r="BA275" s="176">
        <f t="shared" si="329"/>
        <v>0</v>
      </c>
      <c r="BB275" s="176">
        <f t="shared" si="329"/>
        <v>0</v>
      </c>
      <c r="BC275" s="176">
        <f t="shared" si="329"/>
        <v>0</v>
      </c>
      <c r="BD275" s="176">
        <f t="shared" si="329"/>
        <v>0</v>
      </c>
      <c r="BE275" s="176">
        <f t="shared" si="329"/>
        <v>0</v>
      </c>
      <c r="BF275" s="176">
        <f t="shared" si="329"/>
        <v>0</v>
      </c>
      <c r="BG275" s="176">
        <f t="shared" si="329"/>
        <v>0</v>
      </c>
      <c r="BH275" s="176">
        <f t="shared" si="329"/>
        <v>0</v>
      </c>
      <c r="BI275" s="176">
        <f t="shared" si="329"/>
        <v>0</v>
      </c>
      <c r="BJ275" s="176">
        <f t="shared" si="329"/>
        <v>0</v>
      </c>
      <c r="BK275" s="176">
        <f t="shared" si="329"/>
        <v>0</v>
      </c>
      <c r="BL275" s="176">
        <f t="shared" si="329"/>
        <v>0</v>
      </c>
      <c r="BM275" s="176">
        <f t="shared" si="329"/>
        <v>0</v>
      </c>
      <c r="BN275" s="176">
        <f t="shared" si="329"/>
        <v>0</v>
      </c>
      <c r="BO275" s="176">
        <f t="shared" si="352"/>
        <v>0</v>
      </c>
      <c r="BP275" s="176">
        <f t="shared" si="352"/>
        <v>0</v>
      </c>
      <c r="BQ275" s="176">
        <f t="shared" si="352"/>
        <v>0</v>
      </c>
      <c r="BR275" s="176">
        <f t="shared" si="352"/>
        <v>0</v>
      </c>
      <c r="BS275" s="176">
        <f t="shared" si="352"/>
        <v>0</v>
      </c>
      <c r="BT275" s="176">
        <f t="shared" si="352"/>
        <v>0</v>
      </c>
      <c r="BU275" s="176">
        <f t="shared" si="352"/>
        <v>0</v>
      </c>
      <c r="BV275" s="176">
        <f t="shared" si="352"/>
        <v>0</v>
      </c>
      <c r="BW275" s="176">
        <f t="shared" si="352"/>
        <v>0</v>
      </c>
      <c r="BX275" s="176">
        <f t="shared" si="352"/>
        <v>0</v>
      </c>
      <c r="BY275" s="176">
        <f t="shared" si="352"/>
        <v>0</v>
      </c>
      <c r="BZ275" s="176">
        <f t="shared" si="352"/>
        <v>0</v>
      </c>
      <c r="CA275" s="176">
        <f t="shared" si="352"/>
        <v>0</v>
      </c>
      <c r="CB275" s="176">
        <f t="shared" si="352"/>
        <v>0</v>
      </c>
      <c r="CC275" s="176">
        <f t="shared" si="327"/>
        <v>0</v>
      </c>
      <c r="CD275" s="176">
        <f t="shared" si="327"/>
        <v>0</v>
      </c>
      <c r="CE275" s="176">
        <f t="shared" si="327"/>
        <v>0</v>
      </c>
      <c r="CF275" s="176">
        <f t="shared" si="327"/>
        <v>0</v>
      </c>
      <c r="CG275" s="176">
        <f t="shared" si="327"/>
        <v>0</v>
      </c>
      <c r="CH275" s="176">
        <f t="shared" si="327"/>
        <v>0</v>
      </c>
      <c r="CI275" s="176">
        <f t="shared" si="327"/>
        <v>0</v>
      </c>
      <c r="CJ275" s="176">
        <f t="shared" si="327"/>
        <v>0</v>
      </c>
      <c r="CK275" s="176">
        <f t="shared" si="327"/>
        <v>0</v>
      </c>
      <c r="CL275" s="176">
        <f t="shared" si="327"/>
        <v>0</v>
      </c>
      <c r="CM275" s="176">
        <f t="shared" si="327"/>
        <v>0</v>
      </c>
      <c r="CN275" s="176">
        <f t="shared" si="327"/>
        <v>0</v>
      </c>
      <c r="CO275" s="176">
        <f t="shared" si="327"/>
        <v>0</v>
      </c>
      <c r="CP275" s="176">
        <f t="shared" si="327"/>
        <v>0</v>
      </c>
      <c r="CQ275" s="176">
        <f t="shared" si="327"/>
        <v>0</v>
      </c>
      <c r="CR275" s="176">
        <f t="shared" si="327"/>
        <v>0</v>
      </c>
      <c r="CS275" s="176">
        <f t="shared" si="325"/>
        <v>0</v>
      </c>
      <c r="CT275" s="176">
        <f t="shared" si="325"/>
        <v>0</v>
      </c>
      <c r="CU275" s="176">
        <f t="shared" si="325"/>
        <v>0</v>
      </c>
      <c r="CV275" s="176">
        <f t="shared" si="325"/>
        <v>0</v>
      </c>
      <c r="CW275" s="176">
        <f t="shared" si="325"/>
        <v>0</v>
      </c>
      <c r="CX275" s="176">
        <f t="shared" si="325"/>
        <v>0</v>
      </c>
      <c r="CY275" s="176">
        <f t="shared" si="325"/>
        <v>0</v>
      </c>
      <c r="CZ275" s="176">
        <f t="shared" si="325"/>
        <v>0</v>
      </c>
      <c r="DA275" s="176">
        <f t="shared" si="325"/>
        <v>0</v>
      </c>
      <c r="DB275" s="176">
        <f t="shared" si="325"/>
        <v>0</v>
      </c>
      <c r="DC275" s="176">
        <f t="shared" si="323"/>
        <v>0</v>
      </c>
      <c r="DD275" s="176">
        <f t="shared" si="323"/>
        <v>0</v>
      </c>
      <c r="DE275" s="176">
        <f t="shared" si="323"/>
        <v>0</v>
      </c>
      <c r="DF275" s="176">
        <f t="shared" si="323"/>
        <v>0</v>
      </c>
      <c r="DG275" s="176">
        <f t="shared" si="323"/>
        <v>0</v>
      </c>
      <c r="DH275" s="176">
        <f t="shared" si="323"/>
        <v>0</v>
      </c>
      <c r="DI275" s="176">
        <f t="shared" si="345"/>
        <v>0</v>
      </c>
      <c r="DJ275" s="176">
        <f t="shared" si="345"/>
        <v>0</v>
      </c>
      <c r="DK275" s="176">
        <f t="shared" si="345"/>
        <v>0</v>
      </c>
      <c r="DL275" s="176">
        <f t="shared" si="345"/>
        <v>0</v>
      </c>
      <c r="DM275" s="176">
        <f t="shared" si="345"/>
        <v>0</v>
      </c>
      <c r="DN275" s="176">
        <f t="shared" si="345"/>
        <v>0</v>
      </c>
      <c r="DO275" s="176">
        <f t="shared" si="345"/>
        <v>0</v>
      </c>
      <c r="DP275" s="176">
        <f t="shared" si="345"/>
        <v>0</v>
      </c>
      <c r="DQ275" s="176">
        <f t="shared" si="345"/>
        <v>0</v>
      </c>
      <c r="DR275" s="176">
        <f t="shared" si="345"/>
        <v>0</v>
      </c>
      <c r="DS275" s="176">
        <f t="shared" si="345"/>
        <v>0</v>
      </c>
      <c r="DT275" s="176">
        <f t="shared" si="345"/>
        <v>0</v>
      </c>
      <c r="DU275" s="176">
        <f t="shared" si="345"/>
        <v>0</v>
      </c>
      <c r="DV275" s="176">
        <f t="shared" si="345"/>
        <v>0</v>
      </c>
      <c r="DW275" s="176">
        <f t="shared" si="345"/>
        <v>0</v>
      </c>
      <c r="DX275" s="176">
        <f t="shared" si="345"/>
        <v>0</v>
      </c>
      <c r="DY275" s="176">
        <f t="shared" si="346"/>
        <v>0</v>
      </c>
      <c r="DZ275" s="176">
        <f t="shared" si="346"/>
        <v>0</v>
      </c>
      <c r="EA275" s="176">
        <f t="shared" si="346"/>
        <v>0</v>
      </c>
      <c r="EB275" s="176">
        <f t="shared" si="346"/>
        <v>0</v>
      </c>
      <c r="EC275" s="176">
        <f t="shared" si="346"/>
        <v>0</v>
      </c>
      <c r="ED275" s="176">
        <f t="shared" si="346"/>
        <v>0</v>
      </c>
      <c r="EE275" s="176">
        <f t="shared" si="346"/>
        <v>0</v>
      </c>
      <c r="EF275" s="176">
        <f t="shared" si="346"/>
        <v>0</v>
      </c>
      <c r="EG275" s="176">
        <f t="shared" si="336"/>
        <v>0</v>
      </c>
      <c r="EH275" s="176">
        <f t="shared" si="336"/>
        <v>0</v>
      </c>
      <c r="EI275" s="176">
        <f t="shared" si="336"/>
        <v>0</v>
      </c>
      <c r="EJ275" s="176">
        <f t="shared" si="336"/>
        <v>0</v>
      </c>
      <c r="EK275" s="176">
        <f t="shared" si="336"/>
        <v>0</v>
      </c>
      <c r="EL275" s="176">
        <f t="shared" si="336"/>
        <v>0</v>
      </c>
      <c r="EM275" s="176">
        <f t="shared" si="336"/>
        <v>0</v>
      </c>
      <c r="EN275" s="176">
        <f t="shared" si="336"/>
        <v>0</v>
      </c>
      <c r="EO275" s="176">
        <f t="shared" si="336"/>
        <v>0</v>
      </c>
      <c r="EP275" s="176">
        <f t="shared" si="336"/>
        <v>0</v>
      </c>
      <c r="EQ275" s="176">
        <f t="shared" si="336"/>
        <v>0</v>
      </c>
      <c r="ER275" s="176">
        <f t="shared" si="336"/>
        <v>0</v>
      </c>
      <c r="ES275" s="176">
        <f t="shared" si="336"/>
        <v>0</v>
      </c>
      <c r="ET275" s="176">
        <f t="shared" si="336"/>
        <v>0</v>
      </c>
      <c r="EU275" s="176">
        <f t="shared" si="336"/>
        <v>0</v>
      </c>
      <c r="EV275" s="176">
        <f t="shared" si="337"/>
        <v>0</v>
      </c>
      <c r="EW275" s="176">
        <f t="shared" si="337"/>
        <v>0</v>
      </c>
      <c r="EX275" s="176">
        <f t="shared" si="337"/>
        <v>0</v>
      </c>
      <c r="EY275" s="176">
        <f t="shared" si="337"/>
        <v>0</v>
      </c>
      <c r="EZ275" s="176">
        <f t="shared" si="337"/>
        <v>0</v>
      </c>
      <c r="FA275" s="176">
        <f t="shared" si="337"/>
        <v>0</v>
      </c>
      <c r="FB275" s="176">
        <f t="shared" si="337"/>
        <v>0</v>
      </c>
      <c r="FC275" s="176">
        <f t="shared" si="337"/>
        <v>0</v>
      </c>
      <c r="FD275" s="176">
        <f t="shared" si="337"/>
        <v>0</v>
      </c>
      <c r="FE275" s="176">
        <f t="shared" si="337"/>
        <v>0</v>
      </c>
      <c r="FF275" s="176">
        <f t="shared" si="337"/>
        <v>0</v>
      </c>
      <c r="FG275" s="176">
        <f t="shared" si="337"/>
        <v>0</v>
      </c>
      <c r="FH275" s="176">
        <f t="shared" si="337"/>
        <v>0</v>
      </c>
      <c r="FI275" s="176">
        <f t="shared" si="337"/>
        <v>0</v>
      </c>
      <c r="FJ275" s="176">
        <f t="shared" si="342"/>
        <v>0</v>
      </c>
      <c r="FK275" s="176">
        <f t="shared" si="342"/>
        <v>0</v>
      </c>
      <c r="FL275" s="176">
        <f t="shared" si="342"/>
        <v>0</v>
      </c>
      <c r="FM275" s="176">
        <f t="shared" si="342"/>
        <v>0</v>
      </c>
      <c r="FN275" s="176">
        <f t="shared" si="342"/>
        <v>0</v>
      </c>
      <c r="FO275" s="176">
        <f t="shared" si="342"/>
        <v>0</v>
      </c>
      <c r="FP275" s="176">
        <f t="shared" si="342"/>
        <v>0</v>
      </c>
      <c r="FQ275" s="176">
        <f t="shared" si="342"/>
        <v>0</v>
      </c>
      <c r="FR275" s="176">
        <f t="shared" si="342"/>
        <v>0</v>
      </c>
      <c r="FS275" s="176">
        <f t="shared" si="351"/>
        <v>0</v>
      </c>
      <c r="FT275" s="176">
        <f t="shared" si="351"/>
        <v>0</v>
      </c>
      <c r="FU275" s="176">
        <f t="shared" si="351"/>
        <v>0</v>
      </c>
      <c r="FV275" s="176">
        <f t="shared" si="351"/>
        <v>0</v>
      </c>
      <c r="FW275" s="176">
        <f t="shared" si="351"/>
        <v>0</v>
      </c>
      <c r="FX275" s="176">
        <f t="shared" si="351"/>
        <v>0</v>
      </c>
      <c r="FY275" s="176">
        <f t="shared" si="351"/>
        <v>0</v>
      </c>
      <c r="FZ275" s="176">
        <f t="shared" si="351"/>
        <v>0</v>
      </c>
      <c r="GA275" s="176">
        <f t="shared" si="351"/>
        <v>0</v>
      </c>
      <c r="GB275" s="176">
        <f t="shared" si="351"/>
        <v>0</v>
      </c>
      <c r="GC275" s="176">
        <f t="shared" si="351"/>
        <v>0</v>
      </c>
      <c r="GD275" s="176">
        <f t="shared" si="351"/>
        <v>0</v>
      </c>
      <c r="GE275" s="176">
        <f t="shared" si="351"/>
        <v>0</v>
      </c>
      <c r="GF275" s="176">
        <f t="shared" si="351"/>
        <v>0</v>
      </c>
      <c r="GG275" s="176">
        <f t="shared" si="351"/>
        <v>0</v>
      </c>
      <c r="GH275" s="176">
        <f t="shared" si="331"/>
        <v>0</v>
      </c>
      <c r="GI275" s="176">
        <f t="shared" si="331"/>
        <v>0</v>
      </c>
      <c r="GJ275" s="176">
        <f t="shared" si="331"/>
        <v>0</v>
      </c>
      <c r="GK275" s="176">
        <f t="shared" si="331"/>
        <v>0</v>
      </c>
      <c r="GL275" s="176">
        <f t="shared" si="331"/>
        <v>0</v>
      </c>
      <c r="GM275" s="176">
        <f t="shared" si="331"/>
        <v>0</v>
      </c>
      <c r="GN275" s="176">
        <f t="shared" si="331"/>
        <v>0</v>
      </c>
      <c r="GO275" s="176">
        <f t="shared" si="331"/>
        <v>0</v>
      </c>
      <c r="GP275" s="176">
        <f t="shared" si="331"/>
        <v>0</v>
      </c>
      <c r="GQ275" s="176">
        <f t="shared" si="331"/>
        <v>0</v>
      </c>
      <c r="GR275" s="176">
        <f t="shared" si="331"/>
        <v>0</v>
      </c>
      <c r="GS275" s="176">
        <f t="shared" si="331"/>
        <v>0</v>
      </c>
      <c r="GT275" s="176">
        <f t="shared" si="331"/>
        <v>0</v>
      </c>
      <c r="GU275" s="176">
        <f t="shared" si="331"/>
        <v>0</v>
      </c>
      <c r="GV275" s="176">
        <f t="shared" si="343"/>
        <v>0</v>
      </c>
      <c r="GW275" s="176">
        <f t="shared" si="343"/>
        <v>0</v>
      </c>
      <c r="GX275" s="176">
        <f t="shared" si="343"/>
        <v>0</v>
      </c>
      <c r="GY275" s="176">
        <f t="shared" si="343"/>
        <v>0</v>
      </c>
      <c r="GZ275" s="176">
        <f t="shared" si="343"/>
        <v>0</v>
      </c>
      <c r="HA275" s="176">
        <f t="shared" si="343"/>
        <v>0</v>
      </c>
      <c r="HB275" s="176">
        <f t="shared" si="338"/>
        <v>0</v>
      </c>
      <c r="HC275" s="176">
        <f t="shared" si="338"/>
        <v>0</v>
      </c>
      <c r="HD275" s="176">
        <f t="shared" si="338"/>
        <v>0</v>
      </c>
      <c r="HE275" s="176">
        <f t="shared" si="338"/>
        <v>0</v>
      </c>
      <c r="HF275" s="176">
        <f t="shared" si="338"/>
        <v>0</v>
      </c>
      <c r="HG275" s="176">
        <f t="shared" si="338"/>
        <v>0</v>
      </c>
      <c r="HH275" s="176">
        <f t="shared" si="338"/>
        <v>0</v>
      </c>
      <c r="HI275" s="176">
        <f t="shared" si="338"/>
        <v>0</v>
      </c>
      <c r="HJ275" s="176">
        <f t="shared" si="338"/>
        <v>0</v>
      </c>
      <c r="HK275" s="176">
        <f t="shared" si="338"/>
        <v>0</v>
      </c>
      <c r="HL275" s="176">
        <f t="shared" si="338"/>
        <v>0</v>
      </c>
      <c r="HM275" s="176">
        <f t="shared" si="338"/>
        <v>0</v>
      </c>
      <c r="HN275" s="176">
        <f t="shared" si="338"/>
        <v>0</v>
      </c>
      <c r="HO275" s="176">
        <f t="shared" si="338"/>
        <v>0</v>
      </c>
      <c r="HP275" s="176">
        <f t="shared" si="334"/>
        <v>0</v>
      </c>
      <c r="HQ275" s="176">
        <f t="shared" si="334"/>
        <v>0</v>
      </c>
      <c r="HR275" s="176">
        <f t="shared" si="332"/>
        <v>0</v>
      </c>
      <c r="HS275" s="176">
        <f t="shared" si="332"/>
        <v>0</v>
      </c>
      <c r="HT275" s="176">
        <f t="shared" si="332"/>
        <v>0</v>
      </c>
      <c r="HU275" s="176">
        <f t="shared" si="332"/>
        <v>0</v>
      </c>
      <c r="HV275" s="176">
        <f t="shared" si="332"/>
        <v>0</v>
      </c>
      <c r="HW275" s="176">
        <f t="shared" si="332"/>
        <v>0</v>
      </c>
      <c r="HX275" s="176">
        <f t="shared" si="332"/>
        <v>0</v>
      </c>
      <c r="HY275" s="176">
        <f t="shared" si="332"/>
        <v>0</v>
      </c>
      <c r="HZ275" s="176">
        <f t="shared" si="332"/>
        <v>0</v>
      </c>
      <c r="IA275" s="176">
        <f t="shared" si="332"/>
        <v>0</v>
      </c>
      <c r="IB275" s="176">
        <f t="shared" si="332"/>
        <v>0</v>
      </c>
      <c r="IC275" s="176">
        <f t="shared" si="332"/>
        <v>0</v>
      </c>
      <c r="ID275" s="176">
        <f t="shared" si="332"/>
        <v>0</v>
      </c>
      <c r="IE275" s="176">
        <f t="shared" si="324"/>
        <v>0</v>
      </c>
      <c r="IF275" s="176">
        <f t="shared" si="324"/>
        <v>0</v>
      </c>
      <c r="IG275" s="176">
        <f t="shared" si="324"/>
        <v>0</v>
      </c>
    </row>
    <row r="276" spans="2:241" ht="12.75" customHeight="1" x14ac:dyDescent="0.25">
      <c r="B276" s="174"/>
      <c r="C276" s="174"/>
      <c r="D276" s="174">
        <f t="shared" si="347"/>
        <v>0</v>
      </c>
      <c r="E276"/>
      <c r="F276"/>
      <c r="G276" s="177">
        <v>263</v>
      </c>
      <c r="H276" s="176">
        <f t="shared" si="348"/>
        <v>40.778635379791098</v>
      </c>
      <c r="I276" s="176">
        <f t="shared" si="349"/>
        <v>0</v>
      </c>
      <c r="K276" s="176">
        <f t="shared" si="330"/>
        <v>0</v>
      </c>
      <c r="L276" s="176">
        <f t="shared" si="330"/>
        <v>0</v>
      </c>
      <c r="M276" s="176">
        <f t="shared" si="330"/>
        <v>0</v>
      </c>
      <c r="N276" s="176">
        <f t="shared" si="330"/>
        <v>0</v>
      </c>
      <c r="O276" s="176">
        <f t="shared" si="330"/>
        <v>0</v>
      </c>
      <c r="P276" s="176">
        <f t="shared" si="330"/>
        <v>0</v>
      </c>
      <c r="Q276" s="176">
        <f t="shared" si="330"/>
        <v>0</v>
      </c>
      <c r="R276" s="176">
        <f t="shared" si="330"/>
        <v>0</v>
      </c>
      <c r="S276" s="176">
        <f t="shared" si="330"/>
        <v>0</v>
      </c>
      <c r="T276" s="176">
        <f t="shared" si="330"/>
        <v>0</v>
      </c>
      <c r="U276" s="176">
        <f t="shared" si="328"/>
        <v>0</v>
      </c>
      <c r="V276" s="176">
        <f t="shared" si="328"/>
        <v>0</v>
      </c>
      <c r="W276" s="176">
        <f t="shared" si="328"/>
        <v>0</v>
      </c>
      <c r="X276" s="176">
        <f t="shared" si="328"/>
        <v>0</v>
      </c>
      <c r="Y276" s="176">
        <f t="shared" si="328"/>
        <v>0</v>
      </c>
      <c r="Z276" s="176">
        <f t="shared" si="328"/>
        <v>0</v>
      </c>
      <c r="AA276" s="176">
        <f t="shared" si="328"/>
        <v>0</v>
      </c>
      <c r="AB276" s="176">
        <f t="shared" si="328"/>
        <v>0</v>
      </c>
      <c r="AC276" s="176">
        <f t="shared" si="328"/>
        <v>0</v>
      </c>
      <c r="AD276" s="176">
        <f t="shared" si="328"/>
        <v>0</v>
      </c>
      <c r="AE276" s="176">
        <f t="shared" si="328"/>
        <v>0</v>
      </c>
      <c r="AF276" s="176">
        <f t="shared" si="335"/>
        <v>0</v>
      </c>
      <c r="AG276" s="176">
        <f t="shared" si="335"/>
        <v>0</v>
      </c>
      <c r="AH276" s="176">
        <f t="shared" si="335"/>
        <v>0</v>
      </c>
      <c r="AI276" s="176">
        <f t="shared" si="335"/>
        <v>0</v>
      </c>
      <c r="AJ276" s="176">
        <f t="shared" si="335"/>
        <v>0</v>
      </c>
      <c r="AK276" s="176">
        <f t="shared" si="335"/>
        <v>0</v>
      </c>
      <c r="AL276" s="176">
        <f t="shared" si="335"/>
        <v>0</v>
      </c>
      <c r="AM276" s="176">
        <f t="shared" si="335"/>
        <v>0</v>
      </c>
      <c r="AN276" s="176">
        <f t="shared" si="335"/>
        <v>0</v>
      </c>
      <c r="AO276" s="176">
        <f t="shared" si="321"/>
        <v>0</v>
      </c>
      <c r="AP276" s="176">
        <f t="shared" si="321"/>
        <v>0</v>
      </c>
      <c r="AQ276" s="176">
        <f t="shared" si="321"/>
        <v>0</v>
      </c>
      <c r="AR276" s="176">
        <f t="shared" si="321"/>
        <v>0</v>
      </c>
      <c r="AS276" s="176">
        <f t="shared" si="321"/>
        <v>0</v>
      </c>
      <c r="AT276" s="176">
        <f t="shared" si="321"/>
        <v>0</v>
      </c>
      <c r="AU276" s="176">
        <f t="shared" si="321"/>
        <v>0</v>
      </c>
      <c r="AV276" s="176">
        <f t="shared" si="321"/>
        <v>0</v>
      </c>
      <c r="AW276" s="176">
        <f t="shared" si="321"/>
        <v>0</v>
      </c>
      <c r="AX276" s="176">
        <f t="shared" si="321"/>
        <v>0</v>
      </c>
      <c r="AY276" s="176">
        <f t="shared" si="329"/>
        <v>0</v>
      </c>
      <c r="AZ276" s="176">
        <f t="shared" si="329"/>
        <v>0</v>
      </c>
      <c r="BA276" s="176">
        <f t="shared" si="329"/>
        <v>0</v>
      </c>
      <c r="BB276" s="176">
        <f t="shared" si="329"/>
        <v>0</v>
      </c>
      <c r="BC276" s="176">
        <f t="shared" si="329"/>
        <v>0</v>
      </c>
      <c r="BD276" s="176">
        <f t="shared" si="329"/>
        <v>0</v>
      </c>
      <c r="BE276" s="176">
        <f t="shared" si="329"/>
        <v>0</v>
      </c>
      <c r="BF276" s="176">
        <f t="shared" si="329"/>
        <v>0</v>
      </c>
      <c r="BG276" s="176">
        <f t="shared" si="329"/>
        <v>0</v>
      </c>
      <c r="BH276" s="176">
        <f t="shared" si="329"/>
        <v>0</v>
      </c>
      <c r="BI276" s="176">
        <f t="shared" si="329"/>
        <v>0</v>
      </c>
      <c r="BJ276" s="176">
        <f t="shared" si="329"/>
        <v>0</v>
      </c>
      <c r="BK276" s="176">
        <f t="shared" si="329"/>
        <v>0</v>
      </c>
      <c r="BL276" s="176">
        <f t="shared" si="329"/>
        <v>0</v>
      </c>
      <c r="BM276" s="176">
        <f t="shared" si="329"/>
        <v>0</v>
      </c>
      <c r="BN276" s="176">
        <f t="shared" si="329"/>
        <v>0</v>
      </c>
      <c r="BO276" s="176">
        <f t="shared" si="352"/>
        <v>0</v>
      </c>
      <c r="BP276" s="176">
        <f t="shared" si="352"/>
        <v>0</v>
      </c>
      <c r="BQ276" s="176">
        <f t="shared" si="352"/>
        <v>0</v>
      </c>
      <c r="BR276" s="176">
        <f t="shared" si="352"/>
        <v>0</v>
      </c>
      <c r="BS276" s="176">
        <f t="shared" si="352"/>
        <v>0</v>
      </c>
      <c r="BT276" s="176">
        <f t="shared" si="352"/>
        <v>0</v>
      </c>
      <c r="BU276" s="176">
        <f t="shared" si="352"/>
        <v>0</v>
      </c>
      <c r="BV276" s="176">
        <f t="shared" si="352"/>
        <v>0</v>
      </c>
      <c r="BW276" s="176">
        <f t="shared" si="352"/>
        <v>0</v>
      </c>
      <c r="BX276" s="176">
        <f t="shared" si="352"/>
        <v>0</v>
      </c>
      <c r="BY276" s="176">
        <f t="shared" si="352"/>
        <v>0</v>
      </c>
      <c r="BZ276" s="176">
        <f t="shared" si="352"/>
        <v>0</v>
      </c>
      <c r="CA276" s="176">
        <f t="shared" si="352"/>
        <v>0</v>
      </c>
      <c r="CB276" s="176">
        <f t="shared" si="352"/>
        <v>0</v>
      </c>
      <c r="CC276" s="176">
        <f t="shared" si="327"/>
        <v>0</v>
      </c>
      <c r="CD276" s="176">
        <f t="shared" si="327"/>
        <v>0</v>
      </c>
      <c r="CE276" s="176">
        <f t="shared" si="327"/>
        <v>0</v>
      </c>
      <c r="CF276" s="176">
        <f t="shared" si="327"/>
        <v>0</v>
      </c>
      <c r="CG276" s="176">
        <f t="shared" si="327"/>
        <v>0</v>
      </c>
      <c r="CH276" s="176">
        <f t="shared" si="327"/>
        <v>0</v>
      </c>
      <c r="CI276" s="176">
        <f t="shared" si="327"/>
        <v>0</v>
      </c>
      <c r="CJ276" s="176">
        <f t="shared" si="327"/>
        <v>0</v>
      </c>
      <c r="CK276" s="176">
        <f t="shared" si="327"/>
        <v>0</v>
      </c>
      <c r="CL276" s="176">
        <f t="shared" si="327"/>
        <v>0</v>
      </c>
      <c r="CM276" s="176">
        <f t="shared" si="327"/>
        <v>0</v>
      </c>
      <c r="CN276" s="176">
        <f t="shared" si="327"/>
        <v>0</v>
      </c>
      <c r="CO276" s="176">
        <f t="shared" si="327"/>
        <v>0</v>
      </c>
      <c r="CP276" s="176">
        <f t="shared" si="327"/>
        <v>0</v>
      </c>
      <c r="CQ276" s="176">
        <f t="shared" si="327"/>
        <v>0</v>
      </c>
      <c r="CR276" s="176">
        <f t="shared" si="327"/>
        <v>0</v>
      </c>
      <c r="CS276" s="176">
        <f t="shared" si="325"/>
        <v>0</v>
      </c>
      <c r="CT276" s="176">
        <f t="shared" si="325"/>
        <v>0</v>
      </c>
      <c r="CU276" s="176">
        <f t="shared" si="325"/>
        <v>0</v>
      </c>
      <c r="CV276" s="176">
        <f t="shared" si="325"/>
        <v>0</v>
      </c>
      <c r="CW276" s="176">
        <f t="shared" si="325"/>
        <v>0</v>
      </c>
      <c r="CX276" s="176">
        <f t="shared" si="325"/>
        <v>0</v>
      </c>
      <c r="CY276" s="176">
        <f t="shared" si="325"/>
        <v>0</v>
      </c>
      <c r="CZ276" s="176">
        <f t="shared" si="325"/>
        <v>0</v>
      </c>
      <c r="DA276" s="176">
        <f t="shared" si="325"/>
        <v>0</v>
      </c>
      <c r="DB276" s="176">
        <f t="shared" si="325"/>
        <v>0</v>
      </c>
      <c r="DC276" s="176">
        <f t="shared" si="323"/>
        <v>0</v>
      </c>
      <c r="DD276" s="176">
        <f t="shared" si="323"/>
        <v>0</v>
      </c>
      <c r="DE276" s="176">
        <f t="shared" si="323"/>
        <v>0</v>
      </c>
      <c r="DF276" s="176">
        <f t="shared" si="323"/>
        <v>0</v>
      </c>
      <c r="DG276" s="176">
        <f t="shared" si="323"/>
        <v>0</v>
      </c>
      <c r="DH276" s="176">
        <f t="shared" si="323"/>
        <v>0</v>
      </c>
      <c r="DI276" s="176">
        <f t="shared" si="345"/>
        <v>0</v>
      </c>
      <c r="DJ276" s="176">
        <f t="shared" si="345"/>
        <v>0</v>
      </c>
      <c r="DK276" s="176">
        <f t="shared" si="345"/>
        <v>0</v>
      </c>
      <c r="DL276" s="176">
        <f t="shared" si="345"/>
        <v>0</v>
      </c>
      <c r="DM276" s="176">
        <f t="shared" si="345"/>
        <v>0</v>
      </c>
      <c r="DN276" s="176">
        <f t="shared" si="345"/>
        <v>0</v>
      </c>
      <c r="DO276" s="176">
        <f t="shared" si="345"/>
        <v>0</v>
      </c>
      <c r="DP276" s="176">
        <f t="shared" si="345"/>
        <v>0</v>
      </c>
      <c r="DQ276" s="176">
        <f t="shared" si="345"/>
        <v>0</v>
      </c>
      <c r="DR276" s="176">
        <f t="shared" si="345"/>
        <v>0</v>
      </c>
      <c r="DS276" s="176">
        <f t="shared" si="345"/>
        <v>0</v>
      </c>
      <c r="DT276" s="176">
        <f t="shared" si="345"/>
        <v>0</v>
      </c>
      <c r="DU276" s="176">
        <f t="shared" si="345"/>
        <v>0</v>
      </c>
      <c r="DV276" s="176">
        <f t="shared" si="345"/>
        <v>0</v>
      </c>
      <c r="DW276" s="176">
        <f t="shared" si="345"/>
        <v>0</v>
      </c>
      <c r="DX276" s="176">
        <f t="shared" si="345"/>
        <v>0</v>
      </c>
      <c r="DY276" s="176">
        <f t="shared" si="346"/>
        <v>0</v>
      </c>
      <c r="DZ276" s="176">
        <f t="shared" si="346"/>
        <v>0</v>
      </c>
      <c r="EA276" s="176">
        <f t="shared" si="346"/>
        <v>0</v>
      </c>
      <c r="EB276" s="176">
        <f t="shared" si="346"/>
        <v>0</v>
      </c>
      <c r="EC276" s="176">
        <f t="shared" si="346"/>
        <v>0</v>
      </c>
      <c r="ED276" s="176">
        <f t="shared" si="346"/>
        <v>0</v>
      </c>
      <c r="EE276" s="176">
        <f t="shared" si="346"/>
        <v>0</v>
      </c>
      <c r="EF276" s="176">
        <f t="shared" si="346"/>
        <v>0</v>
      </c>
      <c r="EG276" s="176">
        <f t="shared" si="336"/>
        <v>0</v>
      </c>
      <c r="EH276" s="176">
        <f t="shared" si="336"/>
        <v>0</v>
      </c>
      <c r="EI276" s="176">
        <f t="shared" si="336"/>
        <v>0</v>
      </c>
      <c r="EJ276" s="176">
        <f t="shared" si="336"/>
        <v>0</v>
      </c>
      <c r="EK276" s="176">
        <f t="shared" si="336"/>
        <v>0</v>
      </c>
      <c r="EL276" s="176">
        <f t="shared" si="336"/>
        <v>0</v>
      </c>
      <c r="EM276" s="176">
        <f t="shared" si="336"/>
        <v>0</v>
      </c>
      <c r="EN276" s="176">
        <f t="shared" si="336"/>
        <v>0</v>
      </c>
      <c r="EO276" s="176">
        <f t="shared" si="336"/>
        <v>0</v>
      </c>
      <c r="EP276" s="176">
        <f t="shared" si="336"/>
        <v>0</v>
      </c>
      <c r="EQ276" s="176">
        <f t="shared" si="336"/>
        <v>0</v>
      </c>
      <c r="ER276" s="176">
        <f t="shared" si="336"/>
        <v>0</v>
      </c>
      <c r="ES276" s="176">
        <f t="shared" si="336"/>
        <v>0</v>
      </c>
      <c r="ET276" s="176">
        <f t="shared" si="336"/>
        <v>0</v>
      </c>
      <c r="EU276" s="176">
        <f t="shared" si="336"/>
        <v>0</v>
      </c>
      <c r="EV276" s="176">
        <f t="shared" si="337"/>
        <v>0</v>
      </c>
      <c r="EW276" s="176">
        <f t="shared" si="337"/>
        <v>0</v>
      </c>
      <c r="EX276" s="176">
        <f t="shared" si="337"/>
        <v>0</v>
      </c>
      <c r="EY276" s="176">
        <f t="shared" si="337"/>
        <v>0</v>
      </c>
      <c r="EZ276" s="176">
        <f t="shared" si="337"/>
        <v>0</v>
      </c>
      <c r="FA276" s="176">
        <f t="shared" si="337"/>
        <v>0</v>
      </c>
      <c r="FB276" s="176">
        <f t="shared" si="337"/>
        <v>0</v>
      </c>
      <c r="FC276" s="176">
        <f t="shared" si="337"/>
        <v>0</v>
      </c>
      <c r="FD276" s="176">
        <f t="shared" si="337"/>
        <v>0</v>
      </c>
      <c r="FE276" s="176">
        <f t="shared" si="337"/>
        <v>0</v>
      </c>
      <c r="FF276" s="176">
        <f t="shared" si="337"/>
        <v>0</v>
      </c>
      <c r="FG276" s="176">
        <f t="shared" si="337"/>
        <v>0</v>
      </c>
      <c r="FH276" s="176">
        <f t="shared" si="337"/>
        <v>0</v>
      </c>
      <c r="FI276" s="176">
        <f t="shared" si="337"/>
        <v>0</v>
      </c>
      <c r="FJ276" s="176">
        <f t="shared" si="342"/>
        <v>0</v>
      </c>
      <c r="FK276" s="176">
        <f t="shared" si="342"/>
        <v>0</v>
      </c>
      <c r="FL276" s="176">
        <f t="shared" si="342"/>
        <v>0</v>
      </c>
      <c r="FM276" s="176">
        <f t="shared" si="342"/>
        <v>0</v>
      </c>
      <c r="FN276" s="176">
        <f t="shared" si="342"/>
        <v>0</v>
      </c>
      <c r="FO276" s="176">
        <f t="shared" si="342"/>
        <v>0</v>
      </c>
      <c r="FP276" s="176">
        <f t="shared" si="342"/>
        <v>0</v>
      </c>
      <c r="FQ276" s="176">
        <f t="shared" si="342"/>
        <v>0</v>
      </c>
      <c r="FR276" s="176">
        <f t="shared" si="342"/>
        <v>0</v>
      </c>
      <c r="FS276" s="176">
        <f t="shared" si="351"/>
        <v>0</v>
      </c>
      <c r="FT276" s="176">
        <f t="shared" si="351"/>
        <v>0</v>
      </c>
      <c r="FU276" s="176">
        <f t="shared" si="351"/>
        <v>0</v>
      </c>
      <c r="FV276" s="176">
        <f t="shared" si="351"/>
        <v>0</v>
      </c>
      <c r="FW276" s="176">
        <f t="shared" si="351"/>
        <v>0</v>
      </c>
      <c r="FX276" s="176">
        <f t="shared" si="351"/>
        <v>0</v>
      </c>
      <c r="FY276" s="176">
        <f t="shared" si="351"/>
        <v>0</v>
      </c>
      <c r="FZ276" s="176">
        <f t="shared" si="351"/>
        <v>0</v>
      </c>
      <c r="GA276" s="176">
        <f t="shared" si="351"/>
        <v>0</v>
      </c>
      <c r="GB276" s="176">
        <f t="shared" si="351"/>
        <v>0</v>
      </c>
      <c r="GC276" s="176">
        <f t="shared" si="351"/>
        <v>0</v>
      </c>
      <c r="GD276" s="176">
        <f t="shared" si="351"/>
        <v>0</v>
      </c>
      <c r="GE276" s="176">
        <f t="shared" si="351"/>
        <v>0</v>
      </c>
      <c r="GF276" s="176">
        <f t="shared" si="351"/>
        <v>0</v>
      </c>
      <c r="GG276" s="176">
        <f t="shared" si="351"/>
        <v>0</v>
      </c>
      <c r="GH276" s="176">
        <f t="shared" si="331"/>
        <v>0</v>
      </c>
      <c r="GI276" s="176">
        <f t="shared" si="331"/>
        <v>0</v>
      </c>
      <c r="GJ276" s="176">
        <f t="shared" si="331"/>
        <v>0</v>
      </c>
      <c r="GK276" s="176">
        <f t="shared" si="331"/>
        <v>0</v>
      </c>
      <c r="GL276" s="176">
        <f t="shared" si="331"/>
        <v>0</v>
      </c>
      <c r="GM276" s="176">
        <f t="shared" si="331"/>
        <v>0</v>
      </c>
      <c r="GN276" s="176">
        <f t="shared" si="331"/>
        <v>0</v>
      </c>
      <c r="GO276" s="176">
        <f t="shared" si="331"/>
        <v>0</v>
      </c>
      <c r="GP276" s="176">
        <f t="shared" si="331"/>
        <v>0</v>
      </c>
      <c r="GQ276" s="176">
        <f t="shared" si="331"/>
        <v>0</v>
      </c>
      <c r="GR276" s="176">
        <f t="shared" si="331"/>
        <v>0</v>
      </c>
      <c r="GS276" s="176">
        <f t="shared" si="331"/>
        <v>0</v>
      </c>
      <c r="GT276" s="176">
        <f t="shared" si="331"/>
        <v>0</v>
      </c>
      <c r="GU276" s="176">
        <f t="shared" si="331"/>
        <v>0</v>
      </c>
      <c r="GV276" s="176">
        <f t="shared" si="343"/>
        <v>0</v>
      </c>
      <c r="GW276" s="176">
        <f t="shared" si="343"/>
        <v>0</v>
      </c>
      <c r="GX276" s="176">
        <f t="shared" si="343"/>
        <v>0</v>
      </c>
      <c r="GY276" s="176">
        <f t="shared" si="343"/>
        <v>0</v>
      </c>
      <c r="GZ276" s="176">
        <f t="shared" si="343"/>
        <v>0</v>
      </c>
      <c r="HA276" s="176">
        <f t="shared" si="343"/>
        <v>0</v>
      </c>
      <c r="HB276" s="176">
        <f t="shared" si="338"/>
        <v>0</v>
      </c>
      <c r="HC276" s="176">
        <f t="shared" si="338"/>
        <v>0</v>
      </c>
      <c r="HD276" s="176">
        <f t="shared" si="338"/>
        <v>0</v>
      </c>
      <c r="HE276" s="176">
        <f t="shared" si="338"/>
        <v>0</v>
      </c>
      <c r="HF276" s="176">
        <f t="shared" si="338"/>
        <v>0</v>
      </c>
      <c r="HG276" s="176">
        <f t="shared" si="338"/>
        <v>0</v>
      </c>
      <c r="HH276" s="176">
        <f t="shared" si="338"/>
        <v>0</v>
      </c>
      <c r="HI276" s="176">
        <f t="shared" si="338"/>
        <v>0</v>
      </c>
      <c r="HJ276" s="176">
        <f t="shared" si="338"/>
        <v>0</v>
      </c>
      <c r="HK276" s="176">
        <f t="shared" si="338"/>
        <v>0</v>
      </c>
      <c r="HL276" s="176">
        <f t="shared" si="338"/>
        <v>0</v>
      </c>
      <c r="HM276" s="176">
        <f t="shared" si="338"/>
        <v>0</v>
      </c>
      <c r="HN276" s="176">
        <f t="shared" si="338"/>
        <v>0</v>
      </c>
      <c r="HO276" s="176">
        <f t="shared" si="338"/>
        <v>0</v>
      </c>
      <c r="HP276" s="176">
        <f t="shared" si="334"/>
        <v>0</v>
      </c>
      <c r="HQ276" s="176">
        <f t="shared" si="334"/>
        <v>0</v>
      </c>
      <c r="HR276" s="176">
        <f t="shared" si="332"/>
        <v>0</v>
      </c>
      <c r="HS276" s="176">
        <f t="shared" si="332"/>
        <v>0</v>
      </c>
      <c r="HT276" s="176">
        <f t="shared" si="332"/>
        <v>0</v>
      </c>
      <c r="HU276" s="176">
        <f t="shared" si="332"/>
        <v>0</v>
      </c>
      <c r="HV276" s="176">
        <f t="shared" si="332"/>
        <v>0</v>
      </c>
      <c r="HW276" s="176">
        <f t="shared" si="332"/>
        <v>0</v>
      </c>
      <c r="HX276" s="176">
        <f t="shared" si="332"/>
        <v>0</v>
      </c>
      <c r="HY276" s="176">
        <f t="shared" si="332"/>
        <v>0</v>
      </c>
      <c r="HZ276" s="176">
        <f t="shared" si="332"/>
        <v>0</v>
      </c>
      <c r="IA276" s="176">
        <f t="shared" si="332"/>
        <v>0</v>
      </c>
      <c r="IB276" s="176">
        <f t="shared" si="332"/>
        <v>0</v>
      </c>
      <c r="IC276" s="176">
        <f t="shared" si="332"/>
        <v>0</v>
      </c>
      <c r="ID276" s="176">
        <f t="shared" si="332"/>
        <v>0</v>
      </c>
      <c r="IE276" s="176">
        <f t="shared" ref="IE276:IG280" si="353">+NORMDIST($H276,IE$12,IE$13,FALSE)</f>
        <v>0</v>
      </c>
      <c r="IF276" s="176">
        <f t="shared" si="353"/>
        <v>0</v>
      </c>
      <c r="IG276" s="176">
        <f t="shared" si="353"/>
        <v>0</v>
      </c>
    </row>
    <row r="277" spans="2:241" ht="12.75" customHeight="1" x14ac:dyDescent="0.25">
      <c r="B277" s="174"/>
      <c r="C277" s="174"/>
      <c r="D277" s="174">
        <f t="shared" si="347"/>
        <v>0</v>
      </c>
      <c r="E277"/>
      <c r="F277"/>
      <c r="G277" s="177">
        <v>264</v>
      </c>
      <c r="H277" s="176">
        <f t="shared" si="348"/>
        <v>40.933687225341636</v>
      </c>
      <c r="I277" s="176">
        <f t="shared" si="349"/>
        <v>0</v>
      </c>
      <c r="K277" s="176">
        <f t="shared" si="330"/>
        <v>0</v>
      </c>
      <c r="L277" s="176">
        <f t="shared" si="330"/>
        <v>0</v>
      </c>
      <c r="M277" s="176">
        <f t="shared" si="330"/>
        <v>0</v>
      </c>
      <c r="N277" s="176">
        <f t="shared" si="330"/>
        <v>0</v>
      </c>
      <c r="O277" s="176">
        <f t="shared" si="330"/>
        <v>0</v>
      </c>
      <c r="P277" s="176">
        <f t="shared" si="330"/>
        <v>0</v>
      </c>
      <c r="Q277" s="176">
        <f t="shared" si="330"/>
        <v>0</v>
      </c>
      <c r="R277" s="176">
        <f t="shared" si="330"/>
        <v>0</v>
      </c>
      <c r="S277" s="176">
        <f t="shared" si="330"/>
        <v>0</v>
      </c>
      <c r="T277" s="176">
        <f t="shared" si="330"/>
        <v>0</v>
      </c>
      <c r="U277" s="176">
        <f t="shared" si="328"/>
        <v>0</v>
      </c>
      <c r="V277" s="176">
        <f t="shared" si="328"/>
        <v>0</v>
      </c>
      <c r="W277" s="176">
        <f t="shared" si="328"/>
        <v>0</v>
      </c>
      <c r="X277" s="176">
        <f t="shared" si="328"/>
        <v>0</v>
      </c>
      <c r="Y277" s="176">
        <f t="shared" si="328"/>
        <v>0</v>
      </c>
      <c r="Z277" s="176">
        <f t="shared" si="328"/>
        <v>0</v>
      </c>
      <c r="AA277" s="176">
        <f t="shared" si="328"/>
        <v>0</v>
      </c>
      <c r="AB277" s="176">
        <f t="shared" si="328"/>
        <v>0</v>
      </c>
      <c r="AC277" s="176">
        <f t="shared" si="328"/>
        <v>0</v>
      </c>
      <c r="AD277" s="176">
        <f t="shared" si="328"/>
        <v>0</v>
      </c>
      <c r="AE277" s="176">
        <f t="shared" si="328"/>
        <v>0</v>
      </c>
      <c r="AF277" s="176">
        <f t="shared" si="335"/>
        <v>0</v>
      </c>
      <c r="AG277" s="176">
        <f t="shared" si="335"/>
        <v>0</v>
      </c>
      <c r="AH277" s="176">
        <f t="shared" si="335"/>
        <v>0</v>
      </c>
      <c r="AI277" s="176">
        <f t="shared" si="335"/>
        <v>0</v>
      </c>
      <c r="AJ277" s="176">
        <f t="shared" si="335"/>
        <v>0</v>
      </c>
      <c r="AK277" s="176">
        <f t="shared" si="335"/>
        <v>0</v>
      </c>
      <c r="AL277" s="176">
        <f t="shared" si="335"/>
        <v>0</v>
      </c>
      <c r="AM277" s="176">
        <f t="shared" si="335"/>
        <v>0</v>
      </c>
      <c r="AN277" s="176">
        <f t="shared" si="335"/>
        <v>0</v>
      </c>
      <c r="AO277" s="176">
        <f t="shared" si="321"/>
        <v>0</v>
      </c>
      <c r="AP277" s="176">
        <f t="shared" si="321"/>
        <v>0</v>
      </c>
      <c r="AQ277" s="176">
        <f t="shared" si="321"/>
        <v>0</v>
      </c>
      <c r="AR277" s="176">
        <f t="shared" si="321"/>
        <v>0</v>
      </c>
      <c r="AS277" s="176">
        <f t="shared" si="321"/>
        <v>0</v>
      </c>
      <c r="AT277" s="176">
        <f t="shared" si="321"/>
        <v>0</v>
      </c>
      <c r="AU277" s="176">
        <f t="shared" si="321"/>
        <v>0</v>
      </c>
      <c r="AV277" s="176">
        <f t="shared" si="321"/>
        <v>0</v>
      </c>
      <c r="AW277" s="176">
        <f t="shared" si="321"/>
        <v>0</v>
      </c>
      <c r="AX277" s="176">
        <f t="shared" si="321"/>
        <v>0</v>
      </c>
      <c r="AY277" s="176">
        <f t="shared" si="329"/>
        <v>0</v>
      </c>
      <c r="AZ277" s="176">
        <f t="shared" si="329"/>
        <v>0</v>
      </c>
      <c r="BA277" s="176">
        <f t="shared" si="329"/>
        <v>0</v>
      </c>
      <c r="BB277" s="176">
        <f t="shared" si="329"/>
        <v>0</v>
      </c>
      <c r="BC277" s="176">
        <f t="shared" si="329"/>
        <v>0</v>
      </c>
      <c r="BD277" s="176">
        <f t="shared" si="329"/>
        <v>0</v>
      </c>
      <c r="BE277" s="176">
        <f t="shared" si="329"/>
        <v>0</v>
      </c>
      <c r="BF277" s="176">
        <f t="shared" si="329"/>
        <v>0</v>
      </c>
      <c r="BG277" s="176">
        <f t="shared" si="329"/>
        <v>0</v>
      </c>
      <c r="BH277" s="176">
        <f t="shared" si="329"/>
        <v>0</v>
      </c>
      <c r="BI277" s="176">
        <f t="shared" si="329"/>
        <v>0</v>
      </c>
      <c r="BJ277" s="176">
        <f t="shared" si="329"/>
        <v>0</v>
      </c>
      <c r="BK277" s="176">
        <f t="shared" si="329"/>
        <v>0</v>
      </c>
      <c r="BL277" s="176">
        <f t="shared" si="329"/>
        <v>0</v>
      </c>
      <c r="BM277" s="176">
        <f t="shared" si="329"/>
        <v>0</v>
      </c>
      <c r="BN277" s="176">
        <f t="shared" si="329"/>
        <v>0</v>
      </c>
      <c r="BO277" s="176">
        <f t="shared" si="352"/>
        <v>0</v>
      </c>
      <c r="BP277" s="176">
        <f t="shared" si="352"/>
        <v>0</v>
      </c>
      <c r="BQ277" s="176">
        <f t="shared" si="352"/>
        <v>0</v>
      </c>
      <c r="BR277" s="176">
        <f t="shared" si="352"/>
        <v>0</v>
      </c>
      <c r="BS277" s="176">
        <f t="shared" si="352"/>
        <v>0</v>
      </c>
      <c r="BT277" s="176">
        <f t="shared" si="352"/>
        <v>0</v>
      </c>
      <c r="BU277" s="176">
        <f t="shared" si="352"/>
        <v>0</v>
      </c>
      <c r="BV277" s="176">
        <f t="shared" si="352"/>
        <v>0</v>
      </c>
      <c r="BW277" s="176">
        <f t="shared" si="352"/>
        <v>0</v>
      </c>
      <c r="BX277" s="176">
        <f t="shared" si="352"/>
        <v>0</v>
      </c>
      <c r="BY277" s="176">
        <f t="shared" si="352"/>
        <v>0</v>
      </c>
      <c r="BZ277" s="176">
        <f t="shared" si="352"/>
        <v>0</v>
      </c>
      <c r="CA277" s="176">
        <f t="shared" si="352"/>
        <v>0</v>
      </c>
      <c r="CB277" s="176">
        <f t="shared" si="352"/>
        <v>0</v>
      </c>
      <c r="CC277" s="176">
        <f t="shared" si="327"/>
        <v>0</v>
      </c>
      <c r="CD277" s="176">
        <f t="shared" si="327"/>
        <v>0</v>
      </c>
      <c r="CE277" s="176">
        <f t="shared" si="327"/>
        <v>0</v>
      </c>
      <c r="CF277" s="176">
        <f t="shared" si="327"/>
        <v>0</v>
      </c>
      <c r="CG277" s="176">
        <f t="shared" si="327"/>
        <v>0</v>
      </c>
      <c r="CH277" s="176">
        <f t="shared" si="327"/>
        <v>0</v>
      </c>
      <c r="CI277" s="176">
        <f t="shared" si="327"/>
        <v>0</v>
      </c>
      <c r="CJ277" s="176">
        <f t="shared" si="327"/>
        <v>0</v>
      </c>
      <c r="CK277" s="176">
        <f t="shared" si="327"/>
        <v>0</v>
      </c>
      <c r="CL277" s="176">
        <f t="shared" si="327"/>
        <v>0</v>
      </c>
      <c r="CM277" s="176">
        <f t="shared" si="327"/>
        <v>0</v>
      </c>
      <c r="CN277" s="176">
        <f t="shared" si="327"/>
        <v>0</v>
      </c>
      <c r="CO277" s="176">
        <f t="shared" si="327"/>
        <v>0</v>
      </c>
      <c r="CP277" s="176">
        <f t="shared" si="327"/>
        <v>0</v>
      </c>
      <c r="CQ277" s="176">
        <f t="shared" si="327"/>
        <v>0</v>
      </c>
      <c r="CR277" s="176">
        <f t="shared" ref="CR277:DG297" si="354">+NORMDIST($H277,CR$12,CR$13,FALSE)</f>
        <v>0</v>
      </c>
      <c r="CS277" s="176">
        <f t="shared" si="354"/>
        <v>0</v>
      </c>
      <c r="CT277" s="176">
        <f t="shared" si="354"/>
        <v>0</v>
      </c>
      <c r="CU277" s="176">
        <f t="shared" si="354"/>
        <v>0</v>
      </c>
      <c r="CV277" s="176">
        <f t="shared" si="354"/>
        <v>0</v>
      </c>
      <c r="CW277" s="176">
        <f t="shared" si="354"/>
        <v>0</v>
      </c>
      <c r="CX277" s="176">
        <f t="shared" si="354"/>
        <v>0</v>
      </c>
      <c r="CY277" s="176">
        <f t="shared" si="354"/>
        <v>0</v>
      </c>
      <c r="CZ277" s="176">
        <f t="shared" si="354"/>
        <v>0</v>
      </c>
      <c r="DA277" s="176">
        <f t="shared" si="354"/>
        <v>0</v>
      </c>
      <c r="DB277" s="176">
        <f t="shared" si="354"/>
        <v>0</v>
      </c>
      <c r="DC277" s="176">
        <f t="shared" si="323"/>
        <v>0</v>
      </c>
      <c r="DD277" s="176">
        <f t="shared" si="323"/>
        <v>0</v>
      </c>
      <c r="DE277" s="176">
        <f t="shared" si="323"/>
        <v>0</v>
      </c>
      <c r="DF277" s="176">
        <f t="shared" si="323"/>
        <v>0</v>
      </c>
      <c r="DG277" s="176">
        <f t="shared" si="323"/>
        <v>0</v>
      </c>
      <c r="DH277" s="176">
        <f t="shared" si="323"/>
        <v>0</v>
      </c>
      <c r="DI277" s="176">
        <f t="shared" si="345"/>
        <v>0</v>
      </c>
      <c r="DJ277" s="176">
        <f t="shared" si="345"/>
        <v>0</v>
      </c>
      <c r="DK277" s="176">
        <f t="shared" si="345"/>
        <v>0</v>
      </c>
      <c r="DL277" s="176">
        <f t="shared" si="345"/>
        <v>0</v>
      </c>
      <c r="DM277" s="176">
        <f t="shared" si="345"/>
        <v>0</v>
      </c>
      <c r="DN277" s="176">
        <f t="shared" si="345"/>
        <v>0</v>
      </c>
      <c r="DO277" s="176">
        <f t="shared" si="345"/>
        <v>0</v>
      </c>
      <c r="DP277" s="176">
        <f t="shared" si="345"/>
        <v>0</v>
      </c>
      <c r="DQ277" s="176">
        <f t="shared" si="345"/>
        <v>0</v>
      </c>
      <c r="DR277" s="176">
        <f t="shared" si="345"/>
        <v>0</v>
      </c>
      <c r="DS277" s="176">
        <f t="shared" si="345"/>
        <v>0</v>
      </c>
      <c r="DT277" s="176">
        <f t="shared" si="345"/>
        <v>0</v>
      </c>
      <c r="DU277" s="176">
        <f t="shared" si="345"/>
        <v>0</v>
      </c>
      <c r="DV277" s="176">
        <f t="shared" si="345"/>
        <v>0</v>
      </c>
      <c r="DW277" s="176">
        <f t="shared" si="345"/>
        <v>0</v>
      </c>
      <c r="DX277" s="176">
        <f t="shared" si="345"/>
        <v>0</v>
      </c>
      <c r="DY277" s="176">
        <f t="shared" si="346"/>
        <v>0</v>
      </c>
      <c r="DZ277" s="176">
        <f t="shared" si="346"/>
        <v>0</v>
      </c>
      <c r="EA277" s="176">
        <f t="shared" si="346"/>
        <v>0</v>
      </c>
      <c r="EB277" s="176">
        <f t="shared" si="346"/>
        <v>0</v>
      </c>
      <c r="EC277" s="176">
        <f t="shared" si="346"/>
        <v>0</v>
      </c>
      <c r="ED277" s="176">
        <f t="shared" si="346"/>
        <v>0</v>
      </c>
      <c r="EE277" s="176">
        <f t="shared" si="346"/>
        <v>0</v>
      </c>
      <c r="EF277" s="176">
        <f t="shared" si="346"/>
        <v>0</v>
      </c>
      <c r="EG277" s="176">
        <f t="shared" si="336"/>
        <v>0</v>
      </c>
      <c r="EH277" s="176">
        <f t="shared" si="336"/>
        <v>0</v>
      </c>
      <c r="EI277" s="176">
        <f t="shared" si="336"/>
        <v>0</v>
      </c>
      <c r="EJ277" s="176">
        <f t="shared" si="336"/>
        <v>0</v>
      </c>
      <c r="EK277" s="176">
        <f t="shared" si="336"/>
        <v>0</v>
      </c>
      <c r="EL277" s="176">
        <f t="shared" si="336"/>
        <v>0</v>
      </c>
      <c r="EM277" s="176">
        <f t="shared" si="336"/>
        <v>0</v>
      </c>
      <c r="EN277" s="176">
        <f t="shared" si="336"/>
        <v>0</v>
      </c>
      <c r="EO277" s="176">
        <f t="shared" si="336"/>
        <v>0</v>
      </c>
      <c r="EP277" s="176">
        <f t="shared" si="336"/>
        <v>0</v>
      </c>
      <c r="EQ277" s="176">
        <f t="shared" si="336"/>
        <v>0</v>
      </c>
      <c r="ER277" s="176">
        <f t="shared" si="336"/>
        <v>0</v>
      </c>
      <c r="ES277" s="176">
        <f t="shared" si="336"/>
        <v>0</v>
      </c>
      <c r="ET277" s="176">
        <f t="shared" si="336"/>
        <v>0</v>
      </c>
      <c r="EU277" s="176">
        <f t="shared" si="336"/>
        <v>0</v>
      </c>
      <c r="EV277" s="176">
        <f t="shared" si="337"/>
        <v>0</v>
      </c>
      <c r="EW277" s="176">
        <f t="shared" si="337"/>
        <v>0</v>
      </c>
      <c r="EX277" s="176">
        <f t="shared" si="337"/>
        <v>0</v>
      </c>
      <c r="EY277" s="176">
        <f t="shared" si="337"/>
        <v>0</v>
      </c>
      <c r="EZ277" s="176">
        <f t="shared" si="337"/>
        <v>0</v>
      </c>
      <c r="FA277" s="176">
        <f t="shared" si="337"/>
        <v>0</v>
      </c>
      <c r="FB277" s="176">
        <f t="shared" si="337"/>
        <v>0</v>
      </c>
      <c r="FC277" s="176">
        <f t="shared" si="337"/>
        <v>0</v>
      </c>
      <c r="FD277" s="176">
        <f t="shared" si="337"/>
        <v>0</v>
      </c>
      <c r="FE277" s="176">
        <f t="shared" si="337"/>
        <v>0</v>
      </c>
      <c r="FF277" s="176">
        <f t="shared" si="337"/>
        <v>0</v>
      </c>
      <c r="FG277" s="176">
        <f t="shared" si="337"/>
        <v>0</v>
      </c>
      <c r="FH277" s="176">
        <f t="shared" si="337"/>
        <v>0</v>
      </c>
      <c r="FI277" s="176">
        <f t="shared" si="337"/>
        <v>0</v>
      </c>
      <c r="FJ277" s="176">
        <f t="shared" si="342"/>
        <v>0</v>
      </c>
      <c r="FK277" s="176">
        <f t="shared" si="342"/>
        <v>0</v>
      </c>
      <c r="FL277" s="176">
        <f t="shared" si="342"/>
        <v>0</v>
      </c>
      <c r="FM277" s="176">
        <f t="shared" si="342"/>
        <v>0</v>
      </c>
      <c r="FN277" s="176">
        <f t="shared" si="342"/>
        <v>0</v>
      </c>
      <c r="FO277" s="176">
        <f t="shared" si="342"/>
        <v>0</v>
      </c>
      <c r="FP277" s="176">
        <f t="shared" si="342"/>
        <v>0</v>
      </c>
      <c r="FQ277" s="176">
        <f t="shared" si="342"/>
        <v>0</v>
      </c>
      <c r="FR277" s="176">
        <f t="shared" si="342"/>
        <v>0</v>
      </c>
      <c r="FS277" s="176">
        <f t="shared" si="351"/>
        <v>0</v>
      </c>
      <c r="FT277" s="176">
        <f t="shared" si="351"/>
        <v>0</v>
      </c>
      <c r="FU277" s="176">
        <f t="shared" si="351"/>
        <v>0</v>
      </c>
      <c r="FV277" s="176">
        <f t="shared" si="351"/>
        <v>0</v>
      </c>
      <c r="FW277" s="176">
        <f t="shared" si="351"/>
        <v>0</v>
      </c>
      <c r="FX277" s="176">
        <f t="shared" si="351"/>
        <v>0</v>
      </c>
      <c r="FY277" s="176">
        <f t="shared" si="351"/>
        <v>0</v>
      </c>
      <c r="FZ277" s="176">
        <f t="shared" si="351"/>
        <v>0</v>
      </c>
      <c r="GA277" s="176">
        <f t="shared" si="351"/>
        <v>0</v>
      </c>
      <c r="GB277" s="176">
        <f t="shared" si="351"/>
        <v>0</v>
      </c>
      <c r="GC277" s="176">
        <f t="shared" si="351"/>
        <v>0</v>
      </c>
      <c r="GD277" s="176">
        <f t="shared" si="351"/>
        <v>0</v>
      </c>
      <c r="GE277" s="176">
        <f t="shared" si="351"/>
        <v>0</v>
      </c>
      <c r="GF277" s="176">
        <f t="shared" si="351"/>
        <v>0</v>
      </c>
      <c r="GG277" s="176">
        <f t="shared" si="351"/>
        <v>0</v>
      </c>
      <c r="GH277" s="176">
        <f t="shared" si="331"/>
        <v>0</v>
      </c>
      <c r="GI277" s="176">
        <f t="shared" si="331"/>
        <v>0</v>
      </c>
      <c r="GJ277" s="176">
        <f t="shared" si="331"/>
        <v>0</v>
      </c>
      <c r="GK277" s="176">
        <f t="shared" si="331"/>
        <v>0</v>
      </c>
      <c r="GL277" s="176">
        <f t="shared" si="331"/>
        <v>0</v>
      </c>
      <c r="GM277" s="176">
        <f t="shared" si="331"/>
        <v>0</v>
      </c>
      <c r="GN277" s="176">
        <f t="shared" si="331"/>
        <v>0</v>
      </c>
      <c r="GO277" s="176">
        <f t="shared" si="331"/>
        <v>0</v>
      </c>
      <c r="GP277" s="176">
        <f t="shared" si="331"/>
        <v>0</v>
      </c>
      <c r="GQ277" s="176">
        <f t="shared" si="331"/>
        <v>0</v>
      </c>
      <c r="GR277" s="176">
        <f t="shared" si="331"/>
        <v>0</v>
      </c>
      <c r="GS277" s="176">
        <f t="shared" si="331"/>
        <v>0</v>
      </c>
      <c r="GT277" s="176">
        <f t="shared" si="331"/>
        <v>0</v>
      </c>
      <c r="GU277" s="176">
        <f t="shared" si="331"/>
        <v>0</v>
      </c>
      <c r="GV277" s="176">
        <f t="shared" si="343"/>
        <v>0</v>
      </c>
      <c r="GW277" s="176">
        <f t="shared" si="343"/>
        <v>0</v>
      </c>
      <c r="GX277" s="176">
        <f t="shared" si="343"/>
        <v>0</v>
      </c>
      <c r="GY277" s="176">
        <f t="shared" si="343"/>
        <v>0</v>
      </c>
      <c r="GZ277" s="176">
        <f t="shared" si="343"/>
        <v>0</v>
      </c>
      <c r="HA277" s="176">
        <f t="shared" si="343"/>
        <v>0</v>
      </c>
      <c r="HB277" s="176">
        <f t="shared" si="338"/>
        <v>0</v>
      </c>
      <c r="HC277" s="176">
        <f t="shared" si="338"/>
        <v>0</v>
      </c>
      <c r="HD277" s="176">
        <f t="shared" si="338"/>
        <v>0</v>
      </c>
      <c r="HE277" s="176">
        <f t="shared" si="338"/>
        <v>0</v>
      </c>
      <c r="HF277" s="176">
        <f t="shared" si="338"/>
        <v>0</v>
      </c>
      <c r="HG277" s="176">
        <f t="shared" si="338"/>
        <v>0</v>
      </c>
      <c r="HH277" s="176">
        <f t="shared" si="338"/>
        <v>0</v>
      </c>
      <c r="HI277" s="176">
        <f t="shared" si="338"/>
        <v>0</v>
      </c>
      <c r="HJ277" s="176">
        <f t="shared" si="338"/>
        <v>0</v>
      </c>
      <c r="HK277" s="176">
        <f t="shared" si="338"/>
        <v>0</v>
      </c>
      <c r="HL277" s="176">
        <f t="shared" si="338"/>
        <v>0</v>
      </c>
      <c r="HM277" s="176">
        <f t="shared" si="338"/>
        <v>0</v>
      </c>
      <c r="HN277" s="176">
        <f t="shared" si="338"/>
        <v>0</v>
      </c>
      <c r="HO277" s="176">
        <f t="shared" si="338"/>
        <v>0</v>
      </c>
      <c r="HP277" s="176">
        <f t="shared" si="334"/>
        <v>0</v>
      </c>
      <c r="HQ277" s="176">
        <f t="shared" si="334"/>
        <v>0</v>
      </c>
      <c r="HR277" s="176">
        <f t="shared" si="332"/>
        <v>0</v>
      </c>
      <c r="HS277" s="176">
        <f t="shared" si="332"/>
        <v>0</v>
      </c>
      <c r="HT277" s="176">
        <f t="shared" si="332"/>
        <v>0</v>
      </c>
      <c r="HU277" s="176">
        <f t="shared" si="332"/>
        <v>0</v>
      </c>
      <c r="HV277" s="176">
        <f t="shared" si="332"/>
        <v>0</v>
      </c>
      <c r="HW277" s="176">
        <f t="shared" si="332"/>
        <v>0</v>
      </c>
      <c r="HX277" s="176">
        <f t="shared" si="332"/>
        <v>0</v>
      </c>
      <c r="HY277" s="176">
        <f t="shared" si="332"/>
        <v>0</v>
      </c>
      <c r="HZ277" s="176">
        <f t="shared" si="332"/>
        <v>0</v>
      </c>
      <c r="IA277" s="176">
        <f t="shared" si="332"/>
        <v>0</v>
      </c>
      <c r="IB277" s="176">
        <f t="shared" si="332"/>
        <v>0</v>
      </c>
      <c r="IC277" s="176">
        <f t="shared" si="332"/>
        <v>0</v>
      </c>
      <c r="ID277" s="176">
        <f t="shared" si="332"/>
        <v>0</v>
      </c>
      <c r="IE277" s="176">
        <f t="shared" si="353"/>
        <v>0</v>
      </c>
      <c r="IF277" s="176">
        <f t="shared" si="353"/>
        <v>0</v>
      </c>
      <c r="IG277" s="176">
        <f t="shared" si="353"/>
        <v>0</v>
      </c>
    </row>
    <row r="278" spans="2:241" ht="12.75" customHeight="1" x14ac:dyDescent="0.25">
      <c r="B278" s="174"/>
      <c r="C278" s="174"/>
      <c r="D278" s="174">
        <f t="shared" si="347"/>
        <v>0</v>
      </c>
      <c r="E278"/>
      <c r="F278"/>
      <c r="G278" s="177">
        <v>265</v>
      </c>
      <c r="H278" s="176">
        <f t="shared" si="348"/>
        <v>41.088739070892174</v>
      </c>
      <c r="I278" s="176">
        <f t="shared" si="349"/>
        <v>0</v>
      </c>
      <c r="K278" s="176">
        <f t="shared" si="330"/>
        <v>0</v>
      </c>
      <c r="L278" s="176">
        <f t="shared" si="330"/>
        <v>0</v>
      </c>
      <c r="M278" s="176">
        <f t="shared" si="330"/>
        <v>0</v>
      </c>
      <c r="N278" s="176">
        <f t="shared" si="330"/>
        <v>0</v>
      </c>
      <c r="O278" s="176">
        <f t="shared" si="330"/>
        <v>0</v>
      </c>
      <c r="P278" s="176">
        <f t="shared" si="330"/>
        <v>0</v>
      </c>
      <c r="Q278" s="176">
        <f t="shared" si="330"/>
        <v>0</v>
      </c>
      <c r="R278" s="176">
        <f t="shared" si="330"/>
        <v>0</v>
      </c>
      <c r="S278" s="176">
        <f t="shared" si="330"/>
        <v>0</v>
      </c>
      <c r="T278" s="176">
        <f t="shared" si="330"/>
        <v>0</v>
      </c>
      <c r="U278" s="176">
        <f t="shared" si="328"/>
        <v>0</v>
      </c>
      <c r="V278" s="176">
        <f t="shared" si="328"/>
        <v>0</v>
      </c>
      <c r="W278" s="176">
        <f t="shared" si="328"/>
        <v>0</v>
      </c>
      <c r="X278" s="176">
        <f t="shared" si="328"/>
        <v>0</v>
      </c>
      <c r="Y278" s="176">
        <f t="shared" si="328"/>
        <v>0</v>
      </c>
      <c r="Z278" s="176">
        <f t="shared" si="328"/>
        <v>0</v>
      </c>
      <c r="AA278" s="176">
        <f t="shared" si="328"/>
        <v>0</v>
      </c>
      <c r="AB278" s="176">
        <f t="shared" si="328"/>
        <v>0</v>
      </c>
      <c r="AC278" s="176">
        <f t="shared" si="328"/>
        <v>0</v>
      </c>
      <c r="AD278" s="176">
        <f t="shared" si="328"/>
        <v>0</v>
      </c>
      <c r="AE278" s="176">
        <f t="shared" si="328"/>
        <v>0</v>
      </c>
      <c r="AF278" s="176">
        <f t="shared" si="335"/>
        <v>0</v>
      </c>
      <c r="AG278" s="176">
        <f t="shared" si="335"/>
        <v>0</v>
      </c>
      <c r="AH278" s="176">
        <f t="shared" si="335"/>
        <v>0</v>
      </c>
      <c r="AI278" s="176">
        <f t="shared" si="335"/>
        <v>0</v>
      </c>
      <c r="AJ278" s="176">
        <f t="shared" si="335"/>
        <v>0</v>
      </c>
      <c r="AK278" s="176">
        <f t="shared" si="335"/>
        <v>0</v>
      </c>
      <c r="AL278" s="176">
        <f t="shared" si="335"/>
        <v>0</v>
      </c>
      <c r="AM278" s="176">
        <f t="shared" si="335"/>
        <v>0</v>
      </c>
      <c r="AN278" s="176">
        <f t="shared" si="335"/>
        <v>0</v>
      </c>
      <c r="AO278" s="176">
        <f t="shared" si="321"/>
        <v>0</v>
      </c>
      <c r="AP278" s="176">
        <f t="shared" si="321"/>
        <v>0</v>
      </c>
      <c r="AQ278" s="176">
        <f t="shared" si="321"/>
        <v>0</v>
      </c>
      <c r="AR278" s="176">
        <f t="shared" si="321"/>
        <v>0</v>
      </c>
      <c r="AS278" s="176">
        <f t="shared" si="321"/>
        <v>0</v>
      </c>
      <c r="AT278" s="176">
        <f t="shared" si="321"/>
        <v>0</v>
      </c>
      <c r="AU278" s="176">
        <f t="shared" si="321"/>
        <v>0</v>
      </c>
      <c r="AV278" s="176">
        <f t="shared" si="321"/>
        <v>0</v>
      </c>
      <c r="AW278" s="176">
        <f t="shared" si="321"/>
        <v>0</v>
      </c>
      <c r="AX278" s="176">
        <f t="shared" si="321"/>
        <v>0</v>
      </c>
      <c r="AY278" s="176">
        <f t="shared" si="329"/>
        <v>0</v>
      </c>
      <c r="AZ278" s="176">
        <f t="shared" si="329"/>
        <v>0</v>
      </c>
      <c r="BA278" s="176">
        <f t="shared" si="329"/>
        <v>0</v>
      </c>
      <c r="BB278" s="176">
        <f t="shared" si="329"/>
        <v>0</v>
      </c>
      <c r="BC278" s="176">
        <f t="shared" si="329"/>
        <v>0</v>
      </c>
      <c r="BD278" s="176">
        <f t="shared" si="329"/>
        <v>0</v>
      </c>
      <c r="BE278" s="176">
        <f t="shared" si="329"/>
        <v>0</v>
      </c>
      <c r="BF278" s="176">
        <f t="shared" si="329"/>
        <v>0</v>
      </c>
      <c r="BG278" s="176">
        <f t="shared" si="329"/>
        <v>0</v>
      </c>
      <c r="BH278" s="176">
        <f t="shared" si="329"/>
        <v>0</v>
      </c>
      <c r="BI278" s="176">
        <f t="shared" si="329"/>
        <v>0</v>
      </c>
      <c r="BJ278" s="176">
        <f t="shared" si="329"/>
        <v>0</v>
      </c>
      <c r="BK278" s="176">
        <f t="shared" si="329"/>
        <v>0</v>
      </c>
      <c r="BL278" s="176">
        <f t="shared" si="329"/>
        <v>0</v>
      </c>
      <c r="BM278" s="176">
        <f t="shared" si="329"/>
        <v>0</v>
      </c>
      <c r="BN278" s="176">
        <f t="shared" si="329"/>
        <v>0</v>
      </c>
      <c r="BO278" s="176">
        <f t="shared" si="352"/>
        <v>0</v>
      </c>
      <c r="BP278" s="176">
        <f t="shared" si="352"/>
        <v>0</v>
      </c>
      <c r="BQ278" s="176">
        <f t="shared" si="352"/>
        <v>0</v>
      </c>
      <c r="BR278" s="176">
        <f t="shared" si="352"/>
        <v>0</v>
      </c>
      <c r="BS278" s="176">
        <f t="shared" si="352"/>
        <v>0</v>
      </c>
      <c r="BT278" s="176">
        <f t="shared" si="352"/>
        <v>0</v>
      </c>
      <c r="BU278" s="176">
        <f t="shared" si="352"/>
        <v>0</v>
      </c>
      <c r="BV278" s="176">
        <f t="shared" si="352"/>
        <v>0</v>
      </c>
      <c r="BW278" s="176">
        <f t="shared" si="352"/>
        <v>0</v>
      </c>
      <c r="BX278" s="176">
        <f t="shared" si="352"/>
        <v>0</v>
      </c>
      <c r="BY278" s="176">
        <f t="shared" si="352"/>
        <v>0</v>
      </c>
      <c r="BZ278" s="176">
        <f t="shared" si="352"/>
        <v>0</v>
      </c>
      <c r="CA278" s="176">
        <f t="shared" si="352"/>
        <v>0</v>
      </c>
      <c r="CB278" s="176">
        <f t="shared" si="352"/>
        <v>0</v>
      </c>
      <c r="CC278" s="176">
        <f t="shared" si="352"/>
        <v>0</v>
      </c>
      <c r="CD278" s="176">
        <f t="shared" si="352"/>
        <v>0</v>
      </c>
      <c r="CE278" s="176">
        <f t="shared" ref="CE278:CT297" si="355">+NORMDIST($H278,CE$12,CE$13,FALSE)</f>
        <v>0</v>
      </c>
      <c r="CF278" s="176">
        <f t="shared" si="355"/>
        <v>0</v>
      </c>
      <c r="CG278" s="176">
        <f t="shared" si="355"/>
        <v>0</v>
      </c>
      <c r="CH278" s="176">
        <f t="shared" si="355"/>
        <v>0</v>
      </c>
      <c r="CI278" s="176">
        <f t="shared" si="355"/>
        <v>0</v>
      </c>
      <c r="CJ278" s="176">
        <f t="shared" si="355"/>
        <v>0</v>
      </c>
      <c r="CK278" s="176">
        <f t="shared" si="355"/>
        <v>0</v>
      </c>
      <c r="CL278" s="176">
        <f t="shared" si="355"/>
        <v>0</v>
      </c>
      <c r="CM278" s="176">
        <f t="shared" si="355"/>
        <v>0</v>
      </c>
      <c r="CN278" s="176">
        <f t="shared" si="355"/>
        <v>0</v>
      </c>
      <c r="CO278" s="176">
        <f t="shared" si="355"/>
        <v>0</v>
      </c>
      <c r="CP278" s="176">
        <f t="shared" si="355"/>
        <v>0</v>
      </c>
      <c r="CQ278" s="176">
        <f t="shared" si="355"/>
        <v>0</v>
      </c>
      <c r="CR278" s="176">
        <f t="shared" si="355"/>
        <v>0</v>
      </c>
      <c r="CS278" s="176">
        <f t="shared" si="355"/>
        <v>0</v>
      </c>
      <c r="CT278" s="176">
        <f t="shared" si="355"/>
        <v>0</v>
      </c>
      <c r="CU278" s="176">
        <f t="shared" si="354"/>
        <v>0</v>
      </c>
      <c r="CV278" s="176">
        <f t="shared" si="354"/>
        <v>0</v>
      </c>
      <c r="CW278" s="176">
        <f t="shared" si="354"/>
        <v>0</v>
      </c>
      <c r="CX278" s="176">
        <f t="shared" si="354"/>
        <v>0</v>
      </c>
      <c r="CY278" s="176">
        <f t="shared" si="354"/>
        <v>0</v>
      </c>
      <c r="CZ278" s="176">
        <f t="shared" si="354"/>
        <v>0</v>
      </c>
      <c r="DA278" s="176">
        <f t="shared" si="354"/>
        <v>0</v>
      </c>
      <c r="DB278" s="176">
        <f t="shared" si="354"/>
        <v>0</v>
      </c>
      <c r="DC278" s="176">
        <f t="shared" si="323"/>
        <v>0</v>
      </c>
      <c r="DD278" s="176">
        <f t="shared" si="323"/>
        <v>0</v>
      </c>
      <c r="DE278" s="176">
        <f t="shared" si="323"/>
        <v>0</v>
      </c>
      <c r="DF278" s="176">
        <f t="shared" si="323"/>
        <v>0</v>
      </c>
      <c r="DG278" s="176">
        <f t="shared" si="323"/>
        <v>0</v>
      </c>
      <c r="DH278" s="176">
        <f t="shared" si="323"/>
        <v>0</v>
      </c>
      <c r="DI278" s="176">
        <f t="shared" si="345"/>
        <v>0</v>
      </c>
      <c r="DJ278" s="176">
        <f t="shared" si="345"/>
        <v>0</v>
      </c>
      <c r="DK278" s="176">
        <f t="shared" si="345"/>
        <v>0</v>
      </c>
      <c r="DL278" s="176">
        <f t="shared" si="345"/>
        <v>0</v>
      </c>
      <c r="DM278" s="176">
        <f t="shared" si="345"/>
        <v>0</v>
      </c>
      <c r="DN278" s="176">
        <f t="shared" si="345"/>
        <v>0</v>
      </c>
      <c r="DO278" s="176">
        <f t="shared" si="345"/>
        <v>0</v>
      </c>
      <c r="DP278" s="176">
        <f t="shared" si="345"/>
        <v>0</v>
      </c>
      <c r="DQ278" s="176">
        <f t="shared" si="345"/>
        <v>0</v>
      </c>
      <c r="DR278" s="176">
        <f t="shared" si="345"/>
        <v>0</v>
      </c>
      <c r="DS278" s="176">
        <f t="shared" si="345"/>
        <v>0</v>
      </c>
      <c r="DT278" s="176">
        <f t="shared" si="345"/>
        <v>0</v>
      </c>
      <c r="DU278" s="176">
        <f t="shared" si="345"/>
        <v>0</v>
      </c>
      <c r="DV278" s="176">
        <f t="shared" si="345"/>
        <v>0</v>
      </c>
      <c r="DW278" s="176">
        <f t="shared" si="345"/>
        <v>0</v>
      </c>
      <c r="DX278" s="176">
        <f t="shared" si="345"/>
        <v>0</v>
      </c>
      <c r="DY278" s="176">
        <f t="shared" si="346"/>
        <v>0</v>
      </c>
      <c r="DZ278" s="176">
        <f t="shared" si="346"/>
        <v>0</v>
      </c>
      <c r="EA278" s="176">
        <f t="shared" si="346"/>
        <v>0</v>
      </c>
      <c r="EB278" s="176">
        <f t="shared" si="346"/>
        <v>0</v>
      </c>
      <c r="EC278" s="176">
        <f t="shared" si="346"/>
        <v>0</v>
      </c>
      <c r="ED278" s="176">
        <f t="shared" si="346"/>
        <v>0</v>
      </c>
      <c r="EE278" s="176">
        <f t="shared" si="346"/>
        <v>0</v>
      </c>
      <c r="EF278" s="176">
        <f t="shared" si="346"/>
        <v>0</v>
      </c>
      <c r="EG278" s="176">
        <f t="shared" si="346"/>
        <v>0</v>
      </c>
      <c r="EH278" s="176">
        <f t="shared" si="346"/>
        <v>0</v>
      </c>
      <c r="EI278" s="176">
        <f t="shared" si="346"/>
        <v>0</v>
      </c>
      <c r="EJ278" s="176">
        <f t="shared" si="346"/>
        <v>0</v>
      </c>
      <c r="EK278" s="176">
        <f t="shared" si="346"/>
        <v>0</v>
      </c>
      <c r="EL278" s="176">
        <f t="shared" si="346"/>
        <v>0</v>
      </c>
      <c r="EM278" s="176">
        <f t="shared" si="346"/>
        <v>0</v>
      </c>
      <c r="EN278" s="176">
        <f t="shared" si="346"/>
        <v>0</v>
      </c>
      <c r="EO278" s="176">
        <f t="shared" si="336"/>
        <v>0</v>
      </c>
      <c r="EP278" s="176">
        <f t="shared" si="336"/>
        <v>0</v>
      </c>
      <c r="EQ278" s="176">
        <f t="shared" si="336"/>
        <v>0</v>
      </c>
      <c r="ER278" s="176">
        <f t="shared" si="336"/>
        <v>0</v>
      </c>
      <c r="ES278" s="176">
        <f t="shared" si="336"/>
        <v>0</v>
      </c>
      <c r="ET278" s="176">
        <f t="shared" si="336"/>
        <v>0</v>
      </c>
      <c r="EU278" s="176">
        <f t="shared" si="336"/>
        <v>0</v>
      </c>
      <c r="EV278" s="176">
        <f t="shared" si="337"/>
        <v>0</v>
      </c>
      <c r="EW278" s="176">
        <f t="shared" si="337"/>
        <v>0</v>
      </c>
      <c r="EX278" s="176">
        <f t="shared" si="337"/>
        <v>0</v>
      </c>
      <c r="EY278" s="176">
        <f t="shared" si="337"/>
        <v>0</v>
      </c>
      <c r="EZ278" s="176">
        <f t="shared" si="337"/>
        <v>0</v>
      </c>
      <c r="FA278" s="176">
        <f t="shared" si="337"/>
        <v>0</v>
      </c>
      <c r="FB278" s="176">
        <f t="shared" si="337"/>
        <v>0</v>
      </c>
      <c r="FC278" s="176">
        <f t="shared" si="337"/>
        <v>0</v>
      </c>
      <c r="FD278" s="176">
        <f t="shared" si="337"/>
        <v>0</v>
      </c>
      <c r="FE278" s="176">
        <f t="shared" si="337"/>
        <v>0</v>
      </c>
      <c r="FF278" s="176">
        <f t="shared" si="337"/>
        <v>0</v>
      </c>
      <c r="FG278" s="176">
        <f t="shared" si="337"/>
        <v>0</v>
      </c>
      <c r="FH278" s="176">
        <f t="shared" si="337"/>
        <v>0</v>
      </c>
      <c r="FI278" s="176">
        <f t="shared" si="337"/>
        <v>0</v>
      </c>
      <c r="FJ278" s="176">
        <f t="shared" si="342"/>
        <v>0</v>
      </c>
      <c r="FK278" s="176">
        <f t="shared" si="342"/>
        <v>0</v>
      </c>
      <c r="FL278" s="176">
        <f t="shared" si="342"/>
        <v>0</v>
      </c>
      <c r="FM278" s="176">
        <f t="shared" si="342"/>
        <v>0</v>
      </c>
      <c r="FN278" s="176">
        <f t="shared" si="342"/>
        <v>0</v>
      </c>
      <c r="FO278" s="176">
        <f t="shared" si="342"/>
        <v>0</v>
      </c>
      <c r="FP278" s="176">
        <f t="shared" si="342"/>
        <v>0</v>
      </c>
      <c r="FQ278" s="176">
        <f t="shared" si="342"/>
        <v>0</v>
      </c>
      <c r="FR278" s="176">
        <f t="shared" si="342"/>
        <v>0</v>
      </c>
      <c r="FS278" s="176">
        <f t="shared" si="351"/>
        <v>0</v>
      </c>
      <c r="FT278" s="176">
        <f t="shared" si="351"/>
        <v>0</v>
      </c>
      <c r="FU278" s="176">
        <f t="shared" si="351"/>
        <v>0</v>
      </c>
      <c r="FV278" s="176">
        <f t="shared" si="351"/>
        <v>0</v>
      </c>
      <c r="FW278" s="176">
        <f t="shared" si="351"/>
        <v>0</v>
      </c>
      <c r="FX278" s="176">
        <f t="shared" si="351"/>
        <v>0</v>
      </c>
      <c r="FY278" s="176">
        <f t="shared" si="351"/>
        <v>0</v>
      </c>
      <c r="FZ278" s="176">
        <f t="shared" si="351"/>
        <v>0</v>
      </c>
      <c r="GA278" s="176">
        <f t="shared" si="351"/>
        <v>0</v>
      </c>
      <c r="GB278" s="176">
        <f t="shared" si="351"/>
        <v>0</v>
      </c>
      <c r="GC278" s="176">
        <f t="shared" si="351"/>
        <v>0</v>
      </c>
      <c r="GD278" s="176">
        <f t="shared" si="351"/>
        <v>0</v>
      </c>
      <c r="GE278" s="176">
        <f t="shared" si="351"/>
        <v>0</v>
      </c>
      <c r="GF278" s="176">
        <f t="shared" si="351"/>
        <v>0</v>
      </c>
      <c r="GG278" s="176">
        <f t="shared" si="351"/>
        <v>0</v>
      </c>
      <c r="GH278" s="176">
        <f t="shared" si="331"/>
        <v>0</v>
      </c>
      <c r="GI278" s="176">
        <f t="shared" si="331"/>
        <v>0</v>
      </c>
      <c r="GJ278" s="176">
        <f t="shared" si="331"/>
        <v>0</v>
      </c>
      <c r="GK278" s="176">
        <f t="shared" si="331"/>
        <v>0</v>
      </c>
      <c r="GL278" s="176">
        <f t="shared" si="331"/>
        <v>0</v>
      </c>
      <c r="GM278" s="176">
        <f t="shared" si="331"/>
        <v>0</v>
      </c>
      <c r="GN278" s="176">
        <f t="shared" si="331"/>
        <v>0</v>
      </c>
      <c r="GO278" s="176">
        <f t="shared" si="331"/>
        <v>0</v>
      </c>
      <c r="GP278" s="176">
        <f t="shared" si="331"/>
        <v>0</v>
      </c>
      <c r="GQ278" s="176">
        <f t="shared" si="331"/>
        <v>0</v>
      </c>
      <c r="GR278" s="176">
        <f t="shared" si="331"/>
        <v>0</v>
      </c>
      <c r="GS278" s="176">
        <f t="shared" si="331"/>
        <v>0</v>
      </c>
      <c r="GT278" s="176">
        <f t="shared" si="331"/>
        <v>0</v>
      </c>
      <c r="GU278" s="176">
        <f t="shared" si="331"/>
        <v>0</v>
      </c>
      <c r="GV278" s="176">
        <f t="shared" si="343"/>
        <v>0</v>
      </c>
      <c r="GW278" s="176">
        <f t="shared" si="343"/>
        <v>0</v>
      </c>
      <c r="GX278" s="176">
        <f t="shared" si="343"/>
        <v>0</v>
      </c>
      <c r="GY278" s="176">
        <f t="shared" si="343"/>
        <v>0</v>
      </c>
      <c r="GZ278" s="176">
        <f t="shared" si="343"/>
        <v>0</v>
      </c>
      <c r="HA278" s="176">
        <f t="shared" si="343"/>
        <v>0</v>
      </c>
      <c r="HB278" s="176">
        <f t="shared" si="338"/>
        <v>0</v>
      </c>
      <c r="HC278" s="176">
        <f t="shared" si="338"/>
        <v>0</v>
      </c>
      <c r="HD278" s="176">
        <f t="shared" si="338"/>
        <v>0</v>
      </c>
      <c r="HE278" s="176">
        <f t="shared" si="338"/>
        <v>0</v>
      </c>
      <c r="HF278" s="176">
        <f t="shared" si="338"/>
        <v>0</v>
      </c>
      <c r="HG278" s="176">
        <f t="shared" si="338"/>
        <v>0</v>
      </c>
      <c r="HH278" s="176">
        <f t="shared" si="338"/>
        <v>0</v>
      </c>
      <c r="HI278" s="176">
        <f t="shared" si="338"/>
        <v>0</v>
      </c>
      <c r="HJ278" s="176">
        <f t="shared" si="338"/>
        <v>0</v>
      </c>
      <c r="HK278" s="176">
        <f t="shared" si="338"/>
        <v>0</v>
      </c>
      <c r="HL278" s="176">
        <f t="shared" si="338"/>
        <v>0</v>
      </c>
      <c r="HM278" s="176">
        <f t="shared" si="338"/>
        <v>0</v>
      </c>
      <c r="HN278" s="176">
        <f t="shared" si="338"/>
        <v>0</v>
      </c>
      <c r="HO278" s="176">
        <f t="shared" si="338"/>
        <v>0</v>
      </c>
      <c r="HP278" s="176">
        <f t="shared" si="334"/>
        <v>0</v>
      </c>
      <c r="HQ278" s="176">
        <f t="shared" si="334"/>
        <v>0</v>
      </c>
      <c r="HR278" s="176">
        <f t="shared" si="332"/>
        <v>0</v>
      </c>
      <c r="HS278" s="176">
        <f t="shared" si="332"/>
        <v>0</v>
      </c>
      <c r="HT278" s="176">
        <f t="shared" si="332"/>
        <v>0</v>
      </c>
      <c r="HU278" s="176">
        <f t="shared" si="332"/>
        <v>0</v>
      </c>
      <c r="HV278" s="176">
        <f t="shared" si="332"/>
        <v>0</v>
      </c>
      <c r="HW278" s="176">
        <f t="shared" si="332"/>
        <v>0</v>
      </c>
      <c r="HX278" s="176">
        <f t="shared" si="332"/>
        <v>0</v>
      </c>
      <c r="HY278" s="176">
        <f t="shared" si="332"/>
        <v>0</v>
      </c>
      <c r="HZ278" s="176">
        <f t="shared" si="332"/>
        <v>0</v>
      </c>
      <c r="IA278" s="176">
        <f t="shared" si="332"/>
        <v>0</v>
      </c>
      <c r="IB278" s="176">
        <f t="shared" si="332"/>
        <v>0</v>
      </c>
      <c r="IC278" s="176">
        <f t="shared" si="332"/>
        <v>0</v>
      </c>
      <c r="ID278" s="176">
        <f t="shared" si="332"/>
        <v>0</v>
      </c>
      <c r="IE278" s="176">
        <f t="shared" si="353"/>
        <v>0</v>
      </c>
      <c r="IF278" s="176">
        <f t="shared" si="353"/>
        <v>0</v>
      </c>
      <c r="IG278" s="176">
        <f t="shared" si="353"/>
        <v>0</v>
      </c>
    </row>
    <row r="279" spans="2:241" ht="12.75" customHeight="1" x14ac:dyDescent="0.25">
      <c r="B279" s="174"/>
      <c r="C279" s="174"/>
      <c r="D279" s="174">
        <f t="shared" si="347"/>
        <v>0</v>
      </c>
      <c r="E279"/>
      <c r="F279"/>
      <c r="G279" s="177">
        <v>266</v>
      </c>
      <c r="H279" s="176">
        <f t="shared" si="348"/>
        <v>41.243790916442705</v>
      </c>
      <c r="I279" s="176">
        <f t="shared" si="349"/>
        <v>0</v>
      </c>
      <c r="K279" s="176">
        <f t="shared" si="330"/>
        <v>0</v>
      </c>
      <c r="L279" s="176">
        <f t="shared" si="330"/>
        <v>0</v>
      </c>
      <c r="M279" s="176">
        <f t="shared" si="330"/>
        <v>0</v>
      </c>
      <c r="N279" s="176">
        <f t="shared" si="330"/>
        <v>0</v>
      </c>
      <c r="O279" s="176">
        <f t="shared" si="330"/>
        <v>0</v>
      </c>
      <c r="P279" s="176">
        <f t="shared" si="330"/>
        <v>0</v>
      </c>
      <c r="Q279" s="176">
        <f t="shared" si="330"/>
        <v>0</v>
      </c>
      <c r="R279" s="176">
        <f t="shared" si="330"/>
        <v>0</v>
      </c>
      <c r="S279" s="176">
        <f t="shared" si="330"/>
        <v>0</v>
      </c>
      <c r="T279" s="176">
        <f t="shared" si="330"/>
        <v>0</v>
      </c>
      <c r="U279" s="176">
        <f t="shared" si="328"/>
        <v>0</v>
      </c>
      <c r="V279" s="176">
        <f t="shared" si="328"/>
        <v>0</v>
      </c>
      <c r="W279" s="176">
        <f t="shared" si="328"/>
        <v>0</v>
      </c>
      <c r="X279" s="176">
        <f t="shared" si="328"/>
        <v>0</v>
      </c>
      <c r="Y279" s="176">
        <f t="shared" si="328"/>
        <v>0</v>
      </c>
      <c r="Z279" s="176">
        <f t="shared" si="328"/>
        <v>0</v>
      </c>
      <c r="AA279" s="176">
        <f t="shared" si="328"/>
        <v>0</v>
      </c>
      <c r="AB279" s="176">
        <f t="shared" si="328"/>
        <v>0</v>
      </c>
      <c r="AC279" s="176">
        <f t="shared" si="328"/>
        <v>0</v>
      </c>
      <c r="AD279" s="176">
        <f t="shared" si="328"/>
        <v>0</v>
      </c>
      <c r="AE279" s="176">
        <f t="shared" si="328"/>
        <v>0</v>
      </c>
      <c r="AF279" s="176">
        <f t="shared" si="335"/>
        <v>0</v>
      </c>
      <c r="AG279" s="176">
        <f t="shared" si="335"/>
        <v>0</v>
      </c>
      <c r="AH279" s="176">
        <f t="shared" si="335"/>
        <v>0</v>
      </c>
      <c r="AI279" s="176">
        <f t="shared" si="335"/>
        <v>0</v>
      </c>
      <c r="AJ279" s="176">
        <f t="shared" si="335"/>
        <v>0</v>
      </c>
      <c r="AK279" s="176">
        <f t="shared" si="335"/>
        <v>0</v>
      </c>
      <c r="AL279" s="176">
        <f t="shared" si="335"/>
        <v>0</v>
      </c>
      <c r="AM279" s="176">
        <f t="shared" si="335"/>
        <v>0</v>
      </c>
      <c r="AN279" s="176">
        <f t="shared" si="335"/>
        <v>0</v>
      </c>
      <c r="AO279" s="176">
        <f t="shared" si="321"/>
        <v>0</v>
      </c>
      <c r="AP279" s="176">
        <f t="shared" si="321"/>
        <v>0</v>
      </c>
      <c r="AQ279" s="176">
        <f t="shared" si="321"/>
        <v>0</v>
      </c>
      <c r="AR279" s="176">
        <f t="shared" si="321"/>
        <v>0</v>
      </c>
      <c r="AS279" s="176">
        <f t="shared" si="321"/>
        <v>0</v>
      </c>
      <c r="AT279" s="176">
        <f t="shared" si="321"/>
        <v>0</v>
      </c>
      <c r="AU279" s="176">
        <f t="shared" si="321"/>
        <v>0</v>
      </c>
      <c r="AV279" s="176">
        <f t="shared" si="321"/>
        <v>0</v>
      </c>
      <c r="AW279" s="176">
        <f t="shared" si="321"/>
        <v>0</v>
      </c>
      <c r="AX279" s="176">
        <f t="shared" si="321"/>
        <v>0</v>
      </c>
      <c r="AY279" s="176">
        <f t="shared" si="329"/>
        <v>0</v>
      </c>
      <c r="AZ279" s="176">
        <f t="shared" si="329"/>
        <v>0</v>
      </c>
      <c r="BA279" s="176">
        <f t="shared" si="329"/>
        <v>0</v>
      </c>
      <c r="BB279" s="176">
        <f t="shared" si="329"/>
        <v>0</v>
      </c>
      <c r="BC279" s="176">
        <f t="shared" si="329"/>
        <v>0</v>
      </c>
      <c r="BD279" s="176">
        <f t="shared" si="329"/>
        <v>0</v>
      </c>
      <c r="BE279" s="176">
        <f t="shared" si="329"/>
        <v>0</v>
      </c>
      <c r="BF279" s="176">
        <f t="shared" si="329"/>
        <v>0</v>
      </c>
      <c r="BG279" s="176">
        <f t="shared" si="329"/>
        <v>0</v>
      </c>
      <c r="BH279" s="176">
        <f t="shared" si="329"/>
        <v>0</v>
      </c>
      <c r="BI279" s="176">
        <f t="shared" si="329"/>
        <v>0</v>
      </c>
      <c r="BJ279" s="176">
        <f t="shared" si="329"/>
        <v>0</v>
      </c>
      <c r="BK279" s="176">
        <f t="shared" si="329"/>
        <v>0</v>
      </c>
      <c r="BL279" s="176">
        <f t="shared" si="329"/>
        <v>0</v>
      </c>
      <c r="BM279" s="176">
        <f t="shared" si="329"/>
        <v>0</v>
      </c>
      <c r="BN279" s="176">
        <f t="shared" si="329"/>
        <v>0</v>
      </c>
      <c r="BO279" s="176">
        <f t="shared" si="352"/>
        <v>0</v>
      </c>
      <c r="BP279" s="176">
        <f t="shared" si="352"/>
        <v>0</v>
      </c>
      <c r="BQ279" s="176">
        <f t="shared" si="352"/>
        <v>0</v>
      </c>
      <c r="BR279" s="176">
        <f t="shared" si="352"/>
        <v>0</v>
      </c>
      <c r="BS279" s="176">
        <f t="shared" si="352"/>
        <v>0</v>
      </c>
      <c r="BT279" s="176">
        <f t="shared" si="352"/>
        <v>0</v>
      </c>
      <c r="BU279" s="176">
        <f t="shared" si="352"/>
        <v>0</v>
      </c>
      <c r="BV279" s="176">
        <f t="shared" si="352"/>
        <v>0</v>
      </c>
      <c r="BW279" s="176">
        <f t="shared" si="352"/>
        <v>0</v>
      </c>
      <c r="BX279" s="176">
        <f t="shared" si="352"/>
        <v>0</v>
      </c>
      <c r="BY279" s="176">
        <f t="shared" si="352"/>
        <v>0</v>
      </c>
      <c r="BZ279" s="176">
        <f t="shared" si="352"/>
        <v>0</v>
      </c>
      <c r="CA279" s="176">
        <f t="shared" si="352"/>
        <v>0</v>
      </c>
      <c r="CB279" s="176">
        <f t="shared" si="352"/>
        <v>0</v>
      </c>
      <c r="CC279" s="176">
        <f t="shared" si="352"/>
        <v>0</v>
      </c>
      <c r="CD279" s="176">
        <f t="shared" si="352"/>
        <v>0</v>
      </c>
      <c r="CE279" s="176">
        <f t="shared" si="355"/>
        <v>0</v>
      </c>
      <c r="CF279" s="176">
        <f t="shared" si="355"/>
        <v>0</v>
      </c>
      <c r="CG279" s="176">
        <f t="shared" si="355"/>
        <v>0</v>
      </c>
      <c r="CH279" s="176">
        <f t="shared" si="355"/>
        <v>0</v>
      </c>
      <c r="CI279" s="176">
        <f t="shared" si="355"/>
        <v>0</v>
      </c>
      <c r="CJ279" s="176">
        <f t="shared" si="355"/>
        <v>0</v>
      </c>
      <c r="CK279" s="176">
        <f t="shared" si="355"/>
        <v>0</v>
      </c>
      <c r="CL279" s="176">
        <f t="shared" si="355"/>
        <v>0</v>
      </c>
      <c r="CM279" s="176">
        <f t="shared" si="355"/>
        <v>0</v>
      </c>
      <c r="CN279" s="176">
        <f t="shared" si="355"/>
        <v>0</v>
      </c>
      <c r="CO279" s="176">
        <f t="shared" si="355"/>
        <v>0</v>
      </c>
      <c r="CP279" s="176">
        <f t="shared" si="355"/>
        <v>0</v>
      </c>
      <c r="CQ279" s="176">
        <f t="shared" si="355"/>
        <v>0</v>
      </c>
      <c r="CR279" s="176">
        <f t="shared" si="355"/>
        <v>0</v>
      </c>
      <c r="CS279" s="176">
        <f t="shared" si="355"/>
        <v>0</v>
      </c>
      <c r="CT279" s="176">
        <f t="shared" si="355"/>
        <v>0</v>
      </c>
      <c r="CU279" s="176">
        <f t="shared" si="354"/>
        <v>0</v>
      </c>
      <c r="CV279" s="176">
        <f t="shared" si="354"/>
        <v>0</v>
      </c>
      <c r="CW279" s="176">
        <f t="shared" si="354"/>
        <v>0</v>
      </c>
      <c r="CX279" s="176">
        <f t="shared" si="354"/>
        <v>0</v>
      </c>
      <c r="CY279" s="176">
        <f t="shared" si="354"/>
        <v>0</v>
      </c>
      <c r="CZ279" s="176">
        <f t="shared" si="354"/>
        <v>0</v>
      </c>
      <c r="DA279" s="176">
        <f t="shared" si="354"/>
        <v>0</v>
      </c>
      <c r="DB279" s="176">
        <f t="shared" si="354"/>
        <v>0</v>
      </c>
      <c r="DC279" s="176">
        <f t="shared" si="354"/>
        <v>0</v>
      </c>
      <c r="DD279" s="176">
        <f t="shared" si="354"/>
        <v>0</v>
      </c>
      <c r="DE279" s="176">
        <f t="shared" si="354"/>
        <v>0</v>
      </c>
      <c r="DF279" s="176">
        <f t="shared" si="354"/>
        <v>0</v>
      </c>
      <c r="DG279" s="176">
        <f t="shared" si="354"/>
        <v>0</v>
      </c>
      <c r="DH279" s="176">
        <f t="shared" si="323"/>
        <v>0</v>
      </c>
      <c r="DI279" s="176">
        <f t="shared" si="345"/>
        <v>0</v>
      </c>
      <c r="DJ279" s="176">
        <f t="shared" si="345"/>
        <v>0</v>
      </c>
      <c r="DK279" s="176">
        <f t="shared" si="345"/>
        <v>0</v>
      </c>
      <c r="DL279" s="176">
        <f t="shared" si="345"/>
        <v>0</v>
      </c>
      <c r="DM279" s="176">
        <f t="shared" si="345"/>
        <v>0</v>
      </c>
      <c r="DN279" s="176">
        <f t="shared" si="345"/>
        <v>0</v>
      </c>
      <c r="DO279" s="176">
        <f t="shared" si="345"/>
        <v>0</v>
      </c>
      <c r="DP279" s="176">
        <f t="shared" si="345"/>
        <v>0</v>
      </c>
      <c r="DQ279" s="176">
        <f t="shared" si="345"/>
        <v>0</v>
      </c>
      <c r="DR279" s="176">
        <f t="shared" si="345"/>
        <v>0</v>
      </c>
      <c r="DS279" s="176">
        <f t="shared" si="345"/>
        <v>0</v>
      </c>
      <c r="DT279" s="176">
        <f t="shared" si="345"/>
        <v>0</v>
      </c>
      <c r="DU279" s="176">
        <f t="shared" si="345"/>
        <v>0</v>
      </c>
      <c r="DV279" s="176">
        <f t="shared" si="345"/>
        <v>0</v>
      </c>
      <c r="DW279" s="176">
        <f t="shared" si="345"/>
        <v>0</v>
      </c>
      <c r="DX279" s="176">
        <f t="shared" si="345"/>
        <v>0</v>
      </c>
      <c r="DY279" s="176">
        <f t="shared" si="346"/>
        <v>0</v>
      </c>
      <c r="DZ279" s="176">
        <f t="shared" si="346"/>
        <v>0</v>
      </c>
      <c r="EA279" s="176">
        <f t="shared" si="346"/>
        <v>0</v>
      </c>
      <c r="EB279" s="176">
        <f t="shared" si="346"/>
        <v>0</v>
      </c>
      <c r="EC279" s="176">
        <f t="shared" si="346"/>
        <v>0</v>
      </c>
      <c r="ED279" s="176">
        <f t="shared" si="346"/>
        <v>0</v>
      </c>
      <c r="EE279" s="176">
        <f t="shared" si="346"/>
        <v>0</v>
      </c>
      <c r="EF279" s="176">
        <f t="shared" si="346"/>
        <v>0</v>
      </c>
      <c r="EG279" s="176">
        <f t="shared" si="346"/>
        <v>0</v>
      </c>
      <c r="EH279" s="176">
        <f t="shared" si="346"/>
        <v>0</v>
      </c>
      <c r="EI279" s="176">
        <f t="shared" si="346"/>
        <v>0</v>
      </c>
      <c r="EJ279" s="176">
        <f t="shared" si="336"/>
        <v>0</v>
      </c>
      <c r="EK279" s="176">
        <f t="shared" si="336"/>
        <v>0</v>
      </c>
      <c r="EL279" s="176">
        <f t="shared" si="336"/>
        <v>0</v>
      </c>
      <c r="EM279" s="176">
        <f t="shared" si="336"/>
        <v>0</v>
      </c>
      <c r="EN279" s="176">
        <f t="shared" si="336"/>
        <v>0</v>
      </c>
      <c r="EO279" s="176">
        <f t="shared" si="336"/>
        <v>0</v>
      </c>
      <c r="EP279" s="176">
        <f t="shared" si="336"/>
        <v>0</v>
      </c>
      <c r="EQ279" s="176">
        <f t="shared" si="336"/>
        <v>0</v>
      </c>
      <c r="ER279" s="176">
        <f t="shared" si="336"/>
        <v>0</v>
      </c>
      <c r="ES279" s="176">
        <f t="shared" si="336"/>
        <v>0</v>
      </c>
      <c r="ET279" s="176">
        <f t="shared" si="336"/>
        <v>0</v>
      </c>
      <c r="EU279" s="176">
        <f t="shared" si="336"/>
        <v>0</v>
      </c>
      <c r="EV279" s="176">
        <f t="shared" si="337"/>
        <v>0</v>
      </c>
      <c r="EW279" s="176">
        <f t="shared" si="337"/>
        <v>0</v>
      </c>
      <c r="EX279" s="176">
        <f t="shared" si="337"/>
        <v>0</v>
      </c>
      <c r="EY279" s="176">
        <f t="shared" si="337"/>
        <v>0</v>
      </c>
      <c r="EZ279" s="176">
        <f t="shared" si="337"/>
        <v>0</v>
      </c>
      <c r="FA279" s="176">
        <f t="shared" si="337"/>
        <v>0</v>
      </c>
      <c r="FB279" s="176">
        <f t="shared" si="337"/>
        <v>0</v>
      </c>
      <c r="FC279" s="176">
        <f t="shared" si="337"/>
        <v>0</v>
      </c>
      <c r="FD279" s="176">
        <f t="shared" si="337"/>
        <v>0</v>
      </c>
      <c r="FE279" s="176">
        <f t="shared" si="337"/>
        <v>0</v>
      </c>
      <c r="FF279" s="176">
        <f t="shared" si="337"/>
        <v>0</v>
      </c>
      <c r="FG279" s="176">
        <f t="shared" si="337"/>
        <v>0</v>
      </c>
      <c r="FH279" s="176">
        <f t="shared" si="337"/>
        <v>0</v>
      </c>
      <c r="FI279" s="176">
        <f t="shared" si="337"/>
        <v>0</v>
      </c>
      <c r="FJ279" s="176">
        <f t="shared" si="342"/>
        <v>0</v>
      </c>
      <c r="FK279" s="176">
        <f t="shared" si="342"/>
        <v>0</v>
      </c>
      <c r="FL279" s="176">
        <f t="shared" si="342"/>
        <v>0</v>
      </c>
      <c r="FM279" s="176">
        <f t="shared" si="342"/>
        <v>0</v>
      </c>
      <c r="FN279" s="176">
        <f t="shared" si="342"/>
        <v>0</v>
      </c>
      <c r="FO279" s="176">
        <f t="shared" si="342"/>
        <v>0</v>
      </c>
      <c r="FP279" s="176">
        <f t="shared" si="342"/>
        <v>0</v>
      </c>
      <c r="FQ279" s="176">
        <f t="shared" si="342"/>
        <v>0</v>
      </c>
      <c r="FR279" s="176">
        <f t="shared" si="342"/>
        <v>0</v>
      </c>
      <c r="FS279" s="176">
        <f t="shared" si="351"/>
        <v>0</v>
      </c>
      <c r="FT279" s="176">
        <f t="shared" si="351"/>
        <v>0</v>
      </c>
      <c r="FU279" s="176">
        <f t="shared" si="351"/>
        <v>0</v>
      </c>
      <c r="FV279" s="176">
        <f t="shared" si="351"/>
        <v>0</v>
      </c>
      <c r="FW279" s="176">
        <f t="shared" si="351"/>
        <v>0</v>
      </c>
      <c r="FX279" s="176">
        <f t="shared" si="351"/>
        <v>0</v>
      </c>
      <c r="FY279" s="176">
        <f t="shared" si="351"/>
        <v>0</v>
      </c>
      <c r="FZ279" s="176">
        <f t="shared" si="351"/>
        <v>0</v>
      </c>
      <c r="GA279" s="176">
        <f t="shared" si="351"/>
        <v>0</v>
      </c>
      <c r="GB279" s="176">
        <f t="shared" si="351"/>
        <v>0</v>
      </c>
      <c r="GC279" s="176">
        <f t="shared" si="351"/>
        <v>0</v>
      </c>
      <c r="GD279" s="176">
        <f t="shared" si="351"/>
        <v>0</v>
      </c>
      <c r="GE279" s="176">
        <f t="shared" si="351"/>
        <v>0</v>
      </c>
      <c r="GF279" s="176">
        <f t="shared" si="351"/>
        <v>0</v>
      </c>
      <c r="GG279" s="176">
        <f t="shared" si="351"/>
        <v>0</v>
      </c>
      <c r="GH279" s="176">
        <f t="shared" si="331"/>
        <v>0</v>
      </c>
      <c r="GI279" s="176">
        <f t="shared" si="331"/>
        <v>0</v>
      </c>
      <c r="GJ279" s="176">
        <f t="shared" si="331"/>
        <v>0</v>
      </c>
      <c r="GK279" s="176">
        <f t="shared" si="331"/>
        <v>0</v>
      </c>
      <c r="GL279" s="176">
        <f t="shared" si="331"/>
        <v>0</v>
      </c>
      <c r="GM279" s="176">
        <f t="shared" si="331"/>
        <v>0</v>
      </c>
      <c r="GN279" s="176">
        <f t="shared" si="331"/>
        <v>0</v>
      </c>
      <c r="GO279" s="176">
        <f t="shared" si="331"/>
        <v>0</v>
      </c>
      <c r="GP279" s="176">
        <f t="shared" si="331"/>
        <v>0</v>
      </c>
      <c r="GQ279" s="176">
        <f t="shared" si="331"/>
        <v>0</v>
      </c>
      <c r="GR279" s="176">
        <f t="shared" si="331"/>
        <v>0</v>
      </c>
      <c r="GS279" s="176">
        <f t="shared" si="331"/>
        <v>0</v>
      </c>
      <c r="GT279" s="176">
        <f t="shared" si="331"/>
        <v>0</v>
      </c>
      <c r="GU279" s="176">
        <f t="shared" si="331"/>
        <v>0</v>
      </c>
      <c r="GV279" s="176">
        <f t="shared" si="343"/>
        <v>0</v>
      </c>
      <c r="GW279" s="176">
        <f t="shared" si="343"/>
        <v>0</v>
      </c>
      <c r="GX279" s="176">
        <f t="shared" si="343"/>
        <v>0</v>
      </c>
      <c r="GY279" s="176">
        <f t="shared" si="343"/>
        <v>0</v>
      </c>
      <c r="GZ279" s="176">
        <f t="shared" si="343"/>
        <v>0</v>
      </c>
      <c r="HA279" s="176">
        <f t="shared" si="343"/>
        <v>0</v>
      </c>
      <c r="HB279" s="176">
        <f t="shared" si="338"/>
        <v>0</v>
      </c>
      <c r="HC279" s="176">
        <f t="shared" si="338"/>
        <v>0</v>
      </c>
      <c r="HD279" s="176">
        <f t="shared" si="338"/>
        <v>0</v>
      </c>
      <c r="HE279" s="176">
        <f t="shared" si="338"/>
        <v>0</v>
      </c>
      <c r="HF279" s="176">
        <f t="shared" si="338"/>
        <v>0</v>
      </c>
      <c r="HG279" s="176">
        <f t="shared" si="338"/>
        <v>0</v>
      </c>
      <c r="HH279" s="176">
        <f t="shared" si="338"/>
        <v>0</v>
      </c>
      <c r="HI279" s="176">
        <f t="shared" si="338"/>
        <v>0</v>
      </c>
      <c r="HJ279" s="176">
        <f t="shared" si="338"/>
        <v>0</v>
      </c>
      <c r="HK279" s="176">
        <f t="shared" si="338"/>
        <v>0</v>
      </c>
      <c r="HL279" s="176">
        <f t="shared" si="338"/>
        <v>0</v>
      </c>
      <c r="HM279" s="176">
        <f t="shared" si="338"/>
        <v>0</v>
      </c>
      <c r="HN279" s="176">
        <f t="shared" si="338"/>
        <v>0</v>
      </c>
      <c r="HO279" s="176">
        <f t="shared" si="338"/>
        <v>0</v>
      </c>
      <c r="HP279" s="176">
        <f t="shared" si="334"/>
        <v>0</v>
      </c>
      <c r="HQ279" s="176">
        <f t="shared" si="334"/>
        <v>0</v>
      </c>
      <c r="HR279" s="176">
        <f t="shared" si="332"/>
        <v>0</v>
      </c>
      <c r="HS279" s="176">
        <f t="shared" si="332"/>
        <v>0</v>
      </c>
      <c r="HT279" s="176">
        <f t="shared" si="332"/>
        <v>0</v>
      </c>
      <c r="HU279" s="176">
        <f t="shared" si="332"/>
        <v>0</v>
      </c>
      <c r="HV279" s="176">
        <f t="shared" si="332"/>
        <v>0</v>
      </c>
      <c r="HW279" s="176">
        <f t="shared" si="332"/>
        <v>0</v>
      </c>
      <c r="HX279" s="176">
        <f t="shared" si="332"/>
        <v>0</v>
      </c>
      <c r="HY279" s="176">
        <f t="shared" si="332"/>
        <v>0</v>
      </c>
      <c r="HZ279" s="176">
        <f t="shared" si="332"/>
        <v>0</v>
      </c>
      <c r="IA279" s="176">
        <f t="shared" si="332"/>
        <v>0</v>
      </c>
      <c r="IB279" s="176">
        <f t="shared" si="332"/>
        <v>0</v>
      </c>
      <c r="IC279" s="176">
        <f t="shared" si="332"/>
        <v>0</v>
      </c>
      <c r="ID279" s="176">
        <f t="shared" si="332"/>
        <v>0</v>
      </c>
      <c r="IE279" s="176">
        <f t="shared" si="353"/>
        <v>0</v>
      </c>
      <c r="IF279" s="176">
        <f t="shared" si="353"/>
        <v>0</v>
      </c>
      <c r="IG279" s="176">
        <f t="shared" si="353"/>
        <v>0</v>
      </c>
    </row>
    <row r="280" spans="2:241" ht="12.75" customHeight="1" x14ac:dyDescent="0.25">
      <c r="B280" s="174"/>
      <c r="C280" s="174"/>
      <c r="D280" s="174">
        <f t="shared" si="347"/>
        <v>0</v>
      </c>
      <c r="E280"/>
      <c r="F280"/>
      <c r="G280" s="177">
        <v>267</v>
      </c>
      <c r="H280" s="176">
        <f t="shared" si="348"/>
        <v>41.398842761993244</v>
      </c>
      <c r="I280" s="176">
        <f t="shared" si="349"/>
        <v>0</v>
      </c>
      <c r="K280" s="176">
        <f t="shared" si="330"/>
        <v>0</v>
      </c>
      <c r="L280" s="176">
        <f t="shared" si="330"/>
        <v>0</v>
      </c>
      <c r="M280" s="176">
        <f t="shared" si="330"/>
        <v>0</v>
      </c>
      <c r="N280" s="176">
        <f t="shared" si="330"/>
        <v>0</v>
      </c>
      <c r="O280" s="176">
        <f t="shared" si="330"/>
        <v>0</v>
      </c>
      <c r="P280" s="176">
        <f t="shared" si="330"/>
        <v>0</v>
      </c>
      <c r="Q280" s="176">
        <f t="shared" si="330"/>
        <v>0</v>
      </c>
      <c r="R280" s="176">
        <f t="shared" si="330"/>
        <v>0</v>
      </c>
      <c r="S280" s="176">
        <f t="shared" si="330"/>
        <v>0</v>
      </c>
      <c r="T280" s="176">
        <f t="shared" si="330"/>
        <v>0</v>
      </c>
      <c r="U280" s="176">
        <f t="shared" si="328"/>
        <v>0</v>
      </c>
      <c r="V280" s="176">
        <f t="shared" si="328"/>
        <v>0</v>
      </c>
      <c r="W280" s="176">
        <f t="shared" si="328"/>
        <v>0</v>
      </c>
      <c r="X280" s="176">
        <f t="shared" si="328"/>
        <v>0</v>
      </c>
      <c r="Y280" s="176">
        <f t="shared" si="328"/>
        <v>0</v>
      </c>
      <c r="Z280" s="176">
        <f t="shared" si="328"/>
        <v>0</v>
      </c>
      <c r="AA280" s="176">
        <f t="shared" si="328"/>
        <v>0</v>
      </c>
      <c r="AB280" s="176">
        <f t="shared" si="328"/>
        <v>0</v>
      </c>
      <c r="AC280" s="176">
        <f t="shared" si="328"/>
        <v>0</v>
      </c>
      <c r="AD280" s="176">
        <f t="shared" si="328"/>
        <v>0</v>
      </c>
      <c r="AE280" s="176">
        <f t="shared" si="328"/>
        <v>0</v>
      </c>
      <c r="AF280" s="176">
        <f t="shared" si="335"/>
        <v>0</v>
      </c>
      <c r="AG280" s="176">
        <f t="shared" si="335"/>
        <v>0</v>
      </c>
      <c r="AH280" s="176">
        <f t="shared" si="335"/>
        <v>0</v>
      </c>
      <c r="AI280" s="176">
        <f t="shared" si="335"/>
        <v>0</v>
      </c>
      <c r="AJ280" s="176">
        <f t="shared" si="335"/>
        <v>0</v>
      </c>
      <c r="AK280" s="176">
        <f t="shared" si="335"/>
        <v>0</v>
      </c>
      <c r="AL280" s="176">
        <f t="shared" si="335"/>
        <v>0</v>
      </c>
      <c r="AM280" s="176">
        <f t="shared" si="335"/>
        <v>0</v>
      </c>
      <c r="AN280" s="176">
        <f t="shared" si="335"/>
        <v>0</v>
      </c>
      <c r="AO280" s="176">
        <f t="shared" si="321"/>
        <v>0</v>
      </c>
      <c r="AP280" s="176">
        <f t="shared" si="321"/>
        <v>0</v>
      </c>
      <c r="AQ280" s="176">
        <f t="shared" si="321"/>
        <v>0</v>
      </c>
      <c r="AR280" s="176">
        <f t="shared" si="321"/>
        <v>0</v>
      </c>
      <c r="AS280" s="176">
        <f t="shared" si="321"/>
        <v>0</v>
      </c>
      <c r="AT280" s="176">
        <f t="shared" si="321"/>
        <v>0</v>
      </c>
      <c r="AU280" s="176">
        <f t="shared" ref="AU280:BJ304" si="356">+NORMDIST($H280,AU$12,AU$13,FALSE)</f>
        <v>0</v>
      </c>
      <c r="AV280" s="176">
        <f t="shared" si="356"/>
        <v>0</v>
      </c>
      <c r="AW280" s="176">
        <f t="shared" si="356"/>
        <v>0</v>
      </c>
      <c r="AX280" s="176">
        <f t="shared" si="356"/>
        <v>0</v>
      </c>
      <c r="AY280" s="176">
        <f t="shared" si="329"/>
        <v>0</v>
      </c>
      <c r="AZ280" s="176">
        <f t="shared" si="329"/>
        <v>0</v>
      </c>
      <c r="BA280" s="176">
        <f t="shared" si="329"/>
        <v>0</v>
      </c>
      <c r="BB280" s="176">
        <f t="shared" si="329"/>
        <v>0</v>
      </c>
      <c r="BC280" s="176">
        <f t="shared" si="329"/>
        <v>0</v>
      </c>
      <c r="BD280" s="176">
        <f t="shared" si="329"/>
        <v>0</v>
      </c>
      <c r="BE280" s="176">
        <f t="shared" si="329"/>
        <v>0</v>
      </c>
      <c r="BF280" s="176">
        <f t="shared" si="329"/>
        <v>0</v>
      </c>
      <c r="BG280" s="176">
        <f t="shared" si="329"/>
        <v>0</v>
      </c>
      <c r="BH280" s="176">
        <f t="shared" si="329"/>
        <v>0</v>
      </c>
      <c r="BI280" s="176">
        <f t="shared" si="329"/>
        <v>0</v>
      </c>
      <c r="BJ280" s="176">
        <f t="shared" si="329"/>
        <v>0</v>
      </c>
      <c r="BK280" s="176">
        <f t="shared" si="329"/>
        <v>0</v>
      </c>
      <c r="BL280" s="176">
        <f t="shared" si="329"/>
        <v>0</v>
      </c>
      <c r="BM280" s="176">
        <f t="shared" si="329"/>
        <v>0</v>
      </c>
      <c r="BN280" s="176">
        <f t="shared" si="329"/>
        <v>0</v>
      </c>
      <c r="BO280" s="176">
        <f t="shared" si="352"/>
        <v>0</v>
      </c>
      <c r="BP280" s="176">
        <f t="shared" si="352"/>
        <v>0</v>
      </c>
      <c r="BQ280" s="176">
        <f t="shared" si="352"/>
        <v>0</v>
      </c>
      <c r="BR280" s="176">
        <f t="shared" si="352"/>
        <v>0</v>
      </c>
      <c r="BS280" s="176">
        <f t="shared" si="352"/>
        <v>0</v>
      </c>
      <c r="BT280" s="176">
        <f t="shared" si="352"/>
        <v>0</v>
      </c>
      <c r="BU280" s="176">
        <f t="shared" si="352"/>
        <v>0</v>
      </c>
      <c r="BV280" s="176">
        <f t="shared" si="352"/>
        <v>0</v>
      </c>
      <c r="BW280" s="176">
        <f t="shared" si="352"/>
        <v>0</v>
      </c>
      <c r="BX280" s="176">
        <f t="shared" si="352"/>
        <v>0</v>
      </c>
      <c r="BY280" s="176">
        <f t="shared" si="352"/>
        <v>0</v>
      </c>
      <c r="BZ280" s="176">
        <f t="shared" si="352"/>
        <v>0</v>
      </c>
      <c r="CA280" s="176">
        <f t="shared" si="352"/>
        <v>0</v>
      </c>
      <c r="CB280" s="176">
        <f t="shared" si="352"/>
        <v>0</v>
      </c>
      <c r="CC280" s="176">
        <f t="shared" si="352"/>
        <v>0</v>
      </c>
      <c r="CD280" s="176">
        <f t="shared" si="352"/>
        <v>0</v>
      </c>
      <c r="CE280" s="176">
        <f t="shared" si="355"/>
        <v>0</v>
      </c>
      <c r="CF280" s="176">
        <f t="shared" si="355"/>
        <v>0</v>
      </c>
      <c r="CG280" s="176">
        <f t="shared" si="355"/>
        <v>0</v>
      </c>
      <c r="CH280" s="176">
        <f t="shared" si="355"/>
        <v>0</v>
      </c>
      <c r="CI280" s="176">
        <f t="shared" si="355"/>
        <v>0</v>
      </c>
      <c r="CJ280" s="176">
        <f t="shared" si="355"/>
        <v>0</v>
      </c>
      <c r="CK280" s="176">
        <f t="shared" si="355"/>
        <v>0</v>
      </c>
      <c r="CL280" s="176">
        <f t="shared" si="355"/>
        <v>0</v>
      </c>
      <c r="CM280" s="176">
        <f t="shared" si="355"/>
        <v>0</v>
      </c>
      <c r="CN280" s="176">
        <f t="shared" si="355"/>
        <v>0</v>
      </c>
      <c r="CO280" s="176">
        <f t="shared" si="355"/>
        <v>0</v>
      </c>
      <c r="CP280" s="176">
        <f t="shared" si="355"/>
        <v>0</v>
      </c>
      <c r="CQ280" s="176">
        <f t="shared" si="355"/>
        <v>0</v>
      </c>
      <c r="CR280" s="176">
        <f t="shared" si="355"/>
        <v>0</v>
      </c>
      <c r="CS280" s="176">
        <f t="shared" si="355"/>
        <v>0</v>
      </c>
      <c r="CT280" s="176">
        <f t="shared" si="355"/>
        <v>0</v>
      </c>
      <c r="CU280" s="176">
        <f t="shared" si="354"/>
        <v>0</v>
      </c>
      <c r="CV280" s="176">
        <f t="shared" si="354"/>
        <v>0</v>
      </c>
      <c r="CW280" s="176">
        <f t="shared" si="354"/>
        <v>0</v>
      </c>
      <c r="CX280" s="176">
        <f t="shared" si="354"/>
        <v>0</v>
      </c>
      <c r="CY280" s="176">
        <f t="shared" si="354"/>
        <v>0</v>
      </c>
      <c r="CZ280" s="176">
        <f t="shared" si="354"/>
        <v>0</v>
      </c>
      <c r="DA280" s="176">
        <f t="shared" si="354"/>
        <v>0</v>
      </c>
      <c r="DB280" s="176">
        <f t="shared" si="354"/>
        <v>0</v>
      </c>
      <c r="DC280" s="176">
        <f t="shared" si="354"/>
        <v>0</v>
      </c>
      <c r="DD280" s="176">
        <f t="shared" si="354"/>
        <v>0</v>
      </c>
      <c r="DE280" s="176">
        <f t="shared" si="354"/>
        <v>0</v>
      </c>
      <c r="DF280" s="176">
        <f t="shared" si="354"/>
        <v>0</v>
      </c>
      <c r="DG280" s="176">
        <f t="shared" si="354"/>
        <v>0</v>
      </c>
      <c r="DH280" s="176">
        <f t="shared" si="323"/>
        <v>0</v>
      </c>
      <c r="DI280" s="176">
        <f t="shared" si="345"/>
        <v>0</v>
      </c>
      <c r="DJ280" s="176">
        <f t="shared" si="345"/>
        <v>0</v>
      </c>
      <c r="DK280" s="176">
        <f t="shared" si="345"/>
        <v>0</v>
      </c>
      <c r="DL280" s="176">
        <f t="shared" si="345"/>
        <v>0</v>
      </c>
      <c r="DM280" s="176">
        <f t="shared" si="345"/>
        <v>0</v>
      </c>
      <c r="DN280" s="176">
        <f t="shared" si="345"/>
        <v>0</v>
      </c>
      <c r="DO280" s="176">
        <f t="shared" si="345"/>
        <v>0</v>
      </c>
      <c r="DP280" s="176">
        <f t="shared" si="345"/>
        <v>0</v>
      </c>
      <c r="DQ280" s="176">
        <f t="shared" si="345"/>
        <v>0</v>
      </c>
      <c r="DR280" s="176">
        <f t="shared" si="345"/>
        <v>0</v>
      </c>
      <c r="DS280" s="176">
        <f t="shared" si="345"/>
        <v>0</v>
      </c>
      <c r="DT280" s="176">
        <f t="shared" si="345"/>
        <v>0</v>
      </c>
      <c r="DU280" s="176">
        <f t="shared" si="345"/>
        <v>0</v>
      </c>
      <c r="DV280" s="176">
        <f t="shared" si="345"/>
        <v>0</v>
      </c>
      <c r="DW280" s="176">
        <f t="shared" si="345"/>
        <v>0</v>
      </c>
      <c r="DX280" s="176">
        <f t="shared" si="345"/>
        <v>0</v>
      </c>
      <c r="DY280" s="176">
        <f t="shared" si="346"/>
        <v>0</v>
      </c>
      <c r="DZ280" s="176">
        <f t="shared" si="346"/>
        <v>0</v>
      </c>
      <c r="EA280" s="176">
        <f t="shared" si="346"/>
        <v>0</v>
      </c>
      <c r="EB280" s="176">
        <f t="shared" si="346"/>
        <v>0</v>
      </c>
      <c r="EC280" s="176">
        <f t="shared" si="346"/>
        <v>0</v>
      </c>
      <c r="ED280" s="176">
        <f t="shared" si="346"/>
        <v>0</v>
      </c>
      <c r="EE280" s="176">
        <f t="shared" si="346"/>
        <v>0</v>
      </c>
      <c r="EF280" s="176">
        <f t="shared" si="346"/>
        <v>0</v>
      </c>
      <c r="EG280" s="176">
        <f t="shared" si="346"/>
        <v>0</v>
      </c>
      <c r="EH280" s="176">
        <f t="shared" si="346"/>
        <v>0</v>
      </c>
      <c r="EI280" s="176">
        <f t="shared" si="346"/>
        <v>0</v>
      </c>
      <c r="EJ280" s="176">
        <f t="shared" si="336"/>
        <v>0</v>
      </c>
      <c r="EK280" s="176">
        <f t="shared" si="336"/>
        <v>0</v>
      </c>
      <c r="EL280" s="176">
        <f t="shared" si="336"/>
        <v>0</v>
      </c>
      <c r="EM280" s="176">
        <f t="shared" si="336"/>
        <v>0</v>
      </c>
      <c r="EN280" s="176">
        <f t="shared" si="336"/>
        <v>0</v>
      </c>
      <c r="EO280" s="176">
        <f t="shared" si="336"/>
        <v>0</v>
      </c>
      <c r="EP280" s="176">
        <f t="shared" si="336"/>
        <v>0</v>
      </c>
      <c r="EQ280" s="176">
        <f t="shared" si="336"/>
        <v>0</v>
      </c>
      <c r="ER280" s="176">
        <f t="shared" si="336"/>
        <v>0</v>
      </c>
      <c r="ES280" s="176">
        <f t="shared" si="336"/>
        <v>0</v>
      </c>
      <c r="ET280" s="176">
        <f t="shared" si="336"/>
        <v>0</v>
      </c>
      <c r="EU280" s="176">
        <f t="shared" si="336"/>
        <v>0</v>
      </c>
      <c r="EV280" s="176">
        <f t="shared" si="337"/>
        <v>0</v>
      </c>
      <c r="EW280" s="176">
        <f t="shared" si="337"/>
        <v>0</v>
      </c>
      <c r="EX280" s="176">
        <f t="shared" si="337"/>
        <v>0</v>
      </c>
      <c r="EY280" s="176">
        <f t="shared" si="337"/>
        <v>0</v>
      </c>
      <c r="EZ280" s="176">
        <f t="shared" si="337"/>
        <v>0</v>
      </c>
      <c r="FA280" s="176">
        <f t="shared" si="337"/>
        <v>0</v>
      </c>
      <c r="FB280" s="176">
        <f t="shared" si="337"/>
        <v>0</v>
      </c>
      <c r="FC280" s="176">
        <f t="shared" si="337"/>
        <v>0</v>
      </c>
      <c r="FD280" s="176">
        <f t="shared" si="337"/>
        <v>0</v>
      </c>
      <c r="FE280" s="176">
        <f t="shared" si="337"/>
        <v>0</v>
      </c>
      <c r="FF280" s="176">
        <f t="shared" si="337"/>
        <v>0</v>
      </c>
      <c r="FG280" s="176">
        <f t="shared" si="337"/>
        <v>0</v>
      </c>
      <c r="FH280" s="176">
        <f t="shared" si="337"/>
        <v>0</v>
      </c>
      <c r="FI280" s="176">
        <f t="shared" si="337"/>
        <v>0</v>
      </c>
      <c r="FJ280" s="176">
        <f t="shared" si="342"/>
        <v>0</v>
      </c>
      <c r="FK280" s="176">
        <f t="shared" si="342"/>
        <v>0</v>
      </c>
      <c r="FL280" s="176">
        <f t="shared" si="342"/>
        <v>0</v>
      </c>
      <c r="FM280" s="176">
        <f t="shared" si="342"/>
        <v>0</v>
      </c>
      <c r="FN280" s="176">
        <f t="shared" si="342"/>
        <v>0</v>
      </c>
      <c r="FO280" s="176">
        <f t="shared" si="342"/>
        <v>0</v>
      </c>
      <c r="FP280" s="176">
        <f t="shared" si="342"/>
        <v>0</v>
      </c>
      <c r="FQ280" s="176">
        <f t="shared" si="342"/>
        <v>0</v>
      </c>
      <c r="FR280" s="176">
        <f t="shared" si="342"/>
        <v>0</v>
      </c>
      <c r="FS280" s="176">
        <f t="shared" si="351"/>
        <v>0</v>
      </c>
      <c r="FT280" s="176">
        <f t="shared" si="351"/>
        <v>0</v>
      </c>
      <c r="FU280" s="176">
        <f t="shared" si="351"/>
        <v>0</v>
      </c>
      <c r="FV280" s="176">
        <f t="shared" si="351"/>
        <v>0</v>
      </c>
      <c r="FW280" s="176">
        <f t="shared" si="351"/>
        <v>0</v>
      </c>
      <c r="FX280" s="176">
        <f t="shared" si="351"/>
        <v>0</v>
      </c>
      <c r="FY280" s="176">
        <f t="shared" si="351"/>
        <v>0</v>
      </c>
      <c r="FZ280" s="176">
        <f t="shared" si="351"/>
        <v>0</v>
      </c>
      <c r="GA280" s="176">
        <f t="shared" si="351"/>
        <v>0</v>
      </c>
      <c r="GB280" s="176">
        <f t="shared" si="351"/>
        <v>0</v>
      </c>
      <c r="GC280" s="176">
        <f t="shared" si="351"/>
        <v>0</v>
      </c>
      <c r="GD280" s="176">
        <f t="shared" si="351"/>
        <v>0</v>
      </c>
      <c r="GE280" s="176">
        <f t="shared" si="351"/>
        <v>0</v>
      </c>
      <c r="GF280" s="176">
        <f t="shared" si="351"/>
        <v>0</v>
      </c>
      <c r="GG280" s="176">
        <f t="shared" si="351"/>
        <v>0</v>
      </c>
      <c r="GH280" s="176">
        <f t="shared" si="331"/>
        <v>0</v>
      </c>
      <c r="GI280" s="176">
        <f t="shared" si="331"/>
        <v>0</v>
      </c>
      <c r="GJ280" s="176">
        <f t="shared" si="331"/>
        <v>0</v>
      </c>
      <c r="GK280" s="176">
        <f t="shared" si="331"/>
        <v>0</v>
      </c>
      <c r="GL280" s="176">
        <f t="shared" si="331"/>
        <v>0</v>
      </c>
      <c r="GM280" s="176">
        <f t="shared" si="331"/>
        <v>0</v>
      </c>
      <c r="GN280" s="176">
        <f t="shared" si="331"/>
        <v>0</v>
      </c>
      <c r="GO280" s="176">
        <f t="shared" si="331"/>
        <v>0</v>
      </c>
      <c r="GP280" s="176">
        <f t="shared" si="331"/>
        <v>0</v>
      </c>
      <c r="GQ280" s="176">
        <f t="shared" si="331"/>
        <v>0</v>
      </c>
      <c r="GR280" s="176">
        <f t="shared" si="331"/>
        <v>0</v>
      </c>
      <c r="GS280" s="176">
        <f t="shared" si="331"/>
        <v>0</v>
      </c>
      <c r="GT280" s="176">
        <f t="shared" si="331"/>
        <v>0</v>
      </c>
      <c r="GU280" s="176">
        <f t="shared" si="331"/>
        <v>0</v>
      </c>
      <c r="GV280" s="176">
        <f t="shared" si="343"/>
        <v>0</v>
      </c>
      <c r="GW280" s="176">
        <f t="shared" si="343"/>
        <v>0</v>
      </c>
      <c r="GX280" s="176">
        <f t="shared" si="343"/>
        <v>0</v>
      </c>
      <c r="GY280" s="176">
        <f t="shared" si="343"/>
        <v>0</v>
      </c>
      <c r="GZ280" s="176">
        <f t="shared" si="343"/>
        <v>0</v>
      </c>
      <c r="HA280" s="176">
        <f t="shared" si="343"/>
        <v>0</v>
      </c>
      <c r="HB280" s="176">
        <f t="shared" si="338"/>
        <v>0</v>
      </c>
      <c r="HC280" s="176">
        <f t="shared" si="338"/>
        <v>0</v>
      </c>
      <c r="HD280" s="176">
        <f t="shared" si="338"/>
        <v>0</v>
      </c>
      <c r="HE280" s="176">
        <f t="shared" si="338"/>
        <v>0</v>
      </c>
      <c r="HF280" s="176">
        <f t="shared" si="338"/>
        <v>0</v>
      </c>
      <c r="HG280" s="176">
        <f t="shared" si="338"/>
        <v>0</v>
      </c>
      <c r="HH280" s="176">
        <f t="shared" si="338"/>
        <v>0</v>
      </c>
      <c r="HI280" s="176">
        <f t="shared" si="338"/>
        <v>0</v>
      </c>
      <c r="HJ280" s="176">
        <f t="shared" si="338"/>
        <v>0</v>
      </c>
      <c r="HK280" s="176">
        <f t="shared" si="338"/>
        <v>0</v>
      </c>
      <c r="HL280" s="176">
        <f t="shared" si="338"/>
        <v>0</v>
      </c>
      <c r="HM280" s="176">
        <f t="shared" si="338"/>
        <v>0</v>
      </c>
      <c r="HN280" s="176">
        <f t="shared" si="338"/>
        <v>0</v>
      </c>
      <c r="HO280" s="176">
        <f t="shared" si="338"/>
        <v>0</v>
      </c>
      <c r="HP280" s="176">
        <f t="shared" si="334"/>
        <v>0</v>
      </c>
      <c r="HQ280" s="176">
        <f t="shared" si="334"/>
        <v>0</v>
      </c>
      <c r="HR280" s="176">
        <f t="shared" si="332"/>
        <v>0</v>
      </c>
      <c r="HS280" s="176">
        <f t="shared" si="332"/>
        <v>0</v>
      </c>
      <c r="HT280" s="176">
        <f t="shared" si="332"/>
        <v>0</v>
      </c>
      <c r="HU280" s="176">
        <f t="shared" si="332"/>
        <v>0</v>
      </c>
      <c r="HV280" s="176">
        <f t="shared" si="332"/>
        <v>0</v>
      </c>
      <c r="HW280" s="176">
        <f t="shared" si="332"/>
        <v>0</v>
      </c>
      <c r="HX280" s="176">
        <f t="shared" si="332"/>
        <v>0</v>
      </c>
      <c r="HY280" s="176">
        <f t="shared" si="332"/>
        <v>0</v>
      </c>
      <c r="HZ280" s="176">
        <f t="shared" si="332"/>
        <v>0</v>
      </c>
      <c r="IA280" s="176">
        <f t="shared" si="332"/>
        <v>0</v>
      </c>
      <c r="IB280" s="176">
        <f t="shared" si="332"/>
        <v>0</v>
      </c>
      <c r="IC280" s="176">
        <f t="shared" si="332"/>
        <v>0</v>
      </c>
      <c r="ID280" s="176">
        <f t="shared" si="332"/>
        <v>0</v>
      </c>
      <c r="IE280" s="176">
        <f t="shared" si="353"/>
        <v>0</v>
      </c>
      <c r="IF280" s="176">
        <f t="shared" si="353"/>
        <v>0</v>
      </c>
      <c r="IG280" s="176">
        <f t="shared" si="353"/>
        <v>0</v>
      </c>
    </row>
    <row r="281" spans="2:241" ht="12.75" customHeight="1" x14ac:dyDescent="0.25">
      <c r="B281" s="174"/>
      <c r="C281" s="174"/>
      <c r="D281" s="174">
        <f t="shared" si="347"/>
        <v>0</v>
      </c>
      <c r="E281"/>
      <c r="F281"/>
      <c r="G281" s="177">
        <v>268</v>
      </c>
      <c r="H281" s="176">
        <f t="shared" si="348"/>
        <v>41.553894607543782</v>
      </c>
      <c r="I281" s="176">
        <f t="shared" si="349"/>
        <v>0</v>
      </c>
      <c r="K281" s="176">
        <f t="shared" si="330"/>
        <v>0</v>
      </c>
      <c r="L281" s="176">
        <f t="shared" si="330"/>
        <v>0</v>
      </c>
      <c r="M281" s="176">
        <f t="shared" si="330"/>
        <v>0</v>
      </c>
      <c r="N281" s="176">
        <f t="shared" si="330"/>
        <v>0</v>
      </c>
      <c r="O281" s="176">
        <f t="shared" si="330"/>
        <v>0</v>
      </c>
      <c r="P281" s="176">
        <f t="shared" si="330"/>
        <v>0</v>
      </c>
      <c r="Q281" s="176">
        <f t="shared" si="330"/>
        <v>0</v>
      </c>
      <c r="R281" s="176">
        <f t="shared" si="330"/>
        <v>0</v>
      </c>
      <c r="S281" s="176">
        <f t="shared" si="330"/>
        <v>0</v>
      </c>
      <c r="T281" s="176">
        <f t="shared" si="330"/>
        <v>0</v>
      </c>
      <c r="U281" s="176">
        <f t="shared" si="328"/>
        <v>0</v>
      </c>
      <c r="V281" s="176">
        <f t="shared" si="328"/>
        <v>0</v>
      </c>
      <c r="W281" s="176">
        <f t="shared" si="328"/>
        <v>0</v>
      </c>
      <c r="X281" s="176">
        <f t="shared" si="328"/>
        <v>0</v>
      </c>
      <c r="Y281" s="176">
        <f t="shared" si="328"/>
        <v>0</v>
      </c>
      <c r="Z281" s="176">
        <f t="shared" si="328"/>
        <v>0</v>
      </c>
      <c r="AA281" s="176">
        <f t="shared" si="328"/>
        <v>0</v>
      </c>
      <c r="AB281" s="176">
        <f t="shared" si="328"/>
        <v>0</v>
      </c>
      <c r="AC281" s="176">
        <f t="shared" si="328"/>
        <v>0</v>
      </c>
      <c r="AD281" s="176">
        <f t="shared" si="328"/>
        <v>0</v>
      </c>
      <c r="AE281" s="176">
        <f t="shared" si="328"/>
        <v>0</v>
      </c>
      <c r="AF281" s="176">
        <f t="shared" si="335"/>
        <v>0</v>
      </c>
      <c r="AG281" s="176">
        <f t="shared" si="335"/>
        <v>0</v>
      </c>
      <c r="AH281" s="176">
        <f t="shared" si="335"/>
        <v>0</v>
      </c>
      <c r="AI281" s="176">
        <f t="shared" si="335"/>
        <v>0</v>
      </c>
      <c r="AJ281" s="176">
        <f t="shared" si="335"/>
        <v>0</v>
      </c>
      <c r="AK281" s="176">
        <f t="shared" si="335"/>
        <v>0</v>
      </c>
      <c r="AL281" s="176">
        <f t="shared" si="335"/>
        <v>0</v>
      </c>
      <c r="AM281" s="176">
        <f t="shared" si="335"/>
        <v>0</v>
      </c>
      <c r="AN281" s="176">
        <f t="shared" si="335"/>
        <v>0</v>
      </c>
      <c r="AO281" s="176">
        <f t="shared" si="335"/>
        <v>0</v>
      </c>
      <c r="AP281" s="176">
        <f t="shared" si="335"/>
        <v>0</v>
      </c>
      <c r="AQ281" s="176">
        <f t="shared" si="335"/>
        <v>0</v>
      </c>
      <c r="AR281" s="176">
        <f t="shared" si="335"/>
        <v>0</v>
      </c>
      <c r="AS281" s="176">
        <f t="shared" si="335"/>
        <v>0</v>
      </c>
      <c r="AT281" s="176">
        <f t="shared" si="335"/>
        <v>0</v>
      </c>
      <c r="AU281" s="176">
        <f t="shared" si="335"/>
        <v>0</v>
      </c>
      <c r="AV281" s="176">
        <f t="shared" si="356"/>
        <v>0</v>
      </c>
      <c r="AW281" s="176">
        <f t="shared" si="356"/>
        <v>0</v>
      </c>
      <c r="AX281" s="176">
        <f t="shared" si="356"/>
        <v>0</v>
      </c>
      <c r="AY281" s="176">
        <f t="shared" si="329"/>
        <v>0</v>
      </c>
      <c r="AZ281" s="176">
        <f t="shared" si="329"/>
        <v>0</v>
      </c>
      <c r="BA281" s="176">
        <f t="shared" si="329"/>
        <v>0</v>
      </c>
      <c r="BB281" s="176">
        <f t="shared" si="329"/>
        <v>0</v>
      </c>
      <c r="BC281" s="176">
        <f t="shared" si="329"/>
        <v>0</v>
      </c>
      <c r="BD281" s="176">
        <f t="shared" si="329"/>
        <v>0</v>
      </c>
      <c r="BE281" s="176">
        <f t="shared" si="329"/>
        <v>0</v>
      </c>
      <c r="BF281" s="176">
        <f t="shared" si="329"/>
        <v>0</v>
      </c>
      <c r="BG281" s="176">
        <f t="shared" si="329"/>
        <v>0</v>
      </c>
      <c r="BH281" s="176">
        <f t="shared" si="329"/>
        <v>0</v>
      </c>
      <c r="BI281" s="176">
        <f t="shared" si="329"/>
        <v>0</v>
      </c>
      <c r="BJ281" s="176">
        <f t="shared" si="329"/>
        <v>0</v>
      </c>
      <c r="BK281" s="176">
        <f t="shared" si="329"/>
        <v>0</v>
      </c>
      <c r="BL281" s="176">
        <f t="shared" si="329"/>
        <v>0</v>
      </c>
      <c r="BM281" s="176">
        <f t="shared" si="329"/>
        <v>0</v>
      </c>
      <c r="BN281" s="176">
        <f t="shared" si="329"/>
        <v>0</v>
      </c>
      <c r="BO281" s="176">
        <f t="shared" si="352"/>
        <v>0</v>
      </c>
      <c r="BP281" s="176">
        <f t="shared" si="352"/>
        <v>0</v>
      </c>
      <c r="BQ281" s="176">
        <f t="shared" si="352"/>
        <v>0</v>
      </c>
      <c r="BR281" s="176">
        <f t="shared" si="352"/>
        <v>0</v>
      </c>
      <c r="BS281" s="176">
        <f t="shared" si="352"/>
        <v>0</v>
      </c>
      <c r="BT281" s="176">
        <f t="shared" si="352"/>
        <v>0</v>
      </c>
      <c r="BU281" s="176">
        <f t="shared" si="352"/>
        <v>0</v>
      </c>
      <c r="BV281" s="176">
        <f t="shared" si="352"/>
        <v>0</v>
      </c>
      <c r="BW281" s="176">
        <f t="shared" si="352"/>
        <v>0</v>
      </c>
      <c r="BX281" s="176">
        <f t="shared" si="352"/>
        <v>0</v>
      </c>
      <c r="BY281" s="176">
        <f t="shared" si="352"/>
        <v>0</v>
      </c>
      <c r="BZ281" s="176">
        <f t="shared" si="352"/>
        <v>0</v>
      </c>
      <c r="CA281" s="176">
        <f t="shared" si="352"/>
        <v>0</v>
      </c>
      <c r="CB281" s="176">
        <f t="shared" si="352"/>
        <v>0</v>
      </c>
      <c r="CC281" s="176">
        <f t="shared" si="352"/>
        <v>0</v>
      </c>
      <c r="CD281" s="176">
        <f t="shared" si="352"/>
        <v>0</v>
      </c>
      <c r="CE281" s="176">
        <f t="shared" si="355"/>
        <v>0</v>
      </c>
      <c r="CF281" s="176">
        <f t="shared" si="355"/>
        <v>0</v>
      </c>
      <c r="CG281" s="176">
        <f t="shared" si="355"/>
        <v>0</v>
      </c>
      <c r="CH281" s="176">
        <f t="shared" si="355"/>
        <v>0</v>
      </c>
      <c r="CI281" s="176">
        <f t="shared" si="355"/>
        <v>0</v>
      </c>
      <c r="CJ281" s="176">
        <f t="shared" si="355"/>
        <v>0</v>
      </c>
      <c r="CK281" s="176">
        <f t="shared" si="355"/>
        <v>0</v>
      </c>
      <c r="CL281" s="176">
        <f t="shared" si="355"/>
        <v>0</v>
      </c>
      <c r="CM281" s="176">
        <f t="shared" si="355"/>
        <v>0</v>
      </c>
      <c r="CN281" s="176">
        <f t="shared" si="355"/>
        <v>0</v>
      </c>
      <c r="CO281" s="176">
        <f t="shared" si="355"/>
        <v>0</v>
      </c>
      <c r="CP281" s="176">
        <f t="shared" si="355"/>
        <v>0</v>
      </c>
      <c r="CQ281" s="176">
        <f t="shared" si="355"/>
        <v>0</v>
      </c>
      <c r="CR281" s="176">
        <f t="shared" si="355"/>
        <v>0</v>
      </c>
      <c r="CS281" s="176">
        <f t="shared" si="355"/>
        <v>0</v>
      </c>
      <c r="CT281" s="176">
        <f t="shared" si="355"/>
        <v>0</v>
      </c>
      <c r="CU281" s="176">
        <f t="shared" si="354"/>
        <v>0</v>
      </c>
      <c r="CV281" s="176">
        <f t="shared" si="354"/>
        <v>0</v>
      </c>
      <c r="CW281" s="176">
        <f t="shared" si="354"/>
        <v>0</v>
      </c>
      <c r="CX281" s="176">
        <f t="shared" si="354"/>
        <v>0</v>
      </c>
      <c r="CY281" s="176">
        <f t="shared" si="354"/>
        <v>0</v>
      </c>
      <c r="CZ281" s="176">
        <f t="shared" si="354"/>
        <v>0</v>
      </c>
      <c r="DA281" s="176">
        <f t="shared" si="354"/>
        <v>0</v>
      </c>
      <c r="DB281" s="176">
        <f t="shared" si="354"/>
        <v>0</v>
      </c>
      <c r="DC281" s="176">
        <f t="shared" si="354"/>
        <v>0</v>
      </c>
      <c r="DD281" s="176">
        <f t="shared" si="354"/>
        <v>0</v>
      </c>
      <c r="DE281" s="176">
        <f t="shared" si="354"/>
        <v>0</v>
      </c>
      <c r="DF281" s="176">
        <f t="shared" si="354"/>
        <v>0</v>
      </c>
      <c r="DG281" s="176">
        <f t="shared" si="354"/>
        <v>0</v>
      </c>
      <c r="DH281" s="176">
        <f t="shared" ref="DH281:DW299" si="357">+NORMDIST($H281,DH$12,DH$13,FALSE)</f>
        <v>0</v>
      </c>
      <c r="DI281" s="176">
        <f t="shared" si="345"/>
        <v>0</v>
      </c>
      <c r="DJ281" s="176">
        <f t="shared" si="345"/>
        <v>0</v>
      </c>
      <c r="DK281" s="176">
        <f t="shared" si="345"/>
        <v>0</v>
      </c>
      <c r="DL281" s="176">
        <f t="shared" si="345"/>
        <v>0</v>
      </c>
      <c r="DM281" s="176">
        <f t="shared" si="345"/>
        <v>0</v>
      </c>
      <c r="DN281" s="176">
        <f t="shared" si="345"/>
        <v>0</v>
      </c>
      <c r="DO281" s="176">
        <f t="shared" si="345"/>
        <v>0</v>
      </c>
      <c r="DP281" s="176">
        <f t="shared" si="345"/>
        <v>0</v>
      </c>
      <c r="DQ281" s="176">
        <f t="shared" si="345"/>
        <v>0</v>
      </c>
      <c r="DR281" s="176">
        <f t="shared" si="345"/>
        <v>0</v>
      </c>
      <c r="DS281" s="176">
        <f t="shared" si="345"/>
        <v>0</v>
      </c>
      <c r="DT281" s="176">
        <f t="shared" si="345"/>
        <v>0</v>
      </c>
      <c r="DU281" s="176">
        <f t="shared" si="345"/>
        <v>0</v>
      </c>
      <c r="DV281" s="176">
        <f t="shared" si="345"/>
        <v>0</v>
      </c>
      <c r="DW281" s="176">
        <f t="shared" si="345"/>
        <v>0</v>
      </c>
      <c r="DX281" s="176">
        <f t="shared" si="345"/>
        <v>0</v>
      </c>
      <c r="DY281" s="176">
        <f t="shared" si="346"/>
        <v>0</v>
      </c>
      <c r="DZ281" s="176">
        <f t="shared" si="346"/>
        <v>0</v>
      </c>
      <c r="EA281" s="176">
        <f t="shared" si="346"/>
        <v>0</v>
      </c>
      <c r="EB281" s="176">
        <f t="shared" si="346"/>
        <v>0</v>
      </c>
      <c r="EC281" s="176">
        <f t="shared" si="346"/>
        <v>0</v>
      </c>
      <c r="ED281" s="176">
        <f t="shared" si="346"/>
        <v>0</v>
      </c>
      <c r="EE281" s="176">
        <f t="shared" si="346"/>
        <v>0</v>
      </c>
      <c r="EF281" s="176">
        <f t="shared" si="346"/>
        <v>0</v>
      </c>
      <c r="EG281" s="176">
        <f t="shared" si="346"/>
        <v>0</v>
      </c>
      <c r="EH281" s="176">
        <f t="shared" si="346"/>
        <v>0</v>
      </c>
      <c r="EI281" s="176">
        <f t="shared" si="346"/>
        <v>0</v>
      </c>
      <c r="EJ281" s="176">
        <f t="shared" si="336"/>
        <v>0</v>
      </c>
      <c r="EK281" s="176">
        <f t="shared" si="336"/>
        <v>0</v>
      </c>
      <c r="EL281" s="176">
        <f t="shared" si="336"/>
        <v>0</v>
      </c>
      <c r="EM281" s="176">
        <f t="shared" si="336"/>
        <v>0</v>
      </c>
      <c r="EN281" s="176">
        <f t="shared" si="336"/>
        <v>0</v>
      </c>
      <c r="EO281" s="176">
        <f t="shared" si="336"/>
        <v>0</v>
      </c>
      <c r="EP281" s="176">
        <f t="shared" si="336"/>
        <v>0</v>
      </c>
      <c r="EQ281" s="176">
        <f t="shared" si="336"/>
        <v>0</v>
      </c>
      <c r="ER281" s="176">
        <f t="shared" si="336"/>
        <v>0</v>
      </c>
      <c r="ES281" s="176">
        <f t="shared" si="336"/>
        <v>0</v>
      </c>
      <c r="ET281" s="176">
        <f t="shared" si="336"/>
        <v>0</v>
      </c>
      <c r="EU281" s="176">
        <f t="shared" si="336"/>
        <v>0</v>
      </c>
      <c r="EV281" s="176">
        <f t="shared" si="337"/>
        <v>0</v>
      </c>
      <c r="EW281" s="176">
        <f t="shared" si="337"/>
        <v>0</v>
      </c>
      <c r="EX281" s="176">
        <f t="shared" si="337"/>
        <v>0</v>
      </c>
      <c r="EY281" s="176">
        <f t="shared" si="337"/>
        <v>0</v>
      </c>
      <c r="EZ281" s="176">
        <f t="shared" si="337"/>
        <v>0</v>
      </c>
      <c r="FA281" s="176">
        <f t="shared" si="337"/>
        <v>0</v>
      </c>
      <c r="FB281" s="176">
        <f t="shared" si="337"/>
        <v>0</v>
      </c>
      <c r="FC281" s="176">
        <f t="shared" si="337"/>
        <v>0</v>
      </c>
      <c r="FD281" s="176">
        <f t="shared" si="337"/>
        <v>0</v>
      </c>
      <c r="FE281" s="176">
        <f t="shared" si="337"/>
        <v>0</v>
      </c>
      <c r="FF281" s="176">
        <f t="shared" si="337"/>
        <v>0</v>
      </c>
      <c r="FG281" s="176">
        <f t="shared" si="337"/>
        <v>0</v>
      </c>
      <c r="FH281" s="176">
        <f t="shared" si="337"/>
        <v>0</v>
      </c>
      <c r="FI281" s="176">
        <f t="shared" si="337"/>
        <v>0</v>
      </c>
      <c r="FJ281" s="176">
        <f t="shared" si="342"/>
        <v>0</v>
      </c>
      <c r="FK281" s="176">
        <f t="shared" si="342"/>
        <v>0</v>
      </c>
      <c r="FL281" s="176">
        <f t="shared" si="342"/>
        <v>0</v>
      </c>
      <c r="FM281" s="176">
        <f t="shared" si="342"/>
        <v>0</v>
      </c>
      <c r="FN281" s="176">
        <f t="shared" si="342"/>
        <v>0</v>
      </c>
      <c r="FO281" s="176">
        <f t="shared" si="342"/>
        <v>0</v>
      </c>
      <c r="FP281" s="176">
        <f t="shared" si="342"/>
        <v>0</v>
      </c>
      <c r="FQ281" s="176">
        <f t="shared" si="342"/>
        <v>0</v>
      </c>
      <c r="FR281" s="176">
        <f t="shared" si="342"/>
        <v>0</v>
      </c>
      <c r="FS281" s="176">
        <f t="shared" si="351"/>
        <v>0</v>
      </c>
      <c r="FT281" s="176">
        <f t="shared" si="351"/>
        <v>0</v>
      </c>
      <c r="FU281" s="176">
        <f t="shared" si="351"/>
        <v>0</v>
      </c>
      <c r="FV281" s="176">
        <f t="shared" si="351"/>
        <v>0</v>
      </c>
      <c r="FW281" s="176">
        <f t="shared" si="351"/>
        <v>0</v>
      </c>
      <c r="FX281" s="176">
        <f t="shared" si="351"/>
        <v>0</v>
      </c>
      <c r="FY281" s="176">
        <f t="shared" si="351"/>
        <v>0</v>
      </c>
      <c r="FZ281" s="176">
        <f t="shared" si="351"/>
        <v>0</v>
      </c>
      <c r="GA281" s="176">
        <f t="shared" si="351"/>
        <v>0</v>
      </c>
      <c r="GB281" s="176">
        <f t="shared" si="351"/>
        <v>0</v>
      </c>
      <c r="GC281" s="176">
        <f t="shared" si="351"/>
        <v>0</v>
      </c>
      <c r="GD281" s="176">
        <f t="shared" si="351"/>
        <v>0</v>
      </c>
      <c r="GE281" s="176">
        <f t="shared" si="351"/>
        <v>0</v>
      </c>
      <c r="GF281" s="176">
        <f t="shared" si="351"/>
        <v>0</v>
      </c>
      <c r="GG281" s="176">
        <f t="shared" si="351"/>
        <v>0</v>
      </c>
      <c r="GH281" s="176">
        <f t="shared" si="331"/>
        <v>0</v>
      </c>
      <c r="GI281" s="176">
        <f t="shared" si="331"/>
        <v>0</v>
      </c>
      <c r="GJ281" s="176">
        <f t="shared" si="331"/>
        <v>0</v>
      </c>
      <c r="GK281" s="176">
        <f t="shared" si="331"/>
        <v>0</v>
      </c>
      <c r="GL281" s="176">
        <f t="shared" si="331"/>
        <v>0</v>
      </c>
      <c r="GM281" s="176">
        <f t="shared" si="331"/>
        <v>0</v>
      </c>
      <c r="GN281" s="176">
        <f t="shared" si="331"/>
        <v>0</v>
      </c>
      <c r="GO281" s="176">
        <f t="shared" si="331"/>
        <v>0</v>
      </c>
      <c r="GP281" s="176">
        <f t="shared" si="331"/>
        <v>0</v>
      </c>
      <c r="GQ281" s="176">
        <f t="shared" si="331"/>
        <v>0</v>
      </c>
      <c r="GR281" s="176">
        <f t="shared" si="331"/>
        <v>0</v>
      </c>
      <c r="GS281" s="176">
        <f t="shared" si="331"/>
        <v>0</v>
      </c>
      <c r="GT281" s="176">
        <f t="shared" si="331"/>
        <v>0</v>
      </c>
      <c r="GU281" s="176">
        <f t="shared" si="331"/>
        <v>0</v>
      </c>
      <c r="GV281" s="176">
        <f t="shared" si="343"/>
        <v>0</v>
      </c>
      <c r="GW281" s="176">
        <f t="shared" si="343"/>
        <v>0</v>
      </c>
      <c r="GX281" s="176">
        <f t="shared" si="343"/>
        <v>0</v>
      </c>
      <c r="GY281" s="176">
        <f t="shared" si="343"/>
        <v>0</v>
      </c>
      <c r="GZ281" s="176">
        <f t="shared" si="343"/>
        <v>0</v>
      </c>
      <c r="HA281" s="176">
        <f t="shared" si="343"/>
        <v>0</v>
      </c>
      <c r="HB281" s="176">
        <f t="shared" si="338"/>
        <v>0</v>
      </c>
      <c r="HC281" s="176">
        <f t="shared" si="338"/>
        <v>0</v>
      </c>
      <c r="HD281" s="176">
        <f t="shared" si="338"/>
        <v>0</v>
      </c>
      <c r="HE281" s="176">
        <f t="shared" si="338"/>
        <v>0</v>
      </c>
      <c r="HF281" s="176">
        <f t="shared" si="338"/>
        <v>0</v>
      </c>
      <c r="HG281" s="176">
        <f t="shared" si="338"/>
        <v>0</v>
      </c>
      <c r="HH281" s="176">
        <f t="shared" si="338"/>
        <v>0</v>
      </c>
      <c r="HI281" s="176">
        <f t="shared" si="338"/>
        <v>0</v>
      </c>
      <c r="HJ281" s="176">
        <f t="shared" si="338"/>
        <v>0</v>
      </c>
      <c r="HK281" s="176">
        <f t="shared" si="338"/>
        <v>0</v>
      </c>
      <c r="HL281" s="176">
        <f t="shared" si="338"/>
        <v>0</v>
      </c>
      <c r="HM281" s="176">
        <f t="shared" si="338"/>
        <v>0</v>
      </c>
      <c r="HN281" s="176">
        <f t="shared" si="338"/>
        <v>0</v>
      </c>
      <c r="HO281" s="176">
        <f t="shared" si="338"/>
        <v>0</v>
      </c>
      <c r="HP281" s="176">
        <f t="shared" si="334"/>
        <v>0</v>
      </c>
      <c r="HQ281" s="176">
        <f t="shared" si="334"/>
        <v>0</v>
      </c>
      <c r="HR281" s="176">
        <f t="shared" si="334"/>
        <v>0</v>
      </c>
      <c r="HS281" s="176">
        <f t="shared" si="334"/>
        <v>0</v>
      </c>
      <c r="HT281" s="176">
        <f t="shared" si="334"/>
        <v>0</v>
      </c>
      <c r="HU281" s="176">
        <f t="shared" si="334"/>
        <v>0</v>
      </c>
      <c r="HV281" s="176">
        <f t="shared" si="334"/>
        <v>0</v>
      </c>
      <c r="HW281" s="176">
        <f t="shared" si="334"/>
        <v>0</v>
      </c>
      <c r="HX281" s="176">
        <f t="shared" si="334"/>
        <v>0</v>
      </c>
      <c r="HY281" s="176">
        <f t="shared" ref="HY281:IG296" si="358">+NORMDIST($H281,HY$12,HY$13,FALSE)</f>
        <v>0</v>
      </c>
      <c r="HZ281" s="176">
        <f t="shared" si="358"/>
        <v>0</v>
      </c>
      <c r="IA281" s="176">
        <f t="shared" si="358"/>
        <v>0</v>
      </c>
      <c r="IB281" s="176">
        <f t="shared" si="358"/>
        <v>0</v>
      </c>
      <c r="IC281" s="176">
        <f t="shared" si="358"/>
        <v>0</v>
      </c>
      <c r="ID281" s="176">
        <f t="shared" si="358"/>
        <v>0</v>
      </c>
      <c r="IE281" s="176">
        <f t="shared" si="358"/>
        <v>0</v>
      </c>
      <c r="IF281" s="176">
        <f t="shared" si="358"/>
        <v>0</v>
      </c>
      <c r="IG281" s="176">
        <f t="shared" si="358"/>
        <v>0</v>
      </c>
    </row>
    <row r="282" spans="2:241" ht="12.75" customHeight="1" x14ac:dyDescent="0.25">
      <c r="B282" s="174"/>
      <c r="C282" s="174"/>
      <c r="D282" s="174">
        <f t="shared" si="347"/>
        <v>0</v>
      </c>
      <c r="E282"/>
      <c r="F282"/>
      <c r="G282" s="177">
        <v>269</v>
      </c>
      <c r="H282" s="176">
        <f t="shared" si="348"/>
        <v>41.70894645309432</v>
      </c>
      <c r="I282" s="176">
        <f t="shared" si="349"/>
        <v>0</v>
      </c>
      <c r="K282" s="176">
        <f t="shared" si="330"/>
        <v>0</v>
      </c>
      <c r="L282" s="176">
        <f t="shared" si="330"/>
        <v>0</v>
      </c>
      <c r="M282" s="176">
        <f t="shared" si="330"/>
        <v>0</v>
      </c>
      <c r="N282" s="176">
        <f t="shared" si="330"/>
        <v>0</v>
      </c>
      <c r="O282" s="176">
        <f t="shared" si="330"/>
        <v>0</v>
      </c>
      <c r="P282" s="176">
        <f t="shared" si="330"/>
        <v>0</v>
      </c>
      <c r="Q282" s="176">
        <f t="shared" si="330"/>
        <v>0</v>
      </c>
      <c r="R282" s="176">
        <f t="shared" si="330"/>
        <v>0</v>
      </c>
      <c r="S282" s="176">
        <f t="shared" si="330"/>
        <v>0</v>
      </c>
      <c r="T282" s="176">
        <f t="shared" si="330"/>
        <v>0</v>
      </c>
      <c r="U282" s="176">
        <f t="shared" si="328"/>
        <v>0</v>
      </c>
      <c r="V282" s="176">
        <f t="shared" si="328"/>
        <v>0</v>
      </c>
      <c r="W282" s="176">
        <f t="shared" si="328"/>
        <v>0</v>
      </c>
      <c r="X282" s="176">
        <f t="shared" si="328"/>
        <v>0</v>
      </c>
      <c r="Y282" s="176">
        <f t="shared" si="328"/>
        <v>0</v>
      </c>
      <c r="Z282" s="176">
        <f t="shared" si="328"/>
        <v>0</v>
      </c>
      <c r="AA282" s="176">
        <f t="shared" si="328"/>
        <v>0</v>
      </c>
      <c r="AB282" s="176">
        <f t="shared" si="328"/>
        <v>0</v>
      </c>
      <c r="AC282" s="176">
        <f t="shared" si="328"/>
        <v>0</v>
      </c>
      <c r="AD282" s="176">
        <f t="shared" si="328"/>
        <v>0</v>
      </c>
      <c r="AE282" s="176">
        <f t="shared" si="328"/>
        <v>0</v>
      </c>
      <c r="AF282" s="176">
        <f t="shared" si="335"/>
        <v>0</v>
      </c>
      <c r="AG282" s="176">
        <f t="shared" si="335"/>
        <v>0</v>
      </c>
      <c r="AH282" s="176">
        <f t="shared" si="335"/>
        <v>0</v>
      </c>
      <c r="AI282" s="176">
        <f t="shared" si="335"/>
        <v>0</v>
      </c>
      <c r="AJ282" s="176">
        <f t="shared" si="335"/>
        <v>0</v>
      </c>
      <c r="AK282" s="176">
        <f t="shared" si="335"/>
        <v>0</v>
      </c>
      <c r="AL282" s="176">
        <f t="shared" si="335"/>
        <v>0</v>
      </c>
      <c r="AM282" s="176">
        <f t="shared" si="335"/>
        <v>0</v>
      </c>
      <c r="AN282" s="176">
        <f t="shared" si="335"/>
        <v>0</v>
      </c>
      <c r="AO282" s="176">
        <f t="shared" si="335"/>
        <v>0</v>
      </c>
      <c r="AP282" s="176">
        <f t="shared" si="335"/>
        <v>0</v>
      </c>
      <c r="AQ282" s="176">
        <f t="shared" si="335"/>
        <v>0</v>
      </c>
      <c r="AR282" s="176">
        <f t="shared" si="335"/>
        <v>0</v>
      </c>
      <c r="AS282" s="176">
        <f t="shared" si="335"/>
        <v>0</v>
      </c>
      <c r="AT282" s="176">
        <f t="shared" si="335"/>
        <v>0</v>
      </c>
      <c r="AU282" s="176">
        <f t="shared" si="335"/>
        <v>0</v>
      </c>
      <c r="AV282" s="176">
        <f t="shared" si="356"/>
        <v>0</v>
      </c>
      <c r="AW282" s="176">
        <f t="shared" si="356"/>
        <v>0</v>
      </c>
      <c r="AX282" s="176">
        <f t="shared" si="356"/>
        <v>0</v>
      </c>
      <c r="AY282" s="176">
        <f t="shared" si="329"/>
        <v>0</v>
      </c>
      <c r="AZ282" s="176">
        <f t="shared" si="329"/>
        <v>0</v>
      </c>
      <c r="BA282" s="176">
        <f t="shared" si="329"/>
        <v>0</v>
      </c>
      <c r="BB282" s="176">
        <f t="shared" si="329"/>
        <v>0</v>
      </c>
      <c r="BC282" s="176">
        <f t="shared" si="329"/>
        <v>0</v>
      </c>
      <c r="BD282" s="176">
        <f t="shared" si="329"/>
        <v>0</v>
      </c>
      <c r="BE282" s="176">
        <f t="shared" si="329"/>
        <v>0</v>
      </c>
      <c r="BF282" s="176">
        <f t="shared" si="329"/>
        <v>0</v>
      </c>
      <c r="BG282" s="176">
        <f t="shared" si="329"/>
        <v>0</v>
      </c>
      <c r="BH282" s="176">
        <f t="shared" si="329"/>
        <v>0</v>
      </c>
      <c r="BI282" s="176">
        <f t="shared" si="329"/>
        <v>0</v>
      </c>
      <c r="BJ282" s="176">
        <f t="shared" ref="BI282:BX301" si="359">+NORMDIST($H282,BJ$12,BJ$13,FALSE)</f>
        <v>0</v>
      </c>
      <c r="BK282" s="176">
        <f t="shared" si="359"/>
        <v>0</v>
      </c>
      <c r="BL282" s="176">
        <f t="shared" si="359"/>
        <v>0</v>
      </c>
      <c r="BM282" s="176">
        <f t="shared" si="359"/>
        <v>0</v>
      </c>
      <c r="BN282" s="176">
        <f t="shared" si="359"/>
        <v>0</v>
      </c>
      <c r="BO282" s="176">
        <f t="shared" si="359"/>
        <v>0</v>
      </c>
      <c r="BP282" s="176">
        <f t="shared" si="359"/>
        <v>0</v>
      </c>
      <c r="BQ282" s="176">
        <f t="shared" si="359"/>
        <v>0</v>
      </c>
      <c r="BR282" s="176">
        <f t="shared" si="359"/>
        <v>0</v>
      </c>
      <c r="BS282" s="176">
        <f t="shared" si="352"/>
        <v>0</v>
      </c>
      <c r="BT282" s="176">
        <f t="shared" si="352"/>
        <v>0</v>
      </c>
      <c r="BU282" s="176">
        <f t="shared" si="352"/>
        <v>0</v>
      </c>
      <c r="BV282" s="176">
        <f t="shared" si="352"/>
        <v>0</v>
      </c>
      <c r="BW282" s="176">
        <f t="shared" si="352"/>
        <v>0</v>
      </c>
      <c r="BX282" s="176">
        <f t="shared" si="352"/>
        <v>0</v>
      </c>
      <c r="BY282" s="176">
        <f t="shared" si="352"/>
        <v>0</v>
      </c>
      <c r="BZ282" s="176">
        <f t="shared" si="352"/>
        <v>0</v>
      </c>
      <c r="CA282" s="176">
        <f t="shared" si="352"/>
        <v>0</v>
      </c>
      <c r="CB282" s="176">
        <f t="shared" si="352"/>
        <v>0</v>
      </c>
      <c r="CC282" s="176">
        <f t="shared" si="352"/>
        <v>0</v>
      </c>
      <c r="CD282" s="176">
        <f t="shared" si="352"/>
        <v>0</v>
      </c>
      <c r="CE282" s="176">
        <f t="shared" si="355"/>
        <v>0</v>
      </c>
      <c r="CF282" s="176">
        <f t="shared" si="355"/>
        <v>0</v>
      </c>
      <c r="CG282" s="176">
        <f t="shared" si="355"/>
        <v>0</v>
      </c>
      <c r="CH282" s="176">
        <f t="shared" si="355"/>
        <v>0</v>
      </c>
      <c r="CI282" s="176">
        <f t="shared" si="355"/>
        <v>0</v>
      </c>
      <c r="CJ282" s="176">
        <f t="shared" si="355"/>
        <v>0</v>
      </c>
      <c r="CK282" s="176">
        <f t="shared" si="355"/>
        <v>0</v>
      </c>
      <c r="CL282" s="176">
        <f t="shared" si="355"/>
        <v>0</v>
      </c>
      <c r="CM282" s="176">
        <f t="shared" si="355"/>
        <v>0</v>
      </c>
      <c r="CN282" s="176">
        <f t="shared" si="355"/>
        <v>0</v>
      </c>
      <c r="CO282" s="176">
        <f t="shared" si="355"/>
        <v>0</v>
      </c>
      <c r="CP282" s="176">
        <f t="shared" si="355"/>
        <v>0</v>
      </c>
      <c r="CQ282" s="176">
        <f t="shared" si="355"/>
        <v>0</v>
      </c>
      <c r="CR282" s="176">
        <f t="shared" si="355"/>
        <v>0</v>
      </c>
      <c r="CS282" s="176">
        <f t="shared" si="355"/>
        <v>0</v>
      </c>
      <c r="CT282" s="176">
        <f t="shared" si="355"/>
        <v>0</v>
      </c>
      <c r="CU282" s="176">
        <f t="shared" si="354"/>
        <v>0</v>
      </c>
      <c r="CV282" s="176">
        <f t="shared" si="354"/>
        <v>0</v>
      </c>
      <c r="CW282" s="176">
        <f t="shared" si="354"/>
        <v>0</v>
      </c>
      <c r="CX282" s="176">
        <f t="shared" si="354"/>
        <v>0</v>
      </c>
      <c r="CY282" s="176">
        <f t="shared" si="354"/>
        <v>0</v>
      </c>
      <c r="CZ282" s="176">
        <f t="shared" si="354"/>
        <v>0</v>
      </c>
      <c r="DA282" s="176">
        <f t="shared" si="354"/>
        <v>0</v>
      </c>
      <c r="DB282" s="176">
        <f t="shared" si="354"/>
        <v>0</v>
      </c>
      <c r="DC282" s="176">
        <f t="shared" si="354"/>
        <v>0</v>
      </c>
      <c r="DD282" s="176">
        <f t="shared" si="354"/>
        <v>0</v>
      </c>
      <c r="DE282" s="176">
        <f t="shared" si="354"/>
        <v>0</v>
      </c>
      <c r="DF282" s="176">
        <f t="shared" si="354"/>
        <v>0</v>
      </c>
      <c r="DG282" s="176">
        <f t="shared" si="354"/>
        <v>0</v>
      </c>
      <c r="DH282" s="176">
        <f t="shared" si="357"/>
        <v>0</v>
      </c>
      <c r="DI282" s="176">
        <f t="shared" si="345"/>
        <v>0</v>
      </c>
      <c r="DJ282" s="176">
        <f t="shared" si="345"/>
        <v>0</v>
      </c>
      <c r="DK282" s="176">
        <f t="shared" si="345"/>
        <v>0</v>
      </c>
      <c r="DL282" s="176">
        <f t="shared" si="345"/>
        <v>0</v>
      </c>
      <c r="DM282" s="176">
        <f t="shared" si="345"/>
        <v>0</v>
      </c>
      <c r="DN282" s="176">
        <f t="shared" si="345"/>
        <v>0</v>
      </c>
      <c r="DO282" s="176">
        <f t="shared" si="345"/>
        <v>0</v>
      </c>
      <c r="DP282" s="176">
        <f t="shared" si="345"/>
        <v>0</v>
      </c>
      <c r="DQ282" s="176">
        <f t="shared" si="345"/>
        <v>0</v>
      </c>
      <c r="DR282" s="176">
        <f t="shared" si="345"/>
        <v>0</v>
      </c>
      <c r="DS282" s="176">
        <f t="shared" si="345"/>
        <v>0</v>
      </c>
      <c r="DT282" s="176">
        <f t="shared" si="345"/>
        <v>0</v>
      </c>
      <c r="DU282" s="176">
        <f t="shared" si="345"/>
        <v>0</v>
      </c>
      <c r="DV282" s="176">
        <f t="shared" si="345"/>
        <v>0</v>
      </c>
      <c r="DW282" s="176">
        <f t="shared" si="345"/>
        <v>0</v>
      </c>
      <c r="DX282" s="176">
        <f t="shared" si="345"/>
        <v>0</v>
      </c>
      <c r="DY282" s="176">
        <f t="shared" si="346"/>
        <v>0</v>
      </c>
      <c r="DZ282" s="176">
        <f t="shared" si="346"/>
        <v>0</v>
      </c>
      <c r="EA282" s="176">
        <f t="shared" si="346"/>
        <v>0</v>
      </c>
      <c r="EB282" s="176">
        <f t="shared" si="346"/>
        <v>0</v>
      </c>
      <c r="EC282" s="176">
        <f t="shared" si="346"/>
        <v>0</v>
      </c>
      <c r="ED282" s="176">
        <f t="shared" si="346"/>
        <v>0</v>
      </c>
      <c r="EE282" s="176">
        <f t="shared" si="346"/>
        <v>0</v>
      </c>
      <c r="EF282" s="176">
        <f t="shared" si="346"/>
        <v>0</v>
      </c>
      <c r="EG282" s="176">
        <f t="shared" si="346"/>
        <v>0</v>
      </c>
      <c r="EH282" s="176">
        <f t="shared" si="346"/>
        <v>0</v>
      </c>
      <c r="EI282" s="176">
        <f t="shared" si="346"/>
        <v>0</v>
      </c>
      <c r="EJ282" s="176">
        <f t="shared" si="336"/>
        <v>0</v>
      </c>
      <c r="EK282" s="176">
        <f t="shared" si="336"/>
        <v>0</v>
      </c>
      <c r="EL282" s="176">
        <f t="shared" si="336"/>
        <v>0</v>
      </c>
      <c r="EM282" s="176">
        <f t="shared" si="336"/>
        <v>0</v>
      </c>
      <c r="EN282" s="176">
        <f t="shared" si="336"/>
        <v>0</v>
      </c>
      <c r="EO282" s="176">
        <f t="shared" si="336"/>
        <v>0</v>
      </c>
      <c r="EP282" s="176">
        <f t="shared" si="336"/>
        <v>0</v>
      </c>
      <c r="EQ282" s="176">
        <f t="shared" si="336"/>
        <v>0</v>
      </c>
      <c r="ER282" s="176">
        <f t="shared" si="336"/>
        <v>0</v>
      </c>
      <c r="ES282" s="176">
        <f t="shared" si="336"/>
        <v>0</v>
      </c>
      <c r="ET282" s="176">
        <f t="shared" si="336"/>
        <v>0</v>
      </c>
      <c r="EU282" s="176">
        <f t="shared" si="336"/>
        <v>0</v>
      </c>
      <c r="EV282" s="176">
        <f t="shared" si="337"/>
        <v>0</v>
      </c>
      <c r="EW282" s="176">
        <f t="shared" si="337"/>
        <v>0</v>
      </c>
      <c r="EX282" s="176">
        <f t="shared" si="337"/>
        <v>0</v>
      </c>
      <c r="EY282" s="176">
        <f t="shared" si="337"/>
        <v>0</v>
      </c>
      <c r="EZ282" s="176">
        <f t="shared" si="337"/>
        <v>0</v>
      </c>
      <c r="FA282" s="176">
        <f t="shared" si="337"/>
        <v>0</v>
      </c>
      <c r="FB282" s="176">
        <f t="shared" si="337"/>
        <v>0</v>
      </c>
      <c r="FC282" s="176">
        <f t="shared" si="337"/>
        <v>0</v>
      </c>
      <c r="FD282" s="176">
        <f t="shared" si="337"/>
        <v>0</v>
      </c>
      <c r="FE282" s="176">
        <f t="shared" si="337"/>
        <v>0</v>
      </c>
      <c r="FF282" s="176">
        <f t="shared" si="337"/>
        <v>0</v>
      </c>
      <c r="FG282" s="176">
        <f t="shared" si="337"/>
        <v>0</v>
      </c>
      <c r="FH282" s="176">
        <f t="shared" si="337"/>
        <v>0</v>
      </c>
      <c r="FI282" s="176">
        <f t="shared" si="337"/>
        <v>0</v>
      </c>
      <c r="FJ282" s="176">
        <f t="shared" si="342"/>
        <v>0</v>
      </c>
      <c r="FK282" s="176">
        <f t="shared" si="342"/>
        <v>0</v>
      </c>
      <c r="FL282" s="176">
        <f t="shared" si="342"/>
        <v>0</v>
      </c>
      <c r="FM282" s="176">
        <f t="shared" si="342"/>
        <v>0</v>
      </c>
      <c r="FN282" s="176">
        <f t="shared" si="342"/>
        <v>0</v>
      </c>
      <c r="FO282" s="176">
        <f t="shared" si="342"/>
        <v>0</v>
      </c>
      <c r="FP282" s="176">
        <f t="shared" si="342"/>
        <v>0</v>
      </c>
      <c r="FQ282" s="176">
        <f t="shared" si="342"/>
        <v>0</v>
      </c>
      <c r="FR282" s="176">
        <f t="shared" si="342"/>
        <v>0</v>
      </c>
      <c r="FS282" s="176">
        <f t="shared" si="351"/>
        <v>0</v>
      </c>
      <c r="FT282" s="176">
        <f t="shared" si="351"/>
        <v>0</v>
      </c>
      <c r="FU282" s="176">
        <f t="shared" si="351"/>
        <v>0</v>
      </c>
      <c r="FV282" s="176">
        <f t="shared" si="351"/>
        <v>0</v>
      </c>
      <c r="FW282" s="176">
        <f t="shared" si="351"/>
        <v>0</v>
      </c>
      <c r="FX282" s="176">
        <f t="shared" si="351"/>
        <v>0</v>
      </c>
      <c r="FY282" s="176">
        <f t="shared" si="351"/>
        <v>0</v>
      </c>
      <c r="FZ282" s="176">
        <f t="shared" si="351"/>
        <v>0</v>
      </c>
      <c r="GA282" s="176">
        <f t="shared" si="351"/>
        <v>0</v>
      </c>
      <c r="GB282" s="176">
        <f t="shared" si="351"/>
        <v>0</v>
      </c>
      <c r="GC282" s="176">
        <f t="shared" si="351"/>
        <v>0</v>
      </c>
      <c r="GD282" s="176">
        <f t="shared" si="351"/>
        <v>0</v>
      </c>
      <c r="GE282" s="176">
        <f t="shared" si="351"/>
        <v>0</v>
      </c>
      <c r="GF282" s="176">
        <f t="shared" si="351"/>
        <v>0</v>
      </c>
      <c r="GG282" s="176">
        <f t="shared" si="351"/>
        <v>0</v>
      </c>
      <c r="GH282" s="176">
        <f t="shared" si="351"/>
        <v>0</v>
      </c>
      <c r="GI282" s="176">
        <f t="shared" si="331"/>
        <v>0</v>
      </c>
      <c r="GJ282" s="176">
        <f t="shared" si="331"/>
        <v>0</v>
      </c>
      <c r="GK282" s="176">
        <f t="shared" si="331"/>
        <v>0</v>
      </c>
      <c r="GL282" s="176">
        <f t="shared" si="331"/>
        <v>0</v>
      </c>
      <c r="GM282" s="176">
        <f t="shared" si="331"/>
        <v>0</v>
      </c>
      <c r="GN282" s="176">
        <f t="shared" si="331"/>
        <v>0</v>
      </c>
      <c r="GO282" s="176">
        <f t="shared" ref="GO282:GX282" si="360">+NORMDIST($H282,GO$12,GO$13,FALSE)</f>
        <v>0</v>
      </c>
      <c r="GP282" s="176">
        <f t="shared" si="360"/>
        <v>0</v>
      </c>
      <c r="GQ282" s="176">
        <f t="shared" si="360"/>
        <v>0</v>
      </c>
      <c r="GR282" s="176">
        <f t="shared" si="360"/>
        <v>0</v>
      </c>
      <c r="GS282" s="176">
        <f t="shared" si="360"/>
        <v>0</v>
      </c>
      <c r="GT282" s="176">
        <f t="shared" si="360"/>
        <v>0</v>
      </c>
      <c r="GU282" s="176">
        <f t="shared" si="360"/>
        <v>0</v>
      </c>
      <c r="GV282" s="176">
        <f t="shared" si="360"/>
        <v>0</v>
      </c>
      <c r="GW282" s="176">
        <f t="shared" si="360"/>
        <v>0</v>
      </c>
      <c r="GX282" s="176">
        <f t="shared" si="360"/>
        <v>0</v>
      </c>
      <c r="GY282" s="176">
        <f t="shared" si="343"/>
        <v>0</v>
      </c>
      <c r="GZ282" s="176">
        <f t="shared" si="343"/>
        <v>0</v>
      </c>
      <c r="HA282" s="176">
        <f t="shared" si="343"/>
        <v>0</v>
      </c>
      <c r="HB282" s="176">
        <f t="shared" si="338"/>
        <v>0</v>
      </c>
      <c r="HC282" s="176">
        <f t="shared" si="338"/>
        <v>0</v>
      </c>
      <c r="HD282" s="176">
        <f t="shared" si="338"/>
        <v>0</v>
      </c>
      <c r="HE282" s="176">
        <f t="shared" si="338"/>
        <v>0</v>
      </c>
      <c r="HF282" s="176">
        <f t="shared" si="338"/>
        <v>0</v>
      </c>
      <c r="HG282" s="176">
        <f t="shared" si="338"/>
        <v>0</v>
      </c>
      <c r="HH282" s="176">
        <f t="shared" si="338"/>
        <v>0</v>
      </c>
      <c r="HI282" s="176">
        <f t="shared" si="338"/>
        <v>0</v>
      </c>
      <c r="HJ282" s="176">
        <f t="shared" si="338"/>
        <v>0</v>
      </c>
      <c r="HK282" s="176">
        <f t="shared" si="338"/>
        <v>0</v>
      </c>
      <c r="HL282" s="176">
        <f t="shared" si="338"/>
        <v>0</v>
      </c>
      <c r="HM282" s="176">
        <f t="shared" si="338"/>
        <v>0</v>
      </c>
      <c r="HN282" s="176">
        <f t="shared" si="338"/>
        <v>0</v>
      </c>
      <c r="HO282" s="176">
        <f t="shared" si="338"/>
        <v>0</v>
      </c>
      <c r="HP282" s="176">
        <f t="shared" ref="HP282:IE298" si="361">+NORMDIST($H282,HP$12,HP$13,FALSE)</f>
        <v>0</v>
      </c>
      <c r="HQ282" s="176">
        <f t="shared" si="361"/>
        <v>0</v>
      </c>
      <c r="HR282" s="176">
        <f t="shared" si="361"/>
        <v>0</v>
      </c>
      <c r="HS282" s="176">
        <f t="shared" si="361"/>
        <v>0</v>
      </c>
      <c r="HT282" s="176">
        <f t="shared" si="361"/>
        <v>0</v>
      </c>
      <c r="HU282" s="176">
        <f t="shared" si="361"/>
        <v>0</v>
      </c>
      <c r="HV282" s="176">
        <f t="shared" si="361"/>
        <v>0</v>
      </c>
      <c r="HW282" s="176">
        <f t="shared" si="361"/>
        <v>0</v>
      </c>
      <c r="HX282" s="176">
        <f t="shared" si="361"/>
        <v>0</v>
      </c>
      <c r="HY282" s="176">
        <f t="shared" si="361"/>
        <v>0</v>
      </c>
      <c r="HZ282" s="176">
        <f t="shared" si="361"/>
        <v>0</v>
      </c>
      <c r="IA282" s="176">
        <f t="shared" si="361"/>
        <v>0</v>
      </c>
      <c r="IB282" s="176">
        <f t="shared" si="361"/>
        <v>0</v>
      </c>
      <c r="IC282" s="176">
        <f t="shared" si="361"/>
        <v>0</v>
      </c>
      <c r="ID282" s="176">
        <f t="shared" si="361"/>
        <v>0</v>
      </c>
      <c r="IE282" s="176">
        <f t="shared" si="361"/>
        <v>0</v>
      </c>
      <c r="IF282" s="176">
        <f t="shared" si="358"/>
        <v>0</v>
      </c>
      <c r="IG282" s="176">
        <f t="shared" si="358"/>
        <v>0</v>
      </c>
    </row>
    <row r="283" spans="2:241" ht="12.75" customHeight="1" x14ac:dyDescent="0.25">
      <c r="B283" s="174"/>
      <c r="C283" s="174"/>
      <c r="D283" s="174">
        <f t="shared" si="347"/>
        <v>0</v>
      </c>
      <c r="E283"/>
      <c r="F283"/>
      <c r="G283" s="177">
        <v>270</v>
      </c>
      <c r="H283" s="176">
        <f t="shared" si="348"/>
        <v>41.863998298644852</v>
      </c>
      <c r="I283" s="176">
        <f t="shared" si="349"/>
        <v>0</v>
      </c>
      <c r="K283" s="176">
        <f t="shared" si="330"/>
        <v>0</v>
      </c>
      <c r="L283" s="176">
        <f t="shared" si="330"/>
        <v>0</v>
      </c>
      <c r="M283" s="176">
        <f t="shared" si="330"/>
        <v>0</v>
      </c>
      <c r="N283" s="176">
        <f t="shared" si="330"/>
        <v>0</v>
      </c>
      <c r="O283" s="176">
        <f t="shared" si="330"/>
        <v>0</v>
      </c>
      <c r="P283" s="176">
        <f t="shared" si="330"/>
        <v>0</v>
      </c>
      <c r="Q283" s="176">
        <f t="shared" si="330"/>
        <v>0</v>
      </c>
      <c r="R283" s="176">
        <f t="shared" si="330"/>
        <v>0</v>
      </c>
      <c r="S283" s="176">
        <f t="shared" si="330"/>
        <v>0</v>
      </c>
      <c r="T283" s="176">
        <f t="shared" si="330"/>
        <v>0</v>
      </c>
      <c r="U283" s="176">
        <f t="shared" si="328"/>
        <v>0</v>
      </c>
      <c r="V283" s="176">
        <f t="shared" si="328"/>
        <v>0</v>
      </c>
      <c r="W283" s="176">
        <f t="shared" si="328"/>
        <v>0</v>
      </c>
      <c r="X283" s="176">
        <f t="shared" si="328"/>
        <v>0</v>
      </c>
      <c r="Y283" s="176">
        <f t="shared" si="328"/>
        <v>0</v>
      </c>
      <c r="Z283" s="176">
        <f t="shared" si="328"/>
        <v>0</v>
      </c>
      <c r="AA283" s="176">
        <f t="shared" si="328"/>
        <v>0</v>
      </c>
      <c r="AB283" s="176">
        <f t="shared" si="328"/>
        <v>0</v>
      </c>
      <c r="AC283" s="176">
        <f t="shared" si="328"/>
        <v>0</v>
      </c>
      <c r="AD283" s="176">
        <f t="shared" si="328"/>
        <v>0</v>
      </c>
      <c r="AE283" s="176">
        <f t="shared" si="328"/>
        <v>0</v>
      </c>
      <c r="AF283" s="176">
        <f t="shared" si="335"/>
        <v>0</v>
      </c>
      <c r="AG283" s="176">
        <f t="shared" si="335"/>
        <v>0</v>
      </c>
      <c r="AH283" s="176">
        <f t="shared" si="335"/>
        <v>0</v>
      </c>
      <c r="AI283" s="176">
        <f t="shared" si="335"/>
        <v>0</v>
      </c>
      <c r="AJ283" s="176">
        <f t="shared" si="335"/>
        <v>0</v>
      </c>
      <c r="AK283" s="176">
        <f t="shared" si="335"/>
        <v>0</v>
      </c>
      <c r="AL283" s="176">
        <f t="shared" si="335"/>
        <v>0</v>
      </c>
      <c r="AM283" s="176">
        <f t="shared" si="335"/>
        <v>0</v>
      </c>
      <c r="AN283" s="176">
        <f t="shared" si="335"/>
        <v>0</v>
      </c>
      <c r="AO283" s="176">
        <f t="shared" si="335"/>
        <v>0</v>
      </c>
      <c r="AP283" s="176">
        <f t="shared" si="335"/>
        <v>0</v>
      </c>
      <c r="AQ283" s="176">
        <f t="shared" si="335"/>
        <v>0</v>
      </c>
      <c r="AR283" s="176">
        <f t="shared" si="335"/>
        <v>0</v>
      </c>
      <c r="AS283" s="176">
        <f t="shared" si="335"/>
        <v>0</v>
      </c>
      <c r="AT283" s="176">
        <f t="shared" si="335"/>
        <v>0</v>
      </c>
      <c r="AU283" s="176">
        <f t="shared" si="335"/>
        <v>0</v>
      </c>
      <c r="AV283" s="176">
        <f t="shared" si="356"/>
        <v>0</v>
      </c>
      <c r="AW283" s="176">
        <f t="shared" si="356"/>
        <v>0</v>
      </c>
      <c r="AX283" s="176">
        <f t="shared" si="356"/>
        <v>0</v>
      </c>
      <c r="AY283" s="176">
        <f t="shared" si="356"/>
        <v>0</v>
      </c>
      <c r="AZ283" s="176">
        <f t="shared" si="356"/>
        <v>0</v>
      </c>
      <c r="BA283" s="176">
        <f t="shared" si="356"/>
        <v>0</v>
      </c>
      <c r="BB283" s="176">
        <f t="shared" si="356"/>
        <v>0</v>
      </c>
      <c r="BC283" s="176">
        <f t="shared" si="356"/>
        <v>0</v>
      </c>
      <c r="BD283" s="176">
        <f t="shared" si="356"/>
        <v>0</v>
      </c>
      <c r="BE283" s="176">
        <f t="shared" si="356"/>
        <v>0</v>
      </c>
      <c r="BF283" s="176">
        <f t="shared" si="356"/>
        <v>0</v>
      </c>
      <c r="BG283" s="176">
        <f t="shared" si="356"/>
        <v>0</v>
      </c>
      <c r="BH283" s="176">
        <f t="shared" si="356"/>
        <v>0</v>
      </c>
      <c r="BI283" s="176">
        <f t="shared" si="359"/>
        <v>0</v>
      </c>
      <c r="BJ283" s="176">
        <f t="shared" si="359"/>
        <v>0</v>
      </c>
      <c r="BK283" s="176">
        <f t="shared" si="359"/>
        <v>0</v>
      </c>
      <c r="BL283" s="176">
        <f t="shared" si="359"/>
        <v>0</v>
      </c>
      <c r="BM283" s="176">
        <f t="shared" si="359"/>
        <v>0</v>
      </c>
      <c r="BN283" s="176">
        <f t="shared" si="359"/>
        <v>0</v>
      </c>
      <c r="BO283" s="176">
        <f t="shared" si="359"/>
        <v>0</v>
      </c>
      <c r="BP283" s="176">
        <f t="shared" si="359"/>
        <v>0</v>
      </c>
      <c r="BQ283" s="176">
        <f t="shared" si="359"/>
        <v>0</v>
      </c>
      <c r="BR283" s="176">
        <f t="shared" si="359"/>
        <v>0</v>
      </c>
      <c r="BS283" s="176">
        <f t="shared" si="352"/>
        <v>0</v>
      </c>
      <c r="BT283" s="176">
        <f t="shared" si="352"/>
        <v>0</v>
      </c>
      <c r="BU283" s="176">
        <f t="shared" si="352"/>
        <v>0</v>
      </c>
      <c r="BV283" s="176">
        <f t="shared" si="352"/>
        <v>0</v>
      </c>
      <c r="BW283" s="176">
        <f t="shared" si="352"/>
        <v>0</v>
      </c>
      <c r="BX283" s="176">
        <f t="shared" si="352"/>
        <v>0</v>
      </c>
      <c r="BY283" s="176">
        <f t="shared" si="352"/>
        <v>0</v>
      </c>
      <c r="BZ283" s="176">
        <f t="shared" si="352"/>
        <v>0</v>
      </c>
      <c r="CA283" s="176">
        <f t="shared" si="352"/>
        <v>0</v>
      </c>
      <c r="CB283" s="176">
        <f t="shared" si="352"/>
        <v>0</v>
      </c>
      <c r="CC283" s="176">
        <f t="shared" si="352"/>
        <v>0</v>
      </c>
      <c r="CD283" s="176">
        <f t="shared" si="352"/>
        <v>0</v>
      </c>
      <c r="CE283" s="176">
        <f t="shared" si="355"/>
        <v>0</v>
      </c>
      <c r="CF283" s="176">
        <f t="shared" si="355"/>
        <v>0</v>
      </c>
      <c r="CG283" s="176">
        <f t="shared" si="355"/>
        <v>0</v>
      </c>
      <c r="CH283" s="176">
        <f t="shared" si="355"/>
        <v>0</v>
      </c>
      <c r="CI283" s="176">
        <f t="shared" si="355"/>
        <v>0</v>
      </c>
      <c r="CJ283" s="176">
        <f t="shared" si="355"/>
        <v>0</v>
      </c>
      <c r="CK283" s="176">
        <f t="shared" si="355"/>
        <v>0</v>
      </c>
      <c r="CL283" s="176">
        <f t="shared" si="355"/>
        <v>0</v>
      </c>
      <c r="CM283" s="176">
        <f t="shared" si="355"/>
        <v>0</v>
      </c>
      <c r="CN283" s="176">
        <f t="shared" si="355"/>
        <v>0</v>
      </c>
      <c r="CO283" s="176">
        <f t="shared" si="355"/>
        <v>0</v>
      </c>
      <c r="CP283" s="176">
        <f t="shared" si="355"/>
        <v>0</v>
      </c>
      <c r="CQ283" s="176">
        <f t="shared" si="355"/>
        <v>0</v>
      </c>
      <c r="CR283" s="176">
        <f t="shared" si="355"/>
        <v>0</v>
      </c>
      <c r="CS283" s="176">
        <f t="shared" si="355"/>
        <v>0</v>
      </c>
      <c r="CT283" s="176">
        <f t="shared" si="355"/>
        <v>0</v>
      </c>
      <c r="CU283" s="176">
        <f t="shared" si="354"/>
        <v>0</v>
      </c>
      <c r="CV283" s="176">
        <f t="shared" si="354"/>
        <v>0</v>
      </c>
      <c r="CW283" s="176">
        <f t="shared" si="354"/>
        <v>0</v>
      </c>
      <c r="CX283" s="176">
        <f t="shared" si="354"/>
        <v>0</v>
      </c>
      <c r="CY283" s="176">
        <f t="shared" si="354"/>
        <v>0</v>
      </c>
      <c r="CZ283" s="176">
        <f t="shared" si="354"/>
        <v>0</v>
      </c>
      <c r="DA283" s="176">
        <f t="shared" si="354"/>
        <v>0</v>
      </c>
      <c r="DB283" s="176">
        <f t="shared" si="354"/>
        <v>0</v>
      </c>
      <c r="DC283" s="176">
        <f t="shared" si="354"/>
        <v>0</v>
      </c>
      <c r="DD283" s="176">
        <f t="shared" si="354"/>
        <v>0</v>
      </c>
      <c r="DE283" s="176">
        <f t="shared" si="354"/>
        <v>0</v>
      </c>
      <c r="DF283" s="176">
        <f t="shared" si="354"/>
        <v>0</v>
      </c>
      <c r="DG283" s="176">
        <f t="shared" si="354"/>
        <v>0</v>
      </c>
      <c r="DH283" s="176">
        <f t="shared" si="357"/>
        <v>0</v>
      </c>
      <c r="DI283" s="176">
        <f t="shared" si="345"/>
        <v>0</v>
      </c>
      <c r="DJ283" s="176">
        <f t="shared" si="345"/>
        <v>0</v>
      </c>
      <c r="DK283" s="176">
        <f t="shared" si="345"/>
        <v>0</v>
      </c>
      <c r="DL283" s="176">
        <f t="shared" si="345"/>
        <v>0</v>
      </c>
      <c r="DM283" s="176">
        <f t="shared" si="345"/>
        <v>0</v>
      </c>
      <c r="DN283" s="176">
        <f t="shared" si="345"/>
        <v>0</v>
      </c>
      <c r="DO283" s="176">
        <f t="shared" si="345"/>
        <v>0</v>
      </c>
      <c r="DP283" s="176">
        <f t="shared" si="345"/>
        <v>0</v>
      </c>
      <c r="DQ283" s="176">
        <f t="shared" si="345"/>
        <v>0</v>
      </c>
      <c r="DR283" s="176">
        <f t="shared" si="345"/>
        <v>0</v>
      </c>
      <c r="DS283" s="176">
        <f t="shared" si="345"/>
        <v>0</v>
      </c>
      <c r="DT283" s="176">
        <f t="shared" si="345"/>
        <v>0</v>
      </c>
      <c r="DU283" s="176">
        <f t="shared" si="345"/>
        <v>0</v>
      </c>
      <c r="DV283" s="176">
        <f t="shared" si="345"/>
        <v>0</v>
      </c>
      <c r="DW283" s="176">
        <f t="shared" si="345"/>
        <v>0</v>
      </c>
      <c r="DX283" s="176">
        <f t="shared" ref="DX283:EM301" si="362">+NORMDIST($H283,DX$12,DX$13,FALSE)</f>
        <v>0</v>
      </c>
      <c r="DY283" s="176">
        <f t="shared" si="362"/>
        <v>0</v>
      </c>
      <c r="DZ283" s="176">
        <f t="shared" si="362"/>
        <v>0</v>
      </c>
      <c r="EA283" s="176">
        <f t="shared" si="362"/>
        <v>0</v>
      </c>
      <c r="EB283" s="176">
        <f t="shared" si="362"/>
        <v>0</v>
      </c>
      <c r="EC283" s="176">
        <f t="shared" si="362"/>
        <v>0</v>
      </c>
      <c r="ED283" s="176">
        <f t="shared" si="362"/>
        <v>0</v>
      </c>
      <c r="EE283" s="176">
        <f t="shared" si="362"/>
        <v>0</v>
      </c>
      <c r="EF283" s="176">
        <f t="shared" si="362"/>
        <v>0</v>
      </c>
      <c r="EG283" s="176">
        <f t="shared" si="362"/>
        <v>0</v>
      </c>
      <c r="EH283" s="176">
        <f t="shared" si="362"/>
        <v>0</v>
      </c>
      <c r="EI283" s="176">
        <f t="shared" si="362"/>
        <v>0</v>
      </c>
      <c r="EJ283" s="176">
        <f t="shared" si="336"/>
        <v>0</v>
      </c>
      <c r="EK283" s="176">
        <f t="shared" si="336"/>
        <v>0</v>
      </c>
      <c r="EL283" s="176">
        <f t="shared" si="336"/>
        <v>0</v>
      </c>
      <c r="EM283" s="176">
        <f t="shared" si="336"/>
        <v>0</v>
      </c>
      <c r="EN283" s="176">
        <f t="shared" si="336"/>
        <v>0</v>
      </c>
      <c r="EO283" s="176">
        <f t="shared" si="336"/>
        <v>0</v>
      </c>
      <c r="EP283" s="176">
        <f t="shared" si="336"/>
        <v>0</v>
      </c>
      <c r="EQ283" s="176">
        <f t="shared" si="336"/>
        <v>0</v>
      </c>
      <c r="ER283" s="176">
        <f t="shared" si="336"/>
        <v>0</v>
      </c>
      <c r="ES283" s="176">
        <f t="shared" si="336"/>
        <v>0</v>
      </c>
      <c r="ET283" s="176">
        <f t="shared" si="336"/>
        <v>0</v>
      </c>
      <c r="EU283" s="176">
        <f t="shared" si="336"/>
        <v>0</v>
      </c>
      <c r="EV283" s="176">
        <f t="shared" si="337"/>
        <v>0</v>
      </c>
      <c r="EW283" s="176">
        <f t="shared" si="337"/>
        <v>0</v>
      </c>
      <c r="EX283" s="176">
        <f t="shared" si="337"/>
        <v>0</v>
      </c>
      <c r="EY283" s="176">
        <f t="shared" si="337"/>
        <v>0</v>
      </c>
      <c r="EZ283" s="176">
        <f t="shared" si="337"/>
        <v>0</v>
      </c>
      <c r="FA283" s="176">
        <f t="shared" si="337"/>
        <v>0</v>
      </c>
      <c r="FB283" s="176">
        <f t="shared" si="337"/>
        <v>0</v>
      </c>
      <c r="FC283" s="176">
        <f t="shared" si="337"/>
        <v>0</v>
      </c>
      <c r="FD283" s="176">
        <f t="shared" si="337"/>
        <v>0</v>
      </c>
      <c r="FE283" s="176">
        <f t="shared" si="337"/>
        <v>0</v>
      </c>
      <c r="FF283" s="176">
        <f t="shared" si="337"/>
        <v>0</v>
      </c>
      <c r="FG283" s="176">
        <f t="shared" si="337"/>
        <v>0</v>
      </c>
      <c r="FH283" s="176">
        <f t="shared" si="337"/>
        <v>0</v>
      </c>
      <c r="FI283" s="176">
        <f t="shared" si="337"/>
        <v>0</v>
      </c>
      <c r="FJ283" s="176">
        <f t="shared" si="342"/>
        <v>0</v>
      </c>
      <c r="FK283" s="176">
        <f t="shared" si="342"/>
        <v>0</v>
      </c>
      <c r="FL283" s="176">
        <f t="shared" si="342"/>
        <v>0</v>
      </c>
      <c r="FM283" s="176">
        <f t="shared" si="342"/>
        <v>0</v>
      </c>
      <c r="FN283" s="176">
        <f t="shared" si="342"/>
        <v>0</v>
      </c>
      <c r="FO283" s="176">
        <f t="shared" si="342"/>
        <v>0</v>
      </c>
      <c r="FP283" s="176">
        <f t="shared" si="342"/>
        <v>0</v>
      </c>
      <c r="FQ283" s="176">
        <f t="shared" si="342"/>
        <v>0</v>
      </c>
      <c r="FR283" s="176">
        <f t="shared" si="342"/>
        <v>0</v>
      </c>
      <c r="FS283" s="176">
        <f t="shared" si="351"/>
        <v>0</v>
      </c>
      <c r="FT283" s="176">
        <f t="shared" si="351"/>
        <v>0</v>
      </c>
      <c r="FU283" s="176">
        <f t="shared" si="351"/>
        <v>0</v>
      </c>
      <c r="FV283" s="176">
        <f t="shared" si="351"/>
        <v>0</v>
      </c>
      <c r="FW283" s="176">
        <f t="shared" si="351"/>
        <v>0</v>
      </c>
      <c r="FX283" s="176">
        <f t="shared" si="351"/>
        <v>0</v>
      </c>
      <c r="FY283" s="176">
        <f t="shared" si="351"/>
        <v>0</v>
      </c>
      <c r="FZ283" s="176">
        <f t="shared" si="351"/>
        <v>0</v>
      </c>
      <c r="GA283" s="176">
        <f t="shared" si="351"/>
        <v>0</v>
      </c>
      <c r="GB283" s="176">
        <f t="shared" si="351"/>
        <v>0</v>
      </c>
      <c r="GC283" s="176">
        <f t="shared" si="351"/>
        <v>0</v>
      </c>
      <c r="GD283" s="176">
        <f t="shared" si="351"/>
        <v>0</v>
      </c>
      <c r="GE283" s="176">
        <f t="shared" si="351"/>
        <v>0</v>
      </c>
      <c r="GF283" s="176">
        <f t="shared" si="351"/>
        <v>0</v>
      </c>
      <c r="GG283" s="176">
        <f t="shared" si="351"/>
        <v>0</v>
      </c>
      <c r="GH283" s="176">
        <f t="shared" si="351"/>
        <v>0</v>
      </c>
      <c r="GI283" s="176">
        <f t="shared" ref="GI283:GX299" si="363">+NORMDIST($H283,GI$12,GI$13,FALSE)</f>
        <v>0</v>
      </c>
      <c r="GJ283" s="176">
        <f t="shared" si="363"/>
        <v>0</v>
      </c>
      <c r="GK283" s="176">
        <f t="shared" si="363"/>
        <v>0</v>
      </c>
      <c r="GL283" s="176">
        <f t="shared" si="363"/>
        <v>0</v>
      </c>
      <c r="GM283" s="176">
        <f t="shared" si="363"/>
        <v>0</v>
      </c>
      <c r="GN283" s="176">
        <f t="shared" si="363"/>
        <v>0</v>
      </c>
      <c r="GO283" s="176">
        <f t="shared" si="363"/>
        <v>0</v>
      </c>
      <c r="GP283" s="176">
        <f t="shared" si="363"/>
        <v>0</v>
      </c>
      <c r="GQ283" s="176">
        <f t="shared" si="363"/>
        <v>0</v>
      </c>
      <c r="GR283" s="176">
        <f t="shared" si="363"/>
        <v>0</v>
      </c>
      <c r="GS283" s="176">
        <f t="shared" si="363"/>
        <v>0</v>
      </c>
      <c r="GT283" s="176">
        <f t="shared" si="363"/>
        <v>0</v>
      </c>
      <c r="GU283" s="176">
        <f t="shared" si="363"/>
        <v>0</v>
      </c>
      <c r="GV283" s="176">
        <f t="shared" si="363"/>
        <v>0</v>
      </c>
      <c r="GW283" s="176">
        <f t="shared" si="363"/>
        <v>0</v>
      </c>
      <c r="GX283" s="176">
        <f t="shared" si="363"/>
        <v>0</v>
      </c>
      <c r="GY283" s="176">
        <f t="shared" si="343"/>
        <v>0</v>
      </c>
      <c r="GZ283" s="176">
        <f t="shared" si="343"/>
        <v>0</v>
      </c>
      <c r="HA283" s="176">
        <f t="shared" si="343"/>
        <v>0</v>
      </c>
      <c r="HB283" s="176">
        <f t="shared" si="338"/>
        <v>0</v>
      </c>
      <c r="HC283" s="176">
        <f t="shared" si="338"/>
        <v>0</v>
      </c>
      <c r="HD283" s="176">
        <f t="shared" si="338"/>
        <v>0</v>
      </c>
      <c r="HE283" s="176">
        <f t="shared" si="338"/>
        <v>0</v>
      </c>
      <c r="HF283" s="176">
        <f t="shared" si="338"/>
        <v>0</v>
      </c>
      <c r="HG283" s="176">
        <f t="shared" si="338"/>
        <v>0</v>
      </c>
      <c r="HH283" s="176">
        <f t="shared" si="338"/>
        <v>0</v>
      </c>
      <c r="HI283" s="176">
        <f t="shared" ref="HI283:HX299" si="364">+NORMDIST($H283,HI$12,HI$13,FALSE)</f>
        <v>0</v>
      </c>
      <c r="HJ283" s="176">
        <f t="shared" si="364"/>
        <v>0</v>
      </c>
      <c r="HK283" s="176">
        <f t="shared" si="364"/>
        <v>0</v>
      </c>
      <c r="HL283" s="176">
        <f t="shared" si="364"/>
        <v>0</v>
      </c>
      <c r="HM283" s="176">
        <f t="shared" si="364"/>
        <v>0</v>
      </c>
      <c r="HN283" s="176">
        <f t="shared" si="364"/>
        <v>0</v>
      </c>
      <c r="HO283" s="176">
        <f t="shared" si="364"/>
        <v>0</v>
      </c>
      <c r="HP283" s="176">
        <f t="shared" si="364"/>
        <v>0</v>
      </c>
      <c r="HQ283" s="176">
        <f t="shared" si="364"/>
        <v>0</v>
      </c>
      <c r="HR283" s="176">
        <f t="shared" si="361"/>
        <v>0</v>
      </c>
      <c r="HS283" s="176">
        <f t="shared" si="361"/>
        <v>0</v>
      </c>
      <c r="HT283" s="176">
        <f t="shared" si="361"/>
        <v>0</v>
      </c>
      <c r="HU283" s="176">
        <f t="shared" si="361"/>
        <v>0</v>
      </c>
      <c r="HV283" s="176">
        <f t="shared" si="361"/>
        <v>0</v>
      </c>
      <c r="HW283" s="176">
        <f t="shared" si="361"/>
        <v>0</v>
      </c>
      <c r="HX283" s="176">
        <f t="shared" si="361"/>
        <v>0</v>
      </c>
      <c r="HY283" s="176">
        <f t="shared" si="361"/>
        <v>0</v>
      </c>
      <c r="HZ283" s="176">
        <f t="shared" si="361"/>
        <v>0</v>
      </c>
      <c r="IA283" s="176">
        <f t="shared" si="361"/>
        <v>0</v>
      </c>
      <c r="IB283" s="176">
        <f t="shared" si="361"/>
        <v>0</v>
      </c>
      <c r="IC283" s="176">
        <f t="shared" si="361"/>
        <v>0</v>
      </c>
      <c r="ID283" s="176">
        <f t="shared" si="361"/>
        <v>0</v>
      </c>
      <c r="IE283" s="176">
        <f t="shared" si="361"/>
        <v>0</v>
      </c>
      <c r="IF283" s="176">
        <f t="shared" si="358"/>
        <v>0</v>
      </c>
      <c r="IG283" s="176">
        <f t="shared" si="358"/>
        <v>0</v>
      </c>
    </row>
    <row r="284" spans="2:241" ht="12.75" customHeight="1" x14ac:dyDescent="0.25">
      <c r="B284" s="174"/>
      <c r="C284" s="174"/>
      <c r="D284" s="174">
        <f t="shared" si="347"/>
        <v>0</v>
      </c>
      <c r="E284"/>
      <c r="F284"/>
      <c r="G284" s="177">
        <v>271</v>
      </c>
      <c r="H284" s="176">
        <f t="shared" si="348"/>
        <v>42.01905014419539</v>
      </c>
      <c r="I284" s="176">
        <f t="shared" si="349"/>
        <v>0</v>
      </c>
      <c r="K284" s="176">
        <f t="shared" si="330"/>
        <v>0</v>
      </c>
      <c r="L284" s="176">
        <f t="shared" si="330"/>
        <v>0</v>
      </c>
      <c r="M284" s="176">
        <f t="shared" si="330"/>
        <v>0</v>
      </c>
      <c r="N284" s="176">
        <f t="shared" si="330"/>
        <v>0</v>
      </c>
      <c r="O284" s="176">
        <f t="shared" si="330"/>
        <v>0</v>
      </c>
      <c r="P284" s="176">
        <f t="shared" si="330"/>
        <v>0</v>
      </c>
      <c r="Q284" s="176">
        <f t="shared" si="330"/>
        <v>0</v>
      </c>
      <c r="R284" s="176">
        <f t="shared" si="330"/>
        <v>0</v>
      </c>
      <c r="S284" s="176">
        <f t="shared" si="330"/>
        <v>0</v>
      </c>
      <c r="T284" s="176">
        <f t="shared" si="330"/>
        <v>0</v>
      </c>
      <c r="U284" s="176">
        <f t="shared" si="328"/>
        <v>0</v>
      </c>
      <c r="V284" s="176">
        <f t="shared" si="328"/>
        <v>0</v>
      </c>
      <c r="W284" s="176">
        <f t="shared" si="328"/>
        <v>0</v>
      </c>
      <c r="X284" s="176">
        <f t="shared" si="328"/>
        <v>0</v>
      </c>
      <c r="Y284" s="176">
        <f t="shared" si="328"/>
        <v>0</v>
      </c>
      <c r="Z284" s="176">
        <f t="shared" si="328"/>
        <v>0</v>
      </c>
      <c r="AA284" s="176">
        <f t="shared" si="328"/>
        <v>0</v>
      </c>
      <c r="AB284" s="176">
        <f t="shared" si="328"/>
        <v>0</v>
      </c>
      <c r="AC284" s="176">
        <f t="shared" si="328"/>
        <v>0</v>
      </c>
      <c r="AD284" s="176">
        <f t="shared" si="328"/>
        <v>0</v>
      </c>
      <c r="AE284" s="176">
        <f t="shared" si="328"/>
        <v>0</v>
      </c>
      <c r="AF284" s="176">
        <f t="shared" si="335"/>
        <v>0</v>
      </c>
      <c r="AG284" s="176">
        <f t="shared" si="335"/>
        <v>0</v>
      </c>
      <c r="AH284" s="176">
        <f t="shared" si="335"/>
        <v>0</v>
      </c>
      <c r="AI284" s="176">
        <f t="shared" si="335"/>
        <v>0</v>
      </c>
      <c r="AJ284" s="176">
        <f t="shared" si="335"/>
        <v>0</v>
      </c>
      <c r="AK284" s="176">
        <f t="shared" si="335"/>
        <v>0</v>
      </c>
      <c r="AL284" s="176">
        <f t="shared" si="335"/>
        <v>0</v>
      </c>
      <c r="AM284" s="176">
        <f t="shared" si="335"/>
        <v>0</v>
      </c>
      <c r="AN284" s="176">
        <f t="shared" si="335"/>
        <v>0</v>
      </c>
      <c r="AO284" s="176">
        <f t="shared" si="335"/>
        <v>0</v>
      </c>
      <c r="AP284" s="176">
        <f t="shared" si="335"/>
        <v>0</v>
      </c>
      <c r="AQ284" s="176">
        <f t="shared" si="335"/>
        <v>0</v>
      </c>
      <c r="AR284" s="176">
        <f t="shared" si="335"/>
        <v>0</v>
      </c>
      <c r="AS284" s="176">
        <f t="shared" si="335"/>
        <v>0</v>
      </c>
      <c r="AT284" s="176">
        <f t="shared" si="335"/>
        <v>0</v>
      </c>
      <c r="AU284" s="176">
        <f t="shared" si="335"/>
        <v>0</v>
      </c>
      <c r="AV284" s="176">
        <f t="shared" si="356"/>
        <v>0</v>
      </c>
      <c r="AW284" s="176">
        <f t="shared" si="356"/>
        <v>0</v>
      </c>
      <c r="AX284" s="176">
        <f t="shared" si="356"/>
        <v>0</v>
      </c>
      <c r="AY284" s="176">
        <f t="shared" si="356"/>
        <v>0</v>
      </c>
      <c r="AZ284" s="176">
        <f t="shared" si="356"/>
        <v>0</v>
      </c>
      <c r="BA284" s="176">
        <f t="shared" si="356"/>
        <v>0</v>
      </c>
      <c r="BB284" s="176">
        <f t="shared" si="356"/>
        <v>0</v>
      </c>
      <c r="BC284" s="176">
        <f t="shared" si="356"/>
        <v>0</v>
      </c>
      <c r="BD284" s="176">
        <f t="shared" si="356"/>
        <v>0</v>
      </c>
      <c r="BE284" s="176">
        <f t="shared" si="356"/>
        <v>0</v>
      </c>
      <c r="BF284" s="176">
        <f t="shared" si="356"/>
        <v>0</v>
      </c>
      <c r="BG284" s="176">
        <f t="shared" si="356"/>
        <v>0</v>
      </c>
      <c r="BH284" s="176">
        <f t="shared" si="356"/>
        <v>0</v>
      </c>
      <c r="BI284" s="176">
        <f t="shared" si="359"/>
        <v>0</v>
      </c>
      <c r="BJ284" s="176">
        <f t="shared" si="359"/>
        <v>0</v>
      </c>
      <c r="BK284" s="176">
        <f t="shared" si="359"/>
        <v>0</v>
      </c>
      <c r="BL284" s="176">
        <f t="shared" si="359"/>
        <v>0</v>
      </c>
      <c r="BM284" s="176">
        <f t="shared" si="359"/>
        <v>0</v>
      </c>
      <c r="BN284" s="176">
        <f t="shared" si="359"/>
        <v>0</v>
      </c>
      <c r="BO284" s="176">
        <f t="shared" si="359"/>
        <v>0</v>
      </c>
      <c r="BP284" s="176">
        <f t="shared" si="359"/>
        <v>0</v>
      </c>
      <c r="BQ284" s="176">
        <f t="shared" si="359"/>
        <v>0</v>
      </c>
      <c r="BR284" s="176">
        <f t="shared" si="359"/>
        <v>0</v>
      </c>
      <c r="BS284" s="176">
        <f t="shared" si="352"/>
        <v>0</v>
      </c>
      <c r="BT284" s="176">
        <f t="shared" si="352"/>
        <v>0</v>
      </c>
      <c r="BU284" s="176">
        <f t="shared" si="352"/>
        <v>0</v>
      </c>
      <c r="BV284" s="176">
        <f t="shared" si="352"/>
        <v>0</v>
      </c>
      <c r="BW284" s="176">
        <f t="shared" si="352"/>
        <v>0</v>
      </c>
      <c r="BX284" s="176">
        <f t="shared" si="352"/>
        <v>0</v>
      </c>
      <c r="BY284" s="176">
        <f t="shared" si="352"/>
        <v>0</v>
      </c>
      <c r="BZ284" s="176">
        <f t="shared" si="352"/>
        <v>0</v>
      </c>
      <c r="CA284" s="176">
        <f t="shared" si="352"/>
        <v>0</v>
      </c>
      <c r="CB284" s="176">
        <f t="shared" si="352"/>
        <v>0</v>
      </c>
      <c r="CC284" s="176">
        <f t="shared" si="352"/>
        <v>0</v>
      </c>
      <c r="CD284" s="176">
        <f t="shared" si="352"/>
        <v>0</v>
      </c>
      <c r="CE284" s="176">
        <f t="shared" si="355"/>
        <v>0</v>
      </c>
      <c r="CF284" s="176">
        <f t="shared" si="355"/>
        <v>0</v>
      </c>
      <c r="CG284" s="176">
        <f t="shared" si="355"/>
        <v>0</v>
      </c>
      <c r="CH284" s="176">
        <f t="shared" si="355"/>
        <v>0</v>
      </c>
      <c r="CI284" s="176">
        <f t="shared" si="355"/>
        <v>0</v>
      </c>
      <c r="CJ284" s="176">
        <f t="shared" si="355"/>
        <v>0</v>
      </c>
      <c r="CK284" s="176">
        <f t="shared" si="355"/>
        <v>0</v>
      </c>
      <c r="CL284" s="176">
        <f t="shared" si="355"/>
        <v>0</v>
      </c>
      <c r="CM284" s="176">
        <f t="shared" si="355"/>
        <v>0</v>
      </c>
      <c r="CN284" s="176">
        <f t="shared" si="355"/>
        <v>0</v>
      </c>
      <c r="CO284" s="176">
        <f t="shared" si="355"/>
        <v>0</v>
      </c>
      <c r="CP284" s="176">
        <f t="shared" si="355"/>
        <v>0</v>
      </c>
      <c r="CQ284" s="176">
        <f t="shared" si="355"/>
        <v>0</v>
      </c>
      <c r="CR284" s="176">
        <f t="shared" si="355"/>
        <v>0</v>
      </c>
      <c r="CS284" s="176">
        <f t="shared" si="355"/>
        <v>0</v>
      </c>
      <c r="CT284" s="176">
        <f t="shared" si="355"/>
        <v>0</v>
      </c>
      <c r="CU284" s="176">
        <f t="shared" si="354"/>
        <v>0</v>
      </c>
      <c r="CV284" s="176">
        <f t="shared" si="354"/>
        <v>0</v>
      </c>
      <c r="CW284" s="176">
        <f t="shared" si="354"/>
        <v>0</v>
      </c>
      <c r="CX284" s="176">
        <f t="shared" si="354"/>
        <v>0</v>
      </c>
      <c r="CY284" s="176">
        <f t="shared" si="354"/>
        <v>0</v>
      </c>
      <c r="CZ284" s="176">
        <f t="shared" si="354"/>
        <v>0</v>
      </c>
      <c r="DA284" s="176">
        <f t="shared" si="354"/>
        <v>0</v>
      </c>
      <c r="DB284" s="176">
        <f t="shared" si="354"/>
        <v>0</v>
      </c>
      <c r="DC284" s="176">
        <f t="shared" si="354"/>
        <v>0</v>
      </c>
      <c r="DD284" s="176">
        <f t="shared" si="354"/>
        <v>0</v>
      </c>
      <c r="DE284" s="176">
        <f t="shared" si="354"/>
        <v>0</v>
      </c>
      <c r="DF284" s="176">
        <f t="shared" si="354"/>
        <v>0</v>
      </c>
      <c r="DG284" s="176">
        <f t="shared" si="354"/>
        <v>0</v>
      </c>
      <c r="DH284" s="176">
        <f t="shared" si="357"/>
        <v>0</v>
      </c>
      <c r="DI284" s="176">
        <f t="shared" si="357"/>
        <v>0</v>
      </c>
      <c r="DJ284" s="176">
        <f t="shared" si="357"/>
        <v>0</v>
      </c>
      <c r="DK284" s="176">
        <f t="shared" si="357"/>
        <v>0</v>
      </c>
      <c r="DL284" s="176">
        <f t="shared" si="357"/>
        <v>0</v>
      </c>
      <c r="DM284" s="176">
        <f t="shared" si="357"/>
        <v>0</v>
      </c>
      <c r="DN284" s="176">
        <f t="shared" si="357"/>
        <v>0</v>
      </c>
      <c r="DO284" s="176">
        <f t="shared" si="357"/>
        <v>0</v>
      </c>
      <c r="DP284" s="176">
        <f t="shared" si="357"/>
        <v>0</v>
      </c>
      <c r="DQ284" s="176">
        <f t="shared" si="357"/>
        <v>0</v>
      </c>
      <c r="DR284" s="176">
        <f t="shared" si="357"/>
        <v>0</v>
      </c>
      <c r="DS284" s="176">
        <f t="shared" si="357"/>
        <v>0</v>
      </c>
      <c r="DT284" s="176">
        <f t="shared" si="357"/>
        <v>0</v>
      </c>
      <c r="DU284" s="176">
        <f t="shared" si="357"/>
        <v>0</v>
      </c>
      <c r="DV284" s="176">
        <f t="shared" si="357"/>
        <v>0</v>
      </c>
      <c r="DW284" s="176">
        <f t="shared" si="357"/>
        <v>0</v>
      </c>
      <c r="DX284" s="176">
        <f t="shared" si="362"/>
        <v>0</v>
      </c>
      <c r="DY284" s="176">
        <f t="shared" si="362"/>
        <v>0</v>
      </c>
      <c r="DZ284" s="176">
        <f t="shared" si="362"/>
        <v>0</v>
      </c>
      <c r="EA284" s="176">
        <f t="shared" si="362"/>
        <v>0</v>
      </c>
      <c r="EB284" s="176">
        <f t="shared" si="362"/>
        <v>0</v>
      </c>
      <c r="EC284" s="176">
        <f t="shared" si="362"/>
        <v>0</v>
      </c>
      <c r="ED284" s="176">
        <f t="shared" si="362"/>
        <v>0</v>
      </c>
      <c r="EE284" s="176">
        <f t="shared" si="362"/>
        <v>0</v>
      </c>
      <c r="EF284" s="176">
        <f t="shared" si="362"/>
        <v>0</v>
      </c>
      <c r="EG284" s="176">
        <f t="shared" si="362"/>
        <v>0</v>
      </c>
      <c r="EH284" s="176">
        <f t="shared" si="362"/>
        <v>0</v>
      </c>
      <c r="EI284" s="176">
        <f t="shared" si="362"/>
        <v>0</v>
      </c>
      <c r="EJ284" s="176">
        <f t="shared" si="336"/>
        <v>0</v>
      </c>
      <c r="EK284" s="176">
        <f t="shared" si="336"/>
        <v>0</v>
      </c>
      <c r="EL284" s="176">
        <f t="shared" si="336"/>
        <v>0</v>
      </c>
      <c r="EM284" s="176">
        <f t="shared" si="336"/>
        <v>0</v>
      </c>
      <c r="EN284" s="176">
        <f t="shared" si="336"/>
        <v>0</v>
      </c>
      <c r="EO284" s="176">
        <f t="shared" si="336"/>
        <v>0</v>
      </c>
      <c r="EP284" s="176">
        <f t="shared" si="336"/>
        <v>0</v>
      </c>
      <c r="EQ284" s="176">
        <f t="shared" ref="EQ284:FF299" si="365">+NORMDIST($H284,EQ$12,EQ$13,FALSE)</f>
        <v>0</v>
      </c>
      <c r="ER284" s="176">
        <f t="shared" si="365"/>
        <v>0</v>
      </c>
      <c r="ES284" s="176">
        <f t="shared" si="365"/>
        <v>0</v>
      </c>
      <c r="ET284" s="176">
        <f t="shared" si="365"/>
        <v>0</v>
      </c>
      <c r="EU284" s="176">
        <f t="shared" si="365"/>
        <v>0</v>
      </c>
      <c r="EV284" s="176">
        <f t="shared" si="365"/>
        <v>0</v>
      </c>
      <c r="EW284" s="176">
        <f t="shared" si="365"/>
        <v>0</v>
      </c>
      <c r="EX284" s="176">
        <f t="shared" si="365"/>
        <v>0</v>
      </c>
      <c r="EY284" s="176">
        <f t="shared" si="365"/>
        <v>0</v>
      </c>
      <c r="EZ284" s="176">
        <f t="shared" si="365"/>
        <v>0</v>
      </c>
      <c r="FA284" s="176">
        <f t="shared" si="365"/>
        <v>0</v>
      </c>
      <c r="FB284" s="176">
        <f t="shared" si="337"/>
        <v>0</v>
      </c>
      <c r="FC284" s="176">
        <f t="shared" si="337"/>
        <v>0</v>
      </c>
      <c r="FD284" s="176">
        <f t="shared" si="337"/>
        <v>0</v>
      </c>
      <c r="FE284" s="176">
        <f t="shared" si="337"/>
        <v>0</v>
      </c>
      <c r="FF284" s="176">
        <f t="shared" si="337"/>
        <v>0</v>
      </c>
      <c r="FG284" s="176">
        <f t="shared" si="337"/>
        <v>0</v>
      </c>
      <c r="FH284" s="176">
        <f t="shared" si="337"/>
        <v>0</v>
      </c>
      <c r="FI284" s="176">
        <f t="shared" si="337"/>
        <v>0</v>
      </c>
      <c r="FJ284" s="176">
        <f t="shared" si="342"/>
        <v>0</v>
      </c>
      <c r="FK284" s="176">
        <f t="shared" si="342"/>
        <v>0</v>
      </c>
      <c r="FL284" s="176">
        <f t="shared" si="342"/>
        <v>0</v>
      </c>
      <c r="FM284" s="176">
        <f t="shared" si="342"/>
        <v>0</v>
      </c>
      <c r="FN284" s="176">
        <f t="shared" si="342"/>
        <v>0</v>
      </c>
      <c r="FO284" s="176">
        <f t="shared" si="342"/>
        <v>0</v>
      </c>
      <c r="FP284" s="176">
        <f t="shared" si="342"/>
        <v>0</v>
      </c>
      <c r="FQ284" s="176">
        <f t="shared" si="342"/>
        <v>0</v>
      </c>
      <c r="FR284" s="176">
        <f t="shared" si="342"/>
        <v>0</v>
      </c>
      <c r="FS284" s="176">
        <f t="shared" si="351"/>
        <v>0</v>
      </c>
      <c r="FT284" s="176">
        <f t="shared" si="351"/>
        <v>0</v>
      </c>
      <c r="FU284" s="176">
        <f t="shared" si="351"/>
        <v>0</v>
      </c>
      <c r="FV284" s="176">
        <f t="shared" si="351"/>
        <v>0</v>
      </c>
      <c r="FW284" s="176">
        <f t="shared" si="351"/>
        <v>0</v>
      </c>
      <c r="FX284" s="176">
        <f t="shared" si="351"/>
        <v>0</v>
      </c>
      <c r="FY284" s="176">
        <f t="shared" si="351"/>
        <v>0</v>
      </c>
      <c r="FZ284" s="176">
        <f t="shared" si="351"/>
        <v>0</v>
      </c>
      <c r="GA284" s="176">
        <f t="shared" si="351"/>
        <v>0</v>
      </c>
      <c r="GB284" s="176">
        <f t="shared" si="351"/>
        <v>0</v>
      </c>
      <c r="GC284" s="176">
        <f t="shared" si="351"/>
        <v>0</v>
      </c>
      <c r="GD284" s="176">
        <f t="shared" si="351"/>
        <v>0</v>
      </c>
      <c r="GE284" s="176">
        <f t="shared" si="351"/>
        <v>0</v>
      </c>
      <c r="GF284" s="176">
        <f t="shared" si="351"/>
        <v>0</v>
      </c>
      <c r="GG284" s="176">
        <f t="shared" si="351"/>
        <v>0</v>
      </c>
      <c r="GH284" s="176">
        <f t="shared" si="351"/>
        <v>0</v>
      </c>
      <c r="GI284" s="176">
        <f t="shared" si="363"/>
        <v>0</v>
      </c>
      <c r="GJ284" s="176">
        <f t="shared" si="363"/>
        <v>0</v>
      </c>
      <c r="GK284" s="176">
        <f t="shared" si="363"/>
        <v>0</v>
      </c>
      <c r="GL284" s="176">
        <f t="shared" si="363"/>
        <v>0</v>
      </c>
      <c r="GM284" s="176">
        <f t="shared" si="363"/>
        <v>0</v>
      </c>
      <c r="GN284" s="176">
        <f t="shared" si="363"/>
        <v>0</v>
      </c>
      <c r="GO284" s="176">
        <f t="shared" si="363"/>
        <v>0</v>
      </c>
      <c r="GP284" s="176">
        <f t="shared" si="363"/>
        <v>0</v>
      </c>
      <c r="GQ284" s="176">
        <f t="shared" si="363"/>
        <v>0</v>
      </c>
      <c r="GR284" s="176">
        <f t="shared" si="363"/>
        <v>0</v>
      </c>
      <c r="GS284" s="176">
        <f t="shared" si="363"/>
        <v>0</v>
      </c>
      <c r="GT284" s="176">
        <f t="shared" si="363"/>
        <v>0</v>
      </c>
      <c r="GU284" s="176">
        <f t="shared" si="363"/>
        <v>0</v>
      </c>
      <c r="GV284" s="176">
        <f t="shared" si="363"/>
        <v>0</v>
      </c>
      <c r="GW284" s="176">
        <f t="shared" si="363"/>
        <v>0</v>
      </c>
      <c r="GX284" s="176">
        <f t="shared" si="363"/>
        <v>0</v>
      </c>
      <c r="GY284" s="176">
        <f t="shared" si="343"/>
        <v>0</v>
      </c>
      <c r="GZ284" s="176">
        <f t="shared" si="343"/>
        <v>0</v>
      </c>
      <c r="HA284" s="176">
        <f t="shared" si="343"/>
        <v>0</v>
      </c>
      <c r="HB284" s="176">
        <f t="shared" si="343"/>
        <v>0</v>
      </c>
      <c r="HC284" s="176">
        <f t="shared" si="343"/>
        <v>0</v>
      </c>
      <c r="HD284" s="176">
        <f t="shared" si="343"/>
        <v>0</v>
      </c>
      <c r="HE284" s="176">
        <f t="shared" si="343"/>
        <v>0</v>
      </c>
      <c r="HF284" s="176">
        <f t="shared" si="343"/>
        <v>0</v>
      </c>
      <c r="HG284" s="176">
        <f t="shared" si="343"/>
        <v>0</v>
      </c>
      <c r="HH284" s="176">
        <f t="shared" si="343"/>
        <v>0</v>
      </c>
      <c r="HI284" s="176">
        <f t="shared" si="343"/>
        <v>0</v>
      </c>
      <c r="HJ284" s="176">
        <f t="shared" si="343"/>
        <v>0</v>
      </c>
      <c r="HK284" s="176">
        <f t="shared" si="343"/>
        <v>0</v>
      </c>
      <c r="HL284" s="176">
        <f t="shared" si="364"/>
        <v>0</v>
      </c>
      <c r="HM284" s="176">
        <f t="shared" si="364"/>
        <v>0</v>
      </c>
      <c r="HN284" s="176">
        <f t="shared" si="364"/>
        <v>0</v>
      </c>
      <c r="HO284" s="176">
        <f t="shared" si="364"/>
        <v>0</v>
      </c>
      <c r="HP284" s="176">
        <f t="shared" si="364"/>
        <v>0</v>
      </c>
      <c r="HQ284" s="176">
        <f t="shared" si="364"/>
        <v>0</v>
      </c>
      <c r="HR284" s="176">
        <f t="shared" si="361"/>
        <v>0</v>
      </c>
      <c r="HS284" s="176">
        <f t="shared" si="361"/>
        <v>0</v>
      </c>
      <c r="HT284" s="176">
        <f t="shared" si="361"/>
        <v>0</v>
      </c>
      <c r="HU284" s="176">
        <f t="shared" si="361"/>
        <v>0</v>
      </c>
      <c r="HV284" s="176">
        <f t="shared" si="361"/>
        <v>0</v>
      </c>
      <c r="HW284" s="176">
        <f t="shared" si="361"/>
        <v>0</v>
      </c>
      <c r="HX284" s="176">
        <f t="shared" si="361"/>
        <v>0</v>
      </c>
      <c r="HY284" s="176">
        <f t="shared" si="361"/>
        <v>0</v>
      </c>
      <c r="HZ284" s="176">
        <f t="shared" si="361"/>
        <v>0</v>
      </c>
      <c r="IA284" s="176">
        <f t="shared" si="361"/>
        <v>0</v>
      </c>
      <c r="IB284" s="176">
        <f t="shared" si="361"/>
        <v>0</v>
      </c>
      <c r="IC284" s="176">
        <f t="shared" si="361"/>
        <v>0</v>
      </c>
      <c r="ID284" s="176">
        <f t="shared" si="361"/>
        <v>0</v>
      </c>
      <c r="IE284" s="176">
        <f t="shared" si="361"/>
        <v>0</v>
      </c>
      <c r="IF284" s="176">
        <f t="shared" si="358"/>
        <v>0</v>
      </c>
      <c r="IG284" s="176">
        <f t="shared" si="358"/>
        <v>0</v>
      </c>
    </row>
    <row r="285" spans="2:241" ht="12.75" customHeight="1" x14ac:dyDescent="0.25">
      <c r="B285" s="174"/>
      <c r="C285" s="174"/>
      <c r="D285" s="174">
        <f t="shared" si="347"/>
        <v>0</v>
      </c>
      <c r="E285"/>
      <c r="F285"/>
      <c r="G285" s="177">
        <v>272</v>
      </c>
      <c r="H285" s="176">
        <f t="shared" si="348"/>
        <v>42.174101989745928</v>
      </c>
      <c r="I285" s="176">
        <f t="shared" si="349"/>
        <v>0</v>
      </c>
      <c r="K285" s="176">
        <f t="shared" si="330"/>
        <v>0</v>
      </c>
      <c r="L285" s="176">
        <f t="shared" si="330"/>
        <v>0</v>
      </c>
      <c r="M285" s="176">
        <f t="shared" si="330"/>
        <v>0</v>
      </c>
      <c r="N285" s="176">
        <f t="shared" si="330"/>
        <v>0</v>
      </c>
      <c r="O285" s="176">
        <f t="shared" si="330"/>
        <v>0</v>
      </c>
      <c r="P285" s="176">
        <f t="shared" si="330"/>
        <v>0</v>
      </c>
      <c r="Q285" s="176">
        <f t="shared" si="330"/>
        <v>0</v>
      </c>
      <c r="R285" s="176">
        <f t="shared" si="330"/>
        <v>0</v>
      </c>
      <c r="S285" s="176">
        <f t="shared" si="330"/>
        <v>0</v>
      </c>
      <c r="T285" s="176">
        <f t="shared" si="330"/>
        <v>0</v>
      </c>
      <c r="U285" s="176">
        <f t="shared" si="330"/>
        <v>0</v>
      </c>
      <c r="V285" s="176">
        <f t="shared" si="330"/>
        <v>0</v>
      </c>
      <c r="W285" s="176">
        <f t="shared" si="330"/>
        <v>0</v>
      </c>
      <c r="X285" s="176">
        <f t="shared" si="330"/>
        <v>0</v>
      </c>
      <c r="Y285" s="176">
        <f t="shared" si="330"/>
        <v>0</v>
      </c>
      <c r="Z285" s="176">
        <f t="shared" si="330"/>
        <v>0</v>
      </c>
      <c r="AA285" s="176">
        <f t="shared" si="328"/>
        <v>0</v>
      </c>
      <c r="AB285" s="176">
        <f t="shared" si="328"/>
        <v>0</v>
      </c>
      <c r="AC285" s="176">
        <f t="shared" si="328"/>
        <v>0</v>
      </c>
      <c r="AD285" s="176">
        <f t="shared" si="328"/>
        <v>0</v>
      </c>
      <c r="AE285" s="176">
        <f t="shared" si="328"/>
        <v>0</v>
      </c>
      <c r="AF285" s="176">
        <f t="shared" si="335"/>
        <v>0</v>
      </c>
      <c r="AG285" s="176">
        <f t="shared" si="335"/>
        <v>0</v>
      </c>
      <c r="AH285" s="176">
        <f t="shared" si="335"/>
        <v>0</v>
      </c>
      <c r="AI285" s="176">
        <f t="shared" si="335"/>
        <v>0</v>
      </c>
      <c r="AJ285" s="176">
        <f t="shared" si="335"/>
        <v>0</v>
      </c>
      <c r="AK285" s="176">
        <f t="shared" si="335"/>
        <v>0</v>
      </c>
      <c r="AL285" s="176">
        <f t="shared" si="335"/>
        <v>0</v>
      </c>
      <c r="AM285" s="176">
        <f t="shared" si="335"/>
        <v>0</v>
      </c>
      <c r="AN285" s="176">
        <f t="shared" si="335"/>
        <v>0</v>
      </c>
      <c r="AO285" s="176">
        <f t="shared" si="335"/>
        <v>0</v>
      </c>
      <c r="AP285" s="176">
        <f t="shared" si="335"/>
        <v>0</v>
      </c>
      <c r="AQ285" s="176">
        <f t="shared" si="335"/>
        <v>0</v>
      </c>
      <c r="AR285" s="176">
        <f t="shared" si="335"/>
        <v>0</v>
      </c>
      <c r="AS285" s="176">
        <f t="shared" si="335"/>
        <v>0</v>
      </c>
      <c r="AT285" s="176">
        <f t="shared" si="335"/>
        <v>0</v>
      </c>
      <c r="AU285" s="176">
        <f t="shared" si="335"/>
        <v>0</v>
      </c>
      <c r="AV285" s="176">
        <f t="shared" si="356"/>
        <v>0</v>
      </c>
      <c r="AW285" s="176">
        <f t="shared" si="356"/>
        <v>0</v>
      </c>
      <c r="AX285" s="176">
        <f t="shared" si="356"/>
        <v>0</v>
      </c>
      <c r="AY285" s="176">
        <f t="shared" si="356"/>
        <v>0</v>
      </c>
      <c r="AZ285" s="176">
        <f t="shared" si="356"/>
        <v>0</v>
      </c>
      <c r="BA285" s="176">
        <f t="shared" si="356"/>
        <v>0</v>
      </c>
      <c r="BB285" s="176">
        <f t="shared" si="356"/>
        <v>0</v>
      </c>
      <c r="BC285" s="176">
        <f t="shared" si="356"/>
        <v>0</v>
      </c>
      <c r="BD285" s="176">
        <f t="shared" si="356"/>
        <v>0</v>
      </c>
      <c r="BE285" s="176">
        <f t="shared" si="356"/>
        <v>0</v>
      </c>
      <c r="BF285" s="176">
        <f t="shared" si="356"/>
        <v>0</v>
      </c>
      <c r="BG285" s="176">
        <f t="shared" si="356"/>
        <v>0</v>
      </c>
      <c r="BH285" s="176">
        <f t="shared" si="356"/>
        <v>0</v>
      </c>
      <c r="BI285" s="176">
        <f t="shared" si="359"/>
        <v>0</v>
      </c>
      <c r="BJ285" s="176">
        <f t="shared" si="359"/>
        <v>0</v>
      </c>
      <c r="BK285" s="176">
        <f t="shared" si="359"/>
        <v>0</v>
      </c>
      <c r="BL285" s="176">
        <f t="shared" si="359"/>
        <v>0</v>
      </c>
      <c r="BM285" s="176">
        <f t="shared" si="359"/>
        <v>0</v>
      </c>
      <c r="BN285" s="176">
        <f t="shared" si="359"/>
        <v>0</v>
      </c>
      <c r="BO285" s="176">
        <f t="shared" si="359"/>
        <v>0</v>
      </c>
      <c r="BP285" s="176">
        <f t="shared" si="359"/>
        <v>0</v>
      </c>
      <c r="BQ285" s="176">
        <f t="shared" si="359"/>
        <v>0</v>
      </c>
      <c r="BR285" s="176">
        <f t="shared" si="359"/>
        <v>0</v>
      </c>
      <c r="BS285" s="176">
        <f t="shared" si="352"/>
        <v>0</v>
      </c>
      <c r="BT285" s="176">
        <f t="shared" si="352"/>
        <v>0</v>
      </c>
      <c r="BU285" s="176">
        <f t="shared" si="352"/>
        <v>0</v>
      </c>
      <c r="BV285" s="176">
        <f t="shared" si="352"/>
        <v>0</v>
      </c>
      <c r="BW285" s="176">
        <f t="shared" si="352"/>
        <v>0</v>
      </c>
      <c r="BX285" s="176">
        <f t="shared" si="352"/>
        <v>0</v>
      </c>
      <c r="BY285" s="176">
        <f t="shared" si="352"/>
        <v>0</v>
      </c>
      <c r="BZ285" s="176">
        <f t="shared" si="352"/>
        <v>0</v>
      </c>
      <c r="CA285" s="176">
        <f t="shared" si="352"/>
        <v>0</v>
      </c>
      <c r="CB285" s="176">
        <f t="shared" si="352"/>
        <v>0</v>
      </c>
      <c r="CC285" s="176">
        <f t="shared" si="352"/>
        <v>0</v>
      </c>
      <c r="CD285" s="176">
        <f t="shared" si="352"/>
        <v>0</v>
      </c>
      <c r="CE285" s="176">
        <f t="shared" si="355"/>
        <v>0</v>
      </c>
      <c r="CF285" s="176">
        <f t="shared" si="355"/>
        <v>0</v>
      </c>
      <c r="CG285" s="176">
        <f t="shared" si="355"/>
        <v>0</v>
      </c>
      <c r="CH285" s="176">
        <f t="shared" si="355"/>
        <v>0</v>
      </c>
      <c r="CI285" s="176">
        <f t="shared" si="355"/>
        <v>0</v>
      </c>
      <c r="CJ285" s="176">
        <f t="shared" si="355"/>
        <v>0</v>
      </c>
      <c r="CK285" s="176">
        <f t="shared" si="355"/>
        <v>0</v>
      </c>
      <c r="CL285" s="176">
        <f t="shared" si="355"/>
        <v>0</v>
      </c>
      <c r="CM285" s="176">
        <f t="shared" si="355"/>
        <v>0</v>
      </c>
      <c r="CN285" s="176">
        <f t="shared" si="355"/>
        <v>0</v>
      </c>
      <c r="CO285" s="176">
        <f t="shared" si="355"/>
        <v>0</v>
      </c>
      <c r="CP285" s="176">
        <f t="shared" si="355"/>
        <v>0</v>
      </c>
      <c r="CQ285" s="176">
        <f t="shared" si="355"/>
        <v>0</v>
      </c>
      <c r="CR285" s="176">
        <f t="shared" si="355"/>
        <v>0</v>
      </c>
      <c r="CS285" s="176">
        <f t="shared" si="355"/>
        <v>0</v>
      </c>
      <c r="CT285" s="176">
        <f t="shared" si="355"/>
        <v>0</v>
      </c>
      <c r="CU285" s="176">
        <f t="shared" si="354"/>
        <v>0</v>
      </c>
      <c r="CV285" s="176">
        <f t="shared" si="354"/>
        <v>0</v>
      </c>
      <c r="CW285" s="176">
        <f t="shared" si="354"/>
        <v>0</v>
      </c>
      <c r="CX285" s="176">
        <f t="shared" si="354"/>
        <v>0</v>
      </c>
      <c r="CY285" s="176">
        <f t="shared" si="354"/>
        <v>0</v>
      </c>
      <c r="CZ285" s="176">
        <f t="shared" si="354"/>
        <v>0</v>
      </c>
      <c r="DA285" s="176">
        <f t="shared" si="354"/>
        <v>0</v>
      </c>
      <c r="DB285" s="176">
        <f t="shared" si="354"/>
        <v>0</v>
      </c>
      <c r="DC285" s="176">
        <f t="shared" si="354"/>
        <v>0</v>
      </c>
      <c r="DD285" s="176">
        <f t="shared" si="354"/>
        <v>0</v>
      </c>
      <c r="DE285" s="176">
        <f t="shared" si="354"/>
        <v>0</v>
      </c>
      <c r="DF285" s="176">
        <f t="shared" si="354"/>
        <v>0</v>
      </c>
      <c r="DG285" s="176">
        <f t="shared" si="354"/>
        <v>0</v>
      </c>
      <c r="DH285" s="176">
        <f t="shared" si="357"/>
        <v>0</v>
      </c>
      <c r="DI285" s="176">
        <f t="shared" si="357"/>
        <v>0</v>
      </c>
      <c r="DJ285" s="176">
        <f t="shared" si="357"/>
        <v>0</v>
      </c>
      <c r="DK285" s="176">
        <f t="shared" si="357"/>
        <v>0</v>
      </c>
      <c r="DL285" s="176">
        <f t="shared" si="357"/>
        <v>0</v>
      </c>
      <c r="DM285" s="176">
        <f t="shared" si="357"/>
        <v>0</v>
      </c>
      <c r="DN285" s="176">
        <f t="shared" si="357"/>
        <v>0</v>
      </c>
      <c r="DO285" s="176">
        <f t="shared" si="357"/>
        <v>0</v>
      </c>
      <c r="DP285" s="176">
        <f t="shared" si="357"/>
        <v>0</v>
      </c>
      <c r="DQ285" s="176">
        <f t="shared" si="357"/>
        <v>0</v>
      </c>
      <c r="DR285" s="176">
        <f t="shared" si="357"/>
        <v>0</v>
      </c>
      <c r="DS285" s="176">
        <f t="shared" si="357"/>
        <v>0</v>
      </c>
      <c r="DT285" s="176">
        <f t="shared" si="357"/>
        <v>0</v>
      </c>
      <c r="DU285" s="176">
        <f t="shared" si="357"/>
        <v>0</v>
      </c>
      <c r="DV285" s="176">
        <f t="shared" si="357"/>
        <v>0</v>
      </c>
      <c r="DW285" s="176">
        <f t="shared" si="357"/>
        <v>0</v>
      </c>
      <c r="DX285" s="176">
        <f t="shared" si="362"/>
        <v>0</v>
      </c>
      <c r="DY285" s="176">
        <f t="shared" si="362"/>
        <v>0</v>
      </c>
      <c r="DZ285" s="176">
        <f t="shared" si="362"/>
        <v>0</v>
      </c>
      <c r="EA285" s="176">
        <f t="shared" si="362"/>
        <v>0</v>
      </c>
      <c r="EB285" s="176">
        <f t="shared" si="362"/>
        <v>0</v>
      </c>
      <c r="EC285" s="176">
        <f t="shared" si="362"/>
        <v>0</v>
      </c>
      <c r="ED285" s="176">
        <f t="shared" si="362"/>
        <v>0</v>
      </c>
      <c r="EE285" s="176">
        <f t="shared" si="362"/>
        <v>0</v>
      </c>
      <c r="EF285" s="176">
        <f t="shared" si="362"/>
        <v>0</v>
      </c>
      <c r="EG285" s="176">
        <f t="shared" si="362"/>
        <v>0</v>
      </c>
      <c r="EH285" s="176">
        <f t="shared" si="362"/>
        <v>0</v>
      </c>
      <c r="EI285" s="176">
        <f t="shared" si="362"/>
        <v>0</v>
      </c>
      <c r="EJ285" s="176">
        <f t="shared" si="362"/>
        <v>0</v>
      </c>
      <c r="EK285" s="176">
        <f t="shared" si="362"/>
        <v>0</v>
      </c>
      <c r="EL285" s="176">
        <f t="shared" si="362"/>
        <v>0</v>
      </c>
      <c r="EM285" s="176">
        <f t="shared" si="362"/>
        <v>0</v>
      </c>
      <c r="EN285" s="176">
        <f t="shared" ref="EN285:FC300" si="366">+NORMDIST($H285,EN$12,EN$13,FALSE)</f>
        <v>0</v>
      </c>
      <c r="EO285" s="176">
        <f t="shared" si="366"/>
        <v>0</v>
      </c>
      <c r="EP285" s="176">
        <f t="shared" si="366"/>
        <v>0</v>
      </c>
      <c r="EQ285" s="176">
        <f t="shared" si="366"/>
        <v>0</v>
      </c>
      <c r="ER285" s="176">
        <f t="shared" si="366"/>
        <v>0</v>
      </c>
      <c r="ES285" s="176">
        <f t="shared" si="365"/>
        <v>0</v>
      </c>
      <c r="ET285" s="176">
        <f t="shared" si="365"/>
        <v>0</v>
      </c>
      <c r="EU285" s="176">
        <f t="shared" si="365"/>
        <v>0</v>
      </c>
      <c r="EV285" s="176">
        <f t="shared" si="365"/>
        <v>0</v>
      </c>
      <c r="EW285" s="176">
        <f t="shared" si="365"/>
        <v>0</v>
      </c>
      <c r="EX285" s="176">
        <f t="shared" si="365"/>
        <v>0</v>
      </c>
      <c r="EY285" s="176">
        <f t="shared" si="365"/>
        <v>0</v>
      </c>
      <c r="EZ285" s="176">
        <f t="shared" si="365"/>
        <v>0</v>
      </c>
      <c r="FA285" s="176">
        <f t="shared" si="365"/>
        <v>0</v>
      </c>
      <c r="FB285" s="176">
        <f t="shared" si="337"/>
        <v>0</v>
      </c>
      <c r="FC285" s="176">
        <f t="shared" si="337"/>
        <v>0</v>
      </c>
      <c r="FD285" s="176">
        <f t="shared" si="337"/>
        <v>0</v>
      </c>
      <c r="FE285" s="176">
        <f t="shared" si="337"/>
        <v>0</v>
      </c>
      <c r="FF285" s="176">
        <f t="shared" si="337"/>
        <v>0</v>
      </c>
      <c r="FG285" s="176">
        <f t="shared" si="337"/>
        <v>0</v>
      </c>
      <c r="FH285" s="176">
        <f t="shared" si="337"/>
        <v>0</v>
      </c>
      <c r="FI285" s="176">
        <f t="shared" si="337"/>
        <v>0</v>
      </c>
      <c r="FJ285" s="176">
        <f t="shared" si="342"/>
        <v>0</v>
      </c>
      <c r="FK285" s="176">
        <f t="shared" si="342"/>
        <v>0</v>
      </c>
      <c r="FL285" s="176">
        <f t="shared" si="342"/>
        <v>0</v>
      </c>
      <c r="FM285" s="176">
        <f t="shared" si="342"/>
        <v>0</v>
      </c>
      <c r="FN285" s="176">
        <f t="shared" si="342"/>
        <v>0</v>
      </c>
      <c r="FO285" s="176">
        <f t="shared" si="342"/>
        <v>0</v>
      </c>
      <c r="FP285" s="176">
        <f t="shared" si="342"/>
        <v>0</v>
      </c>
      <c r="FQ285" s="176">
        <f t="shared" si="342"/>
        <v>0</v>
      </c>
      <c r="FR285" s="176">
        <f t="shared" si="342"/>
        <v>0</v>
      </c>
      <c r="FS285" s="176">
        <f t="shared" si="351"/>
        <v>0</v>
      </c>
      <c r="FT285" s="176">
        <f t="shared" si="351"/>
        <v>0</v>
      </c>
      <c r="FU285" s="176">
        <f t="shared" si="351"/>
        <v>0</v>
      </c>
      <c r="FV285" s="176">
        <f t="shared" si="351"/>
        <v>0</v>
      </c>
      <c r="FW285" s="176">
        <f t="shared" si="351"/>
        <v>0</v>
      </c>
      <c r="FX285" s="176">
        <f t="shared" si="351"/>
        <v>0</v>
      </c>
      <c r="FY285" s="176">
        <f t="shared" si="351"/>
        <v>0</v>
      </c>
      <c r="FZ285" s="176">
        <f t="shared" si="351"/>
        <v>0</v>
      </c>
      <c r="GA285" s="176">
        <f t="shared" si="351"/>
        <v>0</v>
      </c>
      <c r="GB285" s="176">
        <f t="shared" si="351"/>
        <v>0</v>
      </c>
      <c r="GC285" s="176">
        <f t="shared" si="351"/>
        <v>0</v>
      </c>
      <c r="GD285" s="176">
        <f t="shared" si="351"/>
        <v>0</v>
      </c>
      <c r="GE285" s="176">
        <f t="shared" si="351"/>
        <v>0</v>
      </c>
      <c r="GF285" s="176">
        <f t="shared" si="351"/>
        <v>0</v>
      </c>
      <c r="GG285" s="176">
        <f t="shared" si="351"/>
        <v>0</v>
      </c>
      <c r="GH285" s="176">
        <f t="shared" si="351"/>
        <v>0</v>
      </c>
      <c r="GI285" s="176">
        <f t="shared" si="363"/>
        <v>0</v>
      </c>
      <c r="GJ285" s="176">
        <f t="shared" si="363"/>
        <v>0</v>
      </c>
      <c r="GK285" s="176">
        <f t="shared" si="363"/>
        <v>0</v>
      </c>
      <c r="GL285" s="176">
        <f t="shared" si="363"/>
        <v>0</v>
      </c>
      <c r="GM285" s="176">
        <f t="shared" si="363"/>
        <v>0</v>
      </c>
      <c r="GN285" s="176">
        <f t="shared" si="363"/>
        <v>0</v>
      </c>
      <c r="GO285" s="176">
        <f t="shared" si="363"/>
        <v>0</v>
      </c>
      <c r="GP285" s="176">
        <f t="shared" si="363"/>
        <v>0</v>
      </c>
      <c r="GQ285" s="176">
        <f t="shared" si="363"/>
        <v>0</v>
      </c>
      <c r="GR285" s="176">
        <f t="shared" si="363"/>
        <v>0</v>
      </c>
      <c r="GS285" s="176">
        <f t="shared" si="363"/>
        <v>0</v>
      </c>
      <c r="GT285" s="176">
        <f t="shared" si="363"/>
        <v>0</v>
      </c>
      <c r="GU285" s="176">
        <f t="shared" si="363"/>
        <v>0</v>
      </c>
      <c r="GV285" s="176">
        <f t="shared" si="363"/>
        <v>0</v>
      </c>
      <c r="GW285" s="176">
        <f t="shared" si="363"/>
        <v>0</v>
      </c>
      <c r="GX285" s="176">
        <f t="shared" si="363"/>
        <v>0</v>
      </c>
      <c r="GY285" s="176">
        <f t="shared" ref="GY285:HN301" si="367">+NORMDIST($H285,GY$12,GY$13,FALSE)</f>
        <v>0</v>
      </c>
      <c r="GZ285" s="176">
        <f t="shared" si="367"/>
        <v>0</v>
      </c>
      <c r="HA285" s="176">
        <f t="shared" si="367"/>
        <v>0</v>
      </c>
      <c r="HB285" s="176">
        <f t="shared" si="367"/>
        <v>0</v>
      </c>
      <c r="HC285" s="176">
        <f t="shared" si="367"/>
        <v>0</v>
      </c>
      <c r="HD285" s="176">
        <f t="shared" si="367"/>
        <v>0</v>
      </c>
      <c r="HE285" s="176">
        <f t="shared" si="367"/>
        <v>0</v>
      </c>
      <c r="HF285" s="176">
        <f t="shared" si="367"/>
        <v>0</v>
      </c>
      <c r="HG285" s="176">
        <f t="shared" si="367"/>
        <v>0</v>
      </c>
      <c r="HH285" s="176">
        <f t="shared" si="367"/>
        <v>0</v>
      </c>
      <c r="HI285" s="176">
        <f t="shared" si="367"/>
        <v>0</v>
      </c>
      <c r="HJ285" s="176">
        <f t="shared" si="367"/>
        <v>0</v>
      </c>
      <c r="HK285" s="176">
        <f t="shared" si="367"/>
        <v>0</v>
      </c>
      <c r="HL285" s="176">
        <f t="shared" si="367"/>
        <v>0</v>
      </c>
      <c r="HM285" s="176">
        <f t="shared" si="367"/>
        <v>0</v>
      </c>
      <c r="HN285" s="176">
        <f t="shared" si="367"/>
        <v>0</v>
      </c>
      <c r="HO285" s="176">
        <f t="shared" si="364"/>
        <v>0</v>
      </c>
      <c r="HP285" s="176">
        <f t="shared" si="364"/>
        <v>0</v>
      </c>
      <c r="HQ285" s="176">
        <f t="shared" si="364"/>
        <v>0</v>
      </c>
      <c r="HR285" s="176">
        <f t="shared" si="361"/>
        <v>0</v>
      </c>
      <c r="HS285" s="176">
        <f t="shared" si="361"/>
        <v>0</v>
      </c>
      <c r="HT285" s="176">
        <f t="shared" si="361"/>
        <v>0</v>
      </c>
      <c r="HU285" s="176">
        <f t="shared" si="361"/>
        <v>0</v>
      </c>
      <c r="HV285" s="176">
        <f t="shared" si="361"/>
        <v>0</v>
      </c>
      <c r="HW285" s="176">
        <f t="shared" si="361"/>
        <v>0</v>
      </c>
      <c r="HX285" s="176">
        <f t="shared" si="361"/>
        <v>0</v>
      </c>
      <c r="HY285" s="176">
        <f t="shared" si="361"/>
        <v>0</v>
      </c>
      <c r="HZ285" s="176">
        <f t="shared" si="361"/>
        <v>0</v>
      </c>
      <c r="IA285" s="176">
        <f t="shared" si="361"/>
        <v>0</v>
      </c>
      <c r="IB285" s="176">
        <f t="shared" si="361"/>
        <v>0</v>
      </c>
      <c r="IC285" s="176">
        <f t="shared" si="361"/>
        <v>0</v>
      </c>
      <c r="ID285" s="176">
        <f t="shared" si="361"/>
        <v>0</v>
      </c>
      <c r="IE285" s="176">
        <f t="shared" si="361"/>
        <v>0</v>
      </c>
      <c r="IF285" s="176">
        <f t="shared" si="358"/>
        <v>0</v>
      </c>
      <c r="IG285" s="176">
        <f t="shared" si="358"/>
        <v>0</v>
      </c>
    </row>
    <row r="286" spans="2:241" ht="12.75" customHeight="1" x14ac:dyDescent="0.25">
      <c r="B286" s="174"/>
      <c r="C286" s="174"/>
      <c r="D286" s="174">
        <f t="shared" si="347"/>
        <v>0</v>
      </c>
      <c r="E286"/>
      <c r="F286"/>
      <c r="G286" s="177">
        <v>273</v>
      </c>
      <c r="H286" s="176">
        <f t="shared" si="348"/>
        <v>42.329153835296466</v>
      </c>
      <c r="I286" s="176">
        <f t="shared" si="349"/>
        <v>0</v>
      </c>
      <c r="K286" s="176">
        <f t="shared" si="330"/>
        <v>0</v>
      </c>
      <c r="L286" s="176">
        <f t="shared" si="330"/>
        <v>0</v>
      </c>
      <c r="M286" s="176">
        <f t="shared" si="330"/>
        <v>0</v>
      </c>
      <c r="N286" s="176">
        <f t="shared" si="330"/>
        <v>0</v>
      </c>
      <c r="O286" s="176">
        <f t="shared" si="330"/>
        <v>0</v>
      </c>
      <c r="P286" s="176">
        <f t="shared" si="330"/>
        <v>0</v>
      </c>
      <c r="Q286" s="176">
        <f t="shared" si="330"/>
        <v>0</v>
      </c>
      <c r="R286" s="176">
        <f t="shared" si="330"/>
        <v>0</v>
      </c>
      <c r="S286" s="176">
        <f t="shared" si="330"/>
        <v>0</v>
      </c>
      <c r="T286" s="176">
        <f t="shared" si="330"/>
        <v>0</v>
      </c>
      <c r="U286" s="176">
        <f t="shared" si="328"/>
        <v>0</v>
      </c>
      <c r="V286" s="176">
        <f t="shared" si="328"/>
        <v>0</v>
      </c>
      <c r="W286" s="176">
        <f t="shared" si="328"/>
        <v>0</v>
      </c>
      <c r="X286" s="176">
        <f t="shared" si="328"/>
        <v>0</v>
      </c>
      <c r="Y286" s="176">
        <f t="shared" si="328"/>
        <v>0</v>
      </c>
      <c r="Z286" s="176">
        <f t="shared" si="328"/>
        <v>0</v>
      </c>
      <c r="AA286" s="176">
        <f t="shared" ref="AA286:AN304" si="368">+NORMDIST($H286,AA$12,AA$13,FALSE)</f>
        <v>0</v>
      </c>
      <c r="AB286" s="176">
        <f t="shared" si="368"/>
        <v>0</v>
      </c>
      <c r="AC286" s="176">
        <f t="shared" si="368"/>
        <v>0</v>
      </c>
      <c r="AD286" s="176">
        <f t="shared" si="368"/>
        <v>0</v>
      </c>
      <c r="AE286" s="176">
        <f t="shared" si="368"/>
        <v>0</v>
      </c>
      <c r="AF286" s="176">
        <f t="shared" si="368"/>
        <v>0</v>
      </c>
      <c r="AG286" s="176">
        <f t="shared" si="368"/>
        <v>0</v>
      </c>
      <c r="AH286" s="176">
        <f t="shared" si="368"/>
        <v>0</v>
      </c>
      <c r="AI286" s="176">
        <f t="shared" si="368"/>
        <v>0</v>
      </c>
      <c r="AJ286" s="176">
        <f t="shared" si="368"/>
        <v>0</v>
      </c>
      <c r="AK286" s="176">
        <f t="shared" si="368"/>
        <v>0</v>
      </c>
      <c r="AL286" s="176">
        <f t="shared" si="368"/>
        <v>0</v>
      </c>
      <c r="AM286" s="176">
        <f t="shared" si="368"/>
        <v>0</v>
      </c>
      <c r="AN286" s="176">
        <f t="shared" si="368"/>
        <v>0</v>
      </c>
      <c r="AO286" s="176">
        <f t="shared" si="335"/>
        <v>0</v>
      </c>
      <c r="AP286" s="176">
        <f t="shared" si="335"/>
        <v>0</v>
      </c>
      <c r="AQ286" s="176">
        <f t="shared" si="335"/>
        <v>0</v>
      </c>
      <c r="AR286" s="176">
        <f t="shared" si="335"/>
        <v>0</v>
      </c>
      <c r="AS286" s="176">
        <f t="shared" si="335"/>
        <v>0</v>
      </c>
      <c r="AT286" s="176">
        <f t="shared" si="335"/>
        <v>0</v>
      </c>
      <c r="AU286" s="176">
        <f t="shared" si="335"/>
        <v>0</v>
      </c>
      <c r="AV286" s="176">
        <f t="shared" si="356"/>
        <v>0</v>
      </c>
      <c r="AW286" s="176">
        <f t="shared" si="356"/>
        <v>0</v>
      </c>
      <c r="AX286" s="176">
        <f t="shared" si="356"/>
        <v>0</v>
      </c>
      <c r="AY286" s="176">
        <f t="shared" si="356"/>
        <v>0</v>
      </c>
      <c r="AZ286" s="176">
        <f t="shared" si="356"/>
        <v>0</v>
      </c>
      <c r="BA286" s="176">
        <f t="shared" si="356"/>
        <v>0</v>
      </c>
      <c r="BB286" s="176">
        <f t="shared" si="356"/>
        <v>0</v>
      </c>
      <c r="BC286" s="176">
        <f t="shared" si="356"/>
        <v>0</v>
      </c>
      <c r="BD286" s="176">
        <f t="shared" si="356"/>
        <v>0</v>
      </c>
      <c r="BE286" s="176">
        <f t="shared" si="356"/>
        <v>0</v>
      </c>
      <c r="BF286" s="176">
        <f t="shared" si="356"/>
        <v>0</v>
      </c>
      <c r="BG286" s="176">
        <f t="shared" si="356"/>
        <v>0</v>
      </c>
      <c r="BH286" s="176">
        <f t="shared" si="356"/>
        <v>0</v>
      </c>
      <c r="BI286" s="176">
        <f t="shared" si="359"/>
        <v>0</v>
      </c>
      <c r="BJ286" s="176">
        <f t="shared" si="359"/>
        <v>0</v>
      </c>
      <c r="BK286" s="176">
        <f t="shared" si="359"/>
        <v>0</v>
      </c>
      <c r="BL286" s="176">
        <f t="shared" si="359"/>
        <v>0</v>
      </c>
      <c r="BM286" s="176">
        <f t="shared" si="359"/>
        <v>0</v>
      </c>
      <c r="BN286" s="176">
        <f t="shared" si="359"/>
        <v>0</v>
      </c>
      <c r="BO286" s="176">
        <f t="shared" si="359"/>
        <v>0</v>
      </c>
      <c r="BP286" s="176">
        <f t="shared" si="359"/>
        <v>0</v>
      </c>
      <c r="BQ286" s="176">
        <f t="shared" si="359"/>
        <v>0</v>
      </c>
      <c r="BR286" s="176">
        <f t="shared" si="359"/>
        <v>0</v>
      </c>
      <c r="BS286" s="176">
        <f t="shared" si="352"/>
        <v>0</v>
      </c>
      <c r="BT286" s="176">
        <f t="shared" si="352"/>
        <v>0</v>
      </c>
      <c r="BU286" s="176">
        <f t="shared" si="352"/>
        <v>0</v>
      </c>
      <c r="BV286" s="176">
        <f t="shared" si="352"/>
        <v>0</v>
      </c>
      <c r="BW286" s="176">
        <f t="shared" si="352"/>
        <v>0</v>
      </c>
      <c r="BX286" s="176">
        <f t="shared" si="352"/>
        <v>0</v>
      </c>
      <c r="BY286" s="176">
        <f t="shared" si="352"/>
        <v>0</v>
      </c>
      <c r="BZ286" s="176">
        <f t="shared" si="352"/>
        <v>0</v>
      </c>
      <c r="CA286" s="176">
        <f t="shared" si="352"/>
        <v>0</v>
      </c>
      <c r="CB286" s="176">
        <f t="shared" si="352"/>
        <v>0</v>
      </c>
      <c r="CC286" s="176">
        <f t="shared" si="352"/>
        <v>0</v>
      </c>
      <c r="CD286" s="176">
        <f t="shared" si="352"/>
        <v>0</v>
      </c>
      <c r="CE286" s="176">
        <f t="shared" si="355"/>
        <v>0</v>
      </c>
      <c r="CF286" s="176">
        <f t="shared" si="355"/>
        <v>0</v>
      </c>
      <c r="CG286" s="176">
        <f t="shared" si="355"/>
        <v>0</v>
      </c>
      <c r="CH286" s="176">
        <f t="shared" si="355"/>
        <v>0</v>
      </c>
      <c r="CI286" s="176">
        <f t="shared" si="355"/>
        <v>0</v>
      </c>
      <c r="CJ286" s="176">
        <f t="shared" si="355"/>
        <v>0</v>
      </c>
      <c r="CK286" s="176">
        <f t="shared" si="355"/>
        <v>0</v>
      </c>
      <c r="CL286" s="176">
        <f t="shared" si="355"/>
        <v>0</v>
      </c>
      <c r="CM286" s="176">
        <f t="shared" si="355"/>
        <v>0</v>
      </c>
      <c r="CN286" s="176">
        <f t="shared" si="355"/>
        <v>0</v>
      </c>
      <c r="CO286" s="176">
        <f t="shared" si="355"/>
        <v>0</v>
      </c>
      <c r="CP286" s="176">
        <f t="shared" si="355"/>
        <v>0</v>
      </c>
      <c r="CQ286" s="176">
        <f t="shared" si="355"/>
        <v>0</v>
      </c>
      <c r="CR286" s="176">
        <f t="shared" si="355"/>
        <v>0</v>
      </c>
      <c r="CS286" s="176">
        <f t="shared" si="355"/>
        <v>0</v>
      </c>
      <c r="CT286" s="176">
        <f t="shared" si="355"/>
        <v>0</v>
      </c>
      <c r="CU286" s="176">
        <f t="shared" si="354"/>
        <v>0</v>
      </c>
      <c r="CV286" s="176">
        <f t="shared" si="354"/>
        <v>0</v>
      </c>
      <c r="CW286" s="176">
        <f t="shared" si="354"/>
        <v>0</v>
      </c>
      <c r="CX286" s="176">
        <f t="shared" si="354"/>
        <v>0</v>
      </c>
      <c r="CY286" s="176">
        <f t="shared" si="354"/>
        <v>0</v>
      </c>
      <c r="CZ286" s="176">
        <f t="shared" si="354"/>
        <v>0</v>
      </c>
      <c r="DA286" s="176">
        <f t="shared" si="354"/>
        <v>0</v>
      </c>
      <c r="DB286" s="176">
        <f t="shared" si="354"/>
        <v>0</v>
      </c>
      <c r="DC286" s="176">
        <f t="shared" si="354"/>
        <v>0</v>
      </c>
      <c r="DD286" s="176">
        <f t="shared" si="354"/>
        <v>0</v>
      </c>
      <c r="DE286" s="176">
        <f t="shared" si="354"/>
        <v>0</v>
      </c>
      <c r="DF286" s="176">
        <f t="shared" si="354"/>
        <v>0</v>
      </c>
      <c r="DG286" s="176">
        <f t="shared" si="354"/>
        <v>0</v>
      </c>
      <c r="DH286" s="176">
        <f t="shared" si="357"/>
        <v>0</v>
      </c>
      <c r="DI286" s="176">
        <f t="shared" si="357"/>
        <v>0</v>
      </c>
      <c r="DJ286" s="176">
        <f t="shared" si="357"/>
        <v>0</v>
      </c>
      <c r="DK286" s="176">
        <f t="shared" si="357"/>
        <v>0</v>
      </c>
      <c r="DL286" s="176">
        <f t="shared" si="357"/>
        <v>0</v>
      </c>
      <c r="DM286" s="176">
        <f t="shared" si="357"/>
        <v>0</v>
      </c>
      <c r="DN286" s="176">
        <f t="shared" si="357"/>
        <v>0</v>
      </c>
      <c r="DO286" s="176">
        <f t="shared" si="357"/>
        <v>0</v>
      </c>
      <c r="DP286" s="176">
        <f t="shared" si="357"/>
        <v>0</v>
      </c>
      <c r="DQ286" s="176">
        <f t="shared" si="357"/>
        <v>0</v>
      </c>
      <c r="DR286" s="176">
        <f t="shared" si="357"/>
        <v>0</v>
      </c>
      <c r="DS286" s="176">
        <f t="shared" si="357"/>
        <v>0</v>
      </c>
      <c r="DT286" s="176">
        <f t="shared" si="357"/>
        <v>0</v>
      </c>
      <c r="DU286" s="176">
        <f t="shared" si="357"/>
        <v>0</v>
      </c>
      <c r="DV286" s="176">
        <f t="shared" si="357"/>
        <v>0</v>
      </c>
      <c r="DW286" s="176">
        <f t="shared" si="357"/>
        <v>0</v>
      </c>
      <c r="DX286" s="176">
        <f t="shared" si="362"/>
        <v>0</v>
      </c>
      <c r="DY286" s="176">
        <f t="shared" si="362"/>
        <v>0</v>
      </c>
      <c r="DZ286" s="176">
        <f t="shared" si="362"/>
        <v>0</v>
      </c>
      <c r="EA286" s="176">
        <f t="shared" si="362"/>
        <v>0</v>
      </c>
      <c r="EB286" s="176">
        <f t="shared" si="362"/>
        <v>0</v>
      </c>
      <c r="EC286" s="176">
        <f t="shared" si="362"/>
        <v>0</v>
      </c>
      <c r="ED286" s="176">
        <f t="shared" si="362"/>
        <v>0</v>
      </c>
      <c r="EE286" s="176">
        <f t="shared" si="362"/>
        <v>0</v>
      </c>
      <c r="EF286" s="176">
        <f t="shared" si="362"/>
        <v>0</v>
      </c>
      <c r="EG286" s="176">
        <f t="shared" si="362"/>
        <v>0</v>
      </c>
      <c r="EH286" s="176">
        <f t="shared" si="362"/>
        <v>0</v>
      </c>
      <c r="EI286" s="176">
        <f t="shared" si="362"/>
        <v>0</v>
      </c>
      <c r="EJ286" s="176">
        <f t="shared" si="362"/>
        <v>0</v>
      </c>
      <c r="EK286" s="176">
        <f t="shared" si="362"/>
        <v>0</v>
      </c>
      <c r="EL286" s="176">
        <f t="shared" si="362"/>
        <v>0</v>
      </c>
      <c r="EM286" s="176">
        <f t="shared" si="362"/>
        <v>0</v>
      </c>
      <c r="EN286" s="176">
        <f t="shared" si="366"/>
        <v>0</v>
      </c>
      <c r="EO286" s="176">
        <f t="shared" si="366"/>
        <v>0</v>
      </c>
      <c r="EP286" s="176">
        <f t="shared" si="366"/>
        <v>0</v>
      </c>
      <c r="EQ286" s="176">
        <f t="shared" si="366"/>
        <v>0</v>
      </c>
      <c r="ER286" s="176">
        <f t="shared" si="366"/>
        <v>0</v>
      </c>
      <c r="ES286" s="176">
        <f t="shared" si="365"/>
        <v>0</v>
      </c>
      <c r="ET286" s="176">
        <f t="shared" si="365"/>
        <v>0</v>
      </c>
      <c r="EU286" s="176">
        <f t="shared" si="365"/>
        <v>0</v>
      </c>
      <c r="EV286" s="176">
        <f t="shared" si="365"/>
        <v>0</v>
      </c>
      <c r="EW286" s="176">
        <f t="shared" si="365"/>
        <v>0</v>
      </c>
      <c r="EX286" s="176">
        <f t="shared" si="365"/>
        <v>0</v>
      </c>
      <c r="EY286" s="176">
        <f t="shared" si="365"/>
        <v>0</v>
      </c>
      <c r="EZ286" s="176">
        <f t="shared" si="365"/>
        <v>0</v>
      </c>
      <c r="FA286" s="176">
        <f t="shared" si="365"/>
        <v>0</v>
      </c>
      <c r="FB286" s="176">
        <f t="shared" si="337"/>
        <v>0</v>
      </c>
      <c r="FC286" s="176">
        <f t="shared" si="337"/>
        <v>0</v>
      </c>
      <c r="FD286" s="176">
        <f t="shared" si="337"/>
        <v>0</v>
      </c>
      <c r="FE286" s="176">
        <f t="shared" si="337"/>
        <v>0</v>
      </c>
      <c r="FF286" s="176">
        <f t="shared" si="337"/>
        <v>0</v>
      </c>
      <c r="FG286" s="176">
        <f t="shared" ref="FG286:FV311" si="369">+NORMDIST($H286,FG$12,FG$13,FALSE)</f>
        <v>0</v>
      </c>
      <c r="FH286" s="176">
        <f t="shared" si="369"/>
        <v>0</v>
      </c>
      <c r="FI286" s="176">
        <f t="shared" si="369"/>
        <v>0</v>
      </c>
      <c r="FJ286" s="176">
        <f t="shared" si="342"/>
        <v>0</v>
      </c>
      <c r="FK286" s="176">
        <f t="shared" si="342"/>
        <v>0</v>
      </c>
      <c r="FL286" s="176">
        <f t="shared" si="342"/>
        <v>0</v>
      </c>
      <c r="FM286" s="176">
        <f t="shared" si="342"/>
        <v>0</v>
      </c>
      <c r="FN286" s="176">
        <f t="shared" si="342"/>
        <v>0</v>
      </c>
      <c r="FO286" s="176">
        <f t="shared" si="342"/>
        <v>0</v>
      </c>
      <c r="FP286" s="176">
        <f t="shared" si="342"/>
        <v>0</v>
      </c>
      <c r="FQ286" s="176">
        <f t="shared" si="342"/>
        <v>0</v>
      </c>
      <c r="FR286" s="176">
        <f t="shared" si="342"/>
        <v>0</v>
      </c>
      <c r="FS286" s="176">
        <f t="shared" si="351"/>
        <v>0</v>
      </c>
      <c r="FT286" s="176">
        <f t="shared" si="351"/>
        <v>0</v>
      </c>
      <c r="FU286" s="176">
        <f t="shared" si="351"/>
        <v>0</v>
      </c>
      <c r="FV286" s="176">
        <f t="shared" si="351"/>
        <v>0</v>
      </c>
      <c r="FW286" s="176">
        <f t="shared" si="351"/>
        <v>0</v>
      </c>
      <c r="FX286" s="176">
        <f t="shared" si="351"/>
        <v>0</v>
      </c>
      <c r="FY286" s="176">
        <f t="shared" si="351"/>
        <v>0</v>
      </c>
      <c r="FZ286" s="176">
        <f t="shared" si="351"/>
        <v>0</v>
      </c>
      <c r="GA286" s="176">
        <f t="shared" si="351"/>
        <v>0</v>
      </c>
      <c r="GB286" s="176">
        <f t="shared" si="351"/>
        <v>0</v>
      </c>
      <c r="GC286" s="176">
        <f t="shared" si="351"/>
        <v>0</v>
      </c>
      <c r="GD286" s="176">
        <f t="shared" si="351"/>
        <v>0</v>
      </c>
      <c r="GE286" s="176">
        <f t="shared" si="351"/>
        <v>0</v>
      </c>
      <c r="GF286" s="176">
        <f t="shared" si="351"/>
        <v>0</v>
      </c>
      <c r="GG286" s="176">
        <f t="shared" si="351"/>
        <v>0</v>
      </c>
      <c r="GH286" s="176">
        <f t="shared" si="351"/>
        <v>0</v>
      </c>
      <c r="GI286" s="176">
        <f t="shared" si="363"/>
        <v>0</v>
      </c>
      <c r="GJ286" s="176">
        <f t="shared" si="363"/>
        <v>0</v>
      </c>
      <c r="GK286" s="176">
        <f t="shared" si="363"/>
        <v>0</v>
      </c>
      <c r="GL286" s="176">
        <f t="shared" si="363"/>
        <v>0</v>
      </c>
      <c r="GM286" s="176">
        <f t="shared" si="363"/>
        <v>0</v>
      </c>
      <c r="GN286" s="176">
        <f t="shared" si="363"/>
        <v>0</v>
      </c>
      <c r="GO286" s="176">
        <f t="shared" si="363"/>
        <v>0</v>
      </c>
      <c r="GP286" s="176">
        <f t="shared" si="363"/>
        <v>0</v>
      </c>
      <c r="GQ286" s="176">
        <f t="shared" si="363"/>
        <v>0</v>
      </c>
      <c r="GR286" s="176">
        <f t="shared" si="363"/>
        <v>0</v>
      </c>
      <c r="GS286" s="176">
        <f t="shared" si="363"/>
        <v>0</v>
      </c>
      <c r="GT286" s="176">
        <f t="shared" si="363"/>
        <v>0</v>
      </c>
      <c r="GU286" s="176">
        <f t="shared" si="363"/>
        <v>0</v>
      </c>
      <c r="GV286" s="176">
        <f t="shared" si="363"/>
        <v>0</v>
      </c>
      <c r="GW286" s="176">
        <f t="shared" si="363"/>
        <v>0</v>
      </c>
      <c r="GX286" s="176">
        <f t="shared" si="363"/>
        <v>0</v>
      </c>
      <c r="GY286" s="176">
        <f t="shared" si="367"/>
        <v>0</v>
      </c>
      <c r="GZ286" s="176">
        <f t="shared" si="367"/>
        <v>0</v>
      </c>
      <c r="HA286" s="176">
        <f t="shared" si="367"/>
        <v>0</v>
      </c>
      <c r="HB286" s="176">
        <f t="shared" si="367"/>
        <v>0</v>
      </c>
      <c r="HC286" s="176">
        <f t="shared" si="367"/>
        <v>0</v>
      </c>
      <c r="HD286" s="176">
        <f t="shared" si="367"/>
        <v>0</v>
      </c>
      <c r="HE286" s="176">
        <f t="shared" si="367"/>
        <v>0</v>
      </c>
      <c r="HF286" s="176">
        <f t="shared" si="367"/>
        <v>0</v>
      </c>
      <c r="HG286" s="176">
        <f t="shared" si="367"/>
        <v>0</v>
      </c>
      <c r="HH286" s="176">
        <f t="shared" si="367"/>
        <v>0</v>
      </c>
      <c r="HI286" s="176">
        <f t="shared" si="367"/>
        <v>0</v>
      </c>
      <c r="HJ286" s="176">
        <f t="shared" si="367"/>
        <v>0</v>
      </c>
      <c r="HK286" s="176">
        <f t="shared" si="367"/>
        <v>0</v>
      </c>
      <c r="HL286" s="176">
        <f t="shared" si="367"/>
        <v>0</v>
      </c>
      <c r="HM286" s="176">
        <f t="shared" si="367"/>
        <v>0</v>
      </c>
      <c r="HN286" s="176">
        <f t="shared" si="367"/>
        <v>0</v>
      </c>
      <c r="HO286" s="176">
        <f t="shared" si="364"/>
        <v>0</v>
      </c>
      <c r="HP286" s="176">
        <f t="shared" si="364"/>
        <v>0</v>
      </c>
      <c r="HQ286" s="176">
        <f t="shared" si="364"/>
        <v>0</v>
      </c>
      <c r="HR286" s="176">
        <f t="shared" si="364"/>
        <v>0</v>
      </c>
      <c r="HS286" s="176">
        <f t="shared" si="361"/>
        <v>0</v>
      </c>
      <c r="HT286" s="176">
        <f t="shared" si="361"/>
        <v>0</v>
      </c>
      <c r="HU286" s="176">
        <f t="shared" si="361"/>
        <v>0</v>
      </c>
      <c r="HV286" s="176">
        <f t="shared" si="361"/>
        <v>0</v>
      </c>
      <c r="HW286" s="176">
        <f t="shared" si="361"/>
        <v>0</v>
      </c>
      <c r="HX286" s="176">
        <f t="shared" si="361"/>
        <v>0</v>
      </c>
      <c r="HY286" s="176">
        <f t="shared" si="361"/>
        <v>0</v>
      </c>
      <c r="HZ286" s="176">
        <f t="shared" si="361"/>
        <v>0</v>
      </c>
      <c r="IA286" s="176">
        <f t="shared" si="361"/>
        <v>0</v>
      </c>
      <c r="IB286" s="176">
        <f t="shared" si="361"/>
        <v>0</v>
      </c>
      <c r="IC286" s="176">
        <f t="shared" si="361"/>
        <v>0</v>
      </c>
      <c r="ID286" s="176">
        <f t="shared" si="361"/>
        <v>0</v>
      </c>
      <c r="IE286" s="176">
        <f t="shared" si="361"/>
        <v>0</v>
      </c>
      <c r="IF286" s="176">
        <f t="shared" si="358"/>
        <v>0</v>
      </c>
      <c r="IG286" s="176">
        <f t="shared" si="358"/>
        <v>0</v>
      </c>
    </row>
    <row r="287" spans="2:241" ht="12.75" customHeight="1" x14ac:dyDescent="0.25">
      <c r="B287" s="174"/>
      <c r="C287" s="174"/>
      <c r="D287" s="174">
        <f t="shared" si="347"/>
        <v>0</v>
      </c>
      <c r="E287"/>
      <c r="F287"/>
      <c r="G287" s="177">
        <v>274</v>
      </c>
      <c r="H287" s="176">
        <f t="shared" si="348"/>
        <v>42.484205680846998</v>
      </c>
      <c r="I287" s="176">
        <f t="shared" si="349"/>
        <v>0</v>
      </c>
      <c r="K287" s="176">
        <f t="shared" si="330"/>
        <v>0</v>
      </c>
      <c r="L287" s="176">
        <f t="shared" si="330"/>
        <v>0</v>
      </c>
      <c r="M287" s="176">
        <f t="shared" si="330"/>
        <v>0</v>
      </c>
      <c r="N287" s="176">
        <f t="shared" si="330"/>
        <v>0</v>
      </c>
      <c r="O287" s="176">
        <f t="shared" si="330"/>
        <v>0</v>
      </c>
      <c r="P287" s="176">
        <f t="shared" si="330"/>
        <v>0</v>
      </c>
      <c r="Q287" s="176">
        <f t="shared" si="330"/>
        <v>0</v>
      </c>
      <c r="R287" s="176">
        <f t="shared" si="330"/>
        <v>0</v>
      </c>
      <c r="S287" s="176">
        <f t="shared" si="330"/>
        <v>0</v>
      </c>
      <c r="T287" s="176">
        <f t="shared" si="330"/>
        <v>0</v>
      </c>
      <c r="U287" s="176">
        <f t="shared" si="330"/>
        <v>0</v>
      </c>
      <c r="V287" s="176">
        <f t="shared" si="330"/>
        <v>0</v>
      </c>
      <c r="W287" s="176">
        <f t="shared" si="330"/>
        <v>0</v>
      </c>
      <c r="X287" s="176">
        <f t="shared" si="330"/>
        <v>0</v>
      </c>
      <c r="Y287" s="176">
        <f t="shared" si="330"/>
        <v>0</v>
      </c>
      <c r="Z287" s="176">
        <f t="shared" si="330"/>
        <v>0</v>
      </c>
      <c r="AA287" s="176">
        <f t="shared" si="368"/>
        <v>0</v>
      </c>
      <c r="AB287" s="176">
        <f t="shared" si="368"/>
        <v>0</v>
      </c>
      <c r="AC287" s="176">
        <f t="shared" si="368"/>
        <v>0</v>
      </c>
      <c r="AD287" s="176">
        <f t="shared" si="368"/>
        <v>0</v>
      </c>
      <c r="AE287" s="176">
        <f t="shared" si="368"/>
        <v>0</v>
      </c>
      <c r="AF287" s="176">
        <f t="shared" si="368"/>
        <v>0</v>
      </c>
      <c r="AG287" s="176">
        <f t="shared" si="368"/>
        <v>0</v>
      </c>
      <c r="AH287" s="176">
        <f t="shared" si="368"/>
        <v>0</v>
      </c>
      <c r="AI287" s="176">
        <f t="shared" si="368"/>
        <v>0</v>
      </c>
      <c r="AJ287" s="176">
        <f t="shared" si="368"/>
        <v>0</v>
      </c>
      <c r="AK287" s="176">
        <f t="shared" si="368"/>
        <v>0</v>
      </c>
      <c r="AL287" s="176">
        <f t="shared" si="368"/>
        <v>0</v>
      </c>
      <c r="AM287" s="176">
        <f t="shared" si="368"/>
        <v>0</v>
      </c>
      <c r="AN287" s="176">
        <f t="shared" si="368"/>
        <v>0</v>
      </c>
      <c r="AO287" s="176">
        <f t="shared" si="335"/>
        <v>0</v>
      </c>
      <c r="AP287" s="176">
        <f t="shared" si="335"/>
        <v>0</v>
      </c>
      <c r="AQ287" s="176">
        <f t="shared" si="335"/>
        <v>0</v>
      </c>
      <c r="AR287" s="176">
        <f t="shared" si="335"/>
        <v>0</v>
      </c>
      <c r="AS287" s="176">
        <f t="shared" si="335"/>
        <v>0</v>
      </c>
      <c r="AT287" s="176">
        <f t="shared" si="335"/>
        <v>0</v>
      </c>
      <c r="AU287" s="176">
        <f t="shared" si="335"/>
        <v>0</v>
      </c>
      <c r="AV287" s="176">
        <f t="shared" si="356"/>
        <v>0</v>
      </c>
      <c r="AW287" s="176">
        <f t="shared" si="356"/>
        <v>0</v>
      </c>
      <c r="AX287" s="176">
        <f t="shared" si="356"/>
        <v>0</v>
      </c>
      <c r="AY287" s="176">
        <f t="shared" si="356"/>
        <v>0</v>
      </c>
      <c r="AZ287" s="176">
        <f t="shared" si="356"/>
        <v>0</v>
      </c>
      <c r="BA287" s="176">
        <f t="shared" si="356"/>
        <v>0</v>
      </c>
      <c r="BB287" s="176">
        <f t="shared" si="356"/>
        <v>0</v>
      </c>
      <c r="BC287" s="176">
        <f t="shared" si="356"/>
        <v>0</v>
      </c>
      <c r="BD287" s="176">
        <f t="shared" si="356"/>
        <v>0</v>
      </c>
      <c r="BE287" s="176">
        <f t="shared" si="356"/>
        <v>0</v>
      </c>
      <c r="BF287" s="176">
        <f t="shared" si="356"/>
        <v>0</v>
      </c>
      <c r="BG287" s="176">
        <f t="shared" si="356"/>
        <v>0</v>
      </c>
      <c r="BH287" s="176">
        <f t="shared" si="356"/>
        <v>0</v>
      </c>
      <c r="BI287" s="176">
        <f t="shared" si="359"/>
        <v>0</v>
      </c>
      <c r="BJ287" s="176">
        <f t="shared" si="359"/>
        <v>0</v>
      </c>
      <c r="BK287" s="176">
        <f t="shared" si="359"/>
        <v>0</v>
      </c>
      <c r="BL287" s="176">
        <f t="shared" si="359"/>
        <v>0</v>
      </c>
      <c r="BM287" s="176">
        <f t="shared" si="359"/>
        <v>0</v>
      </c>
      <c r="BN287" s="176">
        <f t="shared" si="359"/>
        <v>0</v>
      </c>
      <c r="BO287" s="176">
        <f t="shared" si="359"/>
        <v>0</v>
      </c>
      <c r="BP287" s="176">
        <f t="shared" si="359"/>
        <v>0</v>
      </c>
      <c r="BQ287" s="176">
        <f t="shared" si="359"/>
        <v>0</v>
      </c>
      <c r="BR287" s="176">
        <f t="shared" si="359"/>
        <v>0</v>
      </c>
      <c r="BS287" s="176">
        <f t="shared" si="352"/>
        <v>0</v>
      </c>
      <c r="BT287" s="176">
        <f t="shared" si="352"/>
        <v>0</v>
      </c>
      <c r="BU287" s="176">
        <f t="shared" si="352"/>
        <v>0</v>
      </c>
      <c r="BV287" s="176">
        <f t="shared" si="352"/>
        <v>0</v>
      </c>
      <c r="BW287" s="176">
        <f t="shared" si="352"/>
        <v>0</v>
      </c>
      <c r="BX287" s="176">
        <f t="shared" si="352"/>
        <v>0</v>
      </c>
      <c r="BY287" s="176">
        <f t="shared" si="352"/>
        <v>0</v>
      </c>
      <c r="BZ287" s="176">
        <f t="shared" si="352"/>
        <v>0</v>
      </c>
      <c r="CA287" s="176">
        <f t="shared" si="352"/>
        <v>0</v>
      </c>
      <c r="CB287" s="176">
        <f t="shared" si="352"/>
        <v>0</v>
      </c>
      <c r="CC287" s="176">
        <f t="shared" si="352"/>
        <v>0</v>
      </c>
      <c r="CD287" s="176">
        <f t="shared" si="352"/>
        <v>0</v>
      </c>
      <c r="CE287" s="176">
        <f t="shared" si="355"/>
        <v>0</v>
      </c>
      <c r="CF287" s="176">
        <f t="shared" si="355"/>
        <v>0</v>
      </c>
      <c r="CG287" s="176">
        <f t="shared" si="355"/>
        <v>0</v>
      </c>
      <c r="CH287" s="176">
        <f t="shared" si="355"/>
        <v>0</v>
      </c>
      <c r="CI287" s="176">
        <f t="shared" si="355"/>
        <v>0</v>
      </c>
      <c r="CJ287" s="176">
        <f t="shared" si="355"/>
        <v>0</v>
      </c>
      <c r="CK287" s="176">
        <f t="shared" si="355"/>
        <v>0</v>
      </c>
      <c r="CL287" s="176">
        <f t="shared" si="355"/>
        <v>0</v>
      </c>
      <c r="CM287" s="176">
        <f t="shared" si="355"/>
        <v>0</v>
      </c>
      <c r="CN287" s="176">
        <f t="shared" si="355"/>
        <v>0</v>
      </c>
      <c r="CO287" s="176">
        <f t="shared" si="355"/>
        <v>0</v>
      </c>
      <c r="CP287" s="176">
        <f t="shared" si="355"/>
        <v>0</v>
      </c>
      <c r="CQ287" s="176">
        <f t="shared" si="355"/>
        <v>0</v>
      </c>
      <c r="CR287" s="176">
        <f t="shared" si="355"/>
        <v>0</v>
      </c>
      <c r="CS287" s="176">
        <f t="shared" si="355"/>
        <v>0</v>
      </c>
      <c r="CT287" s="176">
        <f t="shared" si="355"/>
        <v>0</v>
      </c>
      <c r="CU287" s="176">
        <f t="shared" si="354"/>
        <v>0</v>
      </c>
      <c r="CV287" s="176">
        <f t="shared" si="354"/>
        <v>0</v>
      </c>
      <c r="CW287" s="176">
        <f t="shared" si="354"/>
        <v>0</v>
      </c>
      <c r="CX287" s="176">
        <f t="shared" si="354"/>
        <v>0</v>
      </c>
      <c r="CY287" s="176">
        <f t="shared" si="354"/>
        <v>0</v>
      </c>
      <c r="CZ287" s="176">
        <f t="shared" si="354"/>
        <v>0</v>
      </c>
      <c r="DA287" s="176">
        <f t="shared" si="354"/>
        <v>0</v>
      </c>
      <c r="DB287" s="176">
        <f t="shared" si="354"/>
        <v>0</v>
      </c>
      <c r="DC287" s="176">
        <f t="shared" si="354"/>
        <v>0</v>
      </c>
      <c r="DD287" s="176">
        <f t="shared" si="354"/>
        <v>0</v>
      </c>
      <c r="DE287" s="176">
        <f t="shared" si="354"/>
        <v>0</v>
      </c>
      <c r="DF287" s="176">
        <f t="shared" si="354"/>
        <v>0</v>
      </c>
      <c r="DG287" s="176">
        <f t="shared" si="354"/>
        <v>0</v>
      </c>
      <c r="DH287" s="176">
        <f t="shared" si="357"/>
        <v>0</v>
      </c>
      <c r="DI287" s="176">
        <f t="shared" si="357"/>
        <v>0</v>
      </c>
      <c r="DJ287" s="176">
        <f t="shared" si="357"/>
        <v>0</v>
      </c>
      <c r="DK287" s="176">
        <f t="shared" si="357"/>
        <v>0</v>
      </c>
      <c r="DL287" s="176">
        <f t="shared" si="357"/>
        <v>0</v>
      </c>
      <c r="DM287" s="176">
        <f t="shared" si="357"/>
        <v>0</v>
      </c>
      <c r="DN287" s="176">
        <f t="shared" si="357"/>
        <v>0</v>
      </c>
      <c r="DO287" s="176">
        <f t="shared" si="357"/>
        <v>0</v>
      </c>
      <c r="DP287" s="176">
        <f t="shared" si="357"/>
        <v>0</v>
      </c>
      <c r="DQ287" s="176">
        <f t="shared" si="357"/>
        <v>0</v>
      </c>
      <c r="DR287" s="176">
        <f t="shared" si="357"/>
        <v>0</v>
      </c>
      <c r="DS287" s="176">
        <f t="shared" si="357"/>
        <v>0</v>
      </c>
      <c r="DT287" s="176">
        <f t="shared" si="357"/>
        <v>0</v>
      </c>
      <c r="DU287" s="176">
        <f t="shared" si="357"/>
        <v>0</v>
      </c>
      <c r="DV287" s="176">
        <f t="shared" si="357"/>
        <v>0</v>
      </c>
      <c r="DW287" s="176">
        <f t="shared" si="357"/>
        <v>0</v>
      </c>
      <c r="DX287" s="176">
        <f t="shared" si="362"/>
        <v>0</v>
      </c>
      <c r="DY287" s="176">
        <f t="shared" si="362"/>
        <v>0</v>
      </c>
      <c r="DZ287" s="176">
        <f t="shared" si="362"/>
        <v>0</v>
      </c>
      <c r="EA287" s="176">
        <f t="shared" si="362"/>
        <v>0</v>
      </c>
      <c r="EB287" s="176">
        <f t="shared" si="362"/>
        <v>0</v>
      </c>
      <c r="EC287" s="176">
        <f t="shared" si="362"/>
        <v>0</v>
      </c>
      <c r="ED287" s="176">
        <f t="shared" si="362"/>
        <v>0</v>
      </c>
      <c r="EE287" s="176">
        <f t="shared" si="362"/>
        <v>0</v>
      </c>
      <c r="EF287" s="176">
        <f t="shared" si="362"/>
        <v>0</v>
      </c>
      <c r="EG287" s="176">
        <f t="shared" si="362"/>
        <v>0</v>
      </c>
      <c r="EH287" s="176">
        <f t="shared" si="362"/>
        <v>0</v>
      </c>
      <c r="EI287" s="176">
        <f t="shared" si="362"/>
        <v>0</v>
      </c>
      <c r="EJ287" s="176">
        <f t="shared" si="362"/>
        <v>0</v>
      </c>
      <c r="EK287" s="176">
        <f t="shared" si="362"/>
        <v>0</v>
      </c>
      <c r="EL287" s="176">
        <f t="shared" si="362"/>
        <v>0</v>
      </c>
      <c r="EM287" s="176">
        <f t="shared" si="362"/>
        <v>0</v>
      </c>
      <c r="EN287" s="176">
        <f t="shared" si="366"/>
        <v>0</v>
      </c>
      <c r="EO287" s="176">
        <f t="shared" si="366"/>
        <v>0</v>
      </c>
      <c r="EP287" s="176">
        <f t="shared" si="366"/>
        <v>0</v>
      </c>
      <c r="EQ287" s="176">
        <f t="shared" si="366"/>
        <v>0</v>
      </c>
      <c r="ER287" s="176">
        <f t="shared" si="366"/>
        <v>0</v>
      </c>
      <c r="ES287" s="176">
        <f t="shared" si="365"/>
        <v>0</v>
      </c>
      <c r="ET287" s="176">
        <f t="shared" si="365"/>
        <v>0</v>
      </c>
      <c r="EU287" s="176">
        <f t="shared" si="365"/>
        <v>0</v>
      </c>
      <c r="EV287" s="176">
        <f t="shared" si="365"/>
        <v>0</v>
      </c>
      <c r="EW287" s="176">
        <f t="shared" si="365"/>
        <v>0</v>
      </c>
      <c r="EX287" s="176">
        <f t="shared" si="365"/>
        <v>0</v>
      </c>
      <c r="EY287" s="176">
        <f t="shared" si="365"/>
        <v>0</v>
      </c>
      <c r="EZ287" s="176">
        <f t="shared" si="365"/>
        <v>0</v>
      </c>
      <c r="FA287" s="176">
        <f t="shared" si="365"/>
        <v>0</v>
      </c>
      <c r="FB287" s="176">
        <f t="shared" si="365"/>
        <v>0</v>
      </c>
      <c r="FC287" s="176">
        <f t="shared" si="365"/>
        <v>0</v>
      </c>
      <c r="FD287" s="176">
        <f t="shared" si="365"/>
        <v>0</v>
      </c>
      <c r="FE287" s="176">
        <f t="shared" si="365"/>
        <v>0</v>
      </c>
      <c r="FF287" s="176">
        <f t="shared" si="365"/>
        <v>0</v>
      </c>
      <c r="FG287" s="176">
        <f t="shared" si="369"/>
        <v>0</v>
      </c>
      <c r="FH287" s="176">
        <f t="shared" si="369"/>
        <v>0</v>
      </c>
      <c r="FI287" s="176">
        <f t="shared" si="369"/>
        <v>0</v>
      </c>
      <c r="FJ287" s="176">
        <f t="shared" si="342"/>
        <v>0</v>
      </c>
      <c r="FK287" s="176">
        <f t="shared" si="342"/>
        <v>0</v>
      </c>
      <c r="FL287" s="176">
        <f t="shared" si="342"/>
        <v>0</v>
      </c>
      <c r="FM287" s="176">
        <f t="shared" si="342"/>
        <v>0</v>
      </c>
      <c r="FN287" s="176">
        <f t="shared" si="342"/>
        <v>0</v>
      </c>
      <c r="FO287" s="176">
        <f t="shared" si="342"/>
        <v>0</v>
      </c>
      <c r="FP287" s="176">
        <f t="shared" si="342"/>
        <v>0</v>
      </c>
      <c r="FQ287" s="176">
        <f t="shared" si="342"/>
        <v>0</v>
      </c>
      <c r="FR287" s="176">
        <f t="shared" si="342"/>
        <v>0</v>
      </c>
      <c r="FS287" s="176">
        <f t="shared" si="351"/>
        <v>0</v>
      </c>
      <c r="FT287" s="176">
        <f t="shared" si="351"/>
        <v>0</v>
      </c>
      <c r="FU287" s="176">
        <f t="shared" si="351"/>
        <v>0</v>
      </c>
      <c r="FV287" s="176">
        <f t="shared" si="351"/>
        <v>0</v>
      </c>
      <c r="FW287" s="176">
        <f t="shared" si="351"/>
        <v>0</v>
      </c>
      <c r="FX287" s="176">
        <f t="shared" si="351"/>
        <v>0</v>
      </c>
      <c r="FY287" s="176">
        <f t="shared" si="351"/>
        <v>0</v>
      </c>
      <c r="FZ287" s="176">
        <f t="shared" si="351"/>
        <v>0</v>
      </c>
      <c r="GA287" s="176">
        <f t="shared" si="351"/>
        <v>0</v>
      </c>
      <c r="GB287" s="176">
        <f t="shared" si="351"/>
        <v>0</v>
      </c>
      <c r="GC287" s="176">
        <f t="shared" ref="FZ287:GO313" si="370">+NORMDIST($H287,GC$12,GC$13,FALSE)</f>
        <v>0</v>
      </c>
      <c r="GD287" s="176">
        <f t="shared" si="370"/>
        <v>0</v>
      </c>
      <c r="GE287" s="176">
        <f t="shared" si="370"/>
        <v>0</v>
      </c>
      <c r="GF287" s="176">
        <f t="shared" si="370"/>
        <v>0</v>
      </c>
      <c r="GG287" s="176">
        <f t="shared" si="370"/>
        <v>0</v>
      </c>
      <c r="GH287" s="176">
        <f t="shared" si="370"/>
        <v>0</v>
      </c>
      <c r="GI287" s="176">
        <f t="shared" si="370"/>
        <v>0</v>
      </c>
      <c r="GJ287" s="176">
        <f t="shared" si="363"/>
        <v>0</v>
      </c>
      <c r="GK287" s="176">
        <f t="shared" si="363"/>
        <v>0</v>
      </c>
      <c r="GL287" s="176">
        <f t="shared" si="363"/>
        <v>0</v>
      </c>
      <c r="GM287" s="176">
        <f t="shared" si="363"/>
        <v>0</v>
      </c>
      <c r="GN287" s="176">
        <f t="shared" si="363"/>
        <v>0</v>
      </c>
      <c r="GO287" s="176">
        <f t="shared" si="363"/>
        <v>0</v>
      </c>
      <c r="GP287" s="176">
        <f t="shared" si="363"/>
        <v>0</v>
      </c>
      <c r="GQ287" s="176">
        <f t="shared" si="363"/>
        <v>0</v>
      </c>
      <c r="GR287" s="176">
        <f t="shared" si="363"/>
        <v>0</v>
      </c>
      <c r="GS287" s="176">
        <f t="shared" si="363"/>
        <v>0</v>
      </c>
      <c r="GT287" s="176">
        <f t="shared" si="363"/>
        <v>0</v>
      </c>
      <c r="GU287" s="176">
        <f t="shared" si="363"/>
        <v>0</v>
      </c>
      <c r="GV287" s="176">
        <f t="shared" si="363"/>
        <v>0</v>
      </c>
      <c r="GW287" s="176">
        <f t="shared" si="363"/>
        <v>0</v>
      </c>
      <c r="GX287" s="176">
        <f t="shared" si="363"/>
        <v>0</v>
      </c>
      <c r="GY287" s="176">
        <f t="shared" si="367"/>
        <v>0</v>
      </c>
      <c r="GZ287" s="176">
        <f t="shared" si="367"/>
        <v>0</v>
      </c>
      <c r="HA287" s="176">
        <f t="shared" si="367"/>
        <v>0</v>
      </c>
      <c r="HB287" s="176">
        <f t="shared" si="367"/>
        <v>0</v>
      </c>
      <c r="HC287" s="176">
        <f t="shared" si="367"/>
        <v>0</v>
      </c>
      <c r="HD287" s="176">
        <f t="shared" si="367"/>
        <v>0</v>
      </c>
      <c r="HE287" s="176">
        <f t="shared" si="367"/>
        <v>0</v>
      </c>
      <c r="HF287" s="176">
        <f t="shared" si="367"/>
        <v>0</v>
      </c>
      <c r="HG287" s="176">
        <f t="shared" si="367"/>
        <v>0</v>
      </c>
      <c r="HH287" s="176">
        <f t="shared" si="367"/>
        <v>0</v>
      </c>
      <c r="HI287" s="176">
        <f t="shared" si="367"/>
        <v>0</v>
      </c>
      <c r="HJ287" s="176">
        <f t="shared" si="367"/>
        <v>0</v>
      </c>
      <c r="HK287" s="176">
        <f t="shared" si="367"/>
        <v>0</v>
      </c>
      <c r="HL287" s="176">
        <f t="shared" si="367"/>
        <v>0</v>
      </c>
      <c r="HM287" s="176">
        <f t="shared" si="367"/>
        <v>0</v>
      </c>
      <c r="HN287" s="176">
        <f t="shared" si="367"/>
        <v>0</v>
      </c>
      <c r="HO287" s="176">
        <f t="shared" si="364"/>
        <v>0</v>
      </c>
      <c r="HP287" s="176">
        <f t="shared" si="364"/>
        <v>0</v>
      </c>
      <c r="HQ287" s="176">
        <f t="shared" si="364"/>
        <v>0</v>
      </c>
      <c r="HR287" s="176">
        <f t="shared" si="364"/>
        <v>0</v>
      </c>
      <c r="HS287" s="176">
        <f t="shared" si="364"/>
        <v>0</v>
      </c>
      <c r="HT287" s="176">
        <f t="shared" si="364"/>
        <v>0</v>
      </c>
      <c r="HU287" s="176">
        <f t="shared" si="364"/>
        <v>0</v>
      </c>
      <c r="HV287" s="176">
        <f t="shared" si="364"/>
        <v>0</v>
      </c>
      <c r="HW287" s="176">
        <f t="shared" si="364"/>
        <v>0</v>
      </c>
      <c r="HX287" s="176">
        <f t="shared" si="364"/>
        <v>0</v>
      </c>
      <c r="HY287" s="176">
        <f t="shared" si="361"/>
        <v>0</v>
      </c>
      <c r="HZ287" s="176">
        <f t="shared" si="361"/>
        <v>0</v>
      </c>
      <c r="IA287" s="176">
        <f t="shared" si="361"/>
        <v>0</v>
      </c>
      <c r="IB287" s="176">
        <f t="shared" si="361"/>
        <v>0</v>
      </c>
      <c r="IC287" s="176">
        <f t="shared" si="361"/>
        <v>0</v>
      </c>
      <c r="ID287" s="176">
        <f t="shared" si="361"/>
        <v>0</v>
      </c>
      <c r="IE287" s="176">
        <f t="shared" si="361"/>
        <v>0</v>
      </c>
      <c r="IF287" s="176">
        <f t="shared" si="358"/>
        <v>0</v>
      </c>
      <c r="IG287" s="176">
        <f t="shared" si="358"/>
        <v>0</v>
      </c>
    </row>
    <row r="288" spans="2:241" ht="12.75" customHeight="1" x14ac:dyDescent="0.25">
      <c r="B288" s="174"/>
      <c r="C288" s="174"/>
      <c r="D288" s="174">
        <f t="shared" si="347"/>
        <v>0</v>
      </c>
      <c r="E288"/>
      <c r="F288"/>
      <c r="G288" s="177">
        <v>275</v>
      </c>
      <c r="H288" s="176">
        <f t="shared" si="348"/>
        <v>42.639257526397536</v>
      </c>
      <c r="I288" s="176">
        <f t="shared" si="349"/>
        <v>0</v>
      </c>
      <c r="K288" s="176">
        <f t="shared" si="330"/>
        <v>0</v>
      </c>
      <c r="L288" s="176">
        <f t="shared" si="330"/>
        <v>0</v>
      </c>
      <c r="M288" s="176">
        <f t="shared" si="330"/>
        <v>0</v>
      </c>
      <c r="N288" s="176">
        <f t="shared" ref="N288:AC288" si="371">+NORMDIST($H288,N$12,N$13,FALSE)</f>
        <v>0</v>
      </c>
      <c r="O288" s="176">
        <f t="shared" si="371"/>
        <v>0</v>
      </c>
      <c r="P288" s="176">
        <f t="shared" si="371"/>
        <v>0</v>
      </c>
      <c r="Q288" s="176">
        <f t="shared" si="371"/>
        <v>0</v>
      </c>
      <c r="R288" s="176">
        <f t="shared" si="371"/>
        <v>0</v>
      </c>
      <c r="S288" s="176">
        <f t="shared" si="371"/>
        <v>0</v>
      </c>
      <c r="T288" s="176">
        <f t="shared" si="371"/>
        <v>0</v>
      </c>
      <c r="U288" s="176">
        <f t="shared" si="371"/>
        <v>0</v>
      </c>
      <c r="V288" s="176">
        <f t="shared" si="371"/>
        <v>0</v>
      </c>
      <c r="W288" s="176">
        <f t="shared" si="371"/>
        <v>0</v>
      </c>
      <c r="X288" s="176">
        <f t="shared" si="371"/>
        <v>0</v>
      </c>
      <c r="Y288" s="176">
        <f t="shared" si="371"/>
        <v>0</v>
      </c>
      <c r="Z288" s="176">
        <f t="shared" si="371"/>
        <v>0</v>
      </c>
      <c r="AA288" s="176">
        <f t="shared" si="371"/>
        <v>0</v>
      </c>
      <c r="AB288" s="176">
        <f t="shared" si="371"/>
        <v>0</v>
      </c>
      <c r="AC288" s="176">
        <f t="shared" si="371"/>
        <v>0</v>
      </c>
      <c r="AD288" s="176">
        <f t="shared" si="368"/>
        <v>0</v>
      </c>
      <c r="AE288" s="176">
        <f t="shared" si="368"/>
        <v>0</v>
      </c>
      <c r="AF288" s="176">
        <f t="shared" si="368"/>
        <v>0</v>
      </c>
      <c r="AG288" s="176">
        <f t="shared" si="368"/>
        <v>0</v>
      </c>
      <c r="AH288" s="176">
        <f t="shared" si="368"/>
        <v>0</v>
      </c>
      <c r="AI288" s="176">
        <f t="shared" si="368"/>
        <v>0</v>
      </c>
      <c r="AJ288" s="176">
        <f t="shared" si="368"/>
        <v>0</v>
      </c>
      <c r="AK288" s="176">
        <f t="shared" si="368"/>
        <v>0</v>
      </c>
      <c r="AL288" s="176">
        <f t="shared" si="368"/>
        <v>0</v>
      </c>
      <c r="AM288" s="176">
        <f t="shared" si="368"/>
        <v>0</v>
      </c>
      <c r="AN288" s="176">
        <f t="shared" si="368"/>
        <v>0</v>
      </c>
      <c r="AO288" s="176">
        <f t="shared" si="335"/>
        <v>0</v>
      </c>
      <c r="AP288" s="176">
        <f t="shared" si="335"/>
        <v>0</v>
      </c>
      <c r="AQ288" s="176">
        <f t="shared" si="335"/>
        <v>0</v>
      </c>
      <c r="AR288" s="176">
        <f t="shared" si="335"/>
        <v>0</v>
      </c>
      <c r="AS288" s="176">
        <f t="shared" si="335"/>
        <v>0</v>
      </c>
      <c r="AT288" s="176">
        <f t="shared" si="335"/>
        <v>0</v>
      </c>
      <c r="AU288" s="176">
        <f t="shared" si="335"/>
        <v>0</v>
      </c>
      <c r="AV288" s="176">
        <f t="shared" si="356"/>
        <v>0</v>
      </c>
      <c r="AW288" s="176">
        <f t="shared" si="356"/>
        <v>0</v>
      </c>
      <c r="AX288" s="176">
        <f t="shared" si="356"/>
        <v>0</v>
      </c>
      <c r="AY288" s="176">
        <f t="shared" si="356"/>
        <v>0</v>
      </c>
      <c r="AZ288" s="176">
        <f t="shared" si="356"/>
        <v>0</v>
      </c>
      <c r="BA288" s="176">
        <f t="shared" si="356"/>
        <v>0</v>
      </c>
      <c r="BB288" s="176">
        <f t="shared" si="356"/>
        <v>0</v>
      </c>
      <c r="BC288" s="176">
        <f t="shared" si="356"/>
        <v>0</v>
      </c>
      <c r="BD288" s="176">
        <f t="shared" si="356"/>
        <v>0</v>
      </c>
      <c r="BE288" s="176">
        <f t="shared" si="356"/>
        <v>0</v>
      </c>
      <c r="BF288" s="176">
        <f t="shared" si="356"/>
        <v>0</v>
      </c>
      <c r="BG288" s="176">
        <f t="shared" si="356"/>
        <v>0</v>
      </c>
      <c r="BH288" s="176">
        <f t="shared" si="356"/>
        <v>0</v>
      </c>
      <c r="BI288" s="176">
        <f t="shared" si="359"/>
        <v>0</v>
      </c>
      <c r="BJ288" s="176">
        <f t="shared" si="359"/>
        <v>0</v>
      </c>
      <c r="BK288" s="176">
        <f t="shared" si="359"/>
        <v>0</v>
      </c>
      <c r="BL288" s="176">
        <f t="shared" si="359"/>
        <v>0</v>
      </c>
      <c r="BM288" s="176">
        <f t="shared" si="359"/>
        <v>0</v>
      </c>
      <c r="BN288" s="176">
        <f t="shared" si="359"/>
        <v>0</v>
      </c>
      <c r="BO288" s="176">
        <f t="shared" si="359"/>
        <v>0</v>
      </c>
      <c r="BP288" s="176">
        <f t="shared" si="359"/>
        <v>0</v>
      </c>
      <c r="BQ288" s="176">
        <f t="shared" si="359"/>
        <v>0</v>
      </c>
      <c r="BR288" s="176">
        <f t="shared" si="359"/>
        <v>0</v>
      </c>
      <c r="BS288" s="176">
        <f t="shared" si="352"/>
        <v>0</v>
      </c>
      <c r="BT288" s="176">
        <f t="shared" si="352"/>
        <v>0</v>
      </c>
      <c r="BU288" s="176">
        <f t="shared" si="352"/>
        <v>0</v>
      </c>
      <c r="BV288" s="176">
        <f t="shared" si="352"/>
        <v>0</v>
      </c>
      <c r="BW288" s="176">
        <f t="shared" si="352"/>
        <v>0</v>
      </c>
      <c r="BX288" s="176">
        <f t="shared" si="352"/>
        <v>0</v>
      </c>
      <c r="BY288" s="176">
        <f t="shared" si="352"/>
        <v>0</v>
      </c>
      <c r="BZ288" s="176">
        <f t="shared" si="352"/>
        <v>0</v>
      </c>
      <c r="CA288" s="176">
        <f t="shared" si="352"/>
        <v>0</v>
      </c>
      <c r="CB288" s="176">
        <f t="shared" si="352"/>
        <v>0</v>
      </c>
      <c r="CC288" s="176">
        <f t="shared" si="352"/>
        <v>0</v>
      </c>
      <c r="CD288" s="176">
        <f t="shared" si="352"/>
        <v>0</v>
      </c>
      <c r="CE288" s="176">
        <f t="shared" si="355"/>
        <v>0</v>
      </c>
      <c r="CF288" s="176">
        <f t="shared" si="355"/>
        <v>0</v>
      </c>
      <c r="CG288" s="176">
        <f t="shared" si="355"/>
        <v>0</v>
      </c>
      <c r="CH288" s="176">
        <f t="shared" si="355"/>
        <v>0</v>
      </c>
      <c r="CI288" s="176">
        <f t="shared" si="355"/>
        <v>0</v>
      </c>
      <c r="CJ288" s="176">
        <f t="shared" si="355"/>
        <v>0</v>
      </c>
      <c r="CK288" s="176">
        <f t="shared" si="355"/>
        <v>0</v>
      </c>
      <c r="CL288" s="176">
        <f t="shared" si="355"/>
        <v>0</v>
      </c>
      <c r="CM288" s="176">
        <f t="shared" si="355"/>
        <v>0</v>
      </c>
      <c r="CN288" s="176">
        <f t="shared" si="355"/>
        <v>0</v>
      </c>
      <c r="CO288" s="176">
        <f t="shared" si="355"/>
        <v>0</v>
      </c>
      <c r="CP288" s="176">
        <f t="shared" si="355"/>
        <v>0</v>
      </c>
      <c r="CQ288" s="176">
        <f t="shared" si="355"/>
        <v>0</v>
      </c>
      <c r="CR288" s="176">
        <f t="shared" si="355"/>
        <v>0</v>
      </c>
      <c r="CS288" s="176">
        <f t="shared" si="355"/>
        <v>0</v>
      </c>
      <c r="CT288" s="176">
        <f t="shared" si="355"/>
        <v>0</v>
      </c>
      <c r="CU288" s="176">
        <f t="shared" si="354"/>
        <v>0</v>
      </c>
      <c r="CV288" s="176">
        <f t="shared" si="354"/>
        <v>0</v>
      </c>
      <c r="CW288" s="176">
        <f t="shared" si="354"/>
        <v>0</v>
      </c>
      <c r="CX288" s="176">
        <f t="shared" si="354"/>
        <v>0</v>
      </c>
      <c r="CY288" s="176">
        <f t="shared" si="354"/>
        <v>0</v>
      </c>
      <c r="CZ288" s="176">
        <f t="shared" si="354"/>
        <v>0</v>
      </c>
      <c r="DA288" s="176">
        <f t="shared" si="354"/>
        <v>0</v>
      </c>
      <c r="DB288" s="176">
        <f t="shared" si="354"/>
        <v>0</v>
      </c>
      <c r="DC288" s="176">
        <f t="shared" si="354"/>
        <v>0</v>
      </c>
      <c r="DD288" s="176">
        <f t="shared" si="354"/>
        <v>0</v>
      </c>
      <c r="DE288" s="176">
        <f t="shared" si="354"/>
        <v>0</v>
      </c>
      <c r="DF288" s="176">
        <f t="shared" si="354"/>
        <v>0</v>
      </c>
      <c r="DG288" s="176">
        <f t="shared" si="354"/>
        <v>0</v>
      </c>
      <c r="DH288" s="176">
        <f t="shared" si="357"/>
        <v>0</v>
      </c>
      <c r="DI288" s="176">
        <f t="shared" si="357"/>
        <v>0</v>
      </c>
      <c r="DJ288" s="176">
        <f t="shared" si="357"/>
        <v>0</v>
      </c>
      <c r="DK288" s="176">
        <f t="shared" si="357"/>
        <v>0</v>
      </c>
      <c r="DL288" s="176">
        <f t="shared" si="357"/>
        <v>0</v>
      </c>
      <c r="DM288" s="176">
        <f t="shared" si="357"/>
        <v>0</v>
      </c>
      <c r="DN288" s="176">
        <f t="shared" si="357"/>
        <v>0</v>
      </c>
      <c r="DO288" s="176">
        <f t="shared" si="357"/>
        <v>0</v>
      </c>
      <c r="DP288" s="176">
        <f t="shared" si="357"/>
        <v>0</v>
      </c>
      <c r="DQ288" s="176">
        <f t="shared" si="357"/>
        <v>0</v>
      </c>
      <c r="DR288" s="176">
        <f t="shared" si="357"/>
        <v>0</v>
      </c>
      <c r="DS288" s="176">
        <f t="shared" si="357"/>
        <v>0</v>
      </c>
      <c r="DT288" s="176">
        <f t="shared" si="357"/>
        <v>0</v>
      </c>
      <c r="DU288" s="176">
        <f t="shared" si="357"/>
        <v>0</v>
      </c>
      <c r="DV288" s="176">
        <f t="shared" si="357"/>
        <v>0</v>
      </c>
      <c r="DW288" s="176">
        <f t="shared" si="357"/>
        <v>0</v>
      </c>
      <c r="DX288" s="176">
        <f t="shared" si="362"/>
        <v>0</v>
      </c>
      <c r="DY288" s="176">
        <f t="shared" si="362"/>
        <v>0</v>
      </c>
      <c r="DZ288" s="176">
        <f t="shared" si="362"/>
        <v>0</v>
      </c>
      <c r="EA288" s="176">
        <f t="shared" si="362"/>
        <v>0</v>
      </c>
      <c r="EB288" s="176">
        <f t="shared" si="362"/>
        <v>0</v>
      </c>
      <c r="EC288" s="176">
        <f t="shared" si="362"/>
        <v>0</v>
      </c>
      <c r="ED288" s="176">
        <f t="shared" si="362"/>
        <v>0</v>
      </c>
      <c r="EE288" s="176">
        <f t="shared" si="362"/>
        <v>0</v>
      </c>
      <c r="EF288" s="176">
        <f t="shared" si="362"/>
        <v>0</v>
      </c>
      <c r="EG288" s="176">
        <f t="shared" si="362"/>
        <v>0</v>
      </c>
      <c r="EH288" s="176">
        <f t="shared" si="362"/>
        <v>0</v>
      </c>
      <c r="EI288" s="176">
        <f t="shared" si="362"/>
        <v>0</v>
      </c>
      <c r="EJ288" s="176">
        <f t="shared" si="362"/>
        <v>0</v>
      </c>
      <c r="EK288" s="176">
        <f t="shared" si="362"/>
        <v>0</v>
      </c>
      <c r="EL288" s="176">
        <f t="shared" si="362"/>
        <v>0</v>
      </c>
      <c r="EM288" s="176">
        <f t="shared" si="362"/>
        <v>0</v>
      </c>
      <c r="EN288" s="176">
        <f t="shared" si="366"/>
        <v>0</v>
      </c>
      <c r="EO288" s="176">
        <f t="shared" si="366"/>
        <v>0</v>
      </c>
      <c r="EP288" s="176">
        <f t="shared" si="366"/>
        <v>0</v>
      </c>
      <c r="EQ288" s="176">
        <f t="shared" si="366"/>
        <v>0</v>
      </c>
      <c r="ER288" s="176">
        <f t="shared" si="366"/>
        <v>0</v>
      </c>
      <c r="ES288" s="176">
        <f t="shared" si="365"/>
        <v>0</v>
      </c>
      <c r="ET288" s="176">
        <f t="shared" si="365"/>
        <v>0</v>
      </c>
      <c r="EU288" s="176">
        <f t="shared" si="365"/>
        <v>0</v>
      </c>
      <c r="EV288" s="176">
        <f t="shared" si="365"/>
        <v>0</v>
      </c>
      <c r="EW288" s="176">
        <f t="shared" si="365"/>
        <v>0</v>
      </c>
      <c r="EX288" s="176">
        <f t="shared" si="365"/>
        <v>0</v>
      </c>
      <c r="EY288" s="176">
        <f t="shared" si="365"/>
        <v>0</v>
      </c>
      <c r="EZ288" s="176">
        <f t="shared" si="365"/>
        <v>0</v>
      </c>
      <c r="FA288" s="176">
        <f t="shared" si="365"/>
        <v>0</v>
      </c>
      <c r="FB288" s="176">
        <f t="shared" si="365"/>
        <v>0</v>
      </c>
      <c r="FC288" s="176">
        <f t="shared" si="365"/>
        <v>0</v>
      </c>
      <c r="FD288" s="176">
        <f t="shared" si="365"/>
        <v>0</v>
      </c>
      <c r="FE288" s="176">
        <f t="shared" si="365"/>
        <v>0</v>
      </c>
      <c r="FF288" s="176">
        <f t="shared" si="365"/>
        <v>0</v>
      </c>
      <c r="FG288" s="176">
        <f t="shared" si="369"/>
        <v>0</v>
      </c>
      <c r="FH288" s="176">
        <f t="shared" si="369"/>
        <v>0</v>
      </c>
      <c r="FI288" s="176">
        <f t="shared" si="369"/>
        <v>0</v>
      </c>
      <c r="FJ288" s="176">
        <f t="shared" si="342"/>
        <v>0</v>
      </c>
      <c r="FK288" s="176">
        <f t="shared" si="342"/>
        <v>0</v>
      </c>
      <c r="FL288" s="176">
        <f t="shared" si="342"/>
        <v>0</v>
      </c>
      <c r="FM288" s="176">
        <f t="shared" si="342"/>
        <v>0</v>
      </c>
      <c r="FN288" s="176">
        <f t="shared" si="342"/>
        <v>0</v>
      </c>
      <c r="FO288" s="176">
        <f t="shared" si="342"/>
        <v>0</v>
      </c>
      <c r="FP288" s="176">
        <f t="shared" si="342"/>
        <v>0</v>
      </c>
      <c r="FQ288" s="176">
        <f t="shared" si="342"/>
        <v>0</v>
      </c>
      <c r="FR288" s="176">
        <f t="shared" si="342"/>
        <v>0</v>
      </c>
      <c r="FS288" s="176">
        <f t="shared" ref="FS288:GC306" si="372">+NORMDIST($H288,FS$12,FS$13,FALSE)</f>
        <v>0</v>
      </c>
      <c r="FT288" s="176">
        <f t="shared" si="372"/>
        <v>0</v>
      </c>
      <c r="FU288" s="176">
        <f t="shared" si="372"/>
        <v>0</v>
      </c>
      <c r="FV288" s="176">
        <f t="shared" si="372"/>
        <v>0</v>
      </c>
      <c r="FW288" s="176">
        <f t="shared" si="372"/>
        <v>0</v>
      </c>
      <c r="FX288" s="176">
        <f t="shared" si="372"/>
        <v>0</v>
      </c>
      <c r="FY288" s="176">
        <f t="shared" si="372"/>
        <v>0</v>
      </c>
      <c r="FZ288" s="176">
        <f t="shared" si="370"/>
        <v>0</v>
      </c>
      <c r="GA288" s="176">
        <f t="shared" si="370"/>
        <v>0</v>
      </c>
      <c r="GB288" s="176">
        <f t="shared" si="370"/>
        <v>0</v>
      </c>
      <c r="GC288" s="176">
        <f t="shared" si="370"/>
        <v>0</v>
      </c>
      <c r="GD288" s="176">
        <f t="shared" si="370"/>
        <v>0</v>
      </c>
      <c r="GE288" s="176">
        <f t="shared" si="370"/>
        <v>0</v>
      </c>
      <c r="GF288" s="176">
        <f t="shared" si="370"/>
        <v>0</v>
      </c>
      <c r="GG288" s="176">
        <f t="shared" si="370"/>
        <v>0</v>
      </c>
      <c r="GH288" s="176">
        <f t="shared" si="370"/>
        <v>0</v>
      </c>
      <c r="GI288" s="176">
        <f t="shared" si="370"/>
        <v>0</v>
      </c>
      <c r="GJ288" s="176">
        <f t="shared" si="363"/>
        <v>0</v>
      </c>
      <c r="GK288" s="176">
        <f t="shared" si="363"/>
        <v>0</v>
      </c>
      <c r="GL288" s="176">
        <f t="shared" si="363"/>
        <v>0</v>
      </c>
      <c r="GM288" s="176">
        <f t="shared" si="363"/>
        <v>0</v>
      </c>
      <c r="GN288" s="176">
        <f t="shared" si="363"/>
        <v>0</v>
      </c>
      <c r="GO288" s="176">
        <f t="shared" si="363"/>
        <v>0</v>
      </c>
      <c r="GP288" s="176">
        <f t="shared" si="363"/>
        <v>0</v>
      </c>
      <c r="GQ288" s="176">
        <f t="shared" si="363"/>
        <v>0</v>
      </c>
      <c r="GR288" s="176">
        <f t="shared" si="363"/>
        <v>0</v>
      </c>
      <c r="GS288" s="176">
        <f t="shared" si="363"/>
        <v>0</v>
      </c>
      <c r="GT288" s="176">
        <f t="shared" si="363"/>
        <v>0</v>
      </c>
      <c r="GU288" s="176">
        <f t="shared" si="363"/>
        <v>0</v>
      </c>
      <c r="GV288" s="176">
        <f t="shared" si="363"/>
        <v>0</v>
      </c>
      <c r="GW288" s="176">
        <f t="shared" si="363"/>
        <v>0</v>
      </c>
      <c r="GX288" s="176">
        <f t="shared" si="363"/>
        <v>0</v>
      </c>
      <c r="GY288" s="176">
        <f t="shared" si="367"/>
        <v>0</v>
      </c>
      <c r="GZ288" s="176">
        <f t="shared" si="367"/>
        <v>0</v>
      </c>
      <c r="HA288" s="176">
        <f t="shared" si="367"/>
        <v>0</v>
      </c>
      <c r="HB288" s="176">
        <f t="shared" si="367"/>
        <v>0</v>
      </c>
      <c r="HC288" s="176">
        <f t="shared" si="367"/>
        <v>0</v>
      </c>
      <c r="HD288" s="176">
        <f t="shared" si="367"/>
        <v>0</v>
      </c>
      <c r="HE288" s="176">
        <f t="shared" si="367"/>
        <v>0</v>
      </c>
      <c r="HF288" s="176">
        <f t="shared" si="367"/>
        <v>0</v>
      </c>
      <c r="HG288" s="176">
        <f t="shared" si="367"/>
        <v>0</v>
      </c>
      <c r="HH288" s="176">
        <f t="shared" si="367"/>
        <v>0</v>
      </c>
      <c r="HI288" s="176">
        <f t="shared" si="367"/>
        <v>0</v>
      </c>
      <c r="HJ288" s="176">
        <f t="shared" si="367"/>
        <v>0</v>
      </c>
      <c r="HK288" s="176">
        <f t="shared" si="367"/>
        <v>0</v>
      </c>
      <c r="HL288" s="176">
        <f t="shared" si="367"/>
        <v>0</v>
      </c>
      <c r="HM288" s="176">
        <f t="shared" si="367"/>
        <v>0</v>
      </c>
      <c r="HN288" s="176">
        <f t="shared" si="367"/>
        <v>0</v>
      </c>
      <c r="HO288" s="176">
        <f t="shared" si="364"/>
        <v>0</v>
      </c>
      <c r="HP288" s="176">
        <f t="shared" si="364"/>
        <v>0</v>
      </c>
      <c r="HQ288" s="176">
        <f t="shared" si="364"/>
        <v>0</v>
      </c>
      <c r="HR288" s="176">
        <f t="shared" si="364"/>
        <v>0</v>
      </c>
      <c r="HS288" s="176">
        <f t="shared" si="364"/>
        <v>0</v>
      </c>
      <c r="HT288" s="176">
        <f t="shared" si="364"/>
        <v>0</v>
      </c>
      <c r="HU288" s="176">
        <f t="shared" si="364"/>
        <v>0</v>
      </c>
      <c r="HV288" s="176">
        <f t="shared" si="364"/>
        <v>0</v>
      </c>
      <c r="HW288" s="176">
        <f t="shared" si="364"/>
        <v>0</v>
      </c>
      <c r="HX288" s="176">
        <f t="shared" si="364"/>
        <v>0</v>
      </c>
      <c r="HY288" s="176">
        <f t="shared" si="361"/>
        <v>0</v>
      </c>
      <c r="HZ288" s="176">
        <f t="shared" si="361"/>
        <v>0</v>
      </c>
      <c r="IA288" s="176">
        <f t="shared" si="361"/>
        <v>0</v>
      </c>
      <c r="IB288" s="176">
        <f t="shared" si="361"/>
        <v>0</v>
      </c>
      <c r="IC288" s="176">
        <f t="shared" si="361"/>
        <v>0</v>
      </c>
      <c r="ID288" s="176">
        <f t="shared" si="361"/>
        <v>0</v>
      </c>
      <c r="IE288" s="176">
        <f t="shared" si="361"/>
        <v>0</v>
      </c>
      <c r="IF288" s="176">
        <f t="shared" si="358"/>
        <v>0</v>
      </c>
      <c r="IG288" s="176">
        <f t="shared" si="358"/>
        <v>0</v>
      </c>
    </row>
    <row r="289" spans="2:241" ht="12.75" customHeight="1" x14ac:dyDescent="0.25">
      <c r="B289" s="174"/>
      <c r="C289" s="174"/>
      <c r="D289" s="174">
        <f t="shared" si="347"/>
        <v>0</v>
      </c>
      <c r="E289"/>
      <c r="F289"/>
      <c r="G289" s="177">
        <v>276</v>
      </c>
      <c r="H289" s="176">
        <f t="shared" si="348"/>
        <v>42.794309371948074</v>
      </c>
      <c r="I289" s="176">
        <f t="shared" si="349"/>
        <v>0</v>
      </c>
      <c r="K289" s="176">
        <f t="shared" ref="K289:Z304" si="373">+NORMDIST($H289,K$12,K$13,FALSE)</f>
        <v>0</v>
      </c>
      <c r="L289" s="176">
        <f t="shared" si="373"/>
        <v>0</v>
      </c>
      <c r="M289" s="176">
        <f t="shared" si="373"/>
        <v>0</v>
      </c>
      <c r="N289" s="176">
        <f t="shared" si="373"/>
        <v>0</v>
      </c>
      <c r="O289" s="176">
        <f t="shared" si="373"/>
        <v>0</v>
      </c>
      <c r="P289" s="176">
        <f t="shared" si="373"/>
        <v>0</v>
      </c>
      <c r="Q289" s="176">
        <f t="shared" si="373"/>
        <v>0</v>
      </c>
      <c r="R289" s="176">
        <f t="shared" si="373"/>
        <v>0</v>
      </c>
      <c r="S289" s="176">
        <f t="shared" si="373"/>
        <v>0</v>
      </c>
      <c r="T289" s="176">
        <f t="shared" si="373"/>
        <v>0</v>
      </c>
      <c r="U289" s="176">
        <f t="shared" si="373"/>
        <v>0</v>
      </c>
      <c r="V289" s="176">
        <f t="shared" si="373"/>
        <v>0</v>
      </c>
      <c r="W289" s="176">
        <f t="shared" si="373"/>
        <v>0</v>
      </c>
      <c r="X289" s="176">
        <f t="shared" si="373"/>
        <v>0</v>
      </c>
      <c r="Y289" s="176">
        <f t="shared" si="373"/>
        <v>0</v>
      </c>
      <c r="Z289" s="176">
        <f t="shared" si="373"/>
        <v>0</v>
      </c>
      <c r="AA289" s="176">
        <f t="shared" si="368"/>
        <v>0</v>
      </c>
      <c r="AB289" s="176">
        <f t="shared" si="368"/>
        <v>0</v>
      </c>
      <c r="AC289" s="176">
        <f t="shared" si="368"/>
        <v>0</v>
      </c>
      <c r="AD289" s="176">
        <f t="shared" si="368"/>
        <v>0</v>
      </c>
      <c r="AE289" s="176">
        <f t="shared" si="368"/>
        <v>0</v>
      </c>
      <c r="AF289" s="176">
        <f t="shared" si="368"/>
        <v>0</v>
      </c>
      <c r="AG289" s="176">
        <f t="shared" si="368"/>
        <v>0</v>
      </c>
      <c r="AH289" s="176">
        <f t="shared" si="368"/>
        <v>0</v>
      </c>
      <c r="AI289" s="176">
        <f t="shared" si="368"/>
        <v>0</v>
      </c>
      <c r="AJ289" s="176">
        <f t="shared" si="368"/>
        <v>0</v>
      </c>
      <c r="AK289" s="176">
        <f t="shared" si="368"/>
        <v>0</v>
      </c>
      <c r="AL289" s="176">
        <f t="shared" si="368"/>
        <v>0</v>
      </c>
      <c r="AM289" s="176">
        <f t="shared" si="368"/>
        <v>0</v>
      </c>
      <c r="AN289" s="176">
        <f t="shared" si="368"/>
        <v>0</v>
      </c>
      <c r="AO289" s="176">
        <f t="shared" si="335"/>
        <v>0</v>
      </c>
      <c r="AP289" s="176">
        <f t="shared" si="335"/>
        <v>0</v>
      </c>
      <c r="AQ289" s="176">
        <f t="shared" si="335"/>
        <v>0</v>
      </c>
      <c r="AR289" s="176">
        <f t="shared" si="335"/>
        <v>0</v>
      </c>
      <c r="AS289" s="176">
        <f t="shared" si="335"/>
        <v>0</v>
      </c>
      <c r="AT289" s="176">
        <f t="shared" si="335"/>
        <v>0</v>
      </c>
      <c r="AU289" s="176">
        <f t="shared" si="335"/>
        <v>0</v>
      </c>
      <c r="AV289" s="176">
        <f t="shared" si="356"/>
        <v>0</v>
      </c>
      <c r="AW289" s="176">
        <f t="shared" si="356"/>
        <v>0</v>
      </c>
      <c r="AX289" s="176">
        <f t="shared" si="356"/>
        <v>0</v>
      </c>
      <c r="AY289" s="176">
        <f t="shared" si="356"/>
        <v>0</v>
      </c>
      <c r="AZ289" s="176">
        <f t="shared" si="356"/>
        <v>0</v>
      </c>
      <c r="BA289" s="176">
        <f t="shared" si="356"/>
        <v>0</v>
      </c>
      <c r="BB289" s="176">
        <f t="shared" si="356"/>
        <v>0</v>
      </c>
      <c r="BC289" s="176">
        <f t="shared" si="356"/>
        <v>0</v>
      </c>
      <c r="BD289" s="176">
        <f t="shared" si="356"/>
        <v>0</v>
      </c>
      <c r="BE289" s="176">
        <f t="shared" si="356"/>
        <v>0</v>
      </c>
      <c r="BF289" s="176">
        <f t="shared" si="356"/>
        <v>0</v>
      </c>
      <c r="BG289" s="176">
        <f t="shared" si="356"/>
        <v>0</v>
      </c>
      <c r="BH289" s="176">
        <f t="shared" si="356"/>
        <v>0</v>
      </c>
      <c r="BI289" s="176">
        <f t="shared" si="359"/>
        <v>0</v>
      </c>
      <c r="BJ289" s="176">
        <f t="shared" si="359"/>
        <v>0</v>
      </c>
      <c r="BK289" s="176">
        <f t="shared" si="359"/>
        <v>0</v>
      </c>
      <c r="BL289" s="176">
        <f t="shared" si="359"/>
        <v>0</v>
      </c>
      <c r="BM289" s="176">
        <f t="shared" si="359"/>
        <v>0</v>
      </c>
      <c r="BN289" s="176">
        <f t="shared" si="359"/>
        <v>0</v>
      </c>
      <c r="BO289" s="176">
        <f t="shared" si="359"/>
        <v>0</v>
      </c>
      <c r="BP289" s="176">
        <f t="shared" si="359"/>
        <v>0</v>
      </c>
      <c r="BQ289" s="176">
        <f t="shared" si="359"/>
        <v>0</v>
      </c>
      <c r="BR289" s="176">
        <f t="shared" si="359"/>
        <v>0</v>
      </c>
      <c r="BS289" s="176">
        <f t="shared" si="352"/>
        <v>0</v>
      </c>
      <c r="BT289" s="176">
        <f t="shared" si="352"/>
        <v>0</v>
      </c>
      <c r="BU289" s="176">
        <f t="shared" si="352"/>
        <v>0</v>
      </c>
      <c r="BV289" s="176">
        <f t="shared" si="352"/>
        <v>0</v>
      </c>
      <c r="BW289" s="176">
        <f t="shared" si="352"/>
        <v>0</v>
      </c>
      <c r="BX289" s="176">
        <f t="shared" si="352"/>
        <v>0</v>
      </c>
      <c r="BY289" s="176">
        <f t="shared" si="352"/>
        <v>0</v>
      </c>
      <c r="BZ289" s="176">
        <f t="shared" si="352"/>
        <v>0</v>
      </c>
      <c r="CA289" s="176">
        <f t="shared" si="352"/>
        <v>0</v>
      </c>
      <c r="CB289" s="176">
        <f t="shared" si="352"/>
        <v>0</v>
      </c>
      <c r="CC289" s="176">
        <f t="shared" si="352"/>
        <v>0</v>
      </c>
      <c r="CD289" s="176">
        <f t="shared" si="352"/>
        <v>0</v>
      </c>
      <c r="CE289" s="176">
        <f t="shared" si="355"/>
        <v>0</v>
      </c>
      <c r="CF289" s="176">
        <f t="shared" si="355"/>
        <v>0</v>
      </c>
      <c r="CG289" s="176">
        <f t="shared" si="355"/>
        <v>0</v>
      </c>
      <c r="CH289" s="176">
        <f t="shared" si="355"/>
        <v>0</v>
      </c>
      <c r="CI289" s="176">
        <f t="shared" si="355"/>
        <v>0</v>
      </c>
      <c r="CJ289" s="176">
        <f t="shared" si="355"/>
        <v>0</v>
      </c>
      <c r="CK289" s="176">
        <f t="shared" si="355"/>
        <v>0</v>
      </c>
      <c r="CL289" s="176">
        <f t="shared" si="355"/>
        <v>0</v>
      </c>
      <c r="CM289" s="176">
        <f t="shared" si="355"/>
        <v>0</v>
      </c>
      <c r="CN289" s="176">
        <f t="shared" si="355"/>
        <v>0</v>
      </c>
      <c r="CO289" s="176">
        <f t="shared" si="355"/>
        <v>0</v>
      </c>
      <c r="CP289" s="176">
        <f t="shared" si="355"/>
        <v>0</v>
      </c>
      <c r="CQ289" s="176">
        <f t="shared" si="355"/>
        <v>0</v>
      </c>
      <c r="CR289" s="176">
        <f t="shared" si="355"/>
        <v>0</v>
      </c>
      <c r="CS289" s="176">
        <f t="shared" si="355"/>
        <v>0</v>
      </c>
      <c r="CT289" s="176">
        <f t="shared" si="355"/>
        <v>0</v>
      </c>
      <c r="CU289" s="176">
        <f t="shared" si="354"/>
        <v>0</v>
      </c>
      <c r="CV289" s="176">
        <f t="shared" si="354"/>
        <v>0</v>
      </c>
      <c r="CW289" s="176">
        <f t="shared" si="354"/>
        <v>0</v>
      </c>
      <c r="CX289" s="176">
        <f t="shared" si="354"/>
        <v>0</v>
      </c>
      <c r="CY289" s="176">
        <f t="shared" si="354"/>
        <v>0</v>
      </c>
      <c r="CZ289" s="176">
        <f t="shared" si="354"/>
        <v>0</v>
      </c>
      <c r="DA289" s="176">
        <f t="shared" si="354"/>
        <v>0</v>
      </c>
      <c r="DB289" s="176">
        <f t="shared" si="354"/>
        <v>0</v>
      </c>
      <c r="DC289" s="176">
        <f t="shared" si="354"/>
        <v>0</v>
      </c>
      <c r="DD289" s="176">
        <f t="shared" si="354"/>
        <v>0</v>
      </c>
      <c r="DE289" s="176">
        <f t="shared" si="354"/>
        <v>0</v>
      </c>
      <c r="DF289" s="176">
        <f t="shared" si="354"/>
        <v>0</v>
      </c>
      <c r="DG289" s="176">
        <f t="shared" si="354"/>
        <v>0</v>
      </c>
      <c r="DH289" s="176">
        <f t="shared" si="357"/>
        <v>0</v>
      </c>
      <c r="DI289" s="176">
        <f t="shared" si="357"/>
        <v>0</v>
      </c>
      <c r="DJ289" s="176">
        <f t="shared" si="357"/>
        <v>0</v>
      </c>
      <c r="DK289" s="176">
        <f t="shared" si="357"/>
        <v>0</v>
      </c>
      <c r="DL289" s="176">
        <f t="shared" si="357"/>
        <v>0</v>
      </c>
      <c r="DM289" s="176">
        <f t="shared" si="357"/>
        <v>0</v>
      </c>
      <c r="DN289" s="176">
        <f t="shared" si="357"/>
        <v>0</v>
      </c>
      <c r="DO289" s="176">
        <f t="shared" si="357"/>
        <v>0</v>
      </c>
      <c r="DP289" s="176">
        <f t="shared" si="357"/>
        <v>0</v>
      </c>
      <c r="DQ289" s="176">
        <f t="shared" si="357"/>
        <v>0</v>
      </c>
      <c r="DR289" s="176">
        <f t="shared" si="357"/>
        <v>0</v>
      </c>
      <c r="DS289" s="176">
        <f t="shared" si="357"/>
        <v>0</v>
      </c>
      <c r="DT289" s="176">
        <f t="shared" si="357"/>
        <v>0</v>
      </c>
      <c r="DU289" s="176">
        <f t="shared" si="357"/>
        <v>0</v>
      </c>
      <c r="DV289" s="176">
        <f t="shared" si="357"/>
        <v>0</v>
      </c>
      <c r="DW289" s="176">
        <f t="shared" si="357"/>
        <v>0</v>
      </c>
      <c r="DX289" s="176">
        <f t="shared" si="362"/>
        <v>0</v>
      </c>
      <c r="DY289" s="176">
        <f t="shared" si="362"/>
        <v>0</v>
      </c>
      <c r="DZ289" s="176">
        <f t="shared" si="362"/>
        <v>0</v>
      </c>
      <c r="EA289" s="176">
        <f t="shared" si="362"/>
        <v>0</v>
      </c>
      <c r="EB289" s="176">
        <f t="shared" si="362"/>
        <v>0</v>
      </c>
      <c r="EC289" s="176">
        <f t="shared" si="362"/>
        <v>0</v>
      </c>
      <c r="ED289" s="176">
        <f t="shared" si="362"/>
        <v>0</v>
      </c>
      <c r="EE289" s="176">
        <f t="shared" si="362"/>
        <v>0</v>
      </c>
      <c r="EF289" s="176">
        <f t="shared" si="362"/>
        <v>0</v>
      </c>
      <c r="EG289" s="176">
        <f t="shared" si="362"/>
        <v>0</v>
      </c>
      <c r="EH289" s="176">
        <f t="shared" si="362"/>
        <v>0</v>
      </c>
      <c r="EI289" s="176">
        <f t="shared" si="362"/>
        <v>0</v>
      </c>
      <c r="EJ289" s="176">
        <f t="shared" si="362"/>
        <v>0</v>
      </c>
      <c r="EK289" s="176">
        <f t="shared" si="362"/>
        <v>0</v>
      </c>
      <c r="EL289" s="176">
        <f t="shared" si="362"/>
        <v>0</v>
      </c>
      <c r="EM289" s="176">
        <f t="shared" si="362"/>
        <v>0</v>
      </c>
      <c r="EN289" s="176">
        <f t="shared" si="366"/>
        <v>0</v>
      </c>
      <c r="EO289" s="176">
        <f t="shared" si="366"/>
        <v>0</v>
      </c>
      <c r="EP289" s="176">
        <f t="shared" si="366"/>
        <v>0</v>
      </c>
      <c r="EQ289" s="176">
        <f t="shared" si="366"/>
        <v>0</v>
      </c>
      <c r="ER289" s="176">
        <f t="shared" si="366"/>
        <v>0</v>
      </c>
      <c r="ES289" s="176">
        <f t="shared" si="365"/>
        <v>0</v>
      </c>
      <c r="ET289" s="176">
        <f t="shared" si="365"/>
        <v>0</v>
      </c>
      <c r="EU289" s="176">
        <f t="shared" si="365"/>
        <v>0</v>
      </c>
      <c r="EV289" s="176">
        <f t="shared" si="365"/>
        <v>0</v>
      </c>
      <c r="EW289" s="176">
        <f t="shared" si="365"/>
        <v>0</v>
      </c>
      <c r="EX289" s="176">
        <f t="shared" si="365"/>
        <v>0</v>
      </c>
      <c r="EY289" s="176">
        <f t="shared" si="365"/>
        <v>0</v>
      </c>
      <c r="EZ289" s="176">
        <f t="shared" si="365"/>
        <v>0</v>
      </c>
      <c r="FA289" s="176">
        <f t="shared" si="365"/>
        <v>0</v>
      </c>
      <c r="FB289" s="176">
        <f t="shared" si="365"/>
        <v>0</v>
      </c>
      <c r="FC289" s="176">
        <f t="shared" si="365"/>
        <v>0</v>
      </c>
      <c r="FD289" s="176">
        <f t="shared" si="365"/>
        <v>0</v>
      </c>
      <c r="FE289" s="176">
        <f t="shared" si="365"/>
        <v>0</v>
      </c>
      <c r="FF289" s="176">
        <f t="shared" si="365"/>
        <v>0</v>
      </c>
      <c r="FG289" s="176">
        <f t="shared" si="369"/>
        <v>0</v>
      </c>
      <c r="FH289" s="176">
        <f t="shared" si="369"/>
        <v>0</v>
      </c>
      <c r="FI289" s="176">
        <f t="shared" si="369"/>
        <v>0</v>
      </c>
      <c r="FJ289" s="176">
        <f t="shared" si="342"/>
        <v>0</v>
      </c>
      <c r="FK289" s="176">
        <f t="shared" si="342"/>
        <v>0</v>
      </c>
      <c r="FL289" s="176">
        <f t="shared" si="342"/>
        <v>0</v>
      </c>
      <c r="FM289" s="176">
        <f t="shared" si="342"/>
        <v>0</v>
      </c>
      <c r="FN289" s="176">
        <f t="shared" si="342"/>
        <v>0</v>
      </c>
      <c r="FO289" s="176">
        <f t="shared" si="342"/>
        <v>0</v>
      </c>
      <c r="FP289" s="176">
        <f t="shared" si="342"/>
        <v>0</v>
      </c>
      <c r="FQ289" s="176">
        <f t="shared" si="342"/>
        <v>0</v>
      </c>
      <c r="FR289" s="176">
        <f t="shared" si="342"/>
        <v>0</v>
      </c>
      <c r="FS289" s="176">
        <f t="shared" si="372"/>
        <v>0</v>
      </c>
      <c r="FT289" s="176">
        <f t="shared" si="372"/>
        <v>0</v>
      </c>
      <c r="FU289" s="176">
        <f t="shared" si="372"/>
        <v>0</v>
      </c>
      <c r="FV289" s="176">
        <f t="shared" si="372"/>
        <v>0</v>
      </c>
      <c r="FW289" s="176">
        <f t="shared" si="372"/>
        <v>0</v>
      </c>
      <c r="FX289" s="176">
        <f t="shared" si="372"/>
        <v>0</v>
      </c>
      <c r="FY289" s="176">
        <f t="shared" si="372"/>
        <v>0</v>
      </c>
      <c r="FZ289" s="176">
        <f t="shared" si="370"/>
        <v>0</v>
      </c>
      <c r="GA289" s="176">
        <f t="shared" si="370"/>
        <v>0</v>
      </c>
      <c r="GB289" s="176">
        <f t="shared" si="370"/>
        <v>0</v>
      </c>
      <c r="GC289" s="176">
        <f t="shared" si="370"/>
        <v>0</v>
      </c>
      <c r="GD289" s="176">
        <f t="shared" si="370"/>
        <v>0</v>
      </c>
      <c r="GE289" s="176">
        <f t="shared" si="370"/>
        <v>0</v>
      </c>
      <c r="GF289" s="176">
        <f t="shared" si="370"/>
        <v>0</v>
      </c>
      <c r="GG289" s="176">
        <f t="shared" si="370"/>
        <v>0</v>
      </c>
      <c r="GH289" s="176">
        <f t="shared" si="370"/>
        <v>0</v>
      </c>
      <c r="GI289" s="176">
        <f t="shared" si="370"/>
        <v>0</v>
      </c>
      <c r="GJ289" s="176">
        <f t="shared" si="363"/>
        <v>0</v>
      </c>
      <c r="GK289" s="176">
        <f t="shared" si="363"/>
        <v>0</v>
      </c>
      <c r="GL289" s="176">
        <f t="shared" si="363"/>
        <v>0</v>
      </c>
      <c r="GM289" s="176">
        <f t="shared" si="363"/>
        <v>0</v>
      </c>
      <c r="GN289" s="176">
        <f t="shared" si="363"/>
        <v>0</v>
      </c>
      <c r="GO289" s="176">
        <f t="shared" si="363"/>
        <v>0</v>
      </c>
      <c r="GP289" s="176">
        <f t="shared" si="363"/>
        <v>0</v>
      </c>
      <c r="GQ289" s="176">
        <f t="shared" si="363"/>
        <v>0</v>
      </c>
      <c r="GR289" s="176">
        <f t="shared" si="363"/>
        <v>0</v>
      </c>
      <c r="GS289" s="176">
        <f t="shared" si="363"/>
        <v>0</v>
      </c>
      <c r="GT289" s="176">
        <f t="shared" si="363"/>
        <v>0</v>
      </c>
      <c r="GU289" s="176">
        <f t="shared" si="363"/>
        <v>0</v>
      </c>
      <c r="GV289" s="176">
        <f t="shared" si="363"/>
        <v>0</v>
      </c>
      <c r="GW289" s="176">
        <f t="shared" si="363"/>
        <v>0</v>
      </c>
      <c r="GX289" s="176">
        <f t="shared" si="363"/>
        <v>0</v>
      </c>
      <c r="GY289" s="176">
        <f t="shared" si="367"/>
        <v>0</v>
      </c>
      <c r="GZ289" s="176">
        <f t="shared" si="367"/>
        <v>0</v>
      </c>
      <c r="HA289" s="176">
        <f t="shared" si="367"/>
        <v>0</v>
      </c>
      <c r="HB289" s="176">
        <f t="shared" si="367"/>
        <v>0</v>
      </c>
      <c r="HC289" s="176">
        <f t="shared" si="367"/>
        <v>0</v>
      </c>
      <c r="HD289" s="176">
        <f t="shared" si="367"/>
        <v>0</v>
      </c>
      <c r="HE289" s="176">
        <f t="shared" si="367"/>
        <v>0</v>
      </c>
      <c r="HF289" s="176">
        <f t="shared" si="367"/>
        <v>0</v>
      </c>
      <c r="HG289" s="176">
        <f t="shared" si="367"/>
        <v>0</v>
      </c>
      <c r="HH289" s="176">
        <f t="shared" si="367"/>
        <v>0</v>
      </c>
      <c r="HI289" s="176">
        <f t="shared" si="367"/>
        <v>0</v>
      </c>
      <c r="HJ289" s="176">
        <f t="shared" si="367"/>
        <v>0</v>
      </c>
      <c r="HK289" s="176">
        <f t="shared" si="367"/>
        <v>0</v>
      </c>
      <c r="HL289" s="176">
        <f t="shared" si="367"/>
        <v>0</v>
      </c>
      <c r="HM289" s="176">
        <f t="shared" si="367"/>
        <v>0</v>
      </c>
      <c r="HN289" s="176">
        <f t="shared" si="367"/>
        <v>0</v>
      </c>
      <c r="HO289" s="176">
        <f t="shared" si="364"/>
        <v>0</v>
      </c>
      <c r="HP289" s="176">
        <f t="shared" si="364"/>
        <v>0</v>
      </c>
      <c r="HQ289" s="176">
        <f t="shared" si="364"/>
        <v>0</v>
      </c>
      <c r="HR289" s="176">
        <f t="shared" si="364"/>
        <v>0</v>
      </c>
      <c r="HS289" s="176">
        <f t="shared" si="364"/>
        <v>0</v>
      </c>
      <c r="HT289" s="176">
        <f t="shared" si="364"/>
        <v>0</v>
      </c>
      <c r="HU289" s="176">
        <f t="shared" si="364"/>
        <v>0</v>
      </c>
      <c r="HV289" s="176">
        <f t="shared" si="364"/>
        <v>0</v>
      </c>
      <c r="HW289" s="176">
        <f t="shared" si="364"/>
        <v>0</v>
      </c>
      <c r="HX289" s="176">
        <f t="shared" si="364"/>
        <v>0</v>
      </c>
      <c r="HY289" s="176">
        <f t="shared" si="361"/>
        <v>0</v>
      </c>
      <c r="HZ289" s="176">
        <f t="shared" si="361"/>
        <v>0</v>
      </c>
      <c r="IA289" s="176">
        <f t="shared" si="361"/>
        <v>0</v>
      </c>
      <c r="IB289" s="176">
        <f t="shared" si="361"/>
        <v>0</v>
      </c>
      <c r="IC289" s="176">
        <f t="shared" si="361"/>
        <v>0</v>
      </c>
      <c r="ID289" s="176">
        <f t="shared" si="361"/>
        <v>0</v>
      </c>
      <c r="IE289" s="176">
        <f t="shared" si="361"/>
        <v>0</v>
      </c>
      <c r="IF289" s="176">
        <f t="shared" si="358"/>
        <v>0</v>
      </c>
      <c r="IG289" s="176">
        <f t="shared" si="358"/>
        <v>0</v>
      </c>
    </row>
    <row r="290" spans="2:241" ht="12.75" customHeight="1" x14ac:dyDescent="0.25">
      <c r="B290" s="174"/>
      <c r="C290" s="174"/>
      <c r="D290" s="174">
        <f t="shared" si="347"/>
        <v>0</v>
      </c>
      <c r="E290"/>
      <c r="F290"/>
      <c r="G290" s="177">
        <v>277</v>
      </c>
      <c r="H290" s="176">
        <f t="shared" si="348"/>
        <v>42.949361217498613</v>
      </c>
      <c r="I290" s="176">
        <f t="shared" si="349"/>
        <v>0</v>
      </c>
      <c r="K290" s="176">
        <f t="shared" si="373"/>
        <v>0</v>
      </c>
      <c r="L290" s="176">
        <f t="shared" si="373"/>
        <v>0</v>
      </c>
      <c r="M290" s="176">
        <f t="shared" si="373"/>
        <v>0</v>
      </c>
      <c r="N290" s="176">
        <f t="shared" si="373"/>
        <v>0</v>
      </c>
      <c r="O290" s="176">
        <f t="shared" si="373"/>
        <v>0</v>
      </c>
      <c r="P290" s="176">
        <f t="shared" si="373"/>
        <v>0</v>
      </c>
      <c r="Q290" s="176">
        <f t="shared" si="373"/>
        <v>0</v>
      </c>
      <c r="R290" s="176">
        <f t="shared" si="373"/>
        <v>0</v>
      </c>
      <c r="S290" s="176">
        <f t="shared" si="373"/>
        <v>0</v>
      </c>
      <c r="T290" s="176">
        <f t="shared" si="373"/>
        <v>0</v>
      </c>
      <c r="U290" s="176">
        <f t="shared" si="373"/>
        <v>0</v>
      </c>
      <c r="V290" s="176">
        <f t="shared" si="373"/>
        <v>0</v>
      </c>
      <c r="W290" s="176">
        <f t="shared" si="373"/>
        <v>0</v>
      </c>
      <c r="X290" s="176">
        <f t="shared" si="373"/>
        <v>0</v>
      </c>
      <c r="Y290" s="176">
        <f t="shared" si="373"/>
        <v>0</v>
      </c>
      <c r="Z290" s="176">
        <f t="shared" si="373"/>
        <v>0</v>
      </c>
      <c r="AA290" s="176">
        <f t="shared" si="368"/>
        <v>0</v>
      </c>
      <c r="AB290" s="176">
        <f t="shared" si="368"/>
        <v>0</v>
      </c>
      <c r="AC290" s="176">
        <f t="shared" si="368"/>
        <v>0</v>
      </c>
      <c r="AD290" s="176">
        <f t="shared" si="368"/>
        <v>0</v>
      </c>
      <c r="AE290" s="176">
        <f t="shared" si="368"/>
        <v>0</v>
      </c>
      <c r="AF290" s="176">
        <f t="shared" si="368"/>
        <v>0</v>
      </c>
      <c r="AG290" s="176">
        <f t="shared" si="368"/>
        <v>0</v>
      </c>
      <c r="AH290" s="176">
        <f t="shared" si="368"/>
        <v>0</v>
      </c>
      <c r="AI290" s="176">
        <f t="shared" si="368"/>
        <v>0</v>
      </c>
      <c r="AJ290" s="176">
        <f t="shared" si="368"/>
        <v>0</v>
      </c>
      <c r="AK290" s="176">
        <f t="shared" si="368"/>
        <v>0</v>
      </c>
      <c r="AL290" s="176">
        <f t="shared" si="368"/>
        <v>0</v>
      </c>
      <c r="AM290" s="176">
        <f t="shared" si="368"/>
        <v>0</v>
      </c>
      <c r="AN290" s="176">
        <f t="shared" si="368"/>
        <v>0</v>
      </c>
      <c r="AO290" s="176">
        <f t="shared" si="335"/>
        <v>0</v>
      </c>
      <c r="AP290" s="176">
        <f t="shared" si="335"/>
        <v>0</v>
      </c>
      <c r="AQ290" s="176">
        <f t="shared" si="335"/>
        <v>0</v>
      </c>
      <c r="AR290" s="176">
        <f t="shared" si="335"/>
        <v>0</v>
      </c>
      <c r="AS290" s="176">
        <f t="shared" si="335"/>
        <v>0</v>
      </c>
      <c r="AT290" s="176">
        <f t="shared" si="335"/>
        <v>0</v>
      </c>
      <c r="AU290" s="176">
        <f t="shared" si="335"/>
        <v>0</v>
      </c>
      <c r="AV290" s="176">
        <f t="shared" si="356"/>
        <v>0</v>
      </c>
      <c r="AW290" s="176">
        <f t="shared" si="356"/>
        <v>0</v>
      </c>
      <c r="AX290" s="176">
        <f t="shared" si="356"/>
        <v>0</v>
      </c>
      <c r="AY290" s="176">
        <f t="shared" si="356"/>
        <v>0</v>
      </c>
      <c r="AZ290" s="176">
        <f t="shared" si="356"/>
        <v>0</v>
      </c>
      <c r="BA290" s="176">
        <f t="shared" si="356"/>
        <v>0</v>
      </c>
      <c r="BB290" s="176">
        <f t="shared" si="356"/>
        <v>0</v>
      </c>
      <c r="BC290" s="176">
        <f t="shared" si="356"/>
        <v>0</v>
      </c>
      <c r="BD290" s="176">
        <f t="shared" si="356"/>
        <v>0</v>
      </c>
      <c r="BE290" s="176">
        <f t="shared" si="356"/>
        <v>0</v>
      </c>
      <c r="BF290" s="176">
        <f t="shared" si="356"/>
        <v>0</v>
      </c>
      <c r="BG290" s="176">
        <f t="shared" si="356"/>
        <v>0</v>
      </c>
      <c r="BH290" s="176">
        <f t="shared" si="356"/>
        <v>0</v>
      </c>
      <c r="BI290" s="176">
        <f t="shared" si="359"/>
        <v>0</v>
      </c>
      <c r="BJ290" s="176">
        <f t="shared" si="359"/>
        <v>0</v>
      </c>
      <c r="BK290" s="176">
        <f t="shared" si="359"/>
        <v>0</v>
      </c>
      <c r="BL290" s="176">
        <f t="shared" si="359"/>
        <v>0</v>
      </c>
      <c r="BM290" s="176">
        <f t="shared" si="359"/>
        <v>0</v>
      </c>
      <c r="BN290" s="176">
        <f t="shared" si="359"/>
        <v>0</v>
      </c>
      <c r="BO290" s="176">
        <f t="shared" si="359"/>
        <v>0</v>
      </c>
      <c r="BP290" s="176">
        <f t="shared" si="359"/>
        <v>0</v>
      </c>
      <c r="BQ290" s="176">
        <f t="shared" si="359"/>
        <v>0</v>
      </c>
      <c r="BR290" s="176">
        <f t="shared" si="359"/>
        <v>0</v>
      </c>
      <c r="BS290" s="176">
        <f t="shared" si="352"/>
        <v>0</v>
      </c>
      <c r="BT290" s="176">
        <f t="shared" si="352"/>
        <v>0</v>
      </c>
      <c r="BU290" s="176">
        <f t="shared" si="352"/>
        <v>0</v>
      </c>
      <c r="BV290" s="176">
        <f t="shared" si="352"/>
        <v>0</v>
      </c>
      <c r="BW290" s="176">
        <f t="shared" si="352"/>
        <v>0</v>
      </c>
      <c r="BX290" s="176">
        <f t="shared" si="352"/>
        <v>0</v>
      </c>
      <c r="BY290" s="176">
        <f t="shared" si="352"/>
        <v>0</v>
      </c>
      <c r="BZ290" s="176">
        <f t="shared" si="352"/>
        <v>0</v>
      </c>
      <c r="CA290" s="176">
        <f t="shared" si="352"/>
        <v>0</v>
      </c>
      <c r="CB290" s="176">
        <f t="shared" si="352"/>
        <v>0</v>
      </c>
      <c r="CC290" s="176">
        <f t="shared" si="352"/>
        <v>0</v>
      </c>
      <c r="CD290" s="176">
        <f t="shared" ref="CD290:CL290" si="374">+NORMDIST($H290,CD$12,CD$13,FALSE)</f>
        <v>0</v>
      </c>
      <c r="CE290" s="176">
        <f t="shared" si="374"/>
        <v>0</v>
      </c>
      <c r="CF290" s="176">
        <f t="shared" si="374"/>
        <v>0</v>
      </c>
      <c r="CG290" s="176">
        <f t="shared" si="374"/>
        <v>0</v>
      </c>
      <c r="CH290" s="176">
        <f t="shared" si="374"/>
        <v>0</v>
      </c>
      <c r="CI290" s="176">
        <f t="shared" si="374"/>
        <v>0</v>
      </c>
      <c r="CJ290" s="176">
        <f t="shared" si="374"/>
        <v>0</v>
      </c>
      <c r="CK290" s="176">
        <f t="shared" si="374"/>
        <v>0</v>
      </c>
      <c r="CL290" s="176">
        <f t="shared" si="374"/>
        <v>0</v>
      </c>
      <c r="CM290" s="176">
        <f t="shared" si="355"/>
        <v>0</v>
      </c>
      <c r="CN290" s="176">
        <f t="shared" si="355"/>
        <v>0</v>
      </c>
      <c r="CO290" s="176">
        <f t="shared" si="355"/>
        <v>0</v>
      </c>
      <c r="CP290" s="176">
        <f t="shared" si="355"/>
        <v>0</v>
      </c>
      <c r="CQ290" s="176">
        <f t="shared" si="355"/>
        <v>0</v>
      </c>
      <c r="CR290" s="176">
        <f t="shared" si="355"/>
        <v>0</v>
      </c>
      <c r="CS290" s="176">
        <f t="shared" si="355"/>
        <v>0</v>
      </c>
      <c r="CT290" s="176">
        <f t="shared" si="355"/>
        <v>0</v>
      </c>
      <c r="CU290" s="176">
        <f t="shared" si="354"/>
        <v>0</v>
      </c>
      <c r="CV290" s="176">
        <f t="shared" si="354"/>
        <v>0</v>
      </c>
      <c r="CW290" s="176">
        <f t="shared" si="354"/>
        <v>0</v>
      </c>
      <c r="CX290" s="176">
        <f t="shared" si="354"/>
        <v>0</v>
      </c>
      <c r="CY290" s="176">
        <f t="shared" si="354"/>
        <v>0</v>
      </c>
      <c r="CZ290" s="176">
        <f t="shared" si="354"/>
        <v>0</v>
      </c>
      <c r="DA290" s="176">
        <f t="shared" si="354"/>
        <v>0</v>
      </c>
      <c r="DB290" s="176">
        <f t="shared" si="354"/>
        <v>0</v>
      </c>
      <c r="DC290" s="176">
        <f t="shared" si="354"/>
        <v>0</v>
      </c>
      <c r="DD290" s="176">
        <f t="shared" si="354"/>
        <v>0</v>
      </c>
      <c r="DE290" s="176">
        <f t="shared" si="354"/>
        <v>0</v>
      </c>
      <c r="DF290" s="176">
        <f t="shared" si="354"/>
        <v>0</v>
      </c>
      <c r="DG290" s="176">
        <f t="shared" si="354"/>
        <v>0</v>
      </c>
      <c r="DH290" s="176">
        <f t="shared" si="357"/>
        <v>0</v>
      </c>
      <c r="DI290" s="176">
        <f t="shared" si="357"/>
        <v>0</v>
      </c>
      <c r="DJ290" s="176">
        <f t="shared" si="357"/>
        <v>0</v>
      </c>
      <c r="DK290" s="176">
        <f t="shared" si="357"/>
        <v>0</v>
      </c>
      <c r="DL290" s="176">
        <f t="shared" si="357"/>
        <v>0</v>
      </c>
      <c r="DM290" s="176">
        <f t="shared" si="357"/>
        <v>0</v>
      </c>
      <c r="DN290" s="176">
        <f t="shared" si="357"/>
        <v>0</v>
      </c>
      <c r="DO290" s="176">
        <f t="shared" si="357"/>
        <v>0</v>
      </c>
      <c r="DP290" s="176">
        <f t="shared" si="357"/>
        <v>0</v>
      </c>
      <c r="DQ290" s="176">
        <f t="shared" si="357"/>
        <v>0</v>
      </c>
      <c r="DR290" s="176">
        <f t="shared" si="357"/>
        <v>0</v>
      </c>
      <c r="DS290" s="176">
        <f t="shared" si="357"/>
        <v>0</v>
      </c>
      <c r="DT290" s="176">
        <f t="shared" si="357"/>
        <v>0</v>
      </c>
      <c r="DU290" s="176">
        <f t="shared" si="357"/>
        <v>0</v>
      </c>
      <c r="DV290" s="176">
        <f t="shared" si="357"/>
        <v>0</v>
      </c>
      <c r="DW290" s="176">
        <f t="shared" si="357"/>
        <v>0</v>
      </c>
      <c r="DX290" s="176">
        <f t="shared" si="362"/>
        <v>0</v>
      </c>
      <c r="DY290" s="176">
        <f t="shared" si="362"/>
        <v>0</v>
      </c>
      <c r="DZ290" s="176">
        <f t="shared" si="362"/>
        <v>0</v>
      </c>
      <c r="EA290" s="176">
        <f t="shared" si="362"/>
        <v>0</v>
      </c>
      <c r="EB290" s="176">
        <f t="shared" si="362"/>
        <v>0</v>
      </c>
      <c r="EC290" s="176">
        <f t="shared" si="362"/>
        <v>0</v>
      </c>
      <c r="ED290" s="176">
        <f t="shared" si="362"/>
        <v>0</v>
      </c>
      <c r="EE290" s="176">
        <f t="shared" si="362"/>
        <v>0</v>
      </c>
      <c r="EF290" s="176">
        <f t="shared" si="362"/>
        <v>0</v>
      </c>
      <c r="EG290" s="176">
        <f t="shared" si="362"/>
        <v>0</v>
      </c>
      <c r="EH290" s="176">
        <f t="shared" si="362"/>
        <v>0</v>
      </c>
      <c r="EI290" s="176">
        <f t="shared" si="362"/>
        <v>0</v>
      </c>
      <c r="EJ290" s="176">
        <f t="shared" si="362"/>
        <v>0</v>
      </c>
      <c r="EK290" s="176">
        <f t="shared" si="362"/>
        <v>0</v>
      </c>
      <c r="EL290" s="176">
        <f t="shared" si="362"/>
        <v>0</v>
      </c>
      <c r="EM290" s="176">
        <f t="shared" si="362"/>
        <v>0</v>
      </c>
      <c r="EN290" s="176">
        <f t="shared" si="366"/>
        <v>0</v>
      </c>
      <c r="EO290" s="176">
        <f t="shared" si="366"/>
        <v>0</v>
      </c>
      <c r="EP290" s="176">
        <f t="shared" si="366"/>
        <v>0</v>
      </c>
      <c r="EQ290" s="176">
        <f t="shared" si="366"/>
        <v>0</v>
      </c>
      <c r="ER290" s="176">
        <f t="shared" si="366"/>
        <v>0</v>
      </c>
      <c r="ES290" s="176">
        <f t="shared" si="365"/>
        <v>0</v>
      </c>
      <c r="ET290" s="176">
        <f t="shared" si="365"/>
        <v>0</v>
      </c>
      <c r="EU290" s="176">
        <f t="shared" si="365"/>
        <v>0</v>
      </c>
      <c r="EV290" s="176">
        <f t="shared" si="365"/>
        <v>0</v>
      </c>
      <c r="EW290" s="176">
        <f t="shared" si="365"/>
        <v>0</v>
      </c>
      <c r="EX290" s="176">
        <f t="shared" si="365"/>
        <v>0</v>
      </c>
      <c r="EY290" s="176">
        <f t="shared" si="365"/>
        <v>0</v>
      </c>
      <c r="EZ290" s="176">
        <f t="shared" si="365"/>
        <v>0</v>
      </c>
      <c r="FA290" s="176">
        <f t="shared" si="365"/>
        <v>0</v>
      </c>
      <c r="FB290" s="176">
        <f t="shared" si="365"/>
        <v>0</v>
      </c>
      <c r="FC290" s="176">
        <f t="shared" si="365"/>
        <v>0</v>
      </c>
      <c r="FD290" s="176">
        <f t="shared" si="365"/>
        <v>0</v>
      </c>
      <c r="FE290" s="176">
        <f t="shared" si="365"/>
        <v>0</v>
      </c>
      <c r="FF290" s="176">
        <f t="shared" si="365"/>
        <v>0</v>
      </c>
      <c r="FG290" s="176">
        <f t="shared" si="369"/>
        <v>0</v>
      </c>
      <c r="FH290" s="176">
        <f t="shared" si="369"/>
        <v>0</v>
      </c>
      <c r="FI290" s="176">
        <f t="shared" si="369"/>
        <v>0</v>
      </c>
      <c r="FJ290" s="176">
        <f t="shared" si="342"/>
        <v>0</v>
      </c>
      <c r="FK290" s="176">
        <f t="shared" si="342"/>
        <v>0</v>
      </c>
      <c r="FL290" s="176">
        <f t="shared" si="342"/>
        <v>0</v>
      </c>
      <c r="FM290" s="176">
        <f t="shared" si="342"/>
        <v>0</v>
      </c>
      <c r="FN290" s="176">
        <f t="shared" si="342"/>
        <v>0</v>
      </c>
      <c r="FO290" s="176">
        <f t="shared" si="342"/>
        <v>0</v>
      </c>
      <c r="FP290" s="176">
        <f t="shared" si="342"/>
        <v>0</v>
      </c>
      <c r="FQ290" s="176">
        <f t="shared" si="342"/>
        <v>0</v>
      </c>
      <c r="FR290" s="176">
        <f t="shared" si="342"/>
        <v>0</v>
      </c>
      <c r="FS290" s="176">
        <f t="shared" si="372"/>
        <v>0</v>
      </c>
      <c r="FT290" s="176">
        <f t="shared" si="372"/>
        <v>0</v>
      </c>
      <c r="FU290" s="176">
        <f t="shared" si="372"/>
        <v>0</v>
      </c>
      <c r="FV290" s="176">
        <f t="shared" si="372"/>
        <v>0</v>
      </c>
      <c r="FW290" s="176">
        <f t="shared" si="372"/>
        <v>0</v>
      </c>
      <c r="FX290" s="176">
        <f t="shared" si="372"/>
        <v>0</v>
      </c>
      <c r="FY290" s="176">
        <f t="shared" si="372"/>
        <v>0</v>
      </c>
      <c r="FZ290" s="176">
        <f t="shared" si="370"/>
        <v>0</v>
      </c>
      <c r="GA290" s="176">
        <f t="shared" si="370"/>
        <v>0</v>
      </c>
      <c r="GB290" s="176">
        <f t="shared" si="370"/>
        <v>0</v>
      </c>
      <c r="GC290" s="176">
        <f t="shared" si="370"/>
        <v>0</v>
      </c>
      <c r="GD290" s="176">
        <f t="shared" si="370"/>
        <v>0</v>
      </c>
      <c r="GE290" s="176">
        <f t="shared" si="370"/>
        <v>0</v>
      </c>
      <c r="GF290" s="176">
        <f t="shared" si="370"/>
        <v>0</v>
      </c>
      <c r="GG290" s="176">
        <f t="shared" si="370"/>
        <v>0</v>
      </c>
      <c r="GH290" s="176">
        <f t="shared" si="370"/>
        <v>0</v>
      </c>
      <c r="GI290" s="176">
        <f t="shared" si="370"/>
        <v>0</v>
      </c>
      <c r="GJ290" s="176">
        <f t="shared" si="363"/>
        <v>0</v>
      </c>
      <c r="GK290" s="176">
        <f t="shared" si="363"/>
        <v>0</v>
      </c>
      <c r="GL290" s="176">
        <f t="shared" si="363"/>
        <v>0</v>
      </c>
      <c r="GM290" s="176">
        <f t="shared" si="363"/>
        <v>0</v>
      </c>
      <c r="GN290" s="176">
        <f t="shared" si="363"/>
        <v>0</v>
      </c>
      <c r="GO290" s="176">
        <f t="shared" si="363"/>
        <v>0</v>
      </c>
      <c r="GP290" s="176">
        <f t="shared" si="363"/>
        <v>0</v>
      </c>
      <c r="GQ290" s="176">
        <f t="shared" si="363"/>
        <v>0</v>
      </c>
      <c r="GR290" s="176">
        <f t="shared" si="363"/>
        <v>0</v>
      </c>
      <c r="GS290" s="176">
        <f t="shared" si="363"/>
        <v>0</v>
      </c>
      <c r="GT290" s="176">
        <f t="shared" si="363"/>
        <v>0</v>
      </c>
      <c r="GU290" s="176">
        <f t="shared" si="363"/>
        <v>0</v>
      </c>
      <c r="GV290" s="176">
        <f t="shared" si="363"/>
        <v>0</v>
      </c>
      <c r="GW290" s="176">
        <f t="shared" si="363"/>
        <v>0</v>
      </c>
      <c r="GX290" s="176">
        <f t="shared" si="363"/>
        <v>0</v>
      </c>
      <c r="GY290" s="176">
        <f t="shared" si="367"/>
        <v>0</v>
      </c>
      <c r="GZ290" s="176">
        <f t="shared" si="367"/>
        <v>0</v>
      </c>
      <c r="HA290" s="176">
        <f t="shared" si="367"/>
        <v>0</v>
      </c>
      <c r="HB290" s="176">
        <f t="shared" si="367"/>
        <v>0</v>
      </c>
      <c r="HC290" s="176">
        <f t="shared" si="367"/>
        <v>0</v>
      </c>
      <c r="HD290" s="176">
        <f t="shared" si="367"/>
        <v>0</v>
      </c>
      <c r="HE290" s="176">
        <f t="shared" si="367"/>
        <v>0</v>
      </c>
      <c r="HF290" s="176">
        <f t="shared" si="367"/>
        <v>0</v>
      </c>
      <c r="HG290" s="176">
        <f t="shared" si="367"/>
        <v>0</v>
      </c>
      <c r="HH290" s="176">
        <f t="shared" si="367"/>
        <v>0</v>
      </c>
      <c r="HI290" s="176">
        <f t="shared" si="367"/>
        <v>0</v>
      </c>
      <c r="HJ290" s="176">
        <f t="shared" si="367"/>
        <v>0</v>
      </c>
      <c r="HK290" s="176">
        <f t="shared" si="367"/>
        <v>0</v>
      </c>
      <c r="HL290" s="176">
        <f t="shared" si="367"/>
        <v>0</v>
      </c>
      <c r="HM290" s="176">
        <f t="shared" si="367"/>
        <v>0</v>
      </c>
      <c r="HN290" s="176">
        <f t="shared" si="367"/>
        <v>0</v>
      </c>
      <c r="HO290" s="176">
        <f t="shared" si="364"/>
        <v>0</v>
      </c>
      <c r="HP290" s="176">
        <f t="shared" si="364"/>
        <v>0</v>
      </c>
      <c r="HQ290" s="176">
        <f t="shared" si="364"/>
        <v>0</v>
      </c>
      <c r="HR290" s="176">
        <f t="shared" si="364"/>
        <v>0</v>
      </c>
      <c r="HS290" s="176">
        <f t="shared" si="364"/>
        <v>0</v>
      </c>
      <c r="HT290" s="176">
        <f t="shared" si="364"/>
        <v>0</v>
      </c>
      <c r="HU290" s="176">
        <f t="shared" si="364"/>
        <v>0</v>
      </c>
      <c r="HV290" s="176">
        <f t="shared" si="364"/>
        <v>0</v>
      </c>
      <c r="HW290" s="176">
        <f t="shared" si="364"/>
        <v>0</v>
      </c>
      <c r="HX290" s="176">
        <f t="shared" si="364"/>
        <v>0</v>
      </c>
      <c r="HY290" s="176">
        <f t="shared" si="361"/>
        <v>0</v>
      </c>
      <c r="HZ290" s="176">
        <f t="shared" si="361"/>
        <v>0</v>
      </c>
      <c r="IA290" s="176">
        <f t="shared" si="361"/>
        <v>0</v>
      </c>
      <c r="IB290" s="176">
        <f t="shared" si="361"/>
        <v>0</v>
      </c>
      <c r="IC290" s="176">
        <f t="shared" si="361"/>
        <v>0</v>
      </c>
      <c r="ID290" s="176">
        <f t="shared" si="361"/>
        <v>0</v>
      </c>
      <c r="IE290" s="176">
        <f t="shared" si="361"/>
        <v>0</v>
      </c>
      <c r="IF290" s="176">
        <f t="shared" si="358"/>
        <v>0</v>
      </c>
      <c r="IG290" s="176">
        <f t="shared" si="358"/>
        <v>0</v>
      </c>
    </row>
    <row r="291" spans="2:241" ht="12.75" customHeight="1" x14ac:dyDescent="0.25">
      <c r="B291" s="174"/>
      <c r="C291" s="174"/>
      <c r="D291" s="174">
        <f t="shared" si="347"/>
        <v>0</v>
      </c>
      <c r="E291"/>
      <c r="F291"/>
      <c r="G291" s="177">
        <v>278</v>
      </c>
      <c r="H291" s="176">
        <f t="shared" si="348"/>
        <v>43.104413063049144</v>
      </c>
      <c r="I291" s="176">
        <f t="shared" si="349"/>
        <v>0</v>
      </c>
      <c r="K291" s="176">
        <f t="shared" si="373"/>
        <v>0</v>
      </c>
      <c r="L291" s="176">
        <f t="shared" si="373"/>
        <v>0</v>
      </c>
      <c r="M291" s="176">
        <f t="shared" si="373"/>
        <v>0</v>
      </c>
      <c r="N291" s="176">
        <f t="shared" si="373"/>
        <v>0</v>
      </c>
      <c r="O291" s="176">
        <f t="shared" si="373"/>
        <v>0</v>
      </c>
      <c r="P291" s="176">
        <f t="shared" si="373"/>
        <v>0</v>
      </c>
      <c r="Q291" s="176">
        <f t="shared" si="373"/>
        <v>0</v>
      </c>
      <c r="R291" s="176">
        <f t="shared" si="373"/>
        <v>0</v>
      </c>
      <c r="S291" s="176">
        <f t="shared" si="373"/>
        <v>0</v>
      </c>
      <c r="T291" s="176">
        <f t="shared" si="373"/>
        <v>0</v>
      </c>
      <c r="U291" s="176">
        <f t="shared" si="373"/>
        <v>0</v>
      </c>
      <c r="V291" s="176">
        <f t="shared" si="373"/>
        <v>0</v>
      </c>
      <c r="W291" s="176">
        <f t="shared" si="373"/>
        <v>0</v>
      </c>
      <c r="X291" s="176">
        <f t="shared" si="373"/>
        <v>0</v>
      </c>
      <c r="Y291" s="176">
        <f t="shared" si="373"/>
        <v>0</v>
      </c>
      <c r="Z291" s="176">
        <f t="shared" si="373"/>
        <v>0</v>
      </c>
      <c r="AA291" s="176">
        <f t="shared" si="368"/>
        <v>0</v>
      </c>
      <c r="AB291" s="176">
        <f t="shared" si="368"/>
        <v>0</v>
      </c>
      <c r="AC291" s="176">
        <f t="shared" si="368"/>
        <v>0</v>
      </c>
      <c r="AD291" s="176">
        <f t="shared" si="368"/>
        <v>0</v>
      </c>
      <c r="AE291" s="176">
        <f t="shared" si="368"/>
        <v>0</v>
      </c>
      <c r="AF291" s="176">
        <f t="shared" si="368"/>
        <v>0</v>
      </c>
      <c r="AG291" s="176">
        <f t="shared" si="368"/>
        <v>0</v>
      </c>
      <c r="AH291" s="176">
        <f t="shared" si="368"/>
        <v>0</v>
      </c>
      <c r="AI291" s="176">
        <f t="shared" si="368"/>
        <v>0</v>
      </c>
      <c r="AJ291" s="176">
        <f t="shared" si="368"/>
        <v>0</v>
      </c>
      <c r="AK291" s="176">
        <f t="shared" si="368"/>
        <v>0</v>
      </c>
      <c r="AL291" s="176">
        <f t="shared" si="368"/>
        <v>0</v>
      </c>
      <c r="AM291" s="176">
        <f t="shared" si="368"/>
        <v>0</v>
      </c>
      <c r="AN291" s="176">
        <f t="shared" si="368"/>
        <v>0</v>
      </c>
      <c r="AO291" s="176">
        <f t="shared" si="335"/>
        <v>0</v>
      </c>
      <c r="AP291" s="176">
        <f t="shared" si="335"/>
        <v>0</v>
      </c>
      <c r="AQ291" s="176">
        <f t="shared" si="335"/>
        <v>0</v>
      </c>
      <c r="AR291" s="176">
        <f t="shared" si="335"/>
        <v>0</v>
      </c>
      <c r="AS291" s="176">
        <f t="shared" si="335"/>
        <v>0</v>
      </c>
      <c r="AT291" s="176">
        <f t="shared" ref="AO291:BD315" si="375">+NORMDIST($H291,AT$12,AT$13,FALSE)</f>
        <v>0</v>
      </c>
      <c r="AU291" s="176">
        <f t="shared" si="375"/>
        <v>0</v>
      </c>
      <c r="AV291" s="176">
        <f t="shared" si="375"/>
        <v>0</v>
      </c>
      <c r="AW291" s="176">
        <f t="shared" si="375"/>
        <v>0</v>
      </c>
      <c r="AX291" s="176">
        <f t="shared" si="375"/>
        <v>0</v>
      </c>
      <c r="AY291" s="176">
        <f t="shared" si="356"/>
        <v>0</v>
      </c>
      <c r="AZ291" s="176">
        <f t="shared" si="356"/>
        <v>0</v>
      </c>
      <c r="BA291" s="176">
        <f t="shared" si="356"/>
        <v>0</v>
      </c>
      <c r="BB291" s="176">
        <f t="shared" si="356"/>
        <v>0</v>
      </c>
      <c r="BC291" s="176">
        <f t="shared" si="356"/>
        <v>0</v>
      </c>
      <c r="BD291" s="176">
        <f t="shared" si="356"/>
        <v>0</v>
      </c>
      <c r="BE291" s="176">
        <f t="shared" si="356"/>
        <v>0</v>
      </c>
      <c r="BF291" s="176">
        <f t="shared" si="356"/>
        <v>0</v>
      </c>
      <c r="BG291" s="176">
        <f t="shared" si="356"/>
        <v>0</v>
      </c>
      <c r="BH291" s="176">
        <f t="shared" si="356"/>
        <v>0</v>
      </c>
      <c r="BI291" s="176">
        <f t="shared" si="359"/>
        <v>0</v>
      </c>
      <c r="BJ291" s="176">
        <f t="shared" si="359"/>
        <v>0</v>
      </c>
      <c r="BK291" s="176">
        <f t="shared" si="359"/>
        <v>0</v>
      </c>
      <c r="BL291" s="176">
        <f t="shared" si="359"/>
        <v>0</v>
      </c>
      <c r="BM291" s="176">
        <f t="shared" si="359"/>
        <v>0</v>
      </c>
      <c r="BN291" s="176">
        <f t="shared" si="359"/>
        <v>0</v>
      </c>
      <c r="BO291" s="176">
        <f t="shared" si="359"/>
        <v>0</v>
      </c>
      <c r="BP291" s="176">
        <f t="shared" si="359"/>
        <v>0</v>
      </c>
      <c r="BQ291" s="176">
        <f t="shared" si="359"/>
        <v>0</v>
      </c>
      <c r="BR291" s="176">
        <f t="shared" si="359"/>
        <v>0</v>
      </c>
      <c r="BS291" s="176">
        <f t="shared" si="359"/>
        <v>0</v>
      </c>
      <c r="BT291" s="176">
        <f t="shared" si="359"/>
        <v>0</v>
      </c>
      <c r="BU291" s="176">
        <f t="shared" si="359"/>
        <v>0</v>
      </c>
      <c r="BV291" s="176">
        <f t="shared" si="359"/>
        <v>0</v>
      </c>
      <c r="BW291" s="176">
        <f t="shared" si="359"/>
        <v>0</v>
      </c>
      <c r="BX291" s="176">
        <f t="shared" si="359"/>
        <v>0</v>
      </c>
      <c r="BY291" s="176">
        <f t="shared" ref="BY291:CN310" si="376">+NORMDIST($H291,BY$12,BY$13,FALSE)</f>
        <v>0</v>
      </c>
      <c r="BZ291" s="176">
        <f t="shared" si="376"/>
        <v>0</v>
      </c>
      <c r="CA291" s="176">
        <f t="shared" si="376"/>
        <v>0</v>
      </c>
      <c r="CB291" s="176">
        <f t="shared" si="376"/>
        <v>0</v>
      </c>
      <c r="CC291" s="176">
        <f t="shared" si="376"/>
        <v>0</v>
      </c>
      <c r="CD291" s="176">
        <f t="shared" si="376"/>
        <v>0</v>
      </c>
      <c r="CE291" s="176">
        <f t="shared" si="376"/>
        <v>0</v>
      </c>
      <c r="CF291" s="176">
        <f t="shared" si="376"/>
        <v>0</v>
      </c>
      <c r="CG291" s="176">
        <f t="shared" si="376"/>
        <v>0</v>
      </c>
      <c r="CH291" s="176">
        <f t="shared" si="376"/>
        <v>0</v>
      </c>
      <c r="CI291" s="176">
        <f t="shared" si="376"/>
        <v>0</v>
      </c>
      <c r="CJ291" s="176">
        <f t="shared" si="376"/>
        <v>0</v>
      </c>
      <c r="CK291" s="176">
        <f t="shared" si="376"/>
        <v>0</v>
      </c>
      <c r="CL291" s="176">
        <f t="shared" si="376"/>
        <v>0</v>
      </c>
      <c r="CM291" s="176">
        <f t="shared" si="355"/>
        <v>0</v>
      </c>
      <c r="CN291" s="176">
        <f t="shared" si="355"/>
        <v>0</v>
      </c>
      <c r="CO291" s="176">
        <f t="shared" si="355"/>
        <v>0</v>
      </c>
      <c r="CP291" s="176">
        <f t="shared" si="355"/>
        <v>0</v>
      </c>
      <c r="CQ291" s="176">
        <f t="shared" si="355"/>
        <v>0</v>
      </c>
      <c r="CR291" s="176">
        <f t="shared" si="355"/>
        <v>0</v>
      </c>
      <c r="CS291" s="176">
        <f t="shared" si="355"/>
        <v>0</v>
      </c>
      <c r="CT291" s="176">
        <f t="shared" si="355"/>
        <v>0</v>
      </c>
      <c r="CU291" s="176">
        <f t="shared" si="354"/>
        <v>0</v>
      </c>
      <c r="CV291" s="176">
        <f t="shared" si="354"/>
        <v>0</v>
      </c>
      <c r="CW291" s="176">
        <f t="shared" si="354"/>
        <v>0</v>
      </c>
      <c r="CX291" s="176">
        <f t="shared" si="354"/>
        <v>0</v>
      </c>
      <c r="CY291" s="176">
        <f t="shared" si="354"/>
        <v>0</v>
      </c>
      <c r="CZ291" s="176">
        <f t="shared" si="354"/>
        <v>0</v>
      </c>
      <c r="DA291" s="176">
        <f t="shared" si="354"/>
        <v>0</v>
      </c>
      <c r="DB291" s="176">
        <f t="shared" si="354"/>
        <v>0</v>
      </c>
      <c r="DC291" s="176">
        <f t="shared" si="354"/>
        <v>0</v>
      </c>
      <c r="DD291" s="176">
        <f t="shared" si="354"/>
        <v>0</v>
      </c>
      <c r="DE291" s="176">
        <f t="shared" si="354"/>
        <v>0</v>
      </c>
      <c r="DF291" s="176">
        <f t="shared" si="354"/>
        <v>0</v>
      </c>
      <c r="DG291" s="176">
        <f t="shared" si="354"/>
        <v>0</v>
      </c>
      <c r="DH291" s="176">
        <f t="shared" si="357"/>
        <v>0</v>
      </c>
      <c r="DI291" s="176">
        <f t="shared" si="357"/>
        <v>0</v>
      </c>
      <c r="DJ291" s="176">
        <f t="shared" si="357"/>
        <v>0</v>
      </c>
      <c r="DK291" s="176">
        <f t="shared" si="357"/>
        <v>0</v>
      </c>
      <c r="DL291" s="176">
        <f t="shared" si="357"/>
        <v>0</v>
      </c>
      <c r="DM291" s="176">
        <f t="shared" si="357"/>
        <v>0</v>
      </c>
      <c r="DN291" s="176">
        <f t="shared" si="357"/>
        <v>0</v>
      </c>
      <c r="DO291" s="176">
        <f t="shared" si="357"/>
        <v>0</v>
      </c>
      <c r="DP291" s="176">
        <f t="shared" si="357"/>
        <v>0</v>
      </c>
      <c r="DQ291" s="176">
        <f t="shared" si="357"/>
        <v>0</v>
      </c>
      <c r="DR291" s="176">
        <f t="shared" si="357"/>
        <v>0</v>
      </c>
      <c r="DS291" s="176">
        <f t="shared" si="357"/>
        <v>0</v>
      </c>
      <c r="DT291" s="176">
        <f t="shared" si="357"/>
        <v>0</v>
      </c>
      <c r="DU291" s="176">
        <f t="shared" si="357"/>
        <v>0</v>
      </c>
      <c r="DV291" s="176">
        <f t="shared" si="357"/>
        <v>0</v>
      </c>
      <c r="DW291" s="176">
        <f t="shared" si="357"/>
        <v>0</v>
      </c>
      <c r="DX291" s="176">
        <f t="shared" si="362"/>
        <v>0</v>
      </c>
      <c r="DY291" s="176">
        <f t="shared" si="362"/>
        <v>0</v>
      </c>
      <c r="DZ291" s="176">
        <f t="shared" si="362"/>
        <v>0</v>
      </c>
      <c r="EA291" s="176">
        <f t="shared" si="362"/>
        <v>0</v>
      </c>
      <c r="EB291" s="176">
        <f t="shared" si="362"/>
        <v>0</v>
      </c>
      <c r="EC291" s="176">
        <f t="shared" si="362"/>
        <v>0</v>
      </c>
      <c r="ED291" s="176">
        <f t="shared" si="362"/>
        <v>0</v>
      </c>
      <c r="EE291" s="176">
        <f t="shared" si="362"/>
        <v>0</v>
      </c>
      <c r="EF291" s="176">
        <f t="shared" si="362"/>
        <v>0</v>
      </c>
      <c r="EG291" s="176">
        <f t="shared" si="362"/>
        <v>0</v>
      </c>
      <c r="EH291" s="176">
        <f t="shared" si="362"/>
        <v>0</v>
      </c>
      <c r="EI291" s="176">
        <f t="shared" si="362"/>
        <v>0</v>
      </c>
      <c r="EJ291" s="176">
        <f t="shared" si="362"/>
        <v>0</v>
      </c>
      <c r="EK291" s="176">
        <f t="shared" si="362"/>
        <v>0</v>
      </c>
      <c r="EL291" s="176">
        <f t="shared" si="362"/>
        <v>0</v>
      </c>
      <c r="EM291" s="176">
        <f t="shared" si="362"/>
        <v>0</v>
      </c>
      <c r="EN291" s="176">
        <f t="shared" si="366"/>
        <v>0</v>
      </c>
      <c r="EO291" s="176">
        <f t="shared" si="366"/>
        <v>0</v>
      </c>
      <c r="EP291" s="176">
        <f t="shared" si="366"/>
        <v>0</v>
      </c>
      <c r="EQ291" s="176">
        <f t="shared" si="366"/>
        <v>0</v>
      </c>
      <c r="ER291" s="176">
        <f t="shared" si="366"/>
        <v>0</v>
      </c>
      <c r="ES291" s="176">
        <f t="shared" si="365"/>
        <v>0</v>
      </c>
      <c r="ET291" s="176">
        <f t="shared" si="365"/>
        <v>0</v>
      </c>
      <c r="EU291" s="176">
        <f t="shared" si="365"/>
        <v>0</v>
      </c>
      <c r="EV291" s="176">
        <f t="shared" si="365"/>
        <v>0</v>
      </c>
      <c r="EW291" s="176">
        <f t="shared" si="365"/>
        <v>0</v>
      </c>
      <c r="EX291" s="176">
        <f t="shared" si="365"/>
        <v>0</v>
      </c>
      <c r="EY291" s="176">
        <f t="shared" si="365"/>
        <v>0</v>
      </c>
      <c r="EZ291" s="176">
        <f t="shared" si="365"/>
        <v>0</v>
      </c>
      <c r="FA291" s="176">
        <f t="shared" si="365"/>
        <v>0</v>
      </c>
      <c r="FB291" s="176">
        <f t="shared" si="365"/>
        <v>0</v>
      </c>
      <c r="FC291" s="176">
        <f t="shared" si="365"/>
        <v>0</v>
      </c>
      <c r="FD291" s="176">
        <f t="shared" si="365"/>
        <v>0</v>
      </c>
      <c r="FE291" s="176">
        <f t="shared" si="365"/>
        <v>0</v>
      </c>
      <c r="FF291" s="176">
        <f t="shared" si="365"/>
        <v>0</v>
      </c>
      <c r="FG291" s="176">
        <f t="shared" si="369"/>
        <v>0</v>
      </c>
      <c r="FH291" s="176">
        <f t="shared" si="369"/>
        <v>0</v>
      </c>
      <c r="FI291" s="176">
        <f t="shared" si="369"/>
        <v>0</v>
      </c>
      <c r="FJ291" s="176">
        <f t="shared" si="342"/>
        <v>0</v>
      </c>
      <c r="FK291" s="176">
        <f t="shared" si="342"/>
        <v>0</v>
      </c>
      <c r="FL291" s="176">
        <f t="shared" si="342"/>
        <v>0</v>
      </c>
      <c r="FM291" s="176">
        <f t="shared" si="342"/>
        <v>0</v>
      </c>
      <c r="FN291" s="176">
        <f t="shared" si="342"/>
        <v>0</v>
      </c>
      <c r="FO291" s="176">
        <f t="shared" si="342"/>
        <v>0</v>
      </c>
      <c r="FP291" s="176">
        <f t="shared" si="342"/>
        <v>0</v>
      </c>
      <c r="FQ291" s="176">
        <f t="shared" si="342"/>
        <v>0</v>
      </c>
      <c r="FR291" s="176">
        <f t="shared" si="342"/>
        <v>0</v>
      </c>
      <c r="FS291" s="176">
        <f t="shared" si="372"/>
        <v>0</v>
      </c>
      <c r="FT291" s="176">
        <f t="shared" si="372"/>
        <v>0</v>
      </c>
      <c r="FU291" s="176">
        <f t="shared" si="372"/>
        <v>0</v>
      </c>
      <c r="FV291" s="176">
        <f t="shared" si="372"/>
        <v>0</v>
      </c>
      <c r="FW291" s="176">
        <f t="shared" si="372"/>
        <v>0</v>
      </c>
      <c r="FX291" s="176">
        <f t="shared" si="372"/>
        <v>0</v>
      </c>
      <c r="FY291" s="176">
        <f t="shared" si="372"/>
        <v>0</v>
      </c>
      <c r="FZ291" s="176">
        <f t="shared" si="372"/>
        <v>0</v>
      </c>
      <c r="GA291" s="176">
        <f t="shared" si="372"/>
        <v>0</v>
      </c>
      <c r="GB291" s="176">
        <f t="shared" si="372"/>
        <v>0</v>
      </c>
      <c r="GC291" s="176">
        <f t="shared" si="372"/>
        <v>0</v>
      </c>
      <c r="GD291" s="176">
        <f t="shared" si="370"/>
        <v>0</v>
      </c>
      <c r="GE291" s="176">
        <f t="shared" si="370"/>
        <v>0</v>
      </c>
      <c r="GF291" s="176">
        <f t="shared" si="370"/>
        <v>0</v>
      </c>
      <c r="GG291" s="176">
        <f t="shared" si="370"/>
        <v>0</v>
      </c>
      <c r="GH291" s="176">
        <f t="shared" si="370"/>
        <v>0</v>
      </c>
      <c r="GI291" s="176">
        <f t="shared" si="370"/>
        <v>0</v>
      </c>
      <c r="GJ291" s="176">
        <f t="shared" si="363"/>
        <v>0</v>
      </c>
      <c r="GK291" s="176">
        <f t="shared" si="363"/>
        <v>0</v>
      </c>
      <c r="GL291" s="176">
        <f t="shared" si="363"/>
        <v>0</v>
      </c>
      <c r="GM291" s="176">
        <f t="shared" si="363"/>
        <v>0</v>
      </c>
      <c r="GN291" s="176">
        <f t="shared" si="363"/>
        <v>0</v>
      </c>
      <c r="GO291" s="176">
        <f t="shared" si="363"/>
        <v>0</v>
      </c>
      <c r="GP291" s="176">
        <f t="shared" si="363"/>
        <v>0</v>
      </c>
      <c r="GQ291" s="176">
        <f t="shared" si="363"/>
        <v>0</v>
      </c>
      <c r="GR291" s="176">
        <f t="shared" si="363"/>
        <v>0</v>
      </c>
      <c r="GS291" s="176">
        <f t="shared" si="363"/>
        <v>0</v>
      </c>
      <c r="GT291" s="176">
        <f t="shared" si="363"/>
        <v>0</v>
      </c>
      <c r="GU291" s="176">
        <f t="shared" si="363"/>
        <v>0</v>
      </c>
      <c r="GV291" s="176">
        <f t="shared" si="363"/>
        <v>0</v>
      </c>
      <c r="GW291" s="176">
        <f t="shared" si="363"/>
        <v>0</v>
      </c>
      <c r="GX291" s="176">
        <f t="shared" si="363"/>
        <v>0</v>
      </c>
      <c r="GY291" s="176">
        <f t="shared" si="367"/>
        <v>0</v>
      </c>
      <c r="GZ291" s="176">
        <f t="shared" si="367"/>
        <v>0</v>
      </c>
      <c r="HA291" s="176">
        <f t="shared" si="367"/>
        <v>0</v>
      </c>
      <c r="HB291" s="176">
        <f t="shared" si="367"/>
        <v>0</v>
      </c>
      <c r="HC291" s="176">
        <f t="shared" si="367"/>
        <v>0</v>
      </c>
      <c r="HD291" s="176">
        <f t="shared" si="367"/>
        <v>0</v>
      </c>
      <c r="HE291" s="176">
        <f t="shared" si="367"/>
        <v>0</v>
      </c>
      <c r="HF291" s="176">
        <f t="shared" si="367"/>
        <v>0</v>
      </c>
      <c r="HG291" s="176">
        <f t="shared" si="367"/>
        <v>0</v>
      </c>
      <c r="HH291" s="176">
        <f t="shared" si="367"/>
        <v>0</v>
      </c>
      <c r="HI291" s="176">
        <f t="shared" si="367"/>
        <v>0</v>
      </c>
      <c r="HJ291" s="176">
        <f t="shared" si="367"/>
        <v>0</v>
      </c>
      <c r="HK291" s="176">
        <f t="shared" si="367"/>
        <v>0</v>
      </c>
      <c r="HL291" s="176">
        <f t="shared" si="367"/>
        <v>0</v>
      </c>
      <c r="HM291" s="176">
        <f t="shared" si="367"/>
        <v>0</v>
      </c>
      <c r="HN291" s="176">
        <f t="shared" si="367"/>
        <v>0</v>
      </c>
      <c r="HO291" s="176">
        <f t="shared" si="364"/>
        <v>0</v>
      </c>
      <c r="HP291" s="176">
        <f t="shared" si="364"/>
        <v>0</v>
      </c>
      <c r="HQ291" s="176">
        <f t="shared" si="364"/>
        <v>0</v>
      </c>
      <c r="HR291" s="176">
        <f t="shared" si="364"/>
        <v>0</v>
      </c>
      <c r="HS291" s="176">
        <f t="shared" si="364"/>
        <v>0</v>
      </c>
      <c r="HT291" s="176">
        <f t="shared" si="364"/>
        <v>0</v>
      </c>
      <c r="HU291" s="176">
        <f t="shared" si="364"/>
        <v>0</v>
      </c>
      <c r="HV291" s="176">
        <f t="shared" si="364"/>
        <v>0</v>
      </c>
      <c r="HW291" s="176">
        <f t="shared" si="364"/>
        <v>0</v>
      </c>
      <c r="HX291" s="176">
        <f t="shared" si="364"/>
        <v>0</v>
      </c>
      <c r="HY291" s="176">
        <f t="shared" si="361"/>
        <v>0</v>
      </c>
      <c r="HZ291" s="176">
        <f t="shared" si="361"/>
        <v>0</v>
      </c>
      <c r="IA291" s="176">
        <f t="shared" si="361"/>
        <v>0</v>
      </c>
      <c r="IB291" s="176">
        <f t="shared" si="361"/>
        <v>0</v>
      </c>
      <c r="IC291" s="176">
        <f t="shared" si="361"/>
        <v>0</v>
      </c>
      <c r="ID291" s="176">
        <f t="shared" si="361"/>
        <v>0</v>
      </c>
      <c r="IE291" s="176">
        <f t="shared" si="361"/>
        <v>0</v>
      </c>
      <c r="IF291" s="176">
        <f t="shared" si="358"/>
        <v>0</v>
      </c>
      <c r="IG291" s="176">
        <f t="shared" si="358"/>
        <v>0</v>
      </c>
    </row>
    <row r="292" spans="2:241" ht="12.75" customHeight="1" x14ac:dyDescent="0.25">
      <c r="B292" s="174"/>
      <c r="C292" s="174"/>
      <c r="D292" s="174">
        <f t="shared" si="347"/>
        <v>0</v>
      </c>
      <c r="E292"/>
      <c r="F292"/>
      <c r="G292" s="177">
        <v>279</v>
      </c>
      <c r="H292" s="176">
        <f t="shared" si="348"/>
        <v>43.259464908599682</v>
      </c>
      <c r="I292" s="176">
        <f t="shared" si="349"/>
        <v>0</v>
      </c>
      <c r="K292" s="176">
        <f t="shared" si="373"/>
        <v>0</v>
      </c>
      <c r="L292" s="176">
        <f t="shared" si="373"/>
        <v>0</v>
      </c>
      <c r="M292" s="176">
        <f t="shared" si="373"/>
        <v>0</v>
      </c>
      <c r="N292" s="176">
        <f t="shared" si="373"/>
        <v>0</v>
      </c>
      <c r="O292" s="176">
        <f t="shared" si="373"/>
        <v>0</v>
      </c>
      <c r="P292" s="176">
        <f t="shared" si="373"/>
        <v>0</v>
      </c>
      <c r="Q292" s="176">
        <f t="shared" si="373"/>
        <v>0</v>
      </c>
      <c r="R292" s="176">
        <f t="shared" si="373"/>
        <v>0</v>
      </c>
      <c r="S292" s="176">
        <f t="shared" si="373"/>
        <v>0</v>
      </c>
      <c r="T292" s="176">
        <f t="shared" si="373"/>
        <v>0</v>
      </c>
      <c r="U292" s="176">
        <f t="shared" si="373"/>
        <v>0</v>
      </c>
      <c r="V292" s="176">
        <f t="shared" si="373"/>
        <v>0</v>
      </c>
      <c r="W292" s="176">
        <f t="shared" si="373"/>
        <v>0</v>
      </c>
      <c r="X292" s="176">
        <f t="shared" si="373"/>
        <v>0</v>
      </c>
      <c r="Y292" s="176">
        <f t="shared" si="373"/>
        <v>0</v>
      </c>
      <c r="Z292" s="176">
        <f t="shared" si="373"/>
        <v>0</v>
      </c>
      <c r="AA292" s="176">
        <f t="shared" si="368"/>
        <v>0</v>
      </c>
      <c r="AB292" s="176">
        <f t="shared" si="368"/>
        <v>0</v>
      </c>
      <c r="AC292" s="176">
        <f t="shared" si="368"/>
        <v>0</v>
      </c>
      <c r="AD292" s="176">
        <f t="shared" si="368"/>
        <v>0</v>
      </c>
      <c r="AE292" s="176">
        <f t="shared" si="368"/>
        <v>0</v>
      </c>
      <c r="AF292" s="176">
        <f t="shared" si="368"/>
        <v>0</v>
      </c>
      <c r="AG292" s="176">
        <f t="shared" si="368"/>
        <v>0</v>
      </c>
      <c r="AH292" s="176">
        <f t="shared" si="368"/>
        <v>0</v>
      </c>
      <c r="AI292" s="176">
        <f t="shared" si="368"/>
        <v>0</v>
      </c>
      <c r="AJ292" s="176">
        <f t="shared" si="368"/>
        <v>0</v>
      </c>
      <c r="AK292" s="176">
        <f t="shared" si="368"/>
        <v>0</v>
      </c>
      <c r="AL292" s="176">
        <f t="shared" si="368"/>
        <v>0</v>
      </c>
      <c r="AM292" s="176">
        <f t="shared" si="368"/>
        <v>0</v>
      </c>
      <c r="AN292" s="176">
        <f t="shared" si="368"/>
        <v>0</v>
      </c>
      <c r="AO292" s="176">
        <f t="shared" si="375"/>
        <v>0</v>
      </c>
      <c r="AP292" s="176">
        <f t="shared" si="375"/>
        <v>0</v>
      </c>
      <c r="AQ292" s="176">
        <f t="shared" si="375"/>
        <v>0</v>
      </c>
      <c r="AR292" s="176">
        <f t="shared" si="375"/>
        <v>0</v>
      </c>
      <c r="AS292" s="176">
        <f t="shared" si="375"/>
        <v>0</v>
      </c>
      <c r="AT292" s="176">
        <f t="shared" si="375"/>
        <v>0</v>
      </c>
      <c r="AU292" s="176">
        <f t="shared" si="375"/>
        <v>0</v>
      </c>
      <c r="AV292" s="176">
        <f t="shared" si="375"/>
        <v>0</v>
      </c>
      <c r="AW292" s="176">
        <f t="shared" si="375"/>
        <v>0</v>
      </c>
      <c r="AX292" s="176">
        <f t="shared" si="375"/>
        <v>0</v>
      </c>
      <c r="AY292" s="176">
        <f t="shared" si="356"/>
        <v>0</v>
      </c>
      <c r="AZ292" s="176">
        <f t="shared" si="356"/>
        <v>0</v>
      </c>
      <c r="BA292" s="176">
        <f t="shared" si="356"/>
        <v>0</v>
      </c>
      <c r="BB292" s="176">
        <f t="shared" si="356"/>
        <v>0</v>
      </c>
      <c r="BC292" s="176">
        <f t="shared" si="356"/>
        <v>0</v>
      </c>
      <c r="BD292" s="176">
        <f t="shared" si="356"/>
        <v>0</v>
      </c>
      <c r="BE292" s="176">
        <f t="shared" si="356"/>
        <v>0</v>
      </c>
      <c r="BF292" s="176">
        <f t="shared" si="356"/>
        <v>0</v>
      </c>
      <c r="BG292" s="176">
        <f t="shared" si="356"/>
        <v>0</v>
      </c>
      <c r="BH292" s="176">
        <f t="shared" si="356"/>
        <v>0</v>
      </c>
      <c r="BI292" s="176">
        <f t="shared" si="359"/>
        <v>0</v>
      </c>
      <c r="BJ292" s="176">
        <f t="shared" si="359"/>
        <v>0</v>
      </c>
      <c r="BK292" s="176">
        <f t="shared" si="359"/>
        <v>0</v>
      </c>
      <c r="BL292" s="176">
        <f t="shared" si="359"/>
        <v>0</v>
      </c>
      <c r="BM292" s="176">
        <f t="shared" si="359"/>
        <v>0</v>
      </c>
      <c r="BN292" s="176">
        <f t="shared" si="359"/>
        <v>0</v>
      </c>
      <c r="BO292" s="176">
        <f t="shared" si="359"/>
        <v>0</v>
      </c>
      <c r="BP292" s="176">
        <f t="shared" si="359"/>
        <v>0</v>
      </c>
      <c r="BQ292" s="176">
        <f t="shared" si="359"/>
        <v>0</v>
      </c>
      <c r="BR292" s="176">
        <f t="shared" si="359"/>
        <v>0</v>
      </c>
      <c r="BS292" s="176">
        <f t="shared" si="359"/>
        <v>0</v>
      </c>
      <c r="BT292" s="176">
        <f t="shared" si="359"/>
        <v>0</v>
      </c>
      <c r="BU292" s="176">
        <f t="shared" si="359"/>
        <v>0</v>
      </c>
      <c r="BV292" s="176">
        <f t="shared" si="359"/>
        <v>0</v>
      </c>
      <c r="BW292" s="176">
        <f t="shared" si="359"/>
        <v>0</v>
      </c>
      <c r="BX292" s="176">
        <f t="shared" si="359"/>
        <v>0</v>
      </c>
      <c r="BY292" s="176">
        <f t="shared" si="376"/>
        <v>0</v>
      </c>
      <c r="BZ292" s="176">
        <f t="shared" si="376"/>
        <v>0</v>
      </c>
      <c r="CA292" s="176">
        <f t="shared" si="376"/>
        <v>0</v>
      </c>
      <c r="CB292" s="176">
        <f t="shared" si="376"/>
        <v>0</v>
      </c>
      <c r="CC292" s="176">
        <f t="shared" si="376"/>
        <v>0</v>
      </c>
      <c r="CD292" s="176">
        <f t="shared" si="376"/>
        <v>0</v>
      </c>
      <c r="CE292" s="176">
        <f t="shared" si="376"/>
        <v>0</v>
      </c>
      <c r="CF292" s="176">
        <f t="shared" si="376"/>
        <v>0</v>
      </c>
      <c r="CG292" s="176">
        <f t="shared" si="376"/>
        <v>0</v>
      </c>
      <c r="CH292" s="176">
        <f t="shared" si="376"/>
        <v>0</v>
      </c>
      <c r="CI292" s="176">
        <f t="shared" si="376"/>
        <v>0</v>
      </c>
      <c r="CJ292" s="176">
        <f t="shared" si="376"/>
        <v>0</v>
      </c>
      <c r="CK292" s="176">
        <f t="shared" si="376"/>
        <v>0</v>
      </c>
      <c r="CL292" s="176">
        <f t="shared" si="376"/>
        <v>0</v>
      </c>
      <c r="CM292" s="176">
        <f t="shared" si="355"/>
        <v>0</v>
      </c>
      <c r="CN292" s="176">
        <f t="shared" si="355"/>
        <v>0</v>
      </c>
      <c r="CO292" s="176">
        <f t="shared" si="355"/>
        <v>0</v>
      </c>
      <c r="CP292" s="176">
        <f t="shared" si="355"/>
        <v>0</v>
      </c>
      <c r="CQ292" s="176">
        <f t="shared" si="355"/>
        <v>0</v>
      </c>
      <c r="CR292" s="176">
        <f t="shared" si="355"/>
        <v>0</v>
      </c>
      <c r="CS292" s="176">
        <f t="shared" si="355"/>
        <v>0</v>
      </c>
      <c r="CT292" s="176">
        <f t="shared" si="355"/>
        <v>0</v>
      </c>
      <c r="CU292" s="176">
        <f t="shared" si="354"/>
        <v>0</v>
      </c>
      <c r="CV292" s="176">
        <f t="shared" si="354"/>
        <v>0</v>
      </c>
      <c r="CW292" s="176">
        <f t="shared" si="354"/>
        <v>0</v>
      </c>
      <c r="CX292" s="176">
        <f t="shared" si="354"/>
        <v>0</v>
      </c>
      <c r="CY292" s="176">
        <f t="shared" si="354"/>
        <v>0</v>
      </c>
      <c r="CZ292" s="176">
        <f t="shared" si="354"/>
        <v>0</v>
      </c>
      <c r="DA292" s="176">
        <f t="shared" si="354"/>
        <v>0</v>
      </c>
      <c r="DB292" s="176">
        <f t="shared" si="354"/>
        <v>0</v>
      </c>
      <c r="DC292" s="176">
        <f t="shared" si="354"/>
        <v>0</v>
      </c>
      <c r="DD292" s="176">
        <f t="shared" si="354"/>
        <v>0</v>
      </c>
      <c r="DE292" s="176">
        <f t="shared" si="354"/>
        <v>0</v>
      </c>
      <c r="DF292" s="176">
        <f t="shared" si="354"/>
        <v>0</v>
      </c>
      <c r="DG292" s="176">
        <f t="shared" si="354"/>
        <v>0</v>
      </c>
      <c r="DH292" s="176">
        <f t="shared" si="357"/>
        <v>0</v>
      </c>
      <c r="DI292" s="176">
        <f t="shared" si="357"/>
        <v>0</v>
      </c>
      <c r="DJ292" s="176">
        <f t="shared" si="357"/>
        <v>0</v>
      </c>
      <c r="DK292" s="176">
        <f t="shared" si="357"/>
        <v>0</v>
      </c>
      <c r="DL292" s="176">
        <f t="shared" si="357"/>
        <v>0</v>
      </c>
      <c r="DM292" s="176">
        <f t="shared" si="357"/>
        <v>0</v>
      </c>
      <c r="DN292" s="176">
        <f t="shared" si="357"/>
        <v>0</v>
      </c>
      <c r="DO292" s="176">
        <f t="shared" si="357"/>
        <v>0</v>
      </c>
      <c r="DP292" s="176">
        <f t="shared" si="357"/>
        <v>0</v>
      </c>
      <c r="DQ292" s="176">
        <f t="shared" si="357"/>
        <v>0</v>
      </c>
      <c r="DR292" s="176">
        <f t="shared" si="357"/>
        <v>0</v>
      </c>
      <c r="DS292" s="176">
        <f t="shared" si="357"/>
        <v>0</v>
      </c>
      <c r="DT292" s="176">
        <f t="shared" si="357"/>
        <v>0</v>
      </c>
      <c r="DU292" s="176">
        <f t="shared" si="357"/>
        <v>0</v>
      </c>
      <c r="DV292" s="176">
        <f t="shared" si="357"/>
        <v>0</v>
      </c>
      <c r="DW292" s="176">
        <f t="shared" si="357"/>
        <v>0</v>
      </c>
      <c r="DX292" s="176">
        <f t="shared" si="362"/>
        <v>0</v>
      </c>
      <c r="DY292" s="176">
        <f t="shared" si="362"/>
        <v>0</v>
      </c>
      <c r="DZ292" s="176">
        <f t="shared" si="362"/>
        <v>0</v>
      </c>
      <c r="EA292" s="176">
        <f t="shared" si="362"/>
        <v>0</v>
      </c>
      <c r="EB292" s="176">
        <f t="shared" si="362"/>
        <v>0</v>
      </c>
      <c r="EC292" s="176">
        <f t="shared" si="362"/>
        <v>0</v>
      </c>
      <c r="ED292" s="176">
        <f t="shared" si="362"/>
        <v>0</v>
      </c>
      <c r="EE292" s="176">
        <f t="shared" si="362"/>
        <v>0</v>
      </c>
      <c r="EF292" s="176">
        <f t="shared" si="362"/>
        <v>0</v>
      </c>
      <c r="EG292" s="176">
        <f t="shared" si="362"/>
        <v>0</v>
      </c>
      <c r="EH292" s="176">
        <f t="shared" si="362"/>
        <v>0</v>
      </c>
      <c r="EI292" s="176">
        <f t="shared" si="362"/>
        <v>0</v>
      </c>
      <c r="EJ292" s="176">
        <f t="shared" si="362"/>
        <v>0</v>
      </c>
      <c r="EK292" s="176">
        <f t="shared" si="362"/>
        <v>0</v>
      </c>
      <c r="EL292" s="176">
        <f t="shared" si="362"/>
        <v>0</v>
      </c>
      <c r="EM292" s="176">
        <f t="shared" si="362"/>
        <v>0</v>
      </c>
      <c r="EN292" s="176">
        <f t="shared" si="366"/>
        <v>0</v>
      </c>
      <c r="EO292" s="176">
        <f t="shared" si="366"/>
        <v>0</v>
      </c>
      <c r="EP292" s="176">
        <f t="shared" si="366"/>
        <v>0</v>
      </c>
      <c r="EQ292" s="176">
        <f t="shared" si="366"/>
        <v>0</v>
      </c>
      <c r="ER292" s="176">
        <f t="shared" si="366"/>
        <v>0</v>
      </c>
      <c r="ES292" s="176">
        <f t="shared" si="365"/>
        <v>0</v>
      </c>
      <c r="ET292" s="176">
        <f t="shared" si="365"/>
        <v>0</v>
      </c>
      <c r="EU292" s="176">
        <f t="shared" si="365"/>
        <v>0</v>
      </c>
      <c r="EV292" s="176">
        <f t="shared" si="365"/>
        <v>0</v>
      </c>
      <c r="EW292" s="176">
        <f t="shared" si="365"/>
        <v>0</v>
      </c>
      <c r="EX292" s="176">
        <f t="shared" si="365"/>
        <v>0</v>
      </c>
      <c r="EY292" s="176">
        <f t="shared" si="365"/>
        <v>0</v>
      </c>
      <c r="EZ292" s="176">
        <f t="shared" si="365"/>
        <v>0</v>
      </c>
      <c r="FA292" s="176">
        <f t="shared" si="365"/>
        <v>0</v>
      </c>
      <c r="FB292" s="176">
        <f t="shared" si="365"/>
        <v>0</v>
      </c>
      <c r="FC292" s="176">
        <f t="shared" si="365"/>
        <v>0</v>
      </c>
      <c r="FD292" s="176">
        <f t="shared" si="365"/>
        <v>0</v>
      </c>
      <c r="FE292" s="176">
        <f t="shared" si="365"/>
        <v>0</v>
      </c>
      <c r="FF292" s="176">
        <f t="shared" si="365"/>
        <v>0</v>
      </c>
      <c r="FG292" s="176">
        <f t="shared" si="369"/>
        <v>0</v>
      </c>
      <c r="FH292" s="176">
        <f t="shared" si="369"/>
        <v>0</v>
      </c>
      <c r="FI292" s="176">
        <f t="shared" si="369"/>
        <v>0</v>
      </c>
      <c r="FJ292" s="176">
        <f t="shared" si="342"/>
        <v>0</v>
      </c>
      <c r="FK292" s="176">
        <f t="shared" si="342"/>
        <v>0</v>
      </c>
      <c r="FL292" s="176">
        <f t="shared" si="342"/>
        <v>0</v>
      </c>
      <c r="FM292" s="176">
        <f t="shared" si="342"/>
        <v>0</v>
      </c>
      <c r="FN292" s="176">
        <f t="shared" si="342"/>
        <v>0</v>
      </c>
      <c r="FO292" s="176">
        <f t="shared" si="342"/>
        <v>0</v>
      </c>
      <c r="FP292" s="176">
        <f t="shared" si="342"/>
        <v>0</v>
      </c>
      <c r="FQ292" s="176">
        <f t="shared" si="342"/>
        <v>0</v>
      </c>
      <c r="FR292" s="176">
        <f t="shared" si="342"/>
        <v>0</v>
      </c>
      <c r="FS292" s="176">
        <f t="shared" si="372"/>
        <v>0</v>
      </c>
      <c r="FT292" s="176">
        <f t="shared" si="372"/>
        <v>0</v>
      </c>
      <c r="FU292" s="176">
        <f t="shared" si="372"/>
        <v>0</v>
      </c>
      <c r="FV292" s="176">
        <f t="shared" si="372"/>
        <v>0</v>
      </c>
      <c r="FW292" s="176">
        <f t="shared" si="372"/>
        <v>0</v>
      </c>
      <c r="FX292" s="176">
        <f t="shared" si="372"/>
        <v>0</v>
      </c>
      <c r="FY292" s="176">
        <f t="shared" si="372"/>
        <v>0</v>
      </c>
      <c r="FZ292" s="176">
        <f t="shared" si="372"/>
        <v>0</v>
      </c>
      <c r="GA292" s="176">
        <f t="shared" si="372"/>
        <v>0</v>
      </c>
      <c r="GB292" s="176">
        <f t="shared" si="372"/>
        <v>0</v>
      </c>
      <c r="GC292" s="176">
        <f t="shared" si="372"/>
        <v>0</v>
      </c>
      <c r="GD292" s="176">
        <f t="shared" si="370"/>
        <v>0</v>
      </c>
      <c r="GE292" s="176">
        <f t="shared" si="370"/>
        <v>0</v>
      </c>
      <c r="GF292" s="176">
        <f t="shared" si="370"/>
        <v>0</v>
      </c>
      <c r="GG292" s="176">
        <f t="shared" si="370"/>
        <v>0</v>
      </c>
      <c r="GH292" s="176">
        <f t="shared" si="370"/>
        <v>0</v>
      </c>
      <c r="GI292" s="176">
        <f t="shared" si="370"/>
        <v>0</v>
      </c>
      <c r="GJ292" s="176">
        <f t="shared" si="363"/>
        <v>0</v>
      </c>
      <c r="GK292" s="176">
        <f t="shared" si="363"/>
        <v>0</v>
      </c>
      <c r="GL292" s="176">
        <f t="shared" si="363"/>
        <v>0</v>
      </c>
      <c r="GM292" s="176">
        <f t="shared" si="363"/>
        <v>0</v>
      </c>
      <c r="GN292" s="176">
        <f t="shared" si="363"/>
        <v>0</v>
      </c>
      <c r="GO292" s="176">
        <f t="shared" si="363"/>
        <v>0</v>
      </c>
      <c r="GP292" s="176">
        <f t="shared" si="363"/>
        <v>0</v>
      </c>
      <c r="GQ292" s="176">
        <f t="shared" si="363"/>
        <v>0</v>
      </c>
      <c r="GR292" s="176">
        <f t="shared" si="363"/>
        <v>0</v>
      </c>
      <c r="GS292" s="176">
        <f t="shared" si="363"/>
        <v>0</v>
      </c>
      <c r="GT292" s="176">
        <f t="shared" si="363"/>
        <v>0</v>
      </c>
      <c r="GU292" s="176">
        <f t="shared" si="363"/>
        <v>0</v>
      </c>
      <c r="GV292" s="176">
        <f t="shared" si="363"/>
        <v>0</v>
      </c>
      <c r="GW292" s="176">
        <f t="shared" si="363"/>
        <v>0</v>
      </c>
      <c r="GX292" s="176">
        <f t="shared" si="363"/>
        <v>0</v>
      </c>
      <c r="GY292" s="176">
        <f t="shared" si="367"/>
        <v>0</v>
      </c>
      <c r="GZ292" s="176">
        <f t="shared" si="367"/>
        <v>0</v>
      </c>
      <c r="HA292" s="176">
        <f t="shared" si="367"/>
        <v>0</v>
      </c>
      <c r="HB292" s="176">
        <f t="shared" si="367"/>
        <v>0</v>
      </c>
      <c r="HC292" s="176">
        <f t="shared" si="367"/>
        <v>0</v>
      </c>
      <c r="HD292" s="176">
        <f t="shared" si="367"/>
        <v>0</v>
      </c>
      <c r="HE292" s="176">
        <f t="shared" si="367"/>
        <v>0</v>
      </c>
      <c r="HF292" s="176">
        <f t="shared" si="367"/>
        <v>0</v>
      </c>
      <c r="HG292" s="176">
        <f t="shared" si="367"/>
        <v>0</v>
      </c>
      <c r="HH292" s="176">
        <f t="shared" si="367"/>
        <v>0</v>
      </c>
      <c r="HI292" s="176">
        <f t="shared" si="367"/>
        <v>0</v>
      </c>
      <c r="HJ292" s="176">
        <f t="shared" si="367"/>
        <v>0</v>
      </c>
      <c r="HK292" s="176">
        <f t="shared" si="367"/>
        <v>0</v>
      </c>
      <c r="HL292" s="176">
        <f t="shared" si="367"/>
        <v>0</v>
      </c>
      <c r="HM292" s="176">
        <f t="shared" si="367"/>
        <v>0</v>
      </c>
      <c r="HN292" s="176">
        <f t="shared" si="367"/>
        <v>0</v>
      </c>
      <c r="HO292" s="176">
        <f t="shared" si="364"/>
        <v>0</v>
      </c>
      <c r="HP292" s="176">
        <f t="shared" si="364"/>
        <v>0</v>
      </c>
      <c r="HQ292" s="176">
        <f t="shared" si="364"/>
        <v>0</v>
      </c>
      <c r="HR292" s="176">
        <f t="shared" si="364"/>
        <v>0</v>
      </c>
      <c r="HS292" s="176">
        <f t="shared" si="364"/>
        <v>0</v>
      </c>
      <c r="HT292" s="176">
        <f t="shared" si="364"/>
        <v>0</v>
      </c>
      <c r="HU292" s="176">
        <f t="shared" si="364"/>
        <v>0</v>
      </c>
      <c r="HV292" s="176">
        <f t="shared" si="364"/>
        <v>0</v>
      </c>
      <c r="HW292" s="176">
        <f t="shared" si="364"/>
        <v>0</v>
      </c>
      <c r="HX292" s="176">
        <f t="shared" si="364"/>
        <v>0</v>
      </c>
      <c r="HY292" s="176">
        <f t="shared" si="361"/>
        <v>0</v>
      </c>
      <c r="HZ292" s="176">
        <f t="shared" si="361"/>
        <v>0</v>
      </c>
      <c r="IA292" s="176">
        <f t="shared" si="361"/>
        <v>0</v>
      </c>
      <c r="IB292" s="176">
        <f t="shared" si="361"/>
        <v>0</v>
      </c>
      <c r="IC292" s="176">
        <f t="shared" si="361"/>
        <v>0</v>
      </c>
      <c r="ID292" s="176">
        <f t="shared" si="361"/>
        <v>0</v>
      </c>
      <c r="IE292" s="176">
        <f t="shared" si="361"/>
        <v>0</v>
      </c>
      <c r="IF292" s="176">
        <f t="shared" si="358"/>
        <v>0</v>
      </c>
      <c r="IG292" s="176">
        <f t="shared" si="358"/>
        <v>0</v>
      </c>
    </row>
    <row r="293" spans="2:241" ht="12.75" customHeight="1" x14ac:dyDescent="0.25">
      <c r="B293" s="174"/>
      <c r="C293" s="174"/>
      <c r="D293" s="174">
        <f t="shared" si="347"/>
        <v>0</v>
      </c>
      <c r="E293"/>
      <c r="F293"/>
      <c r="G293" s="177">
        <v>280</v>
      </c>
      <c r="H293" s="176">
        <f t="shared" si="348"/>
        <v>43.41451675415022</v>
      </c>
      <c r="I293" s="176">
        <f t="shared" si="349"/>
        <v>0</v>
      </c>
      <c r="K293" s="176">
        <f t="shared" si="373"/>
        <v>0</v>
      </c>
      <c r="L293" s="176">
        <f t="shared" si="373"/>
        <v>0</v>
      </c>
      <c r="M293" s="176">
        <f t="shared" si="373"/>
        <v>0</v>
      </c>
      <c r="N293" s="176">
        <f t="shared" si="373"/>
        <v>0</v>
      </c>
      <c r="O293" s="176">
        <f t="shared" si="373"/>
        <v>0</v>
      </c>
      <c r="P293" s="176">
        <f t="shared" si="373"/>
        <v>0</v>
      </c>
      <c r="Q293" s="176">
        <f t="shared" si="373"/>
        <v>0</v>
      </c>
      <c r="R293" s="176">
        <f t="shared" si="373"/>
        <v>0</v>
      </c>
      <c r="S293" s="176">
        <f t="shared" si="373"/>
        <v>0</v>
      </c>
      <c r="T293" s="176">
        <f t="shared" si="373"/>
        <v>0</v>
      </c>
      <c r="U293" s="176">
        <f t="shared" si="373"/>
        <v>0</v>
      </c>
      <c r="V293" s="176">
        <f t="shared" si="373"/>
        <v>0</v>
      </c>
      <c r="W293" s="176">
        <f t="shared" si="373"/>
        <v>0</v>
      </c>
      <c r="X293" s="176">
        <f t="shared" si="373"/>
        <v>0</v>
      </c>
      <c r="Y293" s="176">
        <f t="shared" si="373"/>
        <v>0</v>
      </c>
      <c r="Z293" s="176">
        <f t="shared" si="373"/>
        <v>0</v>
      </c>
      <c r="AA293" s="176">
        <f t="shared" si="368"/>
        <v>0</v>
      </c>
      <c r="AB293" s="176">
        <f t="shared" si="368"/>
        <v>0</v>
      </c>
      <c r="AC293" s="176">
        <f t="shared" si="368"/>
        <v>0</v>
      </c>
      <c r="AD293" s="176">
        <f t="shared" si="368"/>
        <v>0</v>
      </c>
      <c r="AE293" s="176">
        <f t="shared" si="368"/>
        <v>0</v>
      </c>
      <c r="AF293" s="176">
        <f t="shared" si="368"/>
        <v>0</v>
      </c>
      <c r="AG293" s="176">
        <f t="shared" si="368"/>
        <v>0</v>
      </c>
      <c r="AH293" s="176">
        <f t="shared" si="368"/>
        <v>0</v>
      </c>
      <c r="AI293" s="176">
        <f t="shared" si="368"/>
        <v>0</v>
      </c>
      <c r="AJ293" s="176">
        <f t="shared" si="368"/>
        <v>0</v>
      </c>
      <c r="AK293" s="176">
        <f t="shared" si="368"/>
        <v>0</v>
      </c>
      <c r="AL293" s="176">
        <f t="shared" si="368"/>
        <v>0</v>
      </c>
      <c r="AM293" s="176">
        <f t="shared" si="368"/>
        <v>0</v>
      </c>
      <c r="AN293" s="176">
        <f t="shared" si="368"/>
        <v>0</v>
      </c>
      <c r="AO293" s="176">
        <f t="shared" si="375"/>
        <v>0</v>
      </c>
      <c r="AP293" s="176">
        <f t="shared" si="375"/>
        <v>0</v>
      </c>
      <c r="AQ293" s="176">
        <f t="shared" si="375"/>
        <v>0</v>
      </c>
      <c r="AR293" s="176">
        <f t="shared" si="375"/>
        <v>0</v>
      </c>
      <c r="AS293" s="176">
        <f t="shared" si="375"/>
        <v>0</v>
      </c>
      <c r="AT293" s="176">
        <f t="shared" si="375"/>
        <v>0</v>
      </c>
      <c r="AU293" s="176">
        <f t="shared" si="375"/>
        <v>0</v>
      </c>
      <c r="AV293" s="176">
        <f t="shared" si="375"/>
        <v>0</v>
      </c>
      <c r="AW293" s="176">
        <f t="shared" si="375"/>
        <v>0</v>
      </c>
      <c r="AX293" s="176">
        <f t="shared" si="375"/>
        <v>0</v>
      </c>
      <c r="AY293" s="176">
        <f t="shared" si="356"/>
        <v>0</v>
      </c>
      <c r="AZ293" s="176">
        <f t="shared" si="356"/>
        <v>0</v>
      </c>
      <c r="BA293" s="176">
        <f t="shared" si="356"/>
        <v>0</v>
      </c>
      <c r="BB293" s="176">
        <f t="shared" si="356"/>
        <v>0</v>
      </c>
      <c r="BC293" s="176">
        <f t="shared" si="356"/>
        <v>0</v>
      </c>
      <c r="BD293" s="176">
        <f t="shared" si="356"/>
        <v>0</v>
      </c>
      <c r="BE293" s="176">
        <f t="shared" si="356"/>
        <v>0</v>
      </c>
      <c r="BF293" s="176">
        <f t="shared" si="356"/>
        <v>0</v>
      </c>
      <c r="BG293" s="176">
        <f t="shared" si="356"/>
        <v>0</v>
      </c>
      <c r="BH293" s="176">
        <f t="shared" si="356"/>
        <v>0</v>
      </c>
      <c r="BI293" s="176">
        <f t="shared" si="359"/>
        <v>0</v>
      </c>
      <c r="BJ293" s="176">
        <f t="shared" si="359"/>
        <v>0</v>
      </c>
      <c r="BK293" s="176">
        <f t="shared" si="359"/>
        <v>0</v>
      </c>
      <c r="BL293" s="176">
        <f t="shared" si="359"/>
        <v>0</v>
      </c>
      <c r="BM293" s="176">
        <f t="shared" si="359"/>
        <v>0</v>
      </c>
      <c r="BN293" s="176">
        <f t="shared" si="359"/>
        <v>0</v>
      </c>
      <c r="BO293" s="176">
        <f t="shared" si="359"/>
        <v>0</v>
      </c>
      <c r="BP293" s="176">
        <f t="shared" si="359"/>
        <v>0</v>
      </c>
      <c r="BQ293" s="176">
        <f t="shared" si="359"/>
        <v>0</v>
      </c>
      <c r="BR293" s="176">
        <f t="shared" si="359"/>
        <v>0</v>
      </c>
      <c r="BS293" s="176">
        <f t="shared" si="359"/>
        <v>0</v>
      </c>
      <c r="BT293" s="176">
        <f t="shared" si="359"/>
        <v>0</v>
      </c>
      <c r="BU293" s="176">
        <f t="shared" si="359"/>
        <v>0</v>
      </c>
      <c r="BV293" s="176">
        <f t="shared" si="359"/>
        <v>0</v>
      </c>
      <c r="BW293" s="176">
        <f t="shared" si="359"/>
        <v>0</v>
      </c>
      <c r="BX293" s="176">
        <f t="shared" si="359"/>
        <v>0</v>
      </c>
      <c r="BY293" s="176">
        <f t="shared" si="376"/>
        <v>0</v>
      </c>
      <c r="BZ293" s="176">
        <f t="shared" si="376"/>
        <v>0</v>
      </c>
      <c r="CA293" s="176">
        <f t="shared" si="376"/>
        <v>0</v>
      </c>
      <c r="CB293" s="176">
        <f t="shared" si="376"/>
        <v>0</v>
      </c>
      <c r="CC293" s="176">
        <f t="shared" si="376"/>
        <v>0</v>
      </c>
      <c r="CD293" s="176">
        <f t="shared" si="376"/>
        <v>0</v>
      </c>
      <c r="CE293" s="176">
        <f t="shared" si="376"/>
        <v>0</v>
      </c>
      <c r="CF293" s="176">
        <f t="shared" si="376"/>
        <v>0</v>
      </c>
      <c r="CG293" s="176">
        <f t="shared" si="376"/>
        <v>0</v>
      </c>
      <c r="CH293" s="176">
        <f t="shared" si="376"/>
        <v>0</v>
      </c>
      <c r="CI293" s="176">
        <f t="shared" si="376"/>
        <v>0</v>
      </c>
      <c r="CJ293" s="176">
        <f t="shared" si="376"/>
        <v>0</v>
      </c>
      <c r="CK293" s="176">
        <f t="shared" si="376"/>
        <v>0</v>
      </c>
      <c r="CL293" s="176">
        <f t="shared" si="376"/>
        <v>0</v>
      </c>
      <c r="CM293" s="176">
        <f t="shared" si="355"/>
        <v>0</v>
      </c>
      <c r="CN293" s="176">
        <f t="shared" si="355"/>
        <v>0</v>
      </c>
      <c r="CO293" s="176">
        <f t="shared" si="355"/>
        <v>0</v>
      </c>
      <c r="CP293" s="176">
        <f t="shared" si="355"/>
        <v>0</v>
      </c>
      <c r="CQ293" s="176">
        <f t="shared" si="355"/>
        <v>0</v>
      </c>
      <c r="CR293" s="176">
        <f t="shared" si="355"/>
        <v>0</v>
      </c>
      <c r="CS293" s="176">
        <f t="shared" si="355"/>
        <v>0</v>
      </c>
      <c r="CT293" s="176">
        <f t="shared" si="355"/>
        <v>0</v>
      </c>
      <c r="CU293" s="176">
        <f t="shared" si="354"/>
        <v>0</v>
      </c>
      <c r="CV293" s="176">
        <f t="shared" si="354"/>
        <v>0</v>
      </c>
      <c r="CW293" s="176">
        <f t="shared" si="354"/>
        <v>0</v>
      </c>
      <c r="CX293" s="176">
        <f t="shared" si="354"/>
        <v>0</v>
      </c>
      <c r="CY293" s="176">
        <f t="shared" si="354"/>
        <v>0</v>
      </c>
      <c r="CZ293" s="176">
        <f t="shared" si="354"/>
        <v>0</v>
      </c>
      <c r="DA293" s="176">
        <f t="shared" si="354"/>
        <v>0</v>
      </c>
      <c r="DB293" s="176">
        <f t="shared" si="354"/>
        <v>0</v>
      </c>
      <c r="DC293" s="176">
        <f t="shared" si="354"/>
        <v>0</v>
      </c>
      <c r="DD293" s="176">
        <f t="shared" si="354"/>
        <v>0</v>
      </c>
      <c r="DE293" s="176">
        <f t="shared" si="354"/>
        <v>0</v>
      </c>
      <c r="DF293" s="176">
        <f t="shared" si="354"/>
        <v>0</v>
      </c>
      <c r="DG293" s="176">
        <f t="shared" si="354"/>
        <v>0</v>
      </c>
      <c r="DH293" s="176">
        <f t="shared" si="357"/>
        <v>0</v>
      </c>
      <c r="DI293" s="176">
        <f t="shared" si="357"/>
        <v>0</v>
      </c>
      <c r="DJ293" s="176">
        <f t="shared" si="357"/>
        <v>0</v>
      </c>
      <c r="DK293" s="176">
        <f t="shared" si="357"/>
        <v>0</v>
      </c>
      <c r="DL293" s="176">
        <f t="shared" si="357"/>
        <v>0</v>
      </c>
      <c r="DM293" s="176">
        <f t="shared" si="357"/>
        <v>0</v>
      </c>
      <c r="DN293" s="176">
        <f t="shared" si="357"/>
        <v>0</v>
      </c>
      <c r="DO293" s="176">
        <f t="shared" si="357"/>
        <v>0</v>
      </c>
      <c r="DP293" s="176">
        <f t="shared" si="357"/>
        <v>0</v>
      </c>
      <c r="DQ293" s="176">
        <f t="shared" si="357"/>
        <v>0</v>
      </c>
      <c r="DR293" s="176">
        <f t="shared" si="357"/>
        <v>0</v>
      </c>
      <c r="DS293" s="176">
        <f t="shared" si="357"/>
        <v>0</v>
      </c>
      <c r="DT293" s="176">
        <f t="shared" si="357"/>
        <v>0</v>
      </c>
      <c r="DU293" s="176">
        <f t="shared" si="357"/>
        <v>0</v>
      </c>
      <c r="DV293" s="176">
        <f t="shared" si="357"/>
        <v>0</v>
      </c>
      <c r="DW293" s="176">
        <f t="shared" si="357"/>
        <v>0</v>
      </c>
      <c r="DX293" s="176">
        <f t="shared" si="362"/>
        <v>0</v>
      </c>
      <c r="DY293" s="176">
        <f t="shared" si="362"/>
        <v>0</v>
      </c>
      <c r="DZ293" s="176">
        <f t="shared" si="362"/>
        <v>0</v>
      </c>
      <c r="EA293" s="176">
        <f t="shared" si="362"/>
        <v>0</v>
      </c>
      <c r="EB293" s="176">
        <f t="shared" si="362"/>
        <v>0</v>
      </c>
      <c r="EC293" s="176">
        <f t="shared" si="362"/>
        <v>0</v>
      </c>
      <c r="ED293" s="176">
        <f t="shared" si="362"/>
        <v>0</v>
      </c>
      <c r="EE293" s="176">
        <f t="shared" si="362"/>
        <v>0</v>
      </c>
      <c r="EF293" s="176">
        <f t="shared" si="362"/>
        <v>0</v>
      </c>
      <c r="EG293" s="176">
        <f t="shared" si="362"/>
        <v>0</v>
      </c>
      <c r="EH293" s="176">
        <f t="shared" si="362"/>
        <v>0</v>
      </c>
      <c r="EI293" s="176">
        <f t="shared" si="362"/>
        <v>0</v>
      </c>
      <c r="EJ293" s="176">
        <f t="shared" si="362"/>
        <v>0</v>
      </c>
      <c r="EK293" s="176">
        <f t="shared" si="362"/>
        <v>0</v>
      </c>
      <c r="EL293" s="176">
        <f t="shared" si="362"/>
        <v>0</v>
      </c>
      <c r="EM293" s="176">
        <f t="shared" si="362"/>
        <v>0</v>
      </c>
      <c r="EN293" s="176">
        <f t="shared" si="366"/>
        <v>0</v>
      </c>
      <c r="EO293" s="176">
        <f t="shared" si="366"/>
        <v>0</v>
      </c>
      <c r="EP293" s="176">
        <f t="shared" si="366"/>
        <v>0</v>
      </c>
      <c r="EQ293" s="176">
        <f t="shared" si="366"/>
        <v>0</v>
      </c>
      <c r="ER293" s="176">
        <f t="shared" si="366"/>
        <v>0</v>
      </c>
      <c r="ES293" s="176">
        <f t="shared" si="365"/>
        <v>0</v>
      </c>
      <c r="ET293" s="176">
        <f t="shared" si="365"/>
        <v>0</v>
      </c>
      <c r="EU293" s="176">
        <f t="shared" si="365"/>
        <v>0</v>
      </c>
      <c r="EV293" s="176">
        <f t="shared" si="365"/>
        <v>0</v>
      </c>
      <c r="EW293" s="176">
        <f t="shared" si="365"/>
        <v>0</v>
      </c>
      <c r="EX293" s="176">
        <f t="shared" si="365"/>
        <v>0</v>
      </c>
      <c r="EY293" s="176">
        <f t="shared" si="365"/>
        <v>0</v>
      </c>
      <c r="EZ293" s="176">
        <f t="shared" si="365"/>
        <v>0</v>
      </c>
      <c r="FA293" s="176">
        <f t="shared" si="365"/>
        <v>0</v>
      </c>
      <c r="FB293" s="176">
        <f t="shared" si="365"/>
        <v>0</v>
      </c>
      <c r="FC293" s="176">
        <f t="shared" si="365"/>
        <v>0</v>
      </c>
      <c r="FD293" s="176">
        <f t="shared" si="365"/>
        <v>0</v>
      </c>
      <c r="FE293" s="176">
        <f t="shared" si="365"/>
        <v>0</v>
      </c>
      <c r="FF293" s="176">
        <f t="shared" si="365"/>
        <v>0</v>
      </c>
      <c r="FG293" s="176">
        <f t="shared" si="369"/>
        <v>0</v>
      </c>
      <c r="FH293" s="176">
        <f t="shared" si="369"/>
        <v>0</v>
      </c>
      <c r="FI293" s="176">
        <f t="shared" si="369"/>
        <v>0</v>
      </c>
      <c r="FJ293" s="176">
        <f t="shared" si="369"/>
        <v>0</v>
      </c>
      <c r="FK293" s="176">
        <f t="shared" si="369"/>
        <v>0</v>
      </c>
      <c r="FL293" s="176">
        <f t="shared" si="369"/>
        <v>0</v>
      </c>
      <c r="FM293" s="176">
        <f t="shared" si="369"/>
        <v>0</v>
      </c>
      <c r="FN293" s="176">
        <f t="shared" si="369"/>
        <v>0</v>
      </c>
      <c r="FO293" s="176">
        <f t="shared" si="369"/>
        <v>0</v>
      </c>
      <c r="FP293" s="176">
        <f t="shared" si="369"/>
        <v>0</v>
      </c>
      <c r="FQ293" s="176">
        <f t="shared" si="369"/>
        <v>0</v>
      </c>
      <c r="FR293" s="176">
        <f t="shared" si="369"/>
        <v>0</v>
      </c>
      <c r="FS293" s="176">
        <f t="shared" si="369"/>
        <v>0</v>
      </c>
      <c r="FT293" s="176">
        <f t="shared" si="372"/>
        <v>0</v>
      </c>
      <c r="FU293" s="176">
        <f t="shared" si="372"/>
        <v>0</v>
      </c>
      <c r="FV293" s="176">
        <f t="shared" si="372"/>
        <v>0</v>
      </c>
      <c r="FW293" s="176">
        <f t="shared" si="372"/>
        <v>0</v>
      </c>
      <c r="FX293" s="176">
        <f t="shared" si="372"/>
        <v>0</v>
      </c>
      <c r="FY293" s="176">
        <f t="shared" si="372"/>
        <v>0</v>
      </c>
      <c r="FZ293" s="176">
        <f t="shared" si="372"/>
        <v>0</v>
      </c>
      <c r="GA293" s="176">
        <f t="shared" si="372"/>
        <v>0</v>
      </c>
      <c r="GB293" s="176">
        <f t="shared" si="372"/>
        <v>0</v>
      </c>
      <c r="GC293" s="176">
        <f t="shared" si="372"/>
        <v>0</v>
      </c>
      <c r="GD293" s="176">
        <f t="shared" si="370"/>
        <v>0</v>
      </c>
      <c r="GE293" s="176">
        <f t="shared" si="370"/>
        <v>0</v>
      </c>
      <c r="GF293" s="176">
        <f t="shared" si="370"/>
        <v>0</v>
      </c>
      <c r="GG293" s="176">
        <f t="shared" si="370"/>
        <v>0</v>
      </c>
      <c r="GH293" s="176">
        <f t="shared" si="370"/>
        <v>0</v>
      </c>
      <c r="GI293" s="176">
        <f t="shared" si="370"/>
        <v>0</v>
      </c>
      <c r="GJ293" s="176">
        <f t="shared" si="363"/>
        <v>0</v>
      </c>
      <c r="GK293" s="176">
        <f t="shared" si="363"/>
        <v>0</v>
      </c>
      <c r="GL293" s="176">
        <f t="shared" si="363"/>
        <v>0</v>
      </c>
      <c r="GM293" s="176">
        <f t="shared" si="363"/>
        <v>0</v>
      </c>
      <c r="GN293" s="176">
        <f t="shared" si="363"/>
        <v>0</v>
      </c>
      <c r="GO293" s="176">
        <f t="shared" si="363"/>
        <v>0</v>
      </c>
      <c r="GP293" s="176">
        <f t="shared" si="363"/>
        <v>0</v>
      </c>
      <c r="GQ293" s="176">
        <f t="shared" si="363"/>
        <v>0</v>
      </c>
      <c r="GR293" s="176">
        <f t="shared" si="363"/>
        <v>0</v>
      </c>
      <c r="GS293" s="176">
        <f t="shared" si="363"/>
        <v>0</v>
      </c>
      <c r="GT293" s="176">
        <f t="shared" si="363"/>
        <v>0</v>
      </c>
      <c r="GU293" s="176">
        <f t="shared" si="363"/>
        <v>0</v>
      </c>
      <c r="GV293" s="176">
        <f t="shared" si="363"/>
        <v>0</v>
      </c>
      <c r="GW293" s="176">
        <f t="shared" si="363"/>
        <v>0</v>
      </c>
      <c r="GX293" s="176">
        <f t="shared" si="363"/>
        <v>0</v>
      </c>
      <c r="GY293" s="176">
        <f t="shared" si="367"/>
        <v>0</v>
      </c>
      <c r="GZ293" s="176">
        <f t="shared" si="367"/>
        <v>0</v>
      </c>
      <c r="HA293" s="176">
        <f t="shared" si="367"/>
        <v>0</v>
      </c>
      <c r="HB293" s="176">
        <f t="shared" si="367"/>
        <v>0</v>
      </c>
      <c r="HC293" s="176">
        <f t="shared" si="367"/>
        <v>0</v>
      </c>
      <c r="HD293" s="176">
        <f t="shared" si="367"/>
        <v>0</v>
      </c>
      <c r="HE293" s="176">
        <f t="shared" si="367"/>
        <v>0</v>
      </c>
      <c r="HF293" s="176">
        <f t="shared" si="367"/>
        <v>0</v>
      </c>
      <c r="HG293" s="176">
        <f t="shared" si="367"/>
        <v>0</v>
      </c>
      <c r="HH293" s="176">
        <f t="shared" si="367"/>
        <v>0</v>
      </c>
      <c r="HI293" s="176">
        <f t="shared" si="367"/>
        <v>0</v>
      </c>
      <c r="HJ293" s="176">
        <f t="shared" si="367"/>
        <v>0</v>
      </c>
      <c r="HK293" s="176">
        <f t="shared" si="367"/>
        <v>0</v>
      </c>
      <c r="HL293" s="176">
        <f t="shared" si="367"/>
        <v>0</v>
      </c>
      <c r="HM293" s="176">
        <f t="shared" si="367"/>
        <v>0</v>
      </c>
      <c r="HN293" s="176">
        <f t="shared" si="367"/>
        <v>0</v>
      </c>
      <c r="HO293" s="176">
        <f t="shared" si="364"/>
        <v>0</v>
      </c>
      <c r="HP293" s="176">
        <f t="shared" si="364"/>
        <v>0</v>
      </c>
      <c r="HQ293" s="176">
        <f t="shared" si="364"/>
        <v>0</v>
      </c>
      <c r="HR293" s="176">
        <f t="shared" si="364"/>
        <v>0</v>
      </c>
      <c r="HS293" s="176">
        <f t="shared" si="364"/>
        <v>0</v>
      </c>
      <c r="HT293" s="176">
        <f t="shared" si="364"/>
        <v>0</v>
      </c>
      <c r="HU293" s="176">
        <f t="shared" si="364"/>
        <v>0</v>
      </c>
      <c r="HV293" s="176">
        <f t="shared" si="364"/>
        <v>0</v>
      </c>
      <c r="HW293" s="176">
        <f t="shared" si="364"/>
        <v>0</v>
      </c>
      <c r="HX293" s="176">
        <f t="shared" si="364"/>
        <v>0</v>
      </c>
      <c r="HY293" s="176">
        <f t="shared" si="361"/>
        <v>0</v>
      </c>
      <c r="HZ293" s="176">
        <f t="shared" si="361"/>
        <v>0</v>
      </c>
      <c r="IA293" s="176">
        <f t="shared" si="361"/>
        <v>0</v>
      </c>
      <c r="IB293" s="176">
        <f t="shared" si="361"/>
        <v>0</v>
      </c>
      <c r="IC293" s="176">
        <f t="shared" si="361"/>
        <v>0</v>
      </c>
      <c r="ID293" s="176">
        <f t="shared" si="361"/>
        <v>0</v>
      </c>
      <c r="IE293" s="176">
        <f t="shared" si="361"/>
        <v>0</v>
      </c>
      <c r="IF293" s="176">
        <f t="shared" si="358"/>
        <v>0</v>
      </c>
      <c r="IG293" s="176">
        <f t="shared" si="358"/>
        <v>0</v>
      </c>
    </row>
    <row r="294" spans="2:241" ht="12.75" customHeight="1" x14ac:dyDescent="0.25">
      <c r="B294" s="174"/>
      <c r="C294" s="174"/>
      <c r="D294" s="174">
        <f t="shared" si="347"/>
        <v>0</v>
      </c>
      <c r="E294"/>
      <c r="F294"/>
      <c r="G294" s="177">
        <v>281</v>
      </c>
      <c r="H294" s="176">
        <f t="shared" si="348"/>
        <v>43.569568599700759</v>
      </c>
      <c r="I294" s="176">
        <f t="shared" si="349"/>
        <v>0</v>
      </c>
      <c r="K294" s="176">
        <f t="shared" si="373"/>
        <v>0</v>
      </c>
      <c r="L294" s="176">
        <f t="shared" si="373"/>
        <v>0</v>
      </c>
      <c r="M294" s="176">
        <f t="shared" si="373"/>
        <v>0</v>
      </c>
      <c r="N294" s="176">
        <f t="shared" si="373"/>
        <v>0</v>
      </c>
      <c r="O294" s="176">
        <f t="shared" si="373"/>
        <v>0</v>
      </c>
      <c r="P294" s="176">
        <f t="shared" si="373"/>
        <v>0</v>
      </c>
      <c r="Q294" s="176">
        <f t="shared" si="373"/>
        <v>0</v>
      </c>
      <c r="R294" s="176">
        <f t="shared" si="373"/>
        <v>0</v>
      </c>
      <c r="S294" s="176">
        <f t="shared" si="373"/>
        <v>0</v>
      </c>
      <c r="T294" s="176">
        <f t="shared" si="373"/>
        <v>0</v>
      </c>
      <c r="U294" s="176">
        <f t="shared" si="373"/>
        <v>0</v>
      </c>
      <c r="V294" s="176">
        <f t="shared" si="373"/>
        <v>0</v>
      </c>
      <c r="W294" s="176">
        <f t="shared" si="373"/>
        <v>0</v>
      </c>
      <c r="X294" s="176">
        <f t="shared" si="373"/>
        <v>0</v>
      </c>
      <c r="Y294" s="176">
        <f t="shared" si="373"/>
        <v>0</v>
      </c>
      <c r="Z294" s="176">
        <f t="shared" si="373"/>
        <v>0</v>
      </c>
      <c r="AA294" s="176">
        <f t="shared" si="368"/>
        <v>0</v>
      </c>
      <c r="AB294" s="176">
        <f t="shared" si="368"/>
        <v>0</v>
      </c>
      <c r="AC294" s="176">
        <f t="shared" si="368"/>
        <v>0</v>
      </c>
      <c r="AD294" s="176">
        <f t="shared" si="368"/>
        <v>0</v>
      </c>
      <c r="AE294" s="176">
        <f t="shared" si="368"/>
        <v>0</v>
      </c>
      <c r="AF294" s="176">
        <f t="shared" si="368"/>
        <v>0</v>
      </c>
      <c r="AG294" s="176">
        <f t="shared" si="368"/>
        <v>0</v>
      </c>
      <c r="AH294" s="176">
        <f t="shared" si="368"/>
        <v>0</v>
      </c>
      <c r="AI294" s="176">
        <f t="shared" si="368"/>
        <v>0</v>
      </c>
      <c r="AJ294" s="176">
        <f t="shared" si="368"/>
        <v>0</v>
      </c>
      <c r="AK294" s="176">
        <f t="shared" si="368"/>
        <v>0</v>
      </c>
      <c r="AL294" s="176">
        <f t="shared" si="368"/>
        <v>0</v>
      </c>
      <c r="AM294" s="176">
        <f t="shared" si="368"/>
        <v>0</v>
      </c>
      <c r="AN294" s="176">
        <f t="shared" si="368"/>
        <v>0</v>
      </c>
      <c r="AO294" s="176">
        <f t="shared" si="375"/>
        <v>0</v>
      </c>
      <c r="AP294" s="176">
        <f t="shared" si="375"/>
        <v>0</v>
      </c>
      <c r="AQ294" s="176">
        <f t="shared" si="375"/>
        <v>0</v>
      </c>
      <c r="AR294" s="176">
        <f t="shared" si="375"/>
        <v>0</v>
      </c>
      <c r="AS294" s="176">
        <f t="shared" si="375"/>
        <v>0</v>
      </c>
      <c r="AT294" s="176">
        <f t="shared" si="375"/>
        <v>0</v>
      </c>
      <c r="AU294" s="176">
        <f t="shared" si="375"/>
        <v>0</v>
      </c>
      <c r="AV294" s="176">
        <f t="shared" si="375"/>
        <v>0</v>
      </c>
      <c r="AW294" s="176">
        <f t="shared" si="375"/>
        <v>0</v>
      </c>
      <c r="AX294" s="176">
        <f t="shared" si="375"/>
        <v>0</v>
      </c>
      <c r="AY294" s="176">
        <f t="shared" si="356"/>
        <v>0</v>
      </c>
      <c r="AZ294" s="176">
        <f t="shared" si="356"/>
        <v>0</v>
      </c>
      <c r="BA294" s="176">
        <f t="shared" si="356"/>
        <v>0</v>
      </c>
      <c r="BB294" s="176">
        <f t="shared" si="356"/>
        <v>0</v>
      </c>
      <c r="BC294" s="176">
        <f t="shared" si="356"/>
        <v>0</v>
      </c>
      <c r="BD294" s="176">
        <f t="shared" si="356"/>
        <v>0</v>
      </c>
      <c r="BE294" s="176">
        <f t="shared" si="356"/>
        <v>0</v>
      </c>
      <c r="BF294" s="176">
        <f t="shared" si="356"/>
        <v>0</v>
      </c>
      <c r="BG294" s="176">
        <f t="shared" si="356"/>
        <v>0</v>
      </c>
      <c r="BH294" s="176">
        <f t="shared" si="356"/>
        <v>0</v>
      </c>
      <c r="BI294" s="176">
        <f t="shared" si="359"/>
        <v>0</v>
      </c>
      <c r="BJ294" s="176">
        <f t="shared" si="359"/>
        <v>0</v>
      </c>
      <c r="BK294" s="176">
        <f t="shared" si="359"/>
        <v>0</v>
      </c>
      <c r="BL294" s="176">
        <f t="shared" si="359"/>
        <v>0</v>
      </c>
      <c r="BM294" s="176">
        <f t="shared" si="359"/>
        <v>0</v>
      </c>
      <c r="BN294" s="176">
        <f t="shared" si="359"/>
        <v>0</v>
      </c>
      <c r="BO294" s="176">
        <f t="shared" si="359"/>
        <v>0</v>
      </c>
      <c r="BP294" s="176">
        <f t="shared" si="359"/>
        <v>0</v>
      </c>
      <c r="BQ294" s="176">
        <f t="shared" si="359"/>
        <v>0</v>
      </c>
      <c r="BR294" s="176">
        <f t="shared" si="359"/>
        <v>0</v>
      </c>
      <c r="BS294" s="176">
        <f t="shared" si="359"/>
        <v>0</v>
      </c>
      <c r="BT294" s="176">
        <f t="shared" si="359"/>
        <v>0</v>
      </c>
      <c r="BU294" s="176">
        <f t="shared" si="359"/>
        <v>0</v>
      </c>
      <c r="BV294" s="176">
        <f t="shared" si="359"/>
        <v>0</v>
      </c>
      <c r="BW294" s="176">
        <f t="shared" si="359"/>
        <v>0</v>
      </c>
      <c r="BX294" s="176">
        <f t="shared" si="359"/>
        <v>0</v>
      </c>
      <c r="BY294" s="176">
        <f t="shared" si="376"/>
        <v>0</v>
      </c>
      <c r="BZ294" s="176">
        <f t="shared" si="376"/>
        <v>0</v>
      </c>
      <c r="CA294" s="176">
        <f t="shared" si="376"/>
        <v>0</v>
      </c>
      <c r="CB294" s="176">
        <f t="shared" si="376"/>
        <v>0</v>
      </c>
      <c r="CC294" s="176">
        <f t="shared" si="376"/>
        <v>0</v>
      </c>
      <c r="CD294" s="176">
        <f t="shared" si="376"/>
        <v>0</v>
      </c>
      <c r="CE294" s="176">
        <f t="shared" si="376"/>
        <v>0</v>
      </c>
      <c r="CF294" s="176">
        <f t="shared" si="376"/>
        <v>0</v>
      </c>
      <c r="CG294" s="176">
        <f t="shared" si="376"/>
        <v>0</v>
      </c>
      <c r="CH294" s="176">
        <f t="shared" si="376"/>
        <v>0</v>
      </c>
      <c r="CI294" s="176">
        <f t="shared" si="376"/>
        <v>0</v>
      </c>
      <c r="CJ294" s="176">
        <f t="shared" si="376"/>
        <v>0</v>
      </c>
      <c r="CK294" s="176">
        <f t="shared" si="376"/>
        <v>0</v>
      </c>
      <c r="CL294" s="176">
        <f t="shared" si="376"/>
        <v>0</v>
      </c>
      <c r="CM294" s="176">
        <f t="shared" si="355"/>
        <v>0</v>
      </c>
      <c r="CN294" s="176">
        <f t="shared" si="355"/>
        <v>0</v>
      </c>
      <c r="CO294" s="176">
        <f t="shared" si="355"/>
        <v>0</v>
      </c>
      <c r="CP294" s="176">
        <f t="shared" si="355"/>
        <v>0</v>
      </c>
      <c r="CQ294" s="176">
        <f t="shared" si="355"/>
        <v>0</v>
      </c>
      <c r="CR294" s="176">
        <f t="shared" si="355"/>
        <v>0</v>
      </c>
      <c r="CS294" s="176">
        <f t="shared" si="355"/>
        <v>0</v>
      </c>
      <c r="CT294" s="176">
        <f t="shared" si="355"/>
        <v>0</v>
      </c>
      <c r="CU294" s="176">
        <f t="shared" si="354"/>
        <v>0</v>
      </c>
      <c r="CV294" s="176">
        <f t="shared" si="354"/>
        <v>0</v>
      </c>
      <c r="CW294" s="176">
        <f t="shared" si="354"/>
        <v>0</v>
      </c>
      <c r="CX294" s="176">
        <f t="shared" si="354"/>
        <v>0</v>
      </c>
      <c r="CY294" s="176">
        <f t="shared" si="354"/>
        <v>0</v>
      </c>
      <c r="CZ294" s="176">
        <f t="shared" si="354"/>
        <v>0</v>
      </c>
      <c r="DA294" s="176">
        <f t="shared" si="354"/>
        <v>0</v>
      </c>
      <c r="DB294" s="176">
        <f t="shared" si="354"/>
        <v>0</v>
      </c>
      <c r="DC294" s="176">
        <f t="shared" si="354"/>
        <v>0</v>
      </c>
      <c r="DD294" s="176">
        <f t="shared" si="354"/>
        <v>0</v>
      </c>
      <c r="DE294" s="176">
        <f t="shared" si="354"/>
        <v>0</v>
      </c>
      <c r="DF294" s="176">
        <f t="shared" si="354"/>
        <v>0</v>
      </c>
      <c r="DG294" s="176">
        <f t="shared" si="354"/>
        <v>0</v>
      </c>
      <c r="DH294" s="176">
        <f t="shared" si="357"/>
        <v>0</v>
      </c>
      <c r="DI294" s="176">
        <f t="shared" si="357"/>
        <v>0</v>
      </c>
      <c r="DJ294" s="176">
        <f t="shared" si="357"/>
        <v>0</v>
      </c>
      <c r="DK294" s="176">
        <f t="shared" si="357"/>
        <v>0</v>
      </c>
      <c r="DL294" s="176">
        <f t="shared" si="357"/>
        <v>0</v>
      </c>
      <c r="DM294" s="176">
        <f t="shared" si="357"/>
        <v>0</v>
      </c>
      <c r="DN294" s="176">
        <f t="shared" si="357"/>
        <v>0</v>
      </c>
      <c r="DO294" s="176">
        <f t="shared" si="357"/>
        <v>0</v>
      </c>
      <c r="DP294" s="176">
        <f t="shared" si="357"/>
        <v>0</v>
      </c>
      <c r="DQ294" s="176">
        <f t="shared" si="357"/>
        <v>0</v>
      </c>
      <c r="DR294" s="176">
        <f t="shared" si="357"/>
        <v>0</v>
      </c>
      <c r="DS294" s="176">
        <f t="shared" si="357"/>
        <v>0</v>
      </c>
      <c r="DT294" s="176">
        <f t="shared" si="357"/>
        <v>0</v>
      </c>
      <c r="DU294" s="176">
        <f t="shared" si="357"/>
        <v>0</v>
      </c>
      <c r="DV294" s="176">
        <f t="shared" si="357"/>
        <v>0</v>
      </c>
      <c r="DW294" s="176">
        <f t="shared" si="357"/>
        <v>0</v>
      </c>
      <c r="DX294" s="176">
        <f t="shared" si="362"/>
        <v>0</v>
      </c>
      <c r="DY294" s="176">
        <f t="shared" si="362"/>
        <v>0</v>
      </c>
      <c r="DZ294" s="176">
        <f t="shared" si="362"/>
        <v>0</v>
      </c>
      <c r="EA294" s="176">
        <f t="shared" si="362"/>
        <v>0</v>
      </c>
      <c r="EB294" s="176">
        <f t="shared" si="362"/>
        <v>0</v>
      </c>
      <c r="EC294" s="176">
        <f t="shared" si="362"/>
        <v>0</v>
      </c>
      <c r="ED294" s="176">
        <f t="shared" si="362"/>
        <v>0</v>
      </c>
      <c r="EE294" s="176">
        <f t="shared" si="362"/>
        <v>0</v>
      </c>
      <c r="EF294" s="176">
        <f t="shared" si="362"/>
        <v>0</v>
      </c>
      <c r="EG294" s="176">
        <f t="shared" si="362"/>
        <v>0</v>
      </c>
      <c r="EH294" s="176">
        <f t="shared" si="362"/>
        <v>0</v>
      </c>
      <c r="EI294" s="176">
        <f t="shared" si="362"/>
        <v>0</v>
      </c>
      <c r="EJ294" s="176">
        <f t="shared" si="362"/>
        <v>0</v>
      </c>
      <c r="EK294" s="176">
        <f t="shared" si="362"/>
        <v>0</v>
      </c>
      <c r="EL294" s="176">
        <f t="shared" si="362"/>
        <v>0</v>
      </c>
      <c r="EM294" s="176">
        <f t="shared" si="362"/>
        <v>0</v>
      </c>
      <c r="EN294" s="176">
        <f t="shared" si="366"/>
        <v>0</v>
      </c>
      <c r="EO294" s="176">
        <f t="shared" si="366"/>
        <v>0</v>
      </c>
      <c r="EP294" s="176">
        <f t="shared" si="366"/>
        <v>0</v>
      </c>
      <c r="EQ294" s="176">
        <f t="shared" si="366"/>
        <v>0</v>
      </c>
      <c r="ER294" s="176">
        <f t="shared" si="366"/>
        <v>0</v>
      </c>
      <c r="ES294" s="176">
        <f t="shared" si="365"/>
        <v>0</v>
      </c>
      <c r="ET294" s="176">
        <f t="shared" si="365"/>
        <v>0</v>
      </c>
      <c r="EU294" s="176">
        <f t="shared" si="365"/>
        <v>0</v>
      </c>
      <c r="EV294" s="176">
        <f t="shared" si="365"/>
        <v>0</v>
      </c>
      <c r="EW294" s="176">
        <f t="shared" si="365"/>
        <v>0</v>
      </c>
      <c r="EX294" s="176">
        <f t="shared" si="365"/>
        <v>0</v>
      </c>
      <c r="EY294" s="176">
        <f t="shared" si="365"/>
        <v>0</v>
      </c>
      <c r="EZ294" s="176">
        <f t="shared" si="365"/>
        <v>0</v>
      </c>
      <c r="FA294" s="176">
        <f t="shared" si="365"/>
        <v>0</v>
      </c>
      <c r="FB294" s="176">
        <f t="shared" si="365"/>
        <v>0</v>
      </c>
      <c r="FC294" s="176">
        <f t="shared" si="365"/>
        <v>0</v>
      </c>
      <c r="FD294" s="176">
        <f t="shared" si="365"/>
        <v>0</v>
      </c>
      <c r="FE294" s="176">
        <f t="shared" si="365"/>
        <v>0</v>
      </c>
      <c r="FF294" s="176">
        <f t="shared" si="365"/>
        <v>0</v>
      </c>
      <c r="FG294" s="176">
        <f t="shared" si="369"/>
        <v>0</v>
      </c>
      <c r="FH294" s="176">
        <f t="shared" si="369"/>
        <v>0</v>
      </c>
      <c r="FI294" s="176">
        <f t="shared" si="369"/>
        <v>0</v>
      </c>
      <c r="FJ294" s="176">
        <f t="shared" si="369"/>
        <v>0</v>
      </c>
      <c r="FK294" s="176">
        <f t="shared" si="369"/>
        <v>0</v>
      </c>
      <c r="FL294" s="176">
        <f t="shared" si="369"/>
        <v>0</v>
      </c>
      <c r="FM294" s="176">
        <f t="shared" si="369"/>
        <v>0</v>
      </c>
      <c r="FN294" s="176">
        <f t="shared" si="369"/>
        <v>0</v>
      </c>
      <c r="FO294" s="176">
        <f t="shared" si="369"/>
        <v>0</v>
      </c>
      <c r="FP294" s="176">
        <f t="shared" si="369"/>
        <v>0</v>
      </c>
      <c r="FQ294" s="176">
        <f t="shared" si="369"/>
        <v>0</v>
      </c>
      <c r="FR294" s="176">
        <f t="shared" si="369"/>
        <v>0</v>
      </c>
      <c r="FS294" s="176">
        <f t="shared" si="369"/>
        <v>0</v>
      </c>
      <c r="FT294" s="176">
        <f t="shared" si="372"/>
        <v>0</v>
      </c>
      <c r="FU294" s="176">
        <f t="shared" si="372"/>
        <v>0</v>
      </c>
      <c r="FV294" s="176">
        <f t="shared" si="372"/>
        <v>0</v>
      </c>
      <c r="FW294" s="176">
        <f t="shared" si="372"/>
        <v>0</v>
      </c>
      <c r="FX294" s="176">
        <f t="shared" si="372"/>
        <v>0</v>
      </c>
      <c r="FY294" s="176">
        <f t="shared" si="372"/>
        <v>0</v>
      </c>
      <c r="FZ294" s="176">
        <f t="shared" si="372"/>
        <v>0</v>
      </c>
      <c r="GA294" s="176">
        <f t="shared" si="372"/>
        <v>0</v>
      </c>
      <c r="GB294" s="176">
        <f t="shared" si="372"/>
        <v>0</v>
      </c>
      <c r="GC294" s="176">
        <f t="shared" si="372"/>
        <v>0</v>
      </c>
      <c r="GD294" s="176">
        <f t="shared" si="370"/>
        <v>0</v>
      </c>
      <c r="GE294" s="176">
        <f t="shared" si="370"/>
        <v>0</v>
      </c>
      <c r="GF294" s="176">
        <f t="shared" si="370"/>
        <v>0</v>
      </c>
      <c r="GG294" s="176">
        <f t="shared" si="370"/>
        <v>0</v>
      </c>
      <c r="GH294" s="176">
        <f t="shared" si="370"/>
        <v>0</v>
      </c>
      <c r="GI294" s="176">
        <f t="shared" si="370"/>
        <v>0</v>
      </c>
      <c r="GJ294" s="176">
        <f t="shared" si="363"/>
        <v>0</v>
      </c>
      <c r="GK294" s="176">
        <f t="shared" si="363"/>
        <v>0</v>
      </c>
      <c r="GL294" s="176">
        <f t="shared" si="363"/>
        <v>0</v>
      </c>
      <c r="GM294" s="176">
        <f t="shared" si="363"/>
        <v>0</v>
      </c>
      <c r="GN294" s="176">
        <f t="shared" si="363"/>
        <v>0</v>
      </c>
      <c r="GO294" s="176">
        <f t="shared" si="363"/>
        <v>0</v>
      </c>
      <c r="GP294" s="176">
        <f t="shared" si="363"/>
        <v>0</v>
      </c>
      <c r="GQ294" s="176">
        <f t="shared" si="363"/>
        <v>0</v>
      </c>
      <c r="GR294" s="176">
        <f t="shared" si="363"/>
        <v>0</v>
      </c>
      <c r="GS294" s="176">
        <f t="shared" si="363"/>
        <v>0</v>
      </c>
      <c r="GT294" s="176">
        <f t="shared" si="363"/>
        <v>0</v>
      </c>
      <c r="GU294" s="176">
        <f t="shared" si="363"/>
        <v>0</v>
      </c>
      <c r="GV294" s="176">
        <f t="shared" si="363"/>
        <v>0</v>
      </c>
      <c r="GW294" s="176">
        <f t="shared" si="363"/>
        <v>0</v>
      </c>
      <c r="GX294" s="176">
        <f t="shared" si="363"/>
        <v>0</v>
      </c>
      <c r="GY294" s="176">
        <f t="shared" si="367"/>
        <v>0</v>
      </c>
      <c r="GZ294" s="176">
        <f t="shared" si="367"/>
        <v>0</v>
      </c>
      <c r="HA294" s="176">
        <f t="shared" si="367"/>
        <v>0</v>
      </c>
      <c r="HB294" s="176">
        <f t="shared" si="367"/>
        <v>0</v>
      </c>
      <c r="HC294" s="176">
        <f t="shared" si="367"/>
        <v>0</v>
      </c>
      <c r="HD294" s="176">
        <f t="shared" si="367"/>
        <v>0</v>
      </c>
      <c r="HE294" s="176">
        <f t="shared" si="367"/>
        <v>0</v>
      </c>
      <c r="HF294" s="176">
        <f t="shared" si="367"/>
        <v>0</v>
      </c>
      <c r="HG294" s="176">
        <f t="shared" si="367"/>
        <v>0</v>
      </c>
      <c r="HH294" s="176">
        <f t="shared" si="367"/>
        <v>0</v>
      </c>
      <c r="HI294" s="176">
        <f t="shared" si="367"/>
        <v>0</v>
      </c>
      <c r="HJ294" s="176">
        <f t="shared" si="367"/>
        <v>0</v>
      </c>
      <c r="HK294" s="176">
        <f t="shared" si="367"/>
        <v>0</v>
      </c>
      <c r="HL294" s="176">
        <f t="shared" si="367"/>
        <v>0</v>
      </c>
      <c r="HM294" s="176">
        <f t="shared" si="367"/>
        <v>0</v>
      </c>
      <c r="HN294" s="176">
        <f t="shared" si="367"/>
        <v>0</v>
      </c>
      <c r="HO294" s="176">
        <f t="shared" si="364"/>
        <v>0</v>
      </c>
      <c r="HP294" s="176">
        <f t="shared" si="364"/>
        <v>0</v>
      </c>
      <c r="HQ294" s="176">
        <f t="shared" si="364"/>
        <v>0</v>
      </c>
      <c r="HR294" s="176">
        <f t="shared" si="364"/>
        <v>0</v>
      </c>
      <c r="HS294" s="176">
        <f t="shared" si="364"/>
        <v>0</v>
      </c>
      <c r="HT294" s="176">
        <f t="shared" si="364"/>
        <v>0</v>
      </c>
      <c r="HU294" s="176">
        <f t="shared" si="364"/>
        <v>0</v>
      </c>
      <c r="HV294" s="176">
        <f t="shared" si="364"/>
        <v>0</v>
      </c>
      <c r="HW294" s="176">
        <f t="shared" si="364"/>
        <v>0</v>
      </c>
      <c r="HX294" s="176">
        <f t="shared" si="364"/>
        <v>0</v>
      </c>
      <c r="HY294" s="176">
        <f t="shared" si="361"/>
        <v>0</v>
      </c>
      <c r="HZ294" s="176">
        <f t="shared" si="361"/>
        <v>0</v>
      </c>
      <c r="IA294" s="176">
        <f t="shared" si="361"/>
        <v>0</v>
      </c>
      <c r="IB294" s="176">
        <f t="shared" si="361"/>
        <v>0</v>
      </c>
      <c r="IC294" s="176">
        <f t="shared" si="361"/>
        <v>0</v>
      </c>
      <c r="ID294" s="176">
        <f t="shared" si="361"/>
        <v>0</v>
      </c>
      <c r="IE294" s="176">
        <f t="shared" si="361"/>
        <v>0</v>
      </c>
      <c r="IF294" s="176">
        <f t="shared" si="358"/>
        <v>0</v>
      </c>
      <c r="IG294" s="176">
        <f t="shared" si="358"/>
        <v>0</v>
      </c>
    </row>
    <row r="295" spans="2:241" ht="12.75" customHeight="1" x14ac:dyDescent="0.25">
      <c r="B295" s="174"/>
      <c r="C295" s="174"/>
      <c r="D295" s="174">
        <f t="shared" si="347"/>
        <v>0</v>
      </c>
      <c r="E295"/>
      <c r="F295"/>
      <c r="G295" s="177">
        <v>282</v>
      </c>
      <c r="H295" s="176">
        <f t="shared" si="348"/>
        <v>43.72462044525129</v>
      </c>
      <c r="I295" s="176">
        <f t="shared" si="349"/>
        <v>0</v>
      </c>
      <c r="K295" s="176">
        <f t="shared" si="373"/>
        <v>0</v>
      </c>
      <c r="L295" s="176">
        <f t="shared" si="373"/>
        <v>0</v>
      </c>
      <c r="M295" s="176">
        <f t="shared" si="373"/>
        <v>0</v>
      </c>
      <c r="N295" s="176">
        <f t="shared" si="373"/>
        <v>0</v>
      </c>
      <c r="O295" s="176">
        <f t="shared" si="373"/>
        <v>0</v>
      </c>
      <c r="P295" s="176">
        <f t="shared" si="373"/>
        <v>0</v>
      </c>
      <c r="Q295" s="176">
        <f t="shared" si="373"/>
        <v>0</v>
      </c>
      <c r="R295" s="176">
        <f t="shared" si="373"/>
        <v>0</v>
      </c>
      <c r="S295" s="176">
        <f t="shared" si="373"/>
        <v>0</v>
      </c>
      <c r="T295" s="176">
        <f t="shared" si="373"/>
        <v>0</v>
      </c>
      <c r="U295" s="176">
        <f t="shared" si="373"/>
        <v>0</v>
      </c>
      <c r="V295" s="176">
        <f t="shared" si="373"/>
        <v>0</v>
      </c>
      <c r="W295" s="176">
        <f t="shared" si="373"/>
        <v>0</v>
      </c>
      <c r="X295" s="176">
        <f t="shared" si="373"/>
        <v>0</v>
      </c>
      <c r="Y295" s="176">
        <f t="shared" si="373"/>
        <v>0</v>
      </c>
      <c r="Z295" s="176">
        <f t="shared" si="373"/>
        <v>0</v>
      </c>
      <c r="AA295" s="176">
        <f t="shared" si="368"/>
        <v>0</v>
      </c>
      <c r="AB295" s="176">
        <f t="shared" si="368"/>
        <v>0</v>
      </c>
      <c r="AC295" s="176">
        <f t="shared" si="368"/>
        <v>0</v>
      </c>
      <c r="AD295" s="176">
        <f t="shared" si="368"/>
        <v>0</v>
      </c>
      <c r="AE295" s="176">
        <f t="shared" si="368"/>
        <v>0</v>
      </c>
      <c r="AF295" s="176">
        <f t="shared" si="368"/>
        <v>0</v>
      </c>
      <c r="AG295" s="176">
        <f t="shared" si="368"/>
        <v>0</v>
      </c>
      <c r="AH295" s="176">
        <f t="shared" si="368"/>
        <v>0</v>
      </c>
      <c r="AI295" s="176">
        <f t="shared" si="368"/>
        <v>0</v>
      </c>
      <c r="AJ295" s="176">
        <f t="shared" si="368"/>
        <v>0</v>
      </c>
      <c r="AK295" s="176">
        <f t="shared" si="368"/>
        <v>0</v>
      </c>
      <c r="AL295" s="176">
        <f t="shared" si="368"/>
        <v>0</v>
      </c>
      <c r="AM295" s="176">
        <f t="shared" si="368"/>
        <v>0</v>
      </c>
      <c r="AN295" s="176">
        <f t="shared" si="368"/>
        <v>0</v>
      </c>
      <c r="AO295" s="176">
        <f t="shared" si="375"/>
        <v>0</v>
      </c>
      <c r="AP295" s="176">
        <f t="shared" si="375"/>
        <v>0</v>
      </c>
      <c r="AQ295" s="176">
        <f t="shared" si="375"/>
        <v>0</v>
      </c>
      <c r="AR295" s="176">
        <f t="shared" si="375"/>
        <v>0</v>
      </c>
      <c r="AS295" s="176">
        <f t="shared" si="375"/>
        <v>0</v>
      </c>
      <c r="AT295" s="176">
        <f t="shared" si="375"/>
        <v>0</v>
      </c>
      <c r="AU295" s="176">
        <f t="shared" si="375"/>
        <v>0</v>
      </c>
      <c r="AV295" s="176">
        <f t="shared" si="375"/>
        <v>0</v>
      </c>
      <c r="AW295" s="176">
        <f t="shared" si="375"/>
        <v>0</v>
      </c>
      <c r="AX295" s="176">
        <f t="shared" si="375"/>
        <v>0</v>
      </c>
      <c r="AY295" s="176">
        <f t="shared" si="356"/>
        <v>0</v>
      </c>
      <c r="AZ295" s="176">
        <f t="shared" si="356"/>
        <v>0</v>
      </c>
      <c r="BA295" s="176">
        <f t="shared" si="356"/>
        <v>0</v>
      </c>
      <c r="BB295" s="176">
        <f t="shared" si="356"/>
        <v>0</v>
      </c>
      <c r="BC295" s="176">
        <f t="shared" si="356"/>
        <v>0</v>
      </c>
      <c r="BD295" s="176">
        <f t="shared" si="356"/>
        <v>0</v>
      </c>
      <c r="BE295" s="176">
        <f t="shared" si="356"/>
        <v>0</v>
      </c>
      <c r="BF295" s="176">
        <f t="shared" si="356"/>
        <v>0</v>
      </c>
      <c r="BG295" s="176">
        <f t="shared" si="356"/>
        <v>0</v>
      </c>
      <c r="BH295" s="176">
        <f t="shared" si="356"/>
        <v>0</v>
      </c>
      <c r="BI295" s="176">
        <f t="shared" si="359"/>
        <v>0</v>
      </c>
      <c r="BJ295" s="176">
        <f t="shared" si="359"/>
        <v>0</v>
      </c>
      <c r="BK295" s="176">
        <f t="shared" si="359"/>
        <v>0</v>
      </c>
      <c r="BL295" s="176">
        <f t="shared" si="359"/>
        <v>0</v>
      </c>
      <c r="BM295" s="176">
        <f t="shared" si="359"/>
        <v>0</v>
      </c>
      <c r="BN295" s="176">
        <f t="shared" si="359"/>
        <v>0</v>
      </c>
      <c r="BO295" s="176">
        <f t="shared" si="359"/>
        <v>0</v>
      </c>
      <c r="BP295" s="176">
        <f t="shared" si="359"/>
        <v>0</v>
      </c>
      <c r="BQ295" s="176">
        <f t="shared" si="359"/>
        <v>0</v>
      </c>
      <c r="BR295" s="176">
        <f t="shared" si="359"/>
        <v>0</v>
      </c>
      <c r="BS295" s="176">
        <f t="shared" si="359"/>
        <v>0</v>
      </c>
      <c r="BT295" s="176">
        <f t="shared" si="359"/>
        <v>0</v>
      </c>
      <c r="BU295" s="176">
        <f t="shared" si="359"/>
        <v>0</v>
      </c>
      <c r="BV295" s="176">
        <f t="shared" si="359"/>
        <v>0</v>
      </c>
      <c r="BW295" s="176">
        <f t="shared" si="359"/>
        <v>0</v>
      </c>
      <c r="BX295" s="176">
        <f t="shared" si="359"/>
        <v>0</v>
      </c>
      <c r="BY295" s="176">
        <f t="shared" si="376"/>
        <v>0</v>
      </c>
      <c r="BZ295" s="176">
        <f t="shared" si="376"/>
        <v>0</v>
      </c>
      <c r="CA295" s="176">
        <f t="shared" si="376"/>
        <v>0</v>
      </c>
      <c r="CB295" s="176">
        <f t="shared" si="376"/>
        <v>0</v>
      </c>
      <c r="CC295" s="176">
        <f t="shared" si="376"/>
        <v>0</v>
      </c>
      <c r="CD295" s="176">
        <f t="shared" si="376"/>
        <v>0</v>
      </c>
      <c r="CE295" s="176">
        <f t="shared" si="376"/>
        <v>0</v>
      </c>
      <c r="CF295" s="176">
        <f t="shared" si="376"/>
        <v>0</v>
      </c>
      <c r="CG295" s="176">
        <f t="shared" si="376"/>
        <v>0</v>
      </c>
      <c r="CH295" s="176">
        <f t="shared" si="376"/>
        <v>0</v>
      </c>
      <c r="CI295" s="176">
        <f t="shared" si="376"/>
        <v>0</v>
      </c>
      <c r="CJ295" s="176">
        <f t="shared" si="376"/>
        <v>0</v>
      </c>
      <c r="CK295" s="176">
        <f t="shared" si="376"/>
        <v>0</v>
      </c>
      <c r="CL295" s="176">
        <f t="shared" si="376"/>
        <v>0</v>
      </c>
      <c r="CM295" s="176">
        <f t="shared" si="355"/>
        <v>0</v>
      </c>
      <c r="CN295" s="176">
        <f t="shared" si="355"/>
        <v>0</v>
      </c>
      <c r="CO295" s="176">
        <f t="shared" si="355"/>
        <v>0</v>
      </c>
      <c r="CP295" s="176">
        <f t="shared" si="355"/>
        <v>0</v>
      </c>
      <c r="CQ295" s="176">
        <f t="shared" si="355"/>
        <v>0</v>
      </c>
      <c r="CR295" s="176">
        <f t="shared" si="355"/>
        <v>0</v>
      </c>
      <c r="CS295" s="176">
        <f t="shared" si="355"/>
        <v>0</v>
      </c>
      <c r="CT295" s="176">
        <f t="shared" si="355"/>
        <v>0</v>
      </c>
      <c r="CU295" s="176">
        <f t="shared" si="354"/>
        <v>0</v>
      </c>
      <c r="CV295" s="176">
        <f t="shared" si="354"/>
        <v>0</v>
      </c>
      <c r="CW295" s="176">
        <f t="shared" si="354"/>
        <v>0</v>
      </c>
      <c r="CX295" s="176">
        <f t="shared" si="354"/>
        <v>0</v>
      </c>
      <c r="CY295" s="176">
        <f t="shared" si="354"/>
        <v>0</v>
      </c>
      <c r="CZ295" s="176">
        <f t="shared" si="354"/>
        <v>0</v>
      </c>
      <c r="DA295" s="176">
        <f t="shared" si="354"/>
        <v>0</v>
      </c>
      <c r="DB295" s="176">
        <f t="shared" si="354"/>
        <v>0</v>
      </c>
      <c r="DC295" s="176">
        <f t="shared" si="354"/>
        <v>0</v>
      </c>
      <c r="DD295" s="176">
        <f t="shared" si="354"/>
        <v>0</v>
      </c>
      <c r="DE295" s="176">
        <f t="shared" si="354"/>
        <v>0</v>
      </c>
      <c r="DF295" s="176">
        <f t="shared" si="354"/>
        <v>0</v>
      </c>
      <c r="DG295" s="176">
        <f t="shared" si="354"/>
        <v>0</v>
      </c>
      <c r="DH295" s="176">
        <f t="shared" si="357"/>
        <v>0</v>
      </c>
      <c r="DI295" s="176">
        <f t="shared" si="357"/>
        <v>0</v>
      </c>
      <c r="DJ295" s="176">
        <f t="shared" si="357"/>
        <v>0</v>
      </c>
      <c r="DK295" s="176">
        <f t="shared" si="357"/>
        <v>0</v>
      </c>
      <c r="DL295" s="176">
        <f t="shared" si="357"/>
        <v>0</v>
      </c>
      <c r="DM295" s="176">
        <f t="shared" si="357"/>
        <v>0</v>
      </c>
      <c r="DN295" s="176">
        <f t="shared" si="357"/>
        <v>0</v>
      </c>
      <c r="DO295" s="176">
        <f t="shared" si="357"/>
        <v>0</v>
      </c>
      <c r="DP295" s="176">
        <f t="shared" si="357"/>
        <v>0</v>
      </c>
      <c r="DQ295" s="176">
        <f t="shared" si="357"/>
        <v>0</v>
      </c>
      <c r="DR295" s="176">
        <f t="shared" si="357"/>
        <v>0</v>
      </c>
      <c r="DS295" s="176">
        <f t="shared" si="357"/>
        <v>0</v>
      </c>
      <c r="DT295" s="176">
        <f t="shared" si="357"/>
        <v>0</v>
      </c>
      <c r="DU295" s="176">
        <f t="shared" si="357"/>
        <v>0</v>
      </c>
      <c r="DV295" s="176">
        <f t="shared" si="357"/>
        <v>0</v>
      </c>
      <c r="DW295" s="176">
        <f t="shared" si="357"/>
        <v>0</v>
      </c>
      <c r="DX295" s="176">
        <f t="shared" si="362"/>
        <v>0</v>
      </c>
      <c r="DY295" s="176">
        <f t="shared" si="362"/>
        <v>0</v>
      </c>
      <c r="DZ295" s="176">
        <f t="shared" si="362"/>
        <v>0</v>
      </c>
      <c r="EA295" s="176">
        <f t="shared" si="362"/>
        <v>0</v>
      </c>
      <c r="EB295" s="176">
        <f t="shared" si="362"/>
        <v>0</v>
      </c>
      <c r="EC295" s="176">
        <f t="shared" si="362"/>
        <v>0</v>
      </c>
      <c r="ED295" s="176">
        <f t="shared" si="362"/>
        <v>0</v>
      </c>
      <c r="EE295" s="176">
        <f t="shared" si="362"/>
        <v>0</v>
      </c>
      <c r="EF295" s="176">
        <f t="shared" si="362"/>
        <v>0</v>
      </c>
      <c r="EG295" s="176">
        <f t="shared" si="362"/>
        <v>0</v>
      </c>
      <c r="EH295" s="176">
        <f t="shared" si="362"/>
        <v>0</v>
      </c>
      <c r="EI295" s="176">
        <f t="shared" si="362"/>
        <v>0</v>
      </c>
      <c r="EJ295" s="176">
        <f t="shared" si="362"/>
        <v>0</v>
      </c>
      <c r="EK295" s="176">
        <f t="shared" si="362"/>
        <v>0</v>
      </c>
      <c r="EL295" s="176">
        <f t="shared" si="362"/>
        <v>0</v>
      </c>
      <c r="EM295" s="176">
        <f t="shared" si="362"/>
        <v>0</v>
      </c>
      <c r="EN295" s="176">
        <f t="shared" si="366"/>
        <v>0</v>
      </c>
      <c r="EO295" s="176">
        <f t="shared" si="366"/>
        <v>0</v>
      </c>
      <c r="EP295" s="176">
        <f t="shared" si="366"/>
        <v>0</v>
      </c>
      <c r="EQ295" s="176">
        <f t="shared" si="366"/>
        <v>0</v>
      </c>
      <c r="ER295" s="176">
        <f t="shared" si="366"/>
        <v>0</v>
      </c>
      <c r="ES295" s="176">
        <f t="shared" si="365"/>
        <v>0</v>
      </c>
      <c r="ET295" s="176">
        <f t="shared" si="365"/>
        <v>0</v>
      </c>
      <c r="EU295" s="176">
        <f t="shared" si="365"/>
        <v>0</v>
      </c>
      <c r="EV295" s="176">
        <f t="shared" si="365"/>
        <v>0</v>
      </c>
      <c r="EW295" s="176">
        <f t="shared" si="365"/>
        <v>0</v>
      </c>
      <c r="EX295" s="176">
        <f t="shared" si="365"/>
        <v>0</v>
      </c>
      <c r="EY295" s="176">
        <f t="shared" si="365"/>
        <v>0</v>
      </c>
      <c r="EZ295" s="176">
        <f t="shared" si="365"/>
        <v>0</v>
      </c>
      <c r="FA295" s="176">
        <f t="shared" si="365"/>
        <v>0</v>
      </c>
      <c r="FB295" s="176">
        <f t="shared" si="365"/>
        <v>0</v>
      </c>
      <c r="FC295" s="176">
        <f t="shared" si="365"/>
        <v>0</v>
      </c>
      <c r="FD295" s="176">
        <f t="shared" si="365"/>
        <v>0</v>
      </c>
      <c r="FE295" s="176">
        <f t="shared" si="365"/>
        <v>0</v>
      </c>
      <c r="FF295" s="176">
        <f t="shared" si="365"/>
        <v>0</v>
      </c>
      <c r="FG295" s="176">
        <f t="shared" si="369"/>
        <v>0</v>
      </c>
      <c r="FH295" s="176">
        <f t="shared" si="369"/>
        <v>0</v>
      </c>
      <c r="FI295" s="176">
        <f t="shared" si="369"/>
        <v>0</v>
      </c>
      <c r="FJ295" s="176">
        <f t="shared" si="369"/>
        <v>0</v>
      </c>
      <c r="FK295" s="176">
        <f t="shared" si="369"/>
        <v>0</v>
      </c>
      <c r="FL295" s="176">
        <f t="shared" si="369"/>
        <v>0</v>
      </c>
      <c r="FM295" s="176">
        <f t="shared" si="369"/>
        <v>0</v>
      </c>
      <c r="FN295" s="176">
        <f t="shared" si="369"/>
        <v>0</v>
      </c>
      <c r="FO295" s="176">
        <f t="shared" si="369"/>
        <v>0</v>
      </c>
      <c r="FP295" s="176">
        <f t="shared" si="369"/>
        <v>0</v>
      </c>
      <c r="FQ295" s="176">
        <f t="shared" si="369"/>
        <v>0</v>
      </c>
      <c r="FR295" s="176">
        <f t="shared" si="369"/>
        <v>0</v>
      </c>
      <c r="FS295" s="176">
        <f t="shared" si="369"/>
        <v>0</v>
      </c>
      <c r="FT295" s="176">
        <f t="shared" si="372"/>
        <v>0</v>
      </c>
      <c r="FU295" s="176">
        <f t="shared" si="372"/>
        <v>0</v>
      </c>
      <c r="FV295" s="176">
        <f t="shared" si="372"/>
        <v>0</v>
      </c>
      <c r="FW295" s="176">
        <f t="shared" si="372"/>
        <v>0</v>
      </c>
      <c r="FX295" s="176">
        <f t="shared" si="372"/>
        <v>0</v>
      </c>
      <c r="FY295" s="176">
        <f t="shared" si="372"/>
        <v>0</v>
      </c>
      <c r="FZ295" s="176">
        <f t="shared" si="372"/>
        <v>0</v>
      </c>
      <c r="GA295" s="176">
        <f t="shared" si="372"/>
        <v>0</v>
      </c>
      <c r="GB295" s="176">
        <f t="shared" si="372"/>
        <v>0</v>
      </c>
      <c r="GC295" s="176">
        <f t="shared" si="372"/>
        <v>0</v>
      </c>
      <c r="GD295" s="176">
        <f t="shared" si="370"/>
        <v>0</v>
      </c>
      <c r="GE295" s="176">
        <f t="shared" si="370"/>
        <v>0</v>
      </c>
      <c r="GF295" s="176">
        <f t="shared" si="370"/>
        <v>0</v>
      </c>
      <c r="GG295" s="176">
        <f t="shared" si="370"/>
        <v>0</v>
      </c>
      <c r="GH295" s="176">
        <f t="shared" si="370"/>
        <v>0</v>
      </c>
      <c r="GI295" s="176">
        <f t="shared" si="370"/>
        <v>0</v>
      </c>
      <c r="GJ295" s="176">
        <f t="shared" si="363"/>
        <v>0</v>
      </c>
      <c r="GK295" s="176">
        <f t="shared" si="363"/>
        <v>0</v>
      </c>
      <c r="GL295" s="176">
        <f t="shared" si="363"/>
        <v>0</v>
      </c>
      <c r="GM295" s="176">
        <f t="shared" si="363"/>
        <v>0</v>
      </c>
      <c r="GN295" s="176">
        <f t="shared" si="363"/>
        <v>0</v>
      </c>
      <c r="GO295" s="176">
        <f t="shared" si="363"/>
        <v>0</v>
      </c>
      <c r="GP295" s="176">
        <f t="shared" si="363"/>
        <v>0</v>
      </c>
      <c r="GQ295" s="176">
        <f t="shared" si="363"/>
        <v>0</v>
      </c>
      <c r="GR295" s="176">
        <f t="shared" si="363"/>
        <v>0</v>
      </c>
      <c r="GS295" s="176">
        <f t="shared" si="363"/>
        <v>0</v>
      </c>
      <c r="GT295" s="176">
        <f t="shared" si="363"/>
        <v>0</v>
      </c>
      <c r="GU295" s="176">
        <f t="shared" si="363"/>
        <v>0</v>
      </c>
      <c r="GV295" s="176">
        <f t="shared" si="363"/>
        <v>0</v>
      </c>
      <c r="GW295" s="176">
        <f t="shared" si="363"/>
        <v>0</v>
      </c>
      <c r="GX295" s="176">
        <f t="shared" si="363"/>
        <v>0</v>
      </c>
      <c r="GY295" s="176">
        <f t="shared" si="367"/>
        <v>0</v>
      </c>
      <c r="GZ295" s="176">
        <f t="shared" si="367"/>
        <v>0</v>
      </c>
      <c r="HA295" s="176">
        <f t="shared" si="367"/>
        <v>0</v>
      </c>
      <c r="HB295" s="176">
        <f t="shared" si="367"/>
        <v>0</v>
      </c>
      <c r="HC295" s="176">
        <f t="shared" si="367"/>
        <v>0</v>
      </c>
      <c r="HD295" s="176">
        <f t="shared" si="367"/>
        <v>0</v>
      </c>
      <c r="HE295" s="176">
        <f t="shared" si="367"/>
        <v>0</v>
      </c>
      <c r="HF295" s="176">
        <f t="shared" si="367"/>
        <v>0</v>
      </c>
      <c r="HG295" s="176">
        <f t="shared" si="367"/>
        <v>0</v>
      </c>
      <c r="HH295" s="176">
        <f t="shared" si="367"/>
        <v>0</v>
      </c>
      <c r="HI295" s="176">
        <f t="shared" si="367"/>
        <v>0</v>
      </c>
      <c r="HJ295" s="176">
        <f t="shared" si="367"/>
        <v>0</v>
      </c>
      <c r="HK295" s="176">
        <f t="shared" si="367"/>
        <v>0</v>
      </c>
      <c r="HL295" s="176">
        <f t="shared" si="367"/>
        <v>0</v>
      </c>
      <c r="HM295" s="176">
        <f t="shared" si="367"/>
        <v>0</v>
      </c>
      <c r="HN295" s="176">
        <f t="shared" si="367"/>
        <v>0</v>
      </c>
      <c r="HO295" s="176">
        <f t="shared" si="364"/>
        <v>0</v>
      </c>
      <c r="HP295" s="176">
        <f t="shared" si="364"/>
        <v>0</v>
      </c>
      <c r="HQ295" s="176">
        <f t="shared" si="364"/>
        <v>0</v>
      </c>
      <c r="HR295" s="176">
        <f t="shared" si="364"/>
        <v>0</v>
      </c>
      <c r="HS295" s="176">
        <f t="shared" si="364"/>
        <v>0</v>
      </c>
      <c r="HT295" s="176">
        <f t="shared" si="364"/>
        <v>0</v>
      </c>
      <c r="HU295" s="176">
        <f t="shared" si="364"/>
        <v>0</v>
      </c>
      <c r="HV295" s="176">
        <f t="shared" si="364"/>
        <v>0</v>
      </c>
      <c r="HW295" s="176">
        <f t="shared" si="364"/>
        <v>0</v>
      </c>
      <c r="HX295" s="176">
        <f t="shared" si="364"/>
        <v>0</v>
      </c>
      <c r="HY295" s="176">
        <f t="shared" si="361"/>
        <v>0</v>
      </c>
      <c r="HZ295" s="176">
        <f t="shared" si="361"/>
        <v>0</v>
      </c>
      <c r="IA295" s="176">
        <f t="shared" si="361"/>
        <v>0</v>
      </c>
      <c r="IB295" s="176">
        <f t="shared" si="361"/>
        <v>0</v>
      </c>
      <c r="IC295" s="176">
        <f t="shared" si="361"/>
        <v>0</v>
      </c>
      <c r="ID295" s="176">
        <f t="shared" si="361"/>
        <v>0</v>
      </c>
      <c r="IE295" s="176">
        <f t="shared" si="361"/>
        <v>0</v>
      </c>
      <c r="IF295" s="176">
        <f t="shared" si="358"/>
        <v>0</v>
      </c>
      <c r="IG295" s="176">
        <f t="shared" si="358"/>
        <v>0</v>
      </c>
    </row>
    <row r="296" spans="2:241" ht="12.75" customHeight="1" x14ac:dyDescent="0.25">
      <c r="B296" s="174"/>
      <c r="C296" s="174"/>
      <c r="D296" s="174">
        <f t="shared" si="347"/>
        <v>0</v>
      </c>
      <c r="E296"/>
      <c r="F296"/>
      <c r="G296" s="177">
        <v>283</v>
      </c>
      <c r="H296" s="176">
        <f t="shared" si="348"/>
        <v>43.879672290801828</v>
      </c>
      <c r="I296" s="176">
        <f t="shared" si="349"/>
        <v>0</v>
      </c>
      <c r="K296" s="176">
        <f t="shared" si="373"/>
        <v>0</v>
      </c>
      <c r="L296" s="176">
        <f t="shared" si="373"/>
        <v>0</v>
      </c>
      <c r="M296" s="176">
        <f t="shared" si="373"/>
        <v>0</v>
      </c>
      <c r="N296" s="176">
        <f t="shared" si="373"/>
        <v>0</v>
      </c>
      <c r="O296" s="176">
        <f t="shared" si="373"/>
        <v>0</v>
      </c>
      <c r="P296" s="176">
        <f t="shared" si="373"/>
        <v>0</v>
      </c>
      <c r="Q296" s="176">
        <f t="shared" si="373"/>
        <v>0</v>
      </c>
      <c r="R296" s="176">
        <f t="shared" si="373"/>
        <v>0</v>
      </c>
      <c r="S296" s="176">
        <f t="shared" si="373"/>
        <v>0</v>
      </c>
      <c r="T296" s="176">
        <f t="shared" si="373"/>
        <v>0</v>
      </c>
      <c r="U296" s="176">
        <f t="shared" si="373"/>
        <v>0</v>
      </c>
      <c r="V296" s="176">
        <f t="shared" si="373"/>
        <v>0</v>
      </c>
      <c r="W296" s="176">
        <f t="shared" si="373"/>
        <v>0</v>
      </c>
      <c r="X296" s="176">
        <f t="shared" si="373"/>
        <v>0</v>
      </c>
      <c r="Y296" s="176">
        <f t="shared" si="373"/>
        <v>0</v>
      </c>
      <c r="Z296" s="176">
        <f t="shared" si="373"/>
        <v>0</v>
      </c>
      <c r="AA296" s="176">
        <f t="shared" si="368"/>
        <v>0</v>
      </c>
      <c r="AB296" s="176">
        <f t="shared" si="368"/>
        <v>0</v>
      </c>
      <c r="AC296" s="176">
        <f t="shared" si="368"/>
        <v>0</v>
      </c>
      <c r="AD296" s="176">
        <f t="shared" si="368"/>
        <v>0</v>
      </c>
      <c r="AE296" s="176">
        <f t="shared" si="368"/>
        <v>0</v>
      </c>
      <c r="AF296" s="176">
        <f t="shared" si="368"/>
        <v>0</v>
      </c>
      <c r="AG296" s="176">
        <f t="shared" si="368"/>
        <v>0</v>
      </c>
      <c r="AH296" s="176">
        <f t="shared" si="368"/>
        <v>0</v>
      </c>
      <c r="AI296" s="176">
        <f t="shared" si="368"/>
        <v>0</v>
      </c>
      <c r="AJ296" s="176">
        <f t="shared" si="368"/>
        <v>0</v>
      </c>
      <c r="AK296" s="176">
        <f t="shared" si="368"/>
        <v>0</v>
      </c>
      <c r="AL296" s="176">
        <f t="shared" si="368"/>
        <v>0</v>
      </c>
      <c r="AM296" s="176">
        <f t="shared" si="368"/>
        <v>0</v>
      </c>
      <c r="AN296" s="176">
        <f t="shared" si="368"/>
        <v>0</v>
      </c>
      <c r="AO296" s="176">
        <f t="shared" si="375"/>
        <v>0</v>
      </c>
      <c r="AP296" s="176">
        <f t="shared" si="375"/>
        <v>0</v>
      </c>
      <c r="AQ296" s="176">
        <f t="shared" si="375"/>
        <v>0</v>
      </c>
      <c r="AR296" s="176">
        <f t="shared" si="375"/>
        <v>0</v>
      </c>
      <c r="AS296" s="176">
        <f t="shared" si="375"/>
        <v>0</v>
      </c>
      <c r="AT296" s="176">
        <f t="shared" si="375"/>
        <v>0</v>
      </c>
      <c r="AU296" s="176">
        <f t="shared" si="375"/>
        <v>0</v>
      </c>
      <c r="AV296" s="176">
        <f t="shared" si="375"/>
        <v>0</v>
      </c>
      <c r="AW296" s="176">
        <f t="shared" si="375"/>
        <v>0</v>
      </c>
      <c r="AX296" s="176">
        <f t="shared" si="375"/>
        <v>0</v>
      </c>
      <c r="AY296" s="176">
        <f t="shared" si="356"/>
        <v>0</v>
      </c>
      <c r="AZ296" s="176">
        <f t="shared" si="356"/>
        <v>0</v>
      </c>
      <c r="BA296" s="176">
        <f t="shared" si="356"/>
        <v>0</v>
      </c>
      <c r="BB296" s="176">
        <f t="shared" si="356"/>
        <v>0</v>
      </c>
      <c r="BC296" s="176">
        <f t="shared" si="356"/>
        <v>0</v>
      </c>
      <c r="BD296" s="176">
        <f t="shared" si="356"/>
        <v>0</v>
      </c>
      <c r="BE296" s="176">
        <f t="shared" si="356"/>
        <v>0</v>
      </c>
      <c r="BF296" s="176">
        <f t="shared" si="356"/>
        <v>0</v>
      </c>
      <c r="BG296" s="176">
        <f t="shared" si="356"/>
        <v>0</v>
      </c>
      <c r="BH296" s="176">
        <f t="shared" si="356"/>
        <v>0</v>
      </c>
      <c r="BI296" s="176">
        <f t="shared" si="359"/>
        <v>0</v>
      </c>
      <c r="BJ296" s="176">
        <f t="shared" si="359"/>
        <v>0</v>
      </c>
      <c r="BK296" s="176">
        <f t="shared" si="359"/>
        <v>0</v>
      </c>
      <c r="BL296" s="176">
        <f t="shared" si="359"/>
        <v>0</v>
      </c>
      <c r="BM296" s="176">
        <f t="shared" si="359"/>
        <v>0</v>
      </c>
      <c r="BN296" s="176">
        <f t="shared" si="359"/>
        <v>0</v>
      </c>
      <c r="BO296" s="176">
        <f t="shared" si="359"/>
        <v>0</v>
      </c>
      <c r="BP296" s="176">
        <f t="shared" si="359"/>
        <v>0</v>
      </c>
      <c r="BQ296" s="176">
        <f t="shared" si="359"/>
        <v>0</v>
      </c>
      <c r="BR296" s="176">
        <f t="shared" si="359"/>
        <v>0</v>
      </c>
      <c r="BS296" s="176">
        <f t="shared" si="359"/>
        <v>0</v>
      </c>
      <c r="BT296" s="176">
        <f t="shared" si="359"/>
        <v>0</v>
      </c>
      <c r="BU296" s="176">
        <f t="shared" si="359"/>
        <v>0</v>
      </c>
      <c r="BV296" s="176">
        <f t="shared" si="359"/>
        <v>0</v>
      </c>
      <c r="BW296" s="176">
        <f t="shared" si="359"/>
        <v>0</v>
      </c>
      <c r="BX296" s="176">
        <f t="shared" si="359"/>
        <v>0</v>
      </c>
      <c r="BY296" s="176">
        <f t="shared" si="376"/>
        <v>0</v>
      </c>
      <c r="BZ296" s="176">
        <f t="shared" si="376"/>
        <v>0</v>
      </c>
      <c r="CA296" s="176">
        <f t="shared" si="376"/>
        <v>0</v>
      </c>
      <c r="CB296" s="176">
        <f t="shared" si="376"/>
        <v>0</v>
      </c>
      <c r="CC296" s="176">
        <f t="shared" si="376"/>
        <v>0</v>
      </c>
      <c r="CD296" s="176">
        <f t="shared" si="376"/>
        <v>0</v>
      </c>
      <c r="CE296" s="176">
        <f t="shared" si="376"/>
        <v>0</v>
      </c>
      <c r="CF296" s="176">
        <f t="shared" si="376"/>
        <v>0</v>
      </c>
      <c r="CG296" s="176">
        <f t="shared" si="376"/>
        <v>0</v>
      </c>
      <c r="CH296" s="176">
        <f t="shared" si="376"/>
        <v>0</v>
      </c>
      <c r="CI296" s="176">
        <f t="shared" si="376"/>
        <v>0</v>
      </c>
      <c r="CJ296" s="176">
        <f t="shared" si="376"/>
        <v>0</v>
      </c>
      <c r="CK296" s="176">
        <f t="shared" si="376"/>
        <v>0</v>
      </c>
      <c r="CL296" s="176">
        <f t="shared" si="376"/>
        <v>0</v>
      </c>
      <c r="CM296" s="176">
        <f t="shared" si="355"/>
        <v>0</v>
      </c>
      <c r="CN296" s="176">
        <f t="shared" si="355"/>
        <v>0</v>
      </c>
      <c r="CO296" s="176">
        <f t="shared" si="355"/>
        <v>0</v>
      </c>
      <c r="CP296" s="176">
        <f t="shared" si="355"/>
        <v>0</v>
      </c>
      <c r="CQ296" s="176">
        <f t="shared" si="355"/>
        <v>0</v>
      </c>
      <c r="CR296" s="176">
        <f t="shared" si="355"/>
        <v>0</v>
      </c>
      <c r="CS296" s="176">
        <f t="shared" si="355"/>
        <v>0</v>
      </c>
      <c r="CT296" s="176">
        <f t="shared" si="355"/>
        <v>0</v>
      </c>
      <c r="CU296" s="176">
        <f t="shared" si="354"/>
        <v>0</v>
      </c>
      <c r="CV296" s="176">
        <f t="shared" si="354"/>
        <v>0</v>
      </c>
      <c r="CW296" s="176">
        <f t="shared" si="354"/>
        <v>0</v>
      </c>
      <c r="CX296" s="176">
        <f t="shared" si="354"/>
        <v>0</v>
      </c>
      <c r="CY296" s="176">
        <f t="shared" si="354"/>
        <v>0</v>
      </c>
      <c r="CZ296" s="176">
        <f t="shared" si="354"/>
        <v>0</v>
      </c>
      <c r="DA296" s="176">
        <f t="shared" si="354"/>
        <v>0</v>
      </c>
      <c r="DB296" s="176">
        <f t="shared" si="354"/>
        <v>0</v>
      </c>
      <c r="DC296" s="176">
        <f t="shared" si="354"/>
        <v>0</v>
      </c>
      <c r="DD296" s="176">
        <f t="shared" si="354"/>
        <v>0</v>
      </c>
      <c r="DE296" s="176">
        <f t="shared" si="354"/>
        <v>0</v>
      </c>
      <c r="DF296" s="176">
        <f t="shared" si="354"/>
        <v>0</v>
      </c>
      <c r="DG296" s="176">
        <f t="shared" si="354"/>
        <v>0</v>
      </c>
      <c r="DH296" s="176">
        <f t="shared" si="357"/>
        <v>0</v>
      </c>
      <c r="DI296" s="176">
        <f t="shared" si="357"/>
        <v>0</v>
      </c>
      <c r="DJ296" s="176">
        <f t="shared" si="357"/>
        <v>0</v>
      </c>
      <c r="DK296" s="176">
        <f t="shared" si="357"/>
        <v>0</v>
      </c>
      <c r="DL296" s="176">
        <f t="shared" si="357"/>
        <v>0</v>
      </c>
      <c r="DM296" s="176">
        <f t="shared" si="357"/>
        <v>0</v>
      </c>
      <c r="DN296" s="176">
        <f t="shared" si="357"/>
        <v>0</v>
      </c>
      <c r="DO296" s="176">
        <f t="shared" si="357"/>
        <v>0</v>
      </c>
      <c r="DP296" s="176">
        <f t="shared" si="357"/>
        <v>0</v>
      </c>
      <c r="DQ296" s="176">
        <f t="shared" si="357"/>
        <v>0</v>
      </c>
      <c r="DR296" s="176">
        <f t="shared" si="357"/>
        <v>0</v>
      </c>
      <c r="DS296" s="176">
        <f t="shared" si="357"/>
        <v>0</v>
      </c>
      <c r="DT296" s="176">
        <f t="shared" si="357"/>
        <v>0</v>
      </c>
      <c r="DU296" s="176">
        <f t="shared" si="357"/>
        <v>0</v>
      </c>
      <c r="DV296" s="176">
        <f t="shared" si="357"/>
        <v>0</v>
      </c>
      <c r="DW296" s="176">
        <f t="shared" si="357"/>
        <v>0</v>
      </c>
      <c r="DX296" s="176">
        <f t="shared" si="362"/>
        <v>0</v>
      </c>
      <c r="DY296" s="176">
        <f t="shared" si="362"/>
        <v>0</v>
      </c>
      <c r="DZ296" s="176">
        <f t="shared" si="362"/>
        <v>0</v>
      </c>
      <c r="EA296" s="176">
        <f t="shared" si="362"/>
        <v>0</v>
      </c>
      <c r="EB296" s="176">
        <f t="shared" si="362"/>
        <v>0</v>
      </c>
      <c r="EC296" s="176">
        <f t="shared" si="362"/>
        <v>0</v>
      </c>
      <c r="ED296" s="176">
        <f t="shared" si="362"/>
        <v>0</v>
      </c>
      <c r="EE296" s="176">
        <f t="shared" si="362"/>
        <v>0</v>
      </c>
      <c r="EF296" s="176">
        <f t="shared" si="362"/>
        <v>0</v>
      </c>
      <c r="EG296" s="176">
        <f t="shared" si="362"/>
        <v>0</v>
      </c>
      <c r="EH296" s="176">
        <f t="shared" si="362"/>
        <v>0</v>
      </c>
      <c r="EI296" s="176">
        <f t="shared" si="362"/>
        <v>0</v>
      </c>
      <c r="EJ296" s="176">
        <f t="shared" si="362"/>
        <v>0</v>
      </c>
      <c r="EK296" s="176">
        <f t="shared" si="362"/>
        <v>0</v>
      </c>
      <c r="EL296" s="176">
        <f t="shared" si="362"/>
        <v>0</v>
      </c>
      <c r="EM296" s="176">
        <f t="shared" si="362"/>
        <v>0</v>
      </c>
      <c r="EN296" s="176">
        <f t="shared" si="366"/>
        <v>0</v>
      </c>
      <c r="EO296" s="176">
        <f t="shared" si="366"/>
        <v>0</v>
      </c>
      <c r="EP296" s="176">
        <f t="shared" si="366"/>
        <v>0</v>
      </c>
      <c r="EQ296" s="176">
        <f t="shared" si="366"/>
        <v>0</v>
      </c>
      <c r="ER296" s="176">
        <f t="shared" si="366"/>
        <v>0</v>
      </c>
      <c r="ES296" s="176">
        <f t="shared" si="365"/>
        <v>0</v>
      </c>
      <c r="ET296" s="176">
        <f t="shared" si="365"/>
        <v>0</v>
      </c>
      <c r="EU296" s="176">
        <f t="shared" si="365"/>
        <v>0</v>
      </c>
      <c r="EV296" s="176">
        <f t="shared" si="365"/>
        <v>0</v>
      </c>
      <c r="EW296" s="176">
        <f t="shared" si="365"/>
        <v>0</v>
      </c>
      <c r="EX296" s="176">
        <f t="shared" si="365"/>
        <v>0</v>
      </c>
      <c r="EY296" s="176">
        <f t="shared" si="365"/>
        <v>0</v>
      </c>
      <c r="EZ296" s="176">
        <f t="shared" si="365"/>
        <v>0</v>
      </c>
      <c r="FA296" s="176">
        <f t="shared" si="365"/>
        <v>0</v>
      </c>
      <c r="FB296" s="176">
        <f t="shared" si="365"/>
        <v>0</v>
      </c>
      <c r="FC296" s="176">
        <f t="shared" si="365"/>
        <v>0</v>
      </c>
      <c r="FD296" s="176">
        <f t="shared" si="365"/>
        <v>0</v>
      </c>
      <c r="FE296" s="176">
        <f t="shared" si="365"/>
        <v>0</v>
      </c>
      <c r="FF296" s="176">
        <f t="shared" si="365"/>
        <v>0</v>
      </c>
      <c r="FG296" s="176">
        <f t="shared" si="369"/>
        <v>0</v>
      </c>
      <c r="FH296" s="176">
        <f t="shared" si="369"/>
        <v>0</v>
      </c>
      <c r="FI296" s="176">
        <f t="shared" si="369"/>
        <v>0</v>
      </c>
      <c r="FJ296" s="176">
        <f t="shared" si="369"/>
        <v>0</v>
      </c>
      <c r="FK296" s="176">
        <f t="shared" si="369"/>
        <v>0</v>
      </c>
      <c r="FL296" s="176">
        <f t="shared" si="369"/>
        <v>0</v>
      </c>
      <c r="FM296" s="176">
        <f t="shared" si="369"/>
        <v>0</v>
      </c>
      <c r="FN296" s="176">
        <f t="shared" si="369"/>
        <v>0</v>
      </c>
      <c r="FO296" s="176">
        <f t="shared" si="369"/>
        <v>0</v>
      </c>
      <c r="FP296" s="176">
        <f t="shared" si="369"/>
        <v>0</v>
      </c>
      <c r="FQ296" s="176">
        <f t="shared" si="369"/>
        <v>0</v>
      </c>
      <c r="FR296" s="176">
        <f t="shared" si="369"/>
        <v>0</v>
      </c>
      <c r="FS296" s="176">
        <f t="shared" si="369"/>
        <v>0</v>
      </c>
      <c r="FT296" s="176">
        <f t="shared" si="372"/>
        <v>0</v>
      </c>
      <c r="FU296" s="176">
        <f t="shared" si="372"/>
        <v>0</v>
      </c>
      <c r="FV296" s="176">
        <f t="shared" si="372"/>
        <v>0</v>
      </c>
      <c r="FW296" s="176">
        <f t="shared" si="372"/>
        <v>0</v>
      </c>
      <c r="FX296" s="176">
        <f t="shared" si="372"/>
        <v>0</v>
      </c>
      <c r="FY296" s="176">
        <f t="shared" si="372"/>
        <v>0</v>
      </c>
      <c r="FZ296" s="176">
        <f t="shared" si="372"/>
        <v>0</v>
      </c>
      <c r="GA296" s="176">
        <f t="shared" si="372"/>
        <v>0</v>
      </c>
      <c r="GB296" s="176">
        <f t="shared" si="372"/>
        <v>0</v>
      </c>
      <c r="GC296" s="176">
        <f t="shared" si="372"/>
        <v>0</v>
      </c>
      <c r="GD296" s="176">
        <f t="shared" si="370"/>
        <v>0</v>
      </c>
      <c r="GE296" s="176">
        <f t="shared" si="370"/>
        <v>0</v>
      </c>
      <c r="GF296" s="176">
        <f t="shared" si="370"/>
        <v>0</v>
      </c>
      <c r="GG296" s="176">
        <f t="shared" si="370"/>
        <v>0</v>
      </c>
      <c r="GH296" s="176">
        <f t="shared" si="370"/>
        <v>0</v>
      </c>
      <c r="GI296" s="176">
        <f t="shared" si="370"/>
        <v>0</v>
      </c>
      <c r="GJ296" s="176">
        <f t="shared" si="363"/>
        <v>0</v>
      </c>
      <c r="GK296" s="176">
        <f t="shared" si="363"/>
        <v>0</v>
      </c>
      <c r="GL296" s="176">
        <f t="shared" si="363"/>
        <v>0</v>
      </c>
      <c r="GM296" s="176">
        <f t="shared" si="363"/>
        <v>0</v>
      </c>
      <c r="GN296" s="176">
        <f t="shared" si="363"/>
        <v>0</v>
      </c>
      <c r="GO296" s="176">
        <f t="shared" si="363"/>
        <v>0</v>
      </c>
      <c r="GP296" s="176">
        <f t="shared" si="363"/>
        <v>0</v>
      </c>
      <c r="GQ296" s="176">
        <f t="shared" si="363"/>
        <v>0</v>
      </c>
      <c r="GR296" s="176">
        <f t="shared" si="363"/>
        <v>0</v>
      </c>
      <c r="GS296" s="176">
        <f t="shared" si="363"/>
        <v>0</v>
      </c>
      <c r="GT296" s="176">
        <f t="shared" si="363"/>
        <v>0</v>
      </c>
      <c r="GU296" s="176">
        <f t="shared" si="363"/>
        <v>0</v>
      </c>
      <c r="GV296" s="176">
        <f t="shared" si="363"/>
        <v>0</v>
      </c>
      <c r="GW296" s="176">
        <f t="shared" si="363"/>
        <v>0</v>
      </c>
      <c r="GX296" s="176">
        <f t="shared" si="363"/>
        <v>0</v>
      </c>
      <c r="GY296" s="176">
        <f t="shared" si="367"/>
        <v>0</v>
      </c>
      <c r="GZ296" s="176">
        <f t="shared" si="367"/>
        <v>0</v>
      </c>
      <c r="HA296" s="176">
        <f t="shared" si="367"/>
        <v>0</v>
      </c>
      <c r="HB296" s="176">
        <f t="shared" si="367"/>
        <v>0</v>
      </c>
      <c r="HC296" s="176">
        <f t="shared" si="367"/>
        <v>0</v>
      </c>
      <c r="HD296" s="176">
        <f t="shared" si="367"/>
        <v>0</v>
      </c>
      <c r="HE296" s="176">
        <f t="shared" si="367"/>
        <v>0</v>
      </c>
      <c r="HF296" s="176">
        <f t="shared" si="367"/>
        <v>0</v>
      </c>
      <c r="HG296" s="176">
        <f t="shared" si="367"/>
        <v>0</v>
      </c>
      <c r="HH296" s="176">
        <f t="shared" si="367"/>
        <v>0</v>
      </c>
      <c r="HI296" s="176">
        <f t="shared" si="367"/>
        <v>0</v>
      </c>
      <c r="HJ296" s="176">
        <f t="shared" si="367"/>
        <v>0</v>
      </c>
      <c r="HK296" s="176">
        <f t="shared" si="367"/>
        <v>0</v>
      </c>
      <c r="HL296" s="176">
        <f t="shared" si="367"/>
        <v>0</v>
      </c>
      <c r="HM296" s="176">
        <f t="shared" si="367"/>
        <v>0</v>
      </c>
      <c r="HN296" s="176">
        <f t="shared" si="367"/>
        <v>0</v>
      </c>
      <c r="HO296" s="176">
        <f t="shared" si="364"/>
        <v>0</v>
      </c>
      <c r="HP296" s="176">
        <f t="shared" si="364"/>
        <v>0</v>
      </c>
      <c r="HQ296" s="176">
        <f t="shared" si="364"/>
        <v>0</v>
      </c>
      <c r="HR296" s="176">
        <f t="shared" si="364"/>
        <v>0</v>
      </c>
      <c r="HS296" s="176">
        <f t="shared" si="364"/>
        <v>0</v>
      </c>
      <c r="HT296" s="176">
        <f t="shared" si="364"/>
        <v>0</v>
      </c>
      <c r="HU296" s="176">
        <f t="shared" si="364"/>
        <v>0</v>
      </c>
      <c r="HV296" s="176">
        <f t="shared" si="364"/>
        <v>0</v>
      </c>
      <c r="HW296" s="176">
        <f t="shared" si="364"/>
        <v>0</v>
      </c>
      <c r="HX296" s="176">
        <f t="shared" si="364"/>
        <v>0</v>
      </c>
      <c r="HY296" s="176">
        <f t="shared" si="361"/>
        <v>0</v>
      </c>
      <c r="HZ296" s="176">
        <f t="shared" si="361"/>
        <v>0</v>
      </c>
      <c r="IA296" s="176">
        <f t="shared" si="361"/>
        <v>0</v>
      </c>
      <c r="IB296" s="176">
        <f t="shared" si="361"/>
        <v>0</v>
      </c>
      <c r="IC296" s="176">
        <f t="shared" si="361"/>
        <v>0</v>
      </c>
      <c r="ID296" s="176">
        <f t="shared" si="361"/>
        <v>0</v>
      </c>
      <c r="IE296" s="176">
        <f t="shared" si="361"/>
        <v>0</v>
      </c>
      <c r="IF296" s="176">
        <f t="shared" si="358"/>
        <v>0</v>
      </c>
      <c r="IG296" s="176">
        <f t="shared" si="358"/>
        <v>0</v>
      </c>
    </row>
    <row r="297" spans="2:241" ht="12.75" customHeight="1" x14ac:dyDescent="0.25">
      <c r="B297" s="174"/>
      <c r="C297" s="174"/>
      <c r="D297" s="174">
        <f t="shared" si="347"/>
        <v>0</v>
      </c>
      <c r="E297"/>
      <c r="F297"/>
      <c r="G297" s="177">
        <v>284</v>
      </c>
      <c r="H297" s="176">
        <f t="shared" si="348"/>
        <v>44.034724136352366</v>
      </c>
      <c r="I297" s="176">
        <f t="shared" si="349"/>
        <v>0</v>
      </c>
      <c r="K297" s="176">
        <f t="shared" si="373"/>
        <v>0</v>
      </c>
      <c r="L297" s="176">
        <f t="shared" si="373"/>
        <v>0</v>
      </c>
      <c r="M297" s="176">
        <f t="shared" si="373"/>
        <v>0</v>
      </c>
      <c r="N297" s="176">
        <f t="shared" si="373"/>
        <v>0</v>
      </c>
      <c r="O297" s="176">
        <f t="shared" si="373"/>
        <v>0</v>
      </c>
      <c r="P297" s="176">
        <f t="shared" si="373"/>
        <v>0</v>
      </c>
      <c r="Q297" s="176">
        <f t="shared" si="373"/>
        <v>0</v>
      </c>
      <c r="R297" s="176">
        <f t="shared" si="373"/>
        <v>0</v>
      </c>
      <c r="S297" s="176">
        <f t="shared" si="373"/>
        <v>0</v>
      </c>
      <c r="T297" s="176">
        <f t="shared" si="373"/>
        <v>0</v>
      </c>
      <c r="U297" s="176">
        <f t="shared" si="373"/>
        <v>0</v>
      </c>
      <c r="V297" s="176">
        <f t="shared" si="373"/>
        <v>0</v>
      </c>
      <c r="W297" s="176">
        <f t="shared" si="373"/>
        <v>0</v>
      </c>
      <c r="X297" s="176">
        <f t="shared" si="373"/>
        <v>0</v>
      </c>
      <c r="Y297" s="176">
        <f t="shared" si="373"/>
        <v>0</v>
      </c>
      <c r="Z297" s="176">
        <f t="shared" si="373"/>
        <v>0</v>
      </c>
      <c r="AA297" s="176">
        <f t="shared" si="368"/>
        <v>0</v>
      </c>
      <c r="AB297" s="176">
        <f t="shared" si="368"/>
        <v>0</v>
      </c>
      <c r="AC297" s="176">
        <f t="shared" si="368"/>
        <v>0</v>
      </c>
      <c r="AD297" s="176">
        <f t="shared" si="368"/>
        <v>0</v>
      </c>
      <c r="AE297" s="176">
        <f t="shared" si="368"/>
        <v>0</v>
      </c>
      <c r="AF297" s="176">
        <f t="shared" si="368"/>
        <v>0</v>
      </c>
      <c r="AG297" s="176">
        <f t="shared" si="368"/>
        <v>0</v>
      </c>
      <c r="AH297" s="176">
        <f t="shared" si="368"/>
        <v>0</v>
      </c>
      <c r="AI297" s="176">
        <f t="shared" si="368"/>
        <v>0</v>
      </c>
      <c r="AJ297" s="176">
        <f t="shared" si="368"/>
        <v>0</v>
      </c>
      <c r="AK297" s="176">
        <f t="shared" si="368"/>
        <v>0</v>
      </c>
      <c r="AL297" s="176">
        <f t="shared" si="368"/>
        <v>0</v>
      </c>
      <c r="AM297" s="176">
        <f t="shared" si="368"/>
        <v>0</v>
      </c>
      <c r="AN297" s="176">
        <f t="shared" si="368"/>
        <v>0</v>
      </c>
      <c r="AO297" s="176">
        <f t="shared" si="375"/>
        <v>0</v>
      </c>
      <c r="AP297" s="176">
        <f t="shared" si="375"/>
        <v>0</v>
      </c>
      <c r="AQ297" s="176">
        <f t="shared" si="375"/>
        <v>0</v>
      </c>
      <c r="AR297" s="176">
        <f t="shared" si="375"/>
        <v>0</v>
      </c>
      <c r="AS297" s="176">
        <f t="shared" si="375"/>
        <v>0</v>
      </c>
      <c r="AT297" s="176">
        <f t="shared" si="375"/>
        <v>0</v>
      </c>
      <c r="AU297" s="176">
        <f t="shared" si="375"/>
        <v>0</v>
      </c>
      <c r="AV297" s="176">
        <f t="shared" si="375"/>
        <v>0</v>
      </c>
      <c r="AW297" s="176">
        <f t="shared" si="375"/>
        <v>0</v>
      </c>
      <c r="AX297" s="176">
        <f t="shared" si="375"/>
        <v>0</v>
      </c>
      <c r="AY297" s="176">
        <f t="shared" si="356"/>
        <v>0</v>
      </c>
      <c r="AZ297" s="176">
        <f t="shared" si="356"/>
        <v>0</v>
      </c>
      <c r="BA297" s="176">
        <f t="shared" si="356"/>
        <v>0</v>
      </c>
      <c r="BB297" s="176">
        <f t="shared" si="356"/>
        <v>0</v>
      </c>
      <c r="BC297" s="176">
        <f t="shared" si="356"/>
        <v>0</v>
      </c>
      <c r="BD297" s="176">
        <f t="shared" si="356"/>
        <v>0</v>
      </c>
      <c r="BE297" s="176">
        <f t="shared" si="356"/>
        <v>0</v>
      </c>
      <c r="BF297" s="176">
        <f t="shared" si="356"/>
        <v>0</v>
      </c>
      <c r="BG297" s="176">
        <f t="shared" si="356"/>
        <v>0</v>
      </c>
      <c r="BH297" s="176">
        <f t="shared" si="356"/>
        <v>0</v>
      </c>
      <c r="BI297" s="176">
        <f t="shared" si="359"/>
        <v>0</v>
      </c>
      <c r="BJ297" s="176">
        <f t="shared" si="359"/>
        <v>0</v>
      </c>
      <c r="BK297" s="176">
        <f t="shared" si="359"/>
        <v>0</v>
      </c>
      <c r="BL297" s="176">
        <f t="shared" si="359"/>
        <v>0</v>
      </c>
      <c r="BM297" s="176">
        <f t="shared" si="359"/>
        <v>0</v>
      </c>
      <c r="BN297" s="176">
        <f t="shared" si="359"/>
        <v>0</v>
      </c>
      <c r="BO297" s="176">
        <f t="shared" si="359"/>
        <v>0</v>
      </c>
      <c r="BP297" s="176">
        <f t="shared" si="359"/>
        <v>0</v>
      </c>
      <c r="BQ297" s="176">
        <f t="shared" si="359"/>
        <v>0</v>
      </c>
      <c r="BR297" s="176">
        <f t="shared" si="359"/>
        <v>0</v>
      </c>
      <c r="BS297" s="176">
        <f t="shared" si="359"/>
        <v>0</v>
      </c>
      <c r="BT297" s="176">
        <f t="shared" si="359"/>
        <v>0</v>
      </c>
      <c r="BU297" s="176">
        <f t="shared" si="359"/>
        <v>0</v>
      </c>
      <c r="BV297" s="176">
        <f t="shared" si="359"/>
        <v>0</v>
      </c>
      <c r="BW297" s="176">
        <f t="shared" si="359"/>
        <v>0</v>
      </c>
      <c r="BX297" s="176">
        <f t="shared" si="359"/>
        <v>0</v>
      </c>
      <c r="BY297" s="176">
        <f t="shared" si="376"/>
        <v>0</v>
      </c>
      <c r="BZ297" s="176">
        <f t="shared" si="376"/>
        <v>0</v>
      </c>
      <c r="CA297" s="176">
        <f t="shared" si="376"/>
        <v>0</v>
      </c>
      <c r="CB297" s="176">
        <f t="shared" si="376"/>
        <v>0</v>
      </c>
      <c r="CC297" s="176">
        <f t="shared" si="376"/>
        <v>0</v>
      </c>
      <c r="CD297" s="176">
        <f t="shared" si="376"/>
        <v>0</v>
      </c>
      <c r="CE297" s="176">
        <f t="shared" si="376"/>
        <v>0</v>
      </c>
      <c r="CF297" s="176">
        <f t="shared" si="376"/>
        <v>0</v>
      </c>
      <c r="CG297" s="176">
        <f t="shared" si="376"/>
        <v>0</v>
      </c>
      <c r="CH297" s="176">
        <f t="shared" si="376"/>
        <v>0</v>
      </c>
      <c r="CI297" s="176">
        <f t="shared" si="376"/>
        <v>0</v>
      </c>
      <c r="CJ297" s="176">
        <f t="shared" si="376"/>
        <v>0</v>
      </c>
      <c r="CK297" s="176">
        <f t="shared" si="376"/>
        <v>0</v>
      </c>
      <c r="CL297" s="176">
        <f t="shared" si="376"/>
        <v>0</v>
      </c>
      <c r="CM297" s="176">
        <f t="shared" si="355"/>
        <v>0</v>
      </c>
      <c r="CN297" s="176">
        <f t="shared" si="355"/>
        <v>0</v>
      </c>
      <c r="CO297" s="176">
        <f t="shared" si="355"/>
        <v>0</v>
      </c>
      <c r="CP297" s="176">
        <f t="shared" si="355"/>
        <v>0</v>
      </c>
      <c r="CQ297" s="176">
        <f t="shared" si="355"/>
        <v>0</v>
      </c>
      <c r="CR297" s="176">
        <f t="shared" si="355"/>
        <v>0</v>
      </c>
      <c r="CS297" s="176">
        <f t="shared" si="355"/>
        <v>0</v>
      </c>
      <c r="CT297" s="176">
        <f t="shared" ref="CT297:CV297" si="377">+NORMDIST($H297,CT$12,CT$13,FALSE)</f>
        <v>0</v>
      </c>
      <c r="CU297" s="176">
        <f t="shared" si="377"/>
        <v>0</v>
      </c>
      <c r="CV297" s="176">
        <f t="shared" si="377"/>
        <v>0</v>
      </c>
      <c r="CW297" s="176">
        <f t="shared" si="354"/>
        <v>0</v>
      </c>
      <c r="CX297" s="176">
        <f t="shared" si="354"/>
        <v>0</v>
      </c>
      <c r="CY297" s="176">
        <f t="shared" ref="CY297:DN317" si="378">+NORMDIST($H297,CY$12,CY$13,FALSE)</f>
        <v>0</v>
      </c>
      <c r="CZ297" s="176">
        <f t="shared" si="378"/>
        <v>0</v>
      </c>
      <c r="DA297" s="176">
        <f t="shared" si="378"/>
        <v>0</v>
      </c>
      <c r="DB297" s="176">
        <f t="shared" si="378"/>
        <v>0</v>
      </c>
      <c r="DC297" s="176">
        <f t="shared" si="378"/>
        <v>0</v>
      </c>
      <c r="DD297" s="176">
        <f t="shared" si="378"/>
        <v>0</v>
      </c>
      <c r="DE297" s="176">
        <f t="shared" si="378"/>
        <v>0</v>
      </c>
      <c r="DF297" s="176">
        <f t="shared" si="378"/>
        <v>0</v>
      </c>
      <c r="DG297" s="176">
        <f t="shared" si="378"/>
        <v>0</v>
      </c>
      <c r="DH297" s="176">
        <f t="shared" si="378"/>
        <v>0</v>
      </c>
      <c r="DI297" s="176">
        <f t="shared" si="357"/>
        <v>0</v>
      </c>
      <c r="DJ297" s="176">
        <f t="shared" si="357"/>
        <v>0</v>
      </c>
      <c r="DK297" s="176">
        <f t="shared" si="357"/>
        <v>0</v>
      </c>
      <c r="DL297" s="176">
        <f t="shared" si="357"/>
        <v>0</v>
      </c>
      <c r="DM297" s="176">
        <f t="shared" si="357"/>
        <v>0</v>
      </c>
      <c r="DN297" s="176">
        <f t="shared" si="357"/>
        <v>0</v>
      </c>
      <c r="DO297" s="176">
        <f t="shared" si="357"/>
        <v>0</v>
      </c>
      <c r="DP297" s="176">
        <f t="shared" si="357"/>
        <v>0</v>
      </c>
      <c r="DQ297" s="176">
        <f t="shared" si="357"/>
        <v>0</v>
      </c>
      <c r="DR297" s="176">
        <f t="shared" si="357"/>
        <v>0</v>
      </c>
      <c r="DS297" s="176">
        <f t="shared" si="357"/>
        <v>0</v>
      </c>
      <c r="DT297" s="176">
        <f t="shared" si="357"/>
        <v>0</v>
      </c>
      <c r="DU297" s="176">
        <f t="shared" si="357"/>
        <v>0</v>
      </c>
      <c r="DV297" s="176">
        <f t="shared" si="357"/>
        <v>0</v>
      </c>
      <c r="DW297" s="176">
        <f t="shared" si="357"/>
        <v>0</v>
      </c>
      <c r="DX297" s="176">
        <f t="shared" si="362"/>
        <v>0</v>
      </c>
      <c r="DY297" s="176">
        <f t="shared" si="362"/>
        <v>0</v>
      </c>
      <c r="DZ297" s="176">
        <f t="shared" si="362"/>
        <v>0</v>
      </c>
      <c r="EA297" s="176">
        <f t="shared" si="362"/>
        <v>0</v>
      </c>
      <c r="EB297" s="176">
        <f t="shared" si="362"/>
        <v>0</v>
      </c>
      <c r="EC297" s="176">
        <f t="shared" si="362"/>
        <v>0</v>
      </c>
      <c r="ED297" s="176">
        <f t="shared" si="362"/>
        <v>0</v>
      </c>
      <c r="EE297" s="176">
        <f t="shared" si="362"/>
        <v>0</v>
      </c>
      <c r="EF297" s="176">
        <f t="shared" si="362"/>
        <v>0</v>
      </c>
      <c r="EG297" s="176">
        <f t="shared" si="362"/>
        <v>0</v>
      </c>
      <c r="EH297" s="176">
        <f t="shared" si="362"/>
        <v>0</v>
      </c>
      <c r="EI297" s="176">
        <f t="shared" si="362"/>
        <v>0</v>
      </c>
      <c r="EJ297" s="176">
        <f t="shared" si="362"/>
        <v>0</v>
      </c>
      <c r="EK297" s="176">
        <f t="shared" si="362"/>
        <v>0</v>
      </c>
      <c r="EL297" s="176">
        <f t="shared" si="362"/>
        <v>0</v>
      </c>
      <c r="EM297" s="176">
        <f t="shared" si="362"/>
        <v>0</v>
      </c>
      <c r="EN297" s="176">
        <f t="shared" si="366"/>
        <v>0</v>
      </c>
      <c r="EO297" s="176">
        <f t="shared" si="366"/>
        <v>0</v>
      </c>
      <c r="EP297" s="176">
        <f t="shared" si="366"/>
        <v>0</v>
      </c>
      <c r="EQ297" s="176">
        <f t="shared" si="366"/>
        <v>0</v>
      </c>
      <c r="ER297" s="176">
        <f t="shared" si="366"/>
        <v>0</v>
      </c>
      <c r="ES297" s="176">
        <f t="shared" si="365"/>
        <v>0</v>
      </c>
      <c r="ET297" s="176">
        <f t="shared" si="365"/>
        <v>0</v>
      </c>
      <c r="EU297" s="176">
        <f t="shared" si="365"/>
        <v>0</v>
      </c>
      <c r="EV297" s="176">
        <f t="shared" si="365"/>
        <v>0</v>
      </c>
      <c r="EW297" s="176">
        <f t="shared" si="365"/>
        <v>0</v>
      </c>
      <c r="EX297" s="176">
        <f t="shared" si="365"/>
        <v>0</v>
      </c>
      <c r="EY297" s="176">
        <f t="shared" si="365"/>
        <v>0</v>
      </c>
      <c r="EZ297" s="176">
        <f t="shared" si="365"/>
        <v>0</v>
      </c>
      <c r="FA297" s="176">
        <f t="shared" si="365"/>
        <v>0</v>
      </c>
      <c r="FB297" s="176">
        <f t="shared" si="365"/>
        <v>0</v>
      </c>
      <c r="FC297" s="176">
        <f t="shared" si="365"/>
        <v>0</v>
      </c>
      <c r="FD297" s="176">
        <f t="shared" si="365"/>
        <v>0</v>
      </c>
      <c r="FE297" s="176">
        <f t="shared" si="365"/>
        <v>0</v>
      </c>
      <c r="FF297" s="176">
        <f t="shared" si="365"/>
        <v>0</v>
      </c>
      <c r="FG297" s="176">
        <f t="shared" si="369"/>
        <v>0</v>
      </c>
      <c r="FH297" s="176">
        <f t="shared" si="369"/>
        <v>0</v>
      </c>
      <c r="FI297" s="176">
        <f t="shared" si="369"/>
        <v>0</v>
      </c>
      <c r="FJ297" s="176">
        <f t="shared" si="369"/>
        <v>0</v>
      </c>
      <c r="FK297" s="176">
        <f t="shared" si="369"/>
        <v>0</v>
      </c>
      <c r="FL297" s="176">
        <f t="shared" si="369"/>
        <v>0</v>
      </c>
      <c r="FM297" s="176">
        <f t="shared" si="369"/>
        <v>0</v>
      </c>
      <c r="FN297" s="176">
        <f t="shared" si="369"/>
        <v>0</v>
      </c>
      <c r="FO297" s="176">
        <f t="shared" si="369"/>
        <v>0</v>
      </c>
      <c r="FP297" s="176">
        <f t="shared" si="369"/>
        <v>0</v>
      </c>
      <c r="FQ297" s="176">
        <f t="shared" si="369"/>
        <v>0</v>
      </c>
      <c r="FR297" s="176">
        <f t="shared" si="369"/>
        <v>0</v>
      </c>
      <c r="FS297" s="176">
        <f t="shared" si="369"/>
        <v>0</v>
      </c>
      <c r="FT297" s="176">
        <f t="shared" si="372"/>
        <v>0</v>
      </c>
      <c r="FU297" s="176">
        <f t="shared" si="372"/>
        <v>0</v>
      </c>
      <c r="FV297" s="176">
        <f t="shared" si="372"/>
        <v>0</v>
      </c>
      <c r="FW297" s="176">
        <f t="shared" si="372"/>
        <v>0</v>
      </c>
      <c r="FX297" s="176">
        <f t="shared" si="372"/>
        <v>0</v>
      </c>
      <c r="FY297" s="176">
        <f t="shared" si="372"/>
        <v>0</v>
      </c>
      <c r="FZ297" s="176">
        <f t="shared" si="372"/>
        <v>0</v>
      </c>
      <c r="GA297" s="176">
        <f t="shared" si="372"/>
        <v>0</v>
      </c>
      <c r="GB297" s="176">
        <f t="shared" si="372"/>
        <v>0</v>
      </c>
      <c r="GC297" s="176">
        <f t="shared" si="372"/>
        <v>0</v>
      </c>
      <c r="GD297" s="176">
        <f t="shared" si="370"/>
        <v>0</v>
      </c>
      <c r="GE297" s="176">
        <f t="shared" si="370"/>
        <v>0</v>
      </c>
      <c r="GF297" s="176">
        <f t="shared" si="370"/>
        <v>0</v>
      </c>
      <c r="GG297" s="176">
        <f t="shared" si="370"/>
        <v>0</v>
      </c>
      <c r="GH297" s="176">
        <f t="shared" si="370"/>
        <v>0</v>
      </c>
      <c r="GI297" s="176">
        <f t="shared" si="370"/>
        <v>0</v>
      </c>
      <c r="GJ297" s="176">
        <f t="shared" si="363"/>
        <v>0</v>
      </c>
      <c r="GK297" s="176">
        <f t="shared" si="363"/>
        <v>0</v>
      </c>
      <c r="GL297" s="176">
        <f t="shared" si="363"/>
        <v>0</v>
      </c>
      <c r="GM297" s="176">
        <f t="shared" si="363"/>
        <v>0</v>
      </c>
      <c r="GN297" s="176">
        <f t="shared" si="363"/>
        <v>0</v>
      </c>
      <c r="GO297" s="176">
        <f t="shared" si="363"/>
        <v>0</v>
      </c>
      <c r="GP297" s="176">
        <f t="shared" si="363"/>
        <v>0</v>
      </c>
      <c r="GQ297" s="176">
        <f t="shared" si="363"/>
        <v>0</v>
      </c>
      <c r="GR297" s="176">
        <f t="shared" si="363"/>
        <v>0</v>
      </c>
      <c r="GS297" s="176">
        <f t="shared" si="363"/>
        <v>0</v>
      </c>
      <c r="GT297" s="176">
        <f t="shared" si="363"/>
        <v>0</v>
      </c>
      <c r="GU297" s="176">
        <f t="shared" si="363"/>
        <v>0</v>
      </c>
      <c r="GV297" s="176">
        <f t="shared" si="363"/>
        <v>0</v>
      </c>
      <c r="GW297" s="176">
        <f t="shared" si="363"/>
        <v>0</v>
      </c>
      <c r="GX297" s="176">
        <f t="shared" si="363"/>
        <v>0</v>
      </c>
      <c r="GY297" s="176">
        <f t="shared" si="367"/>
        <v>0</v>
      </c>
      <c r="GZ297" s="176">
        <f t="shared" si="367"/>
        <v>0</v>
      </c>
      <c r="HA297" s="176">
        <f t="shared" si="367"/>
        <v>0</v>
      </c>
      <c r="HB297" s="176">
        <f t="shared" si="367"/>
        <v>0</v>
      </c>
      <c r="HC297" s="176">
        <f t="shared" si="367"/>
        <v>0</v>
      </c>
      <c r="HD297" s="176">
        <f t="shared" si="367"/>
        <v>0</v>
      </c>
      <c r="HE297" s="176">
        <f t="shared" si="367"/>
        <v>0</v>
      </c>
      <c r="HF297" s="176">
        <f t="shared" si="367"/>
        <v>0</v>
      </c>
      <c r="HG297" s="176">
        <f t="shared" si="367"/>
        <v>0</v>
      </c>
      <c r="HH297" s="176">
        <f t="shared" si="367"/>
        <v>0</v>
      </c>
      <c r="HI297" s="176">
        <f t="shared" si="367"/>
        <v>0</v>
      </c>
      <c r="HJ297" s="176">
        <f t="shared" si="367"/>
        <v>0</v>
      </c>
      <c r="HK297" s="176">
        <f t="shared" si="367"/>
        <v>0</v>
      </c>
      <c r="HL297" s="176">
        <f t="shared" si="367"/>
        <v>0</v>
      </c>
      <c r="HM297" s="176">
        <f t="shared" si="367"/>
        <v>0</v>
      </c>
      <c r="HN297" s="176">
        <f t="shared" si="367"/>
        <v>0</v>
      </c>
      <c r="HO297" s="176">
        <f t="shared" si="364"/>
        <v>0</v>
      </c>
      <c r="HP297" s="176">
        <f t="shared" si="364"/>
        <v>0</v>
      </c>
      <c r="HQ297" s="176">
        <f t="shared" si="364"/>
        <v>0</v>
      </c>
      <c r="HR297" s="176">
        <f t="shared" si="364"/>
        <v>0</v>
      </c>
      <c r="HS297" s="176">
        <f t="shared" si="364"/>
        <v>0</v>
      </c>
      <c r="HT297" s="176">
        <f t="shared" si="364"/>
        <v>0</v>
      </c>
      <c r="HU297" s="176">
        <f t="shared" si="364"/>
        <v>0</v>
      </c>
      <c r="HV297" s="176">
        <f t="shared" si="364"/>
        <v>0</v>
      </c>
      <c r="HW297" s="176">
        <f t="shared" si="364"/>
        <v>0</v>
      </c>
      <c r="HX297" s="176">
        <f t="shared" si="364"/>
        <v>0</v>
      </c>
      <c r="HY297" s="176">
        <f t="shared" si="361"/>
        <v>0</v>
      </c>
      <c r="HZ297" s="176">
        <f t="shared" si="361"/>
        <v>0</v>
      </c>
      <c r="IA297" s="176">
        <f t="shared" si="361"/>
        <v>0</v>
      </c>
      <c r="IB297" s="176">
        <f t="shared" si="361"/>
        <v>0</v>
      </c>
      <c r="IC297" s="176">
        <f t="shared" si="361"/>
        <v>0</v>
      </c>
      <c r="ID297" s="176">
        <f t="shared" si="361"/>
        <v>0</v>
      </c>
      <c r="IE297" s="176">
        <f t="shared" si="361"/>
        <v>0</v>
      </c>
      <c r="IF297" s="176">
        <f t="shared" ref="IF297:IG298" si="379">+NORMDIST($H297,IF$12,IF$13,FALSE)</f>
        <v>0</v>
      </c>
      <c r="IG297" s="176">
        <f t="shared" si="379"/>
        <v>0</v>
      </c>
    </row>
    <row r="298" spans="2:241" ht="12.75" customHeight="1" x14ac:dyDescent="0.25">
      <c r="B298" s="174"/>
      <c r="C298" s="174"/>
      <c r="D298" s="174">
        <f t="shared" si="347"/>
        <v>0</v>
      </c>
      <c r="E298"/>
      <c r="F298"/>
      <c r="G298" s="177">
        <v>285</v>
      </c>
      <c r="H298" s="176">
        <f t="shared" si="348"/>
        <v>44.189775981902905</v>
      </c>
      <c r="I298" s="176">
        <f t="shared" si="349"/>
        <v>0</v>
      </c>
      <c r="K298" s="176">
        <f t="shared" si="373"/>
        <v>0</v>
      </c>
      <c r="L298" s="176">
        <f t="shared" si="373"/>
        <v>0</v>
      </c>
      <c r="M298" s="176">
        <f t="shared" si="373"/>
        <v>0</v>
      </c>
      <c r="N298" s="176">
        <f t="shared" si="373"/>
        <v>0</v>
      </c>
      <c r="O298" s="176">
        <f t="shared" si="373"/>
        <v>0</v>
      </c>
      <c r="P298" s="176">
        <f t="shared" si="373"/>
        <v>0</v>
      </c>
      <c r="Q298" s="176">
        <f t="shared" si="373"/>
        <v>0</v>
      </c>
      <c r="R298" s="176">
        <f t="shared" si="373"/>
        <v>0</v>
      </c>
      <c r="S298" s="176">
        <f t="shared" si="373"/>
        <v>0</v>
      </c>
      <c r="T298" s="176">
        <f t="shared" si="373"/>
        <v>0</v>
      </c>
      <c r="U298" s="176">
        <f t="shared" si="373"/>
        <v>0</v>
      </c>
      <c r="V298" s="176">
        <f t="shared" si="373"/>
        <v>0</v>
      </c>
      <c r="W298" s="176">
        <f t="shared" si="373"/>
        <v>0</v>
      </c>
      <c r="X298" s="176">
        <f t="shared" si="373"/>
        <v>0</v>
      </c>
      <c r="Y298" s="176">
        <f t="shared" si="373"/>
        <v>0</v>
      </c>
      <c r="Z298" s="176">
        <f t="shared" si="373"/>
        <v>0</v>
      </c>
      <c r="AA298" s="176">
        <f t="shared" si="368"/>
        <v>0</v>
      </c>
      <c r="AB298" s="176">
        <f t="shared" si="368"/>
        <v>0</v>
      </c>
      <c r="AC298" s="176">
        <f t="shared" si="368"/>
        <v>0</v>
      </c>
      <c r="AD298" s="176">
        <f t="shared" si="368"/>
        <v>0</v>
      </c>
      <c r="AE298" s="176">
        <f t="shared" si="368"/>
        <v>0</v>
      </c>
      <c r="AF298" s="176">
        <f t="shared" si="368"/>
        <v>0</v>
      </c>
      <c r="AG298" s="176">
        <f t="shared" si="368"/>
        <v>0</v>
      </c>
      <c r="AH298" s="176">
        <f t="shared" si="368"/>
        <v>0</v>
      </c>
      <c r="AI298" s="176">
        <f t="shared" si="368"/>
        <v>0</v>
      </c>
      <c r="AJ298" s="176">
        <f t="shared" si="368"/>
        <v>0</v>
      </c>
      <c r="AK298" s="176">
        <f t="shared" si="368"/>
        <v>0</v>
      </c>
      <c r="AL298" s="176">
        <f t="shared" si="368"/>
        <v>0</v>
      </c>
      <c r="AM298" s="176">
        <f t="shared" si="368"/>
        <v>0</v>
      </c>
      <c r="AN298" s="176">
        <f t="shared" si="368"/>
        <v>0</v>
      </c>
      <c r="AO298" s="176">
        <f t="shared" si="375"/>
        <v>0</v>
      </c>
      <c r="AP298" s="176">
        <f t="shared" si="375"/>
        <v>0</v>
      </c>
      <c r="AQ298" s="176">
        <f t="shared" si="375"/>
        <v>0</v>
      </c>
      <c r="AR298" s="176">
        <f t="shared" si="375"/>
        <v>0</v>
      </c>
      <c r="AS298" s="176">
        <f t="shared" si="375"/>
        <v>0</v>
      </c>
      <c r="AT298" s="176">
        <f t="shared" si="375"/>
        <v>0</v>
      </c>
      <c r="AU298" s="176">
        <f t="shared" si="375"/>
        <v>0</v>
      </c>
      <c r="AV298" s="176">
        <f t="shared" si="375"/>
        <v>0</v>
      </c>
      <c r="AW298" s="176">
        <f t="shared" si="375"/>
        <v>0</v>
      </c>
      <c r="AX298" s="176">
        <f t="shared" si="375"/>
        <v>0</v>
      </c>
      <c r="AY298" s="176">
        <f t="shared" si="356"/>
        <v>0</v>
      </c>
      <c r="AZ298" s="176">
        <f t="shared" si="356"/>
        <v>0</v>
      </c>
      <c r="BA298" s="176">
        <f t="shared" si="356"/>
        <v>0</v>
      </c>
      <c r="BB298" s="176">
        <f t="shared" si="356"/>
        <v>0</v>
      </c>
      <c r="BC298" s="176">
        <f t="shared" si="356"/>
        <v>0</v>
      </c>
      <c r="BD298" s="176">
        <f t="shared" si="356"/>
        <v>0</v>
      </c>
      <c r="BE298" s="176">
        <f t="shared" si="356"/>
        <v>0</v>
      </c>
      <c r="BF298" s="176">
        <f t="shared" si="356"/>
        <v>0</v>
      </c>
      <c r="BG298" s="176">
        <f t="shared" si="356"/>
        <v>0</v>
      </c>
      <c r="BH298" s="176">
        <f t="shared" si="356"/>
        <v>0</v>
      </c>
      <c r="BI298" s="176">
        <f t="shared" si="359"/>
        <v>0</v>
      </c>
      <c r="BJ298" s="176">
        <f t="shared" si="359"/>
        <v>0</v>
      </c>
      <c r="BK298" s="176">
        <f t="shared" si="359"/>
        <v>0</v>
      </c>
      <c r="BL298" s="176">
        <f t="shared" si="359"/>
        <v>0</v>
      </c>
      <c r="BM298" s="176">
        <f t="shared" si="359"/>
        <v>0</v>
      </c>
      <c r="BN298" s="176">
        <f t="shared" si="359"/>
        <v>0</v>
      </c>
      <c r="BO298" s="176">
        <f t="shared" si="359"/>
        <v>0</v>
      </c>
      <c r="BP298" s="176">
        <f t="shared" si="359"/>
        <v>0</v>
      </c>
      <c r="BQ298" s="176">
        <f t="shared" si="359"/>
        <v>0</v>
      </c>
      <c r="BR298" s="176">
        <f t="shared" si="359"/>
        <v>0</v>
      </c>
      <c r="BS298" s="176">
        <f t="shared" si="359"/>
        <v>0</v>
      </c>
      <c r="BT298" s="176">
        <f t="shared" si="359"/>
        <v>0</v>
      </c>
      <c r="BU298" s="176">
        <f t="shared" si="359"/>
        <v>0</v>
      </c>
      <c r="BV298" s="176">
        <f t="shared" si="359"/>
        <v>0</v>
      </c>
      <c r="BW298" s="176">
        <f t="shared" si="359"/>
        <v>0</v>
      </c>
      <c r="BX298" s="176">
        <f t="shared" si="359"/>
        <v>0</v>
      </c>
      <c r="BY298" s="176">
        <f t="shared" si="376"/>
        <v>0</v>
      </c>
      <c r="BZ298" s="176">
        <f t="shared" si="376"/>
        <v>0</v>
      </c>
      <c r="CA298" s="176">
        <f t="shared" si="376"/>
        <v>0</v>
      </c>
      <c r="CB298" s="176">
        <f t="shared" si="376"/>
        <v>0</v>
      </c>
      <c r="CC298" s="176">
        <f t="shared" si="376"/>
        <v>0</v>
      </c>
      <c r="CD298" s="176">
        <f t="shared" si="376"/>
        <v>0</v>
      </c>
      <c r="CE298" s="176">
        <f t="shared" si="376"/>
        <v>0</v>
      </c>
      <c r="CF298" s="176">
        <f t="shared" si="376"/>
        <v>0</v>
      </c>
      <c r="CG298" s="176">
        <f t="shared" si="376"/>
        <v>0</v>
      </c>
      <c r="CH298" s="176">
        <f t="shared" si="376"/>
        <v>0</v>
      </c>
      <c r="CI298" s="176">
        <f t="shared" si="376"/>
        <v>0</v>
      </c>
      <c r="CJ298" s="176">
        <f t="shared" si="376"/>
        <v>0</v>
      </c>
      <c r="CK298" s="176">
        <f t="shared" si="376"/>
        <v>0</v>
      </c>
      <c r="CL298" s="176">
        <f t="shared" si="376"/>
        <v>0</v>
      </c>
      <c r="CM298" s="176">
        <f t="shared" si="376"/>
        <v>0</v>
      </c>
      <c r="CN298" s="176">
        <f t="shared" si="376"/>
        <v>0</v>
      </c>
      <c r="CO298" s="176">
        <f t="shared" ref="CO298:DD311" si="380">+NORMDIST($H298,CO$12,CO$13,FALSE)</f>
        <v>0</v>
      </c>
      <c r="CP298" s="176">
        <f t="shared" si="380"/>
        <v>0</v>
      </c>
      <c r="CQ298" s="176">
        <f t="shared" si="380"/>
        <v>0</v>
      </c>
      <c r="CR298" s="176">
        <f t="shared" si="380"/>
        <v>0</v>
      </c>
      <c r="CS298" s="176">
        <f t="shared" si="380"/>
        <v>0</v>
      </c>
      <c r="CT298" s="176">
        <f t="shared" si="380"/>
        <v>0</v>
      </c>
      <c r="CU298" s="176">
        <f t="shared" si="380"/>
        <v>0</v>
      </c>
      <c r="CV298" s="176">
        <f t="shared" si="380"/>
        <v>0</v>
      </c>
      <c r="CW298" s="176">
        <f t="shared" si="380"/>
        <v>0</v>
      </c>
      <c r="CX298" s="176">
        <f t="shared" si="380"/>
        <v>0</v>
      </c>
      <c r="CY298" s="176">
        <f t="shared" si="380"/>
        <v>0</v>
      </c>
      <c r="CZ298" s="176">
        <f t="shared" si="380"/>
        <v>0</v>
      </c>
      <c r="DA298" s="176">
        <f t="shared" si="380"/>
        <v>0</v>
      </c>
      <c r="DB298" s="176">
        <f t="shared" si="380"/>
        <v>0</v>
      </c>
      <c r="DC298" s="176">
        <f t="shared" si="380"/>
        <v>0</v>
      </c>
      <c r="DD298" s="176">
        <f t="shared" si="380"/>
        <v>0</v>
      </c>
      <c r="DE298" s="176">
        <f t="shared" si="378"/>
        <v>0</v>
      </c>
      <c r="DF298" s="176">
        <f t="shared" si="378"/>
        <v>0</v>
      </c>
      <c r="DG298" s="176">
        <f t="shared" si="378"/>
        <v>0</v>
      </c>
      <c r="DH298" s="176">
        <f t="shared" si="378"/>
        <v>0</v>
      </c>
      <c r="DI298" s="176">
        <f t="shared" si="357"/>
        <v>0</v>
      </c>
      <c r="DJ298" s="176">
        <f t="shared" si="357"/>
        <v>0</v>
      </c>
      <c r="DK298" s="176">
        <f t="shared" si="357"/>
        <v>0</v>
      </c>
      <c r="DL298" s="176">
        <f t="shared" si="357"/>
        <v>0</v>
      </c>
      <c r="DM298" s="176">
        <f t="shared" si="357"/>
        <v>0</v>
      </c>
      <c r="DN298" s="176">
        <f t="shared" si="357"/>
        <v>0</v>
      </c>
      <c r="DO298" s="176">
        <f t="shared" si="357"/>
        <v>0</v>
      </c>
      <c r="DP298" s="176">
        <f t="shared" si="357"/>
        <v>0</v>
      </c>
      <c r="DQ298" s="176">
        <f t="shared" si="357"/>
        <v>0</v>
      </c>
      <c r="DR298" s="176">
        <f t="shared" si="357"/>
        <v>0</v>
      </c>
      <c r="DS298" s="176">
        <f t="shared" si="357"/>
        <v>0</v>
      </c>
      <c r="DT298" s="176">
        <f t="shared" si="357"/>
        <v>0</v>
      </c>
      <c r="DU298" s="176">
        <f t="shared" si="357"/>
        <v>0</v>
      </c>
      <c r="DV298" s="176">
        <f t="shared" si="357"/>
        <v>0</v>
      </c>
      <c r="DW298" s="176">
        <f t="shared" si="357"/>
        <v>0</v>
      </c>
      <c r="DX298" s="176">
        <f t="shared" si="362"/>
        <v>0</v>
      </c>
      <c r="DY298" s="176">
        <f t="shared" si="362"/>
        <v>0</v>
      </c>
      <c r="DZ298" s="176">
        <f t="shared" si="362"/>
        <v>0</v>
      </c>
      <c r="EA298" s="176">
        <f t="shared" si="362"/>
        <v>0</v>
      </c>
      <c r="EB298" s="176">
        <f t="shared" si="362"/>
        <v>0</v>
      </c>
      <c r="EC298" s="176">
        <f t="shared" si="362"/>
        <v>0</v>
      </c>
      <c r="ED298" s="176">
        <f t="shared" si="362"/>
        <v>0</v>
      </c>
      <c r="EE298" s="176">
        <f t="shared" si="362"/>
        <v>0</v>
      </c>
      <c r="EF298" s="176">
        <f t="shared" si="362"/>
        <v>0</v>
      </c>
      <c r="EG298" s="176">
        <f t="shared" si="362"/>
        <v>0</v>
      </c>
      <c r="EH298" s="176">
        <f t="shared" si="362"/>
        <v>0</v>
      </c>
      <c r="EI298" s="176">
        <f t="shared" si="362"/>
        <v>0</v>
      </c>
      <c r="EJ298" s="176">
        <f t="shared" si="362"/>
        <v>0</v>
      </c>
      <c r="EK298" s="176">
        <f t="shared" si="362"/>
        <v>0</v>
      </c>
      <c r="EL298" s="176">
        <f t="shared" si="362"/>
        <v>0</v>
      </c>
      <c r="EM298" s="176">
        <f t="shared" si="362"/>
        <v>0</v>
      </c>
      <c r="EN298" s="176">
        <f t="shared" si="366"/>
        <v>0</v>
      </c>
      <c r="EO298" s="176">
        <f t="shared" si="366"/>
        <v>0</v>
      </c>
      <c r="EP298" s="176">
        <f t="shared" si="366"/>
        <v>0</v>
      </c>
      <c r="EQ298" s="176">
        <f t="shared" si="366"/>
        <v>0</v>
      </c>
      <c r="ER298" s="176">
        <f t="shared" si="366"/>
        <v>0</v>
      </c>
      <c r="ES298" s="176">
        <f t="shared" si="365"/>
        <v>0</v>
      </c>
      <c r="ET298" s="176">
        <f t="shared" si="365"/>
        <v>0</v>
      </c>
      <c r="EU298" s="176">
        <f t="shared" si="365"/>
        <v>0</v>
      </c>
      <c r="EV298" s="176">
        <f t="shared" si="365"/>
        <v>0</v>
      </c>
      <c r="EW298" s="176">
        <f t="shared" si="365"/>
        <v>0</v>
      </c>
      <c r="EX298" s="176">
        <f t="shared" si="365"/>
        <v>0</v>
      </c>
      <c r="EY298" s="176">
        <f t="shared" si="365"/>
        <v>0</v>
      </c>
      <c r="EZ298" s="176">
        <f t="shared" si="365"/>
        <v>0</v>
      </c>
      <c r="FA298" s="176">
        <f t="shared" si="365"/>
        <v>0</v>
      </c>
      <c r="FB298" s="176">
        <f t="shared" si="365"/>
        <v>0</v>
      </c>
      <c r="FC298" s="176">
        <f t="shared" si="365"/>
        <v>0</v>
      </c>
      <c r="FD298" s="176">
        <f t="shared" si="365"/>
        <v>0</v>
      </c>
      <c r="FE298" s="176">
        <f t="shared" si="365"/>
        <v>0</v>
      </c>
      <c r="FF298" s="176">
        <f t="shared" si="365"/>
        <v>0</v>
      </c>
      <c r="FG298" s="176">
        <f t="shared" si="369"/>
        <v>0</v>
      </c>
      <c r="FH298" s="176">
        <f t="shared" si="369"/>
        <v>0</v>
      </c>
      <c r="FI298" s="176">
        <f t="shared" si="369"/>
        <v>0</v>
      </c>
      <c r="FJ298" s="176">
        <f t="shared" si="369"/>
        <v>0</v>
      </c>
      <c r="FK298" s="176">
        <f t="shared" si="369"/>
        <v>0</v>
      </c>
      <c r="FL298" s="176">
        <f t="shared" si="369"/>
        <v>0</v>
      </c>
      <c r="FM298" s="176">
        <f t="shared" si="369"/>
        <v>0</v>
      </c>
      <c r="FN298" s="176">
        <f t="shared" si="369"/>
        <v>0</v>
      </c>
      <c r="FO298" s="176">
        <f t="shared" si="369"/>
        <v>0</v>
      </c>
      <c r="FP298" s="176">
        <f t="shared" si="369"/>
        <v>0</v>
      </c>
      <c r="FQ298" s="176">
        <f t="shared" si="369"/>
        <v>0</v>
      </c>
      <c r="FR298" s="176">
        <f t="shared" si="369"/>
        <v>0</v>
      </c>
      <c r="FS298" s="176">
        <f t="shared" si="369"/>
        <v>0</v>
      </c>
      <c r="FT298" s="176">
        <f t="shared" si="372"/>
        <v>0</v>
      </c>
      <c r="FU298" s="176">
        <f t="shared" si="372"/>
        <v>0</v>
      </c>
      <c r="FV298" s="176">
        <f t="shared" si="372"/>
        <v>0</v>
      </c>
      <c r="FW298" s="176">
        <f t="shared" si="372"/>
        <v>0</v>
      </c>
      <c r="FX298" s="176">
        <f t="shared" si="372"/>
        <v>0</v>
      </c>
      <c r="FY298" s="176">
        <f t="shared" si="372"/>
        <v>0</v>
      </c>
      <c r="FZ298" s="176">
        <f t="shared" si="372"/>
        <v>0</v>
      </c>
      <c r="GA298" s="176">
        <f t="shared" si="372"/>
        <v>0</v>
      </c>
      <c r="GB298" s="176">
        <f t="shared" si="372"/>
        <v>0</v>
      </c>
      <c r="GC298" s="176">
        <f t="shared" si="372"/>
        <v>0</v>
      </c>
      <c r="GD298" s="176">
        <f t="shared" si="370"/>
        <v>0</v>
      </c>
      <c r="GE298" s="176">
        <f t="shared" si="370"/>
        <v>0</v>
      </c>
      <c r="GF298" s="176">
        <f t="shared" si="370"/>
        <v>0</v>
      </c>
      <c r="GG298" s="176">
        <f t="shared" si="370"/>
        <v>0</v>
      </c>
      <c r="GH298" s="176">
        <f t="shared" si="370"/>
        <v>0</v>
      </c>
      <c r="GI298" s="176">
        <f t="shared" si="370"/>
        <v>0</v>
      </c>
      <c r="GJ298" s="176">
        <f t="shared" si="363"/>
        <v>0</v>
      </c>
      <c r="GK298" s="176">
        <f t="shared" si="363"/>
        <v>0</v>
      </c>
      <c r="GL298" s="176">
        <f t="shared" si="363"/>
        <v>0</v>
      </c>
      <c r="GM298" s="176">
        <f t="shared" si="363"/>
        <v>0</v>
      </c>
      <c r="GN298" s="176">
        <f t="shared" si="363"/>
        <v>0</v>
      </c>
      <c r="GO298" s="176">
        <f t="shared" si="363"/>
        <v>0</v>
      </c>
      <c r="GP298" s="176">
        <f t="shared" si="363"/>
        <v>0</v>
      </c>
      <c r="GQ298" s="176">
        <f t="shared" si="363"/>
        <v>0</v>
      </c>
      <c r="GR298" s="176">
        <f t="shared" si="363"/>
        <v>0</v>
      </c>
      <c r="GS298" s="176">
        <f t="shared" si="363"/>
        <v>0</v>
      </c>
      <c r="GT298" s="176">
        <f t="shared" si="363"/>
        <v>0</v>
      </c>
      <c r="GU298" s="176">
        <f t="shared" si="363"/>
        <v>0</v>
      </c>
      <c r="GV298" s="176">
        <f t="shared" si="363"/>
        <v>0</v>
      </c>
      <c r="GW298" s="176">
        <f t="shared" si="363"/>
        <v>0</v>
      </c>
      <c r="GX298" s="176">
        <f t="shared" si="363"/>
        <v>0</v>
      </c>
      <c r="GY298" s="176">
        <f t="shared" si="367"/>
        <v>0</v>
      </c>
      <c r="GZ298" s="176">
        <f t="shared" si="367"/>
        <v>0</v>
      </c>
      <c r="HA298" s="176">
        <f t="shared" si="367"/>
        <v>0</v>
      </c>
      <c r="HB298" s="176">
        <f t="shared" si="367"/>
        <v>0</v>
      </c>
      <c r="HC298" s="176">
        <f t="shared" si="367"/>
        <v>0</v>
      </c>
      <c r="HD298" s="176">
        <f t="shared" si="367"/>
        <v>0</v>
      </c>
      <c r="HE298" s="176">
        <f t="shared" si="367"/>
        <v>0</v>
      </c>
      <c r="HF298" s="176">
        <f t="shared" si="367"/>
        <v>0</v>
      </c>
      <c r="HG298" s="176">
        <f t="shared" si="367"/>
        <v>0</v>
      </c>
      <c r="HH298" s="176">
        <f t="shared" si="367"/>
        <v>0</v>
      </c>
      <c r="HI298" s="176">
        <f t="shared" si="367"/>
        <v>0</v>
      </c>
      <c r="HJ298" s="176">
        <f t="shared" si="367"/>
        <v>0</v>
      </c>
      <c r="HK298" s="176">
        <f t="shared" si="367"/>
        <v>0</v>
      </c>
      <c r="HL298" s="176">
        <f t="shared" si="367"/>
        <v>0</v>
      </c>
      <c r="HM298" s="176">
        <f t="shared" si="367"/>
        <v>0</v>
      </c>
      <c r="HN298" s="176">
        <f t="shared" si="367"/>
        <v>0</v>
      </c>
      <c r="HO298" s="176">
        <f t="shared" si="364"/>
        <v>0</v>
      </c>
      <c r="HP298" s="176">
        <f t="shared" si="364"/>
        <v>0</v>
      </c>
      <c r="HQ298" s="176">
        <f t="shared" si="364"/>
        <v>0</v>
      </c>
      <c r="HR298" s="176">
        <f t="shared" si="364"/>
        <v>0</v>
      </c>
      <c r="HS298" s="176">
        <f t="shared" si="364"/>
        <v>0</v>
      </c>
      <c r="HT298" s="176">
        <f t="shared" si="364"/>
        <v>0</v>
      </c>
      <c r="HU298" s="176">
        <f t="shared" si="364"/>
        <v>0</v>
      </c>
      <c r="HV298" s="176">
        <f t="shared" si="364"/>
        <v>0</v>
      </c>
      <c r="HW298" s="176">
        <f t="shared" si="364"/>
        <v>0</v>
      </c>
      <c r="HX298" s="176">
        <f t="shared" si="364"/>
        <v>0</v>
      </c>
      <c r="HY298" s="176">
        <f t="shared" si="361"/>
        <v>0</v>
      </c>
      <c r="HZ298" s="176">
        <f t="shared" si="361"/>
        <v>0</v>
      </c>
      <c r="IA298" s="176">
        <f t="shared" si="361"/>
        <v>0</v>
      </c>
      <c r="IB298" s="176">
        <f t="shared" si="361"/>
        <v>0</v>
      </c>
      <c r="IC298" s="176">
        <f t="shared" si="361"/>
        <v>0</v>
      </c>
      <c r="ID298" s="176">
        <f t="shared" si="361"/>
        <v>0</v>
      </c>
      <c r="IE298" s="176">
        <f t="shared" si="361"/>
        <v>0</v>
      </c>
      <c r="IF298" s="176">
        <f t="shared" si="379"/>
        <v>0</v>
      </c>
      <c r="IG298" s="176">
        <f t="shared" si="379"/>
        <v>0</v>
      </c>
    </row>
    <row r="299" spans="2:241" ht="12.75" customHeight="1" x14ac:dyDescent="0.25">
      <c r="B299" s="174"/>
      <c r="C299" s="174"/>
      <c r="D299" s="174">
        <f t="shared" si="347"/>
        <v>0</v>
      </c>
      <c r="E299"/>
      <c r="F299"/>
      <c r="G299" s="177">
        <v>286</v>
      </c>
      <c r="H299" s="176">
        <f t="shared" si="348"/>
        <v>44.344827827453436</v>
      </c>
      <c r="I299" s="176">
        <f t="shared" si="349"/>
        <v>0</v>
      </c>
      <c r="K299" s="176">
        <f t="shared" si="373"/>
        <v>0</v>
      </c>
      <c r="L299" s="176">
        <f t="shared" si="373"/>
        <v>0</v>
      </c>
      <c r="M299" s="176">
        <f t="shared" si="373"/>
        <v>0</v>
      </c>
      <c r="N299" s="176">
        <f t="shared" si="373"/>
        <v>0</v>
      </c>
      <c r="O299" s="176">
        <f t="shared" si="373"/>
        <v>0</v>
      </c>
      <c r="P299" s="176">
        <f t="shared" si="373"/>
        <v>0</v>
      </c>
      <c r="Q299" s="176">
        <f t="shared" si="373"/>
        <v>0</v>
      </c>
      <c r="R299" s="176">
        <f t="shared" si="373"/>
        <v>0</v>
      </c>
      <c r="S299" s="176">
        <f t="shared" si="373"/>
        <v>0</v>
      </c>
      <c r="T299" s="176">
        <f t="shared" si="373"/>
        <v>0</v>
      </c>
      <c r="U299" s="176">
        <f t="shared" si="373"/>
        <v>0</v>
      </c>
      <c r="V299" s="176">
        <f t="shared" si="373"/>
        <v>0</v>
      </c>
      <c r="W299" s="176">
        <f t="shared" si="373"/>
        <v>0</v>
      </c>
      <c r="X299" s="176">
        <f t="shared" si="373"/>
        <v>0</v>
      </c>
      <c r="Y299" s="176">
        <f t="shared" si="373"/>
        <v>0</v>
      </c>
      <c r="Z299" s="176">
        <f t="shared" si="373"/>
        <v>0</v>
      </c>
      <c r="AA299" s="176">
        <f t="shared" si="368"/>
        <v>0</v>
      </c>
      <c r="AB299" s="176">
        <f t="shared" si="368"/>
        <v>0</v>
      </c>
      <c r="AC299" s="176">
        <f t="shared" si="368"/>
        <v>0</v>
      </c>
      <c r="AD299" s="176">
        <f t="shared" si="368"/>
        <v>0</v>
      </c>
      <c r="AE299" s="176">
        <f t="shared" si="368"/>
        <v>0</v>
      </c>
      <c r="AF299" s="176">
        <f t="shared" si="368"/>
        <v>0</v>
      </c>
      <c r="AG299" s="176">
        <f t="shared" si="368"/>
        <v>0</v>
      </c>
      <c r="AH299" s="176">
        <f t="shared" si="368"/>
        <v>0</v>
      </c>
      <c r="AI299" s="176">
        <f t="shared" si="368"/>
        <v>0</v>
      </c>
      <c r="AJ299" s="176">
        <f t="shared" si="368"/>
        <v>0</v>
      </c>
      <c r="AK299" s="176">
        <f t="shared" si="368"/>
        <v>0</v>
      </c>
      <c r="AL299" s="176">
        <f t="shared" si="368"/>
        <v>0</v>
      </c>
      <c r="AM299" s="176">
        <f t="shared" si="368"/>
        <v>0</v>
      </c>
      <c r="AN299" s="176">
        <f t="shared" si="368"/>
        <v>0</v>
      </c>
      <c r="AO299" s="176">
        <f t="shared" si="375"/>
        <v>0</v>
      </c>
      <c r="AP299" s="176">
        <f t="shared" si="375"/>
        <v>0</v>
      </c>
      <c r="AQ299" s="176">
        <f t="shared" si="375"/>
        <v>0</v>
      </c>
      <c r="AR299" s="176">
        <f t="shared" si="375"/>
        <v>0</v>
      </c>
      <c r="AS299" s="176">
        <f t="shared" si="375"/>
        <v>0</v>
      </c>
      <c r="AT299" s="176">
        <f t="shared" si="375"/>
        <v>0</v>
      </c>
      <c r="AU299" s="176">
        <f t="shared" si="375"/>
        <v>0</v>
      </c>
      <c r="AV299" s="176">
        <f t="shared" si="375"/>
        <v>0</v>
      </c>
      <c r="AW299" s="176">
        <f t="shared" si="375"/>
        <v>0</v>
      </c>
      <c r="AX299" s="176">
        <f t="shared" si="375"/>
        <v>0</v>
      </c>
      <c r="AY299" s="176">
        <f t="shared" si="356"/>
        <v>0</v>
      </c>
      <c r="AZ299" s="176">
        <f t="shared" si="356"/>
        <v>0</v>
      </c>
      <c r="BA299" s="176">
        <f t="shared" si="356"/>
        <v>0</v>
      </c>
      <c r="BB299" s="176">
        <f t="shared" si="356"/>
        <v>0</v>
      </c>
      <c r="BC299" s="176">
        <f t="shared" si="356"/>
        <v>0</v>
      </c>
      <c r="BD299" s="176">
        <f t="shared" si="356"/>
        <v>0</v>
      </c>
      <c r="BE299" s="176">
        <f t="shared" si="356"/>
        <v>0</v>
      </c>
      <c r="BF299" s="176">
        <f t="shared" si="356"/>
        <v>0</v>
      </c>
      <c r="BG299" s="176">
        <f t="shared" si="356"/>
        <v>0</v>
      </c>
      <c r="BH299" s="176">
        <f t="shared" si="356"/>
        <v>0</v>
      </c>
      <c r="BI299" s="176">
        <f t="shared" si="359"/>
        <v>0</v>
      </c>
      <c r="BJ299" s="176">
        <f t="shared" si="359"/>
        <v>0</v>
      </c>
      <c r="BK299" s="176">
        <f t="shared" si="359"/>
        <v>0</v>
      </c>
      <c r="BL299" s="176">
        <f t="shared" si="359"/>
        <v>0</v>
      </c>
      <c r="BM299" s="176">
        <f t="shared" si="359"/>
        <v>0</v>
      </c>
      <c r="BN299" s="176">
        <f t="shared" si="359"/>
        <v>0</v>
      </c>
      <c r="BO299" s="176">
        <f t="shared" si="359"/>
        <v>0</v>
      </c>
      <c r="BP299" s="176">
        <f t="shared" si="359"/>
        <v>0</v>
      </c>
      <c r="BQ299" s="176">
        <f t="shared" si="359"/>
        <v>0</v>
      </c>
      <c r="BR299" s="176">
        <f t="shared" si="359"/>
        <v>0</v>
      </c>
      <c r="BS299" s="176">
        <f t="shared" si="359"/>
        <v>0</v>
      </c>
      <c r="BT299" s="176">
        <f t="shared" si="359"/>
        <v>0</v>
      </c>
      <c r="BU299" s="176">
        <f t="shared" si="359"/>
        <v>0</v>
      </c>
      <c r="BV299" s="176">
        <f t="shared" si="359"/>
        <v>0</v>
      </c>
      <c r="BW299" s="176">
        <f t="shared" si="359"/>
        <v>0</v>
      </c>
      <c r="BX299" s="176">
        <f t="shared" si="359"/>
        <v>0</v>
      </c>
      <c r="BY299" s="176">
        <f t="shared" si="376"/>
        <v>0</v>
      </c>
      <c r="BZ299" s="176">
        <f t="shared" si="376"/>
        <v>0</v>
      </c>
      <c r="CA299" s="176">
        <f t="shared" si="376"/>
        <v>0</v>
      </c>
      <c r="CB299" s="176">
        <f t="shared" si="376"/>
        <v>0</v>
      </c>
      <c r="CC299" s="176">
        <f t="shared" si="376"/>
        <v>0</v>
      </c>
      <c r="CD299" s="176">
        <f t="shared" si="376"/>
        <v>0</v>
      </c>
      <c r="CE299" s="176">
        <f t="shared" si="376"/>
        <v>0</v>
      </c>
      <c r="CF299" s="176">
        <f t="shared" si="376"/>
        <v>0</v>
      </c>
      <c r="CG299" s="176">
        <f t="shared" si="376"/>
        <v>0</v>
      </c>
      <c r="CH299" s="176">
        <f t="shared" si="376"/>
        <v>0</v>
      </c>
      <c r="CI299" s="176">
        <f t="shared" si="376"/>
        <v>0</v>
      </c>
      <c r="CJ299" s="176">
        <f t="shared" si="376"/>
        <v>0</v>
      </c>
      <c r="CK299" s="176">
        <f t="shared" si="376"/>
        <v>0</v>
      </c>
      <c r="CL299" s="176">
        <f t="shared" si="376"/>
        <v>0</v>
      </c>
      <c r="CM299" s="176">
        <f t="shared" si="376"/>
        <v>0</v>
      </c>
      <c r="CN299" s="176">
        <f t="shared" si="376"/>
        <v>0</v>
      </c>
      <c r="CO299" s="176">
        <f t="shared" si="380"/>
        <v>0</v>
      </c>
      <c r="CP299" s="176">
        <f t="shared" si="380"/>
        <v>0</v>
      </c>
      <c r="CQ299" s="176">
        <f t="shared" si="380"/>
        <v>0</v>
      </c>
      <c r="CR299" s="176">
        <f t="shared" si="380"/>
        <v>0</v>
      </c>
      <c r="CS299" s="176">
        <f t="shared" si="380"/>
        <v>0</v>
      </c>
      <c r="CT299" s="176">
        <f t="shared" si="380"/>
        <v>0</v>
      </c>
      <c r="CU299" s="176">
        <f t="shared" si="380"/>
        <v>0</v>
      </c>
      <c r="CV299" s="176">
        <f t="shared" si="380"/>
        <v>0</v>
      </c>
      <c r="CW299" s="176">
        <f t="shared" si="380"/>
        <v>0</v>
      </c>
      <c r="CX299" s="176">
        <f t="shared" si="380"/>
        <v>0</v>
      </c>
      <c r="CY299" s="176">
        <f t="shared" si="380"/>
        <v>0</v>
      </c>
      <c r="CZ299" s="176">
        <f t="shared" si="380"/>
        <v>0</v>
      </c>
      <c r="DA299" s="176">
        <f t="shared" si="380"/>
        <v>0</v>
      </c>
      <c r="DB299" s="176">
        <f t="shared" si="380"/>
        <v>0</v>
      </c>
      <c r="DC299" s="176">
        <f t="shared" si="380"/>
        <v>0</v>
      </c>
      <c r="DD299" s="176">
        <f t="shared" si="380"/>
        <v>0</v>
      </c>
      <c r="DE299" s="176">
        <f t="shared" si="378"/>
        <v>0</v>
      </c>
      <c r="DF299" s="176">
        <f t="shared" si="378"/>
        <v>0</v>
      </c>
      <c r="DG299" s="176">
        <f t="shared" si="378"/>
        <v>0</v>
      </c>
      <c r="DH299" s="176">
        <f t="shared" si="378"/>
        <v>0</v>
      </c>
      <c r="DI299" s="176">
        <f t="shared" si="357"/>
        <v>0</v>
      </c>
      <c r="DJ299" s="176">
        <f t="shared" si="357"/>
        <v>0</v>
      </c>
      <c r="DK299" s="176">
        <f t="shared" si="357"/>
        <v>0</v>
      </c>
      <c r="DL299" s="176">
        <f t="shared" si="357"/>
        <v>0</v>
      </c>
      <c r="DM299" s="176">
        <f t="shared" si="357"/>
        <v>0</v>
      </c>
      <c r="DN299" s="176">
        <f t="shared" si="357"/>
        <v>0</v>
      </c>
      <c r="DO299" s="176">
        <f t="shared" si="357"/>
        <v>0</v>
      </c>
      <c r="DP299" s="176">
        <f t="shared" si="357"/>
        <v>0</v>
      </c>
      <c r="DQ299" s="176">
        <f t="shared" si="357"/>
        <v>0</v>
      </c>
      <c r="DR299" s="176">
        <f t="shared" si="357"/>
        <v>0</v>
      </c>
      <c r="DS299" s="176">
        <f t="shared" si="357"/>
        <v>0</v>
      </c>
      <c r="DT299" s="176">
        <f t="shared" si="357"/>
        <v>0</v>
      </c>
      <c r="DU299" s="176">
        <f t="shared" si="357"/>
        <v>0</v>
      </c>
      <c r="DV299" s="176">
        <f t="shared" si="357"/>
        <v>0</v>
      </c>
      <c r="DW299" s="176">
        <f t="shared" ref="DW299:EL313" si="381">+NORMDIST($H299,DW$12,DW$13,FALSE)</f>
        <v>0</v>
      </c>
      <c r="DX299" s="176">
        <f t="shared" si="381"/>
        <v>0</v>
      </c>
      <c r="DY299" s="176">
        <f t="shared" si="381"/>
        <v>0</v>
      </c>
      <c r="DZ299" s="176">
        <f t="shared" si="381"/>
        <v>0</v>
      </c>
      <c r="EA299" s="176">
        <f t="shared" si="381"/>
        <v>0</v>
      </c>
      <c r="EB299" s="176">
        <f t="shared" si="381"/>
        <v>0</v>
      </c>
      <c r="EC299" s="176">
        <f t="shared" si="381"/>
        <v>0</v>
      </c>
      <c r="ED299" s="176">
        <f t="shared" si="381"/>
        <v>0</v>
      </c>
      <c r="EE299" s="176">
        <f t="shared" si="381"/>
        <v>0</v>
      </c>
      <c r="EF299" s="176">
        <f t="shared" si="381"/>
        <v>0</v>
      </c>
      <c r="EG299" s="176">
        <f t="shared" si="381"/>
        <v>0</v>
      </c>
      <c r="EH299" s="176">
        <f t="shared" si="381"/>
        <v>0</v>
      </c>
      <c r="EI299" s="176">
        <f t="shared" si="381"/>
        <v>0</v>
      </c>
      <c r="EJ299" s="176">
        <f t="shared" si="381"/>
        <v>0</v>
      </c>
      <c r="EK299" s="176">
        <f t="shared" si="362"/>
        <v>0</v>
      </c>
      <c r="EL299" s="176">
        <f t="shared" si="362"/>
        <v>0</v>
      </c>
      <c r="EM299" s="176">
        <f t="shared" si="362"/>
        <v>0</v>
      </c>
      <c r="EN299" s="176">
        <f t="shared" si="366"/>
        <v>0</v>
      </c>
      <c r="EO299" s="176">
        <f t="shared" si="366"/>
        <v>0</v>
      </c>
      <c r="EP299" s="176">
        <f t="shared" si="366"/>
        <v>0</v>
      </c>
      <c r="EQ299" s="176">
        <f t="shared" si="366"/>
        <v>0</v>
      </c>
      <c r="ER299" s="176">
        <f t="shared" si="366"/>
        <v>0</v>
      </c>
      <c r="ES299" s="176">
        <f t="shared" si="365"/>
        <v>0</v>
      </c>
      <c r="ET299" s="176">
        <f t="shared" si="365"/>
        <v>0</v>
      </c>
      <c r="EU299" s="176">
        <f t="shared" si="365"/>
        <v>0</v>
      </c>
      <c r="EV299" s="176">
        <f t="shared" si="365"/>
        <v>0</v>
      </c>
      <c r="EW299" s="176">
        <f t="shared" si="365"/>
        <v>0</v>
      </c>
      <c r="EX299" s="176">
        <f t="shared" si="365"/>
        <v>0</v>
      </c>
      <c r="EY299" s="176">
        <f t="shared" si="365"/>
        <v>0</v>
      </c>
      <c r="EZ299" s="176">
        <f t="shared" si="365"/>
        <v>0</v>
      </c>
      <c r="FA299" s="176">
        <f t="shared" si="365"/>
        <v>0</v>
      </c>
      <c r="FB299" s="176">
        <f t="shared" si="365"/>
        <v>0</v>
      </c>
      <c r="FC299" s="176">
        <f t="shared" si="365"/>
        <v>0</v>
      </c>
      <c r="FD299" s="176">
        <f t="shared" si="365"/>
        <v>0</v>
      </c>
      <c r="FE299" s="176">
        <f t="shared" si="365"/>
        <v>0</v>
      </c>
      <c r="FF299" s="176">
        <f t="shared" si="365"/>
        <v>0</v>
      </c>
      <c r="FG299" s="176">
        <f t="shared" si="369"/>
        <v>0</v>
      </c>
      <c r="FH299" s="176">
        <f t="shared" si="369"/>
        <v>0</v>
      </c>
      <c r="FI299" s="176">
        <f t="shared" si="369"/>
        <v>0</v>
      </c>
      <c r="FJ299" s="176">
        <f t="shared" si="369"/>
        <v>0</v>
      </c>
      <c r="FK299" s="176">
        <f t="shared" si="369"/>
        <v>0</v>
      </c>
      <c r="FL299" s="176">
        <f t="shared" si="369"/>
        <v>0</v>
      </c>
      <c r="FM299" s="176">
        <f t="shared" si="369"/>
        <v>0</v>
      </c>
      <c r="FN299" s="176">
        <f t="shared" si="369"/>
        <v>0</v>
      </c>
      <c r="FO299" s="176">
        <f t="shared" si="369"/>
        <v>0</v>
      </c>
      <c r="FP299" s="176">
        <f t="shared" si="369"/>
        <v>0</v>
      </c>
      <c r="FQ299" s="176">
        <f t="shared" si="369"/>
        <v>0</v>
      </c>
      <c r="FR299" s="176">
        <f t="shared" si="369"/>
        <v>0</v>
      </c>
      <c r="FS299" s="176">
        <f t="shared" si="369"/>
        <v>0</v>
      </c>
      <c r="FT299" s="176">
        <f t="shared" si="372"/>
        <v>0</v>
      </c>
      <c r="FU299" s="176">
        <f t="shared" si="372"/>
        <v>0</v>
      </c>
      <c r="FV299" s="176">
        <f t="shared" si="372"/>
        <v>0</v>
      </c>
      <c r="FW299" s="176">
        <f t="shared" si="372"/>
        <v>0</v>
      </c>
      <c r="FX299" s="176">
        <f t="shared" si="372"/>
        <v>0</v>
      </c>
      <c r="FY299" s="176">
        <f t="shared" si="372"/>
        <v>0</v>
      </c>
      <c r="FZ299" s="176">
        <f t="shared" si="372"/>
        <v>0</v>
      </c>
      <c r="GA299" s="176">
        <f t="shared" si="372"/>
        <v>0</v>
      </c>
      <c r="GB299" s="176">
        <f t="shared" si="372"/>
        <v>0</v>
      </c>
      <c r="GC299" s="176">
        <f t="shared" si="372"/>
        <v>0</v>
      </c>
      <c r="GD299" s="176">
        <f t="shared" si="370"/>
        <v>0</v>
      </c>
      <c r="GE299" s="176">
        <f t="shared" si="370"/>
        <v>0</v>
      </c>
      <c r="GF299" s="176">
        <f t="shared" si="370"/>
        <v>0</v>
      </c>
      <c r="GG299" s="176">
        <f t="shared" si="370"/>
        <v>0</v>
      </c>
      <c r="GH299" s="176">
        <f t="shared" si="370"/>
        <v>0</v>
      </c>
      <c r="GI299" s="176">
        <f t="shared" si="370"/>
        <v>0</v>
      </c>
      <c r="GJ299" s="176">
        <f t="shared" si="363"/>
        <v>0</v>
      </c>
      <c r="GK299" s="176">
        <f t="shared" si="363"/>
        <v>0</v>
      </c>
      <c r="GL299" s="176">
        <f t="shared" si="363"/>
        <v>0</v>
      </c>
      <c r="GM299" s="176">
        <f t="shared" si="363"/>
        <v>0</v>
      </c>
      <c r="GN299" s="176">
        <f t="shared" si="363"/>
        <v>0</v>
      </c>
      <c r="GO299" s="176">
        <f t="shared" si="363"/>
        <v>0</v>
      </c>
      <c r="GP299" s="176">
        <f t="shared" si="363"/>
        <v>0</v>
      </c>
      <c r="GQ299" s="176">
        <f t="shared" si="363"/>
        <v>0</v>
      </c>
      <c r="GR299" s="176">
        <f t="shared" si="363"/>
        <v>0</v>
      </c>
      <c r="GS299" s="176">
        <f t="shared" si="363"/>
        <v>0</v>
      </c>
      <c r="GT299" s="176">
        <f t="shared" si="363"/>
        <v>0</v>
      </c>
      <c r="GU299" s="176">
        <f t="shared" ref="GU299:HA299" si="382">+NORMDIST($H299,GU$12,GU$13,FALSE)</f>
        <v>0</v>
      </c>
      <c r="GV299" s="176">
        <f t="shared" si="382"/>
        <v>0</v>
      </c>
      <c r="GW299" s="176">
        <f t="shared" si="382"/>
        <v>0</v>
      </c>
      <c r="GX299" s="176">
        <f t="shared" si="382"/>
        <v>0</v>
      </c>
      <c r="GY299" s="176">
        <f t="shared" si="382"/>
        <v>0</v>
      </c>
      <c r="GZ299" s="176">
        <f t="shared" si="382"/>
        <v>0</v>
      </c>
      <c r="HA299" s="176">
        <f t="shared" si="382"/>
        <v>0</v>
      </c>
      <c r="HB299" s="176">
        <f t="shared" si="367"/>
        <v>0</v>
      </c>
      <c r="HC299" s="176">
        <f t="shared" si="367"/>
        <v>0</v>
      </c>
      <c r="HD299" s="176">
        <f t="shared" si="367"/>
        <v>0</v>
      </c>
      <c r="HE299" s="176">
        <f t="shared" si="367"/>
        <v>0</v>
      </c>
      <c r="HF299" s="176">
        <f t="shared" si="367"/>
        <v>0</v>
      </c>
      <c r="HG299" s="176">
        <f t="shared" si="367"/>
        <v>0</v>
      </c>
      <c r="HH299" s="176">
        <f t="shared" si="367"/>
        <v>0</v>
      </c>
      <c r="HI299" s="176">
        <f t="shared" si="367"/>
        <v>0</v>
      </c>
      <c r="HJ299" s="176">
        <f t="shared" si="367"/>
        <v>0</v>
      </c>
      <c r="HK299" s="176">
        <f t="shared" si="367"/>
        <v>0</v>
      </c>
      <c r="HL299" s="176">
        <f t="shared" si="367"/>
        <v>0</v>
      </c>
      <c r="HM299" s="176">
        <f t="shared" si="367"/>
        <v>0</v>
      </c>
      <c r="HN299" s="176">
        <f t="shared" si="367"/>
        <v>0</v>
      </c>
      <c r="HO299" s="176">
        <f t="shared" si="364"/>
        <v>0</v>
      </c>
      <c r="HP299" s="176">
        <f t="shared" si="364"/>
        <v>0</v>
      </c>
      <c r="HQ299" s="176">
        <f t="shared" si="364"/>
        <v>0</v>
      </c>
      <c r="HR299" s="176">
        <f t="shared" si="364"/>
        <v>0</v>
      </c>
      <c r="HS299" s="176">
        <f t="shared" si="364"/>
        <v>0</v>
      </c>
      <c r="HT299" s="176">
        <f t="shared" si="364"/>
        <v>0</v>
      </c>
      <c r="HU299" s="176">
        <f t="shared" si="364"/>
        <v>0</v>
      </c>
      <c r="HV299" s="176">
        <f t="shared" si="364"/>
        <v>0</v>
      </c>
      <c r="HW299" s="176">
        <f t="shared" si="364"/>
        <v>0</v>
      </c>
      <c r="HX299" s="176">
        <f t="shared" si="364"/>
        <v>0</v>
      </c>
      <c r="HY299" s="176">
        <f t="shared" ref="HY299:IG313" si="383">+NORMDIST($H299,HY$12,HY$13,FALSE)</f>
        <v>0</v>
      </c>
      <c r="HZ299" s="176">
        <f t="shared" si="383"/>
        <v>0</v>
      </c>
      <c r="IA299" s="176">
        <f t="shared" si="383"/>
        <v>0</v>
      </c>
      <c r="IB299" s="176">
        <f t="shared" si="383"/>
        <v>0</v>
      </c>
      <c r="IC299" s="176">
        <f t="shared" si="383"/>
        <v>0</v>
      </c>
      <c r="ID299" s="176">
        <f t="shared" si="383"/>
        <v>0</v>
      </c>
      <c r="IE299" s="176">
        <f t="shared" si="383"/>
        <v>0</v>
      </c>
      <c r="IF299" s="176">
        <f t="shared" si="383"/>
        <v>0</v>
      </c>
      <c r="IG299" s="176">
        <f t="shared" si="383"/>
        <v>0</v>
      </c>
    </row>
    <row r="300" spans="2:241" ht="12.75" customHeight="1" x14ac:dyDescent="0.25">
      <c r="B300" s="174"/>
      <c r="C300" s="174"/>
      <c r="D300" s="174">
        <f t="shared" si="347"/>
        <v>0</v>
      </c>
      <c r="E300"/>
      <c r="F300"/>
      <c r="G300" s="177">
        <v>287</v>
      </c>
      <c r="H300" s="176">
        <f t="shared" si="348"/>
        <v>44.499879673003974</v>
      </c>
      <c r="I300" s="176">
        <f t="shared" si="349"/>
        <v>0</v>
      </c>
      <c r="K300" s="176">
        <f t="shared" si="373"/>
        <v>0</v>
      </c>
      <c r="L300" s="176">
        <f t="shared" si="373"/>
        <v>0</v>
      </c>
      <c r="M300" s="176">
        <f t="shared" si="373"/>
        <v>0</v>
      </c>
      <c r="N300" s="176">
        <f t="shared" si="373"/>
        <v>0</v>
      </c>
      <c r="O300" s="176">
        <f t="shared" si="373"/>
        <v>0</v>
      </c>
      <c r="P300" s="176">
        <f t="shared" si="373"/>
        <v>0</v>
      </c>
      <c r="Q300" s="176">
        <f t="shared" si="373"/>
        <v>0</v>
      </c>
      <c r="R300" s="176">
        <f t="shared" si="373"/>
        <v>0</v>
      </c>
      <c r="S300" s="176">
        <f t="shared" si="373"/>
        <v>0</v>
      </c>
      <c r="T300" s="176">
        <f t="shared" si="373"/>
        <v>0</v>
      </c>
      <c r="U300" s="176">
        <f t="shared" si="373"/>
        <v>0</v>
      </c>
      <c r="V300" s="176">
        <f t="shared" si="373"/>
        <v>0</v>
      </c>
      <c r="W300" s="176">
        <f t="shared" si="373"/>
        <v>0</v>
      </c>
      <c r="X300" s="176">
        <f t="shared" si="373"/>
        <v>0</v>
      </c>
      <c r="Y300" s="176">
        <f t="shared" si="373"/>
        <v>0</v>
      </c>
      <c r="Z300" s="176">
        <f t="shared" si="373"/>
        <v>0</v>
      </c>
      <c r="AA300" s="176">
        <f t="shared" si="368"/>
        <v>0</v>
      </c>
      <c r="AB300" s="176">
        <f t="shared" si="368"/>
        <v>0</v>
      </c>
      <c r="AC300" s="176">
        <f t="shared" si="368"/>
        <v>0</v>
      </c>
      <c r="AD300" s="176">
        <f t="shared" si="368"/>
        <v>0</v>
      </c>
      <c r="AE300" s="176">
        <f t="shared" si="368"/>
        <v>0</v>
      </c>
      <c r="AF300" s="176">
        <f t="shared" si="368"/>
        <v>0</v>
      </c>
      <c r="AG300" s="176">
        <f t="shared" si="368"/>
        <v>0</v>
      </c>
      <c r="AH300" s="176">
        <f t="shared" si="368"/>
        <v>0</v>
      </c>
      <c r="AI300" s="176">
        <f t="shared" si="368"/>
        <v>0</v>
      </c>
      <c r="AJ300" s="176">
        <f t="shared" si="368"/>
        <v>0</v>
      </c>
      <c r="AK300" s="176">
        <f t="shared" si="368"/>
        <v>0</v>
      </c>
      <c r="AL300" s="176">
        <f t="shared" si="368"/>
        <v>0</v>
      </c>
      <c r="AM300" s="176">
        <f t="shared" si="368"/>
        <v>0</v>
      </c>
      <c r="AN300" s="176">
        <f t="shared" si="368"/>
        <v>0</v>
      </c>
      <c r="AO300" s="176">
        <f t="shared" si="375"/>
        <v>0</v>
      </c>
      <c r="AP300" s="176">
        <f t="shared" si="375"/>
        <v>0</v>
      </c>
      <c r="AQ300" s="176">
        <f t="shared" si="375"/>
        <v>0</v>
      </c>
      <c r="AR300" s="176">
        <f t="shared" si="375"/>
        <v>0</v>
      </c>
      <c r="AS300" s="176">
        <f t="shared" si="375"/>
        <v>0</v>
      </c>
      <c r="AT300" s="176">
        <f t="shared" si="375"/>
        <v>0</v>
      </c>
      <c r="AU300" s="176">
        <f t="shared" si="375"/>
        <v>0</v>
      </c>
      <c r="AV300" s="176">
        <f t="shared" si="375"/>
        <v>0</v>
      </c>
      <c r="AW300" s="176">
        <f t="shared" si="375"/>
        <v>0</v>
      </c>
      <c r="AX300" s="176">
        <f t="shared" si="375"/>
        <v>0</v>
      </c>
      <c r="AY300" s="176">
        <f t="shared" si="356"/>
        <v>0</v>
      </c>
      <c r="AZ300" s="176">
        <f t="shared" si="356"/>
        <v>0</v>
      </c>
      <c r="BA300" s="176">
        <f t="shared" si="356"/>
        <v>0</v>
      </c>
      <c r="BB300" s="176">
        <f t="shared" si="356"/>
        <v>0</v>
      </c>
      <c r="BC300" s="176">
        <f t="shared" si="356"/>
        <v>0</v>
      </c>
      <c r="BD300" s="176">
        <f t="shared" si="356"/>
        <v>0</v>
      </c>
      <c r="BE300" s="176">
        <f t="shared" si="356"/>
        <v>0</v>
      </c>
      <c r="BF300" s="176">
        <f t="shared" si="356"/>
        <v>0</v>
      </c>
      <c r="BG300" s="176">
        <f t="shared" si="356"/>
        <v>0</v>
      </c>
      <c r="BH300" s="176">
        <f t="shared" si="356"/>
        <v>0</v>
      </c>
      <c r="BI300" s="176">
        <f t="shared" si="359"/>
        <v>0</v>
      </c>
      <c r="BJ300" s="176">
        <f t="shared" si="359"/>
        <v>0</v>
      </c>
      <c r="BK300" s="176">
        <f t="shared" si="359"/>
        <v>0</v>
      </c>
      <c r="BL300" s="176">
        <f t="shared" si="359"/>
        <v>0</v>
      </c>
      <c r="BM300" s="176">
        <f t="shared" si="359"/>
        <v>0</v>
      </c>
      <c r="BN300" s="176">
        <f t="shared" si="359"/>
        <v>0</v>
      </c>
      <c r="BO300" s="176">
        <f t="shared" si="359"/>
        <v>0</v>
      </c>
      <c r="BP300" s="176">
        <f t="shared" si="359"/>
        <v>0</v>
      </c>
      <c r="BQ300" s="176">
        <f t="shared" si="359"/>
        <v>0</v>
      </c>
      <c r="BR300" s="176">
        <f t="shared" si="359"/>
        <v>0</v>
      </c>
      <c r="BS300" s="176">
        <f t="shared" si="359"/>
        <v>0</v>
      </c>
      <c r="BT300" s="176">
        <f t="shared" si="359"/>
        <v>0</v>
      </c>
      <c r="BU300" s="176">
        <f t="shared" si="359"/>
        <v>0</v>
      </c>
      <c r="BV300" s="176">
        <f t="shared" si="359"/>
        <v>0</v>
      </c>
      <c r="BW300" s="176">
        <f t="shared" si="359"/>
        <v>0</v>
      </c>
      <c r="BX300" s="176">
        <f t="shared" si="359"/>
        <v>0</v>
      </c>
      <c r="BY300" s="176">
        <f t="shared" si="376"/>
        <v>0</v>
      </c>
      <c r="BZ300" s="176">
        <f t="shared" si="376"/>
        <v>0</v>
      </c>
      <c r="CA300" s="176">
        <f t="shared" si="376"/>
        <v>0</v>
      </c>
      <c r="CB300" s="176">
        <f t="shared" si="376"/>
        <v>0</v>
      </c>
      <c r="CC300" s="176">
        <f t="shared" si="376"/>
        <v>0</v>
      </c>
      <c r="CD300" s="176">
        <f t="shared" si="376"/>
        <v>0</v>
      </c>
      <c r="CE300" s="176">
        <f t="shared" si="376"/>
        <v>0</v>
      </c>
      <c r="CF300" s="176">
        <f t="shared" si="376"/>
        <v>0</v>
      </c>
      <c r="CG300" s="176">
        <f t="shared" si="376"/>
        <v>0</v>
      </c>
      <c r="CH300" s="176">
        <f t="shared" si="376"/>
        <v>0</v>
      </c>
      <c r="CI300" s="176">
        <f t="shared" si="376"/>
        <v>0</v>
      </c>
      <c r="CJ300" s="176">
        <f t="shared" si="376"/>
        <v>0</v>
      </c>
      <c r="CK300" s="176">
        <f t="shared" si="376"/>
        <v>0</v>
      </c>
      <c r="CL300" s="176">
        <f t="shared" si="376"/>
        <v>0</v>
      </c>
      <c r="CM300" s="176">
        <f t="shared" si="376"/>
        <v>0</v>
      </c>
      <c r="CN300" s="176">
        <f t="shared" si="376"/>
        <v>0</v>
      </c>
      <c r="CO300" s="176">
        <f t="shared" si="380"/>
        <v>0</v>
      </c>
      <c r="CP300" s="176">
        <f t="shared" si="380"/>
        <v>0</v>
      </c>
      <c r="CQ300" s="176">
        <f t="shared" si="380"/>
        <v>0</v>
      </c>
      <c r="CR300" s="176">
        <f t="shared" si="380"/>
        <v>0</v>
      </c>
      <c r="CS300" s="176">
        <f t="shared" si="380"/>
        <v>0</v>
      </c>
      <c r="CT300" s="176">
        <f t="shared" si="380"/>
        <v>0</v>
      </c>
      <c r="CU300" s="176">
        <f t="shared" si="380"/>
        <v>0</v>
      </c>
      <c r="CV300" s="176">
        <f t="shared" si="380"/>
        <v>0</v>
      </c>
      <c r="CW300" s="176">
        <f t="shared" si="380"/>
        <v>0</v>
      </c>
      <c r="CX300" s="176">
        <f t="shared" si="380"/>
        <v>0</v>
      </c>
      <c r="CY300" s="176">
        <f t="shared" si="380"/>
        <v>0</v>
      </c>
      <c r="CZ300" s="176">
        <f t="shared" si="380"/>
        <v>0</v>
      </c>
      <c r="DA300" s="176">
        <f t="shared" si="380"/>
        <v>0</v>
      </c>
      <c r="DB300" s="176">
        <f t="shared" si="380"/>
        <v>0</v>
      </c>
      <c r="DC300" s="176">
        <f t="shared" si="380"/>
        <v>0</v>
      </c>
      <c r="DD300" s="176">
        <f t="shared" si="380"/>
        <v>0</v>
      </c>
      <c r="DE300" s="176">
        <f t="shared" si="378"/>
        <v>0</v>
      </c>
      <c r="DF300" s="176">
        <f t="shared" si="378"/>
        <v>0</v>
      </c>
      <c r="DG300" s="176">
        <f t="shared" si="378"/>
        <v>0</v>
      </c>
      <c r="DH300" s="176">
        <f t="shared" si="378"/>
        <v>0</v>
      </c>
      <c r="DI300" s="176">
        <f t="shared" si="378"/>
        <v>0</v>
      </c>
      <c r="DJ300" s="176">
        <f t="shared" si="378"/>
        <v>0</v>
      </c>
      <c r="DK300" s="176">
        <f t="shared" si="378"/>
        <v>0</v>
      </c>
      <c r="DL300" s="176">
        <f t="shared" si="378"/>
        <v>0</v>
      </c>
      <c r="DM300" s="176">
        <f t="shared" si="378"/>
        <v>0</v>
      </c>
      <c r="DN300" s="176">
        <f t="shared" si="378"/>
        <v>0</v>
      </c>
      <c r="DO300" s="176">
        <f t="shared" ref="DO300:ED313" si="384">+NORMDIST($H300,DO$12,DO$13,FALSE)</f>
        <v>0</v>
      </c>
      <c r="DP300" s="176">
        <f t="shared" si="384"/>
        <v>0</v>
      </c>
      <c r="DQ300" s="176">
        <f t="shared" si="384"/>
        <v>0</v>
      </c>
      <c r="DR300" s="176">
        <f t="shared" si="384"/>
        <v>0</v>
      </c>
      <c r="DS300" s="176">
        <f t="shared" si="384"/>
        <v>0</v>
      </c>
      <c r="DT300" s="176">
        <f t="shared" si="384"/>
        <v>0</v>
      </c>
      <c r="DU300" s="176">
        <f t="shared" si="384"/>
        <v>0</v>
      </c>
      <c r="DV300" s="176">
        <f t="shared" si="384"/>
        <v>0</v>
      </c>
      <c r="DW300" s="176">
        <f t="shared" si="384"/>
        <v>0</v>
      </c>
      <c r="DX300" s="176">
        <f t="shared" si="384"/>
        <v>0</v>
      </c>
      <c r="DY300" s="176">
        <f t="shared" si="384"/>
        <v>0</v>
      </c>
      <c r="DZ300" s="176">
        <f t="shared" si="384"/>
        <v>0</v>
      </c>
      <c r="EA300" s="176">
        <f t="shared" si="384"/>
        <v>0</v>
      </c>
      <c r="EB300" s="176">
        <f t="shared" si="384"/>
        <v>0</v>
      </c>
      <c r="EC300" s="176">
        <f t="shared" si="384"/>
        <v>0</v>
      </c>
      <c r="ED300" s="176">
        <f t="shared" si="384"/>
        <v>0</v>
      </c>
      <c r="EE300" s="176">
        <f t="shared" si="381"/>
        <v>0</v>
      </c>
      <c r="EF300" s="176">
        <f t="shared" si="381"/>
        <v>0</v>
      </c>
      <c r="EG300" s="176">
        <f t="shared" si="381"/>
        <v>0</v>
      </c>
      <c r="EH300" s="176">
        <f t="shared" si="381"/>
        <v>0</v>
      </c>
      <c r="EI300" s="176">
        <f t="shared" si="381"/>
        <v>0</v>
      </c>
      <c r="EJ300" s="176">
        <f t="shared" si="381"/>
        <v>0</v>
      </c>
      <c r="EK300" s="176">
        <f t="shared" si="362"/>
        <v>0</v>
      </c>
      <c r="EL300" s="176">
        <f t="shared" si="362"/>
        <v>0</v>
      </c>
      <c r="EM300" s="176">
        <f t="shared" si="362"/>
        <v>0</v>
      </c>
      <c r="EN300" s="176">
        <f t="shared" si="366"/>
        <v>0</v>
      </c>
      <c r="EO300" s="176">
        <f t="shared" si="366"/>
        <v>0</v>
      </c>
      <c r="EP300" s="176">
        <f t="shared" si="366"/>
        <v>0</v>
      </c>
      <c r="EQ300" s="176">
        <f t="shared" si="366"/>
        <v>0</v>
      </c>
      <c r="ER300" s="176">
        <f t="shared" si="366"/>
        <v>0</v>
      </c>
      <c r="ES300" s="176">
        <f t="shared" si="366"/>
        <v>0</v>
      </c>
      <c r="ET300" s="176">
        <f t="shared" si="366"/>
        <v>0</v>
      </c>
      <c r="EU300" s="176">
        <f t="shared" si="366"/>
        <v>0</v>
      </c>
      <c r="EV300" s="176">
        <f t="shared" si="366"/>
        <v>0</v>
      </c>
      <c r="EW300" s="176">
        <f t="shared" si="366"/>
        <v>0</v>
      </c>
      <c r="EX300" s="176">
        <f t="shared" si="366"/>
        <v>0</v>
      </c>
      <c r="EY300" s="176">
        <f t="shared" si="366"/>
        <v>0</v>
      </c>
      <c r="EZ300" s="176">
        <f t="shared" si="366"/>
        <v>0</v>
      </c>
      <c r="FA300" s="176">
        <f t="shared" si="366"/>
        <v>0</v>
      </c>
      <c r="FB300" s="176">
        <f t="shared" si="366"/>
        <v>0</v>
      </c>
      <c r="FC300" s="176">
        <f t="shared" si="366"/>
        <v>0</v>
      </c>
      <c r="FD300" s="176">
        <f t="shared" ref="EU300:FJ313" si="385">+NORMDIST($H300,FD$12,FD$13,FALSE)</f>
        <v>0</v>
      </c>
      <c r="FE300" s="176">
        <f t="shared" si="385"/>
        <v>0</v>
      </c>
      <c r="FF300" s="176">
        <f t="shared" si="385"/>
        <v>0</v>
      </c>
      <c r="FG300" s="176">
        <f t="shared" si="385"/>
        <v>0</v>
      </c>
      <c r="FH300" s="176">
        <f t="shared" si="385"/>
        <v>0</v>
      </c>
      <c r="FI300" s="176">
        <f t="shared" si="369"/>
        <v>0</v>
      </c>
      <c r="FJ300" s="176">
        <f t="shared" si="369"/>
        <v>0</v>
      </c>
      <c r="FK300" s="176">
        <f t="shared" si="369"/>
        <v>0</v>
      </c>
      <c r="FL300" s="176">
        <f t="shared" si="369"/>
        <v>0</v>
      </c>
      <c r="FM300" s="176">
        <f t="shared" si="369"/>
        <v>0</v>
      </c>
      <c r="FN300" s="176">
        <f t="shared" si="369"/>
        <v>0</v>
      </c>
      <c r="FO300" s="176">
        <f t="shared" si="369"/>
        <v>0</v>
      </c>
      <c r="FP300" s="176">
        <f t="shared" si="369"/>
        <v>0</v>
      </c>
      <c r="FQ300" s="176">
        <f t="shared" si="369"/>
        <v>0</v>
      </c>
      <c r="FR300" s="176">
        <f t="shared" si="369"/>
        <v>0</v>
      </c>
      <c r="FS300" s="176">
        <f t="shared" si="369"/>
        <v>0</v>
      </c>
      <c r="FT300" s="176">
        <f t="shared" si="372"/>
        <v>0</v>
      </c>
      <c r="FU300" s="176">
        <f t="shared" si="372"/>
        <v>0</v>
      </c>
      <c r="FV300" s="176">
        <f t="shared" si="372"/>
        <v>0</v>
      </c>
      <c r="FW300" s="176">
        <f t="shared" si="372"/>
        <v>0</v>
      </c>
      <c r="FX300" s="176">
        <f t="shared" si="372"/>
        <v>0</v>
      </c>
      <c r="FY300" s="176">
        <f t="shared" si="372"/>
        <v>0</v>
      </c>
      <c r="FZ300" s="176">
        <f t="shared" si="372"/>
        <v>0</v>
      </c>
      <c r="GA300" s="176">
        <f t="shared" si="372"/>
        <v>0</v>
      </c>
      <c r="GB300" s="176">
        <f t="shared" si="372"/>
        <v>0</v>
      </c>
      <c r="GC300" s="176">
        <f t="shared" si="372"/>
        <v>0</v>
      </c>
      <c r="GD300" s="176">
        <f t="shared" si="370"/>
        <v>0</v>
      </c>
      <c r="GE300" s="176">
        <f t="shared" si="370"/>
        <v>0</v>
      </c>
      <c r="GF300" s="176">
        <f t="shared" si="370"/>
        <v>0</v>
      </c>
      <c r="GG300" s="176">
        <f t="shared" si="370"/>
        <v>0</v>
      </c>
      <c r="GH300" s="176">
        <f t="shared" si="370"/>
        <v>0</v>
      </c>
      <c r="GI300" s="176">
        <f t="shared" si="370"/>
        <v>0</v>
      </c>
      <c r="GJ300" s="176">
        <f t="shared" si="370"/>
        <v>0</v>
      </c>
      <c r="GK300" s="176">
        <f t="shared" si="370"/>
        <v>0</v>
      </c>
      <c r="GL300" s="176">
        <f t="shared" si="370"/>
        <v>0</v>
      </c>
      <c r="GM300" s="176">
        <f t="shared" si="370"/>
        <v>0</v>
      </c>
      <c r="GN300" s="176">
        <f t="shared" si="370"/>
        <v>0</v>
      </c>
      <c r="GO300" s="176">
        <f t="shared" si="370"/>
        <v>0</v>
      </c>
      <c r="GP300" s="176">
        <f t="shared" ref="GN300:HC313" si="386">+NORMDIST($H300,GP$12,GP$13,FALSE)</f>
        <v>0</v>
      </c>
      <c r="GQ300" s="176">
        <f t="shared" si="386"/>
        <v>0</v>
      </c>
      <c r="GR300" s="176">
        <f t="shared" si="386"/>
        <v>0</v>
      </c>
      <c r="GS300" s="176">
        <f t="shared" si="386"/>
        <v>0</v>
      </c>
      <c r="GT300" s="176">
        <f t="shared" si="386"/>
        <v>0</v>
      </c>
      <c r="GU300" s="176">
        <f t="shared" si="386"/>
        <v>0</v>
      </c>
      <c r="GV300" s="176">
        <f t="shared" si="386"/>
        <v>0</v>
      </c>
      <c r="GW300" s="176">
        <f t="shared" si="386"/>
        <v>0</v>
      </c>
      <c r="GX300" s="176">
        <f t="shared" si="386"/>
        <v>0</v>
      </c>
      <c r="GY300" s="176">
        <f t="shared" si="386"/>
        <v>0</v>
      </c>
      <c r="GZ300" s="176">
        <f t="shared" si="386"/>
        <v>0</v>
      </c>
      <c r="HA300" s="176">
        <f t="shared" si="386"/>
        <v>0</v>
      </c>
      <c r="HB300" s="176">
        <f t="shared" si="367"/>
        <v>0</v>
      </c>
      <c r="HC300" s="176">
        <f t="shared" si="367"/>
        <v>0</v>
      </c>
      <c r="HD300" s="176">
        <f t="shared" si="367"/>
        <v>0</v>
      </c>
      <c r="HE300" s="176">
        <f t="shared" si="367"/>
        <v>0</v>
      </c>
      <c r="HF300" s="176">
        <f t="shared" si="367"/>
        <v>0</v>
      </c>
      <c r="HG300" s="176">
        <f t="shared" si="367"/>
        <v>0</v>
      </c>
      <c r="HH300" s="176">
        <f t="shared" si="367"/>
        <v>0</v>
      </c>
      <c r="HI300" s="176">
        <f t="shared" si="367"/>
        <v>0</v>
      </c>
      <c r="HJ300" s="176">
        <f t="shared" si="367"/>
        <v>0</v>
      </c>
      <c r="HK300" s="176">
        <f t="shared" si="367"/>
        <v>0</v>
      </c>
      <c r="HL300" s="176">
        <f t="shared" si="367"/>
        <v>0</v>
      </c>
      <c r="HM300" s="176">
        <f t="shared" si="367"/>
        <v>0</v>
      </c>
      <c r="HN300" s="176">
        <f t="shared" si="367"/>
        <v>0</v>
      </c>
      <c r="HO300" s="176">
        <f t="shared" ref="HO300:ID313" si="387">+NORMDIST($H300,HO$12,HO$13,FALSE)</f>
        <v>0</v>
      </c>
      <c r="HP300" s="176">
        <f t="shared" si="387"/>
        <v>0</v>
      </c>
      <c r="HQ300" s="176">
        <f t="shared" si="387"/>
        <v>0</v>
      </c>
      <c r="HR300" s="176">
        <f t="shared" si="387"/>
        <v>0</v>
      </c>
      <c r="HS300" s="176">
        <f t="shared" si="387"/>
        <v>0</v>
      </c>
      <c r="HT300" s="176">
        <f t="shared" si="387"/>
        <v>0</v>
      </c>
      <c r="HU300" s="176">
        <f t="shared" si="387"/>
        <v>0</v>
      </c>
      <c r="HV300" s="176">
        <f t="shared" si="387"/>
        <v>0</v>
      </c>
      <c r="HW300" s="176">
        <f t="shared" si="387"/>
        <v>0</v>
      </c>
      <c r="HX300" s="176">
        <f t="shared" si="387"/>
        <v>0</v>
      </c>
      <c r="HY300" s="176">
        <f t="shared" si="387"/>
        <v>0</v>
      </c>
      <c r="HZ300" s="176">
        <f t="shared" si="387"/>
        <v>0</v>
      </c>
      <c r="IA300" s="176">
        <f t="shared" si="387"/>
        <v>0</v>
      </c>
      <c r="IB300" s="176">
        <f t="shared" si="387"/>
        <v>0</v>
      </c>
      <c r="IC300" s="176">
        <f t="shared" si="387"/>
        <v>0</v>
      </c>
      <c r="ID300" s="176">
        <f t="shared" si="387"/>
        <v>0</v>
      </c>
      <c r="IE300" s="176">
        <f t="shared" si="383"/>
        <v>0</v>
      </c>
      <c r="IF300" s="176">
        <f t="shared" si="383"/>
        <v>0</v>
      </c>
      <c r="IG300" s="176">
        <f t="shared" si="383"/>
        <v>0</v>
      </c>
    </row>
    <row r="301" spans="2:241" ht="12.75" customHeight="1" x14ac:dyDescent="0.25">
      <c r="B301" s="174"/>
      <c r="C301" s="174"/>
      <c r="D301" s="174">
        <f t="shared" si="347"/>
        <v>0</v>
      </c>
      <c r="E301"/>
      <c r="F301"/>
      <c r="G301" s="177">
        <v>288</v>
      </c>
      <c r="H301" s="176">
        <f t="shared" si="348"/>
        <v>44.654931518554513</v>
      </c>
      <c r="I301" s="176">
        <f t="shared" si="349"/>
        <v>0</v>
      </c>
      <c r="K301" s="176">
        <f t="shared" si="373"/>
        <v>0</v>
      </c>
      <c r="L301" s="176">
        <f t="shared" si="373"/>
        <v>0</v>
      </c>
      <c r="M301" s="176">
        <f t="shared" si="373"/>
        <v>0</v>
      </c>
      <c r="N301" s="176">
        <f t="shared" si="373"/>
        <v>0</v>
      </c>
      <c r="O301" s="176">
        <f t="shared" si="373"/>
        <v>0</v>
      </c>
      <c r="P301" s="176">
        <f t="shared" si="373"/>
        <v>0</v>
      </c>
      <c r="Q301" s="176">
        <f t="shared" si="373"/>
        <v>0</v>
      </c>
      <c r="R301" s="176">
        <f t="shared" si="373"/>
        <v>0</v>
      </c>
      <c r="S301" s="176">
        <f t="shared" si="373"/>
        <v>0</v>
      </c>
      <c r="T301" s="176">
        <f t="shared" si="373"/>
        <v>0</v>
      </c>
      <c r="U301" s="176">
        <f t="shared" si="373"/>
        <v>0</v>
      </c>
      <c r="V301" s="176">
        <f t="shared" si="373"/>
        <v>0</v>
      </c>
      <c r="W301" s="176">
        <f t="shared" si="373"/>
        <v>0</v>
      </c>
      <c r="X301" s="176">
        <f t="shared" si="373"/>
        <v>0</v>
      </c>
      <c r="Y301" s="176">
        <f t="shared" si="373"/>
        <v>0</v>
      </c>
      <c r="Z301" s="176">
        <f t="shared" si="373"/>
        <v>0</v>
      </c>
      <c r="AA301" s="176">
        <f t="shared" si="368"/>
        <v>0</v>
      </c>
      <c r="AB301" s="176">
        <f t="shared" si="368"/>
        <v>0</v>
      </c>
      <c r="AC301" s="176">
        <f t="shared" si="368"/>
        <v>0</v>
      </c>
      <c r="AD301" s="176">
        <f t="shared" si="368"/>
        <v>0</v>
      </c>
      <c r="AE301" s="176">
        <f t="shared" si="368"/>
        <v>0</v>
      </c>
      <c r="AF301" s="176">
        <f t="shared" si="368"/>
        <v>0</v>
      </c>
      <c r="AG301" s="176">
        <f t="shared" si="368"/>
        <v>0</v>
      </c>
      <c r="AH301" s="176">
        <f t="shared" si="368"/>
        <v>0</v>
      </c>
      <c r="AI301" s="176">
        <f t="shared" si="368"/>
        <v>0</v>
      </c>
      <c r="AJ301" s="176">
        <f t="shared" si="368"/>
        <v>0</v>
      </c>
      <c r="AK301" s="176">
        <f t="shared" si="368"/>
        <v>0</v>
      </c>
      <c r="AL301" s="176">
        <f t="shared" si="368"/>
        <v>0</v>
      </c>
      <c r="AM301" s="176">
        <f t="shared" si="368"/>
        <v>0</v>
      </c>
      <c r="AN301" s="176">
        <f t="shared" si="368"/>
        <v>0</v>
      </c>
      <c r="AO301" s="176">
        <f t="shared" si="375"/>
        <v>0</v>
      </c>
      <c r="AP301" s="176">
        <f t="shared" si="375"/>
        <v>0</v>
      </c>
      <c r="AQ301" s="176">
        <f t="shared" si="375"/>
        <v>0</v>
      </c>
      <c r="AR301" s="176">
        <f t="shared" si="375"/>
        <v>0</v>
      </c>
      <c r="AS301" s="176">
        <f t="shared" si="375"/>
        <v>0</v>
      </c>
      <c r="AT301" s="176">
        <f t="shared" si="375"/>
        <v>0</v>
      </c>
      <c r="AU301" s="176">
        <f t="shared" si="375"/>
        <v>0</v>
      </c>
      <c r="AV301" s="176">
        <f t="shared" si="375"/>
        <v>0</v>
      </c>
      <c r="AW301" s="176">
        <f t="shared" si="375"/>
        <v>0</v>
      </c>
      <c r="AX301" s="176">
        <f t="shared" si="375"/>
        <v>0</v>
      </c>
      <c r="AY301" s="176">
        <f t="shared" si="356"/>
        <v>0</v>
      </c>
      <c r="AZ301" s="176">
        <f t="shared" si="356"/>
        <v>0</v>
      </c>
      <c r="BA301" s="176">
        <f t="shared" si="356"/>
        <v>0</v>
      </c>
      <c r="BB301" s="176">
        <f t="shared" si="356"/>
        <v>0</v>
      </c>
      <c r="BC301" s="176">
        <f t="shared" si="356"/>
        <v>0</v>
      </c>
      <c r="BD301" s="176">
        <f t="shared" si="356"/>
        <v>0</v>
      </c>
      <c r="BE301" s="176">
        <f t="shared" si="356"/>
        <v>0</v>
      </c>
      <c r="BF301" s="176">
        <f t="shared" si="356"/>
        <v>0</v>
      </c>
      <c r="BG301" s="176">
        <f t="shared" si="356"/>
        <v>0</v>
      </c>
      <c r="BH301" s="176">
        <f t="shared" si="356"/>
        <v>0</v>
      </c>
      <c r="BI301" s="176">
        <f t="shared" si="359"/>
        <v>0</v>
      </c>
      <c r="BJ301" s="176">
        <f t="shared" si="359"/>
        <v>0</v>
      </c>
      <c r="BK301" s="176">
        <f t="shared" si="359"/>
        <v>0</v>
      </c>
      <c r="BL301" s="176">
        <f t="shared" si="359"/>
        <v>0</v>
      </c>
      <c r="BM301" s="176">
        <f t="shared" si="359"/>
        <v>0</v>
      </c>
      <c r="BN301" s="176">
        <f t="shared" si="359"/>
        <v>0</v>
      </c>
      <c r="BO301" s="176">
        <f t="shared" ref="BO301:CD326" si="388">+NORMDIST($H301,BO$12,BO$13,FALSE)</f>
        <v>0</v>
      </c>
      <c r="BP301" s="176">
        <f t="shared" si="388"/>
        <v>0</v>
      </c>
      <c r="BQ301" s="176">
        <f t="shared" si="388"/>
        <v>0</v>
      </c>
      <c r="BR301" s="176">
        <f t="shared" si="388"/>
        <v>0</v>
      </c>
      <c r="BS301" s="176">
        <f t="shared" si="388"/>
        <v>0</v>
      </c>
      <c r="BT301" s="176">
        <f t="shared" si="388"/>
        <v>0</v>
      </c>
      <c r="BU301" s="176">
        <f t="shared" si="388"/>
        <v>0</v>
      </c>
      <c r="BV301" s="176">
        <f t="shared" si="388"/>
        <v>0</v>
      </c>
      <c r="BW301" s="176">
        <f t="shared" si="388"/>
        <v>0</v>
      </c>
      <c r="BX301" s="176">
        <f t="shared" si="388"/>
        <v>0</v>
      </c>
      <c r="BY301" s="176">
        <f t="shared" si="388"/>
        <v>0</v>
      </c>
      <c r="BZ301" s="176">
        <f t="shared" si="388"/>
        <v>0</v>
      </c>
      <c r="CA301" s="176">
        <f t="shared" si="388"/>
        <v>0</v>
      </c>
      <c r="CB301" s="176">
        <f t="shared" si="388"/>
        <v>0</v>
      </c>
      <c r="CC301" s="176">
        <f t="shared" si="376"/>
        <v>0</v>
      </c>
      <c r="CD301" s="176">
        <f t="shared" si="376"/>
        <v>0</v>
      </c>
      <c r="CE301" s="176">
        <f t="shared" si="376"/>
        <v>0</v>
      </c>
      <c r="CF301" s="176">
        <f t="shared" si="376"/>
        <v>0</v>
      </c>
      <c r="CG301" s="176">
        <f t="shared" si="376"/>
        <v>0</v>
      </c>
      <c r="CH301" s="176">
        <f t="shared" si="376"/>
        <v>0</v>
      </c>
      <c r="CI301" s="176">
        <f t="shared" si="376"/>
        <v>0</v>
      </c>
      <c r="CJ301" s="176">
        <f t="shared" si="376"/>
        <v>0</v>
      </c>
      <c r="CK301" s="176">
        <f t="shared" si="376"/>
        <v>0</v>
      </c>
      <c r="CL301" s="176">
        <f t="shared" si="376"/>
        <v>0</v>
      </c>
      <c r="CM301" s="176">
        <f t="shared" si="376"/>
        <v>0</v>
      </c>
      <c r="CN301" s="176">
        <f t="shared" si="376"/>
        <v>0</v>
      </c>
      <c r="CO301" s="176">
        <f t="shared" si="380"/>
        <v>0</v>
      </c>
      <c r="CP301" s="176">
        <f t="shared" si="380"/>
        <v>0</v>
      </c>
      <c r="CQ301" s="176">
        <f t="shared" si="380"/>
        <v>0</v>
      </c>
      <c r="CR301" s="176">
        <f t="shared" si="380"/>
        <v>0</v>
      </c>
      <c r="CS301" s="176">
        <f t="shared" si="380"/>
        <v>0</v>
      </c>
      <c r="CT301" s="176">
        <f t="shared" si="380"/>
        <v>0</v>
      </c>
      <c r="CU301" s="176">
        <f t="shared" si="380"/>
        <v>0</v>
      </c>
      <c r="CV301" s="176">
        <f t="shared" si="380"/>
        <v>0</v>
      </c>
      <c r="CW301" s="176">
        <f t="shared" si="380"/>
        <v>0</v>
      </c>
      <c r="CX301" s="176">
        <f t="shared" si="380"/>
        <v>0</v>
      </c>
      <c r="CY301" s="176">
        <f t="shared" si="380"/>
        <v>0</v>
      </c>
      <c r="CZ301" s="176">
        <f t="shared" si="380"/>
        <v>0</v>
      </c>
      <c r="DA301" s="176">
        <f t="shared" si="380"/>
        <v>0</v>
      </c>
      <c r="DB301" s="176">
        <f t="shared" si="380"/>
        <v>0</v>
      </c>
      <c r="DC301" s="176">
        <f t="shared" si="380"/>
        <v>0</v>
      </c>
      <c r="DD301" s="176">
        <f t="shared" si="380"/>
        <v>0</v>
      </c>
      <c r="DE301" s="176">
        <f t="shared" si="378"/>
        <v>0</v>
      </c>
      <c r="DF301" s="176">
        <f t="shared" si="378"/>
        <v>0</v>
      </c>
      <c r="DG301" s="176">
        <f t="shared" si="378"/>
        <v>0</v>
      </c>
      <c r="DH301" s="176">
        <f t="shared" si="378"/>
        <v>0</v>
      </c>
      <c r="DI301" s="176">
        <f t="shared" si="378"/>
        <v>0</v>
      </c>
      <c r="DJ301" s="176">
        <f t="shared" si="378"/>
        <v>0</v>
      </c>
      <c r="DK301" s="176">
        <f t="shared" si="378"/>
        <v>0</v>
      </c>
      <c r="DL301" s="176">
        <f t="shared" si="378"/>
        <v>0</v>
      </c>
      <c r="DM301" s="176">
        <f t="shared" si="378"/>
        <v>0</v>
      </c>
      <c r="DN301" s="176">
        <f t="shared" si="378"/>
        <v>0</v>
      </c>
      <c r="DO301" s="176">
        <f t="shared" si="384"/>
        <v>0</v>
      </c>
      <c r="DP301" s="176">
        <f t="shared" si="384"/>
        <v>0</v>
      </c>
      <c r="DQ301" s="176">
        <f t="shared" si="384"/>
        <v>0</v>
      </c>
      <c r="DR301" s="176">
        <f t="shared" si="384"/>
        <v>0</v>
      </c>
      <c r="DS301" s="176">
        <f t="shared" si="384"/>
        <v>0</v>
      </c>
      <c r="DT301" s="176">
        <f t="shared" si="384"/>
        <v>0</v>
      </c>
      <c r="DU301" s="176">
        <f t="shared" si="384"/>
        <v>0</v>
      </c>
      <c r="DV301" s="176">
        <f t="shared" si="384"/>
        <v>0</v>
      </c>
      <c r="DW301" s="176">
        <f t="shared" si="384"/>
        <v>0</v>
      </c>
      <c r="DX301" s="176">
        <f t="shared" si="384"/>
        <v>0</v>
      </c>
      <c r="DY301" s="176">
        <f t="shared" si="384"/>
        <v>0</v>
      </c>
      <c r="DZ301" s="176">
        <f t="shared" si="384"/>
        <v>0</v>
      </c>
      <c r="EA301" s="176">
        <f t="shared" si="384"/>
        <v>0</v>
      </c>
      <c r="EB301" s="176">
        <f t="shared" si="384"/>
        <v>0</v>
      </c>
      <c r="EC301" s="176">
        <f t="shared" si="381"/>
        <v>0</v>
      </c>
      <c r="ED301" s="176">
        <f t="shared" si="381"/>
        <v>0</v>
      </c>
      <c r="EE301" s="176">
        <f t="shared" si="381"/>
        <v>0</v>
      </c>
      <c r="EF301" s="176">
        <f t="shared" si="381"/>
        <v>0</v>
      </c>
      <c r="EG301" s="176">
        <f t="shared" si="381"/>
        <v>0</v>
      </c>
      <c r="EH301" s="176">
        <f t="shared" si="381"/>
        <v>0</v>
      </c>
      <c r="EI301" s="176">
        <f t="shared" si="381"/>
        <v>0</v>
      </c>
      <c r="EJ301" s="176">
        <f t="shared" si="381"/>
        <v>0</v>
      </c>
      <c r="EK301" s="176">
        <f t="shared" si="362"/>
        <v>0</v>
      </c>
      <c r="EL301" s="176">
        <f t="shared" ref="EL301:FA313" si="389">+NORMDIST($H301,EL$12,EL$13,FALSE)</f>
        <v>0</v>
      </c>
      <c r="EM301" s="176">
        <f t="shared" si="389"/>
        <v>0</v>
      </c>
      <c r="EN301" s="176">
        <f t="shared" si="389"/>
        <v>0</v>
      </c>
      <c r="EO301" s="176">
        <f t="shared" si="389"/>
        <v>0</v>
      </c>
      <c r="EP301" s="176">
        <f t="shared" si="389"/>
        <v>0</v>
      </c>
      <c r="EQ301" s="176">
        <f t="shared" si="389"/>
        <v>0</v>
      </c>
      <c r="ER301" s="176">
        <f t="shared" si="389"/>
        <v>0</v>
      </c>
      <c r="ES301" s="176">
        <f t="shared" si="389"/>
        <v>0</v>
      </c>
      <c r="ET301" s="176">
        <f t="shared" si="389"/>
        <v>0</v>
      </c>
      <c r="EU301" s="176">
        <f t="shared" si="389"/>
        <v>0</v>
      </c>
      <c r="EV301" s="176">
        <f t="shared" si="389"/>
        <v>0</v>
      </c>
      <c r="EW301" s="176">
        <f t="shared" si="389"/>
        <v>0</v>
      </c>
      <c r="EX301" s="176">
        <f t="shared" si="389"/>
        <v>0</v>
      </c>
      <c r="EY301" s="176">
        <f t="shared" si="389"/>
        <v>0</v>
      </c>
      <c r="EZ301" s="176">
        <f t="shared" si="389"/>
        <v>0</v>
      </c>
      <c r="FA301" s="176">
        <f t="shared" si="389"/>
        <v>0</v>
      </c>
      <c r="FB301" s="176">
        <f t="shared" si="385"/>
        <v>0</v>
      </c>
      <c r="FC301" s="176">
        <f t="shared" si="385"/>
        <v>0</v>
      </c>
      <c r="FD301" s="176">
        <f t="shared" si="385"/>
        <v>0</v>
      </c>
      <c r="FE301" s="176">
        <f t="shared" si="385"/>
        <v>0</v>
      </c>
      <c r="FF301" s="176">
        <f t="shared" si="385"/>
        <v>0</v>
      </c>
      <c r="FG301" s="176">
        <f t="shared" si="385"/>
        <v>0</v>
      </c>
      <c r="FH301" s="176">
        <f t="shared" si="385"/>
        <v>0</v>
      </c>
      <c r="FI301" s="176">
        <f t="shared" si="369"/>
        <v>0</v>
      </c>
      <c r="FJ301" s="176">
        <f t="shared" si="369"/>
        <v>0</v>
      </c>
      <c r="FK301" s="176">
        <f t="shared" si="369"/>
        <v>0</v>
      </c>
      <c r="FL301" s="176">
        <f t="shared" si="369"/>
        <v>0</v>
      </c>
      <c r="FM301" s="176">
        <f t="shared" si="369"/>
        <v>0</v>
      </c>
      <c r="FN301" s="176">
        <f t="shared" si="369"/>
        <v>0</v>
      </c>
      <c r="FO301" s="176">
        <f t="shared" si="369"/>
        <v>0</v>
      </c>
      <c r="FP301" s="176">
        <f t="shared" si="369"/>
        <v>0</v>
      </c>
      <c r="FQ301" s="176">
        <f t="shared" si="369"/>
        <v>0</v>
      </c>
      <c r="FR301" s="176">
        <f t="shared" si="369"/>
        <v>0</v>
      </c>
      <c r="FS301" s="176">
        <f t="shared" si="369"/>
        <v>0</v>
      </c>
      <c r="FT301" s="176">
        <f t="shared" si="372"/>
        <v>0</v>
      </c>
      <c r="FU301" s="176">
        <f t="shared" si="372"/>
        <v>0</v>
      </c>
      <c r="FV301" s="176">
        <f t="shared" si="372"/>
        <v>0</v>
      </c>
      <c r="FW301" s="176">
        <f t="shared" si="372"/>
        <v>0</v>
      </c>
      <c r="FX301" s="176">
        <f t="shared" si="372"/>
        <v>0</v>
      </c>
      <c r="FY301" s="176">
        <f t="shared" si="372"/>
        <v>0</v>
      </c>
      <c r="FZ301" s="176">
        <f t="shared" si="372"/>
        <v>0</v>
      </c>
      <c r="GA301" s="176">
        <f t="shared" si="372"/>
        <v>0</v>
      </c>
      <c r="GB301" s="176">
        <f t="shared" si="372"/>
        <v>0</v>
      </c>
      <c r="GC301" s="176">
        <f t="shared" si="372"/>
        <v>0</v>
      </c>
      <c r="GD301" s="176">
        <f t="shared" si="370"/>
        <v>0</v>
      </c>
      <c r="GE301" s="176">
        <f t="shared" si="370"/>
        <v>0</v>
      </c>
      <c r="GF301" s="176">
        <f t="shared" si="370"/>
        <v>0</v>
      </c>
      <c r="GG301" s="176">
        <f t="shared" si="370"/>
        <v>0</v>
      </c>
      <c r="GH301" s="176">
        <f t="shared" si="370"/>
        <v>0</v>
      </c>
      <c r="GI301" s="176">
        <f t="shared" si="370"/>
        <v>0</v>
      </c>
      <c r="GJ301" s="176">
        <f t="shared" si="370"/>
        <v>0</v>
      </c>
      <c r="GK301" s="176">
        <f t="shared" si="370"/>
        <v>0</v>
      </c>
      <c r="GL301" s="176">
        <f t="shared" si="370"/>
        <v>0</v>
      </c>
      <c r="GM301" s="176">
        <f t="shared" si="370"/>
        <v>0</v>
      </c>
      <c r="GN301" s="176">
        <f t="shared" si="386"/>
        <v>0</v>
      </c>
      <c r="GO301" s="176">
        <f t="shared" si="386"/>
        <v>0</v>
      </c>
      <c r="GP301" s="176">
        <f t="shared" si="386"/>
        <v>0</v>
      </c>
      <c r="GQ301" s="176">
        <f t="shared" si="386"/>
        <v>0</v>
      </c>
      <c r="GR301" s="176">
        <f t="shared" si="386"/>
        <v>0</v>
      </c>
      <c r="GS301" s="176">
        <f t="shared" si="386"/>
        <v>0</v>
      </c>
      <c r="GT301" s="176">
        <f t="shared" si="386"/>
        <v>0</v>
      </c>
      <c r="GU301" s="176">
        <f t="shared" si="386"/>
        <v>0</v>
      </c>
      <c r="GV301" s="176">
        <f t="shared" si="386"/>
        <v>0</v>
      </c>
      <c r="GW301" s="176">
        <f t="shared" si="386"/>
        <v>0</v>
      </c>
      <c r="GX301" s="176">
        <f t="shared" si="386"/>
        <v>0</v>
      </c>
      <c r="GY301" s="176">
        <f t="shared" si="386"/>
        <v>0</v>
      </c>
      <c r="GZ301" s="176">
        <f t="shared" si="386"/>
        <v>0</v>
      </c>
      <c r="HA301" s="176">
        <f t="shared" si="386"/>
        <v>0</v>
      </c>
      <c r="HB301" s="176">
        <f t="shared" si="367"/>
        <v>0</v>
      </c>
      <c r="HC301" s="176">
        <f t="shared" si="367"/>
        <v>0</v>
      </c>
      <c r="HD301" s="176">
        <f t="shared" si="367"/>
        <v>0</v>
      </c>
      <c r="HE301" s="176">
        <f t="shared" si="367"/>
        <v>0</v>
      </c>
      <c r="HF301" s="176">
        <f t="shared" si="367"/>
        <v>0</v>
      </c>
      <c r="HG301" s="176">
        <f t="shared" ref="HG301:HQ301" si="390">+NORMDIST($H301,HG$12,HG$13,FALSE)</f>
        <v>0</v>
      </c>
      <c r="HH301" s="176">
        <f t="shared" si="390"/>
        <v>0</v>
      </c>
      <c r="HI301" s="176">
        <f t="shared" si="390"/>
        <v>0</v>
      </c>
      <c r="HJ301" s="176">
        <f t="shared" si="390"/>
        <v>0</v>
      </c>
      <c r="HK301" s="176">
        <f t="shared" si="390"/>
        <v>0</v>
      </c>
      <c r="HL301" s="176">
        <f t="shared" si="390"/>
        <v>0</v>
      </c>
      <c r="HM301" s="176">
        <f t="shared" si="390"/>
        <v>0</v>
      </c>
      <c r="HN301" s="176">
        <f t="shared" si="390"/>
        <v>0</v>
      </c>
      <c r="HO301" s="176">
        <f t="shared" si="390"/>
        <v>0</v>
      </c>
      <c r="HP301" s="176">
        <f t="shared" si="390"/>
        <v>0</v>
      </c>
      <c r="HQ301" s="176">
        <f t="shared" si="390"/>
        <v>0</v>
      </c>
      <c r="HR301" s="176">
        <f t="shared" si="387"/>
        <v>0</v>
      </c>
      <c r="HS301" s="176">
        <f t="shared" si="387"/>
        <v>0</v>
      </c>
      <c r="HT301" s="176">
        <f t="shared" si="387"/>
        <v>0</v>
      </c>
      <c r="HU301" s="176">
        <f t="shared" si="387"/>
        <v>0</v>
      </c>
      <c r="HV301" s="176">
        <f t="shared" si="387"/>
        <v>0</v>
      </c>
      <c r="HW301" s="176">
        <f t="shared" si="387"/>
        <v>0</v>
      </c>
      <c r="HX301" s="176">
        <f t="shared" si="387"/>
        <v>0</v>
      </c>
      <c r="HY301" s="176">
        <f t="shared" si="387"/>
        <v>0</v>
      </c>
      <c r="HZ301" s="176">
        <f t="shared" si="387"/>
        <v>0</v>
      </c>
      <c r="IA301" s="176">
        <f t="shared" si="387"/>
        <v>0</v>
      </c>
      <c r="IB301" s="176">
        <f t="shared" si="387"/>
        <v>0</v>
      </c>
      <c r="IC301" s="176">
        <f t="shared" si="387"/>
        <v>0</v>
      </c>
      <c r="ID301" s="176">
        <f t="shared" si="387"/>
        <v>0</v>
      </c>
      <c r="IE301" s="176">
        <f t="shared" si="383"/>
        <v>0</v>
      </c>
      <c r="IF301" s="176">
        <f t="shared" si="383"/>
        <v>0</v>
      </c>
      <c r="IG301" s="176">
        <f t="shared" si="383"/>
        <v>0</v>
      </c>
    </row>
    <row r="302" spans="2:241" ht="12.75" customHeight="1" x14ac:dyDescent="0.25">
      <c r="B302" s="174"/>
      <c r="C302" s="174"/>
      <c r="D302" s="174">
        <f t="shared" si="347"/>
        <v>0</v>
      </c>
      <c r="E302"/>
      <c r="F302"/>
      <c r="G302" s="177">
        <v>289</v>
      </c>
      <c r="H302" s="176">
        <f t="shared" si="348"/>
        <v>44.809983364105051</v>
      </c>
      <c r="I302" s="176">
        <f t="shared" si="349"/>
        <v>0</v>
      </c>
      <c r="K302" s="176">
        <f t="shared" si="373"/>
        <v>0</v>
      </c>
      <c r="L302" s="176">
        <f t="shared" si="373"/>
        <v>0</v>
      </c>
      <c r="M302" s="176">
        <f t="shared" si="373"/>
        <v>0</v>
      </c>
      <c r="N302" s="176">
        <f t="shared" si="373"/>
        <v>0</v>
      </c>
      <c r="O302" s="176">
        <f t="shared" si="373"/>
        <v>0</v>
      </c>
      <c r="P302" s="176">
        <f t="shared" si="373"/>
        <v>0</v>
      </c>
      <c r="Q302" s="176">
        <f t="shared" si="373"/>
        <v>0</v>
      </c>
      <c r="R302" s="176">
        <f t="shared" si="373"/>
        <v>0</v>
      </c>
      <c r="S302" s="176">
        <f t="shared" si="373"/>
        <v>0</v>
      </c>
      <c r="T302" s="176">
        <f t="shared" si="373"/>
        <v>0</v>
      </c>
      <c r="U302" s="176">
        <f t="shared" si="373"/>
        <v>0</v>
      </c>
      <c r="V302" s="176">
        <f t="shared" si="373"/>
        <v>0</v>
      </c>
      <c r="W302" s="176">
        <f t="shared" si="373"/>
        <v>0</v>
      </c>
      <c r="X302" s="176">
        <f t="shared" si="373"/>
        <v>0</v>
      </c>
      <c r="Y302" s="176">
        <f t="shared" si="373"/>
        <v>0</v>
      </c>
      <c r="Z302" s="176">
        <f t="shared" si="373"/>
        <v>0</v>
      </c>
      <c r="AA302" s="176">
        <f t="shared" si="368"/>
        <v>0</v>
      </c>
      <c r="AB302" s="176">
        <f t="shared" si="368"/>
        <v>0</v>
      </c>
      <c r="AC302" s="176">
        <f t="shared" si="368"/>
        <v>0</v>
      </c>
      <c r="AD302" s="176">
        <f t="shared" si="368"/>
        <v>0</v>
      </c>
      <c r="AE302" s="176">
        <f t="shared" si="368"/>
        <v>0</v>
      </c>
      <c r="AF302" s="176">
        <f t="shared" si="368"/>
        <v>0</v>
      </c>
      <c r="AG302" s="176">
        <f t="shared" si="368"/>
        <v>0</v>
      </c>
      <c r="AH302" s="176">
        <f t="shared" si="368"/>
        <v>0</v>
      </c>
      <c r="AI302" s="176">
        <f t="shared" si="368"/>
        <v>0</v>
      </c>
      <c r="AJ302" s="176">
        <f t="shared" si="368"/>
        <v>0</v>
      </c>
      <c r="AK302" s="176">
        <f t="shared" si="368"/>
        <v>0</v>
      </c>
      <c r="AL302" s="176">
        <f t="shared" si="368"/>
        <v>0</v>
      </c>
      <c r="AM302" s="176">
        <f t="shared" si="368"/>
        <v>0</v>
      </c>
      <c r="AN302" s="176">
        <f t="shared" si="368"/>
        <v>0</v>
      </c>
      <c r="AO302" s="176">
        <f t="shared" si="375"/>
        <v>0</v>
      </c>
      <c r="AP302" s="176">
        <f t="shared" si="375"/>
        <v>0</v>
      </c>
      <c r="AQ302" s="176">
        <f t="shared" si="375"/>
        <v>0</v>
      </c>
      <c r="AR302" s="176">
        <f t="shared" si="375"/>
        <v>0</v>
      </c>
      <c r="AS302" s="176">
        <f t="shared" si="375"/>
        <v>0</v>
      </c>
      <c r="AT302" s="176">
        <f t="shared" si="375"/>
        <v>0</v>
      </c>
      <c r="AU302" s="176">
        <f t="shared" si="375"/>
        <v>0</v>
      </c>
      <c r="AV302" s="176">
        <f t="shared" si="375"/>
        <v>0</v>
      </c>
      <c r="AW302" s="176">
        <f t="shared" si="375"/>
        <v>0</v>
      </c>
      <c r="AX302" s="176">
        <f t="shared" si="375"/>
        <v>0</v>
      </c>
      <c r="AY302" s="176">
        <f t="shared" si="356"/>
        <v>0</v>
      </c>
      <c r="AZ302" s="176">
        <f t="shared" si="356"/>
        <v>0</v>
      </c>
      <c r="BA302" s="176">
        <f t="shared" si="356"/>
        <v>0</v>
      </c>
      <c r="BB302" s="176">
        <f t="shared" si="356"/>
        <v>0</v>
      </c>
      <c r="BC302" s="176">
        <f t="shared" si="356"/>
        <v>0</v>
      </c>
      <c r="BD302" s="176">
        <f t="shared" si="356"/>
        <v>0</v>
      </c>
      <c r="BE302" s="176">
        <f t="shared" si="356"/>
        <v>0</v>
      </c>
      <c r="BF302" s="176">
        <f t="shared" si="356"/>
        <v>0</v>
      </c>
      <c r="BG302" s="176">
        <f t="shared" si="356"/>
        <v>0</v>
      </c>
      <c r="BH302" s="176">
        <f t="shared" si="356"/>
        <v>0</v>
      </c>
      <c r="BI302" s="176">
        <f t="shared" si="356"/>
        <v>0</v>
      </c>
      <c r="BJ302" s="176">
        <f t="shared" si="356"/>
        <v>0</v>
      </c>
      <c r="BK302" s="176">
        <f t="shared" ref="BG302:BV323" si="391">+NORMDIST($H302,BK$12,BK$13,FALSE)</f>
        <v>0</v>
      </c>
      <c r="BL302" s="176">
        <f t="shared" si="391"/>
        <v>0</v>
      </c>
      <c r="BM302" s="176">
        <f t="shared" si="391"/>
        <v>0</v>
      </c>
      <c r="BN302" s="176">
        <f t="shared" si="391"/>
        <v>0</v>
      </c>
      <c r="BO302" s="176">
        <f t="shared" si="391"/>
        <v>0</v>
      </c>
      <c r="BP302" s="176">
        <f t="shared" si="391"/>
        <v>0</v>
      </c>
      <c r="BQ302" s="176">
        <f t="shared" si="391"/>
        <v>0</v>
      </c>
      <c r="BR302" s="176">
        <f t="shared" si="391"/>
        <v>0</v>
      </c>
      <c r="BS302" s="176">
        <f t="shared" si="388"/>
        <v>0</v>
      </c>
      <c r="BT302" s="176">
        <f t="shared" si="388"/>
        <v>0</v>
      </c>
      <c r="BU302" s="176">
        <f t="shared" si="388"/>
        <v>0</v>
      </c>
      <c r="BV302" s="176">
        <f t="shared" si="388"/>
        <v>0</v>
      </c>
      <c r="BW302" s="176">
        <f t="shared" si="388"/>
        <v>0</v>
      </c>
      <c r="BX302" s="176">
        <f t="shared" si="388"/>
        <v>0</v>
      </c>
      <c r="BY302" s="176">
        <f t="shared" si="388"/>
        <v>0</v>
      </c>
      <c r="BZ302" s="176">
        <f t="shared" si="388"/>
        <v>0</v>
      </c>
      <c r="CA302" s="176">
        <f t="shared" si="388"/>
        <v>0</v>
      </c>
      <c r="CB302" s="176">
        <f t="shared" si="388"/>
        <v>0</v>
      </c>
      <c r="CC302" s="176">
        <f t="shared" si="376"/>
        <v>0</v>
      </c>
      <c r="CD302" s="176">
        <f t="shared" si="376"/>
        <v>0</v>
      </c>
      <c r="CE302" s="176">
        <f t="shared" si="376"/>
        <v>0</v>
      </c>
      <c r="CF302" s="176">
        <f t="shared" si="376"/>
        <v>0</v>
      </c>
      <c r="CG302" s="176">
        <f t="shared" si="376"/>
        <v>0</v>
      </c>
      <c r="CH302" s="176">
        <f t="shared" si="376"/>
        <v>0</v>
      </c>
      <c r="CI302" s="176">
        <f t="shared" si="376"/>
        <v>0</v>
      </c>
      <c r="CJ302" s="176">
        <f t="shared" si="376"/>
        <v>0</v>
      </c>
      <c r="CK302" s="176">
        <f t="shared" si="376"/>
        <v>0</v>
      </c>
      <c r="CL302" s="176">
        <f t="shared" si="376"/>
        <v>0</v>
      </c>
      <c r="CM302" s="176">
        <f t="shared" si="376"/>
        <v>0</v>
      </c>
      <c r="CN302" s="176">
        <f t="shared" si="376"/>
        <v>0</v>
      </c>
      <c r="CO302" s="176">
        <f t="shared" si="380"/>
        <v>0</v>
      </c>
      <c r="CP302" s="176">
        <f t="shared" si="380"/>
        <v>0</v>
      </c>
      <c r="CQ302" s="176">
        <f t="shared" si="380"/>
        <v>0</v>
      </c>
      <c r="CR302" s="176">
        <f t="shared" si="380"/>
        <v>0</v>
      </c>
      <c r="CS302" s="176">
        <f t="shared" si="380"/>
        <v>0</v>
      </c>
      <c r="CT302" s="176">
        <f t="shared" si="380"/>
        <v>0</v>
      </c>
      <c r="CU302" s="176">
        <f t="shared" si="380"/>
        <v>0</v>
      </c>
      <c r="CV302" s="176">
        <f t="shared" si="380"/>
        <v>0</v>
      </c>
      <c r="CW302" s="176">
        <f t="shared" si="380"/>
        <v>0</v>
      </c>
      <c r="CX302" s="176">
        <f t="shared" si="380"/>
        <v>0</v>
      </c>
      <c r="CY302" s="176">
        <f t="shared" si="380"/>
        <v>0</v>
      </c>
      <c r="CZ302" s="176">
        <f t="shared" si="380"/>
        <v>0</v>
      </c>
      <c r="DA302" s="176">
        <f t="shared" si="380"/>
        <v>0</v>
      </c>
      <c r="DB302" s="176">
        <f t="shared" si="378"/>
        <v>0</v>
      </c>
      <c r="DC302" s="176">
        <f t="shared" si="378"/>
        <v>0</v>
      </c>
      <c r="DD302" s="176">
        <f t="shared" si="378"/>
        <v>0</v>
      </c>
      <c r="DE302" s="176">
        <f t="shared" si="378"/>
        <v>0</v>
      </c>
      <c r="DF302" s="176">
        <f t="shared" si="378"/>
        <v>0</v>
      </c>
      <c r="DG302" s="176">
        <f t="shared" si="378"/>
        <v>0</v>
      </c>
      <c r="DH302" s="176">
        <f t="shared" si="378"/>
        <v>0</v>
      </c>
      <c r="DI302" s="176">
        <f t="shared" si="378"/>
        <v>0</v>
      </c>
      <c r="DJ302" s="176">
        <f t="shared" si="378"/>
        <v>0</v>
      </c>
      <c r="DK302" s="176">
        <f t="shared" si="378"/>
        <v>0</v>
      </c>
      <c r="DL302" s="176">
        <f t="shared" si="378"/>
        <v>0</v>
      </c>
      <c r="DM302" s="176">
        <f t="shared" si="378"/>
        <v>0</v>
      </c>
      <c r="DN302" s="176">
        <f t="shared" si="378"/>
        <v>0</v>
      </c>
      <c r="DO302" s="176">
        <f t="shared" si="384"/>
        <v>0</v>
      </c>
      <c r="DP302" s="176">
        <f t="shared" si="384"/>
        <v>0</v>
      </c>
      <c r="DQ302" s="176">
        <f t="shared" si="384"/>
        <v>0</v>
      </c>
      <c r="DR302" s="176">
        <f t="shared" si="384"/>
        <v>0</v>
      </c>
      <c r="DS302" s="176">
        <f t="shared" si="384"/>
        <v>0</v>
      </c>
      <c r="DT302" s="176">
        <f t="shared" si="384"/>
        <v>0</v>
      </c>
      <c r="DU302" s="176">
        <f t="shared" si="384"/>
        <v>0</v>
      </c>
      <c r="DV302" s="176">
        <f t="shared" si="384"/>
        <v>0</v>
      </c>
      <c r="DW302" s="176">
        <f t="shared" si="384"/>
        <v>0</v>
      </c>
      <c r="DX302" s="176">
        <f t="shared" si="384"/>
        <v>0</v>
      </c>
      <c r="DY302" s="176">
        <f t="shared" si="384"/>
        <v>0</v>
      </c>
      <c r="DZ302" s="176">
        <f t="shared" si="384"/>
        <v>0</v>
      </c>
      <c r="EA302" s="176">
        <f t="shared" si="384"/>
        <v>0</v>
      </c>
      <c r="EB302" s="176">
        <f t="shared" si="384"/>
        <v>0</v>
      </c>
      <c r="EC302" s="176">
        <f t="shared" si="381"/>
        <v>0</v>
      </c>
      <c r="ED302" s="176">
        <f t="shared" si="381"/>
        <v>0</v>
      </c>
      <c r="EE302" s="176">
        <f t="shared" si="381"/>
        <v>0</v>
      </c>
      <c r="EF302" s="176">
        <f t="shared" si="381"/>
        <v>0</v>
      </c>
      <c r="EG302" s="176">
        <f t="shared" si="381"/>
        <v>0</v>
      </c>
      <c r="EH302" s="176">
        <f t="shared" si="381"/>
        <v>0</v>
      </c>
      <c r="EI302" s="176">
        <f t="shared" si="381"/>
        <v>0</v>
      </c>
      <c r="EJ302" s="176">
        <f t="shared" si="381"/>
        <v>0</v>
      </c>
      <c r="EK302" s="176">
        <f t="shared" si="381"/>
        <v>0</v>
      </c>
      <c r="EL302" s="176">
        <f t="shared" si="381"/>
        <v>0</v>
      </c>
      <c r="EM302" s="176">
        <f t="shared" si="389"/>
        <v>0</v>
      </c>
      <c r="EN302" s="176">
        <f t="shared" si="389"/>
        <v>0</v>
      </c>
      <c r="EO302" s="176">
        <f t="shared" si="389"/>
        <v>0</v>
      </c>
      <c r="EP302" s="176">
        <f t="shared" si="389"/>
        <v>0</v>
      </c>
      <c r="EQ302" s="176">
        <f t="shared" si="389"/>
        <v>0</v>
      </c>
      <c r="ER302" s="176">
        <f t="shared" si="389"/>
        <v>0</v>
      </c>
      <c r="ES302" s="176">
        <f t="shared" si="389"/>
        <v>0</v>
      </c>
      <c r="ET302" s="176">
        <f t="shared" si="389"/>
        <v>0</v>
      </c>
      <c r="EU302" s="176">
        <f t="shared" si="389"/>
        <v>0</v>
      </c>
      <c r="EV302" s="176">
        <f t="shared" si="389"/>
        <v>0</v>
      </c>
      <c r="EW302" s="176">
        <f t="shared" si="389"/>
        <v>0</v>
      </c>
      <c r="EX302" s="176">
        <f t="shared" si="389"/>
        <v>0</v>
      </c>
      <c r="EY302" s="176">
        <f t="shared" si="389"/>
        <v>0</v>
      </c>
      <c r="EZ302" s="176">
        <f t="shared" si="389"/>
        <v>0</v>
      </c>
      <c r="FA302" s="176">
        <f t="shared" si="389"/>
        <v>0</v>
      </c>
      <c r="FB302" s="176">
        <f t="shared" si="385"/>
        <v>0</v>
      </c>
      <c r="FC302" s="176">
        <f t="shared" si="385"/>
        <v>0</v>
      </c>
      <c r="FD302" s="176">
        <f t="shared" si="385"/>
        <v>0</v>
      </c>
      <c r="FE302" s="176">
        <f t="shared" si="385"/>
        <v>0</v>
      </c>
      <c r="FF302" s="176">
        <f t="shared" si="385"/>
        <v>0</v>
      </c>
      <c r="FG302" s="176">
        <f t="shared" si="385"/>
        <v>0</v>
      </c>
      <c r="FH302" s="176">
        <f t="shared" si="385"/>
        <v>0</v>
      </c>
      <c r="FI302" s="176">
        <f t="shared" si="369"/>
        <v>0</v>
      </c>
      <c r="FJ302" s="176">
        <f t="shared" si="369"/>
        <v>0</v>
      </c>
      <c r="FK302" s="176">
        <f t="shared" si="369"/>
        <v>0</v>
      </c>
      <c r="FL302" s="176">
        <f t="shared" si="369"/>
        <v>0</v>
      </c>
      <c r="FM302" s="176">
        <f t="shared" si="369"/>
        <v>0</v>
      </c>
      <c r="FN302" s="176">
        <f t="shared" si="369"/>
        <v>0</v>
      </c>
      <c r="FO302" s="176">
        <f t="shared" si="369"/>
        <v>0</v>
      </c>
      <c r="FP302" s="176">
        <f t="shared" si="369"/>
        <v>0</v>
      </c>
      <c r="FQ302" s="176">
        <f t="shared" si="369"/>
        <v>0</v>
      </c>
      <c r="FR302" s="176">
        <f t="shared" si="369"/>
        <v>0</v>
      </c>
      <c r="FS302" s="176">
        <f t="shared" si="369"/>
        <v>0</v>
      </c>
      <c r="FT302" s="176">
        <f t="shared" si="372"/>
        <v>0</v>
      </c>
      <c r="FU302" s="176">
        <f t="shared" si="372"/>
        <v>0</v>
      </c>
      <c r="FV302" s="176">
        <f t="shared" si="372"/>
        <v>0</v>
      </c>
      <c r="FW302" s="176">
        <f t="shared" si="372"/>
        <v>0</v>
      </c>
      <c r="FX302" s="176">
        <f t="shared" si="372"/>
        <v>0</v>
      </c>
      <c r="FY302" s="176">
        <f t="shared" si="372"/>
        <v>0</v>
      </c>
      <c r="FZ302" s="176">
        <f t="shared" si="372"/>
        <v>0</v>
      </c>
      <c r="GA302" s="176">
        <f t="shared" si="372"/>
        <v>0</v>
      </c>
      <c r="GB302" s="176">
        <f t="shared" si="372"/>
        <v>0</v>
      </c>
      <c r="GC302" s="176">
        <f t="shared" si="372"/>
        <v>0</v>
      </c>
      <c r="GD302" s="176">
        <f t="shared" si="370"/>
        <v>0</v>
      </c>
      <c r="GE302" s="176">
        <f t="shared" si="370"/>
        <v>0</v>
      </c>
      <c r="GF302" s="176">
        <f t="shared" si="370"/>
        <v>0</v>
      </c>
      <c r="GG302" s="176">
        <f t="shared" si="370"/>
        <v>0</v>
      </c>
      <c r="GH302" s="176">
        <f t="shared" si="370"/>
        <v>0</v>
      </c>
      <c r="GI302" s="176">
        <f t="shared" si="370"/>
        <v>0</v>
      </c>
      <c r="GJ302" s="176">
        <f t="shared" si="370"/>
        <v>0</v>
      </c>
      <c r="GK302" s="176">
        <f t="shared" si="370"/>
        <v>0</v>
      </c>
      <c r="GL302" s="176">
        <f t="shared" si="370"/>
        <v>0</v>
      </c>
      <c r="GM302" s="176">
        <f t="shared" si="370"/>
        <v>0</v>
      </c>
      <c r="GN302" s="176">
        <f t="shared" si="386"/>
        <v>0</v>
      </c>
      <c r="GO302" s="176">
        <f t="shared" si="386"/>
        <v>0</v>
      </c>
      <c r="GP302" s="176">
        <f t="shared" si="386"/>
        <v>0</v>
      </c>
      <c r="GQ302" s="176">
        <f t="shared" si="386"/>
        <v>0</v>
      </c>
      <c r="GR302" s="176">
        <f t="shared" si="386"/>
        <v>0</v>
      </c>
      <c r="GS302" s="176">
        <f t="shared" si="386"/>
        <v>0</v>
      </c>
      <c r="GT302" s="176">
        <f t="shared" si="386"/>
        <v>0</v>
      </c>
      <c r="GU302" s="176">
        <f t="shared" si="386"/>
        <v>0</v>
      </c>
      <c r="GV302" s="176">
        <f t="shared" si="386"/>
        <v>0</v>
      </c>
      <c r="GW302" s="176">
        <f t="shared" si="386"/>
        <v>0</v>
      </c>
      <c r="GX302" s="176">
        <f t="shared" si="386"/>
        <v>0</v>
      </c>
      <c r="GY302" s="176">
        <f t="shared" si="386"/>
        <v>0</v>
      </c>
      <c r="GZ302" s="176">
        <f t="shared" si="386"/>
        <v>0</v>
      </c>
      <c r="HA302" s="176">
        <f t="shared" si="386"/>
        <v>0</v>
      </c>
      <c r="HB302" s="176">
        <f t="shared" si="386"/>
        <v>0</v>
      </c>
      <c r="HC302" s="176">
        <f t="shared" si="386"/>
        <v>0</v>
      </c>
      <c r="HD302" s="176">
        <f t="shared" ref="HD302:HS313" si="392">+NORMDIST($H302,HD$12,HD$13,FALSE)</f>
        <v>0</v>
      </c>
      <c r="HE302" s="176">
        <f t="shared" si="392"/>
        <v>0</v>
      </c>
      <c r="HF302" s="176">
        <f t="shared" si="392"/>
        <v>0</v>
      </c>
      <c r="HG302" s="176">
        <f t="shared" si="392"/>
        <v>0</v>
      </c>
      <c r="HH302" s="176">
        <f t="shared" si="392"/>
        <v>0</v>
      </c>
      <c r="HI302" s="176">
        <f t="shared" si="392"/>
        <v>0</v>
      </c>
      <c r="HJ302" s="176">
        <f t="shared" si="392"/>
        <v>0</v>
      </c>
      <c r="HK302" s="176">
        <f t="shared" si="392"/>
        <v>0</v>
      </c>
      <c r="HL302" s="176">
        <f t="shared" si="392"/>
        <v>0</v>
      </c>
      <c r="HM302" s="176">
        <f t="shared" si="392"/>
        <v>0</v>
      </c>
      <c r="HN302" s="176">
        <f t="shared" si="392"/>
        <v>0</v>
      </c>
      <c r="HO302" s="176">
        <f t="shared" si="392"/>
        <v>0</v>
      </c>
      <c r="HP302" s="176">
        <f t="shared" si="392"/>
        <v>0</v>
      </c>
      <c r="HQ302" s="176">
        <f t="shared" si="392"/>
        <v>0</v>
      </c>
      <c r="HR302" s="176">
        <f t="shared" si="392"/>
        <v>0</v>
      </c>
      <c r="HS302" s="176">
        <f t="shared" si="387"/>
        <v>0</v>
      </c>
      <c r="HT302" s="176">
        <f t="shared" si="387"/>
        <v>0</v>
      </c>
      <c r="HU302" s="176">
        <f t="shared" si="387"/>
        <v>0</v>
      </c>
      <c r="HV302" s="176">
        <f t="shared" si="387"/>
        <v>0</v>
      </c>
      <c r="HW302" s="176">
        <f t="shared" si="387"/>
        <v>0</v>
      </c>
      <c r="HX302" s="176">
        <f t="shared" si="387"/>
        <v>0</v>
      </c>
      <c r="HY302" s="176">
        <f t="shared" si="387"/>
        <v>0</v>
      </c>
      <c r="HZ302" s="176">
        <f t="shared" si="387"/>
        <v>0</v>
      </c>
      <c r="IA302" s="176">
        <f t="shared" si="387"/>
        <v>0</v>
      </c>
      <c r="IB302" s="176">
        <f t="shared" si="387"/>
        <v>0</v>
      </c>
      <c r="IC302" s="176">
        <f t="shared" si="387"/>
        <v>0</v>
      </c>
      <c r="ID302" s="176">
        <f t="shared" si="387"/>
        <v>0</v>
      </c>
      <c r="IE302" s="176">
        <f t="shared" si="383"/>
        <v>0</v>
      </c>
      <c r="IF302" s="176">
        <f t="shared" si="383"/>
        <v>0</v>
      </c>
      <c r="IG302" s="176">
        <f t="shared" si="383"/>
        <v>0</v>
      </c>
    </row>
    <row r="303" spans="2:241" ht="12.75" customHeight="1" x14ac:dyDescent="0.25">
      <c r="B303" s="174"/>
      <c r="C303" s="174"/>
      <c r="D303" s="174">
        <f t="shared" si="347"/>
        <v>0</v>
      </c>
      <c r="E303"/>
      <c r="F303"/>
      <c r="G303" s="177">
        <v>290</v>
      </c>
      <c r="H303" s="176">
        <f t="shared" si="348"/>
        <v>44.965035209655582</v>
      </c>
      <c r="I303" s="176">
        <f t="shared" si="349"/>
        <v>0</v>
      </c>
      <c r="K303" s="176">
        <f t="shared" si="373"/>
        <v>0</v>
      </c>
      <c r="L303" s="176">
        <f t="shared" si="373"/>
        <v>0</v>
      </c>
      <c r="M303" s="176">
        <f t="shared" si="373"/>
        <v>0</v>
      </c>
      <c r="N303" s="176">
        <f t="shared" si="373"/>
        <v>0</v>
      </c>
      <c r="O303" s="176">
        <f t="shared" si="373"/>
        <v>0</v>
      </c>
      <c r="P303" s="176">
        <f t="shared" si="373"/>
        <v>0</v>
      </c>
      <c r="Q303" s="176">
        <f t="shared" si="373"/>
        <v>0</v>
      </c>
      <c r="R303" s="176">
        <f t="shared" si="373"/>
        <v>0</v>
      </c>
      <c r="S303" s="176">
        <f t="shared" si="373"/>
        <v>0</v>
      </c>
      <c r="T303" s="176">
        <f t="shared" si="373"/>
        <v>0</v>
      </c>
      <c r="U303" s="176">
        <f t="shared" si="373"/>
        <v>0</v>
      </c>
      <c r="V303" s="176">
        <f t="shared" si="373"/>
        <v>0</v>
      </c>
      <c r="W303" s="176">
        <f t="shared" si="373"/>
        <v>0</v>
      </c>
      <c r="X303" s="176">
        <f t="shared" si="373"/>
        <v>0</v>
      </c>
      <c r="Y303" s="176">
        <f t="shared" si="373"/>
        <v>0</v>
      </c>
      <c r="Z303" s="176">
        <f t="shared" si="373"/>
        <v>0</v>
      </c>
      <c r="AA303" s="176">
        <f t="shared" si="368"/>
        <v>0</v>
      </c>
      <c r="AB303" s="176">
        <f t="shared" si="368"/>
        <v>0</v>
      </c>
      <c r="AC303" s="176">
        <f t="shared" si="368"/>
        <v>0</v>
      </c>
      <c r="AD303" s="176">
        <f t="shared" si="368"/>
        <v>0</v>
      </c>
      <c r="AE303" s="176">
        <f t="shared" si="368"/>
        <v>0</v>
      </c>
      <c r="AF303" s="176">
        <f t="shared" si="368"/>
        <v>0</v>
      </c>
      <c r="AG303" s="176">
        <f t="shared" si="368"/>
        <v>0</v>
      </c>
      <c r="AH303" s="176">
        <f t="shared" si="368"/>
        <v>0</v>
      </c>
      <c r="AI303" s="176">
        <f t="shared" si="368"/>
        <v>0</v>
      </c>
      <c r="AJ303" s="176">
        <f t="shared" si="368"/>
        <v>0</v>
      </c>
      <c r="AK303" s="176">
        <f t="shared" si="368"/>
        <v>0</v>
      </c>
      <c r="AL303" s="176">
        <f t="shared" si="368"/>
        <v>0</v>
      </c>
      <c r="AM303" s="176">
        <f t="shared" si="368"/>
        <v>0</v>
      </c>
      <c r="AN303" s="176">
        <f t="shared" si="368"/>
        <v>0</v>
      </c>
      <c r="AO303" s="176">
        <f t="shared" si="375"/>
        <v>0</v>
      </c>
      <c r="AP303" s="176">
        <f t="shared" si="375"/>
        <v>0</v>
      </c>
      <c r="AQ303" s="176">
        <f t="shared" si="375"/>
        <v>0</v>
      </c>
      <c r="AR303" s="176">
        <f t="shared" si="375"/>
        <v>0</v>
      </c>
      <c r="AS303" s="176">
        <f t="shared" si="375"/>
        <v>0</v>
      </c>
      <c r="AT303" s="176">
        <f t="shared" si="375"/>
        <v>0</v>
      </c>
      <c r="AU303" s="176">
        <f t="shared" si="375"/>
        <v>0</v>
      </c>
      <c r="AV303" s="176">
        <f t="shared" si="375"/>
        <v>0</v>
      </c>
      <c r="AW303" s="176">
        <f t="shared" si="375"/>
        <v>0</v>
      </c>
      <c r="AX303" s="176">
        <f t="shared" si="375"/>
        <v>0</v>
      </c>
      <c r="AY303" s="176">
        <f t="shared" si="356"/>
        <v>0</v>
      </c>
      <c r="AZ303" s="176">
        <f t="shared" si="356"/>
        <v>0</v>
      </c>
      <c r="BA303" s="176">
        <f t="shared" si="356"/>
        <v>0</v>
      </c>
      <c r="BB303" s="176">
        <f t="shared" si="356"/>
        <v>0</v>
      </c>
      <c r="BC303" s="176">
        <f t="shared" si="356"/>
        <v>0</v>
      </c>
      <c r="BD303" s="176">
        <f t="shared" si="356"/>
        <v>0</v>
      </c>
      <c r="BE303" s="176">
        <f t="shared" si="356"/>
        <v>0</v>
      </c>
      <c r="BF303" s="176">
        <f t="shared" si="356"/>
        <v>0</v>
      </c>
      <c r="BG303" s="176">
        <f t="shared" si="356"/>
        <v>0</v>
      </c>
      <c r="BH303" s="176">
        <f t="shared" si="356"/>
        <v>0</v>
      </c>
      <c r="BI303" s="176">
        <f t="shared" si="391"/>
        <v>0</v>
      </c>
      <c r="BJ303" s="176">
        <f t="shared" si="391"/>
        <v>0</v>
      </c>
      <c r="BK303" s="176">
        <f t="shared" si="391"/>
        <v>0</v>
      </c>
      <c r="BL303" s="176">
        <f t="shared" si="391"/>
        <v>0</v>
      </c>
      <c r="BM303" s="176">
        <f t="shared" si="391"/>
        <v>0</v>
      </c>
      <c r="BN303" s="176">
        <f t="shared" si="391"/>
        <v>0</v>
      </c>
      <c r="BO303" s="176">
        <f t="shared" si="391"/>
        <v>0</v>
      </c>
      <c r="BP303" s="176">
        <f t="shared" si="391"/>
        <v>0</v>
      </c>
      <c r="BQ303" s="176">
        <f t="shared" si="391"/>
        <v>0</v>
      </c>
      <c r="BR303" s="176">
        <f t="shared" si="391"/>
        <v>0</v>
      </c>
      <c r="BS303" s="176">
        <f t="shared" si="388"/>
        <v>0</v>
      </c>
      <c r="BT303" s="176">
        <f t="shared" si="388"/>
        <v>0</v>
      </c>
      <c r="BU303" s="176">
        <f t="shared" si="388"/>
        <v>0</v>
      </c>
      <c r="BV303" s="176">
        <f t="shared" si="388"/>
        <v>0</v>
      </c>
      <c r="BW303" s="176">
        <f t="shared" si="388"/>
        <v>0</v>
      </c>
      <c r="BX303" s="176">
        <f t="shared" si="388"/>
        <v>0</v>
      </c>
      <c r="BY303" s="176">
        <f t="shared" si="388"/>
        <v>0</v>
      </c>
      <c r="BZ303" s="176">
        <f t="shared" si="388"/>
        <v>0</v>
      </c>
      <c r="CA303" s="176">
        <f t="shared" si="388"/>
        <v>0</v>
      </c>
      <c r="CB303" s="176">
        <f t="shared" si="388"/>
        <v>0</v>
      </c>
      <c r="CC303" s="176">
        <f t="shared" si="376"/>
        <v>0</v>
      </c>
      <c r="CD303" s="176">
        <f t="shared" si="376"/>
        <v>0</v>
      </c>
      <c r="CE303" s="176">
        <f t="shared" si="376"/>
        <v>0</v>
      </c>
      <c r="CF303" s="176">
        <f t="shared" si="376"/>
        <v>0</v>
      </c>
      <c r="CG303" s="176">
        <f t="shared" si="376"/>
        <v>0</v>
      </c>
      <c r="CH303" s="176">
        <f t="shared" si="376"/>
        <v>0</v>
      </c>
      <c r="CI303" s="176">
        <f t="shared" si="376"/>
        <v>0</v>
      </c>
      <c r="CJ303" s="176">
        <f t="shared" si="376"/>
        <v>0</v>
      </c>
      <c r="CK303" s="176">
        <f t="shared" si="376"/>
        <v>0</v>
      </c>
      <c r="CL303" s="176">
        <f t="shared" si="376"/>
        <v>0</v>
      </c>
      <c r="CM303" s="176">
        <f t="shared" si="376"/>
        <v>0</v>
      </c>
      <c r="CN303" s="176">
        <f t="shared" si="376"/>
        <v>0</v>
      </c>
      <c r="CO303" s="176">
        <f t="shared" si="380"/>
        <v>0</v>
      </c>
      <c r="CP303" s="176">
        <f t="shared" si="380"/>
        <v>0</v>
      </c>
      <c r="CQ303" s="176">
        <f t="shared" si="380"/>
        <v>0</v>
      </c>
      <c r="CR303" s="176">
        <f t="shared" si="380"/>
        <v>0</v>
      </c>
      <c r="CS303" s="176">
        <f t="shared" si="380"/>
        <v>0</v>
      </c>
      <c r="CT303" s="176">
        <f t="shared" si="380"/>
        <v>0</v>
      </c>
      <c r="CU303" s="176">
        <f t="shared" si="380"/>
        <v>0</v>
      </c>
      <c r="CV303" s="176">
        <f t="shared" si="380"/>
        <v>0</v>
      </c>
      <c r="CW303" s="176">
        <f t="shared" si="380"/>
        <v>0</v>
      </c>
      <c r="CX303" s="176">
        <f t="shared" si="380"/>
        <v>0</v>
      </c>
      <c r="CY303" s="176">
        <f t="shared" si="380"/>
        <v>0</v>
      </c>
      <c r="CZ303" s="176">
        <f t="shared" si="380"/>
        <v>0</v>
      </c>
      <c r="DA303" s="176">
        <f t="shared" si="380"/>
        <v>0</v>
      </c>
      <c r="DB303" s="176">
        <f t="shared" si="378"/>
        <v>0</v>
      </c>
      <c r="DC303" s="176">
        <f t="shared" si="378"/>
        <v>0</v>
      </c>
      <c r="DD303" s="176">
        <f t="shared" si="378"/>
        <v>0</v>
      </c>
      <c r="DE303" s="176">
        <f t="shared" si="378"/>
        <v>0</v>
      </c>
      <c r="DF303" s="176">
        <f t="shared" si="378"/>
        <v>0</v>
      </c>
      <c r="DG303" s="176">
        <f t="shared" si="378"/>
        <v>0</v>
      </c>
      <c r="DH303" s="176">
        <f t="shared" si="378"/>
        <v>0</v>
      </c>
      <c r="DI303" s="176">
        <f t="shared" si="378"/>
        <v>0</v>
      </c>
      <c r="DJ303" s="176">
        <f t="shared" si="378"/>
        <v>0</v>
      </c>
      <c r="DK303" s="176">
        <f t="shared" si="378"/>
        <v>0</v>
      </c>
      <c r="DL303" s="176">
        <f t="shared" si="378"/>
        <v>0</v>
      </c>
      <c r="DM303" s="176">
        <f t="shared" si="378"/>
        <v>0</v>
      </c>
      <c r="DN303" s="176">
        <f t="shared" si="378"/>
        <v>0</v>
      </c>
      <c r="DO303" s="176">
        <f t="shared" si="384"/>
        <v>0</v>
      </c>
      <c r="DP303" s="176">
        <f t="shared" si="384"/>
        <v>0</v>
      </c>
      <c r="DQ303" s="176">
        <f t="shared" si="384"/>
        <v>0</v>
      </c>
      <c r="DR303" s="176">
        <f t="shared" si="384"/>
        <v>0</v>
      </c>
      <c r="DS303" s="176">
        <f t="shared" si="384"/>
        <v>0</v>
      </c>
      <c r="DT303" s="176">
        <f t="shared" si="384"/>
        <v>0</v>
      </c>
      <c r="DU303" s="176">
        <f t="shared" si="384"/>
        <v>0</v>
      </c>
      <c r="DV303" s="176">
        <f t="shared" si="384"/>
        <v>0</v>
      </c>
      <c r="DW303" s="176">
        <f t="shared" si="384"/>
        <v>0</v>
      </c>
      <c r="DX303" s="176">
        <f t="shared" si="384"/>
        <v>0</v>
      </c>
      <c r="DY303" s="176">
        <f t="shared" si="384"/>
        <v>0</v>
      </c>
      <c r="DZ303" s="176">
        <f t="shared" si="384"/>
        <v>0</v>
      </c>
      <c r="EA303" s="176">
        <f t="shared" si="384"/>
        <v>0</v>
      </c>
      <c r="EB303" s="176">
        <f t="shared" si="384"/>
        <v>0</v>
      </c>
      <c r="EC303" s="176">
        <f t="shared" si="381"/>
        <v>0</v>
      </c>
      <c r="ED303" s="176">
        <f t="shared" si="381"/>
        <v>0</v>
      </c>
      <c r="EE303" s="176">
        <f t="shared" si="381"/>
        <v>0</v>
      </c>
      <c r="EF303" s="176">
        <f t="shared" si="381"/>
        <v>0</v>
      </c>
      <c r="EG303" s="176">
        <f t="shared" si="381"/>
        <v>0</v>
      </c>
      <c r="EH303" s="176">
        <f t="shared" si="381"/>
        <v>0</v>
      </c>
      <c r="EI303" s="176">
        <f t="shared" si="381"/>
        <v>0</v>
      </c>
      <c r="EJ303" s="176">
        <f t="shared" si="381"/>
        <v>0</v>
      </c>
      <c r="EK303" s="176">
        <f t="shared" si="381"/>
        <v>0</v>
      </c>
      <c r="EL303" s="176">
        <f t="shared" si="381"/>
        <v>0</v>
      </c>
      <c r="EM303" s="176">
        <f t="shared" si="389"/>
        <v>0</v>
      </c>
      <c r="EN303" s="176">
        <f t="shared" si="389"/>
        <v>0</v>
      </c>
      <c r="EO303" s="176">
        <f t="shared" si="389"/>
        <v>0</v>
      </c>
      <c r="EP303" s="176">
        <f t="shared" si="389"/>
        <v>0</v>
      </c>
      <c r="EQ303" s="176">
        <f t="shared" si="389"/>
        <v>0</v>
      </c>
      <c r="ER303" s="176">
        <f t="shared" si="389"/>
        <v>0</v>
      </c>
      <c r="ES303" s="176">
        <f t="shared" si="389"/>
        <v>0</v>
      </c>
      <c r="ET303" s="176">
        <f t="shared" si="389"/>
        <v>0</v>
      </c>
      <c r="EU303" s="176">
        <f t="shared" si="389"/>
        <v>0</v>
      </c>
      <c r="EV303" s="176">
        <f t="shared" si="389"/>
        <v>0</v>
      </c>
      <c r="EW303" s="176">
        <f t="shared" si="389"/>
        <v>0</v>
      </c>
      <c r="EX303" s="176">
        <f t="shared" si="389"/>
        <v>0</v>
      </c>
      <c r="EY303" s="176">
        <f t="shared" si="389"/>
        <v>0</v>
      </c>
      <c r="EZ303" s="176">
        <f t="shared" si="389"/>
        <v>0</v>
      </c>
      <c r="FA303" s="176">
        <f t="shared" si="389"/>
        <v>0</v>
      </c>
      <c r="FB303" s="176">
        <f t="shared" si="385"/>
        <v>0</v>
      </c>
      <c r="FC303" s="176">
        <f t="shared" si="385"/>
        <v>0</v>
      </c>
      <c r="FD303" s="176">
        <f t="shared" si="385"/>
        <v>0</v>
      </c>
      <c r="FE303" s="176">
        <f t="shared" si="385"/>
        <v>0</v>
      </c>
      <c r="FF303" s="176">
        <f t="shared" si="385"/>
        <v>0</v>
      </c>
      <c r="FG303" s="176">
        <f t="shared" si="385"/>
        <v>0</v>
      </c>
      <c r="FH303" s="176">
        <f t="shared" si="385"/>
        <v>0</v>
      </c>
      <c r="FI303" s="176">
        <f t="shared" si="369"/>
        <v>0</v>
      </c>
      <c r="FJ303" s="176">
        <f t="shared" si="369"/>
        <v>0</v>
      </c>
      <c r="FK303" s="176">
        <f t="shared" si="369"/>
        <v>0</v>
      </c>
      <c r="FL303" s="176">
        <f t="shared" si="369"/>
        <v>0</v>
      </c>
      <c r="FM303" s="176">
        <f t="shared" si="369"/>
        <v>0</v>
      </c>
      <c r="FN303" s="176">
        <f t="shared" si="369"/>
        <v>0</v>
      </c>
      <c r="FO303" s="176">
        <f t="shared" si="369"/>
        <v>0</v>
      </c>
      <c r="FP303" s="176">
        <f t="shared" si="369"/>
        <v>0</v>
      </c>
      <c r="FQ303" s="176">
        <f t="shared" si="369"/>
        <v>0</v>
      </c>
      <c r="FR303" s="176">
        <f t="shared" si="369"/>
        <v>0</v>
      </c>
      <c r="FS303" s="176">
        <f t="shared" si="369"/>
        <v>0</v>
      </c>
      <c r="FT303" s="176">
        <f t="shared" si="372"/>
        <v>0</v>
      </c>
      <c r="FU303" s="176">
        <f t="shared" si="372"/>
        <v>0</v>
      </c>
      <c r="FV303" s="176">
        <f t="shared" si="372"/>
        <v>0</v>
      </c>
      <c r="FW303" s="176">
        <f t="shared" si="372"/>
        <v>0</v>
      </c>
      <c r="FX303" s="176">
        <f t="shared" si="372"/>
        <v>0</v>
      </c>
      <c r="FY303" s="176">
        <f t="shared" si="372"/>
        <v>0</v>
      </c>
      <c r="FZ303" s="176">
        <f t="shared" si="372"/>
        <v>0</v>
      </c>
      <c r="GA303" s="176">
        <f t="shared" si="372"/>
        <v>0</v>
      </c>
      <c r="GB303" s="176">
        <f t="shared" si="372"/>
        <v>0</v>
      </c>
      <c r="GC303" s="176">
        <f t="shared" si="372"/>
        <v>0</v>
      </c>
      <c r="GD303" s="176">
        <f t="shared" si="370"/>
        <v>0</v>
      </c>
      <c r="GE303" s="176">
        <f t="shared" si="370"/>
        <v>0</v>
      </c>
      <c r="GF303" s="176">
        <f t="shared" si="370"/>
        <v>0</v>
      </c>
      <c r="GG303" s="176">
        <f t="shared" si="370"/>
        <v>0</v>
      </c>
      <c r="GH303" s="176">
        <f t="shared" si="370"/>
        <v>0</v>
      </c>
      <c r="GI303" s="176">
        <f t="shared" si="370"/>
        <v>0</v>
      </c>
      <c r="GJ303" s="176">
        <f t="shared" si="370"/>
        <v>0</v>
      </c>
      <c r="GK303" s="176">
        <f t="shared" si="370"/>
        <v>0</v>
      </c>
      <c r="GL303" s="176">
        <f t="shared" si="370"/>
        <v>0</v>
      </c>
      <c r="GM303" s="176">
        <f t="shared" si="370"/>
        <v>0</v>
      </c>
      <c r="GN303" s="176">
        <f t="shared" si="386"/>
        <v>0</v>
      </c>
      <c r="GO303" s="176">
        <f t="shared" si="386"/>
        <v>0</v>
      </c>
      <c r="GP303" s="176">
        <f t="shared" si="386"/>
        <v>0</v>
      </c>
      <c r="GQ303" s="176">
        <f t="shared" si="386"/>
        <v>0</v>
      </c>
      <c r="GR303" s="176">
        <f t="shared" si="386"/>
        <v>0</v>
      </c>
      <c r="GS303" s="176">
        <f t="shared" si="386"/>
        <v>0</v>
      </c>
      <c r="GT303" s="176">
        <f t="shared" si="386"/>
        <v>0</v>
      </c>
      <c r="GU303" s="176">
        <f t="shared" si="386"/>
        <v>0</v>
      </c>
      <c r="GV303" s="176">
        <f t="shared" si="386"/>
        <v>0</v>
      </c>
      <c r="GW303" s="176">
        <f t="shared" si="386"/>
        <v>0</v>
      </c>
      <c r="GX303" s="176">
        <f t="shared" si="386"/>
        <v>0</v>
      </c>
      <c r="GY303" s="176">
        <f t="shared" si="386"/>
        <v>0</v>
      </c>
      <c r="GZ303" s="176">
        <f t="shared" si="386"/>
        <v>0</v>
      </c>
      <c r="HA303" s="176">
        <f t="shared" si="386"/>
        <v>0</v>
      </c>
      <c r="HB303" s="176">
        <f t="shared" si="386"/>
        <v>0</v>
      </c>
      <c r="HC303" s="176">
        <f t="shared" si="386"/>
        <v>0</v>
      </c>
      <c r="HD303" s="176">
        <f t="shared" si="392"/>
        <v>0</v>
      </c>
      <c r="HE303" s="176">
        <f t="shared" si="392"/>
        <v>0</v>
      </c>
      <c r="HF303" s="176">
        <f t="shared" si="392"/>
        <v>0</v>
      </c>
      <c r="HG303" s="176">
        <f t="shared" si="392"/>
        <v>0</v>
      </c>
      <c r="HH303" s="176">
        <f t="shared" si="392"/>
        <v>0</v>
      </c>
      <c r="HI303" s="176">
        <f t="shared" si="392"/>
        <v>0</v>
      </c>
      <c r="HJ303" s="176">
        <f t="shared" si="392"/>
        <v>0</v>
      </c>
      <c r="HK303" s="176">
        <f t="shared" si="392"/>
        <v>0</v>
      </c>
      <c r="HL303" s="176">
        <f t="shared" si="392"/>
        <v>0</v>
      </c>
      <c r="HM303" s="176">
        <f t="shared" si="392"/>
        <v>0</v>
      </c>
      <c r="HN303" s="176">
        <f t="shared" si="392"/>
        <v>0</v>
      </c>
      <c r="HO303" s="176">
        <f t="shared" si="392"/>
        <v>0</v>
      </c>
      <c r="HP303" s="176">
        <f t="shared" si="392"/>
        <v>0</v>
      </c>
      <c r="HQ303" s="176">
        <f t="shared" si="392"/>
        <v>0</v>
      </c>
      <c r="HR303" s="176">
        <f t="shared" si="392"/>
        <v>0</v>
      </c>
      <c r="HS303" s="176">
        <f t="shared" si="392"/>
        <v>0</v>
      </c>
      <c r="HT303" s="176">
        <f t="shared" si="387"/>
        <v>0</v>
      </c>
      <c r="HU303" s="176">
        <f t="shared" si="387"/>
        <v>0</v>
      </c>
      <c r="HV303" s="176">
        <f t="shared" si="387"/>
        <v>0</v>
      </c>
      <c r="HW303" s="176">
        <f t="shared" si="387"/>
        <v>0</v>
      </c>
      <c r="HX303" s="176">
        <f t="shared" si="387"/>
        <v>0</v>
      </c>
      <c r="HY303" s="176">
        <f t="shared" si="387"/>
        <v>0</v>
      </c>
      <c r="HZ303" s="176">
        <f t="shared" si="387"/>
        <v>0</v>
      </c>
      <c r="IA303" s="176">
        <f t="shared" si="387"/>
        <v>0</v>
      </c>
      <c r="IB303" s="176">
        <f t="shared" si="387"/>
        <v>0</v>
      </c>
      <c r="IC303" s="176">
        <f t="shared" si="387"/>
        <v>0</v>
      </c>
      <c r="ID303" s="176">
        <f t="shared" si="387"/>
        <v>0</v>
      </c>
      <c r="IE303" s="176">
        <f t="shared" si="383"/>
        <v>0</v>
      </c>
      <c r="IF303" s="176">
        <f t="shared" si="383"/>
        <v>0</v>
      </c>
      <c r="IG303" s="176">
        <f t="shared" si="383"/>
        <v>0</v>
      </c>
    </row>
    <row r="304" spans="2:241" ht="12.75" customHeight="1" x14ac:dyDescent="0.25">
      <c r="B304" s="174"/>
      <c r="C304" s="174"/>
      <c r="D304" s="174">
        <f t="shared" si="347"/>
        <v>0</v>
      </c>
      <c r="E304"/>
      <c r="F304"/>
      <c r="G304" s="177">
        <v>291</v>
      </c>
      <c r="H304" s="176">
        <f t="shared" si="348"/>
        <v>45.12008705520612</v>
      </c>
      <c r="I304" s="176">
        <f t="shared" si="349"/>
        <v>0</v>
      </c>
      <c r="K304" s="176">
        <f t="shared" si="373"/>
        <v>0</v>
      </c>
      <c r="L304" s="176">
        <f t="shared" si="373"/>
        <v>0</v>
      </c>
      <c r="M304" s="176">
        <f t="shared" si="373"/>
        <v>0</v>
      </c>
      <c r="N304" s="176">
        <f t="shared" si="373"/>
        <v>0</v>
      </c>
      <c r="O304" s="176">
        <f t="shared" si="373"/>
        <v>0</v>
      </c>
      <c r="P304" s="176">
        <f t="shared" si="373"/>
        <v>0</v>
      </c>
      <c r="Q304" s="176">
        <f t="shared" si="373"/>
        <v>0</v>
      </c>
      <c r="R304" s="176">
        <f t="shared" si="373"/>
        <v>0</v>
      </c>
      <c r="S304" s="176">
        <f t="shared" si="373"/>
        <v>0</v>
      </c>
      <c r="T304" s="176">
        <f t="shared" si="373"/>
        <v>0</v>
      </c>
      <c r="U304" s="176">
        <f t="shared" si="373"/>
        <v>0</v>
      </c>
      <c r="V304" s="176">
        <f t="shared" si="373"/>
        <v>0</v>
      </c>
      <c r="W304" s="176">
        <f t="shared" si="373"/>
        <v>0</v>
      </c>
      <c r="X304" s="176">
        <f t="shared" si="373"/>
        <v>0</v>
      </c>
      <c r="Y304" s="176">
        <f t="shared" si="373"/>
        <v>0</v>
      </c>
      <c r="Z304" s="176">
        <f t="shared" ref="Z304:AO319" si="393">+NORMDIST($H304,Z$12,Z$13,FALSE)</f>
        <v>0</v>
      </c>
      <c r="AA304" s="176">
        <f t="shared" si="393"/>
        <v>0</v>
      </c>
      <c r="AB304" s="176">
        <f t="shared" si="393"/>
        <v>0</v>
      </c>
      <c r="AC304" s="176">
        <f t="shared" si="393"/>
        <v>0</v>
      </c>
      <c r="AD304" s="176">
        <f t="shared" si="393"/>
        <v>0</v>
      </c>
      <c r="AE304" s="176">
        <f t="shared" si="368"/>
        <v>0</v>
      </c>
      <c r="AF304" s="176">
        <f t="shared" si="368"/>
        <v>0</v>
      </c>
      <c r="AG304" s="176">
        <f t="shared" si="368"/>
        <v>0</v>
      </c>
      <c r="AH304" s="176">
        <f t="shared" si="368"/>
        <v>0</v>
      </c>
      <c r="AI304" s="176">
        <f t="shared" si="368"/>
        <v>0</v>
      </c>
      <c r="AJ304" s="176">
        <f t="shared" si="368"/>
        <v>0</v>
      </c>
      <c r="AK304" s="176">
        <f t="shared" ref="AE304:AN313" si="394">+NORMDIST($H304,AK$12,AK$13,FALSE)</f>
        <v>0</v>
      </c>
      <c r="AL304" s="176">
        <f t="shared" si="394"/>
        <v>0</v>
      </c>
      <c r="AM304" s="176">
        <f t="shared" si="394"/>
        <v>0</v>
      </c>
      <c r="AN304" s="176">
        <f t="shared" si="394"/>
        <v>0</v>
      </c>
      <c r="AO304" s="176">
        <f t="shared" si="375"/>
        <v>0</v>
      </c>
      <c r="AP304" s="176">
        <f t="shared" si="375"/>
        <v>0</v>
      </c>
      <c r="AQ304" s="176">
        <f t="shared" si="375"/>
        <v>0</v>
      </c>
      <c r="AR304" s="176">
        <f t="shared" si="375"/>
        <v>0</v>
      </c>
      <c r="AS304" s="176">
        <f t="shared" si="375"/>
        <v>0</v>
      </c>
      <c r="AT304" s="176">
        <f t="shared" si="375"/>
        <v>0</v>
      </c>
      <c r="AU304" s="176">
        <f t="shared" si="375"/>
        <v>0</v>
      </c>
      <c r="AV304" s="176">
        <f t="shared" si="375"/>
        <v>0</v>
      </c>
      <c r="AW304" s="176">
        <f t="shared" si="375"/>
        <v>0</v>
      </c>
      <c r="AX304" s="176">
        <f t="shared" si="375"/>
        <v>0</v>
      </c>
      <c r="AY304" s="176">
        <f t="shared" si="356"/>
        <v>0</v>
      </c>
      <c r="AZ304" s="176">
        <f t="shared" si="356"/>
        <v>0</v>
      </c>
      <c r="BA304" s="176">
        <f t="shared" si="356"/>
        <v>0</v>
      </c>
      <c r="BB304" s="176">
        <f t="shared" si="356"/>
        <v>0</v>
      </c>
      <c r="BC304" s="176">
        <f t="shared" si="356"/>
        <v>0</v>
      </c>
      <c r="BD304" s="176">
        <f t="shared" si="356"/>
        <v>0</v>
      </c>
      <c r="BE304" s="176">
        <f t="shared" si="356"/>
        <v>0</v>
      </c>
      <c r="BF304" s="176">
        <f t="shared" si="356"/>
        <v>0</v>
      </c>
      <c r="BG304" s="176">
        <f t="shared" si="356"/>
        <v>0</v>
      </c>
      <c r="BH304" s="176">
        <f t="shared" ref="BH304" si="395">+NORMDIST($H304,BH$12,BH$13,FALSE)</f>
        <v>0</v>
      </c>
      <c r="BI304" s="176">
        <f t="shared" si="391"/>
        <v>0</v>
      </c>
      <c r="BJ304" s="176">
        <f t="shared" si="391"/>
        <v>0</v>
      </c>
      <c r="BK304" s="176">
        <f t="shared" si="391"/>
        <v>0</v>
      </c>
      <c r="BL304" s="176">
        <f t="shared" si="391"/>
        <v>0</v>
      </c>
      <c r="BM304" s="176">
        <f t="shared" si="391"/>
        <v>0</v>
      </c>
      <c r="BN304" s="176">
        <f t="shared" si="391"/>
        <v>0</v>
      </c>
      <c r="BO304" s="176">
        <f t="shared" si="391"/>
        <v>0</v>
      </c>
      <c r="BP304" s="176">
        <f t="shared" si="391"/>
        <v>0</v>
      </c>
      <c r="BQ304" s="176">
        <f t="shared" si="391"/>
        <v>0</v>
      </c>
      <c r="BR304" s="176">
        <f t="shared" si="391"/>
        <v>0</v>
      </c>
      <c r="BS304" s="176">
        <f t="shared" si="388"/>
        <v>0</v>
      </c>
      <c r="BT304" s="176">
        <f t="shared" si="388"/>
        <v>0</v>
      </c>
      <c r="BU304" s="176">
        <f t="shared" si="388"/>
        <v>0</v>
      </c>
      <c r="BV304" s="176">
        <f t="shared" si="388"/>
        <v>0</v>
      </c>
      <c r="BW304" s="176">
        <f t="shared" si="388"/>
        <v>0</v>
      </c>
      <c r="BX304" s="176">
        <f t="shared" si="388"/>
        <v>0</v>
      </c>
      <c r="BY304" s="176">
        <f t="shared" si="388"/>
        <v>0</v>
      </c>
      <c r="BZ304" s="176">
        <f t="shared" si="388"/>
        <v>0</v>
      </c>
      <c r="CA304" s="176">
        <f t="shared" si="388"/>
        <v>0</v>
      </c>
      <c r="CB304" s="176">
        <f t="shared" si="388"/>
        <v>0</v>
      </c>
      <c r="CC304" s="176">
        <f t="shared" si="376"/>
        <v>0</v>
      </c>
      <c r="CD304" s="176">
        <f t="shared" si="376"/>
        <v>0</v>
      </c>
      <c r="CE304" s="176">
        <f t="shared" si="376"/>
        <v>0</v>
      </c>
      <c r="CF304" s="176">
        <f t="shared" si="376"/>
        <v>0</v>
      </c>
      <c r="CG304" s="176">
        <f t="shared" si="376"/>
        <v>0</v>
      </c>
      <c r="CH304" s="176">
        <f t="shared" si="376"/>
        <v>0</v>
      </c>
      <c r="CI304" s="176">
        <f t="shared" si="376"/>
        <v>0</v>
      </c>
      <c r="CJ304" s="176">
        <f t="shared" si="376"/>
        <v>0</v>
      </c>
      <c r="CK304" s="176">
        <f t="shared" si="376"/>
        <v>0</v>
      </c>
      <c r="CL304" s="176">
        <f t="shared" si="376"/>
        <v>0</v>
      </c>
      <c r="CM304" s="176">
        <f t="shared" si="376"/>
        <v>0</v>
      </c>
      <c r="CN304" s="176">
        <f t="shared" si="376"/>
        <v>0</v>
      </c>
      <c r="CO304" s="176">
        <f t="shared" si="380"/>
        <v>0</v>
      </c>
      <c r="CP304" s="176">
        <f t="shared" si="380"/>
        <v>0</v>
      </c>
      <c r="CQ304" s="176">
        <f t="shared" si="380"/>
        <v>0</v>
      </c>
      <c r="CR304" s="176">
        <f t="shared" si="380"/>
        <v>0</v>
      </c>
      <c r="CS304" s="176">
        <f t="shared" si="380"/>
        <v>0</v>
      </c>
      <c r="CT304" s="176">
        <f t="shared" si="380"/>
        <v>0</v>
      </c>
      <c r="CU304" s="176">
        <f t="shared" si="380"/>
        <v>0</v>
      </c>
      <c r="CV304" s="176">
        <f t="shared" si="380"/>
        <v>0</v>
      </c>
      <c r="CW304" s="176">
        <f t="shared" si="380"/>
        <v>0</v>
      </c>
      <c r="CX304" s="176">
        <f t="shared" si="380"/>
        <v>0</v>
      </c>
      <c r="CY304" s="176">
        <f t="shared" si="380"/>
        <v>0</v>
      </c>
      <c r="CZ304" s="176">
        <f t="shared" si="380"/>
        <v>0</v>
      </c>
      <c r="DA304" s="176">
        <f t="shared" si="380"/>
        <v>0</v>
      </c>
      <c r="DB304" s="176">
        <f t="shared" si="378"/>
        <v>0</v>
      </c>
      <c r="DC304" s="176">
        <f t="shared" si="378"/>
        <v>0</v>
      </c>
      <c r="DD304" s="176">
        <f t="shared" si="378"/>
        <v>0</v>
      </c>
      <c r="DE304" s="176">
        <f t="shared" si="378"/>
        <v>0</v>
      </c>
      <c r="DF304" s="176">
        <f t="shared" si="378"/>
        <v>0</v>
      </c>
      <c r="DG304" s="176">
        <f t="shared" si="378"/>
        <v>0</v>
      </c>
      <c r="DH304" s="176">
        <f t="shared" si="378"/>
        <v>0</v>
      </c>
      <c r="DI304" s="176">
        <f t="shared" si="378"/>
        <v>0</v>
      </c>
      <c r="DJ304" s="176">
        <f t="shared" si="378"/>
        <v>0</v>
      </c>
      <c r="DK304" s="176">
        <f t="shared" si="378"/>
        <v>0</v>
      </c>
      <c r="DL304" s="176">
        <f t="shared" si="378"/>
        <v>0</v>
      </c>
      <c r="DM304" s="176">
        <f t="shared" si="378"/>
        <v>0</v>
      </c>
      <c r="DN304" s="176">
        <f t="shared" si="378"/>
        <v>0</v>
      </c>
      <c r="DO304" s="176">
        <f t="shared" si="384"/>
        <v>0</v>
      </c>
      <c r="DP304" s="176">
        <f t="shared" si="384"/>
        <v>0</v>
      </c>
      <c r="DQ304" s="176">
        <f t="shared" si="384"/>
        <v>0</v>
      </c>
      <c r="DR304" s="176">
        <f t="shared" si="384"/>
        <v>0</v>
      </c>
      <c r="DS304" s="176">
        <f t="shared" si="384"/>
        <v>0</v>
      </c>
      <c r="DT304" s="176">
        <f t="shared" si="384"/>
        <v>0</v>
      </c>
      <c r="DU304" s="176">
        <f t="shared" si="384"/>
        <v>0</v>
      </c>
      <c r="DV304" s="176">
        <f t="shared" si="384"/>
        <v>0</v>
      </c>
      <c r="DW304" s="176">
        <f t="shared" si="384"/>
        <v>0</v>
      </c>
      <c r="DX304" s="176">
        <f t="shared" si="384"/>
        <v>0</v>
      </c>
      <c r="DY304" s="176">
        <f t="shared" si="384"/>
        <v>0</v>
      </c>
      <c r="DZ304" s="176">
        <f t="shared" si="384"/>
        <v>0</v>
      </c>
      <c r="EA304" s="176">
        <f t="shared" si="384"/>
        <v>0</v>
      </c>
      <c r="EB304" s="176">
        <f t="shared" si="384"/>
        <v>0</v>
      </c>
      <c r="EC304" s="176">
        <f t="shared" si="381"/>
        <v>0</v>
      </c>
      <c r="ED304" s="176">
        <f t="shared" si="381"/>
        <v>0</v>
      </c>
      <c r="EE304" s="176">
        <f t="shared" si="381"/>
        <v>0</v>
      </c>
      <c r="EF304" s="176">
        <f t="shared" si="381"/>
        <v>0</v>
      </c>
      <c r="EG304" s="176">
        <f t="shared" si="381"/>
        <v>0</v>
      </c>
      <c r="EH304" s="176">
        <f t="shared" si="381"/>
        <v>0</v>
      </c>
      <c r="EI304" s="176">
        <f t="shared" si="381"/>
        <v>0</v>
      </c>
      <c r="EJ304" s="176">
        <f t="shared" si="381"/>
        <v>0</v>
      </c>
      <c r="EK304" s="176">
        <f t="shared" si="381"/>
        <v>0</v>
      </c>
      <c r="EL304" s="176">
        <f t="shared" si="381"/>
        <v>0</v>
      </c>
      <c r="EM304" s="176">
        <f t="shared" si="389"/>
        <v>0</v>
      </c>
      <c r="EN304" s="176">
        <f t="shared" si="389"/>
        <v>0</v>
      </c>
      <c r="EO304" s="176">
        <f t="shared" si="389"/>
        <v>0</v>
      </c>
      <c r="EP304" s="176">
        <f t="shared" si="389"/>
        <v>0</v>
      </c>
      <c r="EQ304" s="176">
        <f t="shared" si="389"/>
        <v>0</v>
      </c>
      <c r="ER304" s="176">
        <f t="shared" si="389"/>
        <v>0</v>
      </c>
      <c r="ES304" s="176">
        <f t="shared" si="389"/>
        <v>0</v>
      </c>
      <c r="ET304" s="176">
        <f t="shared" si="389"/>
        <v>0</v>
      </c>
      <c r="EU304" s="176">
        <f t="shared" si="389"/>
        <v>0</v>
      </c>
      <c r="EV304" s="176">
        <f t="shared" si="389"/>
        <v>0</v>
      </c>
      <c r="EW304" s="176">
        <f t="shared" si="389"/>
        <v>0</v>
      </c>
      <c r="EX304" s="176">
        <f t="shared" si="389"/>
        <v>0</v>
      </c>
      <c r="EY304" s="176">
        <f t="shared" si="389"/>
        <v>0</v>
      </c>
      <c r="EZ304" s="176">
        <f t="shared" si="389"/>
        <v>0</v>
      </c>
      <c r="FA304" s="176">
        <f t="shared" si="389"/>
        <v>0</v>
      </c>
      <c r="FB304" s="176">
        <f t="shared" si="385"/>
        <v>0</v>
      </c>
      <c r="FC304" s="176">
        <f t="shared" si="385"/>
        <v>0</v>
      </c>
      <c r="FD304" s="176">
        <f t="shared" si="385"/>
        <v>0</v>
      </c>
      <c r="FE304" s="176">
        <f t="shared" si="385"/>
        <v>0</v>
      </c>
      <c r="FF304" s="176">
        <f t="shared" si="385"/>
        <v>0</v>
      </c>
      <c r="FG304" s="176">
        <f t="shared" si="385"/>
        <v>0</v>
      </c>
      <c r="FH304" s="176">
        <f t="shared" si="385"/>
        <v>0</v>
      </c>
      <c r="FI304" s="176">
        <f t="shared" si="369"/>
        <v>0</v>
      </c>
      <c r="FJ304" s="176">
        <f t="shared" si="369"/>
        <v>0</v>
      </c>
      <c r="FK304" s="176">
        <f t="shared" si="369"/>
        <v>0</v>
      </c>
      <c r="FL304" s="176">
        <f t="shared" si="369"/>
        <v>0</v>
      </c>
      <c r="FM304" s="176">
        <f t="shared" si="369"/>
        <v>0</v>
      </c>
      <c r="FN304" s="176">
        <f t="shared" si="369"/>
        <v>0</v>
      </c>
      <c r="FO304" s="176">
        <f t="shared" si="369"/>
        <v>0</v>
      </c>
      <c r="FP304" s="176">
        <f t="shared" si="369"/>
        <v>0</v>
      </c>
      <c r="FQ304" s="176">
        <f t="shared" si="369"/>
        <v>0</v>
      </c>
      <c r="FR304" s="176">
        <f t="shared" si="369"/>
        <v>0</v>
      </c>
      <c r="FS304" s="176">
        <f t="shared" si="369"/>
        <v>0</v>
      </c>
      <c r="FT304" s="176">
        <f t="shared" si="372"/>
        <v>0</v>
      </c>
      <c r="FU304" s="176">
        <f t="shared" si="372"/>
        <v>0</v>
      </c>
      <c r="FV304" s="176">
        <f t="shared" si="372"/>
        <v>0</v>
      </c>
      <c r="FW304" s="176">
        <f t="shared" si="372"/>
        <v>0</v>
      </c>
      <c r="FX304" s="176">
        <f t="shared" si="372"/>
        <v>0</v>
      </c>
      <c r="FY304" s="176">
        <f t="shared" si="372"/>
        <v>0</v>
      </c>
      <c r="FZ304" s="176">
        <f t="shared" si="372"/>
        <v>0</v>
      </c>
      <c r="GA304" s="176">
        <f t="shared" si="372"/>
        <v>0</v>
      </c>
      <c r="GB304" s="176">
        <f t="shared" si="372"/>
        <v>0</v>
      </c>
      <c r="GC304" s="176">
        <f t="shared" si="372"/>
        <v>0</v>
      </c>
      <c r="GD304" s="176">
        <f t="shared" si="370"/>
        <v>0</v>
      </c>
      <c r="GE304" s="176">
        <f t="shared" si="370"/>
        <v>0</v>
      </c>
      <c r="GF304" s="176">
        <f t="shared" si="370"/>
        <v>0</v>
      </c>
      <c r="GG304" s="176">
        <f t="shared" si="370"/>
        <v>0</v>
      </c>
      <c r="GH304" s="176">
        <f t="shared" si="370"/>
        <v>0</v>
      </c>
      <c r="GI304" s="176">
        <f t="shared" si="370"/>
        <v>0</v>
      </c>
      <c r="GJ304" s="176">
        <f t="shared" si="370"/>
        <v>0</v>
      </c>
      <c r="GK304" s="176">
        <f t="shared" si="370"/>
        <v>0</v>
      </c>
      <c r="GL304" s="176">
        <f t="shared" si="370"/>
        <v>0</v>
      </c>
      <c r="GM304" s="176">
        <f t="shared" si="370"/>
        <v>0</v>
      </c>
      <c r="GN304" s="176">
        <f t="shared" si="386"/>
        <v>0</v>
      </c>
      <c r="GO304" s="176">
        <f t="shared" si="386"/>
        <v>0</v>
      </c>
      <c r="GP304" s="176">
        <f t="shared" si="386"/>
        <v>0</v>
      </c>
      <c r="GQ304" s="176">
        <f t="shared" si="386"/>
        <v>0</v>
      </c>
      <c r="GR304" s="176">
        <f t="shared" si="386"/>
        <v>0</v>
      </c>
      <c r="GS304" s="176">
        <f t="shared" si="386"/>
        <v>0</v>
      </c>
      <c r="GT304" s="176">
        <f t="shared" si="386"/>
        <v>0</v>
      </c>
      <c r="GU304" s="176">
        <f t="shared" si="386"/>
        <v>0</v>
      </c>
      <c r="GV304" s="176">
        <f t="shared" si="386"/>
        <v>0</v>
      </c>
      <c r="GW304" s="176">
        <f t="shared" si="386"/>
        <v>0</v>
      </c>
      <c r="GX304" s="176">
        <f t="shared" si="386"/>
        <v>0</v>
      </c>
      <c r="GY304" s="176">
        <f t="shared" si="386"/>
        <v>0</v>
      </c>
      <c r="GZ304" s="176">
        <f t="shared" si="386"/>
        <v>0</v>
      </c>
      <c r="HA304" s="176">
        <f t="shared" si="386"/>
        <v>0</v>
      </c>
      <c r="HB304" s="176">
        <f t="shared" si="386"/>
        <v>0</v>
      </c>
      <c r="HC304" s="176">
        <f t="shared" si="386"/>
        <v>0</v>
      </c>
      <c r="HD304" s="176">
        <f t="shared" si="392"/>
        <v>0</v>
      </c>
      <c r="HE304" s="176">
        <f t="shared" si="392"/>
        <v>0</v>
      </c>
      <c r="HF304" s="176">
        <f t="shared" si="392"/>
        <v>0</v>
      </c>
      <c r="HG304" s="176">
        <f t="shared" si="392"/>
        <v>0</v>
      </c>
      <c r="HH304" s="176">
        <f t="shared" si="392"/>
        <v>0</v>
      </c>
      <c r="HI304" s="176">
        <f t="shared" si="392"/>
        <v>0</v>
      </c>
      <c r="HJ304" s="176">
        <f t="shared" si="392"/>
        <v>0</v>
      </c>
      <c r="HK304" s="176">
        <f t="shared" si="392"/>
        <v>0</v>
      </c>
      <c r="HL304" s="176">
        <f t="shared" si="392"/>
        <v>0</v>
      </c>
      <c r="HM304" s="176">
        <f t="shared" si="392"/>
        <v>0</v>
      </c>
      <c r="HN304" s="176">
        <f t="shared" si="392"/>
        <v>0</v>
      </c>
      <c r="HO304" s="176">
        <f t="shared" si="392"/>
        <v>0</v>
      </c>
      <c r="HP304" s="176">
        <f t="shared" si="392"/>
        <v>0</v>
      </c>
      <c r="HQ304" s="176">
        <f t="shared" si="392"/>
        <v>0</v>
      </c>
      <c r="HR304" s="176">
        <f t="shared" si="392"/>
        <v>0</v>
      </c>
      <c r="HS304" s="176">
        <f t="shared" si="392"/>
        <v>0</v>
      </c>
      <c r="HT304" s="176">
        <f t="shared" si="387"/>
        <v>0</v>
      </c>
      <c r="HU304" s="176">
        <f t="shared" si="387"/>
        <v>0</v>
      </c>
      <c r="HV304" s="176">
        <f t="shared" si="387"/>
        <v>0</v>
      </c>
      <c r="HW304" s="176">
        <f t="shared" si="387"/>
        <v>0</v>
      </c>
      <c r="HX304" s="176">
        <f t="shared" si="387"/>
        <v>0</v>
      </c>
      <c r="HY304" s="176">
        <f t="shared" si="387"/>
        <v>0</v>
      </c>
      <c r="HZ304" s="176">
        <f t="shared" si="387"/>
        <v>0</v>
      </c>
      <c r="IA304" s="176">
        <f t="shared" si="387"/>
        <v>0</v>
      </c>
      <c r="IB304" s="176">
        <f t="shared" si="387"/>
        <v>0</v>
      </c>
      <c r="IC304" s="176">
        <f t="shared" si="387"/>
        <v>0</v>
      </c>
      <c r="ID304" s="176">
        <f t="shared" si="387"/>
        <v>0</v>
      </c>
      <c r="IE304" s="176">
        <f t="shared" si="383"/>
        <v>0</v>
      </c>
      <c r="IF304" s="176">
        <f t="shared" si="383"/>
        <v>0</v>
      </c>
      <c r="IG304" s="176">
        <f t="shared" si="383"/>
        <v>0</v>
      </c>
    </row>
    <row r="305" spans="2:241" ht="12.75" customHeight="1" x14ac:dyDescent="0.25">
      <c r="B305" s="174"/>
      <c r="C305" s="174"/>
      <c r="D305" s="174">
        <f t="shared" si="347"/>
        <v>0</v>
      </c>
      <c r="E305"/>
      <c r="F305"/>
      <c r="G305" s="177">
        <v>292</v>
      </c>
      <c r="H305" s="176">
        <f t="shared" si="348"/>
        <v>45.275138900756659</v>
      </c>
      <c r="I305" s="176">
        <f t="shared" si="349"/>
        <v>0</v>
      </c>
      <c r="K305" s="176">
        <f t="shared" ref="K305:Z320" si="396">+NORMDIST($H305,K$12,K$13,FALSE)</f>
        <v>0</v>
      </c>
      <c r="L305" s="176">
        <f t="shared" si="396"/>
        <v>0</v>
      </c>
      <c r="M305" s="176">
        <f t="shared" si="396"/>
        <v>0</v>
      </c>
      <c r="N305" s="176">
        <f t="shared" si="396"/>
        <v>0</v>
      </c>
      <c r="O305" s="176">
        <f t="shared" si="396"/>
        <v>0</v>
      </c>
      <c r="P305" s="176">
        <f t="shared" si="396"/>
        <v>0</v>
      </c>
      <c r="Q305" s="176">
        <f t="shared" si="396"/>
        <v>0</v>
      </c>
      <c r="R305" s="176">
        <f t="shared" si="396"/>
        <v>0</v>
      </c>
      <c r="S305" s="176">
        <f t="shared" si="396"/>
        <v>0</v>
      </c>
      <c r="T305" s="176">
        <f t="shared" si="396"/>
        <v>0</v>
      </c>
      <c r="U305" s="176">
        <f t="shared" si="396"/>
        <v>0</v>
      </c>
      <c r="V305" s="176">
        <f t="shared" si="396"/>
        <v>0</v>
      </c>
      <c r="W305" s="176">
        <f t="shared" si="396"/>
        <v>0</v>
      </c>
      <c r="X305" s="176">
        <f t="shared" si="396"/>
        <v>0</v>
      </c>
      <c r="Y305" s="176">
        <f t="shared" si="396"/>
        <v>0</v>
      </c>
      <c r="Z305" s="176">
        <f t="shared" si="396"/>
        <v>0</v>
      </c>
      <c r="AA305" s="176">
        <f t="shared" si="393"/>
        <v>0</v>
      </c>
      <c r="AB305" s="176">
        <f t="shared" si="393"/>
        <v>0</v>
      </c>
      <c r="AC305" s="176">
        <f t="shared" si="393"/>
        <v>0</v>
      </c>
      <c r="AD305" s="176">
        <f t="shared" si="393"/>
        <v>0</v>
      </c>
      <c r="AE305" s="176">
        <f t="shared" si="394"/>
        <v>0</v>
      </c>
      <c r="AF305" s="176">
        <f t="shared" si="394"/>
        <v>0</v>
      </c>
      <c r="AG305" s="176">
        <f t="shared" si="394"/>
        <v>0</v>
      </c>
      <c r="AH305" s="176">
        <f t="shared" si="394"/>
        <v>0</v>
      </c>
      <c r="AI305" s="176">
        <f t="shared" si="394"/>
        <v>0</v>
      </c>
      <c r="AJ305" s="176">
        <f t="shared" si="394"/>
        <v>0</v>
      </c>
      <c r="AK305" s="176">
        <f t="shared" si="394"/>
        <v>0</v>
      </c>
      <c r="AL305" s="176">
        <f t="shared" si="394"/>
        <v>0</v>
      </c>
      <c r="AM305" s="176">
        <f t="shared" si="394"/>
        <v>0</v>
      </c>
      <c r="AN305" s="176">
        <f t="shared" si="394"/>
        <v>0</v>
      </c>
      <c r="AO305" s="176">
        <f t="shared" si="375"/>
        <v>0</v>
      </c>
      <c r="AP305" s="176">
        <f t="shared" si="375"/>
        <v>0</v>
      </c>
      <c r="AQ305" s="176">
        <f t="shared" si="375"/>
        <v>0</v>
      </c>
      <c r="AR305" s="176">
        <f t="shared" si="375"/>
        <v>0</v>
      </c>
      <c r="AS305" s="176">
        <f t="shared" si="375"/>
        <v>0</v>
      </c>
      <c r="AT305" s="176">
        <f t="shared" si="375"/>
        <v>0</v>
      </c>
      <c r="AU305" s="176">
        <f t="shared" si="375"/>
        <v>0</v>
      </c>
      <c r="AV305" s="176">
        <f t="shared" si="375"/>
        <v>0</v>
      </c>
      <c r="AW305" s="176">
        <f t="shared" si="375"/>
        <v>0</v>
      </c>
      <c r="AX305" s="176">
        <f t="shared" si="375"/>
        <v>0</v>
      </c>
      <c r="AY305" s="176">
        <f t="shared" si="375"/>
        <v>0</v>
      </c>
      <c r="AZ305" s="176">
        <f t="shared" si="375"/>
        <v>0</v>
      </c>
      <c r="BA305" s="176">
        <f t="shared" si="375"/>
        <v>0</v>
      </c>
      <c r="BB305" s="176">
        <f t="shared" si="375"/>
        <v>0</v>
      </c>
      <c r="BC305" s="176">
        <f t="shared" si="375"/>
        <v>0</v>
      </c>
      <c r="BD305" s="176">
        <f t="shared" si="375"/>
        <v>0</v>
      </c>
      <c r="BE305" s="176">
        <f t="shared" ref="AY305:BN315" si="397">+NORMDIST($H305,BE$12,BE$13,FALSE)</f>
        <v>0</v>
      </c>
      <c r="BF305" s="176">
        <f t="shared" si="397"/>
        <v>0</v>
      </c>
      <c r="BG305" s="176">
        <f t="shared" si="397"/>
        <v>0</v>
      </c>
      <c r="BH305" s="176">
        <f t="shared" si="397"/>
        <v>0</v>
      </c>
      <c r="BI305" s="176">
        <f t="shared" si="391"/>
        <v>0</v>
      </c>
      <c r="BJ305" s="176">
        <f t="shared" si="391"/>
        <v>0</v>
      </c>
      <c r="BK305" s="176">
        <f t="shared" si="391"/>
        <v>0</v>
      </c>
      <c r="BL305" s="176">
        <f t="shared" si="391"/>
        <v>0</v>
      </c>
      <c r="BM305" s="176">
        <f t="shared" si="391"/>
        <v>0</v>
      </c>
      <c r="BN305" s="176">
        <f t="shared" si="391"/>
        <v>0</v>
      </c>
      <c r="BO305" s="176">
        <f t="shared" si="391"/>
        <v>0</v>
      </c>
      <c r="BP305" s="176">
        <f t="shared" si="391"/>
        <v>0</v>
      </c>
      <c r="BQ305" s="176">
        <f t="shared" si="391"/>
        <v>0</v>
      </c>
      <c r="BR305" s="176">
        <f t="shared" si="391"/>
        <v>0</v>
      </c>
      <c r="BS305" s="176">
        <f t="shared" si="388"/>
        <v>0</v>
      </c>
      <c r="BT305" s="176">
        <f t="shared" si="388"/>
        <v>0</v>
      </c>
      <c r="BU305" s="176">
        <f t="shared" si="388"/>
        <v>0</v>
      </c>
      <c r="BV305" s="176">
        <f t="shared" si="388"/>
        <v>0</v>
      </c>
      <c r="BW305" s="176">
        <f t="shared" si="388"/>
        <v>0</v>
      </c>
      <c r="BX305" s="176">
        <f t="shared" si="388"/>
        <v>0</v>
      </c>
      <c r="BY305" s="176">
        <f t="shared" si="388"/>
        <v>0</v>
      </c>
      <c r="BZ305" s="176">
        <f t="shared" si="388"/>
        <v>0</v>
      </c>
      <c r="CA305" s="176">
        <f t="shared" si="388"/>
        <v>0</v>
      </c>
      <c r="CB305" s="176">
        <f t="shared" si="388"/>
        <v>0</v>
      </c>
      <c r="CC305" s="176">
        <f t="shared" si="376"/>
        <v>0</v>
      </c>
      <c r="CD305" s="176">
        <f t="shared" si="376"/>
        <v>0</v>
      </c>
      <c r="CE305" s="176">
        <f t="shared" si="376"/>
        <v>0</v>
      </c>
      <c r="CF305" s="176">
        <f t="shared" si="376"/>
        <v>0</v>
      </c>
      <c r="CG305" s="176">
        <f t="shared" si="376"/>
        <v>0</v>
      </c>
      <c r="CH305" s="176">
        <f t="shared" si="376"/>
        <v>0</v>
      </c>
      <c r="CI305" s="176">
        <f t="shared" si="376"/>
        <v>0</v>
      </c>
      <c r="CJ305" s="176">
        <f t="shared" si="376"/>
        <v>0</v>
      </c>
      <c r="CK305" s="176">
        <f t="shared" si="376"/>
        <v>0</v>
      </c>
      <c r="CL305" s="176">
        <f t="shared" si="376"/>
        <v>0</v>
      </c>
      <c r="CM305" s="176">
        <f t="shared" si="376"/>
        <v>0</v>
      </c>
      <c r="CN305" s="176">
        <f t="shared" si="376"/>
        <v>0</v>
      </c>
      <c r="CO305" s="176">
        <f t="shared" si="380"/>
        <v>0</v>
      </c>
      <c r="CP305" s="176">
        <f t="shared" si="380"/>
        <v>0</v>
      </c>
      <c r="CQ305" s="176">
        <f t="shared" si="380"/>
        <v>0</v>
      </c>
      <c r="CR305" s="176">
        <f t="shared" si="380"/>
        <v>0</v>
      </c>
      <c r="CS305" s="176">
        <f t="shared" si="380"/>
        <v>0</v>
      </c>
      <c r="CT305" s="176">
        <f t="shared" si="380"/>
        <v>0</v>
      </c>
      <c r="CU305" s="176">
        <f t="shared" si="380"/>
        <v>0</v>
      </c>
      <c r="CV305" s="176">
        <f t="shared" si="380"/>
        <v>0</v>
      </c>
      <c r="CW305" s="176">
        <f t="shared" si="380"/>
        <v>0</v>
      </c>
      <c r="CX305" s="176">
        <f t="shared" si="380"/>
        <v>0</v>
      </c>
      <c r="CY305" s="176">
        <f t="shared" si="380"/>
        <v>0</v>
      </c>
      <c r="CZ305" s="176">
        <f t="shared" si="380"/>
        <v>0</v>
      </c>
      <c r="DA305" s="176">
        <f t="shared" si="380"/>
        <v>0</v>
      </c>
      <c r="DB305" s="176">
        <f t="shared" si="380"/>
        <v>0</v>
      </c>
      <c r="DC305" s="176">
        <f t="shared" si="380"/>
        <v>0</v>
      </c>
      <c r="DD305" s="176">
        <f t="shared" si="380"/>
        <v>0</v>
      </c>
      <c r="DE305" s="176">
        <f t="shared" si="378"/>
        <v>0</v>
      </c>
      <c r="DF305" s="176">
        <f t="shared" si="378"/>
        <v>0</v>
      </c>
      <c r="DG305" s="176">
        <f t="shared" si="378"/>
        <v>0</v>
      </c>
      <c r="DH305" s="176">
        <f t="shared" si="378"/>
        <v>0</v>
      </c>
      <c r="DI305" s="176">
        <f t="shared" si="378"/>
        <v>0</v>
      </c>
      <c r="DJ305" s="176">
        <f t="shared" si="378"/>
        <v>0</v>
      </c>
      <c r="DK305" s="176">
        <f t="shared" si="378"/>
        <v>0</v>
      </c>
      <c r="DL305" s="176">
        <f t="shared" si="378"/>
        <v>0</v>
      </c>
      <c r="DM305" s="176">
        <f t="shared" si="378"/>
        <v>0</v>
      </c>
      <c r="DN305" s="176">
        <f t="shared" si="378"/>
        <v>0</v>
      </c>
      <c r="DO305" s="176">
        <f t="shared" si="384"/>
        <v>0</v>
      </c>
      <c r="DP305" s="176">
        <f t="shared" si="384"/>
        <v>0</v>
      </c>
      <c r="DQ305" s="176">
        <f t="shared" si="384"/>
        <v>0</v>
      </c>
      <c r="DR305" s="176">
        <f t="shared" si="384"/>
        <v>0</v>
      </c>
      <c r="DS305" s="176">
        <f t="shared" si="384"/>
        <v>0</v>
      </c>
      <c r="DT305" s="176">
        <f t="shared" si="384"/>
        <v>0</v>
      </c>
      <c r="DU305" s="176">
        <f t="shared" si="384"/>
        <v>0</v>
      </c>
      <c r="DV305" s="176">
        <f t="shared" si="384"/>
        <v>0</v>
      </c>
      <c r="DW305" s="176">
        <f t="shared" si="384"/>
        <v>0</v>
      </c>
      <c r="DX305" s="176">
        <f t="shared" si="384"/>
        <v>0</v>
      </c>
      <c r="DY305" s="176">
        <f t="shared" si="384"/>
        <v>0</v>
      </c>
      <c r="DZ305" s="176">
        <f t="shared" si="384"/>
        <v>0</v>
      </c>
      <c r="EA305" s="176">
        <f t="shared" si="384"/>
        <v>0</v>
      </c>
      <c r="EB305" s="176">
        <f t="shared" si="384"/>
        <v>0</v>
      </c>
      <c r="EC305" s="176">
        <f t="shared" si="381"/>
        <v>0</v>
      </c>
      <c r="ED305" s="176">
        <f t="shared" si="381"/>
        <v>0</v>
      </c>
      <c r="EE305" s="176">
        <f t="shared" si="381"/>
        <v>0</v>
      </c>
      <c r="EF305" s="176">
        <f t="shared" si="381"/>
        <v>0</v>
      </c>
      <c r="EG305" s="176">
        <f t="shared" si="381"/>
        <v>0</v>
      </c>
      <c r="EH305" s="176">
        <f t="shared" si="381"/>
        <v>0</v>
      </c>
      <c r="EI305" s="176">
        <f t="shared" si="381"/>
        <v>0</v>
      </c>
      <c r="EJ305" s="176">
        <f t="shared" si="381"/>
        <v>0</v>
      </c>
      <c r="EK305" s="176">
        <f t="shared" si="381"/>
        <v>0</v>
      </c>
      <c r="EL305" s="176">
        <f t="shared" si="381"/>
        <v>0</v>
      </c>
      <c r="EM305" s="176">
        <f t="shared" si="389"/>
        <v>0</v>
      </c>
      <c r="EN305" s="176">
        <f t="shared" si="389"/>
        <v>0</v>
      </c>
      <c r="EO305" s="176">
        <f t="shared" si="389"/>
        <v>0</v>
      </c>
      <c r="EP305" s="176">
        <f t="shared" si="389"/>
        <v>0</v>
      </c>
      <c r="EQ305" s="176">
        <f t="shared" si="389"/>
        <v>0</v>
      </c>
      <c r="ER305" s="176">
        <f t="shared" si="389"/>
        <v>0</v>
      </c>
      <c r="ES305" s="176">
        <f t="shared" si="389"/>
        <v>0</v>
      </c>
      <c r="ET305" s="176">
        <f t="shared" si="389"/>
        <v>0</v>
      </c>
      <c r="EU305" s="176">
        <f t="shared" si="389"/>
        <v>0</v>
      </c>
      <c r="EV305" s="176">
        <f t="shared" si="389"/>
        <v>0</v>
      </c>
      <c r="EW305" s="176">
        <f t="shared" si="389"/>
        <v>0</v>
      </c>
      <c r="EX305" s="176">
        <f t="shared" si="389"/>
        <v>0</v>
      </c>
      <c r="EY305" s="176">
        <f t="shared" si="389"/>
        <v>0</v>
      </c>
      <c r="EZ305" s="176">
        <f t="shared" si="389"/>
        <v>0</v>
      </c>
      <c r="FA305" s="176">
        <f t="shared" si="389"/>
        <v>0</v>
      </c>
      <c r="FB305" s="176">
        <f t="shared" si="385"/>
        <v>0</v>
      </c>
      <c r="FC305" s="176">
        <f t="shared" si="385"/>
        <v>0</v>
      </c>
      <c r="FD305" s="176">
        <f t="shared" si="385"/>
        <v>0</v>
      </c>
      <c r="FE305" s="176">
        <f t="shared" si="385"/>
        <v>0</v>
      </c>
      <c r="FF305" s="176">
        <f t="shared" si="385"/>
        <v>0</v>
      </c>
      <c r="FG305" s="176">
        <f t="shared" si="385"/>
        <v>0</v>
      </c>
      <c r="FH305" s="176">
        <f t="shared" si="385"/>
        <v>0</v>
      </c>
      <c r="FI305" s="176">
        <f t="shared" si="369"/>
        <v>0</v>
      </c>
      <c r="FJ305" s="176">
        <f t="shared" si="369"/>
        <v>0</v>
      </c>
      <c r="FK305" s="176">
        <f t="shared" si="369"/>
        <v>0</v>
      </c>
      <c r="FL305" s="176">
        <f t="shared" si="369"/>
        <v>0</v>
      </c>
      <c r="FM305" s="176">
        <f t="shared" si="369"/>
        <v>0</v>
      </c>
      <c r="FN305" s="176">
        <f t="shared" si="369"/>
        <v>0</v>
      </c>
      <c r="FO305" s="176">
        <f t="shared" si="369"/>
        <v>0</v>
      </c>
      <c r="FP305" s="176">
        <f t="shared" si="369"/>
        <v>0</v>
      </c>
      <c r="FQ305" s="176">
        <f t="shared" si="369"/>
        <v>0</v>
      </c>
      <c r="FR305" s="176">
        <f t="shared" si="369"/>
        <v>0</v>
      </c>
      <c r="FS305" s="176">
        <f t="shared" si="369"/>
        <v>0</v>
      </c>
      <c r="FT305" s="176">
        <f t="shared" si="372"/>
        <v>0</v>
      </c>
      <c r="FU305" s="176">
        <f t="shared" si="372"/>
        <v>0</v>
      </c>
      <c r="FV305" s="176">
        <f t="shared" si="372"/>
        <v>0</v>
      </c>
      <c r="FW305" s="176">
        <f t="shared" si="372"/>
        <v>0</v>
      </c>
      <c r="FX305" s="176">
        <f t="shared" si="372"/>
        <v>0</v>
      </c>
      <c r="FY305" s="176">
        <f t="shared" si="372"/>
        <v>0</v>
      </c>
      <c r="FZ305" s="176">
        <f t="shared" si="372"/>
        <v>0</v>
      </c>
      <c r="GA305" s="176">
        <f t="shared" si="372"/>
        <v>0</v>
      </c>
      <c r="GB305" s="176">
        <f t="shared" si="372"/>
        <v>0</v>
      </c>
      <c r="GC305" s="176">
        <f t="shared" si="372"/>
        <v>0</v>
      </c>
      <c r="GD305" s="176">
        <f t="shared" si="370"/>
        <v>0</v>
      </c>
      <c r="GE305" s="176">
        <f t="shared" si="370"/>
        <v>0</v>
      </c>
      <c r="GF305" s="176">
        <f t="shared" si="370"/>
        <v>0</v>
      </c>
      <c r="GG305" s="176">
        <f t="shared" si="370"/>
        <v>0</v>
      </c>
      <c r="GH305" s="176">
        <f t="shared" si="370"/>
        <v>0</v>
      </c>
      <c r="GI305" s="176">
        <f t="shared" si="370"/>
        <v>0</v>
      </c>
      <c r="GJ305" s="176">
        <f t="shared" si="370"/>
        <v>0</v>
      </c>
      <c r="GK305" s="176">
        <f t="shared" si="370"/>
        <v>0</v>
      </c>
      <c r="GL305" s="176">
        <f t="shared" si="370"/>
        <v>0</v>
      </c>
      <c r="GM305" s="176">
        <f t="shared" si="370"/>
        <v>0</v>
      </c>
      <c r="GN305" s="176">
        <f t="shared" si="386"/>
        <v>0</v>
      </c>
      <c r="GO305" s="176">
        <f t="shared" si="386"/>
        <v>0</v>
      </c>
      <c r="GP305" s="176">
        <f t="shared" si="386"/>
        <v>0</v>
      </c>
      <c r="GQ305" s="176">
        <f t="shared" si="386"/>
        <v>0</v>
      </c>
      <c r="GR305" s="176">
        <f t="shared" si="386"/>
        <v>0</v>
      </c>
      <c r="GS305" s="176">
        <f t="shared" si="386"/>
        <v>0</v>
      </c>
      <c r="GT305" s="176">
        <f t="shared" si="386"/>
        <v>0</v>
      </c>
      <c r="GU305" s="176">
        <f t="shared" si="386"/>
        <v>0</v>
      </c>
      <c r="GV305" s="176">
        <f t="shared" si="386"/>
        <v>0</v>
      </c>
      <c r="GW305" s="176">
        <f t="shared" si="386"/>
        <v>0</v>
      </c>
      <c r="GX305" s="176">
        <f t="shared" si="386"/>
        <v>0</v>
      </c>
      <c r="GY305" s="176">
        <f t="shared" si="386"/>
        <v>0</v>
      </c>
      <c r="GZ305" s="176">
        <f t="shared" si="386"/>
        <v>0</v>
      </c>
      <c r="HA305" s="176">
        <f t="shared" si="386"/>
        <v>0</v>
      </c>
      <c r="HB305" s="176">
        <f t="shared" si="386"/>
        <v>0</v>
      </c>
      <c r="HC305" s="176">
        <f t="shared" si="386"/>
        <v>0</v>
      </c>
      <c r="HD305" s="176">
        <f t="shared" si="392"/>
        <v>0</v>
      </c>
      <c r="HE305" s="176">
        <f t="shared" si="392"/>
        <v>0</v>
      </c>
      <c r="HF305" s="176">
        <f t="shared" si="392"/>
        <v>0</v>
      </c>
      <c r="HG305" s="176">
        <f t="shared" si="392"/>
        <v>0</v>
      </c>
      <c r="HH305" s="176">
        <f t="shared" si="392"/>
        <v>0</v>
      </c>
      <c r="HI305" s="176">
        <f t="shared" si="392"/>
        <v>0</v>
      </c>
      <c r="HJ305" s="176">
        <f t="shared" si="392"/>
        <v>0</v>
      </c>
      <c r="HK305" s="176">
        <f t="shared" si="392"/>
        <v>0</v>
      </c>
      <c r="HL305" s="176">
        <f t="shared" si="392"/>
        <v>0</v>
      </c>
      <c r="HM305" s="176">
        <f t="shared" si="392"/>
        <v>0</v>
      </c>
      <c r="HN305" s="176">
        <f t="shared" si="392"/>
        <v>0</v>
      </c>
      <c r="HO305" s="176">
        <f t="shared" si="392"/>
        <v>0</v>
      </c>
      <c r="HP305" s="176">
        <f t="shared" si="392"/>
        <v>0</v>
      </c>
      <c r="HQ305" s="176">
        <f t="shared" si="392"/>
        <v>0</v>
      </c>
      <c r="HR305" s="176">
        <f t="shared" si="392"/>
        <v>0</v>
      </c>
      <c r="HS305" s="176">
        <f t="shared" si="392"/>
        <v>0</v>
      </c>
      <c r="HT305" s="176">
        <f t="shared" si="387"/>
        <v>0</v>
      </c>
      <c r="HU305" s="176">
        <f t="shared" si="387"/>
        <v>0</v>
      </c>
      <c r="HV305" s="176">
        <f t="shared" si="387"/>
        <v>0</v>
      </c>
      <c r="HW305" s="176">
        <f t="shared" si="387"/>
        <v>0</v>
      </c>
      <c r="HX305" s="176">
        <f t="shared" si="387"/>
        <v>0</v>
      </c>
      <c r="HY305" s="176">
        <f t="shared" si="387"/>
        <v>0</v>
      </c>
      <c r="HZ305" s="176">
        <f t="shared" si="387"/>
        <v>0</v>
      </c>
      <c r="IA305" s="176">
        <f t="shared" si="387"/>
        <v>0</v>
      </c>
      <c r="IB305" s="176">
        <f t="shared" si="387"/>
        <v>0</v>
      </c>
      <c r="IC305" s="176">
        <f t="shared" si="387"/>
        <v>0</v>
      </c>
      <c r="ID305" s="176">
        <f t="shared" si="387"/>
        <v>0</v>
      </c>
      <c r="IE305" s="176">
        <f t="shared" si="383"/>
        <v>0</v>
      </c>
      <c r="IF305" s="176">
        <f t="shared" si="383"/>
        <v>0</v>
      </c>
      <c r="IG305" s="176">
        <f t="shared" si="383"/>
        <v>0</v>
      </c>
    </row>
    <row r="306" spans="2:241" ht="12.75" customHeight="1" x14ac:dyDescent="0.25">
      <c r="B306" s="174"/>
      <c r="C306" s="174"/>
      <c r="D306" s="174">
        <f t="shared" si="347"/>
        <v>0</v>
      </c>
      <c r="E306"/>
      <c r="F306"/>
      <c r="G306" s="177">
        <v>293</v>
      </c>
      <c r="H306" s="176">
        <f t="shared" si="348"/>
        <v>45.430190746307197</v>
      </c>
      <c r="I306" s="176">
        <f t="shared" si="349"/>
        <v>0</v>
      </c>
      <c r="K306" s="176">
        <f t="shared" si="396"/>
        <v>0</v>
      </c>
      <c r="L306" s="176">
        <f t="shared" si="396"/>
        <v>0</v>
      </c>
      <c r="M306" s="176">
        <f t="shared" si="396"/>
        <v>0</v>
      </c>
      <c r="N306" s="176">
        <f t="shared" si="396"/>
        <v>0</v>
      </c>
      <c r="O306" s="176">
        <f t="shared" si="396"/>
        <v>0</v>
      </c>
      <c r="P306" s="176">
        <f t="shared" si="396"/>
        <v>0</v>
      </c>
      <c r="Q306" s="176">
        <f t="shared" si="396"/>
        <v>0</v>
      </c>
      <c r="R306" s="176">
        <f t="shared" si="396"/>
        <v>0</v>
      </c>
      <c r="S306" s="176">
        <f t="shared" si="396"/>
        <v>0</v>
      </c>
      <c r="T306" s="176">
        <f t="shared" si="396"/>
        <v>0</v>
      </c>
      <c r="U306" s="176">
        <f t="shared" si="396"/>
        <v>0</v>
      </c>
      <c r="V306" s="176">
        <f t="shared" si="396"/>
        <v>0</v>
      </c>
      <c r="W306" s="176">
        <f t="shared" si="396"/>
        <v>0</v>
      </c>
      <c r="X306" s="176">
        <f t="shared" si="396"/>
        <v>0</v>
      </c>
      <c r="Y306" s="176">
        <f t="shared" si="396"/>
        <v>0</v>
      </c>
      <c r="Z306" s="176">
        <f t="shared" si="396"/>
        <v>0</v>
      </c>
      <c r="AA306" s="176">
        <f t="shared" si="393"/>
        <v>0</v>
      </c>
      <c r="AB306" s="176">
        <f t="shared" si="393"/>
        <v>0</v>
      </c>
      <c r="AC306" s="176">
        <f t="shared" si="393"/>
        <v>0</v>
      </c>
      <c r="AD306" s="176">
        <f t="shared" si="393"/>
        <v>0</v>
      </c>
      <c r="AE306" s="176">
        <f t="shared" si="394"/>
        <v>0</v>
      </c>
      <c r="AF306" s="176">
        <f t="shared" si="394"/>
        <v>0</v>
      </c>
      <c r="AG306" s="176">
        <f t="shared" si="394"/>
        <v>0</v>
      </c>
      <c r="AH306" s="176">
        <f t="shared" si="394"/>
        <v>0</v>
      </c>
      <c r="AI306" s="176">
        <f t="shared" si="394"/>
        <v>0</v>
      </c>
      <c r="AJ306" s="176">
        <f t="shared" si="394"/>
        <v>0</v>
      </c>
      <c r="AK306" s="176">
        <f t="shared" si="394"/>
        <v>0</v>
      </c>
      <c r="AL306" s="176">
        <f t="shared" si="394"/>
        <v>0</v>
      </c>
      <c r="AM306" s="176">
        <f t="shared" si="394"/>
        <v>0</v>
      </c>
      <c r="AN306" s="176">
        <f t="shared" si="394"/>
        <v>0</v>
      </c>
      <c r="AO306" s="176">
        <f t="shared" si="375"/>
        <v>0</v>
      </c>
      <c r="AP306" s="176">
        <f t="shared" si="375"/>
        <v>0</v>
      </c>
      <c r="AQ306" s="176">
        <f t="shared" si="375"/>
        <v>0</v>
      </c>
      <c r="AR306" s="176">
        <f t="shared" si="375"/>
        <v>0</v>
      </c>
      <c r="AS306" s="176">
        <f t="shared" si="375"/>
        <v>0</v>
      </c>
      <c r="AT306" s="176">
        <f t="shared" si="375"/>
        <v>0</v>
      </c>
      <c r="AU306" s="176">
        <f t="shared" si="375"/>
        <v>0</v>
      </c>
      <c r="AV306" s="176">
        <f t="shared" si="375"/>
        <v>0</v>
      </c>
      <c r="AW306" s="176">
        <f t="shared" si="375"/>
        <v>0</v>
      </c>
      <c r="AX306" s="176">
        <f t="shared" si="375"/>
        <v>0</v>
      </c>
      <c r="AY306" s="176">
        <f t="shared" si="397"/>
        <v>0</v>
      </c>
      <c r="AZ306" s="176">
        <f t="shared" si="397"/>
        <v>0</v>
      </c>
      <c r="BA306" s="176">
        <f t="shared" si="397"/>
        <v>0</v>
      </c>
      <c r="BB306" s="176">
        <f t="shared" si="397"/>
        <v>0</v>
      </c>
      <c r="BC306" s="176">
        <f t="shared" si="397"/>
        <v>0</v>
      </c>
      <c r="BD306" s="176">
        <f t="shared" si="397"/>
        <v>0</v>
      </c>
      <c r="BE306" s="176">
        <f t="shared" si="397"/>
        <v>0</v>
      </c>
      <c r="BF306" s="176">
        <f t="shared" si="397"/>
        <v>0</v>
      </c>
      <c r="BG306" s="176">
        <f t="shared" si="397"/>
        <v>0</v>
      </c>
      <c r="BH306" s="176">
        <f t="shared" si="397"/>
        <v>0</v>
      </c>
      <c r="BI306" s="176">
        <f t="shared" si="391"/>
        <v>0</v>
      </c>
      <c r="BJ306" s="176">
        <f t="shared" si="391"/>
        <v>0</v>
      </c>
      <c r="BK306" s="176">
        <f t="shared" si="391"/>
        <v>0</v>
      </c>
      <c r="BL306" s="176">
        <f t="shared" si="391"/>
        <v>0</v>
      </c>
      <c r="BM306" s="176">
        <f t="shared" si="391"/>
        <v>0</v>
      </c>
      <c r="BN306" s="176">
        <f t="shared" si="391"/>
        <v>0</v>
      </c>
      <c r="BO306" s="176">
        <f t="shared" si="391"/>
        <v>0</v>
      </c>
      <c r="BP306" s="176">
        <f t="shared" si="391"/>
        <v>0</v>
      </c>
      <c r="BQ306" s="176">
        <f t="shared" si="391"/>
        <v>0</v>
      </c>
      <c r="BR306" s="176">
        <f t="shared" si="391"/>
        <v>0</v>
      </c>
      <c r="BS306" s="176">
        <f t="shared" si="388"/>
        <v>0</v>
      </c>
      <c r="BT306" s="176">
        <f t="shared" si="388"/>
        <v>0</v>
      </c>
      <c r="BU306" s="176">
        <f t="shared" si="388"/>
        <v>0</v>
      </c>
      <c r="BV306" s="176">
        <f t="shared" si="388"/>
        <v>0</v>
      </c>
      <c r="BW306" s="176">
        <f t="shared" si="388"/>
        <v>0</v>
      </c>
      <c r="BX306" s="176">
        <f t="shared" si="388"/>
        <v>0</v>
      </c>
      <c r="BY306" s="176">
        <f t="shared" si="388"/>
        <v>0</v>
      </c>
      <c r="BZ306" s="176">
        <f t="shared" si="388"/>
        <v>0</v>
      </c>
      <c r="CA306" s="176">
        <f t="shared" si="388"/>
        <v>0</v>
      </c>
      <c r="CB306" s="176">
        <f t="shared" si="388"/>
        <v>0</v>
      </c>
      <c r="CC306" s="176">
        <f t="shared" si="376"/>
        <v>0</v>
      </c>
      <c r="CD306" s="176">
        <f t="shared" si="376"/>
        <v>0</v>
      </c>
      <c r="CE306" s="176">
        <f t="shared" si="376"/>
        <v>0</v>
      </c>
      <c r="CF306" s="176">
        <f t="shared" si="376"/>
        <v>0</v>
      </c>
      <c r="CG306" s="176">
        <f t="shared" si="376"/>
        <v>0</v>
      </c>
      <c r="CH306" s="176">
        <f t="shared" si="376"/>
        <v>0</v>
      </c>
      <c r="CI306" s="176">
        <f t="shared" si="376"/>
        <v>0</v>
      </c>
      <c r="CJ306" s="176">
        <f t="shared" si="376"/>
        <v>0</v>
      </c>
      <c r="CK306" s="176">
        <f t="shared" si="376"/>
        <v>0</v>
      </c>
      <c r="CL306" s="176">
        <f t="shared" si="376"/>
        <v>0</v>
      </c>
      <c r="CM306" s="176">
        <f t="shared" si="376"/>
        <v>0</v>
      </c>
      <c r="CN306" s="176">
        <f t="shared" si="376"/>
        <v>0</v>
      </c>
      <c r="CO306" s="176">
        <f t="shared" si="380"/>
        <v>0</v>
      </c>
      <c r="CP306" s="176">
        <f t="shared" si="380"/>
        <v>0</v>
      </c>
      <c r="CQ306" s="176">
        <f t="shared" si="380"/>
        <v>0</v>
      </c>
      <c r="CR306" s="176">
        <f t="shared" si="380"/>
        <v>0</v>
      </c>
      <c r="CS306" s="176">
        <f t="shared" si="380"/>
        <v>0</v>
      </c>
      <c r="CT306" s="176">
        <f t="shared" si="380"/>
        <v>0</v>
      </c>
      <c r="CU306" s="176">
        <f t="shared" si="380"/>
        <v>0</v>
      </c>
      <c r="CV306" s="176">
        <f t="shared" si="380"/>
        <v>0</v>
      </c>
      <c r="CW306" s="176">
        <f t="shared" si="380"/>
        <v>0</v>
      </c>
      <c r="CX306" s="176">
        <f t="shared" si="380"/>
        <v>0</v>
      </c>
      <c r="CY306" s="176">
        <f t="shared" si="380"/>
        <v>0</v>
      </c>
      <c r="CZ306" s="176">
        <f t="shared" si="380"/>
        <v>0</v>
      </c>
      <c r="DA306" s="176">
        <f t="shared" si="380"/>
        <v>0</v>
      </c>
      <c r="DB306" s="176">
        <f t="shared" si="380"/>
        <v>0</v>
      </c>
      <c r="DC306" s="176">
        <f t="shared" si="380"/>
        <v>0</v>
      </c>
      <c r="DD306" s="176">
        <f t="shared" si="380"/>
        <v>0</v>
      </c>
      <c r="DE306" s="176">
        <f t="shared" si="378"/>
        <v>0</v>
      </c>
      <c r="DF306" s="176">
        <f t="shared" si="378"/>
        <v>0</v>
      </c>
      <c r="DG306" s="176">
        <f t="shared" si="378"/>
        <v>0</v>
      </c>
      <c r="DH306" s="176">
        <f t="shared" si="378"/>
        <v>0</v>
      </c>
      <c r="DI306" s="176">
        <f t="shared" si="378"/>
        <v>0</v>
      </c>
      <c r="DJ306" s="176">
        <f t="shared" si="378"/>
        <v>0</v>
      </c>
      <c r="DK306" s="176">
        <f t="shared" si="378"/>
        <v>0</v>
      </c>
      <c r="DL306" s="176">
        <f t="shared" si="378"/>
        <v>0</v>
      </c>
      <c r="DM306" s="176">
        <f t="shared" si="378"/>
        <v>0</v>
      </c>
      <c r="DN306" s="176">
        <f t="shared" si="378"/>
        <v>0</v>
      </c>
      <c r="DO306" s="176">
        <f t="shared" si="384"/>
        <v>0</v>
      </c>
      <c r="DP306" s="176">
        <f t="shared" si="384"/>
        <v>0</v>
      </c>
      <c r="DQ306" s="176">
        <f t="shared" si="384"/>
        <v>0</v>
      </c>
      <c r="DR306" s="176">
        <f t="shared" si="384"/>
        <v>0</v>
      </c>
      <c r="DS306" s="176">
        <f t="shared" si="384"/>
        <v>0</v>
      </c>
      <c r="DT306" s="176">
        <f t="shared" si="384"/>
        <v>0</v>
      </c>
      <c r="DU306" s="176">
        <f t="shared" si="384"/>
        <v>0</v>
      </c>
      <c r="DV306" s="176">
        <f t="shared" si="384"/>
        <v>0</v>
      </c>
      <c r="DW306" s="176">
        <f t="shared" si="384"/>
        <v>0</v>
      </c>
      <c r="DX306" s="176">
        <f t="shared" si="384"/>
        <v>0</v>
      </c>
      <c r="DY306" s="176">
        <f t="shared" si="384"/>
        <v>0</v>
      </c>
      <c r="DZ306" s="176">
        <f t="shared" si="384"/>
        <v>0</v>
      </c>
      <c r="EA306" s="176">
        <f t="shared" si="384"/>
        <v>0</v>
      </c>
      <c r="EB306" s="176">
        <f t="shared" si="384"/>
        <v>0</v>
      </c>
      <c r="EC306" s="176">
        <f t="shared" si="381"/>
        <v>0</v>
      </c>
      <c r="ED306" s="176">
        <f t="shared" si="381"/>
        <v>0</v>
      </c>
      <c r="EE306" s="176">
        <f t="shared" si="381"/>
        <v>0</v>
      </c>
      <c r="EF306" s="176">
        <f t="shared" si="381"/>
        <v>0</v>
      </c>
      <c r="EG306" s="176">
        <f t="shared" si="381"/>
        <v>0</v>
      </c>
      <c r="EH306" s="176">
        <f t="shared" si="381"/>
        <v>0</v>
      </c>
      <c r="EI306" s="176">
        <f t="shared" si="381"/>
        <v>0</v>
      </c>
      <c r="EJ306" s="176">
        <f t="shared" si="381"/>
        <v>0</v>
      </c>
      <c r="EK306" s="176">
        <f t="shared" si="381"/>
        <v>0</v>
      </c>
      <c r="EL306" s="176">
        <f t="shared" si="381"/>
        <v>0</v>
      </c>
      <c r="EM306" s="176">
        <f t="shared" si="389"/>
        <v>0</v>
      </c>
      <c r="EN306" s="176">
        <f t="shared" si="389"/>
        <v>0</v>
      </c>
      <c r="EO306" s="176">
        <f t="shared" si="389"/>
        <v>0</v>
      </c>
      <c r="EP306" s="176">
        <f t="shared" si="389"/>
        <v>0</v>
      </c>
      <c r="EQ306" s="176">
        <f t="shared" si="389"/>
        <v>0</v>
      </c>
      <c r="ER306" s="176">
        <f t="shared" si="389"/>
        <v>0</v>
      </c>
      <c r="ES306" s="176">
        <f t="shared" si="389"/>
        <v>0</v>
      </c>
      <c r="ET306" s="176">
        <f t="shared" si="389"/>
        <v>0</v>
      </c>
      <c r="EU306" s="176">
        <f t="shared" si="385"/>
        <v>0</v>
      </c>
      <c r="EV306" s="176">
        <f t="shared" si="385"/>
        <v>0</v>
      </c>
      <c r="EW306" s="176">
        <f t="shared" si="385"/>
        <v>0</v>
      </c>
      <c r="EX306" s="176">
        <f t="shared" si="385"/>
        <v>0</v>
      </c>
      <c r="EY306" s="176">
        <f t="shared" si="385"/>
        <v>0</v>
      </c>
      <c r="EZ306" s="176">
        <f t="shared" si="385"/>
        <v>0</v>
      </c>
      <c r="FA306" s="176">
        <f t="shared" si="385"/>
        <v>0</v>
      </c>
      <c r="FB306" s="176">
        <f t="shared" si="385"/>
        <v>0</v>
      </c>
      <c r="FC306" s="176">
        <f t="shared" si="385"/>
        <v>0</v>
      </c>
      <c r="FD306" s="176">
        <f t="shared" si="385"/>
        <v>0</v>
      </c>
      <c r="FE306" s="176">
        <f t="shared" si="385"/>
        <v>0</v>
      </c>
      <c r="FF306" s="176">
        <f t="shared" si="385"/>
        <v>0</v>
      </c>
      <c r="FG306" s="176">
        <f t="shared" si="385"/>
        <v>0</v>
      </c>
      <c r="FH306" s="176">
        <f t="shared" si="385"/>
        <v>0</v>
      </c>
      <c r="FI306" s="176">
        <f t="shared" si="369"/>
        <v>0</v>
      </c>
      <c r="FJ306" s="176">
        <f t="shared" si="369"/>
        <v>0</v>
      </c>
      <c r="FK306" s="176">
        <f t="shared" si="369"/>
        <v>0</v>
      </c>
      <c r="FL306" s="176">
        <f t="shared" si="369"/>
        <v>0</v>
      </c>
      <c r="FM306" s="176">
        <f t="shared" si="369"/>
        <v>0</v>
      </c>
      <c r="FN306" s="176">
        <f t="shared" si="369"/>
        <v>0</v>
      </c>
      <c r="FO306" s="176">
        <f t="shared" si="369"/>
        <v>0</v>
      </c>
      <c r="FP306" s="176">
        <f t="shared" si="369"/>
        <v>0</v>
      </c>
      <c r="FQ306" s="176">
        <f t="shared" si="369"/>
        <v>0</v>
      </c>
      <c r="FR306" s="176">
        <f t="shared" si="369"/>
        <v>0</v>
      </c>
      <c r="FS306" s="176">
        <f t="shared" si="369"/>
        <v>0</v>
      </c>
      <c r="FT306" s="176">
        <f t="shared" si="372"/>
        <v>0</v>
      </c>
      <c r="FU306" s="176">
        <f t="shared" si="372"/>
        <v>0</v>
      </c>
      <c r="FV306" s="176">
        <f t="shared" si="372"/>
        <v>0</v>
      </c>
      <c r="FW306" s="176">
        <f t="shared" si="372"/>
        <v>0</v>
      </c>
      <c r="FX306" s="176">
        <f t="shared" si="372"/>
        <v>0</v>
      </c>
      <c r="FY306" s="176">
        <f t="shared" si="372"/>
        <v>0</v>
      </c>
      <c r="FZ306" s="176">
        <f t="shared" si="372"/>
        <v>0</v>
      </c>
      <c r="GA306" s="176">
        <f t="shared" si="372"/>
        <v>0</v>
      </c>
      <c r="GB306" s="176">
        <f t="shared" si="372"/>
        <v>0</v>
      </c>
      <c r="GC306" s="176">
        <f t="shared" si="372"/>
        <v>0</v>
      </c>
      <c r="GD306" s="176">
        <f t="shared" si="370"/>
        <v>0</v>
      </c>
      <c r="GE306" s="176">
        <f t="shared" si="370"/>
        <v>0</v>
      </c>
      <c r="GF306" s="176">
        <f t="shared" si="370"/>
        <v>0</v>
      </c>
      <c r="GG306" s="176">
        <f t="shared" si="370"/>
        <v>0</v>
      </c>
      <c r="GH306" s="176">
        <f t="shared" si="370"/>
        <v>0</v>
      </c>
      <c r="GI306" s="176">
        <f t="shared" si="370"/>
        <v>0</v>
      </c>
      <c r="GJ306" s="176">
        <f t="shared" si="370"/>
        <v>0</v>
      </c>
      <c r="GK306" s="176">
        <f t="shared" si="370"/>
        <v>0</v>
      </c>
      <c r="GL306" s="176">
        <f t="shared" si="370"/>
        <v>0</v>
      </c>
      <c r="GM306" s="176">
        <f t="shared" si="370"/>
        <v>0</v>
      </c>
      <c r="GN306" s="176">
        <f t="shared" si="386"/>
        <v>0</v>
      </c>
      <c r="GO306" s="176">
        <f t="shared" si="386"/>
        <v>0</v>
      </c>
      <c r="GP306" s="176">
        <f t="shared" si="386"/>
        <v>0</v>
      </c>
      <c r="GQ306" s="176">
        <f t="shared" si="386"/>
        <v>0</v>
      </c>
      <c r="GR306" s="176">
        <f t="shared" si="386"/>
        <v>0</v>
      </c>
      <c r="GS306" s="176">
        <f t="shared" si="386"/>
        <v>0</v>
      </c>
      <c r="GT306" s="176">
        <f t="shared" si="386"/>
        <v>0</v>
      </c>
      <c r="GU306" s="176">
        <f t="shared" si="386"/>
        <v>0</v>
      </c>
      <c r="GV306" s="176">
        <f t="shared" si="386"/>
        <v>0</v>
      </c>
      <c r="GW306" s="176">
        <f t="shared" si="386"/>
        <v>0</v>
      </c>
      <c r="GX306" s="176">
        <f t="shared" si="386"/>
        <v>0</v>
      </c>
      <c r="GY306" s="176">
        <f t="shared" si="386"/>
        <v>0</v>
      </c>
      <c r="GZ306" s="176">
        <f t="shared" si="386"/>
        <v>0</v>
      </c>
      <c r="HA306" s="176">
        <f t="shared" si="386"/>
        <v>0</v>
      </c>
      <c r="HB306" s="176">
        <f t="shared" si="386"/>
        <v>0</v>
      </c>
      <c r="HC306" s="176">
        <f t="shared" si="386"/>
        <v>0</v>
      </c>
      <c r="HD306" s="176">
        <f t="shared" si="392"/>
        <v>0</v>
      </c>
      <c r="HE306" s="176">
        <f t="shared" si="392"/>
        <v>0</v>
      </c>
      <c r="HF306" s="176">
        <f t="shared" si="392"/>
        <v>0</v>
      </c>
      <c r="HG306" s="176">
        <f t="shared" si="392"/>
        <v>0</v>
      </c>
      <c r="HH306" s="176">
        <f t="shared" si="392"/>
        <v>0</v>
      </c>
      <c r="HI306" s="176">
        <f t="shared" si="392"/>
        <v>0</v>
      </c>
      <c r="HJ306" s="176">
        <f t="shared" si="392"/>
        <v>0</v>
      </c>
      <c r="HK306" s="176">
        <f t="shared" si="392"/>
        <v>0</v>
      </c>
      <c r="HL306" s="176">
        <f t="shared" si="392"/>
        <v>0</v>
      </c>
      <c r="HM306" s="176">
        <f t="shared" si="392"/>
        <v>0</v>
      </c>
      <c r="HN306" s="176">
        <f t="shared" si="392"/>
        <v>0</v>
      </c>
      <c r="HO306" s="176">
        <f t="shared" si="392"/>
        <v>0</v>
      </c>
      <c r="HP306" s="176">
        <f t="shared" si="392"/>
        <v>0</v>
      </c>
      <c r="HQ306" s="176">
        <f t="shared" si="392"/>
        <v>0</v>
      </c>
      <c r="HR306" s="176">
        <f t="shared" si="392"/>
        <v>0</v>
      </c>
      <c r="HS306" s="176">
        <f t="shared" si="392"/>
        <v>0</v>
      </c>
      <c r="HT306" s="176">
        <f t="shared" si="387"/>
        <v>0</v>
      </c>
      <c r="HU306" s="176">
        <f t="shared" si="387"/>
        <v>0</v>
      </c>
      <c r="HV306" s="176">
        <f t="shared" si="387"/>
        <v>0</v>
      </c>
      <c r="HW306" s="176">
        <f t="shared" si="387"/>
        <v>0</v>
      </c>
      <c r="HX306" s="176">
        <f t="shared" si="387"/>
        <v>0</v>
      </c>
      <c r="HY306" s="176">
        <f t="shared" si="387"/>
        <v>0</v>
      </c>
      <c r="HZ306" s="176">
        <f t="shared" si="387"/>
        <v>0</v>
      </c>
      <c r="IA306" s="176">
        <f t="shared" si="387"/>
        <v>0</v>
      </c>
      <c r="IB306" s="176">
        <f t="shared" si="387"/>
        <v>0</v>
      </c>
      <c r="IC306" s="176">
        <f t="shared" si="387"/>
        <v>0</v>
      </c>
      <c r="ID306" s="176">
        <f t="shared" si="387"/>
        <v>0</v>
      </c>
      <c r="IE306" s="176">
        <f t="shared" si="383"/>
        <v>0</v>
      </c>
      <c r="IF306" s="176">
        <f t="shared" si="383"/>
        <v>0</v>
      </c>
      <c r="IG306" s="176">
        <f t="shared" si="383"/>
        <v>0</v>
      </c>
    </row>
    <row r="307" spans="2:241" ht="12.75" customHeight="1" x14ac:dyDescent="0.25">
      <c r="B307" s="174"/>
      <c r="C307" s="174"/>
      <c r="D307" s="174">
        <f t="shared" si="347"/>
        <v>0</v>
      </c>
      <c r="E307"/>
      <c r="F307"/>
      <c r="G307" s="177">
        <v>294</v>
      </c>
      <c r="H307" s="176">
        <f t="shared" si="348"/>
        <v>45.585242591857728</v>
      </c>
      <c r="I307" s="176">
        <f t="shared" si="349"/>
        <v>0</v>
      </c>
      <c r="K307" s="176">
        <f t="shared" si="396"/>
        <v>0</v>
      </c>
      <c r="L307" s="176">
        <f t="shared" si="396"/>
        <v>0</v>
      </c>
      <c r="M307" s="176">
        <f t="shared" si="396"/>
        <v>0</v>
      </c>
      <c r="N307" s="176">
        <f t="shared" si="396"/>
        <v>0</v>
      </c>
      <c r="O307" s="176">
        <f t="shared" si="396"/>
        <v>0</v>
      </c>
      <c r="P307" s="176">
        <f t="shared" si="396"/>
        <v>0</v>
      </c>
      <c r="Q307" s="176">
        <f t="shared" si="396"/>
        <v>0</v>
      </c>
      <c r="R307" s="176">
        <f t="shared" si="396"/>
        <v>0</v>
      </c>
      <c r="S307" s="176">
        <f t="shared" si="396"/>
        <v>0</v>
      </c>
      <c r="T307" s="176">
        <f t="shared" si="396"/>
        <v>0</v>
      </c>
      <c r="U307" s="176">
        <f t="shared" si="396"/>
        <v>0</v>
      </c>
      <c r="V307" s="176">
        <f t="shared" si="396"/>
        <v>0</v>
      </c>
      <c r="W307" s="176">
        <f t="shared" si="396"/>
        <v>0</v>
      </c>
      <c r="X307" s="176">
        <f t="shared" si="396"/>
        <v>0</v>
      </c>
      <c r="Y307" s="176">
        <f t="shared" si="396"/>
        <v>0</v>
      </c>
      <c r="Z307" s="176">
        <f t="shared" si="396"/>
        <v>0</v>
      </c>
      <c r="AA307" s="176">
        <f t="shared" si="393"/>
        <v>0</v>
      </c>
      <c r="AB307" s="176">
        <f t="shared" si="393"/>
        <v>0</v>
      </c>
      <c r="AC307" s="176">
        <f t="shared" si="393"/>
        <v>0</v>
      </c>
      <c r="AD307" s="176">
        <f t="shared" si="393"/>
        <v>0</v>
      </c>
      <c r="AE307" s="176">
        <f t="shared" si="394"/>
        <v>0</v>
      </c>
      <c r="AF307" s="176">
        <f t="shared" si="394"/>
        <v>0</v>
      </c>
      <c r="AG307" s="176">
        <f t="shared" si="394"/>
        <v>0</v>
      </c>
      <c r="AH307" s="176">
        <f t="shared" si="394"/>
        <v>0</v>
      </c>
      <c r="AI307" s="176">
        <f t="shared" si="394"/>
        <v>0</v>
      </c>
      <c r="AJ307" s="176">
        <f t="shared" si="394"/>
        <v>0</v>
      </c>
      <c r="AK307" s="176">
        <f t="shared" si="394"/>
        <v>0</v>
      </c>
      <c r="AL307" s="176">
        <f t="shared" si="394"/>
        <v>0</v>
      </c>
      <c r="AM307" s="176">
        <f t="shared" si="394"/>
        <v>0</v>
      </c>
      <c r="AN307" s="176">
        <f t="shared" si="394"/>
        <v>0</v>
      </c>
      <c r="AO307" s="176">
        <f t="shared" si="375"/>
        <v>0</v>
      </c>
      <c r="AP307" s="176">
        <f t="shared" si="375"/>
        <v>0</v>
      </c>
      <c r="AQ307" s="176">
        <f t="shared" si="375"/>
        <v>0</v>
      </c>
      <c r="AR307" s="176">
        <f t="shared" si="375"/>
        <v>0</v>
      </c>
      <c r="AS307" s="176">
        <f t="shared" si="375"/>
        <v>0</v>
      </c>
      <c r="AT307" s="176">
        <f t="shared" si="375"/>
        <v>0</v>
      </c>
      <c r="AU307" s="176">
        <f t="shared" si="375"/>
        <v>0</v>
      </c>
      <c r="AV307" s="176">
        <f t="shared" si="375"/>
        <v>0</v>
      </c>
      <c r="AW307" s="176">
        <f t="shared" si="375"/>
        <v>0</v>
      </c>
      <c r="AX307" s="176">
        <f t="shared" si="375"/>
        <v>0</v>
      </c>
      <c r="AY307" s="176">
        <f t="shared" si="397"/>
        <v>0</v>
      </c>
      <c r="AZ307" s="176">
        <f t="shared" si="397"/>
        <v>0</v>
      </c>
      <c r="BA307" s="176">
        <f t="shared" si="397"/>
        <v>0</v>
      </c>
      <c r="BB307" s="176">
        <f t="shared" si="397"/>
        <v>0</v>
      </c>
      <c r="BC307" s="176">
        <f t="shared" si="397"/>
        <v>0</v>
      </c>
      <c r="BD307" s="176">
        <f t="shared" si="397"/>
        <v>0</v>
      </c>
      <c r="BE307" s="176">
        <f t="shared" si="397"/>
        <v>0</v>
      </c>
      <c r="BF307" s="176">
        <f t="shared" si="397"/>
        <v>0</v>
      </c>
      <c r="BG307" s="176">
        <f t="shared" si="397"/>
        <v>0</v>
      </c>
      <c r="BH307" s="176">
        <f t="shared" si="397"/>
        <v>0</v>
      </c>
      <c r="BI307" s="176">
        <f t="shared" si="391"/>
        <v>0</v>
      </c>
      <c r="BJ307" s="176">
        <f t="shared" si="391"/>
        <v>0</v>
      </c>
      <c r="BK307" s="176">
        <f t="shared" si="391"/>
        <v>0</v>
      </c>
      <c r="BL307" s="176">
        <f t="shared" si="391"/>
        <v>0</v>
      </c>
      <c r="BM307" s="176">
        <f t="shared" si="391"/>
        <v>0</v>
      </c>
      <c r="BN307" s="176">
        <f t="shared" si="391"/>
        <v>0</v>
      </c>
      <c r="BO307" s="176">
        <f t="shared" si="391"/>
        <v>0</v>
      </c>
      <c r="BP307" s="176">
        <f t="shared" si="391"/>
        <v>0</v>
      </c>
      <c r="BQ307" s="176">
        <f t="shared" si="391"/>
        <v>0</v>
      </c>
      <c r="BR307" s="176">
        <f t="shared" si="391"/>
        <v>0</v>
      </c>
      <c r="BS307" s="176">
        <f t="shared" si="388"/>
        <v>0</v>
      </c>
      <c r="BT307" s="176">
        <f t="shared" si="388"/>
        <v>0</v>
      </c>
      <c r="BU307" s="176">
        <f t="shared" si="388"/>
        <v>0</v>
      </c>
      <c r="BV307" s="176">
        <f t="shared" si="388"/>
        <v>0</v>
      </c>
      <c r="BW307" s="176">
        <f t="shared" si="388"/>
        <v>0</v>
      </c>
      <c r="BX307" s="176">
        <f t="shared" si="388"/>
        <v>0</v>
      </c>
      <c r="BY307" s="176">
        <f t="shared" si="388"/>
        <v>0</v>
      </c>
      <c r="BZ307" s="176">
        <f t="shared" si="388"/>
        <v>0</v>
      </c>
      <c r="CA307" s="176">
        <f t="shared" si="388"/>
        <v>0</v>
      </c>
      <c r="CB307" s="176">
        <f t="shared" si="388"/>
        <v>0</v>
      </c>
      <c r="CC307" s="176">
        <f t="shared" si="376"/>
        <v>0</v>
      </c>
      <c r="CD307" s="176">
        <f t="shared" si="376"/>
        <v>0</v>
      </c>
      <c r="CE307" s="176">
        <f t="shared" si="376"/>
        <v>0</v>
      </c>
      <c r="CF307" s="176">
        <f t="shared" si="376"/>
        <v>0</v>
      </c>
      <c r="CG307" s="176">
        <f t="shared" si="376"/>
        <v>0</v>
      </c>
      <c r="CH307" s="176">
        <f t="shared" si="376"/>
        <v>0</v>
      </c>
      <c r="CI307" s="176">
        <f t="shared" si="376"/>
        <v>0</v>
      </c>
      <c r="CJ307" s="176">
        <f t="shared" si="376"/>
        <v>0</v>
      </c>
      <c r="CK307" s="176">
        <f t="shared" si="376"/>
        <v>0</v>
      </c>
      <c r="CL307" s="176">
        <f t="shared" si="376"/>
        <v>0</v>
      </c>
      <c r="CM307" s="176">
        <f t="shared" si="376"/>
        <v>0</v>
      </c>
      <c r="CN307" s="176">
        <f t="shared" si="376"/>
        <v>0</v>
      </c>
      <c r="CO307" s="176">
        <f t="shared" si="380"/>
        <v>0</v>
      </c>
      <c r="CP307" s="176">
        <f t="shared" si="380"/>
        <v>0</v>
      </c>
      <c r="CQ307" s="176">
        <f t="shared" si="380"/>
        <v>0</v>
      </c>
      <c r="CR307" s="176">
        <f t="shared" si="380"/>
        <v>0</v>
      </c>
      <c r="CS307" s="176">
        <f t="shared" si="380"/>
        <v>0</v>
      </c>
      <c r="CT307" s="176">
        <f t="shared" si="380"/>
        <v>0</v>
      </c>
      <c r="CU307" s="176">
        <f t="shared" si="380"/>
        <v>0</v>
      </c>
      <c r="CV307" s="176">
        <f t="shared" si="380"/>
        <v>0</v>
      </c>
      <c r="CW307" s="176">
        <f t="shared" si="380"/>
        <v>0</v>
      </c>
      <c r="CX307" s="176">
        <f t="shared" si="380"/>
        <v>0</v>
      </c>
      <c r="CY307" s="176">
        <f t="shared" si="380"/>
        <v>0</v>
      </c>
      <c r="CZ307" s="176">
        <f t="shared" si="380"/>
        <v>0</v>
      </c>
      <c r="DA307" s="176">
        <f t="shared" si="380"/>
        <v>0</v>
      </c>
      <c r="DB307" s="176">
        <f t="shared" si="380"/>
        <v>0</v>
      </c>
      <c r="DC307" s="176">
        <f t="shared" si="380"/>
        <v>0</v>
      </c>
      <c r="DD307" s="176">
        <f t="shared" si="380"/>
        <v>0</v>
      </c>
      <c r="DE307" s="176">
        <f t="shared" si="378"/>
        <v>0</v>
      </c>
      <c r="DF307" s="176">
        <f t="shared" si="378"/>
        <v>0</v>
      </c>
      <c r="DG307" s="176">
        <f t="shared" si="378"/>
        <v>0</v>
      </c>
      <c r="DH307" s="176">
        <f t="shared" si="378"/>
        <v>0</v>
      </c>
      <c r="DI307" s="176">
        <f t="shared" si="378"/>
        <v>0</v>
      </c>
      <c r="DJ307" s="176">
        <f t="shared" si="378"/>
        <v>0</v>
      </c>
      <c r="DK307" s="176">
        <f t="shared" si="378"/>
        <v>0</v>
      </c>
      <c r="DL307" s="176">
        <f t="shared" si="378"/>
        <v>0</v>
      </c>
      <c r="DM307" s="176">
        <f t="shared" si="378"/>
        <v>0</v>
      </c>
      <c r="DN307" s="176">
        <f t="shared" si="378"/>
        <v>0</v>
      </c>
      <c r="DO307" s="176">
        <f t="shared" si="384"/>
        <v>0</v>
      </c>
      <c r="DP307" s="176">
        <f t="shared" si="384"/>
        <v>0</v>
      </c>
      <c r="DQ307" s="176">
        <f t="shared" si="384"/>
        <v>0</v>
      </c>
      <c r="DR307" s="176">
        <f t="shared" si="384"/>
        <v>0</v>
      </c>
      <c r="DS307" s="176">
        <f t="shared" si="384"/>
        <v>0</v>
      </c>
      <c r="DT307" s="176">
        <f t="shared" si="384"/>
        <v>0</v>
      </c>
      <c r="DU307" s="176">
        <f t="shared" si="384"/>
        <v>0</v>
      </c>
      <c r="DV307" s="176">
        <f t="shared" si="384"/>
        <v>0</v>
      </c>
      <c r="DW307" s="176">
        <f t="shared" si="384"/>
        <v>0</v>
      </c>
      <c r="DX307" s="176">
        <f t="shared" si="384"/>
        <v>0</v>
      </c>
      <c r="DY307" s="176">
        <f t="shared" si="384"/>
        <v>0</v>
      </c>
      <c r="DZ307" s="176">
        <f t="shared" si="384"/>
        <v>0</v>
      </c>
      <c r="EA307" s="176">
        <f t="shared" si="384"/>
        <v>0</v>
      </c>
      <c r="EB307" s="176">
        <f t="shared" si="384"/>
        <v>0</v>
      </c>
      <c r="EC307" s="176">
        <f t="shared" si="381"/>
        <v>0</v>
      </c>
      <c r="ED307" s="176">
        <f t="shared" si="381"/>
        <v>0</v>
      </c>
      <c r="EE307" s="176">
        <f t="shared" si="381"/>
        <v>0</v>
      </c>
      <c r="EF307" s="176">
        <f t="shared" si="381"/>
        <v>0</v>
      </c>
      <c r="EG307" s="176">
        <f t="shared" si="381"/>
        <v>0</v>
      </c>
      <c r="EH307" s="176">
        <f t="shared" si="381"/>
        <v>0</v>
      </c>
      <c r="EI307" s="176">
        <f t="shared" si="381"/>
        <v>0</v>
      </c>
      <c r="EJ307" s="176">
        <f t="shared" si="381"/>
        <v>0</v>
      </c>
      <c r="EK307" s="176">
        <f t="shared" si="381"/>
        <v>0</v>
      </c>
      <c r="EL307" s="176">
        <f t="shared" si="381"/>
        <v>0</v>
      </c>
      <c r="EM307" s="176">
        <f t="shared" si="389"/>
        <v>0</v>
      </c>
      <c r="EN307" s="176">
        <f t="shared" si="389"/>
        <v>0</v>
      </c>
      <c r="EO307" s="176">
        <f t="shared" si="389"/>
        <v>0</v>
      </c>
      <c r="EP307" s="176">
        <f t="shared" si="389"/>
        <v>0</v>
      </c>
      <c r="EQ307" s="176">
        <f t="shared" si="389"/>
        <v>0</v>
      </c>
      <c r="ER307" s="176">
        <f t="shared" si="389"/>
        <v>0</v>
      </c>
      <c r="ES307" s="176">
        <f t="shared" si="389"/>
        <v>0</v>
      </c>
      <c r="ET307" s="176">
        <f t="shared" si="389"/>
        <v>0</v>
      </c>
      <c r="EU307" s="176">
        <f t="shared" si="385"/>
        <v>0</v>
      </c>
      <c r="EV307" s="176">
        <f t="shared" si="385"/>
        <v>0</v>
      </c>
      <c r="EW307" s="176">
        <f t="shared" si="385"/>
        <v>0</v>
      </c>
      <c r="EX307" s="176">
        <f t="shared" si="385"/>
        <v>0</v>
      </c>
      <c r="EY307" s="176">
        <f t="shared" si="385"/>
        <v>0</v>
      </c>
      <c r="EZ307" s="176">
        <f t="shared" si="385"/>
        <v>0</v>
      </c>
      <c r="FA307" s="176">
        <f t="shared" si="385"/>
        <v>0</v>
      </c>
      <c r="FB307" s="176">
        <f t="shared" si="385"/>
        <v>0</v>
      </c>
      <c r="FC307" s="176">
        <f t="shared" si="385"/>
        <v>0</v>
      </c>
      <c r="FD307" s="176">
        <f t="shared" si="385"/>
        <v>0</v>
      </c>
      <c r="FE307" s="176">
        <f t="shared" si="385"/>
        <v>0</v>
      </c>
      <c r="FF307" s="176">
        <f t="shared" si="385"/>
        <v>0</v>
      </c>
      <c r="FG307" s="176">
        <f t="shared" si="385"/>
        <v>0</v>
      </c>
      <c r="FH307" s="176">
        <f t="shared" si="385"/>
        <v>0</v>
      </c>
      <c r="FI307" s="176">
        <f t="shared" si="369"/>
        <v>0</v>
      </c>
      <c r="FJ307" s="176">
        <f t="shared" si="369"/>
        <v>0</v>
      </c>
      <c r="FK307" s="176">
        <f t="shared" si="369"/>
        <v>0</v>
      </c>
      <c r="FL307" s="176">
        <f t="shared" si="369"/>
        <v>0</v>
      </c>
      <c r="FM307" s="176">
        <f t="shared" si="369"/>
        <v>0</v>
      </c>
      <c r="FN307" s="176">
        <f t="shared" si="369"/>
        <v>0</v>
      </c>
      <c r="FO307" s="176">
        <f t="shared" si="369"/>
        <v>0</v>
      </c>
      <c r="FP307" s="176">
        <f t="shared" si="369"/>
        <v>0</v>
      </c>
      <c r="FQ307" s="176">
        <f t="shared" si="369"/>
        <v>0</v>
      </c>
      <c r="FR307" s="176">
        <f t="shared" si="369"/>
        <v>0</v>
      </c>
      <c r="FS307" s="176">
        <f t="shared" si="369"/>
        <v>0</v>
      </c>
      <c r="FT307" s="176">
        <f t="shared" si="369"/>
        <v>0</v>
      </c>
      <c r="FU307" s="176">
        <f t="shared" si="369"/>
        <v>0</v>
      </c>
      <c r="FV307" s="176">
        <f t="shared" si="369"/>
        <v>0</v>
      </c>
      <c r="FW307" s="176">
        <f t="shared" ref="FW307:GC310" si="398">+NORMDIST($H307,FW$12,FW$13,FALSE)</f>
        <v>0</v>
      </c>
      <c r="FX307" s="176">
        <f t="shared" si="398"/>
        <v>0</v>
      </c>
      <c r="FY307" s="176">
        <f t="shared" si="398"/>
        <v>0</v>
      </c>
      <c r="FZ307" s="176">
        <f t="shared" si="398"/>
        <v>0</v>
      </c>
      <c r="GA307" s="176">
        <f t="shared" si="398"/>
        <v>0</v>
      </c>
      <c r="GB307" s="176">
        <f t="shared" si="398"/>
        <v>0</v>
      </c>
      <c r="GC307" s="176">
        <f t="shared" si="398"/>
        <v>0</v>
      </c>
      <c r="GD307" s="176">
        <f t="shared" si="370"/>
        <v>0</v>
      </c>
      <c r="GE307" s="176">
        <f t="shared" si="370"/>
        <v>0</v>
      </c>
      <c r="GF307" s="176">
        <f t="shared" si="370"/>
        <v>0</v>
      </c>
      <c r="GG307" s="176">
        <f t="shared" si="370"/>
        <v>0</v>
      </c>
      <c r="GH307" s="176">
        <f t="shared" si="370"/>
        <v>0</v>
      </c>
      <c r="GI307" s="176">
        <f t="shared" si="370"/>
        <v>0</v>
      </c>
      <c r="GJ307" s="176">
        <f t="shared" si="370"/>
        <v>0</v>
      </c>
      <c r="GK307" s="176">
        <f t="shared" si="370"/>
        <v>0</v>
      </c>
      <c r="GL307" s="176">
        <f t="shared" si="370"/>
        <v>0</v>
      </c>
      <c r="GM307" s="176">
        <f t="shared" si="370"/>
        <v>0</v>
      </c>
      <c r="GN307" s="176">
        <f t="shared" si="386"/>
        <v>0</v>
      </c>
      <c r="GO307" s="176">
        <f t="shared" si="386"/>
        <v>0</v>
      </c>
      <c r="GP307" s="176">
        <f t="shared" si="386"/>
        <v>0</v>
      </c>
      <c r="GQ307" s="176">
        <f t="shared" si="386"/>
        <v>0</v>
      </c>
      <c r="GR307" s="176">
        <f t="shared" si="386"/>
        <v>0</v>
      </c>
      <c r="GS307" s="176">
        <f t="shared" si="386"/>
        <v>0</v>
      </c>
      <c r="GT307" s="176">
        <f t="shared" si="386"/>
        <v>0</v>
      </c>
      <c r="GU307" s="176">
        <f t="shared" si="386"/>
        <v>0</v>
      </c>
      <c r="GV307" s="176">
        <f t="shared" si="386"/>
        <v>0</v>
      </c>
      <c r="GW307" s="176">
        <f t="shared" si="386"/>
        <v>0</v>
      </c>
      <c r="GX307" s="176">
        <f t="shared" si="386"/>
        <v>0</v>
      </c>
      <c r="GY307" s="176">
        <f t="shared" si="386"/>
        <v>0</v>
      </c>
      <c r="GZ307" s="176">
        <f t="shared" si="386"/>
        <v>0</v>
      </c>
      <c r="HA307" s="176">
        <f t="shared" si="386"/>
        <v>0</v>
      </c>
      <c r="HB307" s="176">
        <f t="shared" si="386"/>
        <v>0</v>
      </c>
      <c r="HC307" s="176">
        <f t="shared" si="386"/>
        <v>0</v>
      </c>
      <c r="HD307" s="176">
        <f t="shared" si="392"/>
        <v>0</v>
      </c>
      <c r="HE307" s="176">
        <f t="shared" si="392"/>
        <v>0</v>
      </c>
      <c r="HF307" s="176">
        <f t="shared" si="392"/>
        <v>0</v>
      </c>
      <c r="HG307" s="176">
        <f t="shared" si="392"/>
        <v>0</v>
      </c>
      <c r="HH307" s="176">
        <f t="shared" si="392"/>
        <v>0</v>
      </c>
      <c r="HI307" s="176">
        <f t="shared" si="392"/>
        <v>0</v>
      </c>
      <c r="HJ307" s="176">
        <f t="shared" si="392"/>
        <v>0</v>
      </c>
      <c r="HK307" s="176">
        <f t="shared" si="392"/>
        <v>0</v>
      </c>
      <c r="HL307" s="176">
        <f t="shared" si="392"/>
        <v>0</v>
      </c>
      <c r="HM307" s="176">
        <f t="shared" si="392"/>
        <v>0</v>
      </c>
      <c r="HN307" s="176">
        <f t="shared" si="392"/>
        <v>0</v>
      </c>
      <c r="HO307" s="176">
        <f t="shared" si="392"/>
        <v>0</v>
      </c>
      <c r="HP307" s="176">
        <f t="shared" si="392"/>
        <v>0</v>
      </c>
      <c r="HQ307" s="176">
        <f t="shared" si="392"/>
        <v>0</v>
      </c>
      <c r="HR307" s="176">
        <f t="shared" si="392"/>
        <v>0</v>
      </c>
      <c r="HS307" s="176">
        <f t="shared" si="392"/>
        <v>0</v>
      </c>
      <c r="HT307" s="176">
        <f t="shared" si="387"/>
        <v>0</v>
      </c>
      <c r="HU307" s="176">
        <f t="shared" si="387"/>
        <v>0</v>
      </c>
      <c r="HV307" s="176">
        <f t="shared" si="387"/>
        <v>0</v>
      </c>
      <c r="HW307" s="176">
        <f t="shared" si="387"/>
        <v>0</v>
      </c>
      <c r="HX307" s="176">
        <f t="shared" si="387"/>
        <v>0</v>
      </c>
      <c r="HY307" s="176">
        <f t="shared" si="387"/>
        <v>0</v>
      </c>
      <c r="HZ307" s="176">
        <f t="shared" si="387"/>
        <v>0</v>
      </c>
      <c r="IA307" s="176">
        <f t="shared" si="387"/>
        <v>0</v>
      </c>
      <c r="IB307" s="176">
        <f t="shared" si="387"/>
        <v>0</v>
      </c>
      <c r="IC307" s="176">
        <f t="shared" si="387"/>
        <v>0</v>
      </c>
      <c r="ID307" s="176">
        <f t="shared" si="387"/>
        <v>0</v>
      </c>
      <c r="IE307" s="176">
        <f t="shared" si="383"/>
        <v>0</v>
      </c>
      <c r="IF307" s="176">
        <f t="shared" si="383"/>
        <v>0</v>
      </c>
      <c r="IG307" s="176">
        <f t="shared" si="383"/>
        <v>0</v>
      </c>
    </row>
    <row r="308" spans="2:241" ht="12.75" customHeight="1" x14ac:dyDescent="0.25">
      <c r="B308" s="174"/>
      <c r="C308" s="174"/>
      <c r="D308" s="174">
        <f t="shared" si="347"/>
        <v>0</v>
      </c>
      <c r="E308"/>
      <c r="F308"/>
      <c r="G308" s="177">
        <v>295</v>
      </c>
      <c r="H308" s="176">
        <f t="shared" si="348"/>
        <v>45.740294437408267</v>
      </c>
      <c r="I308" s="176">
        <f t="shared" si="349"/>
        <v>0</v>
      </c>
      <c r="K308" s="176">
        <f t="shared" si="396"/>
        <v>0</v>
      </c>
      <c r="L308" s="176">
        <f t="shared" si="396"/>
        <v>0</v>
      </c>
      <c r="M308" s="176">
        <f t="shared" si="396"/>
        <v>0</v>
      </c>
      <c r="N308" s="176">
        <f t="shared" si="396"/>
        <v>0</v>
      </c>
      <c r="O308" s="176">
        <f t="shared" si="396"/>
        <v>0</v>
      </c>
      <c r="P308" s="176">
        <f t="shared" si="396"/>
        <v>0</v>
      </c>
      <c r="Q308" s="176">
        <f t="shared" si="396"/>
        <v>0</v>
      </c>
      <c r="R308" s="176">
        <f t="shared" si="396"/>
        <v>0</v>
      </c>
      <c r="S308" s="176">
        <f t="shared" si="396"/>
        <v>0</v>
      </c>
      <c r="T308" s="176">
        <f t="shared" si="396"/>
        <v>0</v>
      </c>
      <c r="U308" s="176">
        <f t="shared" si="396"/>
        <v>0</v>
      </c>
      <c r="V308" s="176">
        <f t="shared" si="396"/>
        <v>0</v>
      </c>
      <c r="W308" s="176">
        <f t="shared" si="396"/>
        <v>0</v>
      </c>
      <c r="X308" s="176">
        <f t="shared" si="396"/>
        <v>0</v>
      </c>
      <c r="Y308" s="176">
        <f t="shared" si="396"/>
        <v>0</v>
      </c>
      <c r="Z308" s="176">
        <f t="shared" si="396"/>
        <v>0</v>
      </c>
      <c r="AA308" s="176">
        <f t="shared" si="393"/>
        <v>0</v>
      </c>
      <c r="AB308" s="176">
        <f t="shared" si="393"/>
        <v>0</v>
      </c>
      <c r="AC308" s="176">
        <f t="shared" si="393"/>
        <v>0</v>
      </c>
      <c r="AD308" s="176">
        <f t="shared" si="393"/>
        <v>0</v>
      </c>
      <c r="AE308" s="176">
        <f t="shared" si="394"/>
        <v>0</v>
      </c>
      <c r="AF308" s="176">
        <f t="shared" si="394"/>
        <v>0</v>
      </c>
      <c r="AG308" s="176">
        <f t="shared" si="394"/>
        <v>0</v>
      </c>
      <c r="AH308" s="176">
        <f t="shared" si="394"/>
        <v>0</v>
      </c>
      <c r="AI308" s="176">
        <f t="shared" si="394"/>
        <v>0</v>
      </c>
      <c r="AJ308" s="176">
        <f t="shared" si="394"/>
        <v>0</v>
      </c>
      <c r="AK308" s="176">
        <f t="shared" si="394"/>
        <v>0</v>
      </c>
      <c r="AL308" s="176">
        <f t="shared" si="394"/>
        <v>0</v>
      </c>
      <c r="AM308" s="176">
        <f t="shared" si="394"/>
        <v>0</v>
      </c>
      <c r="AN308" s="176">
        <f t="shared" si="394"/>
        <v>0</v>
      </c>
      <c r="AO308" s="176">
        <f t="shared" si="375"/>
        <v>0</v>
      </c>
      <c r="AP308" s="176">
        <f t="shared" si="375"/>
        <v>0</v>
      </c>
      <c r="AQ308" s="176">
        <f t="shared" si="375"/>
        <v>0</v>
      </c>
      <c r="AR308" s="176">
        <f t="shared" si="375"/>
        <v>0</v>
      </c>
      <c r="AS308" s="176">
        <f t="shared" si="375"/>
        <v>0</v>
      </c>
      <c r="AT308" s="176">
        <f t="shared" si="375"/>
        <v>0</v>
      </c>
      <c r="AU308" s="176">
        <f t="shared" si="375"/>
        <v>0</v>
      </c>
      <c r="AV308" s="176">
        <f t="shared" si="375"/>
        <v>0</v>
      </c>
      <c r="AW308" s="176">
        <f t="shared" si="375"/>
        <v>0</v>
      </c>
      <c r="AX308" s="176">
        <f t="shared" si="375"/>
        <v>0</v>
      </c>
      <c r="AY308" s="176">
        <f t="shared" si="397"/>
        <v>0</v>
      </c>
      <c r="AZ308" s="176">
        <f t="shared" si="397"/>
        <v>0</v>
      </c>
      <c r="BA308" s="176">
        <f t="shared" si="397"/>
        <v>0</v>
      </c>
      <c r="BB308" s="176">
        <f t="shared" si="397"/>
        <v>0</v>
      </c>
      <c r="BC308" s="176">
        <f t="shared" si="397"/>
        <v>0</v>
      </c>
      <c r="BD308" s="176">
        <f t="shared" si="397"/>
        <v>0</v>
      </c>
      <c r="BE308" s="176">
        <f t="shared" si="397"/>
        <v>0</v>
      </c>
      <c r="BF308" s="176">
        <f t="shared" si="397"/>
        <v>0</v>
      </c>
      <c r="BG308" s="176">
        <f t="shared" si="397"/>
        <v>0</v>
      </c>
      <c r="BH308" s="176">
        <f t="shared" si="397"/>
        <v>0</v>
      </c>
      <c r="BI308" s="176">
        <f t="shared" si="391"/>
        <v>0</v>
      </c>
      <c r="BJ308" s="176">
        <f t="shared" si="391"/>
        <v>0</v>
      </c>
      <c r="BK308" s="176">
        <f t="shared" si="391"/>
        <v>0</v>
      </c>
      <c r="BL308" s="176">
        <f t="shared" si="391"/>
        <v>0</v>
      </c>
      <c r="BM308" s="176">
        <f t="shared" si="391"/>
        <v>0</v>
      </c>
      <c r="BN308" s="176">
        <f t="shared" si="391"/>
        <v>0</v>
      </c>
      <c r="BO308" s="176">
        <f t="shared" si="391"/>
        <v>0</v>
      </c>
      <c r="BP308" s="176">
        <f t="shared" si="391"/>
        <v>0</v>
      </c>
      <c r="BQ308" s="176">
        <f t="shared" si="391"/>
        <v>0</v>
      </c>
      <c r="BR308" s="176">
        <f t="shared" si="391"/>
        <v>0</v>
      </c>
      <c r="BS308" s="176">
        <f t="shared" si="388"/>
        <v>0</v>
      </c>
      <c r="BT308" s="176">
        <f t="shared" si="388"/>
        <v>0</v>
      </c>
      <c r="BU308" s="176">
        <f t="shared" si="388"/>
        <v>0</v>
      </c>
      <c r="BV308" s="176">
        <f t="shared" si="388"/>
        <v>0</v>
      </c>
      <c r="BW308" s="176">
        <f t="shared" si="388"/>
        <v>0</v>
      </c>
      <c r="BX308" s="176">
        <f t="shared" si="388"/>
        <v>0</v>
      </c>
      <c r="BY308" s="176">
        <f t="shared" si="388"/>
        <v>0</v>
      </c>
      <c r="BZ308" s="176">
        <f t="shared" si="388"/>
        <v>0</v>
      </c>
      <c r="CA308" s="176">
        <f t="shared" si="388"/>
        <v>0</v>
      </c>
      <c r="CB308" s="176">
        <f t="shared" si="388"/>
        <v>0</v>
      </c>
      <c r="CC308" s="176">
        <f t="shared" si="388"/>
        <v>0</v>
      </c>
      <c r="CD308" s="176">
        <f t="shared" si="388"/>
        <v>0</v>
      </c>
      <c r="CE308" s="176">
        <f t="shared" si="376"/>
        <v>0</v>
      </c>
      <c r="CF308" s="176">
        <f t="shared" si="376"/>
        <v>0</v>
      </c>
      <c r="CG308" s="176">
        <f t="shared" si="376"/>
        <v>0</v>
      </c>
      <c r="CH308" s="176">
        <f t="shared" si="376"/>
        <v>0</v>
      </c>
      <c r="CI308" s="176">
        <f t="shared" si="376"/>
        <v>0</v>
      </c>
      <c r="CJ308" s="176">
        <f t="shared" si="376"/>
        <v>0</v>
      </c>
      <c r="CK308" s="176">
        <f t="shared" si="376"/>
        <v>0</v>
      </c>
      <c r="CL308" s="176">
        <f t="shared" si="376"/>
        <v>0</v>
      </c>
      <c r="CM308" s="176">
        <f t="shared" si="376"/>
        <v>0</v>
      </c>
      <c r="CN308" s="176">
        <f t="shared" si="376"/>
        <v>0</v>
      </c>
      <c r="CO308" s="176">
        <f t="shared" si="380"/>
        <v>0</v>
      </c>
      <c r="CP308" s="176">
        <f t="shared" si="380"/>
        <v>0</v>
      </c>
      <c r="CQ308" s="176">
        <f t="shared" si="380"/>
        <v>0</v>
      </c>
      <c r="CR308" s="176">
        <f t="shared" si="380"/>
        <v>0</v>
      </c>
      <c r="CS308" s="176">
        <f t="shared" si="380"/>
        <v>0</v>
      </c>
      <c r="CT308" s="176">
        <f t="shared" si="380"/>
        <v>0</v>
      </c>
      <c r="CU308" s="176">
        <f t="shared" si="380"/>
        <v>0</v>
      </c>
      <c r="CV308" s="176">
        <f t="shared" si="380"/>
        <v>0</v>
      </c>
      <c r="CW308" s="176">
        <f t="shared" si="380"/>
        <v>0</v>
      </c>
      <c r="CX308" s="176">
        <f t="shared" si="380"/>
        <v>0</v>
      </c>
      <c r="CY308" s="176">
        <f t="shared" si="380"/>
        <v>0</v>
      </c>
      <c r="CZ308" s="176">
        <f t="shared" si="380"/>
        <v>0</v>
      </c>
      <c r="DA308" s="176">
        <f t="shared" si="380"/>
        <v>0</v>
      </c>
      <c r="DB308" s="176">
        <f t="shared" si="380"/>
        <v>0</v>
      </c>
      <c r="DC308" s="176">
        <f t="shared" si="380"/>
        <v>0</v>
      </c>
      <c r="DD308" s="176">
        <f t="shared" si="380"/>
        <v>0</v>
      </c>
      <c r="DE308" s="176">
        <f t="shared" si="378"/>
        <v>0</v>
      </c>
      <c r="DF308" s="176">
        <f t="shared" si="378"/>
        <v>0</v>
      </c>
      <c r="DG308" s="176">
        <f t="shared" si="378"/>
        <v>0</v>
      </c>
      <c r="DH308" s="176">
        <f t="shared" si="378"/>
        <v>0</v>
      </c>
      <c r="DI308" s="176">
        <f t="shared" si="378"/>
        <v>0</v>
      </c>
      <c r="DJ308" s="176">
        <f t="shared" si="378"/>
        <v>0</v>
      </c>
      <c r="DK308" s="176">
        <f t="shared" si="378"/>
        <v>0</v>
      </c>
      <c r="DL308" s="176">
        <f t="shared" si="378"/>
        <v>0</v>
      </c>
      <c r="DM308" s="176">
        <f t="shared" si="378"/>
        <v>0</v>
      </c>
      <c r="DN308" s="176">
        <f t="shared" si="378"/>
        <v>0</v>
      </c>
      <c r="DO308" s="176">
        <f t="shared" si="384"/>
        <v>0</v>
      </c>
      <c r="DP308" s="176">
        <f t="shared" si="384"/>
        <v>0</v>
      </c>
      <c r="DQ308" s="176">
        <f t="shared" si="384"/>
        <v>0</v>
      </c>
      <c r="DR308" s="176">
        <f t="shared" si="384"/>
        <v>0</v>
      </c>
      <c r="DS308" s="176">
        <f t="shared" si="384"/>
        <v>0</v>
      </c>
      <c r="DT308" s="176">
        <f t="shared" si="384"/>
        <v>0</v>
      </c>
      <c r="DU308" s="176">
        <f t="shared" si="384"/>
        <v>0</v>
      </c>
      <c r="DV308" s="176">
        <f t="shared" si="384"/>
        <v>0</v>
      </c>
      <c r="DW308" s="176">
        <f t="shared" si="384"/>
        <v>0</v>
      </c>
      <c r="DX308" s="176">
        <f t="shared" si="384"/>
        <v>0</v>
      </c>
      <c r="DY308" s="176">
        <f t="shared" si="384"/>
        <v>0</v>
      </c>
      <c r="DZ308" s="176">
        <f t="shared" si="384"/>
        <v>0</v>
      </c>
      <c r="EA308" s="176">
        <f t="shared" si="384"/>
        <v>0</v>
      </c>
      <c r="EB308" s="176">
        <f t="shared" si="384"/>
        <v>0</v>
      </c>
      <c r="EC308" s="176">
        <f t="shared" si="381"/>
        <v>0</v>
      </c>
      <c r="ED308" s="176">
        <f t="shared" si="381"/>
        <v>0</v>
      </c>
      <c r="EE308" s="176">
        <f t="shared" si="381"/>
        <v>0</v>
      </c>
      <c r="EF308" s="176">
        <f t="shared" si="381"/>
        <v>0</v>
      </c>
      <c r="EG308" s="176">
        <f t="shared" si="381"/>
        <v>0</v>
      </c>
      <c r="EH308" s="176">
        <f t="shared" si="381"/>
        <v>0</v>
      </c>
      <c r="EI308" s="176">
        <f t="shared" si="381"/>
        <v>0</v>
      </c>
      <c r="EJ308" s="176">
        <f t="shared" si="381"/>
        <v>0</v>
      </c>
      <c r="EK308" s="176">
        <f t="shared" si="381"/>
        <v>0</v>
      </c>
      <c r="EL308" s="176">
        <f t="shared" si="381"/>
        <v>0</v>
      </c>
      <c r="EM308" s="176">
        <f t="shared" si="389"/>
        <v>0</v>
      </c>
      <c r="EN308" s="176">
        <f t="shared" si="389"/>
        <v>0</v>
      </c>
      <c r="EO308" s="176">
        <f t="shared" si="389"/>
        <v>0</v>
      </c>
      <c r="EP308" s="176">
        <f t="shared" si="389"/>
        <v>0</v>
      </c>
      <c r="EQ308" s="176">
        <f t="shared" si="389"/>
        <v>0</v>
      </c>
      <c r="ER308" s="176">
        <f t="shared" si="389"/>
        <v>0</v>
      </c>
      <c r="ES308" s="176">
        <f t="shared" si="389"/>
        <v>0</v>
      </c>
      <c r="ET308" s="176">
        <f t="shared" si="389"/>
        <v>0</v>
      </c>
      <c r="EU308" s="176">
        <f t="shared" si="385"/>
        <v>0</v>
      </c>
      <c r="EV308" s="176">
        <f t="shared" si="385"/>
        <v>0</v>
      </c>
      <c r="EW308" s="176">
        <f t="shared" si="385"/>
        <v>0</v>
      </c>
      <c r="EX308" s="176">
        <f t="shared" si="385"/>
        <v>0</v>
      </c>
      <c r="EY308" s="176">
        <f t="shared" si="385"/>
        <v>0</v>
      </c>
      <c r="EZ308" s="176">
        <f t="shared" si="385"/>
        <v>0</v>
      </c>
      <c r="FA308" s="176">
        <f t="shared" si="385"/>
        <v>0</v>
      </c>
      <c r="FB308" s="176">
        <f t="shared" si="385"/>
        <v>0</v>
      </c>
      <c r="FC308" s="176">
        <f t="shared" si="385"/>
        <v>0</v>
      </c>
      <c r="FD308" s="176">
        <f t="shared" si="385"/>
        <v>0</v>
      </c>
      <c r="FE308" s="176">
        <f t="shared" si="385"/>
        <v>0</v>
      </c>
      <c r="FF308" s="176">
        <f t="shared" si="385"/>
        <v>0</v>
      </c>
      <c r="FG308" s="176">
        <f t="shared" si="385"/>
        <v>0</v>
      </c>
      <c r="FH308" s="176">
        <f t="shared" si="385"/>
        <v>0</v>
      </c>
      <c r="FI308" s="176">
        <f t="shared" si="369"/>
        <v>0</v>
      </c>
      <c r="FJ308" s="176">
        <f t="shared" si="369"/>
        <v>0</v>
      </c>
      <c r="FK308" s="176">
        <f t="shared" si="369"/>
        <v>0</v>
      </c>
      <c r="FL308" s="176">
        <f t="shared" si="369"/>
        <v>0</v>
      </c>
      <c r="FM308" s="176">
        <f t="shared" si="369"/>
        <v>0</v>
      </c>
      <c r="FN308" s="176">
        <f t="shared" si="369"/>
        <v>0</v>
      </c>
      <c r="FO308" s="176">
        <f t="shared" si="369"/>
        <v>0</v>
      </c>
      <c r="FP308" s="176">
        <f t="shared" si="369"/>
        <v>0</v>
      </c>
      <c r="FQ308" s="176">
        <f t="shared" si="369"/>
        <v>0</v>
      </c>
      <c r="FR308" s="176">
        <f t="shared" si="369"/>
        <v>0</v>
      </c>
      <c r="FS308" s="176">
        <f t="shared" si="369"/>
        <v>0</v>
      </c>
      <c r="FT308" s="176">
        <f t="shared" si="369"/>
        <v>0</v>
      </c>
      <c r="FU308" s="176">
        <f t="shared" si="369"/>
        <v>0</v>
      </c>
      <c r="FV308" s="176">
        <f t="shared" si="369"/>
        <v>0</v>
      </c>
      <c r="FW308" s="176">
        <f t="shared" si="398"/>
        <v>0</v>
      </c>
      <c r="FX308" s="176">
        <f t="shared" si="398"/>
        <v>0</v>
      </c>
      <c r="FY308" s="176">
        <f t="shared" si="398"/>
        <v>0</v>
      </c>
      <c r="FZ308" s="176">
        <f t="shared" si="398"/>
        <v>0</v>
      </c>
      <c r="GA308" s="176">
        <f t="shared" si="398"/>
        <v>0</v>
      </c>
      <c r="GB308" s="176">
        <f t="shared" si="398"/>
        <v>0</v>
      </c>
      <c r="GC308" s="176">
        <f t="shared" si="398"/>
        <v>0</v>
      </c>
      <c r="GD308" s="176">
        <f t="shared" si="370"/>
        <v>0</v>
      </c>
      <c r="GE308" s="176">
        <f t="shared" si="370"/>
        <v>0</v>
      </c>
      <c r="GF308" s="176">
        <f t="shared" si="370"/>
        <v>0</v>
      </c>
      <c r="GG308" s="176">
        <f t="shared" si="370"/>
        <v>0</v>
      </c>
      <c r="GH308" s="176">
        <f t="shared" si="370"/>
        <v>0</v>
      </c>
      <c r="GI308" s="176">
        <f t="shared" si="370"/>
        <v>0</v>
      </c>
      <c r="GJ308" s="176">
        <f t="shared" si="370"/>
        <v>0</v>
      </c>
      <c r="GK308" s="176">
        <f t="shared" si="370"/>
        <v>0</v>
      </c>
      <c r="GL308" s="176">
        <f t="shared" si="370"/>
        <v>0</v>
      </c>
      <c r="GM308" s="176">
        <f t="shared" si="370"/>
        <v>0</v>
      </c>
      <c r="GN308" s="176">
        <f t="shared" si="386"/>
        <v>0</v>
      </c>
      <c r="GO308" s="176">
        <f t="shared" si="386"/>
        <v>0</v>
      </c>
      <c r="GP308" s="176">
        <f t="shared" si="386"/>
        <v>0</v>
      </c>
      <c r="GQ308" s="176">
        <f t="shared" si="386"/>
        <v>0</v>
      </c>
      <c r="GR308" s="176">
        <f t="shared" si="386"/>
        <v>0</v>
      </c>
      <c r="GS308" s="176">
        <f t="shared" si="386"/>
        <v>0</v>
      </c>
      <c r="GT308" s="176">
        <f t="shared" si="386"/>
        <v>0</v>
      </c>
      <c r="GU308" s="176">
        <f t="shared" si="386"/>
        <v>0</v>
      </c>
      <c r="GV308" s="176">
        <f t="shared" si="386"/>
        <v>0</v>
      </c>
      <c r="GW308" s="176">
        <f t="shared" si="386"/>
        <v>0</v>
      </c>
      <c r="GX308" s="176">
        <f t="shared" si="386"/>
        <v>0</v>
      </c>
      <c r="GY308" s="176">
        <f t="shared" si="386"/>
        <v>0</v>
      </c>
      <c r="GZ308" s="176">
        <f t="shared" si="386"/>
        <v>0</v>
      </c>
      <c r="HA308" s="176">
        <f t="shared" si="386"/>
        <v>0</v>
      </c>
      <c r="HB308" s="176">
        <f t="shared" si="386"/>
        <v>0</v>
      </c>
      <c r="HC308" s="176">
        <f t="shared" si="386"/>
        <v>0</v>
      </c>
      <c r="HD308" s="176">
        <f t="shared" si="392"/>
        <v>0</v>
      </c>
      <c r="HE308" s="176">
        <f t="shared" si="392"/>
        <v>0</v>
      </c>
      <c r="HF308" s="176">
        <f t="shared" si="392"/>
        <v>0</v>
      </c>
      <c r="HG308" s="176">
        <f t="shared" si="392"/>
        <v>0</v>
      </c>
      <c r="HH308" s="176">
        <f t="shared" si="392"/>
        <v>0</v>
      </c>
      <c r="HI308" s="176">
        <f t="shared" si="392"/>
        <v>0</v>
      </c>
      <c r="HJ308" s="176">
        <f t="shared" si="392"/>
        <v>0</v>
      </c>
      <c r="HK308" s="176">
        <f t="shared" si="392"/>
        <v>0</v>
      </c>
      <c r="HL308" s="176">
        <f t="shared" si="392"/>
        <v>0</v>
      </c>
      <c r="HM308" s="176">
        <f t="shared" si="392"/>
        <v>0</v>
      </c>
      <c r="HN308" s="176">
        <f t="shared" si="392"/>
        <v>0</v>
      </c>
      <c r="HO308" s="176">
        <f t="shared" si="392"/>
        <v>0</v>
      </c>
      <c r="HP308" s="176">
        <f t="shared" si="392"/>
        <v>0</v>
      </c>
      <c r="HQ308" s="176">
        <f t="shared" si="392"/>
        <v>0</v>
      </c>
      <c r="HR308" s="176">
        <f t="shared" si="392"/>
        <v>0</v>
      </c>
      <c r="HS308" s="176">
        <f t="shared" si="392"/>
        <v>0</v>
      </c>
      <c r="HT308" s="176">
        <f t="shared" si="387"/>
        <v>0</v>
      </c>
      <c r="HU308" s="176">
        <f t="shared" si="387"/>
        <v>0</v>
      </c>
      <c r="HV308" s="176">
        <f t="shared" si="387"/>
        <v>0</v>
      </c>
      <c r="HW308" s="176">
        <f t="shared" si="387"/>
        <v>0</v>
      </c>
      <c r="HX308" s="176">
        <f t="shared" si="387"/>
        <v>0</v>
      </c>
      <c r="HY308" s="176">
        <f t="shared" si="387"/>
        <v>0</v>
      </c>
      <c r="HZ308" s="176">
        <f t="shared" si="387"/>
        <v>0</v>
      </c>
      <c r="IA308" s="176">
        <f t="shared" si="387"/>
        <v>0</v>
      </c>
      <c r="IB308" s="176">
        <f t="shared" si="387"/>
        <v>0</v>
      </c>
      <c r="IC308" s="176">
        <f t="shared" si="387"/>
        <v>0</v>
      </c>
      <c r="ID308" s="176">
        <f t="shared" si="387"/>
        <v>0</v>
      </c>
      <c r="IE308" s="176">
        <f t="shared" si="383"/>
        <v>0</v>
      </c>
      <c r="IF308" s="176">
        <f t="shared" si="383"/>
        <v>0</v>
      </c>
      <c r="IG308" s="176">
        <f t="shared" si="383"/>
        <v>0</v>
      </c>
    </row>
    <row r="309" spans="2:241" ht="12.75" customHeight="1" x14ac:dyDescent="0.25">
      <c r="B309" s="174"/>
      <c r="C309" s="174"/>
      <c r="D309" s="174">
        <f t="shared" si="347"/>
        <v>0</v>
      </c>
      <c r="E309"/>
      <c r="F309"/>
      <c r="G309" s="177">
        <v>296</v>
      </c>
      <c r="H309" s="176">
        <f t="shared" si="348"/>
        <v>45.895346282958805</v>
      </c>
      <c r="I309" s="176">
        <f t="shared" si="349"/>
        <v>0</v>
      </c>
      <c r="K309" s="176">
        <f t="shared" si="396"/>
        <v>0</v>
      </c>
      <c r="L309" s="176">
        <f t="shared" si="396"/>
        <v>0</v>
      </c>
      <c r="M309" s="176">
        <f t="shared" si="396"/>
        <v>0</v>
      </c>
      <c r="N309" s="176">
        <f t="shared" si="396"/>
        <v>0</v>
      </c>
      <c r="O309" s="176">
        <f t="shared" si="396"/>
        <v>0</v>
      </c>
      <c r="P309" s="176">
        <f t="shared" si="396"/>
        <v>0</v>
      </c>
      <c r="Q309" s="176">
        <f t="shared" si="396"/>
        <v>0</v>
      </c>
      <c r="R309" s="176">
        <f t="shared" si="396"/>
        <v>0</v>
      </c>
      <c r="S309" s="176">
        <f t="shared" si="396"/>
        <v>0</v>
      </c>
      <c r="T309" s="176">
        <f t="shared" si="396"/>
        <v>0</v>
      </c>
      <c r="U309" s="176">
        <f t="shared" si="396"/>
        <v>0</v>
      </c>
      <c r="V309" s="176">
        <f t="shared" si="396"/>
        <v>0</v>
      </c>
      <c r="W309" s="176">
        <f t="shared" si="396"/>
        <v>0</v>
      </c>
      <c r="X309" s="176">
        <f t="shared" si="396"/>
        <v>0</v>
      </c>
      <c r="Y309" s="176">
        <f t="shared" si="396"/>
        <v>0</v>
      </c>
      <c r="Z309" s="176">
        <f t="shared" si="396"/>
        <v>0</v>
      </c>
      <c r="AA309" s="176">
        <f t="shared" si="393"/>
        <v>0</v>
      </c>
      <c r="AB309" s="176">
        <f t="shared" si="393"/>
        <v>0</v>
      </c>
      <c r="AC309" s="176">
        <f t="shared" si="393"/>
        <v>0</v>
      </c>
      <c r="AD309" s="176">
        <f t="shared" si="393"/>
        <v>0</v>
      </c>
      <c r="AE309" s="176">
        <f t="shared" si="394"/>
        <v>0</v>
      </c>
      <c r="AF309" s="176">
        <f t="shared" si="394"/>
        <v>0</v>
      </c>
      <c r="AG309" s="176">
        <f t="shared" si="394"/>
        <v>0</v>
      </c>
      <c r="AH309" s="176">
        <f t="shared" si="394"/>
        <v>0</v>
      </c>
      <c r="AI309" s="176">
        <f t="shared" si="394"/>
        <v>0</v>
      </c>
      <c r="AJ309" s="176">
        <f t="shared" si="394"/>
        <v>0</v>
      </c>
      <c r="AK309" s="176">
        <f t="shared" si="394"/>
        <v>0</v>
      </c>
      <c r="AL309" s="176">
        <f t="shared" si="394"/>
        <v>0</v>
      </c>
      <c r="AM309" s="176">
        <f t="shared" si="394"/>
        <v>0</v>
      </c>
      <c r="AN309" s="176">
        <f t="shared" si="394"/>
        <v>0</v>
      </c>
      <c r="AO309" s="176">
        <f t="shared" si="375"/>
        <v>0</v>
      </c>
      <c r="AP309" s="176">
        <f t="shared" si="375"/>
        <v>0</v>
      </c>
      <c r="AQ309" s="176">
        <f t="shared" si="375"/>
        <v>0</v>
      </c>
      <c r="AR309" s="176">
        <f t="shared" si="375"/>
        <v>0</v>
      </c>
      <c r="AS309" s="176">
        <f t="shared" si="375"/>
        <v>0</v>
      </c>
      <c r="AT309" s="176">
        <f t="shared" si="375"/>
        <v>0</v>
      </c>
      <c r="AU309" s="176">
        <f t="shared" si="375"/>
        <v>0</v>
      </c>
      <c r="AV309" s="176">
        <f t="shared" si="375"/>
        <v>0</v>
      </c>
      <c r="AW309" s="176">
        <f t="shared" si="375"/>
        <v>0</v>
      </c>
      <c r="AX309" s="176">
        <f t="shared" si="375"/>
        <v>0</v>
      </c>
      <c r="AY309" s="176">
        <f t="shared" si="397"/>
        <v>0</v>
      </c>
      <c r="AZ309" s="176">
        <f t="shared" si="397"/>
        <v>0</v>
      </c>
      <c r="BA309" s="176">
        <f t="shared" si="397"/>
        <v>0</v>
      </c>
      <c r="BB309" s="176">
        <f t="shared" si="397"/>
        <v>0</v>
      </c>
      <c r="BC309" s="176">
        <f t="shared" si="397"/>
        <v>0</v>
      </c>
      <c r="BD309" s="176">
        <f t="shared" si="397"/>
        <v>0</v>
      </c>
      <c r="BE309" s="176">
        <f t="shared" si="397"/>
        <v>0</v>
      </c>
      <c r="BF309" s="176">
        <f t="shared" si="397"/>
        <v>0</v>
      </c>
      <c r="BG309" s="176">
        <f t="shared" si="397"/>
        <v>0</v>
      </c>
      <c r="BH309" s="176">
        <f t="shared" si="397"/>
        <v>0</v>
      </c>
      <c r="BI309" s="176">
        <f t="shared" si="391"/>
        <v>0</v>
      </c>
      <c r="BJ309" s="176">
        <f t="shared" si="391"/>
        <v>0</v>
      </c>
      <c r="BK309" s="176">
        <f t="shared" si="391"/>
        <v>0</v>
      </c>
      <c r="BL309" s="176">
        <f t="shared" si="391"/>
        <v>0</v>
      </c>
      <c r="BM309" s="176">
        <f t="shared" si="391"/>
        <v>0</v>
      </c>
      <c r="BN309" s="176">
        <f t="shared" si="391"/>
        <v>0</v>
      </c>
      <c r="BO309" s="176">
        <f t="shared" si="391"/>
        <v>0</v>
      </c>
      <c r="BP309" s="176">
        <f t="shared" si="391"/>
        <v>0</v>
      </c>
      <c r="BQ309" s="176">
        <f t="shared" si="391"/>
        <v>0</v>
      </c>
      <c r="BR309" s="176">
        <f t="shared" si="391"/>
        <v>0</v>
      </c>
      <c r="BS309" s="176">
        <f t="shared" si="388"/>
        <v>0</v>
      </c>
      <c r="BT309" s="176">
        <f t="shared" si="388"/>
        <v>0</v>
      </c>
      <c r="BU309" s="176">
        <f t="shared" si="388"/>
        <v>0</v>
      </c>
      <c r="BV309" s="176">
        <f t="shared" si="388"/>
        <v>0</v>
      </c>
      <c r="BW309" s="176">
        <f t="shared" si="388"/>
        <v>0</v>
      </c>
      <c r="BX309" s="176">
        <f t="shared" si="388"/>
        <v>0</v>
      </c>
      <c r="BY309" s="176">
        <f t="shared" si="388"/>
        <v>0</v>
      </c>
      <c r="BZ309" s="176">
        <f t="shared" si="388"/>
        <v>0</v>
      </c>
      <c r="CA309" s="176">
        <f t="shared" si="388"/>
        <v>0</v>
      </c>
      <c r="CB309" s="176">
        <f t="shared" si="388"/>
        <v>0</v>
      </c>
      <c r="CC309" s="176">
        <f t="shared" si="388"/>
        <v>0</v>
      </c>
      <c r="CD309" s="176">
        <f t="shared" si="388"/>
        <v>0</v>
      </c>
      <c r="CE309" s="176">
        <f t="shared" si="376"/>
        <v>0</v>
      </c>
      <c r="CF309" s="176">
        <f t="shared" si="376"/>
        <v>0</v>
      </c>
      <c r="CG309" s="176">
        <f t="shared" si="376"/>
        <v>0</v>
      </c>
      <c r="CH309" s="176">
        <f t="shared" si="376"/>
        <v>0</v>
      </c>
      <c r="CI309" s="176">
        <f t="shared" si="376"/>
        <v>0</v>
      </c>
      <c r="CJ309" s="176">
        <f t="shared" si="376"/>
        <v>0</v>
      </c>
      <c r="CK309" s="176">
        <f t="shared" si="376"/>
        <v>0</v>
      </c>
      <c r="CL309" s="176">
        <f t="shared" si="376"/>
        <v>0</v>
      </c>
      <c r="CM309" s="176">
        <f t="shared" si="376"/>
        <v>0</v>
      </c>
      <c r="CN309" s="176">
        <f t="shared" si="376"/>
        <v>0</v>
      </c>
      <c r="CO309" s="176">
        <f t="shared" si="380"/>
        <v>0</v>
      </c>
      <c r="CP309" s="176">
        <f t="shared" si="380"/>
        <v>0</v>
      </c>
      <c r="CQ309" s="176">
        <f t="shared" si="380"/>
        <v>0</v>
      </c>
      <c r="CR309" s="176">
        <f t="shared" si="380"/>
        <v>0</v>
      </c>
      <c r="CS309" s="176">
        <f t="shared" si="380"/>
        <v>0</v>
      </c>
      <c r="CT309" s="176">
        <f t="shared" si="380"/>
        <v>0</v>
      </c>
      <c r="CU309" s="176">
        <f t="shared" si="380"/>
        <v>0</v>
      </c>
      <c r="CV309" s="176">
        <f t="shared" si="380"/>
        <v>0</v>
      </c>
      <c r="CW309" s="176">
        <f t="shared" si="380"/>
        <v>0</v>
      </c>
      <c r="CX309" s="176">
        <f t="shared" si="380"/>
        <v>0</v>
      </c>
      <c r="CY309" s="176">
        <f t="shared" si="380"/>
        <v>0</v>
      </c>
      <c r="CZ309" s="176">
        <f t="shared" si="380"/>
        <v>0</v>
      </c>
      <c r="DA309" s="176">
        <f t="shared" si="380"/>
        <v>0</v>
      </c>
      <c r="DB309" s="176">
        <f t="shared" si="380"/>
        <v>0</v>
      </c>
      <c r="DC309" s="176">
        <f t="shared" si="380"/>
        <v>0</v>
      </c>
      <c r="DD309" s="176">
        <f t="shared" si="380"/>
        <v>0</v>
      </c>
      <c r="DE309" s="176">
        <f t="shared" si="378"/>
        <v>0</v>
      </c>
      <c r="DF309" s="176">
        <f t="shared" si="378"/>
        <v>0</v>
      </c>
      <c r="DG309" s="176">
        <f t="shared" si="378"/>
        <v>0</v>
      </c>
      <c r="DH309" s="176">
        <f t="shared" si="378"/>
        <v>0</v>
      </c>
      <c r="DI309" s="176">
        <f t="shared" si="378"/>
        <v>0</v>
      </c>
      <c r="DJ309" s="176">
        <f t="shared" si="378"/>
        <v>0</v>
      </c>
      <c r="DK309" s="176">
        <f t="shared" si="378"/>
        <v>0</v>
      </c>
      <c r="DL309" s="176">
        <f t="shared" si="378"/>
        <v>0</v>
      </c>
      <c r="DM309" s="176">
        <f t="shared" si="378"/>
        <v>0</v>
      </c>
      <c r="DN309" s="176">
        <f t="shared" si="378"/>
        <v>0</v>
      </c>
      <c r="DO309" s="176">
        <f t="shared" si="384"/>
        <v>0</v>
      </c>
      <c r="DP309" s="176">
        <f t="shared" si="384"/>
        <v>0</v>
      </c>
      <c r="DQ309" s="176">
        <f t="shared" si="384"/>
        <v>0</v>
      </c>
      <c r="DR309" s="176">
        <f t="shared" si="384"/>
        <v>0</v>
      </c>
      <c r="DS309" s="176">
        <f t="shared" si="384"/>
        <v>0</v>
      </c>
      <c r="DT309" s="176">
        <f t="shared" si="384"/>
        <v>0</v>
      </c>
      <c r="DU309" s="176">
        <f t="shared" si="384"/>
        <v>0</v>
      </c>
      <c r="DV309" s="176">
        <f t="shared" si="384"/>
        <v>0</v>
      </c>
      <c r="DW309" s="176">
        <f t="shared" si="384"/>
        <v>0</v>
      </c>
      <c r="DX309" s="176">
        <f t="shared" si="384"/>
        <v>0</v>
      </c>
      <c r="DY309" s="176">
        <f t="shared" si="384"/>
        <v>0</v>
      </c>
      <c r="DZ309" s="176">
        <f t="shared" si="384"/>
        <v>0</v>
      </c>
      <c r="EA309" s="176">
        <f t="shared" si="384"/>
        <v>0</v>
      </c>
      <c r="EB309" s="176">
        <f t="shared" si="384"/>
        <v>0</v>
      </c>
      <c r="EC309" s="176">
        <f t="shared" si="381"/>
        <v>0</v>
      </c>
      <c r="ED309" s="176">
        <f t="shared" si="381"/>
        <v>0</v>
      </c>
      <c r="EE309" s="176">
        <f t="shared" si="381"/>
        <v>0</v>
      </c>
      <c r="EF309" s="176">
        <f t="shared" si="381"/>
        <v>0</v>
      </c>
      <c r="EG309" s="176">
        <f t="shared" si="381"/>
        <v>0</v>
      </c>
      <c r="EH309" s="176">
        <f t="shared" si="381"/>
        <v>0</v>
      </c>
      <c r="EI309" s="176">
        <f t="shared" si="381"/>
        <v>0</v>
      </c>
      <c r="EJ309" s="176">
        <f t="shared" si="381"/>
        <v>0</v>
      </c>
      <c r="EK309" s="176">
        <f t="shared" si="381"/>
        <v>0</v>
      </c>
      <c r="EL309" s="176">
        <f t="shared" si="381"/>
        <v>0</v>
      </c>
      <c r="EM309" s="176">
        <f t="shared" si="389"/>
        <v>0</v>
      </c>
      <c r="EN309" s="176">
        <f t="shared" si="389"/>
        <v>0</v>
      </c>
      <c r="EO309" s="176">
        <f t="shared" si="389"/>
        <v>0</v>
      </c>
      <c r="EP309" s="176">
        <f t="shared" si="389"/>
        <v>0</v>
      </c>
      <c r="EQ309" s="176">
        <f t="shared" si="389"/>
        <v>0</v>
      </c>
      <c r="ER309" s="176">
        <f t="shared" si="389"/>
        <v>0</v>
      </c>
      <c r="ES309" s="176">
        <f t="shared" si="389"/>
        <v>0</v>
      </c>
      <c r="ET309" s="176">
        <f t="shared" si="389"/>
        <v>0</v>
      </c>
      <c r="EU309" s="176">
        <f t="shared" si="385"/>
        <v>0</v>
      </c>
      <c r="EV309" s="176">
        <f t="shared" si="385"/>
        <v>0</v>
      </c>
      <c r="EW309" s="176">
        <f t="shared" si="385"/>
        <v>0</v>
      </c>
      <c r="EX309" s="176">
        <f t="shared" si="385"/>
        <v>0</v>
      </c>
      <c r="EY309" s="176">
        <f t="shared" si="385"/>
        <v>0</v>
      </c>
      <c r="EZ309" s="176">
        <f t="shared" si="385"/>
        <v>0</v>
      </c>
      <c r="FA309" s="176">
        <f t="shared" si="385"/>
        <v>0</v>
      </c>
      <c r="FB309" s="176">
        <f t="shared" si="385"/>
        <v>0</v>
      </c>
      <c r="FC309" s="176">
        <f t="shared" si="385"/>
        <v>0</v>
      </c>
      <c r="FD309" s="176">
        <f t="shared" si="385"/>
        <v>0</v>
      </c>
      <c r="FE309" s="176">
        <f t="shared" si="385"/>
        <v>0</v>
      </c>
      <c r="FF309" s="176">
        <f t="shared" si="385"/>
        <v>0</v>
      </c>
      <c r="FG309" s="176">
        <f t="shared" si="385"/>
        <v>0</v>
      </c>
      <c r="FH309" s="176">
        <f t="shared" si="385"/>
        <v>0</v>
      </c>
      <c r="FI309" s="176">
        <f t="shared" si="369"/>
        <v>0</v>
      </c>
      <c r="FJ309" s="176">
        <f t="shared" si="369"/>
        <v>0</v>
      </c>
      <c r="FK309" s="176">
        <f t="shared" si="369"/>
        <v>0</v>
      </c>
      <c r="FL309" s="176">
        <f t="shared" si="369"/>
        <v>0</v>
      </c>
      <c r="FM309" s="176">
        <f t="shared" si="369"/>
        <v>0</v>
      </c>
      <c r="FN309" s="176">
        <f t="shared" si="369"/>
        <v>0</v>
      </c>
      <c r="FO309" s="176">
        <f t="shared" si="369"/>
        <v>0</v>
      </c>
      <c r="FP309" s="176">
        <f t="shared" si="369"/>
        <v>0</v>
      </c>
      <c r="FQ309" s="176">
        <f t="shared" si="369"/>
        <v>0</v>
      </c>
      <c r="FR309" s="176">
        <f t="shared" si="369"/>
        <v>0</v>
      </c>
      <c r="FS309" s="176">
        <f t="shared" si="369"/>
        <v>0</v>
      </c>
      <c r="FT309" s="176">
        <f t="shared" si="369"/>
        <v>0</v>
      </c>
      <c r="FU309" s="176">
        <f t="shared" si="369"/>
        <v>0</v>
      </c>
      <c r="FV309" s="176">
        <f t="shared" si="369"/>
        <v>0</v>
      </c>
      <c r="FW309" s="176">
        <f t="shared" si="398"/>
        <v>0</v>
      </c>
      <c r="FX309" s="176">
        <f t="shared" si="398"/>
        <v>0</v>
      </c>
      <c r="FY309" s="176">
        <f t="shared" si="398"/>
        <v>0</v>
      </c>
      <c r="FZ309" s="176">
        <f t="shared" si="398"/>
        <v>0</v>
      </c>
      <c r="GA309" s="176">
        <f t="shared" si="398"/>
        <v>0</v>
      </c>
      <c r="GB309" s="176">
        <f t="shared" si="398"/>
        <v>0</v>
      </c>
      <c r="GC309" s="176">
        <f t="shared" si="398"/>
        <v>0</v>
      </c>
      <c r="GD309" s="176">
        <f t="shared" si="370"/>
        <v>0</v>
      </c>
      <c r="GE309" s="176">
        <f t="shared" si="370"/>
        <v>0</v>
      </c>
      <c r="GF309" s="176">
        <f t="shared" si="370"/>
        <v>0</v>
      </c>
      <c r="GG309" s="176">
        <f t="shared" si="370"/>
        <v>0</v>
      </c>
      <c r="GH309" s="176">
        <f t="shared" si="370"/>
        <v>0</v>
      </c>
      <c r="GI309" s="176">
        <f t="shared" si="370"/>
        <v>0</v>
      </c>
      <c r="GJ309" s="176">
        <f t="shared" si="370"/>
        <v>0</v>
      </c>
      <c r="GK309" s="176">
        <f t="shared" si="370"/>
        <v>0</v>
      </c>
      <c r="GL309" s="176">
        <f t="shared" si="370"/>
        <v>0</v>
      </c>
      <c r="GM309" s="176">
        <f t="shared" si="370"/>
        <v>0</v>
      </c>
      <c r="GN309" s="176">
        <f t="shared" si="386"/>
        <v>0</v>
      </c>
      <c r="GO309" s="176">
        <f t="shared" si="386"/>
        <v>0</v>
      </c>
      <c r="GP309" s="176">
        <f t="shared" si="386"/>
        <v>0</v>
      </c>
      <c r="GQ309" s="176">
        <f t="shared" si="386"/>
        <v>0</v>
      </c>
      <c r="GR309" s="176">
        <f t="shared" si="386"/>
        <v>0</v>
      </c>
      <c r="GS309" s="176">
        <f t="shared" si="386"/>
        <v>0</v>
      </c>
      <c r="GT309" s="176">
        <f t="shared" si="386"/>
        <v>0</v>
      </c>
      <c r="GU309" s="176">
        <f t="shared" si="386"/>
        <v>0</v>
      </c>
      <c r="GV309" s="176">
        <f t="shared" si="386"/>
        <v>0</v>
      </c>
      <c r="GW309" s="176">
        <f t="shared" si="386"/>
        <v>0</v>
      </c>
      <c r="GX309" s="176">
        <f t="shared" si="386"/>
        <v>0</v>
      </c>
      <c r="GY309" s="176">
        <f t="shared" si="386"/>
        <v>0</v>
      </c>
      <c r="GZ309" s="176">
        <f t="shared" si="386"/>
        <v>0</v>
      </c>
      <c r="HA309" s="176">
        <f t="shared" si="386"/>
        <v>0</v>
      </c>
      <c r="HB309" s="176">
        <f t="shared" si="386"/>
        <v>0</v>
      </c>
      <c r="HC309" s="176">
        <f t="shared" si="386"/>
        <v>0</v>
      </c>
      <c r="HD309" s="176">
        <f t="shared" si="392"/>
        <v>0</v>
      </c>
      <c r="HE309" s="176">
        <f t="shared" si="392"/>
        <v>0</v>
      </c>
      <c r="HF309" s="176">
        <f t="shared" si="392"/>
        <v>0</v>
      </c>
      <c r="HG309" s="176">
        <f t="shared" si="392"/>
        <v>0</v>
      </c>
      <c r="HH309" s="176">
        <f t="shared" si="392"/>
        <v>0</v>
      </c>
      <c r="HI309" s="176">
        <f t="shared" si="392"/>
        <v>0</v>
      </c>
      <c r="HJ309" s="176">
        <f t="shared" si="392"/>
        <v>0</v>
      </c>
      <c r="HK309" s="176">
        <f t="shared" si="392"/>
        <v>0</v>
      </c>
      <c r="HL309" s="176">
        <f t="shared" si="392"/>
        <v>0</v>
      </c>
      <c r="HM309" s="176">
        <f t="shared" si="392"/>
        <v>0</v>
      </c>
      <c r="HN309" s="176">
        <f t="shared" si="392"/>
        <v>0</v>
      </c>
      <c r="HO309" s="176">
        <f t="shared" si="392"/>
        <v>0</v>
      </c>
      <c r="HP309" s="176">
        <f t="shared" si="392"/>
        <v>0</v>
      </c>
      <c r="HQ309" s="176">
        <f t="shared" si="392"/>
        <v>0</v>
      </c>
      <c r="HR309" s="176">
        <f t="shared" si="392"/>
        <v>0</v>
      </c>
      <c r="HS309" s="176">
        <f t="shared" si="392"/>
        <v>0</v>
      </c>
      <c r="HT309" s="176">
        <f t="shared" si="387"/>
        <v>0</v>
      </c>
      <c r="HU309" s="176">
        <f t="shared" si="387"/>
        <v>0</v>
      </c>
      <c r="HV309" s="176">
        <f t="shared" si="387"/>
        <v>0</v>
      </c>
      <c r="HW309" s="176">
        <f t="shared" si="387"/>
        <v>0</v>
      </c>
      <c r="HX309" s="176">
        <f t="shared" si="387"/>
        <v>0</v>
      </c>
      <c r="HY309" s="176">
        <f t="shared" si="387"/>
        <v>0</v>
      </c>
      <c r="HZ309" s="176">
        <f t="shared" si="387"/>
        <v>0</v>
      </c>
      <c r="IA309" s="176">
        <f t="shared" si="387"/>
        <v>0</v>
      </c>
      <c r="IB309" s="176">
        <f t="shared" si="387"/>
        <v>0</v>
      </c>
      <c r="IC309" s="176">
        <f t="shared" si="387"/>
        <v>0</v>
      </c>
      <c r="ID309" s="176">
        <f t="shared" si="387"/>
        <v>0</v>
      </c>
      <c r="IE309" s="176">
        <f t="shared" si="383"/>
        <v>0</v>
      </c>
      <c r="IF309" s="176">
        <f t="shared" si="383"/>
        <v>0</v>
      </c>
      <c r="IG309" s="176">
        <f t="shared" si="383"/>
        <v>0</v>
      </c>
    </row>
    <row r="310" spans="2:241" ht="12.75" customHeight="1" x14ac:dyDescent="0.25">
      <c r="B310" s="174"/>
      <c r="C310" s="174"/>
      <c r="D310" s="174">
        <f t="shared" si="347"/>
        <v>0</v>
      </c>
      <c r="E310"/>
      <c r="F310"/>
      <c r="G310" s="177">
        <v>297</v>
      </c>
      <c r="H310" s="176">
        <f t="shared" si="348"/>
        <v>46.050398128509343</v>
      </c>
      <c r="I310" s="176">
        <f t="shared" si="349"/>
        <v>0</v>
      </c>
      <c r="K310" s="176">
        <f t="shared" si="396"/>
        <v>0</v>
      </c>
      <c r="L310" s="176">
        <f t="shared" si="396"/>
        <v>0</v>
      </c>
      <c r="M310" s="176">
        <f t="shared" si="396"/>
        <v>0</v>
      </c>
      <c r="N310" s="176">
        <f t="shared" si="396"/>
        <v>0</v>
      </c>
      <c r="O310" s="176">
        <f t="shared" si="396"/>
        <v>0</v>
      </c>
      <c r="P310" s="176">
        <f t="shared" si="396"/>
        <v>0</v>
      </c>
      <c r="Q310" s="176">
        <f t="shared" si="396"/>
        <v>0</v>
      </c>
      <c r="R310" s="176">
        <f t="shared" si="396"/>
        <v>0</v>
      </c>
      <c r="S310" s="176">
        <f t="shared" si="396"/>
        <v>0</v>
      </c>
      <c r="T310" s="176">
        <f t="shared" si="396"/>
        <v>0</v>
      </c>
      <c r="U310" s="176">
        <f t="shared" si="396"/>
        <v>0</v>
      </c>
      <c r="V310" s="176">
        <f t="shared" si="396"/>
        <v>0</v>
      </c>
      <c r="W310" s="176">
        <f t="shared" si="396"/>
        <v>0</v>
      </c>
      <c r="X310" s="176">
        <f t="shared" si="396"/>
        <v>0</v>
      </c>
      <c r="Y310" s="176">
        <f t="shared" si="396"/>
        <v>0</v>
      </c>
      <c r="Z310" s="176">
        <f t="shared" si="396"/>
        <v>0</v>
      </c>
      <c r="AA310" s="176">
        <f t="shared" si="393"/>
        <v>0</v>
      </c>
      <c r="AB310" s="176">
        <f t="shared" si="393"/>
        <v>0</v>
      </c>
      <c r="AC310" s="176">
        <f t="shared" si="393"/>
        <v>0</v>
      </c>
      <c r="AD310" s="176">
        <f t="shared" si="393"/>
        <v>0</v>
      </c>
      <c r="AE310" s="176">
        <f t="shared" si="394"/>
        <v>0</v>
      </c>
      <c r="AF310" s="176">
        <f t="shared" si="394"/>
        <v>0</v>
      </c>
      <c r="AG310" s="176">
        <f t="shared" si="394"/>
        <v>0</v>
      </c>
      <c r="AH310" s="176">
        <f t="shared" si="394"/>
        <v>0</v>
      </c>
      <c r="AI310" s="176">
        <f t="shared" si="394"/>
        <v>0</v>
      </c>
      <c r="AJ310" s="176">
        <f t="shared" si="394"/>
        <v>0</v>
      </c>
      <c r="AK310" s="176">
        <f t="shared" si="394"/>
        <v>0</v>
      </c>
      <c r="AL310" s="176">
        <f t="shared" si="394"/>
        <v>0</v>
      </c>
      <c r="AM310" s="176">
        <f t="shared" si="394"/>
        <v>0</v>
      </c>
      <c r="AN310" s="176">
        <f t="shared" si="394"/>
        <v>0</v>
      </c>
      <c r="AO310" s="176">
        <f t="shared" si="375"/>
        <v>0</v>
      </c>
      <c r="AP310" s="176">
        <f t="shared" si="375"/>
        <v>0</v>
      </c>
      <c r="AQ310" s="176">
        <f t="shared" si="375"/>
        <v>0</v>
      </c>
      <c r="AR310" s="176">
        <f t="shared" si="375"/>
        <v>0</v>
      </c>
      <c r="AS310" s="176">
        <f t="shared" si="375"/>
        <v>0</v>
      </c>
      <c r="AT310" s="176">
        <f t="shared" si="375"/>
        <v>0</v>
      </c>
      <c r="AU310" s="176">
        <f t="shared" si="375"/>
        <v>0</v>
      </c>
      <c r="AV310" s="176">
        <f t="shared" si="375"/>
        <v>0</v>
      </c>
      <c r="AW310" s="176">
        <f t="shared" si="375"/>
        <v>0</v>
      </c>
      <c r="AX310" s="176">
        <f t="shared" si="375"/>
        <v>0</v>
      </c>
      <c r="AY310" s="176">
        <f t="shared" si="397"/>
        <v>0</v>
      </c>
      <c r="AZ310" s="176">
        <f t="shared" si="397"/>
        <v>0</v>
      </c>
      <c r="BA310" s="176">
        <f t="shared" si="397"/>
        <v>0</v>
      </c>
      <c r="BB310" s="176">
        <f t="shared" si="397"/>
        <v>0</v>
      </c>
      <c r="BC310" s="176">
        <f t="shared" si="397"/>
        <v>0</v>
      </c>
      <c r="BD310" s="176">
        <f t="shared" si="397"/>
        <v>0</v>
      </c>
      <c r="BE310" s="176">
        <f t="shared" si="397"/>
        <v>0</v>
      </c>
      <c r="BF310" s="176">
        <f t="shared" si="397"/>
        <v>0</v>
      </c>
      <c r="BG310" s="176">
        <f t="shared" si="397"/>
        <v>0</v>
      </c>
      <c r="BH310" s="176">
        <f t="shared" si="397"/>
        <v>0</v>
      </c>
      <c r="BI310" s="176">
        <f t="shared" si="391"/>
        <v>0</v>
      </c>
      <c r="BJ310" s="176">
        <f t="shared" si="391"/>
        <v>0</v>
      </c>
      <c r="BK310" s="176">
        <f t="shared" si="391"/>
        <v>0</v>
      </c>
      <c r="BL310" s="176">
        <f t="shared" si="391"/>
        <v>0</v>
      </c>
      <c r="BM310" s="176">
        <f t="shared" si="391"/>
        <v>0</v>
      </c>
      <c r="BN310" s="176">
        <f t="shared" si="391"/>
        <v>0</v>
      </c>
      <c r="BO310" s="176">
        <f t="shared" si="391"/>
        <v>0</v>
      </c>
      <c r="BP310" s="176">
        <f t="shared" si="391"/>
        <v>0</v>
      </c>
      <c r="BQ310" s="176">
        <f t="shared" si="391"/>
        <v>0</v>
      </c>
      <c r="BR310" s="176">
        <f t="shared" si="391"/>
        <v>0</v>
      </c>
      <c r="BS310" s="176">
        <f t="shared" si="388"/>
        <v>0</v>
      </c>
      <c r="BT310" s="176">
        <f t="shared" si="388"/>
        <v>0</v>
      </c>
      <c r="BU310" s="176">
        <f t="shared" si="388"/>
        <v>0</v>
      </c>
      <c r="BV310" s="176">
        <f t="shared" si="388"/>
        <v>0</v>
      </c>
      <c r="BW310" s="176">
        <f t="shared" si="388"/>
        <v>0</v>
      </c>
      <c r="BX310" s="176">
        <f t="shared" si="388"/>
        <v>0</v>
      </c>
      <c r="BY310" s="176">
        <f t="shared" si="388"/>
        <v>0</v>
      </c>
      <c r="BZ310" s="176">
        <f t="shared" si="388"/>
        <v>0</v>
      </c>
      <c r="CA310" s="176">
        <f t="shared" si="388"/>
        <v>0</v>
      </c>
      <c r="CB310" s="176">
        <f t="shared" si="388"/>
        <v>0</v>
      </c>
      <c r="CC310" s="176">
        <f t="shared" si="388"/>
        <v>0</v>
      </c>
      <c r="CD310" s="176">
        <f t="shared" si="388"/>
        <v>0</v>
      </c>
      <c r="CE310" s="176">
        <f t="shared" si="376"/>
        <v>0</v>
      </c>
      <c r="CF310" s="176">
        <f t="shared" si="376"/>
        <v>0</v>
      </c>
      <c r="CG310" s="176">
        <f t="shared" si="376"/>
        <v>0</v>
      </c>
      <c r="CH310" s="176">
        <f t="shared" si="376"/>
        <v>0</v>
      </c>
      <c r="CI310" s="176">
        <f t="shared" si="376"/>
        <v>0</v>
      </c>
      <c r="CJ310" s="176">
        <f t="shared" ref="CJ310:CY325" si="399">+NORMDIST($H310,CJ$12,CJ$13,FALSE)</f>
        <v>0</v>
      </c>
      <c r="CK310" s="176">
        <f t="shared" si="399"/>
        <v>0</v>
      </c>
      <c r="CL310" s="176">
        <f t="shared" si="399"/>
        <v>0</v>
      </c>
      <c r="CM310" s="176">
        <f t="shared" si="399"/>
        <v>0</v>
      </c>
      <c r="CN310" s="176">
        <f t="shared" si="399"/>
        <v>0</v>
      </c>
      <c r="CO310" s="176">
        <f t="shared" si="399"/>
        <v>0</v>
      </c>
      <c r="CP310" s="176">
        <f t="shared" si="399"/>
        <v>0</v>
      </c>
      <c r="CQ310" s="176">
        <f t="shared" si="399"/>
        <v>0</v>
      </c>
      <c r="CR310" s="176">
        <f t="shared" si="399"/>
        <v>0</v>
      </c>
      <c r="CS310" s="176">
        <f t="shared" si="399"/>
        <v>0</v>
      </c>
      <c r="CT310" s="176">
        <f t="shared" si="399"/>
        <v>0</v>
      </c>
      <c r="CU310" s="176">
        <f t="shared" si="399"/>
        <v>0</v>
      </c>
      <c r="CV310" s="176">
        <f t="shared" si="399"/>
        <v>0</v>
      </c>
      <c r="CW310" s="176">
        <f t="shared" si="380"/>
        <v>0</v>
      </c>
      <c r="CX310" s="176">
        <f t="shared" si="380"/>
        <v>0</v>
      </c>
      <c r="CY310" s="176">
        <f t="shared" si="380"/>
        <v>0</v>
      </c>
      <c r="CZ310" s="176">
        <f t="shared" si="380"/>
        <v>0</v>
      </c>
      <c r="DA310" s="176">
        <f t="shared" si="380"/>
        <v>0</v>
      </c>
      <c r="DB310" s="176">
        <f t="shared" si="380"/>
        <v>0</v>
      </c>
      <c r="DC310" s="176">
        <f t="shared" si="380"/>
        <v>0</v>
      </c>
      <c r="DD310" s="176">
        <f t="shared" si="380"/>
        <v>0</v>
      </c>
      <c r="DE310" s="176">
        <f t="shared" si="378"/>
        <v>0</v>
      </c>
      <c r="DF310" s="176">
        <f t="shared" si="378"/>
        <v>0</v>
      </c>
      <c r="DG310" s="176">
        <f t="shared" si="378"/>
        <v>0</v>
      </c>
      <c r="DH310" s="176">
        <f t="shared" si="378"/>
        <v>0</v>
      </c>
      <c r="DI310" s="176">
        <f t="shared" si="378"/>
        <v>0</v>
      </c>
      <c r="DJ310" s="176">
        <f t="shared" si="378"/>
        <v>0</v>
      </c>
      <c r="DK310" s="176">
        <f t="shared" si="378"/>
        <v>0</v>
      </c>
      <c r="DL310" s="176">
        <f t="shared" si="378"/>
        <v>0</v>
      </c>
      <c r="DM310" s="176">
        <f t="shared" si="378"/>
        <v>0</v>
      </c>
      <c r="DN310" s="176">
        <f t="shared" si="378"/>
        <v>0</v>
      </c>
      <c r="DO310" s="176">
        <f t="shared" si="384"/>
        <v>0</v>
      </c>
      <c r="DP310" s="176">
        <f t="shared" si="384"/>
        <v>0</v>
      </c>
      <c r="DQ310" s="176">
        <f t="shared" si="384"/>
        <v>0</v>
      </c>
      <c r="DR310" s="176">
        <f t="shared" si="384"/>
        <v>0</v>
      </c>
      <c r="DS310" s="176">
        <f t="shared" si="384"/>
        <v>0</v>
      </c>
      <c r="DT310" s="176">
        <f t="shared" si="384"/>
        <v>0</v>
      </c>
      <c r="DU310" s="176">
        <f t="shared" si="384"/>
        <v>0</v>
      </c>
      <c r="DV310" s="176">
        <f t="shared" si="384"/>
        <v>0</v>
      </c>
      <c r="DW310" s="176">
        <f t="shared" si="384"/>
        <v>0</v>
      </c>
      <c r="DX310" s="176">
        <f t="shared" si="384"/>
        <v>0</v>
      </c>
      <c r="DY310" s="176">
        <f t="shared" si="384"/>
        <v>0</v>
      </c>
      <c r="DZ310" s="176">
        <f t="shared" si="384"/>
        <v>0</v>
      </c>
      <c r="EA310" s="176">
        <f t="shared" si="384"/>
        <v>0</v>
      </c>
      <c r="EB310" s="176">
        <f t="shared" si="384"/>
        <v>0</v>
      </c>
      <c r="EC310" s="176">
        <f t="shared" si="381"/>
        <v>0</v>
      </c>
      <c r="ED310" s="176">
        <f t="shared" si="381"/>
        <v>0</v>
      </c>
      <c r="EE310" s="176">
        <f t="shared" si="381"/>
        <v>0</v>
      </c>
      <c r="EF310" s="176">
        <f t="shared" si="381"/>
        <v>0</v>
      </c>
      <c r="EG310" s="176">
        <f t="shared" si="381"/>
        <v>0</v>
      </c>
      <c r="EH310" s="176">
        <f t="shared" si="381"/>
        <v>0</v>
      </c>
      <c r="EI310" s="176">
        <f t="shared" si="381"/>
        <v>0</v>
      </c>
      <c r="EJ310" s="176">
        <f t="shared" si="381"/>
        <v>0</v>
      </c>
      <c r="EK310" s="176">
        <f t="shared" si="381"/>
        <v>0</v>
      </c>
      <c r="EL310" s="176">
        <f t="shared" si="381"/>
        <v>0</v>
      </c>
      <c r="EM310" s="176">
        <f t="shared" si="389"/>
        <v>0</v>
      </c>
      <c r="EN310" s="176">
        <f t="shared" si="389"/>
        <v>0</v>
      </c>
      <c r="EO310" s="176">
        <f t="shared" si="389"/>
        <v>0</v>
      </c>
      <c r="EP310" s="176">
        <f t="shared" si="389"/>
        <v>0</v>
      </c>
      <c r="EQ310" s="176">
        <f t="shared" si="389"/>
        <v>0</v>
      </c>
      <c r="ER310" s="176">
        <f t="shared" si="389"/>
        <v>0</v>
      </c>
      <c r="ES310" s="176">
        <f t="shared" si="389"/>
        <v>0</v>
      </c>
      <c r="ET310" s="176">
        <f t="shared" si="389"/>
        <v>0</v>
      </c>
      <c r="EU310" s="176">
        <f t="shared" si="385"/>
        <v>0</v>
      </c>
      <c r="EV310" s="176">
        <f t="shared" si="385"/>
        <v>0</v>
      </c>
      <c r="EW310" s="176">
        <f t="shared" si="385"/>
        <v>0</v>
      </c>
      <c r="EX310" s="176">
        <f t="shared" si="385"/>
        <v>0</v>
      </c>
      <c r="EY310" s="176">
        <f t="shared" si="385"/>
        <v>0</v>
      </c>
      <c r="EZ310" s="176">
        <f t="shared" si="385"/>
        <v>0</v>
      </c>
      <c r="FA310" s="176">
        <f t="shared" si="385"/>
        <v>0</v>
      </c>
      <c r="FB310" s="176">
        <f t="shared" si="385"/>
        <v>0</v>
      </c>
      <c r="FC310" s="176">
        <f t="shared" si="385"/>
        <v>0</v>
      </c>
      <c r="FD310" s="176">
        <f t="shared" si="385"/>
        <v>0</v>
      </c>
      <c r="FE310" s="176">
        <f t="shared" si="385"/>
        <v>0</v>
      </c>
      <c r="FF310" s="176">
        <f t="shared" si="385"/>
        <v>0</v>
      </c>
      <c r="FG310" s="176">
        <f t="shared" si="385"/>
        <v>0</v>
      </c>
      <c r="FH310" s="176">
        <f t="shared" si="385"/>
        <v>0</v>
      </c>
      <c r="FI310" s="176">
        <f t="shared" si="369"/>
        <v>0</v>
      </c>
      <c r="FJ310" s="176">
        <f t="shared" si="369"/>
        <v>0</v>
      </c>
      <c r="FK310" s="176">
        <f t="shared" si="369"/>
        <v>0</v>
      </c>
      <c r="FL310" s="176">
        <f t="shared" si="369"/>
        <v>0</v>
      </c>
      <c r="FM310" s="176">
        <f t="shared" si="369"/>
        <v>0</v>
      </c>
      <c r="FN310" s="176">
        <f t="shared" si="369"/>
        <v>0</v>
      </c>
      <c r="FO310" s="176">
        <f t="shared" si="369"/>
        <v>0</v>
      </c>
      <c r="FP310" s="176">
        <f t="shared" si="369"/>
        <v>0</v>
      </c>
      <c r="FQ310" s="176">
        <f t="shared" si="369"/>
        <v>0</v>
      </c>
      <c r="FR310" s="176">
        <f t="shared" si="369"/>
        <v>0</v>
      </c>
      <c r="FS310" s="176">
        <f t="shared" si="369"/>
        <v>0</v>
      </c>
      <c r="FT310" s="176">
        <f t="shared" si="369"/>
        <v>0</v>
      </c>
      <c r="FU310" s="176">
        <f t="shared" si="369"/>
        <v>0</v>
      </c>
      <c r="FV310" s="176">
        <f t="shared" si="369"/>
        <v>0</v>
      </c>
      <c r="FW310" s="176">
        <f t="shared" si="398"/>
        <v>0</v>
      </c>
      <c r="FX310" s="176">
        <f t="shared" si="398"/>
        <v>0</v>
      </c>
      <c r="FY310" s="176">
        <f t="shared" si="398"/>
        <v>0</v>
      </c>
      <c r="FZ310" s="176">
        <f t="shared" si="398"/>
        <v>0</v>
      </c>
      <c r="GA310" s="176">
        <f t="shared" si="398"/>
        <v>0</v>
      </c>
      <c r="GB310" s="176">
        <f t="shared" si="398"/>
        <v>0</v>
      </c>
      <c r="GC310" s="176">
        <f t="shared" si="398"/>
        <v>0</v>
      </c>
      <c r="GD310" s="176">
        <f t="shared" si="370"/>
        <v>0</v>
      </c>
      <c r="GE310" s="176">
        <f t="shared" si="370"/>
        <v>0</v>
      </c>
      <c r="GF310" s="176">
        <f t="shared" si="370"/>
        <v>0</v>
      </c>
      <c r="GG310" s="176">
        <f t="shared" si="370"/>
        <v>0</v>
      </c>
      <c r="GH310" s="176">
        <f t="shared" si="370"/>
        <v>0</v>
      </c>
      <c r="GI310" s="176">
        <f t="shared" si="370"/>
        <v>0</v>
      </c>
      <c r="GJ310" s="176">
        <f t="shared" si="370"/>
        <v>0</v>
      </c>
      <c r="GK310" s="176">
        <f t="shared" si="370"/>
        <v>0</v>
      </c>
      <c r="GL310" s="176">
        <f t="shared" si="370"/>
        <v>0</v>
      </c>
      <c r="GM310" s="176">
        <f t="shared" si="370"/>
        <v>0</v>
      </c>
      <c r="GN310" s="176">
        <f t="shared" si="386"/>
        <v>0</v>
      </c>
      <c r="GO310" s="176">
        <f t="shared" si="386"/>
        <v>0</v>
      </c>
      <c r="GP310" s="176">
        <f t="shared" si="386"/>
        <v>0</v>
      </c>
      <c r="GQ310" s="176">
        <f t="shared" si="386"/>
        <v>0</v>
      </c>
      <c r="GR310" s="176">
        <f t="shared" si="386"/>
        <v>0</v>
      </c>
      <c r="GS310" s="176">
        <f t="shared" si="386"/>
        <v>0</v>
      </c>
      <c r="GT310" s="176">
        <f t="shared" si="386"/>
        <v>0</v>
      </c>
      <c r="GU310" s="176">
        <f t="shared" si="386"/>
        <v>0</v>
      </c>
      <c r="GV310" s="176">
        <f t="shared" si="386"/>
        <v>0</v>
      </c>
      <c r="GW310" s="176">
        <f t="shared" si="386"/>
        <v>0</v>
      </c>
      <c r="GX310" s="176">
        <f t="shared" si="386"/>
        <v>0</v>
      </c>
      <c r="GY310" s="176">
        <f t="shared" si="386"/>
        <v>0</v>
      </c>
      <c r="GZ310" s="176">
        <f t="shared" si="386"/>
        <v>0</v>
      </c>
      <c r="HA310" s="176">
        <f t="shared" si="386"/>
        <v>0</v>
      </c>
      <c r="HB310" s="176">
        <f t="shared" si="386"/>
        <v>0</v>
      </c>
      <c r="HC310" s="176">
        <f t="shared" si="386"/>
        <v>0</v>
      </c>
      <c r="HD310" s="176">
        <f t="shared" si="392"/>
        <v>0</v>
      </c>
      <c r="HE310" s="176">
        <f t="shared" si="392"/>
        <v>0</v>
      </c>
      <c r="HF310" s="176">
        <f t="shared" si="392"/>
        <v>0</v>
      </c>
      <c r="HG310" s="176">
        <f t="shared" si="392"/>
        <v>0</v>
      </c>
      <c r="HH310" s="176">
        <f t="shared" si="392"/>
        <v>0</v>
      </c>
      <c r="HI310" s="176">
        <f t="shared" si="392"/>
        <v>0</v>
      </c>
      <c r="HJ310" s="176">
        <f t="shared" si="392"/>
        <v>0</v>
      </c>
      <c r="HK310" s="176">
        <f t="shared" si="392"/>
        <v>0</v>
      </c>
      <c r="HL310" s="176">
        <f t="shared" si="392"/>
        <v>0</v>
      </c>
      <c r="HM310" s="176">
        <f t="shared" si="392"/>
        <v>0</v>
      </c>
      <c r="HN310" s="176">
        <f t="shared" si="392"/>
        <v>0</v>
      </c>
      <c r="HO310" s="176">
        <f t="shared" si="392"/>
        <v>0</v>
      </c>
      <c r="HP310" s="176">
        <f t="shared" si="392"/>
        <v>0</v>
      </c>
      <c r="HQ310" s="176">
        <f t="shared" si="392"/>
        <v>0</v>
      </c>
      <c r="HR310" s="176">
        <f t="shared" si="392"/>
        <v>0</v>
      </c>
      <c r="HS310" s="176">
        <f t="shared" si="392"/>
        <v>0</v>
      </c>
      <c r="HT310" s="176">
        <f t="shared" si="387"/>
        <v>0</v>
      </c>
      <c r="HU310" s="176">
        <f t="shared" si="387"/>
        <v>0</v>
      </c>
      <c r="HV310" s="176">
        <f t="shared" si="387"/>
        <v>0</v>
      </c>
      <c r="HW310" s="176">
        <f t="shared" si="387"/>
        <v>0</v>
      </c>
      <c r="HX310" s="176">
        <f t="shared" si="387"/>
        <v>0</v>
      </c>
      <c r="HY310" s="176">
        <f t="shared" si="387"/>
        <v>0</v>
      </c>
      <c r="HZ310" s="176">
        <f t="shared" si="387"/>
        <v>0</v>
      </c>
      <c r="IA310" s="176">
        <f t="shared" si="387"/>
        <v>0</v>
      </c>
      <c r="IB310" s="176">
        <f t="shared" si="387"/>
        <v>0</v>
      </c>
      <c r="IC310" s="176">
        <f t="shared" si="387"/>
        <v>0</v>
      </c>
      <c r="ID310" s="176">
        <f t="shared" si="387"/>
        <v>0</v>
      </c>
      <c r="IE310" s="176">
        <f t="shared" si="383"/>
        <v>0</v>
      </c>
      <c r="IF310" s="176">
        <f t="shared" si="383"/>
        <v>0</v>
      </c>
      <c r="IG310" s="176">
        <f t="shared" si="383"/>
        <v>0</v>
      </c>
    </row>
    <row r="311" spans="2:241" ht="12.75" customHeight="1" x14ac:dyDescent="0.25">
      <c r="B311" s="174"/>
      <c r="C311" s="174"/>
      <c r="D311" s="174">
        <f t="shared" si="347"/>
        <v>0</v>
      </c>
      <c r="E311"/>
      <c r="F311"/>
      <c r="G311" s="177">
        <v>298</v>
      </c>
      <c r="H311" s="176">
        <f t="shared" si="348"/>
        <v>46.205449974059874</v>
      </c>
      <c r="I311" s="176">
        <f t="shared" si="349"/>
        <v>0</v>
      </c>
      <c r="K311" s="176">
        <f t="shared" si="396"/>
        <v>0</v>
      </c>
      <c r="L311" s="176">
        <f t="shared" si="396"/>
        <v>0</v>
      </c>
      <c r="M311" s="176">
        <f t="shared" si="396"/>
        <v>0</v>
      </c>
      <c r="N311" s="176">
        <f t="shared" si="396"/>
        <v>0</v>
      </c>
      <c r="O311" s="176">
        <f t="shared" si="396"/>
        <v>0</v>
      </c>
      <c r="P311" s="176">
        <f t="shared" si="396"/>
        <v>0</v>
      </c>
      <c r="Q311" s="176">
        <f t="shared" si="396"/>
        <v>0</v>
      </c>
      <c r="R311" s="176">
        <f t="shared" si="396"/>
        <v>0</v>
      </c>
      <c r="S311" s="176">
        <f t="shared" si="396"/>
        <v>0</v>
      </c>
      <c r="T311" s="176">
        <f t="shared" si="396"/>
        <v>0</v>
      </c>
      <c r="U311" s="176">
        <f t="shared" si="396"/>
        <v>0</v>
      </c>
      <c r="V311" s="176">
        <f t="shared" si="396"/>
        <v>0</v>
      </c>
      <c r="W311" s="176">
        <f t="shared" si="396"/>
        <v>0</v>
      </c>
      <c r="X311" s="176">
        <f t="shared" si="396"/>
        <v>0</v>
      </c>
      <c r="Y311" s="176">
        <f t="shared" si="396"/>
        <v>0</v>
      </c>
      <c r="Z311" s="176">
        <f t="shared" si="396"/>
        <v>0</v>
      </c>
      <c r="AA311" s="176">
        <f t="shared" si="393"/>
        <v>0</v>
      </c>
      <c r="AB311" s="176">
        <f t="shared" si="393"/>
        <v>0</v>
      </c>
      <c r="AC311" s="176">
        <f t="shared" si="393"/>
        <v>0</v>
      </c>
      <c r="AD311" s="176">
        <f t="shared" si="393"/>
        <v>0</v>
      </c>
      <c r="AE311" s="176">
        <f t="shared" si="394"/>
        <v>0</v>
      </c>
      <c r="AF311" s="176">
        <f t="shared" si="394"/>
        <v>0</v>
      </c>
      <c r="AG311" s="176">
        <f t="shared" si="394"/>
        <v>0</v>
      </c>
      <c r="AH311" s="176">
        <f t="shared" si="394"/>
        <v>0</v>
      </c>
      <c r="AI311" s="176">
        <f t="shared" si="394"/>
        <v>0</v>
      </c>
      <c r="AJ311" s="176">
        <f t="shared" si="394"/>
        <v>0</v>
      </c>
      <c r="AK311" s="176">
        <f t="shared" si="394"/>
        <v>0</v>
      </c>
      <c r="AL311" s="176">
        <f t="shared" si="394"/>
        <v>0</v>
      </c>
      <c r="AM311" s="176">
        <f t="shared" si="394"/>
        <v>0</v>
      </c>
      <c r="AN311" s="176">
        <f t="shared" si="394"/>
        <v>0</v>
      </c>
      <c r="AO311" s="176">
        <f t="shared" si="375"/>
        <v>0</v>
      </c>
      <c r="AP311" s="176">
        <f t="shared" si="375"/>
        <v>0</v>
      </c>
      <c r="AQ311" s="176">
        <f t="shared" si="375"/>
        <v>0</v>
      </c>
      <c r="AR311" s="176">
        <f t="shared" si="375"/>
        <v>0</v>
      </c>
      <c r="AS311" s="176">
        <f t="shared" si="375"/>
        <v>0</v>
      </c>
      <c r="AT311" s="176">
        <f t="shared" si="375"/>
        <v>0</v>
      </c>
      <c r="AU311" s="176">
        <f t="shared" si="375"/>
        <v>0</v>
      </c>
      <c r="AV311" s="176">
        <f t="shared" si="375"/>
        <v>0</v>
      </c>
      <c r="AW311" s="176">
        <f t="shared" si="375"/>
        <v>0</v>
      </c>
      <c r="AX311" s="176">
        <f t="shared" si="375"/>
        <v>0</v>
      </c>
      <c r="AY311" s="176">
        <f t="shared" si="397"/>
        <v>0</v>
      </c>
      <c r="AZ311" s="176">
        <f t="shared" si="397"/>
        <v>0</v>
      </c>
      <c r="BA311" s="176">
        <f t="shared" si="397"/>
        <v>0</v>
      </c>
      <c r="BB311" s="176">
        <f t="shared" si="397"/>
        <v>0</v>
      </c>
      <c r="BC311" s="176">
        <f t="shared" si="397"/>
        <v>0</v>
      </c>
      <c r="BD311" s="176">
        <f t="shared" si="397"/>
        <v>0</v>
      </c>
      <c r="BE311" s="176">
        <f t="shared" si="397"/>
        <v>0</v>
      </c>
      <c r="BF311" s="176">
        <f t="shared" si="397"/>
        <v>0</v>
      </c>
      <c r="BG311" s="176">
        <f t="shared" si="397"/>
        <v>0</v>
      </c>
      <c r="BH311" s="176">
        <f t="shared" si="397"/>
        <v>0</v>
      </c>
      <c r="BI311" s="176">
        <f t="shared" si="391"/>
        <v>0</v>
      </c>
      <c r="BJ311" s="176">
        <f t="shared" si="391"/>
        <v>0</v>
      </c>
      <c r="BK311" s="176">
        <f t="shared" si="391"/>
        <v>0</v>
      </c>
      <c r="BL311" s="176">
        <f t="shared" si="391"/>
        <v>0</v>
      </c>
      <c r="BM311" s="176">
        <f t="shared" si="391"/>
        <v>0</v>
      </c>
      <c r="BN311" s="176">
        <f t="shared" si="391"/>
        <v>0</v>
      </c>
      <c r="BO311" s="176">
        <f t="shared" si="391"/>
        <v>0</v>
      </c>
      <c r="BP311" s="176">
        <f t="shared" si="391"/>
        <v>0</v>
      </c>
      <c r="BQ311" s="176">
        <f t="shared" si="391"/>
        <v>0</v>
      </c>
      <c r="BR311" s="176">
        <f t="shared" si="391"/>
        <v>0</v>
      </c>
      <c r="BS311" s="176">
        <f t="shared" si="388"/>
        <v>0</v>
      </c>
      <c r="BT311" s="176">
        <f t="shared" si="388"/>
        <v>0</v>
      </c>
      <c r="BU311" s="176">
        <f t="shared" si="388"/>
        <v>0</v>
      </c>
      <c r="BV311" s="176">
        <f t="shared" si="388"/>
        <v>0</v>
      </c>
      <c r="BW311" s="176">
        <f t="shared" si="388"/>
        <v>0</v>
      </c>
      <c r="BX311" s="176">
        <f t="shared" si="388"/>
        <v>0</v>
      </c>
      <c r="BY311" s="176">
        <f t="shared" si="388"/>
        <v>0</v>
      </c>
      <c r="BZ311" s="176">
        <f t="shared" si="388"/>
        <v>0</v>
      </c>
      <c r="CA311" s="176">
        <f t="shared" si="388"/>
        <v>0</v>
      </c>
      <c r="CB311" s="176">
        <f t="shared" si="388"/>
        <v>0</v>
      </c>
      <c r="CC311" s="176">
        <f t="shared" si="388"/>
        <v>0</v>
      </c>
      <c r="CD311" s="176">
        <f t="shared" si="388"/>
        <v>0</v>
      </c>
      <c r="CE311" s="176">
        <f t="shared" ref="CE311:CT326" si="400">+NORMDIST($H311,CE$12,CE$13,FALSE)</f>
        <v>0</v>
      </c>
      <c r="CF311" s="176">
        <f t="shared" si="400"/>
        <v>0</v>
      </c>
      <c r="CG311" s="176">
        <f t="shared" si="400"/>
        <v>0</v>
      </c>
      <c r="CH311" s="176">
        <f t="shared" si="400"/>
        <v>0</v>
      </c>
      <c r="CI311" s="176">
        <f t="shared" si="400"/>
        <v>0</v>
      </c>
      <c r="CJ311" s="176">
        <f t="shared" si="400"/>
        <v>0</v>
      </c>
      <c r="CK311" s="176">
        <f t="shared" si="400"/>
        <v>0</v>
      </c>
      <c r="CL311" s="176">
        <f t="shared" si="400"/>
        <v>0</v>
      </c>
      <c r="CM311" s="176">
        <f t="shared" si="400"/>
        <v>0</v>
      </c>
      <c r="CN311" s="176">
        <f t="shared" si="400"/>
        <v>0</v>
      </c>
      <c r="CO311" s="176">
        <f t="shared" si="400"/>
        <v>0</v>
      </c>
      <c r="CP311" s="176">
        <f t="shared" si="400"/>
        <v>0</v>
      </c>
      <c r="CQ311" s="176">
        <f t="shared" si="400"/>
        <v>0</v>
      </c>
      <c r="CR311" s="176">
        <f t="shared" si="400"/>
        <v>0</v>
      </c>
      <c r="CS311" s="176">
        <f t="shared" si="400"/>
        <v>0</v>
      </c>
      <c r="CT311" s="176">
        <f t="shared" si="400"/>
        <v>0</v>
      </c>
      <c r="CU311" s="176">
        <f t="shared" si="399"/>
        <v>0</v>
      </c>
      <c r="CV311" s="176">
        <f t="shared" si="399"/>
        <v>0</v>
      </c>
      <c r="CW311" s="176">
        <f t="shared" si="380"/>
        <v>0</v>
      </c>
      <c r="CX311" s="176">
        <f t="shared" si="380"/>
        <v>0</v>
      </c>
      <c r="CY311" s="176">
        <f t="shared" si="380"/>
        <v>0</v>
      </c>
      <c r="CZ311" s="176">
        <f t="shared" si="380"/>
        <v>0</v>
      </c>
      <c r="DA311" s="176">
        <f t="shared" si="380"/>
        <v>0</v>
      </c>
      <c r="DB311" s="176">
        <f t="shared" si="380"/>
        <v>0</v>
      </c>
      <c r="DC311" s="176">
        <f t="shared" si="380"/>
        <v>0</v>
      </c>
      <c r="DD311" s="176">
        <f t="shared" si="380"/>
        <v>0</v>
      </c>
      <c r="DE311" s="176">
        <f t="shared" si="378"/>
        <v>0</v>
      </c>
      <c r="DF311" s="176">
        <f t="shared" si="378"/>
        <v>0</v>
      </c>
      <c r="DG311" s="176">
        <f t="shared" si="378"/>
        <v>0</v>
      </c>
      <c r="DH311" s="176">
        <f t="shared" si="378"/>
        <v>0</v>
      </c>
      <c r="DI311" s="176">
        <f t="shared" si="378"/>
        <v>0</v>
      </c>
      <c r="DJ311" s="176">
        <f t="shared" si="378"/>
        <v>0</v>
      </c>
      <c r="DK311" s="176">
        <f t="shared" si="378"/>
        <v>0</v>
      </c>
      <c r="DL311" s="176">
        <f t="shared" si="378"/>
        <v>0</v>
      </c>
      <c r="DM311" s="176">
        <f t="shared" si="378"/>
        <v>0</v>
      </c>
      <c r="DN311" s="176">
        <f t="shared" si="378"/>
        <v>0</v>
      </c>
      <c r="DO311" s="176">
        <f t="shared" si="384"/>
        <v>0</v>
      </c>
      <c r="DP311" s="176">
        <f t="shared" si="384"/>
        <v>0</v>
      </c>
      <c r="DQ311" s="176">
        <f t="shared" si="384"/>
        <v>0</v>
      </c>
      <c r="DR311" s="176">
        <f t="shared" si="384"/>
        <v>0</v>
      </c>
      <c r="DS311" s="176">
        <f t="shared" si="384"/>
        <v>0</v>
      </c>
      <c r="DT311" s="176">
        <f t="shared" si="384"/>
        <v>0</v>
      </c>
      <c r="DU311" s="176">
        <f t="shared" si="384"/>
        <v>0</v>
      </c>
      <c r="DV311" s="176">
        <f t="shared" si="384"/>
        <v>0</v>
      </c>
      <c r="DW311" s="176">
        <f t="shared" si="384"/>
        <v>0</v>
      </c>
      <c r="DX311" s="176">
        <f t="shared" si="384"/>
        <v>0</v>
      </c>
      <c r="DY311" s="176">
        <f t="shared" si="384"/>
        <v>0</v>
      </c>
      <c r="DZ311" s="176">
        <f t="shared" si="384"/>
        <v>0</v>
      </c>
      <c r="EA311" s="176">
        <f t="shared" si="384"/>
        <v>0</v>
      </c>
      <c r="EB311" s="176">
        <f t="shared" si="384"/>
        <v>0</v>
      </c>
      <c r="EC311" s="176">
        <f t="shared" si="381"/>
        <v>0</v>
      </c>
      <c r="ED311" s="176">
        <f t="shared" si="381"/>
        <v>0</v>
      </c>
      <c r="EE311" s="176">
        <f t="shared" si="381"/>
        <v>0</v>
      </c>
      <c r="EF311" s="176">
        <f t="shared" si="381"/>
        <v>0</v>
      </c>
      <c r="EG311" s="176">
        <f t="shared" si="381"/>
        <v>0</v>
      </c>
      <c r="EH311" s="176">
        <f t="shared" si="381"/>
        <v>0</v>
      </c>
      <c r="EI311" s="176">
        <f t="shared" si="381"/>
        <v>0</v>
      </c>
      <c r="EJ311" s="176">
        <f t="shared" si="381"/>
        <v>0</v>
      </c>
      <c r="EK311" s="176">
        <f t="shared" si="381"/>
        <v>0</v>
      </c>
      <c r="EL311" s="176">
        <f t="shared" si="381"/>
        <v>0</v>
      </c>
      <c r="EM311" s="176">
        <f t="shared" si="389"/>
        <v>0</v>
      </c>
      <c r="EN311" s="176">
        <f t="shared" si="389"/>
        <v>0</v>
      </c>
      <c r="EO311" s="176">
        <f t="shared" si="389"/>
        <v>0</v>
      </c>
      <c r="EP311" s="176">
        <f t="shared" si="389"/>
        <v>0</v>
      </c>
      <c r="EQ311" s="176">
        <f t="shared" si="389"/>
        <v>0</v>
      </c>
      <c r="ER311" s="176">
        <f t="shared" si="389"/>
        <v>0</v>
      </c>
      <c r="ES311" s="176">
        <f t="shared" si="389"/>
        <v>0</v>
      </c>
      <c r="ET311" s="176">
        <f t="shared" si="389"/>
        <v>0</v>
      </c>
      <c r="EU311" s="176">
        <f t="shared" si="385"/>
        <v>0</v>
      </c>
      <c r="EV311" s="176">
        <f t="shared" si="385"/>
        <v>0</v>
      </c>
      <c r="EW311" s="176">
        <f t="shared" si="385"/>
        <v>0</v>
      </c>
      <c r="EX311" s="176">
        <f t="shared" si="385"/>
        <v>0</v>
      </c>
      <c r="EY311" s="176">
        <f t="shared" si="385"/>
        <v>0</v>
      </c>
      <c r="EZ311" s="176">
        <f t="shared" si="385"/>
        <v>0</v>
      </c>
      <c r="FA311" s="176">
        <f t="shared" si="385"/>
        <v>0</v>
      </c>
      <c r="FB311" s="176">
        <f t="shared" si="385"/>
        <v>0</v>
      </c>
      <c r="FC311" s="176">
        <f t="shared" si="385"/>
        <v>0</v>
      </c>
      <c r="FD311" s="176">
        <f t="shared" si="385"/>
        <v>0</v>
      </c>
      <c r="FE311" s="176">
        <f t="shared" si="385"/>
        <v>0</v>
      </c>
      <c r="FF311" s="176">
        <f t="shared" si="385"/>
        <v>0</v>
      </c>
      <c r="FG311" s="176">
        <f t="shared" si="385"/>
        <v>0</v>
      </c>
      <c r="FH311" s="176">
        <f t="shared" si="385"/>
        <v>0</v>
      </c>
      <c r="FI311" s="176">
        <f t="shared" si="369"/>
        <v>0</v>
      </c>
      <c r="FJ311" s="176">
        <f t="shared" si="369"/>
        <v>0</v>
      </c>
      <c r="FK311" s="176">
        <f t="shared" si="369"/>
        <v>0</v>
      </c>
      <c r="FL311" s="176">
        <f t="shared" si="369"/>
        <v>0</v>
      </c>
      <c r="FM311" s="176">
        <f t="shared" si="369"/>
        <v>0</v>
      </c>
      <c r="FN311" s="176">
        <f t="shared" si="369"/>
        <v>0</v>
      </c>
      <c r="FO311" s="176">
        <f t="shared" si="369"/>
        <v>0</v>
      </c>
      <c r="FP311" s="176">
        <f t="shared" si="369"/>
        <v>0</v>
      </c>
      <c r="FQ311" s="176">
        <f t="shared" si="369"/>
        <v>0</v>
      </c>
      <c r="FR311" s="176">
        <f t="shared" si="369"/>
        <v>0</v>
      </c>
      <c r="FS311" s="176">
        <f t="shared" ref="FS311:GC313" si="401">+NORMDIST($H311,FS$12,FS$13,FALSE)</f>
        <v>0</v>
      </c>
      <c r="FT311" s="176">
        <f t="shared" si="401"/>
        <v>0</v>
      </c>
      <c r="FU311" s="176">
        <f t="shared" si="401"/>
        <v>0</v>
      </c>
      <c r="FV311" s="176">
        <f t="shared" si="401"/>
        <v>0</v>
      </c>
      <c r="FW311" s="176">
        <f t="shared" si="401"/>
        <v>0</v>
      </c>
      <c r="FX311" s="176">
        <f t="shared" si="401"/>
        <v>0</v>
      </c>
      <c r="FY311" s="176">
        <f t="shared" si="401"/>
        <v>0</v>
      </c>
      <c r="FZ311" s="176">
        <f t="shared" si="401"/>
        <v>0</v>
      </c>
      <c r="GA311" s="176">
        <f t="shared" si="401"/>
        <v>0</v>
      </c>
      <c r="GB311" s="176">
        <f t="shared" si="401"/>
        <v>0</v>
      </c>
      <c r="GC311" s="176">
        <f t="shared" si="401"/>
        <v>0</v>
      </c>
      <c r="GD311" s="176">
        <f t="shared" si="370"/>
        <v>0</v>
      </c>
      <c r="GE311" s="176">
        <f t="shared" si="370"/>
        <v>0</v>
      </c>
      <c r="GF311" s="176">
        <f t="shared" si="370"/>
        <v>0</v>
      </c>
      <c r="GG311" s="176">
        <f t="shared" si="370"/>
        <v>0</v>
      </c>
      <c r="GH311" s="176">
        <f t="shared" si="370"/>
        <v>0</v>
      </c>
      <c r="GI311" s="176">
        <f t="shared" si="370"/>
        <v>0</v>
      </c>
      <c r="GJ311" s="176">
        <f t="shared" si="370"/>
        <v>0</v>
      </c>
      <c r="GK311" s="176">
        <f t="shared" si="370"/>
        <v>0</v>
      </c>
      <c r="GL311" s="176">
        <f t="shared" si="370"/>
        <v>0</v>
      </c>
      <c r="GM311" s="176">
        <f t="shared" si="370"/>
        <v>0</v>
      </c>
      <c r="GN311" s="176">
        <f t="shared" si="386"/>
        <v>0</v>
      </c>
      <c r="GO311" s="176">
        <f t="shared" si="386"/>
        <v>0</v>
      </c>
      <c r="GP311" s="176">
        <f t="shared" si="386"/>
        <v>0</v>
      </c>
      <c r="GQ311" s="176">
        <f t="shared" si="386"/>
        <v>0</v>
      </c>
      <c r="GR311" s="176">
        <f t="shared" si="386"/>
        <v>0</v>
      </c>
      <c r="GS311" s="176">
        <f t="shared" si="386"/>
        <v>0</v>
      </c>
      <c r="GT311" s="176">
        <f t="shared" si="386"/>
        <v>0</v>
      </c>
      <c r="GU311" s="176">
        <f t="shared" si="386"/>
        <v>0</v>
      </c>
      <c r="GV311" s="176">
        <f t="shared" si="386"/>
        <v>0</v>
      </c>
      <c r="GW311" s="176">
        <f t="shared" si="386"/>
        <v>0</v>
      </c>
      <c r="GX311" s="176">
        <f t="shared" si="386"/>
        <v>0</v>
      </c>
      <c r="GY311" s="176">
        <f t="shared" si="386"/>
        <v>0</v>
      </c>
      <c r="GZ311" s="176">
        <f t="shared" si="386"/>
        <v>0</v>
      </c>
      <c r="HA311" s="176">
        <f t="shared" si="386"/>
        <v>0</v>
      </c>
      <c r="HB311" s="176">
        <f t="shared" si="386"/>
        <v>0</v>
      </c>
      <c r="HC311" s="176">
        <f t="shared" si="386"/>
        <v>0</v>
      </c>
      <c r="HD311" s="176">
        <f t="shared" si="392"/>
        <v>0</v>
      </c>
      <c r="HE311" s="176">
        <f t="shared" si="392"/>
        <v>0</v>
      </c>
      <c r="HF311" s="176">
        <f t="shared" si="392"/>
        <v>0</v>
      </c>
      <c r="HG311" s="176">
        <f t="shared" si="392"/>
        <v>0</v>
      </c>
      <c r="HH311" s="176">
        <f t="shared" si="392"/>
        <v>0</v>
      </c>
      <c r="HI311" s="176">
        <f t="shared" si="392"/>
        <v>0</v>
      </c>
      <c r="HJ311" s="176">
        <f t="shared" si="392"/>
        <v>0</v>
      </c>
      <c r="HK311" s="176">
        <f t="shared" si="392"/>
        <v>0</v>
      </c>
      <c r="HL311" s="176">
        <f t="shared" si="392"/>
        <v>0</v>
      </c>
      <c r="HM311" s="176">
        <f t="shared" si="392"/>
        <v>0</v>
      </c>
      <c r="HN311" s="176">
        <f t="shared" si="392"/>
        <v>0</v>
      </c>
      <c r="HO311" s="176">
        <f t="shared" si="392"/>
        <v>0</v>
      </c>
      <c r="HP311" s="176">
        <f t="shared" si="392"/>
        <v>0</v>
      </c>
      <c r="HQ311" s="176">
        <f t="shared" si="392"/>
        <v>0</v>
      </c>
      <c r="HR311" s="176">
        <f t="shared" si="392"/>
        <v>0</v>
      </c>
      <c r="HS311" s="176">
        <f t="shared" si="392"/>
        <v>0</v>
      </c>
      <c r="HT311" s="176">
        <f t="shared" si="387"/>
        <v>0</v>
      </c>
      <c r="HU311" s="176">
        <f t="shared" si="387"/>
        <v>0</v>
      </c>
      <c r="HV311" s="176">
        <f t="shared" si="387"/>
        <v>0</v>
      </c>
      <c r="HW311" s="176">
        <f t="shared" si="387"/>
        <v>0</v>
      </c>
      <c r="HX311" s="176">
        <f t="shared" si="387"/>
        <v>0</v>
      </c>
      <c r="HY311" s="176">
        <f t="shared" si="387"/>
        <v>0</v>
      </c>
      <c r="HZ311" s="176">
        <f t="shared" si="387"/>
        <v>0</v>
      </c>
      <c r="IA311" s="176">
        <f t="shared" si="387"/>
        <v>0</v>
      </c>
      <c r="IB311" s="176">
        <f t="shared" si="387"/>
        <v>0</v>
      </c>
      <c r="IC311" s="176">
        <f t="shared" si="387"/>
        <v>0</v>
      </c>
      <c r="ID311" s="176">
        <f t="shared" si="387"/>
        <v>0</v>
      </c>
      <c r="IE311" s="176">
        <f t="shared" si="383"/>
        <v>0</v>
      </c>
      <c r="IF311" s="176">
        <f t="shared" si="383"/>
        <v>0</v>
      </c>
      <c r="IG311" s="176">
        <f t="shared" si="383"/>
        <v>0</v>
      </c>
    </row>
    <row r="312" spans="2:241" ht="12.75" customHeight="1" x14ac:dyDescent="0.25">
      <c r="B312" s="174"/>
      <c r="C312" s="174"/>
      <c r="D312" s="174">
        <f t="shared" si="347"/>
        <v>0</v>
      </c>
      <c r="E312"/>
      <c r="F312"/>
      <c r="G312" s="177">
        <v>299</v>
      </c>
      <c r="H312" s="176">
        <f t="shared" si="348"/>
        <v>46.360501819610413</v>
      </c>
      <c r="I312" s="176">
        <f t="shared" si="349"/>
        <v>0</v>
      </c>
      <c r="K312" s="176">
        <f t="shared" si="396"/>
        <v>0</v>
      </c>
      <c r="L312" s="176">
        <f t="shared" si="396"/>
        <v>0</v>
      </c>
      <c r="M312" s="176">
        <f t="shared" si="396"/>
        <v>0</v>
      </c>
      <c r="N312" s="176">
        <f t="shared" si="396"/>
        <v>0</v>
      </c>
      <c r="O312" s="176">
        <f t="shared" si="396"/>
        <v>0</v>
      </c>
      <c r="P312" s="176">
        <f t="shared" si="396"/>
        <v>0</v>
      </c>
      <c r="Q312" s="176">
        <f t="shared" si="396"/>
        <v>0</v>
      </c>
      <c r="R312" s="176">
        <f t="shared" si="396"/>
        <v>0</v>
      </c>
      <c r="S312" s="176">
        <f t="shared" si="396"/>
        <v>0</v>
      </c>
      <c r="T312" s="176">
        <f t="shared" si="396"/>
        <v>0</v>
      </c>
      <c r="U312" s="176">
        <f t="shared" si="396"/>
        <v>0</v>
      </c>
      <c r="V312" s="176">
        <f t="shared" si="396"/>
        <v>0</v>
      </c>
      <c r="W312" s="176">
        <f t="shared" si="396"/>
        <v>0</v>
      </c>
      <c r="X312" s="176">
        <f t="shared" si="396"/>
        <v>0</v>
      </c>
      <c r="Y312" s="176">
        <f t="shared" si="396"/>
        <v>0</v>
      </c>
      <c r="Z312" s="176">
        <f t="shared" si="396"/>
        <v>0</v>
      </c>
      <c r="AA312" s="176">
        <f t="shared" si="393"/>
        <v>0</v>
      </c>
      <c r="AB312" s="176">
        <f t="shared" si="393"/>
        <v>0</v>
      </c>
      <c r="AC312" s="176">
        <f t="shared" si="393"/>
        <v>0</v>
      </c>
      <c r="AD312" s="176">
        <f t="shared" si="393"/>
        <v>0</v>
      </c>
      <c r="AE312" s="176">
        <f t="shared" si="394"/>
        <v>0</v>
      </c>
      <c r="AF312" s="176">
        <f t="shared" si="394"/>
        <v>0</v>
      </c>
      <c r="AG312" s="176">
        <f t="shared" si="394"/>
        <v>0</v>
      </c>
      <c r="AH312" s="176">
        <f t="shared" si="394"/>
        <v>0</v>
      </c>
      <c r="AI312" s="176">
        <f t="shared" si="394"/>
        <v>0</v>
      </c>
      <c r="AJ312" s="176">
        <f t="shared" si="394"/>
        <v>0</v>
      </c>
      <c r="AK312" s="176">
        <f t="shared" si="394"/>
        <v>0</v>
      </c>
      <c r="AL312" s="176">
        <f t="shared" si="394"/>
        <v>0</v>
      </c>
      <c r="AM312" s="176">
        <f t="shared" si="394"/>
        <v>0</v>
      </c>
      <c r="AN312" s="176">
        <f t="shared" si="394"/>
        <v>0</v>
      </c>
      <c r="AO312" s="176">
        <f t="shared" si="375"/>
        <v>0</v>
      </c>
      <c r="AP312" s="176">
        <f t="shared" si="375"/>
        <v>0</v>
      </c>
      <c r="AQ312" s="176">
        <f t="shared" si="375"/>
        <v>0</v>
      </c>
      <c r="AR312" s="176">
        <f t="shared" si="375"/>
        <v>0</v>
      </c>
      <c r="AS312" s="176">
        <f t="shared" si="375"/>
        <v>0</v>
      </c>
      <c r="AT312" s="176">
        <f t="shared" si="375"/>
        <v>0</v>
      </c>
      <c r="AU312" s="176">
        <f t="shared" si="375"/>
        <v>0</v>
      </c>
      <c r="AV312" s="176">
        <f t="shared" si="375"/>
        <v>0</v>
      </c>
      <c r="AW312" s="176">
        <f t="shared" si="375"/>
        <v>0</v>
      </c>
      <c r="AX312" s="176">
        <f t="shared" si="375"/>
        <v>0</v>
      </c>
      <c r="AY312" s="176">
        <f t="shared" si="397"/>
        <v>0</v>
      </c>
      <c r="AZ312" s="176">
        <f t="shared" si="397"/>
        <v>0</v>
      </c>
      <c r="BA312" s="176">
        <f t="shared" si="397"/>
        <v>0</v>
      </c>
      <c r="BB312" s="176">
        <f t="shared" si="397"/>
        <v>0</v>
      </c>
      <c r="BC312" s="176">
        <f t="shared" si="397"/>
        <v>0</v>
      </c>
      <c r="BD312" s="176">
        <f t="shared" si="397"/>
        <v>0</v>
      </c>
      <c r="BE312" s="176">
        <f t="shared" si="397"/>
        <v>0</v>
      </c>
      <c r="BF312" s="176">
        <f t="shared" si="397"/>
        <v>0</v>
      </c>
      <c r="BG312" s="176">
        <f t="shared" si="397"/>
        <v>0</v>
      </c>
      <c r="BH312" s="176">
        <f t="shared" si="397"/>
        <v>0</v>
      </c>
      <c r="BI312" s="176">
        <f t="shared" si="391"/>
        <v>0</v>
      </c>
      <c r="BJ312" s="176">
        <f t="shared" si="391"/>
        <v>0</v>
      </c>
      <c r="BK312" s="176">
        <f t="shared" si="391"/>
        <v>0</v>
      </c>
      <c r="BL312" s="176">
        <f t="shared" si="391"/>
        <v>0</v>
      </c>
      <c r="BM312" s="176">
        <f t="shared" si="391"/>
        <v>0</v>
      </c>
      <c r="BN312" s="176">
        <f t="shared" si="391"/>
        <v>0</v>
      </c>
      <c r="BO312" s="176">
        <f t="shared" si="391"/>
        <v>0</v>
      </c>
      <c r="BP312" s="176">
        <f t="shared" si="391"/>
        <v>0</v>
      </c>
      <c r="BQ312" s="176">
        <f t="shared" si="391"/>
        <v>0</v>
      </c>
      <c r="BR312" s="176">
        <f t="shared" si="391"/>
        <v>0</v>
      </c>
      <c r="BS312" s="176">
        <f t="shared" si="388"/>
        <v>0</v>
      </c>
      <c r="BT312" s="176">
        <f t="shared" si="388"/>
        <v>0</v>
      </c>
      <c r="BU312" s="176">
        <f t="shared" si="388"/>
        <v>0</v>
      </c>
      <c r="BV312" s="176">
        <f t="shared" si="388"/>
        <v>0</v>
      </c>
      <c r="BW312" s="176">
        <f t="shared" si="388"/>
        <v>0</v>
      </c>
      <c r="BX312" s="176">
        <f t="shared" si="388"/>
        <v>0</v>
      </c>
      <c r="BY312" s="176">
        <f t="shared" si="388"/>
        <v>0</v>
      </c>
      <c r="BZ312" s="176">
        <f t="shared" si="388"/>
        <v>0</v>
      </c>
      <c r="CA312" s="176">
        <f t="shared" si="388"/>
        <v>0</v>
      </c>
      <c r="CB312" s="176">
        <f t="shared" si="388"/>
        <v>0</v>
      </c>
      <c r="CC312" s="176">
        <f t="shared" si="388"/>
        <v>0</v>
      </c>
      <c r="CD312" s="176">
        <f t="shared" si="388"/>
        <v>0</v>
      </c>
      <c r="CE312" s="176">
        <f t="shared" si="400"/>
        <v>0</v>
      </c>
      <c r="CF312" s="176">
        <f t="shared" si="400"/>
        <v>0</v>
      </c>
      <c r="CG312" s="176">
        <f t="shared" si="400"/>
        <v>0</v>
      </c>
      <c r="CH312" s="176">
        <f t="shared" si="400"/>
        <v>0</v>
      </c>
      <c r="CI312" s="176">
        <f t="shared" si="400"/>
        <v>0</v>
      </c>
      <c r="CJ312" s="176">
        <f t="shared" si="400"/>
        <v>0</v>
      </c>
      <c r="CK312" s="176">
        <f t="shared" si="400"/>
        <v>0</v>
      </c>
      <c r="CL312" s="176">
        <f t="shared" si="400"/>
        <v>0</v>
      </c>
      <c r="CM312" s="176">
        <f t="shared" si="400"/>
        <v>0</v>
      </c>
      <c r="CN312" s="176">
        <f t="shared" si="400"/>
        <v>0</v>
      </c>
      <c r="CO312" s="176">
        <f t="shared" si="400"/>
        <v>0</v>
      </c>
      <c r="CP312" s="176">
        <f t="shared" si="400"/>
        <v>0</v>
      </c>
      <c r="CQ312" s="176">
        <f t="shared" si="400"/>
        <v>0</v>
      </c>
      <c r="CR312" s="176">
        <f t="shared" si="400"/>
        <v>0</v>
      </c>
      <c r="CS312" s="176">
        <f t="shared" si="400"/>
        <v>0</v>
      </c>
      <c r="CT312" s="176">
        <f t="shared" si="400"/>
        <v>0</v>
      </c>
      <c r="CU312" s="176">
        <f t="shared" si="399"/>
        <v>0</v>
      </c>
      <c r="CV312" s="176">
        <f t="shared" si="399"/>
        <v>0</v>
      </c>
      <c r="CW312" s="176">
        <f t="shared" si="399"/>
        <v>0</v>
      </c>
      <c r="CX312" s="176">
        <f t="shared" si="399"/>
        <v>0</v>
      </c>
      <c r="CY312" s="176">
        <f t="shared" si="378"/>
        <v>0</v>
      </c>
      <c r="CZ312" s="176">
        <f t="shared" si="378"/>
        <v>0</v>
      </c>
      <c r="DA312" s="176">
        <f t="shared" si="378"/>
        <v>0</v>
      </c>
      <c r="DB312" s="176">
        <f t="shared" si="378"/>
        <v>0</v>
      </c>
      <c r="DC312" s="176">
        <f t="shared" si="378"/>
        <v>0</v>
      </c>
      <c r="DD312" s="176">
        <f t="shared" si="378"/>
        <v>0</v>
      </c>
      <c r="DE312" s="176">
        <f t="shared" si="378"/>
        <v>0</v>
      </c>
      <c r="DF312" s="176">
        <f t="shared" si="378"/>
        <v>0</v>
      </c>
      <c r="DG312" s="176">
        <f t="shared" si="378"/>
        <v>0</v>
      </c>
      <c r="DH312" s="176">
        <f t="shared" si="378"/>
        <v>0</v>
      </c>
      <c r="DI312" s="176">
        <f t="shared" si="378"/>
        <v>0</v>
      </c>
      <c r="DJ312" s="176">
        <f t="shared" si="378"/>
        <v>0</v>
      </c>
      <c r="DK312" s="176">
        <f t="shared" si="378"/>
        <v>0</v>
      </c>
      <c r="DL312" s="176">
        <f t="shared" si="378"/>
        <v>0</v>
      </c>
      <c r="DM312" s="176">
        <f t="shared" si="378"/>
        <v>0</v>
      </c>
      <c r="DN312" s="176">
        <f t="shared" si="378"/>
        <v>0</v>
      </c>
      <c r="DO312" s="176">
        <f t="shared" si="384"/>
        <v>0</v>
      </c>
      <c r="DP312" s="176">
        <f t="shared" si="384"/>
        <v>0</v>
      </c>
      <c r="DQ312" s="176">
        <f t="shared" si="384"/>
        <v>0</v>
      </c>
      <c r="DR312" s="176">
        <f t="shared" si="384"/>
        <v>0</v>
      </c>
      <c r="DS312" s="176">
        <f t="shared" si="384"/>
        <v>0</v>
      </c>
      <c r="DT312" s="176">
        <f t="shared" si="384"/>
        <v>0</v>
      </c>
      <c r="DU312" s="176">
        <f t="shared" si="384"/>
        <v>0</v>
      </c>
      <c r="DV312" s="176">
        <f t="shared" si="384"/>
        <v>0</v>
      </c>
      <c r="DW312" s="176">
        <f t="shared" si="384"/>
        <v>0</v>
      </c>
      <c r="DX312" s="176">
        <f t="shared" si="384"/>
        <v>0</v>
      </c>
      <c r="DY312" s="176">
        <f t="shared" si="384"/>
        <v>0</v>
      </c>
      <c r="DZ312" s="176">
        <f t="shared" si="384"/>
        <v>0</v>
      </c>
      <c r="EA312" s="176">
        <f t="shared" si="384"/>
        <v>0</v>
      </c>
      <c r="EB312" s="176">
        <f t="shared" si="384"/>
        <v>0</v>
      </c>
      <c r="EC312" s="176">
        <f t="shared" si="381"/>
        <v>0</v>
      </c>
      <c r="ED312" s="176">
        <f t="shared" si="381"/>
        <v>0</v>
      </c>
      <c r="EE312" s="176">
        <f t="shared" si="381"/>
        <v>0</v>
      </c>
      <c r="EF312" s="176">
        <f t="shared" si="381"/>
        <v>0</v>
      </c>
      <c r="EG312" s="176">
        <f t="shared" si="381"/>
        <v>0</v>
      </c>
      <c r="EH312" s="176">
        <f t="shared" si="381"/>
        <v>0</v>
      </c>
      <c r="EI312" s="176">
        <f t="shared" si="381"/>
        <v>0</v>
      </c>
      <c r="EJ312" s="176">
        <f t="shared" si="381"/>
        <v>0</v>
      </c>
      <c r="EK312" s="176">
        <f t="shared" si="381"/>
        <v>0</v>
      </c>
      <c r="EL312" s="176">
        <f t="shared" si="381"/>
        <v>0</v>
      </c>
      <c r="EM312" s="176">
        <f t="shared" si="389"/>
        <v>0</v>
      </c>
      <c r="EN312" s="176">
        <f t="shared" si="389"/>
        <v>0</v>
      </c>
      <c r="EO312" s="176">
        <f t="shared" si="389"/>
        <v>0</v>
      </c>
      <c r="EP312" s="176">
        <f t="shared" si="389"/>
        <v>0</v>
      </c>
      <c r="EQ312" s="176">
        <f t="shared" si="389"/>
        <v>0</v>
      </c>
      <c r="ER312" s="176">
        <f t="shared" si="389"/>
        <v>0</v>
      </c>
      <c r="ES312" s="176">
        <f t="shared" si="389"/>
        <v>0</v>
      </c>
      <c r="ET312" s="176">
        <f t="shared" si="389"/>
        <v>0</v>
      </c>
      <c r="EU312" s="176">
        <f t="shared" si="385"/>
        <v>0</v>
      </c>
      <c r="EV312" s="176">
        <f t="shared" si="385"/>
        <v>0</v>
      </c>
      <c r="EW312" s="176">
        <f t="shared" si="385"/>
        <v>0</v>
      </c>
      <c r="EX312" s="176">
        <f t="shared" si="385"/>
        <v>0</v>
      </c>
      <c r="EY312" s="176">
        <f t="shared" si="385"/>
        <v>0</v>
      </c>
      <c r="EZ312" s="176">
        <f t="shared" si="385"/>
        <v>0</v>
      </c>
      <c r="FA312" s="176">
        <f t="shared" si="385"/>
        <v>0</v>
      </c>
      <c r="FB312" s="176">
        <f t="shared" si="385"/>
        <v>0</v>
      </c>
      <c r="FC312" s="176">
        <f t="shared" si="385"/>
        <v>0</v>
      </c>
      <c r="FD312" s="176">
        <f t="shared" si="385"/>
        <v>0</v>
      </c>
      <c r="FE312" s="176">
        <f t="shared" si="385"/>
        <v>0</v>
      </c>
      <c r="FF312" s="176">
        <f t="shared" si="385"/>
        <v>0</v>
      </c>
      <c r="FG312" s="176">
        <f t="shared" si="385"/>
        <v>0</v>
      </c>
      <c r="FH312" s="176">
        <f t="shared" si="385"/>
        <v>0</v>
      </c>
      <c r="FI312" s="176">
        <f t="shared" si="385"/>
        <v>0</v>
      </c>
      <c r="FJ312" s="176">
        <f t="shared" si="385"/>
        <v>0</v>
      </c>
      <c r="FK312" s="176">
        <f t="shared" ref="FI312:FS313" si="402">+NORMDIST($H312,FK$12,FK$13,FALSE)</f>
        <v>0</v>
      </c>
      <c r="FL312" s="176">
        <f t="shared" si="402"/>
        <v>0</v>
      </c>
      <c r="FM312" s="176">
        <f t="shared" si="402"/>
        <v>0</v>
      </c>
      <c r="FN312" s="176">
        <f t="shared" si="402"/>
        <v>0</v>
      </c>
      <c r="FO312" s="176">
        <f t="shared" si="402"/>
        <v>0</v>
      </c>
      <c r="FP312" s="176">
        <f t="shared" si="402"/>
        <v>0</v>
      </c>
      <c r="FQ312" s="176">
        <f t="shared" si="402"/>
        <v>0</v>
      </c>
      <c r="FR312" s="176">
        <f t="shared" si="402"/>
        <v>0</v>
      </c>
      <c r="FS312" s="176">
        <f t="shared" si="402"/>
        <v>0</v>
      </c>
      <c r="FT312" s="176">
        <f t="shared" si="401"/>
        <v>0</v>
      </c>
      <c r="FU312" s="176">
        <f t="shared" si="401"/>
        <v>0</v>
      </c>
      <c r="FV312" s="176">
        <f t="shared" si="401"/>
        <v>0</v>
      </c>
      <c r="FW312" s="176">
        <f t="shared" si="401"/>
        <v>0</v>
      </c>
      <c r="FX312" s="176">
        <f t="shared" si="401"/>
        <v>0</v>
      </c>
      <c r="FY312" s="176">
        <f t="shared" si="401"/>
        <v>0</v>
      </c>
      <c r="FZ312" s="176">
        <f t="shared" si="401"/>
        <v>0</v>
      </c>
      <c r="GA312" s="176">
        <f t="shared" si="401"/>
        <v>0</v>
      </c>
      <c r="GB312" s="176">
        <f t="shared" si="401"/>
        <v>0</v>
      </c>
      <c r="GC312" s="176">
        <f t="shared" si="401"/>
        <v>0</v>
      </c>
      <c r="GD312" s="176">
        <f t="shared" si="370"/>
        <v>0</v>
      </c>
      <c r="GE312" s="176">
        <f t="shared" si="370"/>
        <v>0</v>
      </c>
      <c r="GF312" s="176">
        <f t="shared" si="370"/>
        <v>0</v>
      </c>
      <c r="GG312" s="176">
        <f t="shared" si="370"/>
        <v>0</v>
      </c>
      <c r="GH312" s="176">
        <f t="shared" si="370"/>
        <v>0</v>
      </c>
      <c r="GI312" s="176">
        <f t="shared" si="370"/>
        <v>0</v>
      </c>
      <c r="GJ312" s="176">
        <f t="shared" si="370"/>
        <v>0</v>
      </c>
      <c r="GK312" s="176">
        <f t="shared" si="370"/>
        <v>0</v>
      </c>
      <c r="GL312" s="176">
        <f t="shared" si="370"/>
        <v>0</v>
      </c>
      <c r="GM312" s="176">
        <f t="shared" si="370"/>
        <v>0</v>
      </c>
      <c r="GN312" s="176">
        <f t="shared" si="386"/>
        <v>0</v>
      </c>
      <c r="GO312" s="176">
        <f t="shared" si="386"/>
        <v>0</v>
      </c>
      <c r="GP312" s="176">
        <f t="shared" si="386"/>
        <v>0</v>
      </c>
      <c r="GQ312" s="176">
        <f t="shared" si="386"/>
        <v>0</v>
      </c>
      <c r="GR312" s="176">
        <f t="shared" si="386"/>
        <v>0</v>
      </c>
      <c r="GS312" s="176">
        <f t="shared" si="386"/>
        <v>0</v>
      </c>
      <c r="GT312" s="176">
        <f t="shared" si="386"/>
        <v>0</v>
      </c>
      <c r="GU312" s="176">
        <f t="shared" si="386"/>
        <v>0</v>
      </c>
      <c r="GV312" s="176">
        <f t="shared" si="386"/>
        <v>0</v>
      </c>
      <c r="GW312" s="176">
        <f t="shared" si="386"/>
        <v>0</v>
      </c>
      <c r="GX312" s="176">
        <f t="shared" si="386"/>
        <v>0</v>
      </c>
      <c r="GY312" s="176">
        <f t="shared" si="386"/>
        <v>0</v>
      </c>
      <c r="GZ312" s="176">
        <f t="shared" si="386"/>
        <v>0</v>
      </c>
      <c r="HA312" s="176">
        <f t="shared" si="386"/>
        <v>0</v>
      </c>
      <c r="HB312" s="176">
        <f t="shared" si="386"/>
        <v>0</v>
      </c>
      <c r="HC312" s="176">
        <f t="shared" si="386"/>
        <v>0</v>
      </c>
      <c r="HD312" s="176">
        <f t="shared" si="392"/>
        <v>0</v>
      </c>
      <c r="HE312" s="176">
        <f t="shared" si="392"/>
        <v>0</v>
      </c>
      <c r="HF312" s="176">
        <f t="shared" si="392"/>
        <v>0</v>
      </c>
      <c r="HG312" s="176">
        <f t="shared" si="392"/>
        <v>0</v>
      </c>
      <c r="HH312" s="176">
        <f t="shared" si="392"/>
        <v>0</v>
      </c>
      <c r="HI312" s="176">
        <f t="shared" si="392"/>
        <v>0</v>
      </c>
      <c r="HJ312" s="176">
        <f t="shared" si="392"/>
        <v>0</v>
      </c>
      <c r="HK312" s="176">
        <f t="shared" si="392"/>
        <v>0</v>
      </c>
      <c r="HL312" s="176">
        <f t="shared" si="392"/>
        <v>0</v>
      </c>
      <c r="HM312" s="176">
        <f t="shared" si="392"/>
        <v>0</v>
      </c>
      <c r="HN312" s="176">
        <f t="shared" si="392"/>
        <v>0</v>
      </c>
      <c r="HO312" s="176">
        <f t="shared" si="392"/>
        <v>0</v>
      </c>
      <c r="HP312" s="176">
        <f t="shared" si="392"/>
        <v>0</v>
      </c>
      <c r="HQ312" s="176">
        <f t="shared" si="392"/>
        <v>0</v>
      </c>
      <c r="HR312" s="176">
        <f t="shared" si="392"/>
        <v>0</v>
      </c>
      <c r="HS312" s="176">
        <f t="shared" si="392"/>
        <v>0</v>
      </c>
      <c r="HT312" s="176">
        <f t="shared" si="387"/>
        <v>0</v>
      </c>
      <c r="HU312" s="176">
        <f t="shared" si="387"/>
        <v>0</v>
      </c>
      <c r="HV312" s="176">
        <f t="shared" si="387"/>
        <v>0</v>
      </c>
      <c r="HW312" s="176">
        <f t="shared" si="387"/>
        <v>0</v>
      </c>
      <c r="HX312" s="176">
        <f t="shared" si="387"/>
        <v>0</v>
      </c>
      <c r="HY312" s="176">
        <f t="shared" si="387"/>
        <v>0</v>
      </c>
      <c r="HZ312" s="176">
        <f t="shared" si="387"/>
        <v>0</v>
      </c>
      <c r="IA312" s="176">
        <f t="shared" si="387"/>
        <v>0</v>
      </c>
      <c r="IB312" s="176">
        <f t="shared" si="387"/>
        <v>0</v>
      </c>
      <c r="IC312" s="176">
        <f t="shared" si="387"/>
        <v>0</v>
      </c>
      <c r="ID312" s="176">
        <f t="shared" si="387"/>
        <v>0</v>
      </c>
      <c r="IE312" s="176">
        <f t="shared" si="383"/>
        <v>0</v>
      </c>
      <c r="IF312" s="176">
        <f t="shared" si="383"/>
        <v>0</v>
      </c>
      <c r="IG312" s="176">
        <f t="shared" si="383"/>
        <v>0</v>
      </c>
    </row>
    <row r="313" spans="2:241" ht="12.75" customHeight="1" x14ac:dyDescent="0.25">
      <c r="B313" s="174"/>
      <c r="C313" s="174"/>
      <c r="D313" s="174">
        <f t="shared" si="347"/>
        <v>0</v>
      </c>
      <c r="E313"/>
      <c r="F313"/>
      <c r="G313" s="177">
        <v>300</v>
      </c>
      <c r="H313" s="176">
        <f t="shared" si="348"/>
        <v>46.515553665160951</v>
      </c>
      <c r="I313" s="176">
        <f t="shared" si="349"/>
        <v>0</v>
      </c>
      <c r="K313" s="176">
        <f t="shared" si="396"/>
        <v>0</v>
      </c>
      <c r="L313" s="176">
        <f t="shared" si="396"/>
        <v>0</v>
      </c>
      <c r="M313" s="176">
        <f t="shared" si="396"/>
        <v>0</v>
      </c>
      <c r="N313" s="176">
        <f t="shared" si="396"/>
        <v>0</v>
      </c>
      <c r="O313" s="176">
        <f t="shared" si="396"/>
        <v>0</v>
      </c>
      <c r="P313" s="176">
        <f t="shared" si="396"/>
        <v>0</v>
      </c>
      <c r="Q313" s="176">
        <f t="shared" si="396"/>
        <v>0</v>
      </c>
      <c r="R313" s="176">
        <f t="shared" si="396"/>
        <v>0</v>
      </c>
      <c r="S313" s="176">
        <f t="shared" si="396"/>
        <v>0</v>
      </c>
      <c r="T313" s="176">
        <f t="shared" si="396"/>
        <v>0</v>
      </c>
      <c r="U313" s="176">
        <f t="shared" si="396"/>
        <v>0</v>
      </c>
      <c r="V313" s="176">
        <f t="shared" si="396"/>
        <v>0</v>
      </c>
      <c r="W313" s="176">
        <f t="shared" si="396"/>
        <v>0</v>
      </c>
      <c r="X313" s="176">
        <f t="shared" si="396"/>
        <v>0</v>
      </c>
      <c r="Y313" s="176">
        <f t="shared" si="396"/>
        <v>0</v>
      </c>
      <c r="Z313" s="176">
        <f t="shared" si="396"/>
        <v>0</v>
      </c>
      <c r="AA313" s="176">
        <f t="shared" si="393"/>
        <v>0</v>
      </c>
      <c r="AB313" s="176">
        <f t="shared" si="393"/>
        <v>0</v>
      </c>
      <c r="AC313" s="176">
        <f t="shared" si="393"/>
        <v>0</v>
      </c>
      <c r="AD313" s="176">
        <f t="shared" si="393"/>
        <v>0</v>
      </c>
      <c r="AE313" s="176">
        <f t="shared" si="394"/>
        <v>0</v>
      </c>
      <c r="AF313" s="176">
        <f t="shared" si="394"/>
        <v>0</v>
      </c>
      <c r="AG313" s="176">
        <f t="shared" si="394"/>
        <v>0</v>
      </c>
      <c r="AH313" s="176">
        <f t="shared" si="394"/>
        <v>0</v>
      </c>
      <c r="AI313" s="176">
        <f t="shared" si="394"/>
        <v>0</v>
      </c>
      <c r="AJ313" s="176">
        <f t="shared" si="394"/>
        <v>0</v>
      </c>
      <c r="AK313" s="176">
        <f t="shared" si="394"/>
        <v>0</v>
      </c>
      <c r="AL313" s="176">
        <f t="shared" si="394"/>
        <v>0</v>
      </c>
      <c r="AM313" s="176">
        <f t="shared" si="394"/>
        <v>0</v>
      </c>
      <c r="AN313" s="176">
        <f t="shared" si="394"/>
        <v>0</v>
      </c>
      <c r="AO313" s="176">
        <f t="shared" si="375"/>
        <v>0</v>
      </c>
      <c r="AP313" s="176">
        <f t="shared" si="375"/>
        <v>0</v>
      </c>
      <c r="AQ313" s="176">
        <f t="shared" si="375"/>
        <v>0</v>
      </c>
      <c r="AR313" s="176">
        <f t="shared" si="375"/>
        <v>0</v>
      </c>
      <c r="AS313" s="176">
        <f t="shared" si="375"/>
        <v>0</v>
      </c>
      <c r="AT313" s="176">
        <f t="shared" si="375"/>
        <v>0</v>
      </c>
      <c r="AU313" s="176">
        <f t="shared" si="375"/>
        <v>0</v>
      </c>
      <c r="AV313" s="176">
        <f t="shared" si="375"/>
        <v>0</v>
      </c>
      <c r="AW313" s="176">
        <f t="shared" si="375"/>
        <v>0</v>
      </c>
      <c r="AX313" s="176">
        <f t="shared" si="375"/>
        <v>0</v>
      </c>
      <c r="AY313" s="176">
        <f t="shared" si="397"/>
        <v>0</v>
      </c>
      <c r="AZ313" s="176">
        <f t="shared" si="397"/>
        <v>0</v>
      </c>
      <c r="BA313" s="176">
        <f t="shared" si="397"/>
        <v>0</v>
      </c>
      <c r="BB313" s="176">
        <f t="shared" si="397"/>
        <v>0</v>
      </c>
      <c r="BC313" s="176">
        <f t="shared" si="397"/>
        <v>0</v>
      </c>
      <c r="BD313" s="176">
        <f t="shared" si="397"/>
        <v>0</v>
      </c>
      <c r="BE313" s="176">
        <f t="shared" si="397"/>
        <v>0</v>
      </c>
      <c r="BF313" s="176">
        <f t="shared" si="397"/>
        <v>0</v>
      </c>
      <c r="BG313" s="176">
        <f t="shared" si="397"/>
        <v>0</v>
      </c>
      <c r="BH313" s="176">
        <f t="shared" si="397"/>
        <v>0</v>
      </c>
      <c r="BI313" s="176">
        <f t="shared" si="391"/>
        <v>0</v>
      </c>
      <c r="BJ313" s="176">
        <f t="shared" si="391"/>
        <v>0</v>
      </c>
      <c r="BK313" s="176">
        <f t="shared" si="391"/>
        <v>0</v>
      </c>
      <c r="BL313" s="176">
        <f t="shared" si="391"/>
        <v>0</v>
      </c>
      <c r="BM313" s="176">
        <f t="shared" si="391"/>
        <v>0</v>
      </c>
      <c r="BN313" s="176">
        <f t="shared" si="391"/>
        <v>0</v>
      </c>
      <c r="BO313" s="176">
        <f t="shared" si="391"/>
        <v>0</v>
      </c>
      <c r="BP313" s="176">
        <f t="shared" si="391"/>
        <v>0</v>
      </c>
      <c r="BQ313" s="176">
        <f t="shared" si="391"/>
        <v>0</v>
      </c>
      <c r="BR313" s="176">
        <f t="shared" si="391"/>
        <v>0</v>
      </c>
      <c r="BS313" s="176">
        <f t="shared" si="388"/>
        <v>0</v>
      </c>
      <c r="BT313" s="176">
        <f t="shared" si="388"/>
        <v>0</v>
      </c>
      <c r="BU313" s="176">
        <f t="shared" si="388"/>
        <v>0</v>
      </c>
      <c r="BV313" s="176">
        <f t="shared" si="388"/>
        <v>0</v>
      </c>
      <c r="BW313" s="176">
        <f t="shared" si="388"/>
        <v>0</v>
      </c>
      <c r="BX313" s="176">
        <f t="shared" si="388"/>
        <v>0</v>
      </c>
      <c r="BY313" s="176">
        <f t="shared" si="388"/>
        <v>0</v>
      </c>
      <c r="BZ313" s="176">
        <f t="shared" si="388"/>
        <v>0</v>
      </c>
      <c r="CA313" s="176">
        <f t="shared" si="388"/>
        <v>0</v>
      </c>
      <c r="CB313" s="176">
        <f t="shared" si="388"/>
        <v>0</v>
      </c>
      <c r="CC313" s="176">
        <f t="shared" si="388"/>
        <v>0</v>
      </c>
      <c r="CD313" s="176">
        <f t="shared" si="388"/>
        <v>0</v>
      </c>
      <c r="CE313" s="176">
        <f t="shared" si="400"/>
        <v>0</v>
      </c>
      <c r="CF313" s="176">
        <f t="shared" si="400"/>
        <v>0</v>
      </c>
      <c r="CG313" s="176">
        <f t="shared" si="400"/>
        <v>0</v>
      </c>
      <c r="CH313" s="176">
        <f t="shared" si="400"/>
        <v>0</v>
      </c>
      <c r="CI313" s="176">
        <f t="shared" si="400"/>
        <v>0</v>
      </c>
      <c r="CJ313" s="176">
        <f t="shared" si="400"/>
        <v>0</v>
      </c>
      <c r="CK313" s="176">
        <f t="shared" si="400"/>
        <v>0</v>
      </c>
      <c r="CL313" s="176">
        <f t="shared" si="400"/>
        <v>0</v>
      </c>
      <c r="CM313" s="176">
        <f t="shared" si="400"/>
        <v>0</v>
      </c>
      <c r="CN313" s="176">
        <f t="shared" si="400"/>
        <v>0</v>
      </c>
      <c r="CO313" s="176">
        <f t="shared" si="400"/>
        <v>0</v>
      </c>
      <c r="CP313" s="176">
        <f t="shared" si="400"/>
        <v>0</v>
      </c>
      <c r="CQ313" s="176">
        <f t="shared" si="400"/>
        <v>0</v>
      </c>
      <c r="CR313" s="176">
        <f t="shared" si="400"/>
        <v>0</v>
      </c>
      <c r="CS313" s="176">
        <f t="shared" si="400"/>
        <v>0</v>
      </c>
      <c r="CT313" s="176">
        <f t="shared" si="400"/>
        <v>0</v>
      </c>
      <c r="CU313" s="176">
        <f t="shared" si="399"/>
        <v>0</v>
      </c>
      <c r="CV313" s="176">
        <f t="shared" si="399"/>
        <v>0</v>
      </c>
      <c r="CW313" s="176">
        <f t="shared" si="399"/>
        <v>0</v>
      </c>
      <c r="CX313" s="176">
        <f t="shared" si="399"/>
        <v>0</v>
      </c>
      <c r="CY313" s="176">
        <f t="shared" si="378"/>
        <v>0</v>
      </c>
      <c r="CZ313" s="176">
        <f t="shared" si="378"/>
        <v>0</v>
      </c>
      <c r="DA313" s="176">
        <f t="shared" si="378"/>
        <v>0</v>
      </c>
      <c r="DB313" s="176">
        <f t="shared" si="378"/>
        <v>0</v>
      </c>
      <c r="DC313" s="176">
        <f t="shared" si="378"/>
        <v>0</v>
      </c>
      <c r="DD313" s="176">
        <f t="shared" si="378"/>
        <v>0</v>
      </c>
      <c r="DE313" s="176">
        <f t="shared" si="378"/>
        <v>0</v>
      </c>
      <c r="DF313" s="176">
        <f t="shared" si="378"/>
        <v>0</v>
      </c>
      <c r="DG313" s="176">
        <f t="shared" si="378"/>
        <v>0</v>
      </c>
      <c r="DH313" s="176">
        <f t="shared" si="378"/>
        <v>0</v>
      </c>
      <c r="DI313" s="176">
        <f t="shared" si="378"/>
        <v>0</v>
      </c>
      <c r="DJ313" s="176">
        <f t="shared" si="378"/>
        <v>0</v>
      </c>
      <c r="DK313" s="176">
        <f t="shared" si="378"/>
        <v>0</v>
      </c>
      <c r="DL313" s="176">
        <f t="shared" si="378"/>
        <v>0</v>
      </c>
      <c r="DM313" s="176">
        <f t="shared" si="378"/>
        <v>0</v>
      </c>
      <c r="DN313" s="176">
        <f t="shared" si="378"/>
        <v>0</v>
      </c>
      <c r="DO313" s="176">
        <f t="shared" si="384"/>
        <v>0</v>
      </c>
      <c r="DP313" s="176">
        <f t="shared" si="384"/>
        <v>0</v>
      </c>
      <c r="DQ313" s="176">
        <f t="shared" si="384"/>
        <v>0</v>
      </c>
      <c r="DR313" s="176">
        <f t="shared" si="384"/>
        <v>0</v>
      </c>
      <c r="DS313" s="176">
        <f t="shared" si="384"/>
        <v>0</v>
      </c>
      <c r="DT313" s="176">
        <f t="shared" si="384"/>
        <v>0</v>
      </c>
      <c r="DU313" s="176">
        <f t="shared" si="384"/>
        <v>0</v>
      </c>
      <c r="DV313" s="176">
        <f t="shared" si="384"/>
        <v>0</v>
      </c>
      <c r="DW313" s="176">
        <f t="shared" si="384"/>
        <v>0</v>
      </c>
      <c r="DX313" s="176">
        <f t="shared" si="384"/>
        <v>0</v>
      </c>
      <c r="DY313" s="176">
        <f t="shared" si="384"/>
        <v>0</v>
      </c>
      <c r="DZ313" s="176">
        <f t="shared" si="384"/>
        <v>0</v>
      </c>
      <c r="EA313" s="176">
        <f t="shared" si="384"/>
        <v>0</v>
      </c>
      <c r="EB313" s="176">
        <f t="shared" si="384"/>
        <v>0</v>
      </c>
      <c r="EC313" s="176">
        <f t="shared" si="381"/>
        <v>0</v>
      </c>
      <c r="ED313" s="176">
        <f t="shared" si="381"/>
        <v>0</v>
      </c>
      <c r="EE313" s="176">
        <f t="shared" si="381"/>
        <v>0</v>
      </c>
      <c r="EF313" s="176">
        <f t="shared" si="381"/>
        <v>0</v>
      </c>
      <c r="EG313" s="176">
        <f t="shared" si="381"/>
        <v>0</v>
      </c>
      <c r="EH313" s="176">
        <f t="shared" si="381"/>
        <v>0</v>
      </c>
      <c r="EI313" s="176">
        <f t="shared" si="381"/>
        <v>0</v>
      </c>
      <c r="EJ313" s="176">
        <f t="shared" si="381"/>
        <v>0</v>
      </c>
      <c r="EK313" s="176">
        <f t="shared" si="381"/>
        <v>0</v>
      </c>
      <c r="EL313" s="176">
        <f t="shared" si="381"/>
        <v>0</v>
      </c>
      <c r="EM313" s="176">
        <f t="shared" si="389"/>
        <v>0</v>
      </c>
      <c r="EN313" s="176">
        <f t="shared" si="389"/>
        <v>0</v>
      </c>
      <c r="EO313" s="176">
        <f t="shared" si="389"/>
        <v>0</v>
      </c>
      <c r="EP313" s="176">
        <f t="shared" si="389"/>
        <v>0</v>
      </c>
      <c r="EQ313" s="176">
        <f t="shared" si="389"/>
        <v>0</v>
      </c>
      <c r="ER313" s="176">
        <f t="shared" si="389"/>
        <v>0</v>
      </c>
      <c r="ES313" s="176">
        <f t="shared" si="389"/>
        <v>0</v>
      </c>
      <c r="ET313" s="176">
        <f t="shared" si="389"/>
        <v>0</v>
      </c>
      <c r="EU313" s="176">
        <f t="shared" si="385"/>
        <v>0</v>
      </c>
      <c r="EV313" s="176">
        <f t="shared" si="385"/>
        <v>0</v>
      </c>
      <c r="EW313" s="176">
        <f t="shared" si="385"/>
        <v>0</v>
      </c>
      <c r="EX313" s="176">
        <f t="shared" si="385"/>
        <v>0</v>
      </c>
      <c r="EY313" s="176">
        <f t="shared" si="385"/>
        <v>0</v>
      </c>
      <c r="EZ313" s="176">
        <f t="shared" si="385"/>
        <v>0</v>
      </c>
      <c r="FA313" s="176">
        <f t="shared" si="385"/>
        <v>0</v>
      </c>
      <c r="FB313" s="176">
        <f t="shared" si="385"/>
        <v>0</v>
      </c>
      <c r="FC313" s="176">
        <f t="shared" si="385"/>
        <v>0</v>
      </c>
      <c r="FD313" s="176">
        <f t="shared" si="385"/>
        <v>0</v>
      </c>
      <c r="FE313" s="176">
        <f t="shared" si="385"/>
        <v>0</v>
      </c>
      <c r="FF313" s="176">
        <f t="shared" si="385"/>
        <v>0</v>
      </c>
      <c r="FG313" s="176">
        <f t="shared" si="385"/>
        <v>0</v>
      </c>
      <c r="FH313" s="176">
        <f t="shared" si="385"/>
        <v>0</v>
      </c>
      <c r="FI313" s="176">
        <f t="shared" si="402"/>
        <v>0</v>
      </c>
      <c r="FJ313" s="176">
        <f t="shared" si="402"/>
        <v>0</v>
      </c>
      <c r="FK313" s="176">
        <f t="shared" si="402"/>
        <v>0</v>
      </c>
      <c r="FL313" s="176">
        <f t="shared" si="402"/>
        <v>0</v>
      </c>
      <c r="FM313" s="176">
        <f t="shared" si="402"/>
        <v>0</v>
      </c>
      <c r="FN313" s="176">
        <f t="shared" si="402"/>
        <v>0</v>
      </c>
      <c r="FO313" s="176">
        <f t="shared" si="402"/>
        <v>0</v>
      </c>
      <c r="FP313" s="176">
        <f t="shared" si="402"/>
        <v>0</v>
      </c>
      <c r="FQ313" s="176">
        <f t="shared" si="402"/>
        <v>0</v>
      </c>
      <c r="FR313" s="176">
        <f t="shared" si="402"/>
        <v>0</v>
      </c>
      <c r="FS313" s="176">
        <f t="shared" si="402"/>
        <v>0</v>
      </c>
      <c r="FT313" s="176">
        <f t="shared" si="401"/>
        <v>0</v>
      </c>
      <c r="FU313" s="176">
        <f t="shared" si="401"/>
        <v>0</v>
      </c>
      <c r="FV313" s="176">
        <f t="shared" si="401"/>
        <v>0</v>
      </c>
      <c r="FW313" s="176">
        <f t="shared" si="401"/>
        <v>0</v>
      </c>
      <c r="FX313" s="176">
        <f t="shared" si="401"/>
        <v>0</v>
      </c>
      <c r="FY313" s="176">
        <f t="shared" si="401"/>
        <v>0</v>
      </c>
      <c r="FZ313" s="176">
        <f t="shared" si="401"/>
        <v>0</v>
      </c>
      <c r="GA313" s="176">
        <f t="shared" si="401"/>
        <v>0</v>
      </c>
      <c r="GB313" s="176">
        <f t="shared" si="401"/>
        <v>0</v>
      </c>
      <c r="GC313" s="176">
        <f t="shared" si="401"/>
        <v>0</v>
      </c>
      <c r="GD313" s="176">
        <f t="shared" si="370"/>
        <v>0</v>
      </c>
      <c r="GE313" s="176">
        <f t="shared" si="370"/>
        <v>0</v>
      </c>
      <c r="GF313" s="176">
        <f t="shared" si="370"/>
        <v>0</v>
      </c>
      <c r="GG313" s="176">
        <f t="shared" si="370"/>
        <v>0</v>
      </c>
      <c r="GH313" s="176">
        <f t="shared" si="370"/>
        <v>0</v>
      </c>
      <c r="GI313" s="176">
        <f t="shared" si="370"/>
        <v>0</v>
      </c>
      <c r="GJ313" s="176">
        <f t="shared" si="370"/>
        <v>0</v>
      </c>
      <c r="GK313" s="176">
        <f t="shared" si="370"/>
        <v>0</v>
      </c>
      <c r="GL313" s="176">
        <f t="shared" si="370"/>
        <v>0</v>
      </c>
      <c r="GM313" s="176">
        <f t="shared" si="370"/>
        <v>0</v>
      </c>
      <c r="GN313" s="176">
        <f t="shared" si="386"/>
        <v>0</v>
      </c>
      <c r="GO313" s="176">
        <f t="shared" si="386"/>
        <v>0</v>
      </c>
      <c r="GP313" s="176">
        <f t="shared" si="386"/>
        <v>0</v>
      </c>
      <c r="GQ313" s="176">
        <f t="shared" si="386"/>
        <v>0</v>
      </c>
      <c r="GR313" s="176">
        <f t="shared" si="386"/>
        <v>0</v>
      </c>
      <c r="GS313" s="176">
        <f t="shared" si="386"/>
        <v>0</v>
      </c>
      <c r="GT313" s="176">
        <f t="shared" si="386"/>
        <v>0</v>
      </c>
      <c r="GU313" s="176">
        <f t="shared" si="386"/>
        <v>0</v>
      </c>
      <c r="GV313" s="176">
        <f t="shared" si="386"/>
        <v>0</v>
      </c>
      <c r="GW313" s="176">
        <f t="shared" si="386"/>
        <v>0</v>
      </c>
      <c r="GX313" s="176">
        <f t="shared" si="386"/>
        <v>0</v>
      </c>
      <c r="GY313" s="176">
        <f t="shared" si="386"/>
        <v>0</v>
      </c>
      <c r="GZ313" s="176">
        <f t="shared" si="386"/>
        <v>0</v>
      </c>
      <c r="HA313" s="176">
        <f t="shared" si="386"/>
        <v>0</v>
      </c>
      <c r="HB313" s="176">
        <f t="shared" si="386"/>
        <v>0</v>
      </c>
      <c r="HC313" s="176">
        <f t="shared" si="386"/>
        <v>0</v>
      </c>
      <c r="HD313" s="176">
        <f t="shared" si="392"/>
        <v>0</v>
      </c>
      <c r="HE313" s="176">
        <f t="shared" si="392"/>
        <v>0</v>
      </c>
      <c r="HF313" s="176">
        <f t="shared" si="392"/>
        <v>0</v>
      </c>
      <c r="HG313" s="176">
        <f t="shared" si="392"/>
        <v>0</v>
      </c>
      <c r="HH313" s="176">
        <f t="shared" si="392"/>
        <v>0</v>
      </c>
      <c r="HI313" s="176">
        <f t="shared" si="392"/>
        <v>0</v>
      </c>
      <c r="HJ313" s="176">
        <f t="shared" si="392"/>
        <v>0</v>
      </c>
      <c r="HK313" s="176">
        <f t="shared" si="392"/>
        <v>0</v>
      </c>
      <c r="HL313" s="176">
        <f t="shared" si="392"/>
        <v>0</v>
      </c>
      <c r="HM313" s="176">
        <f t="shared" si="392"/>
        <v>0</v>
      </c>
      <c r="HN313" s="176">
        <f t="shared" si="392"/>
        <v>0</v>
      </c>
      <c r="HO313" s="176">
        <f t="shared" si="392"/>
        <v>0</v>
      </c>
      <c r="HP313" s="176">
        <f t="shared" si="392"/>
        <v>0</v>
      </c>
      <c r="HQ313" s="176">
        <f t="shared" si="392"/>
        <v>0</v>
      </c>
      <c r="HR313" s="176">
        <f t="shared" si="392"/>
        <v>0</v>
      </c>
      <c r="HS313" s="176">
        <f t="shared" si="392"/>
        <v>0</v>
      </c>
      <c r="HT313" s="176">
        <f t="shared" si="387"/>
        <v>0</v>
      </c>
      <c r="HU313" s="176">
        <f t="shared" si="387"/>
        <v>0</v>
      </c>
      <c r="HV313" s="176">
        <f t="shared" si="387"/>
        <v>0</v>
      </c>
      <c r="HW313" s="176">
        <f t="shared" si="387"/>
        <v>0</v>
      </c>
      <c r="HX313" s="176">
        <f t="shared" si="387"/>
        <v>0</v>
      </c>
      <c r="HY313" s="176">
        <f t="shared" si="387"/>
        <v>0</v>
      </c>
      <c r="HZ313" s="176">
        <f t="shared" si="387"/>
        <v>0</v>
      </c>
      <c r="IA313" s="176">
        <f t="shared" si="387"/>
        <v>0</v>
      </c>
      <c r="IB313" s="176">
        <f t="shared" si="387"/>
        <v>0</v>
      </c>
      <c r="IC313" s="176">
        <f t="shared" si="387"/>
        <v>0</v>
      </c>
      <c r="ID313" s="176">
        <f t="shared" si="387"/>
        <v>0</v>
      </c>
      <c r="IE313" s="176">
        <f t="shared" si="383"/>
        <v>0</v>
      </c>
      <c r="IF313" s="176">
        <f t="shared" si="383"/>
        <v>0</v>
      </c>
      <c r="IG313" s="176">
        <f t="shared" si="383"/>
        <v>0</v>
      </c>
    </row>
    <row r="314" spans="2:241" ht="12.75" customHeight="1" x14ac:dyDescent="0.25">
      <c r="B314" s="174"/>
      <c r="C314" s="174"/>
      <c r="D314" s="174">
        <f t="shared" si="347"/>
        <v>0</v>
      </c>
      <c r="E314"/>
      <c r="F314"/>
      <c r="G314" s="177">
        <v>301</v>
      </c>
      <c r="H314" s="176">
        <f t="shared" si="348"/>
        <v>46.670605510711489</v>
      </c>
      <c r="I314" s="176">
        <f t="shared" si="349"/>
        <v>0</v>
      </c>
      <c r="K314" s="176">
        <f t="shared" si="396"/>
        <v>0</v>
      </c>
      <c r="L314" s="176">
        <f t="shared" si="396"/>
        <v>0</v>
      </c>
      <c r="M314" s="176">
        <f t="shared" si="396"/>
        <v>0</v>
      </c>
      <c r="N314" s="176">
        <f t="shared" si="396"/>
        <v>0</v>
      </c>
      <c r="O314" s="176">
        <f t="shared" si="396"/>
        <v>0</v>
      </c>
      <c r="P314" s="176">
        <f t="shared" si="396"/>
        <v>0</v>
      </c>
      <c r="Q314" s="176">
        <f t="shared" si="396"/>
        <v>0</v>
      </c>
      <c r="R314" s="176">
        <f t="shared" si="396"/>
        <v>0</v>
      </c>
      <c r="S314" s="176">
        <f t="shared" si="396"/>
        <v>0</v>
      </c>
      <c r="T314" s="176">
        <f t="shared" si="396"/>
        <v>0</v>
      </c>
      <c r="U314" s="176">
        <f t="shared" si="396"/>
        <v>0</v>
      </c>
      <c r="V314" s="176">
        <f t="shared" si="396"/>
        <v>0</v>
      </c>
      <c r="W314" s="176">
        <f t="shared" si="396"/>
        <v>0</v>
      </c>
      <c r="X314" s="176">
        <f t="shared" si="396"/>
        <v>0</v>
      </c>
      <c r="Y314" s="176">
        <f t="shared" si="396"/>
        <v>0</v>
      </c>
      <c r="Z314" s="176">
        <f t="shared" si="396"/>
        <v>0</v>
      </c>
      <c r="AA314" s="176">
        <f t="shared" si="393"/>
        <v>0</v>
      </c>
      <c r="AB314" s="176">
        <f t="shared" si="393"/>
        <v>0</v>
      </c>
      <c r="AC314" s="176">
        <f t="shared" si="393"/>
        <v>0</v>
      </c>
      <c r="AD314" s="176">
        <f t="shared" si="393"/>
        <v>0</v>
      </c>
      <c r="AE314" s="176">
        <f t="shared" si="393"/>
        <v>0</v>
      </c>
      <c r="AF314" s="176">
        <f t="shared" si="393"/>
        <v>0</v>
      </c>
      <c r="AG314" s="176">
        <f t="shared" si="393"/>
        <v>0</v>
      </c>
      <c r="AH314" s="176">
        <f t="shared" si="393"/>
        <v>0</v>
      </c>
      <c r="AI314" s="176">
        <f t="shared" si="393"/>
        <v>0</v>
      </c>
      <c r="AJ314" s="176">
        <f t="shared" si="393"/>
        <v>0</v>
      </c>
      <c r="AK314" s="176">
        <f t="shared" si="393"/>
        <v>0</v>
      </c>
      <c r="AL314" s="176">
        <f t="shared" si="393"/>
        <v>0</v>
      </c>
      <c r="AM314" s="176">
        <f t="shared" si="393"/>
        <v>0</v>
      </c>
      <c r="AN314" s="176">
        <f t="shared" si="393"/>
        <v>0</v>
      </c>
      <c r="AO314" s="176">
        <f t="shared" si="393"/>
        <v>0</v>
      </c>
      <c r="AP314" s="176">
        <f t="shared" si="375"/>
        <v>0</v>
      </c>
      <c r="AQ314" s="176">
        <f t="shared" si="375"/>
        <v>0</v>
      </c>
      <c r="AR314" s="176">
        <f t="shared" si="375"/>
        <v>0</v>
      </c>
      <c r="AS314" s="176">
        <f t="shared" si="375"/>
        <v>0</v>
      </c>
      <c r="AT314" s="176">
        <f t="shared" si="375"/>
        <v>0</v>
      </c>
      <c r="AU314" s="176">
        <f t="shared" si="375"/>
        <v>0</v>
      </c>
      <c r="AV314" s="176">
        <f t="shared" si="375"/>
        <v>0</v>
      </c>
      <c r="AW314" s="176">
        <f t="shared" si="375"/>
        <v>0</v>
      </c>
      <c r="AX314" s="176">
        <f t="shared" si="375"/>
        <v>0</v>
      </c>
      <c r="AY314" s="176">
        <f t="shared" si="375"/>
        <v>0</v>
      </c>
      <c r="AZ314" s="176">
        <f t="shared" si="375"/>
        <v>0</v>
      </c>
      <c r="BA314" s="176">
        <f t="shared" si="375"/>
        <v>0</v>
      </c>
      <c r="BB314" s="176">
        <f t="shared" si="375"/>
        <v>0</v>
      </c>
      <c r="BC314" s="176">
        <f t="shared" si="375"/>
        <v>0</v>
      </c>
      <c r="BD314" s="176">
        <f t="shared" si="375"/>
        <v>0</v>
      </c>
      <c r="BE314" s="176">
        <f t="shared" si="397"/>
        <v>0</v>
      </c>
      <c r="BF314" s="176">
        <f t="shared" si="397"/>
        <v>0</v>
      </c>
      <c r="BG314" s="176">
        <f t="shared" si="397"/>
        <v>0</v>
      </c>
      <c r="BH314" s="176">
        <f t="shared" si="397"/>
        <v>0</v>
      </c>
      <c r="BI314" s="176">
        <f t="shared" si="397"/>
        <v>0</v>
      </c>
      <c r="BJ314" s="176">
        <f t="shared" si="397"/>
        <v>0</v>
      </c>
      <c r="BK314" s="176">
        <f t="shared" si="397"/>
        <v>0</v>
      </c>
      <c r="BL314" s="176">
        <f t="shared" si="397"/>
        <v>0</v>
      </c>
      <c r="BM314" s="176">
        <f t="shared" si="397"/>
        <v>0</v>
      </c>
      <c r="BN314" s="176">
        <f t="shared" si="397"/>
        <v>0</v>
      </c>
      <c r="BO314" s="176">
        <f t="shared" si="391"/>
        <v>0</v>
      </c>
      <c r="BP314" s="176">
        <f t="shared" si="391"/>
        <v>0</v>
      </c>
      <c r="BQ314" s="176">
        <f t="shared" si="391"/>
        <v>0</v>
      </c>
      <c r="BR314" s="176">
        <f t="shared" si="391"/>
        <v>0</v>
      </c>
      <c r="BS314" s="176">
        <f t="shared" si="391"/>
        <v>0</v>
      </c>
      <c r="BT314" s="176">
        <f t="shared" si="391"/>
        <v>0</v>
      </c>
      <c r="BU314" s="176">
        <f t="shared" si="391"/>
        <v>0</v>
      </c>
      <c r="BV314" s="176">
        <f t="shared" si="391"/>
        <v>0</v>
      </c>
      <c r="BW314" s="176">
        <f t="shared" si="388"/>
        <v>0</v>
      </c>
      <c r="BX314" s="176">
        <f t="shared" si="388"/>
        <v>0</v>
      </c>
      <c r="BY314" s="176">
        <f t="shared" si="388"/>
        <v>0</v>
      </c>
      <c r="BZ314" s="176">
        <f t="shared" si="388"/>
        <v>0</v>
      </c>
      <c r="CA314" s="176">
        <f t="shared" si="388"/>
        <v>0</v>
      </c>
      <c r="CB314" s="176">
        <f t="shared" si="388"/>
        <v>0</v>
      </c>
      <c r="CC314" s="176">
        <f t="shared" si="388"/>
        <v>0</v>
      </c>
      <c r="CD314" s="176">
        <f t="shared" si="388"/>
        <v>0</v>
      </c>
      <c r="CE314" s="176">
        <f t="shared" si="400"/>
        <v>0</v>
      </c>
      <c r="CF314" s="176">
        <f t="shared" si="400"/>
        <v>0</v>
      </c>
      <c r="CG314" s="176">
        <f t="shared" si="400"/>
        <v>0</v>
      </c>
      <c r="CH314" s="176">
        <f t="shared" si="400"/>
        <v>0</v>
      </c>
      <c r="CI314" s="176">
        <f t="shared" si="400"/>
        <v>0</v>
      </c>
      <c r="CJ314" s="176">
        <f t="shared" si="400"/>
        <v>0</v>
      </c>
      <c r="CK314" s="176">
        <f t="shared" si="400"/>
        <v>0</v>
      </c>
      <c r="CL314" s="176">
        <f t="shared" si="400"/>
        <v>0</v>
      </c>
      <c r="CM314" s="176">
        <f t="shared" si="400"/>
        <v>0</v>
      </c>
      <c r="CN314" s="176">
        <f t="shared" si="400"/>
        <v>0</v>
      </c>
      <c r="CO314" s="176">
        <f t="shared" si="400"/>
        <v>0</v>
      </c>
      <c r="CP314" s="176">
        <f t="shared" si="400"/>
        <v>0</v>
      </c>
      <c r="CQ314" s="176">
        <f t="shared" si="400"/>
        <v>0</v>
      </c>
      <c r="CR314" s="176">
        <f t="shared" si="400"/>
        <v>0</v>
      </c>
      <c r="CS314" s="176">
        <f t="shared" si="400"/>
        <v>0</v>
      </c>
      <c r="CT314" s="176">
        <f t="shared" si="400"/>
        <v>0</v>
      </c>
      <c r="CU314" s="176">
        <f t="shared" si="399"/>
        <v>0</v>
      </c>
      <c r="CV314" s="176">
        <f t="shared" si="399"/>
        <v>0</v>
      </c>
      <c r="CW314" s="176">
        <f t="shared" si="399"/>
        <v>0</v>
      </c>
      <c r="CX314" s="176">
        <f t="shared" si="399"/>
        <v>0</v>
      </c>
      <c r="CY314" s="176">
        <f t="shared" si="399"/>
        <v>0</v>
      </c>
      <c r="CZ314" s="176">
        <f t="shared" si="378"/>
        <v>0</v>
      </c>
      <c r="DA314" s="176">
        <f t="shared" si="378"/>
        <v>0</v>
      </c>
      <c r="DB314" s="176">
        <f t="shared" si="378"/>
        <v>0</v>
      </c>
      <c r="DC314" s="176">
        <f t="shared" si="378"/>
        <v>0</v>
      </c>
      <c r="DD314" s="176">
        <f t="shared" si="378"/>
        <v>0</v>
      </c>
      <c r="DE314" s="176">
        <f t="shared" si="378"/>
        <v>0</v>
      </c>
      <c r="DF314" s="176">
        <f t="shared" si="378"/>
        <v>0</v>
      </c>
    </row>
    <row r="315" spans="2:241" ht="12.75" customHeight="1" x14ac:dyDescent="0.25">
      <c r="B315" s="174"/>
      <c r="C315" s="174"/>
      <c r="D315" s="174">
        <f t="shared" si="347"/>
        <v>0</v>
      </c>
      <c r="E315"/>
      <c r="F315"/>
      <c r="G315" s="177">
        <v>302</v>
      </c>
      <c r="H315" s="176">
        <f t="shared" si="348"/>
        <v>46.82565735626202</v>
      </c>
      <c r="I315" s="176">
        <f t="shared" si="349"/>
        <v>0</v>
      </c>
      <c r="K315" s="176">
        <f t="shared" si="396"/>
        <v>0</v>
      </c>
      <c r="L315" s="176">
        <f t="shared" si="396"/>
        <v>0</v>
      </c>
      <c r="M315" s="176">
        <f t="shared" si="396"/>
        <v>0</v>
      </c>
      <c r="N315" s="176">
        <f t="shared" si="396"/>
        <v>0</v>
      </c>
      <c r="O315" s="176">
        <f t="shared" si="396"/>
        <v>0</v>
      </c>
      <c r="P315" s="176">
        <f t="shared" si="396"/>
        <v>0</v>
      </c>
      <c r="Q315" s="176">
        <f t="shared" si="396"/>
        <v>0</v>
      </c>
      <c r="R315" s="176">
        <f t="shared" si="396"/>
        <v>0</v>
      </c>
      <c r="S315" s="176">
        <f t="shared" si="396"/>
        <v>0</v>
      </c>
      <c r="T315" s="176">
        <f t="shared" si="396"/>
        <v>0</v>
      </c>
      <c r="U315" s="176">
        <f t="shared" si="396"/>
        <v>0</v>
      </c>
      <c r="V315" s="176">
        <f t="shared" si="396"/>
        <v>0</v>
      </c>
      <c r="W315" s="176">
        <f t="shared" si="396"/>
        <v>0</v>
      </c>
      <c r="X315" s="176">
        <f t="shared" si="396"/>
        <v>0</v>
      </c>
      <c r="Y315" s="176">
        <f t="shared" si="396"/>
        <v>0</v>
      </c>
      <c r="Z315" s="176">
        <f t="shared" si="396"/>
        <v>0</v>
      </c>
      <c r="AA315" s="176">
        <f t="shared" si="393"/>
        <v>0</v>
      </c>
      <c r="AB315" s="176">
        <f t="shared" si="393"/>
        <v>0</v>
      </c>
      <c r="AC315" s="176">
        <f t="shared" si="393"/>
        <v>0</v>
      </c>
      <c r="AD315" s="176">
        <f t="shared" si="393"/>
        <v>0</v>
      </c>
      <c r="AE315" s="176">
        <f t="shared" si="393"/>
        <v>0</v>
      </c>
      <c r="AF315" s="176">
        <f t="shared" si="393"/>
        <v>0</v>
      </c>
      <c r="AG315" s="176">
        <f t="shared" si="393"/>
        <v>0</v>
      </c>
      <c r="AH315" s="176">
        <f t="shared" si="393"/>
        <v>0</v>
      </c>
      <c r="AI315" s="176">
        <f t="shared" si="393"/>
        <v>0</v>
      </c>
      <c r="AJ315" s="176">
        <f t="shared" si="393"/>
        <v>0</v>
      </c>
      <c r="AK315" s="176">
        <f t="shared" si="393"/>
        <v>0</v>
      </c>
      <c r="AL315" s="176">
        <f t="shared" si="393"/>
        <v>0</v>
      </c>
      <c r="AM315" s="176">
        <f t="shared" si="393"/>
        <v>0</v>
      </c>
      <c r="AN315" s="176">
        <f t="shared" si="393"/>
        <v>0</v>
      </c>
      <c r="AO315" s="176">
        <f t="shared" si="393"/>
        <v>0</v>
      </c>
      <c r="AP315" s="176">
        <f t="shared" si="375"/>
        <v>0</v>
      </c>
      <c r="AQ315" s="176">
        <f t="shared" si="375"/>
        <v>0</v>
      </c>
      <c r="AR315" s="176">
        <f t="shared" si="375"/>
        <v>0</v>
      </c>
      <c r="AS315" s="176">
        <f t="shared" si="375"/>
        <v>0</v>
      </c>
      <c r="AT315" s="176">
        <f t="shared" si="375"/>
        <v>0</v>
      </c>
      <c r="AU315" s="176">
        <f t="shared" si="375"/>
        <v>0</v>
      </c>
      <c r="AV315" s="176">
        <f t="shared" si="375"/>
        <v>0</v>
      </c>
      <c r="AW315" s="176">
        <f t="shared" si="375"/>
        <v>0</v>
      </c>
      <c r="AX315" s="176">
        <f t="shared" si="375"/>
        <v>0</v>
      </c>
      <c r="AY315" s="176">
        <f t="shared" ref="AY315:BN363" si="403">+NORMDIST($H315,AY$12,AY$13,FALSE)</f>
        <v>0</v>
      </c>
      <c r="AZ315" s="176">
        <f t="shared" si="403"/>
        <v>0</v>
      </c>
      <c r="BA315" s="176">
        <f t="shared" si="403"/>
        <v>0</v>
      </c>
      <c r="BB315" s="176">
        <f t="shared" si="403"/>
        <v>0</v>
      </c>
      <c r="BC315" s="176">
        <f t="shared" si="403"/>
        <v>0</v>
      </c>
      <c r="BD315" s="176">
        <f t="shared" si="403"/>
        <v>0</v>
      </c>
      <c r="BE315" s="176">
        <f t="shared" si="403"/>
        <v>0</v>
      </c>
      <c r="BF315" s="176">
        <f t="shared" si="403"/>
        <v>0</v>
      </c>
      <c r="BG315" s="176">
        <f t="shared" si="391"/>
        <v>0</v>
      </c>
      <c r="BH315" s="176">
        <f t="shared" si="397"/>
        <v>0</v>
      </c>
      <c r="BI315" s="176">
        <f t="shared" si="397"/>
        <v>0</v>
      </c>
      <c r="BJ315" s="176">
        <f t="shared" si="397"/>
        <v>0</v>
      </c>
      <c r="BK315" s="176">
        <f t="shared" si="397"/>
        <v>0</v>
      </c>
      <c r="BL315" s="176">
        <f t="shared" si="397"/>
        <v>0</v>
      </c>
      <c r="BM315" s="176">
        <f t="shared" si="397"/>
        <v>0</v>
      </c>
      <c r="BN315" s="176">
        <f t="shared" si="397"/>
        <v>0</v>
      </c>
      <c r="BO315" s="176">
        <f t="shared" si="391"/>
        <v>0</v>
      </c>
      <c r="BP315" s="176">
        <f t="shared" si="391"/>
        <v>0</v>
      </c>
      <c r="BQ315" s="176">
        <f t="shared" si="391"/>
        <v>0</v>
      </c>
      <c r="BR315" s="176">
        <f t="shared" si="391"/>
        <v>0</v>
      </c>
      <c r="BS315" s="176">
        <f t="shared" si="391"/>
        <v>0</v>
      </c>
      <c r="BT315" s="176">
        <f t="shared" si="391"/>
        <v>0</v>
      </c>
      <c r="BU315" s="176">
        <f t="shared" si="391"/>
        <v>0</v>
      </c>
      <c r="BV315" s="176">
        <f t="shared" si="391"/>
        <v>0</v>
      </c>
      <c r="BW315" s="176">
        <f t="shared" si="388"/>
        <v>0</v>
      </c>
      <c r="BX315" s="176">
        <f t="shared" si="388"/>
        <v>0</v>
      </c>
      <c r="BY315" s="176">
        <f t="shared" si="388"/>
        <v>0</v>
      </c>
      <c r="BZ315" s="176">
        <f t="shared" si="388"/>
        <v>0</v>
      </c>
      <c r="CA315" s="176">
        <f t="shared" si="388"/>
        <v>0</v>
      </c>
      <c r="CB315" s="176">
        <f t="shared" si="388"/>
        <v>0</v>
      </c>
      <c r="CC315" s="176">
        <f t="shared" si="388"/>
        <v>0</v>
      </c>
      <c r="CD315" s="176">
        <f t="shared" si="388"/>
        <v>0</v>
      </c>
      <c r="CE315" s="176">
        <f t="shared" si="400"/>
        <v>0</v>
      </c>
      <c r="CF315" s="176">
        <f t="shared" si="400"/>
        <v>0</v>
      </c>
      <c r="CG315" s="176">
        <f t="shared" si="400"/>
        <v>0</v>
      </c>
      <c r="CH315" s="176">
        <f t="shared" si="400"/>
        <v>0</v>
      </c>
      <c r="CI315" s="176">
        <f t="shared" si="400"/>
        <v>0</v>
      </c>
      <c r="CJ315" s="176">
        <f t="shared" si="400"/>
        <v>0</v>
      </c>
      <c r="CK315" s="176">
        <f t="shared" si="400"/>
        <v>0</v>
      </c>
      <c r="CL315" s="176">
        <f t="shared" si="400"/>
        <v>0</v>
      </c>
      <c r="CM315" s="176">
        <f t="shared" si="399"/>
        <v>0</v>
      </c>
      <c r="CN315" s="176">
        <f t="shared" si="399"/>
        <v>0</v>
      </c>
      <c r="CO315" s="176">
        <f t="shared" si="399"/>
        <v>0</v>
      </c>
      <c r="CP315" s="176">
        <f t="shared" si="399"/>
        <v>0</v>
      </c>
      <c r="CQ315" s="176">
        <f t="shared" si="399"/>
        <v>0</v>
      </c>
      <c r="CR315" s="176">
        <f t="shared" si="399"/>
        <v>0</v>
      </c>
      <c r="CS315" s="176">
        <f t="shared" si="399"/>
        <v>0</v>
      </c>
      <c r="CT315" s="176">
        <f t="shared" si="399"/>
        <v>0</v>
      </c>
      <c r="CU315" s="176">
        <f t="shared" si="399"/>
        <v>0</v>
      </c>
      <c r="CV315" s="176">
        <f t="shared" si="399"/>
        <v>0</v>
      </c>
      <c r="CW315" s="176">
        <f t="shared" si="399"/>
        <v>0</v>
      </c>
      <c r="CX315" s="176">
        <f t="shared" si="399"/>
        <v>0</v>
      </c>
      <c r="CY315" s="176">
        <f t="shared" si="399"/>
        <v>0</v>
      </c>
      <c r="CZ315" s="176">
        <f t="shared" si="378"/>
        <v>0</v>
      </c>
      <c r="DA315" s="176">
        <f t="shared" si="378"/>
        <v>0</v>
      </c>
      <c r="DB315" s="176">
        <f t="shared" si="378"/>
        <v>0</v>
      </c>
      <c r="DC315" s="176">
        <f t="shared" si="378"/>
        <v>0</v>
      </c>
      <c r="DD315" s="176">
        <f t="shared" si="378"/>
        <v>0</v>
      </c>
      <c r="DE315" s="176">
        <f t="shared" si="378"/>
        <v>0</v>
      </c>
      <c r="DF315" s="176">
        <f t="shared" si="378"/>
        <v>0</v>
      </c>
    </row>
    <row r="316" spans="2:241" ht="12.75" customHeight="1" x14ac:dyDescent="0.25">
      <c r="B316" s="174"/>
      <c r="C316" s="174"/>
      <c r="D316" s="174">
        <f t="shared" si="347"/>
        <v>0</v>
      </c>
      <c r="E316"/>
      <c r="F316"/>
      <c r="G316" s="177">
        <v>303</v>
      </c>
      <c r="H316" s="176">
        <f t="shared" si="348"/>
        <v>46.980709201812559</v>
      </c>
      <c r="I316" s="176">
        <f t="shared" si="349"/>
        <v>0</v>
      </c>
      <c r="K316" s="176">
        <f t="shared" si="396"/>
        <v>0</v>
      </c>
      <c r="L316" s="176">
        <f t="shared" si="396"/>
        <v>0</v>
      </c>
      <c r="M316" s="176">
        <f t="shared" si="396"/>
        <v>0</v>
      </c>
      <c r="N316" s="176">
        <f t="shared" si="396"/>
        <v>0</v>
      </c>
      <c r="O316" s="176">
        <f t="shared" si="396"/>
        <v>0</v>
      </c>
      <c r="P316" s="176">
        <f t="shared" si="396"/>
        <v>0</v>
      </c>
      <c r="Q316" s="176">
        <f t="shared" si="396"/>
        <v>0</v>
      </c>
      <c r="R316" s="176">
        <f t="shared" si="396"/>
        <v>0</v>
      </c>
      <c r="S316" s="176">
        <f t="shared" si="396"/>
        <v>0</v>
      </c>
      <c r="T316" s="176">
        <f t="shared" si="396"/>
        <v>0</v>
      </c>
      <c r="U316" s="176">
        <f t="shared" si="396"/>
        <v>0</v>
      </c>
      <c r="V316" s="176">
        <f t="shared" si="396"/>
        <v>0</v>
      </c>
      <c r="W316" s="176">
        <f t="shared" si="396"/>
        <v>0</v>
      </c>
      <c r="X316" s="176">
        <f t="shared" si="396"/>
        <v>0</v>
      </c>
      <c r="Y316" s="176">
        <f t="shared" si="396"/>
        <v>0</v>
      </c>
      <c r="Z316" s="176">
        <f t="shared" si="396"/>
        <v>0</v>
      </c>
      <c r="AA316" s="176">
        <f t="shared" si="393"/>
        <v>0</v>
      </c>
      <c r="AB316" s="176">
        <f t="shared" si="393"/>
        <v>0</v>
      </c>
      <c r="AC316" s="176">
        <f t="shared" si="393"/>
        <v>0</v>
      </c>
      <c r="AD316" s="176">
        <f t="shared" si="393"/>
        <v>0</v>
      </c>
      <c r="AE316" s="176">
        <f t="shared" si="393"/>
        <v>0</v>
      </c>
      <c r="AF316" s="176">
        <f t="shared" si="393"/>
        <v>0</v>
      </c>
      <c r="AG316" s="176">
        <f t="shared" si="393"/>
        <v>0</v>
      </c>
      <c r="AH316" s="176">
        <f t="shared" si="393"/>
        <v>0</v>
      </c>
      <c r="AI316" s="176">
        <f t="shared" si="393"/>
        <v>0</v>
      </c>
      <c r="AJ316" s="176">
        <f t="shared" si="393"/>
        <v>0</v>
      </c>
      <c r="AK316" s="176">
        <f t="shared" si="393"/>
        <v>0</v>
      </c>
      <c r="AL316" s="176">
        <f t="shared" si="393"/>
        <v>0</v>
      </c>
      <c r="AM316" s="176">
        <f t="shared" si="393"/>
        <v>0</v>
      </c>
      <c r="AN316" s="176">
        <f t="shared" si="393"/>
        <v>0</v>
      </c>
      <c r="AO316" s="176">
        <f t="shared" si="393"/>
        <v>0</v>
      </c>
      <c r="AP316" s="176">
        <f t="shared" ref="AP316:BE331" si="404">+NORMDIST($H316,AP$12,AP$13,FALSE)</f>
        <v>0</v>
      </c>
      <c r="AQ316" s="176">
        <f t="shared" si="404"/>
        <v>0</v>
      </c>
      <c r="AR316" s="176">
        <f t="shared" si="404"/>
        <v>0</v>
      </c>
      <c r="AS316" s="176">
        <f t="shared" si="404"/>
        <v>0</v>
      </c>
      <c r="AT316" s="176">
        <f t="shared" si="404"/>
        <v>0</v>
      </c>
      <c r="AU316" s="176">
        <f t="shared" si="404"/>
        <v>0</v>
      </c>
      <c r="AV316" s="176">
        <f t="shared" si="404"/>
        <v>0</v>
      </c>
      <c r="AW316" s="176">
        <f t="shared" si="404"/>
        <v>0</v>
      </c>
      <c r="AX316" s="176">
        <f t="shared" si="404"/>
        <v>0</v>
      </c>
      <c r="AY316" s="176">
        <f t="shared" si="404"/>
        <v>0</v>
      </c>
      <c r="AZ316" s="176">
        <f t="shared" si="404"/>
        <v>0</v>
      </c>
      <c r="BA316" s="176">
        <f t="shared" si="404"/>
        <v>0</v>
      </c>
      <c r="BB316" s="176">
        <f t="shared" si="404"/>
        <v>0</v>
      </c>
      <c r="BC316" s="176">
        <f t="shared" si="404"/>
        <v>0</v>
      </c>
      <c r="BD316" s="176">
        <f t="shared" si="404"/>
        <v>0</v>
      </c>
      <c r="BE316" s="176">
        <f t="shared" si="404"/>
        <v>0</v>
      </c>
      <c r="BF316" s="176">
        <f t="shared" si="403"/>
        <v>0</v>
      </c>
      <c r="BG316" s="176">
        <f t="shared" si="391"/>
        <v>0</v>
      </c>
      <c r="BH316" s="176">
        <f t="shared" si="391"/>
        <v>0</v>
      </c>
      <c r="BI316" s="176">
        <f t="shared" si="391"/>
        <v>0</v>
      </c>
      <c r="BJ316" s="176">
        <f t="shared" si="391"/>
        <v>0</v>
      </c>
      <c r="BK316" s="176">
        <f t="shared" si="391"/>
        <v>0</v>
      </c>
      <c r="BL316" s="176">
        <f t="shared" si="391"/>
        <v>0</v>
      </c>
      <c r="BM316" s="176">
        <f t="shared" si="391"/>
        <v>0</v>
      </c>
      <c r="BN316" s="176">
        <f t="shared" si="391"/>
        <v>0</v>
      </c>
      <c r="BO316" s="176">
        <f t="shared" si="391"/>
        <v>0</v>
      </c>
      <c r="BP316" s="176">
        <f t="shared" si="391"/>
        <v>0</v>
      </c>
      <c r="BQ316" s="176">
        <f t="shared" si="391"/>
        <v>0</v>
      </c>
      <c r="BR316" s="176">
        <f t="shared" si="391"/>
        <v>0</v>
      </c>
      <c r="BS316" s="176">
        <f t="shared" si="391"/>
        <v>0</v>
      </c>
      <c r="BT316" s="176">
        <f t="shared" si="391"/>
        <v>0</v>
      </c>
      <c r="BU316" s="176">
        <f t="shared" si="391"/>
        <v>0</v>
      </c>
      <c r="BV316" s="176">
        <f t="shared" si="391"/>
        <v>0</v>
      </c>
      <c r="BW316" s="176">
        <f t="shared" si="388"/>
        <v>0</v>
      </c>
      <c r="BX316" s="176">
        <f t="shared" si="388"/>
        <v>0</v>
      </c>
      <c r="BY316" s="176">
        <f t="shared" si="388"/>
        <v>0</v>
      </c>
      <c r="BZ316" s="176">
        <f t="shared" si="388"/>
        <v>0</v>
      </c>
      <c r="CA316" s="176">
        <f t="shared" si="388"/>
        <v>0</v>
      </c>
      <c r="CB316" s="176">
        <f t="shared" si="388"/>
        <v>0</v>
      </c>
      <c r="CC316" s="176">
        <f t="shared" si="388"/>
        <v>0</v>
      </c>
      <c r="CD316" s="176">
        <f t="shared" si="388"/>
        <v>0</v>
      </c>
      <c r="CE316" s="176">
        <f t="shared" si="400"/>
        <v>0</v>
      </c>
      <c r="CF316" s="176">
        <f t="shared" si="400"/>
        <v>0</v>
      </c>
      <c r="CG316" s="176">
        <f t="shared" si="400"/>
        <v>0</v>
      </c>
      <c r="CH316" s="176">
        <f t="shared" si="400"/>
        <v>0</v>
      </c>
      <c r="CI316" s="176">
        <f t="shared" si="400"/>
        <v>0</v>
      </c>
      <c r="CJ316" s="176">
        <f t="shared" si="400"/>
        <v>0</v>
      </c>
      <c r="CK316" s="176">
        <f t="shared" si="400"/>
        <v>0</v>
      </c>
      <c r="CL316" s="176">
        <f t="shared" si="400"/>
        <v>0</v>
      </c>
      <c r="CM316" s="176">
        <f t="shared" si="399"/>
        <v>0</v>
      </c>
      <c r="CN316" s="176">
        <f t="shared" si="399"/>
        <v>0</v>
      </c>
      <c r="CO316" s="176">
        <f t="shared" si="399"/>
        <v>0</v>
      </c>
      <c r="CP316" s="176">
        <f t="shared" si="399"/>
        <v>0</v>
      </c>
      <c r="CQ316" s="176">
        <f t="shared" si="399"/>
        <v>0</v>
      </c>
      <c r="CR316" s="176">
        <f t="shared" si="399"/>
        <v>0</v>
      </c>
      <c r="CS316" s="176">
        <f t="shared" si="399"/>
        <v>0</v>
      </c>
      <c r="CT316" s="176">
        <f t="shared" si="399"/>
        <v>0</v>
      </c>
      <c r="CU316" s="176">
        <f t="shared" si="399"/>
        <v>0</v>
      </c>
      <c r="CV316" s="176">
        <f t="shared" si="399"/>
        <v>0</v>
      </c>
      <c r="CW316" s="176">
        <f t="shared" si="399"/>
        <v>0</v>
      </c>
      <c r="CX316" s="176">
        <f t="shared" si="399"/>
        <v>0</v>
      </c>
      <c r="CY316" s="176">
        <f t="shared" si="399"/>
        <v>0</v>
      </c>
      <c r="CZ316" s="176">
        <f t="shared" si="378"/>
        <v>0</v>
      </c>
      <c r="DA316" s="176">
        <f t="shared" si="378"/>
        <v>0</v>
      </c>
      <c r="DB316" s="176">
        <f t="shared" si="378"/>
        <v>0</v>
      </c>
      <c r="DC316" s="176">
        <f t="shared" si="378"/>
        <v>0</v>
      </c>
      <c r="DD316" s="176">
        <f t="shared" si="378"/>
        <v>0</v>
      </c>
      <c r="DE316" s="176">
        <f t="shared" si="378"/>
        <v>0</v>
      </c>
      <c r="DF316" s="176">
        <f t="shared" si="378"/>
        <v>0</v>
      </c>
    </row>
    <row r="317" spans="2:241" ht="12.75" customHeight="1" x14ac:dyDescent="0.25">
      <c r="B317" s="174"/>
      <c r="C317" s="174"/>
      <c r="D317" s="174">
        <f t="shared" si="347"/>
        <v>0</v>
      </c>
      <c r="E317"/>
      <c r="F317"/>
      <c r="G317" s="177">
        <v>304</v>
      </c>
      <c r="H317" s="176">
        <f t="shared" si="348"/>
        <v>47.135761047363097</v>
      </c>
      <c r="I317" s="176">
        <f t="shared" si="349"/>
        <v>0</v>
      </c>
      <c r="K317" s="176">
        <f t="shared" si="396"/>
        <v>0</v>
      </c>
      <c r="L317" s="176">
        <f t="shared" si="396"/>
        <v>0</v>
      </c>
      <c r="M317" s="176">
        <f t="shared" si="396"/>
        <v>0</v>
      </c>
      <c r="N317" s="176">
        <f t="shared" si="396"/>
        <v>0</v>
      </c>
      <c r="O317" s="176">
        <f t="shared" si="396"/>
        <v>0</v>
      </c>
      <c r="P317" s="176">
        <f t="shared" si="396"/>
        <v>0</v>
      </c>
      <c r="Q317" s="176">
        <f t="shared" si="396"/>
        <v>0</v>
      </c>
      <c r="R317" s="176">
        <f t="shared" si="396"/>
        <v>0</v>
      </c>
      <c r="S317" s="176">
        <f t="shared" si="396"/>
        <v>0</v>
      </c>
      <c r="T317" s="176">
        <f t="shared" si="396"/>
        <v>0</v>
      </c>
      <c r="U317" s="176">
        <f t="shared" si="396"/>
        <v>0</v>
      </c>
      <c r="V317" s="176">
        <f t="shared" si="396"/>
        <v>0</v>
      </c>
      <c r="W317" s="176">
        <f t="shared" si="396"/>
        <v>0</v>
      </c>
      <c r="X317" s="176">
        <f t="shared" si="396"/>
        <v>0</v>
      </c>
      <c r="Y317" s="176">
        <f t="shared" si="396"/>
        <v>0</v>
      </c>
      <c r="Z317" s="176">
        <f t="shared" si="396"/>
        <v>0</v>
      </c>
      <c r="AA317" s="176">
        <f t="shared" si="393"/>
        <v>0</v>
      </c>
      <c r="AB317" s="176">
        <f t="shared" si="393"/>
        <v>0</v>
      </c>
      <c r="AC317" s="176">
        <f t="shared" si="393"/>
        <v>0</v>
      </c>
      <c r="AD317" s="176">
        <f t="shared" si="393"/>
        <v>0</v>
      </c>
      <c r="AE317" s="176">
        <f t="shared" si="393"/>
        <v>0</v>
      </c>
      <c r="AF317" s="176">
        <f t="shared" si="393"/>
        <v>0</v>
      </c>
      <c r="AG317" s="176">
        <f t="shared" si="393"/>
        <v>0</v>
      </c>
      <c r="AH317" s="176">
        <f t="shared" si="393"/>
        <v>0</v>
      </c>
      <c r="AI317" s="176">
        <f t="shared" si="393"/>
        <v>0</v>
      </c>
      <c r="AJ317" s="176">
        <f t="shared" si="393"/>
        <v>0</v>
      </c>
      <c r="AK317" s="176">
        <f t="shared" si="393"/>
        <v>0</v>
      </c>
      <c r="AL317" s="176">
        <f t="shared" si="393"/>
        <v>0</v>
      </c>
      <c r="AM317" s="176">
        <f t="shared" si="393"/>
        <v>0</v>
      </c>
      <c r="AN317" s="176">
        <f t="shared" si="393"/>
        <v>0</v>
      </c>
      <c r="AO317" s="176">
        <f t="shared" si="393"/>
        <v>0</v>
      </c>
      <c r="AP317" s="176">
        <f t="shared" si="404"/>
        <v>0</v>
      </c>
      <c r="AQ317" s="176">
        <f t="shared" si="404"/>
        <v>0</v>
      </c>
      <c r="AR317" s="176">
        <f t="shared" si="404"/>
        <v>0</v>
      </c>
      <c r="AS317" s="176">
        <f t="shared" si="404"/>
        <v>0</v>
      </c>
      <c r="AT317" s="176">
        <f t="shared" si="404"/>
        <v>0</v>
      </c>
      <c r="AU317" s="176">
        <f t="shared" si="404"/>
        <v>0</v>
      </c>
      <c r="AV317" s="176">
        <f t="shared" si="404"/>
        <v>0</v>
      </c>
      <c r="AW317" s="176">
        <f t="shared" si="404"/>
        <v>0</v>
      </c>
      <c r="AX317" s="176">
        <f t="shared" si="404"/>
        <v>0</v>
      </c>
      <c r="AY317" s="176">
        <f t="shared" si="404"/>
        <v>0</v>
      </c>
      <c r="AZ317" s="176">
        <f t="shared" si="404"/>
        <v>0</v>
      </c>
      <c r="BA317" s="176">
        <f t="shared" si="404"/>
        <v>0</v>
      </c>
      <c r="BB317" s="176">
        <f t="shared" si="404"/>
        <v>0</v>
      </c>
      <c r="BC317" s="176">
        <f t="shared" si="404"/>
        <v>0</v>
      </c>
      <c r="BD317" s="176">
        <f t="shared" si="404"/>
        <v>0</v>
      </c>
      <c r="BE317" s="176">
        <f t="shared" si="404"/>
        <v>0</v>
      </c>
      <c r="BF317" s="176">
        <f t="shared" si="403"/>
        <v>0</v>
      </c>
      <c r="BG317" s="176">
        <f t="shared" si="391"/>
        <v>0</v>
      </c>
      <c r="BH317" s="176">
        <f t="shared" si="391"/>
        <v>0</v>
      </c>
      <c r="BI317" s="176">
        <f t="shared" si="391"/>
        <v>0</v>
      </c>
      <c r="BJ317" s="176">
        <f t="shared" si="391"/>
        <v>0</v>
      </c>
      <c r="BK317" s="176">
        <f t="shared" si="391"/>
        <v>0</v>
      </c>
      <c r="BL317" s="176">
        <f t="shared" si="391"/>
        <v>0</v>
      </c>
      <c r="BM317" s="176">
        <f t="shared" si="391"/>
        <v>0</v>
      </c>
      <c r="BN317" s="176">
        <f t="shared" si="391"/>
        <v>0</v>
      </c>
      <c r="BO317" s="176">
        <f t="shared" si="391"/>
        <v>0</v>
      </c>
      <c r="BP317" s="176">
        <f t="shared" si="391"/>
        <v>0</v>
      </c>
      <c r="BQ317" s="176">
        <f t="shared" si="391"/>
        <v>0</v>
      </c>
      <c r="BR317" s="176">
        <f t="shared" si="391"/>
        <v>0</v>
      </c>
      <c r="BS317" s="176">
        <f t="shared" si="391"/>
        <v>0</v>
      </c>
      <c r="BT317" s="176">
        <f t="shared" si="391"/>
        <v>0</v>
      </c>
      <c r="BU317" s="176">
        <f t="shared" si="391"/>
        <v>0</v>
      </c>
      <c r="BV317" s="176">
        <f t="shared" si="391"/>
        <v>0</v>
      </c>
      <c r="BW317" s="176">
        <f t="shared" si="388"/>
        <v>0</v>
      </c>
      <c r="BX317" s="176">
        <f t="shared" si="388"/>
        <v>0</v>
      </c>
      <c r="BY317" s="176">
        <f t="shared" si="388"/>
        <v>0</v>
      </c>
      <c r="BZ317" s="176">
        <f t="shared" si="388"/>
        <v>0</v>
      </c>
      <c r="CA317" s="176">
        <f t="shared" si="388"/>
        <v>0</v>
      </c>
      <c r="CB317" s="176">
        <f t="shared" si="388"/>
        <v>0</v>
      </c>
      <c r="CC317" s="176">
        <f t="shared" si="388"/>
        <v>0</v>
      </c>
      <c r="CD317" s="176">
        <f t="shared" si="388"/>
        <v>0</v>
      </c>
      <c r="CE317" s="176">
        <f t="shared" si="400"/>
        <v>0</v>
      </c>
      <c r="CF317" s="176">
        <f t="shared" si="400"/>
        <v>0</v>
      </c>
      <c r="CG317" s="176">
        <f t="shared" si="400"/>
        <v>0</v>
      </c>
      <c r="CH317" s="176">
        <f t="shared" si="400"/>
        <v>0</v>
      </c>
      <c r="CI317" s="176">
        <f t="shared" si="400"/>
        <v>0</v>
      </c>
      <c r="CJ317" s="176">
        <f t="shared" si="400"/>
        <v>0</v>
      </c>
      <c r="CK317" s="176">
        <f t="shared" si="400"/>
        <v>0</v>
      </c>
      <c r="CL317" s="176">
        <f t="shared" si="400"/>
        <v>0</v>
      </c>
      <c r="CM317" s="176">
        <f t="shared" si="399"/>
        <v>0</v>
      </c>
      <c r="CN317" s="176">
        <f t="shared" si="399"/>
        <v>0</v>
      </c>
      <c r="CO317" s="176">
        <f t="shared" si="399"/>
        <v>0</v>
      </c>
      <c r="CP317" s="176">
        <f t="shared" si="399"/>
        <v>0</v>
      </c>
      <c r="CQ317" s="176">
        <f t="shared" si="399"/>
        <v>0</v>
      </c>
      <c r="CR317" s="176">
        <f t="shared" si="399"/>
        <v>0</v>
      </c>
      <c r="CS317" s="176">
        <f t="shared" si="399"/>
        <v>0</v>
      </c>
      <c r="CT317" s="176">
        <f t="shared" si="399"/>
        <v>0</v>
      </c>
      <c r="CU317" s="176">
        <f t="shared" si="399"/>
        <v>0</v>
      </c>
      <c r="CV317" s="176">
        <f t="shared" si="399"/>
        <v>0</v>
      </c>
      <c r="CW317" s="176">
        <f t="shared" si="399"/>
        <v>0</v>
      </c>
      <c r="CX317" s="176">
        <f t="shared" si="399"/>
        <v>0</v>
      </c>
      <c r="CY317" s="176">
        <f t="shared" si="399"/>
        <v>0</v>
      </c>
      <c r="CZ317" s="176">
        <f t="shared" si="378"/>
        <v>0</v>
      </c>
      <c r="DA317" s="176">
        <f t="shared" si="378"/>
        <v>0</v>
      </c>
      <c r="DB317" s="176">
        <f t="shared" si="378"/>
        <v>0</v>
      </c>
      <c r="DC317" s="176">
        <f t="shared" si="378"/>
        <v>0</v>
      </c>
      <c r="DD317" s="176">
        <f t="shared" si="378"/>
        <v>0</v>
      </c>
      <c r="DE317" s="176">
        <f t="shared" si="378"/>
        <v>0</v>
      </c>
      <c r="DF317" s="176">
        <f t="shared" si="378"/>
        <v>0</v>
      </c>
    </row>
    <row r="318" spans="2:241" ht="12.75" customHeight="1" x14ac:dyDescent="0.25">
      <c r="B318" s="174"/>
      <c r="C318" s="174"/>
      <c r="D318" s="174">
        <f t="shared" si="347"/>
        <v>0</v>
      </c>
      <c r="E318"/>
      <c r="F318"/>
      <c r="G318" s="177">
        <v>305</v>
      </c>
      <c r="H318" s="176">
        <f t="shared" si="348"/>
        <v>47.290812892913635</v>
      </c>
      <c r="I318" s="176">
        <f t="shared" si="349"/>
        <v>0</v>
      </c>
      <c r="K318" s="176">
        <f t="shared" si="396"/>
        <v>0</v>
      </c>
      <c r="L318" s="176">
        <f t="shared" si="396"/>
        <v>0</v>
      </c>
      <c r="M318" s="176">
        <f t="shared" si="396"/>
        <v>0</v>
      </c>
      <c r="N318" s="176">
        <f t="shared" si="396"/>
        <v>0</v>
      </c>
      <c r="O318" s="176">
        <f t="shared" si="396"/>
        <v>0</v>
      </c>
      <c r="P318" s="176">
        <f t="shared" si="396"/>
        <v>0</v>
      </c>
      <c r="Q318" s="176">
        <f t="shared" si="396"/>
        <v>0</v>
      </c>
      <c r="R318" s="176">
        <f t="shared" si="396"/>
        <v>0</v>
      </c>
      <c r="S318" s="176">
        <f t="shared" si="396"/>
        <v>0</v>
      </c>
      <c r="T318" s="176">
        <f t="shared" si="396"/>
        <v>0</v>
      </c>
      <c r="U318" s="176">
        <f t="shared" si="396"/>
        <v>0</v>
      </c>
      <c r="V318" s="176">
        <f t="shared" si="396"/>
        <v>0</v>
      </c>
      <c r="W318" s="176">
        <f t="shared" si="396"/>
        <v>0</v>
      </c>
      <c r="X318" s="176">
        <f t="shared" si="396"/>
        <v>0</v>
      </c>
      <c r="Y318" s="176">
        <f t="shared" si="396"/>
        <v>0</v>
      </c>
      <c r="Z318" s="176">
        <f t="shared" si="396"/>
        <v>0</v>
      </c>
      <c r="AA318" s="176">
        <f t="shared" si="393"/>
        <v>0</v>
      </c>
      <c r="AB318" s="176">
        <f t="shared" si="393"/>
        <v>0</v>
      </c>
      <c r="AC318" s="176">
        <f t="shared" si="393"/>
        <v>0</v>
      </c>
      <c r="AD318" s="176">
        <f t="shared" si="393"/>
        <v>0</v>
      </c>
      <c r="AE318" s="176">
        <f t="shared" si="393"/>
        <v>0</v>
      </c>
      <c r="AF318" s="176">
        <f t="shared" si="393"/>
        <v>0</v>
      </c>
      <c r="AG318" s="176">
        <f t="shared" si="393"/>
        <v>0</v>
      </c>
      <c r="AH318" s="176">
        <f t="shared" si="393"/>
        <v>0</v>
      </c>
      <c r="AI318" s="176">
        <f t="shared" si="393"/>
        <v>0</v>
      </c>
      <c r="AJ318" s="176">
        <f t="shared" si="393"/>
        <v>0</v>
      </c>
      <c r="AK318" s="176">
        <f t="shared" si="393"/>
        <v>0</v>
      </c>
      <c r="AL318" s="176">
        <f t="shared" si="393"/>
        <v>0</v>
      </c>
      <c r="AM318" s="176">
        <f t="shared" si="393"/>
        <v>0</v>
      </c>
      <c r="AN318" s="176">
        <f t="shared" si="393"/>
        <v>0</v>
      </c>
      <c r="AO318" s="176">
        <f t="shared" si="393"/>
        <v>0</v>
      </c>
      <c r="AP318" s="176">
        <f t="shared" si="404"/>
        <v>0</v>
      </c>
      <c r="AQ318" s="176">
        <f t="shared" si="404"/>
        <v>0</v>
      </c>
      <c r="AR318" s="176">
        <f t="shared" si="404"/>
        <v>0</v>
      </c>
      <c r="AS318" s="176">
        <f t="shared" si="404"/>
        <v>0</v>
      </c>
      <c r="AT318" s="176">
        <f t="shared" si="404"/>
        <v>0</v>
      </c>
      <c r="AU318" s="176">
        <f t="shared" si="404"/>
        <v>0</v>
      </c>
      <c r="AV318" s="176">
        <f t="shared" si="404"/>
        <v>0</v>
      </c>
      <c r="AW318" s="176">
        <f t="shared" si="404"/>
        <v>0</v>
      </c>
      <c r="AX318" s="176">
        <f t="shared" si="404"/>
        <v>0</v>
      </c>
      <c r="AY318" s="176">
        <f t="shared" si="404"/>
        <v>0</v>
      </c>
      <c r="AZ318" s="176">
        <f t="shared" si="404"/>
        <v>0</v>
      </c>
      <c r="BA318" s="176">
        <f t="shared" si="404"/>
        <v>0</v>
      </c>
      <c r="BB318" s="176">
        <f t="shared" si="404"/>
        <v>0</v>
      </c>
      <c r="BC318" s="176">
        <f t="shared" si="404"/>
        <v>0</v>
      </c>
      <c r="BD318" s="176">
        <f t="shared" si="404"/>
        <v>0</v>
      </c>
      <c r="BE318" s="176">
        <f t="shared" si="404"/>
        <v>0</v>
      </c>
      <c r="BF318" s="176">
        <f t="shared" si="403"/>
        <v>0</v>
      </c>
      <c r="BG318" s="176">
        <f t="shared" si="391"/>
        <v>0</v>
      </c>
      <c r="BH318" s="176">
        <f t="shared" si="391"/>
        <v>0</v>
      </c>
      <c r="BI318" s="176">
        <f t="shared" si="391"/>
        <v>0</v>
      </c>
      <c r="BJ318" s="176">
        <f t="shared" si="391"/>
        <v>0</v>
      </c>
      <c r="BK318" s="176">
        <f t="shared" si="391"/>
        <v>0</v>
      </c>
      <c r="BL318" s="176">
        <f t="shared" si="391"/>
        <v>0</v>
      </c>
      <c r="BM318" s="176">
        <f t="shared" si="391"/>
        <v>0</v>
      </c>
      <c r="BN318" s="176">
        <f t="shared" si="391"/>
        <v>0</v>
      </c>
      <c r="BO318" s="176">
        <f t="shared" si="391"/>
        <v>0</v>
      </c>
      <c r="BP318" s="176">
        <f t="shared" si="391"/>
        <v>0</v>
      </c>
      <c r="BQ318" s="176">
        <f t="shared" si="391"/>
        <v>0</v>
      </c>
      <c r="BR318" s="176">
        <f t="shared" si="391"/>
        <v>0</v>
      </c>
      <c r="BS318" s="176">
        <f t="shared" si="391"/>
        <v>0</v>
      </c>
      <c r="BT318" s="176">
        <f t="shared" si="391"/>
        <v>0</v>
      </c>
      <c r="BU318" s="176">
        <f t="shared" si="391"/>
        <v>0</v>
      </c>
      <c r="BV318" s="176">
        <f t="shared" si="391"/>
        <v>0</v>
      </c>
      <c r="BW318" s="176">
        <f t="shared" si="388"/>
        <v>0</v>
      </c>
      <c r="BX318" s="176">
        <f t="shared" si="388"/>
        <v>0</v>
      </c>
      <c r="BY318" s="176">
        <f t="shared" si="388"/>
        <v>0</v>
      </c>
      <c r="BZ318" s="176">
        <f t="shared" si="388"/>
        <v>0</v>
      </c>
      <c r="CA318" s="176">
        <f t="shared" si="388"/>
        <v>0</v>
      </c>
      <c r="CB318" s="176">
        <f t="shared" si="388"/>
        <v>0</v>
      </c>
      <c r="CC318" s="176">
        <f t="shared" si="388"/>
        <v>0</v>
      </c>
      <c r="CD318" s="176">
        <f t="shared" si="388"/>
        <v>0</v>
      </c>
      <c r="CE318" s="176">
        <f t="shared" si="400"/>
        <v>0</v>
      </c>
      <c r="CF318" s="176">
        <f t="shared" si="400"/>
        <v>0</v>
      </c>
      <c r="CG318" s="176">
        <f t="shared" si="400"/>
        <v>0</v>
      </c>
      <c r="CH318" s="176">
        <f t="shared" si="400"/>
        <v>0</v>
      </c>
      <c r="CI318" s="176">
        <f t="shared" si="400"/>
        <v>0</v>
      </c>
      <c r="CJ318" s="176">
        <f t="shared" si="400"/>
        <v>0</v>
      </c>
      <c r="CK318" s="176">
        <f t="shared" si="400"/>
        <v>0</v>
      </c>
      <c r="CL318" s="176">
        <f t="shared" si="400"/>
        <v>0</v>
      </c>
      <c r="CM318" s="176">
        <f t="shared" si="399"/>
        <v>0</v>
      </c>
      <c r="CN318" s="176">
        <f t="shared" si="399"/>
        <v>0</v>
      </c>
      <c r="CO318" s="176">
        <f t="shared" si="399"/>
        <v>0</v>
      </c>
      <c r="CP318" s="176">
        <f t="shared" si="399"/>
        <v>0</v>
      </c>
      <c r="CQ318" s="176">
        <f t="shared" si="399"/>
        <v>0</v>
      </c>
      <c r="CR318" s="176">
        <f t="shared" si="399"/>
        <v>0</v>
      </c>
      <c r="CS318" s="176">
        <f t="shared" si="399"/>
        <v>0</v>
      </c>
      <c r="CT318" s="176">
        <f t="shared" si="399"/>
        <v>0</v>
      </c>
      <c r="CU318" s="176">
        <f t="shared" si="399"/>
        <v>0</v>
      </c>
      <c r="CV318" s="176">
        <f t="shared" si="399"/>
        <v>0</v>
      </c>
      <c r="CW318" s="176">
        <f t="shared" si="399"/>
        <v>0</v>
      </c>
      <c r="CX318" s="176">
        <f t="shared" si="399"/>
        <v>0</v>
      </c>
      <c r="CY318" s="176">
        <f t="shared" si="399"/>
        <v>0</v>
      </c>
      <c r="CZ318" s="176">
        <f t="shared" ref="CW318:DF346" si="405">+NORMDIST($H318,CZ$12,CZ$13,FALSE)</f>
        <v>0</v>
      </c>
      <c r="DA318" s="176">
        <f t="shared" si="405"/>
        <v>0</v>
      </c>
      <c r="DB318" s="176">
        <f t="shared" si="405"/>
        <v>0</v>
      </c>
      <c r="DC318" s="176">
        <f t="shared" si="405"/>
        <v>0</v>
      </c>
      <c r="DD318" s="176">
        <f t="shared" si="405"/>
        <v>0</v>
      </c>
      <c r="DE318" s="176">
        <f t="shared" si="405"/>
        <v>0</v>
      </c>
      <c r="DF318" s="176">
        <f t="shared" si="405"/>
        <v>0</v>
      </c>
    </row>
    <row r="319" spans="2:241" ht="12.75" customHeight="1" x14ac:dyDescent="0.25">
      <c r="B319" s="174"/>
      <c r="C319" s="174"/>
      <c r="D319" s="174">
        <f t="shared" si="347"/>
        <v>0</v>
      </c>
      <c r="E319"/>
      <c r="F319"/>
      <c r="G319" s="177">
        <v>306</v>
      </c>
      <c r="H319" s="176">
        <f t="shared" si="348"/>
        <v>47.445864738464167</v>
      </c>
      <c r="I319" s="176">
        <f t="shared" si="349"/>
        <v>0</v>
      </c>
      <c r="K319" s="176">
        <f t="shared" si="396"/>
        <v>0</v>
      </c>
      <c r="L319" s="176">
        <f t="shared" si="396"/>
        <v>0</v>
      </c>
      <c r="M319" s="176">
        <f t="shared" si="396"/>
        <v>0</v>
      </c>
      <c r="N319" s="176">
        <f t="shared" si="396"/>
        <v>0</v>
      </c>
      <c r="O319" s="176">
        <f t="shared" si="396"/>
        <v>0</v>
      </c>
      <c r="P319" s="176">
        <f t="shared" si="396"/>
        <v>0</v>
      </c>
      <c r="Q319" s="176">
        <f t="shared" si="396"/>
        <v>0</v>
      </c>
      <c r="R319" s="176">
        <f t="shared" si="396"/>
        <v>0</v>
      </c>
      <c r="S319" s="176">
        <f t="shared" si="396"/>
        <v>0</v>
      </c>
      <c r="T319" s="176">
        <f t="shared" si="396"/>
        <v>0</v>
      </c>
      <c r="U319" s="176">
        <f t="shared" si="396"/>
        <v>0</v>
      </c>
      <c r="V319" s="176">
        <f t="shared" si="396"/>
        <v>0</v>
      </c>
      <c r="W319" s="176">
        <f t="shared" si="396"/>
        <v>0</v>
      </c>
      <c r="X319" s="176">
        <f t="shared" si="396"/>
        <v>0</v>
      </c>
      <c r="Y319" s="176">
        <f t="shared" si="396"/>
        <v>0</v>
      </c>
      <c r="Z319" s="176">
        <f t="shared" si="396"/>
        <v>0</v>
      </c>
      <c r="AA319" s="176">
        <f t="shared" si="393"/>
        <v>0</v>
      </c>
      <c r="AB319" s="176">
        <f t="shared" si="393"/>
        <v>0</v>
      </c>
      <c r="AC319" s="176">
        <f t="shared" si="393"/>
        <v>0</v>
      </c>
      <c r="AD319" s="176">
        <f t="shared" si="393"/>
        <v>0</v>
      </c>
      <c r="AE319" s="176">
        <f t="shared" si="393"/>
        <v>0</v>
      </c>
      <c r="AF319" s="176">
        <f t="shared" si="393"/>
        <v>0</v>
      </c>
      <c r="AG319" s="176">
        <f t="shared" si="393"/>
        <v>0</v>
      </c>
      <c r="AH319" s="176">
        <f t="shared" si="393"/>
        <v>0</v>
      </c>
      <c r="AI319" s="176">
        <f t="shared" si="393"/>
        <v>0</v>
      </c>
      <c r="AJ319" s="176">
        <f t="shared" si="393"/>
        <v>0</v>
      </c>
      <c r="AK319" s="176">
        <f t="shared" si="393"/>
        <v>0</v>
      </c>
      <c r="AL319" s="176">
        <f t="shared" si="393"/>
        <v>0</v>
      </c>
      <c r="AM319" s="176">
        <f t="shared" si="393"/>
        <v>0</v>
      </c>
      <c r="AN319" s="176">
        <f t="shared" si="393"/>
        <v>0</v>
      </c>
      <c r="AO319" s="176">
        <f t="shared" si="393"/>
        <v>0</v>
      </c>
      <c r="AP319" s="176">
        <f t="shared" si="404"/>
        <v>0</v>
      </c>
      <c r="AQ319" s="176">
        <f t="shared" si="404"/>
        <v>0</v>
      </c>
      <c r="AR319" s="176">
        <f t="shared" si="404"/>
        <v>0</v>
      </c>
      <c r="AS319" s="176">
        <f t="shared" si="404"/>
        <v>0</v>
      </c>
      <c r="AT319" s="176">
        <f t="shared" si="404"/>
        <v>0</v>
      </c>
      <c r="AU319" s="176">
        <f t="shared" si="404"/>
        <v>0</v>
      </c>
      <c r="AV319" s="176">
        <f t="shared" si="404"/>
        <v>0</v>
      </c>
      <c r="AW319" s="176">
        <f t="shared" si="404"/>
        <v>0</v>
      </c>
      <c r="AX319" s="176">
        <f t="shared" si="404"/>
        <v>0</v>
      </c>
      <c r="AY319" s="176">
        <f t="shared" si="404"/>
        <v>0</v>
      </c>
      <c r="AZ319" s="176">
        <f t="shared" si="404"/>
        <v>0</v>
      </c>
      <c r="BA319" s="176">
        <f t="shared" si="404"/>
        <v>0</v>
      </c>
      <c r="BB319" s="176">
        <f t="shared" si="404"/>
        <v>0</v>
      </c>
      <c r="BC319" s="176">
        <f t="shared" si="404"/>
        <v>0</v>
      </c>
      <c r="BD319" s="176">
        <f t="shared" si="404"/>
        <v>0</v>
      </c>
      <c r="BE319" s="176">
        <f t="shared" si="404"/>
        <v>0</v>
      </c>
      <c r="BF319" s="176">
        <f t="shared" si="403"/>
        <v>0</v>
      </c>
      <c r="BG319" s="176">
        <f t="shared" si="391"/>
        <v>0</v>
      </c>
      <c r="BH319" s="176">
        <f t="shared" si="391"/>
        <v>0</v>
      </c>
      <c r="BI319" s="176">
        <f t="shared" si="391"/>
        <v>0</v>
      </c>
      <c r="BJ319" s="176">
        <f t="shared" si="391"/>
        <v>0</v>
      </c>
      <c r="BK319" s="176">
        <f t="shared" si="391"/>
        <v>0</v>
      </c>
      <c r="BL319" s="176">
        <f t="shared" si="391"/>
        <v>0</v>
      </c>
      <c r="BM319" s="176">
        <f t="shared" si="391"/>
        <v>0</v>
      </c>
      <c r="BN319" s="176">
        <f t="shared" si="391"/>
        <v>0</v>
      </c>
      <c r="BO319" s="176">
        <f t="shared" si="391"/>
        <v>0</v>
      </c>
      <c r="BP319" s="176">
        <f t="shared" si="391"/>
        <v>0</v>
      </c>
      <c r="BQ319" s="176">
        <f t="shared" si="391"/>
        <v>0</v>
      </c>
      <c r="BR319" s="176">
        <f t="shared" si="391"/>
        <v>0</v>
      </c>
      <c r="BS319" s="176">
        <f t="shared" si="391"/>
        <v>0</v>
      </c>
      <c r="BT319" s="176">
        <f t="shared" si="391"/>
        <v>0</v>
      </c>
      <c r="BU319" s="176">
        <f t="shared" si="391"/>
        <v>0</v>
      </c>
      <c r="BV319" s="176">
        <f t="shared" si="391"/>
        <v>0</v>
      </c>
      <c r="BW319" s="176">
        <f t="shared" si="388"/>
        <v>0</v>
      </c>
      <c r="BX319" s="176">
        <f t="shared" si="388"/>
        <v>0</v>
      </c>
      <c r="BY319" s="176">
        <f t="shared" si="388"/>
        <v>0</v>
      </c>
      <c r="BZ319" s="176">
        <f t="shared" si="388"/>
        <v>0</v>
      </c>
      <c r="CA319" s="176">
        <f t="shared" si="388"/>
        <v>0</v>
      </c>
      <c r="CB319" s="176">
        <f t="shared" si="388"/>
        <v>0</v>
      </c>
      <c r="CC319" s="176">
        <f t="shared" si="388"/>
        <v>0</v>
      </c>
      <c r="CD319" s="176">
        <f t="shared" si="388"/>
        <v>0</v>
      </c>
      <c r="CE319" s="176">
        <f t="shared" si="400"/>
        <v>0</v>
      </c>
      <c r="CF319" s="176">
        <f t="shared" si="400"/>
        <v>0</v>
      </c>
      <c r="CG319" s="176">
        <f t="shared" si="400"/>
        <v>0</v>
      </c>
      <c r="CH319" s="176">
        <f t="shared" si="400"/>
        <v>0</v>
      </c>
      <c r="CI319" s="176">
        <f t="shared" si="400"/>
        <v>0</v>
      </c>
      <c r="CJ319" s="176">
        <f t="shared" si="400"/>
        <v>0</v>
      </c>
      <c r="CK319" s="176">
        <f t="shared" si="400"/>
        <v>0</v>
      </c>
      <c r="CL319" s="176">
        <f t="shared" si="400"/>
        <v>0</v>
      </c>
      <c r="CM319" s="176">
        <f t="shared" si="399"/>
        <v>0</v>
      </c>
      <c r="CN319" s="176">
        <f t="shared" si="399"/>
        <v>0</v>
      </c>
      <c r="CO319" s="176">
        <f t="shared" si="399"/>
        <v>0</v>
      </c>
      <c r="CP319" s="176">
        <f t="shared" si="399"/>
        <v>0</v>
      </c>
      <c r="CQ319" s="176">
        <f t="shared" si="399"/>
        <v>0</v>
      </c>
      <c r="CR319" s="176">
        <f t="shared" si="399"/>
        <v>0</v>
      </c>
      <c r="CS319" s="176">
        <f t="shared" si="399"/>
        <v>0</v>
      </c>
      <c r="CT319" s="176">
        <f t="shared" si="399"/>
        <v>0</v>
      </c>
      <c r="CU319" s="176">
        <f t="shared" si="399"/>
        <v>0</v>
      </c>
      <c r="CV319" s="176">
        <f t="shared" si="399"/>
        <v>0</v>
      </c>
      <c r="CW319" s="176">
        <f t="shared" si="405"/>
        <v>0</v>
      </c>
      <c r="CX319" s="176">
        <f t="shared" si="405"/>
        <v>0</v>
      </c>
      <c r="CY319" s="176">
        <f t="shared" si="405"/>
        <v>0</v>
      </c>
      <c r="CZ319" s="176">
        <f t="shared" si="405"/>
        <v>0</v>
      </c>
      <c r="DA319" s="176">
        <f t="shared" si="405"/>
        <v>0</v>
      </c>
      <c r="DB319" s="176">
        <f t="shared" si="405"/>
        <v>0</v>
      </c>
      <c r="DC319" s="176">
        <f t="shared" si="405"/>
        <v>0</v>
      </c>
      <c r="DD319" s="176">
        <f t="shared" si="405"/>
        <v>0</v>
      </c>
      <c r="DE319" s="176">
        <f t="shared" si="405"/>
        <v>0</v>
      </c>
      <c r="DF319" s="176">
        <f t="shared" si="405"/>
        <v>0</v>
      </c>
    </row>
    <row r="320" spans="2:241" ht="12.75" customHeight="1" x14ac:dyDescent="0.25">
      <c r="B320" s="174"/>
      <c r="C320" s="174"/>
      <c r="D320" s="174">
        <f t="shared" si="347"/>
        <v>0</v>
      </c>
      <c r="E320"/>
      <c r="F320"/>
      <c r="G320" s="177">
        <v>307</v>
      </c>
      <c r="H320" s="176">
        <f t="shared" si="348"/>
        <v>47.600916584014705</v>
      </c>
      <c r="I320" s="176">
        <f t="shared" si="349"/>
        <v>0</v>
      </c>
      <c r="K320" s="176">
        <f t="shared" si="396"/>
        <v>0</v>
      </c>
      <c r="L320" s="176">
        <f t="shared" si="396"/>
        <v>0</v>
      </c>
      <c r="M320" s="176">
        <f t="shared" si="396"/>
        <v>0</v>
      </c>
      <c r="N320" s="176">
        <f t="shared" si="396"/>
        <v>0</v>
      </c>
      <c r="O320" s="176">
        <f t="shared" si="396"/>
        <v>0</v>
      </c>
      <c r="P320" s="176">
        <f t="shared" si="396"/>
        <v>0</v>
      </c>
      <c r="Q320" s="176">
        <f t="shared" si="396"/>
        <v>0</v>
      </c>
      <c r="R320" s="176">
        <f t="shared" si="396"/>
        <v>0</v>
      </c>
      <c r="S320" s="176">
        <f t="shared" si="396"/>
        <v>0</v>
      </c>
      <c r="T320" s="176">
        <f t="shared" si="396"/>
        <v>0</v>
      </c>
      <c r="U320" s="176">
        <f t="shared" si="396"/>
        <v>0</v>
      </c>
      <c r="V320" s="176">
        <f t="shared" si="396"/>
        <v>0</v>
      </c>
      <c r="W320" s="176">
        <f t="shared" si="396"/>
        <v>0</v>
      </c>
      <c r="X320" s="176">
        <f t="shared" si="396"/>
        <v>0</v>
      </c>
      <c r="Y320" s="176">
        <f t="shared" si="396"/>
        <v>0</v>
      </c>
      <c r="Z320" s="176">
        <f t="shared" ref="Z320:AO335" si="406">+NORMDIST($H320,Z$12,Z$13,FALSE)</f>
        <v>0</v>
      </c>
      <c r="AA320" s="176">
        <f t="shared" si="406"/>
        <v>0</v>
      </c>
      <c r="AB320" s="176">
        <f t="shared" si="406"/>
        <v>0</v>
      </c>
      <c r="AC320" s="176">
        <f t="shared" si="406"/>
        <v>0</v>
      </c>
      <c r="AD320" s="176">
        <f t="shared" si="406"/>
        <v>0</v>
      </c>
      <c r="AE320" s="176">
        <f t="shared" si="406"/>
        <v>0</v>
      </c>
      <c r="AF320" s="176">
        <f t="shared" si="406"/>
        <v>0</v>
      </c>
      <c r="AG320" s="176">
        <f t="shared" si="406"/>
        <v>0</v>
      </c>
      <c r="AH320" s="176">
        <f t="shared" si="406"/>
        <v>0</v>
      </c>
      <c r="AI320" s="176">
        <f t="shared" si="406"/>
        <v>0</v>
      </c>
      <c r="AJ320" s="176">
        <f t="shared" si="406"/>
        <v>0</v>
      </c>
      <c r="AK320" s="176">
        <f t="shared" si="406"/>
        <v>0</v>
      </c>
      <c r="AL320" s="176">
        <f t="shared" si="406"/>
        <v>0</v>
      </c>
      <c r="AM320" s="176">
        <f t="shared" si="406"/>
        <v>0</v>
      </c>
      <c r="AN320" s="176">
        <f t="shared" si="406"/>
        <v>0</v>
      </c>
      <c r="AO320" s="176">
        <f t="shared" si="406"/>
        <v>0</v>
      </c>
      <c r="AP320" s="176">
        <f t="shared" si="404"/>
        <v>0</v>
      </c>
      <c r="AQ320" s="176">
        <f t="shared" si="404"/>
        <v>0</v>
      </c>
      <c r="AR320" s="176">
        <f t="shared" si="404"/>
        <v>0</v>
      </c>
      <c r="AS320" s="176">
        <f t="shared" si="404"/>
        <v>0</v>
      </c>
      <c r="AT320" s="176">
        <f t="shared" si="404"/>
        <v>0</v>
      </c>
      <c r="AU320" s="176">
        <f t="shared" si="404"/>
        <v>0</v>
      </c>
      <c r="AV320" s="176">
        <f t="shared" si="404"/>
        <v>0</v>
      </c>
      <c r="AW320" s="176">
        <f t="shared" si="404"/>
        <v>0</v>
      </c>
      <c r="AX320" s="176">
        <f t="shared" si="404"/>
        <v>0</v>
      </c>
      <c r="AY320" s="176">
        <f t="shared" si="404"/>
        <v>0</v>
      </c>
      <c r="AZ320" s="176">
        <f t="shared" si="404"/>
        <v>0</v>
      </c>
      <c r="BA320" s="176">
        <f t="shared" si="404"/>
        <v>0</v>
      </c>
      <c r="BB320" s="176">
        <f t="shared" si="404"/>
        <v>0</v>
      </c>
      <c r="BC320" s="176">
        <f t="shared" si="404"/>
        <v>0</v>
      </c>
      <c r="BD320" s="176">
        <f t="shared" si="404"/>
        <v>0</v>
      </c>
      <c r="BE320" s="176">
        <f t="shared" si="404"/>
        <v>0</v>
      </c>
      <c r="BF320" s="176">
        <f t="shared" si="403"/>
        <v>0</v>
      </c>
      <c r="BG320" s="176">
        <f t="shared" si="391"/>
        <v>0</v>
      </c>
      <c r="BH320" s="176">
        <f t="shared" si="391"/>
        <v>0</v>
      </c>
      <c r="BI320" s="176">
        <f t="shared" si="391"/>
        <v>0</v>
      </c>
      <c r="BJ320" s="176">
        <f t="shared" si="391"/>
        <v>0</v>
      </c>
      <c r="BK320" s="176">
        <f t="shared" si="391"/>
        <v>0</v>
      </c>
      <c r="BL320" s="176">
        <f t="shared" si="391"/>
        <v>0</v>
      </c>
      <c r="BM320" s="176">
        <f t="shared" si="391"/>
        <v>0</v>
      </c>
      <c r="BN320" s="176">
        <f t="shared" si="391"/>
        <v>0</v>
      </c>
      <c r="BO320" s="176">
        <f t="shared" si="391"/>
        <v>0</v>
      </c>
      <c r="BP320" s="176">
        <f t="shared" si="391"/>
        <v>0</v>
      </c>
      <c r="BQ320" s="176">
        <f t="shared" si="391"/>
        <v>0</v>
      </c>
      <c r="BR320" s="176">
        <f t="shared" si="391"/>
        <v>0</v>
      </c>
      <c r="BS320" s="176">
        <f t="shared" si="391"/>
        <v>0</v>
      </c>
      <c r="BT320" s="176">
        <f t="shared" si="391"/>
        <v>0</v>
      </c>
      <c r="BU320" s="176">
        <f t="shared" si="391"/>
        <v>0</v>
      </c>
      <c r="BV320" s="176">
        <f t="shared" si="391"/>
        <v>0</v>
      </c>
      <c r="BW320" s="176">
        <f t="shared" si="388"/>
        <v>0</v>
      </c>
      <c r="BX320" s="176">
        <f t="shared" si="388"/>
        <v>0</v>
      </c>
      <c r="BY320" s="176">
        <f t="shared" si="388"/>
        <v>0</v>
      </c>
      <c r="BZ320" s="176">
        <f t="shared" si="388"/>
        <v>0</v>
      </c>
      <c r="CA320" s="176">
        <f t="shared" si="388"/>
        <v>0</v>
      </c>
      <c r="CB320" s="176">
        <f t="shared" si="388"/>
        <v>0</v>
      </c>
      <c r="CC320" s="176">
        <f t="shared" si="388"/>
        <v>0</v>
      </c>
      <c r="CD320" s="176">
        <f t="shared" si="388"/>
        <v>0</v>
      </c>
      <c r="CE320" s="176">
        <f t="shared" si="400"/>
        <v>0</v>
      </c>
      <c r="CF320" s="176">
        <f t="shared" si="400"/>
        <v>0</v>
      </c>
      <c r="CG320" s="176">
        <f t="shared" si="400"/>
        <v>0</v>
      </c>
      <c r="CH320" s="176">
        <f t="shared" si="400"/>
        <v>0</v>
      </c>
      <c r="CI320" s="176">
        <f t="shared" si="400"/>
        <v>0</v>
      </c>
      <c r="CJ320" s="176">
        <f t="shared" si="400"/>
        <v>0</v>
      </c>
      <c r="CK320" s="176">
        <f t="shared" si="400"/>
        <v>0</v>
      </c>
      <c r="CL320" s="176">
        <f t="shared" si="400"/>
        <v>0</v>
      </c>
      <c r="CM320" s="176">
        <f t="shared" si="399"/>
        <v>0</v>
      </c>
      <c r="CN320" s="176">
        <f t="shared" si="399"/>
        <v>0</v>
      </c>
      <c r="CO320" s="176">
        <f t="shared" si="399"/>
        <v>0</v>
      </c>
      <c r="CP320" s="176">
        <f t="shared" si="399"/>
        <v>0</v>
      </c>
      <c r="CQ320" s="176">
        <f t="shared" si="399"/>
        <v>0</v>
      </c>
      <c r="CR320" s="176">
        <f t="shared" si="399"/>
        <v>0</v>
      </c>
      <c r="CS320" s="176">
        <f t="shared" si="399"/>
        <v>0</v>
      </c>
      <c r="CT320" s="176">
        <f t="shared" si="399"/>
        <v>0</v>
      </c>
      <c r="CU320" s="176">
        <f t="shared" si="399"/>
        <v>0</v>
      </c>
      <c r="CV320" s="176">
        <f t="shared" si="399"/>
        <v>0</v>
      </c>
      <c r="CW320" s="176">
        <f t="shared" si="399"/>
        <v>0</v>
      </c>
      <c r="CX320" s="176">
        <f t="shared" si="399"/>
        <v>0</v>
      </c>
      <c r="CY320" s="176">
        <f t="shared" si="399"/>
        <v>0</v>
      </c>
      <c r="CZ320" s="176">
        <f t="shared" si="405"/>
        <v>0</v>
      </c>
      <c r="DA320" s="176">
        <f t="shared" si="405"/>
        <v>0</v>
      </c>
      <c r="DB320" s="176">
        <f t="shared" si="405"/>
        <v>0</v>
      </c>
      <c r="DC320" s="176">
        <f t="shared" si="405"/>
        <v>0</v>
      </c>
      <c r="DD320" s="176">
        <f t="shared" si="405"/>
        <v>0</v>
      </c>
      <c r="DE320" s="176">
        <f t="shared" si="405"/>
        <v>0</v>
      </c>
      <c r="DF320" s="176">
        <f t="shared" si="405"/>
        <v>0</v>
      </c>
    </row>
    <row r="321" spans="2:110" ht="12.75" customHeight="1" x14ac:dyDescent="0.25">
      <c r="B321" s="174"/>
      <c r="C321" s="174"/>
      <c r="D321" s="174">
        <f t="shared" si="347"/>
        <v>0</v>
      </c>
      <c r="E321"/>
      <c r="F321"/>
      <c r="G321" s="177">
        <v>308</v>
      </c>
      <c r="H321" s="176">
        <f t="shared" si="348"/>
        <v>47.755968429565243</v>
      </c>
      <c r="I321" s="176">
        <f t="shared" si="349"/>
        <v>0</v>
      </c>
      <c r="K321" s="176">
        <f t="shared" ref="K321:Z336" si="407">+NORMDIST($H321,K$12,K$13,FALSE)</f>
        <v>0</v>
      </c>
      <c r="L321" s="176">
        <f t="shared" si="407"/>
        <v>0</v>
      </c>
      <c r="M321" s="176">
        <f t="shared" si="407"/>
        <v>0</v>
      </c>
      <c r="N321" s="176">
        <f t="shared" si="407"/>
        <v>0</v>
      </c>
      <c r="O321" s="176">
        <f t="shared" si="407"/>
        <v>0</v>
      </c>
      <c r="P321" s="176">
        <f t="shared" si="407"/>
        <v>0</v>
      </c>
      <c r="Q321" s="176">
        <f t="shared" si="407"/>
        <v>0</v>
      </c>
      <c r="R321" s="176">
        <f t="shared" si="407"/>
        <v>0</v>
      </c>
      <c r="S321" s="176">
        <f t="shared" si="407"/>
        <v>0</v>
      </c>
      <c r="T321" s="176">
        <f t="shared" si="407"/>
        <v>0</v>
      </c>
      <c r="U321" s="176">
        <f t="shared" si="407"/>
        <v>0</v>
      </c>
      <c r="V321" s="176">
        <f t="shared" si="407"/>
        <v>0</v>
      </c>
      <c r="W321" s="176">
        <f t="shared" si="407"/>
        <v>0</v>
      </c>
      <c r="X321" s="176">
        <f t="shared" si="407"/>
        <v>0</v>
      </c>
      <c r="Y321" s="176">
        <f t="shared" si="407"/>
        <v>0</v>
      </c>
      <c r="Z321" s="176">
        <f t="shared" si="407"/>
        <v>0</v>
      </c>
      <c r="AA321" s="176">
        <f t="shared" si="406"/>
        <v>0</v>
      </c>
      <c r="AB321" s="176">
        <f t="shared" si="406"/>
        <v>0</v>
      </c>
      <c r="AC321" s="176">
        <f t="shared" si="406"/>
        <v>0</v>
      </c>
      <c r="AD321" s="176">
        <f t="shared" si="406"/>
        <v>0</v>
      </c>
      <c r="AE321" s="176">
        <f t="shared" si="406"/>
        <v>0</v>
      </c>
      <c r="AF321" s="176">
        <f t="shared" si="406"/>
        <v>0</v>
      </c>
      <c r="AG321" s="176">
        <f t="shared" si="406"/>
        <v>0</v>
      </c>
      <c r="AH321" s="176">
        <f t="shared" si="406"/>
        <v>0</v>
      </c>
      <c r="AI321" s="176">
        <f t="shared" si="406"/>
        <v>0</v>
      </c>
      <c r="AJ321" s="176">
        <f t="shared" si="406"/>
        <v>0</v>
      </c>
      <c r="AK321" s="176">
        <f t="shared" si="406"/>
        <v>0</v>
      </c>
      <c r="AL321" s="176">
        <f t="shared" si="406"/>
        <v>0</v>
      </c>
      <c r="AM321" s="176">
        <f t="shared" si="406"/>
        <v>0</v>
      </c>
      <c r="AN321" s="176">
        <f t="shared" si="406"/>
        <v>0</v>
      </c>
      <c r="AO321" s="176">
        <f t="shared" si="406"/>
        <v>0</v>
      </c>
      <c r="AP321" s="176">
        <f t="shared" si="404"/>
        <v>0</v>
      </c>
      <c r="AQ321" s="176">
        <f t="shared" si="404"/>
        <v>0</v>
      </c>
      <c r="AR321" s="176">
        <f t="shared" si="404"/>
        <v>0</v>
      </c>
      <c r="AS321" s="176">
        <f t="shared" si="404"/>
        <v>0</v>
      </c>
      <c r="AT321" s="176">
        <f t="shared" si="404"/>
        <v>0</v>
      </c>
      <c r="AU321" s="176">
        <f t="shared" si="404"/>
        <v>0</v>
      </c>
      <c r="AV321" s="176">
        <f t="shared" si="404"/>
        <v>0</v>
      </c>
      <c r="AW321" s="176">
        <f t="shared" si="404"/>
        <v>0</v>
      </c>
      <c r="AX321" s="176">
        <f t="shared" si="404"/>
        <v>0</v>
      </c>
      <c r="AY321" s="176">
        <f t="shared" si="404"/>
        <v>0</v>
      </c>
      <c r="AZ321" s="176">
        <f t="shared" si="404"/>
        <v>0</v>
      </c>
      <c r="BA321" s="176">
        <f t="shared" si="404"/>
        <v>0</v>
      </c>
      <c r="BB321" s="176">
        <f t="shared" si="404"/>
        <v>0</v>
      </c>
      <c r="BC321" s="176">
        <f t="shared" si="404"/>
        <v>0</v>
      </c>
      <c r="BD321" s="176">
        <f t="shared" si="404"/>
        <v>0</v>
      </c>
      <c r="BE321" s="176">
        <f t="shared" si="404"/>
        <v>0</v>
      </c>
      <c r="BF321" s="176">
        <f t="shared" si="403"/>
        <v>0</v>
      </c>
      <c r="BG321" s="176">
        <f t="shared" si="391"/>
        <v>0</v>
      </c>
      <c r="BH321" s="176">
        <f t="shared" si="391"/>
        <v>0</v>
      </c>
      <c r="BI321" s="176">
        <f t="shared" si="391"/>
        <v>0</v>
      </c>
      <c r="BJ321" s="176">
        <f t="shared" si="391"/>
        <v>0</v>
      </c>
      <c r="BK321" s="176">
        <f t="shared" si="391"/>
        <v>0</v>
      </c>
      <c r="BL321" s="176">
        <f t="shared" si="391"/>
        <v>0</v>
      </c>
      <c r="BM321" s="176">
        <f t="shared" si="391"/>
        <v>0</v>
      </c>
      <c r="BN321" s="176">
        <f t="shared" si="391"/>
        <v>0</v>
      </c>
      <c r="BO321" s="176">
        <f t="shared" si="391"/>
        <v>0</v>
      </c>
      <c r="BP321" s="176">
        <f t="shared" si="391"/>
        <v>0</v>
      </c>
      <c r="BQ321" s="176">
        <f t="shared" si="391"/>
        <v>0</v>
      </c>
      <c r="BR321" s="176">
        <f t="shared" si="391"/>
        <v>0</v>
      </c>
      <c r="BS321" s="176">
        <f t="shared" si="391"/>
        <v>0</v>
      </c>
      <c r="BT321" s="176">
        <f t="shared" si="391"/>
        <v>0</v>
      </c>
      <c r="BU321" s="176">
        <f t="shared" si="391"/>
        <v>0</v>
      </c>
      <c r="BV321" s="176">
        <f t="shared" si="391"/>
        <v>0</v>
      </c>
      <c r="BW321" s="176">
        <f t="shared" si="388"/>
        <v>0</v>
      </c>
      <c r="BX321" s="176">
        <f t="shared" si="388"/>
        <v>0</v>
      </c>
      <c r="BY321" s="176">
        <f t="shared" si="388"/>
        <v>0</v>
      </c>
      <c r="BZ321" s="176">
        <f t="shared" si="388"/>
        <v>0</v>
      </c>
      <c r="CA321" s="176">
        <f t="shared" si="388"/>
        <v>0</v>
      </c>
      <c r="CB321" s="176">
        <f t="shared" si="388"/>
        <v>0</v>
      </c>
      <c r="CC321" s="176">
        <f t="shared" si="388"/>
        <v>0</v>
      </c>
      <c r="CD321" s="176">
        <f t="shared" si="388"/>
        <v>0</v>
      </c>
      <c r="CE321" s="176">
        <f t="shared" si="400"/>
        <v>0</v>
      </c>
      <c r="CF321" s="176">
        <f t="shared" si="400"/>
        <v>0</v>
      </c>
      <c r="CG321" s="176">
        <f t="shared" si="400"/>
        <v>0</v>
      </c>
      <c r="CH321" s="176">
        <f t="shared" si="400"/>
        <v>0</v>
      </c>
      <c r="CI321" s="176">
        <f t="shared" si="400"/>
        <v>0</v>
      </c>
      <c r="CJ321" s="176">
        <f t="shared" si="400"/>
        <v>0</v>
      </c>
      <c r="CK321" s="176">
        <f t="shared" si="400"/>
        <v>0</v>
      </c>
      <c r="CL321" s="176">
        <f t="shared" si="400"/>
        <v>0</v>
      </c>
      <c r="CM321" s="176">
        <f t="shared" si="399"/>
        <v>0</v>
      </c>
      <c r="CN321" s="176">
        <f t="shared" si="399"/>
        <v>0</v>
      </c>
      <c r="CO321" s="176">
        <f t="shared" si="399"/>
        <v>0</v>
      </c>
      <c r="CP321" s="176">
        <f t="shared" si="399"/>
        <v>0</v>
      </c>
      <c r="CQ321" s="176">
        <f t="shared" si="399"/>
        <v>0</v>
      </c>
      <c r="CR321" s="176">
        <f t="shared" si="399"/>
        <v>0</v>
      </c>
      <c r="CS321" s="176">
        <f t="shared" si="399"/>
        <v>0</v>
      </c>
      <c r="CT321" s="176">
        <f t="shared" si="399"/>
        <v>0</v>
      </c>
      <c r="CU321" s="176">
        <f t="shared" si="399"/>
        <v>0</v>
      </c>
      <c r="CV321" s="176">
        <f t="shared" si="399"/>
        <v>0</v>
      </c>
      <c r="CW321" s="176">
        <f t="shared" si="405"/>
        <v>0</v>
      </c>
      <c r="CX321" s="176">
        <f t="shared" si="405"/>
        <v>0</v>
      </c>
      <c r="CY321" s="176">
        <f t="shared" si="405"/>
        <v>0</v>
      </c>
      <c r="CZ321" s="176">
        <f t="shared" si="405"/>
        <v>0</v>
      </c>
      <c r="DA321" s="176">
        <f t="shared" si="405"/>
        <v>0</v>
      </c>
      <c r="DB321" s="176">
        <f t="shared" si="405"/>
        <v>0</v>
      </c>
      <c r="DC321" s="176">
        <f t="shared" si="405"/>
        <v>0</v>
      </c>
      <c r="DD321" s="176">
        <f t="shared" si="405"/>
        <v>0</v>
      </c>
      <c r="DE321" s="176">
        <f t="shared" si="405"/>
        <v>0</v>
      </c>
      <c r="DF321" s="176">
        <f t="shared" si="405"/>
        <v>0</v>
      </c>
    </row>
    <row r="322" spans="2:110" ht="12.75" customHeight="1" x14ac:dyDescent="0.25">
      <c r="B322" s="174"/>
      <c r="C322" s="174"/>
      <c r="D322" s="174">
        <f t="shared" si="347"/>
        <v>0</v>
      </c>
      <c r="E322"/>
      <c r="F322"/>
      <c r="G322" s="177">
        <v>309</v>
      </c>
      <c r="H322" s="176">
        <f t="shared" si="348"/>
        <v>47.911020275115781</v>
      </c>
      <c r="I322" s="176">
        <f t="shared" si="349"/>
        <v>0</v>
      </c>
      <c r="K322" s="176">
        <f t="shared" si="407"/>
        <v>0</v>
      </c>
      <c r="L322" s="176">
        <f t="shared" si="407"/>
        <v>0</v>
      </c>
      <c r="M322" s="176">
        <f t="shared" si="407"/>
        <v>0</v>
      </c>
      <c r="N322" s="176">
        <f t="shared" si="407"/>
        <v>0</v>
      </c>
      <c r="O322" s="176">
        <f t="shared" si="407"/>
        <v>0</v>
      </c>
      <c r="P322" s="176">
        <f t="shared" si="407"/>
        <v>0</v>
      </c>
      <c r="Q322" s="176">
        <f t="shared" si="407"/>
        <v>0</v>
      </c>
      <c r="R322" s="176">
        <f t="shared" si="407"/>
        <v>0</v>
      </c>
      <c r="S322" s="176">
        <f t="shared" si="407"/>
        <v>0</v>
      </c>
      <c r="T322" s="176">
        <f t="shared" si="407"/>
        <v>0</v>
      </c>
      <c r="U322" s="176">
        <f t="shared" si="407"/>
        <v>0</v>
      </c>
      <c r="V322" s="176">
        <f t="shared" si="407"/>
        <v>0</v>
      </c>
      <c r="W322" s="176">
        <f t="shared" si="407"/>
        <v>0</v>
      </c>
      <c r="X322" s="176">
        <f t="shared" si="407"/>
        <v>0</v>
      </c>
      <c r="Y322" s="176">
        <f t="shared" si="407"/>
        <v>0</v>
      </c>
      <c r="Z322" s="176">
        <f t="shared" si="407"/>
        <v>0</v>
      </c>
      <c r="AA322" s="176">
        <f t="shared" si="406"/>
        <v>0</v>
      </c>
      <c r="AB322" s="176">
        <f t="shared" si="406"/>
        <v>0</v>
      </c>
      <c r="AC322" s="176">
        <f t="shared" si="406"/>
        <v>0</v>
      </c>
      <c r="AD322" s="176">
        <f t="shared" si="406"/>
        <v>0</v>
      </c>
      <c r="AE322" s="176">
        <f t="shared" si="406"/>
        <v>0</v>
      </c>
      <c r="AF322" s="176">
        <f t="shared" si="406"/>
        <v>0</v>
      </c>
      <c r="AG322" s="176">
        <f t="shared" si="406"/>
        <v>0</v>
      </c>
      <c r="AH322" s="176">
        <f t="shared" si="406"/>
        <v>0</v>
      </c>
      <c r="AI322" s="176">
        <f t="shared" si="406"/>
        <v>0</v>
      </c>
      <c r="AJ322" s="176">
        <f t="shared" si="406"/>
        <v>0</v>
      </c>
      <c r="AK322" s="176">
        <f t="shared" si="406"/>
        <v>0</v>
      </c>
      <c r="AL322" s="176">
        <f t="shared" si="406"/>
        <v>0</v>
      </c>
      <c r="AM322" s="176">
        <f t="shared" si="406"/>
        <v>0</v>
      </c>
      <c r="AN322" s="176">
        <f t="shared" si="406"/>
        <v>0</v>
      </c>
      <c r="AO322" s="176">
        <f t="shared" si="406"/>
        <v>0</v>
      </c>
      <c r="AP322" s="176">
        <f t="shared" si="404"/>
        <v>0</v>
      </c>
      <c r="AQ322" s="176">
        <f t="shared" si="404"/>
        <v>0</v>
      </c>
      <c r="AR322" s="176">
        <f t="shared" si="404"/>
        <v>0</v>
      </c>
      <c r="AS322" s="176">
        <f t="shared" si="404"/>
        <v>0</v>
      </c>
      <c r="AT322" s="176">
        <f t="shared" si="404"/>
        <v>0</v>
      </c>
      <c r="AU322" s="176">
        <f t="shared" si="404"/>
        <v>0</v>
      </c>
      <c r="AV322" s="176">
        <f t="shared" si="404"/>
        <v>0</v>
      </c>
      <c r="AW322" s="176">
        <f t="shared" si="404"/>
        <v>0</v>
      </c>
      <c r="AX322" s="176">
        <f t="shared" si="404"/>
        <v>0</v>
      </c>
      <c r="AY322" s="176">
        <f t="shared" si="404"/>
        <v>0</v>
      </c>
      <c r="AZ322" s="176">
        <f t="shared" si="404"/>
        <v>0</v>
      </c>
      <c r="BA322" s="176">
        <f t="shared" si="404"/>
        <v>0</v>
      </c>
      <c r="BB322" s="176">
        <f t="shared" si="404"/>
        <v>0</v>
      </c>
      <c r="BC322" s="176">
        <f t="shared" si="404"/>
        <v>0</v>
      </c>
      <c r="BD322" s="176">
        <f t="shared" si="404"/>
        <v>0</v>
      </c>
      <c r="BE322" s="176">
        <f t="shared" si="404"/>
        <v>0</v>
      </c>
      <c r="BF322" s="176">
        <f t="shared" si="403"/>
        <v>0</v>
      </c>
      <c r="BG322" s="176">
        <f t="shared" si="391"/>
        <v>0</v>
      </c>
      <c r="BH322" s="176">
        <f t="shared" si="391"/>
        <v>0</v>
      </c>
      <c r="BI322" s="176">
        <f t="shared" si="391"/>
        <v>0</v>
      </c>
      <c r="BJ322" s="176">
        <f t="shared" si="391"/>
        <v>0</v>
      </c>
      <c r="BK322" s="176">
        <f t="shared" si="391"/>
        <v>0</v>
      </c>
      <c r="BL322" s="176">
        <f t="shared" si="391"/>
        <v>0</v>
      </c>
      <c r="BM322" s="176">
        <f t="shared" si="391"/>
        <v>0</v>
      </c>
      <c r="BN322" s="176">
        <f t="shared" si="391"/>
        <v>0</v>
      </c>
      <c r="BO322" s="176">
        <f t="shared" si="391"/>
        <v>0</v>
      </c>
      <c r="BP322" s="176">
        <f t="shared" si="391"/>
        <v>0</v>
      </c>
      <c r="BQ322" s="176">
        <f t="shared" si="391"/>
        <v>0</v>
      </c>
      <c r="BR322" s="176">
        <f t="shared" si="391"/>
        <v>0</v>
      </c>
      <c r="BS322" s="176">
        <f t="shared" si="391"/>
        <v>0</v>
      </c>
      <c r="BT322" s="176">
        <f t="shared" si="391"/>
        <v>0</v>
      </c>
      <c r="BU322" s="176">
        <f t="shared" si="391"/>
        <v>0</v>
      </c>
      <c r="BV322" s="176">
        <f t="shared" si="391"/>
        <v>0</v>
      </c>
      <c r="BW322" s="176">
        <f t="shared" si="388"/>
        <v>0</v>
      </c>
      <c r="BX322" s="176">
        <f t="shared" si="388"/>
        <v>0</v>
      </c>
      <c r="BY322" s="176">
        <f t="shared" si="388"/>
        <v>0</v>
      </c>
      <c r="BZ322" s="176">
        <f t="shared" si="388"/>
        <v>0</v>
      </c>
      <c r="CA322" s="176">
        <f t="shared" si="388"/>
        <v>0</v>
      </c>
      <c r="CB322" s="176">
        <f t="shared" si="388"/>
        <v>0</v>
      </c>
      <c r="CC322" s="176">
        <f t="shared" si="388"/>
        <v>0</v>
      </c>
      <c r="CD322" s="176">
        <f t="shared" si="388"/>
        <v>0</v>
      </c>
      <c r="CE322" s="176">
        <f t="shared" si="400"/>
        <v>0</v>
      </c>
      <c r="CF322" s="176">
        <f t="shared" si="400"/>
        <v>0</v>
      </c>
      <c r="CG322" s="176">
        <f t="shared" si="400"/>
        <v>0</v>
      </c>
      <c r="CH322" s="176">
        <f t="shared" si="400"/>
        <v>0</v>
      </c>
      <c r="CI322" s="176">
        <f t="shared" si="400"/>
        <v>0</v>
      </c>
      <c r="CJ322" s="176">
        <f t="shared" si="400"/>
        <v>0</v>
      </c>
      <c r="CK322" s="176">
        <f t="shared" si="400"/>
        <v>0</v>
      </c>
      <c r="CL322" s="176">
        <f t="shared" si="400"/>
        <v>0</v>
      </c>
      <c r="CM322" s="176">
        <f t="shared" si="399"/>
        <v>0</v>
      </c>
      <c r="CN322" s="176">
        <f t="shared" si="399"/>
        <v>0</v>
      </c>
      <c r="CO322" s="176">
        <f t="shared" si="399"/>
        <v>0</v>
      </c>
      <c r="CP322" s="176">
        <f t="shared" si="399"/>
        <v>0</v>
      </c>
      <c r="CQ322" s="176">
        <f t="shared" si="399"/>
        <v>0</v>
      </c>
      <c r="CR322" s="176">
        <f t="shared" si="399"/>
        <v>0</v>
      </c>
      <c r="CS322" s="176">
        <f t="shared" si="399"/>
        <v>0</v>
      </c>
      <c r="CT322" s="176">
        <f t="shared" si="399"/>
        <v>0</v>
      </c>
      <c r="CU322" s="176">
        <f t="shared" si="399"/>
        <v>0</v>
      </c>
      <c r="CV322" s="176">
        <f t="shared" si="399"/>
        <v>0</v>
      </c>
      <c r="CW322" s="176">
        <f t="shared" si="405"/>
        <v>0</v>
      </c>
      <c r="CX322" s="176">
        <f t="shared" si="405"/>
        <v>0</v>
      </c>
      <c r="CY322" s="176">
        <f t="shared" si="405"/>
        <v>0</v>
      </c>
      <c r="CZ322" s="176">
        <f t="shared" si="405"/>
        <v>0</v>
      </c>
      <c r="DA322" s="176">
        <f t="shared" si="405"/>
        <v>0</v>
      </c>
      <c r="DB322" s="176">
        <f t="shared" si="405"/>
        <v>0</v>
      </c>
      <c r="DC322" s="176">
        <f t="shared" si="405"/>
        <v>0</v>
      </c>
      <c r="DD322" s="176">
        <f t="shared" si="405"/>
        <v>0</v>
      </c>
      <c r="DE322" s="176">
        <f t="shared" si="405"/>
        <v>0</v>
      </c>
      <c r="DF322" s="176">
        <f t="shared" si="405"/>
        <v>0</v>
      </c>
    </row>
    <row r="323" spans="2:110" ht="12.75" customHeight="1" x14ac:dyDescent="0.25">
      <c r="B323" s="174"/>
      <c r="C323" s="174"/>
      <c r="D323" s="174">
        <f t="shared" si="347"/>
        <v>0</v>
      </c>
      <c r="E323"/>
      <c r="F323"/>
      <c r="G323" s="177">
        <v>310</v>
      </c>
      <c r="H323" s="176">
        <f t="shared" si="348"/>
        <v>48.066072120666313</v>
      </c>
      <c r="I323" s="176">
        <f t="shared" si="349"/>
        <v>0</v>
      </c>
      <c r="K323" s="176">
        <f t="shared" si="407"/>
        <v>0</v>
      </c>
      <c r="L323" s="176">
        <f t="shared" si="407"/>
        <v>0</v>
      </c>
      <c r="M323" s="176">
        <f t="shared" si="407"/>
        <v>0</v>
      </c>
      <c r="N323" s="176">
        <f t="shared" si="407"/>
        <v>0</v>
      </c>
      <c r="O323" s="176">
        <f t="shared" si="407"/>
        <v>0</v>
      </c>
      <c r="P323" s="176">
        <f t="shared" si="407"/>
        <v>0</v>
      </c>
      <c r="Q323" s="176">
        <f t="shared" si="407"/>
        <v>0</v>
      </c>
      <c r="R323" s="176">
        <f t="shared" si="407"/>
        <v>0</v>
      </c>
      <c r="S323" s="176">
        <f t="shared" si="407"/>
        <v>0</v>
      </c>
      <c r="T323" s="176">
        <f t="shared" si="407"/>
        <v>0</v>
      </c>
      <c r="U323" s="176">
        <f t="shared" si="407"/>
        <v>0</v>
      </c>
      <c r="V323" s="176">
        <f t="shared" si="407"/>
        <v>0</v>
      </c>
      <c r="W323" s="176">
        <f t="shared" si="407"/>
        <v>0</v>
      </c>
      <c r="X323" s="176">
        <f t="shared" si="407"/>
        <v>0</v>
      </c>
      <c r="Y323" s="176">
        <f t="shared" si="407"/>
        <v>0</v>
      </c>
      <c r="Z323" s="176">
        <f t="shared" si="407"/>
        <v>0</v>
      </c>
      <c r="AA323" s="176">
        <f t="shared" si="406"/>
        <v>0</v>
      </c>
      <c r="AB323" s="176">
        <f t="shared" si="406"/>
        <v>0</v>
      </c>
      <c r="AC323" s="176">
        <f t="shared" si="406"/>
        <v>0</v>
      </c>
      <c r="AD323" s="176">
        <f t="shared" si="406"/>
        <v>0</v>
      </c>
      <c r="AE323" s="176">
        <f t="shared" si="406"/>
        <v>0</v>
      </c>
      <c r="AF323" s="176">
        <f t="shared" si="406"/>
        <v>0</v>
      </c>
      <c r="AG323" s="176">
        <f t="shared" si="406"/>
        <v>0</v>
      </c>
      <c r="AH323" s="176">
        <f t="shared" si="406"/>
        <v>0</v>
      </c>
      <c r="AI323" s="176">
        <f t="shared" si="406"/>
        <v>0</v>
      </c>
      <c r="AJ323" s="176">
        <f t="shared" si="406"/>
        <v>0</v>
      </c>
      <c r="AK323" s="176">
        <f t="shared" si="406"/>
        <v>0</v>
      </c>
      <c r="AL323" s="176">
        <f t="shared" si="406"/>
        <v>0</v>
      </c>
      <c r="AM323" s="176">
        <f t="shared" si="406"/>
        <v>0</v>
      </c>
      <c r="AN323" s="176">
        <f t="shared" si="406"/>
        <v>0</v>
      </c>
      <c r="AO323" s="176">
        <f t="shared" si="406"/>
        <v>0</v>
      </c>
      <c r="AP323" s="176">
        <f t="shared" si="404"/>
        <v>0</v>
      </c>
      <c r="AQ323" s="176">
        <f t="shared" si="404"/>
        <v>0</v>
      </c>
      <c r="AR323" s="176">
        <f t="shared" si="404"/>
        <v>0</v>
      </c>
      <c r="AS323" s="176">
        <f t="shared" si="404"/>
        <v>0</v>
      </c>
      <c r="AT323" s="176">
        <f t="shared" si="404"/>
        <v>0</v>
      </c>
      <c r="AU323" s="176">
        <f t="shared" si="404"/>
        <v>0</v>
      </c>
      <c r="AV323" s="176">
        <f t="shared" si="404"/>
        <v>0</v>
      </c>
      <c r="AW323" s="176">
        <f t="shared" si="404"/>
        <v>0</v>
      </c>
      <c r="AX323" s="176">
        <f t="shared" si="404"/>
        <v>0</v>
      </c>
      <c r="AY323" s="176">
        <f t="shared" si="404"/>
        <v>0</v>
      </c>
      <c r="AZ323" s="176">
        <f t="shared" si="404"/>
        <v>0</v>
      </c>
      <c r="BA323" s="176">
        <f t="shared" si="404"/>
        <v>0</v>
      </c>
      <c r="BB323" s="176">
        <f t="shared" si="404"/>
        <v>0</v>
      </c>
      <c r="BC323" s="176">
        <f t="shared" si="404"/>
        <v>0</v>
      </c>
      <c r="BD323" s="176">
        <f t="shared" si="404"/>
        <v>0</v>
      </c>
      <c r="BE323" s="176">
        <f t="shared" si="404"/>
        <v>0</v>
      </c>
      <c r="BF323" s="176">
        <f t="shared" si="403"/>
        <v>0</v>
      </c>
      <c r="BG323" s="176">
        <f t="shared" si="391"/>
        <v>0</v>
      </c>
      <c r="BH323" s="176">
        <f t="shared" si="391"/>
        <v>0</v>
      </c>
      <c r="BI323" s="176">
        <f t="shared" si="391"/>
        <v>0</v>
      </c>
      <c r="BJ323" s="176">
        <f t="shared" si="391"/>
        <v>0</v>
      </c>
      <c r="BK323" s="176">
        <f t="shared" si="391"/>
        <v>0</v>
      </c>
      <c r="BL323" s="176">
        <f t="shared" si="391"/>
        <v>0</v>
      </c>
      <c r="BM323" s="176">
        <f t="shared" si="391"/>
        <v>0</v>
      </c>
      <c r="BN323" s="176">
        <f t="shared" si="391"/>
        <v>0</v>
      </c>
      <c r="BO323" s="176">
        <f t="shared" ref="BO323:CD338" si="408">+NORMDIST($H323,BO$12,BO$13,FALSE)</f>
        <v>0</v>
      </c>
      <c r="BP323" s="176">
        <f t="shared" si="408"/>
        <v>0</v>
      </c>
      <c r="BQ323" s="176">
        <f t="shared" si="408"/>
        <v>0</v>
      </c>
      <c r="BR323" s="176">
        <f t="shared" si="408"/>
        <v>0</v>
      </c>
      <c r="BS323" s="176">
        <f t="shared" si="408"/>
        <v>0</v>
      </c>
      <c r="BT323" s="176">
        <f t="shared" si="408"/>
        <v>0</v>
      </c>
      <c r="BU323" s="176">
        <f t="shared" si="408"/>
        <v>0</v>
      </c>
      <c r="BV323" s="176">
        <f t="shared" si="408"/>
        <v>0</v>
      </c>
      <c r="BW323" s="176">
        <f t="shared" si="388"/>
        <v>0</v>
      </c>
      <c r="BX323" s="176">
        <f t="shared" si="388"/>
        <v>0</v>
      </c>
      <c r="BY323" s="176">
        <f t="shared" si="388"/>
        <v>0</v>
      </c>
      <c r="BZ323" s="176">
        <f t="shared" si="388"/>
        <v>0</v>
      </c>
      <c r="CA323" s="176">
        <f t="shared" si="388"/>
        <v>0</v>
      </c>
      <c r="CB323" s="176">
        <f t="shared" si="388"/>
        <v>0</v>
      </c>
      <c r="CC323" s="176">
        <f t="shared" si="388"/>
        <v>0</v>
      </c>
      <c r="CD323" s="176">
        <f t="shared" si="388"/>
        <v>0</v>
      </c>
      <c r="CE323" s="176">
        <f t="shared" si="400"/>
        <v>0</v>
      </c>
      <c r="CF323" s="176">
        <f t="shared" si="400"/>
        <v>0</v>
      </c>
      <c r="CG323" s="176">
        <f t="shared" si="400"/>
        <v>0</v>
      </c>
      <c r="CH323" s="176">
        <f t="shared" si="400"/>
        <v>0</v>
      </c>
      <c r="CI323" s="176">
        <f t="shared" si="400"/>
        <v>0</v>
      </c>
      <c r="CJ323" s="176">
        <f t="shared" si="400"/>
        <v>0</v>
      </c>
      <c r="CK323" s="176">
        <f t="shared" si="400"/>
        <v>0</v>
      </c>
      <c r="CL323" s="176">
        <f t="shared" si="400"/>
        <v>0</v>
      </c>
      <c r="CM323" s="176">
        <f t="shared" si="399"/>
        <v>0</v>
      </c>
      <c r="CN323" s="176">
        <f t="shared" si="399"/>
        <v>0</v>
      </c>
      <c r="CO323" s="176">
        <f t="shared" si="399"/>
        <v>0</v>
      </c>
      <c r="CP323" s="176">
        <f t="shared" si="399"/>
        <v>0</v>
      </c>
      <c r="CQ323" s="176">
        <f t="shared" si="399"/>
        <v>0</v>
      </c>
      <c r="CR323" s="176">
        <f t="shared" si="399"/>
        <v>0</v>
      </c>
      <c r="CS323" s="176">
        <f t="shared" si="399"/>
        <v>0</v>
      </c>
      <c r="CT323" s="176">
        <f t="shared" si="399"/>
        <v>0</v>
      </c>
      <c r="CU323" s="176">
        <f t="shared" si="399"/>
        <v>0</v>
      </c>
      <c r="CV323" s="176">
        <f t="shared" si="399"/>
        <v>0</v>
      </c>
      <c r="CW323" s="176">
        <f t="shared" si="399"/>
        <v>0</v>
      </c>
      <c r="CX323" s="176">
        <f t="shared" si="399"/>
        <v>0</v>
      </c>
      <c r="CY323" s="176">
        <f t="shared" si="399"/>
        <v>0</v>
      </c>
      <c r="CZ323" s="176">
        <f t="shared" si="405"/>
        <v>0</v>
      </c>
      <c r="DA323" s="176">
        <f t="shared" si="405"/>
        <v>0</v>
      </c>
      <c r="DB323" s="176">
        <f t="shared" si="405"/>
        <v>0</v>
      </c>
      <c r="DC323" s="176">
        <f t="shared" si="405"/>
        <v>0</v>
      </c>
      <c r="DD323" s="176">
        <f t="shared" si="405"/>
        <v>0</v>
      </c>
      <c r="DE323" s="176">
        <f t="shared" si="405"/>
        <v>0</v>
      </c>
      <c r="DF323" s="176">
        <f t="shared" si="405"/>
        <v>0</v>
      </c>
    </row>
    <row r="324" spans="2:110" ht="12.75" customHeight="1" x14ac:dyDescent="0.25">
      <c r="B324" s="174"/>
      <c r="C324" s="174"/>
      <c r="D324" s="174">
        <f t="shared" si="347"/>
        <v>0</v>
      </c>
      <c r="E324"/>
      <c r="F324"/>
      <c r="G324" s="177">
        <v>311</v>
      </c>
      <c r="H324" s="176">
        <f t="shared" si="348"/>
        <v>48.221123966216851</v>
      </c>
      <c r="I324" s="176">
        <f t="shared" si="349"/>
        <v>0</v>
      </c>
      <c r="K324" s="176">
        <f t="shared" si="407"/>
        <v>0</v>
      </c>
      <c r="L324" s="176">
        <f t="shared" si="407"/>
        <v>0</v>
      </c>
      <c r="M324" s="176">
        <f t="shared" si="407"/>
        <v>0</v>
      </c>
      <c r="N324" s="176">
        <f t="shared" si="407"/>
        <v>0</v>
      </c>
      <c r="O324" s="176">
        <f t="shared" si="407"/>
        <v>0</v>
      </c>
      <c r="P324" s="176">
        <f t="shared" si="407"/>
        <v>0</v>
      </c>
      <c r="Q324" s="176">
        <f t="shared" si="407"/>
        <v>0</v>
      </c>
      <c r="R324" s="176">
        <f t="shared" si="407"/>
        <v>0</v>
      </c>
      <c r="S324" s="176">
        <f t="shared" si="407"/>
        <v>0</v>
      </c>
      <c r="T324" s="176">
        <f t="shared" si="407"/>
        <v>0</v>
      </c>
      <c r="U324" s="176">
        <f t="shared" si="407"/>
        <v>0</v>
      </c>
      <c r="V324" s="176">
        <f t="shared" si="407"/>
        <v>0</v>
      </c>
      <c r="W324" s="176">
        <f t="shared" si="407"/>
        <v>0</v>
      </c>
      <c r="X324" s="176">
        <f t="shared" si="407"/>
        <v>0</v>
      </c>
      <c r="Y324" s="176">
        <f t="shared" si="407"/>
        <v>0</v>
      </c>
      <c r="Z324" s="176">
        <f t="shared" si="407"/>
        <v>0</v>
      </c>
      <c r="AA324" s="176">
        <f t="shared" si="406"/>
        <v>0</v>
      </c>
      <c r="AB324" s="176">
        <f t="shared" si="406"/>
        <v>0</v>
      </c>
      <c r="AC324" s="176">
        <f t="shared" si="406"/>
        <v>0</v>
      </c>
      <c r="AD324" s="176">
        <f t="shared" si="406"/>
        <v>0</v>
      </c>
      <c r="AE324" s="176">
        <f t="shared" si="406"/>
        <v>0</v>
      </c>
      <c r="AF324" s="176">
        <f t="shared" si="406"/>
        <v>0</v>
      </c>
      <c r="AG324" s="176">
        <f t="shared" si="406"/>
        <v>0</v>
      </c>
      <c r="AH324" s="176">
        <f t="shared" si="406"/>
        <v>0</v>
      </c>
      <c r="AI324" s="176">
        <f t="shared" si="406"/>
        <v>0</v>
      </c>
      <c r="AJ324" s="176">
        <f t="shared" si="406"/>
        <v>0</v>
      </c>
      <c r="AK324" s="176">
        <f t="shared" si="406"/>
        <v>0</v>
      </c>
      <c r="AL324" s="176">
        <f t="shared" si="406"/>
        <v>0</v>
      </c>
      <c r="AM324" s="176">
        <f t="shared" si="406"/>
        <v>0</v>
      </c>
      <c r="AN324" s="176">
        <f t="shared" si="406"/>
        <v>0</v>
      </c>
      <c r="AO324" s="176">
        <f t="shared" si="406"/>
        <v>0</v>
      </c>
      <c r="AP324" s="176">
        <f t="shared" si="404"/>
        <v>0</v>
      </c>
      <c r="AQ324" s="176">
        <f t="shared" si="404"/>
        <v>0</v>
      </c>
      <c r="AR324" s="176">
        <f t="shared" si="404"/>
        <v>0</v>
      </c>
      <c r="AS324" s="176">
        <f t="shared" si="404"/>
        <v>0</v>
      </c>
      <c r="AT324" s="176">
        <f t="shared" si="404"/>
        <v>0</v>
      </c>
      <c r="AU324" s="176">
        <f t="shared" si="404"/>
        <v>0</v>
      </c>
      <c r="AV324" s="176">
        <f t="shared" si="404"/>
        <v>0</v>
      </c>
      <c r="AW324" s="176">
        <f t="shared" si="404"/>
        <v>0</v>
      </c>
      <c r="AX324" s="176">
        <f t="shared" si="404"/>
        <v>0</v>
      </c>
      <c r="AY324" s="176">
        <f t="shared" si="404"/>
        <v>0</v>
      </c>
      <c r="AZ324" s="176">
        <f t="shared" si="404"/>
        <v>0</v>
      </c>
      <c r="BA324" s="176">
        <f t="shared" si="404"/>
        <v>0</v>
      </c>
      <c r="BB324" s="176">
        <f t="shared" si="404"/>
        <v>0</v>
      </c>
      <c r="BC324" s="176">
        <f t="shared" si="404"/>
        <v>0</v>
      </c>
      <c r="BD324" s="176">
        <f t="shared" si="404"/>
        <v>0</v>
      </c>
      <c r="BE324" s="176">
        <f t="shared" si="404"/>
        <v>0</v>
      </c>
      <c r="BF324" s="176">
        <f t="shared" si="403"/>
        <v>0</v>
      </c>
      <c r="BG324" s="176">
        <f t="shared" si="403"/>
        <v>0</v>
      </c>
      <c r="BH324" s="176">
        <f t="shared" si="403"/>
        <v>0</v>
      </c>
      <c r="BI324" s="176">
        <f t="shared" si="403"/>
        <v>0</v>
      </c>
      <c r="BJ324" s="176">
        <f t="shared" si="403"/>
        <v>0</v>
      </c>
      <c r="BK324" s="176">
        <f t="shared" si="403"/>
        <v>0</v>
      </c>
      <c r="BL324" s="176">
        <f t="shared" si="403"/>
        <v>0</v>
      </c>
      <c r="BM324" s="176">
        <f t="shared" si="403"/>
        <v>0</v>
      </c>
      <c r="BN324" s="176">
        <f t="shared" si="403"/>
        <v>0</v>
      </c>
      <c r="BO324" s="176">
        <f t="shared" si="408"/>
        <v>0</v>
      </c>
      <c r="BP324" s="176">
        <f t="shared" si="408"/>
        <v>0</v>
      </c>
      <c r="BQ324" s="176">
        <f t="shared" si="408"/>
        <v>0</v>
      </c>
      <c r="BR324" s="176">
        <f t="shared" si="408"/>
        <v>0</v>
      </c>
      <c r="BS324" s="176">
        <f t="shared" si="408"/>
        <v>0</v>
      </c>
      <c r="BT324" s="176">
        <f t="shared" si="408"/>
        <v>0</v>
      </c>
      <c r="BU324" s="176">
        <f t="shared" si="408"/>
        <v>0</v>
      </c>
      <c r="BV324" s="176">
        <f t="shared" si="408"/>
        <v>0</v>
      </c>
      <c r="BW324" s="176">
        <f t="shared" si="388"/>
        <v>0</v>
      </c>
      <c r="BX324" s="176">
        <f t="shared" si="388"/>
        <v>0</v>
      </c>
      <c r="BY324" s="176">
        <f t="shared" si="388"/>
        <v>0</v>
      </c>
      <c r="BZ324" s="176">
        <f t="shared" si="388"/>
        <v>0</v>
      </c>
      <c r="CA324" s="176">
        <f t="shared" si="388"/>
        <v>0</v>
      </c>
      <c r="CB324" s="176">
        <f t="shared" si="388"/>
        <v>0</v>
      </c>
      <c r="CC324" s="176">
        <f t="shared" si="388"/>
        <v>0</v>
      </c>
      <c r="CD324" s="176">
        <f t="shared" si="388"/>
        <v>0</v>
      </c>
      <c r="CE324" s="176">
        <f t="shared" si="400"/>
        <v>0</v>
      </c>
      <c r="CF324" s="176">
        <f t="shared" si="400"/>
        <v>0</v>
      </c>
      <c r="CG324" s="176">
        <f t="shared" si="400"/>
        <v>0</v>
      </c>
      <c r="CH324" s="176">
        <f t="shared" si="400"/>
        <v>0</v>
      </c>
      <c r="CI324" s="176">
        <f t="shared" si="400"/>
        <v>0</v>
      </c>
      <c r="CJ324" s="176">
        <f t="shared" si="400"/>
        <v>0</v>
      </c>
      <c r="CK324" s="176">
        <f t="shared" si="400"/>
        <v>0</v>
      </c>
      <c r="CL324" s="176">
        <f t="shared" si="400"/>
        <v>0</v>
      </c>
      <c r="CM324" s="176">
        <f t="shared" si="399"/>
        <v>0</v>
      </c>
      <c r="CN324" s="176">
        <f t="shared" si="399"/>
        <v>0</v>
      </c>
      <c r="CO324" s="176">
        <f t="shared" si="399"/>
        <v>0</v>
      </c>
      <c r="CP324" s="176">
        <f t="shared" si="399"/>
        <v>0</v>
      </c>
      <c r="CQ324" s="176">
        <f t="shared" si="399"/>
        <v>0</v>
      </c>
      <c r="CR324" s="176">
        <f t="shared" si="399"/>
        <v>0</v>
      </c>
      <c r="CS324" s="176">
        <f t="shared" si="399"/>
        <v>0</v>
      </c>
      <c r="CT324" s="176">
        <f t="shared" si="399"/>
        <v>0</v>
      </c>
      <c r="CU324" s="176">
        <f t="shared" si="399"/>
        <v>0</v>
      </c>
      <c r="CV324" s="176">
        <f t="shared" si="399"/>
        <v>0</v>
      </c>
      <c r="CW324" s="176">
        <f t="shared" si="405"/>
        <v>0</v>
      </c>
      <c r="CX324" s="176">
        <f t="shared" si="405"/>
        <v>0</v>
      </c>
      <c r="CY324" s="176">
        <f t="shared" si="405"/>
        <v>0</v>
      </c>
      <c r="CZ324" s="176">
        <f t="shared" si="405"/>
        <v>0</v>
      </c>
      <c r="DA324" s="176">
        <f t="shared" si="405"/>
        <v>0</v>
      </c>
      <c r="DB324" s="176">
        <f t="shared" si="405"/>
        <v>0</v>
      </c>
      <c r="DC324" s="176">
        <f t="shared" si="405"/>
        <v>0</v>
      </c>
      <c r="DD324" s="176">
        <f t="shared" si="405"/>
        <v>0</v>
      </c>
      <c r="DE324" s="176">
        <f t="shared" si="405"/>
        <v>0</v>
      </c>
      <c r="DF324" s="176">
        <f t="shared" si="405"/>
        <v>0</v>
      </c>
    </row>
    <row r="325" spans="2:110" ht="12.75" customHeight="1" x14ac:dyDescent="0.25">
      <c r="B325" s="174"/>
      <c r="C325" s="174"/>
      <c r="D325" s="174">
        <f t="shared" si="347"/>
        <v>0</v>
      </c>
      <c r="E325"/>
      <c r="F325"/>
      <c r="G325" s="177">
        <v>312</v>
      </c>
      <c r="H325" s="176">
        <f t="shared" si="348"/>
        <v>48.376175811767389</v>
      </c>
      <c r="I325" s="176">
        <f t="shared" si="349"/>
        <v>0</v>
      </c>
      <c r="K325" s="176">
        <f t="shared" si="407"/>
        <v>0</v>
      </c>
      <c r="L325" s="176">
        <f t="shared" si="407"/>
        <v>0</v>
      </c>
      <c r="M325" s="176">
        <f t="shared" si="407"/>
        <v>0</v>
      </c>
      <c r="N325" s="176">
        <f t="shared" si="407"/>
        <v>0</v>
      </c>
      <c r="O325" s="176">
        <f t="shared" si="407"/>
        <v>0</v>
      </c>
      <c r="P325" s="176">
        <f t="shared" si="407"/>
        <v>0</v>
      </c>
      <c r="Q325" s="176">
        <f t="shared" si="407"/>
        <v>0</v>
      </c>
      <c r="R325" s="176">
        <f t="shared" si="407"/>
        <v>0</v>
      </c>
      <c r="S325" s="176">
        <f t="shared" si="407"/>
        <v>0</v>
      </c>
      <c r="T325" s="176">
        <f t="shared" si="407"/>
        <v>0</v>
      </c>
      <c r="U325" s="176">
        <f t="shared" si="407"/>
        <v>0</v>
      </c>
      <c r="V325" s="176">
        <f t="shared" si="407"/>
        <v>0</v>
      </c>
      <c r="W325" s="176">
        <f t="shared" si="407"/>
        <v>0</v>
      </c>
      <c r="X325" s="176">
        <f t="shared" si="407"/>
        <v>0</v>
      </c>
      <c r="Y325" s="176">
        <f t="shared" si="407"/>
        <v>0</v>
      </c>
      <c r="Z325" s="176">
        <f t="shared" si="407"/>
        <v>0</v>
      </c>
      <c r="AA325" s="176">
        <f t="shared" si="406"/>
        <v>0</v>
      </c>
      <c r="AB325" s="176">
        <f t="shared" si="406"/>
        <v>0</v>
      </c>
      <c r="AC325" s="176">
        <f t="shared" si="406"/>
        <v>0</v>
      </c>
      <c r="AD325" s="176">
        <f t="shared" si="406"/>
        <v>0</v>
      </c>
      <c r="AE325" s="176">
        <f t="shared" si="406"/>
        <v>0</v>
      </c>
      <c r="AF325" s="176">
        <f t="shared" si="406"/>
        <v>0</v>
      </c>
      <c r="AG325" s="176">
        <f t="shared" si="406"/>
        <v>0</v>
      </c>
      <c r="AH325" s="176">
        <f t="shared" si="406"/>
        <v>0</v>
      </c>
      <c r="AI325" s="176">
        <f t="shared" si="406"/>
        <v>0</v>
      </c>
      <c r="AJ325" s="176">
        <f t="shared" si="406"/>
        <v>0</v>
      </c>
      <c r="AK325" s="176">
        <f t="shared" si="406"/>
        <v>0</v>
      </c>
      <c r="AL325" s="176">
        <f t="shared" si="406"/>
        <v>0</v>
      </c>
      <c r="AM325" s="176">
        <f t="shared" si="406"/>
        <v>0</v>
      </c>
      <c r="AN325" s="176">
        <f t="shared" si="406"/>
        <v>0</v>
      </c>
      <c r="AO325" s="176">
        <f t="shared" si="406"/>
        <v>0</v>
      </c>
      <c r="AP325" s="176">
        <f t="shared" si="404"/>
        <v>0</v>
      </c>
      <c r="AQ325" s="176">
        <f t="shared" si="404"/>
        <v>0</v>
      </c>
      <c r="AR325" s="176">
        <f t="shared" si="404"/>
        <v>0</v>
      </c>
      <c r="AS325" s="176">
        <f t="shared" si="404"/>
        <v>0</v>
      </c>
      <c r="AT325" s="176">
        <f t="shared" si="404"/>
        <v>0</v>
      </c>
      <c r="AU325" s="176">
        <f t="shared" si="404"/>
        <v>0</v>
      </c>
      <c r="AV325" s="176">
        <f t="shared" si="404"/>
        <v>0</v>
      </c>
      <c r="AW325" s="176">
        <f t="shared" si="404"/>
        <v>0</v>
      </c>
      <c r="AX325" s="176">
        <f t="shared" si="404"/>
        <v>0</v>
      </c>
      <c r="AY325" s="176">
        <f t="shared" si="404"/>
        <v>0</v>
      </c>
      <c r="AZ325" s="176">
        <f t="shared" si="404"/>
        <v>0</v>
      </c>
      <c r="BA325" s="176">
        <f t="shared" si="404"/>
        <v>0</v>
      </c>
      <c r="BB325" s="176">
        <f t="shared" si="404"/>
        <v>0</v>
      </c>
      <c r="BC325" s="176">
        <f t="shared" si="404"/>
        <v>0</v>
      </c>
      <c r="BD325" s="176">
        <f t="shared" si="404"/>
        <v>0</v>
      </c>
      <c r="BE325" s="176">
        <f t="shared" si="404"/>
        <v>0</v>
      </c>
      <c r="BF325" s="176">
        <f t="shared" si="403"/>
        <v>0</v>
      </c>
      <c r="BG325" s="176">
        <f t="shared" si="403"/>
        <v>0</v>
      </c>
      <c r="BH325" s="176">
        <f t="shared" si="403"/>
        <v>0</v>
      </c>
      <c r="BI325" s="176">
        <f t="shared" si="403"/>
        <v>0</v>
      </c>
      <c r="BJ325" s="176">
        <f t="shared" si="403"/>
        <v>0</v>
      </c>
      <c r="BK325" s="176">
        <f t="shared" si="403"/>
        <v>0</v>
      </c>
      <c r="BL325" s="176">
        <f t="shared" si="403"/>
        <v>0</v>
      </c>
      <c r="BM325" s="176">
        <f t="shared" si="403"/>
        <v>0</v>
      </c>
      <c r="BN325" s="176">
        <f t="shared" si="403"/>
        <v>0</v>
      </c>
      <c r="BO325" s="176">
        <f t="shared" si="408"/>
        <v>0</v>
      </c>
      <c r="BP325" s="176">
        <f t="shared" si="408"/>
        <v>0</v>
      </c>
      <c r="BQ325" s="176">
        <f t="shared" si="408"/>
        <v>0</v>
      </c>
      <c r="BR325" s="176">
        <f t="shared" si="408"/>
        <v>0</v>
      </c>
      <c r="BS325" s="176">
        <f t="shared" si="408"/>
        <v>0</v>
      </c>
      <c r="BT325" s="176">
        <f t="shared" si="408"/>
        <v>0</v>
      </c>
      <c r="BU325" s="176">
        <f t="shared" si="408"/>
        <v>0</v>
      </c>
      <c r="BV325" s="176">
        <f t="shared" si="408"/>
        <v>0</v>
      </c>
      <c r="BW325" s="176">
        <f t="shared" si="388"/>
        <v>0</v>
      </c>
      <c r="BX325" s="176">
        <f t="shared" si="388"/>
        <v>0</v>
      </c>
      <c r="BY325" s="176">
        <f t="shared" si="388"/>
        <v>0</v>
      </c>
      <c r="BZ325" s="176">
        <f t="shared" si="388"/>
        <v>0</v>
      </c>
      <c r="CA325" s="176">
        <f t="shared" si="388"/>
        <v>0</v>
      </c>
      <c r="CB325" s="176">
        <f t="shared" si="388"/>
        <v>0</v>
      </c>
      <c r="CC325" s="176">
        <f t="shared" si="388"/>
        <v>0</v>
      </c>
      <c r="CD325" s="176">
        <f t="shared" si="388"/>
        <v>0</v>
      </c>
      <c r="CE325" s="176">
        <f t="shared" si="400"/>
        <v>0</v>
      </c>
      <c r="CF325" s="176">
        <f t="shared" si="400"/>
        <v>0</v>
      </c>
      <c r="CG325" s="176">
        <f t="shared" si="400"/>
        <v>0</v>
      </c>
      <c r="CH325" s="176">
        <f t="shared" si="400"/>
        <v>0</v>
      </c>
      <c r="CI325" s="176">
        <f t="shared" si="400"/>
        <v>0</v>
      </c>
      <c r="CJ325" s="176">
        <f t="shared" si="400"/>
        <v>0</v>
      </c>
      <c r="CK325" s="176">
        <f t="shared" si="400"/>
        <v>0</v>
      </c>
      <c r="CL325" s="176">
        <f t="shared" si="400"/>
        <v>0</v>
      </c>
      <c r="CM325" s="176">
        <f t="shared" si="399"/>
        <v>0</v>
      </c>
      <c r="CN325" s="176">
        <f t="shared" si="399"/>
        <v>0</v>
      </c>
      <c r="CO325" s="176">
        <f t="shared" si="399"/>
        <v>0</v>
      </c>
      <c r="CP325" s="176">
        <f t="shared" si="399"/>
        <v>0</v>
      </c>
      <c r="CQ325" s="176">
        <f t="shared" si="399"/>
        <v>0</v>
      </c>
      <c r="CR325" s="176">
        <f t="shared" si="399"/>
        <v>0</v>
      </c>
      <c r="CS325" s="176">
        <f t="shared" si="399"/>
        <v>0</v>
      </c>
      <c r="CT325" s="176">
        <f t="shared" si="399"/>
        <v>0</v>
      </c>
      <c r="CU325" s="176">
        <f t="shared" si="399"/>
        <v>0</v>
      </c>
      <c r="CV325" s="176">
        <f t="shared" si="399"/>
        <v>0</v>
      </c>
      <c r="CW325" s="176">
        <f t="shared" si="405"/>
        <v>0</v>
      </c>
      <c r="CX325" s="176">
        <f t="shared" si="405"/>
        <v>0</v>
      </c>
      <c r="CY325" s="176">
        <f t="shared" si="405"/>
        <v>0</v>
      </c>
      <c r="CZ325" s="176">
        <f t="shared" si="405"/>
        <v>0</v>
      </c>
      <c r="DA325" s="176">
        <f t="shared" si="405"/>
        <v>0</v>
      </c>
      <c r="DB325" s="176">
        <f t="shared" si="405"/>
        <v>0</v>
      </c>
      <c r="DC325" s="176">
        <f t="shared" si="405"/>
        <v>0</v>
      </c>
      <c r="DD325" s="176">
        <f t="shared" si="405"/>
        <v>0</v>
      </c>
      <c r="DE325" s="176">
        <f t="shared" si="405"/>
        <v>0</v>
      </c>
      <c r="DF325" s="176">
        <f t="shared" si="405"/>
        <v>0</v>
      </c>
    </row>
    <row r="326" spans="2:110" ht="12.75" customHeight="1" x14ac:dyDescent="0.25">
      <c r="B326" s="174"/>
      <c r="C326" s="174"/>
      <c r="D326" s="174">
        <f t="shared" si="347"/>
        <v>0</v>
      </c>
      <c r="E326"/>
      <c r="F326"/>
      <c r="G326" s="177">
        <v>313</v>
      </c>
      <c r="H326" s="176">
        <f t="shared" si="348"/>
        <v>48.531227657317928</v>
      </c>
      <c r="I326" s="176">
        <f t="shared" si="349"/>
        <v>0</v>
      </c>
      <c r="K326" s="176">
        <f t="shared" si="407"/>
        <v>0</v>
      </c>
      <c r="L326" s="176">
        <f t="shared" si="407"/>
        <v>0</v>
      </c>
      <c r="M326" s="176">
        <f t="shared" si="407"/>
        <v>0</v>
      </c>
      <c r="N326" s="176">
        <f t="shared" si="407"/>
        <v>0</v>
      </c>
      <c r="O326" s="176">
        <f t="shared" si="407"/>
        <v>0</v>
      </c>
      <c r="P326" s="176">
        <f t="shared" si="407"/>
        <v>0</v>
      </c>
      <c r="Q326" s="176">
        <f t="shared" si="407"/>
        <v>0</v>
      </c>
      <c r="R326" s="176">
        <f t="shared" si="407"/>
        <v>0</v>
      </c>
      <c r="S326" s="176">
        <f t="shared" si="407"/>
        <v>0</v>
      </c>
      <c r="T326" s="176">
        <f t="shared" si="407"/>
        <v>0</v>
      </c>
      <c r="U326" s="176">
        <f t="shared" si="407"/>
        <v>0</v>
      </c>
      <c r="V326" s="176">
        <f t="shared" si="407"/>
        <v>0</v>
      </c>
      <c r="W326" s="176">
        <f t="shared" si="407"/>
        <v>0</v>
      </c>
      <c r="X326" s="176">
        <f t="shared" si="407"/>
        <v>0</v>
      </c>
      <c r="Y326" s="176">
        <f t="shared" si="407"/>
        <v>0</v>
      </c>
      <c r="Z326" s="176">
        <f t="shared" si="407"/>
        <v>0</v>
      </c>
      <c r="AA326" s="176">
        <f t="shared" si="406"/>
        <v>0</v>
      </c>
      <c r="AB326" s="176">
        <f t="shared" si="406"/>
        <v>0</v>
      </c>
      <c r="AC326" s="176">
        <f t="shared" si="406"/>
        <v>0</v>
      </c>
      <c r="AD326" s="176">
        <f t="shared" si="406"/>
        <v>0</v>
      </c>
      <c r="AE326" s="176">
        <f t="shared" si="406"/>
        <v>0</v>
      </c>
      <c r="AF326" s="176">
        <f t="shared" si="406"/>
        <v>0</v>
      </c>
      <c r="AG326" s="176">
        <f t="shared" si="406"/>
        <v>0</v>
      </c>
      <c r="AH326" s="176">
        <f t="shared" si="406"/>
        <v>0</v>
      </c>
      <c r="AI326" s="176">
        <f t="shared" si="406"/>
        <v>0</v>
      </c>
      <c r="AJ326" s="176">
        <f t="shared" si="406"/>
        <v>0</v>
      </c>
      <c r="AK326" s="176">
        <f t="shared" si="406"/>
        <v>0</v>
      </c>
      <c r="AL326" s="176">
        <f t="shared" si="406"/>
        <v>0</v>
      </c>
      <c r="AM326" s="176">
        <f t="shared" si="406"/>
        <v>0</v>
      </c>
      <c r="AN326" s="176">
        <f t="shared" si="406"/>
        <v>0</v>
      </c>
      <c r="AO326" s="176">
        <f t="shared" si="406"/>
        <v>0</v>
      </c>
      <c r="AP326" s="176">
        <f t="shared" si="404"/>
        <v>0</v>
      </c>
      <c r="AQ326" s="176">
        <f t="shared" si="404"/>
        <v>0</v>
      </c>
      <c r="AR326" s="176">
        <f t="shared" si="404"/>
        <v>0</v>
      </c>
      <c r="AS326" s="176">
        <f t="shared" si="404"/>
        <v>0</v>
      </c>
      <c r="AT326" s="176">
        <f t="shared" si="404"/>
        <v>0</v>
      </c>
      <c r="AU326" s="176">
        <f t="shared" si="404"/>
        <v>0</v>
      </c>
      <c r="AV326" s="176">
        <f t="shared" si="404"/>
        <v>0</v>
      </c>
      <c r="AW326" s="176">
        <f t="shared" si="404"/>
        <v>0</v>
      </c>
      <c r="AX326" s="176">
        <f t="shared" si="404"/>
        <v>0</v>
      </c>
      <c r="AY326" s="176">
        <f t="shared" si="404"/>
        <v>0</v>
      </c>
      <c r="AZ326" s="176">
        <f t="shared" si="404"/>
        <v>0</v>
      </c>
      <c r="BA326" s="176">
        <f t="shared" si="404"/>
        <v>0</v>
      </c>
      <c r="BB326" s="176">
        <f t="shared" si="404"/>
        <v>0</v>
      </c>
      <c r="BC326" s="176">
        <f t="shared" si="404"/>
        <v>0</v>
      </c>
      <c r="BD326" s="176">
        <f t="shared" si="404"/>
        <v>0</v>
      </c>
      <c r="BE326" s="176">
        <f t="shared" si="404"/>
        <v>0</v>
      </c>
      <c r="BF326" s="176">
        <f t="shared" si="403"/>
        <v>0</v>
      </c>
      <c r="BG326" s="176">
        <f t="shared" si="403"/>
        <v>0</v>
      </c>
      <c r="BH326" s="176">
        <f t="shared" si="403"/>
        <v>0</v>
      </c>
      <c r="BI326" s="176">
        <f t="shared" si="403"/>
        <v>0</v>
      </c>
      <c r="BJ326" s="176">
        <f t="shared" si="403"/>
        <v>0</v>
      </c>
      <c r="BK326" s="176">
        <f t="shared" si="403"/>
        <v>0</v>
      </c>
      <c r="BL326" s="176">
        <f t="shared" si="403"/>
        <v>0</v>
      </c>
      <c r="BM326" s="176">
        <f t="shared" si="403"/>
        <v>0</v>
      </c>
      <c r="BN326" s="176">
        <f t="shared" si="403"/>
        <v>0</v>
      </c>
      <c r="BO326" s="176">
        <f t="shared" si="408"/>
        <v>0</v>
      </c>
      <c r="BP326" s="176">
        <f t="shared" si="408"/>
        <v>0</v>
      </c>
      <c r="BQ326" s="176">
        <f t="shared" si="408"/>
        <v>0</v>
      </c>
      <c r="BR326" s="176">
        <f t="shared" si="408"/>
        <v>0</v>
      </c>
      <c r="BS326" s="176">
        <f t="shared" si="408"/>
        <v>0</v>
      </c>
      <c r="BT326" s="176">
        <f t="shared" si="408"/>
        <v>0</v>
      </c>
      <c r="BU326" s="176">
        <f t="shared" si="408"/>
        <v>0</v>
      </c>
      <c r="BV326" s="176">
        <f t="shared" si="408"/>
        <v>0</v>
      </c>
      <c r="BW326" s="176">
        <f t="shared" si="388"/>
        <v>0</v>
      </c>
      <c r="BX326" s="176">
        <f t="shared" si="388"/>
        <v>0</v>
      </c>
      <c r="BY326" s="176">
        <f t="shared" si="388"/>
        <v>0</v>
      </c>
      <c r="BZ326" s="176">
        <f t="shared" si="388"/>
        <v>0</v>
      </c>
      <c r="CA326" s="176">
        <f t="shared" si="388"/>
        <v>0</v>
      </c>
      <c r="CB326" s="176">
        <f t="shared" si="388"/>
        <v>0</v>
      </c>
      <c r="CC326" s="176">
        <f t="shared" si="388"/>
        <v>0</v>
      </c>
      <c r="CD326" s="176">
        <f t="shared" si="388"/>
        <v>0</v>
      </c>
      <c r="CE326" s="176">
        <f t="shared" si="400"/>
        <v>0</v>
      </c>
      <c r="CF326" s="176">
        <f t="shared" si="400"/>
        <v>0</v>
      </c>
      <c r="CG326" s="176">
        <f t="shared" si="400"/>
        <v>0</v>
      </c>
      <c r="CH326" s="176">
        <f t="shared" si="400"/>
        <v>0</v>
      </c>
      <c r="CI326" s="176">
        <f t="shared" si="400"/>
        <v>0</v>
      </c>
      <c r="CJ326" s="176">
        <f t="shared" si="400"/>
        <v>0</v>
      </c>
      <c r="CK326" s="176">
        <f t="shared" si="400"/>
        <v>0</v>
      </c>
      <c r="CL326" s="176">
        <f t="shared" si="400"/>
        <v>0</v>
      </c>
      <c r="CM326" s="176">
        <f t="shared" si="400"/>
        <v>0</v>
      </c>
      <c r="CN326" s="176">
        <f t="shared" si="400"/>
        <v>0</v>
      </c>
      <c r="CO326" s="176">
        <f t="shared" si="400"/>
        <v>0</v>
      </c>
      <c r="CP326" s="176">
        <f t="shared" si="400"/>
        <v>0</v>
      </c>
      <c r="CQ326" s="176">
        <f t="shared" si="400"/>
        <v>0</v>
      </c>
      <c r="CR326" s="176">
        <f t="shared" si="400"/>
        <v>0</v>
      </c>
      <c r="CS326" s="176">
        <f t="shared" si="400"/>
        <v>0</v>
      </c>
      <c r="CT326" s="176">
        <f t="shared" si="400"/>
        <v>0</v>
      </c>
      <c r="CU326" s="176">
        <f t="shared" ref="CU326:DB341" si="409">+NORMDIST($H326,CU$12,CU$13,FALSE)</f>
        <v>0</v>
      </c>
      <c r="CV326" s="176">
        <f t="shared" si="409"/>
        <v>0</v>
      </c>
      <c r="CW326" s="176">
        <f t="shared" si="405"/>
        <v>0</v>
      </c>
      <c r="CX326" s="176">
        <f t="shared" si="405"/>
        <v>0</v>
      </c>
      <c r="CY326" s="176">
        <f t="shared" si="405"/>
        <v>0</v>
      </c>
      <c r="CZ326" s="176">
        <f t="shared" si="405"/>
        <v>0</v>
      </c>
      <c r="DA326" s="176">
        <f t="shared" si="405"/>
        <v>0</v>
      </c>
      <c r="DB326" s="176">
        <f t="shared" si="405"/>
        <v>0</v>
      </c>
      <c r="DC326" s="176">
        <f t="shared" si="405"/>
        <v>0</v>
      </c>
      <c r="DD326" s="176">
        <f t="shared" si="405"/>
        <v>0</v>
      </c>
      <c r="DE326" s="176">
        <f t="shared" si="405"/>
        <v>0</v>
      </c>
      <c r="DF326" s="176">
        <f t="shared" si="405"/>
        <v>0</v>
      </c>
    </row>
    <row r="327" spans="2:110" ht="12.75" customHeight="1" x14ac:dyDescent="0.25">
      <c r="B327" s="174"/>
      <c r="C327" s="174"/>
      <c r="D327" s="174">
        <f t="shared" si="347"/>
        <v>0</v>
      </c>
      <c r="E327"/>
      <c r="F327"/>
      <c r="G327" s="177">
        <v>314</v>
      </c>
      <c r="H327" s="176">
        <f t="shared" si="348"/>
        <v>48.686279502868459</v>
      </c>
      <c r="I327" s="176">
        <f t="shared" si="349"/>
        <v>0</v>
      </c>
      <c r="K327" s="176">
        <f t="shared" si="407"/>
        <v>0</v>
      </c>
      <c r="L327" s="176">
        <f t="shared" si="407"/>
        <v>0</v>
      </c>
      <c r="M327" s="176">
        <f t="shared" si="407"/>
        <v>0</v>
      </c>
      <c r="N327" s="176">
        <f t="shared" si="407"/>
        <v>0</v>
      </c>
      <c r="O327" s="176">
        <f t="shared" si="407"/>
        <v>0</v>
      </c>
      <c r="P327" s="176">
        <f t="shared" si="407"/>
        <v>0</v>
      </c>
      <c r="Q327" s="176">
        <f t="shared" si="407"/>
        <v>0</v>
      </c>
      <c r="R327" s="176">
        <f t="shared" si="407"/>
        <v>0</v>
      </c>
      <c r="S327" s="176">
        <f t="shared" si="407"/>
        <v>0</v>
      </c>
      <c r="T327" s="176">
        <f t="shared" si="407"/>
        <v>0</v>
      </c>
      <c r="U327" s="176">
        <f t="shared" si="407"/>
        <v>0</v>
      </c>
      <c r="V327" s="176">
        <f t="shared" si="407"/>
        <v>0</v>
      </c>
      <c r="W327" s="176">
        <f t="shared" si="407"/>
        <v>0</v>
      </c>
      <c r="X327" s="176">
        <f t="shared" si="407"/>
        <v>0</v>
      </c>
      <c r="Y327" s="176">
        <f t="shared" si="407"/>
        <v>0</v>
      </c>
      <c r="Z327" s="176">
        <f t="shared" si="407"/>
        <v>0</v>
      </c>
      <c r="AA327" s="176">
        <f t="shared" si="406"/>
        <v>0</v>
      </c>
      <c r="AB327" s="176">
        <f t="shared" si="406"/>
        <v>0</v>
      </c>
      <c r="AC327" s="176">
        <f t="shared" si="406"/>
        <v>0</v>
      </c>
      <c r="AD327" s="176">
        <f t="shared" si="406"/>
        <v>0</v>
      </c>
      <c r="AE327" s="176">
        <f t="shared" si="406"/>
        <v>0</v>
      </c>
      <c r="AF327" s="176">
        <f t="shared" si="406"/>
        <v>0</v>
      </c>
      <c r="AG327" s="176">
        <f t="shared" si="406"/>
        <v>0</v>
      </c>
      <c r="AH327" s="176">
        <f t="shared" si="406"/>
        <v>0</v>
      </c>
      <c r="AI327" s="176">
        <f t="shared" si="406"/>
        <v>0</v>
      </c>
      <c r="AJ327" s="176">
        <f t="shared" si="406"/>
        <v>0</v>
      </c>
      <c r="AK327" s="176">
        <f t="shared" si="406"/>
        <v>0</v>
      </c>
      <c r="AL327" s="176">
        <f t="shared" si="406"/>
        <v>0</v>
      </c>
      <c r="AM327" s="176">
        <f t="shared" si="406"/>
        <v>0</v>
      </c>
      <c r="AN327" s="176">
        <f t="shared" si="406"/>
        <v>0</v>
      </c>
      <c r="AO327" s="176">
        <f t="shared" si="406"/>
        <v>0</v>
      </c>
      <c r="AP327" s="176">
        <f t="shared" si="404"/>
        <v>0</v>
      </c>
      <c r="AQ327" s="176">
        <f t="shared" si="404"/>
        <v>0</v>
      </c>
      <c r="AR327" s="176">
        <f t="shared" si="404"/>
        <v>0</v>
      </c>
      <c r="AS327" s="176">
        <f t="shared" si="404"/>
        <v>0</v>
      </c>
      <c r="AT327" s="176">
        <f t="shared" si="404"/>
        <v>0</v>
      </c>
      <c r="AU327" s="176">
        <f t="shared" si="404"/>
        <v>0</v>
      </c>
      <c r="AV327" s="176">
        <f t="shared" si="404"/>
        <v>0</v>
      </c>
      <c r="AW327" s="176">
        <f t="shared" si="404"/>
        <v>0</v>
      </c>
      <c r="AX327" s="176">
        <f t="shared" si="404"/>
        <v>0</v>
      </c>
      <c r="AY327" s="176">
        <f t="shared" si="404"/>
        <v>0</v>
      </c>
      <c r="AZ327" s="176">
        <f t="shared" si="404"/>
        <v>0</v>
      </c>
      <c r="BA327" s="176">
        <f t="shared" si="404"/>
        <v>0</v>
      </c>
      <c r="BB327" s="176">
        <f t="shared" si="404"/>
        <v>0</v>
      </c>
      <c r="BC327" s="176">
        <f t="shared" si="404"/>
        <v>0</v>
      </c>
      <c r="BD327" s="176">
        <f t="shared" si="404"/>
        <v>0</v>
      </c>
      <c r="BE327" s="176">
        <f t="shared" si="404"/>
        <v>0</v>
      </c>
      <c r="BF327" s="176">
        <f t="shared" si="403"/>
        <v>0</v>
      </c>
      <c r="BG327" s="176">
        <f t="shared" si="403"/>
        <v>0</v>
      </c>
      <c r="BH327" s="176">
        <f t="shared" si="403"/>
        <v>0</v>
      </c>
      <c r="BI327" s="176">
        <f t="shared" si="403"/>
        <v>0</v>
      </c>
      <c r="BJ327" s="176">
        <f t="shared" si="403"/>
        <v>0</v>
      </c>
      <c r="BK327" s="176">
        <f t="shared" si="403"/>
        <v>0</v>
      </c>
      <c r="BL327" s="176">
        <f t="shared" si="403"/>
        <v>0</v>
      </c>
      <c r="BM327" s="176">
        <f t="shared" si="403"/>
        <v>0</v>
      </c>
      <c r="BN327" s="176">
        <f t="shared" si="403"/>
        <v>0</v>
      </c>
      <c r="BO327" s="176">
        <f t="shared" si="408"/>
        <v>0</v>
      </c>
      <c r="BP327" s="176">
        <f t="shared" si="408"/>
        <v>0</v>
      </c>
      <c r="BQ327" s="176">
        <f t="shared" si="408"/>
        <v>0</v>
      </c>
      <c r="BR327" s="176">
        <f t="shared" si="408"/>
        <v>0</v>
      </c>
      <c r="BS327" s="176">
        <f t="shared" si="408"/>
        <v>0</v>
      </c>
      <c r="BT327" s="176">
        <f t="shared" si="408"/>
        <v>0</v>
      </c>
      <c r="BU327" s="176">
        <f t="shared" si="408"/>
        <v>0</v>
      </c>
      <c r="BV327" s="176">
        <f t="shared" si="408"/>
        <v>0</v>
      </c>
      <c r="BW327" s="176">
        <f t="shared" si="408"/>
        <v>0</v>
      </c>
      <c r="BX327" s="176">
        <f t="shared" si="408"/>
        <v>0</v>
      </c>
      <c r="BY327" s="176">
        <f t="shared" si="408"/>
        <v>0</v>
      </c>
      <c r="BZ327" s="176">
        <f t="shared" si="408"/>
        <v>0</v>
      </c>
      <c r="CA327" s="176">
        <f t="shared" si="408"/>
        <v>0</v>
      </c>
      <c r="CB327" s="176">
        <f t="shared" si="408"/>
        <v>0</v>
      </c>
      <c r="CC327" s="176">
        <f t="shared" si="408"/>
        <v>0</v>
      </c>
      <c r="CD327" s="176">
        <f t="shared" si="408"/>
        <v>0</v>
      </c>
      <c r="CE327" s="176">
        <f t="shared" ref="CE327:CT342" si="410">+NORMDIST($H327,CE$12,CE$13,FALSE)</f>
        <v>0</v>
      </c>
      <c r="CF327" s="176">
        <f t="shared" si="410"/>
        <v>0</v>
      </c>
      <c r="CG327" s="176">
        <f t="shared" si="410"/>
        <v>0</v>
      </c>
      <c r="CH327" s="176">
        <f t="shared" si="410"/>
        <v>0</v>
      </c>
      <c r="CI327" s="176">
        <f t="shared" si="410"/>
        <v>0</v>
      </c>
      <c r="CJ327" s="176">
        <f t="shared" si="410"/>
        <v>0</v>
      </c>
      <c r="CK327" s="176">
        <f t="shared" si="410"/>
        <v>0</v>
      </c>
      <c r="CL327" s="176">
        <f t="shared" si="410"/>
        <v>0</v>
      </c>
      <c r="CM327" s="176">
        <f t="shared" si="410"/>
        <v>0</v>
      </c>
      <c r="CN327" s="176">
        <f t="shared" si="410"/>
        <v>0</v>
      </c>
      <c r="CO327" s="176">
        <f t="shared" si="410"/>
        <v>0</v>
      </c>
      <c r="CP327" s="176">
        <f t="shared" si="410"/>
        <v>0</v>
      </c>
      <c r="CQ327" s="176">
        <f t="shared" si="410"/>
        <v>0</v>
      </c>
      <c r="CR327" s="176">
        <f t="shared" si="410"/>
        <v>0</v>
      </c>
      <c r="CS327" s="176">
        <f t="shared" si="410"/>
        <v>0</v>
      </c>
      <c r="CT327" s="176">
        <f t="shared" si="410"/>
        <v>0</v>
      </c>
      <c r="CU327" s="176">
        <f t="shared" si="409"/>
        <v>0</v>
      </c>
      <c r="CV327" s="176">
        <f t="shared" si="409"/>
        <v>0</v>
      </c>
      <c r="CW327" s="176">
        <f t="shared" si="405"/>
        <v>0</v>
      </c>
      <c r="CX327" s="176">
        <f t="shared" si="405"/>
        <v>0</v>
      </c>
      <c r="CY327" s="176">
        <f t="shared" si="405"/>
        <v>0</v>
      </c>
      <c r="CZ327" s="176">
        <f t="shared" si="405"/>
        <v>0</v>
      </c>
      <c r="DA327" s="176">
        <f t="shared" si="405"/>
        <v>0</v>
      </c>
      <c r="DB327" s="176">
        <f t="shared" si="405"/>
        <v>0</v>
      </c>
      <c r="DC327" s="176">
        <f t="shared" si="405"/>
        <v>0</v>
      </c>
      <c r="DD327" s="176">
        <f t="shared" si="405"/>
        <v>0</v>
      </c>
      <c r="DE327" s="176">
        <f t="shared" si="405"/>
        <v>0</v>
      </c>
      <c r="DF327" s="176">
        <f t="shared" si="405"/>
        <v>0</v>
      </c>
    </row>
    <row r="328" spans="2:110" ht="12.75" customHeight="1" x14ac:dyDescent="0.25">
      <c r="B328" s="174"/>
      <c r="C328" s="174"/>
      <c r="D328" s="174">
        <f t="shared" si="347"/>
        <v>0</v>
      </c>
      <c r="E328"/>
      <c r="F328"/>
      <c r="G328" s="177">
        <v>315</v>
      </c>
      <c r="H328" s="176">
        <f t="shared" si="348"/>
        <v>48.841331348418997</v>
      </c>
      <c r="I328" s="176">
        <f t="shared" si="349"/>
        <v>0</v>
      </c>
      <c r="K328" s="176">
        <f t="shared" si="407"/>
        <v>0</v>
      </c>
      <c r="L328" s="176">
        <f t="shared" si="407"/>
        <v>0</v>
      </c>
      <c r="M328" s="176">
        <f t="shared" si="407"/>
        <v>0</v>
      </c>
      <c r="N328" s="176">
        <f t="shared" si="407"/>
        <v>0</v>
      </c>
      <c r="O328" s="176">
        <f t="shared" si="407"/>
        <v>0</v>
      </c>
      <c r="P328" s="176">
        <f t="shared" si="407"/>
        <v>0</v>
      </c>
      <c r="Q328" s="176">
        <f t="shared" si="407"/>
        <v>0</v>
      </c>
      <c r="R328" s="176">
        <f t="shared" si="407"/>
        <v>0</v>
      </c>
      <c r="S328" s="176">
        <f t="shared" si="407"/>
        <v>0</v>
      </c>
      <c r="T328" s="176">
        <f t="shared" si="407"/>
        <v>0</v>
      </c>
      <c r="U328" s="176">
        <f t="shared" si="407"/>
        <v>0</v>
      </c>
      <c r="V328" s="176">
        <f t="shared" si="407"/>
        <v>0</v>
      </c>
      <c r="W328" s="176">
        <f t="shared" si="407"/>
        <v>0</v>
      </c>
      <c r="X328" s="176">
        <f t="shared" si="407"/>
        <v>0</v>
      </c>
      <c r="Y328" s="176">
        <f t="shared" si="407"/>
        <v>0</v>
      </c>
      <c r="Z328" s="176">
        <f t="shared" si="407"/>
        <v>0</v>
      </c>
      <c r="AA328" s="176">
        <f t="shared" si="406"/>
        <v>0</v>
      </c>
      <c r="AB328" s="176">
        <f t="shared" si="406"/>
        <v>0</v>
      </c>
      <c r="AC328" s="176">
        <f t="shared" si="406"/>
        <v>0</v>
      </c>
      <c r="AD328" s="176">
        <f t="shared" si="406"/>
        <v>0</v>
      </c>
      <c r="AE328" s="176">
        <f t="shared" si="406"/>
        <v>0</v>
      </c>
      <c r="AF328" s="176">
        <f t="shared" si="406"/>
        <v>0</v>
      </c>
      <c r="AG328" s="176">
        <f t="shared" si="406"/>
        <v>0</v>
      </c>
      <c r="AH328" s="176">
        <f t="shared" si="406"/>
        <v>0</v>
      </c>
      <c r="AI328" s="176">
        <f t="shared" si="406"/>
        <v>0</v>
      </c>
      <c r="AJ328" s="176">
        <f t="shared" si="406"/>
        <v>0</v>
      </c>
      <c r="AK328" s="176">
        <f t="shared" si="406"/>
        <v>0</v>
      </c>
      <c r="AL328" s="176">
        <f t="shared" si="406"/>
        <v>0</v>
      </c>
      <c r="AM328" s="176">
        <f t="shared" si="406"/>
        <v>0</v>
      </c>
      <c r="AN328" s="176">
        <f t="shared" si="406"/>
        <v>0</v>
      </c>
      <c r="AO328" s="176">
        <f t="shared" si="406"/>
        <v>0</v>
      </c>
      <c r="AP328" s="176">
        <f t="shared" si="404"/>
        <v>0</v>
      </c>
      <c r="AQ328" s="176">
        <f t="shared" si="404"/>
        <v>0</v>
      </c>
      <c r="AR328" s="176">
        <f t="shared" si="404"/>
        <v>0</v>
      </c>
      <c r="AS328" s="176">
        <f t="shared" si="404"/>
        <v>0</v>
      </c>
      <c r="AT328" s="176">
        <f t="shared" si="404"/>
        <v>0</v>
      </c>
      <c r="AU328" s="176">
        <f t="shared" si="404"/>
        <v>0</v>
      </c>
      <c r="AV328" s="176">
        <f t="shared" si="404"/>
        <v>0</v>
      </c>
      <c r="AW328" s="176">
        <f t="shared" si="404"/>
        <v>0</v>
      </c>
      <c r="AX328" s="176">
        <f t="shared" si="404"/>
        <v>0</v>
      </c>
      <c r="AY328" s="176">
        <f t="shared" si="404"/>
        <v>0</v>
      </c>
      <c r="AZ328" s="176">
        <f t="shared" si="404"/>
        <v>0</v>
      </c>
      <c r="BA328" s="176">
        <f t="shared" si="404"/>
        <v>0</v>
      </c>
      <c r="BB328" s="176">
        <f t="shared" si="404"/>
        <v>0</v>
      </c>
      <c r="BC328" s="176">
        <f t="shared" si="404"/>
        <v>0</v>
      </c>
      <c r="BD328" s="176">
        <f t="shared" si="404"/>
        <v>0</v>
      </c>
      <c r="BE328" s="176">
        <f t="shared" si="404"/>
        <v>0</v>
      </c>
      <c r="BF328" s="176">
        <f t="shared" si="403"/>
        <v>0</v>
      </c>
      <c r="BG328" s="176">
        <f t="shared" si="403"/>
        <v>0</v>
      </c>
      <c r="BH328" s="176">
        <f t="shared" si="403"/>
        <v>0</v>
      </c>
      <c r="BI328" s="176">
        <f t="shared" si="403"/>
        <v>0</v>
      </c>
      <c r="BJ328" s="176">
        <f t="shared" si="403"/>
        <v>0</v>
      </c>
      <c r="BK328" s="176">
        <f t="shared" si="403"/>
        <v>0</v>
      </c>
      <c r="BL328" s="176">
        <f t="shared" si="403"/>
        <v>0</v>
      </c>
      <c r="BM328" s="176">
        <f t="shared" si="403"/>
        <v>0</v>
      </c>
      <c r="BN328" s="176">
        <f t="shared" si="403"/>
        <v>0</v>
      </c>
      <c r="BO328" s="176">
        <f t="shared" si="408"/>
        <v>0</v>
      </c>
      <c r="BP328" s="176">
        <f t="shared" si="408"/>
        <v>0</v>
      </c>
      <c r="BQ328" s="176">
        <f t="shared" si="408"/>
        <v>0</v>
      </c>
      <c r="BR328" s="176">
        <f t="shared" si="408"/>
        <v>0</v>
      </c>
      <c r="BS328" s="176">
        <f t="shared" si="408"/>
        <v>0</v>
      </c>
      <c r="BT328" s="176">
        <f t="shared" si="408"/>
        <v>0</v>
      </c>
      <c r="BU328" s="176">
        <f t="shared" si="408"/>
        <v>0</v>
      </c>
      <c r="BV328" s="176">
        <f t="shared" si="408"/>
        <v>0</v>
      </c>
      <c r="BW328" s="176">
        <f t="shared" si="408"/>
        <v>0</v>
      </c>
      <c r="BX328" s="176">
        <f t="shared" si="408"/>
        <v>0</v>
      </c>
      <c r="BY328" s="176">
        <f t="shared" si="408"/>
        <v>0</v>
      </c>
      <c r="BZ328" s="176">
        <f t="shared" si="408"/>
        <v>0</v>
      </c>
      <c r="CA328" s="176">
        <f t="shared" si="408"/>
        <v>0</v>
      </c>
      <c r="CB328" s="176">
        <f t="shared" si="408"/>
        <v>0</v>
      </c>
      <c r="CC328" s="176">
        <f t="shared" si="408"/>
        <v>0</v>
      </c>
      <c r="CD328" s="176">
        <f t="shared" si="408"/>
        <v>0</v>
      </c>
      <c r="CE328" s="176">
        <f t="shared" si="410"/>
        <v>0</v>
      </c>
      <c r="CF328" s="176">
        <f t="shared" si="410"/>
        <v>0</v>
      </c>
      <c r="CG328" s="176">
        <f t="shared" si="410"/>
        <v>0</v>
      </c>
      <c r="CH328" s="176">
        <f t="shared" si="410"/>
        <v>0</v>
      </c>
      <c r="CI328" s="176">
        <f t="shared" si="410"/>
        <v>0</v>
      </c>
      <c r="CJ328" s="176">
        <f t="shared" si="410"/>
        <v>0</v>
      </c>
      <c r="CK328" s="176">
        <f t="shared" si="410"/>
        <v>0</v>
      </c>
      <c r="CL328" s="176">
        <f t="shared" si="410"/>
        <v>0</v>
      </c>
      <c r="CM328" s="176">
        <f t="shared" si="410"/>
        <v>0</v>
      </c>
      <c r="CN328" s="176">
        <f t="shared" si="410"/>
        <v>0</v>
      </c>
      <c r="CO328" s="176">
        <f t="shared" si="410"/>
        <v>0</v>
      </c>
      <c r="CP328" s="176">
        <f t="shared" si="410"/>
        <v>0</v>
      </c>
      <c r="CQ328" s="176">
        <f t="shared" si="410"/>
        <v>0</v>
      </c>
      <c r="CR328" s="176">
        <f t="shared" si="410"/>
        <v>0</v>
      </c>
      <c r="CS328" s="176">
        <f t="shared" si="410"/>
        <v>0</v>
      </c>
      <c r="CT328" s="176">
        <f t="shared" si="410"/>
        <v>0</v>
      </c>
      <c r="CU328" s="176">
        <f t="shared" si="409"/>
        <v>0</v>
      </c>
      <c r="CV328" s="176">
        <f t="shared" si="409"/>
        <v>0</v>
      </c>
      <c r="CW328" s="176">
        <f t="shared" si="405"/>
        <v>0</v>
      </c>
      <c r="CX328" s="176">
        <f t="shared" si="405"/>
        <v>0</v>
      </c>
      <c r="CY328" s="176">
        <f t="shared" si="405"/>
        <v>0</v>
      </c>
      <c r="CZ328" s="176">
        <f t="shared" si="405"/>
        <v>0</v>
      </c>
      <c r="DA328" s="176">
        <f t="shared" si="405"/>
        <v>0</v>
      </c>
      <c r="DB328" s="176">
        <f t="shared" si="405"/>
        <v>0</v>
      </c>
      <c r="DC328" s="176">
        <f t="shared" si="405"/>
        <v>0</v>
      </c>
      <c r="DD328" s="176">
        <f t="shared" si="405"/>
        <v>0</v>
      </c>
      <c r="DE328" s="176">
        <f t="shared" si="405"/>
        <v>0</v>
      </c>
      <c r="DF328" s="176">
        <f t="shared" si="405"/>
        <v>0</v>
      </c>
    </row>
    <row r="329" spans="2:110" ht="12.75" customHeight="1" x14ac:dyDescent="0.25">
      <c r="B329" s="174"/>
      <c r="C329" s="174"/>
      <c r="D329" s="174">
        <f t="shared" si="347"/>
        <v>0</v>
      </c>
      <c r="E329"/>
      <c r="F329"/>
      <c r="G329" s="177">
        <v>316</v>
      </c>
      <c r="H329" s="176">
        <f t="shared" si="348"/>
        <v>48.996383193969535</v>
      </c>
      <c r="I329" s="176">
        <f t="shared" si="349"/>
        <v>0</v>
      </c>
      <c r="K329" s="176">
        <f t="shared" si="407"/>
        <v>0</v>
      </c>
      <c r="L329" s="176">
        <f t="shared" si="407"/>
        <v>0</v>
      </c>
      <c r="M329" s="176">
        <f t="shared" si="407"/>
        <v>0</v>
      </c>
      <c r="N329" s="176">
        <f t="shared" si="407"/>
        <v>0</v>
      </c>
      <c r="O329" s="176">
        <f t="shared" si="407"/>
        <v>0</v>
      </c>
      <c r="P329" s="176">
        <f t="shared" si="407"/>
        <v>0</v>
      </c>
      <c r="Q329" s="176">
        <f t="shared" si="407"/>
        <v>0</v>
      </c>
      <c r="R329" s="176">
        <f t="shared" si="407"/>
        <v>0</v>
      </c>
      <c r="S329" s="176">
        <f t="shared" si="407"/>
        <v>0</v>
      </c>
      <c r="T329" s="176">
        <f t="shared" si="407"/>
        <v>0</v>
      </c>
      <c r="U329" s="176">
        <f t="shared" si="407"/>
        <v>0</v>
      </c>
      <c r="V329" s="176">
        <f t="shared" si="407"/>
        <v>0</v>
      </c>
      <c r="W329" s="176">
        <f t="shared" si="407"/>
        <v>0</v>
      </c>
      <c r="X329" s="176">
        <f t="shared" si="407"/>
        <v>0</v>
      </c>
      <c r="Y329" s="176">
        <f t="shared" si="407"/>
        <v>0</v>
      </c>
      <c r="Z329" s="176">
        <f t="shared" si="407"/>
        <v>0</v>
      </c>
      <c r="AA329" s="176">
        <f t="shared" si="406"/>
        <v>0</v>
      </c>
      <c r="AB329" s="176">
        <f t="shared" si="406"/>
        <v>0</v>
      </c>
      <c r="AC329" s="176">
        <f t="shared" si="406"/>
        <v>0</v>
      </c>
      <c r="AD329" s="176">
        <f t="shared" si="406"/>
        <v>0</v>
      </c>
      <c r="AE329" s="176">
        <f t="shared" si="406"/>
        <v>0</v>
      </c>
      <c r="AF329" s="176">
        <f t="shared" si="406"/>
        <v>0</v>
      </c>
      <c r="AG329" s="176">
        <f t="shared" si="406"/>
        <v>0</v>
      </c>
      <c r="AH329" s="176">
        <f t="shared" si="406"/>
        <v>0</v>
      </c>
      <c r="AI329" s="176">
        <f t="shared" si="406"/>
        <v>0</v>
      </c>
      <c r="AJ329" s="176">
        <f t="shared" si="406"/>
        <v>0</v>
      </c>
      <c r="AK329" s="176">
        <f t="shared" si="406"/>
        <v>0</v>
      </c>
      <c r="AL329" s="176">
        <f t="shared" si="406"/>
        <v>0</v>
      </c>
      <c r="AM329" s="176">
        <f t="shared" si="406"/>
        <v>0</v>
      </c>
      <c r="AN329" s="176">
        <f t="shared" si="406"/>
        <v>0</v>
      </c>
      <c r="AO329" s="176">
        <f t="shared" si="406"/>
        <v>0</v>
      </c>
      <c r="AP329" s="176">
        <f t="shared" si="404"/>
        <v>0</v>
      </c>
      <c r="AQ329" s="176">
        <f t="shared" si="404"/>
        <v>0</v>
      </c>
      <c r="AR329" s="176">
        <f t="shared" si="404"/>
        <v>0</v>
      </c>
      <c r="AS329" s="176">
        <f t="shared" si="404"/>
        <v>0</v>
      </c>
      <c r="AT329" s="176">
        <f t="shared" si="404"/>
        <v>0</v>
      </c>
      <c r="AU329" s="176">
        <f t="shared" si="404"/>
        <v>0</v>
      </c>
      <c r="AV329" s="176">
        <f t="shared" si="404"/>
        <v>0</v>
      </c>
      <c r="AW329" s="176">
        <f t="shared" si="404"/>
        <v>0</v>
      </c>
      <c r="AX329" s="176">
        <f t="shared" si="404"/>
        <v>0</v>
      </c>
      <c r="AY329" s="176">
        <f t="shared" si="404"/>
        <v>0</v>
      </c>
      <c r="AZ329" s="176">
        <f t="shared" si="404"/>
        <v>0</v>
      </c>
      <c r="BA329" s="176">
        <f t="shared" si="404"/>
        <v>0</v>
      </c>
      <c r="BB329" s="176">
        <f t="shared" si="404"/>
        <v>0</v>
      </c>
      <c r="BC329" s="176">
        <f t="shared" si="404"/>
        <v>0</v>
      </c>
      <c r="BD329" s="176">
        <f t="shared" si="404"/>
        <v>0</v>
      </c>
      <c r="BE329" s="176">
        <f t="shared" si="404"/>
        <v>0</v>
      </c>
      <c r="BF329" s="176">
        <f t="shared" si="403"/>
        <v>0</v>
      </c>
      <c r="BG329" s="176">
        <f t="shared" si="403"/>
        <v>0</v>
      </c>
      <c r="BH329" s="176">
        <f t="shared" si="403"/>
        <v>0</v>
      </c>
      <c r="BI329" s="176">
        <f t="shared" si="403"/>
        <v>0</v>
      </c>
      <c r="BJ329" s="176">
        <f t="shared" si="403"/>
        <v>0</v>
      </c>
      <c r="BK329" s="176">
        <f t="shared" si="403"/>
        <v>0</v>
      </c>
      <c r="BL329" s="176">
        <f t="shared" si="403"/>
        <v>0</v>
      </c>
      <c r="BM329" s="176">
        <f t="shared" si="403"/>
        <v>0</v>
      </c>
      <c r="BN329" s="176">
        <f t="shared" si="403"/>
        <v>0</v>
      </c>
      <c r="BO329" s="176">
        <f t="shared" si="408"/>
        <v>0</v>
      </c>
      <c r="BP329" s="176">
        <f t="shared" si="408"/>
        <v>0</v>
      </c>
      <c r="BQ329" s="176">
        <f t="shared" si="408"/>
        <v>0</v>
      </c>
      <c r="BR329" s="176">
        <f t="shared" si="408"/>
        <v>0</v>
      </c>
      <c r="BS329" s="176">
        <f t="shared" si="408"/>
        <v>0</v>
      </c>
      <c r="BT329" s="176">
        <f t="shared" si="408"/>
        <v>0</v>
      </c>
      <c r="BU329" s="176">
        <f t="shared" si="408"/>
        <v>0</v>
      </c>
      <c r="BV329" s="176">
        <f t="shared" si="408"/>
        <v>0</v>
      </c>
      <c r="BW329" s="176">
        <f t="shared" si="408"/>
        <v>0</v>
      </c>
      <c r="BX329" s="176">
        <f t="shared" si="408"/>
        <v>0</v>
      </c>
      <c r="BY329" s="176">
        <f t="shared" si="408"/>
        <v>0</v>
      </c>
      <c r="BZ329" s="176">
        <f t="shared" si="408"/>
        <v>0</v>
      </c>
      <c r="CA329" s="176">
        <f t="shared" si="408"/>
        <v>0</v>
      </c>
      <c r="CB329" s="176">
        <f t="shared" si="408"/>
        <v>0</v>
      </c>
      <c r="CC329" s="176">
        <f t="shared" si="408"/>
        <v>0</v>
      </c>
      <c r="CD329" s="176">
        <f t="shared" si="408"/>
        <v>0</v>
      </c>
      <c r="CE329" s="176">
        <f t="shared" si="410"/>
        <v>0</v>
      </c>
      <c r="CF329" s="176">
        <f t="shared" si="410"/>
        <v>0</v>
      </c>
      <c r="CG329" s="176">
        <f t="shared" si="410"/>
        <v>0</v>
      </c>
      <c r="CH329" s="176">
        <f t="shared" si="410"/>
        <v>0</v>
      </c>
      <c r="CI329" s="176">
        <f t="shared" si="410"/>
        <v>0</v>
      </c>
      <c r="CJ329" s="176">
        <f t="shared" si="410"/>
        <v>0</v>
      </c>
      <c r="CK329" s="176">
        <f t="shared" si="410"/>
        <v>0</v>
      </c>
      <c r="CL329" s="176">
        <f t="shared" si="410"/>
        <v>0</v>
      </c>
      <c r="CM329" s="176">
        <f t="shared" si="410"/>
        <v>0</v>
      </c>
      <c r="CN329" s="176">
        <f t="shared" si="410"/>
        <v>0</v>
      </c>
      <c r="CO329" s="176">
        <f t="shared" si="410"/>
        <v>0</v>
      </c>
      <c r="CP329" s="176">
        <f t="shared" si="410"/>
        <v>0</v>
      </c>
      <c r="CQ329" s="176">
        <f t="shared" si="410"/>
        <v>0</v>
      </c>
      <c r="CR329" s="176">
        <f t="shared" si="410"/>
        <v>0</v>
      </c>
      <c r="CS329" s="176">
        <f t="shared" si="410"/>
        <v>0</v>
      </c>
      <c r="CT329" s="176">
        <f t="shared" si="410"/>
        <v>0</v>
      </c>
      <c r="CU329" s="176">
        <f t="shared" si="409"/>
        <v>0</v>
      </c>
      <c r="CV329" s="176">
        <f t="shared" si="409"/>
        <v>0</v>
      </c>
      <c r="CW329" s="176">
        <f t="shared" si="405"/>
        <v>0</v>
      </c>
      <c r="CX329" s="176">
        <f t="shared" si="405"/>
        <v>0</v>
      </c>
      <c r="CY329" s="176">
        <f t="shared" si="405"/>
        <v>0</v>
      </c>
      <c r="CZ329" s="176">
        <f t="shared" si="405"/>
        <v>0</v>
      </c>
      <c r="DA329" s="176">
        <f t="shared" si="405"/>
        <v>0</v>
      </c>
      <c r="DB329" s="176">
        <f t="shared" si="405"/>
        <v>0</v>
      </c>
      <c r="DC329" s="176">
        <f t="shared" si="405"/>
        <v>0</v>
      </c>
      <c r="DD329" s="176">
        <f t="shared" si="405"/>
        <v>0</v>
      </c>
      <c r="DE329" s="176">
        <f t="shared" si="405"/>
        <v>0</v>
      </c>
      <c r="DF329" s="176">
        <f t="shared" si="405"/>
        <v>0</v>
      </c>
    </row>
    <row r="330" spans="2:110" ht="12.75" customHeight="1" x14ac:dyDescent="0.25">
      <c r="B330" s="174"/>
      <c r="C330" s="174"/>
      <c r="D330" s="174">
        <f t="shared" si="347"/>
        <v>0</v>
      </c>
      <c r="E330"/>
      <c r="F330"/>
      <c r="G330" s="177">
        <v>317</v>
      </c>
      <c r="H330" s="176">
        <f t="shared" si="348"/>
        <v>49.151435039520074</v>
      </c>
      <c r="I330" s="176">
        <f t="shared" si="349"/>
        <v>0</v>
      </c>
      <c r="K330" s="176">
        <f t="shared" si="407"/>
        <v>0</v>
      </c>
      <c r="L330" s="176">
        <f t="shared" si="407"/>
        <v>0</v>
      </c>
      <c r="M330" s="176">
        <f t="shared" si="407"/>
        <v>0</v>
      </c>
      <c r="N330" s="176">
        <f t="shared" si="407"/>
        <v>0</v>
      </c>
      <c r="O330" s="176">
        <f t="shared" si="407"/>
        <v>0</v>
      </c>
      <c r="P330" s="176">
        <f t="shared" si="407"/>
        <v>0</v>
      </c>
      <c r="Q330" s="176">
        <f t="shared" si="407"/>
        <v>0</v>
      </c>
      <c r="R330" s="176">
        <f t="shared" si="407"/>
        <v>0</v>
      </c>
      <c r="S330" s="176">
        <f t="shared" si="407"/>
        <v>0</v>
      </c>
      <c r="T330" s="176">
        <f t="shared" si="407"/>
        <v>0</v>
      </c>
      <c r="U330" s="176">
        <f t="shared" si="407"/>
        <v>0</v>
      </c>
      <c r="V330" s="176">
        <f t="shared" si="407"/>
        <v>0</v>
      </c>
      <c r="W330" s="176">
        <f t="shared" si="407"/>
        <v>0</v>
      </c>
      <c r="X330" s="176">
        <f t="shared" si="407"/>
        <v>0</v>
      </c>
      <c r="Y330" s="176">
        <f t="shared" si="407"/>
        <v>0</v>
      </c>
      <c r="Z330" s="176">
        <f t="shared" si="407"/>
        <v>0</v>
      </c>
      <c r="AA330" s="176">
        <f t="shared" si="406"/>
        <v>0</v>
      </c>
      <c r="AB330" s="176">
        <f t="shared" si="406"/>
        <v>0</v>
      </c>
      <c r="AC330" s="176">
        <f t="shared" si="406"/>
        <v>0</v>
      </c>
      <c r="AD330" s="176">
        <f t="shared" si="406"/>
        <v>0</v>
      </c>
      <c r="AE330" s="176">
        <f t="shared" si="406"/>
        <v>0</v>
      </c>
      <c r="AF330" s="176">
        <f t="shared" si="406"/>
        <v>0</v>
      </c>
      <c r="AG330" s="176">
        <f t="shared" si="406"/>
        <v>0</v>
      </c>
      <c r="AH330" s="176">
        <f t="shared" si="406"/>
        <v>0</v>
      </c>
      <c r="AI330" s="176">
        <f t="shared" si="406"/>
        <v>0</v>
      </c>
      <c r="AJ330" s="176">
        <f t="shared" si="406"/>
        <v>0</v>
      </c>
      <c r="AK330" s="176">
        <f t="shared" si="406"/>
        <v>0</v>
      </c>
      <c r="AL330" s="176">
        <f t="shared" si="406"/>
        <v>0</v>
      </c>
      <c r="AM330" s="176">
        <f t="shared" si="406"/>
        <v>0</v>
      </c>
      <c r="AN330" s="176">
        <f t="shared" si="406"/>
        <v>0</v>
      </c>
      <c r="AO330" s="176">
        <f t="shared" si="406"/>
        <v>0</v>
      </c>
      <c r="AP330" s="176">
        <f t="shared" si="404"/>
        <v>0</v>
      </c>
      <c r="AQ330" s="176">
        <f t="shared" si="404"/>
        <v>0</v>
      </c>
      <c r="AR330" s="176">
        <f t="shared" si="404"/>
        <v>0</v>
      </c>
      <c r="AS330" s="176">
        <f t="shared" si="404"/>
        <v>0</v>
      </c>
      <c r="AT330" s="176">
        <f t="shared" si="404"/>
        <v>0</v>
      </c>
      <c r="AU330" s="176">
        <f t="shared" si="404"/>
        <v>0</v>
      </c>
      <c r="AV330" s="176">
        <f t="shared" si="404"/>
        <v>0</v>
      </c>
      <c r="AW330" s="176">
        <f t="shared" si="404"/>
        <v>0</v>
      </c>
      <c r="AX330" s="176">
        <f t="shared" si="404"/>
        <v>0</v>
      </c>
      <c r="AY330" s="176">
        <f t="shared" si="404"/>
        <v>0</v>
      </c>
      <c r="AZ330" s="176">
        <f t="shared" si="404"/>
        <v>0</v>
      </c>
      <c r="BA330" s="176">
        <f t="shared" si="404"/>
        <v>0</v>
      </c>
      <c r="BB330" s="176">
        <f t="shared" si="404"/>
        <v>0</v>
      </c>
      <c r="BC330" s="176">
        <f t="shared" si="404"/>
        <v>0</v>
      </c>
      <c r="BD330" s="176">
        <f t="shared" si="404"/>
        <v>0</v>
      </c>
      <c r="BE330" s="176">
        <f t="shared" si="404"/>
        <v>0</v>
      </c>
      <c r="BF330" s="176">
        <f t="shared" si="403"/>
        <v>0</v>
      </c>
      <c r="BG330" s="176">
        <f t="shared" si="403"/>
        <v>0</v>
      </c>
      <c r="BH330" s="176">
        <f t="shared" si="403"/>
        <v>0</v>
      </c>
      <c r="BI330" s="176">
        <f t="shared" si="403"/>
        <v>0</v>
      </c>
      <c r="BJ330" s="176">
        <f t="shared" si="403"/>
        <v>0</v>
      </c>
      <c r="BK330" s="176">
        <f t="shared" si="403"/>
        <v>0</v>
      </c>
      <c r="BL330" s="176">
        <f t="shared" si="403"/>
        <v>0</v>
      </c>
      <c r="BM330" s="176">
        <f t="shared" si="403"/>
        <v>0</v>
      </c>
      <c r="BN330" s="176">
        <f t="shared" si="403"/>
        <v>0</v>
      </c>
      <c r="BO330" s="176">
        <f t="shared" si="408"/>
        <v>0</v>
      </c>
      <c r="BP330" s="176">
        <f t="shared" si="408"/>
        <v>0</v>
      </c>
      <c r="BQ330" s="176">
        <f t="shared" si="408"/>
        <v>0</v>
      </c>
      <c r="BR330" s="176">
        <f t="shared" si="408"/>
        <v>0</v>
      </c>
      <c r="BS330" s="176">
        <f t="shared" si="408"/>
        <v>0</v>
      </c>
      <c r="BT330" s="176">
        <f t="shared" si="408"/>
        <v>0</v>
      </c>
      <c r="BU330" s="176">
        <f t="shared" si="408"/>
        <v>0</v>
      </c>
      <c r="BV330" s="176">
        <f t="shared" si="408"/>
        <v>0</v>
      </c>
      <c r="BW330" s="176">
        <f t="shared" si="408"/>
        <v>0</v>
      </c>
      <c r="BX330" s="176">
        <f t="shared" si="408"/>
        <v>0</v>
      </c>
      <c r="BY330" s="176">
        <f t="shared" si="408"/>
        <v>0</v>
      </c>
      <c r="BZ330" s="176">
        <f t="shared" si="408"/>
        <v>0</v>
      </c>
      <c r="CA330" s="176">
        <f t="shared" si="408"/>
        <v>0</v>
      </c>
      <c r="CB330" s="176">
        <f t="shared" si="408"/>
        <v>0</v>
      </c>
      <c r="CC330" s="176">
        <f t="shared" si="408"/>
        <v>0</v>
      </c>
      <c r="CD330" s="176">
        <f t="shared" si="408"/>
        <v>0</v>
      </c>
      <c r="CE330" s="176">
        <f t="shared" si="410"/>
        <v>0</v>
      </c>
      <c r="CF330" s="176">
        <f t="shared" si="410"/>
        <v>0</v>
      </c>
      <c r="CG330" s="176">
        <f t="shared" si="410"/>
        <v>0</v>
      </c>
      <c r="CH330" s="176">
        <f t="shared" si="410"/>
        <v>0</v>
      </c>
      <c r="CI330" s="176">
        <f t="shared" si="410"/>
        <v>0</v>
      </c>
      <c r="CJ330" s="176">
        <f t="shared" si="410"/>
        <v>0</v>
      </c>
      <c r="CK330" s="176">
        <f t="shared" si="410"/>
        <v>0</v>
      </c>
      <c r="CL330" s="176">
        <f t="shared" si="410"/>
        <v>0</v>
      </c>
      <c r="CM330" s="176">
        <f t="shared" si="410"/>
        <v>0</v>
      </c>
      <c r="CN330" s="176">
        <f t="shared" si="410"/>
        <v>0</v>
      </c>
      <c r="CO330" s="176">
        <f t="shared" si="410"/>
        <v>0</v>
      </c>
      <c r="CP330" s="176">
        <f t="shared" si="410"/>
        <v>0</v>
      </c>
      <c r="CQ330" s="176">
        <f t="shared" si="410"/>
        <v>0</v>
      </c>
      <c r="CR330" s="176">
        <f t="shared" si="410"/>
        <v>0</v>
      </c>
      <c r="CS330" s="176">
        <f t="shared" si="410"/>
        <v>0</v>
      </c>
      <c r="CT330" s="176">
        <f t="shared" si="410"/>
        <v>0</v>
      </c>
      <c r="CU330" s="176">
        <f t="shared" si="409"/>
        <v>0</v>
      </c>
      <c r="CV330" s="176">
        <f t="shared" si="409"/>
        <v>0</v>
      </c>
      <c r="CW330" s="176">
        <f t="shared" si="405"/>
        <v>0</v>
      </c>
      <c r="CX330" s="176">
        <f t="shared" si="405"/>
        <v>0</v>
      </c>
      <c r="CY330" s="176">
        <f t="shared" si="405"/>
        <v>0</v>
      </c>
      <c r="CZ330" s="176">
        <f t="shared" si="405"/>
        <v>0</v>
      </c>
      <c r="DA330" s="176">
        <f t="shared" si="405"/>
        <v>0</v>
      </c>
      <c r="DB330" s="176">
        <f t="shared" si="405"/>
        <v>0</v>
      </c>
      <c r="DC330" s="176">
        <f t="shared" si="405"/>
        <v>0</v>
      </c>
      <c r="DD330" s="176">
        <f t="shared" si="405"/>
        <v>0</v>
      </c>
      <c r="DE330" s="176">
        <f t="shared" si="405"/>
        <v>0</v>
      </c>
      <c r="DF330" s="176">
        <f t="shared" si="405"/>
        <v>0</v>
      </c>
    </row>
    <row r="331" spans="2:110" ht="12.75" customHeight="1" x14ac:dyDescent="0.25">
      <c r="B331" s="174"/>
      <c r="C331" s="174"/>
      <c r="D331" s="174">
        <f t="shared" si="347"/>
        <v>0</v>
      </c>
      <c r="E331"/>
      <c r="F331"/>
      <c r="G331" s="177">
        <v>318</v>
      </c>
      <c r="H331" s="176">
        <f t="shared" si="348"/>
        <v>49.306486885070605</v>
      </c>
      <c r="I331" s="176">
        <f t="shared" si="349"/>
        <v>0</v>
      </c>
      <c r="K331" s="176">
        <f t="shared" si="407"/>
        <v>0</v>
      </c>
      <c r="L331" s="176">
        <f t="shared" si="407"/>
        <v>0</v>
      </c>
      <c r="M331" s="176">
        <f t="shared" si="407"/>
        <v>0</v>
      </c>
      <c r="N331" s="176">
        <f t="shared" si="407"/>
        <v>0</v>
      </c>
      <c r="O331" s="176">
        <f t="shared" si="407"/>
        <v>0</v>
      </c>
      <c r="P331" s="176">
        <f t="shared" si="407"/>
        <v>0</v>
      </c>
      <c r="Q331" s="176">
        <f t="shared" si="407"/>
        <v>0</v>
      </c>
      <c r="R331" s="176">
        <f t="shared" si="407"/>
        <v>0</v>
      </c>
      <c r="S331" s="176">
        <f t="shared" si="407"/>
        <v>0</v>
      </c>
      <c r="T331" s="176">
        <f t="shared" si="407"/>
        <v>0</v>
      </c>
      <c r="U331" s="176">
        <f t="shared" si="407"/>
        <v>0</v>
      </c>
      <c r="V331" s="176">
        <f t="shared" si="407"/>
        <v>0</v>
      </c>
      <c r="W331" s="176">
        <f t="shared" si="407"/>
        <v>0</v>
      </c>
      <c r="X331" s="176">
        <f t="shared" si="407"/>
        <v>0</v>
      </c>
      <c r="Y331" s="176">
        <f t="shared" si="407"/>
        <v>0</v>
      </c>
      <c r="Z331" s="176">
        <f t="shared" si="407"/>
        <v>0</v>
      </c>
      <c r="AA331" s="176">
        <f t="shared" si="406"/>
        <v>0</v>
      </c>
      <c r="AB331" s="176">
        <f t="shared" si="406"/>
        <v>0</v>
      </c>
      <c r="AC331" s="176">
        <f t="shared" si="406"/>
        <v>0</v>
      </c>
      <c r="AD331" s="176">
        <f t="shared" si="406"/>
        <v>0</v>
      </c>
      <c r="AE331" s="176">
        <f t="shared" si="406"/>
        <v>0</v>
      </c>
      <c r="AF331" s="176">
        <f t="shared" si="406"/>
        <v>0</v>
      </c>
      <c r="AG331" s="176">
        <f t="shared" si="406"/>
        <v>0</v>
      </c>
      <c r="AH331" s="176">
        <f t="shared" si="406"/>
        <v>0</v>
      </c>
      <c r="AI331" s="176">
        <f t="shared" si="406"/>
        <v>0</v>
      </c>
      <c r="AJ331" s="176">
        <f t="shared" si="406"/>
        <v>0</v>
      </c>
      <c r="AK331" s="176">
        <f t="shared" si="406"/>
        <v>0</v>
      </c>
      <c r="AL331" s="176">
        <f t="shared" si="406"/>
        <v>0</v>
      </c>
      <c r="AM331" s="176">
        <f t="shared" si="406"/>
        <v>0</v>
      </c>
      <c r="AN331" s="176">
        <f t="shared" si="406"/>
        <v>0</v>
      </c>
      <c r="AO331" s="176">
        <f t="shared" si="406"/>
        <v>0</v>
      </c>
      <c r="AP331" s="176">
        <f t="shared" si="404"/>
        <v>0</v>
      </c>
      <c r="AQ331" s="176">
        <f t="shared" si="404"/>
        <v>0</v>
      </c>
      <c r="AR331" s="176">
        <f t="shared" si="404"/>
        <v>0</v>
      </c>
      <c r="AS331" s="176">
        <f t="shared" si="404"/>
        <v>0</v>
      </c>
      <c r="AT331" s="176">
        <f t="shared" si="404"/>
        <v>0</v>
      </c>
      <c r="AU331" s="176">
        <f t="shared" si="404"/>
        <v>0</v>
      </c>
      <c r="AV331" s="176">
        <f t="shared" si="404"/>
        <v>0</v>
      </c>
      <c r="AW331" s="176">
        <f t="shared" si="404"/>
        <v>0</v>
      </c>
      <c r="AX331" s="176">
        <f t="shared" si="404"/>
        <v>0</v>
      </c>
      <c r="AY331" s="176">
        <f t="shared" si="404"/>
        <v>0</v>
      </c>
      <c r="AZ331" s="176">
        <f t="shared" si="404"/>
        <v>0</v>
      </c>
      <c r="BA331" s="176">
        <f t="shared" si="404"/>
        <v>0</v>
      </c>
      <c r="BB331" s="176">
        <f t="shared" si="404"/>
        <v>0</v>
      </c>
      <c r="BC331" s="176">
        <f t="shared" si="404"/>
        <v>0</v>
      </c>
      <c r="BD331" s="176">
        <f t="shared" si="404"/>
        <v>0</v>
      </c>
      <c r="BE331" s="176">
        <f t="shared" ref="BE331:BT349" si="411">+NORMDIST($H331,BE$12,BE$13,FALSE)</f>
        <v>0</v>
      </c>
      <c r="BF331" s="176">
        <f t="shared" si="411"/>
        <v>0</v>
      </c>
      <c r="BG331" s="176">
        <f t="shared" si="403"/>
        <v>0</v>
      </c>
      <c r="BH331" s="176">
        <f t="shared" si="403"/>
        <v>0</v>
      </c>
      <c r="BI331" s="176">
        <f t="shared" si="403"/>
        <v>0</v>
      </c>
      <c r="BJ331" s="176">
        <f t="shared" si="403"/>
        <v>0</v>
      </c>
      <c r="BK331" s="176">
        <f t="shared" si="403"/>
        <v>0</v>
      </c>
      <c r="BL331" s="176">
        <f t="shared" si="403"/>
        <v>0</v>
      </c>
      <c r="BM331" s="176">
        <f t="shared" si="403"/>
        <v>0</v>
      </c>
      <c r="BN331" s="176">
        <f t="shared" si="403"/>
        <v>0</v>
      </c>
      <c r="BO331" s="176">
        <f t="shared" si="408"/>
        <v>0</v>
      </c>
      <c r="BP331" s="176">
        <f t="shared" si="408"/>
        <v>0</v>
      </c>
      <c r="BQ331" s="176">
        <f t="shared" si="408"/>
        <v>0</v>
      </c>
      <c r="BR331" s="176">
        <f t="shared" si="408"/>
        <v>0</v>
      </c>
      <c r="BS331" s="176">
        <f t="shared" si="408"/>
        <v>0</v>
      </c>
      <c r="BT331" s="176">
        <f t="shared" si="408"/>
        <v>0</v>
      </c>
      <c r="BU331" s="176">
        <f t="shared" si="408"/>
        <v>0</v>
      </c>
      <c r="BV331" s="176">
        <f t="shared" si="408"/>
        <v>0</v>
      </c>
      <c r="BW331" s="176">
        <f t="shared" si="408"/>
        <v>0</v>
      </c>
      <c r="BX331" s="176">
        <f t="shared" si="408"/>
        <v>0</v>
      </c>
      <c r="BY331" s="176">
        <f t="shared" si="408"/>
        <v>0</v>
      </c>
      <c r="BZ331" s="176">
        <f t="shared" si="408"/>
        <v>0</v>
      </c>
      <c r="CA331" s="176">
        <f t="shared" si="408"/>
        <v>0</v>
      </c>
      <c r="CB331" s="176">
        <f t="shared" si="408"/>
        <v>0</v>
      </c>
      <c r="CC331" s="176">
        <f t="shared" si="408"/>
        <v>0</v>
      </c>
      <c r="CD331" s="176">
        <f t="shared" si="408"/>
        <v>0</v>
      </c>
      <c r="CE331" s="176">
        <f t="shared" si="410"/>
        <v>0</v>
      </c>
      <c r="CF331" s="176">
        <f t="shared" si="410"/>
        <v>0</v>
      </c>
      <c r="CG331" s="176">
        <f t="shared" si="410"/>
        <v>0</v>
      </c>
      <c r="CH331" s="176">
        <f t="shared" si="410"/>
        <v>0</v>
      </c>
      <c r="CI331" s="176">
        <f t="shared" si="410"/>
        <v>0</v>
      </c>
      <c r="CJ331" s="176">
        <f t="shared" si="410"/>
        <v>0</v>
      </c>
      <c r="CK331" s="176">
        <f t="shared" si="410"/>
        <v>0</v>
      </c>
      <c r="CL331" s="176">
        <f t="shared" si="410"/>
        <v>0</v>
      </c>
      <c r="CM331" s="176">
        <f t="shared" si="410"/>
        <v>0</v>
      </c>
      <c r="CN331" s="176">
        <f t="shared" si="410"/>
        <v>0</v>
      </c>
      <c r="CO331" s="176">
        <f t="shared" si="410"/>
        <v>0</v>
      </c>
      <c r="CP331" s="176">
        <f t="shared" si="410"/>
        <v>0</v>
      </c>
      <c r="CQ331" s="176">
        <f t="shared" si="410"/>
        <v>0</v>
      </c>
      <c r="CR331" s="176">
        <f t="shared" si="410"/>
        <v>0</v>
      </c>
      <c r="CS331" s="176">
        <f t="shared" si="410"/>
        <v>0</v>
      </c>
      <c r="CT331" s="176">
        <f t="shared" si="410"/>
        <v>0</v>
      </c>
      <c r="CU331" s="176">
        <f t="shared" si="409"/>
        <v>0</v>
      </c>
      <c r="CV331" s="176">
        <f t="shared" si="409"/>
        <v>0</v>
      </c>
      <c r="CW331" s="176">
        <f t="shared" si="405"/>
        <v>0</v>
      </c>
      <c r="CX331" s="176">
        <f t="shared" si="405"/>
        <v>0</v>
      </c>
      <c r="CY331" s="176">
        <f t="shared" si="405"/>
        <v>0</v>
      </c>
      <c r="CZ331" s="176">
        <f t="shared" si="405"/>
        <v>0</v>
      </c>
      <c r="DA331" s="176">
        <f t="shared" si="405"/>
        <v>0</v>
      </c>
      <c r="DB331" s="176">
        <f t="shared" si="405"/>
        <v>0</v>
      </c>
      <c r="DC331" s="176">
        <f t="shared" si="405"/>
        <v>0</v>
      </c>
      <c r="DD331" s="176">
        <f t="shared" si="405"/>
        <v>0</v>
      </c>
      <c r="DE331" s="176">
        <f t="shared" si="405"/>
        <v>0</v>
      </c>
      <c r="DF331" s="176">
        <f t="shared" si="405"/>
        <v>0</v>
      </c>
    </row>
    <row r="332" spans="2:110" ht="12.75" customHeight="1" x14ac:dyDescent="0.25">
      <c r="B332" s="174"/>
      <c r="C332" s="174"/>
      <c r="D332" s="174">
        <f t="shared" si="347"/>
        <v>0</v>
      </c>
      <c r="E332"/>
      <c r="F332"/>
      <c r="G332" s="177">
        <v>319</v>
      </c>
      <c r="H332" s="176">
        <f t="shared" si="348"/>
        <v>49.461538730621143</v>
      </c>
      <c r="I332" s="176">
        <f t="shared" si="349"/>
        <v>0</v>
      </c>
      <c r="K332" s="176">
        <f t="shared" si="407"/>
        <v>0</v>
      </c>
      <c r="L332" s="176">
        <f t="shared" si="407"/>
        <v>0</v>
      </c>
      <c r="M332" s="176">
        <f t="shared" si="407"/>
        <v>0</v>
      </c>
      <c r="N332" s="176">
        <f t="shared" si="407"/>
        <v>0</v>
      </c>
      <c r="O332" s="176">
        <f t="shared" si="407"/>
        <v>0</v>
      </c>
      <c r="P332" s="176">
        <f t="shared" si="407"/>
        <v>0</v>
      </c>
      <c r="Q332" s="176">
        <f t="shared" si="407"/>
        <v>0</v>
      </c>
      <c r="R332" s="176">
        <f t="shared" si="407"/>
        <v>0</v>
      </c>
      <c r="S332" s="176">
        <f t="shared" si="407"/>
        <v>0</v>
      </c>
      <c r="T332" s="176">
        <f t="shared" si="407"/>
        <v>0</v>
      </c>
      <c r="U332" s="176">
        <f t="shared" si="407"/>
        <v>0</v>
      </c>
      <c r="V332" s="176">
        <f t="shared" si="407"/>
        <v>0</v>
      </c>
      <c r="W332" s="176">
        <f t="shared" si="407"/>
        <v>0</v>
      </c>
      <c r="X332" s="176">
        <f t="shared" si="407"/>
        <v>0</v>
      </c>
      <c r="Y332" s="176">
        <f t="shared" si="407"/>
        <v>0</v>
      </c>
      <c r="Z332" s="176">
        <f t="shared" si="407"/>
        <v>0</v>
      </c>
      <c r="AA332" s="176">
        <f t="shared" si="406"/>
        <v>0</v>
      </c>
      <c r="AB332" s="176">
        <f t="shared" si="406"/>
        <v>0</v>
      </c>
      <c r="AC332" s="176">
        <f t="shared" si="406"/>
        <v>0</v>
      </c>
      <c r="AD332" s="176">
        <f t="shared" si="406"/>
        <v>0</v>
      </c>
      <c r="AE332" s="176">
        <f t="shared" si="406"/>
        <v>0</v>
      </c>
      <c r="AF332" s="176">
        <f t="shared" si="406"/>
        <v>0</v>
      </c>
      <c r="AG332" s="176">
        <f t="shared" si="406"/>
        <v>0</v>
      </c>
      <c r="AH332" s="176">
        <f t="shared" si="406"/>
        <v>0</v>
      </c>
      <c r="AI332" s="176">
        <f t="shared" si="406"/>
        <v>0</v>
      </c>
      <c r="AJ332" s="176">
        <f t="shared" si="406"/>
        <v>0</v>
      </c>
      <c r="AK332" s="176">
        <f t="shared" si="406"/>
        <v>0</v>
      </c>
      <c r="AL332" s="176">
        <f t="shared" si="406"/>
        <v>0</v>
      </c>
      <c r="AM332" s="176">
        <f t="shared" si="406"/>
        <v>0</v>
      </c>
      <c r="AN332" s="176">
        <f t="shared" si="406"/>
        <v>0</v>
      </c>
      <c r="AO332" s="176">
        <f t="shared" si="406"/>
        <v>0</v>
      </c>
      <c r="AP332" s="176">
        <f t="shared" ref="AP332:BE347" si="412">+NORMDIST($H332,AP$12,AP$13,FALSE)</f>
        <v>0</v>
      </c>
      <c r="AQ332" s="176">
        <f t="shared" si="412"/>
        <v>0</v>
      </c>
      <c r="AR332" s="176">
        <f t="shared" si="412"/>
        <v>0</v>
      </c>
      <c r="AS332" s="176">
        <f t="shared" si="412"/>
        <v>0</v>
      </c>
      <c r="AT332" s="176">
        <f t="shared" si="412"/>
        <v>0</v>
      </c>
      <c r="AU332" s="176">
        <f t="shared" si="412"/>
        <v>0</v>
      </c>
      <c r="AV332" s="176">
        <f t="shared" si="412"/>
        <v>0</v>
      </c>
      <c r="AW332" s="176">
        <f t="shared" si="412"/>
        <v>0</v>
      </c>
      <c r="AX332" s="176">
        <f t="shared" si="412"/>
        <v>0</v>
      </c>
      <c r="AY332" s="176">
        <f t="shared" si="412"/>
        <v>0</v>
      </c>
      <c r="AZ332" s="176">
        <f t="shared" si="412"/>
        <v>0</v>
      </c>
      <c r="BA332" s="176">
        <f t="shared" si="412"/>
        <v>0</v>
      </c>
      <c r="BB332" s="176">
        <f t="shared" si="412"/>
        <v>0</v>
      </c>
      <c r="BC332" s="176">
        <f t="shared" si="412"/>
        <v>0</v>
      </c>
      <c r="BD332" s="176">
        <f t="shared" si="412"/>
        <v>0</v>
      </c>
      <c r="BE332" s="176">
        <f t="shared" si="412"/>
        <v>0</v>
      </c>
      <c r="BF332" s="176">
        <f t="shared" si="411"/>
        <v>0</v>
      </c>
      <c r="BG332" s="176">
        <f t="shared" si="403"/>
        <v>0</v>
      </c>
      <c r="BH332" s="176">
        <f t="shared" si="403"/>
        <v>0</v>
      </c>
      <c r="BI332" s="176">
        <f t="shared" si="403"/>
        <v>0</v>
      </c>
      <c r="BJ332" s="176">
        <f t="shared" si="403"/>
        <v>0</v>
      </c>
      <c r="BK332" s="176">
        <f t="shared" si="403"/>
        <v>0</v>
      </c>
      <c r="BL332" s="176">
        <f t="shared" si="403"/>
        <v>0</v>
      </c>
      <c r="BM332" s="176">
        <f t="shared" si="403"/>
        <v>0</v>
      </c>
      <c r="BN332" s="176">
        <f t="shared" si="403"/>
        <v>0</v>
      </c>
      <c r="BO332" s="176">
        <f t="shared" si="408"/>
        <v>0</v>
      </c>
      <c r="BP332" s="176">
        <f t="shared" si="408"/>
        <v>0</v>
      </c>
      <c r="BQ332" s="176">
        <f t="shared" si="408"/>
        <v>0</v>
      </c>
      <c r="BR332" s="176">
        <f t="shared" si="408"/>
        <v>0</v>
      </c>
      <c r="BS332" s="176">
        <f t="shared" si="408"/>
        <v>0</v>
      </c>
      <c r="BT332" s="176">
        <f t="shared" si="408"/>
        <v>0</v>
      </c>
      <c r="BU332" s="176">
        <f t="shared" si="408"/>
        <v>0</v>
      </c>
      <c r="BV332" s="176">
        <f t="shared" si="408"/>
        <v>0</v>
      </c>
      <c r="BW332" s="176">
        <f t="shared" si="408"/>
        <v>0</v>
      </c>
      <c r="BX332" s="176">
        <f t="shared" si="408"/>
        <v>0</v>
      </c>
      <c r="BY332" s="176">
        <f t="shared" si="408"/>
        <v>0</v>
      </c>
      <c r="BZ332" s="176">
        <f t="shared" si="408"/>
        <v>0</v>
      </c>
      <c r="CA332" s="176">
        <f t="shared" si="408"/>
        <v>0</v>
      </c>
      <c r="CB332" s="176">
        <f t="shared" si="408"/>
        <v>0</v>
      </c>
      <c r="CC332" s="176">
        <f t="shared" si="408"/>
        <v>0</v>
      </c>
      <c r="CD332" s="176">
        <f t="shared" si="408"/>
        <v>0</v>
      </c>
      <c r="CE332" s="176">
        <f t="shared" si="410"/>
        <v>0</v>
      </c>
      <c r="CF332" s="176">
        <f t="shared" si="410"/>
        <v>0</v>
      </c>
      <c r="CG332" s="176">
        <f t="shared" si="410"/>
        <v>0</v>
      </c>
      <c r="CH332" s="176">
        <f t="shared" si="410"/>
        <v>0</v>
      </c>
      <c r="CI332" s="176">
        <f t="shared" si="410"/>
        <v>0</v>
      </c>
      <c r="CJ332" s="176">
        <f t="shared" si="410"/>
        <v>0</v>
      </c>
      <c r="CK332" s="176">
        <f t="shared" si="410"/>
        <v>0</v>
      </c>
      <c r="CL332" s="176">
        <f t="shared" si="410"/>
        <v>0</v>
      </c>
      <c r="CM332" s="176">
        <f t="shared" si="410"/>
        <v>0</v>
      </c>
      <c r="CN332" s="176">
        <f t="shared" si="410"/>
        <v>0</v>
      </c>
      <c r="CO332" s="176">
        <f t="shared" si="410"/>
        <v>0</v>
      </c>
      <c r="CP332" s="176">
        <f t="shared" si="410"/>
        <v>0</v>
      </c>
      <c r="CQ332" s="176">
        <f t="shared" si="410"/>
        <v>0</v>
      </c>
      <c r="CR332" s="176">
        <f t="shared" si="410"/>
        <v>0</v>
      </c>
      <c r="CS332" s="176">
        <f t="shared" si="410"/>
        <v>0</v>
      </c>
      <c r="CT332" s="176">
        <f t="shared" si="410"/>
        <v>0</v>
      </c>
      <c r="CU332" s="176">
        <f t="shared" si="409"/>
        <v>0</v>
      </c>
      <c r="CV332" s="176">
        <f t="shared" si="409"/>
        <v>0</v>
      </c>
      <c r="CW332" s="176">
        <f t="shared" si="405"/>
        <v>0</v>
      </c>
      <c r="CX332" s="176">
        <f t="shared" si="405"/>
        <v>0</v>
      </c>
      <c r="CY332" s="176">
        <f t="shared" si="405"/>
        <v>0</v>
      </c>
      <c r="CZ332" s="176">
        <f t="shared" si="405"/>
        <v>0</v>
      </c>
      <c r="DA332" s="176">
        <f t="shared" si="405"/>
        <v>0</v>
      </c>
      <c r="DB332" s="176">
        <f t="shared" si="405"/>
        <v>0</v>
      </c>
      <c r="DC332" s="176">
        <f t="shared" si="405"/>
        <v>0</v>
      </c>
      <c r="DD332" s="176">
        <f t="shared" si="405"/>
        <v>0</v>
      </c>
      <c r="DE332" s="176">
        <f t="shared" si="405"/>
        <v>0</v>
      </c>
      <c r="DF332" s="176">
        <f t="shared" si="405"/>
        <v>0</v>
      </c>
    </row>
    <row r="333" spans="2:110" ht="12.75" customHeight="1" x14ac:dyDescent="0.25">
      <c r="B333" s="174"/>
      <c r="C333" s="174"/>
      <c r="D333" s="174">
        <f t="shared" si="347"/>
        <v>0</v>
      </c>
      <c r="E333"/>
      <c r="F333"/>
      <c r="G333" s="177">
        <v>320</v>
      </c>
      <c r="H333" s="176">
        <f t="shared" si="348"/>
        <v>49.616590576171681</v>
      </c>
      <c r="I333" s="176">
        <f t="shared" si="349"/>
        <v>0</v>
      </c>
      <c r="K333" s="176">
        <f t="shared" si="407"/>
        <v>0</v>
      </c>
      <c r="L333" s="176">
        <f t="shared" si="407"/>
        <v>0</v>
      </c>
      <c r="M333" s="176">
        <f t="shared" si="407"/>
        <v>0</v>
      </c>
      <c r="N333" s="176">
        <f t="shared" si="407"/>
        <v>0</v>
      </c>
      <c r="O333" s="176">
        <f t="shared" si="407"/>
        <v>0</v>
      </c>
      <c r="P333" s="176">
        <f t="shared" si="407"/>
        <v>0</v>
      </c>
      <c r="Q333" s="176">
        <f t="shared" si="407"/>
        <v>0</v>
      </c>
      <c r="R333" s="176">
        <f t="shared" si="407"/>
        <v>0</v>
      </c>
      <c r="S333" s="176">
        <f t="shared" si="407"/>
        <v>0</v>
      </c>
      <c r="T333" s="176">
        <f t="shared" si="407"/>
        <v>0</v>
      </c>
      <c r="U333" s="176">
        <f t="shared" si="407"/>
        <v>0</v>
      </c>
      <c r="V333" s="176">
        <f t="shared" si="407"/>
        <v>0</v>
      </c>
      <c r="W333" s="176">
        <f t="shared" si="407"/>
        <v>0</v>
      </c>
      <c r="X333" s="176">
        <f t="shared" si="407"/>
        <v>0</v>
      </c>
      <c r="Y333" s="176">
        <f t="shared" si="407"/>
        <v>0</v>
      </c>
      <c r="Z333" s="176">
        <f t="shared" si="407"/>
        <v>0</v>
      </c>
      <c r="AA333" s="176">
        <f t="shared" si="406"/>
        <v>0</v>
      </c>
      <c r="AB333" s="176">
        <f t="shared" si="406"/>
        <v>0</v>
      </c>
      <c r="AC333" s="176">
        <f t="shared" si="406"/>
        <v>0</v>
      </c>
      <c r="AD333" s="176">
        <f t="shared" si="406"/>
        <v>0</v>
      </c>
      <c r="AE333" s="176">
        <f t="shared" si="406"/>
        <v>0</v>
      </c>
      <c r="AF333" s="176">
        <f t="shared" si="406"/>
        <v>0</v>
      </c>
      <c r="AG333" s="176">
        <f t="shared" si="406"/>
        <v>0</v>
      </c>
      <c r="AH333" s="176">
        <f t="shared" si="406"/>
        <v>0</v>
      </c>
      <c r="AI333" s="176">
        <f t="shared" si="406"/>
        <v>0</v>
      </c>
      <c r="AJ333" s="176">
        <f t="shared" si="406"/>
        <v>0</v>
      </c>
      <c r="AK333" s="176">
        <f t="shared" si="406"/>
        <v>0</v>
      </c>
      <c r="AL333" s="176">
        <f t="shared" si="406"/>
        <v>0</v>
      </c>
      <c r="AM333" s="176">
        <f t="shared" si="406"/>
        <v>0</v>
      </c>
      <c r="AN333" s="176">
        <f t="shared" si="406"/>
        <v>0</v>
      </c>
      <c r="AO333" s="176">
        <f t="shared" si="406"/>
        <v>0</v>
      </c>
      <c r="AP333" s="176">
        <f t="shared" si="412"/>
        <v>0</v>
      </c>
      <c r="AQ333" s="176">
        <f t="shared" si="412"/>
        <v>0</v>
      </c>
      <c r="AR333" s="176">
        <f t="shared" si="412"/>
        <v>0</v>
      </c>
      <c r="AS333" s="176">
        <f t="shared" si="412"/>
        <v>0</v>
      </c>
      <c r="AT333" s="176">
        <f t="shared" si="412"/>
        <v>0</v>
      </c>
      <c r="AU333" s="176">
        <f t="shared" si="412"/>
        <v>0</v>
      </c>
      <c r="AV333" s="176">
        <f t="shared" si="412"/>
        <v>0</v>
      </c>
      <c r="AW333" s="176">
        <f t="shared" si="412"/>
        <v>0</v>
      </c>
      <c r="AX333" s="176">
        <f t="shared" si="412"/>
        <v>0</v>
      </c>
      <c r="AY333" s="176">
        <f t="shared" si="412"/>
        <v>0</v>
      </c>
      <c r="AZ333" s="176">
        <f t="shared" si="412"/>
        <v>0</v>
      </c>
      <c r="BA333" s="176">
        <f t="shared" si="412"/>
        <v>0</v>
      </c>
      <c r="BB333" s="176">
        <f t="shared" si="412"/>
        <v>0</v>
      </c>
      <c r="BC333" s="176">
        <f t="shared" si="412"/>
        <v>0</v>
      </c>
      <c r="BD333" s="176">
        <f t="shared" si="412"/>
        <v>0</v>
      </c>
      <c r="BE333" s="176">
        <f t="shared" si="412"/>
        <v>0</v>
      </c>
      <c r="BF333" s="176">
        <f t="shared" si="411"/>
        <v>0</v>
      </c>
      <c r="BG333" s="176">
        <f t="shared" si="403"/>
        <v>0</v>
      </c>
      <c r="BH333" s="176">
        <f t="shared" si="403"/>
        <v>0</v>
      </c>
      <c r="BI333" s="176">
        <f t="shared" si="403"/>
        <v>0</v>
      </c>
      <c r="BJ333" s="176">
        <f t="shared" si="403"/>
        <v>0</v>
      </c>
      <c r="BK333" s="176">
        <f t="shared" si="403"/>
        <v>0</v>
      </c>
      <c r="BL333" s="176">
        <f t="shared" si="403"/>
        <v>0</v>
      </c>
      <c r="BM333" s="176">
        <f t="shared" si="403"/>
        <v>0</v>
      </c>
      <c r="BN333" s="176">
        <f t="shared" si="403"/>
        <v>0</v>
      </c>
      <c r="BO333" s="176">
        <f t="shared" si="408"/>
        <v>0</v>
      </c>
      <c r="BP333" s="176">
        <f t="shared" si="408"/>
        <v>0</v>
      </c>
      <c r="BQ333" s="176">
        <f t="shared" si="408"/>
        <v>0</v>
      </c>
      <c r="BR333" s="176">
        <f t="shared" si="408"/>
        <v>0</v>
      </c>
      <c r="BS333" s="176">
        <f t="shared" si="408"/>
        <v>0</v>
      </c>
      <c r="BT333" s="176">
        <f t="shared" si="408"/>
        <v>0</v>
      </c>
      <c r="BU333" s="176">
        <f t="shared" si="408"/>
        <v>0</v>
      </c>
      <c r="BV333" s="176">
        <f t="shared" si="408"/>
        <v>0</v>
      </c>
      <c r="BW333" s="176">
        <f t="shared" si="408"/>
        <v>0</v>
      </c>
      <c r="BX333" s="176">
        <f t="shared" si="408"/>
        <v>0</v>
      </c>
      <c r="BY333" s="176">
        <f t="shared" si="408"/>
        <v>0</v>
      </c>
      <c r="BZ333" s="176">
        <f t="shared" si="408"/>
        <v>0</v>
      </c>
      <c r="CA333" s="176">
        <f t="shared" si="408"/>
        <v>0</v>
      </c>
      <c r="CB333" s="176">
        <f t="shared" si="408"/>
        <v>0</v>
      </c>
      <c r="CC333" s="176">
        <f t="shared" si="408"/>
        <v>0</v>
      </c>
      <c r="CD333" s="176">
        <f t="shared" si="408"/>
        <v>0</v>
      </c>
      <c r="CE333" s="176">
        <f t="shared" si="410"/>
        <v>0</v>
      </c>
      <c r="CF333" s="176">
        <f t="shared" si="410"/>
        <v>0</v>
      </c>
      <c r="CG333" s="176">
        <f t="shared" si="410"/>
        <v>0</v>
      </c>
      <c r="CH333" s="176">
        <f t="shared" si="410"/>
        <v>0</v>
      </c>
      <c r="CI333" s="176">
        <f t="shared" si="410"/>
        <v>0</v>
      </c>
      <c r="CJ333" s="176">
        <f t="shared" si="410"/>
        <v>0</v>
      </c>
      <c r="CK333" s="176">
        <f t="shared" si="410"/>
        <v>0</v>
      </c>
      <c r="CL333" s="176">
        <f t="shared" si="410"/>
        <v>0</v>
      </c>
      <c r="CM333" s="176">
        <f t="shared" si="410"/>
        <v>0</v>
      </c>
      <c r="CN333" s="176">
        <f t="shared" si="410"/>
        <v>0</v>
      </c>
      <c r="CO333" s="176">
        <f t="shared" si="410"/>
        <v>0</v>
      </c>
      <c r="CP333" s="176">
        <f t="shared" si="410"/>
        <v>0</v>
      </c>
      <c r="CQ333" s="176">
        <f t="shared" si="410"/>
        <v>0</v>
      </c>
      <c r="CR333" s="176">
        <f t="shared" si="410"/>
        <v>0</v>
      </c>
      <c r="CS333" s="176">
        <f t="shared" si="410"/>
        <v>0</v>
      </c>
      <c r="CT333" s="176">
        <f t="shared" si="410"/>
        <v>0</v>
      </c>
      <c r="CU333" s="176">
        <f t="shared" si="409"/>
        <v>0</v>
      </c>
      <c r="CV333" s="176">
        <f t="shared" si="409"/>
        <v>0</v>
      </c>
      <c r="CW333" s="176">
        <f t="shared" si="405"/>
        <v>0</v>
      </c>
      <c r="CX333" s="176">
        <f t="shared" si="405"/>
        <v>0</v>
      </c>
      <c r="CY333" s="176">
        <f t="shared" si="405"/>
        <v>0</v>
      </c>
      <c r="CZ333" s="176">
        <f t="shared" si="405"/>
        <v>0</v>
      </c>
      <c r="DA333" s="176">
        <f t="shared" si="405"/>
        <v>0</v>
      </c>
      <c r="DB333" s="176">
        <f t="shared" si="405"/>
        <v>0</v>
      </c>
      <c r="DC333" s="176">
        <f t="shared" si="405"/>
        <v>0</v>
      </c>
      <c r="DD333" s="176">
        <f t="shared" si="405"/>
        <v>0</v>
      </c>
      <c r="DE333" s="176">
        <f t="shared" si="405"/>
        <v>0</v>
      </c>
      <c r="DF333" s="176">
        <f t="shared" si="405"/>
        <v>0</v>
      </c>
    </row>
    <row r="334" spans="2:110" ht="12.75" customHeight="1" x14ac:dyDescent="0.25">
      <c r="B334" s="174"/>
      <c r="C334" s="174"/>
      <c r="D334" s="174">
        <f t="shared" ref="D334:D397" si="413">+IF(B334&lt;&gt;0,RANK(B334,$B$14:$B$507,1)-$D$11,0)</f>
        <v>0</v>
      </c>
      <c r="E334"/>
      <c r="F334"/>
      <c r="G334" s="177">
        <v>321</v>
      </c>
      <c r="H334" s="176">
        <f t="shared" ref="H334:H397" si="414">+G334*$D$7</f>
        <v>49.771642421722213</v>
      </c>
      <c r="I334" s="176">
        <f t="shared" si="349"/>
        <v>0</v>
      </c>
      <c r="K334" s="176">
        <f t="shared" si="407"/>
        <v>0</v>
      </c>
      <c r="L334" s="176">
        <f t="shared" si="407"/>
        <v>0</v>
      </c>
      <c r="M334" s="176">
        <f t="shared" si="407"/>
        <v>0</v>
      </c>
      <c r="N334" s="176">
        <f t="shared" si="407"/>
        <v>0</v>
      </c>
      <c r="O334" s="176">
        <f t="shared" si="407"/>
        <v>0</v>
      </c>
      <c r="P334" s="176">
        <f t="shared" si="407"/>
        <v>0</v>
      </c>
      <c r="Q334" s="176">
        <f t="shared" si="407"/>
        <v>0</v>
      </c>
      <c r="R334" s="176">
        <f t="shared" si="407"/>
        <v>0</v>
      </c>
      <c r="S334" s="176">
        <f t="shared" si="407"/>
        <v>0</v>
      </c>
      <c r="T334" s="176">
        <f t="shared" si="407"/>
        <v>0</v>
      </c>
      <c r="U334" s="176">
        <f t="shared" si="407"/>
        <v>0</v>
      </c>
      <c r="V334" s="176">
        <f t="shared" si="407"/>
        <v>0</v>
      </c>
      <c r="W334" s="176">
        <f t="shared" si="407"/>
        <v>0</v>
      </c>
      <c r="X334" s="176">
        <f t="shared" si="407"/>
        <v>0</v>
      </c>
      <c r="Y334" s="176">
        <f t="shared" si="407"/>
        <v>0</v>
      </c>
      <c r="Z334" s="176">
        <f t="shared" si="407"/>
        <v>0</v>
      </c>
      <c r="AA334" s="176">
        <f t="shared" si="406"/>
        <v>0</v>
      </c>
      <c r="AB334" s="176">
        <f t="shared" si="406"/>
        <v>0</v>
      </c>
      <c r="AC334" s="176">
        <f t="shared" si="406"/>
        <v>0</v>
      </c>
      <c r="AD334" s="176">
        <f t="shared" si="406"/>
        <v>0</v>
      </c>
      <c r="AE334" s="176">
        <f t="shared" si="406"/>
        <v>0</v>
      </c>
      <c r="AF334" s="176">
        <f t="shared" si="406"/>
        <v>0</v>
      </c>
      <c r="AG334" s="176">
        <f t="shared" si="406"/>
        <v>0</v>
      </c>
      <c r="AH334" s="176">
        <f t="shared" si="406"/>
        <v>0</v>
      </c>
      <c r="AI334" s="176">
        <f t="shared" si="406"/>
        <v>0</v>
      </c>
      <c r="AJ334" s="176">
        <f t="shared" si="406"/>
        <v>0</v>
      </c>
      <c r="AK334" s="176">
        <f t="shared" si="406"/>
        <v>0</v>
      </c>
      <c r="AL334" s="176">
        <f t="shared" si="406"/>
        <v>0</v>
      </c>
      <c r="AM334" s="176">
        <f t="shared" si="406"/>
        <v>0</v>
      </c>
      <c r="AN334" s="176">
        <f t="shared" si="406"/>
        <v>0</v>
      </c>
      <c r="AO334" s="176">
        <f t="shared" si="406"/>
        <v>0</v>
      </c>
      <c r="AP334" s="176">
        <f t="shared" si="412"/>
        <v>0</v>
      </c>
      <c r="AQ334" s="176">
        <f t="shared" si="412"/>
        <v>0</v>
      </c>
      <c r="AR334" s="176">
        <f t="shared" si="412"/>
        <v>0</v>
      </c>
      <c r="AS334" s="176">
        <f t="shared" si="412"/>
        <v>0</v>
      </c>
      <c r="AT334" s="176">
        <f t="shared" si="412"/>
        <v>0</v>
      </c>
      <c r="AU334" s="176">
        <f t="shared" si="412"/>
        <v>0</v>
      </c>
      <c r="AV334" s="176">
        <f t="shared" si="412"/>
        <v>0</v>
      </c>
      <c r="AW334" s="176">
        <f t="shared" si="412"/>
        <v>0</v>
      </c>
      <c r="AX334" s="176">
        <f t="shared" si="412"/>
        <v>0</v>
      </c>
      <c r="AY334" s="176">
        <f t="shared" si="412"/>
        <v>0</v>
      </c>
      <c r="AZ334" s="176">
        <f t="shared" si="412"/>
        <v>0</v>
      </c>
      <c r="BA334" s="176">
        <f t="shared" si="412"/>
        <v>0</v>
      </c>
      <c r="BB334" s="176">
        <f t="shared" si="412"/>
        <v>0</v>
      </c>
      <c r="BC334" s="176">
        <f t="shared" si="412"/>
        <v>0</v>
      </c>
      <c r="BD334" s="176">
        <f t="shared" si="412"/>
        <v>0</v>
      </c>
      <c r="BE334" s="176">
        <f t="shared" si="412"/>
        <v>0</v>
      </c>
      <c r="BF334" s="176">
        <f t="shared" si="411"/>
        <v>0</v>
      </c>
      <c r="BG334" s="176">
        <f t="shared" si="403"/>
        <v>0</v>
      </c>
      <c r="BH334" s="176">
        <f t="shared" si="403"/>
        <v>0</v>
      </c>
      <c r="BI334" s="176">
        <f t="shared" si="403"/>
        <v>0</v>
      </c>
      <c r="BJ334" s="176">
        <f t="shared" si="403"/>
        <v>0</v>
      </c>
      <c r="BK334" s="176">
        <f t="shared" si="403"/>
        <v>0</v>
      </c>
      <c r="BL334" s="176">
        <f t="shared" si="403"/>
        <v>0</v>
      </c>
      <c r="BM334" s="176">
        <f t="shared" si="403"/>
        <v>0</v>
      </c>
      <c r="BN334" s="176">
        <f t="shared" si="403"/>
        <v>0</v>
      </c>
      <c r="BO334" s="176">
        <f t="shared" si="408"/>
        <v>0</v>
      </c>
      <c r="BP334" s="176">
        <f t="shared" si="408"/>
        <v>0</v>
      </c>
      <c r="BQ334" s="176">
        <f t="shared" si="408"/>
        <v>0</v>
      </c>
      <c r="BR334" s="176">
        <f t="shared" si="408"/>
        <v>0</v>
      </c>
      <c r="BS334" s="176">
        <f t="shared" si="408"/>
        <v>0</v>
      </c>
      <c r="BT334" s="176">
        <f t="shared" si="408"/>
        <v>0</v>
      </c>
      <c r="BU334" s="176">
        <f t="shared" si="408"/>
        <v>0</v>
      </c>
      <c r="BV334" s="176">
        <f t="shared" si="408"/>
        <v>0</v>
      </c>
      <c r="BW334" s="176">
        <f t="shared" si="408"/>
        <v>0</v>
      </c>
      <c r="BX334" s="176">
        <f t="shared" si="408"/>
        <v>0</v>
      </c>
      <c r="BY334" s="176">
        <f t="shared" si="408"/>
        <v>0</v>
      </c>
      <c r="BZ334" s="176">
        <f t="shared" si="408"/>
        <v>0</v>
      </c>
      <c r="CA334" s="176">
        <f t="shared" si="408"/>
        <v>0</v>
      </c>
      <c r="CB334" s="176">
        <f t="shared" si="408"/>
        <v>0</v>
      </c>
      <c r="CC334" s="176">
        <f t="shared" si="408"/>
        <v>0</v>
      </c>
      <c r="CD334" s="176">
        <f t="shared" si="408"/>
        <v>0</v>
      </c>
      <c r="CE334" s="176">
        <f t="shared" si="410"/>
        <v>0</v>
      </c>
      <c r="CF334" s="176">
        <f t="shared" si="410"/>
        <v>0</v>
      </c>
      <c r="CG334" s="176">
        <f t="shared" si="410"/>
        <v>0</v>
      </c>
      <c r="CH334" s="176">
        <f t="shared" si="410"/>
        <v>0</v>
      </c>
      <c r="CI334" s="176">
        <f t="shared" si="410"/>
        <v>0</v>
      </c>
      <c r="CJ334" s="176">
        <f t="shared" si="410"/>
        <v>0</v>
      </c>
      <c r="CK334" s="176">
        <f t="shared" si="410"/>
        <v>0</v>
      </c>
      <c r="CL334" s="176">
        <f t="shared" si="410"/>
        <v>0</v>
      </c>
      <c r="CM334" s="176">
        <f t="shared" si="410"/>
        <v>0</v>
      </c>
      <c r="CN334" s="176">
        <f t="shared" si="410"/>
        <v>0</v>
      </c>
      <c r="CO334" s="176">
        <f t="shared" si="410"/>
        <v>0</v>
      </c>
      <c r="CP334" s="176">
        <f t="shared" si="410"/>
        <v>0</v>
      </c>
      <c r="CQ334" s="176">
        <f t="shared" si="410"/>
        <v>0</v>
      </c>
      <c r="CR334" s="176">
        <f t="shared" si="410"/>
        <v>0</v>
      </c>
      <c r="CS334" s="176">
        <f t="shared" si="410"/>
        <v>0</v>
      </c>
      <c r="CT334" s="176">
        <f t="shared" si="410"/>
        <v>0</v>
      </c>
      <c r="CU334" s="176">
        <f t="shared" si="409"/>
        <v>0</v>
      </c>
      <c r="CV334" s="176">
        <f t="shared" si="409"/>
        <v>0</v>
      </c>
      <c r="CW334" s="176">
        <f t="shared" si="405"/>
        <v>0</v>
      </c>
      <c r="CX334" s="176">
        <f t="shared" si="405"/>
        <v>0</v>
      </c>
      <c r="CY334" s="176">
        <f t="shared" si="405"/>
        <v>0</v>
      </c>
      <c r="CZ334" s="176">
        <f t="shared" si="405"/>
        <v>0</v>
      </c>
      <c r="DA334" s="176">
        <f t="shared" si="405"/>
        <v>0</v>
      </c>
      <c r="DB334" s="176">
        <f t="shared" si="405"/>
        <v>0</v>
      </c>
      <c r="DC334" s="176">
        <f t="shared" si="405"/>
        <v>0</v>
      </c>
      <c r="DD334" s="176">
        <f t="shared" si="405"/>
        <v>0</v>
      </c>
      <c r="DE334" s="176">
        <f t="shared" si="405"/>
        <v>0</v>
      </c>
      <c r="DF334" s="176">
        <f t="shared" si="405"/>
        <v>0</v>
      </c>
    </row>
    <row r="335" spans="2:110" ht="12.75" customHeight="1" x14ac:dyDescent="0.25">
      <c r="B335" s="174"/>
      <c r="C335" s="174"/>
      <c r="D335" s="174">
        <f t="shared" si="413"/>
        <v>0</v>
      </c>
      <c r="E335"/>
      <c r="F335"/>
      <c r="G335" s="177">
        <v>322</v>
      </c>
      <c r="H335" s="176">
        <f t="shared" si="414"/>
        <v>49.926694267272751</v>
      </c>
      <c r="I335" s="176">
        <f t="shared" ref="I335:I398" si="415">+SUM(K335:DF335)</f>
        <v>0</v>
      </c>
      <c r="K335" s="176">
        <f t="shared" si="407"/>
        <v>0</v>
      </c>
      <c r="L335" s="176">
        <f t="shared" si="407"/>
        <v>0</v>
      </c>
      <c r="M335" s="176">
        <f t="shared" si="407"/>
        <v>0</v>
      </c>
      <c r="N335" s="176">
        <f t="shared" si="407"/>
        <v>0</v>
      </c>
      <c r="O335" s="176">
        <f t="shared" si="407"/>
        <v>0</v>
      </c>
      <c r="P335" s="176">
        <f t="shared" si="407"/>
        <v>0</v>
      </c>
      <c r="Q335" s="176">
        <f t="shared" si="407"/>
        <v>0</v>
      </c>
      <c r="R335" s="176">
        <f t="shared" si="407"/>
        <v>0</v>
      </c>
      <c r="S335" s="176">
        <f t="shared" si="407"/>
        <v>0</v>
      </c>
      <c r="T335" s="176">
        <f t="shared" si="407"/>
        <v>0</v>
      </c>
      <c r="U335" s="176">
        <f t="shared" si="407"/>
        <v>0</v>
      </c>
      <c r="V335" s="176">
        <f t="shared" si="407"/>
        <v>0</v>
      </c>
      <c r="W335" s="176">
        <f t="shared" si="407"/>
        <v>0</v>
      </c>
      <c r="X335" s="176">
        <f t="shared" si="407"/>
        <v>0</v>
      </c>
      <c r="Y335" s="176">
        <f t="shared" si="407"/>
        <v>0</v>
      </c>
      <c r="Z335" s="176">
        <f t="shared" si="407"/>
        <v>0</v>
      </c>
      <c r="AA335" s="176">
        <f t="shared" si="406"/>
        <v>0</v>
      </c>
      <c r="AB335" s="176">
        <f t="shared" si="406"/>
        <v>0</v>
      </c>
      <c r="AC335" s="176">
        <f t="shared" si="406"/>
        <v>0</v>
      </c>
      <c r="AD335" s="176">
        <f t="shared" si="406"/>
        <v>0</v>
      </c>
      <c r="AE335" s="176">
        <f t="shared" si="406"/>
        <v>0</v>
      </c>
      <c r="AF335" s="176">
        <f t="shared" si="406"/>
        <v>0</v>
      </c>
      <c r="AG335" s="176">
        <f t="shared" si="406"/>
        <v>0</v>
      </c>
      <c r="AH335" s="176">
        <f t="shared" si="406"/>
        <v>0</v>
      </c>
      <c r="AI335" s="176">
        <f t="shared" si="406"/>
        <v>0</v>
      </c>
      <c r="AJ335" s="176">
        <f t="shared" si="406"/>
        <v>0</v>
      </c>
      <c r="AK335" s="176">
        <f t="shared" si="406"/>
        <v>0</v>
      </c>
      <c r="AL335" s="176">
        <f t="shared" si="406"/>
        <v>0</v>
      </c>
      <c r="AM335" s="176">
        <f t="shared" si="406"/>
        <v>0</v>
      </c>
      <c r="AN335" s="176">
        <f t="shared" si="406"/>
        <v>0</v>
      </c>
      <c r="AO335" s="176">
        <f t="shared" si="406"/>
        <v>0</v>
      </c>
      <c r="AP335" s="176">
        <f t="shared" si="412"/>
        <v>0</v>
      </c>
      <c r="AQ335" s="176">
        <f t="shared" si="412"/>
        <v>0</v>
      </c>
      <c r="AR335" s="176">
        <f t="shared" si="412"/>
        <v>0</v>
      </c>
      <c r="AS335" s="176">
        <f t="shared" si="412"/>
        <v>0</v>
      </c>
      <c r="AT335" s="176">
        <f t="shared" si="412"/>
        <v>0</v>
      </c>
      <c r="AU335" s="176">
        <f t="shared" si="412"/>
        <v>0</v>
      </c>
      <c r="AV335" s="176">
        <f t="shared" si="412"/>
        <v>0</v>
      </c>
      <c r="AW335" s="176">
        <f t="shared" si="412"/>
        <v>0</v>
      </c>
      <c r="AX335" s="176">
        <f t="shared" si="412"/>
        <v>0</v>
      </c>
      <c r="AY335" s="176">
        <f t="shared" si="412"/>
        <v>0</v>
      </c>
      <c r="AZ335" s="176">
        <f t="shared" si="412"/>
        <v>0</v>
      </c>
      <c r="BA335" s="176">
        <f t="shared" si="412"/>
        <v>0</v>
      </c>
      <c r="BB335" s="176">
        <f t="shared" si="412"/>
        <v>0</v>
      </c>
      <c r="BC335" s="176">
        <f t="shared" si="412"/>
        <v>0</v>
      </c>
      <c r="BD335" s="176">
        <f t="shared" si="412"/>
        <v>0</v>
      </c>
      <c r="BE335" s="176">
        <f t="shared" si="412"/>
        <v>0</v>
      </c>
      <c r="BF335" s="176">
        <f t="shared" si="411"/>
        <v>0</v>
      </c>
      <c r="BG335" s="176">
        <f t="shared" si="403"/>
        <v>0</v>
      </c>
      <c r="BH335" s="176">
        <f t="shared" si="403"/>
        <v>0</v>
      </c>
      <c r="BI335" s="176">
        <f t="shared" si="403"/>
        <v>0</v>
      </c>
      <c r="BJ335" s="176">
        <f t="shared" si="403"/>
        <v>0</v>
      </c>
      <c r="BK335" s="176">
        <f t="shared" si="403"/>
        <v>0</v>
      </c>
      <c r="BL335" s="176">
        <f t="shared" si="403"/>
        <v>0</v>
      </c>
      <c r="BM335" s="176">
        <f t="shared" si="403"/>
        <v>0</v>
      </c>
      <c r="BN335" s="176">
        <f t="shared" si="403"/>
        <v>0</v>
      </c>
      <c r="BO335" s="176">
        <f t="shared" si="408"/>
        <v>0</v>
      </c>
      <c r="BP335" s="176">
        <f t="shared" si="408"/>
        <v>0</v>
      </c>
      <c r="BQ335" s="176">
        <f t="shared" si="408"/>
        <v>0</v>
      </c>
      <c r="BR335" s="176">
        <f t="shared" si="408"/>
        <v>0</v>
      </c>
      <c r="BS335" s="176">
        <f t="shared" si="408"/>
        <v>0</v>
      </c>
      <c r="BT335" s="176">
        <f t="shared" si="408"/>
        <v>0</v>
      </c>
      <c r="BU335" s="176">
        <f t="shared" si="408"/>
        <v>0</v>
      </c>
      <c r="BV335" s="176">
        <f t="shared" si="408"/>
        <v>0</v>
      </c>
      <c r="BW335" s="176">
        <f t="shared" si="408"/>
        <v>0</v>
      </c>
      <c r="BX335" s="176">
        <f t="shared" si="408"/>
        <v>0</v>
      </c>
      <c r="BY335" s="176">
        <f t="shared" si="408"/>
        <v>0</v>
      </c>
      <c r="BZ335" s="176">
        <f t="shared" si="408"/>
        <v>0</v>
      </c>
      <c r="CA335" s="176">
        <f t="shared" si="408"/>
        <v>0</v>
      </c>
      <c r="CB335" s="176">
        <f t="shared" si="408"/>
        <v>0</v>
      </c>
      <c r="CC335" s="176">
        <f t="shared" si="408"/>
        <v>0</v>
      </c>
      <c r="CD335" s="176">
        <f t="shared" si="408"/>
        <v>0</v>
      </c>
      <c r="CE335" s="176">
        <f t="shared" si="410"/>
        <v>0</v>
      </c>
      <c r="CF335" s="176">
        <f t="shared" si="410"/>
        <v>0</v>
      </c>
      <c r="CG335" s="176">
        <f t="shared" si="410"/>
        <v>0</v>
      </c>
      <c r="CH335" s="176">
        <f t="shared" si="410"/>
        <v>0</v>
      </c>
      <c r="CI335" s="176">
        <f t="shared" si="410"/>
        <v>0</v>
      </c>
      <c r="CJ335" s="176">
        <f t="shared" si="410"/>
        <v>0</v>
      </c>
      <c r="CK335" s="176">
        <f t="shared" si="410"/>
        <v>0</v>
      </c>
      <c r="CL335" s="176">
        <f t="shared" si="410"/>
        <v>0</v>
      </c>
      <c r="CM335" s="176">
        <f t="shared" si="410"/>
        <v>0</v>
      </c>
      <c r="CN335" s="176">
        <f t="shared" si="410"/>
        <v>0</v>
      </c>
      <c r="CO335" s="176">
        <f t="shared" si="410"/>
        <v>0</v>
      </c>
      <c r="CP335" s="176">
        <f t="shared" si="410"/>
        <v>0</v>
      </c>
      <c r="CQ335" s="176">
        <f t="shared" si="410"/>
        <v>0</v>
      </c>
      <c r="CR335" s="176">
        <f t="shared" si="410"/>
        <v>0</v>
      </c>
      <c r="CS335" s="176">
        <f t="shared" si="410"/>
        <v>0</v>
      </c>
      <c r="CT335" s="176">
        <f t="shared" si="410"/>
        <v>0</v>
      </c>
      <c r="CU335" s="176">
        <f t="shared" si="409"/>
        <v>0</v>
      </c>
      <c r="CV335" s="176">
        <f t="shared" si="409"/>
        <v>0</v>
      </c>
      <c r="CW335" s="176">
        <f t="shared" si="405"/>
        <v>0</v>
      </c>
      <c r="CX335" s="176">
        <f t="shared" si="405"/>
        <v>0</v>
      </c>
      <c r="CY335" s="176">
        <f t="shared" si="405"/>
        <v>0</v>
      </c>
      <c r="CZ335" s="176">
        <f t="shared" si="405"/>
        <v>0</v>
      </c>
      <c r="DA335" s="176">
        <f t="shared" si="405"/>
        <v>0</v>
      </c>
      <c r="DB335" s="176">
        <f t="shared" si="405"/>
        <v>0</v>
      </c>
      <c r="DC335" s="176">
        <f t="shared" si="405"/>
        <v>0</v>
      </c>
      <c r="DD335" s="176">
        <f t="shared" si="405"/>
        <v>0</v>
      </c>
      <c r="DE335" s="176">
        <f t="shared" si="405"/>
        <v>0</v>
      </c>
      <c r="DF335" s="176">
        <f t="shared" si="405"/>
        <v>0</v>
      </c>
    </row>
    <row r="336" spans="2:110" ht="12.75" customHeight="1" x14ac:dyDescent="0.25">
      <c r="B336" s="174"/>
      <c r="C336" s="174"/>
      <c r="D336" s="174">
        <f t="shared" si="413"/>
        <v>0</v>
      </c>
      <c r="E336"/>
      <c r="F336"/>
      <c r="G336" s="177">
        <v>323</v>
      </c>
      <c r="H336" s="176">
        <f t="shared" si="414"/>
        <v>50.081746112823289</v>
      </c>
      <c r="I336" s="176">
        <f t="shared" si="415"/>
        <v>0</v>
      </c>
      <c r="K336" s="176">
        <f t="shared" si="407"/>
        <v>0</v>
      </c>
      <c r="L336" s="176">
        <f t="shared" si="407"/>
        <v>0</v>
      </c>
      <c r="M336" s="176">
        <f t="shared" si="407"/>
        <v>0</v>
      </c>
      <c r="N336" s="176">
        <f t="shared" si="407"/>
        <v>0</v>
      </c>
      <c r="O336" s="176">
        <f t="shared" si="407"/>
        <v>0</v>
      </c>
      <c r="P336" s="176">
        <f t="shared" si="407"/>
        <v>0</v>
      </c>
      <c r="Q336" s="176">
        <f t="shared" si="407"/>
        <v>0</v>
      </c>
      <c r="R336" s="176">
        <f t="shared" si="407"/>
        <v>0</v>
      </c>
      <c r="S336" s="176">
        <f t="shared" si="407"/>
        <v>0</v>
      </c>
      <c r="T336" s="176">
        <f t="shared" si="407"/>
        <v>0</v>
      </c>
      <c r="U336" s="176">
        <f t="shared" si="407"/>
        <v>0</v>
      </c>
      <c r="V336" s="176">
        <f t="shared" si="407"/>
        <v>0</v>
      </c>
      <c r="W336" s="176">
        <f t="shared" si="407"/>
        <v>0</v>
      </c>
      <c r="X336" s="176">
        <f t="shared" si="407"/>
        <v>0</v>
      </c>
      <c r="Y336" s="176">
        <f t="shared" si="407"/>
        <v>0</v>
      </c>
      <c r="Z336" s="176">
        <f t="shared" ref="Z336:AO352" si="416">+NORMDIST($H336,Z$12,Z$13,FALSE)</f>
        <v>0</v>
      </c>
      <c r="AA336" s="176">
        <f t="shared" si="416"/>
        <v>0</v>
      </c>
      <c r="AB336" s="176">
        <f t="shared" si="416"/>
        <v>0</v>
      </c>
      <c r="AC336" s="176">
        <f t="shared" si="416"/>
        <v>0</v>
      </c>
      <c r="AD336" s="176">
        <f t="shared" si="416"/>
        <v>0</v>
      </c>
      <c r="AE336" s="176">
        <f t="shared" si="416"/>
        <v>0</v>
      </c>
      <c r="AF336" s="176">
        <f t="shared" si="416"/>
        <v>0</v>
      </c>
      <c r="AG336" s="176">
        <f t="shared" si="416"/>
        <v>0</v>
      </c>
      <c r="AH336" s="176">
        <f t="shared" si="416"/>
        <v>0</v>
      </c>
      <c r="AI336" s="176">
        <f t="shared" si="416"/>
        <v>0</v>
      </c>
      <c r="AJ336" s="176">
        <f t="shared" si="416"/>
        <v>0</v>
      </c>
      <c r="AK336" s="176">
        <f t="shared" si="416"/>
        <v>0</v>
      </c>
      <c r="AL336" s="176">
        <f t="shared" si="416"/>
        <v>0</v>
      </c>
      <c r="AM336" s="176">
        <f t="shared" si="416"/>
        <v>0</v>
      </c>
      <c r="AN336" s="176">
        <f t="shared" si="416"/>
        <v>0</v>
      </c>
      <c r="AO336" s="176">
        <f t="shared" si="416"/>
        <v>0</v>
      </c>
      <c r="AP336" s="176">
        <f t="shared" si="412"/>
        <v>0</v>
      </c>
      <c r="AQ336" s="176">
        <f t="shared" si="412"/>
        <v>0</v>
      </c>
      <c r="AR336" s="176">
        <f t="shared" si="412"/>
        <v>0</v>
      </c>
      <c r="AS336" s="176">
        <f t="shared" si="412"/>
        <v>0</v>
      </c>
      <c r="AT336" s="176">
        <f t="shared" si="412"/>
        <v>0</v>
      </c>
      <c r="AU336" s="176">
        <f t="shared" si="412"/>
        <v>0</v>
      </c>
      <c r="AV336" s="176">
        <f t="shared" si="412"/>
        <v>0</v>
      </c>
      <c r="AW336" s="176">
        <f t="shared" si="412"/>
        <v>0</v>
      </c>
      <c r="AX336" s="176">
        <f t="shared" si="412"/>
        <v>0</v>
      </c>
      <c r="AY336" s="176">
        <f t="shared" si="412"/>
        <v>0</v>
      </c>
      <c r="AZ336" s="176">
        <f t="shared" si="412"/>
        <v>0</v>
      </c>
      <c r="BA336" s="176">
        <f t="shared" si="412"/>
        <v>0</v>
      </c>
      <c r="BB336" s="176">
        <f t="shared" si="412"/>
        <v>0</v>
      </c>
      <c r="BC336" s="176">
        <f t="shared" si="412"/>
        <v>0</v>
      </c>
      <c r="BD336" s="176">
        <f t="shared" si="412"/>
        <v>0</v>
      </c>
      <c r="BE336" s="176">
        <f t="shared" si="412"/>
        <v>0</v>
      </c>
      <c r="BF336" s="176">
        <f t="shared" si="411"/>
        <v>0</v>
      </c>
      <c r="BG336" s="176">
        <f t="shared" si="403"/>
        <v>0</v>
      </c>
      <c r="BH336" s="176">
        <f t="shared" si="403"/>
        <v>0</v>
      </c>
      <c r="BI336" s="176">
        <f t="shared" si="403"/>
        <v>0</v>
      </c>
      <c r="BJ336" s="176">
        <f t="shared" si="403"/>
        <v>0</v>
      </c>
      <c r="BK336" s="176">
        <f t="shared" si="403"/>
        <v>0</v>
      </c>
      <c r="BL336" s="176">
        <f t="shared" si="403"/>
        <v>0</v>
      </c>
      <c r="BM336" s="176">
        <f t="shared" si="403"/>
        <v>0</v>
      </c>
      <c r="BN336" s="176">
        <f t="shared" si="403"/>
        <v>0</v>
      </c>
      <c r="BO336" s="176">
        <f t="shared" si="408"/>
        <v>0</v>
      </c>
      <c r="BP336" s="176">
        <f t="shared" si="408"/>
        <v>0</v>
      </c>
      <c r="BQ336" s="176">
        <f t="shared" si="408"/>
        <v>0</v>
      </c>
      <c r="BR336" s="176">
        <f t="shared" si="408"/>
        <v>0</v>
      </c>
      <c r="BS336" s="176">
        <f t="shared" si="408"/>
        <v>0</v>
      </c>
      <c r="BT336" s="176">
        <f t="shared" si="408"/>
        <v>0</v>
      </c>
      <c r="BU336" s="176">
        <f t="shared" si="408"/>
        <v>0</v>
      </c>
      <c r="BV336" s="176">
        <f t="shared" si="408"/>
        <v>0</v>
      </c>
      <c r="BW336" s="176">
        <f t="shared" si="408"/>
        <v>0</v>
      </c>
      <c r="BX336" s="176">
        <f t="shared" si="408"/>
        <v>0</v>
      </c>
      <c r="BY336" s="176">
        <f t="shared" si="408"/>
        <v>0</v>
      </c>
      <c r="BZ336" s="176">
        <f t="shared" si="408"/>
        <v>0</v>
      </c>
      <c r="CA336" s="176">
        <f t="shared" si="408"/>
        <v>0</v>
      </c>
      <c r="CB336" s="176">
        <f t="shared" si="408"/>
        <v>0</v>
      </c>
      <c r="CC336" s="176">
        <f t="shared" si="408"/>
        <v>0</v>
      </c>
      <c r="CD336" s="176">
        <f t="shared" si="408"/>
        <v>0</v>
      </c>
      <c r="CE336" s="176">
        <f t="shared" si="410"/>
        <v>0</v>
      </c>
      <c r="CF336" s="176">
        <f t="shared" si="410"/>
        <v>0</v>
      </c>
      <c r="CG336" s="176">
        <f t="shared" si="410"/>
        <v>0</v>
      </c>
      <c r="CH336" s="176">
        <f t="shared" si="410"/>
        <v>0</v>
      </c>
      <c r="CI336" s="176">
        <f t="shared" si="410"/>
        <v>0</v>
      </c>
      <c r="CJ336" s="176">
        <f t="shared" si="410"/>
        <v>0</v>
      </c>
      <c r="CK336" s="176">
        <f t="shared" si="410"/>
        <v>0</v>
      </c>
      <c r="CL336" s="176">
        <f t="shared" si="410"/>
        <v>0</v>
      </c>
      <c r="CM336" s="176">
        <f t="shared" si="410"/>
        <v>0</v>
      </c>
      <c r="CN336" s="176">
        <f t="shared" si="410"/>
        <v>0</v>
      </c>
      <c r="CO336" s="176">
        <f t="shared" si="410"/>
        <v>0</v>
      </c>
      <c r="CP336" s="176">
        <f t="shared" si="410"/>
        <v>0</v>
      </c>
      <c r="CQ336" s="176">
        <f t="shared" si="410"/>
        <v>0</v>
      </c>
      <c r="CR336" s="176">
        <f t="shared" si="410"/>
        <v>0</v>
      </c>
      <c r="CS336" s="176">
        <f t="shared" si="410"/>
        <v>0</v>
      </c>
      <c r="CT336" s="176">
        <f t="shared" si="410"/>
        <v>0</v>
      </c>
      <c r="CU336" s="176">
        <f t="shared" si="409"/>
        <v>0</v>
      </c>
      <c r="CV336" s="176">
        <f t="shared" si="409"/>
        <v>0</v>
      </c>
      <c r="CW336" s="176">
        <f t="shared" si="409"/>
        <v>0</v>
      </c>
      <c r="CX336" s="176">
        <f t="shared" si="409"/>
        <v>0</v>
      </c>
      <c r="CY336" s="176">
        <f t="shared" si="409"/>
        <v>0</v>
      </c>
      <c r="CZ336" s="176">
        <f t="shared" si="409"/>
        <v>0</v>
      </c>
      <c r="DA336" s="176">
        <f t="shared" si="409"/>
        <v>0</v>
      </c>
      <c r="DB336" s="176">
        <f t="shared" si="409"/>
        <v>0</v>
      </c>
      <c r="DC336" s="176">
        <f t="shared" si="405"/>
        <v>0</v>
      </c>
      <c r="DD336" s="176">
        <f t="shared" si="405"/>
        <v>0</v>
      </c>
      <c r="DE336" s="176">
        <f t="shared" si="405"/>
        <v>0</v>
      </c>
      <c r="DF336" s="176">
        <f t="shared" si="405"/>
        <v>0</v>
      </c>
    </row>
    <row r="337" spans="2:110" ht="12.75" customHeight="1" x14ac:dyDescent="0.25">
      <c r="B337" s="174"/>
      <c r="C337" s="174"/>
      <c r="D337" s="174">
        <f t="shared" si="413"/>
        <v>0</v>
      </c>
      <c r="E337"/>
      <c r="F337"/>
      <c r="G337" s="177">
        <v>324</v>
      </c>
      <c r="H337" s="176">
        <f t="shared" si="414"/>
        <v>50.236797958373828</v>
      </c>
      <c r="I337" s="176">
        <f t="shared" si="415"/>
        <v>0</v>
      </c>
      <c r="K337" s="176">
        <f t="shared" ref="K337:Z352" si="417">+NORMDIST($H337,K$12,K$13,FALSE)</f>
        <v>0</v>
      </c>
      <c r="L337" s="176">
        <f t="shared" si="417"/>
        <v>0</v>
      </c>
      <c r="M337" s="176">
        <f t="shared" si="417"/>
        <v>0</v>
      </c>
      <c r="N337" s="176">
        <f t="shared" si="417"/>
        <v>0</v>
      </c>
      <c r="O337" s="176">
        <f t="shared" si="417"/>
        <v>0</v>
      </c>
      <c r="P337" s="176">
        <f t="shared" si="417"/>
        <v>0</v>
      </c>
      <c r="Q337" s="176">
        <f t="shared" si="417"/>
        <v>0</v>
      </c>
      <c r="R337" s="176">
        <f t="shared" si="417"/>
        <v>0</v>
      </c>
      <c r="S337" s="176">
        <f t="shared" si="417"/>
        <v>0</v>
      </c>
      <c r="T337" s="176">
        <f t="shared" si="417"/>
        <v>0</v>
      </c>
      <c r="U337" s="176">
        <f t="shared" si="417"/>
        <v>0</v>
      </c>
      <c r="V337" s="176">
        <f t="shared" si="417"/>
        <v>0</v>
      </c>
      <c r="W337" s="176">
        <f t="shared" si="417"/>
        <v>0</v>
      </c>
      <c r="X337" s="176">
        <f t="shared" si="417"/>
        <v>0</v>
      </c>
      <c r="Y337" s="176">
        <f t="shared" si="417"/>
        <v>0</v>
      </c>
      <c r="Z337" s="176">
        <f t="shared" si="417"/>
        <v>0</v>
      </c>
      <c r="AA337" s="176">
        <f t="shared" si="416"/>
        <v>0</v>
      </c>
      <c r="AB337" s="176">
        <f t="shared" si="416"/>
        <v>0</v>
      </c>
      <c r="AC337" s="176">
        <f t="shared" si="416"/>
        <v>0</v>
      </c>
      <c r="AD337" s="176">
        <f t="shared" si="416"/>
        <v>0</v>
      </c>
      <c r="AE337" s="176">
        <f t="shared" si="416"/>
        <v>0</v>
      </c>
      <c r="AF337" s="176">
        <f t="shared" si="416"/>
        <v>0</v>
      </c>
      <c r="AG337" s="176">
        <f t="shared" si="416"/>
        <v>0</v>
      </c>
      <c r="AH337" s="176">
        <f t="shared" si="416"/>
        <v>0</v>
      </c>
      <c r="AI337" s="176">
        <f t="shared" si="416"/>
        <v>0</v>
      </c>
      <c r="AJ337" s="176">
        <f t="shared" si="416"/>
        <v>0</v>
      </c>
      <c r="AK337" s="176">
        <f t="shared" si="416"/>
        <v>0</v>
      </c>
      <c r="AL337" s="176">
        <f t="shared" si="416"/>
        <v>0</v>
      </c>
      <c r="AM337" s="176">
        <f t="shared" si="416"/>
        <v>0</v>
      </c>
      <c r="AN337" s="176">
        <f t="shared" si="416"/>
        <v>0</v>
      </c>
      <c r="AO337" s="176">
        <f t="shared" si="416"/>
        <v>0</v>
      </c>
      <c r="AP337" s="176">
        <f t="shared" si="412"/>
        <v>0</v>
      </c>
      <c r="AQ337" s="176">
        <f t="shared" si="412"/>
        <v>0</v>
      </c>
      <c r="AR337" s="176">
        <f t="shared" si="412"/>
        <v>0</v>
      </c>
      <c r="AS337" s="176">
        <f t="shared" si="412"/>
        <v>0</v>
      </c>
      <c r="AT337" s="176">
        <f t="shared" si="412"/>
        <v>0</v>
      </c>
      <c r="AU337" s="176">
        <f t="shared" si="412"/>
        <v>0</v>
      </c>
      <c r="AV337" s="176">
        <f t="shared" si="412"/>
        <v>0</v>
      </c>
      <c r="AW337" s="176">
        <f t="shared" si="412"/>
        <v>0</v>
      </c>
      <c r="AX337" s="176">
        <f t="shared" si="412"/>
        <v>0</v>
      </c>
      <c r="AY337" s="176">
        <f t="shared" si="412"/>
        <v>0</v>
      </c>
      <c r="AZ337" s="176">
        <f t="shared" si="412"/>
        <v>0</v>
      </c>
      <c r="BA337" s="176">
        <f t="shared" si="412"/>
        <v>0</v>
      </c>
      <c r="BB337" s="176">
        <f t="shared" si="412"/>
        <v>0</v>
      </c>
      <c r="BC337" s="176">
        <f t="shared" si="412"/>
        <v>0</v>
      </c>
      <c r="BD337" s="176">
        <f t="shared" si="412"/>
        <v>0</v>
      </c>
      <c r="BE337" s="176">
        <f t="shared" si="412"/>
        <v>0</v>
      </c>
      <c r="BF337" s="176">
        <f t="shared" si="411"/>
        <v>0</v>
      </c>
      <c r="BG337" s="176">
        <f t="shared" si="411"/>
        <v>0</v>
      </c>
      <c r="BH337" s="176">
        <f t="shared" si="411"/>
        <v>0</v>
      </c>
      <c r="BI337" s="176">
        <f t="shared" si="403"/>
        <v>0</v>
      </c>
      <c r="BJ337" s="176">
        <f t="shared" si="403"/>
        <v>0</v>
      </c>
      <c r="BK337" s="176">
        <f t="shared" si="403"/>
        <v>0</v>
      </c>
      <c r="BL337" s="176">
        <f t="shared" si="403"/>
        <v>0</v>
      </c>
      <c r="BM337" s="176">
        <f t="shared" si="403"/>
        <v>0</v>
      </c>
      <c r="BN337" s="176">
        <f t="shared" si="403"/>
        <v>0</v>
      </c>
      <c r="BO337" s="176">
        <f t="shared" si="408"/>
        <v>0</v>
      </c>
      <c r="BP337" s="176">
        <f t="shared" si="408"/>
        <v>0</v>
      </c>
      <c r="BQ337" s="176">
        <f t="shared" si="408"/>
        <v>0</v>
      </c>
      <c r="BR337" s="176">
        <f t="shared" si="408"/>
        <v>0</v>
      </c>
      <c r="BS337" s="176">
        <f t="shared" si="408"/>
        <v>0</v>
      </c>
      <c r="BT337" s="176">
        <f t="shared" si="408"/>
        <v>0</v>
      </c>
      <c r="BU337" s="176">
        <f t="shared" si="408"/>
        <v>0</v>
      </c>
      <c r="BV337" s="176">
        <f t="shared" si="408"/>
        <v>0</v>
      </c>
      <c r="BW337" s="176">
        <f t="shared" si="408"/>
        <v>0</v>
      </c>
      <c r="BX337" s="176">
        <f t="shared" si="408"/>
        <v>0</v>
      </c>
      <c r="BY337" s="176">
        <f t="shared" si="408"/>
        <v>0</v>
      </c>
      <c r="BZ337" s="176">
        <f t="shared" si="408"/>
        <v>0</v>
      </c>
      <c r="CA337" s="176">
        <f t="shared" si="408"/>
        <v>0</v>
      </c>
      <c r="CB337" s="176">
        <f t="shared" si="408"/>
        <v>0</v>
      </c>
      <c r="CC337" s="176">
        <f t="shared" si="408"/>
        <v>0</v>
      </c>
      <c r="CD337" s="176">
        <f t="shared" si="408"/>
        <v>0</v>
      </c>
      <c r="CE337" s="176">
        <f t="shared" si="410"/>
        <v>0</v>
      </c>
      <c r="CF337" s="176">
        <f t="shared" si="410"/>
        <v>0</v>
      </c>
      <c r="CG337" s="176">
        <f t="shared" si="410"/>
        <v>0</v>
      </c>
      <c r="CH337" s="176">
        <f t="shared" si="410"/>
        <v>0</v>
      </c>
      <c r="CI337" s="176">
        <f t="shared" si="410"/>
        <v>0</v>
      </c>
      <c r="CJ337" s="176">
        <f t="shared" si="410"/>
        <v>0</v>
      </c>
      <c r="CK337" s="176">
        <f t="shared" si="410"/>
        <v>0</v>
      </c>
      <c r="CL337" s="176">
        <f t="shared" si="410"/>
        <v>0</v>
      </c>
      <c r="CM337" s="176">
        <f t="shared" si="410"/>
        <v>0</v>
      </c>
      <c r="CN337" s="176">
        <f t="shared" si="410"/>
        <v>0</v>
      </c>
      <c r="CO337" s="176">
        <f t="shared" si="410"/>
        <v>0</v>
      </c>
      <c r="CP337" s="176">
        <f t="shared" si="410"/>
        <v>0</v>
      </c>
      <c r="CQ337" s="176">
        <f t="shared" si="410"/>
        <v>0</v>
      </c>
      <c r="CR337" s="176">
        <f t="shared" si="410"/>
        <v>0</v>
      </c>
      <c r="CS337" s="176">
        <f t="shared" si="410"/>
        <v>0</v>
      </c>
      <c r="CT337" s="176">
        <f t="shared" si="410"/>
        <v>0</v>
      </c>
      <c r="CU337" s="176">
        <f t="shared" si="409"/>
        <v>0</v>
      </c>
      <c r="CV337" s="176">
        <f t="shared" si="409"/>
        <v>0</v>
      </c>
      <c r="CW337" s="176">
        <f t="shared" si="409"/>
        <v>0</v>
      </c>
      <c r="CX337" s="176">
        <f t="shared" si="409"/>
        <v>0</v>
      </c>
      <c r="CY337" s="176">
        <f t="shared" si="409"/>
        <v>0</v>
      </c>
      <c r="CZ337" s="176">
        <f t="shared" si="409"/>
        <v>0</v>
      </c>
      <c r="DA337" s="176">
        <f t="shared" si="409"/>
        <v>0</v>
      </c>
      <c r="DB337" s="176">
        <f t="shared" si="409"/>
        <v>0</v>
      </c>
      <c r="DC337" s="176">
        <f t="shared" si="405"/>
        <v>0</v>
      </c>
      <c r="DD337" s="176">
        <f t="shared" si="405"/>
        <v>0</v>
      </c>
      <c r="DE337" s="176">
        <f t="shared" si="405"/>
        <v>0</v>
      </c>
      <c r="DF337" s="176">
        <f t="shared" si="405"/>
        <v>0</v>
      </c>
    </row>
    <row r="338" spans="2:110" ht="12.75" customHeight="1" x14ac:dyDescent="0.25">
      <c r="B338" s="174"/>
      <c r="C338" s="174"/>
      <c r="D338" s="174">
        <f t="shared" si="413"/>
        <v>0</v>
      </c>
      <c r="E338"/>
      <c r="F338"/>
      <c r="G338" s="177">
        <v>325</v>
      </c>
      <c r="H338" s="176">
        <f t="shared" si="414"/>
        <v>50.391849803924359</v>
      </c>
      <c r="I338" s="176">
        <f t="shared" si="415"/>
        <v>0</v>
      </c>
      <c r="K338" s="176">
        <f t="shared" si="417"/>
        <v>0</v>
      </c>
      <c r="L338" s="176">
        <f t="shared" si="417"/>
        <v>0</v>
      </c>
      <c r="M338" s="176">
        <f t="shared" si="417"/>
        <v>0</v>
      </c>
      <c r="N338" s="176">
        <f t="shared" si="417"/>
        <v>0</v>
      </c>
      <c r="O338" s="176">
        <f t="shared" si="417"/>
        <v>0</v>
      </c>
      <c r="P338" s="176">
        <f t="shared" si="417"/>
        <v>0</v>
      </c>
      <c r="Q338" s="176">
        <f t="shared" si="417"/>
        <v>0</v>
      </c>
      <c r="R338" s="176">
        <f t="shared" si="417"/>
        <v>0</v>
      </c>
      <c r="S338" s="176">
        <f t="shared" si="417"/>
        <v>0</v>
      </c>
      <c r="T338" s="176">
        <f t="shared" si="417"/>
        <v>0</v>
      </c>
      <c r="U338" s="176">
        <f t="shared" si="417"/>
        <v>0</v>
      </c>
      <c r="V338" s="176">
        <f t="shared" si="417"/>
        <v>0</v>
      </c>
      <c r="W338" s="176">
        <f t="shared" si="417"/>
        <v>0</v>
      </c>
      <c r="X338" s="176">
        <f t="shared" si="417"/>
        <v>0</v>
      </c>
      <c r="Y338" s="176">
        <f t="shared" si="417"/>
        <v>0</v>
      </c>
      <c r="Z338" s="176">
        <f t="shared" si="417"/>
        <v>0</v>
      </c>
      <c r="AA338" s="176">
        <f t="shared" si="416"/>
        <v>0</v>
      </c>
      <c r="AB338" s="176">
        <f t="shared" si="416"/>
        <v>0</v>
      </c>
      <c r="AC338" s="176">
        <f t="shared" si="416"/>
        <v>0</v>
      </c>
      <c r="AD338" s="176">
        <f t="shared" si="416"/>
        <v>0</v>
      </c>
      <c r="AE338" s="176">
        <f t="shared" si="416"/>
        <v>0</v>
      </c>
      <c r="AF338" s="176">
        <f t="shared" si="416"/>
        <v>0</v>
      </c>
      <c r="AG338" s="176">
        <f t="shared" si="416"/>
        <v>0</v>
      </c>
      <c r="AH338" s="176">
        <f t="shared" si="416"/>
        <v>0</v>
      </c>
      <c r="AI338" s="176">
        <f t="shared" si="416"/>
        <v>0</v>
      </c>
      <c r="AJ338" s="176">
        <f t="shared" si="416"/>
        <v>0</v>
      </c>
      <c r="AK338" s="176">
        <f t="shared" si="416"/>
        <v>0</v>
      </c>
      <c r="AL338" s="176">
        <f t="shared" si="416"/>
        <v>0</v>
      </c>
      <c r="AM338" s="176">
        <f t="shared" si="416"/>
        <v>0</v>
      </c>
      <c r="AN338" s="176">
        <f t="shared" si="416"/>
        <v>0</v>
      </c>
      <c r="AO338" s="176">
        <f t="shared" si="416"/>
        <v>0</v>
      </c>
      <c r="AP338" s="176">
        <f t="shared" si="412"/>
        <v>0</v>
      </c>
      <c r="AQ338" s="176">
        <f t="shared" si="412"/>
        <v>0</v>
      </c>
      <c r="AR338" s="176">
        <f t="shared" si="412"/>
        <v>0</v>
      </c>
      <c r="AS338" s="176">
        <f t="shared" si="412"/>
        <v>0</v>
      </c>
      <c r="AT338" s="176">
        <f t="shared" si="412"/>
        <v>0</v>
      </c>
      <c r="AU338" s="176">
        <f t="shared" si="412"/>
        <v>0</v>
      </c>
      <c r="AV338" s="176">
        <f t="shared" si="412"/>
        <v>0</v>
      </c>
      <c r="AW338" s="176">
        <f t="shared" si="412"/>
        <v>0</v>
      </c>
      <c r="AX338" s="176">
        <f t="shared" si="412"/>
        <v>0</v>
      </c>
      <c r="AY338" s="176">
        <f t="shared" si="412"/>
        <v>0</v>
      </c>
      <c r="AZ338" s="176">
        <f t="shared" si="412"/>
        <v>0</v>
      </c>
      <c r="BA338" s="176">
        <f t="shared" si="412"/>
        <v>0</v>
      </c>
      <c r="BB338" s="176">
        <f t="shared" si="412"/>
        <v>0</v>
      </c>
      <c r="BC338" s="176">
        <f t="shared" si="412"/>
        <v>0</v>
      </c>
      <c r="BD338" s="176">
        <f t="shared" si="412"/>
        <v>0</v>
      </c>
      <c r="BE338" s="176">
        <f t="shared" si="412"/>
        <v>0</v>
      </c>
      <c r="BF338" s="176">
        <f t="shared" si="411"/>
        <v>0</v>
      </c>
      <c r="BG338" s="176">
        <f t="shared" si="411"/>
        <v>0</v>
      </c>
      <c r="BH338" s="176">
        <f t="shared" si="411"/>
        <v>0</v>
      </c>
      <c r="BI338" s="176">
        <f t="shared" si="403"/>
        <v>0</v>
      </c>
      <c r="BJ338" s="176">
        <f t="shared" si="403"/>
        <v>0</v>
      </c>
      <c r="BK338" s="176">
        <f t="shared" si="403"/>
        <v>0</v>
      </c>
      <c r="BL338" s="176">
        <f t="shared" si="403"/>
        <v>0</v>
      </c>
      <c r="BM338" s="176">
        <f t="shared" si="403"/>
        <v>0</v>
      </c>
      <c r="BN338" s="176">
        <f t="shared" si="403"/>
        <v>0</v>
      </c>
      <c r="BO338" s="176">
        <f t="shared" si="408"/>
        <v>0</v>
      </c>
      <c r="BP338" s="176">
        <f t="shared" si="408"/>
        <v>0</v>
      </c>
      <c r="BQ338" s="176">
        <f t="shared" si="408"/>
        <v>0</v>
      </c>
      <c r="BR338" s="176">
        <f t="shared" si="408"/>
        <v>0</v>
      </c>
      <c r="BS338" s="176">
        <f t="shared" si="408"/>
        <v>0</v>
      </c>
      <c r="BT338" s="176">
        <f t="shared" si="408"/>
        <v>0</v>
      </c>
      <c r="BU338" s="176">
        <f t="shared" si="408"/>
        <v>0</v>
      </c>
      <c r="BV338" s="176">
        <f t="shared" si="408"/>
        <v>0</v>
      </c>
      <c r="BW338" s="176">
        <f t="shared" si="408"/>
        <v>0</v>
      </c>
      <c r="BX338" s="176">
        <f t="shared" si="408"/>
        <v>0</v>
      </c>
      <c r="BY338" s="176">
        <f t="shared" si="408"/>
        <v>0</v>
      </c>
      <c r="BZ338" s="176">
        <f t="shared" si="408"/>
        <v>0</v>
      </c>
      <c r="CA338" s="176">
        <f t="shared" si="408"/>
        <v>0</v>
      </c>
      <c r="CB338" s="176">
        <f t="shared" si="408"/>
        <v>0</v>
      </c>
      <c r="CC338" s="176">
        <f t="shared" si="408"/>
        <v>0</v>
      </c>
      <c r="CD338" s="176">
        <f t="shared" si="408"/>
        <v>0</v>
      </c>
      <c r="CE338" s="176">
        <f t="shared" si="410"/>
        <v>0</v>
      </c>
      <c r="CF338" s="176">
        <f t="shared" si="410"/>
        <v>0</v>
      </c>
      <c r="CG338" s="176">
        <f t="shared" si="410"/>
        <v>0</v>
      </c>
      <c r="CH338" s="176">
        <f t="shared" si="410"/>
        <v>0</v>
      </c>
      <c r="CI338" s="176">
        <f t="shared" si="410"/>
        <v>0</v>
      </c>
      <c r="CJ338" s="176">
        <f t="shared" si="410"/>
        <v>0</v>
      </c>
      <c r="CK338" s="176">
        <f t="shared" si="410"/>
        <v>0</v>
      </c>
      <c r="CL338" s="176">
        <f t="shared" si="410"/>
        <v>0</v>
      </c>
      <c r="CM338" s="176">
        <f t="shared" si="410"/>
        <v>0</v>
      </c>
      <c r="CN338" s="176">
        <f t="shared" si="410"/>
        <v>0</v>
      </c>
      <c r="CO338" s="176">
        <f t="shared" si="410"/>
        <v>0</v>
      </c>
      <c r="CP338" s="176">
        <f t="shared" si="410"/>
        <v>0</v>
      </c>
      <c r="CQ338" s="176">
        <f t="shared" si="410"/>
        <v>0</v>
      </c>
      <c r="CR338" s="176">
        <f t="shared" si="410"/>
        <v>0</v>
      </c>
      <c r="CS338" s="176">
        <f t="shared" si="410"/>
        <v>0</v>
      </c>
      <c r="CT338" s="176">
        <f t="shared" si="410"/>
        <v>0</v>
      </c>
      <c r="CU338" s="176">
        <f t="shared" si="409"/>
        <v>0</v>
      </c>
      <c r="CV338" s="176">
        <f t="shared" si="409"/>
        <v>0</v>
      </c>
      <c r="CW338" s="176">
        <f t="shared" si="405"/>
        <v>0</v>
      </c>
      <c r="CX338" s="176">
        <f t="shared" si="405"/>
        <v>0</v>
      </c>
      <c r="CY338" s="176">
        <f t="shared" si="405"/>
        <v>0</v>
      </c>
      <c r="CZ338" s="176">
        <f t="shared" si="405"/>
        <v>0</v>
      </c>
      <c r="DA338" s="176">
        <f t="shared" si="405"/>
        <v>0</v>
      </c>
      <c r="DB338" s="176">
        <f t="shared" si="405"/>
        <v>0</v>
      </c>
      <c r="DC338" s="176">
        <f t="shared" si="405"/>
        <v>0</v>
      </c>
      <c r="DD338" s="176">
        <f t="shared" si="405"/>
        <v>0</v>
      </c>
      <c r="DE338" s="176">
        <f t="shared" si="405"/>
        <v>0</v>
      </c>
      <c r="DF338" s="176">
        <f t="shared" si="405"/>
        <v>0</v>
      </c>
    </row>
    <row r="339" spans="2:110" ht="12.75" customHeight="1" x14ac:dyDescent="0.25">
      <c r="B339" s="174"/>
      <c r="C339" s="174"/>
      <c r="D339" s="174">
        <f t="shared" si="413"/>
        <v>0</v>
      </c>
      <c r="E339"/>
      <c r="F339"/>
      <c r="G339" s="177">
        <v>326</v>
      </c>
      <c r="H339" s="176">
        <f t="shared" si="414"/>
        <v>50.546901649474897</v>
      </c>
      <c r="I339" s="176">
        <f t="shared" si="415"/>
        <v>0</v>
      </c>
      <c r="K339" s="176">
        <f t="shared" si="417"/>
        <v>0</v>
      </c>
      <c r="L339" s="176">
        <f t="shared" si="417"/>
        <v>0</v>
      </c>
      <c r="M339" s="176">
        <f t="shared" si="417"/>
        <v>0</v>
      </c>
      <c r="N339" s="176">
        <f t="shared" si="417"/>
        <v>0</v>
      </c>
      <c r="O339" s="176">
        <f t="shared" si="417"/>
        <v>0</v>
      </c>
      <c r="P339" s="176">
        <f t="shared" si="417"/>
        <v>0</v>
      </c>
      <c r="Q339" s="176">
        <f t="shared" si="417"/>
        <v>0</v>
      </c>
      <c r="R339" s="176">
        <f t="shared" si="417"/>
        <v>0</v>
      </c>
      <c r="S339" s="176">
        <f t="shared" si="417"/>
        <v>0</v>
      </c>
      <c r="T339" s="176">
        <f t="shared" si="417"/>
        <v>0</v>
      </c>
      <c r="U339" s="176">
        <f t="shared" si="417"/>
        <v>0</v>
      </c>
      <c r="V339" s="176">
        <f t="shared" si="417"/>
        <v>0</v>
      </c>
      <c r="W339" s="176">
        <f t="shared" si="417"/>
        <v>0</v>
      </c>
      <c r="X339" s="176">
        <f t="shared" si="417"/>
        <v>0</v>
      </c>
      <c r="Y339" s="176">
        <f t="shared" si="417"/>
        <v>0</v>
      </c>
      <c r="Z339" s="176">
        <f t="shared" si="417"/>
        <v>0</v>
      </c>
      <c r="AA339" s="176">
        <f t="shared" si="416"/>
        <v>0</v>
      </c>
      <c r="AB339" s="176">
        <f t="shared" si="416"/>
        <v>0</v>
      </c>
      <c r="AC339" s="176">
        <f t="shared" si="416"/>
        <v>0</v>
      </c>
      <c r="AD339" s="176">
        <f t="shared" si="416"/>
        <v>0</v>
      </c>
      <c r="AE339" s="176">
        <f t="shared" si="416"/>
        <v>0</v>
      </c>
      <c r="AF339" s="176">
        <f t="shared" si="416"/>
        <v>0</v>
      </c>
      <c r="AG339" s="176">
        <f t="shared" si="416"/>
        <v>0</v>
      </c>
      <c r="AH339" s="176">
        <f t="shared" si="416"/>
        <v>0</v>
      </c>
      <c r="AI339" s="176">
        <f t="shared" si="416"/>
        <v>0</v>
      </c>
      <c r="AJ339" s="176">
        <f t="shared" si="416"/>
        <v>0</v>
      </c>
      <c r="AK339" s="176">
        <f t="shared" si="416"/>
        <v>0</v>
      </c>
      <c r="AL339" s="176">
        <f t="shared" si="416"/>
        <v>0</v>
      </c>
      <c r="AM339" s="176">
        <f t="shared" si="416"/>
        <v>0</v>
      </c>
      <c r="AN339" s="176">
        <f t="shared" si="416"/>
        <v>0</v>
      </c>
      <c r="AO339" s="176">
        <f t="shared" si="416"/>
        <v>0</v>
      </c>
      <c r="AP339" s="176">
        <f t="shared" si="412"/>
        <v>0</v>
      </c>
      <c r="AQ339" s="176">
        <f t="shared" si="412"/>
        <v>0</v>
      </c>
      <c r="AR339" s="176">
        <f t="shared" si="412"/>
        <v>0</v>
      </c>
      <c r="AS339" s="176">
        <f t="shared" si="412"/>
        <v>0</v>
      </c>
      <c r="AT339" s="176">
        <f t="shared" si="412"/>
        <v>0</v>
      </c>
      <c r="AU339" s="176">
        <f t="shared" si="412"/>
        <v>0</v>
      </c>
      <c r="AV339" s="176">
        <f t="shared" si="412"/>
        <v>0</v>
      </c>
      <c r="AW339" s="176">
        <f t="shared" si="412"/>
        <v>0</v>
      </c>
      <c r="AX339" s="176">
        <f t="shared" si="412"/>
        <v>0</v>
      </c>
      <c r="AY339" s="176">
        <f t="shared" si="412"/>
        <v>0</v>
      </c>
      <c r="AZ339" s="176">
        <f t="shared" si="412"/>
        <v>0</v>
      </c>
      <c r="BA339" s="176">
        <f t="shared" si="412"/>
        <v>0</v>
      </c>
      <c r="BB339" s="176">
        <f t="shared" si="412"/>
        <v>0</v>
      </c>
      <c r="BC339" s="176">
        <f t="shared" si="412"/>
        <v>0</v>
      </c>
      <c r="BD339" s="176">
        <f t="shared" si="412"/>
        <v>0</v>
      </c>
      <c r="BE339" s="176">
        <f t="shared" si="412"/>
        <v>0</v>
      </c>
      <c r="BF339" s="176">
        <f t="shared" si="411"/>
        <v>0</v>
      </c>
      <c r="BG339" s="176">
        <f t="shared" si="411"/>
        <v>0</v>
      </c>
      <c r="BH339" s="176">
        <f t="shared" si="411"/>
        <v>0</v>
      </c>
      <c r="BI339" s="176">
        <f t="shared" si="403"/>
        <v>0</v>
      </c>
      <c r="BJ339" s="176">
        <f t="shared" si="403"/>
        <v>0</v>
      </c>
      <c r="BK339" s="176">
        <f t="shared" si="403"/>
        <v>0</v>
      </c>
      <c r="BL339" s="176">
        <f t="shared" si="403"/>
        <v>0</v>
      </c>
      <c r="BM339" s="176">
        <f t="shared" si="403"/>
        <v>0</v>
      </c>
      <c r="BN339" s="176">
        <f t="shared" si="403"/>
        <v>0</v>
      </c>
      <c r="BO339" s="176">
        <f t="shared" ref="BO339:CD356" si="418">+NORMDIST($H339,BO$12,BO$13,FALSE)</f>
        <v>0</v>
      </c>
      <c r="BP339" s="176">
        <f t="shared" si="418"/>
        <v>0</v>
      </c>
      <c r="BQ339" s="176">
        <f t="shared" si="418"/>
        <v>0</v>
      </c>
      <c r="BR339" s="176">
        <f t="shared" si="418"/>
        <v>0</v>
      </c>
      <c r="BS339" s="176">
        <f t="shared" si="418"/>
        <v>0</v>
      </c>
      <c r="BT339" s="176">
        <f t="shared" si="418"/>
        <v>0</v>
      </c>
      <c r="BU339" s="176">
        <f t="shared" si="418"/>
        <v>0</v>
      </c>
      <c r="BV339" s="176">
        <f t="shared" si="418"/>
        <v>0</v>
      </c>
      <c r="BW339" s="176">
        <f t="shared" si="418"/>
        <v>0</v>
      </c>
      <c r="BX339" s="176">
        <f t="shared" si="418"/>
        <v>0</v>
      </c>
      <c r="BY339" s="176">
        <f t="shared" si="418"/>
        <v>0</v>
      </c>
      <c r="BZ339" s="176">
        <f t="shared" si="418"/>
        <v>0</v>
      </c>
      <c r="CA339" s="176">
        <f t="shared" si="418"/>
        <v>0</v>
      </c>
      <c r="CB339" s="176">
        <f t="shared" si="418"/>
        <v>0</v>
      </c>
      <c r="CC339" s="176">
        <f t="shared" si="418"/>
        <v>0</v>
      </c>
      <c r="CD339" s="176">
        <f t="shared" si="418"/>
        <v>0</v>
      </c>
      <c r="CE339" s="176">
        <f t="shared" si="410"/>
        <v>0</v>
      </c>
      <c r="CF339" s="176">
        <f t="shared" si="410"/>
        <v>0</v>
      </c>
      <c r="CG339" s="176">
        <f t="shared" si="410"/>
        <v>0</v>
      </c>
      <c r="CH339" s="176">
        <f t="shared" si="410"/>
        <v>0</v>
      </c>
      <c r="CI339" s="176">
        <f t="shared" si="410"/>
        <v>0</v>
      </c>
      <c r="CJ339" s="176">
        <f t="shared" si="410"/>
        <v>0</v>
      </c>
      <c r="CK339" s="176">
        <f t="shared" si="410"/>
        <v>0</v>
      </c>
      <c r="CL339" s="176">
        <f t="shared" si="410"/>
        <v>0</v>
      </c>
      <c r="CM339" s="176">
        <f t="shared" si="410"/>
        <v>0</v>
      </c>
      <c r="CN339" s="176">
        <f t="shared" si="410"/>
        <v>0</v>
      </c>
      <c r="CO339" s="176">
        <f t="shared" si="410"/>
        <v>0</v>
      </c>
      <c r="CP339" s="176">
        <f t="shared" si="410"/>
        <v>0</v>
      </c>
      <c r="CQ339" s="176">
        <f t="shared" si="410"/>
        <v>0</v>
      </c>
      <c r="CR339" s="176">
        <f t="shared" si="410"/>
        <v>0</v>
      </c>
      <c r="CS339" s="176">
        <f t="shared" si="410"/>
        <v>0</v>
      </c>
      <c r="CT339" s="176">
        <f t="shared" si="410"/>
        <v>0</v>
      </c>
      <c r="CU339" s="176">
        <f t="shared" si="409"/>
        <v>0</v>
      </c>
      <c r="CV339" s="176">
        <f t="shared" si="409"/>
        <v>0</v>
      </c>
      <c r="CW339" s="176">
        <f t="shared" si="405"/>
        <v>0</v>
      </c>
      <c r="CX339" s="176">
        <f t="shared" si="405"/>
        <v>0</v>
      </c>
      <c r="CY339" s="176">
        <f t="shared" si="405"/>
        <v>0</v>
      </c>
      <c r="CZ339" s="176">
        <f t="shared" si="405"/>
        <v>0</v>
      </c>
      <c r="DA339" s="176">
        <f t="shared" si="405"/>
        <v>0</v>
      </c>
      <c r="DB339" s="176">
        <f t="shared" si="405"/>
        <v>0</v>
      </c>
      <c r="DC339" s="176">
        <f t="shared" si="405"/>
        <v>0</v>
      </c>
      <c r="DD339" s="176">
        <f t="shared" si="405"/>
        <v>0</v>
      </c>
      <c r="DE339" s="176">
        <f t="shared" si="405"/>
        <v>0</v>
      </c>
      <c r="DF339" s="176">
        <f t="shared" si="405"/>
        <v>0</v>
      </c>
    </row>
    <row r="340" spans="2:110" ht="12.75" customHeight="1" x14ac:dyDescent="0.25">
      <c r="B340" s="174"/>
      <c r="C340" s="174"/>
      <c r="D340" s="174">
        <f t="shared" si="413"/>
        <v>0</v>
      </c>
      <c r="E340"/>
      <c r="F340"/>
      <c r="G340" s="177">
        <v>327</v>
      </c>
      <c r="H340" s="176">
        <f t="shared" si="414"/>
        <v>50.701953495025435</v>
      </c>
      <c r="I340" s="176">
        <f t="shared" si="415"/>
        <v>0</v>
      </c>
      <c r="K340" s="176">
        <f t="shared" si="417"/>
        <v>0</v>
      </c>
      <c r="L340" s="176">
        <f t="shared" si="417"/>
        <v>0</v>
      </c>
      <c r="M340" s="176">
        <f t="shared" si="417"/>
        <v>0</v>
      </c>
      <c r="N340" s="176">
        <f t="shared" si="417"/>
        <v>0</v>
      </c>
      <c r="O340" s="176">
        <f t="shared" si="417"/>
        <v>0</v>
      </c>
      <c r="P340" s="176">
        <f t="shared" si="417"/>
        <v>0</v>
      </c>
      <c r="Q340" s="176">
        <f t="shared" si="417"/>
        <v>0</v>
      </c>
      <c r="R340" s="176">
        <f t="shared" si="417"/>
        <v>0</v>
      </c>
      <c r="S340" s="176">
        <f t="shared" si="417"/>
        <v>0</v>
      </c>
      <c r="T340" s="176">
        <f t="shared" si="417"/>
        <v>0</v>
      </c>
      <c r="U340" s="176">
        <f t="shared" si="417"/>
        <v>0</v>
      </c>
      <c r="V340" s="176">
        <f t="shared" si="417"/>
        <v>0</v>
      </c>
      <c r="W340" s="176">
        <f t="shared" si="417"/>
        <v>0</v>
      </c>
      <c r="X340" s="176">
        <f t="shared" si="417"/>
        <v>0</v>
      </c>
      <c r="Y340" s="176">
        <f t="shared" si="417"/>
        <v>0</v>
      </c>
      <c r="Z340" s="176">
        <f t="shared" si="417"/>
        <v>0</v>
      </c>
      <c r="AA340" s="176">
        <f t="shared" si="416"/>
        <v>0</v>
      </c>
      <c r="AB340" s="176">
        <f t="shared" si="416"/>
        <v>0</v>
      </c>
      <c r="AC340" s="176">
        <f t="shared" si="416"/>
        <v>0</v>
      </c>
      <c r="AD340" s="176">
        <f t="shared" si="416"/>
        <v>0</v>
      </c>
      <c r="AE340" s="176">
        <f t="shared" si="416"/>
        <v>0</v>
      </c>
      <c r="AF340" s="176">
        <f t="shared" si="416"/>
        <v>0</v>
      </c>
      <c r="AG340" s="176">
        <f t="shared" si="416"/>
        <v>0</v>
      </c>
      <c r="AH340" s="176">
        <f t="shared" si="416"/>
        <v>0</v>
      </c>
      <c r="AI340" s="176">
        <f t="shared" si="416"/>
        <v>0</v>
      </c>
      <c r="AJ340" s="176">
        <f t="shared" si="416"/>
        <v>0</v>
      </c>
      <c r="AK340" s="176">
        <f t="shared" si="416"/>
        <v>0</v>
      </c>
      <c r="AL340" s="176">
        <f t="shared" si="416"/>
        <v>0</v>
      </c>
      <c r="AM340" s="176">
        <f t="shared" si="416"/>
        <v>0</v>
      </c>
      <c r="AN340" s="176">
        <f t="shared" si="416"/>
        <v>0</v>
      </c>
      <c r="AO340" s="176">
        <f t="shared" si="416"/>
        <v>0</v>
      </c>
      <c r="AP340" s="176">
        <f t="shared" si="412"/>
        <v>0</v>
      </c>
      <c r="AQ340" s="176">
        <f t="shared" si="412"/>
        <v>0</v>
      </c>
      <c r="AR340" s="176">
        <f t="shared" si="412"/>
        <v>0</v>
      </c>
      <c r="AS340" s="176">
        <f t="shared" si="412"/>
        <v>0</v>
      </c>
      <c r="AT340" s="176">
        <f t="shared" si="412"/>
        <v>0</v>
      </c>
      <c r="AU340" s="176">
        <f t="shared" si="412"/>
        <v>0</v>
      </c>
      <c r="AV340" s="176">
        <f t="shared" si="412"/>
        <v>0</v>
      </c>
      <c r="AW340" s="176">
        <f t="shared" si="412"/>
        <v>0</v>
      </c>
      <c r="AX340" s="176">
        <f t="shared" si="412"/>
        <v>0</v>
      </c>
      <c r="AY340" s="176">
        <f t="shared" si="412"/>
        <v>0</v>
      </c>
      <c r="AZ340" s="176">
        <f t="shared" si="412"/>
        <v>0</v>
      </c>
      <c r="BA340" s="176">
        <f t="shared" si="412"/>
        <v>0</v>
      </c>
      <c r="BB340" s="176">
        <f t="shared" si="412"/>
        <v>0</v>
      </c>
      <c r="BC340" s="176">
        <f t="shared" si="412"/>
        <v>0</v>
      </c>
      <c r="BD340" s="176">
        <f t="shared" si="412"/>
        <v>0</v>
      </c>
      <c r="BE340" s="176">
        <f t="shared" si="412"/>
        <v>0</v>
      </c>
      <c r="BF340" s="176">
        <f t="shared" si="411"/>
        <v>0</v>
      </c>
      <c r="BG340" s="176">
        <f t="shared" si="411"/>
        <v>0</v>
      </c>
      <c r="BH340" s="176">
        <f t="shared" si="411"/>
        <v>0</v>
      </c>
      <c r="BI340" s="176">
        <f t="shared" si="403"/>
        <v>0</v>
      </c>
      <c r="BJ340" s="176">
        <f t="shared" si="403"/>
        <v>0</v>
      </c>
      <c r="BK340" s="176">
        <f t="shared" si="403"/>
        <v>0</v>
      </c>
      <c r="BL340" s="176">
        <f t="shared" si="403"/>
        <v>0</v>
      </c>
      <c r="BM340" s="176">
        <f t="shared" si="403"/>
        <v>0</v>
      </c>
      <c r="BN340" s="176">
        <f t="shared" si="403"/>
        <v>0</v>
      </c>
      <c r="BO340" s="176">
        <f t="shared" si="418"/>
        <v>0</v>
      </c>
      <c r="BP340" s="176">
        <f t="shared" si="418"/>
        <v>0</v>
      </c>
      <c r="BQ340" s="176">
        <f t="shared" si="418"/>
        <v>0</v>
      </c>
      <c r="BR340" s="176">
        <f t="shared" si="418"/>
        <v>0</v>
      </c>
      <c r="BS340" s="176">
        <f t="shared" si="418"/>
        <v>0</v>
      </c>
      <c r="BT340" s="176">
        <f t="shared" si="418"/>
        <v>0</v>
      </c>
      <c r="BU340" s="176">
        <f t="shared" si="418"/>
        <v>0</v>
      </c>
      <c r="BV340" s="176">
        <f t="shared" si="418"/>
        <v>0</v>
      </c>
      <c r="BW340" s="176">
        <f t="shared" si="418"/>
        <v>0</v>
      </c>
      <c r="BX340" s="176">
        <f t="shared" si="418"/>
        <v>0</v>
      </c>
      <c r="BY340" s="176">
        <f t="shared" si="418"/>
        <v>0</v>
      </c>
      <c r="BZ340" s="176">
        <f t="shared" si="418"/>
        <v>0</v>
      </c>
      <c r="CA340" s="176">
        <f t="shared" si="418"/>
        <v>0</v>
      </c>
      <c r="CB340" s="176">
        <f t="shared" si="418"/>
        <v>0</v>
      </c>
      <c r="CC340" s="176">
        <f t="shared" si="418"/>
        <v>0</v>
      </c>
      <c r="CD340" s="176">
        <f t="shared" si="418"/>
        <v>0</v>
      </c>
      <c r="CE340" s="176">
        <f t="shared" si="410"/>
        <v>0</v>
      </c>
      <c r="CF340" s="176">
        <f t="shared" si="410"/>
        <v>0</v>
      </c>
      <c r="CG340" s="176">
        <f t="shared" si="410"/>
        <v>0</v>
      </c>
      <c r="CH340" s="176">
        <f t="shared" si="410"/>
        <v>0</v>
      </c>
      <c r="CI340" s="176">
        <f t="shared" si="410"/>
        <v>0</v>
      </c>
      <c r="CJ340" s="176">
        <f t="shared" si="410"/>
        <v>0</v>
      </c>
      <c r="CK340" s="176">
        <f t="shared" si="410"/>
        <v>0</v>
      </c>
      <c r="CL340" s="176">
        <f t="shared" si="410"/>
        <v>0</v>
      </c>
      <c r="CM340" s="176">
        <f t="shared" si="410"/>
        <v>0</v>
      </c>
      <c r="CN340" s="176">
        <f t="shared" si="410"/>
        <v>0</v>
      </c>
      <c r="CO340" s="176">
        <f t="shared" si="410"/>
        <v>0</v>
      </c>
      <c r="CP340" s="176">
        <f t="shared" si="410"/>
        <v>0</v>
      </c>
      <c r="CQ340" s="176">
        <f t="shared" si="410"/>
        <v>0</v>
      </c>
      <c r="CR340" s="176">
        <f t="shared" si="410"/>
        <v>0</v>
      </c>
      <c r="CS340" s="176">
        <f t="shared" si="410"/>
        <v>0</v>
      </c>
      <c r="CT340" s="176">
        <f t="shared" si="410"/>
        <v>0</v>
      </c>
      <c r="CU340" s="176">
        <f t="shared" si="409"/>
        <v>0</v>
      </c>
      <c r="CV340" s="176">
        <f t="shared" si="409"/>
        <v>0</v>
      </c>
      <c r="CW340" s="176">
        <f t="shared" si="405"/>
        <v>0</v>
      </c>
      <c r="CX340" s="176">
        <f t="shared" si="405"/>
        <v>0</v>
      </c>
      <c r="CY340" s="176">
        <f t="shared" si="405"/>
        <v>0</v>
      </c>
      <c r="CZ340" s="176">
        <f t="shared" si="405"/>
        <v>0</v>
      </c>
      <c r="DA340" s="176">
        <f t="shared" si="405"/>
        <v>0</v>
      </c>
      <c r="DB340" s="176">
        <f t="shared" si="405"/>
        <v>0</v>
      </c>
      <c r="DC340" s="176">
        <f t="shared" si="405"/>
        <v>0</v>
      </c>
      <c r="DD340" s="176">
        <f t="shared" si="405"/>
        <v>0</v>
      </c>
      <c r="DE340" s="176">
        <f t="shared" si="405"/>
        <v>0</v>
      </c>
      <c r="DF340" s="176">
        <f t="shared" si="405"/>
        <v>0</v>
      </c>
    </row>
    <row r="341" spans="2:110" ht="12.75" customHeight="1" x14ac:dyDescent="0.25">
      <c r="B341" s="174"/>
      <c r="C341" s="174"/>
      <c r="D341" s="174">
        <f t="shared" si="413"/>
        <v>0</v>
      </c>
      <c r="E341"/>
      <c r="F341"/>
      <c r="G341" s="177">
        <v>328</v>
      </c>
      <c r="H341" s="176">
        <f t="shared" si="414"/>
        <v>50.857005340575974</v>
      </c>
      <c r="I341" s="176">
        <f t="shared" si="415"/>
        <v>0</v>
      </c>
      <c r="K341" s="176">
        <f t="shared" si="417"/>
        <v>0</v>
      </c>
      <c r="L341" s="176">
        <f t="shared" si="417"/>
        <v>0</v>
      </c>
      <c r="M341" s="176">
        <f t="shared" si="417"/>
        <v>0</v>
      </c>
      <c r="N341" s="176">
        <f t="shared" si="417"/>
        <v>0</v>
      </c>
      <c r="O341" s="176">
        <f t="shared" si="417"/>
        <v>0</v>
      </c>
      <c r="P341" s="176">
        <f t="shared" si="417"/>
        <v>0</v>
      </c>
      <c r="Q341" s="176">
        <f t="shared" si="417"/>
        <v>0</v>
      </c>
      <c r="R341" s="176">
        <f t="shared" si="417"/>
        <v>0</v>
      </c>
      <c r="S341" s="176">
        <f t="shared" si="417"/>
        <v>0</v>
      </c>
      <c r="T341" s="176">
        <f t="shared" si="417"/>
        <v>0</v>
      </c>
      <c r="U341" s="176">
        <f t="shared" si="417"/>
        <v>0</v>
      </c>
      <c r="V341" s="176">
        <f t="shared" si="417"/>
        <v>0</v>
      </c>
      <c r="W341" s="176">
        <f t="shared" si="417"/>
        <v>0</v>
      </c>
      <c r="X341" s="176">
        <f t="shared" si="417"/>
        <v>0</v>
      </c>
      <c r="Y341" s="176">
        <f t="shared" si="417"/>
        <v>0</v>
      </c>
      <c r="Z341" s="176">
        <f t="shared" si="417"/>
        <v>0</v>
      </c>
      <c r="AA341" s="176">
        <f t="shared" si="416"/>
        <v>0</v>
      </c>
      <c r="AB341" s="176">
        <f t="shared" si="416"/>
        <v>0</v>
      </c>
      <c r="AC341" s="176">
        <f t="shared" si="416"/>
        <v>0</v>
      </c>
      <c r="AD341" s="176">
        <f t="shared" si="416"/>
        <v>0</v>
      </c>
      <c r="AE341" s="176">
        <f t="shared" si="416"/>
        <v>0</v>
      </c>
      <c r="AF341" s="176">
        <f t="shared" si="416"/>
        <v>0</v>
      </c>
      <c r="AG341" s="176">
        <f t="shared" si="416"/>
        <v>0</v>
      </c>
      <c r="AH341" s="176">
        <f t="shared" si="416"/>
        <v>0</v>
      </c>
      <c r="AI341" s="176">
        <f t="shared" si="416"/>
        <v>0</v>
      </c>
      <c r="AJ341" s="176">
        <f t="shared" si="416"/>
        <v>0</v>
      </c>
      <c r="AK341" s="176">
        <f t="shared" si="416"/>
        <v>0</v>
      </c>
      <c r="AL341" s="176">
        <f t="shared" si="416"/>
        <v>0</v>
      </c>
      <c r="AM341" s="176">
        <f t="shared" si="416"/>
        <v>0</v>
      </c>
      <c r="AN341" s="176">
        <f t="shared" si="416"/>
        <v>0</v>
      </c>
      <c r="AO341" s="176">
        <f t="shared" si="416"/>
        <v>0</v>
      </c>
      <c r="AP341" s="176">
        <f t="shared" si="412"/>
        <v>0</v>
      </c>
      <c r="AQ341" s="176">
        <f t="shared" si="412"/>
        <v>0</v>
      </c>
      <c r="AR341" s="176">
        <f t="shared" si="412"/>
        <v>0</v>
      </c>
      <c r="AS341" s="176">
        <f t="shared" si="412"/>
        <v>0</v>
      </c>
      <c r="AT341" s="176">
        <f t="shared" si="412"/>
        <v>0</v>
      </c>
      <c r="AU341" s="176">
        <f t="shared" si="412"/>
        <v>0</v>
      </c>
      <c r="AV341" s="176">
        <f t="shared" si="412"/>
        <v>0</v>
      </c>
      <c r="AW341" s="176">
        <f t="shared" si="412"/>
        <v>0</v>
      </c>
      <c r="AX341" s="176">
        <f t="shared" si="412"/>
        <v>0</v>
      </c>
      <c r="AY341" s="176">
        <f t="shared" si="412"/>
        <v>0</v>
      </c>
      <c r="AZ341" s="176">
        <f t="shared" si="412"/>
        <v>0</v>
      </c>
      <c r="BA341" s="176">
        <f t="shared" si="412"/>
        <v>0</v>
      </c>
      <c r="BB341" s="176">
        <f t="shared" si="412"/>
        <v>0</v>
      </c>
      <c r="BC341" s="176">
        <f t="shared" si="412"/>
        <v>0</v>
      </c>
      <c r="BD341" s="176">
        <f t="shared" si="412"/>
        <v>0</v>
      </c>
      <c r="BE341" s="176">
        <f t="shared" si="412"/>
        <v>0</v>
      </c>
      <c r="BF341" s="176">
        <f t="shared" si="411"/>
        <v>0</v>
      </c>
      <c r="BG341" s="176">
        <f t="shared" si="411"/>
        <v>0</v>
      </c>
      <c r="BH341" s="176">
        <f t="shared" si="411"/>
        <v>0</v>
      </c>
      <c r="BI341" s="176">
        <f t="shared" si="403"/>
        <v>0</v>
      </c>
      <c r="BJ341" s="176">
        <f t="shared" si="403"/>
        <v>0</v>
      </c>
      <c r="BK341" s="176">
        <f t="shared" si="403"/>
        <v>0</v>
      </c>
      <c r="BL341" s="176">
        <f t="shared" si="403"/>
        <v>0</v>
      </c>
      <c r="BM341" s="176">
        <f t="shared" si="403"/>
        <v>0</v>
      </c>
      <c r="BN341" s="176">
        <f t="shared" si="403"/>
        <v>0</v>
      </c>
      <c r="BO341" s="176">
        <f t="shared" si="418"/>
        <v>0</v>
      </c>
      <c r="BP341" s="176">
        <f t="shared" si="418"/>
        <v>0</v>
      </c>
      <c r="BQ341" s="176">
        <f t="shared" si="418"/>
        <v>0</v>
      </c>
      <c r="BR341" s="176">
        <f t="shared" si="418"/>
        <v>0</v>
      </c>
      <c r="BS341" s="176">
        <f t="shared" si="418"/>
        <v>0</v>
      </c>
      <c r="BT341" s="176">
        <f t="shared" si="418"/>
        <v>0</v>
      </c>
      <c r="BU341" s="176">
        <f t="shared" si="418"/>
        <v>0</v>
      </c>
      <c r="BV341" s="176">
        <f t="shared" si="418"/>
        <v>0</v>
      </c>
      <c r="BW341" s="176">
        <f t="shared" si="418"/>
        <v>0</v>
      </c>
      <c r="BX341" s="176">
        <f t="shared" si="418"/>
        <v>0</v>
      </c>
      <c r="BY341" s="176">
        <f t="shared" si="418"/>
        <v>0</v>
      </c>
      <c r="BZ341" s="176">
        <f t="shared" si="418"/>
        <v>0</v>
      </c>
      <c r="CA341" s="176">
        <f t="shared" si="418"/>
        <v>0</v>
      </c>
      <c r="CB341" s="176">
        <f t="shared" si="418"/>
        <v>0</v>
      </c>
      <c r="CC341" s="176">
        <f t="shared" si="418"/>
        <v>0</v>
      </c>
      <c r="CD341" s="176">
        <f t="shared" si="418"/>
        <v>0</v>
      </c>
      <c r="CE341" s="176">
        <f t="shared" si="410"/>
        <v>0</v>
      </c>
      <c r="CF341" s="176">
        <f t="shared" si="410"/>
        <v>0</v>
      </c>
      <c r="CG341" s="176">
        <f t="shared" si="410"/>
        <v>0</v>
      </c>
      <c r="CH341" s="176">
        <f t="shared" si="410"/>
        <v>0</v>
      </c>
      <c r="CI341" s="176">
        <f t="shared" si="410"/>
        <v>0</v>
      </c>
      <c r="CJ341" s="176">
        <f t="shared" si="410"/>
        <v>0</v>
      </c>
      <c r="CK341" s="176">
        <f t="shared" si="410"/>
        <v>0</v>
      </c>
      <c r="CL341" s="176">
        <f t="shared" si="410"/>
        <v>0</v>
      </c>
      <c r="CM341" s="176">
        <f t="shared" si="410"/>
        <v>0</v>
      </c>
      <c r="CN341" s="176">
        <f t="shared" si="410"/>
        <v>0</v>
      </c>
      <c r="CO341" s="176">
        <f t="shared" si="410"/>
        <v>0</v>
      </c>
      <c r="CP341" s="176">
        <f t="shared" si="410"/>
        <v>0</v>
      </c>
      <c r="CQ341" s="176">
        <f t="shared" si="410"/>
        <v>0</v>
      </c>
      <c r="CR341" s="176">
        <f t="shared" si="410"/>
        <v>0</v>
      </c>
      <c r="CS341" s="176">
        <f t="shared" si="410"/>
        <v>0</v>
      </c>
      <c r="CT341" s="176">
        <f t="shared" si="410"/>
        <v>0</v>
      </c>
      <c r="CU341" s="176">
        <f t="shared" si="409"/>
        <v>0</v>
      </c>
      <c r="CV341" s="176">
        <f t="shared" si="409"/>
        <v>0</v>
      </c>
      <c r="CW341" s="176">
        <f t="shared" si="405"/>
        <v>0</v>
      </c>
      <c r="CX341" s="176">
        <f t="shared" si="405"/>
        <v>0</v>
      </c>
      <c r="CY341" s="176">
        <f t="shared" si="405"/>
        <v>0</v>
      </c>
      <c r="CZ341" s="176">
        <f t="shared" si="405"/>
        <v>0</v>
      </c>
      <c r="DA341" s="176">
        <f t="shared" si="405"/>
        <v>0</v>
      </c>
      <c r="DB341" s="176">
        <f t="shared" si="405"/>
        <v>0</v>
      </c>
      <c r="DC341" s="176">
        <f t="shared" si="405"/>
        <v>0</v>
      </c>
      <c r="DD341" s="176">
        <f t="shared" si="405"/>
        <v>0</v>
      </c>
      <c r="DE341" s="176">
        <f t="shared" si="405"/>
        <v>0</v>
      </c>
      <c r="DF341" s="176">
        <f t="shared" si="405"/>
        <v>0</v>
      </c>
    </row>
    <row r="342" spans="2:110" ht="12.75" customHeight="1" x14ac:dyDescent="0.25">
      <c r="B342" s="174"/>
      <c r="C342" s="174"/>
      <c r="D342" s="174">
        <f t="shared" si="413"/>
        <v>0</v>
      </c>
      <c r="E342"/>
      <c r="F342"/>
      <c r="G342" s="177">
        <v>329</v>
      </c>
      <c r="H342" s="176">
        <f t="shared" si="414"/>
        <v>51.012057186126505</v>
      </c>
      <c r="I342" s="176">
        <f t="shared" si="415"/>
        <v>0</v>
      </c>
      <c r="K342" s="176">
        <f t="shared" si="417"/>
        <v>0</v>
      </c>
      <c r="L342" s="176">
        <f t="shared" si="417"/>
        <v>0</v>
      </c>
      <c r="M342" s="176">
        <f t="shared" si="417"/>
        <v>0</v>
      </c>
      <c r="N342" s="176">
        <f t="shared" si="417"/>
        <v>0</v>
      </c>
      <c r="O342" s="176">
        <f t="shared" si="417"/>
        <v>0</v>
      </c>
      <c r="P342" s="176">
        <f t="shared" si="417"/>
        <v>0</v>
      </c>
      <c r="Q342" s="176">
        <f t="shared" si="417"/>
        <v>0</v>
      </c>
      <c r="R342" s="176">
        <f t="shared" si="417"/>
        <v>0</v>
      </c>
      <c r="S342" s="176">
        <f t="shared" si="417"/>
        <v>0</v>
      </c>
      <c r="T342" s="176">
        <f t="shared" si="417"/>
        <v>0</v>
      </c>
      <c r="U342" s="176">
        <f t="shared" si="417"/>
        <v>0</v>
      </c>
      <c r="V342" s="176">
        <f t="shared" si="417"/>
        <v>0</v>
      </c>
      <c r="W342" s="176">
        <f t="shared" si="417"/>
        <v>0</v>
      </c>
      <c r="X342" s="176">
        <f t="shared" si="417"/>
        <v>0</v>
      </c>
      <c r="Y342" s="176">
        <f t="shared" si="417"/>
        <v>0</v>
      </c>
      <c r="Z342" s="176">
        <f t="shared" si="417"/>
        <v>0</v>
      </c>
      <c r="AA342" s="176">
        <f t="shared" si="416"/>
        <v>0</v>
      </c>
      <c r="AB342" s="176">
        <f t="shared" si="416"/>
        <v>0</v>
      </c>
      <c r="AC342" s="176">
        <f t="shared" si="416"/>
        <v>0</v>
      </c>
      <c r="AD342" s="176">
        <f t="shared" si="416"/>
        <v>0</v>
      </c>
      <c r="AE342" s="176">
        <f t="shared" si="416"/>
        <v>0</v>
      </c>
      <c r="AF342" s="176">
        <f t="shared" si="416"/>
        <v>0</v>
      </c>
      <c r="AG342" s="176">
        <f t="shared" si="416"/>
        <v>0</v>
      </c>
      <c r="AH342" s="176">
        <f t="shared" si="416"/>
        <v>0</v>
      </c>
      <c r="AI342" s="176">
        <f t="shared" si="416"/>
        <v>0</v>
      </c>
      <c r="AJ342" s="176">
        <f t="shared" si="416"/>
        <v>0</v>
      </c>
      <c r="AK342" s="176">
        <f t="shared" si="416"/>
        <v>0</v>
      </c>
      <c r="AL342" s="176">
        <f t="shared" si="416"/>
        <v>0</v>
      </c>
      <c r="AM342" s="176">
        <f t="shared" si="416"/>
        <v>0</v>
      </c>
      <c r="AN342" s="176">
        <f t="shared" si="416"/>
        <v>0</v>
      </c>
      <c r="AO342" s="176">
        <f t="shared" si="416"/>
        <v>0</v>
      </c>
      <c r="AP342" s="176">
        <f t="shared" si="412"/>
        <v>0</v>
      </c>
      <c r="AQ342" s="176">
        <f t="shared" si="412"/>
        <v>0</v>
      </c>
      <c r="AR342" s="176">
        <f t="shared" si="412"/>
        <v>0</v>
      </c>
      <c r="AS342" s="176">
        <f t="shared" si="412"/>
        <v>0</v>
      </c>
      <c r="AT342" s="176">
        <f t="shared" si="412"/>
        <v>0</v>
      </c>
      <c r="AU342" s="176">
        <f t="shared" si="412"/>
        <v>0</v>
      </c>
      <c r="AV342" s="176">
        <f t="shared" si="412"/>
        <v>0</v>
      </c>
      <c r="AW342" s="176">
        <f t="shared" si="412"/>
        <v>0</v>
      </c>
      <c r="AX342" s="176">
        <f t="shared" si="412"/>
        <v>0</v>
      </c>
      <c r="AY342" s="176">
        <f t="shared" si="412"/>
        <v>0</v>
      </c>
      <c r="AZ342" s="176">
        <f t="shared" si="412"/>
        <v>0</v>
      </c>
      <c r="BA342" s="176">
        <f t="shared" si="412"/>
        <v>0</v>
      </c>
      <c r="BB342" s="176">
        <f t="shared" si="412"/>
        <v>0</v>
      </c>
      <c r="BC342" s="176">
        <f t="shared" si="412"/>
        <v>0</v>
      </c>
      <c r="BD342" s="176">
        <f t="shared" si="412"/>
        <v>0</v>
      </c>
      <c r="BE342" s="176">
        <f t="shared" si="412"/>
        <v>0</v>
      </c>
      <c r="BF342" s="176">
        <f t="shared" si="411"/>
        <v>0</v>
      </c>
      <c r="BG342" s="176">
        <f t="shared" si="411"/>
        <v>0</v>
      </c>
      <c r="BH342" s="176">
        <f t="shared" si="411"/>
        <v>0</v>
      </c>
      <c r="BI342" s="176">
        <f t="shared" si="403"/>
        <v>0</v>
      </c>
      <c r="BJ342" s="176">
        <f t="shared" si="403"/>
        <v>0</v>
      </c>
      <c r="BK342" s="176">
        <f t="shared" si="403"/>
        <v>0</v>
      </c>
      <c r="BL342" s="176">
        <f t="shared" si="403"/>
        <v>0</v>
      </c>
      <c r="BM342" s="176">
        <f t="shared" si="403"/>
        <v>0</v>
      </c>
      <c r="BN342" s="176">
        <f t="shared" si="403"/>
        <v>0</v>
      </c>
      <c r="BO342" s="176">
        <f t="shared" si="418"/>
        <v>0</v>
      </c>
      <c r="BP342" s="176">
        <f t="shared" si="418"/>
        <v>0</v>
      </c>
      <c r="BQ342" s="176">
        <f t="shared" si="418"/>
        <v>0</v>
      </c>
      <c r="BR342" s="176">
        <f t="shared" si="418"/>
        <v>0</v>
      </c>
      <c r="BS342" s="176">
        <f t="shared" si="418"/>
        <v>0</v>
      </c>
      <c r="BT342" s="176">
        <f t="shared" si="418"/>
        <v>0</v>
      </c>
      <c r="BU342" s="176">
        <f t="shared" si="418"/>
        <v>0</v>
      </c>
      <c r="BV342" s="176">
        <f t="shared" si="418"/>
        <v>0</v>
      </c>
      <c r="BW342" s="176">
        <f t="shared" si="418"/>
        <v>0</v>
      </c>
      <c r="BX342" s="176">
        <f t="shared" si="418"/>
        <v>0</v>
      </c>
      <c r="BY342" s="176">
        <f t="shared" si="418"/>
        <v>0</v>
      </c>
      <c r="BZ342" s="176">
        <f t="shared" si="418"/>
        <v>0</v>
      </c>
      <c r="CA342" s="176">
        <f t="shared" si="418"/>
        <v>0</v>
      </c>
      <c r="CB342" s="176">
        <f t="shared" si="418"/>
        <v>0</v>
      </c>
      <c r="CC342" s="176">
        <f t="shared" si="418"/>
        <v>0</v>
      </c>
      <c r="CD342" s="176">
        <f t="shared" si="418"/>
        <v>0</v>
      </c>
      <c r="CE342" s="176">
        <f t="shared" si="410"/>
        <v>0</v>
      </c>
      <c r="CF342" s="176">
        <f t="shared" si="410"/>
        <v>0</v>
      </c>
      <c r="CG342" s="176">
        <f t="shared" si="410"/>
        <v>0</v>
      </c>
      <c r="CH342" s="176">
        <f t="shared" si="410"/>
        <v>0</v>
      </c>
      <c r="CI342" s="176">
        <f t="shared" si="410"/>
        <v>0</v>
      </c>
      <c r="CJ342" s="176">
        <f t="shared" si="410"/>
        <v>0</v>
      </c>
      <c r="CK342" s="176">
        <f t="shared" si="410"/>
        <v>0</v>
      </c>
      <c r="CL342" s="176">
        <f t="shared" si="410"/>
        <v>0</v>
      </c>
      <c r="CM342" s="176">
        <f t="shared" si="410"/>
        <v>0</v>
      </c>
      <c r="CN342" s="176">
        <f t="shared" si="410"/>
        <v>0</v>
      </c>
      <c r="CO342" s="176">
        <f t="shared" si="410"/>
        <v>0</v>
      </c>
      <c r="CP342" s="176">
        <f t="shared" si="410"/>
        <v>0</v>
      </c>
      <c r="CQ342" s="176">
        <f t="shared" si="410"/>
        <v>0</v>
      </c>
      <c r="CR342" s="176">
        <f t="shared" si="410"/>
        <v>0</v>
      </c>
      <c r="CS342" s="176">
        <f t="shared" si="410"/>
        <v>0</v>
      </c>
      <c r="CT342" s="176">
        <f t="shared" ref="CT342:DB359" si="419">+NORMDIST($H342,CT$12,CT$13,FALSE)</f>
        <v>0</v>
      </c>
      <c r="CU342" s="176">
        <f t="shared" si="419"/>
        <v>0</v>
      </c>
      <c r="CV342" s="176">
        <f t="shared" si="419"/>
        <v>0</v>
      </c>
      <c r="CW342" s="176">
        <f t="shared" si="405"/>
        <v>0</v>
      </c>
      <c r="CX342" s="176">
        <f t="shared" si="405"/>
        <v>0</v>
      </c>
      <c r="CY342" s="176">
        <f t="shared" si="405"/>
        <v>0</v>
      </c>
      <c r="CZ342" s="176">
        <f t="shared" si="405"/>
        <v>0</v>
      </c>
      <c r="DA342" s="176">
        <f t="shared" si="405"/>
        <v>0</v>
      </c>
      <c r="DB342" s="176">
        <f t="shared" si="405"/>
        <v>0</v>
      </c>
      <c r="DC342" s="176">
        <f t="shared" si="405"/>
        <v>0</v>
      </c>
      <c r="DD342" s="176">
        <f t="shared" si="405"/>
        <v>0</v>
      </c>
      <c r="DE342" s="176">
        <f t="shared" si="405"/>
        <v>0</v>
      </c>
      <c r="DF342" s="176">
        <f t="shared" si="405"/>
        <v>0</v>
      </c>
    </row>
    <row r="343" spans="2:110" ht="12.75" customHeight="1" x14ac:dyDescent="0.25">
      <c r="B343" s="174"/>
      <c r="C343" s="174"/>
      <c r="D343" s="174">
        <f t="shared" si="413"/>
        <v>0</v>
      </c>
      <c r="E343"/>
      <c r="F343"/>
      <c r="G343" s="177">
        <v>330</v>
      </c>
      <c r="H343" s="176">
        <f t="shared" si="414"/>
        <v>51.167109031677043</v>
      </c>
      <c r="I343" s="176">
        <f t="shared" si="415"/>
        <v>0</v>
      </c>
      <c r="K343" s="176">
        <f t="shared" si="417"/>
        <v>0</v>
      </c>
      <c r="L343" s="176">
        <f t="shared" si="417"/>
        <v>0</v>
      </c>
      <c r="M343" s="176">
        <f t="shared" si="417"/>
        <v>0</v>
      </c>
      <c r="N343" s="176">
        <f t="shared" si="417"/>
        <v>0</v>
      </c>
      <c r="O343" s="176">
        <f t="shared" si="417"/>
        <v>0</v>
      </c>
      <c r="P343" s="176">
        <f t="shared" si="417"/>
        <v>0</v>
      </c>
      <c r="Q343" s="176">
        <f t="shared" si="417"/>
        <v>0</v>
      </c>
      <c r="R343" s="176">
        <f t="shared" si="417"/>
        <v>0</v>
      </c>
      <c r="S343" s="176">
        <f t="shared" si="417"/>
        <v>0</v>
      </c>
      <c r="T343" s="176">
        <f t="shared" si="417"/>
        <v>0</v>
      </c>
      <c r="U343" s="176">
        <f t="shared" si="417"/>
        <v>0</v>
      </c>
      <c r="V343" s="176">
        <f t="shared" si="417"/>
        <v>0</v>
      </c>
      <c r="W343" s="176">
        <f t="shared" si="417"/>
        <v>0</v>
      </c>
      <c r="X343" s="176">
        <f t="shared" si="417"/>
        <v>0</v>
      </c>
      <c r="Y343" s="176">
        <f t="shared" si="417"/>
        <v>0</v>
      </c>
      <c r="Z343" s="176">
        <f t="shared" si="417"/>
        <v>0</v>
      </c>
      <c r="AA343" s="176">
        <f t="shared" si="416"/>
        <v>0</v>
      </c>
      <c r="AB343" s="176">
        <f t="shared" si="416"/>
        <v>0</v>
      </c>
      <c r="AC343" s="176">
        <f t="shared" si="416"/>
        <v>0</v>
      </c>
      <c r="AD343" s="176">
        <f t="shared" si="416"/>
        <v>0</v>
      </c>
      <c r="AE343" s="176">
        <f t="shared" si="416"/>
        <v>0</v>
      </c>
      <c r="AF343" s="176">
        <f t="shared" si="416"/>
        <v>0</v>
      </c>
      <c r="AG343" s="176">
        <f t="shared" si="416"/>
        <v>0</v>
      </c>
      <c r="AH343" s="176">
        <f t="shared" si="416"/>
        <v>0</v>
      </c>
      <c r="AI343" s="176">
        <f t="shared" si="416"/>
        <v>0</v>
      </c>
      <c r="AJ343" s="176">
        <f t="shared" si="416"/>
        <v>0</v>
      </c>
      <c r="AK343" s="176">
        <f t="shared" si="416"/>
        <v>0</v>
      </c>
      <c r="AL343" s="176">
        <f t="shared" si="416"/>
        <v>0</v>
      </c>
      <c r="AM343" s="176">
        <f t="shared" si="416"/>
        <v>0</v>
      </c>
      <c r="AN343" s="176">
        <f t="shared" si="416"/>
        <v>0</v>
      </c>
      <c r="AO343" s="176">
        <f t="shared" si="416"/>
        <v>0</v>
      </c>
      <c r="AP343" s="176">
        <f t="shared" si="412"/>
        <v>0</v>
      </c>
      <c r="AQ343" s="176">
        <f t="shared" si="412"/>
        <v>0</v>
      </c>
      <c r="AR343" s="176">
        <f t="shared" si="412"/>
        <v>0</v>
      </c>
      <c r="AS343" s="176">
        <f t="shared" si="412"/>
        <v>0</v>
      </c>
      <c r="AT343" s="176">
        <f t="shared" si="412"/>
        <v>0</v>
      </c>
      <c r="AU343" s="176">
        <f t="shared" si="412"/>
        <v>0</v>
      </c>
      <c r="AV343" s="176">
        <f t="shared" si="412"/>
        <v>0</v>
      </c>
      <c r="AW343" s="176">
        <f t="shared" si="412"/>
        <v>0</v>
      </c>
      <c r="AX343" s="176">
        <f t="shared" si="412"/>
        <v>0</v>
      </c>
      <c r="AY343" s="176">
        <f t="shared" si="412"/>
        <v>0</v>
      </c>
      <c r="AZ343" s="176">
        <f t="shared" si="412"/>
        <v>0</v>
      </c>
      <c r="BA343" s="176">
        <f t="shared" si="412"/>
        <v>0</v>
      </c>
      <c r="BB343" s="176">
        <f t="shared" si="412"/>
        <v>0</v>
      </c>
      <c r="BC343" s="176">
        <f t="shared" si="412"/>
        <v>0</v>
      </c>
      <c r="BD343" s="176">
        <f t="shared" si="412"/>
        <v>0</v>
      </c>
      <c r="BE343" s="176">
        <f t="shared" si="412"/>
        <v>0</v>
      </c>
      <c r="BF343" s="176">
        <f t="shared" si="411"/>
        <v>0</v>
      </c>
      <c r="BG343" s="176">
        <f t="shared" si="411"/>
        <v>0</v>
      </c>
      <c r="BH343" s="176">
        <f t="shared" si="411"/>
        <v>0</v>
      </c>
      <c r="BI343" s="176">
        <f t="shared" si="403"/>
        <v>0</v>
      </c>
      <c r="BJ343" s="176">
        <f t="shared" si="403"/>
        <v>0</v>
      </c>
      <c r="BK343" s="176">
        <f t="shared" si="403"/>
        <v>0</v>
      </c>
      <c r="BL343" s="176">
        <f t="shared" si="403"/>
        <v>0</v>
      </c>
      <c r="BM343" s="176">
        <f t="shared" si="403"/>
        <v>0</v>
      </c>
      <c r="BN343" s="176">
        <f t="shared" si="403"/>
        <v>0</v>
      </c>
      <c r="BO343" s="176">
        <f t="shared" si="418"/>
        <v>0</v>
      </c>
      <c r="BP343" s="176">
        <f t="shared" si="418"/>
        <v>0</v>
      </c>
      <c r="BQ343" s="176">
        <f t="shared" si="418"/>
        <v>0</v>
      </c>
      <c r="BR343" s="176">
        <f t="shared" si="418"/>
        <v>0</v>
      </c>
      <c r="BS343" s="176">
        <f t="shared" si="418"/>
        <v>0</v>
      </c>
      <c r="BT343" s="176">
        <f t="shared" si="418"/>
        <v>0</v>
      </c>
      <c r="BU343" s="176">
        <f t="shared" si="418"/>
        <v>0</v>
      </c>
      <c r="BV343" s="176">
        <f t="shared" si="418"/>
        <v>0</v>
      </c>
      <c r="BW343" s="176">
        <f t="shared" si="418"/>
        <v>0</v>
      </c>
      <c r="BX343" s="176">
        <f t="shared" si="418"/>
        <v>0</v>
      </c>
      <c r="BY343" s="176">
        <f t="shared" si="418"/>
        <v>0</v>
      </c>
      <c r="BZ343" s="176">
        <f t="shared" si="418"/>
        <v>0</v>
      </c>
      <c r="CA343" s="176">
        <f t="shared" si="418"/>
        <v>0</v>
      </c>
      <c r="CB343" s="176">
        <f t="shared" si="418"/>
        <v>0</v>
      </c>
      <c r="CC343" s="176">
        <f t="shared" si="418"/>
        <v>0</v>
      </c>
      <c r="CD343" s="176">
        <f t="shared" si="418"/>
        <v>0</v>
      </c>
      <c r="CE343" s="176">
        <f t="shared" ref="CE343:CT359" si="420">+NORMDIST($H343,CE$12,CE$13,FALSE)</f>
        <v>0</v>
      </c>
      <c r="CF343" s="176">
        <f t="shared" si="420"/>
        <v>0</v>
      </c>
      <c r="CG343" s="176">
        <f t="shared" si="420"/>
        <v>0</v>
      </c>
      <c r="CH343" s="176">
        <f t="shared" si="420"/>
        <v>0</v>
      </c>
      <c r="CI343" s="176">
        <f t="shared" si="420"/>
        <v>0</v>
      </c>
      <c r="CJ343" s="176">
        <f t="shared" si="420"/>
        <v>0</v>
      </c>
      <c r="CK343" s="176">
        <f t="shared" si="420"/>
        <v>0</v>
      </c>
      <c r="CL343" s="176">
        <f t="shared" si="420"/>
        <v>0</v>
      </c>
      <c r="CM343" s="176">
        <f t="shared" si="420"/>
        <v>0</v>
      </c>
      <c r="CN343" s="176">
        <f t="shared" si="420"/>
        <v>0</v>
      </c>
      <c r="CO343" s="176">
        <f t="shared" si="420"/>
        <v>0</v>
      </c>
      <c r="CP343" s="176">
        <f t="shared" si="420"/>
        <v>0</v>
      </c>
      <c r="CQ343" s="176">
        <f t="shared" si="420"/>
        <v>0</v>
      </c>
      <c r="CR343" s="176">
        <f t="shared" si="420"/>
        <v>0</v>
      </c>
      <c r="CS343" s="176">
        <f t="shared" si="420"/>
        <v>0</v>
      </c>
      <c r="CT343" s="176">
        <f t="shared" si="420"/>
        <v>0</v>
      </c>
      <c r="CU343" s="176">
        <f t="shared" si="419"/>
        <v>0</v>
      </c>
      <c r="CV343" s="176">
        <f t="shared" si="419"/>
        <v>0</v>
      </c>
      <c r="CW343" s="176">
        <f t="shared" si="405"/>
        <v>0</v>
      </c>
      <c r="CX343" s="176">
        <f t="shared" si="405"/>
        <v>0</v>
      </c>
      <c r="CY343" s="176">
        <f t="shared" si="405"/>
        <v>0</v>
      </c>
      <c r="CZ343" s="176">
        <f t="shared" si="405"/>
        <v>0</v>
      </c>
      <c r="DA343" s="176">
        <f t="shared" si="405"/>
        <v>0</v>
      </c>
      <c r="DB343" s="176">
        <f t="shared" si="405"/>
        <v>0</v>
      </c>
      <c r="DC343" s="176">
        <f t="shared" si="405"/>
        <v>0</v>
      </c>
      <c r="DD343" s="176">
        <f t="shared" si="405"/>
        <v>0</v>
      </c>
      <c r="DE343" s="176">
        <f t="shared" si="405"/>
        <v>0</v>
      </c>
      <c r="DF343" s="176">
        <f t="shared" si="405"/>
        <v>0</v>
      </c>
    </row>
    <row r="344" spans="2:110" ht="12.75" customHeight="1" x14ac:dyDescent="0.25">
      <c r="B344" s="174"/>
      <c r="C344" s="174"/>
      <c r="D344" s="174">
        <f t="shared" si="413"/>
        <v>0</v>
      </c>
      <c r="E344"/>
      <c r="F344"/>
      <c r="G344" s="177">
        <v>331</v>
      </c>
      <c r="H344" s="176">
        <f t="shared" si="414"/>
        <v>51.322160877227581</v>
      </c>
      <c r="I344" s="176">
        <f t="shared" si="415"/>
        <v>0</v>
      </c>
      <c r="K344" s="176">
        <f t="shared" si="417"/>
        <v>0</v>
      </c>
      <c r="L344" s="176">
        <f t="shared" si="417"/>
        <v>0</v>
      </c>
      <c r="M344" s="176">
        <f t="shared" si="417"/>
        <v>0</v>
      </c>
      <c r="N344" s="176">
        <f t="shared" si="417"/>
        <v>0</v>
      </c>
      <c r="O344" s="176">
        <f t="shared" si="417"/>
        <v>0</v>
      </c>
      <c r="P344" s="176">
        <f t="shared" si="417"/>
        <v>0</v>
      </c>
      <c r="Q344" s="176">
        <f t="shared" si="417"/>
        <v>0</v>
      </c>
      <c r="R344" s="176">
        <f t="shared" si="417"/>
        <v>0</v>
      </c>
      <c r="S344" s="176">
        <f t="shared" si="417"/>
        <v>0</v>
      </c>
      <c r="T344" s="176">
        <f t="shared" si="417"/>
        <v>0</v>
      </c>
      <c r="U344" s="176">
        <f t="shared" si="417"/>
        <v>0</v>
      </c>
      <c r="V344" s="176">
        <f t="shared" si="417"/>
        <v>0</v>
      </c>
      <c r="W344" s="176">
        <f t="shared" si="417"/>
        <v>0</v>
      </c>
      <c r="X344" s="176">
        <f t="shared" si="417"/>
        <v>0</v>
      </c>
      <c r="Y344" s="176">
        <f t="shared" si="417"/>
        <v>0</v>
      </c>
      <c r="Z344" s="176">
        <f t="shared" si="417"/>
        <v>0</v>
      </c>
      <c r="AA344" s="176">
        <f t="shared" si="416"/>
        <v>0</v>
      </c>
      <c r="AB344" s="176">
        <f t="shared" si="416"/>
        <v>0</v>
      </c>
      <c r="AC344" s="176">
        <f t="shared" si="416"/>
        <v>0</v>
      </c>
      <c r="AD344" s="176">
        <f t="shared" si="416"/>
        <v>0</v>
      </c>
      <c r="AE344" s="176">
        <f t="shared" si="416"/>
        <v>0</v>
      </c>
      <c r="AF344" s="176">
        <f t="shared" si="416"/>
        <v>0</v>
      </c>
      <c r="AG344" s="176">
        <f t="shared" si="416"/>
        <v>0</v>
      </c>
      <c r="AH344" s="176">
        <f t="shared" si="416"/>
        <v>0</v>
      </c>
      <c r="AI344" s="176">
        <f t="shared" si="416"/>
        <v>0</v>
      </c>
      <c r="AJ344" s="176">
        <f t="shared" si="416"/>
        <v>0</v>
      </c>
      <c r="AK344" s="176">
        <f t="shared" si="416"/>
        <v>0</v>
      </c>
      <c r="AL344" s="176">
        <f t="shared" si="416"/>
        <v>0</v>
      </c>
      <c r="AM344" s="176">
        <f t="shared" si="416"/>
        <v>0</v>
      </c>
      <c r="AN344" s="176">
        <f t="shared" si="416"/>
        <v>0</v>
      </c>
      <c r="AO344" s="176">
        <f t="shared" si="416"/>
        <v>0</v>
      </c>
      <c r="AP344" s="176">
        <f t="shared" si="412"/>
        <v>0</v>
      </c>
      <c r="AQ344" s="176">
        <f t="shared" si="412"/>
        <v>0</v>
      </c>
      <c r="AR344" s="176">
        <f t="shared" si="412"/>
        <v>0</v>
      </c>
      <c r="AS344" s="176">
        <f t="shared" si="412"/>
        <v>0</v>
      </c>
      <c r="AT344" s="176">
        <f t="shared" si="412"/>
        <v>0</v>
      </c>
      <c r="AU344" s="176">
        <f t="shared" si="412"/>
        <v>0</v>
      </c>
      <c r="AV344" s="176">
        <f t="shared" si="412"/>
        <v>0</v>
      </c>
      <c r="AW344" s="176">
        <f t="shared" si="412"/>
        <v>0</v>
      </c>
      <c r="AX344" s="176">
        <f t="shared" si="412"/>
        <v>0</v>
      </c>
      <c r="AY344" s="176">
        <f t="shared" si="412"/>
        <v>0</v>
      </c>
      <c r="AZ344" s="176">
        <f t="shared" si="412"/>
        <v>0</v>
      </c>
      <c r="BA344" s="176">
        <f t="shared" si="412"/>
        <v>0</v>
      </c>
      <c r="BB344" s="176">
        <f t="shared" si="412"/>
        <v>0</v>
      </c>
      <c r="BC344" s="176">
        <f t="shared" si="412"/>
        <v>0</v>
      </c>
      <c r="BD344" s="176">
        <f t="shared" si="412"/>
        <v>0</v>
      </c>
      <c r="BE344" s="176">
        <f t="shared" si="411"/>
        <v>0</v>
      </c>
      <c r="BF344" s="176">
        <f t="shared" si="411"/>
        <v>0</v>
      </c>
      <c r="BG344" s="176">
        <f t="shared" si="411"/>
        <v>0</v>
      </c>
      <c r="BH344" s="176">
        <f t="shared" si="411"/>
        <v>0</v>
      </c>
      <c r="BI344" s="176">
        <f t="shared" si="411"/>
        <v>0</v>
      </c>
      <c r="BJ344" s="176">
        <f t="shared" si="411"/>
        <v>0</v>
      </c>
      <c r="BK344" s="176">
        <f t="shared" si="411"/>
        <v>0</v>
      </c>
      <c r="BL344" s="176">
        <f t="shared" si="411"/>
        <v>0</v>
      </c>
      <c r="BM344" s="176">
        <f t="shared" si="411"/>
        <v>0</v>
      </c>
      <c r="BN344" s="176">
        <f t="shared" si="411"/>
        <v>0</v>
      </c>
      <c r="BO344" s="176">
        <f t="shared" si="418"/>
        <v>0</v>
      </c>
      <c r="BP344" s="176">
        <f t="shared" si="418"/>
        <v>0</v>
      </c>
      <c r="BQ344" s="176">
        <f t="shared" si="418"/>
        <v>0</v>
      </c>
      <c r="BR344" s="176">
        <f t="shared" si="418"/>
        <v>0</v>
      </c>
      <c r="BS344" s="176">
        <f t="shared" si="418"/>
        <v>0</v>
      </c>
      <c r="BT344" s="176">
        <f t="shared" si="418"/>
        <v>0</v>
      </c>
      <c r="BU344" s="176">
        <f t="shared" si="418"/>
        <v>0</v>
      </c>
      <c r="BV344" s="176">
        <f t="shared" si="418"/>
        <v>0</v>
      </c>
      <c r="BW344" s="176">
        <f t="shared" si="418"/>
        <v>0</v>
      </c>
      <c r="BX344" s="176">
        <f t="shared" si="418"/>
        <v>0</v>
      </c>
      <c r="BY344" s="176">
        <f t="shared" si="418"/>
        <v>0</v>
      </c>
      <c r="BZ344" s="176">
        <f t="shared" si="418"/>
        <v>0</v>
      </c>
      <c r="CA344" s="176">
        <f t="shared" si="418"/>
        <v>0</v>
      </c>
      <c r="CB344" s="176">
        <f t="shared" si="418"/>
        <v>0</v>
      </c>
      <c r="CC344" s="176">
        <f t="shared" si="418"/>
        <v>0</v>
      </c>
      <c r="CD344" s="176">
        <f t="shared" si="418"/>
        <v>0</v>
      </c>
      <c r="CE344" s="176">
        <f t="shared" si="420"/>
        <v>0</v>
      </c>
      <c r="CF344" s="176">
        <f t="shared" si="420"/>
        <v>0</v>
      </c>
      <c r="CG344" s="176">
        <f t="shared" si="420"/>
        <v>0</v>
      </c>
      <c r="CH344" s="176">
        <f t="shared" si="420"/>
        <v>0</v>
      </c>
      <c r="CI344" s="176">
        <f t="shared" si="420"/>
        <v>0</v>
      </c>
      <c r="CJ344" s="176">
        <f t="shared" si="420"/>
        <v>0</v>
      </c>
      <c r="CK344" s="176">
        <f t="shared" si="420"/>
        <v>0</v>
      </c>
      <c r="CL344" s="176">
        <f t="shared" si="420"/>
        <v>0</v>
      </c>
      <c r="CM344" s="176">
        <f t="shared" si="420"/>
        <v>0</v>
      </c>
      <c r="CN344" s="176">
        <f t="shared" si="420"/>
        <v>0</v>
      </c>
      <c r="CO344" s="176">
        <f t="shared" si="420"/>
        <v>0</v>
      </c>
      <c r="CP344" s="176">
        <f t="shared" si="420"/>
        <v>0</v>
      </c>
      <c r="CQ344" s="176">
        <f t="shared" si="420"/>
        <v>0</v>
      </c>
      <c r="CR344" s="176">
        <f t="shared" si="420"/>
        <v>0</v>
      </c>
      <c r="CS344" s="176">
        <f t="shared" si="420"/>
        <v>0</v>
      </c>
      <c r="CT344" s="176">
        <f t="shared" si="420"/>
        <v>0</v>
      </c>
      <c r="CU344" s="176">
        <f t="shared" si="419"/>
        <v>0</v>
      </c>
      <c r="CV344" s="176">
        <f t="shared" si="419"/>
        <v>0</v>
      </c>
      <c r="CW344" s="176">
        <f t="shared" si="419"/>
        <v>0</v>
      </c>
      <c r="CX344" s="176">
        <f t="shared" si="419"/>
        <v>0</v>
      </c>
      <c r="CY344" s="176">
        <f t="shared" si="419"/>
        <v>0</v>
      </c>
      <c r="CZ344" s="176">
        <f t="shared" si="419"/>
        <v>0</v>
      </c>
      <c r="DA344" s="176">
        <f t="shared" si="419"/>
        <v>0</v>
      </c>
      <c r="DB344" s="176">
        <f t="shared" si="419"/>
        <v>0</v>
      </c>
      <c r="DC344" s="176">
        <f t="shared" si="405"/>
        <v>0</v>
      </c>
      <c r="DD344" s="176">
        <f t="shared" si="405"/>
        <v>0</v>
      </c>
      <c r="DE344" s="176">
        <f t="shared" si="405"/>
        <v>0</v>
      </c>
      <c r="DF344" s="176">
        <f t="shared" si="405"/>
        <v>0</v>
      </c>
    </row>
    <row r="345" spans="2:110" ht="12.75" customHeight="1" x14ac:dyDescent="0.25">
      <c r="B345" s="174"/>
      <c r="C345" s="174"/>
      <c r="D345" s="174">
        <f t="shared" si="413"/>
        <v>0</v>
      </c>
      <c r="E345"/>
      <c r="F345"/>
      <c r="G345" s="177">
        <v>332</v>
      </c>
      <c r="H345" s="176">
        <f t="shared" si="414"/>
        <v>51.47721272277812</v>
      </c>
      <c r="I345" s="176">
        <f t="shared" si="415"/>
        <v>0</v>
      </c>
      <c r="K345" s="176">
        <f t="shared" si="417"/>
        <v>0</v>
      </c>
      <c r="L345" s="176">
        <f t="shared" si="417"/>
        <v>0</v>
      </c>
      <c r="M345" s="176">
        <f t="shared" si="417"/>
        <v>0</v>
      </c>
      <c r="N345" s="176">
        <f t="shared" si="417"/>
        <v>0</v>
      </c>
      <c r="O345" s="176">
        <f t="shared" si="417"/>
        <v>0</v>
      </c>
      <c r="P345" s="176">
        <f t="shared" si="417"/>
        <v>0</v>
      </c>
      <c r="Q345" s="176">
        <f t="shared" si="417"/>
        <v>0</v>
      </c>
      <c r="R345" s="176">
        <f t="shared" si="417"/>
        <v>0</v>
      </c>
      <c r="S345" s="176">
        <f t="shared" si="417"/>
        <v>0</v>
      </c>
      <c r="T345" s="176">
        <f t="shared" si="417"/>
        <v>0</v>
      </c>
      <c r="U345" s="176">
        <f t="shared" si="417"/>
        <v>0</v>
      </c>
      <c r="V345" s="176">
        <f t="shared" si="417"/>
        <v>0</v>
      </c>
      <c r="W345" s="176">
        <f t="shared" si="417"/>
        <v>0</v>
      </c>
      <c r="X345" s="176">
        <f t="shared" si="417"/>
        <v>0</v>
      </c>
      <c r="Y345" s="176">
        <f t="shared" si="417"/>
        <v>0</v>
      </c>
      <c r="Z345" s="176">
        <f t="shared" si="417"/>
        <v>0</v>
      </c>
      <c r="AA345" s="176">
        <f t="shared" si="416"/>
        <v>0</v>
      </c>
      <c r="AB345" s="176">
        <f t="shared" si="416"/>
        <v>0</v>
      </c>
      <c r="AC345" s="176">
        <f t="shared" si="416"/>
        <v>0</v>
      </c>
      <c r="AD345" s="176">
        <f t="shared" si="416"/>
        <v>0</v>
      </c>
      <c r="AE345" s="176">
        <f t="shared" si="416"/>
        <v>0</v>
      </c>
      <c r="AF345" s="176">
        <f t="shared" si="416"/>
        <v>0</v>
      </c>
      <c r="AG345" s="176">
        <f t="shared" si="416"/>
        <v>0</v>
      </c>
      <c r="AH345" s="176">
        <f t="shared" si="416"/>
        <v>0</v>
      </c>
      <c r="AI345" s="176">
        <f t="shared" si="416"/>
        <v>0</v>
      </c>
      <c r="AJ345" s="176">
        <f t="shared" si="416"/>
        <v>0</v>
      </c>
      <c r="AK345" s="176">
        <f t="shared" si="416"/>
        <v>0</v>
      </c>
      <c r="AL345" s="176">
        <f t="shared" si="416"/>
        <v>0</v>
      </c>
      <c r="AM345" s="176">
        <f t="shared" si="416"/>
        <v>0</v>
      </c>
      <c r="AN345" s="176">
        <f t="shared" si="416"/>
        <v>0</v>
      </c>
      <c r="AO345" s="176">
        <f t="shared" si="416"/>
        <v>0</v>
      </c>
      <c r="AP345" s="176">
        <f t="shared" si="412"/>
        <v>0</v>
      </c>
      <c r="AQ345" s="176">
        <f t="shared" si="412"/>
        <v>0</v>
      </c>
      <c r="AR345" s="176">
        <f t="shared" si="412"/>
        <v>0</v>
      </c>
      <c r="AS345" s="176">
        <f t="shared" si="412"/>
        <v>0</v>
      </c>
      <c r="AT345" s="176">
        <f t="shared" si="412"/>
        <v>0</v>
      </c>
      <c r="AU345" s="176">
        <f t="shared" si="412"/>
        <v>0</v>
      </c>
      <c r="AV345" s="176">
        <f t="shared" si="412"/>
        <v>0</v>
      </c>
      <c r="AW345" s="176">
        <f t="shared" si="412"/>
        <v>0</v>
      </c>
      <c r="AX345" s="176">
        <f t="shared" si="412"/>
        <v>0</v>
      </c>
      <c r="AY345" s="176">
        <f t="shared" si="412"/>
        <v>0</v>
      </c>
      <c r="AZ345" s="176">
        <f t="shared" si="412"/>
        <v>0</v>
      </c>
      <c r="BA345" s="176">
        <f t="shared" si="412"/>
        <v>0</v>
      </c>
      <c r="BB345" s="176">
        <f t="shared" si="412"/>
        <v>0</v>
      </c>
      <c r="BC345" s="176">
        <f t="shared" si="412"/>
        <v>0</v>
      </c>
      <c r="BD345" s="176">
        <f t="shared" si="412"/>
        <v>0</v>
      </c>
      <c r="BE345" s="176">
        <f t="shared" si="411"/>
        <v>0</v>
      </c>
      <c r="BF345" s="176">
        <f t="shared" si="411"/>
        <v>0</v>
      </c>
      <c r="BG345" s="176">
        <f t="shared" si="411"/>
        <v>0</v>
      </c>
      <c r="BH345" s="176">
        <f t="shared" si="411"/>
        <v>0</v>
      </c>
      <c r="BI345" s="176">
        <f t="shared" si="411"/>
        <v>0</v>
      </c>
      <c r="BJ345" s="176">
        <f t="shared" si="411"/>
        <v>0</v>
      </c>
      <c r="BK345" s="176">
        <f t="shared" si="411"/>
        <v>0</v>
      </c>
      <c r="BL345" s="176">
        <f t="shared" si="411"/>
        <v>0</v>
      </c>
      <c r="BM345" s="176">
        <f t="shared" si="411"/>
        <v>0</v>
      </c>
      <c r="BN345" s="176">
        <f t="shared" si="411"/>
        <v>0</v>
      </c>
      <c r="BO345" s="176">
        <f t="shared" si="411"/>
        <v>0</v>
      </c>
      <c r="BP345" s="176">
        <f t="shared" si="411"/>
        <v>0</v>
      </c>
      <c r="BQ345" s="176">
        <f t="shared" si="411"/>
        <v>0</v>
      </c>
      <c r="BR345" s="176">
        <f t="shared" si="411"/>
        <v>0</v>
      </c>
      <c r="BS345" s="176">
        <f t="shared" si="411"/>
        <v>0</v>
      </c>
      <c r="BT345" s="176">
        <f t="shared" si="411"/>
        <v>0</v>
      </c>
      <c r="BU345" s="176">
        <f t="shared" si="418"/>
        <v>0</v>
      </c>
      <c r="BV345" s="176">
        <f t="shared" si="418"/>
        <v>0</v>
      </c>
      <c r="BW345" s="176">
        <f t="shared" si="418"/>
        <v>0</v>
      </c>
      <c r="BX345" s="176">
        <f t="shared" si="418"/>
        <v>0</v>
      </c>
      <c r="BY345" s="176">
        <f t="shared" si="418"/>
        <v>0</v>
      </c>
      <c r="BZ345" s="176">
        <f t="shared" si="418"/>
        <v>0</v>
      </c>
      <c r="CA345" s="176">
        <f t="shared" si="418"/>
        <v>0</v>
      </c>
      <c r="CB345" s="176">
        <f t="shared" si="418"/>
        <v>0</v>
      </c>
      <c r="CC345" s="176">
        <f t="shared" si="418"/>
        <v>0</v>
      </c>
      <c r="CD345" s="176">
        <f t="shared" si="418"/>
        <v>0</v>
      </c>
      <c r="CE345" s="176">
        <f t="shared" si="420"/>
        <v>0</v>
      </c>
      <c r="CF345" s="176">
        <f t="shared" si="420"/>
        <v>0</v>
      </c>
      <c r="CG345" s="176">
        <f t="shared" si="420"/>
        <v>0</v>
      </c>
      <c r="CH345" s="176">
        <f t="shared" si="420"/>
        <v>0</v>
      </c>
      <c r="CI345" s="176">
        <f t="shared" si="420"/>
        <v>0</v>
      </c>
      <c r="CJ345" s="176">
        <f t="shared" si="420"/>
        <v>0</v>
      </c>
      <c r="CK345" s="176">
        <f t="shared" si="420"/>
        <v>0</v>
      </c>
      <c r="CL345" s="176">
        <f t="shared" si="420"/>
        <v>0</v>
      </c>
      <c r="CM345" s="176">
        <f t="shared" si="420"/>
        <v>0</v>
      </c>
      <c r="CN345" s="176">
        <f t="shared" si="420"/>
        <v>0</v>
      </c>
      <c r="CO345" s="176">
        <f t="shared" si="420"/>
        <v>0</v>
      </c>
      <c r="CP345" s="176">
        <f t="shared" si="420"/>
        <v>0</v>
      </c>
      <c r="CQ345" s="176">
        <f t="shared" si="420"/>
        <v>0</v>
      </c>
      <c r="CR345" s="176">
        <f t="shared" si="420"/>
        <v>0</v>
      </c>
      <c r="CS345" s="176">
        <f t="shared" si="420"/>
        <v>0</v>
      </c>
      <c r="CT345" s="176">
        <f t="shared" si="420"/>
        <v>0</v>
      </c>
      <c r="CU345" s="176">
        <f t="shared" si="419"/>
        <v>0</v>
      </c>
      <c r="CV345" s="176">
        <f t="shared" si="419"/>
        <v>0</v>
      </c>
      <c r="CW345" s="176">
        <f t="shared" si="405"/>
        <v>0</v>
      </c>
      <c r="CX345" s="176">
        <f t="shared" si="405"/>
        <v>0</v>
      </c>
      <c r="CY345" s="176">
        <f t="shared" si="405"/>
        <v>0</v>
      </c>
      <c r="CZ345" s="176">
        <f t="shared" si="405"/>
        <v>0</v>
      </c>
      <c r="DA345" s="176">
        <f t="shared" si="405"/>
        <v>0</v>
      </c>
      <c r="DB345" s="176">
        <f t="shared" si="405"/>
        <v>0</v>
      </c>
      <c r="DC345" s="176">
        <f t="shared" si="405"/>
        <v>0</v>
      </c>
      <c r="DD345" s="176">
        <f t="shared" si="405"/>
        <v>0</v>
      </c>
      <c r="DE345" s="176">
        <f t="shared" si="405"/>
        <v>0</v>
      </c>
      <c r="DF345" s="176">
        <f t="shared" si="405"/>
        <v>0</v>
      </c>
    </row>
    <row r="346" spans="2:110" ht="12.75" customHeight="1" x14ac:dyDescent="0.25">
      <c r="B346" s="174"/>
      <c r="C346" s="174"/>
      <c r="D346" s="174">
        <f t="shared" si="413"/>
        <v>0</v>
      </c>
      <c r="E346"/>
      <c r="F346"/>
      <c r="G346" s="177">
        <v>333</v>
      </c>
      <c r="H346" s="176">
        <f t="shared" si="414"/>
        <v>51.632264568328651</v>
      </c>
      <c r="I346" s="176">
        <f t="shared" si="415"/>
        <v>0</v>
      </c>
      <c r="K346" s="176">
        <f t="shared" si="417"/>
        <v>0</v>
      </c>
      <c r="L346" s="176">
        <f t="shared" si="417"/>
        <v>0</v>
      </c>
      <c r="M346" s="176">
        <f t="shared" si="417"/>
        <v>0</v>
      </c>
      <c r="N346" s="176">
        <f t="shared" si="417"/>
        <v>0</v>
      </c>
      <c r="O346" s="176">
        <f t="shared" si="417"/>
        <v>0</v>
      </c>
      <c r="P346" s="176">
        <f t="shared" si="417"/>
        <v>0</v>
      </c>
      <c r="Q346" s="176">
        <f t="shared" si="417"/>
        <v>0</v>
      </c>
      <c r="R346" s="176">
        <f t="shared" si="417"/>
        <v>0</v>
      </c>
      <c r="S346" s="176">
        <f t="shared" si="417"/>
        <v>0</v>
      </c>
      <c r="T346" s="176">
        <f t="shared" si="417"/>
        <v>0</v>
      </c>
      <c r="U346" s="176">
        <f t="shared" si="417"/>
        <v>0</v>
      </c>
      <c r="V346" s="176">
        <f t="shared" si="417"/>
        <v>0</v>
      </c>
      <c r="W346" s="176">
        <f t="shared" si="417"/>
        <v>0</v>
      </c>
      <c r="X346" s="176">
        <f t="shared" si="417"/>
        <v>0</v>
      </c>
      <c r="Y346" s="176">
        <f t="shared" si="417"/>
        <v>0</v>
      </c>
      <c r="Z346" s="176">
        <f t="shared" si="417"/>
        <v>0</v>
      </c>
      <c r="AA346" s="176">
        <f t="shared" si="416"/>
        <v>0</v>
      </c>
      <c r="AB346" s="176">
        <f t="shared" si="416"/>
        <v>0</v>
      </c>
      <c r="AC346" s="176">
        <f t="shared" si="416"/>
        <v>0</v>
      </c>
      <c r="AD346" s="176">
        <f t="shared" si="416"/>
        <v>0</v>
      </c>
      <c r="AE346" s="176">
        <f t="shared" si="416"/>
        <v>0</v>
      </c>
      <c r="AF346" s="176">
        <f t="shared" si="416"/>
        <v>0</v>
      </c>
      <c r="AG346" s="176">
        <f t="shared" si="416"/>
        <v>0</v>
      </c>
      <c r="AH346" s="176">
        <f t="shared" si="416"/>
        <v>0</v>
      </c>
      <c r="AI346" s="176">
        <f t="shared" si="416"/>
        <v>0</v>
      </c>
      <c r="AJ346" s="176">
        <f t="shared" si="416"/>
        <v>0</v>
      </c>
      <c r="AK346" s="176">
        <f t="shared" si="416"/>
        <v>0</v>
      </c>
      <c r="AL346" s="176">
        <f t="shared" si="416"/>
        <v>0</v>
      </c>
      <c r="AM346" s="176">
        <f t="shared" si="416"/>
        <v>0</v>
      </c>
      <c r="AN346" s="176">
        <f t="shared" si="416"/>
        <v>0</v>
      </c>
      <c r="AO346" s="176">
        <f t="shared" si="416"/>
        <v>0</v>
      </c>
      <c r="AP346" s="176">
        <f t="shared" si="412"/>
        <v>0</v>
      </c>
      <c r="AQ346" s="176">
        <f t="shared" si="412"/>
        <v>0</v>
      </c>
      <c r="AR346" s="176">
        <f t="shared" si="412"/>
        <v>0</v>
      </c>
      <c r="AS346" s="176">
        <f t="shared" si="412"/>
        <v>0</v>
      </c>
      <c r="AT346" s="176">
        <f t="shared" si="412"/>
        <v>0</v>
      </c>
      <c r="AU346" s="176">
        <f t="shared" si="412"/>
        <v>0</v>
      </c>
      <c r="AV346" s="176">
        <f t="shared" si="412"/>
        <v>0</v>
      </c>
      <c r="AW346" s="176">
        <f t="shared" si="412"/>
        <v>0</v>
      </c>
      <c r="AX346" s="176">
        <f t="shared" si="412"/>
        <v>0</v>
      </c>
      <c r="AY346" s="176">
        <f t="shared" si="412"/>
        <v>0</v>
      </c>
      <c r="AZ346" s="176">
        <f t="shared" si="412"/>
        <v>0</v>
      </c>
      <c r="BA346" s="176">
        <f t="shared" si="412"/>
        <v>0</v>
      </c>
      <c r="BB346" s="176">
        <f t="shared" si="412"/>
        <v>0</v>
      </c>
      <c r="BC346" s="176">
        <f t="shared" si="412"/>
        <v>0</v>
      </c>
      <c r="BD346" s="176">
        <f t="shared" si="412"/>
        <v>0</v>
      </c>
      <c r="BE346" s="176">
        <f t="shared" si="411"/>
        <v>0</v>
      </c>
      <c r="BF346" s="176">
        <f t="shared" si="411"/>
        <v>0</v>
      </c>
      <c r="BG346" s="176">
        <f t="shared" si="411"/>
        <v>0</v>
      </c>
      <c r="BH346" s="176">
        <f t="shared" si="411"/>
        <v>0</v>
      </c>
      <c r="BI346" s="176">
        <f t="shared" si="411"/>
        <v>0</v>
      </c>
      <c r="BJ346" s="176">
        <f t="shared" si="411"/>
        <v>0</v>
      </c>
      <c r="BK346" s="176">
        <f t="shared" si="411"/>
        <v>0</v>
      </c>
      <c r="BL346" s="176">
        <f t="shared" si="411"/>
        <v>0</v>
      </c>
      <c r="BM346" s="176">
        <f t="shared" si="411"/>
        <v>0</v>
      </c>
      <c r="BN346" s="176">
        <f t="shared" si="411"/>
        <v>0</v>
      </c>
      <c r="BO346" s="176">
        <f t="shared" si="411"/>
        <v>0</v>
      </c>
      <c r="BP346" s="176">
        <f t="shared" si="411"/>
        <v>0</v>
      </c>
      <c r="BQ346" s="176">
        <f t="shared" si="411"/>
        <v>0</v>
      </c>
      <c r="BR346" s="176">
        <f t="shared" si="411"/>
        <v>0</v>
      </c>
      <c r="BS346" s="176">
        <f t="shared" si="411"/>
        <v>0</v>
      </c>
      <c r="BT346" s="176">
        <f t="shared" si="411"/>
        <v>0</v>
      </c>
      <c r="BU346" s="176">
        <f t="shared" si="418"/>
        <v>0</v>
      </c>
      <c r="BV346" s="176">
        <f t="shared" si="418"/>
        <v>0</v>
      </c>
      <c r="BW346" s="176">
        <f t="shared" si="418"/>
        <v>0</v>
      </c>
      <c r="BX346" s="176">
        <f t="shared" si="418"/>
        <v>0</v>
      </c>
      <c r="BY346" s="176">
        <f t="shared" si="418"/>
        <v>0</v>
      </c>
      <c r="BZ346" s="176">
        <f t="shared" si="418"/>
        <v>0</v>
      </c>
      <c r="CA346" s="176">
        <f t="shared" si="418"/>
        <v>0</v>
      </c>
      <c r="CB346" s="176">
        <f t="shared" si="418"/>
        <v>0</v>
      </c>
      <c r="CC346" s="176">
        <f t="shared" si="418"/>
        <v>0</v>
      </c>
      <c r="CD346" s="176">
        <f t="shared" si="418"/>
        <v>0</v>
      </c>
      <c r="CE346" s="176">
        <f t="shared" si="420"/>
        <v>0</v>
      </c>
      <c r="CF346" s="176">
        <f t="shared" si="420"/>
        <v>0</v>
      </c>
      <c r="CG346" s="176">
        <f t="shared" si="420"/>
        <v>0</v>
      </c>
      <c r="CH346" s="176">
        <f t="shared" si="420"/>
        <v>0</v>
      </c>
      <c r="CI346" s="176">
        <f t="shared" si="420"/>
        <v>0</v>
      </c>
      <c r="CJ346" s="176">
        <f t="shared" si="420"/>
        <v>0</v>
      </c>
      <c r="CK346" s="176">
        <f t="shared" si="420"/>
        <v>0</v>
      </c>
      <c r="CL346" s="176">
        <f t="shared" si="420"/>
        <v>0</v>
      </c>
      <c r="CM346" s="176">
        <f t="shared" si="420"/>
        <v>0</v>
      </c>
      <c r="CN346" s="176">
        <f t="shared" si="420"/>
        <v>0</v>
      </c>
      <c r="CO346" s="176">
        <f t="shared" si="420"/>
        <v>0</v>
      </c>
      <c r="CP346" s="176">
        <f t="shared" si="420"/>
        <v>0</v>
      </c>
      <c r="CQ346" s="176">
        <f t="shared" si="420"/>
        <v>0</v>
      </c>
      <c r="CR346" s="176">
        <f t="shared" si="420"/>
        <v>0</v>
      </c>
      <c r="CS346" s="176">
        <f t="shared" si="420"/>
        <v>0</v>
      </c>
      <c r="CT346" s="176">
        <f t="shared" si="420"/>
        <v>0</v>
      </c>
      <c r="CU346" s="176">
        <f t="shared" si="419"/>
        <v>0</v>
      </c>
      <c r="CV346" s="176">
        <f t="shared" si="419"/>
        <v>0</v>
      </c>
      <c r="CW346" s="176">
        <f t="shared" si="405"/>
        <v>0</v>
      </c>
      <c r="CX346" s="176">
        <f t="shared" si="405"/>
        <v>0</v>
      </c>
      <c r="CY346" s="176">
        <f t="shared" ref="CW346:DF372" si="421">+NORMDIST($H346,CY$12,CY$13,FALSE)</f>
        <v>0</v>
      </c>
      <c r="CZ346" s="176">
        <f t="shared" si="421"/>
        <v>0</v>
      </c>
      <c r="DA346" s="176">
        <f t="shared" si="421"/>
        <v>0</v>
      </c>
      <c r="DB346" s="176">
        <f t="shared" si="421"/>
        <v>0</v>
      </c>
      <c r="DC346" s="176">
        <f t="shared" si="421"/>
        <v>0</v>
      </c>
      <c r="DD346" s="176">
        <f t="shared" si="421"/>
        <v>0</v>
      </c>
      <c r="DE346" s="176">
        <f t="shared" si="421"/>
        <v>0</v>
      </c>
      <c r="DF346" s="176">
        <f t="shared" si="421"/>
        <v>0</v>
      </c>
    </row>
    <row r="347" spans="2:110" ht="12.75" customHeight="1" x14ac:dyDescent="0.25">
      <c r="B347" s="174"/>
      <c r="C347" s="174"/>
      <c r="D347" s="174">
        <f t="shared" si="413"/>
        <v>0</v>
      </c>
      <c r="E347"/>
      <c r="F347"/>
      <c r="G347" s="177">
        <v>334</v>
      </c>
      <c r="H347" s="176">
        <f t="shared" si="414"/>
        <v>51.787316413879189</v>
      </c>
      <c r="I347" s="176">
        <f t="shared" si="415"/>
        <v>0</v>
      </c>
      <c r="K347" s="176">
        <f t="shared" si="417"/>
        <v>0</v>
      </c>
      <c r="L347" s="176">
        <f t="shared" si="417"/>
        <v>0</v>
      </c>
      <c r="M347" s="176">
        <f t="shared" si="417"/>
        <v>0</v>
      </c>
      <c r="N347" s="176">
        <f t="shared" si="417"/>
        <v>0</v>
      </c>
      <c r="O347" s="176">
        <f t="shared" si="417"/>
        <v>0</v>
      </c>
      <c r="P347" s="176">
        <f t="shared" si="417"/>
        <v>0</v>
      </c>
      <c r="Q347" s="176">
        <f t="shared" si="417"/>
        <v>0</v>
      </c>
      <c r="R347" s="176">
        <f t="shared" si="417"/>
        <v>0</v>
      </c>
      <c r="S347" s="176">
        <f t="shared" si="417"/>
        <v>0</v>
      </c>
      <c r="T347" s="176">
        <f t="shared" si="417"/>
        <v>0</v>
      </c>
      <c r="U347" s="176">
        <f t="shared" si="417"/>
        <v>0</v>
      </c>
      <c r="V347" s="176">
        <f t="shared" si="417"/>
        <v>0</v>
      </c>
      <c r="W347" s="176">
        <f t="shared" si="417"/>
        <v>0</v>
      </c>
      <c r="X347" s="176">
        <f t="shared" si="417"/>
        <v>0</v>
      </c>
      <c r="Y347" s="176">
        <f t="shared" si="417"/>
        <v>0</v>
      </c>
      <c r="Z347" s="176">
        <f t="shared" si="417"/>
        <v>0</v>
      </c>
      <c r="AA347" s="176">
        <f t="shared" si="416"/>
        <v>0</v>
      </c>
      <c r="AB347" s="176">
        <f t="shared" si="416"/>
        <v>0</v>
      </c>
      <c r="AC347" s="176">
        <f t="shared" si="416"/>
        <v>0</v>
      </c>
      <c r="AD347" s="176">
        <f t="shared" si="416"/>
        <v>0</v>
      </c>
      <c r="AE347" s="176">
        <f t="shared" si="416"/>
        <v>0</v>
      </c>
      <c r="AF347" s="176">
        <f t="shared" si="416"/>
        <v>0</v>
      </c>
      <c r="AG347" s="176">
        <f t="shared" si="416"/>
        <v>0</v>
      </c>
      <c r="AH347" s="176">
        <f t="shared" si="416"/>
        <v>0</v>
      </c>
      <c r="AI347" s="176">
        <f t="shared" si="416"/>
        <v>0</v>
      </c>
      <c r="AJ347" s="176">
        <f t="shared" si="416"/>
        <v>0</v>
      </c>
      <c r="AK347" s="176">
        <f t="shared" si="416"/>
        <v>0</v>
      </c>
      <c r="AL347" s="176">
        <f t="shared" si="416"/>
        <v>0</v>
      </c>
      <c r="AM347" s="176">
        <f t="shared" si="416"/>
        <v>0</v>
      </c>
      <c r="AN347" s="176">
        <f t="shared" si="416"/>
        <v>0</v>
      </c>
      <c r="AO347" s="176">
        <f t="shared" si="416"/>
        <v>0</v>
      </c>
      <c r="AP347" s="176">
        <f t="shared" si="412"/>
        <v>0</v>
      </c>
      <c r="AQ347" s="176">
        <f t="shared" si="412"/>
        <v>0</v>
      </c>
      <c r="AR347" s="176">
        <f t="shared" si="412"/>
        <v>0</v>
      </c>
      <c r="AS347" s="176">
        <f t="shared" si="412"/>
        <v>0</v>
      </c>
      <c r="AT347" s="176">
        <f t="shared" si="412"/>
        <v>0</v>
      </c>
      <c r="AU347" s="176">
        <f t="shared" si="412"/>
        <v>0</v>
      </c>
      <c r="AV347" s="176">
        <f t="shared" si="412"/>
        <v>0</v>
      </c>
      <c r="AW347" s="176">
        <f t="shared" si="412"/>
        <v>0</v>
      </c>
      <c r="AX347" s="176">
        <f t="shared" si="412"/>
        <v>0</v>
      </c>
      <c r="AY347" s="176">
        <f t="shared" si="412"/>
        <v>0</v>
      </c>
      <c r="AZ347" s="176">
        <f t="shared" si="412"/>
        <v>0</v>
      </c>
      <c r="BA347" s="176">
        <f t="shared" si="412"/>
        <v>0</v>
      </c>
      <c r="BB347" s="176">
        <f t="shared" si="412"/>
        <v>0</v>
      </c>
      <c r="BC347" s="176">
        <f t="shared" si="412"/>
        <v>0</v>
      </c>
      <c r="BD347" s="176">
        <f t="shared" si="412"/>
        <v>0</v>
      </c>
      <c r="BE347" s="176">
        <f t="shared" si="411"/>
        <v>0</v>
      </c>
      <c r="BF347" s="176">
        <f t="shared" si="411"/>
        <v>0</v>
      </c>
      <c r="BG347" s="176">
        <f t="shared" si="411"/>
        <v>0</v>
      </c>
      <c r="BH347" s="176">
        <f t="shared" si="411"/>
        <v>0</v>
      </c>
      <c r="BI347" s="176">
        <f t="shared" si="411"/>
        <v>0</v>
      </c>
      <c r="BJ347" s="176">
        <f t="shared" si="411"/>
        <v>0</v>
      </c>
      <c r="BK347" s="176">
        <f t="shared" si="411"/>
        <v>0</v>
      </c>
      <c r="BL347" s="176">
        <f t="shared" si="411"/>
        <v>0</v>
      </c>
      <c r="BM347" s="176">
        <f t="shared" si="411"/>
        <v>0</v>
      </c>
      <c r="BN347" s="176">
        <f t="shared" si="411"/>
        <v>0</v>
      </c>
      <c r="BO347" s="176">
        <f t="shared" si="411"/>
        <v>0</v>
      </c>
      <c r="BP347" s="176">
        <f t="shared" si="411"/>
        <v>0</v>
      </c>
      <c r="BQ347" s="176">
        <f t="shared" si="411"/>
        <v>0</v>
      </c>
      <c r="BR347" s="176">
        <f t="shared" si="411"/>
        <v>0</v>
      </c>
      <c r="BS347" s="176">
        <f t="shared" si="411"/>
        <v>0</v>
      </c>
      <c r="BT347" s="176">
        <f t="shared" si="411"/>
        <v>0</v>
      </c>
      <c r="BU347" s="176">
        <f t="shared" si="418"/>
        <v>0</v>
      </c>
      <c r="BV347" s="176">
        <f t="shared" si="418"/>
        <v>0</v>
      </c>
      <c r="BW347" s="176">
        <f t="shared" si="418"/>
        <v>0</v>
      </c>
      <c r="BX347" s="176">
        <f t="shared" si="418"/>
        <v>0</v>
      </c>
      <c r="BY347" s="176">
        <f t="shared" si="418"/>
        <v>0</v>
      </c>
      <c r="BZ347" s="176">
        <f t="shared" si="418"/>
        <v>0</v>
      </c>
      <c r="CA347" s="176">
        <f t="shared" si="418"/>
        <v>0</v>
      </c>
      <c r="CB347" s="176">
        <f t="shared" si="418"/>
        <v>0</v>
      </c>
      <c r="CC347" s="176">
        <f t="shared" si="418"/>
        <v>0</v>
      </c>
      <c r="CD347" s="176">
        <f t="shared" si="418"/>
        <v>0</v>
      </c>
      <c r="CE347" s="176">
        <f t="shared" si="420"/>
        <v>0</v>
      </c>
      <c r="CF347" s="176">
        <f t="shared" si="420"/>
        <v>0</v>
      </c>
      <c r="CG347" s="176">
        <f t="shared" si="420"/>
        <v>0</v>
      </c>
      <c r="CH347" s="176">
        <f t="shared" si="420"/>
        <v>0</v>
      </c>
      <c r="CI347" s="176">
        <f t="shared" si="420"/>
        <v>0</v>
      </c>
      <c r="CJ347" s="176">
        <f t="shared" si="420"/>
        <v>0</v>
      </c>
      <c r="CK347" s="176">
        <f t="shared" si="420"/>
        <v>0</v>
      </c>
      <c r="CL347" s="176">
        <f t="shared" si="420"/>
        <v>0</v>
      </c>
      <c r="CM347" s="176">
        <f t="shared" si="420"/>
        <v>0</v>
      </c>
      <c r="CN347" s="176">
        <f t="shared" si="420"/>
        <v>0</v>
      </c>
      <c r="CO347" s="176">
        <f t="shared" si="420"/>
        <v>0</v>
      </c>
      <c r="CP347" s="176">
        <f t="shared" si="420"/>
        <v>0</v>
      </c>
      <c r="CQ347" s="176">
        <f t="shared" si="420"/>
        <v>0</v>
      </c>
      <c r="CR347" s="176">
        <f t="shared" si="420"/>
        <v>0</v>
      </c>
      <c r="CS347" s="176">
        <f t="shared" si="420"/>
        <v>0</v>
      </c>
      <c r="CT347" s="176">
        <f t="shared" si="420"/>
        <v>0</v>
      </c>
      <c r="CU347" s="176">
        <f t="shared" si="419"/>
        <v>0</v>
      </c>
      <c r="CV347" s="176">
        <f t="shared" si="419"/>
        <v>0</v>
      </c>
      <c r="CW347" s="176">
        <f t="shared" si="421"/>
        <v>0</v>
      </c>
      <c r="CX347" s="176">
        <f t="shared" si="421"/>
        <v>0</v>
      </c>
      <c r="CY347" s="176">
        <f t="shared" si="421"/>
        <v>0</v>
      </c>
      <c r="CZ347" s="176">
        <f t="shared" si="421"/>
        <v>0</v>
      </c>
      <c r="DA347" s="176">
        <f t="shared" si="421"/>
        <v>0</v>
      </c>
      <c r="DB347" s="176">
        <f t="shared" si="421"/>
        <v>0</v>
      </c>
      <c r="DC347" s="176">
        <f t="shared" si="421"/>
        <v>0</v>
      </c>
      <c r="DD347" s="176">
        <f t="shared" si="421"/>
        <v>0</v>
      </c>
      <c r="DE347" s="176">
        <f t="shared" si="421"/>
        <v>0</v>
      </c>
      <c r="DF347" s="176">
        <f t="shared" si="421"/>
        <v>0</v>
      </c>
    </row>
    <row r="348" spans="2:110" ht="12.75" customHeight="1" x14ac:dyDescent="0.25">
      <c r="B348" s="174"/>
      <c r="C348" s="174"/>
      <c r="D348" s="174">
        <f t="shared" si="413"/>
        <v>0</v>
      </c>
      <c r="E348"/>
      <c r="F348"/>
      <c r="G348" s="177">
        <v>335</v>
      </c>
      <c r="H348" s="176">
        <f t="shared" si="414"/>
        <v>51.942368259429728</v>
      </c>
      <c r="I348" s="176">
        <f t="shared" si="415"/>
        <v>0</v>
      </c>
      <c r="K348" s="176">
        <f t="shared" si="417"/>
        <v>0</v>
      </c>
      <c r="L348" s="176">
        <f t="shared" si="417"/>
        <v>0</v>
      </c>
      <c r="M348" s="176">
        <f t="shared" si="417"/>
        <v>0</v>
      </c>
      <c r="N348" s="176">
        <f t="shared" si="417"/>
        <v>0</v>
      </c>
      <c r="O348" s="176">
        <f t="shared" si="417"/>
        <v>0</v>
      </c>
      <c r="P348" s="176">
        <f t="shared" si="417"/>
        <v>0</v>
      </c>
      <c r="Q348" s="176">
        <f t="shared" si="417"/>
        <v>0</v>
      </c>
      <c r="R348" s="176">
        <f t="shared" si="417"/>
        <v>0</v>
      </c>
      <c r="S348" s="176">
        <f t="shared" si="417"/>
        <v>0</v>
      </c>
      <c r="T348" s="176">
        <f t="shared" si="417"/>
        <v>0</v>
      </c>
      <c r="U348" s="176">
        <f t="shared" si="417"/>
        <v>0</v>
      </c>
      <c r="V348" s="176">
        <f t="shared" si="417"/>
        <v>0</v>
      </c>
      <c r="W348" s="176">
        <f t="shared" si="417"/>
        <v>0</v>
      </c>
      <c r="X348" s="176">
        <f t="shared" si="417"/>
        <v>0</v>
      </c>
      <c r="Y348" s="176">
        <f t="shared" si="417"/>
        <v>0</v>
      </c>
      <c r="Z348" s="176">
        <f t="shared" si="417"/>
        <v>0</v>
      </c>
      <c r="AA348" s="176">
        <f t="shared" si="416"/>
        <v>0</v>
      </c>
      <c r="AB348" s="176">
        <f t="shared" si="416"/>
        <v>0</v>
      </c>
      <c r="AC348" s="176">
        <f t="shared" si="416"/>
        <v>0</v>
      </c>
      <c r="AD348" s="176">
        <f t="shared" si="416"/>
        <v>0</v>
      </c>
      <c r="AE348" s="176">
        <f t="shared" si="416"/>
        <v>0</v>
      </c>
      <c r="AF348" s="176">
        <f t="shared" si="416"/>
        <v>0</v>
      </c>
      <c r="AG348" s="176">
        <f t="shared" si="416"/>
        <v>0</v>
      </c>
      <c r="AH348" s="176">
        <f t="shared" si="416"/>
        <v>0</v>
      </c>
      <c r="AI348" s="176">
        <f t="shared" si="416"/>
        <v>0</v>
      </c>
      <c r="AJ348" s="176">
        <f t="shared" si="416"/>
        <v>0</v>
      </c>
      <c r="AK348" s="176">
        <f t="shared" si="416"/>
        <v>0</v>
      </c>
      <c r="AL348" s="176">
        <f t="shared" si="416"/>
        <v>0</v>
      </c>
      <c r="AM348" s="176">
        <f t="shared" si="416"/>
        <v>0</v>
      </c>
      <c r="AN348" s="176">
        <f t="shared" si="416"/>
        <v>0</v>
      </c>
      <c r="AO348" s="176">
        <f t="shared" si="416"/>
        <v>0</v>
      </c>
      <c r="AP348" s="176">
        <f t="shared" ref="AP348:BE364" si="422">+NORMDIST($H348,AP$12,AP$13,FALSE)</f>
        <v>0</v>
      </c>
      <c r="AQ348" s="176">
        <f t="shared" si="422"/>
        <v>0</v>
      </c>
      <c r="AR348" s="176">
        <f t="shared" si="422"/>
        <v>0</v>
      </c>
      <c r="AS348" s="176">
        <f t="shared" si="422"/>
        <v>0</v>
      </c>
      <c r="AT348" s="176">
        <f t="shared" si="422"/>
        <v>0</v>
      </c>
      <c r="AU348" s="176">
        <f t="shared" si="422"/>
        <v>0</v>
      </c>
      <c r="AV348" s="176">
        <f t="shared" si="422"/>
        <v>0</v>
      </c>
      <c r="AW348" s="176">
        <f t="shared" si="422"/>
        <v>0</v>
      </c>
      <c r="AX348" s="176">
        <f t="shared" si="422"/>
        <v>0</v>
      </c>
      <c r="AY348" s="176">
        <f t="shared" si="422"/>
        <v>0</v>
      </c>
      <c r="AZ348" s="176">
        <f t="shared" si="422"/>
        <v>0</v>
      </c>
      <c r="BA348" s="176">
        <f t="shared" si="422"/>
        <v>0</v>
      </c>
      <c r="BB348" s="176">
        <f t="shared" si="422"/>
        <v>0</v>
      </c>
      <c r="BC348" s="176">
        <f t="shared" si="422"/>
        <v>0</v>
      </c>
      <c r="BD348" s="176">
        <f t="shared" si="422"/>
        <v>0</v>
      </c>
      <c r="BE348" s="176">
        <f t="shared" si="411"/>
        <v>0</v>
      </c>
      <c r="BF348" s="176">
        <f t="shared" si="411"/>
        <v>0</v>
      </c>
      <c r="BG348" s="176">
        <f t="shared" si="411"/>
        <v>0</v>
      </c>
      <c r="BH348" s="176">
        <f t="shared" si="411"/>
        <v>0</v>
      </c>
      <c r="BI348" s="176">
        <f t="shared" si="411"/>
        <v>0</v>
      </c>
      <c r="BJ348" s="176">
        <f t="shared" si="411"/>
        <v>0</v>
      </c>
      <c r="BK348" s="176">
        <f t="shared" si="411"/>
        <v>0</v>
      </c>
      <c r="BL348" s="176">
        <f t="shared" si="411"/>
        <v>0</v>
      </c>
      <c r="BM348" s="176">
        <f t="shared" si="411"/>
        <v>0</v>
      </c>
      <c r="BN348" s="176">
        <f t="shared" si="411"/>
        <v>0</v>
      </c>
      <c r="BO348" s="176">
        <f t="shared" si="411"/>
        <v>0</v>
      </c>
      <c r="BP348" s="176">
        <f t="shared" si="411"/>
        <v>0</v>
      </c>
      <c r="BQ348" s="176">
        <f t="shared" si="411"/>
        <v>0</v>
      </c>
      <c r="BR348" s="176">
        <f t="shared" si="411"/>
        <v>0</v>
      </c>
      <c r="BS348" s="176">
        <f t="shared" si="411"/>
        <v>0</v>
      </c>
      <c r="BT348" s="176">
        <f t="shared" si="411"/>
        <v>0</v>
      </c>
      <c r="BU348" s="176">
        <f t="shared" si="418"/>
        <v>0</v>
      </c>
      <c r="BV348" s="176">
        <f t="shared" si="418"/>
        <v>0</v>
      </c>
      <c r="BW348" s="176">
        <f t="shared" si="418"/>
        <v>0</v>
      </c>
      <c r="BX348" s="176">
        <f t="shared" si="418"/>
        <v>0</v>
      </c>
      <c r="BY348" s="176">
        <f t="shared" si="418"/>
        <v>0</v>
      </c>
      <c r="BZ348" s="176">
        <f t="shared" si="418"/>
        <v>0</v>
      </c>
      <c r="CA348" s="176">
        <f t="shared" si="418"/>
        <v>0</v>
      </c>
      <c r="CB348" s="176">
        <f t="shared" si="418"/>
        <v>0</v>
      </c>
      <c r="CC348" s="176">
        <f t="shared" si="418"/>
        <v>0</v>
      </c>
      <c r="CD348" s="176">
        <f t="shared" si="418"/>
        <v>0</v>
      </c>
      <c r="CE348" s="176">
        <f t="shared" si="420"/>
        <v>0</v>
      </c>
      <c r="CF348" s="176">
        <f t="shared" si="420"/>
        <v>0</v>
      </c>
      <c r="CG348" s="176">
        <f t="shared" si="420"/>
        <v>0</v>
      </c>
      <c r="CH348" s="176">
        <f t="shared" si="420"/>
        <v>0</v>
      </c>
      <c r="CI348" s="176">
        <f t="shared" si="420"/>
        <v>0</v>
      </c>
      <c r="CJ348" s="176">
        <f t="shared" si="420"/>
        <v>0</v>
      </c>
      <c r="CK348" s="176">
        <f t="shared" si="420"/>
        <v>0</v>
      </c>
      <c r="CL348" s="176">
        <f t="shared" si="420"/>
        <v>0</v>
      </c>
      <c r="CM348" s="176">
        <f t="shared" si="420"/>
        <v>0</v>
      </c>
      <c r="CN348" s="176">
        <f t="shared" si="420"/>
        <v>0</v>
      </c>
      <c r="CO348" s="176">
        <f t="shared" si="420"/>
        <v>0</v>
      </c>
      <c r="CP348" s="176">
        <f t="shared" si="420"/>
        <v>0</v>
      </c>
      <c r="CQ348" s="176">
        <f t="shared" si="420"/>
        <v>0</v>
      </c>
      <c r="CR348" s="176">
        <f t="shared" si="420"/>
        <v>0</v>
      </c>
      <c r="CS348" s="176">
        <f t="shared" si="420"/>
        <v>0</v>
      </c>
      <c r="CT348" s="176">
        <f t="shared" si="420"/>
        <v>0</v>
      </c>
      <c r="CU348" s="176">
        <f t="shared" si="419"/>
        <v>0</v>
      </c>
      <c r="CV348" s="176">
        <f t="shared" si="419"/>
        <v>0</v>
      </c>
      <c r="CW348" s="176">
        <f t="shared" si="421"/>
        <v>0</v>
      </c>
      <c r="CX348" s="176">
        <f t="shared" si="421"/>
        <v>0</v>
      </c>
      <c r="CY348" s="176">
        <f t="shared" si="421"/>
        <v>0</v>
      </c>
      <c r="CZ348" s="176">
        <f t="shared" si="421"/>
        <v>0</v>
      </c>
      <c r="DA348" s="176">
        <f t="shared" si="421"/>
        <v>0</v>
      </c>
      <c r="DB348" s="176">
        <f t="shared" si="421"/>
        <v>0</v>
      </c>
      <c r="DC348" s="176">
        <f t="shared" si="421"/>
        <v>0</v>
      </c>
      <c r="DD348" s="176">
        <f t="shared" si="421"/>
        <v>0</v>
      </c>
      <c r="DE348" s="176">
        <f t="shared" si="421"/>
        <v>0</v>
      </c>
      <c r="DF348" s="176">
        <f t="shared" si="421"/>
        <v>0</v>
      </c>
    </row>
    <row r="349" spans="2:110" ht="12.75" customHeight="1" x14ac:dyDescent="0.25">
      <c r="B349" s="174"/>
      <c r="C349" s="174"/>
      <c r="D349" s="174">
        <f t="shared" si="413"/>
        <v>0</v>
      </c>
      <c r="E349"/>
      <c r="F349"/>
      <c r="G349" s="177">
        <v>336</v>
      </c>
      <c r="H349" s="176">
        <f t="shared" si="414"/>
        <v>52.097420104980266</v>
      </c>
      <c r="I349" s="176">
        <f t="shared" si="415"/>
        <v>0</v>
      </c>
      <c r="K349" s="176">
        <f t="shared" si="417"/>
        <v>0</v>
      </c>
      <c r="L349" s="176">
        <f t="shared" si="417"/>
        <v>0</v>
      </c>
      <c r="M349" s="176">
        <f t="shared" si="417"/>
        <v>0</v>
      </c>
      <c r="N349" s="176">
        <f t="shared" si="417"/>
        <v>0</v>
      </c>
      <c r="O349" s="176">
        <f t="shared" si="417"/>
        <v>0</v>
      </c>
      <c r="P349" s="176">
        <f t="shared" si="417"/>
        <v>0</v>
      </c>
      <c r="Q349" s="176">
        <f t="shared" si="417"/>
        <v>0</v>
      </c>
      <c r="R349" s="176">
        <f t="shared" si="417"/>
        <v>0</v>
      </c>
      <c r="S349" s="176">
        <f t="shared" si="417"/>
        <v>0</v>
      </c>
      <c r="T349" s="176">
        <f t="shared" si="417"/>
        <v>0</v>
      </c>
      <c r="U349" s="176">
        <f t="shared" si="417"/>
        <v>0</v>
      </c>
      <c r="V349" s="176">
        <f t="shared" si="417"/>
        <v>0</v>
      </c>
      <c r="W349" s="176">
        <f t="shared" si="417"/>
        <v>0</v>
      </c>
      <c r="X349" s="176">
        <f t="shared" si="417"/>
        <v>0</v>
      </c>
      <c r="Y349" s="176">
        <f t="shared" si="417"/>
        <v>0</v>
      </c>
      <c r="Z349" s="176">
        <f t="shared" si="417"/>
        <v>0</v>
      </c>
      <c r="AA349" s="176">
        <f t="shared" si="416"/>
        <v>0</v>
      </c>
      <c r="AB349" s="176">
        <f t="shared" si="416"/>
        <v>0</v>
      </c>
      <c r="AC349" s="176">
        <f t="shared" si="416"/>
        <v>0</v>
      </c>
      <c r="AD349" s="176">
        <f t="shared" si="416"/>
        <v>0</v>
      </c>
      <c r="AE349" s="176">
        <f t="shared" si="416"/>
        <v>0</v>
      </c>
      <c r="AF349" s="176">
        <f t="shared" si="416"/>
        <v>0</v>
      </c>
      <c r="AG349" s="176">
        <f t="shared" si="416"/>
        <v>0</v>
      </c>
      <c r="AH349" s="176">
        <f t="shared" si="416"/>
        <v>0</v>
      </c>
      <c r="AI349" s="176">
        <f t="shared" si="416"/>
        <v>0</v>
      </c>
      <c r="AJ349" s="176">
        <f t="shared" si="416"/>
        <v>0</v>
      </c>
      <c r="AK349" s="176">
        <f t="shared" si="416"/>
        <v>0</v>
      </c>
      <c r="AL349" s="176">
        <f t="shared" si="416"/>
        <v>0</v>
      </c>
      <c r="AM349" s="176">
        <f t="shared" si="416"/>
        <v>0</v>
      </c>
      <c r="AN349" s="176">
        <f t="shared" si="416"/>
        <v>0</v>
      </c>
      <c r="AO349" s="176">
        <f t="shared" si="416"/>
        <v>0</v>
      </c>
      <c r="AP349" s="176">
        <f t="shared" si="422"/>
        <v>0</v>
      </c>
      <c r="AQ349" s="176">
        <f t="shared" si="422"/>
        <v>0</v>
      </c>
      <c r="AR349" s="176">
        <f t="shared" si="422"/>
        <v>0</v>
      </c>
      <c r="AS349" s="176">
        <f t="shared" si="422"/>
        <v>0</v>
      </c>
      <c r="AT349" s="176">
        <f t="shared" si="422"/>
        <v>0</v>
      </c>
      <c r="AU349" s="176">
        <f t="shared" si="422"/>
        <v>0</v>
      </c>
      <c r="AV349" s="176">
        <f t="shared" si="422"/>
        <v>0</v>
      </c>
      <c r="AW349" s="176">
        <f t="shared" si="422"/>
        <v>0</v>
      </c>
      <c r="AX349" s="176">
        <f t="shared" si="422"/>
        <v>0</v>
      </c>
      <c r="AY349" s="176">
        <f t="shared" si="422"/>
        <v>0</v>
      </c>
      <c r="AZ349" s="176">
        <f t="shared" si="422"/>
        <v>0</v>
      </c>
      <c r="BA349" s="176">
        <f t="shared" si="422"/>
        <v>0</v>
      </c>
      <c r="BB349" s="176">
        <f t="shared" si="422"/>
        <v>0</v>
      </c>
      <c r="BC349" s="176">
        <f t="shared" si="422"/>
        <v>0</v>
      </c>
      <c r="BD349" s="176">
        <f t="shared" si="422"/>
        <v>0</v>
      </c>
      <c r="BE349" s="176">
        <f t="shared" si="411"/>
        <v>0</v>
      </c>
      <c r="BF349" s="176">
        <f t="shared" si="411"/>
        <v>0</v>
      </c>
      <c r="BG349" s="176">
        <f t="shared" si="411"/>
        <v>0</v>
      </c>
      <c r="BH349" s="176">
        <f t="shared" si="411"/>
        <v>0</v>
      </c>
      <c r="BI349" s="176">
        <f t="shared" si="411"/>
        <v>0</v>
      </c>
      <c r="BJ349" s="176">
        <f t="shared" si="411"/>
        <v>0</v>
      </c>
      <c r="BK349" s="176">
        <f t="shared" si="411"/>
        <v>0</v>
      </c>
      <c r="BL349" s="176">
        <f t="shared" si="411"/>
        <v>0</v>
      </c>
      <c r="BM349" s="176">
        <f t="shared" si="411"/>
        <v>0</v>
      </c>
      <c r="BN349" s="176">
        <f t="shared" si="411"/>
        <v>0</v>
      </c>
      <c r="BO349" s="176">
        <f t="shared" si="411"/>
        <v>0</v>
      </c>
      <c r="BP349" s="176">
        <f t="shared" si="411"/>
        <v>0</v>
      </c>
      <c r="BQ349" s="176">
        <f t="shared" si="411"/>
        <v>0</v>
      </c>
      <c r="BR349" s="176">
        <f t="shared" si="411"/>
        <v>0</v>
      </c>
      <c r="BS349" s="176">
        <f t="shared" si="411"/>
        <v>0</v>
      </c>
      <c r="BT349" s="176">
        <f t="shared" si="411"/>
        <v>0</v>
      </c>
      <c r="BU349" s="176">
        <f t="shared" si="418"/>
        <v>0</v>
      </c>
      <c r="BV349" s="176">
        <f t="shared" si="418"/>
        <v>0</v>
      </c>
      <c r="BW349" s="176">
        <f t="shared" si="418"/>
        <v>0</v>
      </c>
      <c r="BX349" s="176">
        <f t="shared" si="418"/>
        <v>0</v>
      </c>
      <c r="BY349" s="176">
        <f t="shared" si="418"/>
        <v>0</v>
      </c>
      <c r="BZ349" s="176">
        <f t="shared" si="418"/>
        <v>0</v>
      </c>
      <c r="CA349" s="176">
        <f t="shared" si="418"/>
        <v>0</v>
      </c>
      <c r="CB349" s="176">
        <f t="shared" si="418"/>
        <v>0</v>
      </c>
      <c r="CC349" s="176">
        <f t="shared" si="418"/>
        <v>0</v>
      </c>
      <c r="CD349" s="176">
        <f t="shared" si="418"/>
        <v>0</v>
      </c>
      <c r="CE349" s="176">
        <f t="shared" si="420"/>
        <v>0</v>
      </c>
      <c r="CF349" s="176">
        <f t="shared" si="420"/>
        <v>0</v>
      </c>
      <c r="CG349" s="176">
        <f t="shared" si="420"/>
        <v>0</v>
      </c>
      <c r="CH349" s="176">
        <f t="shared" si="420"/>
        <v>0</v>
      </c>
      <c r="CI349" s="176">
        <f t="shared" si="420"/>
        <v>0</v>
      </c>
      <c r="CJ349" s="176">
        <f t="shared" si="420"/>
        <v>0</v>
      </c>
      <c r="CK349" s="176">
        <f t="shared" si="420"/>
        <v>0</v>
      </c>
      <c r="CL349" s="176">
        <f t="shared" si="420"/>
        <v>0</v>
      </c>
      <c r="CM349" s="176">
        <f t="shared" si="420"/>
        <v>0</v>
      </c>
      <c r="CN349" s="176">
        <f t="shared" si="420"/>
        <v>0</v>
      </c>
      <c r="CO349" s="176">
        <f t="shared" si="420"/>
        <v>0</v>
      </c>
      <c r="CP349" s="176">
        <f t="shared" si="420"/>
        <v>0</v>
      </c>
      <c r="CQ349" s="176">
        <f t="shared" si="420"/>
        <v>0</v>
      </c>
      <c r="CR349" s="176">
        <f t="shared" si="420"/>
        <v>0</v>
      </c>
      <c r="CS349" s="176">
        <f t="shared" si="420"/>
        <v>0</v>
      </c>
      <c r="CT349" s="176">
        <f t="shared" si="420"/>
        <v>0</v>
      </c>
      <c r="CU349" s="176">
        <f t="shared" si="419"/>
        <v>0</v>
      </c>
      <c r="CV349" s="176">
        <f t="shared" si="419"/>
        <v>0</v>
      </c>
      <c r="CW349" s="176">
        <f t="shared" si="421"/>
        <v>0</v>
      </c>
      <c r="CX349" s="176">
        <f t="shared" si="421"/>
        <v>0</v>
      </c>
      <c r="CY349" s="176">
        <f t="shared" si="421"/>
        <v>0</v>
      </c>
      <c r="CZ349" s="176">
        <f t="shared" si="421"/>
        <v>0</v>
      </c>
      <c r="DA349" s="176">
        <f t="shared" si="421"/>
        <v>0</v>
      </c>
      <c r="DB349" s="176">
        <f t="shared" si="421"/>
        <v>0</v>
      </c>
      <c r="DC349" s="176">
        <f t="shared" si="421"/>
        <v>0</v>
      </c>
      <c r="DD349" s="176">
        <f t="shared" si="421"/>
        <v>0</v>
      </c>
      <c r="DE349" s="176">
        <f t="shared" si="421"/>
        <v>0</v>
      </c>
      <c r="DF349" s="176">
        <f t="shared" si="421"/>
        <v>0</v>
      </c>
    </row>
    <row r="350" spans="2:110" ht="12.75" customHeight="1" x14ac:dyDescent="0.25">
      <c r="B350" s="174"/>
      <c r="C350" s="174"/>
      <c r="D350" s="174">
        <f t="shared" si="413"/>
        <v>0</v>
      </c>
      <c r="E350"/>
      <c r="F350"/>
      <c r="G350" s="177">
        <v>337</v>
      </c>
      <c r="H350" s="176">
        <f t="shared" si="414"/>
        <v>52.252471950530797</v>
      </c>
      <c r="I350" s="176">
        <f t="shared" si="415"/>
        <v>0</v>
      </c>
      <c r="K350" s="176">
        <f t="shared" si="417"/>
        <v>0</v>
      </c>
      <c r="L350" s="176">
        <f t="shared" si="417"/>
        <v>0</v>
      </c>
      <c r="M350" s="176">
        <f t="shared" si="417"/>
        <v>0</v>
      </c>
      <c r="N350" s="176">
        <f t="shared" si="417"/>
        <v>0</v>
      </c>
      <c r="O350" s="176">
        <f t="shared" si="417"/>
        <v>0</v>
      </c>
      <c r="P350" s="176">
        <f t="shared" si="417"/>
        <v>0</v>
      </c>
      <c r="Q350" s="176">
        <f t="shared" si="417"/>
        <v>0</v>
      </c>
      <c r="R350" s="176">
        <f t="shared" si="417"/>
        <v>0</v>
      </c>
      <c r="S350" s="176">
        <f t="shared" si="417"/>
        <v>0</v>
      </c>
      <c r="T350" s="176">
        <f t="shared" si="417"/>
        <v>0</v>
      </c>
      <c r="U350" s="176">
        <f t="shared" si="417"/>
        <v>0</v>
      </c>
      <c r="V350" s="176">
        <f t="shared" si="417"/>
        <v>0</v>
      </c>
      <c r="W350" s="176">
        <f t="shared" si="417"/>
        <v>0</v>
      </c>
      <c r="X350" s="176">
        <f t="shared" si="417"/>
        <v>0</v>
      </c>
      <c r="Y350" s="176">
        <f t="shared" si="417"/>
        <v>0</v>
      </c>
      <c r="Z350" s="176">
        <f t="shared" si="417"/>
        <v>0</v>
      </c>
      <c r="AA350" s="176">
        <f t="shared" si="416"/>
        <v>0</v>
      </c>
      <c r="AB350" s="176">
        <f t="shared" si="416"/>
        <v>0</v>
      </c>
      <c r="AC350" s="176">
        <f t="shared" si="416"/>
        <v>0</v>
      </c>
      <c r="AD350" s="176">
        <f t="shared" si="416"/>
        <v>0</v>
      </c>
      <c r="AE350" s="176">
        <f t="shared" si="416"/>
        <v>0</v>
      </c>
      <c r="AF350" s="176">
        <f t="shared" si="416"/>
        <v>0</v>
      </c>
      <c r="AG350" s="176">
        <f t="shared" si="416"/>
        <v>0</v>
      </c>
      <c r="AH350" s="176">
        <f t="shared" si="416"/>
        <v>0</v>
      </c>
      <c r="AI350" s="176">
        <f t="shared" si="416"/>
        <v>0</v>
      </c>
      <c r="AJ350" s="176">
        <f t="shared" si="416"/>
        <v>0</v>
      </c>
      <c r="AK350" s="176">
        <f t="shared" si="416"/>
        <v>0</v>
      </c>
      <c r="AL350" s="176">
        <f t="shared" si="416"/>
        <v>0</v>
      </c>
      <c r="AM350" s="176">
        <f t="shared" si="416"/>
        <v>0</v>
      </c>
      <c r="AN350" s="176">
        <f t="shared" si="416"/>
        <v>0</v>
      </c>
      <c r="AO350" s="176">
        <f t="shared" si="416"/>
        <v>0</v>
      </c>
      <c r="AP350" s="176">
        <f t="shared" si="422"/>
        <v>0</v>
      </c>
      <c r="AQ350" s="176">
        <f t="shared" si="422"/>
        <v>0</v>
      </c>
      <c r="AR350" s="176">
        <f t="shared" si="422"/>
        <v>0</v>
      </c>
      <c r="AS350" s="176">
        <f t="shared" si="422"/>
        <v>0</v>
      </c>
      <c r="AT350" s="176">
        <f t="shared" si="422"/>
        <v>0</v>
      </c>
      <c r="AU350" s="176">
        <f t="shared" si="422"/>
        <v>0</v>
      </c>
      <c r="AV350" s="176">
        <f t="shared" si="422"/>
        <v>0</v>
      </c>
      <c r="AW350" s="176">
        <f t="shared" si="422"/>
        <v>0</v>
      </c>
      <c r="AX350" s="176">
        <f t="shared" si="422"/>
        <v>0</v>
      </c>
      <c r="AY350" s="176">
        <f t="shared" si="422"/>
        <v>0</v>
      </c>
      <c r="AZ350" s="176">
        <f t="shared" si="422"/>
        <v>0</v>
      </c>
      <c r="BA350" s="176">
        <f t="shared" si="422"/>
        <v>0</v>
      </c>
      <c r="BB350" s="176">
        <f t="shared" si="422"/>
        <v>0</v>
      </c>
      <c r="BC350" s="176">
        <f t="shared" si="422"/>
        <v>0</v>
      </c>
      <c r="BD350" s="176">
        <f t="shared" si="422"/>
        <v>0</v>
      </c>
      <c r="BE350" s="176">
        <f t="shared" si="422"/>
        <v>0</v>
      </c>
      <c r="BF350" s="176">
        <f t="shared" ref="BF350:BU366" si="423">+NORMDIST($H350,BF$12,BF$13,FALSE)</f>
        <v>0</v>
      </c>
      <c r="BG350" s="176">
        <f t="shared" si="423"/>
        <v>0</v>
      </c>
      <c r="BH350" s="176">
        <f t="shared" si="423"/>
        <v>0</v>
      </c>
      <c r="BI350" s="176">
        <f t="shared" si="423"/>
        <v>0</v>
      </c>
      <c r="BJ350" s="176">
        <f t="shared" si="423"/>
        <v>0</v>
      </c>
      <c r="BK350" s="176">
        <f t="shared" si="423"/>
        <v>0</v>
      </c>
      <c r="BL350" s="176">
        <f t="shared" si="423"/>
        <v>0</v>
      </c>
      <c r="BM350" s="176">
        <f t="shared" si="423"/>
        <v>0</v>
      </c>
      <c r="BN350" s="176">
        <f t="shared" si="423"/>
        <v>0</v>
      </c>
      <c r="BO350" s="176">
        <f t="shared" si="423"/>
        <v>0</v>
      </c>
      <c r="BP350" s="176">
        <f t="shared" si="423"/>
        <v>0</v>
      </c>
      <c r="BQ350" s="176">
        <f t="shared" si="423"/>
        <v>0</v>
      </c>
      <c r="BR350" s="176">
        <f t="shared" si="423"/>
        <v>0</v>
      </c>
      <c r="BS350" s="176">
        <f t="shared" si="423"/>
        <v>0</v>
      </c>
      <c r="BT350" s="176">
        <f t="shared" si="423"/>
        <v>0</v>
      </c>
      <c r="BU350" s="176">
        <f t="shared" si="423"/>
        <v>0</v>
      </c>
      <c r="BV350" s="176">
        <f t="shared" si="418"/>
        <v>0</v>
      </c>
      <c r="BW350" s="176">
        <f t="shared" si="418"/>
        <v>0</v>
      </c>
      <c r="BX350" s="176">
        <f t="shared" si="418"/>
        <v>0</v>
      </c>
      <c r="BY350" s="176">
        <f t="shared" si="418"/>
        <v>0</v>
      </c>
      <c r="BZ350" s="176">
        <f t="shared" si="418"/>
        <v>0</v>
      </c>
      <c r="CA350" s="176">
        <f t="shared" si="418"/>
        <v>0</v>
      </c>
      <c r="CB350" s="176">
        <f t="shared" si="418"/>
        <v>0</v>
      </c>
      <c r="CC350" s="176">
        <f t="shared" si="418"/>
        <v>0</v>
      </c>
      <c r="CD350" s="176">
        <f t="shared" si="418"/>
        <v>0</v>
      </c>
      <c r="CE350" s="176">
        <f t="shared" si="420"/>
        <v>0</v>
      </c>
      <c r="CF350" s="176">
        <f t="shared" si="420"/>
        <v>0</v>
      </c>
      <c r="CG350" s="176">
        <f t="shared" si="420"/>
        <v>0</v>
      </c>
      <c r="CH350" s="176">
        <f t="shared" si="420"/>
        <v>0</v>
      </c>
      <c r="CI350" s="176">
        <f t="shared" si="420"/>
        <v>0</v>
      </c>
      <c r="CJ350" s="176">
        <f t="shared" si="420"/>
        <v>0</v>
      </c>
      <c r="CK350" s="176">
        <f t="shared" si="420"/>
        <v>0</v>
      </c>
      <c r="CL350" s="176">
        <f t="shared" si="420"/>
        <v>0</v>
      </c>
      <c r="CM350" s="176">
        <f t="shared" si="420"/>
        <v>0</v>
      </c>
      <c r="CN350" s="176">
        <f t="shared" si="420"/>
        <v>0</v>
      </c>
      <c r="CO350" s="176">
        <f t="shared" si="420"/>
        <v>0</v>
      </c>
      <c r="CP350" s="176">
        <f t="shared" si="420"/>
        <v>0</v>
      </c>
      <c r="CQ350" s="176">
        <f t="shared" si="420"/>
        <v>0</v>
      </c>
      <c r="CR350" s="176">
        <f t="shared" si="420"/>
        <v>0</v>
      </c>
      <c r="CS350" s="176">
        <f t="shared" si="420"/>
        <v>0</v>
      </c>
      <c r="CT350" s="176">
        <f t="shared" si="420"/>
        <v>0</v>
      </c>
      <c r="CU350" s="176">
        <f t="shared" si="419"/>
        <v>0</v>
      </c>
      <c r="CV350" s="176">
        <f t="shared" si="419"/>
        <v>0</v>
      </c>
      <c r="CW350" s="176">
        <f t="shared" si="421"/>
        <v>0</v>
      </c>
      <c r="CX350" s="176">
        <f t="shared" si="421"/>
        <v>0</v>
      </c>
      <c r="CY350" s="176">
        <f t="shared" si="421"/>
        <v>0</v>
      </c>
      <c r="CZ350" s="176">
        <f t="shared" si="421"/>
        <v>0</v>
      </c>
      <c r="DA350" s="176">
        <f t="shared" si="421"/>
        <v>0</v>
      </c>
      <c r="DB350" s="176">
        <f t="shared" si="421"/>
        <v>0</v>
      </c>
      <c r="DC350" s="176">
        <f t="shared" si="421"/>
        <v>0</v>
      </c>
      <c r="DD350" s="176">
        <f t="shared" si="421"/>
        <v>0</v>
      </c>
      <c r="DE350" s="176">
        <f t="shared" si="421"/>
        <v>0</v>
      </c>
      <c r="DF350" s="176">
        <f t="shared" si="421"/>
        <v>0</v>
      </c>
    </row>
    <row r="351" spans="2:110" ht="12.75" customHeight="1" x14ac:dyDescent="0.25">
      <c r="B351" s="174"/>
      <c r="C351" s="174"/>
      <c r="D351" s="174">
        <f t="shared" si="413"/>
        <v>0</v>
      </c>
      <c r="E351"/>
      <c r="F351"/>
      <c r="G351" s="177">
        <v>338</v>
      </c>
      <c r="H351" s="176">
        <f t="shared" si="414"/>
        <v>52.407523796081335</v>
      </c>
      <c r="I351" s="176">
        <f t="shared" si="415"/>
        <v>0</v>
      </c>
      <c r="K351" s="176">
        <f t="shared" si="417"/>
        <v>0</v>
      </c>
      <c r="L351" s="176">
        <f t="shared" si="417"/>
        <v>0</v>
      </c>
      <c r="M351" s="176">
        <f t="shared" si="417"/>
        <v>0</v>
      </c>
      <c r="N351" s="176">
        <f t="shared" si="417"/>
        <v>0</v>
      </c>
      <c r="O351" s="176">
        <f t="shared" si="417"/>
        <v>0</v>
      </c>
      <c r="P351" s="176">
        <f t="shared" si="417"/>
        <v>0</v>
      </c>
      <c r="Q351" s="176">
        <f t="shared" si="417"/>
        <v>0</v>
      </c>
      <c r="R351" s="176">
        <f t="shared" si="417"/>
        <v>0</v>
      </c>
      <c r="S351" s="176">
        <f t="shared" si="417"/>
        <v>0</v>
      </c>
      <c r="T351" s="176">
        <f t="shared" si="417"/>
        <v>0</v>
      </c>
      <c r="U351" s="176">
        <f t="shared" si="417"/>
        <v>0</v>
      </c>
      <c r="V351" s="176">
        <f t="shared" si="417"/>
        <v>0</v>
      </c>
      <c r="W351" s="176">
        <f t="shared" si="417"/>
        <v>0</v>
      </c>
      <c r="X351" s="176">
        <f t="shared" si="417"/>
        <v>0</v>
      </c>
      <c r="Y351" s="176">
        <f t="shared" si="417"/>
        <v>0</v>
      </c>
      <c r="Z351" s="176">
        <f t="shared" si="417"/>
        <v>0</v>
      </c>
      <c r="AA351" s="176">
        <f t="shared" si="416"/>
        <v>0</v>
      </c>
      <c r="AB351" s="176">
        <f t="shared" si="416"/>
        <v>0</v>
      </c>
      <c r="AC351" s="176">
        <f t="shared" si="416"/>
        <v>0</v>
      </c>
      <c r="AD351" s="176">
        <f t="shared" si="416"/>
        <v>0</v>
      </c>
      <c r="AE351" s="176">
        <f t="shared" si="416"/>
        <v>0</v>
      </c>
      <c r="AF351" s="176">
        <f t="shared" si="416"/>
        <v>0</v>
      </c>
      <c r="AG351" s="176">
        <f t="shared" si="416"/>
        <v>0</v>
      </c>
      <c r="AH351" s="176">
        <f t="shared" si="416"/>
        <v>0</v>
      </c>
      <c r="AI351" s="176">
        <f t="shared" si="416"/>
        <v>0</v>
      </c>
      <c r="AJ351" s="176">
        <f t="shared" si="416"/>
        <v>0</v>
      </c>
      <c r="AK351" s="176">
        <f t="shared" si="416"/>
        <v>0</v>
      </c>
      <c r="AL351" s="176">
        <f t="shared" si="416"/>
        <v>0</v>
      </c>
      <c r="AM351" s="176">
        <f t="shared" si="416"/>
        <v>0</v>
      </c>
      <c r="AN351" s="176">
        <f t="shared" si="416"/>
        <v>0</v>
      </c>
      <c r="AO351" s="176">
        <f t="shared" si="416"/>
        <v>0</v>
      </c>
      <c r="AP351" s="176">
        <f t="shared" si="422"/>
        <v>0</v>
      </c>
      <c r="AQ351" s="176">
        <f t="shared" si="422"/>
        <v>0</v>
      </c>
      <c r="AR351" s="176">
        <f t="shared" si="422"/>
        <v>0</v>
      </c>
      <c r="AS351" s="176">
        <f t="shared" si="422"/>
        <v>0</v>
      </c>
      <c r="AT351" s="176">
        <f t="shared" si="422"/>
        <v>0</v>
      </c>
      <c r="AU351" s="176">
        <f t="shared" si="422"/>
        <v>0</v>
      </c>
      <c r="AV351" s="176">
        <f t="shared" si="422"/>
        <v>0</v>
      </c>
      <c r="AW351" s="176">
        <f t="shared" si="422"/>
        <v>0</v>
      </c>
      <c r="AX351" s="176">
        <f t="shared" si="422"/>
        <v>0</v>
      </c>
      <c r="AY351" s="176">
        <f t="shared" si="422"/>
        <v>0</v>
      </c>
      <c r="AZ351" s="176">
        <f t="shared" si="422"/>
        <v>0</v>
      </c>
      <c r="BA351" s="176">
        <f t="shared" si="422"/>
        <v>0</v>
      </c>
      <c r="BB351" s="176">
        <f t="shared" si="422"/>
        <v>0</v>
      </c>
      <c r="BC351" s="176">
        <f t="shared" si="422"/>
        <v>0</v>
      </c>
      <c r="BD351" s="176">
        <f t="shared" si="422"/>
        <v>0</v>
      </c>
      <c r="BE351" s="176">
        <f t="shared" si="422"/>
        <v>0</v>
      </c>
      <c r="BF351" s="176">
        <f t="shared" si="423"/>
        <v>0</v>
      </c>
      <c r="BG351" s="176">
        <f t="shared" si="423"/>
        <v>0</v>
      </c>
      <c r="BH351" s="176">
        <f t="shared" si="423"/>
        <v>0</v>
      </c>
      <c r="BI351" s="176">
        <f t="shared" si="423"/>
        <v>0</v>
      </c>
      <c r="BJ351" s="176">
        <f t="shared" si="423"/>
        <v>0</v>
      </c>
      <c r="BK351" s="176">
        <f t="shared" si="423"/>
        <v>0</v>
      </c>
      <c r="BL351" s="176">
        <f t="shared" si="423"/>
        <v>0</v>
      </c>
      <c r="BM351" s="176">
        <f t="shared" si="423"/>
        <v>0</v>
      </c>
      <c r="BN351" s="176">
        <f t="shared" si="423"/>
        <v>0</v>
      </c>
      <c r="BO351" s="176">
        <f t="shared" si="423"/>
        <v>0</v>
      </c>
      <c r="BP351" s="176">
        <f t="shared" si="423"/>
        <v>0</v>
      </c>
      <c r="BQ351" s="176">
        <f t="shared" si="423"/>
        <v>0</v>
      </c>
      <c r="BR351" s="176">
        <f t="shared" si="423"/>
        <v>0</v>
      </c>
      <c r="BS351" s="176">
        <f t="shared" si="423"/>
        <v>0</v>
      </c>
      <c r="BT351" s="176">
        <f t="shared" si="423"/>
        <v>0</v>
      </c>
      <c r="BU351" s="176">
        <f t="shared" si="423"/>
        <v>0</v>
      </c>
      <c r="BV351" s="176">
        <f t="shared" si="418"/>
        <v>0</v>
      </c>
      <c r="BW351" s="176">
        <f t="shared" si="418"/>
        <v>0</v>
      </c>
      <c r="BX351" s="176">
        <f t="shared" si="418"/>
        <v>0</v>
      </c>
      <c r="BY351" s="176">
        <f t="shared" si="418"/>
        <v>0</v>
      </c>
      <c r="BZ351" s="176">
        <f t="shared" si="418"/>
        <v>0</v>
      </c>
      <c r="CA351" s="176">
        <f t="shared" si="418"/>
        <v>0</v>
      </c>
      <c r="CB351" s="176">
        <f t="shared" si="418"/>
        <v>0</v>
      </c>
      <c r="CC351" s="176">
        <f t="shared" si="418"/>
        <v>0</v>
      </c>
      <c r="CD351" s="176">
        <f t="shared" si="418"/>
        <v>0</v>
      </c>
      <c r="CE351" s="176">
        <f t="shared" si="420"/>
        <v>0</v>
      </c>
      <c r="CF351" s="176">
        <f t="shared" si="420"/>
        <v>0</v>
      </c>
      <c r="CG351" s="176">
        <f t="shared" si="420"/>
        <v>0</v>
      </c>
      <c r="CH351" s="176">
        <f t="shared" si="420"/>
        <v>0</v>
      </c>
      <c r="CI351" s="176">
        <f t="shared" si="420"/>
        <v>0</v>
      </c>
      <c r="CJ351" s="176">
        <f t="shared" si="420"/>
        <v>0</v>
      </c>
      <c r="CK351" s="176">
        <f t="shared" si="420"/>
        <v>0</v>
      </c>
      <c r="CL351" s="176">
        <f t="shared" si="420"/>
        <v>0</v>
      </c>
      <c r="CM351" s="176">
        <f t="shared" si="420"/>
        <v>0</v>
      </c>
      <c r="CN351" s="176">
        <f t="shared" si="420"/>
        <v>0</v>
      </c>
      <c r="CO351" s="176">
        <f t="shared" si="420"/>
        <v>0</v>
      </c>
      <c r="CP351" s="176">
        <f t="shared" si="420"/>
        <v>0</v>
      </c>
      <c r="CQ351" s="176">
        <f t="shared" si="420"/>
        <v>0</v>
      </c>
      <c r="CR351" s="176">
        <f t="shared" si="420"/>
        <v>0</v>
      </c>
      <c r="CS351" s="176">
        <f t="shared" si="420"/>
        <v>0</v>
      </c>
      <c r="CT351" s="176">
        <f t="shared" si="420"/>
        <v>0</v>
      </c>
      <c r="CU351" s="176">
        <f t="shared" si="419"/>
        <v>0</v>
      </c>
      <c r="CV351" s="176">
        <f t="shared" si="419"/>
        <v>0</v>
      </c>
      <c r="CW351" s="176">
        <f t="shared" si="421"/>
        <v>0</v>
      </c>
      <c r="CX351" s="176">
        <f t="shared" si="421"/>
        <v>0</v>
      </c>
      <c r="CY351" s="176">
        <f t="shared" si="421"/>
        <v>0</v>
      </c>
      <c r="CZ351" s="176">
        <f t="shared" si="421"/>
        <v>0</v>
      </c>
      <c r="DA351" s="176">
        <f t="shared" si="421"/>
        <v>0</v>
      </c>
      <c r="DB351" s="176">
        <f t="shared" si="421"/>
        <v>0</v>
      </c>
      <c r="DC351" s="176">
        <f t="shared" si="421"/>
        <v>0</v>
      </c>
      <c r="DD351" s="176">
        <f t="shared" si="421"/>
        <v>0</v>
      </c>
      <c r="DE351" s="176">
        <f t="shared" si="421"/>
        <v>0</v>
      </c>
      <c r="DF351" s="176">
        <f t="shared" si="421"/>
        <v>0</v>
      </c>
    </row>
    <row r="352" spans="2:110" ht="12.75" customHeight="1" x14ac:dyDescent="0.25">
      <c r="B352" s="174"/>
      <c r="C352" s="174"/>
      <c r="D352" s="174">
        <f t="shared" si="413"/>
        <v>0</v>
      </c>
      <c r="E352"/>
      <c r="F352"/>
      <c r="G352" s="177">
        <v>339</v>
      </c>
      <c r="H352" s="176">
        <f t="shared" si="414"/>
        <v>52.562575641631874</v>
      </c>
      <c r="I352" s="176">
        <f t="shared" si="415"/>
        <v>0</v>
      </c>
      <c r="K352" s="176">
        <f t="shared" si="417"/>
        <v>0</v>
      </c>
      <c r="L352" s="176">
        <f t="shared" si="417"/>
        <v>0</v>
      </c>
      <c r="M352" s="176">
        <f t="shared" si="417"/>
        <v>0</v>
      </c>
      <c r="N352" s="176">
        <f t="shared" si="417"/>
        <v>0</v>
      </c>
      <c r="O352" s="176">
        <f t="shared" si="417"/>
        <v>0</v>
      </c>
      <c r="P352" s="176">
        <f t="shared" si="417"/>
        <v>0</v>
      </c>
      <c r="Q352" s="176">
        <f t="shared" si="417"/>
        <v>0</v>
      </c>
      <c r="R352" s="176">
        <f t="shared" si="417"/>
        <v>0</v>
      </c>
      <c r="S352" s="176">
        <f t="shared" si="417"/>
        <v>0</v>
      </c>
      <c r="T352" s="176">
        <f t="shared" si="417"/>
        <v>0</v>
      </c>
      <c r="U352" s="176">
        <f t="shared" si="417"/>
        <v>0</v>
      </c>
      <c r="V352" s="176">
        <f t="shared" si="417"/>
        <v>0</v>
      </c>
      <c r="W352" s="176">
        <f t="shared" si="417"/>
        <v>0</v>
      </c>
      <c r="X352" s="176">
        <f t="shared" si="417"/>
        <v>0</v>
      </c>
      <c r="Y352" s="176">
        <f t="shared" si="417"/>
        <v>0</v>
      </c>
      <c r="Z352" s="176">
        <f t="shared" ref="Z352" si="424">+NORMDIST($H352,Z$12,Z$13,FALSE)</f>
        <v>0</v>
      </c>
      <c r="AA352" s="176">
        <f t="shared" si="416"/>
        <v>0</v>
      </c>
      <c r="AB352" s="176">
        <f t="shared" si="416"/>
        <v>0</v>
      </c>
      <c r="AC352" s="176">
        <f t="shared" si="416"/>
        <v>0</v>
      </c>
      <c r="AD352" s="176">
        <f t="shared" si="416"/>
        <v>0</v>
      </c>
      <c r="AE352" s="176">
        <f t="shared" si="416"/>
        <v>0</v>
      </c>
      <c r="AF352" s="176">
        <f t="shared" si="416"/>
        <v>0</v>
      </c>
      <c r="AG352" s="176">
        <f t="shared" si="416"/>
        <v>0</v>
      </c>
      <c r="AH352" s="176">
        <f t="shared" si="416"/>
        <v>0</v>
      </c>
      <c r="AI352" s="176">
        <f t="shared" si="416"/>
        <v>0</v>
      </c>
      <c r="AJ352" s="176">
        <f t="shared" si="416"/>
        <v>0</v>
      </c>
      <c r="AK352" s="176">
        <f t="shared" si="416"/>
        <v>0</v>
      </c>
      <c r="AL352" s="176">
        <f t="shared" si="416"/>
        <v>0</v>
      </c>
      <c r="AM352" s="176">
        <f t="shared" si="416"/>
        <v>0</v>
      </c>
      <c r="AN352" s="176">
        <f t="shared" si="416"/>
        <v>0</v>
      </c>
      <c r="AO352" s="176">
        <f t="shared" ref="AO352:AP352" si="425">+NORMDIST($H352,AO$12,AO$13,FALSE)</f>
        <v>0</v>
      </c>
      <c r="AP352" s="176">
        <f t="shared" si="425"/>
        <v>0</v>
      </c>
      <c r="AQ352" s="176">
        <f t="shared" si="422"/>
        <v>0</v>
      </c>
      <c r="AR352" s="176">
        <f t="shared" si="422"/>
        <v>0</v>
      </c>
      <c r="AS352" s="176">
        <f t="shared" si="422"/>
        <v>0</v>
      </c>
      <c r="AT352" s="176">
        <f t="shared" si="422"/>
        <v>0</v>
      </c>
      <c r="AU352" s="176">
        <f t="shared" si="422"/>
        <v>0</v>
      </c>
      <c r="AV352" s="176">
        <f t="shared" si="422"/>
        <v>0</v>
      </c>
      <c r="AW352" s="176">
        <f t="shared" si="422"/>
        <v>0</v>
      </c>
      <c r="AX352" s="176">
        <f t="shared" si="422"/>
        <v>0</v>
      </c>
      <c r="AY352" s="176">
        <f t="shared" si="422"/>
        <v>0</v>
      </c>
      <c r="AZ352" s="176">
        <f t="shared" si="422"/>
        <v>0</v>
      </c>
      <c r="BA352" s="176">
        <f t="shared" si="422"/>
        <v>0</v>
      </c>
      <c r="BB352" s="176">
        <f t="shared" si="422"/>
        <v>0</v>
      </c>
      <c r="BC352" s="176">
        <f t="shared" si="422"/>
        <v>0</v>
      </c>
      <c r="BD352" s="176">
        <f t="shared" si="422"/>
        <v>0</v>
      </c>
      <c r="BE352" s="176">
        <f t="shared" si="422"/>
        <v>0</v>
      </c>
      <c r="BF352" s="176">
        <f t="shared" si="423"/>
        <v>0</v>
      </c>
      <c r="BG352" s="176">
        <f t="shared" si="423"/>
        <v>0</v>
      </c>
      <c r="BH352" s="176">
        <f t="shared" si="423"/>
        <v>0</v>
      </c>
      <c r="BI352" s="176">
        <f t="shared" si="423"/>
        <v>0</v>
      </c>
      <c r="BJ352" s="176">
        <f t="shared" si="423"/>
        <v>0</v>
      </c>
      <c r="BK352" s="176">
        <f t="shared" si="423"/>
        <v>0</v>
      </c>
      <c r="BL352" s="176">
        <f t="shared" si="423"/>
        <v>0</v>
      </c>
      <c r="BM352" s="176">
        <f t="shared" si="423"/>
        <v>0</v>
      </c>
      <c r="BN352" s="176">
        <f t="shared" si="423"/>
        <v>0</v>
      </c>
      <c r="BO352" s="176">
        <f t="shared" si="423"/>
        <v>0</v>
      </c>
      <c r="BP352" s="176">
        <f t="shared" si="423"/>
        <v>0</v>
      </c>
      <c r="BQ352" s="176">
        <f t="shared" si="423"/>
        <v>0</v>
      </c>
      <c r="BR352" s="176">
        <f t="shared" si="423"/>
        <v>0</v>
      </c>
      <c r="BS352" s="176">
        <f t="shared" si="423"/>
        <v>0</v>
      </c>
      <c r="BT352" s="176">
        <f t="shared" si="423"/>
        <v>0</v>
      </c>
      <c r="BU352" s="176">
        <f t="shared" si="423"/>
        <v>0</v>
      </c>
      <c r="BV352" s="176">
        <f t="shared" si="418"/>
        <v>0</v>
      </c>
      <c r="BW352" s="176">
        <f t="shared" si="418"/>
        <v>0</v>
      </c>
      <c r="BX352" s="176">
        <f t="shared" si="418"/>
        <v>0</v>
      </c>
      <c r="BY352" s="176">
        <f t="shared" si="418"/>
        <v>0</v>
      </c>
      <c r="BZ352" s="176">
        <f t="shared" si="418"/>
        <v>0</v>
      </c>
      <c r="CA352" s="176">
        <f t="shared" si="418"/>
        <v>0</v>
      </c>
      <c r="CB352" s="176">
        <f t="shared" si="418"/>
        <v>0</v>
      </c>
      <c r="CC352" s="176">
        <f t="shared" si="418"/>
        <v>0</v>
      </c>
      <c r="CD352" s="176">
        <f t="shared" si="418"/>
        <v>0</v>
      </c>
      <c r="CE352" s="176">
        <f t="shared" si="420"/>
        <v>0</v>
      </c>
      <c r="CF352" s="176">
        <f t="shared" si="420"/>
        <v>0</v>
      </c>
      <c r="CG352" s="176">
        <f t="shared" si="420"/>
        <v>0</v>
      </c>
      <c r="CH352" s="176">
        <f t="shared" si="420"/>
        <v>0</v>
      </c>
      <c r="CI352" s="176">
        <f t="shared" si="420"/>
        <v>0</v>
      </c>
      <c r="CJ352" s="176">
        <f t="shared" si="420"/>
        <v>0</v>
      </c>
      <c r="CK352" s="176">
        <f t="shared" si="420"/>
        <v>0</v>
      </c>
      <c r="CL352" s="176">
        <f t="shared" si="420"/>
        <v>0</v>
      </c>
      <c r="CM352" s="176">
        <f t="shared" si="420"/>
        <v>0</v>
      </c>
      <c r="CN352" s="176">
        <f t="shared" si="420"/>
        <v>0</v>
      </c>
      <c r="CO352" s="176">
        <f t="shared" si="420"/>
        <v>0</v>
      </c>
      <c r="CP352" s="176">
        <f t="shared" si="420"/>
        <v>0</v>
      </c>
      <c r="CQ352" s="176">
        <f t="shared" si="420"/>
        <v>0</v>
      </c>
      <c r="CR352" s="176">
        <f t="shared" si="420"/>
        <v>0</v>
      </c>
      <c r="CS352" s="176">
        <f t="shared" si="420"/>
        <v>0</v>
      </c>
      <c r="CT352" s="176">
        <f t="shared" si="420"/>
        <v>0</v>
      </c>
      <c r="CU352" s="176">
        <f t="shared" si="419"/>
        <v>0</v>
      </c>
      <c r="CV352" s="176">
        <f t="shared" si="419"/>
        <v>0</v>
      </c>
      <c r="CW352" s="176">
        <f t="shared" si="421"/>
        <v>0</v>
      </c>
      <c r="CX352" s="176">
        <f t="shared" si="421"/>
        <v>0</v>
      </c>
      <c r="CY352" s="176">
        <f t="shared" si="421"/>
        <v>0</v>
      </c>
      <c r="CZ352" s="176">
        <f t="shared" si="421"/>
        <v>0</v>
      </c>
      <c r="DA352" s="176">
        <f t="shared" si="421"/>
        <v>0</v>
      </c>
      <c r="DB352" s="176">
        <f t="shared" si="421"/>
        <v>0</v>
      </c>
      <c r="DC352" s="176">
        <f t="shared" si="421"/>
        <v>0</v>
      </c>
      <c r="DD352" s="176">
        <f t="shared" si="421"/>
        <v>0</v>
      </c>
      <c r="DE352" s="176">
        <f t="shared" si="421"/>
        <v>0</v>
      </c>
      <c r="DF352" s="176">
        <f t="shared" si="421"/>
        <v>0</v>
      </c>
    </row>
    <row r="353" spans="2:110" ht="12.75" customHeight="1" x14ac:dyDescent="0.25">
      <c r="B353" s="174"/>
      <c r="C353" s="174"/>
      <c r="D353" s="174">
        <f t="shared" si="413"/>
        <v>0</v>
      </c>
      <c r="E353"/>
      <c r="F353"/>
      <c r="G353" s="177">
        <v>340</v>
      </c>
      <c r="H353" s="176">
        <f t="shared" si="414"/>
        <v>52.717627487182412</v>
      </c>
      <c r="I353" s="176">
        <f t="shared" si="415"/>
        <v>0</v>
      </c>
      <c r="K353" s="176">
        <f t="shared" ref="K353:Z368" si="426">+NORMDIST($H353,K$12,K$13,FALSE)</f>
        <v>0</v>
      </c>
      <c r="L353" s="176">
        <f t="shared" si="426"/>
        <v>0</v>
      </c>
      <c r="M353" s="176">
        <f t="shared" si="426"/>
        <v>0</v>
      </c>
      <c r="N353" s="176">
        <f t="shared" si="426"/>
        <v>0</v>
      </c>
      <c r="O353" s="176">
        <f t="shared" si="426"/>
        <v>0</v>
      </c>
      <c r="P353" s="176">
        <f t="shared" si="426"/>
        <v>0</v>
      </c>
      <c r="Q353" s="176">
        <f t="shared" si="426"/>
        <v>0</v>
      </c>
      <c r="R353" s="176">
        <f t="shared" si="426"/>
        <v>0</v>
      </c>
      <c r="S353" s="176">
        <f t="shared" si="426"/>
        <v>0</v>
      </c>
      <c r="T353" s="176">
        <f t="shared" si="426"/>
        <v>0</v>
      </c>
      <c r="U353" s="176">
        <f t="shared" si="426"/>
        <v>0</v>
      </c>
      <c r="V353" s="176">
        <f t="shared" si="426"/>
        <v>0</v>
      </c>
      <c r="W353" s="176">
        <f t="shared" si="426"/>
        <v>0</v>
      </c>
      <c r="X353" s="176">
        <f t="shared" si="426"/>
        <v>0</v>
      </c>
      <c r="Y353" s="176">
        <f t="shared" si="426"/>
        <v>0</v>
      </c>
      <c r="Z353" s="176">
        <f t="shared" si="426"/>
        <v>0</v>
      </c>
      <c r="AA353" s="176">
        <f t="shared" ref="AA353:AP368" si="427">+NORMDIST($H353,AA$12,AA$13,FALSE)</f>
        <v>0</v>
      </c>
      <c r="AB353" s="176">
        <f t="shared" si="427"/>
        <v>0</v>
      </c>
      <c r="AC353" s="176">
        <f t="shared" si="427"/>
        <v>0</v>
      </c>
      <c r="AD353" s="176">
        <f t="shared" si="427"/>
        <v>0</v>
      </c>
      <c r="AE353" s="176">
        <f t="shared" si="427"/>
        <v>0</v>
      </c>
      <c r="AF353" s="176">
        <f t="shared" si="427"/>
        <v>0</v>
      </c>
      <c r="AG353" s="176">
        <f t="shared" si="427"/>
        <v>0</v>
      </c>
      <c r="AH353" s="176">
        <f t="shared" si="427"/>
        <v>0</v>
      </c>
      <c r="AI353" s="176">
        <f t="shared" si="427"/>
        <v>0</v>
      </c>
      <c r="AJ353" s="176">
        <f t="shared" si="427"/>
        <v>0</v>
      </c>
      <c r="AK353" s="176">
        <f t="shared" si="427"/>
        <v>0</v>
      </c>
      <c r="AL353" s="176">
        <f t="shared" si="427"/>
        <v>0</v>
      </c>
      <c r="AM353" s="176">
        <f t="shared" si="427"/>
        <v>0</v>
      </c>
      <c r="AN353" s="176">
        <f t="shared" si="427"/>
        <v>0</v>
      </c>
      <c r="AO353" s="176">
        <f t="shared" si="427"/>
        <v>0</v>
      </c>
      <c r="AP353" s="176">
        <f t="shared" si="427"/>
        <v>0</v>
      </c>
      <c r="AQ353" s="176">
        <f t="shared" si="422"/>
        <v>0</v>
      </c>
      <c r="AR353" s="176">
        <f t="shared" si="422"/>
        <v>0</v>
      </c>
      <c r="AS353" s="176">
        <f t="shared" si="422"/>
        <v>0</v>
      </c>
      <c r="AT353" s="176">
        <f t="shared" si="422"/>
        <v>0</v>
      </c>
      <c r="AU353" s="176">
        <f t="shared" si="422"/>
        <v>0</v>
      </c>
      <c r="AV353" s="176">
        <f t="shared" si="422"/>
        <v>0</v>
      </c>
      <c r="AW353" s="176">
        <f t="shared" si="422"/>
        <v>0</v>
      </c>
      <c r="AX353" s="176">
        <f t="shared" si="422"/>
        <v>0</v>
      </c>
      <c r="AY353" s="176">
        <f t="shared" si="422"/>
        <v>0</v>
      </c>
      <c r="AZ353" s="176">
        <f t="shared" si="422"/>
        <v>0</v>
      </c>
      <c r="BA353" s="176">
        <f t="shared" si="422"/>
        <v>0</v>
      </c>
      <c r="BB353" s="176">
        <f t="shared" si="422"/>
        <v>0</v>
      </c>
      <c r="BC353" s="176">
        <f t="shared" si="422"/>
        <v>0</v>
      </c>
      <c r="BD353" s="176">
        <f t="shared" si="422"/>
        <v>0</v>
      </c>
      <c r="BE353" s="176">
        <f t="shared" si="422"/>
        <v>0</v>
      </c>
      <c r="BF353" s="176">
        <f t="shared" si="423"/>
        <v>0</v>
      </c>
      <c r="BG353" s="176">
        <f t="shared" si="423"/>
        <v>0</v>
      </c>
      <c r="BH353" s="176">
        <f t="shared" si="423"/>
        <v>0</v>
      </c>
      <c r="BI353" s="176">
        <f t="shared" si="423"/>
        <v>0</v>
      </c>
      <c r="BJ353" s="176">
        <f t="shared" si="423"/>
        <v>0</v>
      </c>
      <c r="BK353" s="176">
        <f t="shared" si="423"/>
        <v>0</v>
      </c>
      <c r="BL353" s="176">
        <f t="shared" si="423"/>
        <v>0</v>
      </c>
      <c r="BM353" s="176">
        <f t="shared" si="423"/>
        <v>0</v>
      </c>
      <c r="BN353" s="176">
        <f t="shared" si="423"/>
        <v>0</v>
      </c>
      <c r="BO353" s="176">
        <f t="shared" si="423"/>
        <v>0</v>
      </c>
      <c r="BP353" s="176">
        <f t="shared" si="423"/>
        <v>0</v>
      </c>
      <c r="BQ353" s="176">
        <f t="shared" si="423"/>
        <v>0</v>
      </c>
      <c r="BR353" s="176">
        <f t="shared" si="423"/>
        <v>0</v>
      </c>
      <c r="BS353" s="176">
        <f t="shared" si="423"/>
        <v>0</v>
      </c>
      <c r="BT353" s="176">
        <f t="shared" si="423"/>
        <v>0</v>
      </c>
      <c r="BU353" s="176">
        <f t="shared" si="423"/>
        <v>0</v>
      </c>
      <c r="BV353" s="176">
        <f t="shared" si="418"/>
        <v>0</v>
      </c>
      <c r="BW353" s="176">
        <f t="shared" si="418"/>
        <v>0</v>
      </c>
      <c r="BX353" s="176">
        <f t="shared" si="418"/>
        <v>0</v>
      </c>
      <c r="BY353" s="176">
        <f t="shared" si="418"/>
        <v>0</v>
      </c>
      <c r="BZ353" s="176">
        <f t="shared" si="418"/>
        <v>0</v>
      </c>
      <c r="CA353" s="176">
        <f t="shared" si="418"/>
        <v>0</v>
      </c>
      <c r="CB353" s="176">
        <f t="shared" si="418"/>
        <v>0</v>
      </c>
      <c r="CC353" s="176">
        <f t="shared" si="418"/>
        <v>0</v>
      </c>
      <c r="CD353" s="176">
        <f t="shared" si="418"/>
        <v>0</v>
      </c>
      <c r="CE353" s="176">
        <f t="shared" si="420"/>
        <v>0</v>
      </c>
      <c r="CF353" s="176">
        <f t="shared" si="420"/>
        <v>0</v>
      </c>
      <c r="CG353" s="176">
        <f t="shared" si="420"/>
        <v>0</v>
      </c>
      <c r="CH353" s="176">
        <f t="shared" si="420"/>
        <v>0</v>
      </c>
      <c r="CI353" s="176">
        <f t="shared" si="420"/>
        <v>0</v>
      </c>
      <c r="CJ353" s="176">
        <f t="shared" si="420"/>
        <v>0</v>
      </c>
      <c r="CK353" s="176">
        <f t="shared" si="420"/>
        <v>0</v>
      </c>
      <c r="CL353" s="176">
        <f t="shared" si="420"/>
        <v>0</v>
      </c>
      <c r="CM353" s="176">
        <f t="shared" si="420"/>
        <v>0</v>
      </c>
      <c r="CN353" s="176">
        <f t="shared" si="420"/>
        <v>0</v>
      </c>
      <c r="CO353" s="176">
        <f t="shared" si="420"/>
        <v>0</v>
      </c>
      <c r="CP353" s="176">
        <f t="shared" si="420"/>
        <v>0</v>
      </c>
      <c r="CQ353" s="176">
        <f t="shared" si="420"/>
        <v>0</v>
      </c>
      <c r="CR353" s="176">
        <f t="shared" si="420"/>
        <v>0</v>
      </c>
      <c r="CS353" s="176">
        <f t="shared" si="420"/>
        <v>0</v>
      </c>
      <c r="CT353" s="176">
        <f t="shared" si="420"/>
        <v>0</v>
      </c>
      <c r="CU353" s="176">
        <f t="shared" si="419"/>
        <v>0</v>
      </c>
      <c r="CV353" s="176">
        <f t="shared" si="419"/>
        <v>0</v>
      </c>
      <c r="CW353" s="176">
        <f t="shared" si="421"/>
        <v>0</v>
      </c>
      <c r="CX353" s="176">
        <f t="shared" si="421"/>
        <v>0</v>
      </c>
      <c r="CY353" s="176">
        <f t="shared" si="421"/>
        <v>0</v>
      </c>
      <c r="CZ353" s="176">
        <f t="shared" si="421"/>
        <v>0</v>
      </c>
      <c r="DA353" s="176">
        <f t="shared" si="421"/>
        <v>0</v>
      </c>
      <c r="DB353" s="176">
        <f t="shared" si="421"/>
        <v>0</v>
      </c>
      <c r="DC353" s="176">
        <f t="shared" si="421"/>
        <v>0</v>
      </c>
      <c r="DD353" s="176">
        <f t="shared" si="421"/>
        <v>0</v>
      </c>
      <c r="DE353" s="176">
        <f t="shared" si="421"/>
        <v>0</v>
      </c>
      <c r="DF353" s="176">
        <f t="shared" si="421"/>
        <v>0</v>
      </c>
    </row>
    <row r="354" spans="2:110" ht="12.75" customHeight="1" x14ac:dyDescent="0.25">
      <c r="B354" s="174"/>
      <c r="C354" s="174"/>
      <c r="D354" s="174">
        <f t="shared" si="413"/>
        <v>0</v>
      </c>
      <c r="E354"/>
      <c r="F354"/>
      <c r="G354" s="177">
        <v>341</v>
      </c>
      <c r="H354" s="176">
        <f t="shared" si="414"/>
        <v>52.872679332732943</v>
      </c>
      <c r="I354" s="176">
        <f t="shared" si="415"/>
        <v>0</v>
      </c>
      <c r="K354" s="176">
        <f t="shared" si="426"/>
        <v>0</v>
      </c>
      <c r="L354" s="176">
        <f t="shared" si="426"/>
        <v>0</v>
      </c>
      <c r="M354" s="176">
        <f t="shared" si="426"/>
        <v>0</v>
      </c>
      <c r="N354" s="176">
        <f t="shared" si="426"/>
        <v>0</v>
      </c>
      <c r="O354" s="176">
        <f t="shared" si="426"/>
        <v>0</v>
      </c>
      <c r="P354" s="176">
        <f t="shared" si="426"/>
        <v>0</v>
      </c>
      <c r="Q354" s="176">
        <f t="shared" si="426"/>
        <v>0</v>
      </c>
      <c r="R354" s="176">
        <f t="shared" si="426"/>
        <v>0</v>
      </c>
      <c r="S354" s="176">
        <f t="shared" si="426"/>
        <v>0</v>
      </c>
      <c r="T354" s="176">
        <f t="shared" si="426"/>
        <v>0</v>
      </c>
      <c r="U354" s="176">
        <f t="shared" si="426"/>
        <v>0</v>
      </c>
      <c r="V354" s="176">
        <f t="shared" si="426"/>
        <v>0</v>
      </c>
      <c r="W354" s="176">
        <f t="shared" si="426"/>
        <v>0</v>
      </c>
      <c r="X354" s="176">
        <f t="shared" si="426"/>
        <v>0</v>
      </c>
      <c r="Y354" s="176">
        <f t="shared" si="426"/>
        <v>0</v>
      </c>
      <c r="Z354" s="176">
        <f t="shared" si="426"/>
        <v>0</v>
      </c>
      <c r="AA354" s="176">
        <f t="shared" si="427"/>
        <v>0</v>
      </c>
      <c r="AB354" s="176">
        <f t="shared" si="427"/>
        <v>0</v>
      </c>
      <c r="AC354" s="176">
        <f t="shared" si="427"/>
        <v>0</v>
      </c>
      <c r="AD354" s="176">
        <f t="shared" si="427"/>
        <v>0</v>
      </c>
      <c r="AE354" s="176">
        <f t="shared" si="427"/>
        <v>0</v>
      </c>
      <c r="AF354" s="176">
        <f t="shared" si="427"/>
        <v>0</v>
      </c>
      <c r="AG354" s="176">
        <f t="shared" si="427"/>
        <v>0</v>
      </c>
      <c r="AH354" s="176">
        <f t="shared" si="427"/>
        <v>0</v>
      </c>
      <c r="AI354" s="176">
        <f t="shared" si="427"/>
        <v>0</v>
      </c>
      <c r="AJ354" s="176">
        <f t="shared" si="427"/>
        <v>0</v>
      </c>
      <c r="AK354" s="176">
        <f t="shared" si="427"/>
        <v>0</v>
      </c>
      <c r="AL354" s="176">
        <f t="shared" si="427"/>
        <v>0</v>
      </c>
      <c r="AM354" s="176">
        <f t="shared" si="427"/>
        <v>0</v>
      </c>
      <c r="AN354" s="176">
        <f t="shared" si="427"/>
        <v>0</v>
      </c>
      <c r="AO354" s="176">
        <f t="shared" si="427"/>
        <v>0</v>
      </c>
      <c r="AP354" s="176">
        <f t="shared" si="427"/>
        <v>0</v>
      </c>
      <c r="AQ354" s="176">
        <f t="shared" si="422"/>
        <v>0</v>
      </c>
      <c r="AR354" s="176">
        <f t="shared" si="422"/>
        <v>0</v>
      </c>
      <c r="AS354" s="176">
        <f t="shared" si="422"/>
        <v>0</v>
      </c>
      <c r="AT354" s="176">
        <f t="shared" si="422"/>
        <v>0</v>
      </c>
      <c r="AU354" s="176">
        <f t="shared" si="422"/>
        <v>0</v>
      </c>
      <c r="AV354" s="176">
        <f t="shared" si="422"/>
        <v>0</v>
      </c>
      <c r="AW354" s="176">
        <f t="shared" si="422"/>
        <v>0</v>
      </c>
      <c r="AX354" s="176">
        <f t="shared" si="422"/>
        <v>0</v>
      </c>
      <c r="AY354" s="176">
        <f t="shared" si="422"/>
        <v>0</v>
      </c>
      <c r="AZ354" s="176">
        <f t="shared" si="422"/>
        <v>0</v>
      </c>
      <c r="BA354" s="176">
        <f t="shared" si="422"/>
        <v>0</v>
      </c>
      <c r="BB354" s="176">
        <f t="shared" si="422"/>
        <v>0</v>
      </c>
      <c r="BC354" s="176">
        <f t="shared" si="422"/>
        <v>0</v>
      </c>
      <c r="BD354" s="176">
        <f t="shared" si="422"/>
        <v>0</v>
      </c>
      <c r="BE354" s="176">
        <f t="shared" si="422"/>
        <v>0</v>
      </c>
      <c r="BF354" s="176">
        <f t="shared" si="423"/>
        <v>0</v>
      </c>
      <c r="BG354" s="176">
        <f t="shared" si="423"/>
        <v>0</v>
      </c>
      <c r="BH354" s="176">
        <f t="shared" si="423"/>
        <v>0</v>
      </c>
      <c r="BI354" s="176">
        <f t="shared" si="423"/>
        <v>0</v>
      </c>
      <c r="BJ354" s="176">
        <f t="shared" si="423"/>
        <v>0</v>
      </c>
      <c r="BK354" s="176">
        <f t="shared" si="423"/>
        <v>0</v>
      </c>
      <c r="BL354" s="176">
        <f t="shared" si="423"/>
        <v>0</v>
      </c>
      <c r="BM354" s="176">
        <f t="shared" si="423"/>
        <v>0</v>
      </c>
      <c r="BN354" s="176">
        <f t="shared" si="423"/>
        <v>0</v>
      </c>
      <c r="BO354" s="176">
        <f t="shared" si="423"/>
        <v>0</v>
      </c>
      <c r="BP354" s="176">
        <f t="shared" si="423"/>
        <v>0</v>
      </c>
      <c r="BQ354" s="176">
        <f t="shared" si="423"/>
        <v>0</v>
      </c>
      <c r="BR354" s="176">
        <f t="shared" si="423"/>
        <v>0</v>
      </c>
      <c r="BS354" s="176">
        <f t="shared" si="423"/>
        <v>0</v>
      </c>
      <c r="BT354" s="176">
        <f t="shared" si="423"/>
        <v>0</v>
      </c>
      <c r="BU354" s="176">
        <f t="shared" si="423"/>
        <v>0</v>
      </c>
      <c r="BV354" s="176">
        <f t="shared" si="418"/>
        <v>0</v>
      </c>
      <c r="BW354" s="176">
        <f t="shared" si="418"/>
        <v>0</v>
      </c>
      <c r="BX354" s="176">
        <f t="shared" si="418"/>
        <v>0</v>
      </c>
      <c r="BY354" s="176">
        <f t="shared" si="418"/>
        <v>0</v>
      </c>
      <c r="BZ354" s="176">
        <f t="shared" si="418"/>
        <v>0</v>
      </c>
      <c r="CA354" s="176">
        <f t="shared" si="418"/>
        <v>0</v>
      </c>
      <c r="CB354" s="176">
        <f t="shared" si="418"/>
        <v>0</v>
      </c>
      <c r="CC354" s="176">
        <f t="shared" si="418"/>
        <v>0</v>
      </c>
      <c r="CD354" s="176">
        <f t="shared" si="418"/>
        <v>0</v>
      </c>
      <c r="CE354" s="176">
        <f t="shared" si="420"/>
        <v>0</v>
      </c>
      <c r="CF354" s="176">
        <f t="shared" si="420"/>
        <v>0</v>
      </c>
      <c r="CG354" s="176">
        <f t="shared" si="420"/>
        <v>0</v>
      </c>
      <c r="CH354" s="176">
        <f t="shared" si="420"/>
        <v>0</v>
      </c>
      <c r="CI354" s="176">
        <f t="shared" si="420"/>
        <v>0</v>
      </c>
      <c r="CJ354" s="176">
        <f t="shared" si="420"/>
        <v>0</v>
      </c>
      <c r="CK354" s="176">
        <f t="shared" si="420"/>
        <v>0</v>
      </c>
      <c r="CL354" s="176">
        <f t="shared" si="420"/>
        <v>0</v>
      </c>
      <c r="CM354" s="176">
        <f t="shared" si="420"/>
        <v>0</v>
      </c>
      <c r="CN354" s="176">
        <f t="shared" si="420"/>
        <v>0</v>
      </c>
      <c r="CO354" s="176">
        <f t="shared" si="420"/>
        <v>0</v>
      </c>
      <c r="CP354" s="176">
        <f t="shared" si="420"/>
        <v>0</v>
      </c>
      <c r="CQ354" s="176">
        <f t="shared" si="420"/>
        <v>0</v>
      </c>
      <c r="CR354" s="176">
        <f t="shared" si="420"/>
        <v>0</v>
      </c>
      <c r="CS354" s="176">
        <f t="shared" si="420"/>
        <v>0</v>
      </c>
      <c r="CT354" s="176">
        <f t="shared" si="420"/>
        <v>0</v>
      </c>
      <c r="CU354" s="176">
        <f t="shared" si="419"/>
        <v>0</v>
      </c>
      <c r="CV354" s="176">
        <f t="shared" si="419"/>
        <v>0</v>
      </c>
      <c r="CW354" s="176">
        <f t="shared" si="421"/>
        <v>0</v>
      </c>
      <c r="CX354" s="176">
        <f t="shared" si="421"/>
        <v>0</v>
      </c>
      <c r="CY354" s="176">
        <f t="shared" si="421"/>
        <v>0</v>
      </c>
      <c r="CZ354" s="176">
        <f t="shared" si="421"/>
        <v>0</v>
      </c>
      <c r="DA354" s="176">
        <f t="shared" si="421"/>
        <v>0</v>
      </c>
      <c r="DB354" s="176">
        <f t="shared" si="421"/>
        <v>0</v>
      </c>
      <c r="DC354" s="176">
        <f t="shared" si="421"/>
        <v>0</v>
      </c>
      <c r="DD354" s="176">
        <f t="shared" si="421"/>
        <v>0</v>
      </c>
      <c r="DE354" s="176">
        <f t="shared" si="421"/>
        <v>0</v>
      </c>
      <c r="DF354" s="176">
        <f t="shared" si="421"/>
        <v>0</v>
      </c>
    </row>
    <row r="355" spans="2:110" ht="12.75" customHeight="1" x14ac:dyDescent="0.25">
      <c r="B355" s="174"/>
      <c r="C355" s="174"/>
      <c r="D355" s="174">
        <f t="shared" si="413"/>
        <v>0</v>
      </c>
      <c r="E355"/>
      <c r="F355"/>
      <c r="G355" s="177">
        <v>342</v>
      </c>
      <c r="H355" s="176">
        <f t="shared" si="414"/>
        <v>53.027731178283481</v>
      </c>
      <c r="I355" s="176">
        <f t="shared" si="415"/>
        <v>0</v>
      </c>
      <c r="K355" s="176">
        <f t="shared" si="426"/>
        <v>0</v>
      </c>
      <c r="L355" s="176">
        <f t="shared" si="426"/>
        <v>0</v>
      </c>
      <c r="M355" s="176">
        <f t="shared" si="426"/>
        <v>0</v>
      </c>
      <c r="N355" s="176">
        <f t="shared" si="426"/>
        <v>0</v>
      </c>
      <c r="O355" s="176">
        <f t="shared" si="426"/>
        <v>0</v>
      </c>
      <c r="P355" s="176">
        <f t="shared" si="426"/>
        <v>0</v>
      </c>
      <c r="Q355" s="176">
        <f t="shared" si="426"/>
        <v>0</v>
      </c>
      <c r="R355" s="176">
        <f t="shared" si="426"/>
        <v>0</v>
      </c>
      <c r="S355" s="176">
        <f t="shared" si="426"/>
        <v>0</v>
      </c>
      <c r="T355" s="176">
        <f t="shared" si="426"/>
        <v>0</v>
      </c>
      <c r="U355" s="176">
        <f t="shared" si="426"/>
        <v>0</v>
      </c>
      <c r="V355" s="176">
        <f t="shared" si="426"/>
        <v>0</v>
      </c>
      <c r="W355" s="176">
        <f t="shared" si="426"/>
        <v>0</v>
      </c>
      <c r="X355" s="176">
        <f t="shared" si="426"/>
        <v>0</v>
      </c>
      <c r="Y355" s="176">
        <f t="shared" si="426"/>
        <v>0</v>
      </c>
      <c r="Z355" s="176">
        <f t="shared" si="426"/>
        <v>0</v>
      </c>
      <c r="AA355" s="176">
        <f t="shared" si="427"/>
        <v>0</v>
      </c>
      <c r="AB355" s="176">
        <f t="shared" si="427"/>
        <v>0</v>
      </c>
      <c r="AC355" s="176">
        <f t="shared" si="427"/>
        <v>0</v>
      </c>
      <c r="AD355" s="176">
        <f t="shared" si="427"/>
        <v>0</v>
      </c>
      <c r="AE355" s="176">
        <f t="shared" si="427"/>
        <v>0</v>
      </c>
      <c r="AF355" s="176">
        <f t="shared" si="427"/>
        <v>0</v>
      </c>
      <c r="AG355" s="176">
        <f t="shared" si="427"/>
        <v>0</v>
      </c>
      <c r="AH355" s="176">
        <f t="shared" si="427"/>
        <v>0</v>
      </c>
      <c r="AI355" s="176">
        <f t="shared" si="427"/>
        <v>0</v>
      </c>
      <c r="AJ355" s="176">
        <f t="shared" si="427"/>
        <v>0</v>
      </c>
      <c r="AK355" s="176">
        <f t="shared" si="427"/>
        <v>0</v>
      </c>
      <c r="AL355" s="176">
        <f t="shared" si="427"/>
        <v>0</v>
      </c>
      <c r="AM355" s="176">
        <f t="shared" si="427"/>
        <v>0</v>
      </c>
      <c r="AN355" s="176">
        <f t="shared" si="427"/>
        <v>0</v>
      </c>
      <c r="AO355" s="176">
        <f t="shared" si="427"/>
        <v>0</v>
      </c>
      <c r="AP355" s="176">
        <f t="shared" si="427"/>
        <v>0</v>
      </c>
      <c r="AQ355" s="176">
        <f t="shared" si="422"/>
        <v>0</v>
      </c>
      <c r="AR355" s="176">
        <f t="shared" si="422"/>
        <v>0</v>
      </c>
      <c r="AS355" s="176">
        <f t="shared" si="422"/>
        <v>0</v>
      </c>
      <c r="AT355" s="176">
        <f t="shared" si="422"/>
        <v>0</v>
      </c>
      <c r="AU355" s="176">
        <f t="shared" si="422"/>
        <v>0</v>
      </c>
      <c r="AV355" s="176">
        <f t="shared" si="422"/>
        <v>0</v>
      </c>
      <c r="AW355" s="176">
        <f t="shared" si="422"/>
        <v>0</v>
      </c>
      <c r="AX355" s="176">
        <f t="shared" si="422"/>
        <v>0</v>
      </c>
      <c r="AY355" s="176">
        <f t="shared" si="422"/>
        <v>0</v>
      </c>
      <c r="AZ355" s="176">
        <f t="shared" si="422"/>
        <v>0</v>
      </c>
      <c r="BA355" s="176">
        <f t="shared" si="422"/>
        <v>0</v>
      </c>
      <c r="BB355" s="176">
        <f t="shared" si="422"/>
        <v>0</v>
      </c>
      <c r="BC355" s="176">
        <f t="shared" si="422"/>
        <v>0</v>
      </c>
      <c r="BD355" s="176">
        <f t="shared" si="422"/>
        <v>0</v>
      </c>
      <c r="BE355" s="176">
        <f t="shared" si="422"/>
        <v>0</v>
      </c>
      <c r="BF355" s="176">
        <f t="shared" si="423"/>
        <v>0</v>
      </c>
      <c r="BG355" s="176">
        <f t="shared" si="423"/>
        <v>0</v>
      </c>
      <c r="BH355" s="176">
        <f t="shared" si="423"/>
        <v>0</v>
      </c>
      <c r="BI355" s="176">
        <f t="shared" si="423"/>
        <v>0</v>
      </c>
      <c r="BJ355" s="176">
        <f t="shared" si="423"/>
        <v>0</v>
      </c>
      <c r="BK355" s="176">
        <f t="shared" si="423"/>
        <v>0</v>
      </c>
      <c r="BL355" s="176">
        <f t="shared" si="423"/>
        <v>0</v>
      </c>
      <c r="BM355" s="176">
        <f t="shared" si="423"/>
        <v>0</v>
      </c>
      <c r="BN355" s="176">
        <f t="shared" si="423"/>
        <v>0</v>
      </c>
      <c r="BO355" s="176">
        <f t="shared" si="423"/>
        <v>0</v>
      </c>
      <c r="BP355" s="176">
        <f t="shared" si="423"/>
        <v>0</v>
      </c>
      <c r="BQ355" s="176">
        <f t="shared" si="423"/>
        <v>0</v>
      </c>
      <c r="BR355" s="176">
        <f t="shared" si="423"/>
        <v>0</v>
      </c>
      <c r="BS355" s="176">
        <f t="shared" si="423"/>
        <v>0</v>
      </c>
      <c r="BT355" s="176">
        <f t="shared" si="423"/>
        <v>0</v>
      </c>
      <c r="BU355" s="176">
        <f t="shared" si="423"/>
        <v>0</v>
      </c>
      <c r="BV355" s="176">
        <f t="shared" si="418"/>
        <v>0</v>
      </c>
      <c r="BW355" s="176">
        <f t="shared" si="418"/>
        <v>0</v>
      </c>
      <c r="BX355" s="176">
        <f t="shared" si="418"/>
        <v>0</v>
      </c>
      <c r="BY355" s="176">
        <f t="shared" si="418"/>
        <v>0</v>
      </c>
      <c r="BZ355" s="176">
        <f t="shared" si="418"/>
        <v>0</v>
      </c>
      <c r="CA355" s="176">
        <f t="shared" si="418"/>
        <v>0</v>
      </c>
      <c r="CB355" s="176">
        <f t="shared" si="418"/>
        <v>0</v>
      </c>
      <c r="CC355" s="176">
        <f t="shared" si="418"/>
        <v>0</v>
      </c>
      <c r="CD355" s="176">
        <f t="shared" si="418"/>
        <v>0</v>
      </c>
      <c r="CE355" s="176">
        <f t="shared" si="420"/>
        <v>0</v>
      </c>
      <c r="CF355" s="176">
        <f t="shared" si="420"/>
        <v>0</v>
      </c>
      <c r="CG355" s="176">
        <f t="shared" si="420"/>
        <v>0</v>
      </c>
      <c r="CH355" s="176">
        <f t="shared" si="420"/>
        <v>0</v>
      </c>
      <c r="CI355" s="176">
        <f t="shared" si="420"/>
        <v>0</v>
      </c>
      <c r="CJ355" s="176">
        <f t="shared" si="420"/>
        <v>0</v>
      </c>
      <c r="CK355" s="176">
        <f t="shared" si="420"/>
        <v>0</v>
      </c>
      <c r="CL355" s="176">
        <f t="shared" si="420"/>
        <v>0</v>
      </c>
      <c r="CM355" s="176">
        <f t="shared" si="420"/>
        <v>0</v>
      </c>
      <c r="CN355" s="176">
        <f t="shared" si="420"/>
        <v>0</v>
      </c>
      <c r="CO355" s="176">
        <f t="shared" si="420"/>
        <v>0</v>
      </c>
      <c r="CP355" s="176">
        <f t="shared" si="420"/>
        <v>0</v>
      </c>
      <c r="CQ355" s="176">
        <f t="shared" si="420"/>
        <v>0</v>
      </c>
      <c r="CR355" s="176">
        <f t="shared" si="420"/>
        <v>0</v>
      </c>
      <c r="CS355" s="176">
        <f t="shared" si="420"/>
        <v>0</v>
      </c>
      <c r="CT355" s="176">
        <f t="shared" si="420"/>
        <v>0</v>
      </c>
      <c r="CU355" s="176">
        <f t="shared" si="419"/>
        <v>0</v>
      </c>
      <c r="CV355" s="176">
        <f t="shared" si="419"/>
        <v>0</v>
      </c>
      <c r="CW355" s="176">
        <f t="shared" si="421"/>
        <v>0</v>
      </c>
      <c r="CX355" s="176">
        <f t="shared" si="421"/>
        <v>0</v>
      </c>
      <c r="CY355" s="176">
        <f t="shared" si="421"/>
        <v>0</v>
      </c>
      <c r="CZ355" s="176">
        <f t="shared" si="421"/>
        <v>0</v>
      </c>
      <c r="DA355" s="176">
        <f t="shared" si="421"/>
        <v>0</v>
      </c>
      <c r="DB355" s="176">
        <f t="shared" si="421"/>
        <v>0</v>
      </c>
      <c r="DC355" s="176">
        <f t="shared" si="421"/>
        <v>0</v>
      </c>
      <c r="DD355" s="176">
        <f t="shared" si="421"/>
        <v>0</v>
      </c>
      <c r="DE355" s="176">
        <f t="shared" si="421"/>
        <v>0</v>
      </c>
      <c r="DF355" s="176">
        <f t="shared" si="421"/>
        <v>0</v>
      </c>
    </row>
    <row r="356" spans="2:110" ht="12.75" customHeight="1" x14ac:dyDescent="0.25">
      <c r="B356" s="174"/>
      <c r="C356" s="174"/>
      <c r="D356" s="174">
        <f t="shared" si="413"/>
        <v>0</v>
      </c>
      <c r="E356"/>
      <c r="F356"/>
      <c r="G356" s="177">
        <v>343</v>
      </c>
      <c r="H356" s="176">
        <f t="shared" si="414"/>
        <v>53.18278302383402</v>
      </c>
      <c r="I356" s="176">
        <f t="shared" si="415"/>
        <v>0</v>
      </c>
      <c r="K356" s="176">
        <f t="shared" si="426"/>
        <v>0</v>
      </c>
      <c r="L356" s="176">
        <f t="shared" si="426"/>
        <v>0</v>
      </c>
      <c r="M356" s="176">
        <f t="shared" si="426"/>
        <v>0</v>
      </c>
      <c r="N356" s="176">
        <f t="shared" si="426"/>
        <v>0</v>
      </c>
      <c r="O356" s="176">
        <f t="shared" si="426"/>
        <v>0</v>
      </c>
      <c r="P356" s="176">
        <f t="shared" si="426"/>
        <v>0</v>
      </c>
      <c r="Q356" s="176">
        <f t="shared" si="426"/>
        <v>0</v>
      </c>
      <c r="R356" s="176">
        <f t="shared" si="426"/>
        <v>0</v>
      </c>
      <c r="S356" s="176">
        <f t="shared" si="426"/>
        <v>0</v>
      </c>
      <c r="T356" s="176">
        <f t="shared" si="426"/>
        <v>0</v>
      </c>
      <c r="U356" s="176">
        <f t="shared" si="426"/>
        <v>0</v>
      </c>
      <c r="V356" s="176">
        <f t="shared" si="426"/>
        <v>0</v>
      </c>
      <c r="W356" s="176">
        <f t="shared" si="426"/>
        <v>0</v>
      </c>
      <c r="X356" s="176">
        <f t="shared" si="426"/>
        <v>0</v>
      </c>
      <c r="Y356" s="176">
        <f t="shared" si="426"/>
        <v>0</v>
      </c>
      <c r="Z356" s="176">
        <f t="shared" si="426"/>
        <v>0</v>
      </c>
      <c r="AA356" s="176">
        <f t="shared" si="427"/>
        <v>0</v>
      </c>
      <c r="AB356" s="176">
        <f t="shared" si="427"/>
        <v>0</v>
      </c>
      <c r="AC356" s="176">
        <f t="shared" si="427"/>
        <v>0</v>
      </c>
      <c r="AD356" s="176">
        <f t="shared" si="427"/>
        <v>0</v>
      </c>
      <c r="AE356" s="176">
        <f t="shared" si="427"/>
        <v>0</v>
      </c>
      <c r="AF356" s="176">
        <f t="shared" si="427"/>
        <v>0</v>
      </c>
      <c r="AG356" s="176">
        <f t="shared" si="427"/>
        <v>0</v>
      </c>
      <c r="AH356" s="176">
        <f t="shared" si="427"/>
        <v>0</v>
      </c>
      <c r="AI356" s="176">
        <f t="shared" si="427"/>
        <v>0</v>
      </c>
      <c r="AJ356" s="176">
        <f t="shared" si="427"/>
        <v>0</v>
      </c>
      <c r="AK356" s="176">
        <f t="shared" si="427"/>
        <v>0</v>
      </c>
      <c r="AL356" s="176">
        <f t="shared" si="427"/>
        <v>0</v>
      </c>
      <c r="AM356" s="176">
        <f t="shared" si="427"/>
        <v>0</v>
      </c>
      <c r="AN356" s="176">
        <f t="shared" si="427"/>
        <v>0</v>
      </c>
      <c r="AO356" s="176">
        <f t="shared" si="427"/>
        <v>0</v>
      </c>
      <c r="AP356" s="176">
        <f t="shared" si="427"/>
        <v>0</v>
      </c>
      <c r="AQ356" s="176">
        <f t="shared" si="422"/>
        <v>0</v>
      </c>
      <c r="AR356" s="176">
        <f t="shared" si="422"/>
        <v>0</v>
      </c>
      <c r="AS356" s="176">
        <f t="shared" si="422"/>
        <v>0</v>
      </c>
      <c r="AT356" s="176">
        <f t="shared" si="422"/>
        <v>0</v>
      </c>
      <c r="AU356" s="176">
        <f t="shared" si="422"/>
        <v>0</v>
      </c>
      <c r="AV356" s="176">
        <f t="shared" si="422"/>
        <v>0</v>
      </c>
      <c r="AW356" s="176">
        <f t="shared" si="422"/>
        <v>0</v>
      </c>
      <c r="AX356" s="176">
        <f t="shared" si="422"/>
        <v>0</v>
      </c>
      <c r="AY356" s="176">
        <f t="shared" si="422"/>
        <v>0</v>
      </c>
      <c r="AZ356" s="176">
        <f t="shared" si="422"/>
        <v>0</v>
      </c>
      <c r="BA356" s="176">
        <f t="shared" si="422"/>
        <v>0</v>
      </c>
      <c r="BB356" s="176">
        <f t="shared" si="422"/>
        <v>0</v>
      </c>
      <c r="BC356" s="176">
        <f t="shared" si="422"/>
        <v>0</v>
      </c>
      <c r="BD356" s="176">
        <f t="shared" si="422"/>
        <v>0</v>
      </c>
      <c r="BE356" s="176">
        <f t="shared" si="422"/>
        <v>0</v>
      </c>
      <c r="BF356" s="176">
        <f t="shared" si="423"/>
        <v>0</v>
      </c>
      <c r="BG356" s="176">
        <f t="shared" si="423"/>
        <v>0</v>
      </c>
      <c r="BH356" s="176">
        <f t="shared" si="423"/>
        <v>0</v>
      </c>
      <c r="BI356" s="176">
        <f t="shared" si="423"/>
        <v>0</v>
      </c>
      <c r="BJ356" s="176">
        <f t="shared" si="423"/>
        <v>0</v>
      </c>
      <c r="BK356" s="176">
        <f t="shared" si="423"/>
        <v>0</v>
      </c>
      <c r="BL356" s="176">
        <f t="shared" si="423"/>
        <v>0</v>
      </c>
      <c r="BM356" s="176">
        <f t="shared" si="423"/>
        <v>0</v>
      </c>
      <c r="BN356" s="176">
        <f t="shared" si="423"/>
        <v>0</v>
      </c>
      <c r="BO356" s="176">
        <f t="shared" si="423"/>
        <v>0</v>
      </c>
      <c r="BP356" s="176">
        <f t="shared" si="423"/>
        <v>0</v>
      </c>
      <c r="BQ356" s="176">
        <f t="shared" si="423"/>
        <v>0</v>
      </c>
      <c r="BR356" s="176">
        <f t="shared" si="423"/>
        <v>0</v>
      </c>
      <c r="BS356" s="176">
        <f t="shared" si="423"/>
        <v>0</v>
      </c>
      <c r="BT356" s="176">
        <f t="shared" si="423"/>
        <v>0</v>
      </c>
      <c r="BU356" s="176">
        <f t="shared" si="423"/>
        <v>0</v>
      </c>
      <c r="BV356" s="176">
        <f t="shared" si="418"/>
        <v>0</v>
      </c>
      <c r="BW356" s="176">
        <f t="shared" si="418"/>
        <v>0</v>
      </c>
      <c r="BX356" s="176">
        <f t="shared" si="418"/>
        <v>0</v>
      </c>
      <c r="BY356" s="176">
        <f t="shared" si="418"/>
        <v>0</v>
      </c>
      <c r="BZ356" s="176">
        <f t="shared" si="418"/>
        <v>0</v>
      </c>
      <c r="CA356" s="176">
        <f t="shared" si="418"/>
        <v>0</v>
      </c>
      <c r="CB356" s="176">
        <f t="shared" si="418"/>
        <v>0</v>
      </c>
      <c r="CC356" s="176">
        <f t="shared" si="418"/>
        <v>0</v>
      </c>
      <c r="CD356" s="176">
        <f t="shared" si="418"/>
        <v>0</v>
      </c>
      <c r="CE356" s="176">
        <f t="shared" si="420"/>
        <v>0</v>
      </c>
      <c r="CF356" s="176">
        <f t="shared" si="420"/>
        <v>0</v>
      </c>
      <c r="CG356" s="176">
        <f t="shared" si="420"/>
        <v>0</v>
      </c>
      <c r="CH356" s="176">
        <f t="shared" si="420"/>
        <v>0</v>
      </c>
      <c r="CI356" s="176">
        <f t="shared" si="420"/>
        <v>0</v>
      </c>
      <c r="CJ356" s="176">
        <f t="shared" si="420"/>
        <v>0</v>
      </c>
      <c r="CK356" s="176">
        <f t="shared" si="420"/>
        <v>0</v>
      </c>
      <c r="CL356" s="176">
        <f t="shared" si="420"/>
        <v>0</v>
      </c>
      <c r="CM356" s="176">
        <f t="shared" si="420"/>
        <v>0</v>
      </c>
      <c r="CN356" s="176">
        <f t="shared" si="420"/>
        <v>0</v>
      </c>
      <c r="CO356" s="176">
        <f t="shared" si="420"/>
        <v>0</v>
      </c>
      <c r="CP356" s="176">
        <f t="shared" si="420"/>
        <v>0</v>
      </c>
      <c r="CQ356" s="176">
        <f t="shared" si="420"/>
        <v>0</v>
      </c>
      <c r="CR356" s="176">
        <f t="shared" si="420"/>
        <v>0</v>
      </c>
      <c r="CS356" s="176">
        <f t="shared" si="420"/>
        <v>0</v>
      </c>
      <c r="CT356" s="176">
        <f t="shared" si="420"/>
        <v>0</v>
      </c>
      <c r="CU356" s="176">
        <f t="shared" si="419"/>
        <v>0</v>
      </c>
      <c r="CV356" s="176">
        <f t="shared" si="419"/>
        <v>0</v>
      </c>
      <c r="CW356" s="176">
        <f t="shared" si="421"/>
        <v>0</v>
      </c>
      <c r="CX356" s="176">
        <f t="shared" si="421"/>
        <v>0</v>
      </c>
      <c r="CY356" s="176">
        <f t="shared" si="421"/>
        <v>0</v>
      </c>
      <c r="CZ356" s="176">
        <f t="shared" si="421"/>
        <v>0</v>
      </c>
      <c r="DA356" s="176">
        <f t="shared" si="421"/>
        <v>0</v>
      </c>
      <c r="DB356" s="176">
        <f t="shared" si="421"/>
        <v>0</v>
      </c>
      <c r="DC356" s="176">
        <f t="shared" si="421"/>
        <v>0</v>
      </c>
      <c r="DD356" s="176">
        <f t="shared" si="421"/>
        <v>0</v>
      </c>
      <c r="DE356" s="176">
        <f t="shared" si="421"/>
        <v>0</v>
      </c>
      <c r="DF356" s="176">
        <f t="shared" si="421"/>
        <v>0</v>
      </c>
    </row>
    <row r="357" spans="2:110" ht="12.75" customHeight="1" x14ac:dyDescent="0.25">
      <c r="B357" s="174"/>
      <c r="C357" s="174"/>
      <c r="D357" s="174">
        <f t="shared" si="413"/>
        <v>0</v>
      </c>
      <c r="E357"/>
      <c r="F357"/>
      <c r="G357" s="177">
        <v>344</v>
      </c>
      <c r="H357" s="176">
        <f t="shared" si="414"/>
        <v>53.337834869384558</v>
      </c>
      <c r="I357" s="176">
        <f t="shared" si="415"/>
        <v>0</v>
      </c>
      <c r="K357" s="176">
        <f t="shared" si="426"/>
        <v>0</v>
      </c>
      <c r="L357" s="176">
        <f t="shared" si="426"/>
        <v>0</v>
      </c>
      <c r="M357" s="176">
        <f t="shared" si="426"/>
        <v>0</v>
      </c>
      <c r="N357" s="176">
        <f t="shared" si="426"/>
        <v>0</v>
      </c>
      <c r="O357" s="176">
        <f t="shared" si="426"/>
        <v>0</v>
      </c>
      <c r="P357" s="176">
        <f t="shared" si="426"/>
        <v>0</v>
      </c>
      <c r="Q357" s="176">
        <f t="shared" si="426"/>
        <v>0</v>
      </c>
      <c r="R357" s="176">
        <f t="shared" si="426"/>
        <v>0</v>
      </c>
      <c r="S357" s="176">
        <f t="shared" si="426"/>
        <v>0</v>
      </c>
      <c r="T357" s="176">
        <f t="shared" si="426"/>
        <v>0</v>
      </c>
      <c r="U357" s="176">
        <f t="shared" si="426"/>
        <v>0</v>
      </c>
      <c r="V357" s="176">
        <f t="shared" si="426"/>
        <v>0</v>
      </c>
      <c r="W357" s="176">
        <f t="shared" si="426"/>
        <v>0</v>
      </c>
      <c r="X357" s="176">
        <f t="shared" si="426"/>
        <v>0</v>
      </c>
      <c r="Y357" s="176">
        <f t="shared" si="426"/>
        <v>0</v>
      </c>
      <c r="Z357" s="176">
        <f t="shared" si="426"/>
        <v>0</v>
      </c>
      <c r="AA357" s="176">
        <f t="shared" si="427"/>
        <v>0</v>
      </c>
      <c r="AB357" s="176">
        <f t="shared" si="427"/>
        <v>0</v>
      </c>
      <c r="AC357" s="176">
        <f t="shared" si="427"/>
        <v>0</v>
      </c>
      <c r="AD357" s="176">
        <f t="shared" si="427"/>
        <v>0</v>
      </c>
      <c r="AE357" s="176">
        <f t="shared" si="427"/>
        <v>0</v>
      </c>
      <c r="AF357" s="176">
        <f t="shared" si="427"/>
        <v>0</v>
      </c>
      <c r="AG357" s="176">
        <f t="shared" si="427"/>
        <v>0</v>
      </c>
      <c r="AH357" s="176">
        <f t="shared" si="427"/>
        <v>0</v>
      </c>
      <c r="AI357" s="176">
        <f t="shared" si="427"/>
        <v>0</v>
      </c>
      <c r="AJ357" s="176">
        <f t="shared" si="427"/>
        <v>0</v>
      </c>
      <c r="AK357" s="176">
        <f t="shared" si="427"/>
        <v>0</v>
      </c>
      <c r="AL357" s="176">
        <f t="shared" si="427"/>
        <v>0</v>
      </c>
      <c r="AM357" s="176">
        <f t="shared" si="427"/>
        <v>0</v>
      </c>
      <c r="AN357" s="176">
        <f t="shared" si="427"/>
        <v>0</v>
      </c>
      <c r="AO357" s="176">
        <f t="shared" si="427"/>
        <v>0</v>
      </c>
      <c r="AP357" s="176">
        <f t="shared" si="427"/>
        <v>0</v>
      </c>
      <c r="AQ357" s="176">
        <f t="shared" si="422"/>
        <v>0</v>
      </c>
      <c r="AR357" s="176">
        <f t="shared" si="422"/>
        <v>0</v>
      </c>
      <c r="AS357" s="176">
        <f t="shared" si="422"/>
        <v>0</v>
      </c>
      <c r="AT357" s="176">
        <f t="shared" si="422"/>
        <v>0</v>
      </c>
      <c r="AU357" s="176">
        <f t="shared" si="422"/>
        <v>0</v>
      </c>
      <c r="AV357" s="176">
        <f t="shared" si="422"/>
        <v>0</v>
      </c>
      <c r="AW357" s="176">
        <f t="shared" si="422"/>
        <v>0</v>
      </c>
      <c r="AX357" s="176">
        <f t="shared" si="422"/>
        <v>0</v>
      </c>
      <c r="AY357" s="176">
        <f t="shared" si="422"/>
        <v>0</v>
      </c>
      <c r="AZ357" s="176">
        <f t="shared" si="422"/>
        <v>0</v>
      </c>
      <c r="BA357" s="176">
        <f t="shared" si="422"/>
        <v>0</v>
      </c>
      <c r="BB357" s="176">
        <f t="shared" si="422"/>
        <v>0</v>
      </c>
      <c r="BC357" s="176">
        <f t="shared" si="422"/>
        <v>0</v>
      </c>
      <c r="BD357" s="176">
        <f t="shared" si="422"/>
        <v>0</v>
      </c>
      <c r="BE357" s="176">
        <f t="shared" si="422"/>
        <v>0</v>
      </c>
      <c r="BF357" s="176">
        <f t="shared" si="423"/>
        <v>0</v>
      </c>
      <c r="BG357" s="176">
        <f t="shared" si="423"/>
        <v>0</v>
      </c>
      <c r="BH357" s="176">
        <f t="shared" si="423"/>
        <v>0</v>
      </c>
      <c r="BI357" s="176">
        <f t="shared" si="423"/>
        <v>0</v>
      </c>
      <c r="BJ357" s="176">
        <f t="shared" si="423"/>
        <v>0</v>
      </c>
      <c r="BK357" s="176">
        <f t="shared" si="423"/>
        <v>0</v>
      </c>
      <c r="BL357" s="176">
        <f t="shared" si="423"/>
        <v>0</v>
      </c>
      <c r="BM357" s="176">
        <f t="shared" si="423"/>
        <v>0</v>
      </c>
      <c r="BN357" s="176">
        <f t="shared" si="423"/>
        <v>0</v>
      </c>
      <c r="BO357" s="176">
        <f t="shared" si="423"/>
        <v>0</v>
      </c>
      <c r="BP357" s="176">
        <f t="shared" si="423"/>
        <v>0</v>
      </c>
      <c r="BQ357" s="176">
        <f t="shared" si="423"/>
        <v>0</v>
      </c>
      <c r="BR357" s="176">
        <f t="shared" si="423"/>
        <v>0</v>
      </c>
      <c r="BS357" s="176">
        <f t="shared" si="423"/>
        <v>0</v>
      </c>
      <c r="BT357" s="176">
        <f t="shared" si="423"/>
        <v>0</v>
      </c>
      <c r="BU357" s="176">
        <f t="shared" si="423"/>
        <v>0</v>
      </c>
      <c r="BV357" s="176">
        <f t="shared" ref="BV357:CK373" si="428">+NORMDIST($H357,BV$12,BV$13,FALSE)</f>
        <v>0</v>
      </c>
      <c r="BW357" s="176">
        <f t="shared" si="428"/>
        <v>0</v>
      </c>
      <c r="BX357" s="176">
        <f t="shared" si="428"/>
        <v>0</v>
      </c>
      <c r="BY357" s="176">
        <f t="shared" si="428"/>
        <v>0</v>
      </c>
      <c r="BZ357" s="176">
        <f t="shared" si="428"/>
        <v>0</v>
      </c>
      <c r="CA357" s="176">
        <f t="shared" si="428"/>
        <v>0</v>
      </c>
      <c r="CB357" s="176">
        <f t="shared" si="428"/>
        <v>0</v>
      </c>
      <c r="CC357" s="176">
        <f t="shared" si="428"/>
        <v>0</v>
      </c>
      <c r="CD357" s="176">
        <f t="shared" si="428"/>
        <v>0</v>
      </c>
      <c r="CE357" s="176">
        <f t="shared" si="428"/>
        <v>0</v>
      </c>
      <c r="CF357" s="176">
        <f t="shared" si="428"/>
        <v>0</v>
      </c>
      <c r="CG357" s="176">
        <f t="shared" si="428"/>
        <v>0</v>
      </c>
      <c r="CH357" s="176">
        <f t="shared" si="428"/>
        <v>0</v>
      </c>
      <c r="CI357" s="176">
        <f t="shared" si="428"/>
        <v>0</v>
      </c>
      <c r="CJ357" s="176">
        <f t="shared" si="428"/>
        <v>0</v>
      </c>
      <c r="CK357" s="176">
        <f t="shared" si="428"/>
        <v>0</v>
      </c>
      <c r="CL357" s="176">
        <f t="shared" si="420"/>
        <v>0</v>
      </c>
      <c r="CM357" s="176">
        <f t="shared" si="420"/>
        <v>0</v>
      </c>
      <c r="CN357" s="176">
        <f t="shared" si="420"/>
        <v>0</v>
      </c>
      <c r="CO357" s="176">
        <f t="shared" si="420"/>
        <v>0</v>
      </c>
      <c r="CP357" s="176">
        <f t="shared" si="420"/>
        <v>0</v>
      </c>
      <c r="CQ357" s="176">
        <f t="shared" si="420"/>
        <v>0</v>
      </c>
      <c r="CR357" s="176">
        <f t="shared" si="420"/>
        <v>0</v>
      </c>
      <c r="CS357" s="176">
        <f t="shared" si="420"/>
        <v>0</v>
      </c>
      <c r="CT357" s="176">
        <f t="shared" si="420"/>
        <v>0</v>
      </c>
      <c r="CU357" s="176">
        <f t="shared" si="419"/>
        <v>0</v>
      </c>
      <c r="CV357" s="176">
        <f t="shared" si="419"/>
        <v>0</v>
      </c>
      <c r="CW357" s="176">
        <f t="shared" si="421"/>
        <v>0</v>
      </c>
      <c r="CX357" s="176">
        <f t="shared" si="421"/>
        <v>0</v>
      </c>
      <c r="CY357" s="176">
        <f t="shared" si="421"/>
        <v>0</v>
      </c>
      <c r="CZ357" s="176">
        <f t="shared" si="421"/>
        <v>0</v>
      </c>
      <c r="DA357" s="176">
        <f t="shared" si="421"/>
        <v>0</v>
      </c>
      <c r="DB357" s="176">
        <f t="shared" si="421"/>
        <v>0</v>
      </c>
      <c r="DC357" s="176">
        <f t="shared" si="421"/>
        <v>0</v>
      </c>
      <c r="DD357" s="176">
        <f t="shared" si="421"/>
        <v>0</v>
      </c>
      <c r="DE357" s="176">
        <f t="shared" si="421"/>
        <v>0</v>
      </c>
      <c r="DF357" s="176">
        <f t="shared" si="421"/>
        <v>0</v>
      </c>
    </row>
    <row r="358" spans="2:110" ht="12.75" customHeight="1" x14ac:dyDescent="0.25">
      <c r="B358" s="174"/>
      <c r="C358" s="174"/>
      <c r="D358" s="174">
        <f t="shared" si="413"/>
        <v>0</v>
      </c>
      <c r="E358"/>
      <c r="F358"/>
      <c r="G358" s="177">
        <v>345</v>
      </c>
      <c r="H358" s="176">
        <f t="shared" si="414"/>
        <v>53.492886714935089</v>
      </c>
      <c r="I358" s="176">
        <f t="shared" si="415"/>
        <v>0</v>
      </c>
      <c r="K358" s="176">
        <f t="shared" si="426"/>
        <v>0</v>
      </c>
      <c r="L358" s="176">
        <f t="shared" si="426"/>
        <v>0</v>
      </c>
      <c r="M358" s="176">
        <f t="shared" si="426"/>
        <v>0</v>
      </c>
      <c r="N358" s="176">
        <f t="shared" si="426"/>
        <v>0</v>
      </c>
      <c r="O358" s="176">
        <f t="shared" si="426"/>
        <v>0</v>
      </c>
      <c r="P358" s="176">
        <f t="shared" si="426"/>
        <v>0</v>
      </c>
      <c r="Q358" s="176">
        <f t="shared" si="426"/>
        <v>0</v>
      </c>
      <c r="R358" s="176">
        <f t="shared" si="426"/>
        <v>0</v>
      </c>
      <c r="S358" s="176">
        <f t="shared" si="426"/>
        <v>0</v>
      </c>
      <c r="T358" s="176">
        <f t="shared" si="426"/>
        <v>0</v>
      </c>
      <c r="U358" s="176">
        <f t="shared" si="426"/>
        <v>0</v>
      </c>
      <c r="V358" s="176">
        <f t="shared" si="426"/>
        <v>0</v>
      </c>
      <c r="W358" s="176">
        <f t="shared" si="426"/>
        <v>0</v>
      </c>
      <c r="X358" s="176">
        <f t="shared" si="426"/>
        <v>0</v>
      </c>
      <c r="Y358" s="176">
        <f t="shared" si="426"/>
        <v>0</v>
      </c>
      <c r="Z358" s="176">
        <f t="shared" si="426"/>
        <v>0</v>
      </c>
      <c r="AA358" s="176">
        <f t="shared" si="427"/>
        <v>0</v>
      </c>
      <c r="AB358" s="176">
        <f t="shared" si="427"/>
        <v>0</v>
      </c>
      <c r="AC358" s="176">
        <f t="shared" si="427"/>
        <v>0</v>
      </c>
      <c r="AD358" s="176">
        <f t="shared" si="427"/>
        <v>0</v>
      </c>
      <c r="AE358" s="176">
        <f t="shared" si="427"/>
        <v>0</v>
      </c>
      <c r="AF358" s="176">
        <f t="shared" si="427"/>
        <v>0</v>
      </c>
      <c r="AG358" s="176">
        <f t="shared" si="427"/>
        <v>0</v>
      </c>
      <c r="AH358" s="176">
        <f t="shared" si="427"/>
        <v>0</v>
      </c>
      <c r="AI358" s="176">
        <f t="shared" si="427"/>
        <v>0</v>
      </c>
      <c r="AJ358" s="176">
        <f t="shared" si="427"/>
        <v>0</v>
      </c>
      <c r="AK358" s="176">
        <f t="shared" si="427"/>
        <v>0</v>
      </c>
      <c r="AL358" s="176">
        <f t="shared" si="427"/>
        <v>0</v>
      </c>
      <c r="AM358" s="176">
        <f t="shared" si="427"/>
        <v>0</v>
      </c>
      <c r="AN358" s="176">
        <f t="shared" si="427"/>
        <v>0</v>
      </c>
      <c r="AO358" s="176">
        <f t="shared" si="427"/>
        <v>0</v>
      </c>
      <c r="AP358" s="176">
        <f t="shared" si="427"/>
        <v>0</v>
      </c>
      <c r="AQ358" s="176">
        <f t="shared" si="422"/>
        <v>0</v>
      </c>
      <c r="AR358" s="176">
        <f t="shared" si="422"/>
        <v>0</v>
      </c>
      <c r="AS358" s="176">
        <f t="shared" si="422"/>
        <v>0</v>
      </c>
      <c r="AT358" s="176">
        <f t="shared" si="422"/>
        <v>0</v>
      </c>
      <c r="AU358" s="176">
        <f t="shared" si="422"/>
        <v>0</v>
      </c>
      <c r="AV358" s="176">
        <f t="shared" si="422"/>
        <v>0</v>
      </c>
      <c r="AW358" s="176">
        <f t="shared" si="422"/>
        <v>0</v>
      </c>
      <c r="AX358" s="176">
        <f t="shared" si="422"/>
        <v>0</v>
      </c>
      <c r="AY358" s="176">
        <f t="shared" si="422"/>
        <v>0</v>
      </c>
      <c r="AZ358" s="176">
        <f t="shared" si="422"/>
        <v>0</v>
      </c>
      <c r="BA358" s="176">
        <f t="shared" si="422"/>
        <v>0</v>
      </c>
      <c r="BB358" s="176">
        <f t="shared" si="422"/>
        <v>0</v>
      </c>
      <c r="BC358" s="176">
        <f t="shared" si="422"/>
        <v>0</v>
      </c>
      <c r="BD358" s="176">
        <f t="shared" si="422"/>
        <v>0</v>
      </c>
      <c r="BE358" s="176">
        <f t="shared" si="422"/>
        <v>0</v>
      </c>
      <c r="BF358" s="176">
        <f t="shared" si="423"/>
        <v>0</v>
      </c>
      <c r="BG358" s="176">
        <f t="shared" si="423"/>
        <v>0</v>
      </c>
      <c r="BH358" s="176">
        <f t="shared" si="423"/>
        <v>0</v>
      </c>
      <c r="BI358" s="176">
        <f t="shared" si="423"/>
        <v>0</v>
      </c>
      <c r="BJ358" s="176">
        <f t="shared" si="423"/>
        <v>0</v>
      </c>
      <c r="BK358" s="176">
        <f t="shared" si="423"/>
        <v>0</v>
      </c>
      <c r="BL358" s="176">
        <f t="shared" si="423"/>
        <v>0</v>
      </c>
      <c r="BM358" s="176">
        <f t="shared" si="423"/>
        <v>0</v>
      </c>
      <c r="BN358" s="176">
        <f t="shared" si="423"/>
        <v>0</v>
      </c>
      <c r="BO358" s="176">
        <f t="shared" si="423"/>
        <v>0</v>
      </c>
      <c r="BP358" s="176">
        <f t="shared" si="423"/>
        <v>0</v>
      </c>
      <c r="BQ358" s="176">
        <f t="shared" si="423"/>
        <v>0</v>
      </c>
      <c r="BR358" s="176">
        <f t="shared" si="423"/>
        <v>0</v>
      </c>
      <c r="BS358" s="176">
        <f t="shared" si="423"/>
        <v>0</v>
      </c>
      <c r="BT358" s="176">
        <f t="shared" si="423"/>
        <v>0</v>
      </c>
      <c r="BU358" s="176">
        <f t="shared" si="423"/>
        <v>0</v>
      </c>
      <c r="BV358" s="176">
        <f t="shared" si="428"/>
        <v>0</v>
      </c>
      <c r="BW358" s="176">
        <f t="shared" si="428"/>
        <v>0</v>
      </c>
      <c r="BX358" s="176">
        <f t="shared" si="428"/>
        <v>0</v>
      </c>
      <c r="BY358" s="176">
        <f t="shared" si="428"/>
        <v>0</v>
      </c>
      <c r="BZ358" s="176">
        <f t="shared" si="428"/>
        <v>0</v>
      </c>
      <c r="CA358" s="176">
        <f t="shared" si="428"/>
        <v>0</v>
      </c>
      <c r="CB358" s="176">
        <f t="shared" si="428"/>
        <v>0</v>
      </c>
      <c r="CC358" s="176">
        <f t="shared" si="428"/>
        <v>0</v>
      </c>
      <c r="CD358" s="176">
        <f t="shared" si="428"/>
        <v>0</v>
      </c>
      <c r="CE358" s="176">
        <f t="shared" si="428"/>
        <v>0</v>
      </c>
      <c r="CF358" s="176">
        <f t="shared" si="428"/>
        <v>0</v>
      </c>
      <c r="CG358" s="176">
        <f t="shared" si="428"/>
        <v>0</v>
      </c>
      <c r="CH358" s="176">
        <f t="shared" si="428"/>
        <v>0</v>
      </c>
      <c r="CI358" s="176">
        <f t="shared" si="428"/>
        <v>0</v>
      </c>
      <c r="CJ358" s="176">
        <f t="shared" si="428"/>
        <v>0</v>
      </c>
      <c r="CK358" s="176">
        <f t="shared" si="428"/>
        <v>0</v>
      </c>
      <c r="CL358" s="176">
        <f t="shared" si="420"/>
        <v>0</v>
      </c>
      <c r="CM358" s="176">
        <f t="shared" si="420"/>
        <v>0</v>
      </c>
      <c r="CN358" s="176">
        <f t="shared" si="420"/>
        <v>0</v>
      </c>
      <c r="CO358" s="176">
        <f t="shared" si="420"/>
        <v>0</v>
      </c>
      <c r="CP358" s="176">
        <f t="shared" si="420"/>
        <v>0</v>
      </c>
      <c r="CQ358" s="176">
        <f t="shared" si="420"/>
        <v>0</v>
      </c>
      <c r="CR358" s="176">
        <f t="shared" si="420"/>
        <v>0</v>
      </c>
      <c r="CS358" s="176">
        <f t="shared" si="420"/>
        <v>0</v>
      </c>
      <c r="CT358" s="176">
        <f t="shared" si="420"/>
        <v>0</v>
      </c>
      <c r="CU358" s="176">
        <f t="shared" si="419"/>
        <v>0</v>
      </c>
      <c r="CV358" s="176">
        <f t="shared" si="419"/>
        <v>0</v>
      </c>
      <c r="CW358" s="176">
        <f t="shared" si="419"/>
        <v>0</v>
      </c>
      <c r="CX358" s="176">
        <f t="shared" si="419"/>
        <v>0</v>
      </c>
      <c r="CY358" s="176">
        <f t="shared" si="419"/>
        <v>0</v>
      </c>
      <c r="CZ358" s="176">
        <f t="shared" si="419"/>
        <v>0</v>
      </c>
      <c r="DA358" s="176">
        <f t="shared" si="419"/>
        <v>0</v>
      </c>
      <c r="DB358" s="176">
        <f t="shared" si="419"/>
        <v>0</v>
      </c>
      <c r="DC358" s="176">
        <f t="shared" si="421"/>
        <v>0</v>
      </c>
      <c r="DD358" s="176">
        <f t="shared" si="421"/>
        <v>0</v>
      </c>
      <c r="DE358" s="176">
        <f t="shared" si="421"/>
        <v>0</v>
      </c>
      <c r="DF358" s="176">
        <f t="shared" si="421"/>
        <v>0</v>
      </c>
    </row>
    <row r="359" spans="2:110" ht="12.75" customHeight="1" x14ac:dyDescent="0.25">
      <c r="B359" s="174"/>
      <c r="C359" s="174"/>
      <c r="D359" s="174">
        <f t="shared" si="413"/>
        <v>0</v>
      </c>
      <c r="E359"/>
      <c r="F359"/>
      <c r="G359" s="177">
        <v>346</v>
      </c>
      <c r="H359" s="176">
        <f t="shared" si="414"/>
        <v>53.647938560485628</v>
      </c>
      <c r="I359" s="176">
        <f t="shared" si="415"/>
        <v>0</v>
      </c>
      <c r="K359" s="176">
        <f t="shared" si="426"/>
        <v>0</v>
      </c>
      <c r="L359" s="176">
        <f t="shared" si="426"/>
        <v>0</v>
      </c>
      <c r="M359" s="176">
        <f t="shared" si="426"/>
        <v>0</v>
      </c>
      <c r="N359" s="176">
        <f t="shared" si="426"/>
        <v>0</v>
      </c>
      <c r="O359" s="176">
        <f t="shared" si="426"/>
        <v>0</v>
      </c>
      <c r="P359" s="176">
        <f t="shared" si="426"/>
        <v>0</v>
      </c>
      <c r="Q359" s="176">
        <f t="shared" si="426"/>
        <v>0</v>
      </c>
      <c r="R359" s="176">
        <f t="shared" si="426"/>
        <v>0</v>
      </c>
      <c r="S359" s="176">
        <f t="shared" si="426"/>
        <v>0</v>
      </c>
      <c r="T359" s="176">
        <f t="shared" si="426"/>
        <v>0</v>
      </c>
      <c r="U359" s="176">
        <f t="shared" si="426"/>
        <v>0</v>
      </c>
      <c r="V359" s="176">
        <f t="shared" si="426"/>
        <v>0</v>
      </c>
      <c r="W359" s="176">
        <f t="shared" si="426"/>
        <v>0</v>
      </c>
      <c r="X359" s="176">
        <f t="shared" si="426"/>
        <v>0</v>
      </c>
      <c r="Y359" s="176">
        <f t="shared" si="426"/>
        <v>0</v>
      </c>
      <c r="Z359" s="176">
        <f t="shared" si="426"/>
        <v>0</v>
      </c>
      <c r="AA359" s="176">
        <f t="shared" si="427"/>
        <v>0</v>
      </c>
      <c r="AB359" s="176">
        <f t="shared" si="427"/>
        <v>0</v>
      </c>
      <c r="AC359" s="176">
        <f t="shared" si="427"/>
        <v>0</v>
      </c>
      <c r="AD359" s="176">
        <f t="shared" si="427"/>
        <v>0</v>
      </c>
      <c r="AE359" s="176">
        <f t="shared" si="427"/>
        <v>0</v>
      </c>
      <c r="AF359" s="176">
        <f t="shared" si="427"/>
        <v>0</v>
      </c>
      <c r="AG359" s="176">
        <f t="shared" si="427"/>
        <v>0</v>
      </c>
      <c r="AH359" s="176">
        <f t="shared" si="427"/>
        <v>0</v>
      </c>
      <c r="AI359" s="176">
        <f t="shared" si="427"/>
        <v>0</v>
      </c>
      <c r="AJ359" s="176">
        <f t="shared" si="427"/>
        <v>0</v>
      </c>
      <c r="AK359" s="176">
        <f t="shared" si="427"/>
        <v>0</v>
      </c>
      <c r="AL359" s="176">
        <f t="shared" si="427"/>
        <v>0</v>
      </c>
      <c r="AM359" s="176">
        <f t="shared" si="427"/>
        <v>0</v>
      </c>
      <c r="AN359" s="176">
        <f t="shared" si="427"/>
        <v>0</v>
      </c>
      <c r="AO359" s="176">
        <f t="shared" si="427"/>
        <v>0</v>
      </c>
      <c r="AP359" s="176">
        <f t="shared" si="427"/>
        <v>0</v>
      </c>
      <c r="AQ359" s="176">
        <f t="shared" si="422"/>
        <v>0</v>
      </c>
      <c r="AR359" s="176">
        <f t="shared" si="422"/>
        <v>0</v>
      </c>
      <c r="AS359" s="176">
        <f t="shared" si="422"/>
        <v>0</v>
      </c>
      <c r="AT359" s="176">
        <f t="shared" si="422"/>
        <v>0</v>
      </c>
      <c r="AU359" s="176">
        <f t="shared" si="422"/>
        <v>0</v>
      </c>
      <c r="AV359" s="176">
        <f t="shared" si="422"/>
        <v>0</v>
      </c>
      <c r="AW359" s="176">
        <f t="shared" si="422"/>
        <v>0</v>
      </c>
      <c r="AX359" s="176">
        <f t="shared" si="422"/>
        <v>0</v>
      </c>
      <c r="AY359" s="176">
        <f t="shared" si="422"/>
        <v>0</v>
      </c>
      <c r="AZ359" s="176">
        <f t="shared" si="422"/>
        <v>0</v>
      </c>
      <c r="BA359" s="176">
        <f t="shared" si="422"/>
        <v>0</v>
      </c>
      <c r="BB359" s="176">
        <f t="shared" si="422"/>
        <v>0</v>
      </c>
      <c r="BC359" s="176">
        <f t="shared" si="422"/>
        <v>0</v>
      </c>
      <c r="BD359" s="176">
        <f t="shared" si="422"/>
        <v>0</v>
      </c>
      <c r="BE359" s="176">
        <f t="shared" si="422"/>
        <v>0</v>
      </c>
      <c r="BF359" s="176">
        <f t="shared" si="403"/>
        <v>0</v>
      </c>
      <c r="BG359" s="176">
        <f t="shared" si="423"/>
        <v>0</v>
      </c>
      <c r="BH359" s="176">
        <f t="shared" si="423"/>
        <v>0</v>
      </c>
      <c r="BI359" s="176">
        <f t="shared" si="423"/>
        <v>0</v>
      </c>
      <c r="BJ359" s="176">
        <f t="shared" si="423"/>
        <v>0</v>
      </c>
      <c r="BK359" s="176">
        <f t="shared" si="423"/>
        <v>0</v>
      </c>
      <c r="BL359" s="176">
        <f t="shared" si="423"/>
        <v>0</v>
      </c>
      <c r="BM359" s="176">
        <f t="shared" si="423"/>
        <v>0</v>
      </c>
      <c r="BN359" s="176">
        <f t="shared" si="423"/>
        <v>0</v>
      </c>
      <c r="BO359" s="176">
        <f t="shared" si="423"/>
        <v>0</v>
      </c>
      <c r="BP359" s="176">
        <f t="shared" si="423"/>
        <v>0</v>
      </c>
      <c r="BQ359" s="176">
        <f t="shared" si="423"/>
        <v>0</v>
      </c>
      <c r="BR359" s="176">
        <f t="shared" si="423"/>
        <v>0</v>
      </c>
      <c r="BS359" s="176">
        <f t="shared" si="423"/>
        <v>0</v>
      </c>
      <c r="BT359" s="176">
        <f t="shared" si="423"/>
        <v>0</v>
      </c>
      <c r="BU359" s="176">
        <f t="shared" si="423"/>
        <v>0</v>
      </c>
      <c r="BV359" s="176">
        <f t="shared" si="428"/>
        <v>0</v>
      </c>
      <c r="BW359" s="176">
        <f t="shared" si="428"/>
        <v>0</v>
      </c>
      <c r="BX359" s="176">
        <f t="shared" si="428"/>
        <v>0</v>
      </c>
      <c r="BY359" s="176">
        <f t="shared" si="428"/>
        <v>0</v>
      </c>
      <c r="BZ359" s="176">
        <f t="shared" si="428"/>
        <v>0</v>
      </c>
      <c r="CA359" s="176">
        <f t="shared" si="428"/>
        <v>0</v>
      </c>
      <c r="CB359" s="176">
        <f t="shared" si="428"/>
        <v>0</v>
      </c>
      <c r="CC359" s="176">
        <f t="shared" si="428"/>
        <v>0</v>
      </c>
      <c r="CD359" s="176">
        <f t="shared" si="428"/>
        <v>0</v>
      </c>
      <c r="CE359" s="176">
        <f t="shared" si="428"/>
        <v>0</v>
      </c>
      <c r="CF359" s="176">
        <f t="shared" si="428"/>
        <v>0</v>
      </c>
      <c r="CG359" s="176">
        <f t="shared" si="428"/>
        <v>0</v>
      </c>
      <c r="CH359" s="176">
        <f t="shared" si="428"/>
        <v>0</v>
      </c>
      <c r="CI359" s="176">
        <f t="shared" si="428"/>
        <v>0</v>
      </c>
      <c r="CJ359" s="176">
        <f t="shared" si="428"/>
        <v>0</v>
      </c>
      <c r="CK359" s="176">
        <f t="shared" si="428"/>
        <v>0</v>
      </c>
      <c r="CL359" s="176">
        <f t="shared" si="420"/>
        <v>0</v>
      </c>
      <c r="CM359" s="176">
        <f t="shared" si="420"/>
        <v>0</v>
      </c>
      <c r="CN359" s="176">
        <f t="shared" si="420"/>
        <v>0</v>
      </c>
      <c r="CO359" s="176">
        <f t="shared" si="420"/>
        <v>0</v>
      </c>
      <c r="CP359" s="176">
        <f t="shared" si="420"/>
        <v>0</v>
      </c>
      <c r="CQ359" s="176">
        <f t="shared" si="420"/>
        <v>0</v>
      </c>
      <c r="CR359" s="176">
        <f t="shared" si="420"/>
        <v>0</v>
      </c>
      <c r="CS359" s="176">
        <f t="shared" si="420"/>
        <v>0</v>
      </c>
      <c r="CT359" s="176">
        <f t="shared" si="420"/>
        <v>0</v>
      </c>
      <c r="CU359" s="176">
        <f t="shared" si="419"/>
        <v>0</v>
      </c>
      <c r="CV359" s="176">
        <f t="shared" si="419"/>
        <v>0</v>
      </c>
      <c r="CW359" s="176">
        <f t="shared" si="421"/>
        <v>0</v>
      </c>
      <c r="CX359" s="176">
        <f t="shared" si="421"/>
        <v>0</v>
      </c>
      <c r="CY359" s="176">
        <f t="shared" si="421"/>
        <v>0</v>
      </c>
      <c r="CZ359" s="176">
        <f t="shared" si="421"/>
        <v>0</v>
      </c>
      <c r="DA359" s="176">
        <f t="shared" si="421"/>
        <v>0</v>
      </c>
      <c r="DB359" s="176">
        <f t="shared" si="421"/>
        <v>0</v>
      </c>
      <c r="DC359" s="176">
        <f t="shared" si="421"/>
        <v>0</v>
      </c>
      <c r="DD359" s="176">
        <f t="shared" si="421"/>
        <v>0</v>
      </c>
      <c r="DE359" s="176">
        <f t="shared" si="421"/>
        <v>0</v>
      </c>
      <c r="DF359" s="176">
        <f t="shared" si="421"/>
        <v>0</v>
      </c>
    </row>
    <row r="360" spans="2:110" ht="12.75" customHeight="1" x14ac:dyDescent="0.25">
      <c r="B360" s="174"/>
      <c r="C360" s="174"/>
      <c r="D360" s="174">
        <f t="shared" si="413"/>
        <v>0</v>
      </c>
      <c r="E360"/>
      <c r="F360"/>
      <c r="G360" s="177">
        <v>347</v>
      </c>
      <c r="H360" s="176">
        <f t="shared" si="414"/>
        <v>53.802990406036166</v>
      </c>
      <c r="I360" s="176">
        <f t="shared" si="415"/>
        <v>0</v>
      </c>
      <c r="K360" s="176">
        <f t="shared" si="426"/>
        <v>0</v>
      </c>
      <c r="L360" s="176">
        <f t="shared" si="426"/>
        <v>0</v>
      </c>
      <c r="M360" s="176">
        <f t="shared" si="426"/>
        <v>0</v>
      </c>
      <c r="N360" s="176">
        <f t="shared" si="426"/>
        <v>0</v>
      </c>
      <c r="O360" s="176">
        <f t="shared" si="426"/>
        <v>0</v>
      </c>
      <c r="P360" s="176">
        <f t="shared" si="426"/>
        <v>0</v>
      </c>
      <c r="Q360" s="176">
        <f t="shared" si="426"/>
        <v>0</v>
      </c>
      <c r="R360" s="176">
        <f t="shared" si="426"/>
        <v>0</v>
      </c>
      <c r="S360" s="176">
        <f t="shared" si="426"/>
        <v>0</v>
      </c>
      <c r="T360" s="176">
        <f t="shared" si="426"/>
        <v>0</v>
      </c>
      <c r="U360" s="176">
        <f t="shared" si="426"/>
        <v>0</v>
      </c>
      <c r="V360" s="176">
        <f t="shared" si="426"/>
        <v>0</v>
      </c>
      <c r="W360" s="176">
        <f t="shared" si="426"/>
        <v>0</v>
      </c>
      <c r="X360" s="176">
        <f t="shared" si="426"/>
        <v>0</v>
      </c>
      <c r="Y360" s="176">
        <f t="shared" si="426"/>
        <v>0</v>
      </c>
      <c r="Z360" s="176">
        <f t="shared" si="426"/>
        <v>0</v>
      </c>
      <c r="AA360" s="176">
        <f t="shared" si="427"/>
        <v>0</v>
      </c>
      <c r="AB360" s="176">
        <f t="shared" si="427"/>
        <v>0</v>
      </c>
      <c r="AC360" s="176">
        <f t="shared" si="427"/>
        <v>0</v>
      </c>
      <c r="AD360" s="176">
        <f t="shared" si="427"/>
        <v>0</v>
      </c>
      <c r="AE360" s="176">
        <f t="shared" si="427"/>
        <v>0</v>
      </c>
      <c r="AF360" s="176">
        <f t="shared" si="427"/>
        <v>0</v>
      </c>
      <c r="AG360" s="176">
        <f t="shared" si="427"/>
        <v>0</v>
      </c>
      <c r="AH360" s="176">
        <f t="shared" si="427"/>
        <v>0</v>
      </c>
      <c r="AI360" s="176">
        <f t="shared" si="427"/>
        <v>0</v>
      </c>
      <c r="AJ360" s="176">
        <f t="shared" si="427"/>
        <v>0</v>
      </c>
      <c r="AK360" s="176">
        <f t="shared" si="427"/>
        <v>0</v>
      </c>
      <c r="AL360" s="176">
        <f t="shared" si="427"/>
        <v>0</v>
      </c>
      <c r="AM360" s="176">
        <f t="shared" si="427"/>
        <v>0</v>
      </c>
      <c r="AN360" s="176">
        <f t="shared" si="427"/>
        <v>0</v>
      </c>
      <c r="AO360" s="176">
        <f t="shared" si="427"/>
        <v>0</v>
      </c>
      <c r="AP360" s="176">
        <f t="shared" si="427"/>
        <v>0</v>
      </c>
      <c r="AQ360" s="176">
        <f t="shared" si="422"/>
        <v>0</v>
      </c>
      <c r="AR360" s="176">
        <f t="shared" si="422"/>
        <v>0</v>
      </c>
      <c r="AS360" s="176">
        <f t="shared" si="422"/>
        <v>0</v>
      </c>
      <c r="AT360" s="176">
        <f t="shared" si="422"/>
        <v>0</v>
      </c>
      <c r="AU360" s="176">
        <f t="shared" si="422"/>
        <v>0</v>
      </c>
      <c r="AV360" s="176">
        <f t="shared" si="422"/>
        <v>0</v>
      </c>
      <c r="AW360" s="176">
        <f t="shared" si="422"/>
        <v>0</v>
      </c>
      <c r="AX360" s="176">
        <f t="shared" si="422"/>
        <v>0</v>
      </c>
      <c r="AY360" s="176">
        <f t="shared" si="422"/>
        <v>0</v>
      </c>
      <c r="AZ360" s="176">
        <f t="shared" si="422"/>
        <v>0</v>
      </c>
      <c r="BA360" s="176">
        <f t="shared" si="422"/>
        <v>0</v>
      </c>
      <c r="BB360" s="176">
        <f t="shared" si="422"/>
        <v>0</v>
      </c>
      <c r="BC360" s="176">
        <f t="shared" si="422"/>
        <v>0</v>
      </c>
      <c r="BD360" s="176">
        <f t="shared" si="422"/>
        <v>0</v>
      </c>
      <c r="BE360" s="176">
        <f t="shared" si="422"/>
        <v>0</v>
      </c>
      <c r="BF360" s="176">
        <f t="shared" si="403"/>
        <v>0</v>
      </c>
      <c r="BG360" s="176">
        <f t="shared" si="423"/>
        <v>0</v>
      </c>
      <c r="BH360" s="176">
        <f t="shared" si="423"/>
        <v>0</v>
      </c>
      <c r="BI360" s="176">
        <f t="shared" si="423"/>
        <v>0</v>
      </c>
      <c r="BJ360" s="176">
        <f t="shared" si="423"/>
        <v>0</v>
      </c>
      <c r="BK360" s="176">
        <f t="shared" si="423"/>
        <v>0</v>
      </c>
      <c r="BL360" s="176">
        <f t="shared" si="423"/>
        <v>0</v>
      </c>
      <c r="BM360" s="176">
        <f t="shared" si="423"/>
        <v>0</v>
      </c>
      <c r="BN360" s="176">
        <f t="shared" si="423"/>
        <v>0</v>
      </c>
      <c r="BO360" s="176">
        <f t="shared" si="423"/>
        <v>0</v>
      </c>
      <c r="BP360" s="176">
        <f t="shared" si="423"/>
        <v>0</v>
      </c>
      <c r="BQ360" s="176">
        <f t="shared" si="423"/>
        <v>0</v>
      </c>
      <c r="BR360" s="176">
        <f t="shared" si="423"/>
        <v>0</v>
      </c>
      <c r="BS360" s="176">
        <f t="shared" si="423"/>
        <v>0</v>
      </c>
      <c r="BT360" s="176">
        <f t="shared" si="423"/>
        <v>0</v>
      </c>
      <c r="BU360" s="176">
        <f t="shared" si="423"/>
        <v>0</v>
      </c>
      <c r="BV360" s="176">
        <f t="shared" si="428"/>
        <v>0</v>
      </c>
      <c r="BW360" s="176">
        <f t="shared" si="428"/>
        <v>0</v>
      </c>
      <c r="BX360" s="176">
        <f t="shared" si="428"/>
        <v>0</v>
      </c>
      <c r="BY360" s="176">
        <f t="shared" si="428"/>
        <v>0</v>
      </c>
      <c r="BZ360" s="176">
        <f t="shared" si="428"/>
        <v>0</v>
      </c>
      <c r="CA360" s="176">
        <f t="shared" si="428"/>
        <v>0</v>
      </c>
      <c r="CB360" s="176">
        <f t="shared" si="428"/>
        <v>0</v>
      </c>
      <c r="CC360" s="176">
        <f t="shared" si="428"/>
        <v>0</v>
      </c>
      <c r="CD360" s="176">
        <f t="shared" si="428"/>
        <v>0</v>
      </c>
      <c r="CE360" s="176">
        <f t="shared" si="428"/>
        <v>0</v>
      </c>
      <c r="CF360" s="176">
        <f t="shared" si="428"/>
        <v>0</v>
      </c>
      <c r="CG360" s="176">
        <f t="shared" si="428"/>
        <v>0</v>
      </c>
      <c r="CH360" s="176">
        <f t="shared" si="428"/>
        <v>0</v>
      </c>
      <c r="CI360" s="176">
        <f t="shared" si="428"/>
        <v>0</v>
      </c>
      <c r="CJ360" s="176">
        <f t="shared" si="428"/>
        <v>0</v>
      </c>
      <c r="CK360" s="176">
        <f t="shared" si="428"/>
        <v>0</v>
      </c>
      <c r="CL360" s="176">
        <f t="shared" ref="CL360:DA376" si="429">+NORMDIST($H360,CL$12,CL$13,FALSE)</f>
        <v>0</v>
      </c>
      <c r="CM360" s="176">
        <f t="shared" si="429"/>
        <v>0</v>
      </c>
      <c r="CN360" s="176">
        <f t="shared" si="429"/>
        <v>0</v>
      </c>
      <c r="CO360" s="176">
        <f t="shared" si="429"/>
        <v>0</v>
      </c>
      <c r="CP360" s="176">
        <f t="shared" si="429"/>
        <v>0</v>
      </c>
      <c r="CQ360" s="176">
        <f t="shared" si="429"/>
        <v>0</v>
      </c>
      <c r="CR360" s="176">
        <f t="shared" si="429"/>
        <v>0</v>
      </c>
      <c r="CS360" s="176">
        <f t="shared" si="429"/>
        <v>0</v>
      </c>
      <c r="CT360" s="176">
        <f t="shared" si="429"/>
        <v>0</v>
      </c>
      <c r="CU360" s="176">
        <f t="shared" si="429"/>
        <v>0</v>
      </c>
      <c r="CV360" s="176">
        <f t="shared" si="429"/>
        <v>0</v>
      </c>
      <c r="CW360" s="176">
        <f t="shared" si="429"/>
        <v>0</v>
      </c>
      <c r="CX360" s="176">
        <f t="shared" si="429"/>
        <v>0</v>
      </c>
      <c r="CY360" s="176">
        <f t="shared" si="429"/>
        <v>0</v>
      </c>
      <c r="CZ360" s="176">
        <f t="shared" si="429"/>
        <v>0</v>
      </c>
      <c r="DA360" s="176">
        <f t="shared" si="429"/>
        <v>0</v>
      </c>
      <c r="DB360" s="176">
        <f t="shared" si="421"/>
        <v>0</v>
      </c>
      <c r="DC360" s="176">
        <f t="shared" si="421"/>
        <v>0</v>
      </c>
      <c r="DD360" s="176">
        <f t="shared" si="421"/>
        <v>0</v>
      </c>
      <c r="DE360" s="176">
        <f t="shared" si="421"/>
        <v>0</v>
      </c>
      <c r="DF360" s="176">
        <f t="shared" si="421"/>
        <v>0</v>
      </c>
    </row>
    <row r="361" spans="2:110" ht="12.75" customHeight="1" x14ac:dyDescent="0.25">
      <c r="B361" s="174"/>
      <c r="C361" s="174"/>
      <c r="D361" s="174">
        <f t="shared" si="413"/>
        <v>0</v>
      </c>
      <c r="E361"/>
      <c r="F361"/>
      <c r="G361" s="177">
        <v>348</v>
      </c>
      <c r="H361" s="176">
        <f t="shared" si="414"/>
        <v>53.958042251586704</v>
      </c>
      <c r="I361" s="176">
        <f t="shared" si="415"/>
        <v>0</v>
      </c>
      <c r="K361" s="176">
        <f t="shared" si="426"/>
        <v>0</v>
      </c>
      <c r="L361" s="176">
        <f t="shared" si="426"/>
        <v>0</v>
      </c>
      <c r="M361" s="176">
        <f t="shared" si="426"/>
        <v>0</v>
      </c>
      <c r="N361" s="176">
        <f t="shared" si="426"/>
        <v>0</v>
      </c>
      <c r="O361" s="176">
        <f t="shared" si="426"/>
        <v>0</v>
      </c>
      <c r="P361" s="176">
        <f t="shared" si="426"/>
        <v>0</v>
      </c>
      <c r="Q361" s="176">
        <f t="shared" si="426"/>
        <v>0</v>
      </c>
      <c r="R361" s="176">
        <f t="shared" si="426"/>
        <v>0</v>
      </c>
      <c r="S361" s="176">
        <f t="shared" si="426"/>
        <v>0</v>
      </c>
      <c r="T361" s="176">
        <f t="shared" si="426"/>
        <v>0</v>
      </c>
      <c r="U361" s="176">
        <f t="shared" si="426"/>
        <v>0</v>
      </c>
      <c r="V361" s="176">
        <f t="shared" si="426"/>
        <v>0</v>
      </c>
      <c r="W361" s="176">
        <f t="shared" si="426"/>
        <v>0</v>
      </c>
      <c r="X361" s="176">
        <f t="shared" si="426"/>
        <v>0</v>
      </c>
      <c r="Y361" s="176">
        <f t="shared" si="426"/>
        <v>0</v>
      </c>
      <c r="Z361" s="176">
        <f t="shared" si="426"/>
        <v>0</v>
      </c>
      <c r="AA361" s="176">
        <f t="shared" si="427"/>
        <v>0</v>
      </c>
      <c r="AB361" s="176">
        <f t="shared" si="427"/>
        <v>0</v>
      </c>
      <c r="AC361" s="176">
        <f t="shared" si="427"/>
        <v>0</v>
      </c>
      <c r="AD361" s="176">
        <f t="shared" si="427"/>
        <v>0</v>
      </c>
      <c r="AE361" s="176">
        <f t="shared" si="427"/>
        <v>0</v>
      </c>
      <c r="AF361" s="176">
        <f t="shared" si="427"/>
        <v>0</v>
      </c>
      <c r="AG361" s="176">
        <f t="shared" si="427"/>
        <v>0</v>
      </c>
      <c r="AH361" s="176">
        <f t="shared" si="427"/>
        <v>0</v>
      </c>
      <c r="AI361" s="176">
        <f t="shared" si="427"/>
        <v>0</v>
      </c>
      <c r="AJ361" s="176">
        <f t="shared" si="427"/>
        <v>0</v>
      </c>
      <c r="AK361" s="176">
        <f t="shared" si="427"/>
        <v>0</v>
      </c>
      <c r="AL361" s="176">
        <f t="shared" si="427"/>
        <v>0</v>
      </c>
      <c r="AM361" s="176">
        <f t="shared" si="427"/>
        <v>0</v>
      </c>
      <c r="AN361" s="176">
        <f t="shared" si="427"/>
        <v>0</v>
      </c>
      <c r="AO361" s="176">
        <f t="shared" si="427"/>
        <v>0</v>
      </c>
      <c r="AP361" s="176">
        <f t="shared" si="427"/>
        <v>0</v>
      </c>
      <c r="AQ361" s="176">
        <f t="shared" si="422"/>
        <v>0</v>
      </c>
      <c r="AR361" s="176">
        <f t="shared" si="422"/>
        <v>0</v>
      </c>
      <c r="AS361" s="176">
        <f t="shared" si="422"/>
        <v>0</v>
      </c>
      <c r="AT361" s="176">
        <f t="shared" si="422"/>
        <v>0</v>
      </c>
      <c r="AU361" s="176">
        <f t="shared" si="422"/>
        <v>0</v>
      </c>
      <c r="AV361" s="176">
        <f t="shared" si="422"/>
        <v>0</v>
      </c>
      <c r="AW361" s="176">
        <f t="shared" si="422"/>
        <v>0</v>
      </c>
      <c r="AX361" s="176">
        <f t="shared" si="422"/>
        <v>0</v>
      </c>
      <c r="AY361" s="176">
        <f t="shared" si="422"/>
        <v>0</v>
      </c>
      <c r="AZ361" s="176">
        <f t="shared" si="422"/>
        <v>0</v>
      </c>
      <c r="BA361" s="176">
        <f t="shared" si="422"/>
        <v>0</v>
      </c>
      <c r="BB361" s="176">
        <f t="shared" si="422"/>
        <v>0</v>
      </c>
      <c r="BC361" s="176">
        <f t="shared" si="422"/>
        <v>0</v>
      </c>
      <c r="BD361" s="176">
        <f t="shared" si="422"/>
        <v>0</v>
      </c>
      <c r="BE361" s="176">
        <f t="shared" si="422"/>
        <v>0</v>
      </c>
      <c r="BF361" s="176">
        <f t="shared" si="403"/>
        <v>0</v>
      </c>
      <c r="BG361" s="176">
        <f t="shared" si="423"/>
        <v>0</v>
      </c>
      <c r="BH361" s="176">
        <f t="shared" si="423"/>
        <v>0</v>
      </c>
      <c r="BI361" s="176">
        <f t="shared" si="423"/>
        <v>0</v>
      </c>
      <c r="BJ361" s="176">
        <f t="shared" si="423"/>
        <v>0</v>
      </c>
      <c r="BK361" s="176">
        <f t="shared" si="423"/>
        <v>0</v>
      </c>
      <c r="BL361" s="176">
        <f t="shared" si="423"/>
        <v>0</v>
      </c>
      <c r="BM361" s="176">
        <f t="shared" si="423"/>
        <v>0</v>
      </c>
      <c r="BN361" s="176">
        <f t="shared" si="423"/>
        <v>0</v>
      </c>
      <c r="BO361" s="176">
        <f t="shared" si="423"/>
        <v>0</v>
      </c>
      <c r="BP361" s="176">
        <f t="shared" si="423"/>
        <v>0</v>
      </c>
      <c r="BQ361" s="176">
        <f t="shared" si="423"/>
        <v>0</v>
      </c>
      <c r="BR361" s="176">
        <f t="shared" si="423"/>
        <v>0</v>
      </c>
      <c r="BS361" s="176">
        <f t="shared" si="423"/>
        <v>0</v>
      </c>
      <c r="BT361" s="176">
        <f t="shared" si="423"/>
        <v>0</v>
      </c>
      <c r="BU361" s="176">
        <f t="shared" si="423"/>
        <v>0</v>
      </c>
      <c r="BV361" s="176">
        <f t="shared" si="428"/>
        <v>0</v>
      </c>
      <c r="BW361" s="176">
        <f t="shared" si="428"/>
        <v>0</v>
      </c>
      <c r="BX361" s="176">
        <f t="shared" si="428"/>
        <v>0</v>
      </c>
      <c r="BY361" s="176">
        <f t="shared" si="428"/>
        <v>0</v>
      </c>
      <c r="BZ361" s="176">
        <f t="shared" si="428"/>
        <v>0</v>
      </c>
      <c r="CA361" s="176">
        <f t="shared" si="428"/>
        <v>0</v>
      </c>
      <c r="CB361" s="176">
        <f t="shared" si="428"/>
        <v>0</v>
      </c>
      <c r="CC361" s="176">
        <f t="shared" si="428"/>
        <v>0</v>
      </c>
      <c r="CD361" s="176">
        <f t="shared" si="428"/>
        <v>0</v>
      </c>
      <c r="CE361" s="176">
        <f t="shared" si="428"/>
        <v>0</v>
      </c>
      <c r="CF361" s="176">
        <f t="shared" si="428"/>
        <v>0</v>
      </c>
      <c r="CG361" s="176">
        <f t="shared" si="428"/>
        <v>0</v>
      </c>
      <c r="CH361" s="176">
        <f t="shared" si="428"/>
        <v>0</v>
      </c>
      <c r="CI361" s="176">
        <f t="shared" si="428"/>
        <v>0</v>
      </c>
      <c r="CJ361" s="176">
        <f t="shared" si="428"/>
        <v>0</v>
      </c>
      <c r="CK361" s="176">
        <f t="shared" si="428"/>
        <v>0</v>
      </c>
      <c r="CL361" s="176">
        <f t="shared" si="429"/>
        <v>0</v>
      </c>
      <c r="CM361" s="176">
        <f t="shared" si="429"/>
        <v>0</v>
      </c>
      <c r="CN361" s="176">
        <f t="shared" si="429"/>
        <v>0</v>
      </c>
      <c r="CO361" s="176">
        <f t="shared" si="429"/>
        <v>0</v>
      </c>
      <c r="CP361" s="176">
        <f t="shared" si="429"/>
        <v>0</v>
      </c>
      <c r="CQ361" s="176">
        <f t="shared" si="429"/>
        <v>0</v>
      </c>
      <c r="CR361" s="176">
        <f t="shared" si="429"/>
        <v>0</v>
      </c>
      <c r="CS361" s="176">
        <f t="shared" si="429"/>
        <v>0</v>
      </c>
      <c r="CT361" s="176">
        <f t="shared" si="429"/>
        <v>0</v>
      </c>
      <c r="CU361" s="176">
        <f t="shared" si="429"/>
        <v>0</v>
      </c>
      <c r="CV361" s="176">
        <f t="shared" si="429"/>
        <v>0</v>
      </c>
      <c r="CW361" s="176">
        <f t="shared" si="421"/>
        <v>0</v>
      </c>
      <c r="CX361" s="176">
        <f t="shared" si="421"/>
        <v>0</v>
      </c>
      <c r="CY361" s="176">
        <f t="shared" si="421"/>
        <v>0</v>
      </c>
      <c r="CZ361" s="176">
        <f t="shared" si="421"/>
        <v>0</v>
      </c>
      <c r="DA361" s="176">
        <f t="shared" si="421"/>
        <v>0</v>
      </c>
      <c r="DB361" s="176">
        <f t="shared" si="421"/>
        <v>0</v>
      </c>
      <c r="DC361" s="176">
        <f t="shared" si="421"/>
        <v>0</v>
      </c>
      <c r="DD361" s="176">
        <f t="shared" si="421"/>
        <v>0</v>
      </c>
      <c r="DE361" s="176">
        <f t="shared" si="421"/>
        <v>0</v>
      </c>
      <c r="DF361" s="176">
        <f t="shared" si="421"/>
        <v>0</v>
      </c>
    </row>
    <row r="362" spans="2:110" ht="12.75" customHeight="1" x14ac:dyDescent="0.25">
      <c r="B362" s="174"/>
      <c r="C362" s="174"/>
      <c r="D362" s="174">
        <f t="shared" si="413"/>
        <v>0</v>
      </c>
      <c r="E362"/>
      <c r="F362"/>
      <c r="G362" s="177">
        <v>349</v>
      </c>
      <c r="H362" s="176">
        <f t="shared" si="414"/>
        <v>54.113094097137235</v>
      </c>
      <c r="I362" s="176">
        <f t="shared" si="415"/>
        <v>0</v>
      </c>
      <c r="K362" s="176">
        <f t="shared" si="426"/>
        <v>0</v>
      </c>
      <c r="L362" s="176">
        <f t="shared" si="426"/>
        <v>0</v>
      </c>
      <c r="M362" s="176">
        <f t="shared" si="426"/>
        <v>0</v>
      </c>
      <c r="N362" s="176">
        <f t="shared" si="426"/>
        <v>0</v>
      </c>
      <c r="O362" s="176">
        <f t="shared" si="426"/>
        <v>0</v>
      </c>
      <c r="P362" s="176">
        <f t="shared" si="426"/>
        <v>0</v>
      </c>
      <c r="Q362" s="176">
        <f t="shared" si="426"/>
        <v>0</v>
      </c>
      <c r="R362" s="176">
        <f t="shared" si="426"/>
        <v>0</v>
      </c>
      <c r="S362" s="176">
        <f t="shared" si="426"/>
        <v>0</v>
      </c>
      <c r="T362" s="176">
        <f t="shared" si="426"/>
        <v>0</v>
      </c>
      <c r="U362" s="176">
        <f t="shared" si="426"/>
        <v>0</v>
      </c>
      <c r="V362" s="176">
        <f t="shared" si="426"/>
        <v>0</v>
      </c>
      <c r="W362" s="176">
        <f t="shared" si="426"/>
        <v>0</v>
      </c>
      <c r="X362" s="176">
        <f t="shared" si="426"/>
        <v>0</v>
      </c>
      <c r="Y362" s="176">
        <f t="shared" si="426"/>
        <v>0</v>
      </c>
      <c r="Z362" s="176">
        <f t="shared" si="426"/>
        <v>0</v>
      </c>
      <c r="AA362" s="176">
        <f t="shared" si="427"/>
        <v>0</v>
      </c>
      <c r="AB362" s="176">
        <f t="shared" si="427"/>
        <v>0</v>
      </c>
      <c r="AC362" s="176">
        <f t="shared" si="427"/>
        <v>0</v>
      </c>
      <c r="AD362" s="176">
        <f t="shared" si="427"/>
        <v>0</v>
      </c>
      <c r="AE362" s="176">
        <f t="shared" si="427"/>
        <v>0</v>
      </c>
      <c r="AF362" s="176">
        <f t="shared" si="427"/>
        <v>0</v>
      </c>
      <c r="AG362" s="176">
        <f t="shared" si="427"/>
        <v>0</v>
      </c>
      <c r="AH362" s="176">
        <f t="shared" si="427"/>
        <v>0</v>
      </c>
      <c r="AI362" s="176">
        <f t="shared" si="427"/>
        <v>0</v>
      </c>
      <c r="AJ362" s="176">
        <f t="shared" si="427"/>
        <v>0</v>
      </c>
      <c r="AK362" s="176">
        <f t="shared" si="427"/>
        <v>0</v>
      </c>
      <c r="AL362" s="176">
        <f t="shared" si="427"/>
        <v>0</v>
      </c>
      <c r="AM362" s="176">
        <f t="shared" si="427"/>
        <v>0</v>
      </c>
      <c r="AN362" s="176">
        <f t="shared" si="427"/>
        <v>0</v>
      </c>
      <c r="AO362" s="176">
        <f t="shared" si="427"/>
        <v>0</v>
      </c>
      <c r="AP362" s="176">
        <f t="shared" si="427"/>
        <v>0</v>
      </c>
      <c r="AQ362" s="176">
        <f t="shared" si="422"/>
        <v>0</v>
      </c>
      <c r="AR362" s="176">
        <f t="shared" si="422"/>
        <v>0</v>
      </c>
      <c r="AS362" s="176">
        <f t="shared" si="422"/>
        <v>0</v>
      </c>
      <c r="AT362" s="176">
        <f t="shared" si="422"/>
        <v>0</v>
      </c>
      <c r="AU362" s="176">
        <f t="shared" si="422"/>
        <v>0</v>
      </c>
      <c r="AV362" s="176">
        <f t="shared" si="422"/>
        <v>0</v>
      </c>
      <c r="AW362" s="176">
        <f t="shared" si="422"/>
        <v>0</v>
      </c>
      <c r="AX362" s="176">
        <f t="shared" si="422"/>
        <v>0</v>
      </c>
      <c r="AY362" s="176">
        <f t="shared" si="422"/>
        <v>0</v>
      </c>
      <c r="AZ362" s="176">
        <f t="shared" si="422"/>
        <v>0</v>
      </c>
      <c r="BA362" s="176">
        <f t="shared" si="422"/>
        <v>0</v>
      </c>
      <c r="BB362" s="176">
        <f t="shared" si="422"/>
        <v>0</v>
      </c>
      <c r="BC362" s="176">
        <f t="shared" si="422"/>
        <v>0</v>
      </c>
      <c r="BD362" s="176">
        <f t="shared" si="422"/>
        <v>0</v>
      </c>
      <c r="BE362" s="176">
        <f t="shared" si="422"/>
        <v>0</v>
      </c>
      <c r="BF362" s="176">
        <f t="shared" si="403"/>
        <v>0</v>
      </c>
      <c r="BG362" s="176">
        <f t="shared" si="423"/>
        <v>0</v>
      </c>
      <c r="BH362" s="176">
        <f t="shared" si="423"/>
        <v>0</v>
      </c>
      <c r="BI362" s="176">
        <f t="shared" si="423"/>
        <v>0</v>
      </c>
      <c r="BJ362" s="176">
        <f t="shared" si="423"/>
        <v>0</v>
      </c>
      <c r="BK362" s="176">
        <f t="shared" si="423"/>
        <v>0</v>
      </c>
      <c r="BL362" s="176">
        <f t="shared" si="423"/>
        <v>0</v>
      </c>
      <c r="BM362" s="176">
        <f t="shared" si="423"/>
        <v>0</v>
      </c>
      <c r="BN362" s="176">
        <f t="shared" si="423"/>
        <v>0</v>
      </c>
      <c r="BO362" s="176">
        <f t="shared" si="423"/>
        <v>0</v>
      </c>
      <c r="BP362" s="176">
        <f t="shared" si="423"/>
        <v>0</v>
      </c>
      <c r="BQ362" s="176">
        <f t="shared" si="423"/>
        <v>0</v>
      </c>
      <c r="BR362" s="176">
        <f t="shared" si="423"/>
        <v>0</v>
      </c>
      <c r="BS362" s="176">
        <f t="shared" si="423"/>
        <v>0</v>
      </c>
      <c r="BT362" s="176">
        <f t="shared" si="423"/>
        <v>0</v>
      </c>
      <c r="BU362" s="176">
        <f t="shared" si="423"/>
        <v>0</v>
      </c>
      <c r="BV362" s="176">
        <f t="shared" si="428"/>
        <v>0</v>
      </c>
      <c r="BW362" s="176">
        <f t="shared" si="428"/>
        <v>0</v>
      </c>
      <c r="BX362" s="176">
        <f t="shared" si="428"/>
        <v>0</v>
      </c>
      <c r="BY362" s="176">
        <f t="shared" si="428"/>
        <v>0</v>
      </c>
      <c r="BZ362" s="176">
        <f t="shared" si="428"/>
        <v>0</v>
      </c>
      <c r="CA362" s="176">
        <f t="shared" si="428"/>
        <v>0</v>
      </c>
      <c r="CB362" s="176">
        <f t="shared" si="428"/>
        <v>0</v>
      </c>
      <c r="CC362" s="176">
        <f t="shared" si="428"/>
        <v>0</v>
      </c>
      <c r="CD362" s="176">
        <f t="shared" si="428"/>
        <v>0</v>
      </c>
      <c r="CE362" s="176">
        <f t="shared" si="428"/>
        <v>0</v>
      </c>
      <c r="CF362" s="176">
        <f t="shared" si="428"/>
        <v>0</v>
      </c>
      <c r="CG362" s="176">
        <f t="shared" si="428"/>
        <v>0</v>
      </c>
      <c r="CH362" s="176">
        <f t="shared" si="428"/>
        <v>0</v>
      </c>
      <c r="CI362" s="176">
        <f t="shared" si="428"/>
        <v>0</v>
      </c>
      <c r="CJ362" s="176">
        <f t="shared" si="428"/>
        <v>0</v>
      </c>
      <c r="CK362" s="176">
        <f t="shared" si="428"/>
        <v>0</v>
      </c>
      <c r="CL362" s="176">
        <f t="shared" si="429"/>
        <v>0</v>
      </c>
      <c r="CM362" s="176">
        <f t="shared" si="429"/>
        <v>0</v>
      </c>
      <c r="CN362" s="176">
        <f t="shared" si="429"/>
        <v>0</v>
      </c>
      <c r="CO362" s="176">
        <f t="shared" si="429"/>
        <v>0</v>
      </c>
      <c r="CP362" s="176">
        <f t="shared" si="429"/>
        <v>0</v>
      </c>
      <c r="CQ362" s="176">
        <f t="shared" si="429"/>
        <v>0</v>
      </c>
      <c r="CR362" s="176">
        <f t="shared" si="429"/>
        <v>0</v>
      </c>
      <c r="CS362" s="176">
        <f t="shared" si="429"/>
        <v>0</v>
      </c>
      <c r="CT362" s="176">
        <f t="shared" si="429"/>
        <v>0</v>
      </c>
      <c r="CU362" s="176">
        <f t="shared" si="429"/>
        <v>0</v>
      </c>
      <c r="CV362" s="176">
        <f t="shared" si="429"/>
        <v>0</v>
      </c>
      <c r="CW362" s="176">
        <f t="shared" si="421"/>
        <v>0</v>
      </c>
      <c r="CX362" s="176">
        <f t="shared" si="421"/>
        <v>0</v>
      </c>
      <c r="CY362" s="176">
        <f t="shared" si="421"/>
        <v>0</v>
      </c>
      <c r="CZ362" s="176">
        <f t="shared" si="421"/>
        <v>0</v>
      </c>
      <c r="DA362" s="176">
        <f t="shared" si="421"/>
        <v>0</v>
      </c>
      <c r="DB362" s="176">
        <f t="shared" si="421"/>
        <v>0</v>
      </c>
      <c r="DC362" s="176">
        <f t="shared" si="421"/>
        <v>0</v>
      </c>
      <c r="DD362" s="176">
        <f t="shared" si="421"/>
        <v>0</v>
      </c>
      <c r="DE362" s="176">
        <f t="shared" si="421"/>
        <v>0</v>
      </c>
      <c r="DF362" s="176">
        <f t="shared" si="421"/>
        <v>0</v>
      </c>
    </row>
    <row r="363" spans="2:110" ht="12.75" customHeight="1" x14ac:dyDescent="0.25">
      <c r="B363" s="174"/>
      <c r="C363" s="174"/>
      <c r="D363" s="174">
        <f t="shared" si="413"/>
        <v>0</v>
      </c>
      <c r="E363"/>
      <c r="F363"/>
      <c r="G363" s="177">
        <v>350</v>
      </c>
      <c r="H363" s="176">
        <f t="shared" si="414"/>
        <v>54.268145942687774</v>
      </c>
      <c r="I363" s="176">
        <f t="shared" si="415"/>
        <v>0</v>
      </c>
      <c r="K363" s="176">
        <f t="shared" si="426"/>
        <v>0</v>
      </c>
      <c r="L363" s="176">
        <f t="shared" si="426"/>
        <v>0</v>
      </c>
      <c r="M363" s="176">
        <f t="shared" si="426"/>
        <v>0</v>
      </c>
      <c r="N363" s="176">
        <f t="shared" si="426"/>
        <v>0</v>
      </c>
      <c r="O363" s="176">
        <f t="shared" si="426"/>
        <v>0</v>
      </c>
      <c r="P363" s="176">
        <f t="shared" si="426"/>
        <v>0</v>
      </c>
      <c r="Q363" s="176">
        <f t="shared" si="426"/>
        <v>0</v>
      </c>
      <c r="R363" s="176">
        <f t="shared" si="426"/>
        <v>0</v>
      </c>
      <c r="S363" s="176">
        <f t="shared" si="426"/>
        <v>0</v>
      </c>
      <c r="T363" s="176">
        <f t="shared" si="426"/>
        <v>0</v>
      </c>
      <c r="U363" s="176">
        <f t="shared" si="426"/>
        <v>0</v>
      </c>
      <c r="V363" s="176">
        <f t="shared" si="426"/>
        <v>0</v>
      </c>
      <c r="W363" s="176">
        <f t="shared" si="426"/>
        <v>0</v>
      </c>
      <c r="X363" s="176">
        <f t="shared" si="426"/>
        <v>0</v>
      </c>
      <c r="Y363" s="176">
        <f t="shared" si="426"/>
        <v>0</v>
      </c>
      <c r="Z363" s="176">
        <f t="shared" si="426"/>
        <v>0</v>
      </c>
      <c r="AA363" s="176">
        <f t="shared" si="427"/>
        <v>0</v>
      </c>
      <c r="AB363" s="176">
        <f t="shared" si="427"/>
        <v>0</v>
      </c>
      <c r="AC363" s="176">
        <f t="shared" si="427"/>
        <v>0</v>
      </c>
      <c r="AD363" s="176">
        <f t="shared" si="427"/>
        <v>0</v>
      </c>
      <c r="AE363" s="176">
        <f t="shared" si="427"/>
        <v>0</v>
      </c>
      <c r="AF363" s="176">
        <f t="shared" si="427"/>
        <v>0</v>
      </c>
      <c r="AG363" s="176">
        <f t="shared" si="427"/>
        <v>0</v>
      </c>
      <c r="AH363" s="176">
        <f t="shared" si="427"/>
        <v>0</v>
      </c>
      <c r="AI363" s="176">
        <f t="shared" si="427"/>
        <v>0</v>
      </c>
      <c r="AJ363" s="176">
        <f t="shared" si="427"/>
        <v>0</v>
      </c>
      <c r="AK363" s="176">
        <f t="shared" si="427"/>
        <v>0</v>
      </c>
      <c r="AL363" s="176">
        <f t="shared" si="427"/>
        <v>0</v>
      </c>
      <c r="AM363" s="176">
        <f t="shared" si="427"/>
        <v>0</v>
      </c>
      <c r="AN363" s="176">
        <f t="shared" si="427"/>
        <v>0</v>
      </c>
      <c r="AO363" s="176">
        <f t="shared" si="427"/>
        <v>0</v>
      </c>
      <c r="AP363" s="176">
        <f t="shared" si="427"/>
        <v>0</v>
      </c>
      <c r="AQ363" s="176">
        <f t="shared" si="422"/>
        <v>0</v>
      </c>
      <c r="AR363" s="176">
        <f t="shared" si="422"/>
        <v>0</v>
      </c>
      <c r="AS363" s="176">
        <f t="shared" si="422"/>
        <v>0</v>
      </c>
      <c r="AT363" s="176">
        <f t="shared" si="422"/>
        <v>0</v>
      </c>
      <c r="AU363" s="176">
        <f t="shared" si="422"/>
        <v>0</v>
      </c>
      <c r="AV363" s="176">
        <f t="shared" si="422"/>
        <v>0</v>
      </c>
      <c r="AW363" s="176">
        <f t="shared" si="422"/>
        <v>0</v>
      </c>
      <c r="AX363" s="176">
        <f t="shared" si="422"/>
        <v>0</v>
      </c>
      <c r="AY363" s="176">
        <f t="shared" si="422"/>
        <v>0</v>
      </c>
      <c r="AZ363" s="176">
        <f t="shared" si="422"/>
        <v>0</v>
      </c>
      <c r="BA363" s="176">
        <f t="shared" si="422"/>
        <v>0</v>
      </c>
      <c r="BB363" s="176">
        <f t="shared" si="422"/>
        <v>0</v>
      </c>
      <c r="BC363" s="176">
        <f t="shared" si="422"/>
        <v>0</v>
      </c>
      <c r="BD363" s="176">
        <f t="shared" si="422"/>
        <v>0</v>
      </c>
      <c r="BE363" s="176">
        <f t="shared" si="422"/>
        <v>0</v>
      </c>
      <c r="BF363" s="176">
        <f t="shared" si="403"/>
        <v>0</v>
      </c>
      <c r="BG363" s="176">
        <f t="shared" si="423"/>
        <v>0</v>
      </c>
      <c r="BH363" s="176">
        <f t="shared" si="423"/>
        <v>0</v>
      </c>
      <c r="BI363" s="176">
        <f t="shared" si="423"/>
        <v>0</v>
      </c>
      <c r="BJ363" s="176">
        <f t="shared" si="423"/>
        <v>0</v>
      </c>
      <c r="BK363" s="176">
        <f t="shared" si="423"/>
        <v>0</v>
      </c>
      <c r="BL363" s="176">
        <f t="shared" si="423"/>
        <v>0</v>
      </c>
      <c r="BM363" s="176">
        <f t="shared" si="423"/>
        <v>0</v>
      </c>
      <c r="BN363" s="176">
        <f t="shared" si="423"/>
        <v>0</v>
      </c>
      <c r="BO363" s="176">
        <f t="shared" si="423"/>
        <v>0</v>
      </c>
      <c r="BP363" s="176">
        <f t="shared" si="423"/>
        <v>0</v>
      </c>
      <c r="BQ363" s="176">
        <f t="shared" si="423"/>
        <v>0</v>
      </c>
      <c r="BR363" s="176">
        <f t="shared" si="423"/>
        <v>0</v>
      </c>
      <c r="BS363" s="176">
        <f t="shared" si="423"/>
        <v>0</v>
      </c>
      <c r="BT363" s="176">
        <f t="shared" si="423"/>
        <v>0</v>
      </c>
      <c r="BU363" s="176">
        <f t="shared" si="423"/>
        <v>0</v>
      </c>
      <c r="BV363" s="176">
        <f t="shared" si="428"/>
        <v>0</v>
      </c>
      <c r="BW363" s="176">
        <f t="shared" si="428"/>
        <v>0</v>
      </c>
      <c r="BX363" s="176">
        <f t="shared" si="428"/>
        <v>0</v>
      </c>
      <c r="BY363" s="176">
        <f t="shared" si="428"/>
        <v>0</v>
      </c>
      <c r="BZ363" s="176">
        <f t="shared" si="428"/>
        <v>0</v>
      </c>
      <c r="CA363" s="176">
        <f t="shared" si="428"/>
        <v>0</v>
      </c>
      <c r="CB363" s="176">
        <f t="shared" si="428"/>
        <v>0</v>
      </c>
      <c r="CC363" s="176">
        <f t="shared" si="428"/>
        <v>0</v>
      </c>
      <c r="CD363" s="176">
        <f t="shared" si="428"/>
        <v>0</v>
      </c>
      <c r="CE363" s="176">
        <f t="shared" si="428"/>
        <v>0</v>
      </c>
      <c r="CF363" s="176">
        <f t="shared" si="428"/>
        <v>0</v>
      </c>
      <c r="CG363" s="176">
        <f t="shared" si="428"/>
        <v>0</v>
      </c>
      <c r="CH363" s="176">
        <f t="shared" si="428"/>
        <v>0</v>
      </c>
      <c r="CI363" s="176">
        <f t="shared" si="428"/>
        <v>0</v>
      </c>
      <c r="CJ363" s="176">
        <f t="shared" si="428"/>
        <v>0</v>
      </c>
      <c r="CK363" s="176">
        <f t="shared" si="428"/>
        <v>0</v>
      </c>
      <c r="CL363" s="176">
        <f t="shared" si="429"/>
        <v>0</v>
      </c>
      <c r="CM363" s="176">
        <f t="shared" si="429"/>
        <v>0</v>
      </c>
      <c r="CN363" s="176">
        <f t="shared" si="429"/>
        <v>0</v>
      </c>
      <c r="CO363" s="176">
        <f t="shared" si="429"/>
        <v>0</v>
      </c>
      <c r="CP363" s="176">
        <f t="shared" si="429"/>
        <v>0</v>
      </c>
      <c r="CQ363" s="176">
        <f t="shared" si="429"/>
        <v>0</v>
      </c>
      <c r="CR363" s="176">
        <f t="shared" si="429"/>
        <v>0</v>
      </c>
      <c r="CS363" s="176">
        <f t="shared" si="429"/>
        <v>0</v>
      </c>
      <c r="CT363" s="176">
        <f t="shared" si="429"/>
        <v>0</v>
      </c>
      <c r="CU363" s="176">
        <f t="shared" si="429"/>
        <v>0</v>
      </c>
      <c r="CV363" s="176">
        <f t="shared" si="429"/>
        <v>0</v>
      </c>
      <c r="CW363" s="176">
        <f t="shared" si="421"/>
        <v>0</v>
      </c>
      <c r="CX363" s="176">
        <f t="shared" si="421"/>
        <v>0</v>
      </c>
      <c r="CY363" s="176">
        <f t="shared" si="421"/>
        <v>0</v>
      </c>
      <c r="CZ363" s="176">
        <f t="shared" si="421"/>
        <v>0</v>
      </c>
      <c r="DA363" s="176">
        <f t="shared" si="421"/>
        <v>0</v>
      </c>
      <c r="DB363" s="176">
        <f t="shared" si="421"/>
        <v>0</v>
      </c>
      <c r="DC363" s="176">
        <f t="shared" si="421"/>
        <v>0</v>
      </c>
      <c r="DD363" s="176">
        <f t="shared" si="421"/>
        <v>0</v>
      </c>
      <c r="DE363" s="176">
        <f t="shared" si="421"/>
        <v>0</v>
      </c>
      <c r="DF363" s="176">
        <f t="shared" si="421"/>
        <v>0</v>
      </c>
    </row>
    <row r="364" spans="2:110" ht="12.75" customHeight="1" x14ac:dyDescent="0.25">
      <c r="B364" s="174"/>
      <c r="C364" s="174"/>
      <c r="D364" s="174">
        <f t="shared" si="413"/>
        <v>0</v>
      </c>
      <c r="E364"/>
      <c r="F364"/>
      <c r="G364" s="177">
        <v>351</v>
      </c>
      <c r="H364" s="176">
        <f t="shared" si="414"/>
        <v>54.423197788238312</v>
      </c>
      <c r="I364" s="176">
        <f t="shared" si="415"/>
        <v>0</v>
      </c>
      <c r="K364" s="176">
        <f t="shared" si="426"/>
        <v>0</v>
      </c>
      <c r="L364" s="176">
        <f t="shared" si="426"/>
        <v>0</v>
      </c>
      <c r="M364" s="176">
        <f t="shared" si="426"/>
        <v>0</v>
      </c>
      <c r="N364" s="176">
        <f t="shared" si="426"/>
        <v>0</v>
      </c>
      <c r="O364" s="176">
        <f t="shared" si="426"/>
        <v>0</v>
      </c>
      <c r="P364" s="176">
        <f t="shared" si="426"/>
        <v>0</v>
      </c>
      <c r="Q364" s="176">
        <f t="shared" si="426"/>
        <v>0</v>
      </c>
      <c r="R364" s="176">
        <f t="shared" si="426"/>
        <v>0</v>
      </c>
      <c r="S364" s="176">
        <f t="shared" si="426"/>
        <v>0</v>
      </c>
      <c r="T364" s="176">
        <f t="shared" si="426"/>
        <v>0</v>
      </c>
      <c r="U364" s="176">
        <f t="shared" si="426"/>
        <v>0</v>
      </c>
      <c r="V364" s="176">
        <f t="shared" si="426"/>
        <v>0</v>
      </c>
      <c r="W364" s="176">
        <f t="shared" si="426"/>
        <v>0</v>
      </c>
      <c r="X364" s="176">
        <f t="shared" si="426"/>
        <v>0</v>
      </c>
      <c r="Y364" s="176">
        <f t="shared" si="426"/>
        <v>0</v>
      </c>
      <c r="Z364" s="176">
        <f t="shared" si="426"/>
        <v>0</v>
      </c>
      <c r="AA364" s="176">
        <f t="shared" si="427"/>
        <v>0</v>
      </c>
      <c r="AB364" s="176">
        <f t="shared" si="427"/>
        <v>0</v>
      </c>
      <c r="AC364" s="176">
        <f t="shared" si="427"/>
        <v>0</v>
      </c>
      <c r="AD364" s="176">
        <f t="shared" si="427"/>
        <v>0</v>
      </c>
      <c r="AE364" s="176">
        <f t="shared" si="427"/>
        <v>0</v>
      </c>
      <c r="AF364" s="176">
        <f t="shared" si="427"/>
        <v>0</v>
      </c>
      <c r="AG364" s="176">
        <f t="shared" si="427"/>
        <v>0</v>
      </c>
      <c r="AH364" s="176">
        <f t="shared" si="427"/>
        <v>0</v>
      </c>
      <c r="AI364" s="176">
        <f t="shared" si="427"/>
        <v>0</v>
      </c>
      <c r="AJ364" s="176">
        <f t="shared" si="427"/>
        <v>0</v>
      </c>
      <c r="AK364" s="176">
        <f t="shared" si="427"/>
        <v>0</v>
      </c>
      <c r="AL364" s="176">
        <f t="shared" si="427"/>
        <v>0</v>
      </c>
      <c r="AM364" s="176">
        <f t="shared" si="427"/>
        <v>0</v>
      </c>
      <c r="AN364" s="176">
        <f t="shared" si="427"/>
        <v>0</v>
      </c>
      <c r="AO364" s="176">
        <f t="shared" si="427"/>
        <v>0</v>
      </c>
      <c r="AP364" s="176">
        <f t="shared" si="427"/>
        <v>0</v>
      </c>
      <c r="AQ364" s="176">
        <f t="shared" si="422"/>
        <v>0</v>
      </c>
      <c r="AR364" s="176">
        <f t="shared" si="422"/>
        <v>0</v>
      </c>
      <c r="AS364" s="176">
        <f t="shared" si="422"/>
        <v>0</v>
      </c>
      <c r="AT364" s="176">
        <f t="shared" si="422"/>
        <v>0</v>
      </c>
      <c r="AU364" s="176">
        <f t="shared" si="422"/>
        <v>0</v>
      </c>
      <c r="AV364" s="176">
        <f t="shared" si="422"/>
        <v>0</v>
      </c>
      <c r="AW364" s="176">
        <f t="shared" si="422"/>
        <v>0</v>
      </c>
      <c r="AX364" s="176">
        <f t="shared" si="422"/>
        <v>0</v>
      </c>
      <c r="AY364" s="176">
        <f t="shared" si="422"/>
        <v>0</v>
      </c>
      <c r="AZ364" s="176">
        <f t="shared" si="422"/>
        <v>0</v>
      </c>
      <c r="BA364" s="176">
        <f t="shared" si="422"/>
        <v>0</v>
      </c>
      <c r="BB364" s="176">
        <f t="shared" si="422"/>
        <v>0</v>
      </c>
      <c r="BC364" s="176">
        <f t="shared" si="422"/>
        <v>0</v>
      </c>
      <c r="BD364" s="176">
        <f t="shared" ref="BD364:BF364" si="430">+NORMDIST($H364,BD$12,BD$13,FALSE)</f>
        <v>0</v>
      </c>
      <c r="BE364" s="176">
        <f t="shared" si="430"/>
        <v>0</v>
      </c>
      <c r="BF364" s="176">
        <f t="shared" si="430"/>
        <v>0</v>
      </c>
      <c r="BG364" s="176">
        <f t="shared" si="423"/>
        <v>0</v>
      </c>
      <c r="BH364" s="176">
        <f t="shared" si="423"/>
        <v>0</v>
      </c>
      <c r="BI364" s="176">
        <f t="shared" si="423"/>
        <v>0</v>
      </c>
      <c r="BJ364" s="176">
        <f t="shared" si="423"/>
        <v>0</v>
      </c>
      <c r="BK364" s="176">
        <f t="shared" si="423"/>
        <v>0</v>
      </c>
      <c r="BL364" s="176">
        <f t="shared" si="423"/>
        <v>0</v>
      </c>
      <c r="BM364" s="176">
        <f t="shared" si="423"/>
        <v>0</v>
      </c>
      <c r="BN364" s="176">
        <f t="shared" si="423"/>
        <v>0</v>
      </c>
      <c r="BO364" s="176">
        <f t="shared" si="423"/>
        <v>0</v>
      </c>
      <c r="BP364" s="176">
        <f t="shared" si="423"/>
        <v>0</v>
      </c>
      <c r="BQ364" s="176">
        <f t="shared" si="423"/>
        <v>0</v>
      </c>
      <c r="BR364" s="176">
        <f t="shared" si="423"/>
        <v>0</v>
      </c>
      <c r="BS364" s="176">
        <f t="shared" si="423"/>
        <v>0</v>
      </c>
      <c r="BT364" s="176">
        <f t="shared" si="423"/>
        <v>0</v>
      </c>
      <c r="BU364" s="176">
        <f t="shared" si="423"/>
        <v>0</v>
      </c>
      <c r="BV364" s="176">
        <f t="shared" si="428"/>
        <v>0</v>
      </c>
      <c r="BW364" s="176">
        <f t="shared" si="428"/>
        <v>0</v>
      </c>
      <c r="BX364" s="176">
        <f t="shared" si="428"/>
        <v>0</v>
      </c>
      <c r="BY364" s="176">
        <f t="shared" si="428"/>
        <v>0</v>
      </c>
      <c r="BZ364" s="176">
        <f t="shared" si="428"/>
        <v>0</v>
      </c>
      <c r="CA364" s="176">
        <f t="shared" si="428"/>
        <v>0</v>
      </c>
      <c r="CB364" s="176">
        <f t="shared" si="428"/>
        <v>0</v>
      </c>
      <c r="CC364" s="176">
        <f t="shared" si="428"/>
        <v>0</v>
      </c>
      <c r="CD364" s="176">
        <f t="shared" si="428"/>
        <v>0</v>
      </c>
      <c r="CE364" s="176">
        <f t="shared" si="428"/>
        <v>0</v>
      </c>
      <c r="CF364" s="176">
        <f t="shared" si="428"/>
        <v>0</v>
      </c>
      <c r="CG364" s="176">
        <f t="shared" si="428"/>
        <v>0</v>
      </c>
      <c r="CH364" s="176">
        <f t="shared" si="428"/>
        <v>0</v>
      </c>
      <c r="CI364" s="176">
        <f t="shared" si="428"/>
        <v>0</v>
      </c>
      <c r="CJ364" s="176">
        <f t="shared" si="428"/>
        <v>0</v>
      </c>
      <c r="CK364" s="176">
        <f t="shared" si="428"/>
        <v>0</v>
      </c>
      <c r="CL364" s="176">
        <f t="shared" si="429"/>
        <v>0</v>
      </c>
      <c r="CM364" s="176">
        <f t="shared" si="429"/>
        <v>0</v>
      </c>
      <c r="CN364" s="176">
        <f t="shared" si="429"/>
        <v>0</v>
      </c>
      <c r="CO364" s="176">
        <f t="shared" si="429"/>
        <v>0</v>
      </c>
      <c r="CP364" s="176">
        <f t="shared" si="429"/>
        <v>0</v>
      </c>
      <c r="CQ364" s="176">
        <f t="shared" si="429"/>
        <v>0</v>
      </c>
      <c r="CR364" s="176">
        <f t="shared" si="429"/>
        <v>0</v>
      </c>
      <c r="CS364" s="176">
        <f t="shared" si="429"/>
        <v>0</v>
      </c>
      <c r="CT364" s="176">
        <f t="shared" si="429"/>
        <v>0</v>
      </c>
      <c r="CU364" s="176">
        <f t="shared" si="429"/>
        <v>0</v>
      </c>
      <c r="CV364" s="176">
        <f t="shared" si="429"/>
        <v>0</v>
      </c>
      <c r="CW364" s="176">
        <f t="shared" si="421"/>
        <v>0</v>
      </c>
      <c r="CX364" s="176">
        <f t="shared" si="421"/>
        <v>0</v>
      </c>
      <c r="CY364" s="176">
        <f t="shared" si="421"/>
        <v>0</v>
      </c>
      <c r="CZ364" s="176">
        <f t="shared" si="421"/>
        <v>0</v>
      </c>
      <c r="DA364" s="176">
        <f t="shared" si="421"/>
        <v>0</v>
      </c>
      <c r="DB364" s="176">
        <f t="shared" si="421"/>
        <v>0</v>
      </c>
      <c r="DC364" s="176">
        <f t="shared" si="421"/>
        <v>0</v>
      </c>
      <c r="DD364" s="176">
        <f t="shared" si="421"/>
        <v>0</v>
      </c>
      <c r="DE364" s="176">
        <f t="shared" si="421"/>
        <v>0</v>
      </c>
      <c r="DF364" s="176">
        <f t="shared" si="421"/>
        <v>0</v>
      </c>
    </row>
    <row r="365" spans="2:110" ht="12.75" customHeight="1" x14ac:dyDescent="0.25">
      <c r="B365" s="174"/>
      <c r="C365" s="174"/>
      <c r="D365" s="174">
        <f t="shared" si="413"/>
        <v>0</v>
      </c>
      <c r="E365"/>
      <c r="F365"/>
      <c r="G365" s="177">
        <v>352</v>
      </c>
      <c r="H365" s="176">
        <f t="shared" si="414"/>
        <v>54.57824963378885</v>
      </c>
      <c r="I365" s="176">
        <f t="shared" si="415"/>
        <v>0</v>
      </c>
      <c r="K365" s="176">
        <f t="shared" si="426"/>
        <v>0</v>
      </c>
      <c r="L365" s="176">
        <f t="shared" si="426"/>
        <v>0</v>
      </c>
      <c r="M365" s="176">
        <f t="shared" si="426"/>
        <v>0</v>
      </c>
      <c r="N365" s="176">
        <f t="shared" si="426"/>
        <v>0</v>
      </c>
      <c r="O365" s="176">
        <f t="shared" si="426"/>
        <v>0</v>
      </c>
      <c r="P365" s="176">
        <f t="shared" si="426"/>
        <v>0</v>
      </c>
      <c r="Q365" s="176">
        <f t="shared" si="426"/>
        <v>0</v>
      </c>
      <c r="R365" s="176">
        <f t="shared" si="426"/>
        <v>0</v>
      </c>
      <c r="S365" s="176">
        <f t="shared" si="426"/>
        <v>0</v>
      </c>
      <c r="T365" s="176">
        <f t="shared" si="426"/>
        <v>0</v>
      </c>
      <c r="U365" s="176">
        <f t="shared" si="426"/>
        <v>0</v>
      </c>
      <c r="V365" s="176">
        <f t="shared" si="426"/>
        <v>0</v>
      </c>
      <c r="W365" s="176">
        <f t="shared" si="426"/>
        <v>0</v>
      </c>
      <c r="X365" s="176">
        <f t="shared" si="426"/>
        <v>0</v>
      </c>
      <c r="Y365" s="176">
        <f t="shared" si="426"/>
        <v>0</v>
      </c>
      <c r="Z365" s="176">
        <f t="shared" si="426"/>
        <v>0</v>
      </c>
      <c r="AA365" s="176">
        <f t="shared" si="427"/>
        <v>0</v>
      </c>
      <c r="AB365" s="176">
        <f t="shared" si="427"/>
        <v>0</v>
      </c>
      <c r="AC365" s="176">
        <f t="shared" si="427"/>
        <v>0</v>
      </c>
      <c r="AD365" s="176">
        <f t="shared" si="427"/>
        <v>0</v>
      </c>
      <c r="AE365" s="176">
        <f t="shared" si="427"/>
        <v>0</v>
      </c>
      <c r="AF365" s="176">
        <f t="shared" si="427"/>
        <v>0</v>
      </c>
      <c r="AG365" s="176">
        <f t="shared" si="427"/>
        <v>0</v>
      </c>
      <c r="AH365" s="176">
        <f t="shared" si="427"/>
        <v>0</v>
      </c>
      <c r="AI365" s="176">
        <f t="shared" si="427"/>
        <v>0</v>
      </c>
      <c r="AJ365" s="176">
        <f t="shared" si="427"/>
        <v>0</v>
      </c>
      <c r="AK365" s="176">
        <f t="shared" si="427"/>
        <v>0</v>
      </c>
      <c r="AL365" s="176">
        <f t="shared" si="427"/>
        <v>0</v>
      </c>
      <c r="AM365" s="176">
        <f t="shared" si="427"/>
        <v>0</v>
      </c>
      <c r="AN365" s="176">
        <f t="shared" si="427"/>
        <v>0</v>
      </c>
      <c r="AO365" s="176">
        <f t="shared" si="427"/>
        <v>0</v>
      </c>
      <c r="AP365" s="176">
        <f t="shared" si="427"/>
        <v>0</v>
      </c>
      <c r="AQ365" s="176">
        <f t="shared" ref="AQ365:BF380" si="431">+NORMDIST($H365,AQ$12,AQ$13,FALSE)</f>
        <v>0</v>
      </c>
      <c r="AR365" s="176">
        <f t="shared" si="431"/>
        <v>0</v>
      </c>
      <c r="AS365" s="176">
        <f t="shared" si="431"/>
        <v>0</v>
      </c>
      <c r="AT365" s="176">
        <f t="shared" si="431"/>
        <v>0</v>
      </c>
      <c r="AU365" s="176">
        <f t="shared" si="431"/>
        <v>0</v>
      </c>
      <c r="AV365" s="176">
        <f t="shared" si="431"/>
        <v>0</v>
      </c>
      <c r="AW365" s="176">
        <f t="shared" si="431"/>
        <v>0</v>
      </c>
      <c r="AX365" s="176">
        <f t="shared" si="431"/>
        <v>0</v>
      </c>
      <c r="AY365" s="176">
        <f t="shared" si="431"/>
        <v>0</v>
      </c>
      <c r="AZ365" s="176">
        <f t="shared" si="431"/>
        <v>0</v>
      </c>
      <c r="BA365" s="176">
        <f t="shared" si="431"/>
        <v>0</v>
      </c>
      <c r="BB365" s="176">
        <f t="shared" si="431"/>
        <v>0</v>
      </c>
      <c r="BC365" s="176">
        <f t="shared" si="431"/>
        <v>0</v>
      </c>
      <c r="BD365" s="176">
        <f t="shared" si="431"/>
        <v>0</v>
      </c>
      <c r="BE365" s="176">
        <f t="shared" si="431"/>
        <v>0</v>
      </c>
      <c r="BF365" s="176">
        <f t="shared" si="431"/>
        <v>0</v>
      </c>
      <c r="BG365" s="176">
        <f t="shared" si="423"/>
        <v>0</v>
      </c>
      <c r="BH365" s="176">
        <f t="shared" si="423"/>
        <v>0</v>
      </c>
      <c r="BI365" s="176">
        <f t="shared" si="423"/>
        <v>0</v>
      </c>
      <c r="BJ365" s="176">
        <f t="shared" si="423"/>
        <v>0</v>
      </c>
      <c r="BK365" s="176">
        <f t="shared" si="423"/>
        <v>0</v>
      </c>
      <c r="BL365" s="176">
        <f t="shared" si="423"/>
        <v>0</v>
      </c>
      <c r="BM365" s="176">
        <f t="shared" si="423"/>
        <v>0</v>
      </c>
      <c r="BN365" s="176">
        <f t="shared" si="423"/>
        <v>0</v>
      </c>
      <c r="BO365" s="176">
        <f t="shared" si="423"/>
        <v>0</v>
      </c>
      <c r="BP365" s="176">
        <f t="shared" si="423"/>
        <v>0</v>
      </c>
      <c r="BQ365" s="176">
        <f t="shared" si="423"/>
        <v>0</v>
      </c>
      <c r="BR365" s="176">
        <f t="shared" si="423"/>
        <v>0</v>
      </c>
      <c r="BS365" s="176">
        <f t="shared" si="423"/>
        <v>0</v>
      </c>
      <c r="BT365" s="176">
        <f t="shared" si="423"/>
        <v>0</v>
      </c>
      <c r="BU365" s="176">
        <f t="shared" si="423"/>
        <v>0</v>
      </c>
      <c r="BV365" s="176">
        <f t="shared" si="428"/>
        <v>0</v>
      </c>
      <c r="BW365" s="176">
        <f t="shared" si="428"/>
        <v>0</v>
      </c>
      <c r="BX365" s="176">
        <f t="shared" si="428"/>
        <v>0</v>
      </c>
      <c r="BY365" s="176">
        <f t="shared" si="428"/>
        <v>0</v>
      </c>
      <c r="BZ365" s="176">
        <f t="shared" si="428"/>
        <v>0</v>
      </c>
      <c r="CA365" s="176">
        <f t="shared" si="428"/>
        <v>0</v>
      </c>
      <c r="CB365" s="176">
        <f t="shared" si="428"/>
        <v>0</v>
      </c>
      <c r="CC365" s="176">
        <f t="shared" si="428"/>
        <v>0</v>
      </c>
      <c r="CD365" s="176">
        <f t="shared" si="428"/>
        <v>0</v>
      </c>
      <c r="CE365" s="176">
        <f t="shared" si="428"/>
        <v>0</v>
      </c>
      <c r="CF365" s="176">
        <f t="shared" si="428"/>
        <v>0</v>
      </c>
      <c r="CG365" s="176">
        <f t="shared" si="428"/>
        <v>0</v>
      </c>
      <c r="CH365" s="176">
        <f t="shared" si="428"/>
        <v>0</v>
      </c>
      <c r="CI365" s="176">
        <f t="shared" si="428"/>
        <v>0</v>
      </c>
      <c r="CJ365" s="176">
        <f t="shared" si="428"/>
        <v>0</v>
      </c>
      <c r="CK365" s="176">
        <f t="shared" si="428"/>
        <v>0</v>
      </c>
      <c r="CL365" s="176">
        <f t="shared" si="429"/>
        <v>0</v>
      </c>
      <c r="CM365" s="176">
        <f t="shared" si="429"/>
        <v>0</v>
      </c>
      <c r="CN365" s="176">
        <f t="shared" si="429"/>
        <v>0</v>
      </c>
      <c r="CO365" s="176">
        <f t="shared" si="429"/>
        <v>0</v>
      </c>
      <c r="CP365" s="176">
        <f t="shared" si="429"/>
        <v>0</v>
      </c>
      <c r="CQ365" s="176">
        <f t="shared" si="429"/>
        <v>0</v>
      </c>
      <c r="CR365" s="176">
        <f t="shared" si="429"/>
        <v>0</v>
      </c>
      <c r="CS365" s="176">
        <f t="shared" si="429"/>
        <v>0</v>
      </c>
      <c r="CT365" s="176">
        <f t="shared" si="429"/>
        <v>0</v>
      </c>
      <c r="CU365" s="176">
        <f t="shared" si="429"/>
        <v>0</v>
      </c>
      <c r="CV365" s="176">
        <f t="shared" si="429"/>
        <v>0</v>
      </c>
      <c r="CW365" s="176">
        <f t="shared" si="421"/>
        <v>0</v>
      </c>
      <c r="CX365" s="176">
        <f t="shared" si="421"/>
        <v>0</v>
      </c>
      <c r="CY365" s="176">
        <f t="shared" si="421"/>
        <v>0</v>
      </c>
      <c r="CZ365" s="176">
        <f t="shared" si="421"/>
        <v>0</v>
      </c>
      <c r="DA365" s="176">
        <f t="shared" si="421"/>
        <v>0</v>
      </c>
      <c r="DB365" s="176">
        <f t="shared" si="421"/>
        <v>0</v>
      </c>
      <c r="DC365" s="176">
        <f t="shared" si="421"/>
        <v>0</v>
      </c>
      <c r="DD365" s="176">
        <f t="shared" si="421"/>
        <v>0</v>
      </c>
      <c r="DE365" s="176">
        <f t="shared" si="421"/>
        <v>0</v>
      </c>
      <c r="DF365" s="176">
        <f t="shared" si="421"/>
        <v>0</v>
      </c>
    </row>
    <row r="366" spans="2:110" ht="12.75" customHeight="1" x14ac:dyDescent="0.25">
      <c r="B366" s="174"/>
      <c r="C366" s="174"/>
      <c r="D366" s="174">
        <f t="shared" si="413"/>
        <v>0</v>
      </c>
      <c r="E366"/>
      <c r="F366"/>
      <c r="G366" s="177">
        <v>353</v>
      </c>
      <c r="H366" s="176">
        <f t="shared" si="414"/>
        <v>54.733301479339382</v>
      </c>
      <c r="I366" s="176">
        <f t="shared" si="415"/>
        <v>0</v>
      </c>
      <c r="K366" s="176">
        <f t="shared" si="426"/>
        <v>0</v>
      </c>
      <c r="L366" s="176">
        <f t="shared" si="426"/>
        <v>0</v>
      </c>
      <c r="M366" s="176">
        <f t="shared" si="426"/>
        <v>0</v>
      </c>
      <c r="N366" s="176">
        <f t="shared" si="426"/>
        <v>0</v>
      </c>
      <c r="O366" s="176">
        <f t="shared" si="426"/>
        <v>0</v>
      </c>
      <c r="P366" s="176">
        <f t="shared" si="426"/>
        <v>0</v>
      </c>
      <c r="Q366" s="176">
        <f t="shared" si="426"/>
        <v>0</v>
      </c>
      <c r="R366" s="176">
        <f t="shared" si="426"/>
        <v>0</v>
      </c>
      <c r="S366" s="176">
        <f t="shared" si="426"/>
        <v>0</v>
      </c>
      <c r="T366" s="176">
        <f t="shared" si="426"/>
        <v>0</v>
      </c>
      <c r="U366" s="176">
        <f t="shared" si="426"/>
        <v>0</v>
      </c>
      <c r="V366" s="176">
        <f t="shared" si="426"/>
        <v>0</v>
      </c>
      <c r="W366" s="176">
        <f t="shared" si="426"/>
        <v>0</v>
      </c>
      <c r="X366" s="176">
        <f t="shared" si="426"/>
        <v>0</v>
      </c>
      <c r="Y366" s="176">
        <f t="shared" si="426"/>
        <v>0</v>
      </c>
      <c r="Z366" s="176">
        <f t="shared" si="426"/>
        <v>0</v>
      </c>
      <c r="AA366" s="176">
        <f t="shared" si="427"/>
        <v>0</v>
      </c>
      <c r="AB366" s="176">
        <f t="shared" si="427"/>
        <v>0</v>
      </c>
      <c r="AC366" s="176">
        <f t="shared" si="427"/>
        <v>0</v>
      </c>
      <c r="AD366" s="176">
        <f t="shared" si="427"/>
        <v>0</v>
      </c>
      <c r="AE366" s="176">
        <f t="shared" si="427"/>
        <v>0</v>
      </c>
      <c r="AF366" s="176">
        <f t="shared" si="427"/>
        <v>0</v>
      </c>
      <c r="AG366" s="176">
        <f t="shared" si="427"/>
        <v>0</v>
      </c>
      <c r="AH366" s="176">
        <f t="shared" si="427"/>
        <v>0</v>
      </c>
      <c r="AI366" s="176">
        <f t="shared" si="427"/>
        <v>0</v>
      </c>
      <c r="AJ366" s="176">
        <f t="shared" si="427"/>
        <v>0</v>
      </c>
      <c r="AK366" s="176">
        <f t="shared" si="427"/>
        <v>0</v>
      </c>
      <c r="AL366" s="176">
        <f t="shared" si="427"/>
        <v>0</v>
      </c>
      <c r="AM366" s="176">
        <f t="shared" si="427"/>
        <v>0</v>
      </c>
      <c r="AN366" s="176">
        <f t="shared" si="427"/>
        <v>0</v>
      </c>
      <c r="AO366" s="176">
        <f t="shared" si="427"/>
        <v>0</v>
      </c>
      <c r="AP366" s="176">
        <f t="shared" si="427"/>
        <v>0</v>
      </c>
      <c r="AQ366" s="176">
        <f t="shared" si="431"/>
        <v>0</v>
      </c>
      <c r="AR366" s="176">
        <f t="shared" si="431"/>
        <v>0</v>
      </c>
      <c r="AS366" s="176">
        <f t="shared" si="431"/>
        <v>0</v>
      </c>
      <c r="AT366" s="176">
        <f t="shared" si="431"/>
        <v>0</v>
      </c>
      <c r="AU366" s="176">
        <f t="shared" si="431"/>
        <v>0</v>
      </c>
      <c r="AV366" s="176">
        <f t="shared" si="431"/>
        <v>0</v>
      </c>
      <c r="AW366" s="176">
        <f t="shared" si="431"/>
        <v>0</v>
      </c>
      <c r="AX366" s="176">
        <f t="shared" si="431"/>
        <v>0</v>
      </c>
      <c r="AY366" s="176">
        <f t="shared" si="431"/>
        <v>0</v>
      </c>
      <c r="AZ366" s="176">
        <f t="shared" si="431"/>
        <v>0</v>
      </c>
      <c r="BA366" s="176">
        <f t="shared" si="431"/>
        <v>0</v>
      </c>
      <c r="BB366" s="176">
        <f t="shared" si="431"/>
        <v>0</v>
      </c>
      <c r="BC366" s="176">
        <f t="shared" si="431"/>
        <v>0</v>
      </c>
      <c r="BD366" s="176">
        <f t="shared" si="431"/>
        <v>0</v>
      </c>
      <c r="BE366" s="176">
        <f t="shared" si="431"/>
        <v>0</v>
      </c>
      <c r="BF366" s="176">
        <f t="shared" si="431"/>
        <v>0</v>
      </c>
      <c r="BG366" s="176">
        <f t="shared" si="423"/>
        <v>0</v>
      </c>
      <c r="BH366" s="176">
        <f t="shared" si="423"/>
        <v>0</v>
      </c>
      <c r="BI366" s="176">
        <f t="shared" si="423"/>
        <v>0</v>
      </c>
      <c r="BJ366" s="176">
        <f t="shared" si="423"/>
        <v>0</v>
      </c>
      <c r="BK366" s="176">
        <f t="shared" si="423"/>
        <v>0</v>
      </c>
      <c r="BL366" s="176">
        <f t="shared" si="423"/>
        <v>0</v>
      </c>
      <c r="BM366" s="176">
        <f t="shared" ref="BM366:BV366" si="432">+NORMDIST($H366,BM$12,BM$13,FALSE)</f>
        <v>0</v>
      </c>
      <c r="BN366" s="176">
        <f t="shared" si="432"/>
        <v>0</v>
      </c>
      <c r="BO366" s="176">
        <f t="shared" si="432"/>
        <v>0</v>
      </c>
      <c r="BP366" s="176">
        <f t="shared" si="432"/>
        <v>0</v>
      </c>
      <c r="BQ366" s="176">
        <f t="shared" si="432"/>
        <v>0</v>
      </c>
      <c r="BR366" s="176">
        <f t="shared" si="432"/>
        <v>0</v>
      </c>
      <c r="BS366" s="176">
        <f t="shared" si="432"/>
        <v>0</v>
      </c>
      <c r="BT366" s="176">
        <f t="shared" si="432"/>
        <v>0</v>
      </c>
      <c r="BU366" s="176">
        <f t="shared" si="432"/>
        <v>0</v>
      </c>
      <c r="BV366" s="176">
        <f t="shared" si="432"/>
        <v>0</v>
      </c>
      <c r="BW366" s="176">
        <f t="shared" si="428"/>
        <v>0</v>
      </c>
      <c r="BX366" s="176">
        <f t="shared" si="428"/>
        <v>0</v>
      </c>
      <c r="BY366" s="176">
        <f t="shared" si="428"/>
        <v>0</v>
      </c>
      <c r="BZ366" s="176">
        <f t="shared" si="428"/>
        <v>0</v>
      </c>
      <c r="CA366" s="176">
        <f t="shared" si="428"/>
        <v>0</v>
      </c>
      <c r="CB366" s="176">
        <f t="shared" si="428"/>
        <v>0</v>
      </c>
      <c r="CC366" s="176">
        <f t="shared" si="428"/>
        <v>0</v>
      </c>
      <c r="CD366" s="176">
        <f t="shared" si="428"/>
        <v>0</v>
      </c>
      <c r="CE366" s="176">
        <f t="shared" si="428"/>
        <v>0</v>
      </c>
      <c r="CF366" s="176">
        <f t="shared" si="428"/>
        <v>0</v>
      </c>
      <c r="CG366" s="176">
        <f t="shared" si="428"/>
        <v>0</v>
      </c>
      <c r="CH366" s="176">
        <f t="shared" si="428"/>
        <v>0</v>
      </c>
      <c r="CI366" s="176">
        <f t="shared" si="428"/>
        <v>0</v>
      </c>
      <c r="CJ366" s="176">
        <f t="shared" si="428"/>
        <v>0</v>
      </c>
      <c r="CK366" s="176">
        <f t="shared" si="428"/>
        <v>0</v>
      </c>
      <c r="CL366" s="176">
        <f t="shared" si="429"/>
        <v>0</v>
      </c>
      <c r="CM366" s="176">
        <f t="shared" si="429"/>
        <v>0</v>
      </c>
      <c r="CN366" s="176">
        <f t="shared" si="429"/>
        <v>0</v>
      </c>
      <c r="CO366" s="176">
        <f t="shared" si="429"/>
        <v>0</v>
      </c>
      <c r="CP366" s="176">
        <f t="shared" si="429"/>
        <v>0</v>
      </c>
      <c r="CQ366" s="176">
        <f t="shared" si="429"/>
        <v>0</v>
      </c>
      <c r="CR366" s="176">
        <f t="shared" si="429"/>
        <v>0</v>
      </c>
      <c r="CS366" s="176">
        <f t="shared" si="429"/>
        <v>0</v>
      </c>
      <c r="CT366" s="176">
        <f t="shared" si="429"/>
        <v>0</v>
      </c>
      <c r="CU366" s="176">
        <f t="shared" si="429"/>
        <v>0</v>
      </c>
      <c r="CV366" s="176">
        <f t="shared" si="429"/>
        <v>0</v>
      </c>
      <c r="CW366" s="176">
        <f t="shared" si="421"/>
        <v>0</v>
      </c>
      <c r="CX366" s="176">
        <f t="shared" si="421"/>
        <v>0</v>
      </c>
      <c r="CY366" s="176">
        <f t="shared" si="421"/>
        <v>0</v>
      </c>
      <c r="CZ366" s="176">
        <f t="shared" si="421"/>
        <v>0</v>
      </c>
      <c r="DA366" s="176">
        <f t="shared" si="421"/>
        <v>0</v>
      </c>
      <c r="DB366" s="176">
        <f t="shared" si="421"/>
        <v>0</v>
      </c>
      <c r="DC366" s="176">
        <f t="shared" si="421"/>
        <v>0</v>
      </c>
      <c r="DD366" s="176">
        <f t="shared" si="421"/>
        <v>0</v>
      </c>
      <c r="DE366" s="176">
        <f t="shared" si="421"/>
        <v>0</v>
      </c>
      <c r="DF366" s="176">
        <f t="shared" si="421"/>
        <v>0</v>
      </c>
    </row>
    <row r="367" spans="2:110" ht="12.75" customHeight="1" x14ac:dyDescent="0.25">
      <c r="B367" s="174"/>
      <c r="C367" s="174"/>
      <c r="D367" s="174">
        <f t="shared" si="413"/>
        <v>0</v>
      </c>
      <c r="E367"/>
      <c r="F367"/>
      <c r="G367" s="177">
        <v>354</v>
      </c>
      <c r="H367" s="176">
        <f t="shared" si="414"/>
        <v>54.88835332488992</v>
      </c>
      <c r="I367" s="176">
        <f t="shared" si="415"/>
        <v>0</v>
      </c>
      <c r="K367" s="176">
        <f t="shared" si="426"/>
        <v>0</v>
      </c>
      <c r="L367" s="176">
        <f t="shared" si="426"/>
        <v>0</v>
      </c>
      <c r="M367" s="176">
        <f t="shared" si="426"/>
        <v>0</v>
      </c>
      <c r="N367" s="176">
        <f t="shared" si="426"/>
        <v>0</v>
      </c>
      <c r="O367" s="176">
        <f t="shared" si="426"/>
        <v>0</v>
      </c>
      <c r="P367" s="176">
        <f t="shared" si="426"/>
        <v>0</v>
      </c>
      <c r="Q367" s="176">
        <f t="shared" si="426"/>
        <v>0</v>
      </c>
      <c r="R367" s="176">
        <f t="shared" si="426"/>
        <v>0</v>
      </c>
      <c r="S367" s="176">
        <f t="shared" si="426"/>
        <v>0</v>
      </c>
      <c r="T367" s="176">
        <f t="shared" si="426"/>
        <v>0</v>
      </c>
      <c r="U367" s="176">
        <f t="shared" si="426"/>
        <v>0</v>
      </c>
      <c r="V367" s="176">
        <f t="shared" si="426"/>
        <v>0</v>
      </c>
      <c r="W367" s="176">
        <f t="shared" si="426"/>
        <v>0</v>
      </c>
      <c r="X367" s="176">
        <f t="shared" si="426"/>
        <v>0</v>
      </c>
      <c r="Y367" s="176">
        <f t="shared" si="426"/>
        <v>0</v>
      </c>
      <c r="Z367" s="176">
        <f t="shared" si="426"/>
        <v>0</v>
      </c>
      <c r="AA367" s="176">
        <f t="shared" si="427"/>
        <v>0</v>
      </c>
      <c r="AB367" s="176">
        <f t="shared" si="427"/>
        <v>0</v>
      </c>
      <c r="AC367" s="176">
        <f t="shared" si="427"/>
        <v>0</v>
      </c>
      <c r="AD367" s="176">
        <f t="shared" si="427"/>
        <v>0</v>
      </c>
      <c r="AE367" s="176">
        <f t="shared" si="427"/>
        <v>0</v>
      </c>
      <c r="AF367" s="176">
        <f t="shared" si="427"/>
        <v>0</v>
      </c>
      <c r="AG367" s="176">
        <f t="shared" si="427"/>
        <v>0</v>
      </c>
      <c r="AH367" s="176">
        <f t="shared" si="427"/>
        <v>0</v>
      </c>
      <c r="AI367" s="176">
        <f t="shared" si="427"/>
        <v>0</v>
      </c>
      <c r="AJ367" s="176">
        <f t="shared" si="427"/>
        <v>0</v>
      </c>
      <c r="AK367" s="176">
        <f t="shared" si="427"/>
        <v>0</v>
      </c>
      <c r="AL367" s="176">
        <f t="shared" si="427"/>
        <v>0</v>
      </c>
      <c r="AM367" s="176">
        <f t="shared" si="427"/>
        <v>0</v>
      </c>
      <c r="AN367" s="176">
        <f t="shared" si="427"/>
        <v>0</v>
      </c>
      <c r="AO367" s="176">
        <f t="shared" si="427"/>
        <v>0</v>
      </c>
      <c r="AP367" s="176">
        <f t="shared" si="427"/>
        <v>0</v>
      </c>
      <c r="AQ367" s="176">
        <f t="shared" si="431"/>
        <v>0</v>
      </c>
      <c r="AR367" s="176">
        <f t="shared" si="431"/>
        <v>0</v>
      </c>
      <c r="AS367" s="176">
        <f t="shared" si="431"/>
        <v>0</v>
      </c>
      <c r="AT367" s="176">
        <f t="shared" si="431"/>
        <v>0</v>
      </c>
      <c r="AU367" s="176">
        <f t="shared" si="431"/>
        <v>0</v>
      </c>
      <c r="AV367" s="176">
        <f t="shared" si="431"/>
        <v>0</v>
      </c>
      <c r="AW367" s="176">
        <f t="shared" si="431"/>
        <v>0</v>
      </c>
      <c r="AX367" s="176">
        <f t="shared" si="431"/>
        <v>0</v>
      </c>
      <c r="AY367" s="176">
        <f t="shared" si="431"/>
        <v>0</v>
      </c>
      <c r="AZ367" s="176">
        <f t="shared" si="431"/>
        <v>0</v>
      </c>
      <c r="BA367" s="176">
        <f t="shared" si="431"/>
        <v>0</v>
      </c>
      <c r="BB367" s="176">
        <f t="shared" si="431"/>
        <v>0</v>
      </c>
      <c r="BC367" s="176">
        <f t="shared" si="431"/>
        <v>0</v>
      </c>
      <c r="BD367" s="176">
        <f t="shared" si="431"/>
        <v>0</v>
      </c>
      <c r="BE367" s="176">
        <f t="shared" si="431"/>
        <v>0</v>
      </c>
      <c r="BF367" s="176">
        <f t="shared" si="431"/>
        <v>0</v>
      </c>
      <c r="BG367" s="176">
        <f t="shared" ref="BG367:BV382" si="433">+NORMDIST($H367,BG$12,BG$13,FALSE)</f>
        <v>0</v>
      </c>
      <c r="BH367" s="176">
        <f t="shared" si="433"/>
        <v>0</v>
      </c>
      <c r="BI367" s="176">
        <f t="shared" si="433"/>
        <v>0</v>
      </c>
      <c r="BJ367" s="176">
        <f t="shared" si="433"/>
        <v>0</v>
      </c>
      <c r="BK367" s="176">
        <f t="shared" si="433"/>
        <v>0</v>
      </c>
      <c r="BL367" s="176">
        <f t="shared" si="433"/>
        <v>0</v>
      </c>
      <c r="BM367" s="176">
        <f t="shared" si="433"/>
        <v>0</v>
      </c>
      <c r="BN367" s="176">
        <f t="shared" si="433"/>
        <v>0</v>
      </c>
      <c r="BO367" s="176">
        <f t="shared" si="433"/>
        <v>0</v>
      </c>
      <c r="BP367" s="176">
        <f t="shared" si="433"/>
        <v>0</v>
      </c>
      <c r="BQ367" s="176">
        <f t="shared" si="433"/>
        <v>0</v>
      </c>
      <c r="BR367" s="176">
        <f t="shared" si="433"/>
        <v>0</v>
      </c>
      <c r="BS367" s="176">
        <f t="shared" si="433"/>
        <v>0</v>
      </c>
      <c r="BT367" s="176">
        <f t="shared" si="433"/>
        <v>0</v>
      </c>
      <c r="BU367" s="176">
        <f t="shared" si="433"/>
        <v>0</v>
      </c>
      <c r="BV367" s="176">
        <f t="shared" si="433"/>
        <v>0</v>
      </c>
      <c r="BW367" s="176">
        <f t="shared" si="428"/>
        <v>0</v>
      </c>
      <c r="BX367" s="176">
        <f t="shared" si="428"/>
        <v>0</v>
      </c>
      <c r="BY367" s="176">
        <f t="shared" si="428"/>
        <v>0</v>
      </c>
      <c r="BZ367" s="176">
        <f t="shared" si="428"/>
        <v>0</v>
      </c>
      <c r="CA367" s="176">
        <f t="shared" si="428"/>
        <v>0</v>
      </c>
      <c r="CB367" s="176">
        <f t="shared" si="428"/>
        <v>0</v>
      </c>
      <c r="CC367" s="176">
        <f t="shared" si="428"/>
        <v>0</v>
      </c>
      <c r="CD367" s="176">
        <f t="shared" si="428"/>
        <v>0</v>
      </c>
      <c r="CE367" s="176">
        <f t="shared" si="428"/>
        <v>0</v>
      </c>
      <c r="CF367" s="176">
        <f t="shared" si="428"/>
        <v>0</v>
      </c>
      <c r="CG367" s="176">
        <f t="shared" si="428"/>
        <v>0</v>
      </c>
      <c r="CH367" s="176">
        <f t="shared" si="428"/>
        <v>0</v>
      </c>
      <c r="CI367" s="176">
        <f t="shared" si="428"/>
        <v>0</v>
      </c>
      <c r="CJ367" s="176">
        <f t="shared" si="428"/>
        <v>0</v>
      </c>
      <c r="CK367" s="176">
        <f t="shared" si="428"/>
        <v>0</v>
      </c>
      <c r="CL367" s="176">
        <f t="shared" si="429"/>
        <v>0</v>
      </c>
      <c r="CM367" s="176">
        <f t="shared" si="429"/>
        <v>0</v>
      </c>
      <c r="CN367" s="176">
        <f t="shared" si="429"/>
        <v>0</v>
      </c>
      <c r="CO367" s="176">
        <f t="shared" si="429"/>
        <v>0</v>
      </c>
      <c r="CP367" s="176">
        <f t="shared" si="429"/>
        <v>0</v>
      </c>
      <c r="CQ367" s="176">
        <f t="shared" si="429"/>
        <v>0</v>
      </c>
      <c r="CR367" s="176">
        <f t="shared" si="429"/>
        <v>0</v>
      </c>
      <c r="CS367" s="176">
        <f t="shared" si="429"/>
        <v>0</v>
      </c>
      <c r="CT367" s="176">
        <f t="shared" si="429"/>
        <v>0</v>
      </c>
      <c r="CU367" s="176">
        <f t="shared" si="429"/>
        <v>0</v>
      </c>
      <c r="CV367" s="176">
        <f t="shared" si="429"/>
        <v>0</v>
      </c>
      <c r="CW367" s="176">
        <f t="shared" si="421"/>
        <v>0</v>
      </c>
      <c r="CX367" s="176">
        <f t="shared" si="421"/>
        <v>0</v>
      </c>
      <c r="CY367" s="176">
        <f t="shared" si="421"/>
        <v>0</v>
      </c>
      <c r="CZ367" s="176">
        <f t="shared" si="421"/>
        <v>0</v>
      </c>
      <c r="DA367" s="176">
        <f t="shared" si="421"/>
        <v>0</v>
      </c>
      <c r="DB367" s="176">
        <f t="shared" si="421"/>
        <v>0</v>
      </c>
      <c r="DC367" s="176">
        <f t="shared" si="421"/>
        <v>0</v>
      </c>
      <c r="DD367" s="176">
        <f t="shared" si="421"/>
        <v>0</v>
      </c>
      <c r="DE367" s="176">
        <f t="shared" si="421"/>
        <v>0</v>
      </c>
      <c r="DF367" s="176">
        <f t="shared" si="421"/>
        <v>0</v>
      </c>
    </row>
    <row r="368" spans="2:110" ht="12.75" customHeight="1" x14ac:dyDescent="0.25">
      <c r="B368" s="174"/>
      <c r="C368" s="174"/>
      <c r="D368" s="174">
        <f t="shared" si="413"/>
        <v>0</v>
      </c>
      <c r="E368"/>
      <c r="F368"/>
      <c r="G368" s="177">
        <v>355</v>
      </c>
      <c r="H368" s="176">
        <f t="shared" si="414"/>
        <v>55.043405170440458</v>
      </c>
      <c r="I368" s="176">
        <f t="shared" si="415"/>
        <v>0</v>
      </c>
      <c r="K368" s="176">
        <f t="shared" si="426"/>
        <v>0</v>
      </c>
      <c r="L368" s="176">
        <f t="shared" si="426"/>
        <v>0</v>
      </c>
      <c r="M368" s="176">
        <f t="shared" si="426"/>
        <v>0</v>
      </c>
      <c r="N368" s="176">
        <f t="shared" si="426"/>
        <v>0</v>
      </c>
      <c r="O368" s="176">
        <f t="shared" si="426"/>
        <v>0</v>
      </c>
      <c r="P368" s="176">
        <f t="shared" si="426"/>
        <v>0</v>
      </c>
      <c r="Q368" s="176">
        <f t="shared" si="426"/>
        <v>0</v>
      </c>
      <c r="R368" s="176">
        <f t="shared" si="426"/>
        <v>0</v>
      </c>
      <c r="S368" s="176">
        <f t="shared" si="426"/>
        <v>0</v>
      </c>
      <c r="T368" s="176">
        <f t="shared" si="426"/>
        <v>0</v>
      </c>
      <c r="U368" s="176">
        <f t="shared" si="426"/>
        <v>0</v>
      </c>
      <c r="V368" s="176">
        <f t="shared" si="426"/>
        <v>0</v>
      </c>
      <c r="W368" s="176">
        <f t="shared" si="426"/>
        <v>0</v>
      </c>
      <c r="X368" s="176">
        <f t="shared" si="426"/>
        <v>0</v>
      </c>
      <c r="Y368" s="176">
        <f t="shared" si="426"/>
        <v>0</v>
      </c>
      <c r="Z368" s="176">
        <f t="shared" ref="Z368" si="434">+NORMDIST($H368,Z$12,Z$13,FALSE)</f>
        <v>0</v>
      </c>
      <c r="AA368" s="176">
        <f t="shared" si="427"/>
        <v>0</v>
      </c>
      <c r="AB368" s="176">
        <f t="shared" si="427"/>
        <v>0</v>
      </c>
      <c r="AC368" s="176">
        <f t="shared" si="427"/>
        <v>0</v>
      </c>
      <c r="AD368" s="176">
        <f t="shared" si="427"/>
        <v>0</v>
      </c>
      <c r="AE368" s="176">
        <f t="shared" si="427"/>
        <v>0</v>
      </c>
      <c r="AF368" s="176">
        <f t="shared" si="427"/>
        <v>0</v>
      </c>
      <c r="AG368" s="176">
        <f t="shared" si="427"/>
        <v>0</v>
      </c>
      <c r="AH368" s="176">
        <f t="shared" si="427"/>
        <v>0</v>
      </c>
      <c r="AI368" s="176">
        <f t="shared" si="427"/>
        <v>0</v>
      </c>
      <c r="AJ368" s="176">
        <f t="shared" si="427"/>
        <v>0</v>
      </c>
      <c r="AK368" s="176">
        <f t="shared" si="427"/>
        <v>0</v>
      </c>
      <c r="AL368" s="176">
        <f t="shared" si="427"/>
        <v>0</v>
      </c>
      <c r="AM368" s="176">
        <f t="shared" si="427"/>
        <v>0</v>
      </c>
      <c r="AN368" s="176">
        <f t="shared" si="427"/>
        <v>0</v>
      </c>
      <c r="AO368" s="176">
        <f t="shared" si="427"/>
        <v>0</v>
      </c>
      <c r="AP368" s="176">
        <f t="shared" ref="AP368" si="435">+NORMDIST($H368,AP$12,AP$13,FALSE)</f>
        <v>0</v>
      </c>
      <c r="AQ368" s="176">
        <f t="shared" si="431"/>
        <v>0</v>
      </c>
      <c r="AR368" s="176">
        <f t="shared" si="431"/>
        <v>0</v>
      </c>
      <c r="AS368" s="176">
        <f t="shared" si="431"/>
        <v>0</v>
      </c>
      <c r="AT368" s="176">
        <f t="shared" si="431"/>
        <v>0</v>
      </c>
      <c r="AU368" s="176">
        <f t="shared" si="431"/>
        <v>0</v>
      </c>
      <c r="AV368" s="176">
        <f t="shared" si="431"/>
        <v>0</v>
      </c>
      <c r="AW368" s="176">
        <f t="shared" si="431"/>
        <v>0</v>
      </c>
      <c r="AX368" s="176">
        <f t="shared" si="431"/>
        <v>0</v>
      </c>
      <c r="AY368" s="176">
        <f t="shared" si="431"/>
        <v>0</v>
      </c>
      <c r="AZ368" s="176">
        <f t="shared" si="431"/>
        <v>0</v>
      </c>
      <c r="BA368" s="176">
        <f t="shared" si="431"/>
        <v>0</v>
      </c>
      <c r="BB368" s="176">
        <f t="shared" si="431"/>
        <v>0</v>
      </c>
      <c r="BC368" s="176">
        <f t="shared" si="431"/>
        <v>0</v>
      </c>
      <c r="BD368" s="176">
        <f t="shared" si="431"/>
        <v>0</v>
      </c>
      <c r="BE368" s="176">
        <f t="shared" si="431"/>
        <v>0</v>
      </c>
      <c r="BF368" s="176">
        <f t="shared" si="431"/>
        <v>0</v>
      </c>
      <c r="BG368" s="176">
        <f t="shared" si="433"/>
        <v>0</v>
      </c>
      <c r="BH368" s="176">
        <f t="shared" si="433"/>
        <v>0</v>
      </c>
      <c r="BI368" s="176">
        <f t="shared" si="433"/>
        <v>0</v>
      </c>
      <c r="BJ368" s="176">
        <f t="shared" si="433"/>
        <v>0</v>
      </c>
      <c r="BK368" s="176">
        <f t="shared" si="433"/>
        <v>0</v>
      </c>
      <c r="BL368" s="176">
        <f t="shared" si="433"/>
        <v>0</v>
      </c>
      <c r="BM368" s="176">
        <f t="shared" si="433"/>
        <v>0</v>
      </c>
      <c r="BN368" s="176">
        <f t="shared" si="433"/>
        <v>0</v>
      </c>
      <c r="BO368" s="176">
        <f t="shared" si="433"/>
        <v>0</v>
      </c>
      <c r="BP368" s="176">
        <f t="shared" si="433"/>
        <v>0</v>
      </c>
      <c r="BQ368" s="176">
        <f t="shared" si="433"/>
        <v>0</v>
      </c>
      <c r="BR368" s="176">
        <f t="shared" si="433"/>
        <v>0</v>
      </c>
      <c r="BS368" s="176">
        <f t="shared" si="433"/>
        <v>0</v>
      </c>
      <c r="BT368" s="176">
        <f t="shared" si="433"/>
        <v>0</v>
      </c>
      <c r="BU368" s="176">
        <f t="shared" si="433"/>
        <v>0</v>
      </c>
      <c r="BV368" s="176">
        <f t="shared" si="433"/>
        <v>0</v>
      </c>
      <c r="BW368" s="176">
        <f t="shared" si="428"/>
        <v>0</v>
      </c>
      <c r="BX368" s="176">
        <f t="shared" si="428"/>
        <v>0</v>
      </c>
      <c r="BY368" s="176">
        <f t="shared" si="428"/>
        <v>0</v>
      </c>
      <c r="BZ368" s="176">
        <f t="shared" si="428"/>
        <v>0</v>
      </c>
      <c r="CA368" s="176">
        <f t="shared" si="428"/>
        <v>0</v>
      </c>
      <c r="CB368" s="176">
        <f t="shared" si="428"/>
        <v>0</v>
      </c>
      <c r="CC368" s="176">
        <f t="shared" si="428"/>
        <v>0</v>
      </c>
      <c r="CD368" s="176">
        <f t="shared" si="428"/>
        <v>0</v>
      </c>
      <c r="CE368" s="176">
        <f t="shared" si="428"/>
        <v>0</v>
      </c>
      <c r="CF368" s="176">
        <f t="shared" si="428"/>
        <v>0</v>
      </c>
      <c r="CG368" s="176">
        <f t="shared" si="428"/>
        <v>0</v>
      </c>
      <c r="CH368" s="176">
        <f t="shared" si="428"/>
        <v>0</v>
      </c>
      <c r="CI368" s="176">
        <f t="shared" si="428"/>
        <v>0</v>
      </c>
      <c r="CJ368" s="176">
        <f t="shared" si="428"/>
        <v>0</v>
      </c>
      <c r="CK368" s="176">
        <f t="shared" si="428"/>
        <v>0</v>
      </c>
      <c r="CL368" s="176">
        <f t="shared" si="429"/>
        <v>0</v>
      </c>
      <c r="CM368" s="176">
        <f t="shared" si="429"/>
        <v>0</v>
      </c>
      <c r="CN368" s="176">
        <f t="shared" si="429"/>
        <v>0</v>
      </c>
      <c r="CO368" s="176">
        <f t="shared" si="429"/>
        <v>0</v>
      </c>
      <c r="CP368" s="176">
        <f t="shared" si="429"/>
        <v>0</v>
      </c>
      <c r="CQ368" s="176">
        <f t="shared" si="429"/>
        <v>0</v>
      </c>
      <c r="CR368" s="176">
        <f t="shared" si="429"/>
        <v>0</v>
      </c>
      <c r="CS368" s="176">
        <f t="shared" si="429"/>
        <v>0</v>
      </c>
      <c r="CT368" s="176">
        <f t="shared" si="429"/>
        <v>0</v>
      </c>
      <c r="CU368" s="176">
        <f t="shared" si="429"/>
        <v>0</v>
      </c>
      <c r="CV368" s="176">
        <f t="shared" si="429"/>
        <v>0</v>
      </c>
      <c r="CW368" s="176">
        <f t="shared" si="421"/>
        <v>0</v>
      </c>
      <c r="CX368" s="176">
        <f t="shared" si="421"/>
        <v>0</v>
      </c>
      <c r="CY368" s="176">
        <f t="shared" si="421"/>
        <v>0</v>
      </c>
      <c r="CZ368" s="176">
        <f t="shared" si="421"/>
        <v>0</v>
      </c>
      <c r="DA368" s="176">
        <f t="shared" si="421"/>
        <v>0</v>
      </c>
      <c r="DB368" s="176">
        <f t="shared" si="421"/>
        <v>0</v>
      </c>
      <c r="DC368" s="176">
        <f t="shared" si="421"/>
        <v>0</v>
      </c>
      <c r="DD368" s="176">
        <f t="shared" si="421"/>
        <v>0</v>
      </c>
      <c r="DE368" s="176">
        <f t="shared" si="421"/>
        <v>0</v>
      </c>
      <c r="DF368" s="176">
        <f t="shared" si="421"/>
        <v>0</v>
      </c>
    </row>
    <row r="369" spans="2:110" ht="12.75" customHeight="1" x14ac:dyDescent="0.25">
      <c r="B369" s="174"/>
      <c r="C369" s="174"/>
      <c r="D369" s="174">
        <f t="shared" si="413"/>
        <v>0</v>
      </c>
      <c r="E369"/>
      <c r="F369"/>
      <c r="G369" s="177">
        <v>356</v>
      </c>
      <c r="H369" s="176">
        <f t="shared" si="414"/>
        <v>55.198457015990996</v>
      </c>
      <c r="I369" s="176">
        <f t="shared" si="415"/>
        <v>0</v>
      </c>
      <c r="K369" s="176">
        <f t="shared" ref="K369:Z384" si="436">+NORMDIST($H369,K$12,K$13,FALSE)</f>
        <v>0</v>
      </c>
      <c r="L369" s="176">
        <f t="shared" si="436"/>
        <v>0</v>
      </c>
      <c r="M369" s="176">
        <f t="shared" si="436"/>
        <v>0</v>
      </c>
      <c r="N369" s="176">
        <f t="shared" si="436"/>
        <v>0</v>
      </c>
      <c r="O369" s="176">
        <f t="shared" si="436"/>
        <v>0</v>
      </c>
      <c r="P369" s="176">
        <f t="shared" si="436"/>
        <v>0</v>
      </c>
      <c r="Q369" s="176">
        <f t="shared" si="436"/>
        <v>0</v>
      </c>
      <c r="R369" s="176">
        <f t="shared" si="436"/>
        <v>0</v>
      </c>
      <c r="S369" s="176">
        <f t="shared" si="436"/>
        <v>0</v>
      </c>
      <c r="T369" s="176">
        <f t="shared" si="436"/>
        <v>0</v>
      </c>
      <c r="U369" s="176">
        <f t="shared" si="436"/>
        <v>0</v>
      </c>
      <c r="V369" s="176">
        <f t="shared" si="436"/>
        <v>0</v>
      </c>
      <c r="W369" s="176">
        <f t="shared" si="436"/>
        <v>0</v>
      </c>
      <c r="X369" s="176">
        <f t="shared" si="436"/>
        <v>0</v>
      </c>
      <c r="Y369" s="176">
        <f t="shared" si="436"/>
        <v>0</v>
      </c>
      <c r="Z369" s="176">
        <f t="shared" si="436"/>
        <v>0</v>
      </c>
      <c r="AA369" s="176">
        <f t="shared" ref="AA369:AP384" si="437">+NORMDIST($H369,AA$12,AA$13,FALSE)</f>
        <v>0</v>
      </c>
      <c r="AB369" s="176">
        <f t="shared" si="437"/>
        <v>0</v>
      </c>
      <c r="AC369" s="176">
        <f t="shared" si="437"/>
        <v>0</v>
      </c>
      <c r="AD369" s="176">
        <f t="shared" si="437"/>
        <v>0</v>
      </c>
      <c r="AE369" s="176">
        <f t="shared" si="437"/>
        <v>0</v>
      </c>
      <c r="AF369" s="176">
        <f t="shared" si="437"/>
        <v>0</v>
      </c>
      <c r="AG369" s="176">
        <f t="shared" si="437"/>
        <v>0</v>
      </c>
      <c r="AH369" s="176">
        <f t="shared" si="437"/>
        <v>0</v>
      </c>
      <c r="AI369" s="176">
        <f t="shared" si="437"/>
        <v>0</v>
      </c>
      <c r="AJ369" s="176">
        <f t="shared" si="437"/>
        <v>0</v>
      </c>
      <c r="AK369" s="176">
        <f t="shared" si="437"/>
        <v>0</v>
      </c>
      <c r="AL369" s="176">
        <f t="shared" si="437"/>
        <v>0</v>
      </c>
      <c r="AM369" s="176">
        <f t="shared" si="437"/>
        <v>0</v>
      </c>
      <c r="AN369" s="176">
        <f t="shared" si="437"/>
        <v>0</v>
      </c>
      <c r="AO369" s="176">
        <f t="shared" si="437"/>
        <v>0</v>
      </c>
      <c r="AP369" s="176">
        <f t="shared" si="437"/>
        <v>0</v>
      </c>
      <c r="AQ369" s="176">
        <f t="shared" si="431"/>
        <v>0</v>
      </c>
      <c r="AR369" s="176">
        <f t="shared" si="431"/>
        <v>0</v>
      </c>
      <c r="AS369" s="176">
        <f t="shared" si="431"/>
        <v>0</v>
      </c>
      <c r="AT369" s="176">
        <f t="shared" si="431"/>
        <v>0</v>
      </c>
      <c r="AU369" s="176">
        <f t="shared" si="431"/>
        <v>0</v>
      </c>
      <c r="AV369" s="176">
        <f t="shared" si="431"/>
        <v>0</v>
      </c>
      <c r="AW369" s="176">
        <f t="shared" si="431"/>
        <v>0</v>
      </c>
      <c r="AX369" s="176">
        <f t="shared" si="431"/>
        <v>0</v>
      </c>
      <c r="AY369" s="176">
        <f t="shared" si="431"/>
        <v>0</v>
      </c>
      <c r="AZ369" s="176">
        <f t="shared" si="431"/>
        <v>0</v>
      </c>
      <c r="BA369" s="176">
        <f t="shared" si="431"/>
        <v>0</v>
      </c>
      <c r="BB369" s="176">
        <f t="shared" si="431"/>
        <v>0</v>
      </c>
      <c r="BC369" s="176">
        <f t="shared" si="431"/>
        <v>0</v>
      </c>
      <c r="BD369" s="176">
        <f t="shared" si="431"/>
        <v>0</v>
      </c>
      <c r="BE369" s="176">
        <f t="shared" si="431"/>
        <v>0</v>
      </c>
      <c r="BF369" s="176">
        <f t="shared" si="431"/>
        <v>0</v>
      </c>
      <c r="BG369" s="176">
        <f t="shared" si="433"/>
        <v>0</v>
      </c>
      <c r="BH369" s="176">
        <f t="shared" si="433"/>
        <v>0</v>
      </c>
      <c r="BI369" s="176">
        <f t="shared" si="433"/>
        <v>0</v>
      </c>
      <c r="BJ369" s="176">
        <f t="shared" si="433"/>
        <v>0</v>
      </c>
      <c r="BK369" s="176">
        <f t="shared" si="433"/>
        <v>0</v>
      </c>
      <c r="BL369" s="176">
        <f t="shared" si="433"/>
        <v>0</v>
      </c>
      <c r="BM369" s="176">
        <f t="shared" si="433"/>
        <v>0</v>
      </c>
      <c r="BN369" s="176">
        <f t="shared" si="433"/>
        <v>0</v>
      </c>
      <c r="BO369" s="176">
        <f t="shared" si="433"/>
        <v>0</v>
      </c>
      <c r="BP369" s="176">
        <f t="shared" si="433"/>
        <v>0</v>
      </c>
      <c r="BQ369" s="176">
        <f t="shared" si="433"/>
        <v>0</v>
      </c>
      <c r="BR369" s="176">
        <f t="shared" si="433"/>
        <v>0</v>
      </c>
      <c r="BS369" s="176">
        <f t="shared" si="433"/>
        <v>0</v>
      </c>
      <c r="BT369" s="176">
        <f t="shared" si="433"/>
        <v>0</v>
      </c>
      <c r="BU369" s="176">
        <f t="shared" si="433"/>
        <v>0</v>
      </c>
      <c r="BV369" s="176">
        <f t="shared" si="433"/>
        <v>0</v>
      </c>
      <c r="BW369" s="176">
        <f t="shared" si="428"/>
        <v>0</v>
      </c>
      <c r="BX369" s="176">
        <f t="shared" si="428"/>
        <v>0</v>
      </c>
      <c r="BY369" s="176">
        <f t="shared" si="428"/>
        <v>0</v>
      </c>
      <c r="BZ369" s="176">
        <f t="shared" si="428"/>
        <v>0</v>
      </c>
      <c r="CA369" s="176">
        <f t="shared" si="428"/>
        <v>0</v>
      </c>
      <c r="CB369" s="176">
        <f t="shared" si="428"/>
        <v>0</v>
      </c>
      <c r="CC369" s="176">
        <f t="shared" si="428"/>
        <v>0</v>
      </c>
      <c r="CD369" s="176">
        <f t="shared" si="428"/>
        <v>0</v>
      </c>
      <c r="CE369" s="176">
        <f t="shared" si="428"/>
        <v>0</v>
      </c>
      <c r="CF369" s="176">
        <f t="shared" si="428"/>
        <v>0</v>
      </c>
      <c r="CG369" s="176">
        <f t="shared" si="428"/>
        <v>0</v>
      </c>
      <c r="CH369" s="176">
        <f t="shared" si="428"/>
        <v>0</v>
      </c>
      <c r="CI369" s="176">
        <f t="shared" si="428"/>
        <v>0</v>
      </c>
      <c r="CJ369" s="176">
        <f t="shared" si="428"/>
        <v>0</v>
      </c>
      <c r="CK369" s="176">
        <f t="shared" si="428"/>
        <v>0</v>
      </c>
      <c r="CL369" s="176">
        <f t="shared" si="429"/>
        <v>0</v>
      </c>
      <c r="CM369" s="176">
        <f t="shared" si="429"/>
        <v>0</v>
      </c>
      <c r="CN369" s="176">
        <f t="shared" si="429"/>
        <v>0</v>
      </c>
      <c r="CO369" s="176">
        <f t="shared" si="429"/>
        <v>0</v>
      </c>
      <c r="CP369" s="176">
        <f t="shared" si="429"/>
        <v>0</v>
      </c>
      <c r="CQ369" s="176">
        <f t="shared" si="429"/>
        <v>0</v>
      </c>
      <c r="CR369" s="176">
        <f t="shared" si="429"/>
        <v>0</v>
      </c>
      <c r="CS369" s="176">
        <f t="shared" si="429"/>
        <v>0</v>
      </c>
      <c r="CT369" s="176">
        <f t="shared" si="429"/>
        <v>0</v>
      </c>
      <c r="CU369" s="176">
        <f t="shared" si="429"/>
        <v>0</v>
      </c>
      <c r="CV369" s="176">
        <f t="shared" si="429"/>
        <v>0</v>
      </c>
      <c r="CW369" s="176">
        <f t="shared" si="421"/>
        <v>0</v>
      </c>
      <c r="CX369" s="176">
        <f t="shared" si="421"/>
        <v>0</v>
      </c>
      <c r="CY369" s="176">
        <f t="shared" si="421"/>
        <v>0</v>
      </c>
      <c r="CZ369" s="176">
        <f t="shared" si="421"/>
        <v>0</v>
      </c>
      <c r="DA369" s="176">
        <f t="shared" si="421"/>
        <v>0</v>
      </c>
      <c r="DB369" s="176">
        <f t="shared" si="421"/>
        <v>0</v>
      </c>
      <c r="DC369" s="176">
        <f t="shared" si="421"/>
        <v>0</v>
      </c>
      <c r="DD369" s="176">
        <f t="shared" si="421"/>
        <v>0</v>
      </c>
      <c r="DE369" s="176">
        <f t="shared" si="421"/>
        <v>0</v>
      </c>
      <c r="DF369" s="176">
        <f t="shared" si="421"/>
        <v>0</v>
      </c>
    </row>
    <row r="370" spans="2:110" ht="12.75" customHeight="1" x14ac:dyDescent="0.25">
      <c r="B370" s="174"/>
      <c r="C370" s="174"/>
      <c r="D370" s="174">
        <f t="shared" si="413"/>
        <v>0</v>
      </c>
      <c r="E370"/>
      <c r="F370"/>
      <c r="G370" s="177">
        <v>357</v>
      </c>
      <c r="H370" s="176">
        <f t="shared" si="414"/>
        <v>55.353508861541528</v>
      </c>
      <c r="I370" s="176">
        <f t="shared" si="415"/>
        <v>0</v>
      </c>
      <c r="K370" s="176">
        <f t="shared" si="436"/>
        <v>0</v>
      </c>
      <c r="L370" s="176">
        <f t="shared" si="436"/>
        <v>0</v>
      </c>
      <c r="M370" s="176">
        <f t="shared" si="436"/>
        <v>0</v>
      </c>
      <c r="N370" s="176">
        <f t="shared" si="436"/>
        <v>0</v>
      </c>
      <c r="O370" s="176">
        <f t="shared" si="436"/>
        <v>0</v>
      </c>
      <c r="P370" s="176">
        <f t="shared" si="436"/>
        <v>0</v>
      </c>
      <c r="Q370" s="176">
        <f t="shared" si="436"/>
        <v>0</v>
      </c>
      <c r="R370" s="176">
        <f t="shared" si="436"/>
        <v>0</v>
      </c>
      <c r="S370" s="176">
        <f t="shared" si="436"/>
        <v>0</v>
      </c>
      <c r="T370" s="176">
        <f t="shared" si="436"/>
        <v>0</v>
      </c>
      <c r="U370" s="176">
        <f t="shared" si="436"/>
        <v>0</v>
      </c>
      <c r="V370" s="176">
        <f t="shared" si="436"/>
        <v>0</v>
      </c>
      <c r="W370" s="176">
        <f t="shared" si="436"/>
        <v>0</v>
      </c>
      <c r="X370" s="176">
        <f t="shared" si="436"/>
        <v>0</v>
      </c>
      <c r="Y370" s="176">
        <f t="shared" si="436"/>
        <v>0</v>
      </c>
      <c r="Z370" s="176">
        <f t="shared" si="436"/>
        <v>0</v>
      </c>
      <c r="AA370" s="176">
        <f t="shared" si="437"/>
        <v>0</v>
      </c>
      <c r="AB370" s="176">
        <f t="shared" si="437"/>
        <v>0</v>
      </c>
      <c r="AC370" s="176">
        <f t="shared" si="437"/>
        <v>0</v>
      </c>
      <c r="AD370" s="176">
        <f t="shared" si="437"/>
        <v>0</v>
      </c>
      <c r="AE370" s="176">
        <f t="shared" si="437"/>
        <v>0</v>
      </c>
      <c r="AF370" s="176">
        <f t="shared" si="437"/>
        <v>0</v>
      </c>
      <c r="AG370" s="176">
        <f t="shared" si="437"/>
        <v>0</v>
      </c>
      <c r="AH370" s="176">
        <f t="shared" si="437"/>
        <v>0</v>
      </c>
      <c r="AI370" s="176">
        <f t="shared" si="437"/>
        <v>0</v>
      </c>
      <c r="AJ370" s="176">
        <f t="shared" si="437"/>
        <v>0</v>
      </c>
      <c r="AK370" s="176">
        <f t="shared" si="437"/>
        <v>0</v>
      </c>
      <c r="AL370" s="176">
        <f t="shared" si="437"/>
        <v>0</v>
      </c>
      <c r="AM370" s="176">
        <f t="shared" si="437"/>
        <v>0</v>
      </c>
      <c r="AN370" s="176">
        <f t="shared" si="437"/>
        <v>0</v>
      </c>
      <c r="AO370" s="176">
        <f t="shared" si="437"/>
        <v>0</v>
      </c>
      <c r="AP370" s="176">
        <f t="shared" si="437"/>
        <v>0</v>
      </c>
      <c r="AQ370" s="176">
        <f t="shared" si="431"/>
        <v>0</v>
      </c>
      <c r="AR370" s="176">
        <f t="shared" si="431"/>
        <v>0</v>
      </c>
      <c r="AS370" s="176">
        <f t="shared" si="431"/>
        <v>0</v>
      </c>
      <c r="AT370" s="176">
        <f t="shared" si="431"/>
        <v>0</v>
      </c>
      <c r="AU370" s="176">
        <f t="shared" si="431"/>
        <v>0</v>
      </c>
      <c r="AV370" s="176">
        <f t="shared" si="431"/>
        <v>0</v>
      </c>
      <c r="AW370" s="176">
        <f t="shared" si="431"/>
        <v>0</v>
      </c>
      <c r="AX370" s="176">
        <f t="shared" si="431"/>
        <v>0</v>
      </c>
      <c r="AY370" s="176">
        <f t="shared" si="431"/>
        <v>0</v>
      </c>
      <c r="AZ370" s="176">
        <f t="shared" si="431"/>
        <v>0</v>
      </c>
      <c r="BA370" s="176">
        <f t="shared" si="431"/>
        <v>0</v>
      </c>
      <c r="BB370" s="176">
        <f t="shared" si="431"/>
        <v>0</v>
      </c>
      <c r="BC370" s="176">
        <f t="shared" si="431"/>
        <v>0</v>
      </c>
      <c r="BD370" s="176">
        <f t="shared" si="431"/>
        <v>0</v>
      </c>
      <c r="BE370" s="176">
        <f t="shared" si="431"/>
        <v>0</v>
      </c>
      <c r="BF370" s="176">
        <f t="shared" si="431"/>
        <v>0</v>
      </c>
      <c r="BG370" s="176">
        <f t="shared" si="433"/>
        <v>0</v>
      </c>
      <c r="BH370" s="176">
        <f t="shared" si="433"/>
        <v>0</v>
      </c>
      <c r="BI370" s="176">
        <f t="shared" si="433"/>
        <v>0</v>
      </c>
      <c r="BJ370" s="176">
        <f t="shared" si="433"/>
        <v>0</v>
      </c>
      <c r="BK370" s="176">
        <f t="shared" si="433"/>
        <v>0</v>
      </c>
      <c r="BL370" s="176">
        <f t="shared" si="433"/>
        <v>0</v>
      </c>
      <c r="BM370" s="176">
        <f t="shared" si="433"/>
        <v>0</v>
      </c>
      <c r="BN370" s="176">
        <f t="shared" si="433"/>
        <v>0</v>
      </c>
      <c r="BO370" s="176">
        <f t="shared" si="433"/>
        <v>0</v>
      </c>
      <c r="BP370" s="176">
        <f t="shared" si="433"/>
        <v>0</v>
      </c>
      <c r="BQ370" s="176">
        <f t="shared" si="433"/>
        <v>0</v>
      </c>
      <c r="BR370" s="176">
        <f t="shared" si="433"/>
        <v>0</v>
      </c>
      <c r="BS370" s="176">
        <f t="shared" si="433"/>
        <v>0</v>
      </c>
      <c r="BT370" s="176">
        <f t="shared" si="433"/>
        <v>0</v>
      </c>
      <c r="BU370" s="176">
        <f t="shared" si="433"/>
        <v>0</v>
      </c>
      <c r="BV370" s="176">
        <f t="shared" si="433"/>
        <v>0</v>
      </c>
      <c r="BW370" s="176">
        <f t="shared" si="428"/>
        <v>0</v>
      </c>
      <c r="BX370" s="176">
        <f t="shared" si="428"/>
        <v>0</v>
      </c>
      <c r="BY370" s="176">
        <f t="shared" si="428"/>
        <v>0</v>
      </c>
      <c r="BZ370" s="176">
        <f t="shared" si="428"/>
        <v>0</v>
      </c>
      <c r="CA370" s="176">
        <f t="shared" si="428"/>
        <v>0</v>
      </c>
      <c r="CB370" s="176">
        <f t="shared" si="428"/>
        <v>0</v>
      </c>
      <c r="CC370" s="176">
        <f t="shared" si="428"/>
        <v>0</v>
      </c>
      <c r="CD370" s="176">
        <f t="shared" si="428"/>
        <v>0</v>
      </c>
      <c r="CE370" s="176">
        <f t="shared" si="428"/>
        <v>0</v>
      </c>
      <c r="CF370" s="176">
        <f t="shared" si="428"/>
        <v>0</v>
      </c>
      <c r="CG370" s="176">
        <f t="shared" si="428"/>
        <v>0</v>
      </c>
      <c r="CH370" s="176">
        <f t="shared" si="428"/>
        <v>0</v>
      </c>
      <c r="CI370" s="176">
        <f t="shared" si="428"/>
        <v>0</v>
      </c>
      <c r="CJ370" s="176">
        <f t="shared" si="428"/>
        <v>0</v>
      </c>
      <c r="CK370" s="176">
        <f t="shared" si="428"/>
        <v>0</v>
      </c>
      <c r="CL370" s="176">
        <f t="shared" si="429"/>
        <v>0</v>
      </c>
      <c r="CM370" s="176">
        <f t="shared" si="429"/>
        <v>0</v>
      </c>
      <c r="CN370" s="176">
        <f t="shared" si="429"/>
        <v>0</v>
      </c>
      <c r="CO370" s="176">
        <f t="shared" si="429"/>
        <v>0</v>
      </c>
      <c r="CP370" s="176">
        <f t="shared" si="429"/>
        <v>0</v>
      </c>
      <c r="CQ370" s="176">
        <f t="shared" si="429"/>
        <v>0</v>
      </c>
      <c r="CR370" s="176">
        <f t="shared" si="429"/>
        <v>0</v>
      </c>
      <c r="CS370" s="176">
        <f t="shared" si="429"/>
        <v>0</v>
      </c>
      <c r="CT370" s="176">
        <f t="shared" si="429"/>
        <v>0</v>
      </c>
      <c r="CU370" s="176">
        <f t="shared" si="429"/>
        <v>0</v>
      </c>
      <c r="CV370" s="176">
        <f t="shared" si="429"/>
        <v>0</v>
      </c>
      <c r="CW370" s="176">
        <f t="shared" si="421"/>
        <v>0</v>
      </c>
      <c r="CX370" s="176">
        <f t="shared" si="421"/>
        <v>0</v>
      </c>
      <c r="CY370" s="176">
        <f t="shared" si="421"/>
        <v>0</v>
      </c>
      <c r="CZ370" s="176">
        <f t="shared" si="421"/>
        <v>0</v>
      </c>
      <c r="DA370" s="176">
        <f t="shared" si="421"/>
        <v>0</v>
      </c>
      <c r="DB370" s="176">
        <f t="shared" si="421"/>
        <v>0</v>
      </c>
      <c r="DC370" s="176">
        <f t="shared" si="421"/>
        <v>0</v>
      </c>
      <c r="DD370" s="176">
        <f t="shared" si="421"/>
        <v>0</v>
      </c>
      <c r="DE370" s="176">
        <f t="shared" si="421"/>
        <v>0</v>
      </c>
      <c r="DF370" s="176">
        <f t="shared" si="421"/>
        <v>0</v>
      </c>
    </row>
    <row r="371" spans="2:110" ht="12.75" customHeight="1" x14ac:dyDescent="0.25">
      <c r="B371" s="174"/>
      <c r="C371" s="174"/>
      <c r="D371" s="174">
        <f t="shared" si="413"/>
        <v>0</v>
      </c>
      <c r="E371"/>
      <c r="F371"/>
      <c r="G371" s="177">
        <v>358</v>
      </c>
      <c r="H371" s="176">
        <f t="shared" si="414"/>
        <v>55.508560707092066</v>
      </c>
      <c r="I371" s="176">
        <f t="shared" si="415"/>
        <v>0</v>
      </c>
      <c r="K371" s="176">
        <f t="shared" si="436"/>
        <v>0</v>
      </c>
      <c r="L371" s="176">
        <f t="shared" si="436"/>
        <v>0</v>
      </c>
      <c r="M371" s="176">
        <f t="shared" si="436"/>
        <v>0</v>
      </c>
      <c r="N371" s="176">
        <f t="shared" si="436"/>
        <v>0</v>
      </c>
      <c r="O371" s="176">
        <f t="shared" si="436"/>
        <v>0</v>
      </c>
      <c r="P371" s="176">
        <f t="shared" si="436"/>
        <v>0</v>
      </c>
      <c r="Q371" s="176">
        <f t="shared" si="436"/>
        <v>0</v>
      </c>
      <c r="R371" s="176">
        <f t="shared" si="436"/>
        <v>0</v>
      </c>
      <c r="S371" s="176">
        <f t="shared" si="436"/>
        <v>0</v>
      </c>
      <c r="T371" s="176">
        <f t="shared" si="436"/>
        <v>0</v>
      </c>
      <c r="U371" s="176">
        <f t="shared" si="436"/>
        <v>0</v>
      </c>
      <c r="V371" s="176">
        <f t="shared" si="436"/>
        <v>0</v>
      </c>
      <c r="W371" s="176">
        <f t="shared" si="436"/>
        <v>0</v>
      </c>
      <c r="X371" s="176">
        <f t="shared" si="436"/>
        <v>0</v>
      </c>
      <c r="Y371" s="176">
        <f t="shared" si="436"/>
        <v>0</v>
      </c>
      <c r="Z371" s="176">
        <f t="shared" si="436"/>
        <v>0</v>
      </c>
      <c r="AA371" s="176">
        <f t="shared" si="437"/>
        <v>0</v>
      </c>
      <c r="AB371" s="176">
        <f t="shared" si="437"/>
        <v>0</v>
      </c>
      <c r="AC371" s="176">
        <f t="shared" si="437"/>
        <v>0</v>
      </c>
      <c r="AD371" s="176">
        <f t="shared" si="437"/>
        <v>0</v>
      </c>
      <c r="AE371" s="176">
        <f t="shared" si="437"/>
        <v>0</v>
      </c>
      <c r="AF371" s="176">
        <f t="shared" si="437"/>
        <v>0</v>
      </c>
      <c r="AG371" s="176">
        <f t="shared" si="437"/>
        <v>0</v>
      </c>
      <c r="AH371" s="176">
        <f t="shared" si="437"/>
        <v>0</v>
      </c>
      <c r="AI371" s="176">
        <f t="shared" si="437"/>
        <v>0</v>
      </c>
      <c r="AJ371" s="176">
        <f t="shared" si="437"/>
        <v>0</v>
      </c>
      <c r="AK371" s="176">
        <f t="shared" si="437"/>
        <v>0</v>
      </c>
      <c r="AL371" s="176">
        <f t="shared" si="437"/>
        <v>0</v>
      </c>
      <c r="AM371" s="176">
        <f t="shared" si="437"/>
        <v>0</v>
      </c>
      <c r="AN371" s="176">
        <f t="shared" si="437"/>
        <v>0</v>
      </c>
      <c r="AO371" s="176">
        <f t="shared" si="437"/>
        <v>0</v>
      </c>
      <c r="AP371" s="176">
        <f t="shared" si="437"/>
        <v>0</v>
      </c>
      <c r="AQ371" s="176">
        <f t="shared" si="431"/>
        <v>0</v>
      </c>
      <c r="AR371" s="176">
        <f t="shared" si="431"/>
        <v>0</v>
      </c>
      <c r="AS371" s="176">
        <f t="shared" si="431"/>
        <v>0</v>
      </c>
      <c r="AT371" s="176">
        <f t="shared" si="431"/>
        <v>0</v>
      </c>
      <c r="AU371" s="176">
        <f t="shared" si="431"/>
        <v>0</v>
      </c>
      <c r="AV371" s="176">
        <f t="shared" si="431"/>
        <v>0</v>
      </c>
      <c r="AW371" s="176">
        <f t="shared" si="431"/>
        <v>0</v>
      </c>
      <c r="AX371" s="176">
        <f t="shared" si="431"/>
        <v>0</v>
      </c>
      <c r="AY371" s="176">
        <f t="shared" si="431"/>
        <v>0</v>
      </c>
      <c r="AZ371" s="176">
        <f t="shared" si="431"/>
        <v>0</v>
      </c>
      <c r="BA371" s="176">
        <f t="shared" si="431"/>
        <v>0</v>
      </c>
      <c r="BB371" s="176">
        <f t="shared" si="431"/>
        <v>0</v>
      </c>
      <c r="BC371" s="176">
        <f t="shared" si="431"/>
        <v>0</v>
      </c>
      <c r="BD371" s="176">
        <f t="shared" si="431"/>
        <v>0</v>
      </c>
      <c r="BE371" s="176">
        <f t="shared" si="431"/>
        <v>0</v>
      </c>
      <c r="BF371" s="176">
        <f t="shared" si="431"/>
        <v>0</v>
      </c>
      <c r="BG371" s="176">
        <f t="shared" si="433"/>
        <v>0</v>
      </c>
      <c r="BH371" s="176">
        <f t="shared" si="433"/>
        <v>0</v>
      </c>
      <c r="BI371" s="176">
        <f t="shared" si="433"/>
        <v>0</v>
      </c>
      <c r="BJ371" s="176">
        <f t="shared" si="433"/>
        <v>0</v>
      </c>
      <c r="BK371" s="176">
        <f t="shared" si="433"/>
        <v>0</v>
      </c>
      <c r="BL371" s="176">
        <f t="shared" si="433"/>
        <v>0</v>
      </c>
      <c r="BM371" s="176">
        <f t="shared" si="433"/>
        <v>0</v>
      </c>
      <c r="BN371" s="176">
        <f t="shared" si="433"/>
        <v>0</v>
      </c>
      <c r="BO371" s="176">
        <f t="shared" si="433"/>
        <v>0</v>
      </c>
      <c r="BP371" s="176">
        <f t="shared" si="433"/>
        <v>0</v>
      </c>
      <c r="BQ371" s="176">
        <f t="shared" si="433"/>
        <v>0</v>
      </c>
      <c r="BR371" s="176">
        <f t="shared" si="433"/>
        <v>0</v>
      </c>
      <c r="BS371" s="176">
        <f t="shared" si="433"/>
        <v>0</v>
      </c>
      <c r="BT371" s="176">
        <f t="shared" si="433"/>
        <v>0</v>
      </c>
      <c r="BU371" s="176">
        <f t="shared" si="433"/>
        <v>0</v>
      </c>
      <c r="BV371" s="176">
        <f t="shared" si="433"/>
        <v>0</v>
      </c>
      <c r="BW371" s="176">
        <f t="shared" si="428"/>
        <v>0</v>
      </c>
      <c r="BX371" s="176">
        <f t="shared" si="428"/>
        <v>0</v>
      </c>
      <c r="BY371" s="176">
        <f t="shared" si="428"/>
        <v>0</v>
      </c>
      <c r="BZ371" s="176">
        <f t="shared" si="428"/>
        <v>0</v>
      </c>
      <c r="CA371" s="176">
        <f t="shared" si="428"/>
        <v>0</v>
      </c>
      <c r="CB371" s="176">
        <f t="shared" si="428"/>
        <v>0</v>
      </c>
      <c r="CC371" s="176">
        <f t="shared" si="428"/>
        <v>0</v>
      </c>
      <c r="CD371" s="176">
        <f t="shared" si="428"/>
        <v>0</v>
      </c>
      <c r="CE371" s="176">
        <f t="shared" si="428"/>
        <v>0</v>
      </c>
      <c r="CF371" s="176">
        <f t="shared" si="428"/>
        <v>0</v>
      </c>
      <c r="CG371" s="176">
        <f t="shared" si="428"/>
        <v>0</v>
      </c>
      <c r="CH371" s="176">
        <f t="shared" si="428"/>
        <v>0</v>
      </c>
      <c r="CI371" s="176">
        <f t="shared" si="428"/>
        <v>0</v>
      </c>
      <c r="CJ371" s="176">
        <f t="shared" si="428"/>
        <v>0</v>
      </c>
      <c r="CK371" s="176">
        <f t="shared" si="428"/>
        <v>0</v>
      </c>
      <c r="CL371" s="176">
        <f t="shared" si="429"/>
        <v>0</v>
      </c>
      <c r="CM371" s="176">
        <f t="shared" si="429"/>
        <v>0</v>
      </c>
      <c r="CN371" s="176">
        <f t="shared" si="429"/>
        <v>0</v>
      </c>
      <c r="CO371" s="176">
        <f t="shared" si="429"/>
        <v>0</v>
      </c>
      <c r="CP371" s="176">
        <f t="shared" si="429"/>
        <v>0</v>
      </c>
      <c r="CQ371" s="176">
        <f t="shared" si="429"/>
        <v>0</v>
      </c>
      <c r="CR371" s="176">
        <f t="shared" si="429"/>
        <v>0</v>
      </c>
      <c r="CS371" s="176">
        <f t="shared" si="429"/>
        <v>0</v>
      </c>
      <c r="CT371" s="176">
        <f t="shared" si="429"/>
        <v>0</v>
      </c>
      <c r="CU371" s="176">
        <f t="shared" si="429"/>
        <v>0</v>
      </c>
      <c r="CV371" s="176">
        <f t="shared" si="429"/>
        <v>0</v>
      </c>
      <c r="CW371" s="176">
        <f t="shared" si="421"/>
        <v>0</v>
      </c>
      <c r="CX371" s="176">
        <f t="shared" si="421"/>
        <v>0</v>
      </c>
      <c r="CY371" s="176">
        <f t="shared" si="421"/>
        <v>0</v>
      </c>
      <c r="CZ371" s="176">
        <f t="shared" si="421"/>
        <v>0</v>
      </c>
      <c r="DA371" s="176">
        <f t="shared" si="421"/>
        <v>0</v>
      </c>
      <c r="DB371" s="176">
        <f t="shared" si="421"/>
        <v>0</v>
      </c>
      <c r="DC371" s="176">
        <f t="shared" si="421"/>
        <v>0</v>
      </c>
      <c r="DD371" s="176">
        <f t="shared" si="421"/>
        <v>0</v>
      </c>
      <c r="DE371" s="176">
        <f t="shared" si="421"/>
        <v>0</v>
      </c>
      <c r="DF371" s="176">
        <f t="shared" si="421"/>
        <v>0</v>
      </c>
    </row>
    <row r="372" spans="2:110" ht="12.75" customHeight="1" x14ac:dyDescent="0.25">
      <c r="B372" s="174"/>
      <c r="C372" s="174"/>
      <c r="D372" s="174">
        <f t="shared" si="413"/>
        <v>0</v>
      </c>
      <c r="E372"/>
      <c r="F372"/>
      <c r="G372" s="177">
        <v>359</v>
      </c>
      <c r="H372" s="176">
        <f t="shared" si="414"/>
        <v>55.663612552642604</v>
      </c>
      <c r="I372" s="176">
        <f t="shared" si="415"/>
        <v>0</v>
      </c>
      <c r="K372" s="176">
        <f t="shared" si="436"/>
        <v>0</v>
      </c>
      <c r="L372" s="176">
        <f t="shared" si="436"/>
        <v>0</v>
      </c>
      <c r="M372" s="176">
        <f t="shared" si="436"/>
        <v>0</v>
      </c>
      <c r="N372" s="176">
        <f t="shared" si="436"/>
        <v>0</v>
      </c>
      <c r="O372" s="176">
        <f t="shared" si="436"/>
        <v>0</v>
      </c>
      <c r="P372" s="176">
        <f t="shared" si="436"/>
        <v>0</v>
      </c>
      <c r="Q372" s="176">
        <f t="shared" si="436"/>
        <v>0</v>
      </c>
      <c r="R372" s="176">
        <f t="shared" si="436"/>
        <v>0</v>
      </c>
      <c r="S372" s="176">
        <f t="shared" si="436"/>
        <v>0</v>
      </c>
      <c r="T372" s="176">
        <f t="shared" si="436"/>
        <v>0</v>
      </c>
      <c r="U372" s="176">
        <f t="shared" si="436"/>
        <v>0</v>
      </c>
      <c r="V372" s="176">
        <f t="shared" si="436"/>
        <v>0</v>
      </c>
      <c r="W372" s="176">
        <f t="shared" si="436"/>
        <v>0</v>
      </c>
      <c r="X372" s="176">
        <f t="shared" si="436"/>
        <v>0</v>
      </c>
      <c r="Y372" s="176">
        <f t="shared" si="436"/>
        <v>0</v>
      </c>
      <c r="Z372" s="176">
        <f t="shared" si="436"/>
        <v>0</v>
      </c>
      <c r="AA372" s="176">
        <f t="shared" si="437"/>
        <v>0</v>
      </c>
      <c r="AB372" s="176">
        <f t="shared" si="437"/>
        <v>0</v>
      </c>
      <c r="AC372" s="176">
        <f t="shared" si="437"/>
        <v>0</v>
      </c>
      <c r="AD372" s="176">
        <f t="shared" si="437"/>
        <v>0</v>
      </c>
      <c r="AE372" s="176">
        <f t="shared" si="437"/>
        <v>0</v>
      </c>
      <c r="AF372" s="176">
        <f t="shared" si="437"/>
        <v>0</v>
      </c>
      <c r="AG372" s="176">
        <f t="shared" si="437"/>
        <v>0</v>
      </c>
      <c r="AH372" s="176">
        <f t="shared" si="437"/>
        <v>0</v>
      </c>
      <c r="AI372" s="176">
        <f t="shared" si="437"/>
        <v>0</v>
      </c>
      <c r="AJ372" s="176">
        <f t="shared" si="437"/>
        <v>0</v>
      </c>
      <c r="AK372" s="176">
        <f t="shared" si="437"/>
        <v>0</v>
      </c>
      <c r="AL372" s="176">
        <f t="shared" si="437"/>
        <v>0</v>
      </c>
      <c r="AM372" s="176">
        <f t="shared" si="437"/>
        <v>0</v>
      </c>
      <c r="AN372" s="176">
        <f t="shared" si="437"/>
        <v>0</v>
      </c>
      <c r="AO372" s="176">
        <f t="shared" si="437"/>
        <v>0</v>
      </c>
      <c r="AP372" s="176">
        <f t="shared" si="437"/>
        <v>0</v>
      </c>
      <c r="AQ372" s="176">
        <f t="shared" si="431"/>
        <v>0</v>
      </c>
      <c r="AR372" s="176">
        <f t="shared" si="431"/>
        <v>0</v>
      </c>
      <c r="AS372" s="176">
        <f t="shared" si="431"/>
        <v>0</v>
      </c>
      <c r="AT372" s="176">
        <f t="shared" si="431"/>
        <v>0</v>
      </c>
      <c r="AU372" s="176">
        <f t="shared" si="431"/>
        <v>0</v>
      </c>
      <c r="AV372" s="176">
        <f t="shared" si="431"/>
        <v>0</v>
      </c>
      <c r="AW372" s="176">
        <f t="shared" si="431"/>
        <v>0</v>
      </c>
      <c r="AX372" s="176">
        <f t="shared" si="431"/>
        <v>0</v>
      </c>
      <c r="AY372" s="176">
        <f t="shared" si="431"/>
        <v>0</v>
      </c>
      <c r="AZ372" s="176">
        <f t="shared" si="431"/>
        <v>0</v>
      </c>
      <c r="BA372" s="176">
        <f t="shared" si="431"/>
        <v>0</v>
      </c>
      <c r="BB372" s="176">
        <f t="shared" si="431"/>
        <v>0</v>
      </c>
      <c r="BC372" s="176">
        <f t="shared" si="431"/>
        <v>0</v>
      </c>
      <c r="BD372" s="176">
        <f t="shared" si="431"/>
        <v>0</v>
      </c>
      <c r="BE372" s="176">
        <f t="shared" si="431"/>
        <v>0</v>
      </c>
      <c r="BF372" s="176">
        <f t="shared" si="431"/>
        <v>0</v>
      </c>
      <c r="BG372" s="176">
        <f t="shared" si="433"/>
        <v>0</v>
      </c>
      <c r="BH372" s="176">
        <f t="shared" si="433"/>
        <v>0</v>
      </c>
      <c r="BI372" s="176">
        <f t="shared" si="433"/>
        <v>0</v>
      </c>
      <c r="BJ372" s="176">
        <f t="shared" si="433"/>
        <v>0</v>
      </c>
      <c r="BK372" s="176">
        <f t="shared" si="433"/>
        <v>0</v>
      </c>
      <c r="BL372" s="176">
        <f t="shared" si="433"/>
        <v>0</v>
      </c>
      <c r="BM372" s="176">
        <f t="shared" si="433"/>
        <v>0</v>
      </c>
      <c r="BN372" s="176">
        <f t="shared" si="433"/>
        <v>0</v>
      </c>
      <c r="BO372" s="176">
        <f t="shared" si="433"/>
        <v>0</v>
      </c>
      <c r="BP372" s="176">
        <f t="shared" si="433"/>
        <v>0</v>
      </c>
      <c r="BQ372" s="176">
        <f t="shared" si="433"/>
        <v>0</v>
      </c>
      <c r="BR372" s="176">
        <f t="shared" si="433"/>
        <v>0</v>
      </c>
      <c r="BS372" s="176">
        <f t="shared" si="433"/>
        <v>0</v>
      </c>
      <c r="BT372" s="176">
        <f t="shared" si="433"/>
        <v>0</v>
      </c>
      <c r="BU372" s="176">
        <f t="shared" si="433"/>
        <v>0</v>
      </c>
      <c r="BV372" s="176">
        <f t="shared" si="433"/>
        <v>0</v>
      </c>
      <c r="BW372" s="176">
        <f t="shared" si="428"/>
        <v>0</v>
      </c>
      <c r="BX372" s="176">
        <f t="shared" si="428"/>
        <v>0</v>
      </c>
      <c r="BY372" s="176">
        <f t="shared" si="428"/>
        <v>0</v>
      </c>
      <c r="BZ372" s="176">
        <f t="shared" si="428"/>
        <v>0</v>
      </c>
      <c r="CA372" s="176">
        <f t="shared" si="428"/>
        <v>0</v>
      </c>
      <c r="CB372" s="176">
        <f t="shared" si="428"/>
        <v>0</v>
      </c>
      <c r="CC372" s="176">
        <f t="shared" si="428"/>
        <v>0</v>
      </c>
      <c r="CD372" s="176">
        <f t="shared" si="428"/>
        <v>0</v>
      </c>
      <c r="CE372" s="176">
        <f t="shared" si="428"/>
        <v>0</v>
      </c>
      <c r="CF372" s="176">
        <f t="shared" si="428"/>
        <v>0</v>
      </c>
      <c r="CG372" s="176">
        <f t="shared" si="428"/>
        <v>0</v>
      </c>
      <c r="CH372" s="176">
        <f t="shared" si="428"/>
        <v>0</v>
      </c>
      <c r="CI372" s="176">
        <f t="shared" si="428"/>
        <v>0</v>
      </c>
      <c r="CJ372" s="176">
        <f t="shared" si="428"/>
        <v>0</v>
      </c>
      <c r="CK372" s="176">
        <f t="shared" si="428"/>
        <v>0</v>
      </c>
      <c r="CL372" s="176">
        <f t="shared" si="429"/>
        <v>0</v>
      </c>
      <c r="CM372" s="176">
        <f t="shared" si="429"/>
        <v>0</v>
      </c>
      <c r="CN372" s="176">
        <f t="shared" si="429"/>
        <v>0</v>
      </c>
      <c r="CO372" s="176">
        <f t="shared" si="429"/>
        <v>0</v>
      </c>
      <c r="CP372" s="176">
        <f t="shared" si="429"/>
        <v>0</v>
      </c>
      <c r="CQ372" s="176">
        <f t="shared" si="429"/>
        <v>0</v>
      </c>
      <c r="CR372" s="176">
        <f t="shared" si="429"/>
        <v>0</v>
      </c>
      <c r="CS372" s="176">
        <f t="shared" si="429"/>
        <v>0</v>
      </c>
      <c r="CT372" s="176">
        <f t="shared" si="429"/>
        <v>0</v>
      </c>
      <c r="CU372" s="176">
        <f t="shared" si="429"/>
        <v>0</v>
      </c>
      <c r="CV372" s="176">
        <f t="shared" si="429"/>
        <v>0</v>
      </c>
      <c r="CW372" s="176">
        <f t="shared" si="421"/>
        <v>0</v>
      </c>
      <c r="CX372" s="176">
        <f t="shared" si="421"/>
        <v>0</v>
      </c>
      <c r="CY372" s="176">
        <f t="shared" si="421"/>
        <v>0</v>
      </c>
      <c r="CZ372" s="176">
        <f t="shared" si="421"/>
        <v>0</v>
      </c>
      <c r="DA372" s="176">
        <f t="shared" si="421"/>
        <v>0</v>
      </c>
      <c r="DB372" s="176">
        <f t="shared" si="421"/>
        <v>0</v>
      </c>
      <c r="DC372" s="176">
        <f t="shared" si="421"/>
        <v>0</v>
      </c>
      <c r="DD372" s="176">
        <f t="shared" si="421"/>
        <v>0</v>
      </c>
      <c r="DE372" s="176">
        <f t="shared" ref="DE372:DF372" si="438">+NORMDIST($H372,DE$12,DE$13,FALSE)</f>
        <v>0</v>
      </c>
      <c r="DF372" s="176">
        <f t="shared" si="438"/>
        <v>0</v>
      </c>
    </row>
    <row r="373" spans="2:110" ht="12.75" customHeight="1" x14ac:dyDescent="0.25">
      <c r="B373" s="174"/>
      <c r="C373" s="174"/>
      <c r="D373" s="174">
        <f t="shared" si="413"/>
        <v>0</v>
      </c>
      <c r="E373"/>
      <c r="F373"/>
      <c r="G373" s="177">
        <v>360</v>
      </c>
      <c r="H373" s="176">
        <f t="shared" si="414"/>
        <v>55.818664398193143</v>
      </c>
      <c r="I373" s="176">
        <f t="shared" si="415"/>
        <v>0</v>
      </c>
      <c r="K373" s="176">
        <f t="shared" si="436"/>
        <v>0</v>
      </c>
      <c r="L373" s="176">
        <f t="shared" si="436"/>
        <v>0</v>
      </c>
      <c r="M373" s="176">
        <f t="shared" si="436"/>
        <v>0</v>
      </c>
      <c r="N373" s="176">
        <f t="shared" si="436"/>
        <v>0</v>
      </c>
      <c r="O373" s="176">
        <f t="shared" si="436"/>
        <v>0</v>
      </c>
      <c r="P373" s="176">
        <f t="shared" si="436"/>
        <v>0</v>
      </c>
      <c r="Q373" s="176">
        <f t="shared" si="436"/>
        <v>0</v>
      </c>
      <c r="R373" s="176">
        <f t="shared" si="436"/>
        <v>0</v>
      </c>
      <c r="S373" s="176">
        <f t="shared" si="436"/>
        <v>0</v>
      </c>
      <c r="T373" s="176">
        <f t="shared" si="436"/>
        <v>0</v>
      </c>
      <c r="U373" s="176">
        <f t="shared" si="436"/>
        <v>0</v>
      </c>
      <c r="V373" s="176">
        <f t="shared" si="436"/>
        <v>0</v>
      </c>
      <c r="W373" s="176">
        <f t="shared" si="436"/>
        <v>0</v>
      </c>
      <c r="X373" s="176">
        <f t="shared" si="436"/>
        <v>0</v>
      </c>
      <c r="Y373" s="176">
        <f t="shared" si="436"/>
        <v>0</v>
      </c>
      <c r="Z373" s="176">
        <f t="shared" si="436"/>
        <v>0</v>
      </c>
      <c r="AA373" s="176">
        <f t="shared" si="437"/>
        <v>0</v>
      </c>
      <c r="AB373" s="176">
        <f t="shared" si="437"/>
        <v>0</v>
      </c>
      <c r="AC373" s="176">
        <f t="shared" si="437"/>
        <v>0</v>
      </c>
      <c r="AD373" s="176">
        <f t="shared" si="437"/>
        <v>0</v>
      </c>
      <c r="AE373" s="176">
        <f t="shared" si="437"/>
        <v>0</v>
      </c>
      <c r="AF373" s="176">
        <f t="shared" si="437"/>
        <v>0</v>
      </c>
      <c r="AG373" s="176">
        <f t="shared" si="437"/>
        <v>0</v>
      </c>
      <c r="AH373" s="176">
        <f t="shared" si="437"/>
        <v>0</v>
      </c>
      <c r="AI373" s="176">
        <f t="shared" si="437"/>
        <v>0</v>
      </c>
      <c r="AJ373" s="176">
        <f t="shared" si="437"/>
        <v>0</v>
      </c>
      <c r="AK373" s="176">
        <f t="shared" si="437"/>
        <v>0</v>
      </c>
      <c r="AL373" s="176">
        <f t="shared" si="437"/>
        <v>0</v>
      </c>
      <c r="AM373" s="176">
        <f t="shared" si="437"/>
        <v>0</v>
      </c>
      <c r="AN373" s="176">
        <f t="shared" si="437"/>
        <v>0</v>
      </c>
      <c r="AO373" s="176">
        <f t="shared" si="437"/>
        <v>0</v>
      </c>
      <c r="AP373" s="176">
        <f t="shared" si="437"/>
        <v>0</v>
      </c>
      <c r="AQ373" s="176">
        <f t="shared" si="431"/>
        <v>0</v>
      </c>
      <c r="AR373" s="176">
        <f t="shared" si="431"/>
        <v>0</v>
      </c>
      <c r="AS373" s="176">
        <f t="shared" si="431"/>
        <v>0</v>
      </c>
      <c r="AT373" s="176">
        <f t="shared" si="431"/>
        <v>0</v>
      </c>
      <c r="AU373" s="176">
        <f t="shared" si="431"/>
        <v>0</v>
      </c>
      <c r="AV373" s="176">
        <f t="shared" si="431"/>
        <v>0</v>
      </c>
      <c r="AW373" s="176">
        <f t="shared" si="431"/>
        <v>0</v>
      </c>
      <c r="AX373" s="176">
        <f t="shared" si="431"/>
        <v>0</v>
      </c>
      <c r="AY373" s="176">
        <f t="shared" si="431"/>
        <v>0</v>
      </c>
      <c r="AZ373" s="176">
        <f t="shared" si="431"/>
        <v>0</v>
      </c>
      <c r="BA373" s="176">
        <f t="shared" si="431"/>
        <v>0</v>
      </c>
      <c r="BB373" s="176">
        <f t="shared" si="431"/>
        <v>0</v>
      </c>
      <c r="BC373" s="176">
        <f t="shared" si="431"/>
        <v>0</v>
      </c>
      <c r="BD373" s="176">
        <f t="shared" si="431"/>
        <v>0</v>
      </c>
      <c r="BE373" s="176">
        <f t="shared" si="431"/>
        <v>0</v>
      </c>
      <c r="BF373" s="176">
        <f t="shared" si="431"/>
        <v>0</v>
      </c>
      <c r="BG373" s="176">
        <f t="shared" si="433"/>
        <v>0</v>
      </c>
      <c r="BH373" s="176">
        <f t="shared" si="433"/>
        <v>0</v>
      </c>
      <c r="BI373" s="176">
        <f t="shared" si="433"/>
        <v>0</v>
      </c>
      <c r="BJ373" s="176">
        <f t="shared" si="433"/>
        <v>0</v>
      </c>
      <c r="BK373" s="176">
        <f t="shared" si="433"/>
        <v>0</v>
      </c>
      <c r="BL373" s="176">
        <f t="shared" si="433"/>
        <v>0</v>
      </c>
      <c r="BM373" s="176">
        <f t="shared" si="433"/>
        <v>0</v>
      </c>
      <c r="BN373" s="176">
        <f t="shared" si="433"/>
        <v>0</v>
      </c>
      <c r="BO373" s="176">
        <f t="shared" si="433"/>
        <v>0</v>
      </c>
      <c r="BP373" s="176">
        <f t="shared" si="433"/>
        <v>0</v>
      </c>
      <c r="BQ373" s="176">
        <f t="shared" si="433"/>
        <v>0</v>
      </c>
      <c r="BR373" s="176">
        <f t="shared" si="433"/>
        <v>0</v>
      </c>
      <c r="BS373" s="176">
        <f t="shared" si="433"/>
        <v>0</v>
      </c>
      <c r="BT373" s="176">
        <f t="shared" si="433"/>
        <v>0</v>
      </c>
      <c r="BU373" s="176">
        <f t="shared" si="433"/>
        <v>0</v>
      </c>
      <c r="BV373" s="176">
        <f t="shared" si="433"/>
        <v>0</v>
      </c>
      <c r="BW373" s="176">
        <f t="shared" si="428"/>
        <v>0</v>
      </c>
      <c r="BX373" s="176">
        <f t="shared" si="428"/>
        <v>0</v>
      </c>
      <c r="BY373" s="176">
        <f t="shared" si="428"/>
        <v>0</v>
      </c>
      <c r="BZ373" s="176">
        <f t="shared" si="428"/>
        <v>0</v>
      </c>
      <c r="CA373" s="176">
        <f t="shared" si="428"/>
        <v>0</v>
      </c>
      <c r="CB373" s="176">
        <f t="shared" si="428"/>
        <v>0</v>
      </c>
      <c r="CC373" s="176">
        <f t="shared" ref="CC373:CL373" si="439">+NORMDIST($H373,CC$12,CC$13,FALSE)</f>
        <v>0</v>
      </c>
      <c r="CD373" s="176">
        <f t="shared" si="439"/>
        <v>0</v>
      </c>
      <c r="CE373" s="176">
        <f t="shared" si="439"/>
        <v>0</v>
      </c>
      <c r="CF373" s="176">
        <f t="shared" si="439"/>
        <v>0</v>
      </c>
      <c r="CG373" s="176">
        <f t="shared" si="439"/>
        <v>0</v>
      </c>
      <c r="CH373" s="176">
        <f t="shared" si="439"/>
        <v>0</v>
      </c>
      <c r="CI373" s="176">
        <f t="shared" si="439"/>
        <v>0</v>
      </c>
      <c r="CJ373" s="176">
        <f t="shared" si="439"/>
        <v>0</v>
      </c>
      <c r="CK373" s="176">
        <f t="shared" si="439"/>
        <v>0</v>
      </c>
      <c r="CL373" s="176">
        <f t="shared" si="439"/>
        <v>0</v>
      </c>
      <c r="CM373" s="176">
        <f t="shared" si="429"/>
        <v>0</v>
      </c>
      <c r="CN373" s="176">
        <f t="shared" si="429"/>
        <v>0</v>
      </c>
      <c r="CO373" s="176">
        <f t="shared" si="429"/>
        <v>0</v>
      </c>
      <c r="CP373" s="176">
        <f t="shared" si="429"/>
        <v>0</v>
      </c>
      <c r="CQ373" s="176">
        <f t="shared" si="429"/>
        <v>0</v>
      </c>
      <c r="CR373" s="176">
        <f t="shared" si="429"/>
        <v>0</v>
      </c>
      <c r="CS373" s="176">
        <f t="shared" si="429"/>
        <v>0</v>
      </c>
      <c r="CT373" s="176">
        <f t="shared" si="429"/>
        <v>0</v>
      </c>
      <c r="CU373" s="176">
        <f t="shared" si="429"/>
        <v>0</v>
      </c>
      <c r="CV373" s="176">
        <f t="shared" si="429"/>
        <v>0</v>
      </c>
      <c r="CW373" s="176">
        <f t="shared" si="429"/>
        <v>0</v>
      </c>
      <c r="CX373" s="176">
        <f t="shared" si="429"/>
        <v>0</v>
      </c>
      <c r="CY373" s="176">
        <f t="shared" si="429"/>
        <v>0</v>
      </c>
      <c r="CZ373" s="176">
        <f t="shared" si="429"/>
        <v>0</v>
      </c>
      <c r="DA373" s="176">
        <f t="shared" si="429"/>
        <v>0</v>
      </c>
      <c r="DB373" s="176">
        <f t="shared" ref="CW373:DF402" si="440">+NORMDIST($H373,DB$12,DB$13,FALSE)</f>
        <v>0</v>
      </c>
      <c r="DC373" s="176">
        <f t="shared" si="440"/>
        <v>0</v>
      </c>
      <c r="DD373" s="176">
        <f t="shared" si="440"/>
        <v>0</v>
      </c>
      <c r="DE373" s="176">
        <f t="shared" si="440"/>
        <v>0</v>
      </c>
      <c r="DF373" s="176">
        <f t="shared" si="440"/>
        <v>0</v>
      </c>
    </row>
    <row r="374" spans="2:110" ht="12.75" customHeight="1" x14ac:dyDescent="0.25">
      <c r="B374" s="174"/>
      <c r="C374" s="174"/>
      <c r="D374" s="174">
        <f t="shared" si="413"/>
        <v>0</v>
      </c>
      <c r="E374"/>
      <c r="F374"/>
      <c r="G374" s="177">
        <v>361</v>
      </c>
      <c r="H374" s="176">
        <f t="shared" si="414"/>
        <v>55.973716243743674</v>
      </c>
      <c r="I374" s="176">
        <f t="shared" si="415"/>
        <v>0</v>
      </c>
      <c r="K374" s="176">
        <f t="shared" si="436"/>
        <v>0</v>
      </c>
      <c r="L374" s="176">
        <f t="shared" si="436"/>
        <v>0</v>
      </c>
      <c r="M374" s="176">
        <f t="shared" si="436"/>
        <v>0</v>
      </c>
      <c r="N374" s="176">
        <f t="shared" si="436"/>
        <v>0</v>
      </c>
      <c r="O374" s="176">
        <f t="shared" si="436"/>
        <v>0</v>
      </c>
      <c r="P374" s="176">
        <f t="shared" si="436"/>
        <v>0</v>
      </c>
      <c r="Q374" s="176">
        <f t="shared" si="436"/>
        <v>0</v>
      </c>
      <c r="R374" s="176">
        <f t="shared" si="436"/>
        <v>0</v>
      </c>
      <c r="S374" s="176">
        <f t="shared" si="436"/>
        <v>0</v>
      </c>
      <c r="T374" s="176">
        <f t="shared" si="436"/>
        <v>0</v>
      </c>
      <c r="U374" s="176">
        <f t="shared" si="436"/>
        <v>0</v>
      </c>
      <c r="V374" s="176">
        <f t="shared" si="436"/>
        <v>0</v>
      </c>
      <c r="W374" s="176">
        <f t="shared" si="436"/>
        <v>0</v>
      </c>
      <c r="X374" s="176">
        <f t="shared" si="436"/>
        <v>0</v>
      </c>
      <c r="Y374" s="176">
        <f t="shared" si="436"/>
        <v>0</v>
      </c>
      <c r="Z374" s="176">
        <f t="shared" si="436"/>
        <v>0</v>
      </c>
      <c r="AA374" s="176">
        <f t="shared" si="437"/>
        <v>0</v>
      </c>
      <c r="AB374" s="176">
        <f t="shared" si="437"/>
        <v>0</v>
      </c>
      <c r="AC374" s="176">
        <f t="shared" si="437"/>
        <v>0</v>
      </c>
      <c r="AD374" s="176">
        <f t="shared" si="437"/>
        <v>0</v>
      </c>
      <c r="AE374" s="176">
        <f t="shared" si="437"/>
        <v>0</v>
      </c>
      <c r="AF374" s="176">
        <f t="shared" si="437"/>
        <v>0</v>
      </c>
      <c r="AG374" s="176">
        <f t="shared" si="437"/>
        <v>0</v>
      </c>
      <c r="AH374" s="176">
        <f t="shared" si="437"/>
        <v>0</v>
      </c>
      <c r="AI374" s="176">
        <f t="shared" si="437"/>
        <v>0</v>
      </c>
      <c r="AJ374" s="176">
        <f t="shared" si="437"/>
        <v>0</v>
      </c>
      <c r="AK374" s="176">
        <f t="shared" si="437"/>
        <v>0</v>
      </c>
      <c r="AL374" s="176">
        <f t="shared" si="437"/>
        <v>0</v>
      </c>
      <c r="AM374" s="176">
        <f t="shared" si="437"/>
        <v>0</v>
      </c>
      <c r="AN374" s="176">
        <f t="shared" si="437"/>
        <v>0</v>
      </c>
      <c r="AO374" s="176">
        <f t="shared" si="437"/>
        <v>0</v>
      </c>
      <c r="AP374" s="176">
        <f t="shared" si="437"/>
        <v>0</v>
      </c>
      <c r="AQ374" s="176">
        <f t="shared" si="431"/>
        <v>0</v>
      </c>
      <c r="AR374" s="176">
        <f t="shared" si="431"/>
        <v>0</v>
      </c>
      <c r="AS374" s="176">
        <f t="shared" si="431"/>
        <v>0</v>
      </c>
      <c r="AT374" s="176">
        <f t="shared" si="431"/>
        <v>0</v>
      </c>
      <c r="AU374" s="176">
        <f t="shared" si="431"/>
        <v>0</v>
      </c>
      <c r="AV374" s="176">
        <f t="shared" si="431"/>
        <v>0</v>
      </c>
      <c r="AW374" s="176">
        <f t="shared" si="431"/>
        <v>0</v>
      </c>
      <c r="AX374" s="176">
        <f t="shared" si="431"/>
        <v>0</v>
      </c>
      <c r="AY374" s="176">
        <f t="shared" si="431"/>
        <v>0</v>
      </c>
      <c r="AZ374" s="176">
        <f t="shared" si="431"/>
        <v>0</v>
      </c>
      <c r="BA374" s="176">
        <f t="shared" si="431"/>
        <v>0</v>
      </c>
      <c r="BB374" s="176">
        <f t="shared" si="431"/>
        <v>0</v>
      </c>
      <c r="BC374" s="176">
        <f t="shared" si="431"/>
        <v>0</v>
      </c>
      <c r="BD374" s="176">
        <f t="shared" si="431"/>
        <v>0</v>
      </c>
      <c r="BE374" s="176">
        <f t="shared" si="431"/>
        <v>0</v>
      </c>
      <c r="BF374" s="176">
        <f t="shared" si="431"/>
        <v>0</v>
      </c>
      <c r="BG374" s="176">
        <f t="shared" si="433"/>
        <v>0</v>
      </c>
      <c r="BH374" s="176">
        <f t="shared" si="433"/>
        <v>0</v>
      </c>
      <c r="BI374" s="176">
        <f t="shared" si="433"/>
        <v>0</v>
      </c>
      <c r="BJ374" s="176">
        <f t="shared" si="433"/>
        <v>0</v>
      </c>
      <c r="BK374" s="176">
        <f t="shared" si="433"/>
        <v>0</v>
      </c>
      <c r="BL374" s="176">
        <f t="shared" si="433"/>
        <v>0</v>
      </c>
      <c r="BM374" s="176">
        <f t="shared" si="433"/>
        <v>0</v>
      </c>
      <c r="BN374" s="176">
        <f t="shared" si="433"/>
        <v>0</v>
      </c>
      <c r="BO374" s="176">
        <f t="shared" si="433"/>
        <v>0</v>
      </c>
      <c r="BP374" s="176">
        <f t="shared" si="433"/>
        <v>0</v>
      </c>
      <c r="BQ374" s="176">
        <f t="shared" si="433"/>
        <v>0</v>
      </c>
      <c r="BR374" s="176">
        <f t="shared" si="433"/>
        <v>0</v>
      </c>
      <c r="BS374" s="176">
        <f t="shared" si="433"/>
        <v>0</v>
      </c>
      <c r="BT374" s="176">
        <f t="shared" si="433"/>
        <v>0</v>
      </c>
      <c r="BU374" s="176">
        <f t="shared" si="433"/>
        <v>0</v>
      </c>
      <c r="BV374" s="176">
        <f t="shared" si="433"/>
        <v>0</v>
      </c>
      <c r="BW374" s="176">
        <f t="shared" ref="BW374:CL389" si="441">+NORMDIST($H374,BW$12,BW$13,FALSE)</f>
        <v>0</v>
      </c>
      <c r="BX374" s="176">
        <f t="shared" si="441"/>
        <v>0</v>
      </c>
      <c r="BY374" s="176">
        <f t="shared" si="441"/>
        <v>0</v>
      </c>
      <c r="BZ374" s="176">
        <f t="shared" si="441"/>
        <v>0</v>
      </c>
      <c r="CA374" s="176">
        <f t="shared" si="441"/>
        <v>0</v>
      </c>
      <c r="CB374" s="176">
        <f t="shared" si="441"/>
        <v>0</v>
      </c>
      <c r="CC374" s="176">
        <f t="shared" si="441"/>
        <v>0</v>
      </c>
      <c r="CD374" s="176">
        <f t="shared" si="441"/>
        <v>0</v>
      </c>
      <c r="CE374" s="176">
        <f t="shared" si="441"/>
        <v>0</v>
      </c>
      <c r="CF374" s="176">
        <f t="shared" si="441"/>
        <v>0</v>
      </c>
      <c r="CG374" s="176">
        <f t="shared" si="441"/>
        <v>0</v>
      </c>
      <c r="CH374" s="176">
        <f t="shared" si="441"/>
        <v>0</v>
      </c>
      <c r="CI374" s="176">
        <f t="shared" si="441"/>
        <v>0</v>
      </c>
      <c r="CJ374" s="176">
        <f t="shared" si="441"/>
        <v>0</v>
      </c>
      <c r="CK374" s="176">
        <f t="shared" si="441"/>
        <v>0</v>
      </c>
      <c r="CL374" s="176">
        <f t="shared" si="441"/>
        <v>0</v>
      </c>
      <c r="CM374" s="176">
        <f t="shared" si="429"/>
        <v>0</v>
      </c>
      <c r="CN374" s="176">
        <f t="shared" si="429"/>
        <v>0</v>
      </c>
      <c r="CO374" s="176">
        <f t="shared" si="429"/>
        <v>0</v>
      </c>
      <c r="CP374" s="176">
        <f t="shared" si="429"/>
        <v>0</v>
      </c>
      <c r="CQ374" s="176">
        <f t="shared" si="429"/>
        <v>0</v>
      </c>
      <c r="CR374" s="176">
        <f t="shared" si="429"/>
        <v>0</v>
      </c>
      <c r="CS374" s="176">
        <f t="shared" si="429"/>
        <v>0</v>
      </c>
      <c r="CT374" s="176">
        <f t="shared" si="429"/>
        <v>0</v>
      </c>
      <c r="CU374" s="176">
        <f t="shared" si="429"/>
        <v>0</v>
      </c>
      <c r="CV374" s="176">
        <f t="shared" si="429"/>
        <v>0</v>
      </c>
      <c r="CW374" s="176">
        <f t="shared" si="440"/>
        <v>0</v>
      </c>
      <c r="CX374" s="176">
        <f t="shared" si="440"/>
        <v>0</v>
      </c>
      <c r="CY374" s="176">
        <f t="shared" si="440"/>
        <v>0</v>
      </c>
      <c r="CZ374" s="176">
        <f t="shared" si="440"/>
        <v>0</v>
      </c>
      <c r="DA374" s="176">
        <f t="shared" si="440"/>
        <v>0</v>
      </c>
      <c r="DB374" s="176">
        <f t="shared" si="440"/>
        <v>0</v>
      </c>
      <c r="DC374" s="176">
        <f t="shared" si="440"/>
        <v>0</v>
      </c>
      <c r="DD374" s="176">
        <f t="shared" si="440"/>
        <v>0</v>
      </c>
      <c r="DE374" s="176">
        <f t="shared" si="440"/>
        <v>0</v>
      </c>
      <c r="DF374" s="176">
        <f t="shared" si="440"/>
        <v>0</v>
      </c>
    </row>
    <row r="375" spans="2:110" ht="12.75" customHeight="1" x14ac:dyDescent="0.25">
      <c r="B375" s="174"/>
      <c r="C375" s="174"/>
      <c r="D375" s="174">
        <f t="shared" si="413"/>
        <v>0</v>
      </c>
      <c r="E375"/>
      <c r="F375"/>
      <c r="G375" s="177">
        <v>362</v>
      </c>
      <c r="H375" s="176">
        <f t="shared" si="414"/>
        <v>56.128768089294212</v>
      </c>
      <c r="I375" s="176">
        <f t="shared" si="415"/>
        <v>0</v>
      </c>
      <c r="K375" s="176">
        <f t="shared" si="436"/>
        <v>0</v>
      </c>
      <c r="L375" s="176">
        <f t="shared" si="436"/>
        <v>0</v>
      </c>
      <c r="M375" s="176">
        <f t="shared" si="436"/>
        <v>0</v>
      </c>
      <c r="N375" s="176">
        <f t="shared" si="436"/>
        <v>0</v>
      </c>
      <c r="O375" s="176">
        <f t="shared" si="436"/>
        <v>0</v>
      </c>
      <c r="P375" s="176">
        <f t="shared" si="436"/>
        <v>0</v>
      </c>
      <c r="Q375" s="176">
        <f t="shared" si="436"/>
        <v>0</v>
      </c>
      <c r="R375" s="176">
        <f t="shared" si="436"/>
        <v>0</v>
      </c>
      <c r="S375" s="176">
        <f t="shared" si="436"/>
        <v>0</v>
      </c>
      <c r="T375" s="176">
        <f t="shared" si="436"/>
        <v>0</v>
      </c>
      <c r="U375" s="176">
        <f t="shared" si="436"/>
        <v>0</v>
      </c>
      <c r="V375" s="176">
        <f t="shared" si="436"/>
        <v>0</v>
      </c>
      <c r="W375" s="176">
        <f t="shared" si="436"/>
        <v>0</v>
      </c>
      <c r="X375" s="176">
        <f t="shared" si="436"/>
        <v>0</v>
      </c>
      <c r="Y375" s="176">
        <f t="shared" si="436"/>
        <v>0</v>
      </c>
      <c r="Z375" s="176">
        <f t="shared" si="436"/>
        <v>0</v>
      </c>
      <c r="AA375" s="176">
        <f t="shared" si="437"/>
        <v>0</v>
      </c>
      <c r="AB375" s="176">
        <f t="shared" si="437"/>
        <v>0</v>
      </c>
      <c r="AC375" s="176">
        <f t="shared" si="437"/>
        <v>0</v>
      </c>
      <c r="AD375" s="176">
        <f t="shared" si="437"/>
        <v>0</v>
      </c>
      <c r="AE375" s="176">
        <f t="shared" si="437"/>
        <v>0</v>
      </c>
      <c r="AF375" s="176">
        <f t="shared" si="437"/>
        <v>0</v>
      </c>
      <c r="AG375" s="176">
        <f t="shared" si="437"/>
        <v>0</v>
      </c>
      <c r="AH375" s="176">
        <f t="shared" si="437"/>
        <v>0</v>
      </c>
      <c r="AI375" s="176">
        <f t="shared" si="437"/>
        <v>0</v>
      </c>
      <c r="AJ375" s="176">
        <f t="shared" si="437"/>
        <v>0</v>
      </c>
      <c r="AK375" s="176">
        <f t="shared" si="437"/>
        <v>0</v>
      </c>
      <c r="AL375" s="176">
        <f t="shared" si="437"/>
        <v>0</v>
      </c>
      <c r="AM375" s="176">
        <f t="shared" si="437"/>
        <v>0</v>
      </c>
      <c r="AN375" s="176">
        <f t="shared" si="437"/>
        <v>0</v>
      </c>
      <c r="AO375" s="176">
        <f t="shared" si="437"/>
        <v>0</v>
      </c>
      <c r="AP375" s="176">
        <f t="shared" si="437"/>
        <v>0</v>
      </c>
      <c r="AQ375" s="176">
        <f t="shared" si="431"/>
        <v>0</v>
      </c>
      <c r="AR375" s="176">
        <f t="shared" si="431"/>
        <v>0</v>
      </c>
      <c r="AS375" s="176">
        <f t="shared" si="431"/>
        <v>0</v>
      </c>
      <c r="AT375" s="176">
        <f t="shared" si="431"/>
        <v>0</v>
      </c>
      <c r="AU375" s="176">
        <f t="shared" si="431"/>
        <v>0</v>
      </c>
      <c r="AV375" s="176">
        <f t="shared" si="431"/>
        <v>0</v>
      </c>
      <c r="AW375" s="176">
        <f t="shared" si="431"/>
        <v>0</v>
      </c>
      <c r="AX375" s="176">
        <f t="shared" si="431"/>
        <v>0</v>
      </c>
      <c r="AY375" s="176">
        <f t="shared" si="431"/>
        <v>0</v>
      </c>
      <c r="AZ375" s="176">
        <f t="shared" si="431"/>
        <v>0</v>
      </c>
      <c r="BA375" s="176">
        <f t="shared" si="431"/>
        <v>0</v>
      </c>
      <c r="BB375" s="176">
        <f t="shared" si="431"/>
        <v>0</v>
      </c>
      <c r="BC375" s="176">
        <f t="shared" si="431"/>
        <v>0</v>
      </c>
      <c r="BD375" s="176">
        <f t="shared" si="431"/>
        <v>0</v>
      </c>
      <c r="BE375" s="176">
        <f t="shared" si="431"/>
        <v>0</v>
      </c>
      <c r="BF375" s="176">
        <f t="shared" si="431"/>
        <v>0</v>
      </c>
      <c r="BG375" s="176">
        <f t="shared" si="433"/>
        <v>0</v>
      </c>
      <c r="BH375" s="176">
        <f t="shared" si="433"/>
        <v>0</v>
      </c>
      <c r="BI375" s="176">
        <f t="shared" si="433"/>
        <v>0</v>
      </c>
      <c r="BJ375" s="176">
        <f t="shared" si="433"/>
        <v>0</v>
      </c>
      <c r="BK375" s="176">
        <f t="shared" si="433"/>
        <v>0</v>
      </c>
      <c r="BL375" s="176">
        <f t="shared" si="433"/>
        <v>0</v>
      </c>
      <c r="BM375" s="176">
        <f t="shared" si="433"/>
        <v>0</v>
      </c>
      <c r="BN375" s="176">
        <f t="shared" si="433"/>
        <v>0</v>
      </c>
      <c r="BO375" s="176">
        <f t="shared" si="433"/>
        <v>0</v>
      </c>
      <c r="BP375" s="176">
        <f t="shared" si="433"/>
        <v>0</v>
      </c>
      <c r="BQ375" s="176">
        <f t="shared" si="433"/>
        <v>0</v>
      </c>
      <c r="BR375" s="176">
        <f t="shared" si="433"/>
        <v>0</v>
      </c>
      <c r="BS375" s="176">
        <f t="shared" si="433"/>
        <v>0</v>
      </c>
      <c r="BT375" s="176">
        <f t="shared" si="433"/>
        <v>0</v>
      </c>
      <c r="BU375" s="176">
        <f t="shared" si="433"/>
        <v>0</v>
      </c>
      <c r="BV375" s="176">
        <f t="shared" si="433"/>
        <v>0</v>
      </c>
      <c r="BW375" s="176">
        <f t="shared" si="441"/>
        <v>0</v>
      </c>
      <c r="BX375" s="176">
        <f t="shared" si="441"/>
        <v>0</v>
      </c>
      <c r="BY375" s="176">
        <f t="shared" si="441"/>
        <v>0</v>
      </c>
      <c r="BZ375" s="176">
        <f t="shared" si="441"/>
        <v>0</v>
      </c>
      <c r="CA375" s="176">
        <f t="shared" si="441"/>
        <v>0</v>
      </c>
      <c r="CB375" s="176">
        <f t="shared" si="441"/>
        <v>0</v>
      </c>
      <c r="CC375" s="176">
        <f t="shared" si="441"/>
        <v>0</v>
      </c>
      <c r="CD375" s="176">
        <f t="shared" si="441"/>
        <v>0</v>
      </c>
      <c r="CE375" s="176">
        <f t="shared" si="441"/>
        <v>0</v>
      </c>
      <c r="CF375" s="176">
        <f t="shared" si="441"/>
        <v>0</v>
      </c>
      <c r="CG375" s="176">
        <f t="shared" si="441"/>
        <v>0</v>
      </c>
      <c r="CH375" s="176">
        <f t="shared" si="441"/>
        <v>0</v>
      </c>
      <c r="CI375" s="176">
        <f t="shared" si="441"/>
        <v>0</v>
      </c>
      <c r="CJ375" s="176">
        <f t="shared" si="441"/>
        <v>0</v>
      </c>
      <c r="CK375" s="176">
        <f t="shared" si="441"/>
        <v>0</v>
      </c>
      <c r="CL375" s="176">
        <f t="shared" si="441"/>
        <v>0</v>
      </c>
      <c r="CM375" s="176">
        <f t="shared" si="429"/>
        <v>0</v>
      </c>
      <c r="CN375" s="176">
        <f t="shared" si="429"/>
        <v>0</v>
      </c>
      <c r="CO375" s="176">
        <f t="shared" si="429"/>
        <v>0</v>
      </c>
      <c r="CP375" s="176">
        <f t="shared" si="429"/>
        <v>0</v>
      </c>
      <c r="CQ375" s="176">
        <f t="shared" si="429"/>
        <v>0</v>
      </c>
      <c r="CR375" s="176">
        <f t="shared" si="429"/>
        <v>0</v>
      </c>
      <c r="CS375" s="176">
        <f t="shared" si="429"/>
        <v>0</v>
      </c>
      <c r="CT375" s="176">
        <f t="shared" si="429"/>
        <v>0</v>
      </c>
      <c r="CU375" s="176">
        <f t="shared" si="429"/>
        <v>0</v>
      </c>
      <c r="CV375" s="176">
        <f t="shared" si="429"/>
        <v>0</v>
      </c>
      <c r="CW375" s="176">
        <f t="shared" si="440"/>
        <v>0</v>
      </c>
      <c r="CX375" s="176">
        <f t="shared" si="440"/>
        <v>0</v>
      </c>
      <c r="CY375" s="176">
        <f t="shared" si="440"/>
        <v>0</v>
      </c>
      <c r="CZ375" s="176">
        <f t="shared" si="440"/>
        <v>0</v>
      </c>
      <c r="DA375" s="176">
        <f t="shared" si="440"/>
        <v>0</v>
      </c>
      <c r="DB375" s="176">
        <f t="shared" si="440"/>
        <v>0</v>
      </c>
      <c r="DC375" s="176">
        <f t="shared" si="440"/>
        <v>0</v>
      </c>
      <c r="DD375" s="176">
        <f t="shared" si="440"/>
        <v>0</v>
      </c>
      <c r="DE375" s="176">
        <f t="shared" si="440"/>
        <v>0</v>
      </c>
      <c r="DF375" s="176">
        <f t="shared" si="440"/>
        <v>0</v>
      </c>
    </row>
    <row r="376" spans="2:110" ht="12.75" customHeight="1" x14ac:dyDescent="0.25">
      <c r="B376" s="174"/>
      <c r="C376" s="174"/>
      <c r="D376" s="174">
        <f t="shared" si="413"/>
        <v>0</v>
      </c>
      <c r="E376"/>
      <c r="F376"/>
      <c r="G376" s="177">
        <v>363</v>
      </c>
      <c r="H376" s="176">
        <f t="shared" si="414"/>
        <v>56.28381993484475</v>
      </c>
      <c r="I376" s="176">
        <f t="shared" si="415"/>
        <v>0</v>
      </c>
      <c r="K376" s="176">
        <f t="shared" si="436"/>
        <v>0</v>
      </c>
      <c r="L376" s="176">
        <f t="shared" si="436"/>
        <v>0</v>
      </c>
      <c r="M376" s="176">
        <f t="shared" si="436"/>
        <v>0</v>
      </c>
      <c r="N376" s="176">
        <f t="shared" si="436"/>
        <v>0</v>
      </c>
      <c r="O376" s="176">
        <f t="shared" si="436"/>
        <v>0</v>
      </c>
      <c r="P376" s="176">
        <f t="shared" si="436"/>
        <v>0</v>
      </c>
      <c r="Q376" s="176">
        <f t="shared" si="436"/>
        <v>0</v>
      </c>
      <c r="R376" s="176">
        <f t="shared" si="436"/>
        <v>0</v>
      </c>
      <c r="S376" s="176">
        <f t="shared" si="436"/>
        <v>0</v>
      </c>
      <c r="T376" s="176">
        <f t="shared" si="436"/>
        <v>0</v>
      </c>
      <c r="U376" s="176">
        <f t="shared" si="436"/>
        <v>0</v>
      </c>
      <c r="V376" s="176">
        <f t="shared" si="436"/>
        <v>0</v>
      </c>
      <c r="W376" s="176">
        <f t="shared" si="436"/>
        <v>0</v>
      </c>
      <c r="X376" s="176">
        <f t="shared" si="436"/>
        <v>0</v>
      </c>
      <c r="Y376" s="176">
        <f t="shared" si="436"/>
        <v>0</v>
      </c>
      <c r="Z376" s="176">
        <f t="shared" si="436"/>
        <v>0</v>
      </c>
      <c r="AA376" s="176">
        <f t="shared" si="437"/>
        <v>0</v>
      </c>
      <c r="AB376" s="176">
        <f t="shared" si="437"/>
        <v>0</v>
      </c>
      <c r="AC376" s="176">
        <f t="shared" si="437"/>
        <v>0</v>
      </c>
      <c r="AD376" s="176">
        <f t="shared" si="437"/>
        <v>0</v>
      </c>
      <c r="AE376" s="176">
        <f t="shared" si="437"/>
        <v>0</v>
      </c>
      <c r="AF376" s="176">
        <f t="shared" si="437"/>
        <v>0</v>
      </c>
      <c r="AG376" s="176">
        <f t="shared" si="437"/>
        <v>0</v>
      </c>
      <c r="AH376" s="176">
        <f t="shared" si="437"/>
        <v>0</v>
      </c>
      <c r="AI376" s="176">
        <f t="shared" si="437"/>
        <v>0</v>
      </c>
      <c r="AJ376" s="176">
        <f t="shared" si="437"/>
        <v>0</v>
      </c>
      <c r="AK376" s="176">
        <f t="shared" si="437"/>
        <v>0</v>
      </c>
      <c r="AL376" s="176">
        <f t="shared" si="437"/>
        <v>0</v>
      </c>
      <c r="AM376" s="176">
        <f t="shared" si="437"/>
        <v>0</v>
      </c>
      <c r="AN376" s="176">
        <f t="shared" si="437"/>
        <v>0</v>
      </c>
      <c r="AO376" s="176">
        <f t="shared" si="437"/>
        <v>0</v>
      </c>
      <c r="AP376" s="176">
        <f t="shared" si="437"/>
        <v>0</v>
      </c>
      <c r="AQ376" s="176">
        <f t="shared" si="431"/>
        <v>0</v>
      </c>
      <c r="AR376" s="176">
        <f t="shared" si="431"/>
        <v>0</v>
      </c>
      <c r="AS376" s="176">
        <f t="shared" si="431"/>
        <v>0</v>
      </c>
      <c r="AT376" s="176">
        <f t="shared" si="431"/>
        <v>0</v>
      </c>
      <c r="AU376" s="176">
        <f t="shared" si="431"/>
        <v>0</v>
      </c>
      <c r="AV376" s="176">
        <f t="shared" si="431"/>
        <v>0</v>
      </c>
      <c r="AW376" s="176">
        <f t="shared" si="431"/>
        <v>0</v>
      </c>
      <c r="AX376" s="176">
        <f t="shared" si="431"/>
        <v>0</v>
      </c>
      <c r="AY376" s="176">
        <f t="shared" si="431"/>
        <v>0</v>
      </c>
      <c r="AZ376" s="176">
        <f t="shared" si="431"/>
        <v>0</v>
      </c>
      <c r="BA376" s="176">
        <f t="shared" si="431"/>
        <v>0</v>
      </c>
      <c r="BB376" s="176">
        <f t="shared" si="431"/>
        <v>0</v>
      </c>
      <c r="BC376" s="176">
        <f t="shared" si="431"/>
        <v>0</v>
      </c>
      <c r="BD376" s="176">
        <f t="shared" si="431"/>
        <v>0</v>
      </c>
      <c r="BE376" s="176">
        <f t="shared" si="431"/>
        <v>0</v>
      </c>
      <c r="BF376" s="176">
        <f t="shared" si="431"/>
        <v>0</v>
      </c>
      <c r="BG376" s="176">
        <f t="shared" si="433"/>
        <v>0</v>
      </c>
      <c r="BH376" s="176">
        <f t="shared" si="433"/>
        <v>0</v>
      </c>
      <c r="BI376" s="176">
        <f t="shared" si="433"/>
        <v>0</v>
      </c>
      <c r="BJ376" s="176">
        <f t="shared" si="433"/>
        <v>0</v>
      </c>
      <c r="BK376" s="176">
        <f t="shared" si="433"/>
        <v>0</v>
      </c>
      <c r="BL376" s="176">
        <f t="shared" si="433"/>
        <v>0</v>
      </c>
      <c r="BM376" s="176">
        <f t="shared" si="433"/>
        <v>0</v>
      </c>
      <c r="BN376" s="176">
        <f t="shared" si="433"/>
        <v>0</v>
      </c>
      <c r="BO376" s="176">
        <f t="shared" si="433"/>
        <v>0</v>
      </c>
      <c r="BP376" s="176">
        <f t="shared" si="433"/>
        <v>0</v>
      </c>
      <c r="BQ376" s="176">
        <f t="shared" si="433"/>
        <v>0</v>
      </c>
      <c r="BR376" s="176">
        <f t="shared" si="433"/>
        <v>0</v>
      </c>
      <c r="BS376" s="176">
        <f t="shared" si="433"/>
        <v>0</v>
      </c>
      <c r="BT376" s="176">
        <f t="shared" si="433"/>
        <v>0</v>
      </c>
      <c r="BU376" s="176">
        <f t="shared" si="433"/>
        <v>0</v>
      </c>
      <c r="BV376" s="176">
        <f t="shared" si="433"/>
        <v>0</v>
      </c>
      <c r="BW376" s="176">
        <f t="shared" si="441"/>
        <v>0</v>
      </c>
      <c r="BX376" s="176">
        <f t="shared" si="441"/>
        <v>0</v>
      </c>
      <c r="BY376" s="176">
        <f t="shared" si="441"/>
        <v>0</v>
      </c>
      <c r="BZ376" s="176">
        <f t="shared" si="441"/>
        <v>0</v>
      </c>
      <c r="CA376" s="176">
        <f t="shared" si="441"/>
        <v>0</v>
      </c>
      <c r="CB376" s="176">
        <f t="shared" si="441"/>
        <v>0</v>
      </c>
      <c r="CC376" s="176">
        <f t="shared" si="441"/>
        <v>0</v>
      </c>
      <c r="CD376" s="176">
        <f t="shared" si="441"/>
        <v>0</v>
      </c>
      <c r="CE376" s="176">
        <f t="shared" si="441"/>
        <v>0</v>
      </c>
      <c r="CF376" s="176">
        <f t="shared" si="441"/>
        <v>0</v>
      </c>
      <c r="CG376" s="176">
        <f t="shared" si="441"/>
        <v>0</v>
      </c>
      <c r="CH376" s="176">
        <f t="shared" si="441"/>
        <v>0</v>
      </c>
      <c r="CI376" s="176">
        <f t="shared" si="441"/>
        <v>0</v>
      </c>
      <c r="CJ376" s="176">
        <f t="shared" si="441"/>
        <v>0</v>
      </c>
      <c r="CK376" s="176">
        <f t="shared" si="441"/>
        <v>0</v>
      </c>
      <c r="CL376" s="176">
        <f t="shared" si="441"/>
        <v>0</v>
      </c>
      <c r="CM376" s="176">
        <f t="shared" si="429"/>
        <v>0</v>
      </c>
      <c r="CN376" s="176">
        <f t="shared" si="429"/>
        <v>0</v>
      </c>
      <c r="CO376" s="176">
        <f t="shared" si="429"/>
        <v>0</v>
      </c>
      <c r="CP376" s="176">
        <f t="shared" si="429"/>
        <v>0</v>
      </c>
      <c r="CQ376" s="176">
        <f t="shared" si="429"/>
        <v>0</v>
      </c>
      <c r="CR376" s="176">
        <f t="shared" si="429"/>
        <v>0</v>
      </c>
      <c r="CS376" s="176">
        <f t="shared" si="429"/>
        <v>0</v>
      </c>
      <c r="CT376" s="176">
        <f t="shared" si="429"/>
        <v>0</v>
      </c>
      <c r="CU376" s="176">
        <f t="shared" si="429"/>
        <v>0</v>
      </c>
      <c r="CV376" s="176">
        <f t="shared" si="429"/>
        <v>0</v>
      </c>
      <c r="CW376" s="176">
        <f t="shared" si="429"/>
        <v>0</v>
      </c>
      <c r="CX376" s="176">
        <f t="shared" si="429"/>
        <v>0</v>
      </c>
      <c r="CY376" s="176">
        <f t="shared" si="429"/>
        <v>0</v>
      </c>
      <c r="CZ376" s="176">
        <f t="shared" si="429"/>
        <v>0</v>
      </c>
      <c r="DA376" s="176">
        <f t="shared" si="429"/>
        <v>0</v>
      </c>
      <c r="DB376" s="176">
        <f t="shared" si="440"/>
        <v>0</v>
      </c>
      <c r="DC376" s="176">
        <f t="shared" si="440"/>
        <v>0</v>
      </c>
      <c r="DD376" s="176">
        <f t="shared" si="440"/>
        <v>0</v>
      </c>
      <c r="DE376" s="176">
        <f t="shared" si="440"/>
        <v>0</v>
      </c>
      <c r="DF376" s="176">
        <f t="shared" si="440"/>
        <v>0</v>
      </c>
    </row>
    <row r="377" spans="2:110" ht="12.75" customHeight="1" x14ac:dyDescent="0.25">
      <c r="B377" s="174"/>
      <c r="C377" s="174"/>
      <c r="D377" s="174">
        <f t="shared" si="413"/>
        <v>0</v>
      </c>
      <c r="E377"/>
      <c r="F377"/>
      <c r="G377" s="177">
        <v>364</v>
      </c>
      <c r="H377" s="176">
        <f t="shared" si="414"/>
        <v>56.438871780395289</v>
      </c>
      <c r="I377" s="176">
        <f t="shared" si="415"/>
        <v>0</v>
      </c>
      <c r="K377" s="176">
        <f t="shared" si="436"/>
        <v>0</v>
      </c>
      <c r="L377" s="176">
        <f t="shared" si="436"/>
        <v>0</v>
      </c>
      <c r="M377" s="176">
        <f t="shared" si="436"/>
        <v>0</v>
      </c>
      <c r="N377" s="176">
        <f t="shared" si="436"/>
        <v>0</v>
      </c>
      <c r="O377" s="176">
        <f t="shared" si="436"/>
        <v>0</v>
      </c>
      <c r="P377" s="176">
        <f t="shared" si="436"/>
        <v>0</v>
      </c>
      <c r="Q377" s="176">
        <f t="shared" si="436"/>
        <v>0</v>
      </c>
      <c r="R377" s="176">
        <f t="shared" si="436"/>
        <v>0</v>
      </c>
      <c r="S377" s="176">
        <f t="shared" si="436"/>
        <v>0</v>
      </c>
      <c r="T377" s="176">
        <f t="shared" si="436"/>
        <v>0</v>
      </c>
      <c r="U377" s="176">
        <f t="shared" si="436"/>
        <v>0</v>
      </c>
      <c r="V377" s="176">
        <f t="shared" si="436"/>
        <v>0</v>
      </c>
      <c r="W377" s="176">
        <f t="shared" si="436"/>
        <v>0</v>
      </c>
      <c r="X377" s="176">
        <f t="shared" si="436"/>
        <v>0</v>
      </c>
      <c r="Y377" s="176">
        <f t="shared" si="436"/>
        <v>0</v>
      </c>
      <c r="Z377" s="176">
        <f t="shared" si="436"/>
        <v>0</v>
      </c>
      <c r="AA377" s="176">
        <f t="shared" si="437"/>
        <v>0</v>
      </c>
      <c r="AB377" s="176">
        <f t="shared" si="437"/>
        <v>0</v>
      </c>
      <c r="AC377" s="176">
        <f t="shared" si="437"/>
        <v>0</v>
      </c>
      <c r="AD377" s="176">
        <f t="shared" si="437"/>
        <v>0</v>
      </c>
      <c r="AE377" s="176">
        <f t="shared" si="437"/>
        <v>0</v>
      </c>
      <c r="AF377" s="176">
        <f t="shared" si="437"/>
        <v>0</v>
      </c>
      <c r="AG377" s="176">
        <f t="shared" si="437"/>
        <v>0</v>
      </c>
      <c r="AH377" s="176">
        <f t="shared" si="437"/>
        <v>0</v>
      </c>
      <c r="AI377" s="176">
        <f t="shared" si="437"/>
        <v>0</v>
      </c>
      <c r="AJ377" s="176">
        <f t="shared" si="437"/>
        <v>0</v>
      </c>
      <c r="AK377" s="176">
        <f t="shared" si="437"/>
        <v>0</v>
      </c>
      <c r="AL377" s="176">
        <f t="shared" si="437"/>
        <v>0</v>
      </c>
      <c r="AM377" s="176">
        <f t="shared" si="437"/>
        <v>0</v>
      </c>
      <c r="AN377" s="176">
        <f t="shared" si="437"/>
        <v>0</v>
      </c>
      <c r="AO377" s="176">
        <f t="shared" si="437"/>
        <v>0</v>
      </c>
      <c r="AP377" s="176">
        <f t="shared" si="437"/>
        <v>0</v>
      </c>
      <c r="AQ377" s="176">
        <f t="shared" si="431"/>
        <v>0</v>
      </c>
      <c r="AR377" s="176">
        <f t="shared" si="431"/>
        <v>0</v>
      </c>
      <c r="AS377" s="176">
        <f t="shared" si="431"/>
        <v>0</v>
      </c>
      <c r="AT377" s="176">
        <f t="shared" si="431"/>
        <v>0</v>
      </c>
      <c r="AU377" s="176">
        <f t="shared" si="431"/>
        <v>0</v>
      </c>
      <c r="AV377" s="176">
        <f t="shared" si="431"/>
        <v>0</v>
      </c>
      <c r="AW377" s="176">
        <f t="shared" si="431"/>
        <v>0</v>
      </c>
      <c r="AX377" s="176">
        <f t="shared" si="431"/>
        <v>0</v>
      </c>
      <c r="AY377" s="176">
        <f t="shared" si="431"/>
        <v>0</v>
      </c>
      <c r="AZ377" s="176">
        <f t="shared" si="431"/>
        <v>0</v>
      </c>
      <c r="BA377" s="176">
        <f t="shared" si="431"/>
        <v>0</v>
      </c>
      <c r="BB377" s="176">
        <f t="shared" si="431"/>
        <v>0</v>
      </c>
      <c r="BC377" s="176">
        <f t="shared" si="431"/>
        <v>0</v>
      </c>
      <c r="BD377" s="176">
        <f t="shared" si="431"/>
        <v>0</v>
      </c>
      <c r="BE377" s="176">
        <f t="shared" si="431"/>
        <v>0</v>
      </c>
      <c r="BF377" s="176">
        <f t="shared" si="431"/>
        <v>0</v>
      </c>
      <c r="BG377" s="176">
        <f t="shared" si="433"/>
        <v>0</v>
      </c>
      <c r="BH377" s="176">
        <f t="shared" si="433"/>
        <v>0</v>
      </c>
      <c r="BI377" s="176">
        <f t="shared" si="433"/>
        <v>0</v>
      </c>
      <c r="BJ377" s="176">
        <f t="shared" si="433"/>
        <v>0</v>
      </c>
      <c r="BK377" s="176">
        <f t="shared" si="433"/>
        <v>0</v>
      </c>
      <c r="BL377" s="176">
        <f t="shared" si="433"/>
        <v>0</v>
      </c>
      <c r="BM377" s="176">
        <f t="shared" si="433"/>
        <v>0</v>
      </c>
      <c r="BN377" s="176">
        <f t="shared" si="433"/>
        <v>0</v>
      </c>
      <c r="BO377" s="176">
        <f t="shared" si="433"/>
        <v>0</v>
      </c>
      <c r="BP377" s="176">
        <f t="shared" si="433"/>
        <v>0</v>
      </c>
      <c r="BQ377" s="176">
        <f t="shared" si="433"/>
        <v>0</v>
      </c>
      <c r="BR377" s="176">
        <f t="shared" si="433"/>
        <v>0</v>
      </c>
      <c r="BS377" s="176">
        <f t="shared" si="433"/>
        <v>0</v>
      </c>
      <c r="BT377" s="176">
        <f t="shared" si="433"/>
        <v>0</v>
      </c>
      <c r="BU377" s="176">
        <f t="shared" si="433"/>
        <v>0</v>
      </c>
      <c r="BV377" s="176">
        <f t="shared" si="433"/>
        <v>0</v>
      </c>
      <c r="BW377" s="176">
        <f t="shared" si="441"/>
        <v>0</v>
      </c>
      <c r="BX377" s="176">
        <f t="shared" si="441"/>
        <v>0</v>
      </c>
      <c r="BY377" s="176">
        <f t="shared" si="441"/>
        <v>0</v>
      </c>
      <c r="BZ377" s="176">
        <f t="shared" si="441"/>
        <v>0</v>
      </c>
      <c r="CA377" s="176">
        <f t="shared" si="441"/>
        <v>0</v>
      </c>
      <c r="CB377" s="176">
        <f t="shared" si="441"/>
        <v>0</v>
      </c>
      <c r="CC377" s="176">
        <f t="shared" si="441"/>
        <v>0</v>
      </c>
      <c r="CD377" s="176">
        <f t="shared" si="441"/>
        <v>0</v>
      </c>
      <c r="CE377" s="176">
        <f t="shared" si="441"/>
        <v>0</v>
      </c>
      <c r="CF377" s="176">
        <f t="shared" si="441"/>
        <v>0</v>
      </c>
      <c r="CG377" s="176">
        <f t="shared" si="441"/>
        <v>0</v>
      </c>
      <c r="CH377" s="176">
        <f t="shared" si="441"/>
        <v>0</v>
      </c>
      <c r="CI377" s="176">
        <f t="shared" si="441"/>
        <v>0</v>
      </c>
      <c r="CJ377" s="176">
        <f t="shared" si="441"/>
        <v>0</v>
      </c>
      <c r="CK377" s="176">
        <f t="shared" si="441"/>
        <v>0</v>
      </c>
      <c r="CL377" s="176">
        <f t="shared" si="441"/>
        <v>0</v>
      </c>
      <c r="CM377" s="176">
        <f t="shared" ref="CM377:DB400" si="442">+NORMDIST($H377,CM$12,CM$13,FALSE)</f>
        <v>0</v>
      </c>
      <c r="CN377" s="176">
        <f t="shared" si="442"/>
        <v>0</v>
      </c>
      <c r="CO377" s="176">
        <f t="shared" si="442"/>
        <v>0</v>
      </c>
      <c r="CP377" s="176">
        <f t="shared" si="442"/>
        <v>0</v>
      </c>
      <c r="CQ377" s="176">
        <f t="shared" si="442"/>
        <v>0</v>
      </c>
      <c r="CR377" s="176">
        <f t="shared" si="442"/>
        <v>0</v>
      </c>
      <c r="CS377" s="176">
        <f t="shared" si="442"/>
        <v>0</v>
      </c>
      <c r="CT377" s="176">
        <f t="shared" si="442"/>
        <v>0</v>
      </c>
      <c r="CU377" s="176">
        <f t="shared" si="442"/>
        <v>0</v>
      </c>
      <c r="CV377" s="176">
        <f t="shared" si="442"/>
        <v>0</v>
      </c>
      <c r="CW377" s="176">
        <f t="shared" si="440"/>
        <v>0</v>
      </c>
      <c r="CX377" s="176">
        <f t="shared" si="440"/>
        <v>0</v>
      </c>
      <c r="CY377" s="176">
        <f t="shared" si="440"/>
        <v>0</v>
      </c>
      <c r="CZ377" s="176">
        <f t="shared" si="440"/>
        <v>0</v>
      </c>
      <c r="DA377" s="176">
        <f t="shared" si="440"/>
        <v>0</v>
      </c>
      <c r="DB377" s="176">
        <f t="shared" si="440"/>
        <v>0</v>
      </c>
      <c r="DC377" s="176">
        <f t="shared" si="440"/>
        <v>0</v>
      </c>
      <c r="DD377" s="176">
        <f t="shared" si="440"/>
        <v>0</v>
      </c>
      <c r="DE377" s="176">
        <f t="shared" si="440"/>
        <v>0</v>
      </c>
      <c r="DF377" s="176">
        <f t="shared" si="440"/>
        <v>0</v>
      </c>
    </row>
    <row r="378" spans="2:110" ht="12.75" customHeight="1" x14ac:dyDescent="0.25">
      <c r="B378" s="174"/>
      <c r="C378" s="174"/>
      <c r="D378" s="174">
        <f t="shared" si="413"/>
        <v>0</v>
      </c>
      <c r="E378"/>
      <c r="F378"/>
      <c r="G378" s="177">
        <v>365</v>
      </c>
      <c r="H378" s="176">
        <f t="shared" si="414"/>
        <v>56.59392362594582</v>
      </c>
      <c r="I378" s="176">
        <f t="shared" si="415"/>
        <v>0</v>
      </c>
      <c r="K378" s="176">
        <f t="shared" si="436"/>
        <v>0</v>
      </c>
      <c r="L378" s="176">
        <f t="shared" si="436"/>
        <v>0</v>
      </c>
      <c r="M378" s="176">
        <f t="shared" si="436"/>
        <v>0</v>
      </c>
      <c r="N378" s="176">
        <f t="shared" si="436"/>
        <v>0</v>
      </c>
      <c r="O378" s="176">
        <f t="shared" si="436"/>
        <v>0</v>
      </c>
      <c r="P378" s="176">
        <f t="shared" si="436"/>
        <v>0</v>
      </c>
      <c r="Q378" s="176">
        <f t="shared" si="436"/>
        <v>0</v>
      </c>
      <c r="R378" s="176">
        <f t="shared" si="436"/>
        <v>0</v>
      </c>
      <c r="S378" s="176">
        <f t="shared" si="436"/>
        <v>0</v>
      </c>
      <c r="T378" s="176">
        <f t="shared" si="436"/>
        <v>0</v>
      </c>
      <c r="U378" s="176">
        <f t="shared" si="436"/>
        <v>0</v>
      </c>
      <c r="V378" s="176">
        <f t="shared" si="436"/>
        <v>0</v>
      </c>
      <c r="W378" s="176">
        <f t="shared" si="436"/>
        <v>0</v>
      </c>
      <c r="X378" s="176">
        <f t="shared" si="436"/>
        <v>0</v>
      </c>
      <c r="Y378" s="176">
        <f t="shared" si="436"/>
        <v>0</v>
      </c>
      <c r="Z378" s="176">
        <f t="shared" si="436"/>
        <v>0</v>
      </c>
      <c r="AA378" s="176">
        <f t="shared" si="437"/>
        <v>0</v>
      </c>
      <c r="AB378" s="176">
        <f t="shared" si="437"/>
        <v>0</v>
      </c>
      <c r="AC378" s="176">
        <f t="shared" si="437"/>
        <v>0</v>
      </c>
      <c r="AD378" s="176">
        <f t="shared" si="437"/>
        <v>0</v>
      </c>
      <c r="AE378" s="176">
        <f t="shared" si="437"/>
        <v>0</v>
      </c>
      <c r="AF378" s="176">
        <f t="shared" si="437"/>
        <v>0</v>
      </c>
      <c r="AG378" s="176">
        <f t="shared" si="437"/>
        <v>0</v>
      </c>
      <c r="AH378" s="176">
        <f t="shared" si="437"/>
        <v>0</v>
      </c>
      <c r="AI378" s="176">
        <f t="shared" si="437"/>
        <v>0</v>
      </c>
      <c r="AJ378" s="176">
        <f t="shared" si="437"/>
        <v>0</v>
      </c>
      <c r="AK378" s="176">
        <f t="shared" si="437"/>
        <v>0</v>
      </c>
      <c r="AL378" s="176">
        <f t="shared" si="437"/>
        <v>0</v>
      </c>
      <c r="AM378" s="176">
        <f t="shared" si="437"/>
        <v>0</v>
      </c>
      <c r="AN378" s="176">
        <f t="shared" si="437"/>
        <v>0</v>
      </c>
      <c r="AO378" s="176">
        <f t="shared" si="437"/>
        <v>0</v>
      </c>
      <c r="AP378" s="176">
        <f t="shared" si="437"/>
        <v>0</v>
      </c>
      <c r="AQ378" s="176">
        <f t="shared" si="431"/>
        <v>0</v>
      </c>
      <c r="AR378" s="176">
        <f t="shared" si="431"/>
        <v>0</v>
      </c>
      <c r="AS378" s="176">
        <f t="shared" si="431"/>
        <v>0</v>
      </c>
      <c r="AT378" s="176">
        <f t="shared" si="431"/>
        <v>0</v>
      </c>
      <c r="AU378" s="176">
        <f t="shared" si="431"/>
        <v>0</v>
      </c>
      <c r="AV378" s="176">
        <f t="shared" si="431"/>
        <v>0</v>
      </c>
      <c r="AW378" s="176">
        <f t="shared" si="431"/>
        <v>0</v>
      </c>
      <c r="AX378" s="176">
        <f t="shared" si="431"/>
        <v>0</v>
      </c>
      <c r="AY378" s="176">
        <f t="shared" si="431"/>
        <v>0</v>
      </c>
      <c r="AZ378" s="176">
        <f t="shared" si="431"/>
        <v>0</v>
      </c>
      <c r="BA378" s="176">
        <f t="shared" si="431"/>
        <v>0</v>
      </c>
      <c r="BB378" s="176">
        <f t="shared" si="431"/>
        <v>0</v>
      </c>
      <c r="BC378" s="176">
        <f t="shared" si="431"/>
        <v>0</v>
      </c>
      <c r="BD378" s="176">
        <f t="shared" si="431"/>
        <v>0</v>
      </c>
      <c r="BE378" s="176">
        <f t="shared" si="431"/>
        <v>0</v>
      </c>
      <c r="BF378" s="176">
        <f t="shared" si="431"/>
        <v>0</v>
      </c>
      <c r="BG378" s="176">
        <f t="shared" si="433"/>
        <v>0</v>
      </c>
      <c r="BH378" s="176">
        <f t="shared" si="433"/>
        <v>0</v>
      </c>
      <c r="BI378" s="176">
        <f t="shared" si="433"/>
        <v>0</v>
      </c>
      <c r="BJ378" s="176">
        <f t="shared" si="433"/>
        <v>0</v>
      </c>
      <c r="BK378" s="176">
        <f t="shared" si="433"/>
        <v>0</v>
      </c>
      <c r="BL378" s="176">
        <f t="shared" si="433"/>
        <v>0</v>
      </c>
      <c r="BM378" s="176">
        <f t="shared" si="433"/>
        <v>0</v>
      </c>
      <c r="BN378" s="176">
        <f t="shared" si="433"/>
        <v>0</v>
      </c>
      <c r="BO378" s="176">
        <f t="shared" si="433"/>
        <v>0</v>
      </c>
      <c r="BP378" s="176">
        <f t="shared" si="433"/>
        <v>0</v>
      </c>
      <c r="BQ378" s="176">
        <f t="shared" si="433"/>
        <v>0</v>
      </c>
      <c r="BR378" s="176">
        <f t="shared" si="433"/>
        <v>0</v>
      </c>
      <c r="BS378" s="176">
        <f t="shared" si="433"/>
        <v>0</v>
      </c>
      <c r="BT378" s="176">
        <f t="shared" si="433"/>
        <v>0</v>
      </c>
      <c r="BU378" s="176">
        <f t="shared" si="433"/>
        <v>0</v>
      </c>
      <c r="BV378" s="176">
        <f t="shared" si="433"/>
        <v>0</v>
      </c>
      <c r="BW378" s="176">
        <f t="shared" si="441"/>
        <v>0</v>
      </c>
      <c r="BX378" s="176">
        <f t="shared" si="441"/>
        <v>0</v>
      </c>
      <c r="BY378" s="176">
        <f t="shared" si="441"/>
        <v>0</v>
      </c>
      <c r="BZ378" s="176">
        <f t="shared" si="441"/>
        <v>0</v>
      </c>
      <c r="CA378" s="176">
        <f t="shared" si="441"/>
        <v>0</v>
      </c>
      <c r="CB378" s="176">
        <f t="shared" si="441"/>
        <v>0</v>
      </c>
      <c r="CC378" s="176">
        <f t="shared" si="441"/>
        <v>0</v>
      </c>
      <c r="CD378" s="176">
        <f t="shared" si="441"/>
        <v>0</v>
      </c>
      <c r="CE378" s="176">
        <f t="shared" si="441"/>
        <v>0</v>
      </c>
      <c r="CF378" s="176">
        <f t="shared" si="441"/>
        <v>0</v>
      </c>
      <c r="CG378" s="176">
        <f t="shared" si="441"/>
        <v>0</v>
      </c>
      <c r="CH378" s="176">
        <f t="shared" si="441"/>
        <v>0</v>
      </c>
      <c r="CI378" s="176">
        <f t="shared" si="441"/>
        <v>0</v>
      </c>
      <c r="CJ378" s="176">
        <f t="shared" si="441"/>
        <v>0</v>
      </c>
      <c r="CK378" s="176">
        <f t="shared" si="441"/>
        <v>0</v>
      </c>
      <c r="CL378" s="176">
        <f t="shared" si="441"/>
        <v>0</v>
      </c>
      <c r="CM378" s="176">
        <f t="shared" si="442"/>
        <v>0</v>
      </c>
      <c r="CN378" s="176">
        <f t="shared" si="442"/>
        <v>0</v>
      </c>
      <c r="CO378" s="176">
        <f t="shared" si="442"/>
        <v>0</v>
      </c>
      <c r="CP378" s="176">
        <f t="shared" si="442"/>
        <v>0</v>
      </c>
      <c r="CQ378" s="176">
        <f t="shared" si="442"/>
        <v>0</v>
      </c>
      <c r="CR378" s="176">
        <f t="shared" si="442"/>
        <v>0</v>
      </c>
      <c r="CS378" s="176">
        <f t="shared" si="442"/>
        <v>0</v>
      </c>
      <c r="CT378" s="176">
        <f t="shared" si="442"/>
        <v>0</v>
      </c>
      <c r="CU378" s="176">
        <f t="shared" si="442"/>
        <v>0</v>
      </c>
      <c r="CV378" s="176">
        <f t="shared" si="442"/>
        <v>0</v>
      </c>
      <c r="CW378" s="176">
        <f t="shared" si="440"/>
        <v>0</v>
      </c>
      <c r="CX378" s="176">
        <f t="shared" si="440"/>
        <v>0</v>
      </c>
      <c r="CY378" s="176">
        <f t="shared" si="440"/>
        <v>0</v>
      </c>
      <c r="CZ378" s="176">
        <f t="shared" si="440"/>
        <v>0</v>
      </c>
      <c r="DA378" s="176">
        <f t="shared" si="440"/>
        <v>0</v>
      </c>
      <c r="DB378" s="176">
        <f t="shared" si="440"/>
        <v>0</v>
      </c>
      <c r="DC378" s="176">
        <f t="shared" si="440"/>
        <v>0</v>
      </c>
      <c r="DD378" s="176">
        <f t="shared" si="440"/>
        <v>0</v>
      </c>
      <c r="DE378" s="176">
        <f t="shared" si="440"/>
        <v>0</v>
      </c>
      <c r="DF378" s="176">
        <f t="shared" si="440"/>
        <v>0</v>
      </c>
    </row>
    <row r="379" spans="2:110" ht="12.75" customHeight="1" x14ac:dyDescent="0.25">
      <c r="B379" s="174"/>
      <c r="C379" s="174"/>
      <c r="D379" s="174">
        <f t="shared" si="413"/>
        <v>0</v>
      </c>
      <c r="E379"/>
      <c r="F379"/>
      <c r="G379" s="177">
        <v>366</v>
      </c>
      <c r="H379" s="176">
        <f t="shared" si="414"/>
        <v>56.748975471496358</v>
      </c>
      <c r="I379" s="176">
        <f t="shared" si="415"/>
        <v>0</v>
      </c>
      <c r="K379" s="176">
        <f t="shared" si="436"/>
        <v>0</v>
      </c>
      <c r="L379" s="176">
        <f t="shared" si="436"/>
        <v>0</v>
      </c>
      <c r="M379" s="176">
        <f t="shared" si="436"/>
        <v>0</v>
      </c>
      <c r="N379" s="176">
        <f t="shared" si="436"/>
        <v>0</v>
      </c>
      <c r="O379" s="176">
        <f t="shared" si="436"/>
        <v>0</v>
      </c>
      <c r="P379" s="176">
        <f t="shared" si="436"/>
        <v>0</v>
      </c>
      <c r="Q379" s="176">
        <f t="shared" si="436"/>
        <v>0</v>
      </c>
      <c r="R379" s="176">
        <f t="shared" si="436"/>
        <v>0</v>
      </c>
      <c r="S379" s="176">
        <f t="shared" si="436"/>
        <v>0</v>
      </c>
      <c r="T379" s="176">
        <f t="shared" si="436"/>
        <v>0</v>
      </c>
      <c r="U379" s="176">
        <f t="shared" si="436"/>
        <v>0</v>
      </c>
      <c r="V379" s="176">
        <f t="shared" si="436"/>
        <v>0</v>
      </c>
      <c r="W379" s="176">
        <f t="shared" si="436"/>
        <v>0</v>
      </c>
      <c r="X379" s="176">
        <f t="shared" si="436"/>
        <v>0</v>
      </c>
      <c r="Y379" s="176">
        <f t="shared" si="436"/>
        <v>0</v>
      </c>
      <c r="Z379" s="176">
        <f t="shared" si="436"/>
        <v>0</v>
      </c>
      <c r="AA379" s="176">
        <f t="shared" si="437"/>
        <v>0</v>
      </c>
      <c r="AB379" s="176">
        <f t="shared" si="437"/>
        <v>0</v>
      </c>
      <c r="AC379" s="176">
        <f t="shared" si="437"/>
        <v>0</v>
      </c>
      <c r="AD379" s="176">
        <f t="shared" si="437"/>
        <v>0</v>
      </c>
      <c r="AE379" s="176">
        <f t="shared" si="437"/>
        <v>0</v>
      </c>
      <c r="AF379" s="176">
        <f t="shared" si="437"/>
        <v>0</v>
      </c>
      <c r="AG379" s="176">
        <f t="shared" si="437"/>
        <v>0</v>
      </c>
      <c r="AH379" s="176">
        <f t="shared" si="437"/>
        <v>0</v>
      </c>
      <c r="AI379" s="176">
        <f t="shared" si="437"/>
        <v>0</v>
      </c>
      <c r="AJ379" s="176">
        <f t="shared" si="437"/>
        <v>0</v>
      </c>
      <c r="AK379" s="176">
        <f t="shared" si="437"/>
        <v>0</v>
      </c>
      <c r="AL379" s="176">
        <f t="shared" si="437"/>
        <v>0</v>
      </c>
      <c r="AM379" s="176">
        <f t="shared" si="437"/>
        <v>0</v>
      </c>
      <c r="AN379" s="176">
        <f t="shared" si="437"/>
        <v>0</v>
      </c>
      <c r="AO379" s="176">
        <f t="shared" si="437"/>
        <v>0</v>
      </c>
      <c r="AP379" s="176">
        <f t="shared" si="437"/>
        <v>0</v>
      </c>
      <c r="AQ379" s="176">
        <f t="shared" si="431"/>
        <v>0</v>
      </c>
      <c r="AR379" s="176">
        <f t="shared" si="431"/>
        <v>0</v>
      </c>
      <c r="AS379" s="176">
        <f t="shared" si="431"/>
        <v>0</v>
      </c>
      <c r="AT379" s="176">
        <f t="shared" si="431"/>
        <v>0</v>
      </c>
      <c r="AU379" s="176">
        <f t="shared" si="431"/>
        <v>0</v>
      </c>
      <c r="AV379" s="176">
        <f t="shared" si="431"/>
        <v>0</v>
      </c>
      <c r="AW379" s="176">
        <f t="shared" si="431"/>
        <v>0</v>
      </c>
      <c r="AX379" s="176">
        <f t="shared" si="431"/>
        <v>0</v>
      </c>
      <c r="AY379" s="176">
        <f t="shared" si="431"/>
        <v>0</v>
      </c>
      <c r="AZ379" s="176">
        <f t="shared" si="431"/>
        <v>0</v>
      </c>
      <c r="BA379" s="176">
        <f t="shared" si="431"/>
        <v>0</v>
      </c>
      <c r="BB379" s="176">
        <f t="shared" si="431"/>
        <v>0</v>
      </c>
      <c r="BC379" s="176">
        <f t="shared" si="431"/>
        <v>0</v>
      </c>
      <c r="BD379" s="176">
        <f t="shared" si="431"/>
        <v>0</v>
      </c>
      <c r="BE379" s="176">
        <f t="shared" si="431"/>
        <v>0</v>
      </c>
      <c r="BF379" s="176">
        <f t="shared" si="431"/>
        <v>0</v>
      </c>
      <c r="BG379" s="176">
        <f t="shared" si="433"/>
        <v>0</v>
      </c>
      <c r="BH379" s="176">
        <f t="shared" si="433"/>
        <v>0</v>
      </c>
      <c r="BI379" s="176">
        <f t="shared" si="433"/>
        <v>0</v>
      </c>
      <c r="BJ379" s="176">
        <f t="shared" si="433"/>
        <v>0</v>
      </c>
      <c r="BK379" s="176">
        <f t="shared" si="433"/>
        <v>0</v>
      </c>
      <c r="BL379" s="176">
        <f t="shared" si="433"/>
        <v>0</v>
      </c>
      <c r="BM379" s="176">
        <f t="shared" si="433"/>
        <v>0</v>
      </c>
      <c r="BN379" s="176">
        <f t="shared" si="433"/>
        <v>0</v>
      </c>
      <c r="BO379" s="176">
        <f t="shared" si="433"/>
        <v>0</v>
      </c>
      <c r="BP379" s="176">
        <f t="shared" si="433"/>
        <v>0</v>
      </c>
      <c r="BQ379" s="176">
        <f t="shared" si="433"/>
        <v>0</v>
      </c>
      <c r="BR379" s="176">
        <f t="shared" si="433"/>
        <v>0</v>
      </c>
      <c r="BS379" s="176">
        <f t="shared" si="433"/>
        <v>0</v>
      </c>
      <c r="BT379" s="176">
        <f t="shared" si="433"/>
        <v>0</v>
      </c>
      <c r="BU379" s="176">
        <f t="shared" si="433"/>
        <v>0</v>
      </c>
      <c r="BV379" s="176">
        <f t="shared" si="433"/>
        <v>0</v>
      </c>
      <c r="BW379" s="176">
        <f t="shared" si="441"/>
        <v>0</v>
      </c>
      <c r="BX379" s="176">
        <f t="shared" si="441"/>
        <v>0</v>
      </c>
      <c r="BY379" s="176">
        <f t="shared" si="441"/>
        <v>0</v>
      </c>
      <c r="BZ379" s="176">
        <f t="shared" si="441"/>
        <v>0</v>
      </c>
      <c r="CA379" s="176">
        <f t="shared" si="441"/>
        <v>0</v>
      </c>
      <c r="CB379" s="176">
        <f t="shared" si="441"/>
        <v>0</v>
      </c>
      <c r="CC379" s="176">
        <f t="shared" si="441"/>
        <v>0</v>
      </c>
      <c r="CD379" s="176">
        <f t="shared" si="441"/>
        <v>0</v>
      </c>
      <c r="CE379" s="176">
        <f t="shared" si="441"/>
        <v>0</v>
      </c>
      <c r="CF379" s="176">
        <f t="shared" si="441"/>
        <v>0</v>
      </c>
      <c r="CG379" s="176">
        <f t="shared" si="441"/>
        <v>0</v>
      </c>
      <c r="CH379" s="176">
        <f t="shared" si="441"/>
        <v>0</v>
      </c>
      <c r="CI379" s="176">
        <f t="shared" si="441"/>
        <v>0</v>
      </c>
      <c r="CJ379" s="176">
        <f t="shared" si="441"/>
        <v>0</v>
      </c>
      <c r="CK379" s="176">
        <f t="shared" si="441"/>
        <v>0</v>
      </c>
      <c r="CL379" s="176">
        <f t="shared" si="441"/>
        <v>0</v>
      </c>
      <c r="CM379" s="176">
        <f t="shared" si="442"/>
        <v>0</v>
      </c>
      <c r="CN379" s="176">
        <f t="shared" si="442"/>
        <v>0</v>
      </c>
      <c r="CO379" s="176">
        <f t="shared" si="442"/>
        <v>0</v>
      </c>
      <c r="CP379" s="176">
        <f t="shared" si="442"/>
        <v>0</v>
      </c>
      <c r="CQ379" s="176">
        <f t="shared" si="442"/>
        <v>0</v>
      </c>
      <c r="CR379" s="176">
        <f t="shared" si="442"/>
        <v>0</v>
      </c>
      <c r="CS379" s="176">
        <f t="shared" si="442"/>
        <v>0</v>
      </c>
      <c r="CT379" s="176">
        <f t="shared" si="442"/>
        <v>0</v>
      </c>
      <c r="CU379" s="176">
        <f t="shared" si="442"/>
        <v>0</v>
      </c>
      <c r="CV379" s="176">
        <f t="shared" si="442"/>
        <v>0</v>
      </c>
      <c r="CW379" s="176">
        <f t="shared" si="442"/>
        <v>0</v>
      </c>
      <c r="CX379" s="176">
        <f t="shared" si="442"/>
        <v>0</v>
      </c>
      <c r="CY379" s="176">
        <f t="shared" si="442"/>
        <v>0</v>
      </c>
      <c r="CZ379" s="176">
        <f t="shared" si="442"/>
        <v>0</v>
      </c>
      <c r="DA379" s="176">
        <f t="shared" si="442"/>
        <v>0</v>
      </c>
      <c r="DB379" s="176">
        <f t="shared" si="442"/>
        <v>0</v>
      </c>
      <c r="DC379" s="176">
        <f t="shared" si="440"/>
        <v>0</v>
      </c>
      <c r="DD379" s="176">
        <f t="shared" si="440"/>
        <v>0</v>
      </c>
      <c r="DE379" s="176">
        <f t="shared" si="440"/>
        <v>0</v>
      </c>
      <c r="DF379" s="176">
        <f t="shared" si="440"/>
        <v>0</v>
      </c>
    </row>
    <row r="380" spans="2:110" ht="12.75" customHeight="1" x14ac:dyDescent="0.25">
      <c r="B380" s="174"/>
      <c r="C380" s="174"/>
      <c r="D380" s="174">
        <f t="shared" si="413"/>
        <v>0</v>
      </c>
      <c r="E380"/>
      <c r="F380"/>
      <c r="G380" s="177">
        <v>367</v>
      </c>
      <c r="H380" s="176">
        <f t="shared" si="414"/>
        <v>56.904027317046896</v>
      </c>
      <c r="I380" s="176">
        <f t="shared" si="415"/>
        <v>0</v>
      </c>
      <c r="K380" s="176">
        <f t="shared" si="436"/>
        <v>0</v>
      </c>
      <c r="L380" s="176">
        <f t="shared" si="436"/>
        <v>0</v>
      </c>
      <c r="M380" s="176">
        <f t="shared" si="436"/>
        <v>0</v>
      </c>
      <c r="N380" s="176">
        <f t="shared" si="436"/>
        <v>0</v>
      </c>
      <c r="O380" s="176">
        <f t="shared" si="436"/>
        <v>0</v>
      </c>
      <c r="P380" s="176">
        <f t="shared" si="436"/>
        <v>0</v>
      </c>
      <c r="Q380" s="176">
        <f t="shared" si="436"/>
        <v>0</v>
      </c>
      <c r="R380" s="176">
        <f t="shared" si="436"/>
        <v>0</v>
      </c>
      <c r="S380" s="176">
        <f t="shared" si="436"/>
        <v>0</v>
      </c>
      <c r="T380" s="176">
        <f t="shared" si="436"/>
        <v>0</v>
      </c>
      <c r="U380" s="176">
        <f t="shared" si="436"/>
        <v>0</v>
      </c>
      <c r="V380" s="176">
        <f t="shared" si="436"/>
        <v>0</v>
      </c>
      <c r="W380" s="176">
        <f t="shared" si="436"/>
        <v>0</v>
      </c>
      <c r="X380" s="176">
        <f t="shared" si="436"/>
        <v>0</v>
      </c>
      <c r="Y380" s="176">
        <f t="shared" si="436"/>
        <v>0</v>
      </c>
      <c r="Z380" s="176">
        <f t="shared" si="436"/>
        <v>0</v>
      </c>
      <c r="AA380" s="176">
        <f t="shared" si="437"/>
        <v>0</v>
      </c>
      <c r="AB380" s="176">
        <f t="shared" si="437"/>
        <v>0</v>
      </c>
      <c r="AC380" s="176">
        <f t="shared" si="437"/>
        <v>0</v>
      </c>
      <c r="AD380" s="176">
        <f t="shared" si="437"/>
        <v>0</v>
      </c>
      <c r="AE380" s="176">
        <f t="shared" si="437"/>
        <v>0</v>
      </c>
      <c r="AF380" s="176">
        <f t="shared" si="437"/>
        <v>0</v>
      </c>
      <c r="AG380" s="176">
        <f t="shared" si="437"/>
        <v>0</v>
      </c>
      <c r="AH380" s="176">
        <f t="shared" si="437"/>
        <v>0</v>
      </c>
      <c r="AI380" s="176">
        <f t="shared" si="437"/>
        <v>0</v>
      </c>
      <c r="AJ380" s="176">
        <f t="shared" si="437"/>
        <v>0</v>
      </c>
      <c r="AK380" s="176">
        <f t="shared" si="437"/>
        <v>0</v>
      </c>
      <c r="AL380" s="176">
        <f t="shared" si="437"/>
        <v>0</v>
      </c>
      <c r="AM380" s="176">
        <f t="shared" si="437"/>
        <v>0</v>
      </c>
      <c r="AN380" s="176">
        <f t="shared" si="437"/>
        <v>0</v>
      </c>
      <c r="AO380" s="176">
        <f t="shared" si="437"/>
        <v>0</v>
      </c>
      <c r="AP380" s="176">
        <f t="shared" si="437"/>
        <v>0</v>
      </c>
      <c r="AQ380" s="176">
        <f t="shared" si="431"/>
        <v>0</v>
      </c>
      <c r="AR380" s="176">
        <f t="shared" si="431"/>
        <v>0</v>
      </c>
      <c r="AS380" s="176">
        <f t="shared" si="431"/>
        <v>0</v>
      </c>
      <c r="AT380" s="176">
        <f t="shared" si="431"/>
        <v>0</v>
      </c>
      <c r="AU380" s="176">
        <f t="shared" si="431"/>
        <v>0</v>
      </c>
      <c r="AV380" s="176">
        <f t="shared" si="431"/>
        <v>0</v>
      </c>
      <c r="AW380" s="176">
        <f t="shared" si="431"/>
        <v>0</v>
      </c>
      <c r="AX380" s="176">
        <f t="shared" si="431"/>
        <v>0</v>
      </c>
      <c r="AY380" s="176">
        <f t="shared" si="431"/>
        <v>0</v>
      </c>
      <c r="AZ380" s="176">
        <f t="shared" si="431"/>
        <v>0</v>
      </c>
      <c r="BA380" s="176">
        <f t="shared" si="431"/>
        <v>0</v>
      </c>
      <c r="BB380" s="176">
        <f t="shared" si="431"/>
        <v>0</v>
      </c>
      <c r="BC380" s="176">
        <f t="shared" si="431"/>
        <v>0</v>
      </c>
      <c r="BD380" s="176">
        <f t="shared" si="431"/>
        <v>0</v>
      </c>
      <c r="BE380" s="176">
        <f t="shared" si="431"/>
        <v>0</v>
      </c>
      <c r="BF380" s="176">
        <f t="shared" ref="BF380" si="443">+NORMDIST($H380,BF$12,BF$13,FALSE)</f>
        <v>0</v>
      </c>
      <c r="BG380" s="176">
        <f t="shared" si="433"/>
        <v>0</v>
      </c>
      <c r="BH380" s="176">
        <f t="shared" si="433"/>
        <v>0</v>
      </c>
      <c r="BI380" s="176">
        <f t="shared" si="433"/>
        <v>0</v>
      </c>
      <c r="BJ380" s="176">
        <f t="shared" si="433"/>
        <v>0</v>
      </c>
      <c r="BK380" s="176">
        <f t="shared" si="433"/>
        <v>0</v>
      </c>
      <c r="BL380" s="176">
        <f t="shared" si="433"/>
        <v>0</v>
      </c>
      <c r="BM380" s="176">
        <f t="shared" si="433"/>
        <v>0</v>
      </c>
      <c r="BN380" s="176">
        <f t="shared" si="433"/>
        <v>0</v>
      </c>
      <c r="BO380" s="176">
        <f t="shared" si="433"/>
        <v>0</v>
      </c>
      <c r="BP380" s="176">
        <f t="shared" si="433"/>
        <v>0</v>
      </c>
      <c r="BQ380" s="176">
        <f t="shared" si="433"/>
        <v>0</v>
      </c>
      <c r="BR380" s="176">
        <f t="shared" si="433"/>
        <v>0</v>
      </c>
      <c r="BS380" s="176">
        <f t="shared" si="433"/>
        <v>0</v>
      </c>
      <c r="BT380" s="176">
        <f t="shared" si="433"/>
        <v>0</v>
      </c>
      <c r="BU380" s="176">
        <f t="shared" si="433"/>
        <v>0</v>
      </c>
      <c r="BV380" s="176">
        <f t="shared" si="433"/>
        <v>0</v>
      </c>
      <c r="BW380" s="176">
        <f t="shared" si="441"/>
        <v>0</v>
      </c>
      <c r="BX380" s="176">
        <f t="shared" si="441"/>
        <v>0</v>
      </c>
      <c r="BY380" s="176">
        <f t="shared" si="441"/>
        <v>0</v>
      </c>
      <c r="BZ380" s="176">
        <f t="shared" si="441"/>
        <v>0</v>
      </c>
      <c r="CA380" s="176">
        <f t="shared" si="441"/>
        <v>0</v>
      </c>
      <c r="CB380" s="176">
        <f t="shared" si="441"/>
        <v>0</v>
      </c>
      <c r="CC380" s="176">
        <f t="shared" si="441"/>
        <v>0</v>
      </c>
      <c r="CD380" s="176">
        <f t="shared" si="441"/>
        <v>0</v>
      </c>
      <c r="CE380" s="176">
        <f t="shared" si="441"/>
        <v>0</v>
      </c>
      <c r="CF380" s="176">
        <f t="shared" si="441"/>
        <v>0</v>
      </c>
      <c r="CG380" s="176">
        <f t="shared" si="441"/>
        <v>0</v>
      </c>
      <c r="CH380" s="176">
        <f t="shared" si="441"/>
        <v>0</v>
      </c>
      <c r="CI380" s="176">
        <f t="shared" si="441"/>
        <v>0</v>
      </c>
      <c r="CJ380" s="176">
        <f t="shared" si="441"/>
        <v>0</v>
      </c>
      <c r="CK380" s="176">
        <f t="shared" si="441"/>
        <v>0</v>
      </c>
      <c r="CL380" s="176">
        <f t="shared" si="441"/>
        <v>0</v>
      </c>
      <c r="CM380" s="176">
        <f t="shared" si="442"/>
        <v>0</v>
      </c>
      <c r="CN380" s="176">
        <f t="shared" si="442"/>
        <v>0</v>
      </c>
      <c r="CO380" s="176">
        <f t="shared" si="442"/>
        <v>0</v>
      </c>
      <c r="CP380" s="176">
        <f t="shared" si="442"/>
        <v>0</v>
      </c>
      <c r="CQ380" s="176">
        <f t="shared" si="442"/>
        <v>0</v>
      </c>
      <c r="CR380" s="176">
        <f t="shared" si="442"/>
        <v>0</v>
      </c>
      <c r="CS380" s="176">
        <f t="shared" si="442"/>
        <v>0</v>
      </c>
      <c r="CT380" s="176">
        <f t="shared" si="442"/>
        <v>0</v>
      </c>
      <c r="CU380" s="176">
        <f t="shared" si="442"/>
        <v>0</v>
      </c>
      <c r="CV380" s="176">
        <f t="shared" si="442"/>
        <v>0</v>
      </c>
      <c r="CW380" s="176">
        <f t="shared" si="440"/>
        <v>0</v>
      </c>
      <c r="CX380" s="176">
        <f t="shared" si="440"/>
        <v>0</v>
      </c>
      <c r="CY380" s="176">
        <f t="shared" si="440"/>
        <v>0</v>
      </c>
      <c r="CZ380" s="176">
        <f t="shared" si="440"/>
        <v>0</v>
      </c>
      <c r="DA380" s="176">
        <f t="shared" si="440"/>
        <v>0</v>
      </c>
      <c r="DB380" s="176">
        <f t="shared" si="440"/>
        <v>0</v>
      </c>
      <c r="DC380" s="176">
        <f t="shared" si="440"/>
        <v>0</v>
      </c>
      <c r="DD380" s="176">
        <f t="shared" si="440"/>
        <v>0</v>
      </c>
      <c r="DE380" s="176">
        <f t="shared" si="440"/>
        <v>0</v>
      </c>
      <c r="DF380" s="176">
        <f t="shared" si="440"/>
        <v>0</v>
      </c>
    </row>
    <row r="381" spans="2:110" ht="12.75" customHeight="1" x14ac:dyDescent="0.25">
      <c r="B381" s="174"/>
      <c r="C381" s="174"/>
      <c r="D381" s="174">
        <f t="shared" si="413"/>
        <v>0</v>
      </c>
      <c r="E381"/>
      <c r="F381"/>
      <c r="G381" s="177">
        <v>368</v>
      </c>
      <c r="H381" s="176">
        <f t="shared" si="414"/>
        <v>57.059079162597435</v>
      </c>
      <c r="I381" s="176">
        <f t="shared" si="415"/>
        <v>0</v>
      </c>
      <c r="K381" s="176">
        <f t="shared" si="436"/>
        <v>0</v>
      </c>
      <c r="L381" s="176">
        <f t="shared" si="436"/>
        <v>0</v>
      </c>
      <c r="M381" s="176">
        <f t="shared" si="436"/>
        <v>0</v>
      </c>
      <c r="N381" s="176">
        <f t="shared" si="436"/>
        <v>0</v>
      </c>
      <c r="O381" s="176">
        <f t="shared" si="436"/>
        <v>0</v>
      </c>
      <c r="P381" s="176">
        <f t="shared" si="436"/>
        <v>0</v>
      </c>
      <c r="Q381" s="176">
        <f t="shared" si="436"/>
        <v>0</v>
      </c>
      <c r="R381" s="176">
        <f t="shared" si="436"/>
        <v>0</v>
      </c>
      <c r="S381" s="176">
        <f t="shared" si="436"/>
        <v>0</v>
      </c>
      <c r="T381" s="176">
        <f t="shared" si="436"/>
        <v>0</v>
      </c>
      <c r="U381" s="176">
        <f t="shared" si="436"/>
        <v>0</v>
      </c>
      <c r="V381" s="176">
        <f t="shared" si="436"/>
        <v>0</v>
      </c>
      <c r="W381" s="176">
        <f t="shared" si="436"/>
        <v>0</v>
      </c>
      <c r="X381" s="176">
        <f t="shared" si="436"/>
        <v>0</v>
      </c>
      <c r="Y381" s="176">
        <f t="shared" si="436"/>
        <v>0</v>
      </c>
      <c r="Z381" s="176">
        <f t="shared" si="436"/>
        <v>0</v>
      </c>
      <c r="AA381" s="176">
        <f t="shared" si="437"/>
        <v>0</v>
      </c>
      <c r="AB381" s="176">
        <f t="shared" si="437"/>
        <v>0</v>
      </c>
      <c r="AC381" s="176">
        <f t="shared" si="437"/>
        <v>0</v>
      </c>
      <c r="AD381" s="176">
        <f t="shared" si="437"/>
        <v>0</v>
      </c>
      <c r="AE381" s="176">
        <f t="shared" si="437"/>
        <v>0</v>
      </c>
      <c r="AF381" s="176">
        <f t="shared" si="437"/>
        <v>0</v>
      </c>
      <c r="AG381" s="176">
        <f t="shared" si="437"/>
        <v>0</v>
      </c>
      <c r="AH381" s="176">
        <f t="shared" si="437"/>
        <v>0</v>
      </c>
      <c r="AI381" s="176">
        <f t="shared" si="437"/>
        <v>0</v>
      </c>
      <c r="AJ381" s="176">
        <f t="shared" si="437"/>
        <v>0</v>
      </c>
      <c r="AK381" s="176">
        <f t="shared" si="437"/>
        <v>0</v>
      </c>
      <c r="AL381" s="176">
        <f t="shared" si="437"/>
        <v>0</v>
      </c>
      <c r="AM381" s="176">
        <f t="shared" si="437"/>
        <v>0</v>
      </c>
      <c r="AN381" s="176">
        <f t="shared" si="437"/>
        <v>0</v>
      </c>
      <c r="AO381" s="176">
        <f t="shared" si="437"/>
        <v>0</v>
      </c>
      <c r="AP381" s="176">
        <f t="shared" si="437"/>
        <v>0</v>
      </c>
      <c r="AQ381" s="176">
        <f t="shared" ref="AQ381:BF396" si="444">+NORMDIST($H381,AQ$12,AQ$13,FALSE)</f>
        <v>0</v>
      </c>
      <c r="AR381" s="176">
        <f t="shared" si="444"/>
        <v>0</v>
      </c>
      <c r="AS381" s="176">
        <f t="shared" si="444"/>
        <v>0</v>
      </c>
      <c r="AT381" s="176">
        <f t="shared" si="444"/>
        <v>0</v>
      </c>
      <c r="AU381" s="176">
        <f t="shared" si="444"/>
        <v>0</v>
      </c>
      <c r="AV381" s="176">
        <f t="shared" si="444"/>
        <v>0</v>
      </c>
      <c r="AW381" s="176">
        <f t="shared" si="444"/>
        <v>0</v>
      </c>
      <c r="AX381" s="176">
        <f t="shared" si="444"/>
        <v>0</v>
      </c>
      <c r="AY381" s="176">
        <f t="shared" si="444"/>
        <v>0</v>
      </c>
      <c r="AZ381" s="176">
        <f t="shared" si="444"/>
        <v>0</v>
      </c>
      <c r="BA381" s="176">
        <f t="shared" si="444"/>
        <v>0</v>
      </c>
      <c r="BB381" s="176">
        <f t="shared" si="444"/>
        <v>0</v>
      </c>
      <c r="BC381" s="176">
        <f t="shared" si="444"/>
        <v>0</v>
      </c>
      <c r="BD381" s="176">
        <f t="shared" si="444"/>
        <v>0</v>
      </c>
      <c r="BE381" s="176">
        <f t="shared" si="444"/>
        <v>0</v>
      </c>
      <c r="BF381" s="176">
        <f t="shared" si="444"/>
        <v>0</v>
      </c>
      <c r="BG381" s="176">
        <f t="shared" si="433"/>
        <v>0</v>
      </c>
      <c r="BH381" s="176">
        <f t="shared" si="433"/>
        <v>0</v>
      </c>
      <c r="BI381" s="176">
        <f t="shared" si="433"/>
        <v>0</v>
      </c>
      <c r="BJ381" s="176">
        <f t="shared" si="433"/>
        <v>0</v>
      </c>
      <c r="BK381" s="176">
        <f t="shared" si="433"/>
        <v>0</v>
      </c>
      <c r="BL381" s="176">
        <f t="shared" si="433"/>
        <v>0</v>
      </c>
      <c r="BM381" s="176">
        <f t="shared" si="433"/>
        <v>0</v>
      </c>
      <c r="BN381" s="176">
        <f t="shared" si="433"/>
        <v>0</v>
      </c>
      <c r="BO381" s="176">
        <f t="shared" si="433"/>
        <v>0</v>
      </c>
      <c r="BP381" s="176">
        <f t="shared" si="433"/>
        <v>0</v>
      </c>
      <c r="BQ381" s="176">
        <f t="shared" si="433"/>
        <v>0</v>
      </c>
      <c r="BR381" s="176">
        <f t="shared" si="433"/>
        <v>0</v>
      </c>
      <c r="BS381" s="176">
        <f t="shared" si="433"/>
        <v>0</v>
      </c>
      <c r="BT381" s="176">
        <f t="shared" si="433"/>
        <v>0</v>
      </c>
      <c r="BU381" s="176">
        <f t="shared" si="433"/>
        <v>0</v>
      </c>
      <c r="BV381" s="176">
        <f t="shared" si="433"/>
        <v>0</v>
      </c>
      <c r="BW381" s="176">
        <f t="shared" si="441"/>
        <v>0</v>
      </c>
      <c r="BX381" s="176">
        <f t="shared" si="441"/>
        <v>0</v>
      </c>
      <c r="BY381" s="176">
        <f t="shared" si="441"/>
        <v>0</v>
      </c>
      <c r="BZ381" s="176">
        <f t="shared" si="441"/>
        <v>0</v>
      </c>
      <c r="CA381" s="176">
        <f t="shared" si="441"/>
        <v>0</v>
      </c>
      <c r="CB381" s="176">
        <f t="shared" si="441"/>
        <v>0</v>
      </c>
      <c r="CC381" s="176">
        <f t="shared" si="441"/>
        <v>0</v>
      </c>
      <c r="CD381" s="176">
        <f t="shared" si="441"/>
        <v>0</v>
      </c>
      <c r="CE381" s="176">
        <f t="shared" si="441"/>
        <v>0</v>
      </c>
      <c r="CF381" s="176">
        <f t="shared" si="441"/>
        <v>0</v>
      </c>
      <c r="CG381" s="176">
        <f t="shared" si="441"/>
        <v>0</v>
      </c>
      <c r="CH381" s="176">
        <f t="shared" si="441"/>
        <v>0</v>
      </c>
      <c r="CI381" s="176">
        <f t="shared" si="441"/>
        <v>0</v>
      </c>
      <c r="CJ381" s="176">
        <f t="shared" si="441"/>
        <v>0</v>
      </c>
      <c r="CK381" s="176">
        <f t="shared" si="441"/>
        <v>0</v>
      </c>
      <c r="CL381" s="176">
        <f t="shared" si="441"/>
        <v>0</v>
      </c>
      <c r="CM381" s="176">
        <f t="shared" si="442"/>
        <v>0</v>
      </c>
      <c r="CN381" s="176">
        <f t="shared" si="442"/>
        <v>0</v>
      </c>
      <c r="CO381" s="176">
        <f t="shared" si="442"/>
        <v>0</v>
      </c>
      <c r="CP381" s="176">
        <f t="shared" si="442"/>
        <v>0</v>
      </c>
      <c r="CQ381" s="176">
        <f t="shared" si="442"/>
        <v>0</v>
      </c>
      <c r="CR381" s="176">
        <f t="shared" si="442"/>
        <v>0</v>
      </c>
      <c r="CS381" s="176">
        <f t="shared" si="442"/>
        <v>0</v>
      </c>
      <c r="CT381" s="176">
        <f t="shared" si="442"/>
        <v>0</v>
      </c>
      <c r="CU381" s="176">
        <f t="shared" si="442"/>
        <v>0</v>
      </c>
      <c r="CV381" s="176">
        <f t="shared" si="442"/>
        <v>0</v>
      </c>
      <c r="CW381" s="176">
        <f t="shared" si="440"/>
        <v>0</v>
      </c>
      <c r="CX381" s="176">
        <f t="shared" si="440"/>
        <v>0</v>
      </c>
      <c r="CY381" s="176">
        <f t="shared" si="440"/>
        <v>0</v>
      </c>
      <c r="CZ381" s="176">
        <f t="shared" si="440"/>
        <v>0</v>
      </c>
      <c r="DA381" s="176">
        <f t="shared" si="440"/>
        <v>0</v>
      </c>
      <c r="DB381" s="176">
        <f t="shared" si="440"/>
        <v>0</v>
      </c>
      <c r="DC381" s="176">
        <f t="shared" si="440"/>
        <v>0</v>
      </c>
      <c r="DD381" s="176">
        <f t="shared" si="440"/>
        <v>0</v>
      </c>
      <c r="DE381" s="176">
        <f t="shared" si="440"/>
        <v>0</v>
      </c>
      <c r="DF381" s="176">
        <f t="shared" si="440"/>
        <v>0</v>
      </c>
    </row>
    <row r="382" spans="2:110" ht="12.75" customHeight="1" x14ac:dyDescent="0.25">
      <c r="B382" s="174"/>
      <c r="C382" s="174"/>
      <c r="D382" s="174">
        <f t="shared" si="413"/>
        <v>0</v>
      </c>
      <c r="E382"/>
      <c r="F382"/>
      <c r="G382" s="177">
        <v>369</v>
      </c>
      <c r="H382" s="176">
        <f t="shared" si="414"/>
        <v>57.214131008147966</v>
      </c>
      <c r="I382" s="176">
        <f t="shared" si="415"/>
        <v>0</v>
      </c>
      <c r="K382" s="176">
        <f t="shared" si="436"/>
        <v>0</v>
      </c>
      <c r="L382" s="176">
        <f t="shared" si="436"/>
        <v>0</v>
      </c>
      <c r="M382" s="176">
        <f t="shared" si="436"/>
        <v>0</v>
      </c>
      <c r="N382" s="176">
        <f t="shared" si="436"/>
        <v>0</v>
      </c>
      <c r="O382" s="176">
        <f t="shared" si="436"/>
        <v>0</v>
      </c>
      <c r="P382" s="176">
        <f t="shared" si="436"/>
        <v>0</v>
      </c>
      <c r="Q382" s="176">
        <f t="shared" si="436"/>
        <v>0</v>
      </c>
      <c r="R382" s="176">
        <f t="shared" si="436"/>
        <v>0</v>
      </c>
      <c r="S382" s="176">
        <f t="shared" si="436"/>
        <v>0</v>
      </c>
      <c r="T382" s="176">
        <f t="shared" si="436"/>
        <v>0</v>
      </c>
      <c r="U382" s="176">
        <f t="shared" si="436"/>
        <v>0</v>
      </c>
      <c r="V382" s="176">
        <f t="shared" si="436"/>
        <v>0</v>
      </c>
      <c r="W382" s="176">
        <f t="shared" si="436"/>
        <v>0</v>
      </c>
      <c r="X382" s="176">
        <f t="shared" si="436"/>
        <v>0</v>
      </c>
      <c r="Y382" s="176">
        <f t="shared" si="436"/>
        <v>0</v>
      </c>
      <c r="Z382" s="176">
        <f t="shared" si="436"/>
        <v>0</v>
      </c>
      <c r="AA382" s="176">
        <f t="shared" si="437"/>
        <v>0</v>
      </c>
      <c r="AB382" s="176">
        <f t="shared" si="437"/>
        <v>0</v>
      </c>
      <c r="AC382" s="176">
        <f t="shared" si="437"/>
        <v>0</v>
      </c>
      <c r="AD382" s="176">
        <f t="shared" si="437"/>
        <v>0</v>
      </c>
      <c r="AE382" s="176">
        <f t="shared" si="437"/>
        <v>0</v>
      </c>
      <c r="AF382" s="176">
        <f t="shared" si="437"/>
        <v>0</v>
      </c>
      <c r="AG382" s="176">
        <f t="shared" si="437"/>
        <v>0</v>
      </c>
      <c r="AH382" s="176">
        <f t="shared" si="437"/>
        <v>0</v>
      </c>
      <c r="AI382" s="176">
        <f t="shared" si="437"/>
        <v>0</v>
      </c>
      <c r="AJ382" s="176">
        <f t="shared" si="437"/>
        <v>0</v>
      </c>
      <c r="AK382" s="176">
        <f t="shared" si="437"/>
        <v>0</v>
      </c>
      <c r="AL382" s="176">
        <f t="shared" si="437"/>
        <v>0</v>
      </c>
      <c r="AM382" s="176">
        <f t="shared" si="437"/>
        <v>0</v>
      </c>
      <c r="AN382" s="176">
        <f t="shared" si="437"/>
        <v>0</v>
      </c>
      <c r="AO382" s="176">
        <f t="shared" si="437"/>
        <v>0</v>
      </c>
      <c r="AP382" s="176">
        <f t="shared" si="437"/>
        <v>0</v>
      </c>
      <c r="AQ382" s="176">
        <f t="shared" si="444"/>
        <v>0</v>
      </c>
      <c r="AR382" s="176">
        <f t="shared" si="444"/>
        <v>0</v>
      </c>
      <c r="AS382" s="176">
        <f t="shared" si="444"/>
        <v>0</v>
      </c>
      <c r="AT382" s="176">
        <f t="shared" si="444"/>
        <v>0</v>
      </c>
      <c r="AU382" s="176">
        <f t="shared" si="444"/>
        <v>0</v>
      </c>
      <c r="AV382" s="176">
        <f t="shared" si="444"/>
        <v>0</v>
      </c>
      <c r="AW382" s="176">
        <f t="shared" si="444"/>
        <v>0</v>
      </c>
      <c r="AX382" s="176">
        <f t="shared" si="444"/>
        <v>0</v>
      </c>
      <c r="AY382" s="176">
        <f t="shared" si="444"/>
        <v>0</v>
      </c>
      <c r="AZ382" s="176">
        <f t="shared" si="444"/>
        <v>0</v>
      </c>
      <c r="BA382" s="176">
        <f t="shared" si="444"/>
        <v>0</v>
      </c>
      <c r="BB382" s="176">
        <f t="shared" si="444"/>
        <v>0</v>
      </c>
      <c r="BC382" s="176">
        <f t="shared" si="444"/>
        <v>0</v>
      </c>
      <c r="BD382" s="176">
        <f t="shared" si="444"/>
        <v>0</v>
      </c>
      <c r="BE382" s="176">
        <f t="shared" si="444"/>
        <v>0</v>
      </c>
      <c r="BF382" s="176">
        <f t="shared" si="444"/>
        <v>0</v>
      </c>
      <c r="BG382" s="176">
        <f t="shared" si="433"/>
        <v>0</v>
      </c>
      <c r="BH382" s="176">
        <f t="shared" si="433"/>
        <v>0</v>
      </c>
      <c r="BI382" s="176">
        <f t="shared" si="433"/>
        <v>0</v>
      </c>
      <c r="BJ382" s="176">
        <f t="shared" si="433"/>
        <v>0</v>
      </c>
      <c r="BK382" s="176">
        <f t="shared" si="433"/>
        <v>0</v>
      </c>
      <c r="BL382" s="176">
        <f t="shared" si="433"/>
        <v>0</v>
      </c>
      <c r="BM382" s="176">
        <f t="shared" si="433"/>
        <v>0</v>
      </c>
      <c r="BN382" s="176">
        <f t="shared" si="433"/>
        <v>0</v>
      </c>
      <c r="BO382" s="176">
        <f t="shared" si="433"/>
        <v>0</v>
      </c>
      <c r="BP382" s="176">
        <f t="shared" si="433"/>
        <v>0</v>
      </c>
      <c r="BQ382" s="176">
        <f t="shared" si="433"/>
        <v>0</v>
      </c>
      <c r="BR382" s="176">
        <f t="shared" si="433"/>
        <v>0</v>
      </c>
      <c r="BS382" s="176">
        <f t="shared" si="433"/>
        <v>0</v>
      </c>
      <c r="BT382" s="176">
        <f t="shared" si="433"/>
        <v>0</v>
      </c>
      <c r="BU382" s="176">
        <f t="shared" si="433"/>
        <v>0</v>
      </c>
      <c r="BV382" s="176">
        <f t="shared" ref="BV382" si="445">+NORMDIST($H382,BV$12,BV$13,FALSE)</f>
        <v>0</v>
      </c>
      <c r="BW382" s="176">
        <f t="shared" si="441"/>
        <v>0</v>
      </c>
      <c r="BX382" s="176">
        <f t="shared" si="441"/>
        <v>0</v>
      </c>
      <c r="BY382" s="176">
        <f t="shared" si="441"/>
        <v>0</v>
      </c>
      <c r="BZ382" s="176">
        <f t="shared" si="441"/>
        <v>0</v>
      </c>
      <c r="CA382" s="176">
        <f t="shared" si="441"/>
        <v>0</v>
      </c>
      <c r="CB382" s="176">
        <f t="shared" si="441"/>
        <v>0</v>
      </c>
      <c r="CC382" s="176">
        <f t="shared" si="441"/>
        <v>0</v>
      </c>
      <c r="CD382" s="176">
        <f t="shared" si="441"/>
        <v>0</v>
      </c>
      <c r="CE382" s="176">
        <f t="shared" si="441"/>
        <v>0</v>
      </c>
      <c r="CF382" s="176">
        <f t="shared" si="441"/>
        <v>0</v>
      </c>
      <c r="CG382" s="176">
        <f t="shared" si="441"/>
        <v>0</v>
      </c>
      <c r="CH382" s="176">
        <f t="shared" si="441"/>
        <v>0</v>
      </c>
      <c r="CI382" s="176">
        <f t="shared" si="441"/>
        <v>0</v>
      </c>
      <c r="CJ382" s="176">
        <f t="shared" si="441"/>
        <v>0</v>
      </c>
      <c r="CK382" s="176">
        <f t="shared" si="441"/>
        <v>0</v>
      </c>
      <c r="CL382" s="176">
        <f t="shared" si="441"/>
        <v>0</v>
      </c>
      <c r="CM382" s="176">
        <f t="shared" si="442"/>
        <v>0</v>
      </c>
      <c r="CN382" s="176">
        <f t="shared" si="442"/>
        <v>0</v>
      </c>
      <c r="CO382" s="176">
        <f t="shared" si="442"/>
        <v>0</v>
      </c>
      <c r="CP382" s="176">
        <f t="shared" si="442"/>
        <v>0</v>
      </c>
      <c r="CQ382" s="176">
        <f t="shared" si="442"/>
        <v>0</v>
      </c>
      <c r="CR382" s="176">
        <f t="shared" si="442"/>
        <v>0</v>
      </c>
      <c r="CS382" s="176">
        <f t="shared" si="442"/>
        <v>0</v>
      </c>
      <c r="CT382" s="176">
        <f t="shared" si="442"/>
        <v>0</v>
      </c>
      <c r="CU382" s="176">
        <f t="shared" si="442"/>
        <v>0</v>
      </c>
      <c r="CV382" s="176">
        <f t="shared" si="442"/>
        <v>0</v>
      </c>
      <c r="CW382" s="176">
        <f t="shared" si="440"/>
        <v>0</v>
      </c>
      <c r="CX382" s="176">
        <f t="shared" si="440"/>
        <v>0</v>
      </c>
      <c r="CY382" s="176">
        <f t="shared" si="440"/>
        <v>0</v>
      </c>
      <c r="CZ382" s="176">
        <f t="shared" si="440"/>
        <v>0</v>
      </c>
      <c r="DA382" s="176">
        <f t="shared" si="440"/>
        <v>0</v>
      </c>
      <c r="DB382" s="176">
        <f t="shared" si="440"/>
        <v>0</v>
      </c>
      <c r="DC382" s="176">
        <f t="shared" si="440"/>
        <v>0</v>
      </c>
      <c r="DD382" s="176">
        <f t="shared" si="440"/>
        <v>0</v>
      </c>
      <c r="DE382" s="176">
        <f t="shared" si="440"/>
        <v>0</v>
      </c>
      <c r="DF382" s="176">
        <f t="shared" si="440"/>
        <v>0</v>
      </c>
    </row>
    <row r="383" spans="2:110" ht="12.75" customHeight="1" x14ac:dyDescent="0.25">
      <c r="B383" s="174"/>
      <c r="C383" s="174"/>
      <c r="D383" s="174">
        <f t="shared" si="413"/>
        <v>0</v>
      </c>
      <c r="E383"/>
      <c r="F383"/>
      <c r="G383" s="177">
        <v>370</v>
      </c>
      <c r="H383" s="176">
        <f t="shared" si="414"/>
        <v>57.369182853698504</v>
      </c>
      <c r="I383" s="176">
        <f t="shared" si="415"/>
        <v>0</v>
      </c>
      <c r="K383" s="176">
        <f t="shared" si="436"/>
        <v>0</v>
      </c>
      <c r="L383" s="176">
        <f t="shared" si="436"/>
        <v>0</v>
      </c>
      <c r="M383" s="176">
        <f t="shared" si="436"/>
        <v>0</v>
      </c>
      <c r="N383" s="176">
        <f t="shared" si="436"/>
        <v>0</v>
      </c>
      <c r="O383" s="176">
        <f t="shared" si="436"/>
        <v>0</v>
      </c>
      <c r="P383" s="176">
        <f t="shared" si="436"/>
        <v>0</v>
      </c>
      <c r="Q383" s="176">
        <f t="shared" si="436"/>
        <v>0</v>
      </c>
      <c r="R383" s="176">
        <f t="shared" si="436"/>
        <v>0</v>
      </c>
      <c r="S383" s="176">
        <f t="shared" si="436"/>
        <v>0</v>
      </c>
      <c r="T383" s="176">
        <f t="shared" si="436"/>
        <v>0</v>
      </c>
      <c r="U383" s="176">
        <f t="shared" si="436"/>
        <v>0</v>
      </c>
      <c r="V383" s="176">
        <f t="shared" si="436"/>
        <v>0</v>
      </c>
      <c r="W383" s="176">
        <f t="shared" si="436"/>
        <v>0</v>
      </c>
      <c r="X383" s="176">
        <f t="shared" si="436"/>
        <v>0</v>
      </c>
      <c r="Y383" s="176">
        <f t="shared" si="436"/>
        <v>0</v>
      </c>
      <c r="Z383" s="176">
        <f t="shared" si="436"/>
        <v>0</v>
      </c>
      <c r="AA383" s="176">
        <f t="shared" si="437"/>
        <v>0</v>
      </c>
      <c r="AB383" s="176">
        <f t="shared" si="437"/>
        <v>0</v>
      </c>
      <c r="AC383" s="176">
        <f t="shared" si="437"/>
        <v>0</v>
      </c>
      <c r="AD383" s="176">
        <f t="shared" si="437"/>
        <v>0</v>
      </c>
      <c r="AE383" s="176">
        <f t="shared" si="437"/>
        <v>0</v>
      </c>
      <c r="AF383" s="176">
        <f t="shared" si="437"/>
        <v>0</v>
      </c>
      <c r="AG383" s="176">
        <f t="shared" si="437"/>
        <v>0</v>
      </c>
      <c r="AH383" s="176">
        <f t="shared" si="437"/>
        <v>0</v>
      </c>
      <c r="AI383" s="176">
        <f t="shared" si="437"/>
        <v>0</v>
      </c>
      <c r="AJ383" s="176">
        <f t="shared" si="437"/>
        <v>0</v>
      </c>
      <c r="AK383" s="176">
        <f t="shared" si="437"/>
        <v>0</v>
      </c>
      <c r="AL383" s="176">
        <f t="shared" si="437"/>
        <v>0</v>
      </c>
      <c r="AM383" s="176">
        <f t="shared" si="437"/>
        <v>0</v>
      </c>
      <c r="AN383" s="176">
        <f t="shared" si="437"/>
        <v>0</v>
      </c>
      <c r="AO383" s="176">
        <f t="shared" si="437"/>
        <v>0</v>
      </c>
      <c r="AP383" s="176">
        <f t="shared" si="437"/>
        <v>0</v>
      </c>
      <c r="AQ383" s="176">
        <f t="shared" si="444"/>
        <v>0</v>
      </c>
      <c r="AR383" s="176">
        <f t="shared" si="444"/>
        <v>0</v>
      </c>
      <c r="AS383" s="176">
        <f t="shared" si="444"/>
        <v>0</v>
      </c>
      <c r="AT383" s="176">
        <f t="shared" si="444"/>
        <v>0</v>
      </c>
      <c r="AU383" s="176">
        <f t="shared" si="444"/>
        <v>0</v>
      </c>
      <c r="AV383" s="176">
        <f t="shared" si="444"/>
        <v>0</v>
      </c>
      <c r="AW383" s="176">
        <f t="shared" si="444"/>
        <v>0</v>
      </c>
      <c r="AX383" s="176">
        <f t="shared" si="444"/>
        <v>0</v>
      </c>
      <c r="AY383" s="176">
        <f t="shared" si="444"/>
        <v>0</v>
      </c>
      <c r="AZ383" s="176">
        <f t="shared" si="444"/>
        <v>0</v>
      </c>
      <c r="BA383" s="176">
        <f t="shared" si="444"/>
        <v>0</v>
      </c>
      <c r="BB383" s="176">
        <f t="shared" si="444"/>
        <v>0</v>
      </c>
      <c r="BC383" s="176">
        <f t="shared" si="444"/>
        <v>0</v>
      </c>
      <c r="BD383" s="176">
        <f t="shared" si="444"/>
        <v>0</v>
      </c>
      <c r="BE383" s="176">
        <f t="shared" si="444"/>
        <v>0</v>
      </c>
      <c r="BF383" s="176">
        <f t="shared" si="444"/>
        <v>0</v>
      </c>
      <c r="BG383" s="176">
        <f t="shared" ref="BG383:BV399" si="446">+NORMDIST($H383,BG$12,BG$13,FALSE)</f>
        <v>0</v>
      </c>
      <c r="BH383" s="176">
        <f t="shared" si="446"/>
        <v>0</v>
      </c>
      <c r="BI383" s="176">
        <f t="shared" si="446"/>
        <v>0</v>
      </c>
      <c r="BJ383" s="176">
        <f t="shared" si="446"/>
        <v>0</v>
      </c>
      <c r="BK383" s="176">
        <f t="shared" si="446"/>
        <v>0</v>
      </c>
      <c r="BL383" s="176">
        <f t="shared" si="446"/>
        <v>0</v>
      </c>
      <c r="BM383" s="176">
        <f t="shared" si="446"/>
        <v>0</v>
      </c>
      <c r="BN383" s="176">
        <f t="shared" si="446"/>
        <v>0</v>
      </c>
      <c r="BO383" s="176">
        <f t="shared" si="446"/>
        <v>0</v>
      </c>
      <c r="BP383" s="176">
        <f t="shared" si="446"/>
        <v>0</v>
      </c>
      <c r="BQ383" s="176">
        <f t="shared" si="446"/>
        <v>0</v>
      </c>
      <c r="BR383" s="176">
        <f t="shared" si="446"/>
        <v>0</v>
      </c>
      <c r="BS383" s="176">
        <f t="shared" si="446"/>
        <v>0</v>
      </c>
      <c r="BT383" s="176">
        <f t="shared" si="446"/>
        <v>0</v>
      </c>
      <c r="BU383" s="176">
        <f t="shared" si="446"/>
        <v>0</v>
      </c>
      <c r="BV383" s="176">
        <f t="shared" si="446"/>
        <v>0</v>
      </c>
      <c r="BW383" s="176">
        <f t="shared" si="441"/>
        <v>0</v>
      </c>
      <c r="BX383" s="176">
        <f t="shared" si="441"/>
        <v>0</v>
      </c>
      <c r="BY383" s="176">
        <f t="shared" si="441"/>
        <v>0</v>
      </c>
      <c r="BZ383" s="176">
        <f t="shared" si="441"/>
        <v>0</v>
      </c>
      <c r="CA383" s="176">
        <f t="shared" si="441"/>
        <v>0</v>
      </c>
      <c r="CB383" s="176">
        <f t="shared" si="441"/>
        <v>0</v>
      </c>
      <c r="CC383" s="176">
        <f t="shared" si="441"/>
        <v>0</v>
      </c>
      <c r="CD383" s="176">
        <f t="shared" si="441"/>
        <v>0</v>
      </c>
      <c r="CE383" s="176">
        <f t="shared" si="441"/>
        <v>0</v>
      </c>
      <c r="CF383" s="176">
        <f t="shared" si="441"/>
        <v>0</v>
      </c>
      <c r="CG383" s="176">
        <f t="shared" si="441"/>
        <v>0</v>
      </c>
      <c r="CH383" s="176">
        <f t="shared" si="441"/>
        <v>0</v>
      </c>
      <c r="CI383" s="176">
        <f t="shared" si="441"/>
        <v>0</v>
      </c>
      <c r="CJ383" s="176">
        <f t="shared" si="441"/>
        <v>0</v>
      </c>
      <c r="CK383" s="176">
        <f t="shared" si="441"/>
        <v>0</v>
      </c>
      <c r="CL383" s="176">
        <f t="shared" si="441"/>
        <v>0</v>
      </c>
      <c r="CM383" s="176">
        <f t="shared" si="442"/>
        <v>0</v>
      </c>
      <c r="CN383" s="176">
        <f t="shared" si="442"/>
        <v>0</v>
      </c>
      <c r="CO383" s="176">
        <f t="shared" si="442"/>
        <v>0</v>
      </c>
      <c r="CP383" s="176">
        <f t="shared" si="442"/>
        <v>0</v>
      </c>
      <c r="CQ383" s="176">
        <f t="shared" si="442"/>
        <v>0</v>
      </c>
      <c r="CR383" s="176">
        <f t="shared" si="442"/>
        <v>0</v>
      </c>
      <c r="CS383" s="176">
        <f t="shared" si="442"/>
        <v>0</v>
      </c>
      <c r="CT383" s="176">
        <f t="shared" si="442"/>
        <v>0</v>
      </c>
      <c r="CU383" s="176">
        <f t="shared" si="442"/>
        <v>0</v>
      </c>
      <c r="CV383" s="176">
        <f t="shared" si="442"/>
        <v>0</v>
      </c>
      <c r="CW383" s="176">
        <f t="shared" si="440"/>
        <v>0</v>
      </c>
      <c r="CX383" s="176">
        <f t="shared" si="440"/>
        <v>0</v>
      </c>
      <c r="CY383" s="176">
        <f t="shared" si="440"/>
        <v>0</v>
      </c>
      <c r="CZ383" s="176">
        <f t="shared" si="440"/>
        <v>0</v>
      </c>
      <c r="DA383" s="176">
        <f t="shared" si="440"/>
        <v>0</v>
      </c>
      <c r="DB383" s="176">
        <f t="shared" si="440"/>
        <v>0</v>
      </c>
      <c r="DC383" s="176">
        <f t="shared" si="440"/>
        <v>0</v>
      </c>
      <c r="DD383" s="176">
        <f t="shared" si="440"/>
        <v>0</v>
      </c>
      <c r="DE383" s="176">
        <f t="shared" si="440"/>
        <v>0</v>
      </c>
      <c r="DF383" s="176">
        <f t="shared" si="440"/>
        <v>0</v>
      </c>
    </row>
    <row r="384" spans="2:110" ht="12.75" customHeight="1" x14ac:dyDescent="0.25">
      <c r="B384" s="174"/>
      <c r="C384" s="174"/>
      <c r="D384" s="174">
        <f t="shared" si="413"/>
        <v>0</v>
      </c>
      <c r="E384"/>
      <c r="F384"/>
      <c r="G384" s="177">
        <v>371</v>
      </c>
      <c r="H384" s="176">
        <f t="shared" si="414"/>
        <v>57.524234699249043</v>
      </c>
      <c r="I384" s="176">
        <f t="shared" si="415"/>
        <v>0</v>
      </c>
      <c r="K384" s="176">
        <f t="shared" si="436"/>
        <v>0</v>
      </c>
      <c r="L384" s="176">
        <f t="shared" si="436"/>
        <v>0</v>
      </c>
      <c r="M384" s="176">
        <f t="shared" si="436"/>
        <v>0</v>
      </c>
      <c r="N384" s="176">
        <f t="shared" si="436"/>
        <v>0</v>
      </c>
      <c r="O384" s="176">
        <f t="shared" si="436"/>
        <v>0</v>
      </c>
      <c r="P384" s="176">
        <f t="shared" si="436"/>
        <v>0</v>
      </c>
      <c r="Q384" s="176">
        <f t="shared" si="436"/>
        <v>0</v>
      </c>
      <c r="R384" s="176">
        <f t="shared" si="436"/>
        <v>0</v>
      </c>
      <c r="S384" s="176">
        <f t="shared" si="436"/>
        <v>0</v>
      </c>
      <c r="T384" s="176">
        <f t="shared" si="436"/>
        <v>0</v>
      </c>
      <c r="U384" s="176">
        <f t="shared" si="436"/>
        <v>0</v>
      </c>
      <c r="V384" s="176">
        <f t="shared" si="436"/>
        <v>0</v>
      </c>
      <c r="W384" s="176">
        <f t="shared" si="436"/>
        <v>0</v>
      </c>
      <c r="X384" s="176">
        <f t="shared" si="436"/>
        <v>0</v>
      </c>
      <c r="Y384" s="176">
        <f t="shared" si="436"/>
        <v>0</v>
      </c>
      <c r="Z384" s="176">
        <f t="shared" ref="Z384" si="447">+NORMDIST($H384,Z$12,Z$13,FALSE)</f>
        <v>0</v>
      </c>
      <c r="AA384" s="176">
        <f t="shared" si="437"/>
        <v>0</v>
      </c>
      <c r="AB384" s="176">
        <f t="shared" si="437"/>
        <v>0</v>
      </c>
      <c r="AC384" s="176">
        <f t="shared" si="437"/>
        <v>0</v>
      </c>
      <c r="AD384" s="176">
        <f t="shared" si="437"/>
        <v>0</v>
      </c>
      <c r="AE384" s="176">
        <f t="shared" si="437"/>
        <v>0</v>
      </c>
      <c r="AF384" s="176">
        <f t="shared" si="437"/>
        <v>0</v>
      </c>
      <c r="AG384" s="176">
        <f t="shared" si="437"/>
        <v>0</v>
      </c>
      <c r="AH384" s="176">
        <f t="shared" si="437"/>
        <v>0</v>
      </c>
      <c r="AI384" s="176">
        <f t="shared" si="437"/>
        <v>0</v>
      </c>
      <c r="AJ384" s="176">
        <f t="shared" si="437"/>
        <v>0</v>
      </c>
      <c r="AK384" s="176">
        <f t="shared" si="437"/>
        <v>0</v>
      </c>
      <c r="AL384" s="176">
        <f t="shared" si="437"/>
        <v>0</v>
      </c>
      <c r="AM384" s="176">
        <f t="shared" si="437"/>
        <v>0</v>
      </c>
      <c r="AN384" s="176">
        <f t="shared" si="437"/>
        <v>0</v>
      </c>
      <c r="AO384" s="176">
        <f t="shared" si="437"/>
        <v>0</v>
      </c>
      <c r="AP384" s="176">
        <f t="shared" ref="AP384" si="448">+NORMDIST($H384,AP$12,AP$13,FALSE)</f>
        <v>0</v>
      </c>
      <c r="AQ384" s="176">
        <f t="shared" si="444"/>
        <v>0</v>
      </c>
      <c r="AR384" s="176">
        <f t="shared" si="444"/>
        <v>0</v>
      </c>
      <c r="AS384" s="176">
        <f t="shared" si="444"/>
        <v>0</v>
      </c>
      <c r="AT384" s="176">
        <f t="shared" si="444"/>
        <v>0</v>
      </c>
      <c r="AU384" s="176">
        <f t="shared" si="444"/>
        <v>0</v>
      </c>
      <c r="AV384" s="176">
        <f t="shared" si="444"/>
        <v>0</v>
      </c>
      <c r="AW384" s="176">
        <f t="shared" si="444"/>
        <v>0</v>
      </c>
      <c r="AX384" s="176">
        <f t="shared" si="444"/>
        <v>0</v>
      </c>
      <c r="AY384" s="176">
        <f t="shared" si="444"/>
        <v>0</v>
      </c>
      <c r="AZ384" s="176">
        <f t="shared" si="444"/>
        <v>0</v>
      </c>
      <c r="BA384" s="176">
        <f t="shared" si="444"/>
        <v>0</v>
      </c>
      <c r="BB384" s="176">
        <f t="shared" si="444"/>
        <v>0</v>
      </c>
      <c r="BC384" s="176">
        <f t="shared" si="444"/>
        <v>0</v>
      </c>
      <c r="BD384" s="176">
        <f t="shared" si="444"/>
        <v>0</v>
      </c>
      <c r="BE384" s="176">
        <f t="shared" si="444"/>
        <v>0</v>
      </c>
      <c r="BF384" s="176">
        <f t="shared" si="444"/>
        <v>0</v>
      </c>
      <c r="BG384" s="176">
        <f t="shared" si="446"/>
        <v>0</v>
      </c>
      <c r="BH384" s="176">
        <f t="shared" si="446"/>
        <v>0</v>
      </c>
      <c r="BI384" s="176">
        <f t="shared" si="446"/>
        <v>0</v>
      </c>
      <c r="BJ384" s="176">
        <f t="shared" si="446"/>
        <v>0</v>
      </c>
      <c r="BK384" s="176">
        <f t="shared" si="446"/>
        <v>0</v>
      </c>
      <c r="BL384" s="176">
        <f t="shared" si="446"/>
        <v>0</v>
      </c>
      <c r="BM384" s="176">
        <f t="shared" si="446"/>
        <v>0</v>
      </c>
      <c r="BN384" s="176">
        <f t="shared" si="446"/>
        <v>0</v>
      </c>
      <c r="BO384" s="176">
        <f t="shared" si="446"/>
        <v>0</v>
      </c>
      <c r="BP384" s="176">
        <f t="shared" si="446"/>
        <v>0</v>
      </c>
      <c r="BQ384" s="176">
        <f t="shared" si="446"/>
        <v>0</v>
      </c>
      <c r="BR384" s="176">
        <f t="shared" si="446"/>
        <v>0</v>
      </c>
      <c r="BS384" s="176">
        <f t="shared" si="446"/>
        <v>0</v>
      </c>
      <c r="BT384" s="176">
        <f t="shared" si="446"/>
        <v>0</v>
      </c>
      <c r="BU384" s="176">
        <f t="shared" si="446"/>
        <v>0</v>
      </c>
      <c r="BV384" s="176">
        <f t="shared" si="446"/>
        <v>0</v>
      </c>
      <c r="BW384" s="176">
        <f t="shared" si="441"/>
        <v>0</v>
      </c>
      <c r="BX384" s="176">
        <f t="shared" si="441"/>
        <v>0</v>
      </c>
      <c r="BY384" s="176">
        <f t="shared" si="441"/>
        <v>0</v>
      </c>
      <c r="BZ384" s="176">
        <f t="shared" si="441"/>
        <v>0</v>
      </c>
      <c r="CA384" s="176">
        <f t="shared" si="441"/>
        <v>0</v>
      </c>
      <c r="CB384" s="176">
        <f t="shared" si="441"/>
        <v>0</v>
      </c>
      <c r="CC384" s="176">
        <f t="shared" si="441"/>
        <v>0</v>
      </c>
      <c r="CD384" s="176">
        <f t="shared" si="441"/>
        <v>0</v>
      </c>
      <c r="CE384" s="176">
        <f t="shared" si="441"/>
        <v>0</v>
      </c>
      <c r="CF384" s="176">
        <f t="shared" si="441"/>
        <v>0</v>
      </c>
      <c r="CG384" s="176">
        <f t="shared" si="441"/>
        <v>0</v>
      </c>
      <c r="CH384" s="176">
        <f t="shared" si="441"/>
        <v>0</v>
      </c>
      <c r="CI384" s="176">
        <f t="shared" si="441"/>
        <v>0</v>
      </c>
      <c r="CJ384" s="176">
        <f t="shared" si="441"/>
        <v>0</v>
      </c>
      <c r="CK384" s="176">
        <f t="shared" si="441"/>
        <v>0</v>
      </c>
      <c r="CL384" s="176">
        <f t="shared" si="441"/>
        <v>0</v>
      </c>
      <c r="CM384" s="176">
        <f t="shared" si="442"/>
        <v>0</v>
      </c>
      <c r="CN384" s="176">
        <f t="shared" si="442"/>
        <v>0</v>
      </c>
      <c r="CO384" s="176">
        <f t="shared" si="442"/>
        <v>0</v>
      </c>
      <c r="CP384" s="176">
        <f t="shared" si="442"/>
        <v>0</v>
      </c>
      <c r="CQ384" s="176">
        <f t="shared" si="442"/>
        <v>0</v>
      </c>
      <c r="CR384" s="176">
        <f t="shared" si="442"/>
        <v>0</v>
      </c>
      <c r="CS384" s="176">
        <f t="shared" si="442"/>
        <v>0</v>
      </c>
      <c r="CT384" s="176">
        <f t="shared" si="442"/>
        <v>0</v>
      </c>
      <c r="CU384" s="176">
        <f t="shared" si="442"/>
        <v>0</v>
      </c>
      <c r="CV384" s="176">
        <f t="shared" si="442"/>
        <v>0</v>
      </c>
      <c r="CW384" s="176">
        <f t="shared" si="440"/>
        <v>0</v>
      </c>
      <c r="CX384" s="176">
        <f t="shared" si="440"/>
        <v>0</v>
      </c>
      <c r="CY384" s="176">
        <f t="shared" si="440"/>
        <v>0</v>
      </c>
      <c r="CZ384" s="176">
        <f t="shared" si="440"/>
        <v>0</v>
      </c>
      <c r="DA384" s="176">
        <f t="shared" si="440"/>
        <v>0</v>
      </c>
      <c r="DB384" s="176">
        <f t="shared" si="440"/>
        <v>0</v>
      </c>
      <c r="DC384" s="176">
        <f t="shared" si="440"/>
        <v>0</v>
      </c>
      <c r="DD384" s="176">
        <f t="shared" si="440"/>
        <v>0</v>
      </c>
      <c r="DE384" s="176">
        <f t="shared" si="440"/>
        <v>0</v>
      </c>
      <c r="DF384" s="176">
        <f t="shared" si="440"/>
        <v>0</v>
      </c>
    </row>
    <row r="385" spans="2:110" ht="12.75" customHeight="1" x14ac:dyDescent="0.25">
      <c r="B385" s="174"/>
      <c r="C385" s="174"/>
      <c r="D385" s="174">
        <f t="shared" si="413"/>
        <v>0</v>
      </c>
      <c r="E385"/>
      <c r="F385"/>
      <c r="G385" s="177">
        <v>372</v>
      </c>
      <c r="H385" s="176">
        <f t="shared" si="414"/>
        <v>57.679286544799581</v>
      </c>
      <c r="I385" s="176">
        <f t="shared" si="415"/>
        <v>0</v>
      </c>
      <c r="K385" s="176">
        <f t="shared" ref="K385:Z400" si="449">+NORMDIST($H385,K$12,K$13,FALSE)</f>
        <v>0</v>
      </c>
      <c r="L385" s="176">
        <f t="shared" si="449"/>
        <v>0</v>
      </c>
      <c r="M385" s="176">
        <f t="shared" si="449"/>
        <v>0</v>
      </c>
      <c r="N385" s="176">
        <f t="shared" si="449"/>
        <v>0</v>
      </c>
      <c r="O385" s="176">
        <f t="shared" si="449"/>
        <v>0</v>
      </c>
      <c r="P385" s="176">
        <f t="shared" si="449"/>
        <v>0</v>
      </c>
      <c r="Q385" s="176">
        <f t="shared" si="449"/>
        <v>0</v>
      </c>
      <c r="R385" s="176">
        <f t="shared" si="449"/>
        <v>0</v>
      </c>
      <c r="S385" s="176">
        <f t="shared" si="449"/>
        <v>0</v>
      </c>
      <c r="T385" s="176">
        <f t="shared" si="449"/>
        <v>0</v>
      </c>
      <c r="U385" s="176">
        <f t="shared" si="449"/>
        <v>0</v>
      </c>
      <c r="V385" s="176">
        <f t="shared" si="449"/>
        <v>0</v>
      </c>
      <c r="W385" s="176">
        <f t="shared" si="449"/>
        <v>0</v>
      </c>
      <c r="X385" s="176">
        <f t="shared" si="449"/>
        <v>0</v>
      </c>
      <c r="Y385" s="176">
        <f t="shared" si="449"/>
        <v>0</v>
      </c>
      <c r="Z385" s="176">
        <f t="shared" si="449"/>
        <v>0</v>
      </c>
      <c r="AA385" s="176">
        <f t="shared" ref="AA385:AP400" si="450">+NORMDIST($H385,AA$12,AA$13,FALSE)</f>
        <v>0</v>
      </c>
      <c r="AB385" s="176">
        <f t="shared" si="450"/>
        <v>0</v>
      </c>
      <c r="AC385" s="176">
        <f t="shared" si="450"/>
        <v>0</v>
      </c>
      <c r="AD385" s="176">
        <f t="shared" si="450"/>
        <v>0</v>
      </c>
      <c r="AE385" s="176">
        <f t="shared" si="450"/>
        <v>0</v>
      </c>
      <c r="AF385" s="176">
        <f t="shared" si="450"/>
        <v>0</v>
      </c>
      <c r="AG385" s="176">
        <f t="shared" si="450"/>
        <v>0</v>
      </c>
      <c r="AH385" s="176">
        <f t="shared" si="450"/>
        <v>0</v>
      </c>
      <c r="AI385" s="176">
        <f t="shared" si="450"/>
        <v>0</v>
      </c>
      <c r="AJ385" s="176">
        <f t="shared" si="450"/>
        <v>0</v>
      </c>
      <c r="AK385" s="176">
        <f t="shared" si="450"/>
        <v>0</v>
      </c>
      <c r="AL385" s="176">
        <f t="shared" si="450"/>
        <v>0</v>
      </c>
      <c r="AM385" s="176">
        <f t="shared" si="450"/>
        <v>0</v>
      </c>
      <c r="AN385" s="176">
        <f t="shared" si="450"/>
        <v>0</v>
      </c>
      <c r="AO385" s="176">
        <f t="shared" si="450"/>
        <v>0</v>
      </c>
      <c r="AP385" s="176">
        <f t="shared" si="450"/>
        <v>0</v>
      </c>
      <c r="AQ385" s="176">
        <f t="shared" si="444"/>
        <v>0</v>
      </c>
      <c r="AR385" s="176">
        <f t="shared" si="444"/>
        <v>0</v>
      </c>
      <c r="AS385" s="176">
        <f t="shared" si="444"/>
        <v>0</v>
      </c>
      <c r="AT385" s="176">
        <f t="shared" si="444"/>
        <v>0</v>
      </c>
      <c r="AU385" s="176">
        <f t="shared" si="444"/>
        <v>0</v>
      </c>
      <c r="AV385" s="176">
        <f t="shared" si="444"/>
        <v>0</v>
      </c>
      <c r="AW385" s="176">
        <f t="shared" si="444"/>
        <v>0</v>
      </c>
      <c r="AX385" s="176">
        <f t="shared" si="444"/>
        <v>0</v>
      </c>
      <c r="AY385" s="176">
        <f t="shared" si="444"/>
        <v>0</v>
      </c>
      <c r="AZ385" s="176">
        <f t="shared" si="444"/>
        <v>0</v>
      </c>
      <c r="BA385" s="176">
        <f t="shared" si="444"/>
        <v>0</v>
      </c>
      <c r="BB385" s="176">
        <f t="shared" si="444"/>
        <v>0</v>
      </c>
      <c r="BC385" s="176">
        <f t="shared" si="444"/>
        <v>0</v>
      </c>
      <c r="BD385" s="176">
        <f t="shared" si="444"/>
        <v>0</v>
      </c>
      <c r="BE385" s="176">
        <f t="shared" si="444"/>
        <v>0</v>
      </c>
      <c r="BF385" s="176">
        <f t="shared" si="444"/>
        <v>0</v>
      </c>
      <c r="BG385" s="176">
        <f t="shared" si="446"/>
        <v>0</v>
      </c>
      <c r="BH385" s="176">
        <f t="shared" si="446"/>
        <v>0</v>
      </c>
      <c r="BI385" s="176">
        <f t="shared" si="446"/>
        <v>0</v>
      </c>
      <c r="BJ385" s="176">
        <f t="shared" si="446"/>
        <v>0</v>
      </c>
      <c r="BK385" s="176">
        <f t="shared" si="446"/>
        <v>0</v>
      </c>
      <c r="BL385" s="176">
        <f t="shared" si="446"/>
        <v>0</v>
      </c>
      <c r="BM385" s="176">
        <f t="shared" si="446"/>
        <v>0</v>
      </c>
      <c r="BN385" s="176">
        <f t="shared" si="446"/>
        <v>0</v>
      </c>
      <c r="BO385" s="176">
        <f t="shared" si="446"/>
        <v>0</v>
      </c>
      <c r="BP385" s="176">
        <f t="shared" si="446"/>
        <v>0</v>
      </c>
      <c r="BQ385" s="176">
        <f t="shared" si="446"/>
        <v>0</v>
      </c>
      <c r="BR385" s="176">
        <f t="shared" si="446"/>
        <v>0</v>
      </c>
      <c r="BS385" s="176">
        <f t="shared" si="446"/>
        <v>0</v>
      </c>
      <c r="BT385" s="176">
        <f t="shared" si="446"/>
        <v>0</v>
      </c>
      <c r="BU385" s="176">
        <f t="shared" si="446"/>
        <v>0</v>
      </c>
      <c r="BV385" s="176">
        <f t="shared" si="446"/>
        <v>0</v>
      </c>
      <c r="BW385" s="176">
        <f t="shared" si="441"/>
        <v>0</v>
      </c>
      <c r="BX385" s="176">
        <f t="shared" si="441"/>
        <v>0</v>
      </c>
      <c r="BY385" s="176">
        <f t="shared" si="441"/>
        <v>0</v>
      </c>
      <c r="BZ385" s="176">
        <f t="shared" si="441"/>
        <v>0</v>
      </c>
      <c r="CA385" s="176">
        <f t="shared" si="441"/>
        <v>0</v>
      </c>
      <c r="CB385" s="176">
        <f t="shared" si="441"/>
        <v>0</v>
      </c>
      <c r="CC385" s="176">
        <f t="shared" si="441"/>
        <v>0</v>
      </c>
      <c r="CD385" s="176">
        <f t="shared" si="441"/>
        <v>0</v>
      </c>
      <c r="CE385" s="176">
        <f t="shared" si="441"/>
        <v>0</v>
      </c>
      <c r="CF385" s="176">
        <f t="shared" si="441"/>
        <v>0</v>
      </c>
      <c r="CG385" s="176">
        <f t="shared" si="441"/>
        <v>0</v>
      </c>
      <c r="CH385" s="176">
        <f t="shared" si="441"/>
        <v>0</v>
      </c>
      <c r="CI385" s="176">
        <f t="shared" si="441"/>
        <v>0</v>
      </c>
      <c r="CJ385" s="176">
        <f t="shared" si="441"/>
        <v>0</v>
      </c>
      <c r="CK385" s="176">
        <f t="shared" si="441"/>
        <v>0</v>
      </c>
      <c r="CL385" s="176">
        <f t="shared" si="441"/>
        <v>0</v>
      </c>
      <c r="CM385" s="176">
        <f t="shared" si="442"/>
        <v>0</v>
      </c>
      <c r="CN385" s="176">
        <f t="shared" si="442"/>
        <v>0</v>
      </c>
      <c r="CO385" s="176">
        <f t="shared" si="442"/>
        <v>0</v>
      </c>
      <c r="CP385" s="176">
        <f t="shared" si="442"/>
        <v>0</v>
      </c>
      <c r="CQ385" s="176">
        <f t="shared" si="442"/>
        <v>0</v>
      </c>
      <c r="CR385" s="176">
        <f t="shared" si="442"/>
        <v>0</v>
      </c>
      <c r="CS385" s="176">
        <f t="shared" si="442"/>
        <v>0</v>
      </c>
      <c r="CT385" s="176">
        <f t="shared" si="442"/>
        <v>0</v>
      </c>
      <c r="CU385" s="176">
        <f t="shared" si="442"/>
        <v>0</v>
      </c>
      <c r="CV385" s="176">
        <f t="shared" si="442"/>
        <v>0</v>
      </c>
      <c r="CW385" s="176">
        <f t="shared" si="440"/>
        <v>0</v>
      </c>
      <c r="CX385" s="176">
        <f t="shared" si="440"/>
        <v>0</v>
      </c>
      <c r="CY385" s="176">
        <f t="shared" si="440"/>
        <v>0</v>
      </c>
      <c r="CZ385" s="176">
        <f t="shared" si="440"/>
        <v>0</v>
      </c>
      <c r="DA385" s="176">
        <f t="shared" si="440"/>
        <v>0</v>
      </c>
      <c r="DB385" s="176">
        <f t="shared" si="440"/>
        <v>0</v>
      </c>
      <c r="DC385" s="176">
        <f t="shared" si="440"/>
        <v>0</v>
      </c>
      <c r="DD385" s="176">
        <f t="shared" si="440"/>
        <v>0</v>
      </c>
      <c r="DE385" s="176">
        <f t="shared" si="440"/>
        <v>0</v>
      </c>
      <c r="DF385" s="176">
        <f t="shared" si="440"/>
        <v>0</v>
      </c>
    </row>
    <row r="386" spans="2:110" ht="12.75" customHeight="1" x14ac:dyDescent="0.25">
      <c r="B386" s="174"/>
      <c r="C386" s="174"/>
      <c r="D386" s="174">
        <f t="shared" si="413"/>
        <v>0</v>
      </c>
      <c r="E386"/>
      <c r="F386"/>
      <c r="G386" s="177">
        <v>373</v>
      </c>
      <c r="H386" s="176">
        <f t="shared" si="414"/>
        <v>57.834338390350112</v>
      </c>
      <c r="I386" s="176">
        <f t="shared" si="415"/>
        <v>0</v>
      </c>
      <c r="K386" s="176">
        <f t="shared" si="449"/>
        <v>0</v>
      </c>
      <c r="L386" s="176">
        <f t="shared" si="449"/>
        <v>0</v>
      </c>
      <c r="M386" s="176">
        <f t="shared" si="449"/>
        <v>0</v>
      </c>
      <c r="N386" s="176">
        <f t="shared" si="449"/>
        <v>0</v>
      </c>
      <c r="O386" s="176">
        <f t="shared" si="449"/>
        <v>0</v>
      </c>
      <c r="P386" s="176">
        <f t="shared" si="449"/>
        <v>0</v>
      </c>
      <c r="Q386" s="176">
        <f t="shared" si="449"/>
        <v>0</v>
      </c>
      <c r="R386" s="176">
        <f t="shared" si="449"/>
        <v>0</v>
      </c>
      <c r="S386" s="176">
        <f t="shared" si="449"/>
        <v>0</v>
      </c>
      <c r="T386" s="176">
        <f t="shared" si="449"/>
        <v>0</v>
      </c>
      <c r="U386" s="176">
        <f t="shared" si="449"/>
        <v>0</v>
      </c>
      <c r="V386" s="176">
        <f t="shared" si="449"/>
        <v>0</v>
      </c>
      <c r="W386" s="176">
        <f t="shared" si="449"/>
        <v>0</v>
      </c>
      <c r="X386" s="176">
        <f t="shared" si="449"/>
        <v>0</v>
      </c>
      <c r="Y386" s="176">
        <f t="shared" si="449"/>
        <v>0</v>
      </c>
      <c r="Z386" s="176">
        <f t="shared" si="449"/>
        <v>0</v>
      </c>
      <c r="AA386" s="176">
        <f t="shared" si="450"/>
        <v>0</v>
      </c>
      <c r="AB386" s="176">
        <f t="shared" si="450"/>
        <v>0</v>
      </c>
      <c r="AC386" s="176">
        <f t="shared" si="450"/>
        <v>0</v>
      </c>
      <c r="AD386" s="176">
        <f t="shared" si="450"/>
        <v>0</v>
      </c>
      <c r="AE386" s="176">
        <f t="shared" si="450"/>
        <v>0</v>
      </c>
      <c r="AF386" s="176">
        <f t="shared" si="450"/>
        <v>0</v>
      </c>
      <c r="AG386" s="176">
        <f t="shared" si="450"/>
        <v>0</v>
      </c>
      <c r="AH386" s="176">
        <f t="shared" si="450"/>
        <v>0</v>
      </c>
      <c r="AI386" s="176">
        <f t="shared" si="450"/>
        <v>0</v>
      </c>
      <c r="AJ386" s="176">
        <f t="shared" si="450"/>
        <v>0</v>
      </c>
      <c r="AK386" s="176">
        <f t="shared" si="450"/>
        <v>0</v>
      </c>
      <c r="AL386" s="176">
        <f t="shared" si="450"/>
        <v>0</v>
      </c>
      <c r="AM386" s="176">
        <f t="shared" si="450"/>
        <v>0</v>
      </c>
      <c r="AN386" s="176">
        <f t="shared" si="450"/>
        <v>0</v>
      </c>
      <c r="AO386" s="176">
        <f t="shared" si="450"/>
        <v>0</v>
      </c>
      <c r="AP386" s="176">
        <f t="shared" si="450"/>
        <v>0</v>
      </c>
      <c r="AQ386" s="176">
        <f t="shared" si="444"/>
        <v>0</v>
      </c>
      <c r="AR386" s="176">
        <f t="shared" si="444"/>
        <v>0</v>
      </c>
      <c r="AS386" s="176">
        <f t="shared" si="444"/>
        <v>0</v>
      </c>
      <c r="AT386" s="176">
        <f t="shared" si="444"/>
        <v>0</v>
      </c>
      <c r="AU386" s="176">
        <f t="shared" si="444"/>
        <v>0</v>
      </c>
      <c r="AV386" s="176">
        <f t="shared" si="444"/>
        <v>0</v>
      </c>
      <c r="AW386" s="176">
        <f t="shared" si="444"/>
        <v>0</v>
      </c>
      <c r="AX386" s="176">
        <f t="shared" si="444"/>
        <v>0</v>
      </c>
      <c r="AY386" s="176">
        <f t="shared" si="444"/>
        <v>0</v>
      </c>
      <c r="AZ386" s="176">
        <f t="shared" si="444"/>
        <v>0</v>
      </c>
      <c r="BA386" s="176">
        <f t="shared" si="444"/>
        <v>0</v>
      </c>
      <c r="BB386" s="176">
        <f t="shared" si="444"/>
        <v>0</v>
      </c>
      <c r="BC386" s="176">
        <f t="shared" si="444"/>
        <v>0</v>
      </c>
      <c r="BD386" s="176">
        <f t="shared" si="444"/>
        <v>0</v>
      </c>
      <c r="BE386" s="176">
        <f t="shared" si="444"/>
        <v>0</v>
      </c>
      <c r="BF386" s="176">
        <f t="shared" si="444"/>
        <v>0</v>
      </c>
      <c r="BG386" s="176">
        <f t="shared" si="446"/>
        <v>0</v>
      </c>
      <c r="BH386" s="176">
        <f t="shared" si="446"/>
        <v>0</v>
      </c>
      <c r="BI386" s="176">
        <f t="shared" si="446"/>
        <v>0</v>
      </c>
      <c r="BJ386" s="176">
        <f t="shared" si="446"/>
        <v>0</v>
      </c>
      <c r="BK386" s="176">
        <f t="shared" si="446"/>
        <v>0</v>
      </c>
      <c r="BL386" s="176">
        <f t="shared" si="446"/>
        <v>0</v>
      </c>
      <c r="BM386" s="176">
        <f t="shared" si="446"/>
        <v>0</v>
      </c>
      <c r="BN386" s="176">
        <f t="shared" si="446"/>
        <v>0</v>
      </c>
      <c r="BO386" s="176">
        <f t="shared" si="446"/>
        <v>0</v>
      </c>
      <c r="BP386" s="176">
        <f t="shared" si="446"/>
        <v>0</v>
      </c>
      <c r="BQ386" s="176">
        <f t="shared" si="446"/>
        <v>0</v>
      </c>
      <c r="BR386" s="176">
        <f t="shared" si="446"/>
        <v>0</v>
      </c>
      <c r="BS386" s="176">
        <f t="shared" si="446"/>
        <v>0</v>
      </c>
      <c r="BT386" s="176">
        <f t="shared" si="446"/>
        <v>0</v>
      </c>
      <c r="BU386" s="176">
        <f t="shared" si="446"/>
        <v>0</v>
      </c>
      <c r="BV386" s="176">
        <f t="shared" si="446"/>
        <v>0</v>
      </c>
      <c r="BW386" s="176">
        <f t="shared" si="441"/>
        <v>0</v>
      </c>
      <c r="BX386" s="176">
        <f t="shared" si="441"/>
        <v>0</v>
      </c>
      <c r="BY386" s="176">
        <f t="shared" si="441"/>
        <v>0</v>
      </c>
      <c r="BZ386" s="176">
        <f t="shared" si="441"/>
        <v>0</v>
      </c>
      <c r="CA386" s="176">
        <f t="shared" si="441"/>
        <v>0</v>
      </c>
      <c r="CB386" s="176">
        <f t="shared" si="441"/>
        <v>0</v>
      </c>
      <c r="CC386" s="176">
        <f t="shared" si="441"/>
        <v>0</v>
      </c>
      <c r="CD386" s="176">
        <f t="shared" si="441"/>
        <v>0</v>
      </c>
      <c r="CE386" s="176">
        <f t="shared" si="441"/>
        <v>0</v>
      </c>
      <c r="CF386" s="176">
        <f t="shared" si="441"/>
        <v>0</v>
      </c>
      <c r="CG386" s="176">
        <f t="shared" si="441"/>
        <v>0</v>
      </c>
      <c r="CH386" s="176">
        <f t="shared" si="441"/>
        <v>0</v>
      </c>
      <c r="CI386" s="176">
        <f t="shared" si="441"/>
        <v>0</v>
      </c>
      <c r="CJ386" s="176">
        <f t="shared" si="441"/>
        <v>0</v>
      </c>
      <c r="CK386" s="176">
        <f t="shared" si="441"/>
        <v>0</v>
      </c>
      <c r="CL386" s="176">
        <f t="shared" si="441"/>
        <v>0</v>
      </c>
      <c r="CM386" s="176">
        <f t="shared" si="442"/>
        <v>0</v>
      </c>
      <c r="CN386" s="176">
        <f t="shared" si="442"/>
        <v>0</v>
      </c>
      <c r="CO386" s="176">
        <f t="shared" si="442"/>
        <v>0</v>
      </c>
      <c r="CP386" s="176">
        <f t="shared" si="442"/>
        <v>0</v>
      </c>
      <c r="CQ386" s="176">
        <f t="shared" si="442"/>
        <v>0</v>
      </c>
      <c r="CR386" s="176">
        <f t="shared" si="442"/>
        <v>0</v>
      </c>
      <c r="CS386" s="176">
        <f t="shared" si="442"/>
        <v>0</v>
      </c>
      <c r="CT386" s="176">
        <f t="shared" si="442"/>
        <v>0</v>
      </c>
      <c r="CU386" s="176">
        <f t="shared" si="442"/>
        <v>0</v>
      </c>
      <c r="CV386" s="176">
        <f t="shared" si="442"/>
        <v>0</v>
      </c>
      <c r="CW386" s="176">
        <f t="shared" si="440"/>
        <v>0</v>
      </c>
      <c r="CX386" s="176">
        <f t="shared" si="440"/>
        <v>0</v>
      </c>
      <c r="CY386" s="176">
        <f t="shared" si="440"/>
        <v>0</v>
      </c>
      <c r="CZ386" s="176">
        <f t="shared" si="440"/>
        <v>0</v>
      </c>
      <c r="DA386" s="176">
        <f t="shared" si="440"/>
        <v>0</v>
      </c>
      <c r="DB386" s="176">
        <f t="shared" si="440"/>
        <v>0</v>
      </c>
      <c r="DC386" s="176">
        <f t="shared" si="440"/>
        <v>0</v>
      </c>
      <c r="DD386" s="176">
        <f t="shared" si="440"/>
        <v>0</v>
      </c>
      <c r="DE386" s="176">
        <f t="shared" si="440"/>
        <v>0</v>
      </c>
      <c r="DF386" s="176">
        <f t="shared" si="440"/>
        <v>0</v>
      </c>
    </row>
    <row r="387" spans="2:110" ht="12.75" customHeight="1" x14ac:dyDescent="0.25">
      <c r="B387" s="174"/>
      <c r="C387" s="174"/>
      <c r="D387" s="174">
        <f t="shared" si="413"/>
        <v>0</v>
      </c>
      <c r="E387"/>
      <c r="F387"/>
      <c r="G387" s="177">
        <v>374</v>
      </c>
      <c r="H387" s="176">
        <f t="shared" si="414"/>
        <v>57.98939023590065</v>
      </c>
      <c r="I387" s="176">
        <f t="shared" si="415"/>
        <v>0</v>
      </c>
      <c r="K387" s="176">
        <f t="shared" si="449"/>
        <v>0</v>
      </c>
      <c r="L387" s="176">
        <f t="shared" si="449"/>
        <v>0</v>
      </c>
      <c r="M387" s="176">
        <f t="shared" si="449"/>
        <v>0</v>
      </c>
      <c r="N387" s="176">
        <f t="shared" si="449"/>
        <v>0</v>
      </c>
      <c r="O387" s="176">
        <f t="shared" si="449"/>
        <v>0</v>
      </c>
      <c r="P387" s="176">
        <f t="shared" si="449"/>
        <v>0</v>
      </c>
      <c r="Q387" s="176">
        <f t="shared" si="449"/>
        <v>0</v>
      </c>
      <c r="R387" s="176">
        <f t="shared" si="449"/>
        <v>0</v>
      </c>
      <c r="S387" s="176">
        <f t="shared" si="449"/>
        <v>0</v>
      </c>
      <c r="T387" s="176">
        <f t="shared" si="449"/>
        <v>0</v>
      </c>
      <c r="U387" s="176">
        <f t="shared" si="449"/>
        <v>0</v>
      </c>
      <c r="V387" s="176">
        <f t="shared" si="449"/>
        <v>0</v>
      </c>
      <c r="W387" s="176">
        <f t="shared" si="449"/>
        <v>0</v>
      </c>
      <c r="X387" s="176">
        <f t="shared" si="449"/>
        <v>0</v>
      </c>
      <c r="Y387" s="176">
        <f t="shared" si="449"/>
        <v>0</v>
      </c>
      <c r="Z387" s="176">
        <f t="shared" si="449"/>
        <v>0</v>
      </c>
      <c r="AA387" s="176">
        <f t="shared" si="450"/>
        <v>0</v>
      </c>
      <c r="AB387" s="176">
        <f t="shared" si="450"/>
        <v>0</v>
      </c>
      <c r="AC387" s="176">
        <f t="shared" si="450"/>
        <v>0</v>
      </c>
      <c r="AD387" s="176">
        <f t="shared" si="450"/>
        <v>0</v>
      </c>
      <c r="AE387" s="176">
        <f t="shared" si="450"/>
        <v>0</v>
      </c>
      <c r="AF387" s="176">
        <f t="shared" si="450"/>
        <v>0</v>
      </c>
      <c r="AG387" s="176">
        <f t="shared" si="450"/>
        <v>0</v>
      </c>
      <c r="AH387" s="176">
        <f t="shared" si="450"/>
        <v>0</v>
      </c>
      <c r="AI387" s="176">
        <f t="shared" si="450"/>
        <v>0</v>
      </c>
      <c r="AJ387" s="176">
        <f t="shared" si="450"/>
        <v>0</v>
      </c>
      <c r="AK387" s="176">
        <f t="shared" si="450"/>
        <v>0</v>
      </c>
      <c r="AL387" s="176">
        <f t="shared" si="450"/>
        <v>0</v>
      </c>
      <c r="AM387" s="176">
        <f t="shared" si="450"/>
        <v>0</v>
      </c>
      <c r="AN387" s="176">
        <f t="shared" si="450"/>
        <v>0</v>
      </c>
      <c r="AO387" s="176">
        <f t="shared" si="450"/>
        <v>0</v>
      </c>
      <c r="AP387" s="176">
        <f t="shared" si="450"/>
        <v>0</v>
      </c>
      <c r="AQ387" s="176">
        <f t="shared" si="444"/>
        <v>0</v>
      </c>
      <c r="AR387" s="176">
        <f t="shared" si="444"/>
        <v>0</v>
      </c>
      <c r="AS387" s="176">
        <f t="shared" si="444"/>
        <v>0</v>
      </c>
      <c r="AT387" s="176">
        <f t="shared" si="444"/>
        <v>0</v>
      </c>
      <c r="AU387" s="176">
        <f t="shared" si="444"/>
        <v>0</v>
      </c>
      <c r="AV387" s="176">
        <f t="shared" si="444"/>
        <v>0</v>
      </c>
      <c r="AW387" s="176">
        <f t="shared" si="444"/>
        <v>0</v>
      </c>
      <c r="AX387" s="176">
        <f t="shared" si="444"/>
        <v>0</v>
      </c>
      <c r="AY387" s="176">
        <f t="shared" si="444"/>
        <v>0</v>
      </c>
      <c r="AZ387" s="176">
        <f t="shared" si="444"/>
        <v>0</v>
      </c>
      <c r="BA387" s="176">
        <f t="shared" si="444"/>
        <v>0</v>
      </c>
      <c r="BB387" s="176">
        <f t="shared" si="444"/>
        <v>0</v>
      </c>
      <c r="BC387" s="176">
        <f t="shared" si="444"/>
        <v>0</v>
      </c>
      <c r="BD387" s="176">
        <f t="shared" si="444"/>
        <v>0</v>
      </c>
      <c r="BE387" s="176">
        <f t="shared" si="444"/>
        <v>0</v>
      </c>
      <c r="BF387" s="176">
        <f t="shared" si="444"/>
        <v>0</v>
      </c>
      <c r="BG387" s="176">
        <f t="shared" si="446"/>
        <v>0</v>
      </c>
      <c r="BH387" s="176">
        <f t="shared" si="446"/>
        <v>0</v>
      </c>
      <c r="BI387" s="176">
        <f t="shared" si="446"/>
        <v>0</v>
      </c>
      <c r="BJ387" s="176">
        <f t="shared" si="446"/>
        <v>0</v>
      </c>
      <c r="BK387" s="176">
        <f t="shared" si="446"/>
        <v>0</v>
      </c>
      <c r="BL387" s="176">
        <f t="shared" si="446"/>
        <v>0</v>
      </c>
      <c r="BM387" s="176">
        <f t="shared" si="446"/>
        <v>0</v>
      </c>
      <c r="BN387" s="176">
        <f t="shared" si="446"/>
        <v>0</v>
      </c>
      <c r="BO387" s="176">
        <f t="shared" si="446"/>
        <v>0</v>
      </c>
      <c r="BP387" s="176">
        <f t="shared" si="446"/>
        <v>0</v>
      </c>
      <c r="BQ387" s="176">
        <f t="shared" si="446"/>
        <v>0</v>
      </c>
      <c r="BR387" s="176">
        <f t="shared" si="446"/>
        <v>0</v>
      </c>
      <c r="BS387" s="176">
        <f t="shared" si="446"/>
        <v>0</v>
      </c>
      <c r="BT387" s="176">
        <f t="shared" si="446"/>
        <v>0</v>
      </c>
      <c r="BU387" s="176">
        <f t="shared" si="446"/>
        <v>0</v>
      </c>
      <c r="BV387" s="176">
        <f t="shared" si="446"/>
        <v>0</v>
      </c>
      <c r="BW387" s="176">
        <f t="shared" si="441"/>
        <v>0</v>
      </c>
      <c r="BX387" s="176">
        <f t="shared" si="441"/>
        <v>0</v>
      </c>
      <c r="BY387" s="176">
        <f t="shared" si="441"/>
        <v>0</v>
      </c>
      <c r="BZ387" s="176">
        <f t="shared" si="441"/>
        <v>0</v>
      </c>
      <c r="CA387" s="176">
        <f t="shared" si="441"/>
        <v>0</v>
      </c>
      <c r="CB387" s="176">
        <f t="shared" si="441"/>
        <v>0</v>
      </c>
      <c r="CC387" s="176">
        <f t="shared" si="441"/>
        <v>0</v>
      </c>
      <c r="CD387" s="176">
        <f t="shared" si="441"/>
        <v>0</v>
      </c>
      <c r="CE387" s="176">
        <f t="shared" si="441"/>
        <v>0</v>
      </c>
      <c r="CF387" s="176">
        <f t="shared" si="441"/>
        <v>0</v>
      </c>
      <c r="CG387" s="176">
        <f t="shared" si="441"/>
        <v>0</v>
      </c>
      <c r="CH387" s="176">
        <f t="shared" si="441"/>
        <v>0</v>
      </c>
      <c r="CI387" s="176">
        <f t="shared" si="441"/>
        <v>0</v>
      </c>
      <c r="CJ387" s="176">
        <f t="shared" si="441"/>
        <v>0</v>
      </c>
      <c r="CK387" s="176">
        <f t="shared" si="441"/>
        <v>0</v>
      </c>
      <c r="CL387" s="176">
        <f t="shared" si="441"/>
        <v>0</v>
      </c>
      <c r="CM387" s="176">
        <f t="shared" si="442"/>
        <v>0</v>
      </c>
      <c r="CN387" s="176">
        <f t="shared" si="442"/>
        <v>0</v>
      </c>
      <c r="CO387" s="176">
        <f t="shared" si="442"/>
        <v>0</v>
      </c>
      <c r="CP387" s="176">
        <f t="shared" si="442"/>
        <v>0</v>
      </c>
      <c r="CQ387" s="176">
        <f t="shared" si="442"/>
        <v>0</v>
      </c>
      <c r="CR387" s="176">
        <f t="shared" si="442"/>
        <v>0</v>
      </c>
      <c r="CS387" s="176">
        <f t="shared" si="442"/>
        <v>0</v>
      </c>
      <c r="CT387" s="176">
        <f t="shared" si="442"/>
        <v>0</v>
      </c>
      <c r="CU387" s="176">
        <f t="shared" si="442"/>
        <v>0</v>
      </c>
      <c r="CV387" s="176">
        <f t="shared" si="442"/>
        <v>0</v>
      </c>
      <c r="CW387" s="176">
        <f t="shared" si="440"/>
        <v>0</v>
      </c>
      <c r="CX387" s="176">
        <f t="shared" si="440"/>
        <v>0</v>
      </c>
      <c r="CY387" s="176">
        <f t="shared" si="440"/>
        <v>0</v>
      </c>
      <c r="CZ387" s="176">
        <f t="shared" si="440"/>
        <v>0</v>
      </c>
      <c r="DA387" s="176">
        <f t="shared" si="440"/>
        <v>0</v>
      </c>
      <c r="DB387" s="176">
        <f t="shared" si="440"/>
        <v>0</v>
      </c>
      <c r="DC387" s="176">
        <f t="shared" si="440"/>
        <v>0</v>
      </c>
      <c r="DD387" s="176">
        <f t="shared" si="440"/>
        <v>0</v>
      </c>
      <c r="DE387" s="176">
        <f t="shared" si="440"/>
        <v>0</v>
      </c>
      <c r="DF387" s="176">
        <f t="shared" si="440"/>
        <v>0</v>
      </c>
    </row>
    <row r="388" spans="2:110" ht="12.75" customHeight="1" x14ac:dyDescent="0.25">
      <c r="B388" s="174"/>
      <c r="C388" s="174"/>
      <c r="D388" s="174">
        <f t="shared" si="413"/>
        <v>0</v>
      </c>
      <c r="E388"/>
      <c r="F388"/>
      <c r="G388" s="177">
        <v>375</v>
      </c>
      <c r="H388" s="176">
        <f t="shared" si="414"/>
        <v>58.144442081451189</v>
      </c>
      <c r="I388" s="176">
        <f t="shared" si="415"/>
        <v>0</v>
      </c>
      <c r="K388" s="176">
        <f t="shared" si="449"/>
        <v>0</v>
      </c>
      <c r="L388" s="176">
        <f t="shared" si="449"/>
        <v>0</v>
      </c>
      <c r="M388" s="176">
        <f t="shared" si="449"/>
        <v>0</v>
      </c>
      <c r="N388" s="176">
        <f t="shared" si="449"/>
        <v>0</v>
      </c>
      <c r="O388" s="176">
        <f t="shared" si="449"/>
        <v>0</v>
      </c>
      <c r="P388" s="176">
        <f t="shared" si="449"/>
        <v>0</v>
      </c>
      <c r="Q388" s="176">
        <f t="shared" si="449"/>
        <v>0</v>
      </c>
      <c r="R388" s="176">
        <f t="shared" si="449"/>
        <v>0</v>
      </c>
      <c r="S388" s="176">
        <f t="shared" si="449"/>
        <v>0</v>
      </c>
      <c r="T388" s="176">
        <f t="shared" si="449"/>
        <v>0</v>
      </c>
      <c r="U388" s="176">
        <f t="shared" si="449"/>
        <v>0</v>
      </c>
      <c r="V388" s="176">
        <f t="shared" si="449"/>
        <v>0</v>
      </c>
      <c r="W388" s="176">
        <f t="shared" si="449"/>
        <v>0</v>
      </c>
      <c r="X388" s="176">
        <f t="shared" si="449"/>
        <v>0</v>
      </c>
      <c r="Y388" s="176">
        <f t="shared" si="449"/>
        <v>0</v>
      </c>
      <c r="Z388" s="176">
        <f t="shared" si="449"/>
        <v>0</v>
      </c>
      <c r="AA388" s="176">
        <f t="shared" si="450"/>
        <v>0</v>
      </c>
      <c r="AB388" s="176">
        <f t="shared" si="450"/>
        <v>0</v>
      </c>
      <c r="AC388" s="176">
        <f t="shared" si="450"/>
        <v>0</v>
      </c>
      <c r="AD388" s="176">
        <f t="shared" si="450"/>
        <v>0</v>
      </c>
      <c r="AE388" s="176">
        <f t="shared" si="450"/>
        <v>0</v>
      </c>
      <c r="AF388" s="176">
        <f t="shared" si="450"/>
        <v>0</v>
      </c>
      <c r="AG388" s="176">
        <f t="shared" si="450"/>
        <v>0</v>
      </c>
      <c r="AH388" s="176">
        <f t="shared" si="450"/>
        <v>0</v>
      </c>
      <c r="AI388" s="176">
        <f t="shared" si="450"/>
        <v>0</v>
      </c>
      <c r="AJ388" s="176">
        <f t="shared" si="450"/>
        <v>0</v>
      </c>
      <c r="AK388" s="176">
        <f t="shared" si="450"/>
        <v>0</v>
      </c>
      <c r="AL388" s="176">
        <f t="shared" si="450"/>
        <v>0</v>
      </c>
      <c r="AM388" s="176">
        <f t="shared" si="450"/>
        <v>0</v>
      </c>
      <c r="AN388" s="176">
        <f t="shared" si="450"/>
        <v>0</v>
      </c>
      <c r="AO388" s="176">
        <f t="shared" si="450"/>
        <v>0</v>
      </c>
      <c r="AP388" s="176">
        <f t="shared" si="450"/>
        <v>0</v>
      </c>
      <c r="AQ388" s="176">
        <f t="shared" si="444"/>
        <v>0</v>
      </c>
      <c r="AR388" s="176">
        <f t="shared" si="444"/>
        <v>0</v>
      </c>
      <c r="AS388" s="176">
        <f t="shared" si="444"/>
        <v>0</v>
      </c>
      <c r="AT388" s="176">
        <f t="shared" si="444"/>
        <v>0</v>
      </c>
      <c r="AU388" s="176">
        <f t="shared" si="444"/>
        <v>0</v>
      </c>
      <c r="AV388" s="176">
        <f t="shared" si="444"/>
        <v>0</v>
      </c>
      <c r="AW388" s="176">
        <f t="shared" si="444"/>
        <v>0</v>
      </c>
      <c r="AX388" s="176">
        <f t="shared" si="444"/>
        <v>0</v>
      </c>
      <c r="AY388" s="176">
        <f t="shared" si="444"/>
        <v>0</v>
      </c>
      <c r="AZ388" s="176">
        <f t="shared" si="444"/>
        <v>0</v>
      </c>
      <c r="BA388" s="176">
        <f t="shared" si="444"/>
        <v>0</v>
      </c>
      <c r="BB388" s="176">
        <f t="shared" si="444"/>
        <v>0</v>
      </c>
      <c r="BC388" s="176">
        <f t="shared" si="444"/>
        <v>0</v>
      </c>
      <c r="BD388" s="176">
        <f t="shared" si="444"/>
        <v>0</v>
      </c>
      <c r="BE388" s="176">
        <f t="shared" si="444"/>
        <v>0</v>
      </c>
      <c r="BF388" s="176">
        <f t="shared" si="444"/>
        <v>0</v>
      </c>
      <c r="BG388" s="176">
        <f t="shared" si="446"/>
        <v>0</v>
      </c>
      <c r="BH388" s="176">
        <f t="shared" si="446"/>
        <v>0</v>
      </c>
      <c r="BI388" s="176">
        <f t="shared" si="446"/>
        <v>0</v>
      </c>
      <c r="BJ388" s="176">
        <f t="shared" si="446"/>
        <v>0</v>
      </c>
      <c r="BK388" s="176">
        <f t="shared" si="446"/>
        <v>0</v>
      </c>
      <c r="BL388" s="176">
        <f t="shared" si="446"/>
        <v>0</v>
      </c>
      <c r="BM388" s="176">
        <f t="shared" si="446"/>
        <v>0</v>
      </c>
      <c r="BN388" s="176">
        <f t="shared" si="446"/>
        <v>0</v>
      </c>
      <c r="BO388" s="176">
        <f t="shared" si="446"/>
        <v>0</v>
      </c>
      <c r="BP388" s="176">
        <f t="shared" si="446"/>
        <v>0</v>
      </c>
      <c r="BQ388" s="176">
        <f t="shared" si="446"/>
        <v>0</v>
      </c>
      <c r="BR388" s="176">
        <f t="shared" si="446"/>
        <v>0</v>
      </c>
      <c r="BS388" s="176">
        <f t="shared" si="446"/>
        <v>0</v>
      </c>
      <c r="BT388" s="176">
        <f t="shared" si="446"/>
        <v>0</v>
      </c>
      <c r="BU388" s="176">
        <f t="shared" si="446"/>
        <v>0</v>
      </c>
      <c r="BV388" s="176">
        <f t="shared" si="446"/>
        <v>0</v>
      </c>
      <c r="BW388" s="176">
        <f t="shared" si="441"/>
        <v>0</v>
      </c>
      <c r="BX388" s="176">
        <f t="shared" si="441"/>
        <v>0</v>
      </c>
      <c r="BY388" s="176">
        <f t="shared" si="441"/>
        <v>0</v>
      </c>
      <c r="BZ388" s="176">
        <f t="shared" si="441"/>
        <v>0</v>
      </c>
      <c r="CA388" s="176">
        <f t="shared" si="441"/>
        <v>0</v>
      </c>
      <c r="CB388" s="176">
        <f t="shared" si="441"/>
        <v>0</v>
      </c>
      <c r="CC388" s="176">
        <f t="shared" si="441"/>
        <v>0</v>
      </c>
      <c r="CD388" s="176">
        <f t="shared" si="441"/>
        <v>0</v>
      </c>
      <c r="CE388" s="176">
        <f t="shared" si="441"/>
        <v>0</v>
      </c>
      <c r="CF388" s="176">
        <f t="shared" si="441"/>
        <v>0</v>
      </c>
      <c r="CG388" s="176">
        <f t="shared" si="441"/>
        <v>0</v>
      </c>
      <c r="CH388" s="176">
        <f t="shared" si="441"/>
        <v>0</v>
      </c>
      <c r="CI388" s="176">
        <f t="shared" si="441"/>
        <v>0</v>
      </c>
      <c r="CJ388" s="176">
        <f t="shared" si="441"/>
        <v>0</v>
      </c>
      <c r="CK388" s="176">
        <f t="shared" si="441"/>
        <v>0</v>
      </c>
      <c r="CL388" s="176">
        <f t="shared" si="441"/>
        <v>0</v>
      </c>
      <c r="CM388" s="176">
        <f t="shared" si="442"/>
        <v>0</v>
      </c>
      <c r="CN388" s="176">
        <f t="shared" si="442"/>
        <v>0</v>
      </c>
      <c r="CO388" s="176">
        <f t="shared" si="442"/>
        <v>0</v>
      </c>
      <c r="CP388" s="176">
        <f t="shared" si="442"/>
        <v>0</v>
      </c>
      <c r="CQ388" s="176">
        <f t="shared" si="442"/>
        <v>0</v>
      </c>
      <c r="CR388" s="176">
        <f t="shared" si="442"/>
        <v>0</v>
      </c>
      <c r="CS388" s="176">
        <f t="shared" si="442"/>
        <v>0</v>
      </c>
      <c r="CT388" s="176">
        <f t="shared" si="442"/>
        <v>0</v>
      </c>
      <c r="CU388" s="176">
        <f t="shared" si="442"/>
        <v>0</v>
      </c>
      <c r="CV388" s="176">
        <f t="shared" si="442"/>
        <v>0</v>
      </c>
      <c r="CW388" s="176">
        <f t="shared" si="440"/>
        <v>0</v>
      </c>
      <c r="CX388" s="176">
        <f t="shared" si="440"/>
        <v>0</v>
      </c>
      <c r="CY388" s="176">
        <f t="shared" si="440"/>
        <v>0</v>
      </c>
      <c r="CZ388" s="176">
        <f t="shared" si="440"/>
        <v>0</v>
      </c>
      <c r="DA388" s="176">
        <f t="shared" si="440"/>
        <v>0</v>
      </c>
      <c r="DB388" s="176">
        <f t="shared" si="440"/>
        <v>0</v>
      </c>
      <c r="DC388" s="176">
        <f t="shared" si="440"/>
        <v>0</v>
      </c>
      <c r="DD388" s="176">
        <f t="shared" si="440"/>
        <v>0</v>
      </c>
      <c r="DE388" s="176">
        <f t="shared" si="440"/>
        <v>0</v>
      </c>
      <c r="DF388" s="176">
        <f t="shared" si="440"/>
        <v>0</v>
      </c>
    </row>
    <row r="389" spans="2:110" ht="12.75" customHeight="1" x14ac:dyDescent="0.25">
      <c r="B389" s="174"/>
      <c r="C389" s="174"/>
      <c r="D389" s="174">
        <f t="shared" si="413"/>
        <v>0</v>
      </c>
      <c r="E389"/>
      <c r="F389"/>
      <c r="G389" s="177">
        <v>376</v>
      </c>
      <c r="H389" s="176">
        <f t="shared" si="414"/>
        <v>58.299493927001727</v>
      </c>
      <c r="I389" s="176">
        <f t="shared" si="415"/>
        <v>0</v>
      </c>
      <c r="K389" s="176">
        <f t="shared" si="449"/>
        <v>0</v>
      </c>
      <c r="L389" s="176">
        <f t="shared" si="449"/>
        <v>0</v>
      </c>
      <c r="M389" s="176">
        <f t="shared" si="449"/>
        <v>0</v>
      </c>
      <c r="N389" s="176">
        <f t="shared" si="449"/>
        <v>0</v>
      </c>
      <c r="O389" s="176">
        <f t="shared" si="449"/>
        <v>0</v>
      </c>
      <c r="P389" s="176">
        <f t="shared" si="449"/>
        <v>0</v>
      </c>
      <c r="Q389" s="176">
        <f t="shared" si="449"/>
        <v>0</v>
      </c>
      <c r="R389" s="176">
        <f t="shared" si="449"/>
        <v>0</v>
      </c>
      <c r="S389" s="176">
        <f t="shared" si="449"/>
        <v>0</v>
      </c>
      <c r="T389" s="176">
        <f t="shared" si="449"/>
        <v>0</v>
      </c>
      <c r="U389" s="176">
        <f t="shared" si="449"/>
        <v>0</v>
      </c>
      <c r="V389" s="176">
        <f t="shared" si="449"/>
        <v>0</v>
      </c>
      <c r="W389" s="176">
        <f t="shared" si="449"/>
        <v>0</v>
      </c>
      <c r="X389" s="176">
        <f t="shared" si="449"/>
        <v>0</v>
      </c>
      <c r="Y389" s="176">
        <f t="shared" si="449"/>
        <v>0</v>
      </c>
      <c r="Z389" s="176">
        <f t="shared" si="449"/>
        <v>0</v>
      </c>
      <c r="AA389" s="176">
        <f t="shared" si="450"/>
        <v>0</v>
      </c>
      <c r="AB389" s="176">
        <f t="shared" si="450"/>
        <v>0</v>
      </c>
      <c r="AC389" s="176">
        <f t="shared" si="450"/>
        <v>0</v>
      </c>
      <c r="AD389" s="176">
        <f t="shared" si="450"/>
        <v>0</v>
      </c>
      <c r="AE389" s="176">
        <f t="shared" si="450"/>
        <v>0</v>
      </c>
      <c r="AF389" s="176">
        <f t="shared" si="450"/>
        <v>0</v>
      </c>
      <c r="AG389" s="176">
        <f t="shared" si="450"/>
        <v>0</v>
      </c>
      <c r="AH389" s="176">
        <f t="shared" si="450"/>
        <v>0</v>
      </c>
      <c r="AI389" s="176">
        <f t="shared" si="450"/>
        <v>0</v>
      </c>
      <c r="AJ389" s="176">
        <f t="shared" si="450"/>
        <v>0</v>
      </c>
      <c r="AK389" s="176">
        <f t="shared" si="450"/>
        <v>0</v>
      </c>
      <c r="AL389" s="176">
        <f t="shared" si="450"/>
        <v>0</v>
      </c>
      <c r="AM389" s="176">
        <f t="shared" si="450"/>
        <v>0</v>
      </c>
      <c r="AN389" s="176">
        <f t="shared" si="450"/>
        <v>0</v>
      </c>
      <c r="AO389" s="176">
        <f t="shared" si="450"/>
        <v>0</v>
      </c>
      <c r="AP389" s="176">
        <f t="shared" si="450"/>
        <v>0</v>
      </c>
      <c r="AQ389" s="176">
        <f t="shared" si="444"/>
        <v>0</v>
      </c>
      <c r="AR389" s="176">
        <f t="shared" si="444"/>
        <v>0</v>
      </c>
      <c r="AS389" s="176">
        <f t="shared" si="444"/>
        <v>0</v>
      </c>
      <c r="AT389" s="176">
        <f t="shared" si="444"/>
        <v>0</v>
      </c>
      <c r="AU389" s="176">
        <f t="shared" si="444"/>
        <v>0</v>
      </c>
      <c r="AV389" s="176">
        <f t="shared" si="444"/>
        <v>0</v>
      </c>
      <c r="AW389" s="176">
        <f t="shared" si="444"/>
        <v>0</v>
      </c>
      <c r="AX389" s="176">
        <f t="shared" si="444"/>
        <v>0</v>
      </c>
      <c r="AY389" s="176">
        <f t="shared" si="444"/>
        <v>0</v>
      </c>
      <c r="AZ389" s="176">
        <f t="shared" si="444"/>
        <v>0</v>
      </c>
      <c r="BA389" s="176">
        <f t="shared" si="444"/>
        <v>0</v>
      </c>
      <c r="BB389" s="176">
        <f t="shared" si="444"/>
        <v>0</v>
      </c>
      <c r="BC389" s="176">
        <f t="shared" si="444"/>
        <v>0</v>
      </c>
      <c r="BD389" s="176">
        <f t="shared" si="444"/>
        <v>0</v>
      </c>
      <c r="BE389" s="176">
        <f t="shared" si="444"/>
        <v>0</v>
      </c>
      <c r="BF389" s="176">
        <f t="shared" si="444"/>
        <v>0</v>
      </c>
      <c r="BG389" s="176">
        <f t="shared" si="446"/>
        <v>0</v>
      </c>
      <c r="BH389" s="176">
        <f t="shared" si="446"/>
        <v>0</v>
      </c>
      <c r="BI389" s="176">
        <f t="shared" si="446"/>
        <v>0</v>
      </c>
      <c r="BJ389" s="176">
        <f t="shared" si="446"/>
        <v>0</v>
      </c>
      <c r="BK389" s="176">
        <f t="shared" si="446"/>
        <v>0</v>
      </c>
      <c r="BL389" s="176">
        <f t="shared" si="446"/>
        <v>0</v>
      </c>
      <c r="BM389" s="176">
        <f t="shared" si="446"/>
        <v>0</v>
      </c>
      <c r="BN389" s="176">
        <f t="shared" si="446"/>
        <v>0</v>
      </c>
      <c r="BO389" s="176">
        <f t="shared" si="446"/>
        <v>0</v>
      </c>
      <c r="BP389" s="176">
        <f t="shared" si="446"/>
        <v>0</v>
      </c>
      <c r="BQ389" s="176">
        <f t="shared" si="446"/>
        <v>0</v>
      </c>
      <c r="BR389" s="176">
        <f t="shared" si="446"/>
        <v>0</v>
      </c>
      <c r="BS389" s="176">
        <f t="shared" si="446"/>
        <v>0</v>
      </c>
      <c r="BT389" s="176">
        <f t="shared" si="446"/>
        <v>0</v>
      </c>
      <c r="BU389" s="176">
        <f t="shared" si="446"/>
        <v>0</v>
      </c>
      <c r="BV389" s="176">
        <f t="shared" si="446"/>
        <v>0</v>
      </c>
      <c r="BW389" s="176">
        <f t="shared" si="441"/>
        <v>0</v>
      </c>
      <c r="BX389" s="176">
        <f t="shared" si="441"/>
        <v>0</v>
      </c>
      <c r="BY389" s="176">
        <f t="shared" si="441"/>
        <v>0</v>
      </c>
      <c r="BZ389" s="176">
        <f t="shared" si="441"/>
        <v>0</v>
      </c>
      <c r="CA389" s="176">
        <f t="shared" si="441"/>
        <v>0</v>
      </c>
      <c r="CB389" s="176">
        <f t="shared" si="441"/>
        <v>0</v>
      </c>
      <c r="CC389" s="176">
        <f t="shared" si="441"/>
        <v>0</v>
      </c>
      <c r="CD389" s="176">
        <f t="shared" si="441"/>
        <v>0</v>
      </c>
      <c r="CE389" s="176">
        <f t="shared" si="441"/>
        <v>0</v>
      </c>
      <c r="CF389" s="176">
        <f t="shared" si="441"/>
        <v>0</v>
      </c>
      <c r="CG389" s="176">
        <f t="shared" si="441"/>
        <v>0</v>
      </c>
      <c r="CH389" s="176">
        <f t="shared" si="441"/>
        <v>0</v>
      </c>
      <c r="CI389" s="176">
        <f t="shared" si="441"/>
        <v>0</v>
      </c>
      <c r="CJ389" s="176">
        <f t="shared" si="441"/>
        <v>0</v>
      </c>
      <c r="CK389" s="176">
        <f t="shared" si="441"/>
        <v>0</v>
      </c>
      <c r="CL389" s="176">
        <f t="shared" ref="CL389" si="451">+NORMDIST($H389,CL$12,CL$13,FALSE)</f>
        <v>0</v>
      </c>
      <c r="CM389" s="176">
        <f t="shared" si="442"/>
        <v>0</v>
      </c>
      <c r="CN389" s="176">
        <f t="shared" si="442"/>
        <v>0</v>
      </c>
      <c r="CO389" s="176">
        <f t="shared" si="442"/>
        <v>0</v>
      </c>
      <c r="CP389" s="176">
        <f t="shared" si="442"/>
        <v>0</v>
      </c>
      <c r="CQ389" s="176">
        <f t="shared" si="442"/>
        <v>0</v>
      </c>
      <c r="CR389" s="176">
        <f t="shared" si="442"/>
        <v>0</v>
      </c>
      <c r="CS389" s="176">
        <f t="shared" si="442"/>
        <v>0</v>
      </c>
      <c r="CT389" s="176">
        <f t="shared" si="442"/>
        <v>0</v>
      </c>
      <c r="CU389" s="176">
        <f t="shared" si="442"/>
        <v>0</v>
      </c>
      <c r="CV389" s="176">
        <f t="shared" si="442"/>
        <v>0</v>
      </c>
      <c r="CW389" s="176">
        <f t="shared" si="440"/>
        <v>0</v>
      </c>
      <c r="CX389" s="176">
        <f t="shared" si="440"/>
        <v>0</v>
      </c>
      <c r="CY389" s="176">
        <f t="shared" si="440"/>
        <v>0</v>
      </c>
      <c r="CZ389" s="176">
        <f t="shared" si="440"/>
        <v>0</v>
      </c>
      <c r="DA389" s="176">
        <f t="shared" si="440"/>
        <v>0</v>
      </c>
      <c r="DB389" s="176">
        <f t="shared" si="440"/>
        <v>0</v>
      </c>
      <c r="DC389" s="176">
        <f t="shared" si="440"/>
        <v>0</v>
      </c>
      <c r="DD389" s="176">
        <f t="shared" si="440"/>
        <v>0</v>
      </c>
      <c r="DE389" s="176">
        <f t="shared" si="440"/>
        <v>0</v>
      </c>
      <c r="DF389" s="176">
        <f t="shared" si="440"/>
        <v>0</v>
      </c>
    </row>
    <row r="390" spans="2:110" ht="12.75" customHeight="1" x14ac:dyDescent="0.25">
      <c r="B390" s="174"/>
      <c r="C390" s="174"/>
      <c r="D390" s="174">
        <f t="shared" si="413"/>
        <v>0</v>
      </c>
      <c r="E390"/>
      <c r="F390"/>
      <c r="G390" s="177">
        <v>377</v>
      </c>
      <c r="H390" s="176">
        <f t="shared" si="414"/>
        <v>58.454545772552258</v>
      </c>
      <c r="I390" s="176">
        <f t="shared" si="415"/>
        <v>0</v>
      </c>
      <c r="K390" s="176">
        <f t="shared" si="449"/>
        <v>0</v>
      </c>
      <c r="L390" s="176">
        <f t="shared" si="449"/>
        <v>0</v>
      </c>
      <c r="M390" s="176">
        <f t="shared" si="449"/>
        <v>0</v>
      </c>
      <c r="N390" s="176">
        <f t="shared" si="449"/>
        <v>0</v>
      </c>
      <c r="O390" s="176">
        <f t="shared" si="449"/>
        <v>0</v>
      </c>
      <c r="P390" s="176">
        <f t="shared" si="449"/>
        <v>0</v>
      </c>
      <c r="Q390" s="176">
        <f t="shared" si="449"/>
        <v>0</v>
      </c>
      <c r="R390" s="176">
        <f t="shared" si="449"/>
        <v>0</v>
      </c>
      <c r="S390" s="176">
        <f t="shared" si="449"/>
        <v>0</v>
      </c>
      <c r="T390" s="176">
        <f t="shared" si="449"/>
        <v>0</v>
      </c>
      <c r="U390" s="176">
        <f t="shared" si="449"/>
        <v>0</v>
      </c>
      <c r="V390" s="176">
        <f t="shared" si="449"/>
        <v>0</v>
      </c>
      <c r="W390" s="176">
        <f t="shared" si="449"/>
        <v>0</v>
      </c>
      <c r="X390" s="176">
        <f t="shared" si="449"/>
        <v>0</v>
      </c>
      <c r="Y390" s="176">
        <f t="shared" si="449"/>
        <v>0</v>
      </c>
      <c r="Z390" s="176">
        <f t="shared" si="449"/>
        <v>0</v>
      </c>
      <c r="AA390" s="176">
        <f t="shared" si="450"/>
        <v>0</v>
      </c>
      <c r="AB390" s="176">
        <f t="shared" si="450"/>
        <v>0</v>
      </c>
      <c r="AC390" s="176">
        <f t="shared" si="450"/>
        <v>0</v>
      </c>
      <c r="AD390" s="176">
        <f t="shared" si="450"/>
        <v>0</v>
      </c>
      <c r="AE390" s="176">
        <f t="shared" si="450"/>
        <v>0</v>
      </c>
      <c r="AF390" s="176">
        <f t="shared" si="450"/>
        <v>0</v>
      </c>
      <c r="AG390" s="176">
        <f t="shared" si="450"/>
        <v>0</v>
      </c>
      <c r="AH390" s="176">
        <f t="shared" si="450"/>
        <v>0</v>
      </c>
      <c r="AI390" s="176">
        <f t="shared" si="450"/>
        <v>0</v>
      </c>
      <c r="AJ390" s="176">
        <f t="shared" si="450"/>
        <v>0</v>
      </c>
      <c r="AK390" s="176">
        <f t="shared" si="450"/>
        <v>0</v>
      </c>
      <c r="AL390" s="176">
        <f t="shared" si="450"/>
        <v>0</v>
      </c>
      <c r="AM390" s="176">
        <f t="shared" si="450"/>
        <v>0</v>
      </c>
      <c r="AN390" s="176">
        <f t="shared" si="450"/>
        <v>0</v>
      </c>
      <c r="AO390" s="176">
        <f t="shared" si="450"/>
        <v>0</v>
      </c>
      <c r="AP390" s="176">
        <f t="shared" si="450"/>
        <v>0</v>
      </c>
      <c r="AQ390" s="176">
        <f t="shared" si="444"/>
        <v>0</v>
      </c>
      <c r="AR390" s="176">
        <f t="shared" si="444"/>
        <v>0</v>
      </c>
      <c r="AS390" s="176">
        <f t="shared" si="444"/>
        <v>0</v>
      </c>
      <c r="AT390" s="176">
        <f t="shared" si="444"/>
        <v>0</v>
      </c>
      <c r="AU390" s="176">
        <f t="shared" si="444"/>
        <v>0</v>
      </c>
      <c r="AV390" s="176">
        <f t="shared" si="444"/>
        <v>0</v>
      </c>
      <c r="AW390" s="176">
        <f t="shared" si="444"/>
        <v>0</v>
      </c>
      <c r="AX390" s="176">
        <f t="shared" si="444"/>
        <v>0</v>
      </c>
      <c r="AY390" s="176">
        <f t="shared" si="444"/>
        <v>0</v>
      </c>
      <c r="AZ390" s="176">
        <f t="shared" si="444"/>
        <v>0</v>
      </c>
      <c r="BA390" s="176">
        <f t="shared" si="444"/>
        <v>0</v>
      </c>
      <c r="BB390" s="176">
        <f t="shared" si="444"/>
        <v>0</v>
      </c>
      <c r="BC390" s="176">
        <f t="shared" si="444"/>
        <v>0</v>
      </c>
      <c r="BD390" s="176">
        <f t="shared" si="444"/>
        <v>0</v>
      </c>
      <c r="BE390" s="176">
        <f t="shared" si="444"/>
        <v>0</v>
      </c>
      <c r="BF390" s="176">
        <f t="shared" si="444"/>
        <v>0</v>
      </c>
      <c r="BG390" s="176">
        <f t="shared" si="446"/>
        <v>0</v>
      </c>
      <c r="BH390" s="176">
        <f t="shared" si="446"/>
        <v>0</v>
      </c>
      <c r="BI390" s="176">
        <f t="shared" si="446"/>
        <v>0</v>
      </c>
      <c r="BJ390" s="176">
        <f t="shared" si="446"/>
        <v>0</v>
      </c>
      <c r="BK390" s="176">
        <f t="shared" si="446"/>
        <v>0</v>
      </c>
      <c r="BL390" s="176">
        <f t="shared" si="446"/>
        <v>0</v>
      </c>
      <c r="BM390" s="176">
        <f t="shared" si="446"/>
        <v>0</v>
      </c>
      <c r="BN390" s="176">
        <f t="shared" si="446"/>
        <v>0</v>
      </c>
      <c r="BO390" s="176">
        <f t="shared" si="446"/>
        <v>0</v>
      </c>
      <c r="BP390" s="176">
        <f t="shared" si="446"/>
        <v>0</v>
      </c>
      <c r="BQ390" s="176">
        <f t="shared" si="446"/>
        <v>0</v>
      </c>
      <c r="BR390" s="176">
        <f t="shared" si="446"/>
        <v>0</v>
      </c>
      <c r="BS390" s="176">
        <f t="shared" si="446"/>
        <v>0</v>
      </c>
      <c r="BT390" s="176">
        <f t="shared" si="446"/>
        <v>0</v>
      </c>
      <c r="BU390" s="176">
        <f t="shared" si="446"/>
        <v>0</v>
      </c>
      <c r="BV390" s="176">
        <f t="shared" si="446"/>
        <v>0</v>
      </c>
      <c r="BW390" s="176">
        <f t="shared" ref="BW390:CL405" si="452">+NORMDIST($H390,BW$12,BW$13,FALSE)</f>
        <v>0</v>
      </c>
      <c r="BX390" s="176">
        <f t="shared" si="452"/>
        <v>0</v>
      </c>
      <c r="BY390" s="176">
        <f t="shared" si="452"/>
        <v>0</v>
      </c>
      <c r="BZ390" s="176">
        <f t="shared" si="452"/>
        <v>0</v>
      </c>
      <c r="CA390" s="176">
        <f t="shared" si="452"/>
        <v>0</v>
      </c>
      <c r="CB390" s="176">
        <f t="shared" si="452"/>
        <v>0</v>
      </c>
      <c r="CC390" s="176">
        <f t="shared" si="452"/>
        <v>0</v>
      </c>
      <c r="CD390" s="176">
        <f t="shared" si="452"/>
        <v>0</v>
      </c>
      <c r="CE390" s="176">
        <f t="shared" si="452"/>
        <v>0</v>
      </c>
      <c r="CF390" s="176">
        <f t="shared" si="452"/>
        <v>0</v>
      </c>
      <c r="CG390" s="176">
        <f t="shared" si="452"/>
        <v>0</v>
      </c>
      <c r="CH390" s="176">
        <f t="shared" si="452"/>
        <v>0</v>
      </c>
      <c r="CI390" s="176">
        <f t="shared" si="452"/>
        <v>0</v>
      </c>
      <c r="CJ390" s="176">
        <f t="shared" si="452"/>
        <v>0</v>
      </c>
      <c r="CK390" s="176">
        <f t="shared" si="452"/>
        <v>0</v>
      </c>
      <c r="CL390" s="176">
        <f t="shared" si="452"/>
        <v>0</v>
      </c>
      <c r="CM390" s="176">
        <f t="shared" si="442"/>
        <v>0</v>
      </c>
      <c r="CN390" s="176">
        <f t="shared" si="442"/>
        <v>0</v>
      </c>
      <c r="CO390" s="176">
        <f t="shared" si="442"/>
        <v>0</v>
      </c>
      <c r="CP390" s="176">
        <f t="shared" si="442"/>
        <v>0</v>
      </c>
      <c r="CQ390" s="176">
        <f t="shared" si="442"/>
        <v>0</v>
      </c>
      <c r="CR390" s="176">
        <f t="shared" si="442"/>
        <v>0</v>
      </c>
      <c r="CS390" s="176">
        <f t="shared" si="442"/>
        <v>0</v>
      </c>
      <c r="CT390" s="176">
        <f t="shared" si="442"/>
        <v>0</v>
      </c>
      <c r="CU390" s="176">
        <f t="shared" si="442"/>
        <v>0</v>
      </c>
      <c r="CV390" s="176">
        <f t="shared" si="442"/>
        <v>0</v>
      </c>
      <c r="CW390" s="176">
        <f t="shared" si="440"/>
        <v>0</v>
      </c>
      <c r="CX390" s="176">
        <f t="shared" si="440"/>
        <v>0</v>
      </c>
      <c r="CY390" s="176">
        <f t="shared" si="440"/>
        <v>0</v>
      </c>
      <c r="CZ390" s="176">
        <f t="shared" si="440"/>
        <v>0</v>
      </c>
      <c r="DA390" s="176">
        <f t="shared" si="440"/>
        <v>0</v>
      </c>
      <c r="DB390" s="176">
        <f t="shared" si="440"/>
        <v>0</v>
      </c>
      <c r="DC390" s="176">
        <f t="shared" si="440"/>
        <v>0</v>
      </c>
      <c r="DD390" s="176">
        <f t="shared" si="440"/>
        <v>0</v>
      </c>
      <c r="DE390" s="176">
        <f t="shared" si="440"/>
        <v>0</v>
      </c>
      <c r="DF390" s="176">
        <f t="shared" si="440"/>
        <v>0</v>
      </c>
    </row>
    <row r="391" spans="2:110" ht="12.75" customHeight="1" x14ac:dyDescent="0.25">
      <c r="B391" s="174"/>
      <c r="C391" s="174"/>
      <c r="D391" s="174">
        <f t="shared" si="413"/>
        <v>0</v>
      </c>
      <c r="E391"/>
      <c r="F391"/>
      <c r="G391" s="177">
        <v>378</v>
      </c>
      <c r="H391" s="176">
        <f t="shared" si="414"/>
        <v>58.609597618102796</v>
      </c>
      <c r="I391" s="176">
        <f t="shared" si="415"/>
        <v>0</v>
      </c>
      <c r="K391" s="176">
        <f t="shared" si="449"/>
        <v>0</v>
      </c>
      <c r="L391" s="176">
        <f t="shared" si="449"/>
        <v>0</v>
      </c>
      <c r="M391" s="176">
        <f t="shared" si="449"/>
        <v>0</v>
      </c>
      <c r="N391" s="176">
        <f t="shared" si="449"/>
        <v>0</v>
      </c>
      <c r="O391" s="176">
        <f t="shared" si="449"/>
        <v>0</v>
      </c>
      <c r="P391" s="176">
        <f t="shared" si="449"/>
        <v>0</v>
      </c>
      <c r="Q391" s="176">
        <f t="shared" si="449"/>
        <v>0</v>
      </c>
      <c r="R391" s="176">
        <f t="shared" si="449"/>
        <v>0</v>
      </c>
      <c r="S391" s="176">
        <f t="shared" si="449"/>
        <v>0</v>
      </c>
      <c r="T391" s="176">
        <f t="shared" si="449"/>
        <v>0</v>
      </c>
      <c r="U391" s="176">
        <f t="shared" si="449"/>
        <v>0</v>
      </c>
      <c r="V391" s="176">
        <f t="shared" si="449"/>
        <v>0</v>
      </c>
      <c r="W391" s="176">
        <f t="shared" si="449"/>
        <v>0</v>
      </c>
      <c r="X391" s="176">
        <f t="shared" si="449"/>
        <v>0</v>
      </c>
      <c r="Y391" s="176">
        <f t="shared" si="449"/>
        <v>0</v>
      </c>
      <c r="Z391" s="176">
        <f t="shared" si="449"/>
        <v>0</v>
      </c>
      <c r="AA391" s="176">
        <f t="shared" si="450"/>
        <v>0</v>
      </c>
      <c r="AB391" s="176">
        <f t="shared" si="450"/>
        <v>0</v>
      </c>
      <c r="AC391" s="176">
        <f t="shared" si="450"/>
        <v>0</v>
      </c>
      <c r="AD391" s="176">
        <f t="shared" si="450"/>
        <v>0</v>
      </c>
      <c r="AE391" s="176">
        <f t="shared" si="450"/>
        <v>0</v>
      </c>
      <c r="AF391" s="176">
        <f t="shared" si="450"/>
        <v>0</v>
      </c>
      <c r="AG391" s="176">
        <f t="shared" si="450"/>
        <v>0</v>
      </c>
      <c r="AH391" s="176">
        <f t="shared" si="450"/>
        <v>0</v>
      </c>
      <c r="AI391" s="176">
        <f t="shared" si="450"/>
        <v>0</v>
      </c>
      <c r="AJ391" s="176">
        <f t="shared" si="450"/>
        <v>0</v>
      </c>
      <c r="AK391" s="176">
        <f t="shared" si="450"/>
        <v>0</v>
      </c>
      <c r="AL391" s="176">
        <f t="shared" si="450"/>
        <v>0</v>
      </c>
      <c r="AM391" s="176">
        <f t="shared" si="450"/>
        <v>0</v>
      </c>
      <c r="AN391" s="176">
        <f t="shared" si="450"/>
        <v>0</v>
      </c>
      <c r="AO391" s="176">
        <f t="shared" si="450"/>
        <v>0</v>
      </c>
      <c r="AP391" s="176">
        <f t="shared" si="450"/>
        <v>0</v>
      </c>
      <c r="AQ391" s="176">
        <f t="shared" si="444"/>
        <v>0</v>
      </c>
      <c r="AR391" s="176">
        <f t="shared" si="444"/>
        <v>0</v>
      </c>
      <c r="AS391" s="176">
        <f t="shared" si="444"/>
        <v>0</v>
      </c>
      <c r="AT391" s="176">
        <f t="shared" si="444"/>
        <v>0</v>
      </c>
      <c r="AU391" s="176">
        <f t="shared" si="444"/>
        <v>0</v>
      </c>
      <c r="AV391" s="176">
        <f t="shared" si="444"/>
        <v>0</v>
      </c>
      <c r="AW391" s="176">
        <f t="shared" si="444"/>
        <v>0</v>
      </c>
      <c r="AX391" s="176">
        <f t="shared" si="444"/>
        <v>0</v>
      </c>
      <c r="AY391" s="176">
        <f t="shared" si="444"/>
        <v>0</v>
      </c>
      <c r="AZ391" s="176">
        <f t="shared" si="444"/>
        <v>0</v>
      </c>
      <c r="BA391" s="176">
        <f t="shared" si="444"/>
        <v>0</v>
      </c>
      <c r="BB391" s="176">
        <f t="shared" si="444"/>
        <v>0</v>
      </c>
      <c r="BC391" s="176">
        <f t="shared" si="444"/>
        <v>0</v>
      </c>
      <c r="BD391" s="176">
        <f t="shared" si="444"/>
        <v>0</v>
      </c>
      <c r="BE391" s="176">
        <f t="shared" si="444"/>
        <v>0</v>
      </c>
      <c r="BF391" s="176">
        <f t="shared" si="444"/>
        <v>0</v>
      </c>
      <c r="BG391" s="176">
        <f t="shared" si="446"/>
        <v>0</v>
      </c>
      <c r="BH391" s="176">
        <f t="shared" si="446"/>
        <v>0</v>
      </c>
      <c r="BI391" s="176">
        <f t="shared" si="446"/>
        <v>0</v>
      </c>
      <c r="BJ391" s="176">
        <f t="shared" si="446"/>
        <v>0</v>
      </c>
      <c r="BK391" s="176">
        <f t="shared" si="446"/>
        <v>0</v>
      </c>
      <c r="BL391" s="176">
        <f t="shared" si="446"/>
        <v>0</v>
      </c>
      <c r="BM391" s="176">
        <f t="shared" si="446"/>
        <v>0</v>
      </c>
      <c r="BN391" s="176">
        <f t="shared" si="446"/>
        <v>0</v>
      </c>
      <c r="BO391" s="176">
        <f t="shared" si="446"/>
        <v>0</v>
      </c>
      <c r="BP391" s="176">
        <f t="shared" si="446"/>
        <v>0</v>
      </c>
      <c r="BQ391" s="176">
        <f t="shared" si="446"/>
        <v>0</v>
      </c>
      <c r="BR391" s="176">
        <f t="shared" si="446"/>
        <v>0</v>
      </c>
      <c r="BS391" s="176">
        <f t="shared" si="446"/>
        <v>0</v>
      </c>
      <c r="BT391" s="176">
        <f t="shared" si="446"/>
        <v>0</v>
      </c>
      <c r="BU391" s="176">
        <f t="shared" si="446"/>
        <v>0</v>
      </c>
      <c r="BV391" s="176">
        <f t="shared" si="446"/>
        <v>0</v>
      </c>
      <c r="BW391" s="176">
        <f t="shared" si="452"/>
        <v>0</v>
      </c>
      <c r="BX391" s="176">
        <f t="shared" si="452"/>
        <v>0</v>
      </c>
      <c r="BY391" s="176">
        <f t="shared" si="452"/>
        <v>0</v>
      </c>
      <c r="BZ391" s="176">
        <f t="shared" si="452"/>
        <v>0</v>
      </c>
      <c r="CA391" s="176">
        <f t="shared" si="452"/>
        <v>0</v>
      </c>
      <c r="CB391" s="176">
        <f t="shared" si="452"/>
        <v>0</v>
      </c>
      <c r="CC391" s="176">
        <f t="shared" si="452"/>
        <v>0</v>
      </c>
      <c r="CD391" s="176">
        <f t="shared" si="452"/>
        <v>0</v>
      </c>
      <c r="CE391" s="176">
        <f t="shared" si="452"/>
        <v>0</v>
      </c>
      <c r="CF391" s="176">
        <f t="shared" si="452"/>
        <v>0</v>
      </c>
      <c r="CG391" s="176">
        <f t="shared" si="452"/>
        <v>0</v>
      </c>
      <c r="CH391" s="176">
        <f t="shared" si="452"/>
        <v>0</v>
      </c>
      <c r="CI391" s="176">
        <f t="shared" si="452"/>
        <v>0</v>
      </c>
      <c r="CJ391" s="176">
        <f t="shared" si="452"/>
        <v>0</v>
      </c>
      <c r="CK391" s="176">
        <f t="shared" si="452"/>
        <v>0</v>
      </c>
      <c r="CL391" s="176">
        <f t="shared" si="452"/>
        <v>0</v>
      </c>
      <c r="CM391" s="176">
        <f t="shared" si="442"/>
        <v>0</v>
      </c>
      <c r="CN391" s="176">
        <f t="shared" si="442"/>
        <v>0</v>
      </c>
      <c r="CO391" s="176">
        <f t="shared" si="442"/>
        <v>0</v>
      </c>
      <c r="CP391" s="176">
        <f t="shared" si="442"/>
        <v>0</v>
      </c>
      <c r="CQ391" s="176">
        <f t="shared" si="442"/>
        <v>0</v>
      </c>
      <c r="CR391" s="176">
        <f t="shared" si="442"/>
        <v>0</v>
      </c>
      <c r="CS391" s="176">
        <f t="shared" si="442"/>
        <v>0</v>
      </c>
      <c r="CT391" s="176">
        <f t="shared" si="442"/>
        <v>0</v>
      </c>
      <c r="CU391" s="176">
        <f t="shared" si="442"/>
        <v>0</v>
      </c>
      <c r="CV391" s="176">
        <f t="shared" si="442"/>
        <v>0</v>
      </c>
      <c r="CW391" s="176">
        <f t="shared" si="440"/>
        <v>0</v>
      </c>
      <c r="CX391" s="176">
        <f t="shared" si="440"/>
        <v>0</v>
      </c>
      <c r="CY391" s="176">
        <f t="shared" si="440"/>
        <v>0</v>
      </c>
      <c r="CZ391" s="176">
        <f t="shared" si="440"/>
        <v>0</v>
      </c>
      <c r="DA391" s="176">
        <f t="shared" si="440"/>
        <v>0</v>
      </c>
      <c r="DB391" s="176">
        <f t="shared" si="440"/>
        <v>0</v>
      </c>
      <c r="DC391" s="176">
        <f t="shared" si="440"/>
        <v>0</v>
      </c>
      <c r="DD391" s="176">
        <f t="shared" si="440"/>
        <v>0</v>
      </c>
      <c r="DE391" s="176">
        <f t="shared" si="440"/>
        <v>0</v>
      </c>
      <c r="DF391" s="176">
        <f t="shared" si="440"/>
        <v>0</v>
      </c>
    </row>
    <row r="392" spans="2:110" ht="12.75" customHeight="1" x14ac:dyDescent="0.25">
      <c r="B392" s="174"/>
      <c r="C392" s="174"/>
      <c r="D392" s="174">
        <f t="shared" si="413"/>
        <v>0</v>
      </c>
      <c r="E392"/>
      <c r="F392"/>
      <c r="G392" s="177">
        <v>379</v>
      </c>
      <c r="H392" s="176">
        <f t="shared" si="414"/>
        <v>58.764649463653335</v>
      </c>
      <c r="I392" s="176">
        <f t="shared" si="415"/>
        <v>0</v>
      </c>
      <c r="K392" s="176">
        <f t="shared" si="449"/>
        <v>0</v>
      </c>
      <c r="L392" s="176">
        <f t="shared" si="449"/>
        <v>0</v>
      </c>
      <c r="M392" s="176">
        <f t="shared" si="449"/>
        <v>0</v>
      </c>
      <c r="N392" s="176">
        <f t="shared" si="449"/>
        <v>0</v>
      </c>
      <c r="O392" s="176">
        <f t="shared" si="449"/>
        <v>0</v>
      </c>
      <c r="P392" s="176">
        <f t="shared" si="449"/>
        <v>0</v>
      </c>
      <c r="Q392" s="176">
        <f t="shared" si="449"/>
        <v>0</v>
      </c>
      <c r="R392" s="176">
        <f t="shared" si="449"/>
        <v>0</v>
      </c>
      <c r="S392" s="176">
        <f t="shared" si="449"/>
        <v>0</v>
      </c>
      <c r="T392" s="176">
        <f t="shared" si="449"/>
        <v>0</v>
      </c>
      <c r="U392" s="176">
        <f t="shared" si="449"/>
        <v>0</v>
      </c>
      <c r="V392" s="176">
        <f t="shared" si="449"/>
        <v>0</v>
      </c>
      <c r="W392" s="176">
        <f t="shared" si="449"/>
        <v>0</v>
      </c>
      <c r="X392" s="176">
        <f t="shared" si="449"/>
        <v>0</v>
      </c>
      <c r="Y392" s="176">
        <f t="shared" si="449"/>
        <v>0</v>
      </c>
      <c r="Z392" s="176">
        <f t="shared" si="449"/>
        <v>0</v>
      </c>
      <c r="AA392" s="176">
        <f t="shared" si="450"/>
        <v>0</v>
      </c>
      <c r="AB392" s="176">
        <f t="shared" si="450"/>
        <v>0</v>
      </c>
      <c r="AC392" s="176">
        <f t="shared" si="450"/>
        <v>0</v>
      </c>
      <c r="AD392" s="176">
        <f t="shared" si="450"/>
        <v>0</v>
      </c>
      <c r="AE392" s="176">
        <f t="shared" si="450"/>
        <v>0</v>
      </c>
      <c r="AF392" s="176">
        <f t="shared" si="450"/>
        <v>0</v>
      </c>
      <c r="AG392" s="176">
        <f t="shared" si="450"/>
        <v>0</v>
      </c>
      <c r="AH392" s="176">
        <f t="shared" si="450"/>
        <v>0</v>
      </c>
      <c r="AI392" s="176">
        <f t="shared" si="450"/>
        <v>0</v>
      </c>
      <c r="AJ392" s="176">
        <f t="shared" si="450"/>
        <v>0</v>
      </c>
      <c r="AK392" s="176">
        <f t="shared" si="450"/>
        <v>0</v>
      </c>
      <c r="AL392" s="176">
        <f t="shared" si="450"/>
        <v>0</v>
      </c>
      <c r="AM392" s="176">
        <f t="shared" si="450"/>
        <v>0</v>
      </c>
      <c r="AN392" s="176">
        <f t="shared" si="450"/>
        <v>0</v>
      </c>
      <c r="AO392" s="176">
        <f t="shared" si="450"/>
        <v>0</v>
      </c>
      <c r="AP392" s="176">
        <f t="shared" si="450"/>
        <v>0</v>
      </c>
      <c r="AQ392" s="176">
        <f t="shared" si="444"/>
        <v>0</v>
      </c>
      <c r="AR392" s="176">
        <f t="shared" si="444"/>
        <v>0</v>
      </c>
      <c r="AS392" s="176">
        <f t="shared" si="444"/>
        <v>0</v>
      </c>
      <c r="AT392" s="176">
        <f t="shared" si="444"/>
        <v>0</v>
      </c>
      <c r="AU392" s="176">
        <f t="shared" si="444"/>
        <v>0</v>
      </c>
      <c r="AV392" s="176">
        <f t="shared" si="444"/>
        <v>0</v>
      </c>
      <c r="AW392" s="176">
        <f t="shared" si="444"/>
        <v>0</v>
      </c>
      <c r="AX392" s="176">
        <f t="shared" si="444"/>
        <v>0</v>
      </c>
      <c r="AY392" s="176">
        <f t="shared" si="444"/>
        <v>0</v>
      </c>
      <c r="AZ392" s="176">
        <f t="shared" si="444"/>
        <v>0</v>
      </c>
      <c r="BA392" s="176">
        <f t="shared" si="444"/>
        <v>0</v>
      </c>
      <c r="BB392" s="176">
        <f t="shared" si="444"/>
        <v>0</v>
      </c>
      <c r="BC392" s="176">
        <f t="shared" si="444"/>
        <v>0</v>
      </c>
      <c r="BD392" s="176">
        <f t="shared" si="444"/>
        <v>0</v>
      </c>
      <c r="BE392" s="176">
        <f t="shared" si="444"/>
        <v>0</v>
      </c>
      <c r="BF392" s="176">
        <f t="shared" si="444"/>
        <v>0</v>
      </c>
      <c r="BG392" s="176">
        <f t="shared" si="446"/>
        <v>0</v>
      </c>
      <c r="BH392" s="176">
        <f t="shared" si="446"/>
        <v>0</v>
      </c>
      <c r="BI392" s="176">
        <f t="shared" si="446"/>
        <v>0</v>
      </c>
      <c r="BJ392" s="176">
        <f t="shared" si="446"/>
        <v>0</v>
      </c>
      <c r="BK392" s="176">
        <f t="shared" si="446"/>
        <v>0</v>
      </c>
      <c r="BL392" s="176">
        <f t="shared" si="446"/>
        <v>0</v>
      </c>
      <c r="BM392" s="176">
        <f t="shared" si="446"/>
        <v>0</v>
      </c>
      <c r="BN392" s="176">
        <f t="shared" si="446"/>
        <v>0</v>
      </c>
      <c r="BO392" s="176">
        <f t="shared" si="446"/>
        <v>0</v>
      </c>
      <c r="BP392" s="176">
        <f t="shared" si="446"/>
        <v>0</v>
      </c>
      <c r="BQ392" s="176">
        <f t="shared" si="446"/>
        <v>0</v>
      </c>
      <c r="BR392" s="176">
        <f t="shared" si="446"/>
        <v>0</v>
      </c>
      <c r="BS392" s="176">
        <f t="shared" si="446"/>
        <v>0</v>
      </c>
      <c r="BT392" s="176">
        <f t="shared" si="446"/>
        <v>0</v>
      </c>
      <c r="BU392" s="176">
        <f t="shared" si="446"/>
        <v>0</v>
      </c>
      <c r="BV392" s="176">
        <f t="shared" si="446"/>
        <v>0</v>
      </c>
      <c r="BW392" s="176">
        <f t="shared" si="452"/>
        <v>0</v>
      </c>
      <c r="BX392" s="176">
        <f t="shared" si="452"/>
        <v>0</v>
      </c>
      <c r="BY392" s="176">
        <f t="shared" si="452"/>
        <v>0</v>
      </c>
      <c r="BZ392" s="176">
        <f t="shared" si="452"/>
        <v>0</v>
      </c>
      <c r="CA392" s="176">
        <f t="shared" si="452"/>
        <v>0</v>
      </c>
      <c r="CB392" s="176">
        <f t="shared" si="452"/>
        <v>0</v>
      </c>
      <c r="CC392" s="176">
        <f t="shared" si="452"/>
        <v>0</v>
      </c>
      <c r="CD392" s="176">
        <f t="shared" si="452"/>
        <v>0</v>
      </c>
      <c r="CE392" s="176">
        <f t="shared" si="452"/>
        <v>0</v>
      </c>
      <c r="CF392" s="176">
        <f t="shared" si="452"/>
        <v>0</v>
      </c>
      <c r="CG392" s="176">
        <f t="shared" si="452"/>
        <v>0</v>
      </c>
      <c r="CH392" s="176">
        <f t="shared" si="452"/>
        <v>0</v>
      </c>
      <c r="CI392" s="176">
        <f t="shared" si="452"/>
        <v>0</v>
      </c>
      <c r="CJ392" s="176">
        <f t="shared" si="452"/>
        <v>0</v>
      </c>
      <c r="CK392" s="176">
        <f t="shared" si="452"/>
        <v>0</v>
      </c>
      <c r="CL392" s="176">
        <f t="shared" si="452"/>
        <v>0</v>
      </c>
      <c r="CM392" s="176">
        <f t="shared" si="442"/>
        <v>0</v>
      </c>
      <c r="CN392" s="176">
        <f t="shared" si="442"/>
        <v>0</v>
      </c>
      <c r="CO392" s="176">
        <f t="shared" si="442"/>
        <v>0</v>
      </c>
      <c r="CP392" s="176">
        <f t="shared" si="442"/>
        <v>0</v>
      </c>
      <c r="CQ392" s="176">
        <f t="shared" si="442"/>
        <v>0</v>
      </c>
      <c r="CR392" s="176">
        <f t="shared" si="442"/>
        <v>0</v>
      </c>
      <c r="CS392" s="176">
        <f t="shared" si="442"/>
        <v>0</v>
      </c>
      <c r="CT392" s="176">
        <f t="shared" si="442"/>
        <v>0</v>
      </c>
      <c r="CU392" s="176">
        <f t="shared" si="442"/>
        <v>0</v>
      </c>
      <c r="CV392" s="176">
        <f t="shared" si="442"/>
        <v>0</v>
      </c>
      <c r="CW392" s="176">
        <f t="shared" si="442"/>
        <v>0</v>
      </c>
      <c r="CX392" s="176">
        <f t="shared" si="442"/>
        <v>0</v>
      </c>
      <c r="CY392" s="176">
        <f t="shared" si="442"/>
        <v>0</v>
      </c>
      <c r="CZ392" s="176">
        <f t="shared" si="442"/>
        <v>0</v>
      </c>
      <c r="DA392" s="176">
        <f t="shared" si="442"/>
        <v>0</v>
      </c>
      <c r="DB392" s="176">
        <f t="shared" si="442"/>
        <v>0</v>
      </c>
      <c r="DC392" s="176">
        <f t="shared" si="440"/>
        <v>0</v>
      </c>
      <c r="DD392" s="176">
        <f t="shared" si="440"/>
        <v>0</v>
      </c>
      <c r="DE392" s="176">
        <f t="shared" si="440"/>
        <v>0</v>
      </c>
      <c r="DF392" s="176">
        <f t="shared" si="440"/>
        <v>0</v>
      </c>
    </row>
    <row r="393" spans="2:110" ht="12.75" customHeight="1" x14ac:dyDescent="0.25">
      <c r="B393" s="174"/>
      <c r="C393" s="174"/>
      <c r="D393" s="174">
        <f t="shared" si="413"/>
        <v>0</v>
      </c>
      <c r="E393"/>
      <c r="F393"/>
      <c r="G393" s="177">
        <v>380</v>
      </c>
      <c r="H393" s="176">
        <f t="shared" si="414"/>
        <v>58.919701309203873</v>
      </c>
      <c r="I393" s="176">
        <f t="shared" si="415"/>
        <v>0</v>
      </c>
      <c r="K393" s="176">
        <f t="shared" si="449"/>
        <v>0</v>
      </c>
      <c r="L393" s="176">
        <f t="shared" si="449"/>
        <v>0</v>
      </c>
      <c r="M393" s="176">
        <f t="shared" si="449"/>
        <v>0</v>
      </c>
      <c r="N393" s="176">
        <f t="shared" si="449"/>
        <v>0</v>
      </c>
      <c r="O393" s="176">
        <f t="shared" si="449"/>
        <v>0</v>
      </c>
      <c r="P393" s="176">
        <f t="shared" si="449"/>
        <v>0</v>
      </c>
      <c r="Q393" s="176">
        <f t="shared" si="449"/>
        <v>0</v>
      </c>
      <c r="R393" s="176">
        <f t="shared" si="449"/>
        <v>0</v>
      </c>
      <c r="S393" s="176">
        <f t="shared" si="449"/>
        <v>0</v>
      </c>
      <c r="T393" s="176">
        <f t="shared" si="449"/>
        <v>0</v>
      </c>
      <c r="U393" s="176">
        <f t="shared" si="449"/>
        <v>0</v>
      </c>
      <c r="V393" s="176">
        <f t="shared" si="449"/>
        <v>0</v>
      </c>
      <c r="W393" s="176">
        <f t="shared" si="449"/>
        <v>0</v>
      </c>
      <c r="X393" s="176">
        <f t="shared" si="449"/>
        <v>0</v>
      </c>
      <c r="Y393" s="176">
        <f t="shared" si="449"/>
        <v>0</v>
      </c>
      <c r="Z393" s="176">
        <f t="shared" si="449"/>
        <v>0</v>
      </c>
      <c r="AA393" s="176">
        <f t="shared" si="450"/>
        <v>0</v>
      </c>
      <c r="AB393" s="176">
        <f t="shared" si="450"/>
        <v>0</v>
      </c>
      <c r="AC393" s="176">
        <f t="shared" si="450"/>
        <v>0</v>
      </c>
      <c r="AD393" s="176">
        <f t="shared" si="450"/>
        <v>0</v>
      </c>
      <c r="AE393" s="176">
        <f t="shared" si="450"/>
        <v>0</v>
      </c>
      <c r="AF393" s="176">
        <f t="shared" si="450"/>
        <v>0</v>
      </c>
      <c r="AG393" s="176">
        <f t="shared" si="450"/>
        <v>0</v>
      </c>
      <c r="AH393" s="176">
        <f t="shared" si="450"/>
        <v>0</v>
      </c>
      <c r="AI393" s="176">
        <f t="shared" si="450"/>
        <v>0</v>
      </c>
      <c r="AJ393" s="176">
        <f t="shared" si="450"/>
        <v>0</v>
      </c>
      <c r="AK393" s="176">
        <f t="shared" si="450"/>
        <v>0</v>
      </c>
      <c r="AL393" s="176">
        <f t="shared" si="450"/>
        <v>0</v>
      </c>
      <c r="AM393" s="176">
        <f t="shared" si="450"/>
        <v>0</v>
      </c>
      <c r="AN393" s="176">
        <f t="shared" si="450"/>
        <v>0</v>
      </c>
      <c r="AO393" s="176">
        <f t="shared" si="450"/>
        <v>0</v>
      </c>
      <c r="AP393" s="176">
        <f t="shared" si="450"/>
        <v>0</v>
      </c>
      <c r="AQ393" s="176">
        <f t="shared" si="444"/>
        <v>0</v>
      </c>
      <c r="AR393" s="176">
        <f t="shared" si="444"/>
        <v>0</v>
      </c>
      <c r="AS393" s="176">
        <f t="shared" si="444"/>
        <v>0</v>
      </c>
      <c r="AT393" s="176">
        <f t="shared" si="444"/>
        <v>0</v>
      </c>
      <c r="AU393" s="176">
        <f t="shared" si="444"/>
        <v>0</v>
      </c>
      <c r="AV393" s="176">
        <f t="shared" si="444"/>
        <v>0</v>
      </c>
      <c r="AW393" s="176">
        <f t="shared" si="444"/>
        <v>0</v>
      </c>
      <c r="AX393" s="176">
        <f t="shared" si="444"/>
        <v>0</v>
      </c>
      <c r="AY393" s="176">
        <f t="shared" si="444"/>
        <v>0</v>
      </c>
      <c r="AZ393" s="176">
        <f t="shared" si="444"/>
        <v>0</v>
      </c>
      <c r="BA393" s="176">
        <f t="shared" si="444"/>
        <v>0</v>
      </c>
      <c r="BB393" s="176">
        <f t="shared" si="444"/>
        <v>0</v>
      </c>
      <c r="BC393" s="176">
        <f t="shared" si="444"/>
        <v>0</v>
      </c>
      <c r="BD393" s="176">
        <f t="shared" si="444"/>
        <v>0</v>
      </c>
      <c r="BE393" s="176">
        <f t="shared" si="444"/>
        <v>0</v>
      </c>
      <c r="BF393" s="176">
        <f t="shared" si="444"/>
        <v>0</v>
      </c>
      <c r="BG393" s="176">
        <f t="shared" si="446"/>
        <v>0</v>
      </c>
      <c r="BH393" s="176">
        <f t="shared" si="446"/>
        <v>0</v>
      </c>
      <c r="BI393" s="176">
        <f t="shared" si="446"/>
        <v>0</v>
      </c>
      <c r="BJ393" s="176">
        <f t="shared" si="446"/>
        <v>0</v>
      </c>
      <c r="BK393" s="176">
        <f t="shared" si="446"/>
        <v>0</v>
      </c>
      <c r="BL393" s="176">
        <f t="shared" si="446"/>
        <v>0</v>
      </c>
      <c r="BM393" s="176">
        <f t="shared" si="446"/>
        <v>0</v>
      </c>
      <c r="BN393" s="176">
        <f t="shared" si="446"/>
        <v>0</v>
      </c>
      <c r="BO393" s="176">
        <f t="shared" si="446"/>
        <v>0</v>
      </c>
      <c r="BP393" s="176">
        <f t="shared" si="446"/>
        <v>0</v>
      </c>
      <c r="BQ393" s="176">
        <f t="shared" si="446"/>
        <v>0</v>
      </c>
      <c r="BR393" s="176">
        <f t="shared" si="446"/>
        <v>0</v>
      </c>
      <c r="BS393" s="176">
        <f t="shared" si="446"/>
        <v>0</v>
      </c>
      <c r="BT393" s="176">
        <f t="shared" si="446"/>
        <v>0</v>
      </c>
      <c r="BU393" s="176">
        <f t="shared" si="446"/>
        <v>0</v>
      </c>
      <c r="BV393" s="176">
        <f t="shared" si="446"/>
        <v>0</v>
      </c>
      <c r="BW393" s="176">
        <f t="shared" si="452"/>
        <v>0</v>
      </c>
      <c r="BX393" s="176">
        <f t="shared" si="452"/>
        <v>0</v>
      </c>
      <c r="BY393" s="176">
        <f t="shared" si="452"/>
        <v>0</v>
      </c>
      <c r="BZ393" s="176">
        <f t="shared" si="452"/>
        <v>0</v>
      </c>
      <c r="CA393" s="176">
        <f t="shared" si="452"/>
        <v>0</v>
      </c>
      <c r="CB393" s="176">
        <f t="shared" si="452"/>
        <v>0</v>
      </c>
      <c r="CC393" s="176">
        <f t="shared" si="452"/>
        <v>0</v>
      </c>
      <c r="CD393" s="176">
        <f t="shared" si="452"/>
        <v>0</v>
      </c>
      <c r="CE393" s="176">
        <f t="shared" si="452"/>
        <v>0</v>
      </c>
      <c r="CF393" s="176">
        <f t="shared" si="452"/>
        <v>0</v>
      </c>
      <c r="CG393" s="176">
        <f t="shared" si="452"/>
        <v>0</v>
      </c>
      <c r="CH393" s="176">
        <f t="shared" si="452"/>
        <v>0</v>
      </c>
      <c r="CI393" s="176">
        <f t="shared" si="452"/>
        <v>0</v>
      </c>
      <c r="CJ393" s="176">
        <f t="shared" si="452"/>
        <v>0</v>
      </c>
      <c r="CK393" s="176">
        <f t="shared" si="452"/>
        <v>0</v>
      </c>
      <c r="CL393" s="176">
        <f t="shared" si="452"/>
        <v>0</v>
      </c>
      <c r="CM393" s="176">
        <f t="shared" si="442"/>
        <v>0</v>
      </c>
      <c r="CN393" s="176">
        <f t="shared" si="442"/>
        <v>0</v>
      </c>
      <c r="CO393" s="176">
        <f t="shared" si="442"/>
        <v>0</v>
      </c>
      <c r="CP393" s="176">
        <f t="shared" si="442"/>
        <v>0</v>
      </c>
      <c r="CQ393" s="176">
        <f t="shared" si="442"/>
        <v>0</v>
      </c>
      <c r="CR393" s="176">
        <f t="shared" si="442"/>
        <v>0</v>
      </c>
      <c r="CS393" s="176">
        <f t="shared" si="442"/>
        <v>0</v>
      </c>
      <c r="CT393" s="176">
        <f t="shared" si="442"/>
        <v>0</v>
      </c>
      <c r="CU393" s="176">
        <f t="shared" si="442"/>
        <v>0</v>
      </c>
      <c r="CV393" s="176">
        <f t="shared" si="442"/>
        <v>0</v>
      </c>
      <c r="CW393" s="176">
        <f t="shared" si="442"/>
        <v>0</v>
      </c>
      <c r="CX393" s="176">
        <f t="shared" si="442"/>
        <v>0</v>
      </c>
      <c r="CY393" s="176">
        <f t="shared" si="442"/>
        <v>0</v>
      </c>
      <c r="CZ393" s="176">
        <f t="shared" si="442"/>
        <v>0</v>
      </c>
      <c r="DA393" s="176">
        <f t="shared" si="442"/>
        <v>0</v>
      </c>
      <c r="DB393" s="176">
        <f t="shared" si="442"/>
        <v>0</v>
      </c>
      <c r="DC393" s="176">
        <f t="shared" si="440"/>
        <v>0</v>
      </c>
      <c r="DD393" s="176">
        <f t="shared" si="440"/>
        <v>0</v>
      </c>
      <c r="DE393" s="176">
        <f t="shared" si="440"/>
        <v>0</v>
      </c>
      <c r="DF393" s="176">
        <f t="shared" si="440"/>
        <v>0</v>
      </c>
    </row>
    <row r="394" spans="2:110" ht="12.75" customHeight="1" x14ac:dyDescent="0.25">
      <c r="B394" s="174"/>
      <c r="C394" s="174"/>
      <c r="D394" s="174">
        <f t="shared" si="413"/>
        <v>0</v>
      </c>
      <c r="E394"/>
      <c r="F394"/>
      <c r="G394" s="177">
        <v>381</v>
      </c>
      <c r="H394" s="176">
        <f t="shared" si="414"/>
        <v>59.074753154754404</v>
      </c>
      <c r="I394" s="176">
        <f t="shared" si="415"/>
        <v>0</v>
      </c>
      <c r="K394" s="176">
        <f t="shared" si="449"/>
        <v>0</v>
      </c>
      <c r="L394" s="176">
        <f t="shared" si="449"/>
        <v>0</v>
      </c>
      <c r="M394" s="176">
        <f t="shared" si="449"/>
        <v>0</v>
      </c>
      <c r="N394" s="176">
        <f t="shared" si="449"/>
        <v>0</v>
      </c>
      <c r="O394" s="176">
        <f t="shared" si="449"/>
        <v>0</v>
      </c>
      <c r="P394" s="176">
        <f t="shared" si="449"/>
        <v>0</v>
      </c>
      <c r="Q394" s="176">
        <f t="shared" si="449"/>
        <v>0</v>
      </c>
      <c r="R394" s="176">
        <f t="shared" si="449"/>
        <v>0</v>
      </c>
      <c r="S394" s="176">
        <f t="shared" si="449"/>
        <v>0</v>
      </c>
      <c r="T394" s="176">
        <f t="shared" si="449"/>
        <v>0</v>
      </c>
      <c r="U394" s="176">
        <f t="shared" si="449"/>
        <v>0</v>
      </c>
      <c r="V394" s="176">
        <f t="shared" si="449"/>
        <v>0</v>
      </c>
      <c r="W394" s="176">
        <f t="shared" si="449"/>
        <v>0</v>
      </c>
      <c r="X394" s="176">
        <f t="shared" si="449"/>
        <v>0</v>
      </c>
      <c r="Y394" s="176">
        <f t="shared" si="449"/>
        <v>0</v>
      </c>
      <c r="Z394" s="176">
        <f t="shared" si="449"/>
        <v>0</v>
      </c>
      <c r="AA394" s="176">
        <f t="shared" si="450"/>
        <v>0</v>
      </c>
      <c r="AB394" s="176">
        <f t="shared" si="450"/>
        <v>0</v>
      </c>
      <c r="AC394" s="176">
        <f t="shared" si="450"/>
        <v>0</v>
      </c>
      <c r="AD394" s="176">
        <f t="shared" si="450"/>
        <v>0</v>
      </c>
      <c r="AE394" s="176">
        <f t="shared" si="450"/>
        <v>0</v>
      </c>
      <c r="AF394" s="176">
        <f t="shared" si="450"/>
        <v>0</v>
      </c>
      <c r="AG394" s="176">
        <f t="shared" si="450"/>
        <v>0</v>
      </c>
      <c r="AH394" s="176">
        <f t="shared" si="450"/>
        <v>0</v>
      </c>
      <c r="AI394" s="176">
        <f t="shared" si="450"/>
        <v>0</v>
      </c>
      <c r="AJ394" s="176">
        <f t="shared" si="450"/>
        <v>0</v>
      </c>
      <c r="AK394" s="176">
        <f t="shared" si="450"/>
        <v>0</v>
      </c>
      <c r="AL394" s="176">
        <f t="shared" si="450"/>
        <v>0</v>
      </c>
      <c r="AM394" s="176">
        <f t="shared" si="450"/>
        <v>0</v>
      </c>
      <c r="AN394" s="176">
        <f t="shared" si="450"/>
        <v>0</v>
      </c>
      <c r="AO394" s="176">
        <f t="shared" si="450"/>
        <v>0</v>
      </c>
      <c r="AP394" s="176">
        <f t="shared" si="450"/>
        <v>0</v>
      </c>
      <c r="AQ394" s="176">
        <f t="shared" si="444"/>
        <v>0</v>
      </c>
      <c r="AR394" s="176">
        <f t="shared" si="444"/>
        <v>0</v>
      </c>
      <c r="AS394" s="176">
        <f t="shared" si="444"/>
        <v>0</v>
      </c>
      <c r="AT394" s="176">
        <f t="shared" si="444"/>
        <v>0</v>
      </c>
      <c r="AU394" s="176">
        <f t="shared" si="444"/>
        <v>0</v>
      </c>
      <c r="AV394" s="176">
        <f t="shared" si="444"/>
        <v>0</v>
      </c>
      <c r="AW394" s="176">
        <f t="shared" si="444"/>
        <v>0</v>
      </c>
      <c r="AX394" s="176">
        <f t="shared" si="444"/>
        <v>0</v>
      </c>
      <c r="AY394" s="176">
        <f t="shared" si="444"/>
        <v>0</v>
      </c>
      <c r="AZ394" s="176">
        <f t="shared" si="444"/>
        <v>0</v>
      </c>
      <c r="BA394" s="176">
        <f t="shared" si="444"/>
        <v>0</v>
      </c>
      <c r="BB394" s="176">
        <f t="shared" si="444"/>
        <v>0</v>
      </c>
      <c r="BC394" s="176">
        <f t="shared" si="444"/>
        <v>0</v>
      </c>
      <c r="BD394" s="176">
        <f t="shared" si="444"/>
        <v>0</v>
      </c>
      <c r="BE394" s="176">
        <f t="shared" si="444"/>
        <v>0</v>
      </c>
      <c r="BF394" s="176">
        <f t="shared" si="444"/>
        <v>0</v>
      </c>
      <c r="BG394" s="176">
        <f t="shared" si="446"/>
        <v>0</v>
      </c>
      <c r="BH394" s="176">
        <f t="shared" si="446"/>
        <v>0</v>
      </c>
      <c r="BI394" s="176">
        <f t="shared" si="446"/>
        <v>0</v>
      </c>
      <c r="BJ394" s="176">
        <f t="shared" si="446"/>
        <v>0</v>
      </c>
      <c r="BK394" s="176">
        <f t="shared" si="446"/>
        <v>0</v>
      </c>
      <c r="BL394" s="176">
        <f t="shared" si="446"/>
        <v>0</v>
      </c>
      <c r="BM394" s="176">
        <f t="shared" si="446"/>
        <v>0</v>
      </c>
      <c r="BN394" s="176">
        <f t="shared" si="446"/>
        <v>0</v>
      </c>
      <c r="BO394" s="176">
        <f t="shared" si="446"/>
        <v>0</v>
      </c>
      <c r="BP394" s="176">
        <f t="shared" si="446"/>
        <v>0</v>
      </c>
      <c r="BQ394" s="176">
        <f t="shared" si="446"/>
        <v>0</v>
      </c>
      <c r="BR394" s="176">
        <f t="shared" si="446"/>
        <v>0</v>
      </c>
      <c r="BS394" s="176">
        <f t="shared" si="446"/>
        <v>0</v>
      </c>
      <c r="BT394" s="176">
        <f t="shared" si="446"/>
        <v>0</v>
      </c>
      <c r="BU394" s="176">
        <f t="shared" si="446"/>
        <v>0</v>
      </c>
      <c r="BV394" s="176">
        <f t="shared" si="446"/>
        <v>0</v>
      </c>
      <c r="BW394" s="176">
        <f t="shared" si="452"/>
        <v>0</v>
      </c>
      <c r="BX394" s="176">
        <f t="shared" si="452"/>
        <v>0</v>
      </c>
      <c r="BY394" s="176">
        <f t="shared" si="452"/>
        <v>0</v>
      </c>
      <c r="BZ394" s="176">
        <f t="shared" si="452"/>
        <v>0</v>
      </c>
      <c r="CA394" s="176">
        <f t="shared" si="452"/>
        <v>0</v>
      </c>
      <c r="CB394" s="176">
        <f t="shared" si="452"/>
        <v>0</v>
      </c>
      <c r="CC394" s="176">
        <f t="shared" si="452"/>
        <v>0</v>
      </c>
      <c r="CD394" s="176">
        <f t="shared" si="452"/>
        <v>0</v>
      </c>
      <c r="CE394" s="176">
        <f t="shared" si="452"/>
        <v>0</v>
      </c>
      <c r="CF394" s="176">
        <f t="shared" si="452"/>
        <v>0</v>
      </c>
      <c r="CG394" s="176">
        <f t="shared" si="452"/>
        <v>0</v>
      </c>
      <c r="CH394" s="176">
        <f t="shared" si="452"/>
        <v>0</v>
      </c>
      <c r="CI394" s="176">
        <f t="shared" si="452"/>
        <v>0</v>
      </c>
      <c r="CJ394" s="176">
        <f t="shared" si="452"/>
        <v>0</v>
      </c>
      <c r="CK394" s="176">
        <f t="shared" si="452"/>
        <v>0</v>
      </c>
      <c r="CL394" s="176">
        <f t="shared" si="452"/>
        <v>0</v>
      </c>
      <c r="CM394" s="176">
        <f t="shared" si="442"/>
        <v>0</v>
      </c>
      <c r="CN394" s="176">
        <f t="shared" si="442"/>
        <v>0</v>
      </c>
      <c r="CO394" s="176">
        <f t="shared" si="442"/>
        <v>0</v>
      </c>
      <c r="CP394" s="176">
        <f t="shared" si="442"/>
        <v>0</v>
      </c>
      <c r="CQ394" s="176">
        <f t="shared" si="442"/>
        <v>0</v>
      </c>
      <c r="CR394" s="176">
        <f t="shared" si="442"/>
        <v>0</v>
      </c>
      <c r="CS394" s="176">
        <f t="shared" si="442"/>
        <v>0</v>
      </c>
      <c r="CT394" s="176">
        <f t="shared" si="442"/>
        <v>0</v>
      </c>
      <c r="CU394" s="176">
        <f t="shared" si="442"/>
        <v>0</v>
      </c>
      <c r="CV394" s="176">
        <f t="shared" si="442"/>
        <v>0</v>
      </c>
      <c r="CW394" s="176">
        <f t="shared" si="440"/>
        <v>0</v>
      </c>
      <c r="CX394" s="176">
        <f t="shared" si="440"/>
        <v>0</v>
      </c>
      <c r="CY394" s="176">
        <f t="shared" si="440"/>
        <v>0</v>
      </c>
      <c r="CZ394" s="176">
        <f t="shared" si="440"/>
        <v>0</v>
      </c>
      <c r="DA394" s="176">
        <f t="shared" si="440"/>
        <v>0</v>
      </c>
      <c r="DB394" s="176">
        <f t="shared" si="440"/>
        <v>0</v>
      </c>
      <c r="DC394" s="176">
        <f t="shared" si="440"/>
        <v>0</v>
      </c>
      <c r="DD394" s="176">
        <f t="shared" si="440"/>
        <v>0</v>
      </c>
      <c r="DE394" s="176">
        <f t="shared" si="440"/>
        <v>0</v>
      </c>
      <c r="DF394" s="176">
        <f t="shared" si="440"/>
        <v>0</v>
      </c>
    </row>
    <row r="395" spans="2:110" ht="12.75" customHeight="1" x14ac:dyDescent="0.25">
      <c r="B395" s="174"/>
      <c r="C395" s="174"/>
      <c r="D395" s="174">
        <f t="shared" si="413"/>
        <v>0</v>
      </c>
      <c r="E395"/>
      <c r="F395"/>
      <c r="G395" s="177">
        <v>382</v>
      </c>
      <c r="H395" s="176">
        <f t="shared" si="414"/>
        <v>59.229805000304943</v>
      </c>
      <c r="I395" s="176">
        <f t="shared" si="415"/>
        <v>0</v>
      </c>
      <c r="K395" s="176">
        <f t="shared" si="449"/>
        <v>0</v>
      </c>
      <c r="L395" s="176">
        <f t="shared" si="449"/>
        <v>0</v>
      </c>
      <c r="M395" s="176">
        <f t="shared" si="449"/>
        <v>0</v>
      </c>
      <c r="N395" s="176">
        <f t="shared" si="449"/>
        <v>0</v>
      </c>
      <c r="O395" s="176">
        <f t="shared" si="449"/>
        <v>0</v>
      </c>
      <c r="P395" s="176">
        <f t="shared" si="449"/>
        <v>0</v>
      </c>
      <c r="Q395" s="176">
        <f t="shared" si="449"/>
        <v>0</v>
      </c>
      <c r="R395" s="176">
        <f t="shared" si="449"/>
        <v>0</v>
      </c>
      <c r="S395" s="176">
        <f t="shared" si="449"/>
        <v>0</v>
      </c>
      <c r="T395" s="176">
        <f t="shared" si="449"/>
        <v>0</v>
      </c>
      <c r="U395" s="176">
        <f t="shared" si="449"/>
        <v>0</v>
      </c>
      <c r="V395" s="176">
        <f t="shared" si="449"/>
        <v>0</v>
      </c>
      <c r="W395" s="176">
        <f t="shared" si="449"/>
        <v>0</v>
      </c>
      <c r="X395" s="176">
        <f t="shared" si="449"/>
        <v>0</v>
      </c>
      <c r="Y395" s="176">
        <f t="shared" si="449"/>
        <v>0</v>
      </c>
      <c r="Z395" s="176">
        <f t="shared" si="449"/>
        <v>0</v>
      </c>
      <c r="AA395" s="176">
        <f t="shared" si="450"/>
        <v>0</v>
      </c>
      <c r="AB395" s="176">
        <f t="shared" si="450"/>
        <v>0</v>
      </c>
      <c r="AC395" s="176">
        <f t="shared" si="450"/>
        <v>0</v>
      </c>
      <c r="AD395" s="176">
        <f t="shared" si="450"/>
        <v>0</v>
      </c>
      <c r="AE395" s="176">
        <f t="shared" si="450"/>
        <v>0</v>
      </c>
      <c r="AF395" s="176">
        <f t="shared" si="450"/>
        <v>0</v>
      </c>
      <c r="AG395" s="176">
        <f t="shared" si="450"/>
        <v>0</v>
      </c>
      <c r="AH395" s="176">
        <f t="shared" si="450"/>
        <v>0</v>
      </c>
      <c r="AI395" s="176">
        <f t="shared" si="450"/>
        <v>0</v>
      </c>
      <c r="AJ395" s="176">
        <f t="shared" si="450"/>
        <v>0</v>
      </c>
      <c r="AK395" s="176">
        <f t="shared" si="450"/>
        <v>0</v>
      </c>
      <c r="AL395" s="176">
        <f t="shared" si="450"/>
        <v>0</v>
      </c>
      <c r="AM395" s="176">
        <f t="shared" si="450"/>
        <v>0</v>
      </c>
      <c r="AN395" s="176">
        <f t="shared" si="450"/>
        <v>0</v>
      </c>
      <c r="AO395" s="176">
        <f t="shared" si="450"/>
        <v>0</v>
      </c>
      <c r="AP395" s="176">
        <f t="shared" si="450"/>
        <v>0</v>
      </c>
      <c r="AQ395" s="176">
        <f t="shared" si="444"/>
        <v>0</v>
      </c>
      <c r="AR395" s="176">
        <f t="shared" si="444"/>
        <v>0</v>
      </c>
      <c r="AS395" s="176">
        <f t="shared" si="444"/>
        <v>0</v>
      </c>
      <c r="AT395" s="176">
        <f t="shared" si="444"/>
        <v>0</v>
      </c>
      <c r="AU395" s="176">
        <f t="shared" si="444"/>
        <v>0</v>
      </c>
      <c r="AV395" s="176">
        <f t="shared" si="444"/>
        <v>0</v>
      </c>
      <c r="AW395" s="176">
        <f t="shared" si="444"/>
        <v>0</v>
      </c>
      <c r="AX395" s="176">
        <f t="shared" si="444"/>
        <v>0</v>
      </c>
      <c r="AY395" s="176">
        <f t="shared" si="444"/>
        <v>0</v>
      </c>
      <c r="AZ395" s="176">
        <f t="shared" si="444"/>
        <v>0</v>
      </c>
      <c r="BA395" s="176">
        <f t="shared" si="444"/>
        <v>0</v>
      </c>
      <c r="BB395" s="176">
        <f t="shared" si="444"/>
        <v>0</v>
      </c>
      <c r="BC395" s="176">
        <f t="shared" si="444"/>
        <v>0</v>
      </c>
      <c r="BD395" s="176">
        <f t="shared" si="444"/>
        <v>0</v>
      </c>
      <c r="BE395" s="176">
        <f t="shared" si="444"/>
        <v>0</v>
      </c>
      <c r="BF395" s="176">
        <f t="shared" si="444"/>
        <v>0</v>
      </c>
      <c r="BG395" s="176">
        <f t="shared" si="446"/>
        <v>0</v>
      </c>
      <c r="BH395" s="176">
        <f t="shared" si="446"/>
        <v>0</v>
      </c>
      <c r="BI395" s="176">
        <f t="shared" si="446"/>
        <v>0</v>
      </c>
      <c r="BJ395" s="176">
        <f t="shared" si="446"/>
        <v>0</v>
      </c>
      <c r="BK395" s="176">
        <f t="shared" si="446"/>
        <v>0</v>
      </c>
      <c r="BL395" s="176">
        <f t="shared" si="446"/>
        <v>0</v>
      </c>
      <c r="BM395" s="176">
        <f t="shared" si="446"/>
        <v>0</v>
      </c>
      <c r="BN395" s="176">
        <f t="shared" si="446"/>
        <v>0</v>
      </c>
      <c r="BO395" s="176">
        <f t="shared" si="446"/>
        <v>0</v>
      </c>
      <c r="BP395" s="176">
        <f t="shared" si="446"/>
        <v>0</v>
      </c>
      <c r="BQ395" s="176">
        <f t="shared" si="446"/>
        <v>0</v>
      </c>
      <c r="BR395" s="176">
        <f t="shared" si="446"/>
        <v>0</v>
      </c>
      <c r="BS395" s="176">
        <f t="shared" si="446"/>
        <v>0</v>
      </c>
      <c r="BT395" s="176">
        <f t="shared" si="446"/>
        <v>0</v>
      </c>
      <c r="BU395" s="176">
        <f t="shared" si="446"/>
        <v>0</v>
      </c>
      <c r="BV395" s="176">
        <f t="shared" si="446"/>
        <v>0</v>
      </c>
      <c r="BW395" s="176">
        <f t="shared" si="452"/>
        <v>0</v>
      </c>
      <c r="BX395" s="176">
        <f t="shared" si="452"/>
        <v>0</v>
      </c>
      <c r="BY395" s="176">
        <f t="shared" si="452"/>
        <v>0</v>
      </c>
      <c r="BZ395" s="176">
        <f t="shared" si="452"/>
        <v>0</v>
      </c>
      <c r="CA395" s="176">
        <f t="shared" si="452"/>
        <v>0</v>
      </c>
      <c r="CB395" s="176">
        <f t="shared" si="452"/>
        <v>0</v>
      </c>
      <c r="CC395" s="176">
        <f t="shared" si="452"/>
        <v>0</v>
      </c>
      <c r="CD395" s="176">
        <f t="shared" si="452"/>
        <v>0</v>
      </c>
      <c r="CE395" s="176">
        <f t="shared" si="452"/>
        <v>0</v>
      </c>
      <c r="CF395" s="176">
        <f t="shared" si="452"/>
        <v>0</v>
      </c>
      <c r="CG395" s="176">
        <f t="shared" si="452"/>
        <v>0</v>
      </c>
      <c r="CH395" s="176">
        <f t="shared" si="452"/>
        <v>0</v>
      </c>
      <c r="CI395" s="176">
        <f t="shared" si="452"/>
        <v>0</v>
      </c>
      <c r="CJ395" s="176">
        <f t="shared" si="452"/>
        <v>0</v>
      </c>
      <c r="CK395" s="176">
        <f t="shared" si="452"/>
        <v>0</v>
      </c>
      <c r="CL395" s="176">
        <f t="shared" si="452"/>
        <v>0</v>
      </c>
      <c r="CM395" s="176">
        <f t="shared" si="442"/>
        <v>0</v>
      </c>
      <c r="CN395" s="176">
        <f t="shared" si="442"/>
        <v>0</v>
      </c>
      <c r="CO395" s="176">
        <f t="shared" si="442"/>
        <v>0</v>
      </c>
      <c r="CP395" s="176">
        <f t="shared" si="442"/>
        <v>0</v>
      </c>
      <c r="CQ395" s="176">
        <f t="shared" si="442"/>
        <v>0</v>
      </c>
      <c r="CR395" s="176">
        <f t="shared" si="442"/>
        <v>0</v>
      </c>
      <c r="CS395" s="176">
        <f t="shared" si="442"/>
        <v>0</v>
      </c>
      <c r="CT395" s="176">
        <f t="shared" si="442"/>
        <v>0</v>
      </c>
      <c r="CU395" s="176">
        <f t="shared" si="442"/>
        <v>0</v>
      </c>
      <c r="CV395" s="176">
        <f t="shared" si="442"/>
        <v>0</v>
      </c>
      <c r="CW395" s="176">
        <f t="shared" si="440"/>
        <v>0</v>
      </c>
      <c r="CX395" s="176">
        <f t="shared" si="440"/>
        <v>0</v>
      </c>
      <c r="CY395" s="176">
        <f t="shared" si="440"/>
        <v>0</v>
      </c>
      <c r="CZ395" s="176">
        <f t="shared" si="440"/>
        <v>0</v>
      </c>
      <c r="DA395" s="176">
        <f t="shared" si="440"/>
        <v>0</v>
      </c>
      <c r="DB395" s="176">
        <f t="shared" si="440"/>
        <v>0</v>
      </c>
      <c r="DC395" s="176">
        <f t="shared" si="440"/>
        <v>0</v>
      </c>
      <c r="DD395" s="176">
        <f t="shared" si="440"/>
        <v>0</v>
      </c>
      <c r="DE395" s="176">
        <f t="shared" si="440"/>
        <v>0</v>
      </c>
      <c r="DF395" s="176">
        <f t="shared" si="440"/>
        <v>0</v>
      </c>
    </row>
    <row r="396" spans="2:110" ht="12.75" customHeight="1" x14ac:dyDescent="0.25">
      <c r="B396" s="174"/>
      <c r="C396" s="174"/>
      <c r="D396" s="174">
        <f t="shared" si="413"/>
        <v>0</v>
      </c>
      <c r="E396"/>
      <c r="F396"/>
      <c r="G396" s="177">
        <v>383</v>
      </c>
      <c r="H396" s="176">
        <f t="shared" si="414"/>
        <v>59.384856845855481</v>
      </c>
      <c r="I396" s="176">
        <f t="shared" si="415"/>
        <v>0</v>
      </c>
      <c r="K396" s="176">
        <f t="shared" si="449"/>
        <v>0</v>
      </c>
      <c r="L396" s="176">
        <f t="shared" si="449"/>
        <v>0</v>
      </c>
      <c r="M396" s="176">
        <f t="shared" si="449"/>
        <v>0</v>
      </c>
      <c r="N396" s="176">
        <f t="shared" si="449"/>
        <v>0</v>
      </c>
      <c r="O396" s="176">
        <f t="shared" si="449"/>
        <v>0</v>
      </c>
      <c r="P396" s="176">
        <f t="shared" si="449"/>
        <v>0</v>
      </c>
      <c r="Q396" s="176">
        <f t="shared" si="449"/>
        <v>0</v>
      </c>
      <c r="R396" s="176">
        <f t="shared" si="449"/>
        <v>0</v>
      </c>
      <c r="S396" s="176">
        <f t="shared" si="449"/>
        <v>0</v>
      </c>
      <c r="T396" s="176">
        <f t="shared" si="449"/>
        <v>0</v>
      </c>
      <c r="U396" s="176">
        <f t="shared" si="449"/>
        <v>0</v>
      </c>
      <c r="V396" s="176">
        <f t="shared" si="449"/>
        <v>0</v>
      </c>
      <c r="W396" s="176">
        <f t="shared" si="449"/>
        <v>0</v>
      </c>
      <c r="X396" s="176">
        <f t="shared" si="449"/>
        <v>0</v>
      </c>
      <c r="Y396" s="176">
        <f t="shared" si="449"/>
        <v>0</v>
      </c>
      <c r="Z396" s="176">
        <f t="shared" si="449"/>
        <v>0</v>
      </c>
      <c r="AA396" s="176">
        <f t="shared" si="450"/>
        <v>0</v>
      </c>
      <c r="AB396" s="176">
        <f t="shared" si="450"/>
        <v>0</v>
      </c>
      <c r="AC396" s="176">
        <f t="shared" si="450"/>
        <v>0</v>
      </c>
      <c r="AD396" s="176">
        <f t="shared" si="450"/>
        <v>0</v>
      </c>
      <c r="AE396" s="176">
        <f t="shared" si="450"/>
        <v>0</v>
      </c>
      <c r="AF396" s="176">
        <f t="shared" si="450"/>
        <v>0</v>
      </c>
      <c r="AG396" s="176">
        <f t="shared" si="450"/>
        <v>0</v>
      </c>
      <c r="AH396" s="176">
        <f t="shared" si="450"/>
        <v>0</v>
      </c>
      <c r="AI396" s="176">
        <f t="shared" si="450"/>
        <v>0</v>
      </c>
      <c r="AJ396" s="176">
        <f t="shared" si="450"/>
        <v>0</v>
      </c>
      <c r="AK396" s="176">
        <f t="shared" si="450"/>
        <v>0</v>
      </c>
      <c r="AL396" s="176">
        <f t="shared" si="450"/>
        <v>0</v>
      </c>
      <c r="AM396" s="176">
        <f t="shared" si="450"/>
        <v>0</v>
      </c>
      <c r="AN396" s="176">
        <f t="shared" si="450"/>
        <v>0</v>
      </c>
      <c r="AO396" s="176">
        <f t="shared" si="450"/>
        <v>0</v>
      </c>
      <c r="AP396" s="176">
        <f t="shared" si="450"/>
        <v>0</v>
      </c>
      <c r="AQ396" s="176">
        <f t="shared" si="444"/>
        <v>0</v>
      </c>
      <c r="AR396" s="176">
        <f t="shared" si="444"/>
        <v>0</v>
      </c>
      <c r="AS396" s="176">
        <f t="shared" si="444"/>
        <v>0</v>
      </c>
      <c r="AT396" s="176">
        <f t="shared" si="444"/>
        <v>0</v>
      </c>
      <c r="AU396" s="176">
        <f t="shared" si="444"/>
        <v>0</v>
      </c>
      <c r="AV396" s="176">
        <f t="shared" si="444"/>
        <v>0</v>
      </c>
      <c r="AW396" s="176">
        <f t="shared" si="444"/>
        <v>0</v>
      </c>
      <c r="AX396" s="176">
        <f t="shared" si="444"/>
        <v>0</v>
      </c>
      <c r="AY396" s="176">
        <f t="shared" si="444"/>
        <v>0</v>
      </c>
      <c r="AZ396" s="176">
        <f t="shared" si="444"/>
        <v>0</v>
      </c>
      <c r="BA396" s="176">
        <f t="shared" si="444"/>
        <v>0</v>
      </c>
      <c r="BB396" s="176">
        <f t="shared" si="444"/>
        <v>0</v>
      </c>
      <c r="BC396" s="176">
        <f t="shared" si="444"/>
        <v>0</v>
      </c>
      <c r="BD396" s="176">
        <f t="shared" si="444"/>
        <v>0</v>
      </c>
      <c r="BE396" s="176">
        <f t="shared" si="444"/>
        <v>0</v>
      </c>
      <c r="BF396" s="176">
        <f t="shared" ref="BF396:BU415" si="453">+NORMDIST($H396,BF$12,BF$13,FALSE)</f>
        <v>0</v>
      </c>
      <c r="BG396" s="176">
        <f t="shared" si="453"/>
        <v>0</v>
      </c>
      <c r="BH396" s="176">
        <f t="shared" si="453"/>
        <v>0</v>
      </c>
      <c r="BI396" s="176">
        <f t="shared" si="446"/>
        <v>0</v>
      </c>
      <c r="BJ396" s="176">
        <f t="shared" si="446"/>
        <v>0</v>
      </c>
      <c r="BK396" s="176">
        <f t="shared" si="446"/>
        <v>0</v>
      </c>
      <c r="BL396" s="176">
        <f t="shared" si="446"/>
        <v>0</v>
      </c>
      <c r="BM396" s="176">
        <f t="shared" si="446"/>
        <v>0</v>
      </c>
      <c r="BN396" s="176">
        <f t="shared" si="446"/>
        <v>0</v>
      </c>
      <c r="BO396" s="176">
        <f t="shared" si="446"/>
        <v>0</v>
      </c>
      <c r="BP396" s="176">
        <f t="shared" si="446"/>
        <v>0</v>
      </c>
      <c r="BQ396" s="176">
        <f t="shared" si="446"/>
        <v>0</v>
      </c>
      <c r="BR396" s="176">
        <f t="shared" si="446"/>
        <v>0</v>
      </c>
      <c r="BS396" s="176">
        <f t="shared" si="446"/>
        <v>0</v>
      </c>
      <c r="BT396" s="176">
        <f t="shared" si="446"/>
        <v>0</v>
      </c>
      <c r="BU396" s="176">
        <f t="shared" si="446"/>
        <v>0</v>
      </c>
      <c r="BV396" s="176">
        <f t="shared" si="446"/>
        <v>0</v>
      </c>
      <c r="BW396" s="176">
        <f t="shared" si="452"/>
        <v>0</v>
      </c>
      <c r="BX396" s="176">
        <f t="shared" si="452"/>
        <v>0</v>
      </c>
      <c r="BY396" s="176">
        <f t="shared" si="452"/>
        <v>0</v>
      </c>
      <c r="BZ396" s="176">
        <f t="shared" si="452"/>
        <v>0</v>
      </c>
      <c r="CA396" s="176">
        <f t="shared" si="452"/>
        <v>0</v>
      </c>
      <c r="CB396" s="176">
        <f t="shared" si="452"/>
        <v>0</v>
      </c>
      <c r="CC396" s="176">
        <f t="shared" si="452"/>
        <v>0</v>
      </c>
      <c r="CD396" s="176">
        <f t="shared" si="452"/>
        <v>0</v>
      </c>
      <c r="CE396" s="176">
        <f t="shared" si="452"/>
        <v>0</v>
      </c>
      <c r="CF396" s="176">
        <f t="shared" si="452"/>
        <v>0</v>
      </c>
      <c r="CG396" s="176">
        <f t="shared" si="452"/>
        <v>0</v>
      </c>
      <c r="CH396" s="176">
        <f t="shared" si="452"/>
        <v>0</v>
      </c>
      <c r="CI396" s="176">
        <f t="shared" si="452"/>
        <v>0</v>
      </c>
      <c r="CJ396" s="176">
        <f t="shared" si="452"/>
        <v>0</v>
      </c>
      <c r="CK396" s="176">
        <f t="shared" si="452"/>
        <v>0</v>
      </c>
      <c r="CL396" s="176">
        <f t="shared" si="452"/>
        <v>0</v>
      </c>
      <c r="CM396" s="176">
        <f t="shared" si="442"/>
        <v>0</v>
      </c>
      <c r="CN396" s="176">
        <f t="shared" si="442"/>
        <v>0</v>
      </c>
      <c r="CO396" s="176">
        <f t="shared" si="442"/>
        <v>0</v>
      </c>
      <c r="CP396" s="176">
        <f t="shared" si="442"/>
        <v>0</v>
      </c>
      <c r="CQ396" s="176">
        <f t="shared" si="442"/>
        <v>0</v>
      </c>
      <c r="CR396" s="176">
        <f t="shared" si="442"/>
        <v>0</v>
      </c>
      <c r="CS396" s="176">
        <f t="shared" si="442"/>
        <v>0</v>
      </c>
      <c r="CT396" s="176">
        <f t="shared" si="442"/>
        <v>0</v>
      </c>
      <c r="CU396" s="176">
        <f t="shared" si="442"/>
        <v>0</v>
      </c>
      <c r="CV396" s="176">
        <f t="shared" si="442"/>
        <v>0</v>
      </c>
      <c r="CW396" s="176">
        <f t="shared" si="440"/>
        <v>0</v>
      </c>
      <c r="CX396" s="176">
        <f t="shared" si="440"/>
        <v>0</v>
      </c>
      <c r="CY396" s="176">
        <f t="shared" si="440"/>
        <v>0</v>
      </c>
      <c r="CZ396" s="176">
        <f t="shared" si="440"/>
        <v>0</v>
      </c>
      <c r="DA396" s="176">
        <f t="shared" si="440"/>
        <v>0</v>
      </c>
      <c r="DB396" s="176">
        <f t="shared" si="440"/>
        <v>0</v>
      </c>
      <c r="DC396" s="176">
        <f t="shared" si="440"/>
        <v>0</v>
      </c>
      <c r="DD396" s="176">
        <f t="shared" si="440"/>
        <v>0</v>
      </c>
      <c r="DE396" s="176">
        <f t="shared" si="440"/>
        <v>0</v>
      </c>
      <c r="DF396" s="176">
        <f t="shared" si="440"/>
        <v>0</v>
      </c>
    </row>
    <row r="397" spans="2:110" ht="12.75" customHeight="1" x14ac:dyDescent="0.25">
      <c r="B397" s="174"/>
      <c r="C397" s="174"/>
      <c r="D397" s="174">
        <f t="shared" si="413"/>
        <v>0</v>
      </c>
      <c r="E397"/>
      <c r="F397"/>
      <c r="G397" s="177">
        <v>384</v>
      </c>
      <c r="H397" s="176">
        <f t="shared" si="414"/>
        <v>59.539908691406012</v>
      </c>
      <c r="I397" s="176">
        <f t="shared" si="415"/>
        <v>0</v>
      </c>
      <c r="K397" s="176">
        <f t="shared" si="449"/>
        <v>0</v>
      </c>
      <c r="L397" s="176">
        <f t="shared" si="449"/>
        <v>0</v>
      </c>
      <c r="M397" s="176">
        <f t="shared" si="449"/>
        <v>0</v>
      </c>
      <c r="N397" s="176">
        <f t="shared" si="449"/>
        <v>0</v>
      </c>
      <c r="O397" s="176">
        <f t="shared" si="449"/>
        <v>0</v>
      </c>
      <c r="P397" s="176">
        <f t="shared" si="449"/>
        <v>0</v>
      </c>
      <c r="Q397" s="176">
        <f t="shared" si="449"/>
        <v>0</v>
      </c>
      <c r="R397" s="176">
        <f t="shared" si="449"/>
        <v>0</v>
      </c>
      <c r="S397" s="176">
        <f t="shared" si="449"/>
        <v>0</v>
      </c>
      <c r="T397" s="176">
        <f t="shared" si="449"/>
        <v>0</v>
      </c>
      <c r="U397" s="176">
        <f t="shared" si="449"/>
        <v>0</v>
      </c>
      <c r="V397" s="176">
        <f t="shared" si="449"/>
        <v>0</v>
      </c>
      <c r="W397" s="176">
        <f t="shared" si="449"/>
        <v>0</v>
      </c>
      <c r="X397" s="176">
        <f t="shared" si="449"/>
        <v>0</v>
      </c>
      <c r="Y397" s="176">
        <f t="shared" si="449"/>
        <v>0</v>
      </c>
      <c r="Z397" s="176">
        <f t="shared" si="449"/>
        <v>0</v>
      </c>
      <c r="AA397" s="176">
        <f t="shared" si="450"/>
        <v>0</v>
      </c>
      <c r="AB397" s="176">
        <f t="shared" si="450"/>
        <v>0</v>
      </c>
      <c r="AC397" s="176">
        <f t="shared" si="450"/>
        <v>0</v>
      </c>
      <c r="AD397" s="176">
        <f t="shared" si="450"/>
        <v>0</v>
      </c>
      <c r="AE397" s="176">
        <f t="shared" si="450"/>
        <v>0</v>
      </c>
      <c r="AF397" s="176">
        <f t="shared" si="450"/>
        <v>0</v>
      </c>
      <c r="AG397" s="176">
        <f t="shared" si="450"/>
        <v>0</v>
      </c>
      <c r="AH397" s="176">
        <f t="shared" si="450"/>
        <v>0</v>
      </c>
      <c r="AI397" s="176">
        <f t="shared" si="450"/>
        <v>0</v>
      </c>
      <c r="AJ397" s="176">
        <f t="shared" si="450"/>
        <v>0</v>
      </c>
      <c r="AK397" s="176">
        <f t="shared" si="450"/>
        <v>0</v>
      </c>
      <c r="AL397" s="176">
        <f t="shared" si="450"/>
        <v>0</v>
      </c>
      <c r="AM397" s="176">
        <f t="shared" si="450"/>
        <v>0</v>
      </c>
      <c r="AN397" s="176">
        <f t="shared" si="450"/>
        <v>0</v>
      </c>
      <c r="AO397" s="176">
        <f t="shared" si="450"/>
        <v>0</v>
      </c>
      <c r="AP397" s="176">
        <f t="shared" si="450"/>
        <v>0</v>
      </c>
      <c r="AQ397" s="176">
        <f t="shared" ref="AQ397:BF412" si="454">+NORMDIST($H397,AQ$12,AQ$13,FALSE)</f>
        <v>0</v>
      </c>
      <c r="AR397" s="176">
        <f t="shared" si="454"/>
        <v>0</v>
      </c>
      <c r="AS397" s="176">
        <f t="shared" si="454"/>
        <v>0</v>
      </c>
      <c r="AT397" s="176">
        <f t="shared" si="454"/>
        <v>0</v>
      </c>
      <c r="AU397" s="176">
        <f t="shared" si="454"/>
        <v>0</v>
      </c>
      <c r="AV397" s="176">
        <f t="shared" si="454"/>
        <v>0</v>
      </c>
      <c r="AW397" s="176">
        <f t="shared" si="454"/>
        <v>0</v>
      </c>
      <c r="AX397" s="176">
        <f t="shared" si="454"/>
        <v>0</v>
      </c>
      <c r="AY397" s="176">
        <f t="shared" si="454"/>
        <v>0</v>
      </c>
      <c r="AZ397" s="176">
        <f t="shared" si="454"/>
        <v>0</v>
      </c>
      <c r="BA397" s="176">
        <f t="shared" si="454"/>
        <v>0</v>
      </c>
      <c r="BB397" s="176">
        <f t="shared" si="454"/>
        <v>0</v>
      </c>
      <c r="BC397" s="176">
        <f t="shared" si="454"/>
        <v>0</v>
      </c>
      <c r="BD397" s="176">
        <f t="shared" si="454"/>
        <v>0</v>
      </c>
      <c r="BE397" s="176">
        <f t="shared" si="454"/>
        <v>0</v>
      </c>
      <c r="BF397" s="176">
        <f t="shared" si="454"/>
        <v>0</v>
      </c>
      <c r="BG397" s="176">
        <f t="shared" si="453"/>
        <v>0</v>
      </c>
      <c r="BH397" s="176">
        <f t="shared" si="453"/>
        <v>0</v>
      </c>
      <c r="BI397" s="176">
        <f t="shared" si="453"/>
        <v>0</v>
      </c>
      <c r="BJ397" s="176">
        <f t="shared" si="453"/>
        <v>0</v>
      </c>
      <c r="BK397" s="176">
        <f t="shared" si="453"/>
        <v>0</v>
      </c>
      <c r="BL397" s="176">
        <f t="shared" si="453"/>
        <v>0</v>
      </c>
      <c r="BM397" s="176">
        <f t="shared" si="453"/>
        <v>0</v>
      </c>
      <c r="BN397" s="176">
        <f t="shared" si="453"/>
        <v>0</v>
      </c>
      <c r="BO397" s="176">
        <f t="shared" si="446"/>
        <v>0</v>
      </c>
      <c r="BP397" s="176">
        <f t="shared" si="446"/>
        <v>0</v>
      </c>
      <c r="BQ397" s="176">
        <f t="shared" si="446"/>
        <v>0</v>
      </c>
      <c r="BR397" s="176">
        <f t="shared" si="446"/>
        <v>0</v>
      </c>
      <c r="BS397" s="176">
        <f t="shared" si="446"/>
        <v>0</v>
      </c>
      <c r="BT397" s="176">
        <f t="shared" si="446"/>
        <v>0</v>
      </c>
      <c r="BU397" s="176">
        <f t="shared" si="446"/>
        <v>0</v>
      </c>
      <c r="BV397" s="176">
        <f t="shared" si="446"/>
        <v>0</v>
      </c>
      <c r="BW397" s="176">
        <f t="shared" si="452"/>
        <v>0</v>
      </c>
      <c r="BX397" s="176">
        <f t="shared" si="452"/>
        <v>0</v>
      </c>
      <c r="BY397" s="176">
        <f t="shared" si="452"/>
        <v>0</v>
      </c>
      <c r="BZ397" s="176">
        <f t="shared" si="452"/>
        <v>0</v>
      </c>
      <c r="CA397" s="176">
        <f t="shared" si="452"/>
        <v>0</v>
      </c>
      <c r="CB397" s="176">
        <f t="shared" si="452"/>
        <v>0</v>
      </c>
      <c r="CC397" s="176">
        <f t="shared" si="452"/>
        <v>0</v>
      </c>
      <c r="CD397" s="176">
        <f t="shared" si="452"/>
        <v>0</v>
      </c>
      <c r="CE397" s="176">
        <f t="shared" si="452"/>
        <v>0</v>
      </c>
      <c r="CF397" s="176">
        <f t="shared" si="452"/>
        <v>0</v>
      </c>
      <c r="CG397" s="176">
        <f t="shared" si="452"/>
        <v>0</v>
      </c>
      <c r="CH397" s="176">
        <f t="shared" si="452"/>
        <v>0</v>
      </c>
      <c r="CI397" s="176">
        <f t="shared" si="452"/>
        <v>0</v>
      </c>
      <c r="CJ397" s="176">
        <f t="shared" si="452"/>
        <v>0</v>
      </c>
      <c r="CK397" s="176">
        <f t="shared" si="452"/>
        <v>0</v>
      </c>
      <c r="CL397" s="176">
        <f t="shared" si="452"/>
        <v>0</v>
      </c>
      <c r="CM397" s="176">
        <f t="shared" si="442"/>
        <v>0</v>
      </c>
      <c r="CN397" s="176">
        <f t="shared" si="442"/>
        <v>0</v>
      </c>
      <c r="CO397" s="176">
        <f t="shared" si="442"/>
        <v>0</v>
      </c>
      <c r="CP397" s="176">
        <f t="shared" si="442"/>
        <v>0</v>
      </c>
      <c r="CQ397" s="176">
        <f t="shared" si="442"/>
        <v>0</v>
      </c>
      <c r="CR397" s="176">
        <f t="shared" si="442"/>
        <v>0</v>
      </c>
      <c r="CS397" s="176">
        <f t="shared" si="442"/>
        <v>0</v>
      </c>
      <c r="CT397" s="176">
        <f t="shared" si="442"/>
        <v>0</v>
      </c>
      <c r="CU397" s="176">
        <f t="shared" si="442"/>
        <v>0</v>
      </c>
      <c r="CV397" s="176">
        <f t="shared" si="442"/>
        <v>0</v>
      </c>
      <c r="CW397" s="176">
        <f t="shared" si="440"/>
        <v>0</v>
      </c>
      <c r="CX397" s="176">
        <f t="shared" si="440"/>
        <v>0</v>
      </c>
      <c r="CY397" s="176">
        <f t="shared" si="440"/>
        <v>0</v>
      </c>
      <c r="CZ397" s="176">
        <f t="shared" si="440"/>
        <v>0</v>
      </c>
      <c r="DA397" s="176">
        <f t="shared" si="440"/>
        <v>0</v>
      </c>
      <c r="DB397" s="176">
        <f t="shared" si="440"/>
        <v>0</v>
      </c>
      <c r="DC397" s="176">
        <f t="shared" si="440"/>
        <v>0</v>
      </c>
      <c r="DD397" s="176">
        <f t="shared" si="440"/>
        <v>0</v>
      </c>
      <c r="DE397" s="176">
        <f t="shared" si="440"/>
        <v>0</v>
      </c>
      <c r="DF397" s="176">
        <f t="shared" si="440"/>
        <v>0</v>
      </c>
    </row>
    <row r="398" spans="2:110" ht="12.75" customHeight="1" x14ac:dyDescent="0.25">
      <c r="B398" s="174"/>
      <c r="C398" s="174"/>
      <c r="D398" s="174">
        <f t="shared" ref="D398:D461" si="455">+IF(B398&lt;&gt;0,RANK(B398,$B$14:$B$507,1)-$D$11,0)</f>
        <v>0</v>
      </c>
      <c r="E398"/>
      <c r="F398"/>
      <c r="G398" s="177">
        <v>385</v>
      </c>
      <c r="H398" s="176">
        <f t="shared" ref="H398:H461" si="456">+G398*$D$7</f>
        <v>59.69496053695655</v>
      </c>
      <c r="I398" s="176">
        <f t="shared" si="415"/>
        <v>0</v>
      </c>
      <c r="K398" s="176">
        <f t="shared" si="449"/>
        <v>0</v>
      </c>
      <c r="L398" s="176">
        <f t="shared" si="449"/>
        <v>0</v>
      </c>
      <c r="M398" s="176">
        <f t="shared" si="449"/>
        <v>0</v>
      </c>
      <c r="N398" s="176">
        <f t="shared" si="449"/>
        <v>0</v>
      </c>
      <c r="O398" s="176">
        <f t="shared" si="449"/>
        <v>0</v>
      </c>
      <c r="P398" s="176">
        <f t="shared" si="449"/>
        <v>0</v>
      </c>
      <c r="Q398" s="176">
        <f t="shared" si="449"/>
        <v>0</v>
      </c>
      <c r="R398" s="176">
        <f t="shared" si="449"/>
        <v>0</v>
      </c>
      <c r="S398" s="176">
        <f t="shared" si="449"/>
        <v>0</v>
      </c>
      <c r="T398" s="176">
        <f t="shared" si="449"/>
        <v>0</v>
      </c>
      <c r="U398" s="176">
        <f t="shared" si="449"/>
        <v>0</v>
      </c>
      <c r="V398" s="176">
        <f t="shared" si="449"/>
        <v>0</v>
      </c>
      <c r="W398" s="176">
        <f t="shared" si="449"/>
        <v>0</v>
      </c>
      <c r="X398" s="176">
        <f t="shared" si="449"/>
        <v>0</v>
      </c>
      <c r="Y398" s="176">
        <f t="shared" si="449"/>
        <v>0</v>
      </c>
      <c r="Z398" s="176">
        <f t="shared" si="449"/>
        <v>0</v>
      </c>
      <c r="AA398" s="176">
        <f t="shared" si="450"/>
        <v>0</v>
      </c>
      <c r="AB398" s="176">
        <f t="shared" si="450"/>
        <v>0</v>
      </c>
      <c r="AC398" s="176">
        <f t="shared" si="450"/>
        <v>0</v>
      </c>
      <c r="AD398" s="176">
        <f t="shared" si="450"/>
        <v>0</v>
      </c>
      <c r="AE398" s="176">
        <f t="shared" si="450"/>
        <v>0</v>
      </c>
      <c r="AF398" s="176">
        <f t="shared" si="450"/>
        <v>0</v>
      </c>
      <c r="AG398" s="176">
        <f t="shared" si="450"/>
        <v>0</v>
      </c>
      <c r="AH398" s="176">
        <f t="shared" si="450"/>
        <v>0</v>
      </c>
      <c r="AI398" s="176">
        <f t="shared" si="450"/>
        <v>0</v>
      </c>
      <c r="AJ398" s="176">
        <f t="shared" si="450"/>
        <v>0</v>
      </c>
      <c r="AK398" s="176">
        <f t="shared" si="450"/>
        <v>0</v>
      </c>
      <c r="AL398" s="176">
        <f t="shared" si="450"/>
        <v>0</v>
      </c>
      <c r="AM398" s="176">
        <f t="shared" si="450"/>
        <v>0</v>
      </c>
      <c r="AN398" s="176">
        <f t="shared" si="450"/>
        <v>0</v>
      </c>
      <c r="AO398" s="176">
        <f t="shared" si="450"/>
        <v>0</v>
      </c>
      <c r="AP398" s="176">
        <f t="shared" si="450"/>
        <v>0</v>
      </c>
      <c r="AQ398" s="176">
        <f t="shared" si="454"/>
        <v>0</v>
      </c>
      <c r="AR398" s="176">
        <f t="shared" si="454"/>
        <v>0</v>
      </c>
      <c r="AS398" s="176">
        <f t="shared" si="454"/>
        <v>0</v>
      </c>
      <c r="AT398" s="176">
        <f t="shared" si="454"/>
        <v>0</v>
      </c>
      <c r="AU398" s="176">
        <f t="shared" si="454"/>
        <v>0</v>
      </c>
      <c r="AV398" s="176">
        <f t="shared" si="454"/>
        <v>0</v>
      </c>
      <c r="AW398" s="176">
        <f t="shared" si="454"/>
        <v>0</v>
      </c>
      <c r="AX398" s="176">
        <f t="shared" si="454"/>
        <v>0</v>
      </c>
      <c r="AY398" s="176">
        <f t="shared" si="454"/>
        <v>0</v>
      </c>
      <c r="AZ398" s="176">
        <f t="shared" si="454"/>
        <v>0</v>
      </c>
      <c r="BA398" s="176">
        <f t="shared" si="454"/>
        <v>0</v>
      </c>
      <c r="BB398" s="176">
        <f t="shared" si="454"/>
        <v>0</v>
      </c>
      <c r="BC398" s="176">
        <f t="shared" si="454"/>
        <v>0</v>
      </c>
      <c r="BD398" s="176">
        <f t="shared" si="454"/>
        <v>0</v>
      </c>
      <c r="BE398" s="176">
        <f t="shared" si="454"/>
        <v>0</v>
      </c>
      <c r="BF398" s="176">
        <f t="shared" si="454"/>
        <v>0</v>
      </c>
      <c r="BG398" s="176">
        <f t="shared" si="453"/>
        <v>0</v>
      </c>
      <c r="BH398" s="176">
        <f t="shared" si="453"/>
        <v>0</v>
      </c>
      <c r="BI398" s="176">
        <f t="shared" si="446"/>
        <v>0</v>
      </c>
      <c r="BJ398" s="176">
        <f t="shared" si="446"/>
        <v>0</v>
      </c>
      <c r="BK398" s="176">
        <f t="shared" si="446"/>
        <v>0</v>
      </c>
      <c r="BL398" s="176">
        <f t="shared" si="446"/>
        <v>0</v>
      </c>
      <c r="BM398" s="176">
        <f t="shared" si="446"/>
        <v>0</v>
      </c>
      <c r="BN398" s="176">
        <f t="shared" si="446"/>
        <v>0</v>
      </c>
      <c r="BO398" s="176">
        <f t="shared" si="446"/>
        <v>0</v>
      </c>
      <c r="BP398" s="176">
        <f t="shared" si="446"/>
        <v>0</v>
      </c>
      <c r="BQ398" s="176">
        <f t="shared" si="446"/>
        <v>0</v>
      </c>
      <c r="BR398" s="176">
        <f t="shared" si="446"/>
        <v>0</v>
      </c>
      <c r="BS398" s="176">
        <f t="shared" si="446"/>
        <v>0</v>
      </c>
      <c r="BT398" s="176">
        <f t="shared" si="446"/>
        <v>0</v>
      </c>
      <c r="BU398" s="176">
        <f t="shared" si="446"/>
        <v>0</v>
      </c>
      <c r="BV398" s="176">
        <f t="shared" si="446"/>
        <v>0</v>
      </c>
      <c r="BW398" s="176">
        <f t="shared" si="452"/>
        <v>0</v>
      </c>
      <c r="BX398" s="176">
        <f t="shared" si="452"/>
        <v>0</v>
      </c>
      <c r="BY398" s="176">
        <f t="shared" si="452"/>
        <v>0</v>
      </c>
      <c r="BZ398" s="176">
        <f t="shared" si="452"/>
        <v>0</v>
      </c>
      <c r="CA398" s="176">
        <f t="shared" si="452"/>
        <v>0</v>
      </c>
      <c r="CB398" s="176">
        <f t="shared" si="452"/>
        <v>0</v>
      </c>
      <c r="CC398" s="176">
        <f t="shared" si="452"/>
        <v>0</v>
      </c>
      <c r="CD398" s="176">
        <f t="shared" si="452"/>
        <v>0</v>
      </c>
      <c r="CE398" s="176">
        <f t="shared" si="452"/>
        <v>0</v>
      </c>
      <c r="CF398" s="176">
        <f t="shared" si="452"/>
        <v>0</v>
      </c>
      <c r="CG398" s="176">
        <f t="shared" si="452"/>
        <v>0</v>
      </c>
      <c r="CH398" s="176">
        <f t="shared" si="452"/>
        <v>0</v>
      </c>
      <c r="CI398" s="176">
        <f t="shared" si="452"/>
        <v>0</v>
      </c>
      <c r="CJ398" s="176">
        <f t="shared" si="452"/>
        <v>0</v>
      </c>
      <c r="CK398" s="176">
        <f t="shared" si="452"/>
        <v>0</v>
      </c>
      <c r="CL398" s="176">
        <f t="shared" si="452"/>
        <v>0</v>
      </c>
      <c r="CM398" s="176">
        <f t="shared" si="442"/>
        <v>0</v>
      </c>
      <c r="CN398" s="176">
        <f t="shared" si="442"/>
        <v>0</v>
      </c>
      <c r="CO398" s="176">
        <f t="shared" si="442"/>
        <v>0</v>
      </c>
      <c r="CP398" s="176">
        <f t="shared" si="442"/>
        <v>0</v>
      </c>
      <c r="CQ398" s="176">
        <f t="shared" si="442"/>
        <v>0</v>
      </c>
      <c r="CR398" s="176">
        <f t="shared" si="442"/>
        <v>0</v>
      </c>
      <c r="CS398" s="176">
        <f t="shared" si="442"/>
        <v>0</v>
      </c>
      <c r="CT398" s="176">
        <f t="shared" si="442"/>
        <v>0</v>
      </c>
      <c r="CU398" s="176">
        <f t="shared" si="442"/>
        <v>0</v>
      </c>
      <c r="CV398" s="176">
        <f t="shared" si="442"/>
        <v>0</v>
      </c>
      <c r="CW398" s="176">
        <f t="shared" si="440"/>
        <v>0</v>
      </c>
      <c r="CX398" s="176">
        <f t="shared" si="440"/>
        <v>0</v>
      </c>
      <c r="CY398" s="176">
        <f t="shared" si="440"/>
        <v>0</v>
      </c>
      <c r="CZ398" s="176">
        <f t="shared" si="440"/>
        <v>0</v>
      </c>
      <c r="DA398" s="176">
        <f t="shared" si="440"/>
        <v>0</v>
      </c>
      <c r="DB398" s="176">
        <f t="shared" si="440"/>
        <v>0</v>
      </c>
      <c r="DC398" s="176">
        <f t="shared" si="440"/>
        <v>0</v>
      </c>
      <c r="DD398" s="176">
        <f t="shared" si="440"/>
        <v>0</v>
      </c>
      <c r="DE398" s="176">
        <f t="shared" si="440"/>
        <v>0</v>
      </c>
      <c r="DF398" s="176">
        <f t="shared" si="440"/>
        <v>0</v>
      </c>
    </row>
    <row r="399" spans="2:110" ht="12.75" customHeight="1" x14ac:dyDescent="0.25">
      <c r="B399" s="174"/>
      <c r="C399" s="174"/>
      <c r="D399" s="174">
        <f t="shared" si="455"/>
        <v>0</v>
      </c>
      <c r="E399"/>
      <c r="F399"/>
      <c r="G399" s="177">
        <v>386</v>
      </c>
      <c r="H399" s="176">
        <f t="shared" si="456"/>
        <v>59.850012382507089</v>
      </c>
      <c r="I399" s="176">
        <f t="shared" ref="I399:I462" si="457">+SUM(K399:DF399)</f>
        <v>0</v>
      </c>
      <c r="K399" s="176">
        <f t="shared" si="449"/>
        <v>0</v>
      </c>
      <c r="L399" s="176">
        <f t="shared" si="449"/>
        <v>0</v>
      </c>
      <c r="M399" s="176">
        <f t="shared" si="449"/>
        <v>0</v>
      </c>
      <c r="N399" s="176">
        <f t="shared" si="449"/>
        <v>0</v>
      </c>
      <c r="O399" s="176">
        <f t="shared" si="449"/>
        <v>0</v>
      </c>
      <c r="P399" s="176">
        <f t="shared" si="449"/>
        <v>0</v>
      </c>
      <c r="Q399" s="176">
        <f t="shared" si="449"/>
        <v>0</v>
      </c>
      <c r="R399" s="176">
        <f t="shared" si="449"/>
        <v>0</v>
      </c>
      <c r="S399" s="176">
        <f t="shared" si="449"/>
        <v>0</v>
      </c>
      <c r="T399" s="176">
        <f t="shared" si="449"/>
        <v>0</v>
      </c>
      <c r="U399" s="176">
        <f t="shared" si="449"/>
        <v>0</v>
      </c>
      <c r="V399" s="176">
        <f t="shared" si="449"/>
        <v>0</v>
      </c>
      <c r="W399" s="176">
        <f t="shared" si="449"/>
        <v>0</v>
      </c>
      <c r="X399" s="176">
        <f t="shared" si="449"/>
        <v>0</v>
      </c>
      <c r="Y399" s="176">
        <f t="shared" si="449"/>
        <v>0</v>
      </c>
      <c r="Z399" s="176">
        <f t="shared" si="449"/>
        <v>0</v>
      </c>
      <c r="AA399" s="176">
        <f t="shared" si="450"/>
        <v>0</v>
      </c>
      <c r="AB399" s="176">
        <f t="shared" si="450"/>
        <v>0</v>
      </c>
      <c r="AC399" s="176">
        <f t="shared" si="450"/>
        <v>0</v>
      </c>
      <c r="AD399" s="176">
        <f t="shared" si="450"/>
        <v>0</v>
      </c>
      <c r="AE399" s="176">
        <f t="shared" si="450"/>
        <v>0</v>
      </c>
      <c r="AF399" s="176">
        <f t="shared" si="450"/>
        <v>0</v>
      </c>
      <c r="AG399" s="176">
        <f t="shared" si="450"/>
        <v>0</v>
      </c>
      <c r="AH399" s="176">
        <f t="shared" si="450"/>
        <v>0</v>
      </c>
      <c r="AI399" s="176">
        <f t="shared" si="450"/>
        <v>0</v>
      </c>
      <c r="AJ399" s="176">
        <f t="shared" si="450"/>
        <v>0</v>
      </c>
      <c r="AK399" s="176">
        <f t="shared" si="450"/>
        <v>0</v>
      </c>
      <c r="AL399" s="176">
        <f t="shared" si="450"/>
        <v>0</v>
      </c>
      <c r="AM399" s="176">
        <f t="shared" si="450"/>
        <v>0</v>
      </c>
      <c r="AN399" s="176">
        <f t="shared" si="450"/>
        <v>0</v>
      </c>
      <c r="AO399" s="176">
        <f t="shared" si="450"/>
        <v>0</v>
      </c>
      <c r="AP399" s="176">
        <f t="shared" si="450"/>
        <v>0</v>
      </c>
      <c r="AQ399" s="176">
        <f t="shared" si="454"/>
        <v>0</v>
      </c>
      <c r="AR399" s="176">
        <f t="shared" si="454"/>
        <v>0</v>
      </c>
      <c r="AS399" s="176">
        <f t="shared" si="454"/>
        <v>0</v>
      </c>
      <c r="AT399" s="176">
        <f t="shared" si="454"/>
        <v>0</v>
      </c>
      <c r="AU399" s="176">
        <f t="shared" si="454"/>
        <v>0</v>
      </c>
      <c r="AV399" s="176">
        <f t="shared" si="454"/>
        <v>0</v>
      </c>
      <c r="AW399" s="176">
        <f t="shared" si="454"/>
        <v>0</v>
      </c>
      <c r="AX399" s="176">
        <f t="shared" si="454"/>
        <v>0</v>
      </c>
      <c r="AY399" s="176">
        <f t="shared" si="454"/>
        <v>0</v>
      </c>
      <c r="AZ399" s="176">
        <f t="shared" si="454"/>
        <v>0</v>
      </c>
      <c r="BA399" s="176">
        <f t="shared" si="454"/>
        <v>0</v>
      </c>
      <c r="BB399" s="176">
        <f t="shared" si="454"/>
        <v>0</v>
      </c>
      <c r="BC399" s="176">
        <f t="shared" si="454"/>
        <v>0</v>
      </c>
      <c r="BD399" s="176">
        <f t="shared" si="454"/>
        <v>0</v>
      </c>
      <c r="BE399" s="176">
        <f t="shared" si="454"/>
        <v>0</v>
      </c>
      <c r="BF399" s="176">
        <f t="shared" si="454"/>
        <v>0</v>
      </c>
      <c r="BG399" s="176">
        <f t="shared" si="453"/>
        <v>0</v>
      </c>
      <c r="BH399" s="176">
        <f t="shared" si="453"/>
        <v>0</v>
      </c>
      <c r="BI399" s="176">
        <f t="shared" si="446"/>
        <v>0</v>
      </c>
      <c r="BJ399" s="176">
        <f t="shared" si="446"/>
        <v>0</v>
      </c>
      <c r="BK399" s="176">
        <f t="shared" si="446"/>
        <v>0</v>
      </c>
      <c r="BL399" s="176">
        <f t="shared" si="446"/>
        <v>0</v>
      </c>
      <c r="BM399" s="176">
        <f t="shared" si="446"/>
        <v>0</v>
      </c>
      <c r="BN399" s="176">
        <f t="shared" si="446"/>
        <v>0</v>
      </c>
      <c r="BO399" s="176">
        <f t="shared" si="446"/>
        <v>0</v>
      </c>
      <c r="BP399" s="176">
        <f t="shared" si="446"/>
        <v>0</v>
      </c>
      <c r="BQ399" s="176">
        <f t="shared" si="446"/>
        <v>0</v>
      </c>
      <c r="BR399" s="176">
        <f t="shared" si="446"/>
        <v>0</v>
      </c>
      <c r="BS399" s="176">
        <f t="shared" si="446"/>
        <v>0</v>
      </c>
      <c r="BT399" s="176">
        <f t="shared" ref="BT399:CI422" si="458">+NORMDIST($H399,BT$12,BT$13,FALSE)</f>
        <v>0</v>
      </c>
      <c r="BU399" s="176">
        <f t="shared" si="458"/>
        <v>0</v>
      </c>
      <c r="BV399" s="176">
        <f t="shared" si="458"/>
        <v>0</v>
      </c>
      <c r="BW399" s="176">
        <f t="shared" si="458"/>
        <v>0</v>
      </c>
      <c r="BX399" s="176">
        <f t="shared" si="458"/>
        <v>0</v>
      </c>
      <c r="BY399" s="176">
        <f t="shared" si="458"/>
        <v>0</v>
      </c>
      <c r="BZ399" s="176">
        <f t="shared" si="458"/>
        <v>0</v>
      </c>
      <c r="CA399" s="176">
        <f t="shared" si="458"/>
        <v>0</v>
      </c>
      <c r="CB399" s="176">
        <f t="shared" si="458"/>
        <v>0</v>
      </c>
      <c r="CC399" s="176">
        <f t="shared" si="452"/>
        <v>0</v>
      </c>
      <c r="CD399" s="176">
        <f t="shared" si="452"/>
        <v>0</v>
      </c>
      <c r="CE399" s="176">
        <f t="shared" si="452"/>
        <v>0</v>
      </c>
      <c r="CF399" s="176">
        <f t="shared" si="452"/>
        <v>0</v>
      </c>
      <c r="CG399" s="176">
        <f t="shared" si="452"/>
        <v>0</v>
      </c>
      <c r="CH399" s="176">
        <f t="shared" si="452"/>
        <v>0</v>
      </c>
      <c r="CI399" s="176">
        <f t="shared" si="452"/>
        <v>0</v>
      </c>
      <c r="CJ399" s="176">
        <f t="shared" si="452"/>
        <v>0</v>
      </c>
      <c r="CK399" s="176">
        <f t="shared" si="452"/>
        <v>0</v>
      </c>
      <c r="CL399" s="176">
        <f t="shared" si="452"/>
        <v>0</v>
      </c>
      <c r="CM399" s="176">
        <f t="shared" si="442"/>
        <v>0</v>
      </c>
      <c r="CN399" s="176">
        <f t="shared" si="442"/>
        <v>0</v>
      </c>
      <c r="CO399" s="176">
        <f t="shared" si="442"/>
        <v>0</v>
      </c>
      <c r="CP399" s="176">
        <f t="shared" si="442"/>
        <v>0</v>
      </c>
      <c r="CQ399" s="176">
        <f t="shared" si="442"/>
        <v>0</v>
      </c>
      <c r="CR399" s="176">
        <f t="shared" si="442"/>
        <v>0</v>
      </c>
      <c r="CS399" s="176">
        <f t="shared" si="442"/>
        <v>0</v>
      </c>
      <c r="CT399" s="176">
        <f t="shared" si="442"/>
        <v>0</v>
      </c>
      <c r="CU399" s="176">
        <f t="shared" si="442"/>
        <v>0</v>
      </c>
      <c r="CV399" s="176">
        <f t="shared" si="442"/>
        <v>0</v>
      </c>
      <c r="CW399" s="176">
        <f t="shared" si="440"/>
        <v>0</v>
      </c>
      <c r="CX399" s="176">
        <f t="shared" si="440"/>
        <v>0</v>
      </c>
      <c r="CY399" s="176">
        <f t="shared" si="440"/>
        <v>0</v>
      </c>
      <c r="CZ399" s="176">
        <f t="shared" si="440"/>
        <v>0</v>
      </c>
      <c r="DA399" s="176">
        <f t="shared" si="440"/>
        <v>0</v>
      </c>
      <c r="DB399" s="176">
        <f t="shared" si="440"/>
        <v>0</v>
      </c>
      <c r="DC399" s="176">
        <f t="shared" si="440"/>
        <v>0</v>
      </c>
      <c r="DD399" s="176">
        <f t="shared" si="440"/>
        <v>0</v>
      </c>
      <c r="DE399" s="176">
        <f t="shared" si="440"/>
        <v>0</v>
      </c>
      <c r="DF399" s="176">
        <f t="shared" si="440"/>
        <v>0</v>
      </c>
    </row>
    <row r="400" spans="2:110" ht="12.75" customHeight="1" x14ac:dyDescent="0.25">
      <c r="B400" s="174"/>
      <c r="C400" s="174"/>
      <c r="D400" s="174">
        <f t="shared" si="455"/>
        <v>0</v>
      </c>
      <c r="E400"/>
      <c r="F400"/>
      <c r="G400" s="177">
        <v>387</v>
      </c>
      <c r="H400" s="176">
        <f t="shared" si="456"/>
        <v>60.005064228057627</v>
      </c>
      <c r="I400" s="176">
        <f t="shared" si="457"/>
        <v>0</v>
      </c>
      <c r="K400" s="176">
        <f t="shared" si="449"/>
        <v>0</v>
      </c>
      <c r="L400" s="176">
        <f t="shared" si="449"/>
        <v>0</v>
      </c>
      <c r="M400" s="176">
        <f t="shared" si="449"/>
        <v>0</v>
      </c>
      <c r="N400" s="176">
        <f t="shared" si="449"/>
        <v>0</v>
      </c>
      <c r="O400" s="176">
        <f t="shared" si="449"/>
        <v>0</v>
      </c>
      <c r="P400" s="176">
        <f t="shared" si="449"/>
        <v>0</v>
      </c>
      <c r="Q400" s="176">
        <f t="shared" si="449"/>
        <v>0</v>
      </c>
      <c r="R400" s="176">
        <f t="shared" si="449"/>
        <v>0</v>
      </c>
      <c r="S400" s="176">
        <f t="shared" si="449"/>
        <v>0</v>
      </c>
      <c r="T400" s="176">
        <f t="shared" si="449"/>
        <v>0</v>
      </c>
      <c r="U400" s="176">
        <f t="shared" si="449"/>
        <v>0</v>
      </c>
      <c r="V400" s="176">
        <f t="shared" si="449"/>
        <v>0</v>
      </c>
      <c r="W400" s="176">
        <f t="shared" si="449"/>
        <v>0</v>
      </c>
      <c r="X400" s="176">
        <f t="shared" si="449"/>
        <v>0</v>
      </c>
      <c r="Y400" s="176">
        <f t="shared" si="449"/>
        <v>0</v>
      </c>
      <c r="Z400" s="176">
        <f t="shared" ref="Z400" si="459">+NORMDIST($H400,Z$12,Z$13,FALSE)</f>
        <v>0</v>
      </c>
      <c r="AA400" s="176">
        <f t="shared" si="450"/>
        <v>0</v>
      </c>
      <c r="AB400" s="176">
        <f t="shared" si="450"/>
        <v>0</v>
      </c>
      <c r="AC400" s="176">
        <f t="shared" si="450"/>
        <v>0</v>
      </c>
      <c r="AD400" s="176">
        <f t="shared" si="450"/>
        <v>0</v>
      </c>
      <c r="AE400" s="176">
        <f t="shared" si="450"/>
        <v>0</v>
      </c>
      <c r="AF400" s="176">
        <f t="shared" si="450"/>
        <v>0</v>
      </c>
      <c r="AG400" s="176">
        <f t="shared" si="450"/>
        <v>0</v>
      </c>
      <c r="AH400" s="176">
        <f t="shared" si="450"/>
        <v>0</v>
      </c>
      <c r="AI400" s="176">
        <f t="shared" si="450"/>
        <v>0</v>
      </c>
      <c r="AJ400" s="176">
        <f t="shared" si="450"/>
        <v>0</v>
      </c>
      <c r="AK400" s="176">
        <f t="shared" si="450"/>
        <v>0</v>
      </c>
      <c r="AL400" s="176">
        <f t="shared" si="450"/>
        <v>0</v>
      </c>
      <c r="AM400" s="176">
        <f t="shared" si="450"/>
        <v>0</v>
      </c>
      <c r="AN400" s="176">
        <f t="shared" si="450"/>
        <v>0</v>
      </c>
      <c r="AO400" s="176">
        <f t="shared" si="450"/>
        <v>0</v>
      </c>
      <c r="AP400" s="176">
        <f t="shared" ref="AP400" si="460">+NORMDIST($H400,AP$12,AP$13,FALSE)</f>
        <v>0</v>
      </c>
      <c r="AQ400" s="176">
        <f t="shared" si="454"/>
        <v>0</v>
      </c>
      <c r="AR400" s="176">
        <f t="shared" si="454"/>
        <v>0</v>
      </c>
      <c r="AS400" s="176">
        <f t="shared" si="454"/>
        <v>0</v>
      </c>
      <c r="AT400" s="176">
        <f t="shared" si="454"/>
        <v>0</v>
      </c>
      <c r="AU400" s="176">
        <f t="shared" si="454"/>
        <v>0</v>
      </c>
      <c r="AV400" s="176">
        <f t="shared" si="454"/>
        <v>0</v>
      </c>
      <c r="AW400" s="176">
        <f t="shared" si="454"/>
        <v>0</v>
      </c>
      <c r="AX400" s="176">
        <f t="shared" si="454"/>
        <v>0</v>
      </c>
      <c r="AY400" s="176">
        <f t="shared" si="454"/>
        <v>0</v>
      </c>
      <c r="AZ400" s="176">
        <f t="shared" si="454"/>
        <v>0</v>
      </c>
      <c r="BA400" s="176">
        <f t="shared" si="454"/>
        <v>0</v>
      </c>
      <c r="BB400" s="176">
        <f t="shared" si="454"/>
        <v>0</v>
      </c>
      <c r="BC400" s="176">
        <f t="shared" si="454"/>
        <v>0</v>
      </c>
      <c r="BD400" s="176">
        <f t="shared" si="454"/>
        <v>0</v>
      </c>
      <c r="BE400" s="176">
        <f t="shared" si="454"/>
        <v>0</v>
      </c>
      <c r="BF400" s="176">
        <f t="shared" si="454"/>
        <v>0</v>
      </c>
      <c r="BG400" s="176">
        <f t="shared" si="453"/>
        <v>0</v>
      </c>
      <c r="BH400" s="176">
        <f t="shared" si="453"/>
        <v>0</v>
      </c>
      <c r="BI400" s="176">
        <f t="shared" si="453"/>
        <v>0</v>
      </c>
      <c r="BJ400" s="176">
        <f t="shared" si="453"/>
        <v>0</v>
      </c>
      <c r="BK400" s="176">
        <f t="shared" si="453"/>
        <v>0</v>
      </c>
      <c r="BL400" s="176">
        <f t="shared" si="453"/>
        <v>0</v>
      </c>
      <c r="BM400" s="176">
        <f t="shared" si="453"/>
        <v>0</v>
      </c>
      <c r="BN400" s="176">
        <f t="shared" si="453"/>
        <v>0</v>
      </c>
      <c r="BO400" s="176">
        <f t="shared" si="453"/>
        <v>0</v>
      </c>
      <c r="BP400" s="176">
        <f t="shared" si="453"/>
        <v>0</v>
      </c>
      <c r="BQ400" s="176">
        <f t="shared" si="453"/>
        <v>0</v>
      </c>
      <c r="BR400" s="176">
        <f t="shared" si="453"/>
        <v>0</v>
      </c>
      <c r="BS400" s="176">
        <f t="shared" si="453"/>
        <v>0</v>
      </c>
      <c r="BT400" s="176">
        <f t="shared" si="453"/>
        <v>0</v>
      </c>
      <c r="BU400" s="176">
        <f t="shared" si="453"/>
        <v>0</v>
      </c>
      <c r="BV400" s="176">
        <f t="shared" si="458"/>
        <v>0</v>
      </c>
      <c r="BW400" s="176">
        <f t="shared" si="458"/>
        <v>0</v>
      </c>
      <c r="BX400" s="176">
        <f t="shared" si="458"/>
        <v>0</v>
      </c>
      <c r="BY400" s="176">
        <f t="shared" si="458"/>
        <v>0</v>
      </c>
      <c r="BZ400" s="176">
        <f t="shared" si="458"/>
        <v>0</v>
      </c>
      <c r="CA400" s="176">
        <f t="shared" si="458"/>
        <v>0</v>
      </c>
      <c r="CB400" s="176">
        <f t="shared" si="458"/>
        <v>0</v>
      </c>
      <c r="CC400" s="176">
        <f t="shared" si="458"/>
        <v>0</v>
      </c>
      <c r="CD400" s="176">
        <f t="shared" si="458"/>
        <v>0</v>
      </c>
      <c r="CE400" s="176">
        <f t="shared" si="458"/>
        <v>0</v>
      </c>
      <c r="CF400" s="176">
        <f t="shared" si="458"/>
        <v>0</v>
      </c>
      <c r="CG400" s="176">
        <f t="shared" si="452"/>
        <v>0</v>
      </c>
      <c r="CH400" s="176">
        <f t="shared" si="452"/>
        <v>0</v>
      </c>
      <c r="CI400" s="176">
        <f t="shared" si="452"/>
        <v>0</v>
      </c>
      <c r="CJ400" s="176">
        <f t="shared" si="452"/>
        <v>0</v>
      </c>
      <c r="CK400" s="176">
        <f t="shared" si="452"/>
        <v>0</v>
      </c>
      <c r="CL400" s="176">
        <f t="shared" si="452"/>
        <v>0</v>
      </c>
      <c r="CM400" s="176">
        <f t="shared" si="442"/>
        <v>0</v>
      </c>
      <c r="CN400" s="176">
        <f t="shared" si="442"/>
        <v>0</v>
      </c>
      <c r="CO400" s="176">
        <f t="shared" si="442"/>
        <v>0</v>
      </c>
      <c r="CP400" s="176">
        <f t="shared" si="442"/>
        <v>0</v>
      </c>
      <c r="CQ400" s="176">
        <f t="shared" si="442"/>
        <v>0</v>
      </c>
      <c r="CR400" s="176">
        <f t="shared" si="442"/>
        <v>0</v>
      </c>
      <c r="CS400" s="176">
        <f t="shared" si="442"/>
        <v>0</v>
      </c>
      <c r="CT400" s="176">
        <f t="shared" ref="CT400:DB400" si="461">+NORMDIST($H400,CT$12,CT$13,FALSE)</f>
        <v>0</v>
      </c>
      <c r="CU400" s="176">
        <f t="shared" si="461"/>
        <v>0</v>
      </c>
      <c r="CV400" s="176">
        <f t="shared" si="461"/>
        <v>0</v>
      </c>
      <c r="CW400" s="176">
        <f t="shared" si="461"/>
        <v>0</v>
      </c>
      <c r="CX400" s="176">
        <f t="shared" si="461"/>
        <v>0</v>
      </c>
      <c r="CY400" s="176">
        <f t="shared" si="461"/>
        <v>0</v>
      </c>
      <c r="CZ400" s="176">
        <f t="shared" si="461"/>
        <v>0</v>
      </c>
      <c r="DA400" s="176">
        <f t="shared" si="461"/>
        <v>0</v>
      </c>
      <c r="DB400" s="176">
        <f t="shared" si="461"/>
        <v>0</v>
      </c>
      <c r="DC400" s="176">
        <f t="shared" si="440"/>
        <v>0</v>
      </c>
      <c r="DD400" s="176">
        <f t="shared" si="440"/>
        <v>0</v>
      </c>
      <c r="DE400" s="176">
        <f t="shared" si="440"/>
        <v>0</v>
      </c>
      <c r="DF400" s="176">
        <f t="shared" si="440"/>
        <v>0</v>
      </c>
    </row>
    <row r="401" spans="2:110" ht="12.75" customHeight="1" x14ac:dyDescent="0.25">
      <c r="B401" s="174"/>
      <c r="C401" s="174"/>
      <c r="D401" s="174">
        <f t="shared" si="455"/>
        <v>0</v>
      </c>
      <c r="E401"/>
      <c r="F401"/>
      <c r="G401" s="177">
        <v>388</v>
      </c>
      <c r="H401" s="176">
        <f t="shared" si="456"/>
        <v>60.160116073608158</v>
      </c>
      <c r="I401" s="176">
        <f t="shared" si="457"/>
        <v>0</v>
      </c>
      <c r="K401" s="176">
        <f t="shared" ref="K401:Z416" si="462">+NORMDIST($H401,K$12,K$13,FALSE)</f>
        <v>0</v>
      </c>
      <c r="L401" s="176">
        <f t="shared" si="462"/>
        <v>0</v>
      </c>
      <c r="M401" s="176">
        <f t="shared" si="462"/>
        <v>0</v>
      </c>
      <c r="N401" s="176">
        <f t="shared" si="462"/>
        <v>0</v>
      </c>
      <c r="O401" s="176">
        <f t="shared" si="462"/>
        <v>0</v>
      </c>
      <c r="P401" s="176">
        <f t="shared" si="462"/>
        <v>0</v>
      </c>
      <c r="Q401" s="176">
        <f t="shared" si="462"/>
        <v>0</v>
      </c>
      <c r="R401" s="176">
        <f t="shared" si="462"/>
        <v>0</v>
      </c>
      <c r="S401" s="176">
        <f t="shared" si="462"/>
        <v>0</v>
      </c>
      <c r="T401" s="176">
        <f t="shared" si="462"/>
        <v>0</v>
      </c>
      <c r="U401" s="176">
        <f t="shared" si="462"/>
        <v>0</v>
      </c>
      <c r="V401" s="176">
        <f t="shared" si="462"/>
        <v>0</v>
      </c>
      <c r="W401" s="176">
        <f t="shared" si="462"/>
        <v>0</v>
      </c>
      <c r="X401" s="176">
        <f t="shared" si="462"/>
        <v>0</v>
      </c>
      <c r="Y401" s="176">
        <f t="shared" si="462"/>
        <v>0</v>
      </c>
      <c r="Z401" s="176">
        <f t="shared" si="462"/>
        <v>0</v>
      </c>
      <c r="AA401" s="176">
        <f t="shared" ref="AA401:AP416" si="463">+NORMDIST($H401,AA$12,AA$13,FALSE)</f>
        <v>0</v>
      </c>
      <c r="AB401" s="176">
        <f t="shared" si="463"/>
        <v>0</v>
      </c>
      <c r="AC401" s="176">
        <f t="shared" si="463"/>
        <v>0</v>
      </c>
      <c r="AD401" s="176">
        <f t="shared" si="463"/>
        <v>0</v>
      </c>
      <c r="AE401" s="176">
        <f t="shared" si="463"/>
        <v>0</v>
      </c>
      <c r="AF401" s="176">
        <f t="shared" si="463"/>
        <v>0</v>
      </c>
      <c r="AG401" s="176">
        <f t="shared" si="463"/>
        <v>0</v>
      </c>
      <c r="AH401" s="176">
        <f t="shared" si="463"/>
        <v>0</v>
      </c>
      <c r="AI401" s="176">
        <f t="shared" si="463"/>
        <v>0</v>
      </c>
      <c r="AJ401" s="176">
        <f t="shared" si="463"/>
        <v>0</v>
      </c>
      <c r="AK401" s="176">
        <f t="shared" si="463"/>
        <v>0</v>
      </c>
      <c r="AL401" s="176">
        <f t="shared" si="463"/>
        <v>0</v>
      </c>
      <c r="AM401" s="176">
        <f t="shared" si="463"/>
        <v>0</v>
      </c>
      <c r="AN401" s="176">
        <f t="shared" si="463"/>
        <v>0</v>
      </c>
      <c r="AO401" s="176">
        <f t="shared" si="463"/>
        <v>0</v>
      </c>
      <c r="AP401" s="176">
        <f t="shared" si="463"/>
        <v>0</v>
      </c>
      <c r="AQ401" s="176">
        <f t="shared" si="454"/>
        <v>0</v>
      </c>
      <c r="AR401" s="176">
        <f t="shared" si="454"/>
        <v>0</v>
      </c>
      <c r="AS401" s="176">
        <f t="shared" si="454"/>
        <v>0</v>
      </c>
      <c r="AT401" s="176">
        <f t="shared" si="454"/>
        <v>0</v>
      </c>
      <c r="AU401" s="176">
        <f t="shared" si="454"/>
        <v>0</v>
      </c>
      <c r="AV401" s="176">
        <f t="shared" si="454"/>
        <v>0</v>
      </c>
      <c r="AW401" s="176">
        <f t="shared" si="454"/>
        <v>0</v>
      </c>
      <c r="AX401" s="176">
        <f t="shared" si="454"/>
        <v>0</v>
      </c>
      <c r="AY401" s="176">
        <f t="shared" si="454"/>
        <v>0</v>
      </c>
      <c r="AZ401" s="176">
        <f t="shared" si="454"/>
        <v>0</v>
      </c>
      <c r="BA401" s="176">
        <f t="shared" si="454"/>
        <v>0</v>
      </c>
      <c r="BB401" s="176">
        <f t="shared" si="454"/>
        <v>0</v>
      </c>
      <c r="BC401" s="176">
        <f t="shared" si="454"/>
        <v>0</v>
      </c>
      <c r="BD401" s="176">
        <f t="shared" si="454"/>
        <v>0</v>
      </c>
      <c r="BE401" s="176">
        <f t="shared" si="454"/>
        <v>0</v>
      </c>
      <c r="BF401" s="176">
        <f t="shared" si="454"/>
        <v>0</v>
      </c>
      <c r="BG401" s="176">
        <f t="shared" si="453"/>
        <v>0</v>
      </c>
      <c r="BH401" s="176">
        <f t="shared" si="453"/>
        <v>0</v>
      </c>
      <c r="BI401" s="176">
        <f t="shared" si="453"/>
        <v>0</v>
      </c>
      <c r="BJ401" s="176">
        <f t="shared" si="453"/>
        <v>0</v>
      </c>
      <c r="BK401" s="176">
        <f t="shared" si="453"/>
        <v>0</v>
      </c>
      <c r="BL401" s="176">
        <f t="shared" si="453"/>
        <v>0</v>
      </c>
      <c r="BM401" s="176">
        <f t="shared" si="453"/>
        <v>0</v>
      </c>
      <c r="BN401" s="176">
        <f t="shared" si="453"/>
        <v>0</v>
      </c>
      <c r="BO401" s="176">
        <f t="shared" si="453"/>
        <v>0</v>
      </c>
      <c r="BP401" s="176">
        <f t="shared" si="453"/>
        <v>0</v>
      </c>
      <c r="BQ401" s="176">
        <f t="shared" si="453"/>
        <v>0</v>
      </c>
      <c r="BR401" s="176">
        <f t="shared" si="453"/>
        <v>0</v>
      </c>
      <c r="BS401" s="176">
        <f t="shared" si="453"/>
        <v>0</v>
      </c>
      <c r="BT401" s="176">
        <f t="shared" si="453"/>
        <v>0</v>
      </c>
      <c r="BU401" s="176">
        <f t="shared" si="453"/>
        <v>0</v>
      </c>
      <c r="BV401" s="176">
        <f t="shared" si="458"/>
        <v>0</v>
      </c>
      <c r="BW401" s="176">
        <f t="shared" si="452"/>
        <v>0</v>
      </c>
      <c r="BX401" s="176">
        <f t="shared" si="452"/>
        <v>0</v>
      </c>
      <c r="BY401" s="176">
        <f t="shared" si="452"/>
        <v>0</v>
      </c>
      <c r="BZ401" s="176">
        <f t="shared" si="452"/>
        <v>0</v>
      </c>
      <c r="CA401" s="176">
        <f t="shared" si="452"/>
        <v>0</v>
      </c>
      <c r="CB401" s="176">
        <f t="shared" si="452"/>
        <v>0</v>
      </c>
      <c r="CC401" s="176">
        <f t="shared" si="452"/>
        <v>0</v>
      </c>
      <c r="CD401" s="176">
        <f t="shared" si="452"/>
        <v>0</v>
      </c>
      <c r="CE401" s="176">
        <f t="shared" si="452"/>
        <v>0</v>
      </c>
      <c r="CF401" s="176">
        <f t="shared" si="452"/>
        <v>0</v>
      </c>
      <c r="CG401" s="176">
        <f t="shared" si="452"/>
        <v>0</v>
      </c>
      <c r="CH401" s="176">
        <f t="shared" si="452"/>
        <v>0</v>
      </c>
      <c r="CI401" s="176">
        <f t="shared" si="452"/>
        <v>0</v>
      </c>
      <c r="CJ401" s="176">
        <f t="shared" si="452"/>
        <v>0</v>
      </c>
      <c r="CK401" s="176">
        <f t="shared" si="452"/>
        <v>0</v>
      </c>
      <c r="CL401" s="176">
        <f t="shared" si="452"/>
        <v>0</v>
      </c>
      <c r="CM401" s="176">
        <f t="shared" ref="CM401:DB424" si="464">+NORMDIST($H401,CM$12,CM$13,FALSE)</f>
        <v>0</v>
      </c>
      <c r="CN401" s="176">
        <f t="shared" si="464"/>
        <v>0</v>
      </c>
      <c r="CO401" s="176">
        <f t="shared" si="464"/>
        <v>0</v>
      </c>
      <c r="CP401" s="176">
        <f t="shared" si="464"/>
        <v>0</v>
      </c>
      <c r="CQ401" s="176">
        <f t="shared" si="464"/>
        <v>0</v>
      </c>
      <c r="CR401" s="176">
        <f t="shared" si="464"/>
        <v>0</v>
      </c>
      <c r="CS401" s="176">
        <f t="shared" si="464"/>
        <v>0</v>
      </c>
      <c r="CT401" s="176">
        <f t="shared" si="464"/>
        <v>0</v>
      </c>
      <c r="CU401" s="176">
        <f t="shared" si="464"/>
        <v>0</v>
      </c>
      <c r="CV401" s="176">
        <f t="shared" si="464"/>
        <v>0</v>
      </c>
      <c r="CW401" s="176">
        <f t="shared" si="440"/>
        <v>0</v>
      </c>
      <c r="CX401" s="176">
        <f t="shared" si="440"/>
        <v>0</v>
      </c>
      <c r="CY401" s="176">
        <f t="shared" si="440"/>
        <v>0</v>
      </c>
      <c r="CZ401" s="176">
        <f t="shared" si="464"/>
        <v>0</v>
      </c>
      <c r="DA401" s="176">
        <f t="shared" si="464"/>
        <v>0</v>
      </c>
      <c r="DB401" s="176">
        <f t="shared" si="464"/>
        <v>0</v>
      </c>
      <c r="DC401" s="176">
        <f t="shared" si="440"/>
        <v>0</v>
      </c>
      <c r="DD401" s="176">
        <f t="shared" si="440"/>
        <v>0</v>
      </c>
      <c r="DE401" s="176">
        <f t="shared" si="440"/>
        <v>0</v>
      </c>
      <c r="DF401" s="176">
        <f t="shared" si="440"/>
        <v>0</v>
      </c>
    </row>
    <row r="402" spans="2:110" ht="12.75" customHeight="1" x14ac:dyDescent="0.25">
      <c r="B402" s="174"/>
      <c r="C402" s="174"/>
      <c r="D402" s="174">
        <f t="shared" si="455"/>
        <v>0</v>
      </c>
      <c r="E402"/>
      <c r="F402"/>
      <c r="G402" s="177">
        <v>389</v>
      </c>
      <c r="H402" s="176">
        <f t="shared" si="456"/>
        <v>60.315167919158696</v>
      </c>
      <c r="I402" s="176">
        <f t="shared" si="457"/>
        <v>0</v>
      </c>
      <c r="K402" s="176">
        <f t="shared" si="462"/>
        <v>0</v>
      </c>
      <c r="L402" s="176">
        <f t="shared" si="462"/>
        <v>0</v>
      </c>
      <c r="M402" s="176">
        <f t="shared" si="462"/>
        <v>0</v>
      </c>
      <c r="N402" s="176">
        <f t="shared" si="462"/>
        <v>0</v>
      </c>
      <c r="O402" s="176">
        <f t="shared" si="462"/>
        <v>0</v>
      </c>
      <c r="P402" s="176">
        <f t="shared" si="462"/>
        <v>0</v>
      </c>
      <c r="Q402" s="176">
        <f t="shared" si="462"/>
        <v>0</v>
      </c>
      <c r="R402" s="176">
        <f t="shared" si="462"/>
        <v>0</v>
      </c>
      <c r="S402" s="176">
        <f t="shared" si="462"/>
        <v>0</v>
      </c>
      <c r="T402" s="176">
        <f t="shared" si="462"/>
        <v>0</v>
      </c>
      <c r="U402" s="176">
        <f t="shared" si="462"/>
        <v>0</v>
      </c>
      <c r="V402" s="176">
        <f t="shared" si="462"/>
        <v>0</v>
      </c>
      <c r="W402" s="176">
        <f t="shared" si="462"/>
        <v>0</v>
      </c>
      <c r="X402" s="176">
        <f t="shared" si="462"/>
        <v>0</v>
      </c>
      <c r="Y402" s="176">
        <f t="shared" si="462"/>
        <v>0</v>
      </c>
      <c r="Z402" s="176">
        <f t="shared" si="462"/>
        <v>0</v>
      </c>
      <c r="AA402" s="176">
        <f t="shared" si="463"/>
        <v>0</v>
      </c>
      <c r="AB402" s="176">
        <f t="shared" si="463"/>
        <v>0</v>
      </c>
      <c r="AC402" s="176">
        <f t="shared" si="463"/>
        <v>0</v>
      </c>
      <c r="AD402" s="176">
        <f t="shared" si="463"/>
        <v>0</v>
      </c>
      <c r="AE402" s="176">
        <f t="shared" si="463"/>
        <v>0</v>
      </c>
      <c r="AF402" s="176">
        <f t="shared" si="463"/>
        <v>0</v>
      </c>
      <c r="AG402" s="176">
        <f t="shared" si="463"/>
        <v>0</v>
      </c>
      <c r="AH402" s="176">
        <f t="shared" si="463"/>
        <v>0</v>
      </c>
      <c r="AI402" s="176">
        <f t="shared" si="463"/>
        <v>0</v>
      </c>
      <c r="AJ402" s="176">
        <f t="shared" si="463"/>
        <v>0</v>
      </c>
      <c r="AK402" s="176">
        <f t="shared" si="463"/>
        <v>0</v>
      </c>
      <c r="AL402" s="176">
        <f t="shared" si="463"/>
        <v>0</v>
      </c>
      <c r="AM402" s="176">
        <f t="shared" si="463"/>
        <v>0</v>
      </c>
      <c r="AN402" s="176">
        <f t="shared" si="463"/>
        <v>0</v>
      </c>
      <c r="AO402" s="176">
        <f t="shared" si="463"/>
        <v>0</v>
      </c>
      <c r="AP402" s="176">
        <f t="shared" si="463"/>
        <v>0</v>
      </c>
      <c r="AQ402" s="176">
        <f t="shared" si="454"/>
        <v>0</v>
      </c>
      <c r="AR402" s="176">
        <f t="shared" si="454"/>
        <v>0</v>
      </c>
      <c r="AS402" s="176">
        <f t="shared" si="454"/>
        <v>0</v>
      </c>
      <c r="AT402" s="176">
        <f t="shared" si="454"/>
        <v>0</v>
      </c>
      <c r="AU402" s="176">
        <f t="shared" si="454"/>
        <v>0</v>
      </c>
      <c r="AV402" s="176">
        <f t="shared" si="454"/>
        <v>0</v>
      </c>
      <c r="AW402" s="176">
        <f t="shared" si="454"/>
        <v>0</v>
      </c>
      <c r="AX402" s="176">
        <f t="shared" si="454"/>
        <v>0</v>
      </c>
      <c r="AY402" s="176">
        <f t="shared" si="454"/>
        <v>0</v>
      </c>
      <c r="AZ402" s="176">
        <f t="shared" si="454"/>
        <v>0</v>
      </c>
      <c r="BA402" s="176">
        <f t="shared" si="454"/>
        <v>0</v>
      </c>
      <c r="BB402" s="176">
        <f t="shared" si="454"/>
        <v>0</v>
      </c>
      <c r="BC402" s="176">
        <f t="shared" si="454"/>
        <v>0</v>
      </c>
      <c r="BD402" s="176">
        <f t="shared" si="454"/>
        <v>0</v>
      </c>
      <c r="BE402" s="176">
        <f t="shared" si="454"/>
        <v>0</v>
      </c>
      <c r="BF402" s="176">
        <f t="shared" si="454"/>
        <v>0</v>
      </c>
      <c r="BG402" s="176">
        <f t="shared" si="453"/>
        <v>0</v>
      </c>
      <c r="BH402" s="176">
        <f t="shared" si="453"/>
        <v>0</v>
      </c>
      <c r="BI402" s="176">
        <f t="shared" si="453"/>
        <v>0</v>
      </c>
      <c r="BJ402" s="176">
        <f t="shared" si="453"/>
        <v>0</v>
      </c>
      <c r="BK402" s="176">
        <f t="shared" si="453"/>
        <v>0</v>
      </c>
      <c r="BL402" s="176">
        <f t="shared" si="453"/>
        <v>0</v>
      </c>
      <c r="BM402" s="176">
        <f t="shared" si="453"/>
        <v>0</v>
      </c>
      <c r="BN402" s="176">
        <f t="shared" si="453"/>
        <v>0</v>
      </c>
      <c r="BO402" s="176">
        <f t="shared" si="453"/>
        <v>0</v>
      </c>
      <c r="BP402" s="176">
        <f t="shared" si="453"/>
        <v>0</v>
      </c>
      <c r="BQ402" s="176">
        <f t="shared" si="453"/>
        <v>0</v>
      </c>
      <c r="BR402" s="176">
        <f t="shared" si="453"/>
        <v>0</v>
      </c>
      <c r="BS402" s="176">
        <f t="shared" si="453"/>
        <v>0</v>
      </c>
      <c r="BT402" s="176">
        <f t="shared" si="453"/>
        <v>0</v>
      </c>
      <c r="BU402" s="176">
        <f t="shared" si="453"/>
        <v>0</v>
      </c>
      <c r="BV402" s="176">
        <f t="shared" si="458"/>
        <v>0</v>
      </c>
      <c r="BW402" s="176">
        <f t="shared" si="452"/>
        <v>0</v>
      </c>
      <c r="BX402" s="176">
        <f t="shared" si="452"/>
        <v>0</v>
      </c>
      <c r="BY402" s="176">
        <f t="shared" si="452"/>
        <v>0</v>
      </c>
      <c r="BZ402" s="176">
        <f t="shared" si="452"/>
        <v>0</v>
      </c>
      <c r="CA402" s="176">
        <f t="shared" si="452"/>
        <v>0</v>
      </c>
      <c r="CB402" s="176">
        <f t="shared" si="452"/>
        <v>0</v>
      </c>
      <c r="CC402" s="176">
        <f t="shared" si="452"/>
        <v>0</v>
      </c>
      <c r="CD402" s="176">
        <f t="shared" si="452"/>
        <v>0</v>
      </c>
      <c r="CE402" s="176">
        <f t="shared" si="452"/>
        <v>0</v>
      </c>
      <c r="CF402" s="176">
        <f t="shared" si="452"/>
        <v>0</v>
      </c>
      <c r="CG402" s="176">
        <f t="shared" si="452"/>
        <v>0</v>
      </c>
      <c r="CH402" s="176">
        <f t="shared" si="452"/>
        <v>0</v>
      </c>
      <c r="CI402" s="176">
        <f t="shared" si="452"/>
        <v>0</v>
      </c>
      <c r="CJ402" s="176">
        <f t="shared" si="452"/>
        <v>0</v>
      </c>
      <c r="CK402" s="176">
        <f t="shared" si="452"/>
        <v>0</v>
      </c>
      <c r="CL402" s="176">
        <f t="shared" si="452"/>
        <v>0</v>
      </c>
      <c r="CM402" s="176">
        <f t="shared" si="464"/>
        <v>0</v>
      </c>
      <c r="CN402" s="176">
        <f t="shared" si="464"/>
        <v>0</v>
      </c>
      <c r="CO402" s="176">
        <f t="shared" si="464"/>
        <v>0</v>
      </c>
      <c r="CP402" s="176">
        <f t="shared" si="464"/>
        <v>0</v>
      </c>
      <c r="CQ402" s="176">
        <f t="shared" si="464"/>
        <v>0</v>
      </c>
      <c r="CR402" s="176">
        <f t="shared" si="464"/>
        <v>0</v>
      </c>
      <c r="CS402" s="176">
        <f t="shared" si="464"/>
        <v>0</v>
      </c>
      <c r="CT402" s="176">
        <f t="shared" si="464"/>
        <v>0</v>
      </c>
      <c r="CU402" s="176">
        <f t="shared" si="464"/>
        <v>0</v>
      </c>
      <c r="CV402" s="176">
        <f t="shared" si="464"/>
        <v>0</v>
      </c>
      <c r="CW402" s="176">
        <f t="shared" si="440"/>
        <v>0</v>
      </c>
      <c r="CX402" s="176">
        <f t="shared" si="440"/>
        <v>0</v>
      </c>
      <c r="CY402" s="176">
        <f t="shared" ref="CW402:DF428" si="465">+NORMDIST($H402,CY$12,CY$13,FALSE)</f>
        <v>0</v>
      </c>
      <c r="CZ402" s="176">
        <f t="shared" si="465"/>
        <v>0</v>
      </c>
      <c r="DA402" s="176">
        <f t="shared" si="465"/>
        <v>0</v>
      </c>
      <c r="DB402" s="176">
        <f t="shared" si="465"/>
        <v>0</v>
      </c>
      <c r="DC402" s="176">
        <f t="shared" si="465"/>
        <v>0</v>
      </c>
      <c r="DD402" s="176">
        <f t="shared" si="465"/>
        <v>0</v>
      </c>
      <c r="DE402" s="176">
        <f t="shared" si="465"/>
        <v>0</v>
      </c>
      <c r="DF402" s="176">
        <f t="shared" si="465"/>
        <v>0</v>
      </c>
    </row>
    <row r="403" spans="2:110" ht="12.75" customHeight="1" x14ac:dyDescent="0.25">
      <c r="B403" s="174"/>
      <c r="C403" s="174"/>
      <c r="D403" s="174">
        <f t="shared" si="455"/>
        <v>0</v>
      </c>
      <c r="E403"/>
      <c r="F403"/>
      <c r="G403" s="177">
        <v>390</v>
      </c>
      <c r="H403" s="176">
        <f t="shared" si="456"/>
        <v>60.470219764709235</v>
      </c>
      <c r="I403" s="176">
        <f t="shared" si="457"/>
        <v>0</v>
      </c>
      <c r="K403" s="176">
        <f t="shared" si="462"/>
        <v>0</v>
      </c>
      <c r="L403" s="176">
        <f t="shared" si="462"/>
        <v>0</v>
      </c>
      <c r="M403" s="176">
        <f t="shared" si="462"/>
        <v>0</v>
      </c>
      <c r="N403" s="176">
        <f t="shared" si="462"/>
        <v>0</v>
      </c>
      <c r="O403" s="176">
        <f t="shared" si="462"/>
        <v>0</v>
      </c>
      <c r="P403" s="176">
        <f t="shared" si="462"/>
        <v>0</v>
      </c>
      <c r="Q403" s="176">
        <f t="shared" si="462"/>
        <v>0</v>
      </c>
      <c r="R403" s="176">
        <f t="shared" si="462"/>
        <v>0</v>
      </c>
      <c r="S403" s="176">
        <f t="shared" si="462"/>
        <v>0</v>
      </c>
      <c r="T403" s="176">
        <f t="shared" si="462"/>
        <v>0</v>
      </c>
      <c r="U403" s="176">
        <f t="shared" si="462"/>
        <v>0</v>
      </c>
      <c r="V403" s="176">
        <f t="shared" si="462"/>
        <v>0</v>
      </c>
      <c r="W403" s="176">
        <f t="shared" si="462"/>
        <v>0</v>
      </c>
      <c r="X403" s="176">
        <f t="shared" si="462"/>
        <v>0</v>
      </c>
      <c r="Y403" s="176">
        <f t="shared" si="462"/>
        <v>0</v>
      </c>
      <c r="Z403" s="176">
        <f t="shared" si="462"/>
        <v>0</v>
      </c>
      <c r="AA403" s="176">
        <f t="shared" si="463"/>
        <v>0</v>
      </c>
      <c r="AB403" s="176">
        <f t="shared" si="463"/>
        <v>0</v>
      </c>
      <c r="AC403" s="176">
        <f t="shared" si="463"/>
        <v>0</v>
      </c>
      <c r="AD403" s="176">
        <f t="shared" si="463"/>
        <v>0</v>
      </c>
      <c r="AE403" s="176">
        <f t="shared" si="463"/>
        <v>0</v>
      </c>
      <c r="AF403" s="176">
        <f t="shared" si="463"/>
        <v>0</v>
      </c>
      <c r="AG403" s="176">
        <f t="shared" si="463"/>
        <v>0</v>
      </c>
      <c r="AH403" s="176">
        <f t="shared" si="463"/>
        <v>0</v>
      </c>
      <c r="AI403" s="176">
        <f t="shared" si="463"/>
        <v>0</v>
      </c>
      <c r="AJ403" s="176">
        <f t="shared" si="463"/>
        <v>0</v>
      </c>
      <c r="AK403" s="176">
        <f t="shared" si="463"/>
        <v>0</v>
      </c>
      <c r="AL403" s="176">
        <f t="shared" si="463"/>
        <v>0</v>
      </c>
      <c r="AM403" s="176">
        <f t="shared" si="463"/>
        <v>0</v>
      </c>
      <c r="AN403" s="176">
        <f t="shared" si="463"/>
        <v>0</v>
      </c>
      <c r="AO403" s="176">
        <f t="shared" si="463"/>
        <v>0</v>
      </c>
      <c r="AP403" s="176">
        <f t="shared" si="463"/>
        <v>0</v>
      </c>
      <c r="AQ403" s="176">
        <f t="shared" si="454"/>
        <v>0</v>
      </c>
      <c r="AR403" s="176">
        <f t="shared" si="454"/>
        <v>0</v>
      </c>
      <c r="AS403" s="176">
        <f t="shared" si="454"/>
        <v>0</v>
      </c>
      <c r="AT403" s="176">
        <f t="shared" si="454"/>
        <v>0</v>
      </c>
      <c r="AU403" s="176">
        <f t="shared" si="454"/>
        <v>0</v>
      </c>
      <c r="AV403" s="176">
        <f t="shared" si="454"/>
        <v>0</v>
      </c>
      <c r="AW403" s="176">
        <f t="shared" si="454"/>
        <v>0</v>
      </c>
      <c r="AX403" s="176">
        <f t="shared" si="454"/>
        <v>0</v>
      </c>
      <c r="AY403" s="176">
        <f t="shared" si="454"/>
        <v>0</v>
      </c>
      <c r="AZ403" s="176">
        <f t="shared" si="454"/>
        <v>0</v>
      </c>
      <c r="BA403" s="176">
        <f t="shared" si="454"/>
        <v>0</v>
      </c>
      <c r="BB403" s="176">
        <f t="shared" si="454"/>
        <v>0</v>
      </c>
      <c r="BC403" s="176">
        <f t="shared" si="454"/>
        <v>0</v>
      </c>
      <c r="BD403" s="176">
        <f t="shared" si="454"/>
        <v>0</v>
      </c>
      <c r="BE403" s="176">
        <f t="shared" si="454"/>
        <v>0</v>
      </c>
      <c r="BF403" s="176">
        <f t="shared" si="454"/>
        <v>0</v>
      </c>
      <c r="BG403" s="176">
        <f t="shared" si="453"/>
        <v>0</v>
      </c>
      <c r="BH403" s="176">
        <f t="shared" si="453"/>
        <v>0</v>
      </c>
      <c r="BI403" s="176">
        <f t="shared" si="453"/>
        <v>0</v>
      </c>
      <c r="BJ403" s="176">
        <f t="shared" si="453"/>
        <v>0</v>
      </c>
      <c r="BK403" s="176">
        <f t="shared" si="453"/>
        <v>0</v>
      </c>
      <c r="BL403" s="176">
        <f t="shared" si="453"/>
        <v>0</v>
      </c>
      <c r="BM403" s="176">
        <f t="shared" si="453"/>
        <v>0</v>
      </c>
      <c r="BN403" s="176">
        <f t="shared" si="453"/>
        <v>0</v>
      </c>
      <c r="BO403" s="176">
        <f t="shared" si="453"/>
        <v>0</v>
      </c>
      <c r="BP403" s="176">
        <f t="shared" si="453"/>
        <v>0</v>
      </c>
      <c r="BQ403" s="176">
        <f t="shared" si="453"/>
        <v>0</v>
      </c>
      <c r="BR403" s="176">
        <f t="shared" si="453"/>
        <v>0</v>
      </c>
      <c r="BS403" s="176">
        <f t="shared" si="453"/>
        <v>0</v>
      </c>
      <c r="BT403" s="176">
        <f t="shared" si="453"/>
        <v>0</v>
      </c>
      <c r="BU403" s="176">
        <f t="shared" si="453"/>
        <v>0</v>
      </c>
      <c r="BV403" s="176">
        <f t="shared" si="458"/>
        <v>0</v>
      </c>
      <c r="BW403" s="176">
        <f t="shared" si="452"/>
        <v>0</v>
      </c>
      <c r="BX403" s="176">
        <f t="shared" si="452"/>
        <v>0</v>
      </c>
      <c r="BY403" s="176">
        <f t="shared" si="452"/>
        <v>0</v>
      </c>
      <c r="BZ403" s="176">
        <f t="shared" si="452"/>
        <v>0</v>
      </c>
      <c r="CA403" s="176">
        <f t="shared" si="452"/>
        <v>0</v>
      </c>
      <c r="CB403" s="176">
        <f t="shared" si="452"/>
        <v>0</v>
      </c>
      <c r="CC403" s="176">
        <f t="shared" si="452"/>
        <v>0</v>
      </c>
      <c r="CD403" s="176">
        <f t="shared" si="452"/>
        <v>0</v>
      </c>
      <c r="CE403" s="176">
        <f t="shared" si="452"/>
        <v>0</v>
      </c>
      <c r="CF403" s="176">
        <f t="shared" si="452"/>
        <v>0</v>
      </c>
      <c r="CG403" s="176">
        <f t="shared" si="452"/>
        <v>0</v>
      </c>
      <c r="CH403" s="176">
        <f t="shared" si="452"/>
        <v>0</v>
      </c>
      <c r="CI403" s="176">
        <f t="shared" si="452"/>
        <v>0</v>
      </c>
      <c r="CJ403" s="176">
        <f t="shared" si="452"/>
        <v>0</v>
      </c>
      <c r="CK403" s="176">
        <f t="shared" si="452"/>
        <v>0</v>
      </c>
      <c r="CL403" s="176">
        <f t="shared" si="452"/>
        <v>0</v>
      </c>
      <c r="CM403" s="176">
        <f t="shared" si="464"/>
        <v>0</v>
      </c>
      <c r="CN403" s="176">
        <f t="shared" si="464"/>
        <v>0</v>
      </c>
      <c r="CO403" s="176">
        <f t="shared" si="464"/>
        <v>0</v>
      </c>
      <c r="CP403" s="176">
        <f t="shared" si="464"/>
        <v>0</v>
      </c>
      <c r="CQ403" s="176">
        <f t="shared" si="464"/>
        <v>0</v>
      </c>
      <c r="CR403" s="176">
        <f t="shared" si="464"/>
        <v>0</v>
      </c>
      <c r="CS403" s="176">
        <f t="shared" si="464"/>
        <v>0</v>
      </c>
      <c r="CT403" s="176">
        <f t="shared" si="464"/>
        <v>0</v>
      </c>
      <c r="CU403" s="176">
        <f t="shared" si="464"/>
        <v>0</v>
      </c>
      <c r="CV403" s="176">
        <f t="shared" si="464"/>
        <v>0</v>
      </c>
      <c r="CW403" s="176">
        <f t="shared" si="465"/>
        <v>0</v>
      </c>
      <c r="CX403" s="176">
        <f t="shared" si="465"/>
        <v>0</v>
      </c>
      <c r="CY403" s="176">
        <f t="shared" si="465"/>
        <v>0</v>
      </c>
      <c r="CZ403" s="176">
        <f t="shared" si="465"/>
        <v>0</v>
      </c>
      <c r="DA403" s="176">
        <f t="shared" si="465"/>
        <v>0</v>
      </c>
      <c r="DB403" s="176">
        <f t="shared" si="465"/>
        <v>0</v>
      </c>
      <c r="DC403" s="176">
        <f t="shared" si="465"/>
        <v>0</v>
      </c>
      <c r="DD403" s="176">
        <f t="shared" si="465"/>
        <v>0</v>
      </c>
      <c r="DE403" s="176">
        <f t="shared" si="465"/>
        <v>0</v>
      </c>
      <c r="DF403" s="176">
        <f t="shared" si="465"/>
        <v>0</v>
      </c>
    </row>
    <row r="404" spans="2:110" ht="12.75" customHeight="1" x14ac:dyDescent="0.25">
      <c r="B404" s="174"/>
      <c r="C404" s="174"/>
      <c r="D404" s="174">
        <f t="shared" si="455"/>
        <v>0</v>
      </c>
      <c r="E404"/>
      <c r="F404"/>
      <c r="G404" s="177">
        <v>391</v>
      </c>
      <c r="H404" s="176">
        <f t="shared" si="456"/>
        <v>60.625271610259773</v>
      </c>
      <c r="I404" s="176">
        <f t="shared" si="457"/>
        <v>0</v>
      </c>
      <c r="K404" s="176">
        <f t="shared" si="462"/>
        <v>0</v>
      </c>
      <c r="L404" s="176">
        <f t="shared" si="462"/>
        <v>0</v>
      </c>
      <c r="M404" s="176">
        <f t="shared" si="462"/>
        <v>0</v>
      </c>
      <c r="N404" s="176">
        <f t="shared" si="462"/>
        <v>0</v>
      </c>
      <c r="O404" s="176">
        <f t="shared" si="462"/>
        <v>0</v>
      </c>
      <c r="P404" s="176">
        <f t="shared" si="462"/>
        <v>0</v>
      </c>
      <c r="Q404" s="176">
        <f t="shared" si="462"/>
        <v>0</v>
      </c>
      <c r="R404" s="176">
        <f t="shared" si="462"/>
        <v>0</v>
      </c>
      <c r="S404" s="176">
        <f t="shared" si="462"/>
        <v>0</v>
      </c>
      <c r="T404" s="176">
        <f t="shared" si="462"/>
        <v>0</v>
      </c>
      <c r="U404" s="176">
        <f t="shared" si="462"/>
        <v>0</v>
      </c>
      <c r="V404" s="176">
        <f t="shared" si="462"/>
        <v>0</v>
      </c>
      <c r="W404" s="176">
        <f t="shared" si="462"/>
        <v>0</v>
      </c>
      <c r="X404" s="176">
        <f t="shared" si="462"/>
        <v>0</v>
      </c>
      <c r="Y404" s="176">
        <f t="shared" si="462"/>
        <v>0</v>
      </c>
      <c r="Z404" s="176">
        <f t="shared" si="462"/>
        <v>0</v>
      </c>
      <c r="AA404" s="176">
        <f t="shared" si="463"/>
        <v>0</v>
      </c>
      <c r="AB404" s="176">
        <f t="shared" si="463"/>
        <v>0</v>
      </c>
      <c r="AC404" s="176">
        <f t="shared" si="463"/>
        <v>0</v>
      </c>
      <c r="AD404" s="176">
        <f t="shared" si="463"/>
        <v>0</v>
      </c>
      <c r="AE404" s="176">
        <f t="shared" si="463"/>
        <v>0</v>
      </c>
      <c r="AF404" s="176">
        <f t="shared" si="463"/>
        <v>0</v>
      </c>
      <c r="AG404" s="176">
        <f t="shared" si="463"/>
        <v>0</v>
      </c>
      <c r="AH404" s="176">
        <f t="shared" si="463"/>
        <v>0</v>
      </c>
      <c r="AI404" s="176">
        <f t="shared" si="463"/>
        <v>0</v>
      </c>
      <c r="AJ404" s="176">
        <f t="shared" si="463"/>
        <v>0</v>
      </c>
      <c r="AK404" s="176">
        <f t="shared" si="463"/>
        <v>0</v>
      </c>
      <c r="AL404" s="176">
        <f t="shared" si="463"/>
        <v>0</v>
      </c>
      <c r="AM404" s="176">
        <f t="shared" si="463"/>
        <v>0</v>
      </c>
      <c r="AN404" s="176">
        <f t="shared" si="463"/>
        <v>0</v>
      </c>
      <c r="AO404" s="176">
        <f t="shared" si="463"/>
        <v>0</v>
      </c>
      <c r="AP404" s="176">
        <f t="shared" si="463"/>
        <v>0</v>
      </c>
      <c r="AQ404" s="176">
        <f t="shared" si="454"/>
        <v>0</v>
      </c>
      <c r="AR404" s="176">
        <f t="shared" si="454"/>
        <v>0</v>
      </c>
      <c r="AS404" s="176">
        <f t="shared" si="454"/>
        <v>0</v>
      </c>
      <c r="AT404" s="176">
        <f t="shared" si="454"/>
        <v>0</v>
      </c>
      <c r="AU404" s="176">
        <f t="shared" si="454"/>
        <v>0</v>
      </c>
      <c r="AV404" s="176">
        <f t="shared" si="454"/>
        <v>0</v>
      </c>
      <c r="AW404" s="176">
        <f t="shared" si="454"/>
        <v>0</v>
      </c>
      <c r="AX404" s="176">
        <f t="shared" si="454"/>
        <v>0</v>
      </c>
      <c r="AY404" s="176">
        <f t="shared" si="454"/>
        <v>0</v>
      </c>
      <c r="AZ404" s="176">
        <f t="shared" si="454"/>
        <v>0</v>
      </c>
      <c r="BA404" s="176">
        <f t="shared" si="454"/>
        <v>0</v>
      </c>
      <c r="BB404" s="176">
        <f t="shared" si="454"/>
        <v>0</v>
      </c>
      <c r="BC404" s="176">
        <f t="shared" si="454"/>
        <v>0</v>
      </c>
      <c r="BD404" s="176">
        <f t="shared" si="454"/>
        <v>0</v>
      </c>
      <c r="BE404" s="176">
        <f t="shared" si="454"/>
        <v>0</v>
      </c>
      <c r="BF404" s="176">
        <f t="shared" si="454"/>
        <v>0</v>
      </c>
      <c r="BG404" s="176">
        <f t="shared" si="453"/>
        <v>0</v>
      </c>
      <c r="BH404" s="176">
        <f t="shared" si="453"/>
        <v>0</v>
      </c>
      <c r="BI404" s="176">
        <f t="shared" si="453"/>
        <v>0</v>
      </c>
      <c r="BJ404" s="176">
        <f t="shared" si="453"/>
        <v>0</v>
      </c>
      <c r="BK404" s="176">
        <f t="shared" si="453"/>
        <v>0</v>
      </c>
      <c r="BL404" s="176">
        <f t="shared" si="453"/>
        <v>0</v>
      </c>
      <c r="BM404" s="176">
        <f t="shared" si="453"/>
        <v>0</v>
      </c>
      <c r="BN404" s="176">
        <f t="shared" si="453"/>
        <v>0</v>
      </c>
      <c r="BO404" s="176">
        <f t="shared" si="453"/>
        <v>0</v>
      </c>
      <c r="BP404" s="176">
        <f t="shared" si="453"/>
        <v>0</v>
      </c>
      <c r="BQ404" s="176">
        <f t="shared" si="453"/>
        <v>0</v>
      </c>
      <c r="BR404" s="176">
        <f t="shared" si="453"/>
        <v>0</v>
      </c>
      <c r="BS404" s="176">
        <f t="shared" si="453"/>
        <v>0</v>
      </c>
      <c r="BT404" s="176">
        <f t="shared" si="453"/>
        <v>0</v>
      </c>
      <c r="BU404" s="176">
        <f t="shared" si="453"/>
        <v>0</v>
      </c>
      <c r="BV404" s="176">
        <f t="shared" si="458"/>
        <v>0</v>
      </c>
      <c r="BW404" s="176">
        <f t="shared" si="452"/>
        <v>0</v>
      </c>
      <c r="BX404" s="176">
        <f t="shared" si="452"/>
        <v>0</v>
      </c>
      <c r="BY404" s="176">
        <f t="shared" si="452"/>
        <v>0</v>
      </c>
      <c r="BZ404" s="176">
        <f t="shared" si="452"/>
        <v>0</v>
      </c>
      <c r="CA404" s="176">
        <f t="shared" si="452"/>
        <v>0</v>
      </c>
      <c r="CB404" s="176">
        <f t="shared" si="452"/>
        <v>0</v>
      </c>
      <c r="CC404" s="176">
        <f t="shared" si="452"/>
        <v>0</v>
      </c>
      <c r="CD404" s="176">
        <f t="shared" si="452"/>
        <v>0</v>
      </c>
      <c r="CE404" s="176">
        <f t="shared" si="452"/>
        <v>0</v>
      </c>
      <c r="CF404" s="176">
        <f t="shared" si="452"/>
        <v>0</v>
      </c>
      <c r="CG404" s="176">
        <f t="shared" si="452"/>
        <v>0</v>
      </c>
      <c r="CH404" s="176">
        <f t="shared" si="452"/>
        <v>0</v>
      </c>
      <c r="CI404" s="176">
        <f t="shared" si="452"/>
        <v>0</v>
      </c>
      <c r="CJ404" s="176">
        <f t="shared" si="452"/>
        <v>0</v>
      </c>
      <c r="CK404" s="176">
        <f t="shared" si="452"/>
        <v>0</v>
      </c>
      <c r="CL404" s="176">
        <f t="shared" si="452"/>
        <v>0</v>
      </c>
      <c r="CM404" s="176">
        <f t="shared" si="464"/>
        <v>0</v>
      </c>
      <c r="CN404" s="176">
        <f t="shared" si="464"/>
        <v>0</v>
      </c>
      <c r="CO404" s="176">
        <f t="shared" si="464"/>
        <v>0</v>
      </c>
      <c r="CP404" s="176">
        <f t="shared" si="464"/>
        <v>0</v>
      </c>
      <c r="CQ404" s="176">
        <f t="shared" si="464"/>
        <v>0</v>
      </c>
      <c r="CR404" s="176">
        <f t="shared" si="464"/>
        <v>0</v>
      </c>
      <c r="CS404" s="176">
        <f t="shared" si="464"/>
        <v>0</v>
      </c>
      <c r="CT404" s="176">
        <f t="shared" si="464"/>
        <v>0</v>
      </c>
      <c r="CU404" s="176">
        <f t="shared" si="464"/>
        <v>0</v>
      </c>
      <c r="CV404" s="176">
        <f t="shared" si="464"/>
        <v>0</v>
      </c>
      <c r="CW404" s="176">
        <f t="shared" si="465"/>
        <v>0</v>
      </c>
      <c r="CX404" s="176">
        <f t="shared" si="465"/>
        <v>0</v>
      </c>
      <c r="CY404" s="176">
        <f t="shared" si="465"/>
        <v>0</v>
      </c>
      <c r="CZ404" s="176">
        <f t="shared" si="465"/>
        <v>0</v>
      </c>
      <c r="DA404" s="176">
        <f t="shared" si="465"/>
        <v>0</v>
      </c>
      <c r="DB404" s="176">
        <f t="shared" si="465"/>
        <v>0</v>
      </c>
      <c r="DC404" s="176">
        <f t="shared" si="465"/>
        <v>0</v>
      </c>
      <c r="DD404" s="176">
        <f t="shared" si="465"/>
        <v>0</v>
      </c>
      <c r="DE404" s="176">
        <f t="shared" si="465"/>
        <v>0</v>
      </c>
      <c r="DF404" s="176">
        <f t="shared" si="465"/>
        <v>0</v>
      </c>
    </row>
    <row r="405" spans="2:110" ht="12.75" customHeight="1" x14ac:dyDescent="0.25">
      <c r="B405" s="174"/>
      <c r="C405" s="174"/>
      <c r="D405" s="174">
        <f t="shared" si="455"/>
        <v>0</v>
      </c>
      <c r="E405"/>
      <c r="F405"/>
      <c r="G405" s="177">
        <v>392</v>
      </c>
      <c r="H405" s="176">
        <f t="shared" si="456"/>
        <v>60.780323455810304</v>
      </c>
      <c r="I405" s="176">
        <f t="shared" si="457"/>
        <v>0</v>
      </c>
      <c r="K405" s="176">
        <f t="shared" si="462"/>
        <v>0</v>
      </c>
      <c r="L405" s="176">
        <f t="shared" si="462"/>
        <v>0</v>
      </c>
      <c r="M405" s="176">
        <f t="shared" si="462"/>
        <v>0</v>
      </c>
      <c r="N405" s="176">
        <f t="shared" si="462"/>
        <v>0</v>
      </c>
      <c r="O405" s="176">
        <f t="shared" si="462"/>
        <v>0</v>
      </c>
      <c r="P405" s="176">
        <f t="shared" si="462"/>
        <v>0</v>
      </c>
      <c r="Q405" s="176">
        <f t="shared" si="462"/>
        <v>0</v>
      </c>
      <c r="R405" s="176">
        <f t="shared" si="462"/>
        <v>0</v>
      </c>
      <c r="S405" s="176">
        <f t="shared" si="462"/>
        <v>0</v>
      </c>
      <c r="T405" s="176">
        <f t="shared" si="462"/>
        <v>0</v>
      </c>
      <c r="U405" s="176">
        <f t="shared" si="462"/>
        <v>0</v>
      </c>
      <c r="V405" s="176">
        <f t="shared" si="462"/>
        <v>0</v>
      </c>
      <c r="W405" s="176">
        <f t="shared" si="462"/>
        <v>0</v>
      </c>
      <c r="X405" s="176">
        <f t="shared" si="462"/>
        <v>0</v>
      </c>
      <c r="Y405" s="176">
        <f t="shared" si="462"/>
        <v>0</v>
      </c>
      <c r="Z405" s="176">
        <f t="shared" si="462"/>
        <v>0</v>
      </c>
      <c r="AA405" s="176">
        <f t="shared" si="463"/>
        <v>0</v>
      </c>
      <c r="AB405" s="176">
        <f t="shared" si="463"/>
        <v>0</v>
      </c>
      <c r="AC405" s="176">
        <f t="shared" si="463"/>
        <v>0</v>
      </c>
      <c r="AD405" s="176">
        <f t="shared" si="463"/>
        <v>0</v>
      </c>
      <c r="AE405" s="176">
        <f t="shared" si="463"/>
        <v>0</v>
      </c>
      <c r="AF405" s="176">
        <f t="shared" si="463"/>
        <v>0</v>
      </c>
      <c r="AG405" s="176">
        <f t="shared" si="463"/>
        <v>0</v>
      </c>
      <c r="AH405" s="176">
        <f t="shared" si="463"/>
        <v>0</v>
      </c>
      <c r="AI405" s="176">
        <f t="shared" si="463"/>
        <v>0</v>
      </c>
      <c r="AJ405" s="176">
        <f t="shared" si="463"/>
        <v>0</v>
      </c>
      <c r="AK405" s="176">
        <f t="shared" si="463"/>
        <v>0</v>
      </c>
      <c r="AL405" s="176">
        <f t="shared" si="463"/>
        <v>0</v>
      </c>
      <c r="AM405" s="176">
        <f t="shared" si="463"/>
        <v>0</v>
      </c>
      <c r="AN405" s="176">
        <f t="shared" si="463"/>
        <v>0</v>
      </c>
      <c r="AO405" s="176">
        <f t="shared" si="463"/>
        <v>0</v>
      </c>
      <c r="AP405" s="176">
        <f t="shared" si="463"/>
        <v>0</v>
      </c>
      <c r="AQ405" s="176">
        <f t="shared" si="454"/>
        <v>0</v>
      </c>
      <c r="AR405" s="176">
        <f t="shared" si="454"/>
        <v>0</v>
      </c>
      <c r="AS405" s="176">
        <f t="shared" si="454"/>
        <v>0</v>
      </c>
      <c r="AT405" s="176">
        <f t="shared" si="454"/>
        <v>0</v>
      </c>
      <c r="AU405" s="176">
        <f t="shared" si="454"/>
        <v>0</v>
      </c>
      <c r="AV405" s="176">
        <f t="shared" si="454"/>
        <v>0</v>
      </c>
      <c r="AW405" s="176">
        <f t="shared" si="454"/>
        <v>0</v>
      </c>
      <c r="AX405" s="176">
        <f t="shared" si="454"/>
        <v>0</v>
      </c>
      <c r="AY405" s="176">
        <f t="shared" si="454"/>
        <v>0</v>
      </c>
      <c r="AZ405" s="176">
        <f t="shared" si="454"/>
        <v>0</v>
      </c>
      <c r="BA405" s="176">
        <f t="shared" si="454"/>
        <v>0</v>
      </c>
      <c r="BB405" s="176">
        <f t="shared" si="454"/>
        <v>0</v>
      </c>
      <c r="BC405" s="176">
        <f t="shared" si="454"/>
        <v>0</v>
      </c>
      <c r="BD405" s="176">
        <f t="shared" si="454"/>
        <v>0</v>
      </c>
      <c r="BE405" s="176">
        <f t="shared" si="454"/>
        <v>0</v>
      </c>
      <c r="BF405" s="176">
        <f t="shared" si="454"/>
        <v>0</v>
      </c>
      <c r="BG405" s="176">
        <f t="shared" si="453"/>
        <v>0</v>
      </c>
      <c r="BH405" s="176">
        <f t="shared" si="453"/>
        <v>0</v>
      </c>
      <c r="BI405" s="176">
        <f t="shared" si="453"/>
        <v>0</v>
      </c>
      <c r="BJ405" s="176">
        <f t="shared" si="453"/>
        <v>0</v>
      </c>
      <c r="BK405" s="176">
        <f t="shared" si="453"/>
        <v>0</v>
      </c>
      <c r="BL405" s="176">
        <f t="shared" si="453"/>
        <v>0</v>
      </c>
      <c r="BM405" s="176">
        <f t="shared" si="453"/>
        <v>0</v>
      </c>
      <c r="BN405" s="176">
        <f t="shared" si="453"/>
        <v>0</v>
      </c>
      <c r="BO405" s="176">
        <f t="shared" si="453"/>
        <v>0</v>
      </c>
      <c r="BP405" s="176">
        <f t="shared" si="453"/>
        <v>0</v>
      </c>
      <c r="BQ405" s="176">
        <f t="shared" si="453"/>
        <v>0</v>
      </c>
      <c r="BR405" s="176">
        <f t="shared" si="453"/>
        <v>0</v>
      </c>
      <c r="BS405" s="176">
        <f t="shared" si="453"/>
        <v>0</v>
      </c>
      <c r="BT405" s="176">
        <f t="shared" si="453"/>
        <v>0</v>
      </c>
      <c r="BU405" s="176">
        <f t="shared" si="453"/>
        <v>0</v>
      </c>
      <c r="BV405" s="176">
        <f t="shared" si="458"/>
        <v>0</v>
      </c>
      <c r="BW405" s="176">
        <f t="shared" si="452"/>
        <v>0</v>
      </c>
      <c r="BX405" s="176">
        <f t="shared" si="452"/>
        <v>0</v>
      </c>
      <c r="BY405" s="176">
        <f t="shared" si="452"/>
        <v>0</v>
      </c>
      <c r="BZ405" s="176">
        <f t="shared" si="452"/>
        <v>0</v>
      </c>
      <c r="CA405" s="176">
        <f t="shared" si="452"/>
        <v>0</v>
      </c>
      <c r="CB405" s="176">
        <f t="shared" si="452"/>
        <v>0</v>
      </c>
      <c r="CC405" s="176">
        <f t="shared" si="452"/>
        <v>0</v>
      </c>
      <c r="CD405" s="176">
        <f t="shared" si="452"/>
        <v>0</v>
      </c>
      <c r="CE405" s="176">
        <f t="shared" si="452"/>
        <v>0</v>
      </c>
      <c r="CF405" s="176">
        <f t="shared" si="452"/>
        <v>0</v>
      </c>
      <c r="CG405" s="176">
        <f t="shared" si="452"/>
        <v>0</v>
      </c>
      <c r="CH405" s="176">
        <f t="shared" si="452"/>
        <v>0</v>
      </c>
      <c r="CI405" s="176">
        <f t="shared" si="452"/>
        <v>0</v>
      </c>
      <c r="CJ405" s="176">
        <f t="shared" si="452"/>
        <v>0</v>
      </c>
      <c r="CK405" s="176">
        <f t="shared" si="452"/>
        <v>0</v>
      </c>
      <c r="CL405" s="176">
        <f t="shared" si="452"/>
        <v>0</v>
      </c>
      <c r="CM405" s="176">
        <f t="shared" si="464"/>
        <v>0</v>
      </c>
      <c r="CN405" s="176">
        <f t="shared" si="464"/>
        <v>0</v>
      </c>
      <c r="CO405" s="176">
        <f t="shared" si="464"/>
        <v>0</v>
      </c>
      <c r="CP405" s="176">
        <f t="shared" si="464"/>
        <v>0</v>
      </c>
      <c r="CQ405" s="176">
        <f t="shared" si="464"/>
        <v>0</v>
      </c>
      <c r="CR405" s="176">
        <f t="shared" si="464"/>
        <v>0</v>
      </c>
      <c r="CS405" s="176">
        <f t="shared" si="464"/>
        <v>0</v>
      </c>
      <c r="CT405" s="176">
        <f t="shared" si="464"/>
        <v>0</v>
      </c>
      <c r="CU405" s="176">
        <f t="shared" si="464"/>
        <v>0</v>
      </c>
      <c r="CV405" s="176">
        <f t="shared" si="464"/>
        <v>0</v>
      </c>
      <c r="CW405" s="176">
        <f t="shared" si="465"/>
        <v>0</v>
      </c>
      <c r="CX405" s="176">
        <f t="shared" si="465"/>
        <v>0</v>
      </c>
      <c r="CY405" s="176">
        <f t="shared" si="465"/>
        <v>0</v>
      </c>
      <c r="CZ405" s="176">
        <f t="shared" si="465"/>
        <v>0</v>
      </c>
      <c r="DA405" s="176">
        <f t="shared" si="465"/>
        <v>0</v>
      </c>
      <c r="DB405" s="176">
        <f t="shared" si="465"/>
        <v>0</v>
      </c>
      <c r="DC405" s="176">
        <f t="shared" si="465"/>
        <v>0</v>
      </c>
      <c r="DD405" s="176">
        <f t="shared" si="465"/>
        <v>0</v>
      </c>
      <c r="DE405" s="176">
        <f t="shared" si="465"/>
        <v>0</v>
      </c>
      <c r="DF405" s="176">
        <f t="shared" si="465"/>
        <v>0</v>
      </c>
    </row>
    <row r="406" spans="2:110" ht="12.75" customHeight="1" x14ac:dyDescent="0.25">
      <c r="B406" s="174"/>
      <c r="C406" s="174"/>
      <c r="D406" s="174">
        <f t="shared" si="455"/>
        <v>0</v>
      </c>
      <c r="E406"/>
      <c r="F406"/>
      <c r="G406" s="177">
        <v>393</v>
      </c>
      <c r="H406" s="176">
        <f t="shared" si="456"/>
        <v>60.935375301360843</v>
      </c>
      <c r="I406" s="176">
        <f t="shared" si="457"/>
        <v>0</v>
      </c>
      <c r="K406" s="176">
        <f t="shared" si="462"/>
        <v>0</v>
      </c>
      <c r="L406" s="176">
        <f t="shared" si="462"/>
        <v>0</v>
      </c>
      <c r="M406" s="176">
        <f t="shared" si="462"/>
        <v>0</v>
      </c>
      <c r="N406" s="176">
        <f t="shared" si="462"/>
        <v>0</v>
      </c>
      <c r="O406" s="176">
        <f t="shared" si="462"/>
        <v>0</v>
      </c>
      <c r="P406" s="176">
        <f t="shared" si="462"/>
        <v>0</v>
      </c>
      <c r="Q406" s="176">
        <f t="shared" si="462"/>
        <v>0</v>
      </c>
      <c r="R406" s="176">
        <f t="shared" si="462"/>
        <v>0</v>
      </c>
      <c r="S406" s="176">
        <f t="shared" si="462"/>
        <v>0</v>
      </c>
      <c r="T406" s="176">
        <f t="shared" si="462"/>
        <v>0</v>
      </c>
      <c r="U406" s="176">
        <f t="shared" si="462"/>
        <v>0</v>
      </c>
      <c r="V406" s="176">
        <f t="shared" si="462"/>
        <v>0</v>
      </c>
      <c r="W406" s="176">
        <f t="shared" si="462"/>
        <v>0</v>
      </c>
      <c r="X406" s="176">
        <f t="shared" si="462"/>
        <v>0</v>
      </c>
      <c r="Y406" s="176">
        <f t="shared" si="462"/>
        <v>0</v>
      </c>
      <c r="Z406" s="176">
        <f t="shared" si="462"/>
        <v>0</v>
      </c>
      <c r="AA406" s="176">
        <f t="shared" si="463"/>
        <v>0</v>
      </c>
      <c r="AB406" s="176">
        <f t="shared" si="463"/>
        <v>0</v>
      </c>
      <c r="AC406" s="176">
        <f t="shared" si="463"/>
        <v>0</v>
      </c>
      <c r="AD406" s="176">
        <f t="shared" si="463"/>
        <v>0</v>
      </c>
      <c r="AE406" s="176">
        <f t="shared" si="463"/>
        <v>0</v>
      </c>
      <c r="AF406" s="176">
        <f t="shared" si="463"/>
        <v>0</v>
      </c>
      <c r="AG406" s="176">
        <f t="shared" si="463"/>
        <v>0</v>
      </c>
      <c r="AH406" s="176">
        <f t="shared" si="463"/>
        <v>0</v>
      </c>
      <c r="AI406" s="176">
        <f t="shared" si="463"/>
        <v>0</v>
      </c>
      <c r="AJ406" s="176">
        <f t="shared" si="463"/>
        <v>0</v>
      </c>
      <c r="AK406" s="176">
        <f t="shared" si="463"/>
        <v>0</v>
      </c>
      <c r="AL406" s="176">
        <f t="shared" si="463"/>
        <v>0</v>
      </c>
      <c r="AM406" s="176">
        <f t="shared" si="463"/>
        <v>0</v>
      </c>
      <c r="AN406" s="176">
        <f t="shared" si="463"/>
        <v>0</v>
      </c>
      <c r="AO406" s="176">
        <f t="shared" si="463"/>
        <v>0</v>
      </c>
      <c r="AP406" s="176">
        <f t="shared" si="463"/>
        <v>0</v>
      </c>
      <c r="AQ406" s="176">
        <f t="shared" si="454"/>
        <v>0</v>
      </c>
      <c r="AR406" s="176">
        <f t="shared" si="454"/>
        <v>0</v>
      </c>
      <c r="AS406" s="176">
        <f t="shared" si="454"/>
        <v>0</v>
      </c>
      <c r="AT406" s="176">
        <f t="shared" si="454"/>
        <v>0</v>
      </c>
      <c r="AU406" s="176">
        <f t="shared" si="454"/>
        <v>0</v>
      </c>
      <c r="AV406" s="176">
        <f t="shared" si="454"/>
        <v>0</v>
      </c>
      <c r="AW406" s="176">
        <f t="shared" si="454"/>
        <v>0</v>
      </c>
      <c r="AX406" s="176">
        <f t="shared" si="454"/>
        <v>0</v>
      </c>
      <c r="AY406" s="176">
        <f t="shared" si="454"/>
        <v>0</v>
      </c>
      <c r="AZ406" s="176">
        <f t="shared" si="454"/>
        <v>0</v>
      </c>
      <c r="BA406" s="176">
        <f t="shared" si="454"/>
        <v>0</v>
      </c>
      <c r="BB406" s="176">
        <f t="shared" si="454"/>
        <v>0</v>
      </c>
      <c r="BC406" s="176">
        <f t="shared" si="454"/>
        <v>0</v>
      </c>
      <c r="BD406" s="176">
        <f t="shared" si="454"/>
        <v>0</v>
      </c>
      <c r="BE406" s="176">
        <f t="shared" si="454"/>
        <v>0</v>
      </c>
      <c r="BF406" s="176">
        <f t="shared" si="454"/>
        <v>0</v>
      </c>
      <c r="BG406" s="176">
        <f t="shared" si="453"/>
        <v>0</v>
      </c>
      <c r="BH406" s="176">
        <f t="shared" si="453"/>
        <v>0</v>
      </c>
      <c r="BI406" s="176">
        <f t="shared" si="453"/>
        <v>0</v>
      </c>
      <c r="BJ406" s="176">
        <f t="shared" si="453"/>
        <v>0</v>
      </c>
      <c r="BK406" s="176">
        <f t="shared" si="453"/>
        <v>0</v>
      </c>
      <c r="BL406" s="176">
        <f t="shared" si="453"/>
        <v>0</v>
      </c>
      <c r="BM406" s="176">
        <f t="shared" si="453"/>
        <v>0</v>
      </c>
      <c r="BN406" s="176">
        <f t="shared" si="453"/>
        <v>0</v>
      </c>
      <c r="BO406" s="176">
        <f t="shared" si="453"/>
        <v>0</v>
      </c>
      <c r="BP406" s="176">
        <f t="shared" si="453"/>
        <v>0</v>
      </c>
      <c r="BQ406" s="176">
        <f t="shared" si="453"/>
        <v>0</v>
      </c>
      <c r="BR406" s="176">
        <f t="shared" si="453"/>
        <v>0</v>
      </c>
      <c r="BS406" s="176">
        <f t="shared" si="453"/>
        <v>0</v>
      </c>
      <c r="BT406" s="176">
        <f t="shared" si="453"/>
        <v>0</v>
      </c>
      <c r="BU406" s="176">
        <f t="shared" si="453"/>
        <v>0</v>
      </c>
      <c r="BV406" s="176">
        <f t="shared" si="458"/>
        <v>0</v>
      </c>
      <c r="BW406" s="176">
        <f t="shared" si="458"/>
        <v>0</v>
      </c>
      <c r="BX406" s="176">
        <f t="shared" si="458"/>
        <v>0</v>
      </c>
      <c r="BY406" s="176">
        <f t="shared" si="458"/>
        <v>0</v>
      </c>
      <c r="BZ406" s="176">
        <f t="shared" si="458"/>
        <v>0</v>
      </c>
      <c r="CA406" s="176">
        <f t="shared" si="458"/>
        <v>0</v>
      </c>
      <c r="CB406" s="176">
        <f t="shared" si="458"/>
        <v>0</v>
      </c>
      <c r="CC406" s="176">
        <f t="shared" si="458"/>
        <v>0</v>
      </c>
      <c r="CD406" s="176">
        <f t="shared" si="458"/>
        <v>0</v>
      </c>
      <c r="CE406" s="176">
        <f t="shared" si="458"/>
        <v>0</v>
      </c>
      <c r="CF406" s="176">
        <f t="shared" si="458"/>
        <v>0</v>
      </c>
      <c r="CG406" s="176">
        <f t="shared" si="458"/>
        <v>0</v>
      </c>
      <c r="CH406" s="176">
        <f t="shared" si="458"/>
        <v>0</v>
      </c>
      <c r="CI406" s="176">
        <f t="shared" si="458"/>
        <v>0</v>
      </c>
      <c r="CJ406" s="176">
        <f t="shared" ref="CJ406:CL421" si="466">+NORMDIST($H406,CJ$12,CJ$13,FALSE)</f>
        <v>0</v>
      </c>
      <c r="CK406" s="176">
        <f t="shared" si="466"/>
        <v>0</v>
      </c>
      <c r="CL406" s="176">
        <f t="shared" si="466"/>
        <v>0</v>
      </c>
      <c r="CM406" s="176">
        <f t="shared" si="464"/>
        <v>0</v>
      </c>
      <c r="CN406" s="176">
        <f t="shared" si="464"/>
        <v>0</v>
      </c>
      <c r="CO406" s="176">
        <f t="shared" si="464"/>
        <v>0</v>
      </c>
      <c r="CP406" s="176">
        <f t="shared" si="464"/>
        <v>0</v>
      </c>
      <c r="CQ406" s="176">
        <f t="shared" si="464"/>
        <v>0</v>
      </c>
      <c r="CR406" s="176">
        <f t="shared" si="464"/>
        <v>0</v>
      </c>
      <c r="CS406" s="176">
        <f t="shared" si="464"/>
        <v>0</v>
      </c>
      <c r="CT406" s="176">
        <f t="shared" si="464"/>
        <v>0</v>
      </c>
      <c r="CU406" s="176">
        <f t="shared" si="464"/>
        <v>0</v>
      </c>
      <c r="CV406" s="176">
        <f t="shared" si="464"/>
        <v>0</v>
      </c>
      <c r="CW406" s="176">
        <f t="shared" si="465"/>
        <v>0</v>
      </c>
      <c r="CX406" s="176">
        <f t="shared" si="465"/>
        <v>0</v>
      </c>
      <c r="CY406" s="176">
        <f t="shared" si="465"/>
        <v>0</v>
      </c>
      <c r="CZ406" s="176">
        <f t="shared" si="465"/>
        <v>0</v>
      </c>
      <c r="DA406" s="176">
        <f t="shared" si="465"/>
        <v>0</v>
      </c>
      <c r="DB406" s="176">
        <f t="shared" si="465"/>
        <v>0</v>
      </c>
      <c r="DC406" s="176">
        <f t="shared" si="465"/>
        <v>0</v>
      </c>
      <c r="DD406" s="176">
        <f t="shared" si="465"/>
        <v>0</v>
      </c>
      <c r="DE406" s="176">
        <f t="shared" si="465"/>
        <v>0</v>
      </c>
      <c r="DF406" s="176">
        <f t="shared" si="465"/>
        <v>0</v>
      </c>
    </row>
    <row r="407" spans="2:110" ht="12.75" customHeight="1" x14ac:dyDescent="0.25">
      <c r="B407" s="174"/>
      <c r="C407" s="174"/>
      <c r="D407" s="174">
        <f t="shared" si="455"/>
        <v>0</v>
      </c>
      <c r="E407"/>
      <c r="F407"/>
      <c r="G407" s="177">
        <v>394</v>
      </c>
      <c r="H407" s="176">
        <f t="shared" si="456"/>
        <v>61.090427146911381</v>
      </c>
      <c r="I407" s="176">
        <f t="shared" si="457"/>
        <v>0</v>
      </c>
      <c r="K407" s="176">
        <f t="shared" si="462"/>
        <v>0</v>
      </c>
      <c r="L407" s="176">
        <f t="shared" si="462"/>
        <v>0</v>
      </c>
      <c r="M407" s="176">
        <f t="shared" si="462"/>
        <v>0</v>
      </c>
      <c r="N407" s="176">
        <f t="shared" si="462"/>
        <v>0</v>
      </c>
      <c r="O407" s="176">
        <f t="shared" si="462"/>
        <v>0</v>
      </c>
      <c r="P407" s="176">
        <f t="shared" si="462"/>
        <v>0</v>
      </c>
      <c r="Q407" s="176">
        <f t="shared" si="462"/>
        <v>0</v>
      </c>
      <c r="R407" s="176">
        <f t="shared" si="462"/>
        <v>0</v>
      </c>
      <c r="S407" s="176">
        <f t="shared" si="462"/>
        <v>0</v>
      </c>
      <c r="T407" s="176">
        <f t="shared" si="462"/>
        <v>0</v>
      </c>
      <c r="U407" s="176">
        <f t="shared" si="462"/>
        <v>0</v>
      </c>
      <c r="V407" s="176">
        <f t="shared" si="462"/>
        <v>0</v>
      </c>
      <c r="W407" s="176">
        <f t="shared" si="462"/>
        <v>0</v>
      </c>
      <c r="X407" s="176">
        <f t="shared" si="462"/>
        <v>0</v>
      </c>
      <c r="Y407" s="176">
        <f t="shared" si="462"/>
        <v>0</v>
      </c>
      <c r="Z407" s="176">
        <f t="shared" si="462"/>
        <v>0</v>
      </c>
      <c r="AA407" s="176">
        <f t="shared" si="463"/>
        <v>0</v>
      </c>
      <c r="AB407" s="176">
        <f t="shared" si="463"/>
        <v>0</v>
      </c>
      <c r="AC407" s="176">
        <f t="shared" si="463"/>
        <v>0</v>
      </c>
      <c r="AD407" s="176">
        <f t="shared" si="463"/>
        <v>0</v>
      </c>
      <c r="AE407" s="176">
        <f t="shared" si="463"/>
        <v>0</v>
      </c>
      <c r="AF407" s="176">
        <f t="shared" si="463"/>
        <v>0</v>
      </c>
      <c r="AG407" s="176">
        <f t="shared" si="463"/>
        <v>0</v>
      </c>
      <c r="AH407" s="176">
        <f t="shared" si="463"/>
        <v>0</v>
      </c>
      <c r="AI407" s="176">
        <f t="shared" si="463"/>
        <v>0</v>
      </c>
      <c r="AJ407" s="176">
        <f t="shared" si="463"/>
        <v>0</v>
      </c>
      <c r="AK407" s="176">
        <f t="shared" si="463"/>
        <v>0</v>
      </c>
      <c r="AL407" s="176">
        <f t="shared" si="463"/>
        <v>0</v>
      </c>
      <c r="AM407" s="176">
        <f t="shared" si="463"/>
        <v>0</v>
      </c>
      <c r="AN407" s="176">
        <f t="shared" si="463"/>
        <v>0</v>
      </c>
      <c r="AO407" s="176">
        <f t="shared" si="463"/>
        <v>0</v>
      </c>
      <c r="AP407" s="176">
        <f t="shared" si="463"/>
        <v>0</v>
      </c>
      <c r="AQ407" s="176">
        <f t="shared" si="454"/>
        <v>0</v>
      </c>
      <c r="AR407" s="176">
        <f t="shared" si="454"/>
        <v>0</v>
      </c>
      <c r="AS407" s="176">
        <f t="shared" si="454"/>
        <v>0</v>
      </c>
      <c r="AT407" s="176">
        <f t="shared" si="454"/>
        <v>0</v>
      </c>
      <c r="AU407" s="176">
        <f t="shared" si="454"/>
        <v>0</v>
      </c>
      <c r="AV407" s="176">
        <f t="shared" si="454"/>
        <v>0</v>
      </c>
      <c r="AW407" s="176">
        <f t="shared" si="454"/>
        <v>0</v>
      </c>
      <c r="AX407" s="176">
        <f t="shared" si="454"/>
        <v>0</v>
      </c>
      <c r="AY407" s="176">
        <f t="shared" si="454"/>
        <v>0</v>
      </c>
      <c r="AZ407" s="176">
        <f t="shared" si="454"/>
        <v>0</v>
      </c>
      <c r="BA407" s="176">
        <f t="shared" si="454"/>
        <v>0</v>
      </c>
      <c r="BB407" s="176">
        <f t="shared" si="454"/>
        <v>0</v>
      </c>
      <c r="BC407" s="176">
        <f t="shared" si="454"/>
        <v>0</v>
      </c>
      <c r="BD407" s="176">
        <f t="shared" si="454"/>
        <v>0</v>
      </c>
      <c r="BE407" s="176">
        <f t="shared" si="454"/>
        <v>0</v>
      </c>
      <c r="BF407" s="176">
        <f t="shared" si="454"/>
        <v>0</v>
      </c>
      <c r="BG407" s="176">
        <f t="shared" si="453"/>
        <v>0</v>
      </c>
      <c r="BH407" s="176">
        <f t="shared" si="453"/>
        <v>0</v>
      </c>
      <c r="BI407" s="176">
        <f t="shared" si="453"/>
        <v>0</v>
      </c>
      <c r="BJ407" s="176">
        <f t="shared" si="453"/>
        <v>0</v>
      </c>
      <c r="BK407" s="176">
        <f t="shared" si="453"/>
        <v>0</v>
      </c>
      <c r="BL407" s="176">
        <f t="shared" si="453"/>
        <v>0</v>
      </c>
      <c r="BM407" s="176">
        <f t="shared" si="453"/>
        <v>0</v>
      </c>
      <c r="BN407" s="176">
        <f t="shared" si="453"/>
        <v>0</v>
      </c>
      <c r="BO407" s="176">
        <f t="shared" si="453"/>
        <v>0</v>
      </c>
      <c r="BP407" s="176">
        <f t="shared" si="453"/>
        <v>0</v>
      </c>
      <c r="BQ407" s="176">
        <f t="shared" si="453"/>
        <v>0</v>
      </c>
      <c r="BR407" s="176">
        <f t="shared" si="453"/>
        <v>0</v>
      </c>
      <c r="BS407" s="176">
        <f t="shared" si="453"/>
        <v>0</v>
      </c>
      <c r="BT407" s="176">
        <f t="shared" si="453"/>
        <v>0</v>
      </c>
      <c r="BU407" s="176">
        <f t="shared" si="453"/>
        <v>0</v>
      </c>
      <c r="BV407" s="176">
        <f t="shared" si="458"/>
        <v>0</v>
      </c>
      <c r="BW407" s="176">
        <f t="shared" si="458"/>
        <v>0</v>
      </c>
      <c r="BX407" s="176">
        <f t="shared" si="458"/>
        <v>0</v>
      </c>
      <c r="BY407" s="176">
        <f t="shared" si="458"/>
        <v>0</v>
      </c>
      <c r="BZ407" s="176">
        <f t="shared" si="458"/>
        <v>0</v>
      </c>
      <c r="CA407" s="176">
        <f t="shared" si="458"/>
        <v>0</v>
      </c>
      <c r="CB407" s="176">
        <f t="shared" si="458"/>
        <v>0</v>
      </c>
      <c r="CC407" s="176">
        <f t="shared" si="458"/>
        <v>0</v>
      </c>
      <c r="CD407" s="176">
        <f t="shared" si="458"/>
        <v>0</v>
      </c>
      <c r="CE407" s="176">
        <f t="shared" si="458"/>
        <v>0</v>
      </c>
      <c r="CF407" s="176">
        <f t="shared" si="458"/>
        <v>0</v>
      </c>
      <c r="CG407" s="176">
        <f t="shared" si="458"/>
        <v>0</v>
      </c>
      <c r="CH407" s="176">
        <f t="shared" si="458"/>
        <v>0</v>
      </c>
      <c r="CI407" s="176">
        <f t="shared" si="458"/>
        <v>0</v>
      </c>
      <c r="CJ407" s="176">
        <f t="shared" si="466"/>
        <v>0</v>
      </c>
      <c r="CK407" s="176">
        <f t="shared" si="466"/>
        <v>0</v>
      </c>
      <c r="CL407" s="176">
        <f t="shared" si="466"/>
        <v>0</v>
      </c>
      <c r="CM407" s="176">
        <f t="shared" si="464"/>
        <v>0</v>
      </c>
      <c r="CN407" s="176">
        <f t="shared" si="464"/>
        <v>0</v>
      </c>
      <c r="CO407" s="176">
        <f t="shared" si="464"/>
        <v>0</v>
      </c>
      <c r="CP407" s="176">
        <f t="shared" si="464"/>
        <v>0</v>
      </c>
      <c r="CQ407" s="176">
        <f t="shared" si="464"/>
        <v>0</v>
      </c>
      <c r="CR407" s="176">
        <f t="shared" si="464"/>
        <v>0</v>
      </c>
      <c r="CS407" s="176">
        <f t="shared" si="464"/>
        <v>0</v>
      </c>
      <c r="CT407" s="176">
        <f t="shared" si="464"/>
        <v>0</v>
      </c>
      <c r="CU407" s="176">
        <f t="shared" si="464"/>
        <v>0</v>
      </c>
      <c r="CV407" s="176">
        <f t="shared" si="464"/>
        <v>0</v>
      </c>
      <c r="CW407" s="176">
        <f t="shared" si="465"/>
        <v>0</v>
      </c>
      <c r="CX407" s="176">
        <f t="shared" si="465"/>
        <v>0</v>
      </c>
      <c r="CY407" s="176">
        <f t="shared" si="465"/>
        <v>0</v>
      </c>
      <c r="CZ407" s="176">
        <f t="shared" si="465"/>
        <v>0</v>
      </c>
      <c r="DA407" s="176">
        <f t="shared" si="465"/>
        <v>0</v>
      </c>
      <c r="DB407" s="176">
        <f t="shared" si="465"/>
        <v>0</v>
      </c>
      <c r="DC407" s="176">
        <f t="shared" si="465"/>
        <v>0</v>
      </c>
      <c r="DD407" s="176">
        <f t="shared" si="465"/>
        <v>0</v>
      </c>
      <c r="DE407" s="176">
        <f t="shared" si="465"/>
        <v>0</v>
      </c>
      <c r="DF407" s="176">
        <f t="shared" si="465"/>
        <v>0</v>
      </c>
    </row>
    <row r="408" spans="2:110" ht="12.75" customHeight="1" x14ac:dyDescent="0.25">
      <c r="B408" s="174"/>
      <c r="C408" s="174"/>
      <c r="D408" s="174">
        <f t="shared" si="455"/>
        <v>0</v>
      </c>
      <c r="E408"/>
      <c r="F408"/>
      <c r="G408" s="177">
        <v>395</v>
      </c>
      <c r="H408" s="176">
        <f t="shared" si="456"/>
        <v>61.245478992461919</v>
      </c>
      <c r="I408" s="176">
        <f t="shared" si="457"/>
        <v>0</v>
      </c>
      <c r="K408" s="176">
        <f t="shared" si="462"/>
        <v>0</v>
      </c>
      <c r="L408" s="176">
        <f t="shared" si="462"/>
        <v>0</v>
      </c>
      <c r="M408" s="176">
        <f t="shared" si="462"/>
        <v>0</v>
      </c>
      <c r="N408" s="176">
        <f t="shared" si="462"/>
        <v>0</v>
      </c>
      <c r="O408" s="176">
        <f t="shared" si="462"/>
        <v>0</v>
      </c>
      <c r="P408" s="176">
        <f t="shared" si="462"/>
        <v>0</v>
      </c>
      <c r="Q408" s="176">
        <f t="shared" si="462"/>
        <v>0</v>
      </c>
      <c r="R408" s="176">
        <f t="shared" si="462"/>
        <v>0</v>
      </c>
      <c r="S408" s="176">
        <f t="shared" si="462"/>
        <v>0</v>
      </c>
      <c r="T408" s="176">
        <f t="shared" si="462"/>
        <v>0</v>
      </c>
      <c r="U408" s="176">
        <f t="shared" si="462"/>
        <v>0</v>
      </c>
      <c r="V408" s="176">
        <f t="shared" si="462"/>
        <v>0</v>
      </c>
      <c r="W408" s="176">
        <f t="shared" si="462"/>
        <v>0</v>
      </c>
      <c r="X408" s="176">
        <f t="shared" si="462"/>
        <v>0</v>
      </c>
      <c r="Y408" s="176">
        <f t="shared" si="462"/>
        <v>0</v>
      </c>
      <c r="Z408" s="176">
        <f t="shared" si="462"/>
        <v>0</v>
      </c>
      <c r="AA408" s="176">
        <f t="shared" si="463"/>
        <v>0</v>
      </c>
      <c r="AB408" s="176">
        <f t="shared" si="463"/>
        <v>0</v>
      </c>
      <c r="AC408" s="176">
        <f t="shared" si="463"/>
        <v>0</v>
      </c>
      <c r="AD408" s="176">
        <f t="shared" si="463"/>
        <v>0</v>
      </c>
      <c r="AE408" s="176">
        <f t="shared" si="463"/>
        <v>0</v>
      </c>
      <c r="AF408" s="176">
        <f t="shared" si="463"/>
        <v>0</v>
      </c>
      <c r="AG408" s="176">
        <f t="shared" si="463"/>
        <v>0</v>
      </c>
      <c r="AH408" s="176">
        <f t="shared" si="463"/>
        <v>0</v>
      </c>
      <c r="AI408" s="176">
        <f t="shared" si="463"/>
        <v>0</v>
      </c>
      <c r="AJ408" s="176">
        <f t="shared" si="463"/>
        <v>0</v>
      </c>
      <c r="AK408" s="176">
        <f t="shared" si="463"/>
        <v>0</v>
      </c>
      <c r="AL408" s="176">
        <f t="shared" si="463"/>
        <v>0</v>
      </c>
      <c r="AM408" s="176">
        <f t="shared" si="463"/>
        <v>0</v>
      </c>
      <c r="AN408" s="176">
        <f t="shared" si="463"/>
        <v>0</v>
      </c>
      <c r="AO408" s="176">
        <f t="shared" si="463"/>
        <v>0</v>
      </c>
      <c r="AP408" s="176">
        <f t="shared" si="463"/>
        <v>0</v>
      </c>
      <c r="AQ408" s="176">
        <f t="shared" si="454"/>
        <v>0</v>
      </c>
      <c r="AR408" s="176">
        <f t="shared" si="454"/>
        <v>0</v>
      </c>
      <c r="AS408" s="176">
        <f t="shared" si="454"/>
        <v>0</v>
      </c>
      <c r="AT408" s="176">
        <f t="shared" si="454"/>
        <v>0</v>
      </c>
      <c r="AU408" s="176">
        <f t="shared" si="454"/>
        <v>0</v>
      </c>
      <c r="AV408" s="176">
        <f t="shared" si="454"/>
        <v>0</v>
      </c>
      <c r="AW408" s="176">
        <f t="shared" si="454"/>
        <v>0</v>
      </c>
      <c r="AX408" s="176">
        <f t="shared" si="454"/>
        <v>0</v>
      </c>
      <c r="AY408" s="176">
        <f t="shared" si="454"/>
        <v>0</v>
      </c>
      <c r="AZ408" s="176">
        <f t="shared" si="454"/>
        <v>0</v>
      </c>
      <c r="BA408" s="176">
        <f t="shared" si="454"/>
        <v>0</v>
      </c>
      <c r="BB408" s="176">
        <f t="shared" si="454"/>
        <v>0</v>
      </c>
      <c r="BC408" s="176">
        <f t="shared" si="454"/>
        <v>0</v>
      </c>
      <c r="BD408" s="176">
        <f t="shared" si="454"/>
        <v>0</v>
      </c>
      <c r="BE408" s="176">
        <f t="shared" si="454"/>
        <v>0</v>
      </c>
      <c r="BF408" s="176">
        <f t="shared" si="454"/>
        <v>0</v>
      </c>
      <c r="BG408" s="176">
        <f t="shared" si="453"/>
        <v>0</v>
      </c>
      <c r="BH408" s="176">
        <f t="shared" si="453"/>
        <v>0</v>
      </c>
      <c r="BI408" s="176">
        <f t="shared" si="453"/>
        <v>0</v>
      </c>
      <c r="BJ408" s="176">
        <f t="shared" si="453"/>
        <v>0</v>
      </c>
      <c r="BK408" s="176">
        <f t="shared" si="453"/>
        <v>0</v>
      </c>
      <c r="BL408" s="176">
        <f t="shared" si="453"/>
        <v>0</v>
      </c>
      <c r="BM408" s="176">
        <f t="shared" si="453"/>
        <v>0</v>
      </c>
      <c r="BN408" s="176">
        <f t="shared" si="453"/>
        <v>0</v>
      </c>
      <c r="BO408" s="176">
        <f t="shared" si="453"/>
        <v>0</v>
      </c>
      <c r="BP408" s="176">
        <f t="shared" si="453"/>
        <v>0</v>
      </c>
      <c r="BQ408" s="176">
        <f t="shared" si="453"/>
        <v>0</v>
      </c>
      <c r="BR408" s="176">
        <f t="shared" si="453"/>
        <v>0</v>
      </c>
      <c r="BS408" s="176">
        <f t="shared" si="453"/>
        <v>0</v>
      </c>
      <c r="BT408" s="176">
        <f t="shared" si="453"/>
        <v>0</v>
      </c>
      <c r="BU408" s="176">
        <f t="shared" si="453"/>
        <v>0</v>
      </c>
      <c r="BV408" s="176">
        <f t="shared" si="458"/>
        <v>0</v>
      </c>
      <c r="BW408" s="176">
        <f t="shared" si="458"/>
        <v>0</v>
      </c>
      <c r="BX408" s="176">
        <f t="shared" si="458"/>
        <v>0</v>
      </c>
      <c r="BY408" s="176">
        <f t="shared" si="458"/>
        <v>0</v>
      </c>
      <c r="BZ408" s="176">
        <f t="shared" si="458"/>
        <v>0</v>
      </c>
      <c r="CA408" s="176">
        <f t="shared" si="458"/>
        <v>0</v>
      </c>
      <c r="CB408" s="176">
        <f t="shared" si="458"/>
        <v>0</v>
      </c>
      <c r="CC408" s="176">
        <f t="shared" si="458"/>
        <v>0</v>
      </c>
      <c r="CD408" s="176">
        <f t="shared" si="458"/>
        <v>0</v>
      </c>
      <c r="CE408" s="176">
        <f t="shared" si="458"/>
        <v>0</v>
      </c>
      <c r="CF408" s="176">
        <f t="shared" si="458"/>
        <v>0</v>
      </c>
      <c r="CG408" s="176">
        <f t="shared" si="458"/>
        <v>0</v>
      </c>
      <c r="CH408" s="176">
        <f t="shared" si="458"/>
        <v>0</v>
      </c>
      <c r="CI408" s="176">
        <f t="shared" si="458"/>
        <v>0</v>
      </c>
      <c r="CJ408" s="176">
        <f t="shared" si="466"/>
        <v>0</v>
      </c>
      <c r="CK408" s="176">
        <f t="shared" si="466"/>
        <v>0</v>
      </c>
      <c r="CL408" s="176">
        <f t="shared" si="466"/>
        <v>0</v>
      </c>
      <c r="CM408" s="176">
        <f t="shared" si="464"/>
        <v>0</v>
      </c>
      <c r="CN408" s="176">
        <f t="shared" si="464"/>
        <v>0</v>
      </c>
      <c r="CO408" s="176">
        <f t="shared" si="464"/>
        <v>0</v>
      </c>
      <c r="CP408" s="176">
        <f t="shared" si="464"/>
        <v>0</v>
      </c>
      <c r="CQ408" s="176">
        <f t="shared" si="464"/>
        <v>0</v>
      </c>
      <c r="CR408" s="176">
        <f t="shared" si="464"/>
        <v>0</v>
      </c>
      <c r="CS408" s="176">
        <f t="shared" si="464"/>
        <v>0</v>
      </c>
      <c r="CT408" s="176">
        <f t="shared" si="464"/>
        <v>0</v>
      </c>
      <c r="CU408" s="176">
        <f t="shared" si="464"/>
        <v>0</v>
      </c>
      <c r="CV408" s="176">
        <f t="shared" si="464"/>
        <v>0</v>
      </c>
      <c r="CW408" s="176">
        <f t="shared" si="465"/>
        <v>0</v>
      </c>
      <c r="CX408" s="176">
        <f t="shared" si="465"/>
        <v>0</v>
      </c>
      <c r="CY408" s="176">
        <f t="shared" si="465"/>
        <v>0</v>
      </c>
      <c r="CZ408" s="176">
        <f t="shared" si="465"/>
        <v>0</v>
      </c>
      <c r="DA408" s="176">
        <f t="shared" si="465"/>
        <v>0</v>
      </c>
      <c r="DB408" s="176">
        <f t="shared" si="465"/>
        <v>0</v>
      </c>
      <c r="DC408" s="176">
        <f t="shared" si="465"/>
        <v>0</v>
      </c>
      <c r="DD408" s="176">
        <f t="shared" si="465"/>
        <v>0</v>
      </c>
      <c r="DE408" s="176">
        <f t="shared" si="465"/>
        <v>0</v>
      </c>
      <c r="DF408" s="176">
        <f t="shared" si="465"/>
        <v>0</v>
      </c>
    </row>
    <row r="409" spans="2:110" ht="12.75" customHeight="1" x14ac:dyDescent="0.25">
      <c r="B409" s="174"/>
      <c r="C409" s="174"/>
      <c r="D409" s="174">
        <f t="shared" si="455"/>
        <v>0</v>
      </c>
      <c r="E409"/>
      <c r="F409"/>
      <c r="G409" s="177">
        <v>396</v>
      </c>
      <c r="H409" s="176">
        <f t="shared" si="456"/>
        <v>61.40053083801245</v>
      </c>
      <c r="I409" s="176">
        <f t="shared" si="457"/>
        <v>0</v>
      </c>
      <c r="K409" s="176">
        <f t="shared" si="462"/>
        <v>0</v>
      </c>
      <c r="L409" s="176">
        <f t="shared" si="462"/>
        <v>0</v>
      </c>
      <c r="M409" s="176">
        <f t="shared" si="462"/>
        <v>0</v>
      </c>
      <c r="N409" s="176">
        <f t="shared" si="462"/>
        <v>0</v>
      </c>
      <c r="O409" s="176">
        <f t="shared" si="462"/>
        <v>0</v>
      </c>
      <c r="P409" s="176">
        <f t="shared" si="462"/>
        <v>0</v>
      </c>
      <c r="Q409" s="176">
        <f t="shared" si="462"/>
        <v>0</v>
      </c>
      <c r="R409" s="176">
        <f t="shared" si="462"/>
        <v>0</v>
      </c>
      <c r="S409" s="176">
        <f t="shared" si="462"/>
        <v>0</v>
      </c>
      <c r="T409" s="176">
        <f t="shared" si="462"/>
        <v>0</v>
      </c>
      <c r="U409" s="176">
        <f t="shared" si="462"/>
        <v>0</v>
      </c>
      <c r="V409" s="176">
        <f t="shared" si="462"/>
        <v>0</v>
      </c>
      <c r="W409" s="176">
        <f t="shared" si="462"/>
        <v>0</v>
      </c>
      <c r="X409" s="176">
        <f t="shared" si="462"/>
        <v>0</v>
      </c>
      <c r="Y409" s="176">
        <f t="shared" si="462"/>
        <v>0</v>
      </c>
      <c r="Z409" s="176">
        <f t="shared" si="462"/>
        <v>0</v>
      </c>
      <c r="AA409" s="176">
        <f t="shared" si="463"/>
        <v>0</v>
      </c>
      <c r="AB409" s="176">
        <f t="shared" si="463"/>
        <v>0</v>
      </c>
      <c r="AC409" s="176">
        <f t="shared" si="463"/>
        <v>0</v>
      </c>
      <c r="AD409" s="176">
        <f t="shared" si="463"/>
        <v>0</v>
      </c>
      <c r="AE409" s="176">
        <f t="shared" si="463"/>
        <v>0</v>
      </c>
      <c r="AF409" s="176">
        <f t="shared" si="463"/>
        <v>0</v>
      </c>
      <c r="AG409" s="176">
        <f t="shared" si="463"/>
        <v>0</v>
      </c>
      <c r="AH409" s="176">
        <f t="shared" si="463"/>
        <v>0</v>
      </c>
      <c r="AI409" s="176">
        <f t="shared" si="463"/>
        <v>0</v>
      </c>
      <c r="AJ409" s="176">
        <f t="shared" si="463"/>
        <v>0</v>
      </c>
      <c r="AK409" s="176">
        <f t="shared" si="463"/>
        <v>0</v>
      </c>
      <c r="AL409" s="176">
        <f t="shared" si="463"/>
        <v>0</v>
      </c>
      <c r="AM409" s="176">
        <f t="shared" si="463"/>
        <v>0</v>
      </c>
      <c r="AN409" s="176">
        <f t="shared" si="463"/>
        <v>0</v>
      </c>
      <c r="AO409" s="176">
        <f t="shared" si="463"/>
        <v>0</v>
      </c>
      <c r="AP409" s="176">
        <f t="shared" si="463"/>
        <v>0</v>
      </c>
      <c r="AQ409" s="176">
        <f t="shared" si="454"/>
        <v>0</v>
      </c>
      <c r="AR409" s="176">
        <f t="shared" si="454"/>
        <v>0</v>
      </c>
      <c r="AS409" s="176">
        <f t="shared" si="454"/>
        <v>0</v>
      </c>
      <c r="AT409" s="176">
        <f t="shared" si="454"/>
        <v>0</v>
      </c>
      <c r="AU409" s="176">
        <f t="shared" si="454"/>
        <v>0</v>
      </c>
      <c r="AV409" s="176">
        <f t="shared" si="454"/>
        <v>0</v>
      </c>
      <c r="AW409" s="176">
        <f t="shared" si="454"/>
        <v>0</v>
      </c>
      <c r="AX409" s="176">
        <f t="shared" si="454"/>
        <v>0</v>
      </c>
      <c r="AY409" s="176">
        <f t="shared" si="454"/>
        <v>0</v>
      </c>
      <c r="AZ409" s="176">
        <f t="shared" si="454"/>
        <v>0</v>
      </c>
      <c r="BA409" s="176">
        <f t="shared" si="454"/>
        <v>0</v>
      </c>
      <c r="BB409" s="176">
        <f t="shared" si="454"/>
        <v>0</v>
      </c>
      <c r="BC409" s="176">
        <f t="shared" si="454"/>
        <v>0</v>
      </c>
      <c r="BD409" s="176">
        <f t="shared" si="454"/>
        <v>0</v>
      </c>
      <c r="BE409" s="176">
        <f t="shared" si="454"/>
        <v>0</v>
      </c>
      <c r="BF409" s="176">
        <f t="shared" si="454"/>
        <v>0</v>
      </c>
      <c r="BG409" s="176">
        <f t="shared" si="453"/>
        <v>0</v>
      </c>
      <c r="BH409" s="176">
        <f t="shared" si="453"/>
        <v>0</v>
      </c>
      <c r="BI409" s="176">
        <f t="shared" si="453"/>
        <v>0</v>
      </c>
      <c r="BJ409" s="176">
        <f t="shared" si="453"/>
        <v>0</v>
      </c>
      <c r="BK409" s="176">
        <f t="shared" si="453"/>
        <v>0</v>
      </c>
      <c r="BL409" s="176">
        <f t="shared" si="453"/>
        <v>0</v>
      </c>
      <c r="BM409" s="176">
        <f t="shared" si="453"/>
        <v>0</v>
      </c>
      <c r="BN409" s="176">
        <f t="shared" si="453"/>
        <v>0</v>
      </c>
      <c r="BO409" s="176">
        <f t="shared" si="453"/>
        <v>0</v>
      </c>
      <c r="BP409" s="176">
        <f t="shared" si="453"/>
        <v>0</v>
      </c>
      <c r="BQ409" s="176">
        <f t="shared" si="453"/>
        <v>0</v>
      </c>
      <c r="BR409" s="176">
        <f t="shared" si="453"/>
        <v>0</v>
      </c>
      <c r="BS409" s="176">
        <f t="shared" si="453"/>
        <v>0</v>
      </c>
      <c r="BT409" s="176">
        <f t="shared" si="453"/>
        <v>0</v>
      </c>
      <c r="BU409" s="176">
        <f t="shared" si="453"/>
        <v>0</v>
      </c>
      <c r="BV409" s="176">
        <f t="shared" si="458"/>
        <v>0</v>
      </c>
      <c r="BW409" s="176">
        <f t="shared" si="458"/>
        <v>0</v>
      </c>
      <c r="BX409" s="176">
        <f t="shared" si="458"/>
        <v>0</v>
      </c>
      <c r="BY409" s="176">
        <f t="shared" si="458"/>
        <v>0</v>
      </c>
      <c r="BZ409" s="176">
        <f t="shared" si="458"/>
        <v>0</v>
      </c>
      <c r="CA409" s="176">
        <f t="shared" si="458"/>
        <v>0</v>
      </c>
      <c r="CB409" s="176">
        <f t="shared" si="458"/>
        <v>0</v>
      </c>
      <c r="CC409" s="176">
        <f t="shared" si="458"/>
        <v>0</v>
      </c>
      <c r="CD409" s="176">
        <f t="shared" si="458"/>
        <v>0</v>
      </c>
      <c r="CE409" s="176">
        <f t="shared" si="458"/>
        <v>0</v>
      </c>
      <c r="CF409" s="176">
        <f t="shared" si="458"/>
        <v>0</v>
      </c>
      <c r="CG409" s="176">
        <f t="shared" si="458"/>
        <v>0</v>
      </c>
      <c r="CH409" s="176">
        <f t="shared" si="458"/>
        <v>0</v>
      </c>
      <c r="CI409" s="176">
        <f t="shared" si="458"/>
        <v>0</v>
      </c>
      <c r="CJ409" s="176">
        <f t="shared" si="466"/>
        <v>0</v>
      </c>
      <c r="CK409" s="176">
        <f t="shared" si="466"/>
        <v>0</v>
      </c>
      <c r="CL409" s="176">
        <f t="shared" si="466"/>
        <v>0</v>
      </c>
      <c r="CM409" s="176">
        <f t="shared" si="464"/>
        <v>0</v>
      </c>
      <c r="CN409" s="176">
        <f t="shared" si="464"/>
        <v>0</v>
      </c>
      <c r="CO409" s="176">
        <f t="shared" si="464"/>
        <v>0</v>
      </c>
      <c r="CP409" s="176">
        <f t="shared" si="464"/>
        <v>0</v>
      </c>
      <c r="CQ409" s="176">
        <f t="shared" si="464"/>
        <v>0</v>
      </c>
      <c r="CR409" s="176">
        <f t="shared" si="464"/>
        <v>0</v>
      </c>
      <c r="CS409" s="176">
        <f t="shared" si="464"/>
        <v>0</v>
      </c>
      <c r="CT409" s="176">
        <f t="shared" si="464"/>
        <v>0</v>
      </c>
      <c r="CU409" s="176">
        <f t="shared" si="464"/>
        <v>0</v>
      </c>
      <c r="CV409" s="176">
        <f t="shared" si="464"/>
        <v>0</v>
      </c>
      <c r="CW409" s="176">
        <f t="shared" si="465"/>
        <v>0</v>
      </c>
      <c r="CX409" s="176">
        <f t="shared" si="465"/>
        <v>0</v>
      </c>
      <c r="CY409" s="176">
        <f t="shared" si="465"/>
        <v>0</v>
      </c>
      <c r="CZ409" s="176">
        <f t="shared" si="465"/>
        <v>0</v>
      </c>
      <c r="DA409" s="176">
        <f t="shared" si="465"/>
        <v>0</v>
      </c>
      <c r="DB409" s="176">
        <f t="shared" si="465"/>
        <v>0</v>
      </c>
      <c r="DC409" s="176">
        <f t="shared" si="465"/>
        <v>0</v>
      </c>
      <c r="DD409" s="176">
        <f t="shared" si="465"/>
        <v>0</v>
      </c>
      <c r="DE409" s="176">
        <f t="shared" si="465"/>
        <v>0</v>
      </c>
      <c r="DF409" s="176">
        <f t="shared" si="465"/>
        <v>0</v>
      </c>
    </row>
    <row r="410" spans="2:110" ht="12.75" customHeight="1" x14ac:dyDescent="0.25">
      <c r="B410" s="174"/>
      <c r="C410" s="174"/>
      <c r="D410" s="174">
        <f t="shared" si="455"/>
        <v>0</v>
      </c>
      <c r="E410"/>
      <c r="F410"/>
      <c r="G410" s="177">
        <v>397</v>
      </c>
      <c r="H410" s="176">
        <f t="shared" si="456"/>
        <v>61.555582683562989</v>
      </c>
      <c r="I410" s="176">
        <f t="shared" si="457"/>
        <v>0</v>
      </c>
      <c r="K410" s="176">
        <f t="shared" si="462"/>
        <v>0</v>
      </c>
      <c r="L410" s="176">
        <f t="shared" si="462"/>
        <v>0</v>
      </c>
      <c r="M410" s="176">
        <f t="shared" si="462"/>
        <v>0</v>
      </c>
      <c r="N410" s="176">
        <f t="shared" si="462"/>
        <v>0</v>
      </c>
      <c r="O410" s="176">
        <f t="shared" si="462"/>
        <v>0</v>
      </c>
      <c r="P410" s="176">
        <f t="shared" si="462"/>
        <v>0</v>
      </c>
      <c r="Q410" s="176">
        <f t="shared" si="462"/>
        <v>0</v>
      </c>
      <c r="R410" s="176">
        <f t="shared" si="462"/>
        <v>0</v>
      </c>
      <c r="S410" s="176">
        <f t="shared" si="462"/>
        <v>0</v>
      </c>
      <c r="T410" s="176">
        <f t="shared" si="462"/>
        <v>0</v>
      </c>
      <c r="U410" s="176">
        <f t="shared" si="462"/>
        <v>0</v>
      </c>
      <c r="V410" s="176">
        <f t="shared" si="462"/>
        <v>0</v>
      </c>
      <c r="W410" s="176">
        <f t="shared" si="462"/>
        <v>0</v>
      </c>
      <c r="X410" s="176">
        <f t="shared" si="462"/>
        <v>0</v>
      </c>
      <c r="Y410" s="176">
        <f t="shared" si="462"/>
        <v>0</v>
      </c>
      <c r="Z410" s="176">
        <f t="shared" si="462"/>
        <v>0</v>
      </c>
      <c r="AA410" s="176">
        <f t="shared" si="463"/>
        <v>0</v>
      </c>
      <c r="AB410" s="176">
        <f t="shared" si="463"/>
        <v>0</v>
      </c>
      <c r="AC410" s="176">
        <f t="shared" si="463"/>
        <v>0</v>
      </c>
      <c r="AD410" s="176">
        <f t="shared" si="463"/>
        <v>0</v>
      </c>
      <c r="AE410" s="176">
        <f t="shared" si="463"/>
        <v>0</v>
      </c>
      <c r="AF410" s="176">
        <f t="shared" si="463"/>
        <v>0</v>
      </c>
      <c r="AG410" s="176">
        <f t="shared" si="463"/>
        <v>0</v>
      </c>
      <c r="AH410" s="176">
        <f t="shared" si="463"/>
        <v>0</v>
      </c>
      <c r="AI410" s="176">
        <f t="shared" si="463"/>
        <v>0</v>
      </c>
      <c r="AJ410" s="176">
        <f t="shared" si="463"/>
        <v>0</v>
      </c>
      <c r="AK410" s="176">
        <f t="shared" si="463"/>
        <v>0</v>
      </c>
      <c r="AL410" s="176">
        <f t="shared" si="463"/>
        <v>0</v>
      </c>
      <c r="AM410" s="176">
        <f t="shared" si="463"/>
        <v>0</v>
      </c>
      <c r="AN410" s="176">
        <f t="shared" si="463"/>
        <v>0</v>
      </c>
      <c r="AO410" s="176">
        <f t="shared" si="463"/>
        <v>0</v>
      </c>
      <c r="AP410" s="176">
        <f t="shared" si="463"/>
        <v>0</v>
      </c>
      <c r="AQ410" s="176">
        <f t="shared" si="454"/>
        <v>0</v>
      </c>
      <c r="AR410" s="176">
        <f t="shared" si="454"/>
        <v>0</v>
      </c>
      <c r="AS410" s="176">
        <f t="shared" si="454"/>
        <v>0</v>
      </c>
      <c r="AT410" s="176">
        <f t="shared" si="454"/>
        <v>0</v>
      </c>
      <c r="AU410" s="176">
        <f t="shared" si="454"/>
        <v>0</v>
      </c>
      <c r="AV410" s="176">
        <f t="shared" si="454"/>
        <v>0</v>
      </c>
      <c r="AW410" s="176">
        <f t="shared" si="454"/>
        <v>0</v>
      </c>
      <c r="AX410" s="176">
        <f t="shared" si="454"/>
        <v>0</v>
      </c>
      <c r="AY410" s="176">
        <f t="shared" si="454"/>
        <v>0</v>
      </c>
      <c r="AZ410" s="176">
        <f t="shared" si="454"/>
        <v>0</v>
      </c>
      <c r="BA410" s="176">
        <f t="shared" si="454"/>
        <v>0</v>
      </c>
      <c r="BB410" s="176">
        <f t="shared" si="454"/>
        <v>0</v>
      </c>
      <c r="BC410" s="176">
        <f t="shared" si="454"/>
        <v>0</v>
      </c>
      <c r="BD410" s="176">
        <f t="shared" si="454"/>
        <v>0</v>
      </c>
      <c r="BE410" s="176">
        <f t="shared" si="454"/>
        <v>0</v>
      </c>
      <c r="BF410" s="176">
        <f t="shared" si="454"/>
        <v>0</v>
      </c>
      <c r="BG410" s="176">
        <f t="shared" si="453"/>
        <v>0</v>
      </c>
      <c r="BH410" s="176">
        <f t="shared" si="453"/>
        <v>0</v>
      </c>
      <c r="BI410" s="176">
        <f t="shared" si="453"/>
        <v>0</v>
      </c>
      <c r="BJ410" s="176">
        <f t="shared" si="453"/>
        <v>0</v>
      </c>
      <c r="BK410" s="176">
        <f t="shared" si="453"/>
        <v>0</v>
      </c>
      <c r="BL410" s="176">
        <f t="shared" si="453"/>
        <v>0</v>
      </c>
      <c r="BM410" s="176">
        <f t="shared" si="453"/>
        <v>0</v>
      </c>
      <c r="BN410" s="176">
        <f t="shared" si="453"/>
        <v>0</v>
      </c>
      <c r="BO410" s="176">
        <f t="shared" si="453"/>
        <v>0</v>
      </c>
      <c r="BP410" s="176">
        <f t="shared" si="453"/>
        <v>0</v>
      </c>
      <c r="BQ410" s="176">
        <f t="shared" si="453"/>
        <v>0</v>
      </c>
      <c r="BR410" s="176">
        <f t="shared" si="453"/>
        <v>0</v>
      </c>
      <c r="BS410" s="176">
        <f t="shared" si="453"/>
        <v>0</v>
      </c>
      <c r="BT410" s="176">
        <f t="shared" si="453"/>
        <v>0</v>
      </c>
      <c r="BU410" s="176">
        <f t="shared" si="453"/>
        <v>0</v>
      </c>
      <c r="BV410" s="176">
        <f t="shared" si="458"/>
        <v>0</v>
      </c>
      <c r="BW410" s="176">
        <f t="shared" si="458"/>
        <v>0</v>
      </c>
      <c r="BX410" s="176">
        <f t="shared" si="458"/>
        <v>0</v>
      </c>
      <c r="BY410" s="176">
        <f t="shared" si="458"/>
        <v>0</v>
      </c>
      <c r="BZ410" s="176">
        <f t="shared" si="458"/>
        <v>0</v>
      </c>
      <c r="CA410" s="176">
        <f t="shared" si="458"/>
        <v>0</v>
      </c>
      <c r="CB410" s="176">
        <f t="shared" si="458"/>
        <v>0</v>
      </c>
      <c r="CC410" s="176">
        <f t="shared" si="458"/>
        <v>0</v>
      </c>
      <c r="CD410" s="176">
        <f t="shared" si="458"/>
        <v>0</v>
      </c>
      <c r="CE410" s="176">
        <f t="shared" si="458"/>
        <v>0</v>
      </c>
      <c r="CF410" s="176">
        <f t="shared" si="458"/>
        <v>0</v>
      </c>
      <c r="CG410" s="176">
        <f t="shared" si="458"/>
        <v>0</v>
      </c>
      <c r="CH410" s="176">
        <f t="shared" si="458"/>
        <v>0</v>
      </c>
      <c r="CI410" s="176">
        <f t="shared" si="458"/>
        <v>0</v>
      </c>
      <c r="CJ410" s="176">
        <f t="shared" si="466"/>
        <v>0</v>
      </c>
      <c r="CK410" s="176">
        <f t="shared" si="466"/>
        <v>0</v>
      </c>
      <c r="CL410" s="176">
        <f t="shared" si="466"/>
        <v>0</v>
      </c>
      <c r="CM410" s="176">
        <f t="shared" si="464"/>
        <v>0</v>
      </c>
      <c r="CN410" s="176">
        <f t="shared" si="464"/>
        <v>0</v>
      </c>
      <c r="CO410" s="176">
        <f t="shared" si="464"/>
        <v>0</v>
      </c>
      <c r="CP410" s="176">
        <f t="shared" si="464"/>
        <v>0</v>
      </c>
      <c r="CQ410" s="176">
        <f t="shared" si="464"/>
        <v>0</v>
      </c>
      <c r="CR410" s="176">
        <f t="shared" si="464"/>
        <v>0</v>
      </c>
      <c r="CS410" s="176">
        <f t="shared" si="464"/>
        <v>0</v>
      </c>
      <c r="CT410" s="176">
        <f t="shared" si="464"/>
        <v>0</v>
      </c>
      <c r="CU410" s="176">
        <f t="shared" si="464"/>
        <v>0</v>
      </c>
      <c r="CV410" s="176">
        <f t="shared" si="464"/>
        <v>0</v>
      </c>
      <c r="CW410" s="176">
        <f t="shared" si="465"/>
        <v>0</v>
      </c>
      <c r="CX410" s="176">
        <f t="shared" si="465"/>
        <v>0</v>
      </c>
      <c r="CY410" s="176">
        <f t="shared" si="465"/>
        <v>0</v>
      </c>
      <c r="CZ410" s="176">
        <f t="shared" si="465"/>
        <v>0</v>
      </c>
      <c r="DA410" s="176">
        <f t="shared" si="465"/>
        <v>0</v>
      </c>
      <c r="DB410" s="176">
        <f t="shared" si="465"/>
        <v>0</v>
      </c>
      <c r="DC410" s="176">
        <f t="shared" si="465"/>
        <v>0</v>
      </c>
      <c r="DD410" s="176">
        <f t="shared" si="465"/>
        <v>0</v>
      </c>
      <c r="DE410" s="176">
        <f t="shared" si="465"/>
        <v>0</v>
      </c>
      <c r="DF410" s="176">
        <f t="shared" si="465"/>
        <v>0</v>
      </c>
    </row>
    <row r="411" spans="2:110" ht="12.75" customHeight="1" x14ac:dyDescent="0.25">
      <c r="B411" s="174"/>
      <c r="C411" s="174"/>
      <c r="D411" s="174">
        <f t="shared" si="455"/>
        <v>0</v>
      </c>
      <c r="E411"/>
      <c r="F411"/>
      <c r="G411" s="177">
        <v>398</v>
      </c>
      <c r="H411" s="176">
        <f t="shared" si="456"/>
        <v>61.710634529113527</v>
      </c>
      <c r="I411" s="176">
        <f t="shared" si="457"/>
        <v>0</v>
      </c>
      <c r="K411" s="176">
        <f t="shared" si="462"/>
        <v>0</v>
      </c>
      <c r="L411" s="176">
        <f t="shared" si="462"/>
        <v>0</v>
      </c>
      <c r="M411" s="176">
        <f t="shared" si="462"/>
        <v>0</v>
      </c>
      <c r="N411" s="176">
        <f t="shared" si="462"/>
        <v>0</v>
      </c>
      <c r="O411" s="176">
        <f t="shared" si="462"/>
        <v>0</v>
      </c>
      <c r="P411" s="176">
        <f t="shared" si="462"/>
        <v>0</v>
      </c>
      <c r="Q411" s="176">
        <f t="shared" si="462"/>
        <v>0</v>
      </c>
      <c r="R411" s="176">
        <f t="shared" si="462"/>
        <v>0</v>
      </c>
      <c r="S411" s="176">
        <f t="shared" si="462"/>
        <v>0</v>
      </c>
      <c r="T411" s="176">
        <f t="shared" si="462"/>
        <v>0</v>
      </c>
      <c r="U411" s="176">
        <f t="shared" si="462"/>
        <v>0</v>
      </c>
      <c r="V411" s="176">
        <f t="shared" si="462"/>
        <v>0</v>
      </c>
      <c r="W411" s="176">
        <f t="shared" si="462"/>
        <v>0</v>
      </c>
      <c r="X411" s="176">
        <f t="shared" si="462"/>
        <v>0</v>
      </c>
      <c r="Y411" s="176">
        <f t="shared" si="462"/>
        <v>0</v>
      </c>
      <c r="Z411" s="176">
        <f t="shared" si="462"/>
        <v>0</v>
      </c>
      <c r="AA411" s="176">
        <f t="shared" si="463"/>
        <v>0</v>
      </c>
      <c r="AB411" s="176">
        <f t="shared" si="463"/>
        <v>0</v>
      </c>
      <c r="AC411" s="176">
        <f t="shared" si="463"/>
        <v>0</v>
      </c>
      <c r="AD411" s="176">
        <f t="shared" si="463"/>
        <v>0</v>
      </c>
      <c r="AE411" s="176">
        <f t="shared" si="463"/>
        <v>0</v>
      </c>
      <c r="AF411" s="176">
        <f t="shared" si="463"/>
        <v>0</v>
      </c>
      <c r="AG411" s="176">
        <f t="shared" si="463"/>
        <v>0</v>
      </c>
      <c r="AH411" s="176">
        <f t="shared" si="463"/>
        <v>0</v>
      </c>
      <c r="AI411" s="176">
        <f t="shared" si="463"/>
        <v>0</v>
      </c>
      <c r="AJ411" s="176">
        <f t="shared" si="463"/>
        <v>0</v>
      </c>
      <c r="AK411" s="176">
        <f t="shared" si="463"/>
        <v>0</v>
      </c>
      <c r="AL411" s="176">
        <f t="shared" si="463"/>
        <v>0</v>
      </c>
      <c r="AM411" s="176">
        <f t="shared" si="463"/>
        <v>0</v>
      </c>
      <c r="AN411" s="176">
        <f t="shared" si="463"/>
        <v>0</v>
      </c>
      <c r="AO411" s="176">
        <f t="shared" si="463"/>
        <v>0</v>
      </c>
      <c r="AP411" s="176">
        <f t="shared" si="463"/>
        <v>0</v>
      </c>
      <c r="AQ411" s="176">
        <f t="shared" si="454"/>
        <v>0</v>
      </c>
      <c r="AR411" s="176">
        <f t="shared" si="454"/>
        <v>0</v>
      </c>
      <c r="AS411" s="176">
        <f t="shared" si="454"/>
        <v>0</v>
      </c>
      <c r="AT411" s="176">
        <f t="shared" si="454"/>
        <v>0</v>
      </c>
      <c r="AU411" s="176">
        <f t="shared" si="454"/>
        <v>0</v>
      </c>
      <c r="AV411" s="176">
        <f t="shared" si="454"/>
        <v>0</v>
      </c>
      <c r="AW411" s="176">
        <f t="shared" si="454"/>
        <v>0</v>
      </c>
      <c r="AX411" s="176">
        <f t="shared" si="454"/>
        <v>0</v>
      </c>
      <c r="AY411" s="176">
        <f t="shared" si="454"/>
        <v>0</v>
      </c>
      <c r="AZ411" s="176">
        <f t="shared" si="454"/>
        <v>0</v>
      </c>
      <c r="BA411" s="176">
        <f t="shared" si="454"/>
        <v>0</v>
      </c>
      <c r="BB411" s="176">
        <f t="shared" si="454"/>
        <v>0</v>
      </c>
      <c r="BC411" s="176">
        <f t="shared" si="454"/>
        <v>0</v>
      </c>
      <c r="BD411" s="176">
        <f t="shared" si="454"/>
        <v>0</v>
      </c>
      <c r="BE411" s="176">
        <f t="shared" si="454"/>
        <v>0</v>
      </c>
      <c r="BF411" s="176">
        <f t="shared" si="454"/>
        <v>0</v>
      </c>
      <c r="BG411" s="176">
        <f t="shared" si="453"/>
        <v>0</v>
      </c>
      <c r="BH411" s="176">
        <f t="shared" si="453"/>
        <v>0</v>
      </c>
      <c r="BI411" s="176">
        <f t="shared" si="453"/>
        <v>0</v>
      </c>
      <c r="BJ411" s="176">
        <f t="shared" si="453"/>
        <v>0</v>
      </c>
      <c r="BK411" s="176">
        <f t="shared" si="453"/>
        <v>0</v>
      </c>
      <c r="BL411" s="176">
        <f t="shared" si="453"/>
        <v>0</v>
      </c>
      <c r="BM411" s="176">
        <f t="shared" si="453"/>
        <v>0</v>
      </c>
      <c r="BN411" s="176">
        <f t="shared" si="453"/>
        <v>0</v>
      </c>
      <c r="BO411" s="176">
        <f t="shared" si="453"/>
        <v>0</v>
      </c>
      <c r="BP411" s="176">
        <f t="shared" si="453"/>
        <v>0</v>
      </c>
      <c r="BQ411" s="176">
        <f t="shared" si="453"/>
        <v>0</v>
      </c>
      <c r="BR411" s="176">
        <f t="shared" si="453"/>
        <v>0</v>
      </c>
      <c r="BS411" s="176">
        <f t="shared" si="453"/>
        <v>0</v>
      </c>
      <c r="BT411" s="176">
        <f t="shared" si="453"/>
        <v>0</v>
      </c>
      <c r="BU411" s="176">
        <f t="shared" si="453"/>
        <v>0</v>
      </c>
      <c r="BV411" s="176">
        <f t="shared" si="458"/>
        <v>0</v>
      </c>
      <c r="BW411" s="176">
        <f t="shared" si="458"/>
        <v>0</v>
      </c>
      <c r="BX411" s="176">
        <f t="shared" si="458"/>
        <v>0</v>
      </c>
      <c r="BY411" s="176">
        <f t="shared" si="458"/>
        <v>0</v>
      </c>
      <c r="BZ411" s="176">
        <f t="shared" si="458"/>
        <v>0</v>
      </c>
      <c r="CA411" s="176">
        <f t="shared" si="458"/>
        <v>0</v>
      </c>
      <c r="CB411" s="176">
        <f t="shared" si="458"/>
        <v>0</v>
      </c>
      <c r="CC411" s="176">
        <f t="shared" si="458"/>
        <v>0</v>
      </c>
      <c r="CD411" s="176">
        <f t="shared" si="458"/>
        <v>0</v>
      </c>
      <c r="CE411" s="176">
        <f t="shared" si="458"/>
        <v>0</v>
      </c>
      <c r="CF411" s="176">
        <f t="shared" si="458"/>
        <v>0</v>
      </c>
      <c r="CG411" s="176">
        <f t="shared" si="458"/>
        <v>0</v>
      </c>
      <c r="CH411" s="176">
        <f t="shared" si="458"/>
        <v>0</v>
      </c>
      <c r="CI411" s="176">
        <f t="shared" si="458"/>
        <v>0</v>
      </c>
      <c r="CJ411" s="176">
        <f t="shared" si="466"/>
        <v>0</v>
      </c>
      <c r="CK411" s="176">
        <f t="shared" si="466"/>
        <v>0</v>
      </c>
      <c r="CL411" s="176">
        <f t="shared" si="466"/>
        <v>0</v>
      </c>
      <c r="CM411" s="176">
        <f t="shared" si="464"/>
        <v>0</v>
      </c>
      <c r="CN411" s="176">
        <f t="shared" si="464"/>
        <v>0</v>
      </c>
      <c r="CO411" s="176">
        <f t="shared" si="464"/>
        <v>0</v>
      </c>
      <c r="CP411" s="176">
        <f t="shared" si="464"/>
        <v>0</v>
      </c>
      <c r="CQ411" s="176">
        <f t="shared" si="464"/>
        <v>0</v>
      </c>
      <c r="CR411" s="176">
        <f t="shared" si="464"/>
        <v>0</v>
      </c>
      <c r="CS411" s="176">
        <f t="shared" si="464"/>
        <v>0</v>
      </c>
      <c r="CT411" s="176">
        <f t="shared" si="464"/>
        <v>0</v>
      </c>
      <c r="CU411" s="176">
        <f t="shared" si="464"/>
        <v>0</v>
      </c>
      <c r="CV411" s="176">
        <f t="shared" si="464"/>
        <v>0</v>
      </c>
      <c r="CW411" s="176">
        <f t="shared" si="465"/>
        <v>0</v>
      </c>
      <c r="CX411" s="176">
        <f t="shared" si="465"/>
        <v>0</v>
      </c>
      <c r="CY411" s="176">
        <f t="shared" si="465"/>
        <v>0</v>
      </c>
      <c r="CZ411" s="176">
        <f t="shared" si="465"/>
        <v>0</v>
      </c>
      <c r="DA411" s="176">
        <f t="shared" si="465"/>
        <v>0</v>
      </c>
      <c r="DB411" s="176">
        <f t="shared" si="465"/>
        <v>0</v>
      </c>
      <c r="DC411" s="176">
        <f t="shared" si="465"/>
        <v>0</v>
      </c>
      <c r="DD411" s="176">
        <f t="shared" si="465"/>
        <v>0</v>
      </c>
      <c r="DE411" s="176">
        <f t="shared" si="465"/>
        <v>0</v>
      </c>
      <c r="DF411" s="176">
        <f t="shared" si="465"/>
        <v>0</v>
      </c>
    </row>
    <row r="412" spans="2:110" ht="12.75" customHeight="1" x14ac:dyDescent="0.25">
      <c r="B412" s="174"/>
      <c r="C412" s="174"/>
      <c r="D412" s="174">
        <f t="shared" si="455"/>
        <v>0</v>
      </c>
      <c r="E412"/>
      <c r="F412"/>
      <c r="G412" s="177">
        <v>399</v>
      </c>
      <c r="H412" s="176">
        <f t="shared" si="456"/>
        <v>61.865686374664065</v>
      </c>
      <c r="I412" s="176">
        <f t="shared" si="457"/>
        <v>0</v>
      </c>
      <c r="K412" s="176">
        <f t="shared" si="462"/>
        <v>0</v>
      </c>
      <c r="L412" s="176">
        <f t="shared" si="462"/>
        <v>0</v>
      </c>
      <c r="M412" s="176">
        <f t="shared" si="462"/>
        <v>0</v>
      </c>
      <c r="N412" s="176">
        <f t="shared" si="462"/>
        <v>0</v>
      </c>
      <c r="O412" s="176">
        <f t="shared" si="462"/>
        <v>0</v>
      </c>
      <c r="P412" s="176">
        <f t="shared" si="462"/>
        <v>0</v>
      </c>
      <c r="Q412" s="176">
        <f t="shared" si="462"/>
        <v>0</v>
      </c>
      <c r="R412" s="176">
        <f t="shared" si="462"/>
        <v>0</v>
      </c>
      <c r="S412" s="176">
        <f t="shared" si="462"/>
        <v>0</v>
      </c>
      <c r="T412" s="176">
        <f t="shared" si="462"/>
        <v>0</v>
      </c>
      <c r="U412" s="176">
        <f t="shared" si="462"/>
        <v>0</v>
      </c>
      <c r="V412" s="176">
        <f t="shared" si="462"/>
        <v>0</v>
      </c>
      <c r="W412" s="176">
        <f t="shared" si="462"/>
        <v>0</v>
      </c>
      <c r="X412" s="176">
        <f t="shared" si="462"/>
        <v>0</v>
      </c>
      <c r="Y412" s="176">
        <f t="shared" si="462"/>
        <v>0</v>
      </c>
      <c r="Z412" s="176">
        <f t="shared" si="462"/>
        <v>0</v>
      </c>
      <c r="AA412" s="176">
        <f t="shared" si="463"/>
        <v>0</v>
      </c>
      <c r="AB412" s="176">
        <f t="shared" si="463"/>
        <v>0</v>
      </c>
      <c r="AC412" s="176">
        <f t="shared" si="463"/>
        <v>0</v>
      </c>
      <c r="AD412" s="176">
        <f t="shared" si="463"/>
        <v>0</v>
      </c>
      <c r="AE412" s="176">
        <f t="shared" si="463"/>
        <v>0</v>
      </c>
      <c r="AF412" s="176">
        <f t="shared" si="463"/>
        <v>0</v>
      </c>
      <c r="AG412" s="176">
        <f t="shared" si="463"/>
        <v>0</v>
      </c>
      <c r="AH412" s="176">
        <f t="shared" si="463"/>
        <v>0</v>
      </c>
      <c r="AI412" s="176">
        <f t="shared" si="463"/>
        <v>0</v>
      </c>
      <c r="AJ412" s="176">
        <f t="shared" si="463"/>
        <v>0</v>
      </c>
      <c r="AK412" s="176">
        <f t="shared" si="463"/>
        <v>0</v>
      </c>
      <c r="AL412" s="176">
        <f t="shared" si="463"/>
        <v>0</v>
      </c>
      <c r="AM412" s="176">
        <f t="shared" si="463"/>
        <v>0</v>
      </c>
      <c r="AN412" s="176">
        <f t="shared" si="463"/>
        <v>0</v>
      </c>
      <c r="AO412" s="176">
        <f t="shared" si="463"/>
        <v>0</v>
      </c>
      <c r="AP412" s="176">
        <f t="shared" si="463"/>
        <v>0</v>
      </c>
      <c r="AQ412" s="176">
        <f t="shared" si="454"/>
        <v>0</v>
      </c>
      <c r="AR412" s="176">
        <f t="shared" si="454"/>
        <v>0</v>
      </c>
      <c r="AS412" s="176">
        <f t="shared" si="454"/>
        <v>0</v>
      </c>
      <c r="AT412" s="176">
        <f t="shared" si="454"/>
        <v>0</v>
      </c>
      <c r="AU412" s="176">
        <f t="shared" si="454"/>
        <v>0</v>
      </c>
      <c r="AV412" s="176">
        <f t="shared" si="454"/>
        <v>0</v>
      </c>
      <c r="AW412" s="176">
        <f t="shared" si="454"/>
        <v>0</v>
      </c>
      <c r="AX412" s="176">
        <f t="shared" si="454"/>
        <v>0</v>
      </c>
      <c r="AY412" s="176">
        <f t="shared" si="454"/>
        <v>0</v>
      </c>
      <c r="AZ412" s="176">
        <f t="shared" si="454"/>
        <v>0</v>
      </c>
      <c r="BA412" s="176">
        <f t="shared" si="454"/>
        <v>0</v>
      </c>
      <c r="BB412" s="176">
        <f t="shared" si="454"/>
        <v>0</v>
      </c>
      <c r="BC412" s="176">
        <f t="shared" si="454"/>
        <v>0</v>
      </c>
      <c r="BD412" s="176">
        <f t="shared" si="454"/>
        <v>0</v>
      </c>
      <c r="BE412" s="176">
        <f t="shared" si="454"/>
        <v>0</v>
      </c>
      <c r="BF412" s="176">
        <f t="shared" ref="BF412" si="467">+NORMDIST($H412,BF$12,BF$13,FALSE)</f>
        <v>0</v>
      </c>
      <c r="BG412" s="176">
        <f t="shared" si="453"/>
        <v>0</v>
      </c>
      <c r="BH412" s="176">
        <f t="shared" si="453"/>
        <v>0</v>
      </c>
      <c r="BI412" s="176">
        <f t="shared" si="453"/>
        <v>0</v>
      </c>
      <c r="BJ412" s="176">
        <f t="shared" si="453"/>
        <v>0</v>
      </c>
      <c r="BK412" s="176">
        <f t="shared" si="453"/>
        <v>0</v>
      </c>
      <c r="BL412" s="176">
        <f t="shared" si="453"/>
        <v>0</v>
      </c>
      <c r="BM412" s="176">
        <f t="shared" si="453"/>
        <v>0</v>
      </c>
      <c r="BN412" s="176">
        <f t="shared" si="453"/>
        <v>0</v>
      </c>
      <c r="BO412" s="176">
        <f t="shared" si="453"/>
        <v>0</v>
      </c>
      <c r="BP412" s="176">
        <f t="shared" si="453"/>
        <v>0</v>
      </c>
      <c r="BQ412" s="176">
        <f t="shared" si="453"/>
        <v>0</v>
      </c>
      <c r="BR412" s="176">
        <f t="shared" si="453"/>
        <v>0</v>
      </c>
      <c r="BS412" s="176">
        <f t="shared" si="453"/>
        <v>0</v>
      </c>
      <c r="BT412" s="176">
        <f t="shared" si="453"/>
        <v>0</v>
      </c>
      <c r="BU412" s="176">
        <f t="shared" si="453"/>
        <v>0</v>
      </c>
      <c r="BV412" s="176">
        <f t="shared" si="458"/>
        <v>0</v>
      </c>
      <c r="BW412" s="176">
        <f t="shared" si="458"/>
        <v>0</v>
      </c>
      <c r="BX412" s="176">
        <f t="shared" si="458"/>
        <v>0</v>
      </c>
      <c r="BY412" s="176">
        <f t="shared" si="458"/>
        <v>0</v>
      </c>
      <c r="BZ412" s="176">
        <f t="shared" si="458"/>
        <v>0</v>
      </c>
      <c r="CA412" s="176">
        <f t="shared" si="458"/>
        <v>0</v>
      </c>
      <c r="CB412" s="176">
        <f t="shared" si="458"/>
        <v>0</v>
      </c>
      <c r="CC412" s="176">
        <f t="shared" si="458"/>
        <v>0</v>
      </c>
      <c r="CD412" s="176">
        <f t="shared" si="458"/>
        <v>0</v>
      </c>
      <c r="CE412" s="176">
        <f t="shared" si="458"/>
        <v>0</v>
      </c>
      <c r="CF412" s="176">
        <f t="shared" si="458"/>
        <v>0</v>
      </c>
      <c r="CG412" s="176">
        <f t="shared" si="458"/>
        <v>0</v>
      </c>
      <c r="CH412" s="176">
        <f t="shared" si="458"/>
        <v>0</v>
      </c>
      <c r="CI412" s="176">
        <f t="shared" si="458"/>
        <v>0</v>
      </c>
      <c r="CJ412" s="176">
        <f t="shared" si="466"/>
        <v>0</v>
      </c>
      <c r="CK412" s="176">
        <f t="shared" si="466"/>
        <v>0</v>
      </c>
      <c r="CL412" s="176">
        <f t="shared" si="466"/>
        <v>0</v>
      </c>
      <c r="CM412" s="176">
        <f t="shared" si="464"/>
        <v>0</v>
      </c>
      <c r="CN412" s="176">
        <f t="shared" si="464"/>
        <v>0</v>
      </c>
      <c r="CO412" s="176">
        <f t="shared" si="464"/>
        <v>0</v>
      </c>
      <c r="CP412" s="176">
        <f t="shared" si="464"/>
        <v>0</v>
      </c>
      <c r="CQ412" s="176">
        <f t="shared" si="464"/>
        <v>0</v>
      </c>
      <c r="CR412" s="176">
        <f t="shared" si="464"/>
        <v>0</v>
      </c>
      <c r="CS412" s="176">
        <f t="shared" si="464"/>
        <v>0</v>
      </c>
      <c r="CT412" s="176">
        <f t="shared" si="464"/>
        <v>0</v>
      </c>
      <c r="CU412" s="176">
        <f t="shared" si="464"/>
        <v>0</v>
      </c>
      <c r="CV412" s="176">
        <f t="shared" si="464"/>
        <v>0</v>
      </c>
      <c r="CW412" s="176">
        <f t="shared" si="465"/>
        <v>0</v>
      </c>
      <c r="CX412" s="176">
        <f t="shared" si="465"/>
        <v>0</v>
      </c>
      <c r="CY412" s="176">
        <f t="shared" si="465"/>
        <v>0</v>
      </c>
      <c r="CZ412" s="176">
        <f t="shared" si="465"/>
        <v>0</v>
      </c>
      <c r="DA412" s="176">
        <f t="shared" si="465"/>
        <v>0</v>
      </c>
      <c r="DB412" s="176">
        <f t="shared" si="465"/>
        <v>0</v>
      </c>
      <c r="DC412" s="176">
        <f t="shared" si="465"/>
        <v>0</v>
      </c>
      <c r="DD412" s="176">
        <f t="shared" si="465"/>
        <v>0</v>
      </c>
      <c r="DE412" s="176">
        <f t="shared" si="465"/>
        <v>0</v>
      </c>
      <c r="DF412" s="176">
        <f t="shared" si="465"/>
        <v>0</v>
      </c>
    </row>
    <row r="413" spans="2:110" ht="12.75" customHeight="1" x14ac:dyDescent="0.25">
      <c r="B413" s="174"/>
      <c r="C413" s="174"/>
      <c r="D413" s="174">
        <f t="shared" si="455"/>
        <v>0</v>
      </c>
      <c r="E413"/>
      <c r="F413"/>
      <c r="G413" s="177">
        <v>400</v>
      </c>
      <c r="H413" s="176">
        <f t="shared" si="456"/>
        <v>62.020738220214596</v>
      </c>
      <c r="I413" s="176">
        <f t="shared" si="457"/>
        <v>0</v>
      </c>
      <c r="K413" s="176">
        <f t="shared" si="462"/>
        <v>0</v>
      </c>
      <c r="L413" s="176">
        <f t="shared" si="462"/>
        <v>0</v>
      </c>
      <c r="M413" s="176">
        <f t="shared" si="462"/>
        <v>0</v>
      </c>
      <c r="N413" s="176">
        <f t="shared" si="462"/>
        <v>0</v>
      </c>
      <c r="O413" s="176">
        <f t="shared" si="462"/>
        <v>0</v>
      </c>
      <c r="P413" s="176">
        <f t="shared" si="462"/>
        <v>0</v>
      </c>
      <c r="Q413" s="176">
        <f t="shared" si="462"/>
        <v>0</v>
      </c>
      <c r="R413" s="176">
        <f t="shared" si="462"/>
        <v>0</v>
      </c>
      <c r="S413" s="176">
        <f t="shared" si="462"/>
        <v>0</v>
      </c>
      <c r="T413" s="176">
        <f t="shared" si="462"/>
        <v>0</v>
      </c>
      <c r="U413" s="176">
        <f t="shared" si="462"/>
        <v>0</v>
      </c>
      <c r="V413" s="176">
        <f t="shared" si="462"/>
        <v>0</v>
      </c>
      <c r="W413" s="176">
        <f t="shared" si="462"/>
        <v>0</v>
      </c>
      <c r="X413" s="176">
        <f t="shared" si="462"/>
        <v>0</v>
      </c>
      <c r="Y413" s="176">
        <f t="shared" si="462"/>
        <v>0</v>
      </c>
      <c r="Z413" s="176">
        <f t="shared" si="462"/>
        <v>0</v>
      </c>
      <c r="AA413" s="176">
        <f t="shared" si="463"/>
        <v>0</v>
      </c>
      <c r="AB413" s="176">
        <f t="shared" si="463"/>
        <v>0</v>
      </c>
      <c r="AC413" s="176">
        <f t="shared" si="463"/>
        <v>0</v>
      </c>
      <c r="AD413" s="176">
        <f t="shared" si="463"/>
        <v>0</v>
      </c>
      <c r="AE413" s="176">
        <f t="shared" si="463"/>
        <v>0</v>
      </c>
      <c r="AF413" s="176">
        <f t="shared" si="463"/>
        <v>0</v>
      </c>
      <c r="AG413" s="176">
        <f t="shared" si="463"/>
        <v>0</v>
      </c>
      <c r="AH413" s="176">
        <f t="shared" si="463"/>
        <v>0</v>
      </c>
      <c r="AI413" s="176">
        <f t="shared" si="463"/>
        <v>0</v>
      </c>
      <c r="AJ413" s="176">
        <f t="shared" si="463"/>
        <v>0</v>
      </c>
      <c r="AK413" s="176">
        <f t="shared" si="463"/>
        <v>0</v>
      </c>
      <c r="AL413" s="176">
        <f t="shared" si="463"/>
        <v>0</v>
      </c>
      <c r="AM413" s="176">
        <f t="shared" si="463"/>
        <v>0</v>
      </c>
      <c r="AN413" s="176">
        <f t="shared" si="463"/>
        <v>0</v>
      </c>
      <c r="AO413" s="176">
        <f t="shared" si="463"/>
        <v>0</v>
      </c>
      <c r="AP413" s="176">
        <f t="shared" si="463"/>
        <v>0</v>
      </c>
      <c r="AQ413" s="176">
        <f t="shared" ref="AQ413:BF428" si="468">+NORMDIST($H413,AQ$12,AQ$13,FALSE)</f>
        <v>0</v>
      </c>
      <c r="AR413" s="176">
        <f t="shared" si="468"/>
        <v>0</v>
      </c>
      <c r="AS413" s="176">
        <f t="shared" si="468"/>
        <v>0</v>
      </c>
      <c r="AT413" s="176">
        <f t="shared" si="468"/>
        <v>0</v>
      </c>
      <c r="AU413" s="176">
        <f t="shared" si="468"/>
        <v>0</v>
      </c>
      <c r="AV413" s="176">
        <f t="shared" si="468"/>
        <v>0</v>
      </c>
      <c r="AW413" s="176">
        <f t="shared" si="468"/>
        <v>0</v>
      </c>
      <c r="AX413" s="176">
        <f t="shared" si="468"/>
        <v>0</v>
      </c>
      <c r="AY413" s="176">
        <f t="shared" si="468"/>
        <v>0</v>
      </c>
      <c r="AZ413" s="176">
        <f t="shared" si="468"/>
        <v>0</v>
      </c>
      <c r="BA413" s="176">
        <f t="shared" si="468"/>
        <v>0</v>
      </c>
      <c r="BB413" s="176">
        <f t="shared" si="468"/>
        <v>0</v>
      </c>
      <c r="BC413" s="176">
        <f t="shared" si="468"/>
        <v>0</v>
      </c>
      <c r="BD413" s="176">
        <f t="shared" si="468"/>
        <v>0</v>
      </c>
      <c r="BE413" s="176">
        <f t="shared" si="468"/>
        <v>0</v>
      </c>
      <c r="BF413" s="176">
        <f t="shared" si="468"/>
        <v>0</v>
      </c>
      <c r="BG413" s="176">
        <f t="shared" si="453"/>
        <v>0</v>
      </c>
      <c r="BH413" s="176">
        <f t="shared" si="453"/>
        <v>0</v>
      </c>
      <c r="BI413" s="176">
        <f t="shared" si="453"/>
        <v>0</v>
      </c>
      <c r="BJ413" s="176">
        <f t="shared" si="453"/>
        <v>0</v>
      </c>
      <c r="BK413" s="176">
        <f t="shared" si="453"/>
        <v>0</v>
      </c>
      <c r="BL413" s="176">
        <f t="shared" si="453"/>
        <v>0</v>
      </c>
      <c r="BM413" s="176">
        <f t="shared" si="453"/>
        <v>0</v>
      </c>
      <c r="BN413" s="176">
        <f t="shared" si="453"/>
        <v>0</v>
      </c>
      <c r="BO413" s="176">
        <f t="shared" si="453"/>
        <v>0</v>
      </c>
      <c r="BP413" s="176">
        <f t="shared" si="453"/>
        <v>0</v>
      </c>
      <c r="BQ413" s="176">
        <f t="shared" si="453"/>
        <v>0</v>
      </c>
      <c r="BR413" s="176">
        <f t="shared" si="453"/>
        <v>0</v>
      </c>
      <c r="BS413" s="176">
        <f t="shared" si="453"/>
        <v>0</v>
      </c>
      <c r="BT413" s="176">
        <f t="shared" si="453"/>
        <v>0</v>
      </c>
      <c r="BU413" s="176">
        <f t="shared" si="453"/>
        <v>0</v>
      </c>
      <c r="BV413" s="176">
        <f t="shared" si="458"/>
        <v>0</v>
      </c>
      <c r="BW413" s="176">
        <f t="shared" si="458"/>
        <v>0</v>
      </c>
      <c r="BX413" s="176">
        <f t="shared" si="458"/>
        <v>0</v>
      </c>
      <c r="BY413" s="176">
        <f t="shared" si="458"/>
        <v>0</v>
      </c>
      <c r="BZ413" s="176">
        <f t="shared" si="458"/>
        <v>0</v>
      </c>
      <c r="CA413" s="176">
        <f t="shared" si="458"/>
        <v>0</v>
      </c>
      <c r="CB413" s="176">
        <f t="shared" si="458"/>
        <v>0</v>
      </c>
      <c r="CC413" s="176">
        <f t="shared" si="458"/>
        <v>0</v>
      </c>
      <c r="CD413" s="176">
        <f t="shared" si="458"/>
        <v>0</v>
      </c>
      <c r="CE413" s="176">
        <f t="shared" si="458"/>
        <v>0</v>
      </c>
      <c r="CF413" s="176">
        <f t="shared" si="458"/>
        <v>0</v>
      </c>
      <c r="CG413" s="176">
        <f t="shared" si="458"/>
        <v>0</v>
      </c>
      <c r="CH413" s="176">
        <f t="shared" si="458"/>
        <v>0</v>
      </c>
      <c r="CI413" s="176">
        <f t="shared" si="458"/>
        <v>0</v>
      </c>
      <c r="CJ413" s="176">
        <f t="shared" si="466"/>
        <v>0</v>
      </c>
      <c r="CK413" s="176">
        <f t="shared" si="466"/>
        <v>0</v>
      </c>
      <c r="CL413" s="176">
        <f t="shared" si="466"/>
        <v>0</v>
      </c>
      <c r="CM413" s="176">
        <f t="shared" si="464"/>
        <v>0</v>
      </c>
      <c r="CN413" s="176">
        <f t="shared" si="464"/>
        <v>0</v>
      </c>
      <c r="CO413" s="176">
        <f t="shared" si="464"/>
        <v>0</v>
      </c>
      <c r="CP413" s="176">
        <f t="shared" si="464"/>
        <v>0</v>
      </c>
      <c r="CQ413" s="176">
        <f t="shared" si="464"/>
        <v>0</v>
      </c>
      <c r="CR413" s="176">
        <f t="shared" si="464"/>
        <v>0</v>
      </c>
      <c r="CS413" s="176">
        <f t="shared" si="464"/>
        <v>0</v>
      </c>
      <c r="CT413" s="176">
        <f t="shared" si="464"/>
        <v>0</v>
      </c>
      <c r="CU413" s="176">
        <f t="shared" si="464"/>
        <v>0</v>
      </c>
      <c r="CV413" s="176">
        <f t="shared" si="464"/>
        <v>0</v>
      </c>
      <c r="CW413" s="176">
        <f t="shared" si="465"/>
        <v>0</v>
      </c>
      <c r="CX413" s="176">
        <f t="shared" si="465"/>
        <v>0</v>
      </c>
      <c r="CY413" s="176">
        <f t="shared" si="465"/>
        <v>0</v>
      </c>
      <c r="CZ413" s="176">
        <f t="shared" si="465"/>
        <v>0</v>
      </c>
      <c r="DA413" s="176">
        <f t="shared" si="465"/>
        <v>0</v>
      </c>
      <c r="DB413" s="176">
        <f t="shared" si="465"/>
        <v>0</v>
      </c>
      <c r="DC413" s="176">
        <f t="shared" si="465"/>
        <v>0</v>
      </c>
      <c r="DD413" s="176">
        <f t="shared" si="465"/>
        <v>0</v>
      </c>
      <c r="DE413" s="176">
        <f t="shared" si="465"/>
        <v>0</v>
      </c>
      <c r="DF413" s="176">
        <f t="shared" si="465"/>
        <v>0</v>
      </c>
    </row>
    <row r="414" spans="2:110" ht="12.75" customHeight="1" x14ac:dyDescent="0.25">
      <c r="B414" s="174"/>
      <c r="C414" s="174"/>
      <c r="D414" s="174">
        <f t="shared" si="455"/>
        <v>0</v>
      </c>
      <c r="E414"/>
      <c r="F414"/>
      <c r="G414" s="177">
        <v>401</v>
      </c>
      <c r="H414" s="176">
        <f t="shared" si="456"/>
        <v>62.175790065765135</v>
      </c>
      <c r="I414" s="176">
        <f t="shared" si="457"/>
        <v>0</v>
      </c>
      <c r="K414" s="176">
        <f t="shared" si="462"/>
        <v>0</v>
      </c>
      <c r="L414" s="176">
        <f t="shared" si="462"/>
        <v>0</v>
      </c>
      <c r="M414" s="176">
        <f t="shared" si="462"/>
        <v>0</v>
      </c>
      <c r="N414" s="176">
        <f t="shared" si="462"/>
        <v>0</v>
      </c>
      <c r="O414" s="176">
        <f t="shared" si="462"/>
        <v>0</v>
      </c>
      <c r="P414" s="176">
        <f t="shared" si="462"/>
        <v>0</v>
      </c>
      <c r="Q414" s="176">
        <f t="shared" si="462"/>
        <v>0</v>
      </c>
      <c r="R414" s="176">
        <f t="shared" si="462"/>
        <v>0</v>
      </c>
      <c r="S414" s="176">
        <f t="shared" si="462"/>
        <v>0</v>
      </c>
      <c r="T414" s="176">
        <f t="shared" si="462"/>
        <v>0</v>
      </c>
      <c r="U414" s="176">
        <f t="shared" si="462"/>
        <v>0</v>
      </c>
      <c r="V414" s="176">
        <f t="shared" si="462"/>
        <v>0</v>
      </c>
      <c r="W414" s="176">
        <f t="shared" si="462"/>
        <v>0</v>
      </c>
      <c r="X414" s="176">
        <f t="shared" si="462"/>
        <v>0</v>
      </c>
      <c r="Y414" s="176">
        <f t="shared" si="462"/>
        <v>0</v>
      </c>
      <c r="Z414" s="176">
        <f t="shared" si="462"/>
        <v>0</v>
      </c>
      <c r="AA414" s="176">
        <f t="shared" si="463"/>
        <v>0</v>
      </c>
      <c r="AB414" s="176">
        <f t="shared" si="463"/>
        <v>0</v>
      </c>
      <c r="AC414" s="176">
        <f t="shared" si="463"/>
        <v>0</v>
      </c>
      <c r="AD414" s="176">
        <f t="shared" si="463"/>
        <v>0</v>
      </c>
      <c r="AE414" s="176">
        <f t="shared" si="463"/>
        <v>0</v>
      </c>
      <c r="AF414" s="176">
        <f t="shared" si="463"/>
        <v>0</v>
      </c>
      <c r="AG414" s="176">
        <f t="shared" si="463"/>
        <v>0</v>
      </c>
      <c r="AH414" s="176">
        <f t="shared" si="463"/>
        <v>0</v>
      </c>
      <c r="AI414" s="176">
        <f t="shared" si="463"/>
        <v>0</v>
      </c>
      <c r="AJ414" s="176">
        <f t="shared" si="463"/>
        <v>0</v>
      </c>
      <c r="AK414" s="176">
        <f t="shared" si="463"/>
        <v>0</v>
      </c>
      <c r="AL414" s="176">
        <f t="shared" si="463"/>
        <v>0</v>
      </c>
      <c r="AM414" s="176">
        <f t="shared" si="463"/>
        <v>0</v>
      </c>
      <c r="AN414" s="176">
        <f t="shared" si="463"/>
        <v>0</v>
      </c>
      <c r="AO414" s="176">
        <f t="shared" si="463"/>
        <v>0</v>
      </c>
      <c r="AP414" s="176">
        <f t="shared" si="463"/>
        <v>0</v>
      </c>
      <c r="AQ414" s="176">
        <f t="shared" si="468"/>
        <v>0</v>
      </c>
      <c r="AR414" s="176">
        <f t="shared" si="468"/>
        <v>0</v>
      </c>
      <c r="AS414" s="176">
        <f t="shared" si="468"/>
        <v>0</v>
      </c>
      <c r="AT414" s="176">
        <f t="shared" si="468"/>
        <v>0</v>
      </c>
      <c r="AU414" s="176">
        <f t="shared" si="468"/>
        <v>0</v>
      </c>
      <c r="AV414" s="176">
        <f t="shared" si="468"/>
        <v>0</v>
      </c>
      <c r="AW414" s="176">
        <f t="shared" si="468"/>
        <v>0</v>
      </c>
      <c r="AX414" s="176">
        <f t="shared" si="468"/>
        <v>0</v>
      </c>
      <c r="AY414" s="176">
        <f t="shared" si="468"/>
        <v>0</v>
      </c>
      <c r="AZ414" s="176">
        <f t="shared" si="468"/>
        <v>0</v>
      </c>
      <c r="BA414" s="176">
        <f t="shared" si="468"/>
        <v>0</v>
      </c>
      <c r="BB414" s="176">
        <f t="shared" si="468"/>
        <v>0</v>
      </c>
      <c r="BC414" s="176">
        <f t="shared" si="468"/>
        <v>0</v>
      </c>
      <c r="BD414" s="176">
        <f t="shared" si="468"/>
        <v>0</v>
      </c>
      <c r="BE414" s="176">
        <f t="shared" si="468"/>
        <v>0</v>
      </c>
      <c r="BF414" s="176">
        <f t="shared" si="468"/>
        <v>0</v>
      </c>
      <c r="BG414" s="176">
        <f t="shared" si="453"/>
        <v>0</v>
      </c>
      <c r="BH414" s="176">
        <f t="shared" si="453"/>
        <v>0</v>
      </c>
      <c r="BI414" s="176">
        <f t="shared" si="453"/>
        <v>0</v>
      </c>
      <c r="BJ414" s="176">
        <f t="shared" si="453"/>
        <v>0</v>
      </c>
      <c r="BK414" s="176">
        <f t="shared" si="453"/>
        <v>0</v>
      </c>
      <c r="BL414" s="176">
        <f t="shared" si="453"/>
        <v>0</v>
      </c>
      <c r="BM414" s="176">
        <f t="shared" si="453"/>
        <v>0</v>
      </c>
      <c r="BN414" s="176">
        <f t="shared" si="453"/>
        <v>0</v>
      </c>
      <c r="BO414" s="176">
        <f t="shared" si="453"/>
        <v>0</v>
      </c>
      <c r="BP414" s="176">
        <f t="shared" si="453"/>
        <v>0</v>
      </c>
      <c r="BQ414" s="176">
        <f t="shared" si="453"/>
        <v>0</v>
      </c>
      <c r="BR414" s="176">
        <f t="shared" si="453"/>
        <v>0</v>
      </c>
      <c r="BS414" s="176">
        <f t="shared" si="453"/>
        <v>0</v>
      </c>
      <c r="BT414" s="176">
        <f t="shared" si="453"/>
        <v>0</v>
      </c>
      <c r="BU414" s="176">
        <f t="shared" si="453"/>
        <v>0</v>
      </c>
      <c r="BV414" s="176">
        <f t="shared" si="458"/>
        <v>0</v>
      </c>
      <c r="BW414" s="176">
        <f t="shared" si="458"/>
        <v>0</v>
      </c>
      <c r="BX414" s="176">
        <f t="shared" si="458"/>
        <v>0</v>
      </c>
      <c r="BY414" s="176">
        <f t="shared" si="458"/>
        <v>0</v>
      </c>
      <c r="BZ414" s="176">
        <f t="shared" si="458"/>
        <v>0</v>
      </c>
      <c r="CA414" s="176">
        <f t="shared" si="458"/>
        <v>0</v>
      </c>
      <c r="CB414" s="176">
        <f t="shared" si="458"/>
        <v>0</v>
      </c>
      <c r="CC414" s="176">
        <f t="shared" si="458"/>
        <v>0</v>
      </c>
      <c r="CD414" s="176">
        <f t="shared" si="458"/>
        <v>0</v>
      </c>
      <c r="CE414" s="176">
        <f t="shared" si="458"/>
        <v>0</v>
      </c>
      <c r="CF414" s="176">
        <f t="shared" si="458"/>
        <v>0</v>
      </c>
      <c r="CG414" s="176">
        <f t="shared" si="458"/>
        <v>0</v>
      </c>
      <c r="CH414" s="176">
        <f t="shared" si="458"/>
        <v>0</v>
      </c>
      <c r="CI414" s="176">
        <f t="shared" si="458"/>
        <v>0</v>
      </c>
      <c r="CJ414" s="176">
        <f t="shared" si="466"/>
        <v>0</v>
      </c>
      <c r="CK414" s="176">
        <f t="shared" si="466"/>
        <v>0</v>
      </c>
      <c r="CL414" s="176">
        <f t="shared" si="466"/>
        <v>0</v>
      </c>
      <c r="CM414" s="176">
        <f t="shared" si="464"/>
        <v>0</v>
      </c>
      <c r="CN414" s="176">
        <f t="shared" si="464"/>
        <v>0</v>
      </c>
      <c r="CO414" s="176">
        <f t="shared" si="464"/>
        <v>0</v>
      </c>
      <c r="CP414" s="176">
        <f t="shared" si="464"/>
        <v>0</v>
      </c>
      <c r="CQ414" s="176">
        <f t="shared" si="464"/>
        <v>0</v>
      </c>
      <c r="CR414" s="176">
        <f t="shared" si="464"/>
        <v>0</v>
      </c>
      <c r="CS414" s="176">
        <f t="shared" si="464"/>
        <v>0</v>
      </c>
      <c r="CT414" s="176">
        <f t="shared" si="464"/>
        <v>0</v>
      </c>
      <c r="CU414" s="176">
        <f t="shared" si="464"/>
        <v>0</v>
      </c>
      <c r="CV414" s="176">
        <f t="shared" si="464"/>
        <v>0</v>
      </c>
      <c r="CW414" s="176">
        <f t="shared" si="464"/>
        <v>0</v>
      </c>
      <c r="CX414" s="176">
        <f t="shared" si="464"/>
        <v>0</v>
      </c>
      <c r="CY414" s="176">
        <f t="shared" si="464"/>
        <v>0</v>
      </c>
      <c r="CZ414" s="176">
        <f t="shared" si="464"/>
        <v>0</v>
      </c>
      <c r="DA414" s="176">
        <f t="shared" si="464"/>
        <v>0</v>
      </c>
      <c r="DB414" s="176">
        <f t="shared" si="464"/>
        <v>0</v>
      </c>
      <c r="DC414" s="176">
        <f t="shared" si="465"/>
        <v>0</v>
      </c>
      <c r="DD414" s="176">
        <f t="shared" si="465"/>
        <v>0</v>
      </c>
      <c r="DE414" s="176">
        <f t="shared" si="465"/>
        <v>0</v>
      </c>
      <c r="DF414" s="176">
        <f t="shared" si="465"/>
        <v>0</v>
      </c>
    </row>
    <row r="415" spans="2:110" ht="12.75" customHeight="1" x14ac:dyDescent="0.25">
      <c r="B415" s="174"/>
      <c r="C415" s="174"/>
      <c r="D415" s="174">
        <f t="shared" si="455"/>
        <v>0</v>
      </c>
      <c r="E415"/>
      <c r="F415"/>
      <c r="G415" s="177">
        <v>402</v>
      </c>
      <c r="H415" s="176">
        <f t="shared" si="456"/>
        <v>62.330841911315673</v>
      </c>
      <c r="I415" s="176">
        <f t="shared" si="457"/>
        <v>0</v>
      </c>
      <c r="K415" s="176">
        <f t="shared" si="462"/>
        <v>0</v>
      </c>
      <c r="L415" s="176">
        <f t="shared" si="462"/>
        <v>0</v>
      </c>
      <c r="M415" s="176">
        <f t="shared" si="462"/>
        <v>0</v>
      </c>
      <c r="N415" s="176">
        <f t="shared" si="462"/>
        <v>0</v>
      </c>
      <c r="O415" s="176">
        <f t="shared" si="462"/>
        <v>0</v>
      </c>
      <c r="P415" s="176">
        <f t="shared" si="462"/>
        <v>0</v>
      </c>
      <c r="Q415" s="176">
        <f t="shared" si="462"/>
        <v>0</v>
      </c>
      <c r="R415" s="176">
        <f t="shared" si="462"/>
        <v>0</v>
      </c>
      <c r="S415" s="176">
        <f t="shared" si="462"/>
        <v>0</v>
      </c>
      <c r="T415" s="176">
        <f t="shared" si="462"/>
        <v>0</v>
      </c>
      <c r="U415" s="176">
        <f t="shared" si="462"/>
        <v>0</v>
      </c>
      <c r="V415" s="176">
        <f t="shared" si="462"/>
        <v>0</v>
      </c>
      <c r="W415" s="176">
        <f t="shared" si="462"/>
        <v>0</v>
      </c>
      <c r="X415" s="176">
        <f t="shared" si="462"/>
        <v>0</v>
      </c>
      <c r="Y415" s="176">
        <f t="shared" si="462"/>
        <v>0</v>
      </c>
      <c r="Z415" s="176">
        <f t="shared" si="462"/>
        <v>0</v>
      </c>
      <c r="AA415" s="176">
        <f t="shared" si="463"/>
        <v>0</v>
      </c>
      <c r="AB415" s="176">
        <f t="shared" si="463"/>
        <v>0</v>
      </c>
      <c r="AC415" s="176">
        <f t="shared" si="463"/>
        <v>0</v>
      </c>
      <c r="AD415" s="176">
        <f t="shared" si="463"/>
        <v>0</v>
      </c>
      <c r="AE415" s="176">
        <f t="shared" si="463"/>
        <v>0</v>
      </c>
      <c r="AF415" s="176">
        <f t="shared" si="463"/>
        <v>0</v>
      </c>
      <c r="AG415" s="176">
        <f t="shared" si="463"/>
        <v>0</v>
      </c>
      <c r="AH415" s="176">
        <f t="shared" si="463"/>
        <v>0</v>
      </c>
      <c r="AI415" s="176">
        <f t="shared" si="463"/>
        <v>0</v>
      </c>
      <c r="AJ415" s="176">
        <f t="shared" si="463"/>
        <v>0</v>
      </c>
      <c r="AK415" s="176">
        <f t="shared" si="463"/>
        <v>0</v>
      </c>
      <c r="AL415" s="176">
        <f t="shared" si="463"/>
        <v>0</v>
      </c>
      <c r="AM415" s="176">
        <f t="shared" si="463"/>
        <v>0</v>
      </c>
      <c r="AN415" s="176">
        <f t="shared" si="463"/>
        <v>0</v>
      </c>
      <c r="AO415" s="176">
        <f t="shared" si="463"/>
        <v>0</v>
      </c>
      <c r="AP415" s="176">
        <f t="shared" si="463"/>
        <v>0</v>
      </c>
      <c r="AQ415" s="176">
        <f t="shared" si="468"/>
        <v>0</v>
      </c>
      <c r="AR415" s="176">
        <f t="shared" si="468"/>
        <v>0</v>
      </c>
      <c r="AS415" s="176">
        <f t="shared" si="468"/>
        <v>0</v>
      </c>
      <c r="AT415" s="176">
        <f t="shared" si="468"/>
        <v>0</v>
      </c>
      <c r="AU415" s="176">
        <f t="shared" si="468"/>
        <v>0</v>
      </c>
      <c r="AV415" s="176">
        <f t="shared" si="468"/>
        <v>0</v>
      </c>
      <c r="AW415" s="176">
        <f t="shared" si="468"/>
        <v>0</v>
      </c>
      <c r="AX415" s="176">
        <f t="shared" si="468"/>
        <v>0</v>
      </c>
      <c r="AY415" s="176">
        <f t="shared" si="468"/>
        <v>0</v>
      </c>
      <c r="AZ415" s="176">
        <f t="shared" si="468"/>
        <v>0</v>
      </c>
      <c r="BA415" s="176">
        <f t="shared" si="468"/>
        <v>0</v>
      </c>
      <c r="BB415" s="176">
        <f t="shared" si="468"/>
        <v>0</v>
      </c>
      <c r="BC415" s="176">
        <f t="shared" si="468"/>
        <v>0</v>
      </c>
      <c r="BD415" s="176">
        <f t="shared" si="468"/>
        <v>0</v>
      </c>
      <c r="BE415" s="176">
        <f t="shared" si="468"/>
        <v>0</v>
      </c>
      <c r="BF415" s="176">
        <f t="shared" si="468"/>
        <v>0</v>
      </c>
      <c r="BG415" s="176">
        <f t="shared" si="453"/>
        <v>0</v>
      </c>
      <c r="BH415" s="176">
        <f t="shared" si="453"/>
        <v>0</v>
      </c>
      <c r="BI415" s="176">
        <f t="shared" si="453"/>
        <v>0</v>
      </c>
      <c r="BJ415" s="176">
        <f t="shared" si="453"/>
        <v>0</v>
      </c>
      <c r="BK415" s="176">
        <f t="shared" si="453"/>
        <v>0</v>
      </c>
      <c r="BL415" s="176">
        <f t="shared" si="453"/>
        <v>0</v>
      </c>
      <c r="BM415" s="176">
        <f t="shared" si="453"/>
        <v>0</v>
      </c>
      <c r="BN415" s="176">
        <f t="shared" si="453"/>
        <v>0</v>
      </c>
      <c r="BO415" s="176">
        <f t="shared" si="453"/>
        <v>0</v>
      </c>
      <c r="BP415" s="176">
        <f t="shared" si="453"/>
        <v>0</v>
      </c>
      <c r="BQ415" s="176">
        <f t="shared" si="453"/>
        <v>0</v>
      </c>
      <c r="BR415" s="176">
        <f t="shared" si="453"/>
        <v>0</v>
      </c>
      <c r="BS415" s="176">
        <f t="shared" si="453"/>
        <v>0</v>
      </c>
      <c r="BT415" s="176">
        <f t="shared" si="453"/>
        <v>0</v>
      </c>
      <c r="BU415" s="176">
        <f t="shared" si="453"/>
        <v>0</v>
      </c>
      <c r="BV415" s="176">
        <f t="shared" si="458"/>
        <v>0</v>
      </c>
      <c r="BW415" s="176">
        <f t="shared" si="458"/>
        <v>0</v>
      </c>
      <c r="BX415" s="176">
        <f t="shared" si="458"/>
        <v>0</v>
      </c>
      <c r="BY415" s="176">
        <f t="shared" si="458"/>
        <v>0</v>
      </c>
      <c r="BZ415" s="176">
        <f t="shared" si="458"/>
        <v>0</v>
      </c>
      <c r="CA415" s="176">
        <f t="shared" si="458"/>
        <v>0</v>
      </c>
      <c r="CB415" s="176">
        <f t="shared" si="458"/>
        <v>0</v>
      </c>
      <c r="CC415" s="176">
        <f t="shared" si="458"/>
        <v>0</v>
      </c>
      <c r="CD415" s="176">
        <f t="shared" si="458"/>
        <v>0</v>
      </c>
      <c r="CE415" s="176">
        <f t="shared" si="458"/>
        <v>0</v>
      </c>
      <c r="CF415" s="176">
        <f t="shared" si="458"/>
        <v>0</v>
      </c>
      <c r="CG415" s="176">
        <f t="shared" si="458"/>
        <v>0</v>
      </c>
      <c r="CH415" s="176">
        <f t="shared" si="458"/>
        <v>0</v>
      </c>
      <c r="CI415" s="176">
        <f t="shared" si="458"/>
        <v>0</v>
      </c>
      <c r="CJ415" s="176">
        <f t="shared" si="466"/>
        <v>0</v>
      </c>
      <c r="CK415" s="176">
        <f t="shared" si="466"/>
        <v>0</v>
      </c>
      <c r="CL415" s="176">
        <f t="shared" si="466"/>
        <v>0</v>
      </c>
      <c r="CM415" s="176">
        <f t="shared" si="464"/>
        <v>0</v>
      </c>
      <c r="CN415" s="176">
        <f t="shared" si="464"/>
        <v>0</v>
      </c>
      <c r="CO415" s="176">
        <f t="shared" si="464"/>
        <v>0</v>
      </c>
      <c r="CP415" s="176">
        <f t="shared" si="464"/>
        <v>0</v>
      </c>
      <c r="CQ415" s="176">
        <f t="shared" si="464"/>
        <v>0</v>
      </c>
      <c r="CR415" s="176">
        <f t="shared" si="464"/>
        <v>0</v>
      </c>
      <c r="CS415" s="176">
        <f t="shared" si="464"/>
        <v>0</v>
      </c>
      <c r="CT415" s="176">
        <f t="shared" si="464"/>
        <v>0</v>
      </c>
      <c r="CU415" s="176">
        <f t="shared" si="464"/>
        <v>0</v>
      </c>
      <c r="CV415" s="176">
        <f t="shared" si="464"/>
        <v>0</v>
      </c>
      <c r="CW415" s="176">
        <f t="shared" si="465"/>
        <v>0</v>
      </c>
      <c r="CX415" s="176">
        <f t="shared" si="465"/>
        <v>0</v>
      </c>
      <c r="CY415" s="176">
        <f t="shared" si="465"/>
        <v>0</v>
      </c>
      <c r="CZ415" s="176">
        <f t="shared" si="465"/>
        <v>0</v>
      </c>
      <c r="DA415" s="176">
        <f t="shared" si="465"/>
        <v>0</v>
      </c>
      <c r="DB415" s="176">
        <f t="shared" si="465"/>
        <v>0</v>
      </c>
      <c r="DC415" s="176">
        <f t="shared" si="465"/>
        <v>0</v>
      </c>
      <c r="DD415" s="176">
        <f t="shared" si="465"/>
        <v>0</v>
      </c>
      <c r="DE415" s="176">
        <f t="shared" si="465"/>
        <v>0</v>
      </c>
      <c r="DF415" s="176">
        <f t="shared" si="465"/>
        <v>0</v>
      </c>
    </row>
    <row r="416" spans="2:110" ht="12.75" customHeight="1" x14ac:dyDescent="0.25">
      <c r="B416" s="174"/>
      <c r="C416" s="174"/>
      <c r="D416" s="174">
        <f t="shared" si="455"/>
        <v>0</v>
      </c>
      <c r="E416"/>
      <c r="F416"/>
      <c r="G416" s="177">
        <v>403</v>
      </c>
      <c r="H416" s="176">
        <f t="shared" si="456"/>
        <v>62.485893756866211</v>
      </c>
      <c r="I416" s="176">
        <f t="shared" si="457"/>
        <v>0</v>
      </c>
      <c r="K416" s="176">
        <f t="shared" si="462"/>
        <v>0</v>
      </c>
      <c r="L416" s="176">
        <f t="shared" si="462"/>
        <v>0</v>
      </c>
      <c r="M416" s="176">
        <f t="shared" si="462"/>
        <v>0</v>
      </c>
      <c r="N416" s="176">
        <f t="shared" si="462"/>
        <v>0</v>
      </c>
      <c r="O416" s="176">
        <f t="shared" si="462"/>
        <v>0</v>
      </c>
      <c r="P416" s="176">
        <f t="shared" si="462"/>
        <v>0</v>
      </c>
      <c r="Q416" s="176">
        <f t="shared" si="462"/>
        <v>0</v>
      </c>
      <c r="R416" s="176">
        <f t="shared" si="462"/>
        <v>0</v>
      </c>
      <c r="S416" s="176">
        <f t="shared" si="462"/>
        <v>0</v>
      </c>
      <c r="T416" s="176">
        <f t="shared" si="462"/>
        <v>0</v>
      </c>
      <c r="U416" s="176">
        <f t="shared" si="462"/>
        <v>0</v>
      </c>
      <c r="V416" s="176">
        <f t="shared" si="462"/>
        <v>0</v>
      </c>
      <c r="W416" s="176">
        <f t="shared" si="462"/>
        <v>0</v>
      </c>
      <c r="X416" s="176">
        <f t="shared" si="462"/>
        <v>0</v>
      </c>
      <c r="Y416" s="176">
        <f t="shared" si="462"/>
        <v>0</v>
      </c>
      <c r="Z416" s="176">
        <f t="shared" ref="Z416" si="469">+NORMDIST($H416,Z$12,Z$13,FALSE)</f>
        <v>0</v>
      </c>
      <c r="AA416" s="176">
        <f t="shared" si="463"/>
        <v>0</v>
      </c>
      <c r="AB416" s="176">
        <f t="shared" si="463"/>
        <v>0</v>
      </c>
      <c r="AC416" s="176">
        <f t="shared" si="463"/>
        <v>0</v>
      </c>
      <c r="AD416" s="176">
        <f t="shared" si="463"/>
        <v>0</v>
      </c>
      <c r="AE416" s="176">
        <f t="shared" si="463"/>
        <v>0</v>
      </c>
      <c r="AF416" s="176">
        <f t="shared" si="463"/>
        <v>0</v>
      </c>
      <c r="AG416" s="176">
        <f t="shared" si="463"/>
        <v>0</v>
      </c>
      <c r="AH416" s="176">
        <f t="shared" si="463"/>
        <v>0</v>
      </c>
      <c r="AI416" s="176">
        <f t="shared" si="463"/>
        <v>0</v>
      </c>
      <c r="AJ416" s="176">
        <f t="shared" si="463"/>
        <v>0</v>
      </c>
      <c r="AK416" s="176">
        <f t="shared" si="463"/>
        <v>0</v>
      </c>
      <c r="AL416" s="176">
        <f t="shared" si="463"/>
        <v>0</v>
      </c>
      <c r="AM416" s="176">
        <f t="shared" si="463"/>
        <v>0</v>
      </c>
      <c r="AN416" s="176">
        <f t="shared" si="463"/>
        <v>0</v>
      </c>
      <c r="AO416" s="176">
        <f t="shared" si="463"/>
        <v>0</v>
      </c>
      <c r="AP416" s="176">
        <f t="shared" ref="AP416" si="470">+NORMDIST($H416,AP$12,AP$13,FALSE)</f>
        <v>0</v>
      </c>
      <c r="AQ416" s="176">
        <f t="shared" si="468"/>
        <v>0</v>
      </c>
      <c r="AR416" s="176">
        <f t="shared" si="468"/>
        <v>0</v>
      </c>
      <c r="AS416" s="176">
        <f t="shared" si="468"/>
        <v>0</v>
      </c>
      <c r="AT416" s="176">
        <f t="shared" si="468"/>
        <v>0</v>
      </c>
      <c r="AU416" s="176">
        <f t="shared" si="468"/>
        <v>0</v>
      </c>
      <c r="AV416" s="176">
        <f t="shared" si="468"/>
        <v>0</v>
      </c>
      <c r="AW416" s="176">
        <f t="shared" si="468"/>
        <v>0</v>
      </c>
      <c r="AX416" s="176">
        <f t="shared" si="468"/>
        <v>0</v>
      </c>
      <c r="AY416" s="176">
        <f t="shared" si="468"/>
        <v>0</v>
      </c>
      <c r="AZ416" s="176">
        <f t="shared" si="468"/>
        <v>0</v>
      </c>
      <c r="BA416" s="176">
        <f t="shared" si="468"/>
        <v>0</v>
      </c>
      <c r="BB416" s="176">
        <f t="shared" si="468"/>
        <v>0</v>
      </c>
      <c r="BC416" s="176">
        <f t="shared" si="468"/>
        <v>0</v>
      </c>
      <c r="BD416" s="176">
        <f t="shared" si="468"/>
        <v>0</v>
      </c>
      <c r="BE416" s="176">
        <f t="shared" si="468"/>
        <v>0</v>
      </c>
      <c r="BF416" s="176">
        <f t="shared" si="468"/>
        <v>0</v>
      </c>
      <c r="BG416" s="176">
        <f t="shared" ref="BG416:BV431" si="471">+NORMDIST($H416,BG$12,BG$13,FALSE)</f>
        <v>0</v>
      </c>
      <c r="BH416" s="176">
        <f t="shared" si="471"/>
        <v>0</v>
      </c>
      <c r="BI416" s="176">
        <f t="shared" si="471"/>
        <v>0</v>
      </c>
      <c r="BJ416" s="176">
        <f t="shared" si="471"/>
        <v>0</v>
      </c>
      <c r="BK416" s="176">
        <f t="shared" si="471"/>
        <v>0</v>
      </c>
      <c r="BL416" s="176">
        <f t="shared" si="471"/>
        <v>0</v>
      </c>
      <c r="BM416" s="176">
        <f t="shared" si="471"/>
        <v>0</v>
      </c>
      <c r="BN416" s="176">
        <f t="shared" si="471"/>
        <v>0</v>
      </c>
      <c r="BO416" s="176">
        <f t="shared" si="471"/>
        <v>0</v>
      </c>
      <c r="BP416" s="176">
        <f t="shared" si="471"/>
        <v>0</v>
      </c>
      <c r="BQ416" s="176">
        <f t="shared" si="471"/>
        <v>0</v>
      </c>
      <c r="BR416" s="176">
        <f t="shared" si="471"/>
        <v>0</v>
      </c>
      <c r="BS416" s="176">
        <f t="shared" si="471"/>
        <v>0</v>
      </c>
      <c r="BT416" s="176">
        <f t="shared" si="471"/>
        <v>0</v>
      </c>
      <c r="BU416" s="176">
        <f t="shared" si="471"/>
        <v>0</v>
      </c>
      <c r="BV416" s="176">
        <f t="shared" si="471"/>
        <v>0</v>
      </c>
      <c r="BW416" s="176">
        <f t="shared" si="458"/>
        <v>0</v>
      </c>
      <c r="BX416" s="176">
        <f t="shared" si="458"/>
        <v>0</v>
      </c>
      <c r="BY416" s="176">
        <f t="shared" si="458"/>
        <v>0</v>
      </c>
      <c r="BZ416" s="176">
        <f t="shared" si="458"/>
        <v>0</v>
      </c>
      <c r="CA416" s="176">
        <f t="shared" si="458"/>
        <v>0</v>
      </c>
      <c r="CB416" s="176">
        <f t="shared" si="458"/>
        <v>0</v>
      </c>
      <c r="CC416" s="176">
        <f t="shared" si="458"/>
        <v>0</v>
      </c>
      <c r="CD416" s="176">
        <f t="shared" si="458"/>
        <v>0</v>
      </c>
      <c r="CE416" s="176">
        <f t="shared" si="458"/>
        <v>0</v>
      </c>
      <c r="CF416" s="176">
        <f t="shared" si="458"/>
        <v>0</v>
      </c>
      <c r="CG416" s="176">
        <f t="shared" si="458"/>
        <v>0</v>
      </c>
      <c r="CH416" s="176">
        <f t="shared" si="458"/>
        <v>0</v>
      </c>
      <c r="CI416" s="176">
        <f t="shared" si="458"/>
        <v>0</v>
      </c>
      <c r="CJ416" s="176">
        <f t="shared" si="466"/>
        <v>0</v>
      </c>
      <c r="CK416" s="176">
        <f t="shared" si="466"/>
        <v>0</v>
      </c>
      <c r="CL416" s="176">
        <f t="shared" si="466"/>
        <v>0</v>
      </c>
      <c r="CM416" s="176">
        <f t="shared" si="464"/>
        <v>0</v>
      </c>
      <c r="CN416" s="176">
        <f t="shared" si="464"/>
        <v>0</v>
      </c>
      <c r="CO416" s="176">
        <f t="shared" si="464"/>
        <v>0</v>
      </c>
      <c r="CP416" s="176">
        <f t="shared" si="464"/>
        <v>0</v>
      </c>
      <c r="CQ416" s="176">
        <f t="shared" si="464"/>
        <v>0</v>
      </c>
      <c r="CR416" s="176">
        <f t="shared" si="464"/>
        <v>0</v>
      </c>
      <c r="CS416" s="176">
        <f t="shared" si="464"/>
        <v>0</v>
      </c>
      <c r="CT416" s="176">
        <f t="shared" si="464"/>
        <v>0</v>
      </c>
      <c r="CU416" s="176">
        <f t="shared" si="464"/>
        <v>0</v>
      </c>
      <c r="CV416" s="176">
        <f t="shared" si="464"/>
        <v>0</v>
      </c>
      <c r="CW416" s="176">
        <f t="shared" si="464"/>
        <v>0</v>
      </c>
      <c r="CX416" s="176">
        <f t="shared" si="464"/>
        <v>0</v>
      </c>
      <c r="CY416" s="176">
        <f t="shared" si="464"/>
        <v>0</v>
      </c>
      <c r="CZ416" s="176">
        <f t="shared" si="464"/>
        <v>0</v>
      </c>
      <c r="DA416" s="176">
        <f t="shared" si="464"/>
        <v>0</v>
      </c>
      <c r="DB416" s="176">
        <f t="shared" si="464"/>
        <v>0</v>
      </c>
      <c r="DC416" s="176">
        <f t="shared" si="465"/>
        <v>0</v>
      </c>
      <c r="DD416" s="176">
        <f t="shared" si="465"/>
        <v>0</v>
      </c>
      <c r="DE416" s="176">
        <f t="shared" si="465"/>
        <v>0</v>
      </c>
      <c r="DF416" s="176">
        <f t="shared" si="465"/>
        <v>0</v>
      </c>
    </row>
    <row r="417" spans="2:110" ht="12.75" customHeight="1" x14ac:dyDescent="0.25">
      <c r="B417" s="174"/>
      <c r="C417" s="174"/>
      <c r="D417" s="174">
        <f t="shared" si="455"/>
        <v>0</v>
      </c>
      <c r="E417"/>
      <c r="F417"/>
      <c r="G417" s="177">
        <v>404</v>
      </c>
      <c r="H417" s="176">
        <f t="shared" si="456"/>
        <v>62.640945602416743</v>
      </c>
      <c r="I417" s="176">
        <f t="shared" si="457"/>
        <v>0</v>
      </c>
      <c r="K417" s="176">
        <f t="shared" ref="K417:Z432" si="472">+NORMDIST($H417,K$12,K$13,FALSE)</f>
        <v>0</v>
      </c>
      <c r="L417" s="176">
        <f t="shared" si="472"/>
        <v>0</v>
      </c>
      <c r="M417" s="176">
        <f t="shared" si="472"/>
        <v>0</v>
      </c>
      <c r="N417" s="176">
        <f t="shared" si="472"/>
        <v>0</v>
      </c>
      <c r="O417" s="176">
        <f t="shared" si="472"/>
        <v>0</v>
      </c>
      <c r="P417" s="176">
        <f t="shared" si="472"/>
        <v>0</v>
      </c>
      <c r="Q417" s="176">
        <f t="shared" si="472"/>
        <v>0</v>
      </c>
      <c r="R417" s="176">
        <f t="shared" si="472"/>
        <v>0</v>
      </c>
      <c r="S417" s="176">
        <f t="shared" si="472"/>
        <v>0</v>
      </c>
      <c r="T417" s="176">
        <f t="shared" si="472"/>
        <v>0</v>
      </c>
      <c r="U417" s="176">
        <f t="shared" si="472"/>
        <v>0</v>
      </c>
      <c r="V417" s="176">
        <f t="shared" si="472"/>
        <v>0</v>
      </c>
      <c r="W417" s="176">
        <f t="shared" si="472"/>
        <v>0</v>
      </c>
      <c r="X417" s="176">
        <f t="shared" si="472"/>
        <v>0</v>
      </c>
      <c r="Y417" s="176">
        <f t="shared" si="472"/>
        <v>0</v>
      </c>
      <c r="Z417" s="176">
        <f t="shared" si="472"/>
        <v>0</v>
      </c>
      <c r="AA417" s="176">
        <f t="shared" ref="AA417:AP432" si="473">+NORMDIST($H417,AA$12,AA$13,FALSE)</f>
        <v>0</v>
      </c>
      <c r="AB417" s="176">
        <f t="shared" si="473"/>
        <v>0</v>
      </c>
      <c r="AC417" s="176">
        <f t="shared" si="473"/>
        <v>0</v>
      </c>
      <c r="AD417" s="176">
        <f t="shared" si="473"/>
        <v>0</v>
      </c>
      <c r="AE417" s="176">
        <f t="shared" si="473"/>
        <v>0</v>
      </c>
      <c r="AF417" s="176">
        <f t="shared" si="473"/>
        <v>0</v>
      </c>
      <c r="AG417" s="176">
        <f t="shared" si="473"/>
        <v>0</v>
      </c>
      <c r="AH417" s="176">
        <f t="shared" si="473"/>
        <v>0</v>
      </c>
      <c r="AI417" s="176">
        <f t="shared" si="473"/>
        <v>0</v>
      </c>
      <c r="AJ417" s="176">
        <f t="shared" si="473"/>
        <v>0</v>
      </c>
      <c r="AK417" s="176">
        <f t="shared" si="473"/>
        <v>0</v>
      </c>
      <c r="AL417" s="176">
        <f t="shared" si="473"/>
        <v>0</v>
      </c>
      <c r="AM417" s="176">
        <f t="shared" si="473"/>
        <v>0</v>
      </c>
      <c r="AN417" s="176">
        <f t="shared" si="473"/>
        <v>0</v>
      </c>
      <c r="AO417" s="176">
        <f t="shared" si="473"/>
        <v>0</v>
      </c>
      <c r="AP417" s="176">
        <f t="shared" si="473"/>
        <v>0</v>
      </c>
      <c r="AQ417" s="176">
        <f t="shared" si="468"/>
        <v>0</v>
      </c>
      <c r="AR417" s="176">
        <f t="shared" si="468"/>
        <v>0</v>
      </c>
      <c r="AS417" s="176">
        <f t="shared" si="468"/>
        <v>0</v>
      </c>
      <c r="AT417" s="176">
        <f t="shared" si="468"/>
        <v>0</v>
      </c>
      <c r="AU417" s="176">
        <f t="shared" si="468"/>
        <v>0</v>
      </c>
      <c r="AV417" s="176">
        <f t="shared" si="468"/>
        <v>0</v>
      </c>
      <c r="AW417" s="176">
        <f t="shared" si="468"/>
        <v>0</v>
      </c>
      <c r="AX417" s="176">
        <f t="shared" si="468"/>
        <v>0</v>
      </c>
      <c r="AY417" s="176">
        <f t="shared" si="468"/>
        <v>0</v>
      </c>
      <c r="AZ417" s="176">
        <f t="shared" si="468"/>
        <v>0</v>
      </c>
      <c r="BA417" s="176">
        <f t="shared" si="468"/>
        <v>0</v>
      </c>
      <c r="BB417" s="176">
        <f t="shared" si="468"/>
        <v>0</v>
      </c>
      <c r="BC417" s="176">
        <f t="shared" si="468"/>
        <v>0</v>
      </c>
      <c r="BD417" s="176">
        <f t="shared" si="468"/>
        <v>0</v>
      </c>
      <c r="BE417" s="176">
        <f t="shared" si="468"/>
        <v>0</v>
      </c>
      <c r="BF417" s="176">
        <f t="shared" si="468"/>
        <v>0</v>
      </c>
      <c r="BG417" s="176">
        <f t="shared" si="471"/>
        <v>0</v>
      </c>
      <c r="BH417" s="176">
        <f t="shared" si="471"/>
        <v>0</v>
      </c>
      <c r="BI417" s="176">
        <f t="shared" si="471"/>
        <v>0</v>
      </c>
      <c r="BJ417" s="176">
        <f t="shared" si="471"/>
        <v>0</v>
      </c>
      <c r="BK417" s="176">
        <f t="shared" si="471"/>
        <v>0</v>
      </c>
      <c r="BL417" s="176">
        <f t="shared" si="471"/>
        <v>0</v>
      </c>
      <c r="BM417" s="176">
        <f t="shared" si="471"/>
        <v>0</v>
      </c>
      <c r="BN417" s="176">
        <f t="shared" si="471"/>
        <v>0</v>
      </c>
      <c r="BO417" s="176">
        <f t="shared" si="471"/>
        <v>0</v>
      </c>
      <c r="BP417" s="176">
        <f t="shared" si="471"/>
        <v>0</v>
      </c>
      <c r="BQ417" s="176">
        <f t="shared" si="471"/>
        <v>0</v>
      </c>
      <c r="BR417" s="176">
        <f t="shared" si="471"/>
        <v>0</v>
      </c>
      <c r="BS417" s="176">
        <f t="shared" si="471"/>
        <v>0</v>
      </c>
      <c r="BT417" s="176">
        <f t="shared" si="471"/>
        <v>0</v>
      </c>
      <c r="BU417" s="176">
        <f t="shared" si="471"/>
        <v>0</v>
      </c>
      <c r="BV417" s="176">
        <f t="shared" si="471"/>
        <v>0</v>
      </c>
      <c r="BW417" s="176">
        <f t="shared" si="458"/>
        <v>0</v>
      </c>
      <c r="BX417" s="176">
        <f t="shared" si="458"/>
        <v>0</v>
      </c>
      <c r="BY417" s="176">
        <f t="shared" si="458"/>
        <v>0</v>
      </c>
      <c r="BZ417" s="176">
        <f t="shared" si="458"/>
        <v>0</v>
      </c>
      <c r="CA417" s="176">
        <f t="shared" si="458"/>
        <v>0</v>
      </c>
      <c r="CB417" s="176">
        <f t="shared" si="458"/>
        <v>0</v>
      </c>
      <c r="CC417" s="176">
        <f t="shared" si="458"/>
        <v>0</v>
      </c>
      <c r="CD417" s="176">
        <f t="shared" si="458"/>
        <v>0</v>
      </c>
      <c r="CE417" s="176">
        <f t="shared" si="458"/>
        <v>0</v>
      </c>
      <c r="CF417" s="176">
        <f t="shared" si="458"/>
        <v>0</v>
      </c>
      <c r="CG417" s="176">
        <f t="shared" si="458"/>
        <v>0</v>
      </c>
      <c r="CH417" s="176">
        <f t="shared" si="458"/>
        <v>0</v>
      </c>
      <c r="CI417" s="176">
        <f t="shared" si="458"/>
        <v>0</v>
      </c>
      <c r="CJ417" s="176">
        <f t="shared" si="466"/>
        <v>0</v>
      </c>
      <c r="CK417" s="176">
        <f t="shared" si="466"/>
        <v>0</v>
      </c>
      <c r="CL417" s="176">
        <f t="shared" si="466"/>
        <v>0</v>
      </c>
      <c r="CM417" s="176">
        <f t="shared" si="464"/>
        <v>0</v>
      </c>
      <c r="CN417" s="176">
        <f t="shared" si="464"/>
        <v>0</v>
      </c>
      <c r="CO417" s="176">
        <f t="shared" si="464"/>
        <v>0</v>
      </c>
      <c r="CP417" s="176">
        <f t="shared" si="464"/>
        <v>0</v>
      </c>
      <c r="CQ417" s="176">
        <f t="shared" si="464"/>
        <v>0</v>
      </c>
      <c r="CR417" s="176">
        <f t="shared" si="464"/>
        <v>0</v>
      </c>
      <c r="CS417" s="176">
        <f t="shared" si="464"/>
        <v>0</v>
      </c>
      <c r="CT417" s="176">
        <f t="shared" si="464"/>
        <v>0</v>
      </c>
      <c r="CU417" s="176">
        <f t="shared" si="464"/>
        <v>0</v>
      </c>
      <c r="CV417" s="176">
        <f t="shared" si="464"/>
        <v>0</v>
      </c>
      <c r="CW417" s="176">
        <f t="shared" si="465"/>
        <v>0</v>
      </c>
      <c r="CX417" s="176">
        <f t="shared" si="465"/>
        <v>0</v>
      </c>
      <c r="CY417" s="176">
        <f t="shared" si="465"/>
        <v>0</v>
      </c>
      <c r="CZ417" s="176">
        <f t="shared" si="465"/>
        <v>0</v>
      </c>
      <c r="DA417" s="176">
        <f t="shared" si="465"/>
        <v>0</v>
      </c>
      <c r="DB417" s="176">
        <f t="shared" si="465"/>
        <v>0</v>
      </c>
      <c r="DC417" s="176">
        <f t="shared" si="465"/>
        <v>0</v>
      </c>
      <c r="DD417" s="176">
        <f t="shared" si="465"/>
        <v>0</v>
      </c>
      <c r="DE417" s="176">
        <f t="shared" si="465"/>
        <v>0</v>
      </c>
      <c r="DF417" s="176">
        <f t="shared" si="465"/>
        <v>0</v>
      </c>
    </row>
    <row r="418" spans="2:110" ht="12.75" customHeight="1" x14ac:dyDescent="0.25">
      <c r="B418" s="174"/>
      <c r="C418" s="174"/>
      <c r="D418" s="174">
        <f t="shared" si="455"/>
        <v>0</v>
      </c>
      <c r="E418"/>
      <c r="F418"/>
      <c r="G418" s="177">
        <v>405</v>
      </c>
      <c r="H418" s="176">
        <f t="shared" si="456"/>
        <v>62.795997447967281</v>
      </c>
      <c r="I418" s="176">
        <f t="shared" si="457"/>
        <v>0</v>
      </c>
      <c r="K418" s="176">
        <f t="shared" si="472"/>
        <v>0</v>
      </c>
      <c r="L418" s="176">
        <f t="shared" si="472"/>
        <v>0</v>
      </c>
      <c r="M418" s="176">
        <f t="shared" si="472"/>
        <v>0</v>
      </c>
      <c r="N418" s="176">
        <f t="shared" si="472"/>
        <v>0</v>
      </c>
      <c r="O418" s="176">
        <f t="shared" si="472"/>
        <v>0</v>
      </c>
      <c r="P418" s="176">
        <f t="shared" si="472"/>
        <v>0</v>
      </c>
      <c r="Q418" s="176">
        <f t="shared" si="472"/>
        <v>0</v>
      </c>
      <c r="R418" s="176">
        <f t="shared" si="472"/>
        <v>0</v>
      </c>
      <c r="S418" s="176">
        <f t="shared" si="472"/>
        <v>0</v>
      </c>
      <c r="T418" s="176">
        <f t="shared" si="472"/>
        <v>0</v>
      </c>
      <c r="U418" s="176">
        <f t="shared" si="472"/>
        <v>0</v>
      </c>
      <c r="V418" s="176">
        <f t="shared" si="472"/>
        <v>0</v>
      </c>
      <c r="W418" s="176">
        <f t="shared" si="472"/>
        <v>0</v>
      </c>
      <c r="X418" s="176">
        <f t="shared" si="472"/>
        <v>0</v>
      </c>
      <c r="Y418" s="176">
        <f t="shared" si="472"/>
        <v>0</v>
      </c>
      <c r="Z418" s="176">
        <f t="shared" si="472"/>
        <v>0</v>
      </c>
      <c r="AA418" s="176">
        <f t="shared" si="473"/>
        <v>0</v>
      </c>
      <c r="AB418" s="176">
        <f t="shared" si="473"/>
        <v>0</v>
      </c>
      <c r="AC418" s="176">
        <f t="shared" si="473"/>
        <v>0</v>
      </c>
      <c r="AD418" s="176">
        <f t="shared" si="473"/>
        <v>0</v>
      </c>
      <c r="AE418" s="176">
        <f t="shared" si="473"/>
        <v>0</v>
      </c>
      <c r="AF418" s="176">
        <f t="shared" si="473"/>
        <v>0</v>
      </c>
      <c r="AG418" s="176">
        <f t="shared" si="473"/>
        <v>0</v>
      </c>
      <c r="AH418" s="176">
        <f t="shared" si="473"/>
        <v>0</v>
      </c>
      <c r="AI418" s="176">
        <f t="shared" si="473"/>
        <v>0</v>
      </c>
      <c r="AJ418" s="176">
        <f t="shared" si="473"/>
        <v>0</v>
      </c>
      <c r="AK418" s="176">
        <f t="shared" si="473"/>
        <v>0</v>
      </c>
      <c r="AL418" s="176">
        <f t="shared" si="473"/>
        <v>0</v>
      </c>
      <c r="AM418" s="176">
        <f t="shared" si="473"/>
        <v>0</v>
      </c>
      <c r="AN418" s="176">
        <f t="shared" si="473"/>
        <v>0</v>
      </c>
      <c r="AO418" s="176">
        <f t="shared" si="473"/>
        <v>0</v>
      </c>
      <c r="AP418" s="176">
        <f t="shared" si="473"/>
        <v>0</v>
      </c>
      <c r="AQ418" s="176">
        <f t="shared" si="468"/>
        <v>0</v>
      </c>
      <c r="AR418" s="176">
        <f t="shared" si="468"/>
        <v>0</v>
      </c>
      <c r="AS418" s="176">
        <f t="shared" si="468"/>
        <v>0</v>
      </c>
      <c r="AT418" s="176">
        <f t="shared" si="468"/>
        <v>0</v>
      </c>
      <c r="AU418" s="176">
        <f t="shared" si="468"/>
        <v>0</v>
      </c>
      <c r="AV418" s="176">
        <f t="shared" si="468"/>
        <v>0</v>
      </c>
      <c r="AW418" s="176">
        <f t="shared" si="468"/>
        <v>0</v>
      </c>
      <c r="AX418" s="176">
        <f t="shared" si="468"/>
        <v>0</v>
      </c>
      <c r="AY418" s="176">
        <f t="shared" si="468"/>
        <v>0</v>
      </c>
      <c r="AZ418" s="176">
        <f t="shared" si="468"/>
        <v>0</v>
      </c>
      <c r="BA418" s="176">
        <f t="shared" si="468"/>
        <v>0</v>
      </c>
      <c r="BB418" s="176">
        <f t="shared" si="468"/>
        <v>0</v>
      </c>
      <c r="BC418" s="176">
        <f t="shared" si="468"/>
        <v>0</v>
      </c>
      <c r="BD418" s="176">
        <f t="shared" si="468"/>
        <v>0</v>
      </c>
      <c r="BE418" s="176">
        <f t="shared" si="468"/>
        <v>0</v>
      </c>
      <c r="BF418" s="176">
        <f t="shared" si="468"/>
        <v>0</v>
      </c>
      <c r="BG418" s="176">
        <f t="shared" si="471"/>
        <v>0</v>
      </c>
      <c r="BH418" s="176">
        <f t="shared" si="471"/>
        <v>0</v>
      </c>
      <c r="BI418" s="176">
        <f t="shared" si="471"/>
        <v>0</v>
      </c>
      <c r="BJ418" s="176">
        <f t="shared" si="471"/>
        <v>0</v>
      </c>
      <c r="BK418" s="176">
        <f t="shared" si="471"/>
        <v>0</v>
      </c>
      <c r="BL418" s="176">
        <f t="shared" si="471"/>
        <v>0</v>
      </c>
      <c r="BM418" s="176">
        <f t="shared" si="471"/>
        <v>0</v>
      </c>
      <c r="BN418" s="176">
        <f t="shared" si="471"/>
        <v>0</v>
      </c>
      <c r="BO418" s="176">
        <f t="shared" si="471"/>
        <v>0</v>
      </c>
      <c r="BP418" s="176">
        <f t="shared" si="471"/>
        <v>0</v>
      </c>
      <c r="BQ418" s="176">
        <f t="shared" si="471"/>
        <v>0</v>
      </c>
      <c r="BR418" s="176">
        <f t="shared" si="471"/>
        <v>0</v>
      </c>
      <c r="BS418" s="176">
        <f t="shared" si="471"/>
        <v>0</v>
      </c>
      <c r="BT418" s="176">
        <f t="shared" si="471"/>
        <v>0</v>
      </c>
      <c r="BU418" s="176">
        <f t="shared" si="471"/>
        <v>0</v>
      </c>
      <c r="BV418" s="176">
        <f t="shared" si="471"/>
        <v>0</v>
      </c>
      <c r="BW418" s="176">
        <f t="shared" si="458"/>
        <v>0</v>
      </c>
      <c r="BX418" s="176">
        <f t="shared" si="458"/>
        <v>0</v>
      </c>
      <c r="BY418" s="176">
        <f t="shared" si="458"/>
        <v>0</v>
      </c>
      <c r="BZ418" s="176">
        <f t="shared" si="458"/>
        <v>0</v>
      </c>
      <c r="CA418" s="176">
        <f t="shared" si="458"/>
        <v>0</v>
      </c>
      <c r="CB418" s="176">
        <f t="shared" si="458"/>
        <v>0</v>
      </c>
      <c r="CC418" s="176">
        <f t="shared" si="458"/>
        <v>0</v>
      </c>
      <c r="CD418" s="176">
        <f t="shared" si="458"/>
        <v>0</v>
      </c>
      <c r="CE418" s="176">
        <f t="shared" si="458"/>
        <v>0</v>
      </c>
      <c r="CF418" s="176">
        <f t="shared" si="458"/>
        <v>0</v>
      </c>
      <c r="CG418" s="176">
        <f t="shared" si="458"/>
        <v>0</v>
      </c>
      <c r="CH418" s="176">
        <f t="shared" si="458"/>
        <v>0</v>
      </c>
      <c r="CI418" s="176">
        <f t="shared" si="458"/>
        <v>0</v>
      </c>
      <c r="CJ418" s="176">
        <f t="shared" si="466"/>
        <v>0</v>
      </c>
      <c r="CK418" s="176">
        <f t="shared" si="466"/>
        <v>0</v>
      </c>
      <c r="CL418" s="176">
        <f t="shared" si="466"/>
        <v>0</v>
      </c>
      <c r="CM418" s="176">
        <f t="shared" si="464"/>
        <v>0</v>
      </c>
      <c r="CN418" s="176">
        <f t="shared" si="464"/>
        <v>0</v>
      </c>
      <c r="CO418" s="176">
        <f t="shared" si="464"/>
        <v>0</v>
      </c>
      <c r="CP418" s="176">
        <f t="shared" si="464"/>
        <v>0</v>
      </c>
      <c r="CQ418" s="176">
        <f t="shared" si="464"/>
        <v>0</v>
      </c>
      <c r="CR418" s="176">
        <f t="shared" si="464"/>
        <v>0</v>
      </c>
      <c r="CS418" s="176">
        <f t="shared" si="464"/>
        <v>0</v>
      </c>
      <c r="CT418" s="176">
        <f t="shared" si="464"/>
        <v>0</v>
      </c>
      <c r="CU418" s="176">
        <f t="shared" si="464"/>
        <v>0</v>
      </c>
      <c r="CV418" s="176">
        <f t="shared" si="464"/>
        <v>0</v>
      </c>
      <c r="CW418" s="176">
        <f t="shared" si="465"/>
        <v>0</v>
      </c>
      <c r="CX418" s="176">
        <f t="shared" si="465"/>
        <v>0</v>
      </c>
      <c r="CY418" s="176">
        <f t="shared" si="465"/>
        <v>0</v>
      </c>
      <c r="CZ418" s="176">
        <f t="shared" si="465"/>
        <v>0</v>
      </c>
      <c r="DA418" s="176">
        <f t="shared" si="465"/>
        <v>0</v>
      </c>
      <c r="DB418" s="176">
        <f t="shared" si="465"/>
        <v>0</v>
      </c>
      <c r="DC418" s="176">
        <f t="shared" si="465"/>
        <v>0</v>
      </c>
      <c r="DD418" s="176">
        <f t="shared" si="465"/>
        <v>0</v>
      </c>
      <c r="DE418" s="176">
        <f t="shared" si="465"/>
        <v>0</v>
      </c>
      <c r="DF418" s="176">
        <f t="shared" si="465"/>
        <v>0</v>
      </c>
    </row>
    <row r="419" spans="2:110" ht="12.75" customHeight="1" x14ac:dyDescent="0.25">
      <c r="B419" s="174"/>
      <c r="C419" s="174"/>
      <c r="D419" s="174">
        <f t="shared" si="455"/>
        <v>0</v>
      </c>
      <c r="E419"/>
      <c r="F419"/>
      <c r="G419" s="177">
        <v>406</v>
      </c>
      <c r="H419" s="176">
        <f t="shared" si="456"/>
        <v>62.951049293517819</v>
      </c>
      <c r="I419" s="176">
        <f t="shared" si="457"/>
        <v>0</v>
      </c>
      <c r="K419" s="176">
        <f t="shared" si="472"/>
        <v>0</v>
      </c>
      <c r="L419" s="176">
        <f t="shared" si="472"/>
        <v>0</v>
      </c>
      <c r="M419" s="176">
        <f t="shared" si="472"/>
        <v>0</v>
      </c>
      <c r="N419" s="176">
        <f t="shared" si="472"/>
        <v>0</v>
      </c>
      <c r="O419" s="176">
        <f t="shared" si="472"/>
        <v>0</v>
      </c>
      <c r="P419" s="176">
        <f t="shared" si="472"/>
        <v>0</v>
      </c>
      <c r="Q419" s="176">
        <f t="shared" si="472"/>
        <v>0</v>
      </c>
      <c r="R419" s="176">
        <f t="shared" si="472"/>
        <v>0</v>
      </c>
      <c r="S419" s="176">
        <f t="shared" si="472"/>
        <v>0</v>
      </c>
      <c r="T419" s="176">
        <f t="shared" si="472"/>
        <v>0</v>
      </c>
      <c r="U419" s="176">
        <f t="shared" si="472"/>
        <v>0</v>
      </c>
      <c r="V419" s="176">
        <f t="shared" si="472"/>
        <v>0</v>
      </c>
      <c r="W419" s="176">
        <f t="shared" si="472"/>
        <v>0</v>
      </c>
      <c r="X419" s="176">
        <f t="shared" si="472"/>
        <v>0</v>
      </c>
      <c r="Y419" s="176">
        <f t="shared" si="472"/>
        <v>0</v>
      </c>
      <c r="Z419" s="176">
        <f t="shared" si="472"/>
        <v>0</v>
      </c>
      <c r="AA419" s="176">
        <f t="shared" si="473"/>
        <v>0</v>
      </c>
      <c r="AB419" s="176">
        <f t="shared" si="473"/>
        <v>0</v>
      </c>
      <c r="AC419" s="176">
        <f t="shared" si="473"/>
        <v>0</v>
      </c>
      <c r="AD419" s="176">
        <f t="shared" si="473"/>
        <v>0</v>
      </c>
      <c r="AE419" s="176">
        <f t="shared" si="473"/>
        <v>0</v>
      </c>
      <c r="AF419" s="176">
        <f t="shared" si="473"/>
        <v>0</v>
      </c>
      <c r="AG419" s="176">
        <f t="shared" si="473"/>
        <v>0</v>
      </c>
      <c r="AH419" s="176">
        <f t="shared" si="473"/>
        <v>0</v>
      </c>
      <c r="AI419" s="176">
        <f t="shared" si="473"/>
        <v>0</v>
      </c>
      <c r="AJ419" s="176">
        <f t="shared" si="473"/>
        <v>0</v>
      </c>
      <c r="AK419" s="176">
        <f t="shared" si="473"/>
        <v>0</v>
      </c>
      <c r="AL419" s="176">
        <f t="shared" si="473"/>
        <v>0</v>
      </c>
      <c r="AM419" s="176">
        <f t="shared" si="473"/>
        <v>0</v>
      </c>
      <c r="AN419" s="176">
        <f t="shared" si="473"/>
        <v>0</v>
      </c>
      <c r="AO419" s="176">
        <f t="shared" si="473"/>
        <v>0</v>
      </c>
      <c r="AP419" s="176">
        <f t="shared" si="473"/>
        <v>0</v>
      </c>
      <c r="AQ419" s="176">
        <f t="shared" si="468"/>
        <v>0</v>
      </c>
      <c r="AR419" s="176">
        <f t="shared" si="468"/>
        <v>0</v>
      </c>
      <c r="AS419" s="176">
        <f t="shared" si="468"/>
        <v>0</v>
      </c>
      <c r="AT419" s="176">
        <f t="shared" si="468"/>
        <v>0</v>
      </c>
      <c r="AU419" s="176">
        <f t="shared" si="468"/>
        <v>0</v>
      </c>
      <c r="AV419" s="176">
        <f t="shared" si="468"/>
        <v>0</v>
      </c>
      <c r="AW419" s="176">
        <f t="shared" si="468"/>
        <v>0</v>
      </c>
      <c r="AX419" s="176">
        <f t="shared" si="468"/>
        <v>0</v>
      </c>
      <c r="AY419" s="176">
        <f t="shared" si="468"/>
        <v>0</v>
      </c>
      <c r="AZ419" s="176">
        <f t="shared" si="468"/>
        <v>0</v>
      </c>
      <c r="BA419" s="176">
        <f t="shared" si="468"/>
        <v>0</v>
      </c>
      <c r="BB419" s="176">
        <f t="shared" si="468"/>
        <v>0</v>
      </c>
      <c r="BC419" s="176">
        <f t="shared" si="468"/>
        <v>0</v>
      </c>
      <c r="BD419" s="176">
        <f t="shared" si="468"/>
        <v>0</v>
      </c>
      <c r="BE419" s="176">
        <f t="shared" si="468"/>
        <v>0</v>
      </c>
      <c r="BF419" s="176">
        <f t="shared" si="468"/>
        <v>0</v>
      </c>
      <c r="BG419" s="176">
        <f t="shared" si="471"/>
        <v>0</v>
      </c>
      <c r="BH419" s="176">
        <f t="shared" si="471"/>
        <v>0</v>
      </c>
      <c r="BI419" s="176">
        <f t="shared" si="471"/>
        <v>0</v>
      </c>
      <c r="BJ419" s="176">
        <f t="shared" si="471"/>
        <v>0</v>
      </c>
      <c r="BK419" s="176">
        <f t="shared" si="471"/>
        <v>0</v>
      </c>
      <c r="BL419" s="176">
        <f t="shared" si="471"/>
        <v>0</v>
      </c>
      <c r="BM419" s="176">
        <f t="shared" si="471"/>
        <v>0</v>
      </c>
      <c r="BN419" s="176">
        <f t="shared" si="471"/>
        <v>0</v>
      </c>
      <c r="BO419" s="176">
        <f t="shared" si="471"/>
        <v>0</v>
      </c>
      <c r="BP419" s="176">
        <f t="shared" si="471"/>
        <v>0</v>
      </c>
      <c r="BQ419" s="176">
        <f t="shared" si="471"/>
        <v>0</v>
      </c>
      <c r="BR419" s="176">
        <f t="shared" si="471"/>
        <v>0</v>
      </c>
      <c r="BS419" s="176">
        <f t="shared" si="471"/>
        <v>0</v>
      </c>
      <c r="BT419" s="176">
        <f t="shared" si="471"/>
        <v>0</v>
      </c>
      <c r="BU419" s="176">
        <f t="shared" si="471"/>
        <v>0</v>
      </c>
      <c r="BV419" s="176">
        <f t="shared" si="471"/>
        <v>0</v>
      </c>
      <c r="BW419" s="176">
        <f t="shared" si="458"/>
        <v>0</v>
      </c>
      <c r="BX419" s="176">
        <f t="shared" si="458"/>
        <v>0</v>
      </c>
      <c r="BY419" s="176">
        <f t="shared" si="458"/>
        <v>0</v>
      </c>
      <c r="BZ419" s="176">
        <f t="shared" si="458"/>
        <v>0</v>
      </c>
      <c r="CA419" s="176">
        <f t="shared" si="458"/>
        <v>0</v>
      </c>
      <c r="CB419" s="176">
        <f t="shared" si="458"/>
        <v>0</v>
      </c>
      <c r="CC419" s="176">
        <f t="shared" si="458"/>
        <v>0</v>
      </c>
      <c r="CD419" s="176">
        <f t="shared" si="458"/>
        <v>0</v>
      </c>
      <c r="CE419" s="176">
        <f t="shared" si="458"/>
        <v>0</v>
      </c>
      <c r="CF419" s="176">
        <f t="shared" si="458"/>
        <v>0</v>
      </c>
      <c r="CG419" s="176">
        <f t="shared" si="458"/>
        <v>0</v>
      </c>
      <c r="CH419" s="176">
        <f t="shared" si="458"/>
        <v>0</v>
      </c>
      <c r="CI419" s="176">
        <f t="shared" si="458"/>
        <v>0</v>
      </c>
      <c r="CJ419" s="176">
        <f t="shared" si="466"/>
        <v>0</v>
      </c>
      <c r="CK419" s="176">
        <f t="shared" si="466"/>
        <v>0</v>
      </c>
      <c r="CL419" s="176">
        <f t="shared" si="466"/>
        <v>0</v>
      </c>
      <c r="CM419" s="176">
        <f t="shared" si="464"/>
        <v>0</v>
      </c>
      <c r="CN419" s="176">
        <f t="shared" si="464"/>
        <v>0</v>
      </c>
      <c r="CO419" s="176">
        <f t="shared" si="464"/>
        <v>0</v>
      </c>
      <c r="CP419" s="176">
        <f t="shared" si="464"/>
        <v>0</v>
      </c>
      <c r="CQ419" s="176">
        <f t="shared" si="464"/>
        <v>0</v>
      </c>
      <c r="CR419" s="176">
        <f t="shared" si="464"/>
        <v>0</v>
      </c>
      <c r="CS419" s="176">
        <f t="shared" si="464"/>
        <v>0</v>
      </c>
      <c r="CT419" s="176">
        <f t="shared" si="464"/>
        <v>0</v>
      </c>
      <c r="CU419" s="176">
        <f t="shared" si="464"/>
        <v>0</v>
      </c>
      <c r="CV419" s="176">
        <f t="shared" si="464"/>
        <v>0</v>
      </c>
      <c r="CW419" s="176">
        <f t="shared" si="465"/>
        <v>0</v>
      </c>
      <c r="CX419" s="176">
        <f t="shared" si="465"/>
        <v>0</v>
      </c>
      <c r="CY419" s="176">
        <f t="shared" si="465"/>
        <v>0</v>
      </c>
      <c r="CZ419" s="176">
        <f t="shared" si="465"/>
        <v>0</v>
      </c>
      <c r="DA419" s="176">
        <f t="shared" si="465"/>
        <v>0</v>
      </c>
      <c r="DB419" s="176">
        <f t="shared" si="465"/>
        <v>0</v>
      </c>
      <c r="DC419" s="176">
        <f t="shared" si="465"/>
        <v>0</v>
      </c>
      <c r="DD419" s="176">
        <f t="shared" si="465"/>
        <v>0</v>
      </c>
      <c r="DE419" s="176">
        <f t="shared" si="465"/>
        <v>0</v>
      </c>
      <c r="DF419" s="176">
        <f t="shared" si="465"/>
        <v>0</v>
      </c>
    </row>
    <row r="420" spans="2:110" ht="12.75" customHeight="1" x14ac:dyDescent="0.25">
      <c r="B420" s="174"/>
      <c r="C420" s="174"/>
      <c r="D420" s="174">
        <f t="shared" si="455"/>
        <v>0</v>
      </c>
      <c r="E420"/>
      <c r="F420"/>
      <c r="G420" s="177">
        <v>407</v>
      </c>
      <c r="H420" s="176">
        <f t="shared" si="456"/>
        <v>63.106101139068357</v>
      </c>
      <c r="I420" s="176">
        <f t="shared" si="457"/>
        <v>0</v>
      </c>
      <c r="K420" s="176">
        <f t="shared" si="472"/>
        <v>0</v>
      </c>
      <c r="L420" s="176">
        <f t="shared" si="472"/>
        <v>0</v>
      </c>
      <c r="M420" s="176">
        <f t="shared" si="472"/>
        <v>0</v>
      </c>
      <c r="N420" s="176">
        <f t="shared" si="472"/>
        <v>0</v>
      </c>
      <c r="O420" s="176">
        <f t="shared" si="472"/>
        <v>0</v>
      </c>
      <c r="P420" s="176">
        <f t="shared" si="472"/>
        <v>0</v>
      </c>
      <c r="Q420" s="176">
        <f t="shared" si="472"/>
        <v>0</v>
      </c>
      <c r="R420" s="176">
        <f t="shared" si="472"/>
        <v>0</v>
      </c>
      <c r="S420" s="176">
        <f t="shared" si="472"/>
        <v>0</v>
      </c>
      <c r="T420" s="176">
        <f t="shared" si="472"/>
        <v>0</v>
      </c>
      <c r="U420" s="176">
        <f t="shared" si="472"/>
        <v>0</v>
      </c>
      <c r="V420" s="176">
        <f t="shared" si="472"/>
        <v>0</v>
      </c>
      <c r="W420" s="176">
        <f t="shared" si="472"/>
        <v>0</v>
      </c>
      <c r="X420" s="176">
        <f t="shared" si="472"/>
        <v>0</v>
      </c>
      <c r="Y420" s="176">
        <f t="shared" si="472"/>
        <v>0</v>
      </c>
      <c r="Z420" s="176">
        <f t="shared" si="472"/>
        <v>0</v>
      </c>
      <c r="AA420" s="176">
        <f t="shared" si="473"/>
        <v>0</v>
      </c>
      <c r="AB420" s="176">
        <f t="shared" si="473"/>
        <v>0</v>
      </c>
      <c r="AC420" s="176">
        <f t="shared" si="473"/>
        <v>0</v>
      </c>
      <c r="AD420" s="176">
        <f t="shared" si="473"/>
        <v>0</v>
      </c>
      <c r="AE420" s="176">
        <f t="shared" si="473"/>
        <v>0</v>
      </c>
      <c r="AF420" s="176">
        <f t="shared" si="473"/>
        <v>0</v>
      </c>
      <c r="AG420" s="176">
        <f t="shared" si="473"/>
        <v>0</v>
      </c>
      <c r="AH420" s="176">
        <f t="shared" si="473"/>
        <v>0</v>
      </c>
      <c r="AI420" s="176">
        <f t="shared" si="473"/>
        <v>0</v>
      </c>
      <c r="AJ420" s="176">
        <f t="shared" si="473"/>
        <v>0</v>
      </c>
      <c r="AK420" s="176">
        <f t="shared" si="473"/>
        <v>0</v>
      </c>
      <c r="AL420" s="176">
        <f t="shared" si="473"/>
        <v>0</v>
      </c>
      <c r="AM420" s="176">
        <f t="shared" si="473"/>
        <v>0</v>
      </c>
      <c r="AN420" s="176">
        <f t="shared" si="473"/>
        <v>0</v>
      </c>
      <c r="AO420" s="176">
        <f t="shared" si="473"/>
        <v>0</v>
      </c>
      <c r="AP420" s="176">
        <f t="shared" si="473"/>
        <v>0</v>
      </c>
      <c r="AQ420" s="176">
        <f t="shared" si="468"/>
        <v>0</v>
      </c>
      <c r="AR420" s="176">
        <f t="shared" si="468"/>
        <v>0</v>
      </c>
      <c r="AS420" s="176">
        <f t="shared" si="468"/>
        <v>0</v>
      </c>
      <c r="AT420" s="176">
        <f t="shared" si="468"/>
        <v>0</v>
      </c>
      <c r="AU420" s="176">
        <f t="shared" si="468"/>
        <v>0</v>
      </c>
      <c r="AV420" s="176">
        <f t="shared" si="468"/>
        <v>0</v>
      </c>
      <c r="AW420" s="176">
        <f t="shared" si="468"/>
        <v>0</v>
      </c>
      <c r="AX420" s="176">
        <f t="shared" si="468"/>
        <v>0</v>
      </c>
      <c r="AY420" s="176">
        <f t="shared" si="468"/>
        <v>0</v>
      </c>
      <c r="AZ420" s="176">
        <f t="shared" si="468"/>
        <v>0</v>
      </c>
      <c r="BA420" s="176">
        <f t="shared" si="468"/>
        <v>0</v>
      </c>
      <c r="BB420" s="176">
        <f t="shared" si="468"/>
        <v>0</v>
      </c>
      <c r="BC420" s="176">
        <f t="shared" si="468"/>
        <v>0</v>
      </c>
      <c r="BD420" s="176">
        <f t="shared" si="468"/>
        <v>0</v>
      </c>
      <c r="BE420" s="176">
        <f t="shared" si="468"/>
        <v>0</v>
      </c>
      <c r="BF420" s="176">
        <f t="shared" si="468"/>
        <v>0</v>
      </c>
      <c r="BG420" s="176">
        <f t="shared" si="471"/>
        <v>0</v>
      </c>
      <c r="BH420" s="176">
        <f t="shared" si="471"/>
        <v>0</v>
      </c>
      <c r="BI420" s="176">
        <f t="shared" si="471"/>
        <v>0</v>
      </c>
      <c r="BJ420" s="176">
        <f t="shared" si="471"/>
        <v>0</v>
      </c>
      <c r="BK420" s="176">
        <f t="shared" si="471"/>
        <v>0</v>
      </c>
      <c r="BL420" s="176">
        <f t="shared" si="471"/>
        <v>0</v>
      </c>
      <c r="BM420" s="176">
        <f t="shared" si="471"/>
        <v>0</v>
      </c>
      <c r="BN420" s="176">
        <f t="shared" si="471"/>
        <v>0</v>
      </c>
      <c r="BO420" s="176">
        <f t="shared" si="471"/>
        <v>0</v>
      </c>
      <c r="BP420" s="176">
        <f t="shared" si="471"/>
        <v>0</v>
      </c>
      <c r="BQ420" s="176">
        <f t="shared" si="471"/>
        <v>0</v>
      </c>
      <c r="BR420" s="176">
        <f t="shared" si="471"/>
        <v>0</v>
      </c>
      <c r="BS420" s="176">
        <f t="shared" si="471"/>
        <v>0</v>
      </c>
      <c r="BT420" s="176">
        <f t="shared" si="471"/>
        <v>0</v>
      </c>
      <c r="BU420" s="176">
        <f t="shared" si="471"/>
        <v>0</v>
      </c>
      <c r="BV420" s="176">
        <f t="shared" si="471"/>
        <v>0</v>
      </c>
      <c r="BW420" s="176">
        <f t="shared" si="458"/>
        <v>0</v>
      </c>
      <c r="BX420" s="176">
        <f t="shared" si="458"/>
        <v>0</v>
      </c>
      <c r="BY420" s="176">
        <f t="shared" si="458"/>
        <v>0</v>
      </c>
      <c r="BZ420" s="176">
        <f t="shared" si="458"/>
        <v>0</v>
      </c>
      <c r="CA420" s="176">
        <f t="shared" si="458"/>
        <v>0</v>
      </c>
      <c r="CB420" s="176">
        <f t="shared" si="458"/>
        <v>0</v>
      </c>
      <c r="CC420" s="176">
        <f t="shared" si="458"/>
        <v>0</v>
      </c>
      <c r="CD420" s="176">
        <f t="shared" si="458"/>
        <v>0</v>
      </c>
      <c r="CE420" s="176">
        <f t="shared" si="458"/>
        <v>0</v>
      </c>
      <c r="CF420" s="176">
        <f t="shared" si="458"/>
        <v>0</v>
      </c>
      <c r="CG420" s="176">
        <f t="shared" si="458"/>
        <v>0</v>
      </c>
      <c r="CH420" s="176">
        <f t="shared" si="458"/>
        <v>0</v>
      </c>
      <c r="CI420" s="176">
        <f t="shared" si="458"/>
        <v>0</v>
      </c>
      <c r="CJ420" s="176">
        <f t="shared" si="466"/>
        <v>0</v>
      </c>
      <c r="CK420" s="176">
        <f t="shared" si="466"/>
        <v>0</v>
      </c>
      <c r="CL420" s="176">
        <f t="shared" si="466"/>
        <v>0</v>
      </c>
      <c r="CM420" s="176">
        <f t="shared" si="464"/>
        <v>0</v>
      </c>
      <c r="CN420" s="176">
        <f t="shared" si="464"/>
        <v>0</v>
      </c>
      <c r="CO420" s="176">
        <f t="shared" si="464"/>
        <v>0</v>
      </c>
      <c r="CP420" s="176">
        <f t="shared" si="464"/>
        <v>0</v>
      </c>
      <c r="CQ420" s="176">
        <f t="shared" si="464"/>
        <v>0</v>
      </c>
      <c r="CR420" s="176">
        <f t="shared" si="464"/>
        <v>0</v>
      </c>
      <c r="CS420" s="176">
        <f t="shared" si="464"/>
        <v>0</v>
      </c>
      <c r="CT420" s="176">
        <f t="shared" si="464"/>
        <v>0</v>
      </c>
      <c r="CU420" s="176">
        <f t="shared" si="464"/>
        <v>0</v>
      </c>
      <c r="CV420" s="176">
        <f t="shared" si="464"/>
        <v>0</v>
      </c>
      <c r="CW420" s="176">
        <f t="shared" si="465"/>
        <v>0</v>
      </c>
      <c r="CX420" s="176">
        <f t="shared" si="465"/>
        <v>0</v>
      </c>
      <c r="CY420" s="176">
        <f t="shared" si="465"/>
        <v>0</v>
      </c>
      <c r="CZ420" s="176">
        <f t="shared" si="465"/>
        <v>0</v>
      </c>
      <c r="DA420" s="176">
        <f t="shared" si="465"/>
        <v>0</v>
      </c>
      <c r="DB420" s="176">
        <f t="shared" si="465"/>
        <v>0</v>
      </c>
      <c r="DC420" s="176">
        <f t="shared" si="465"/>
        <v>0</v>
      </c>
      <c r="DD420" s="176">
        <f t="shared" si="465"/>
        <v>0</v>
      </c>
      <c r="DE420" s="176">
        <f t="shared" si="465"/>
        <v>0</v>
      </c>
      <c r="DF420" s="176">
        <f t="shared" si="465"/>
        <v>0</v>
      </c>
    </row>
    <row r="421" spans="2:110" ht="12.75" customHeight="1" x14ac:dyDescent="0.25">
      <c r="B421" s="174"/>
      <c r="C421" s="174"/>
      <c r="D421" s="174">
        <f t="shared" si="455"/>
        <v>0</v>
      </c>
      <c r="E421"/>
      <c r="F421"/>
      <c r="G421" s="177">
        <v>408</v>
      </c>
      <c r="H421" s="176">
        <f t="shared" si="456"/>
        <v>63.261152984618889</v>
      </c>
      <c r="I421" s="176">
        <f t="shared" si="457"/>
        <v>0</v>
      </c>
      <c r="K421" s="176">
        <f t="shared" si="472"/>
        <v>0</v>
      </c>
      <c r="L421" s="176">
        <f t="shared" si="472"/>
        <v>0</v>
      </c>
      <c r="M421" s="176">
        <f t="shared" si="472"/>
        <v>0</v>
      </c>
      <c r="N421" s="176">
        <f t="shared" si="472"/>
        <v>0</v>
      </c>
      <c r="O421" s="176">
        <f t="shared" si="472"/>
        <v>0</v>
      </c>
      <c r="P421" s="176">
        <f t="shared" si="472"/>
        <v>0</v>
      </c>
      <c r="Q421" s="176">
        <f t="shared" si="472"/>
        <v>0</v>
      </c>
      <c r="R421" s="176">
        <f t="shared" si="472"/>
        <v>0</v>
      </c>
      <c r="S421" s="176">
        <f t="shared" si="472"/>
        <v>0</v>
      </c>
      <c r="T421" s="176">
        <f t="shared" si="472"/>
        <v>0</v>
      </c>
      <c r="U421" s="176">
        <f t="shared" si="472"/>
        <v>0</v>
      </c>
      <c r="V421" s="176">
        <f t="shared" si="472"/>
        <v>0</v>
      </c>
      <c r="W421" s="176">
        <f t="shared" si="472"/>
        <v>0</v>
      </c>
      <c r="X421" s="176">
        <f t="shared" si="472"/>
        <v>0</v>
      </c>
      <c r="Y421" s="176">
        <f t="shared" si="472"/>
        <v>0</v>
      </c>
      <c r="Z421" s="176">
        <f t="shared" si="472"/>
        <v>0</v>
      </c>
      <c r="AA421" s="176">
        <f t="shared" si="473"/>
        <v>0</v>
      </c>
      <c r="AB421" s="176">
        <f t="shared" si="473"/>
        <v>0</v>
      </c>
      <c r="AC421" s="176">
        <f t="shared" si="473"/>
        <v>0</v>
      </c>
      <c r="AD421" s="176">
        <f t="shared" si="473"/>
        <v>0</v>
      </c>
      <c r="AE421" s="176">
        <f t="shared" si="473"/>
        <v>0</v>
      </c>
      <c r="AF421" s="176">
        <f t="shared" si="473"/>
        <v>0</v>
      </c>
      <c r="AG421" s="176">
        <f t="shared" si="473"/>
        <v>0</v>
      </c>
      <c r="AH421" s="176">
        <f t="shared" si="473"/>
        <v>0</v>
      </c>
      <c r="AI421" s="176">
        <f t="shared" si="473"/>
        <v>0</v>
      </c>
      <c r="AJ421" s="176">
        <f t="shared" si="473"/>
        <v>0</v>
      </c>
      <c r="AK421" s="176">
        <f t="shared" si="473"/>
        <v>0</v>
      </c>
      <c r="AL421" s="176">
        <f t="shared" si="473"/>
        <v>0</v>
      </c>
      <c r="AM421" s="176">
        <f t="shared" si="473"/>
        <v>0</v>
      </c>
      <c r="AN421" s="176">
        <f t="shared" si="473"/>
        <v>0</v>
      </c>
      <c r="AO421" s="176">
        <f t="shared" si="473"/>
        <v>0</v>
      </c>
      <c r="AP421" s="176">
        <f t="shared" si="473"/>
        <v>0</v>
      </c>
      <c r="AQ421" s="176">
        <f t="shared" si="468"/>
        <v>0</v>
      </c>
      <c r="AR421" s="176">
        <f t="shared" si="468"/>
        <v>0</v>
      </c>
      <c r="AS421" s="176">
        <f t="shared" si="468"/>
        <v>0</v>
      </c>
      <c r="AT421" s="176">
        <f t="shared" si="468"/>
        <v>0</v>
      </c>
      <c r="AU421" s="176">
        <f t="shared" si="468"/>
        <v>0</v>
      </c>
      <c r="AV421" s="176">
        <f t="shared" si="468"/>
        <v>0</v>
      </c>
      <c r="AW421" s="176">
        <f t="shared" si="468"/>
        <v>0</v>
      </c>
      <c r="AX421" s="176">
        <f t="shared" si="468"/>
        <v>0</v>
      </c>
      <c r="AY421" s="176">
        <f t="shared" si="468"/>
        <v>0</v>
      </c>
      <c r="AZ421" s="176">
        <f t="shared" si="468"/>
        <v>0</v>
      </c>
      <c r="BA421" s="176">
        <f t="shared" si="468"/>
        <v>0</v>
      </c>
      <c r="BB421" s="176">
        <f t="shared" si="468"/>
        <v>0</v>
      </c>
      <c r="BC421" s="176">
        <f t="shared" si="468"/>
        <v>0</v>
      </c>
      <c r="BD421" s="176">
        <f t="shared" si="468"/>
        <v>0</v>
      </c>
      <c r="BE421" s="176">
        <f t="shared" si="468"/>
        <v>0</v>
      </c>
      <c r="BF421" s="176">
        <f t="shared" si="468"/>
        <v>0</v>
      </c>
      <c r="BG421" s="176">
        <f t="shared" si="471"/>
        <v>0</v>
      </c>
      <c r="BH421" s="176">
        <f t="shared" si="471"/>
        <v>0</v>
      </c>
      <c r="BI421" s="176">
        <f t="shared" si="471"/>
        <v>0</v>
      </c>
      <c r="BJ421" s="176">
        <f t="shared" si="471"/>
        <v>0</v>
      </c>
      <c r="BK421" s="176">
        <f t="shared" si="471"/>
        <v>0</v>
      </c>
      <c r="BL421" s="176">
        <f t="shared" si="471"/>
        <v>0</v>
      </c>
      <c r="BM421" s="176">
        <f t="shared" si="471"/>
        <v>0</v>
      </c>
      <c r="BN421" s="176">
        <f t="shared" si="471"/>
        <v>0</v>
      </c>
      <c r="BO421" s="176">
        <f t="shared" si="471"/>
        <v>0</v>
      </c>
      <c r="BP421" s="176">
        <f t="shared" si="471"/>
        <v>0</v>
      </c>
      <c r="BQ421" s="176">
        <f t="shared" si="471"/>
        <v>0</v>
      </c>
      <c r="BR421" s="176">
        <f t="shared" si="471"/>
        <v>0</v>
      </c>
      <c r="BS421" s="176">
        <f t="shared" si="471"/>
        <v>0</v>
      </c>
      <c r="BT421" s="176">
        <f t="shared" si="471"/>
        <v>0</v>
      </c>
      <c r="BU421" s="176">
        <f t="shared" si="471"/>
        <v>0</v>
      </c>
      <c r="BV421" s="176">
        <f t="shared" si="471"/>
        <v>0</v>
      </c>
      <c r="BW421" s="176">
        <f t="shared" si="458"/>
        <v>0</v>
      </c>
      <c r="BX421" s="176">
        <f t="shared" si="458"/>
        <v>0</v>
      </c>
      <c r="BY421" s="176">
        <f t="shared" si="458"/>
        <v>0</v>
      </c>
      <c r="BZ421" s="176">
        <f t="shared" si="458"/>
        <v>0</v>
      </c>
      <c r="CA421" s="176">
        <f t="shared" si="458"/>
        <v>0</v>
      </c>
      <c r="CB421" s="176">
        <f t="shared" si="458"/>
        <v>0</v>
      </c>
      <c r="CC421" s="176">
        <f t="shared" si="458"/>
        <v>0</v>
      </c>
      <c r="CD421" s="176">
        <f t="shared" si="458"/>
        <v>0</v>
      </c>
      <c r="CE421" s="176">
        <f t="shared" si="458"/>
        <v>0</v>
      </c>
      <c r="CF421" s="176">
        <f t="shared" si="458"/>
        <v>0</v>
      </c>
      <c r="CG421" s="176">
        <f t="shared" si="458"/>
        <v>0</v>
      </c>
      <c r="CH421" s="176">
        <f t="shared" si="458"/>
        <v>0</v>
      </c>
      <c r="CI421" s="176">
        <f t="shared" si="458"/>
        <v>0</v>
      </c>
      <c r="CJ421" s="176">
        <f t="shared" si="466"/>
        <v>0</v>
      </c>
      <c r="CK421" s="176">
        <f t="shared" si="466"/>
        <v>0</v>
      </c>
      <c r="CL421" s="176">
        <f t="shared" si="466"/>
        <v>0</v>
      </c>
      <c r="CM421" s="176">
        <f t="shared" si="464"/>
        <v>0</v>
      </c>
      <c r="CN421" s="176">
        <f t="shared" si="464"/>
        <v>0</v>
      </c>
      <c r="CO421" s="176">
        <f t="shared" si="464"/>
        <v>0</v>
      </c>
      <c r="CP421" s="176">
        <f t="shared" si="464"/>
        <v>0</v>
      </c>
      <c r="CQ421" s="176">
        <f t="shared" si="464"/>
        <v>0</v>
      </c>
      <c r="CR421" s="176">
        <f t="shared" si="464"/>
        <v>0</v>
      </c>
      <c r="CS421" s="176">
        <f t="shared" si="464"/>
        <v>0</v>
      </c>
      <c r="CT421" s="176">
        <f t="shared" si="464"/>
        <v>0</v>
      </c>
      <c r="CU421" s="176">
        <f t="shared" si="464"/>
        <v>0</v>
      </c>
      <c r="CV421" s="176">
        <f t="shared" si="464"/>
        <v>0</v>
      </c>
      <c r="CW421" s="176">
        <f t="shared" si="465"/>
        <v>0</v>
      </c>
      <c r="CX421" s="176">
        <f t="shared" si="465"/>
        <v>0</v>
      </c>
      <c r="CY421" s="176">
        <f t="shared" si="465"/>
        <v>0</v>
      </c>
      <c r="CZ421" s="176">
        <f t="shared" si="465"/>
        <v>0</v>
      </c>
      <c r="DA421" s="176">
        <f t="shared" si="465"/>
        <v>0</v>
      </c>
      <c r="DB421" s="176">
        <f t="shared" si="465"/>
        <v>0</v>
      </c>
      <c r="DC421" s="176">
        <f t="shared" si="465"/>
        <v>0</v>
      </c>
      <c r="DD421" s="176">
        <f t="shared" si="465"/>
        <v>0</v>
      </c>
      <c r="DE421" s="176">
        <f t="shared" si="465"/>
        <v>0</v>
      </c>
      <c r="DF421" s="176">
        <f t="shared" si="465"/>
        <v>0</v>
      </c>
    </row>
    <row r="422" spans="2:110" ht="12.75" customHeight="1" x14ac:dyDescent="0.25">
      <c r="B422" s="174"/>
      <c r="C422" s="174"/>
      <c r="D422" s="174">
        <f t="shared" si="455"/>
        <v>0</v>
      </c>
      <c r="E422"/>
      <c r="F422"/>
      <c r="G422" s="177">
        <v>409</v>
      </c>
      <c r="H422" s="176">
        <f t="shared" si="456"/>
        <v>63.416204830169427</v>
      </c>
      <c r="I422" s="176">
        <f t="shared" si="457"/>
        <v>0</v>
      </c>
      <c r="K422" s="176">
        <f t="shared" si="472"/>
        <v>0</v>
      </c>
      <c r="L422" s="176">
        <f t="shared" si="472"/>
        <v>0</v>
      </c>
      <c r="M422" s="176">
        <f t="shared" si="472"/>
        <v>0</v>
      </c>
      <c r="N422" s="176">
        <f t="shared" si="472"/>
        <v>0</v>
      </c>
      <c r="O422" s="176">
        <f t="shared" si="472"/>
        <v>0</v>
      </c>
      <c r="P422" s="176">
        <f t="shared" si="472"/>
        <v>0</v>
      </c>
      <c r="Q422" s="176">
        <f t="shared" si="472"/>
        <v>0</v>
      </c>
      <c r="R422" s="176">
        <f t="shared" si="472"/>
        <v>0</v>
      </c>
      <c r="S422" s="176">
        <f t="shared" si="472"/>
        <v>0</v>
      </c>
      <c r="T422" s="176">
        <f t="shared" si="472"/>
        <v>0</v>
      </c>
      <c r="U422" s="176">
        <f t="shared" si="472"/>
        <v>0</v>
      </c>
      <c r="V422" s="176">
        <f t="shared" si="472"/>
        <v>0</v>
      </c>
      <c r="W422" s="176">
        <f t="shared" si="472"/>
        <v>0</v>
      </c>
      <c r="X422" s="176">
        <f t="shared" si="472"/>
        <v>0</v>
      </c>
      <c r="Y422" s="176">
        <f t="shared" si="472"/>
        <v>0</v>
      </c>
      <c r="Z422" s="176">
        <f t="shared" si="472"/>
        <v>0</v>
      </c>
      <c r="AA422" s="176">
        <f t="shared" si="473"/>
        <v>0</v>
      </c>
      <c r="AB422" s="176">
        <f t="shared" si="473"/>
        <v>0</v>
      </c>
      <c r="AC422" s="176">
        <f t="shared" si="473"/>
        <v>0</v>
      </c>
      <c r="AD422" s="176">
        <f t="shared" si="473"/>
        <v>0</v>
      </c>
      <c r="AE422" s="176">
        <f t="shared" si="473"/>
        <v>0</v>
      </c>
      <c r="AF422" s="176">
        <f t="shared" si="473"/>
        <v>0</v>
      </c>
      <c r="AG422" s="176">
        <f t="shared" si="473"/>
        <v>0</v>
      </c>
      <c r="AH422" s="176">
        <f t="shared" si="473"/>
        <v>0</v>
      </c>
      <c r="AI422" s="176">
        <f t="shared" si="473"/>
        <v>0</v>
      </c>
      <c r="AJ422" s="176">
        <f t="shared" si="473"/>
        <v>0</v>
      </c>
      <c r="AK422" s="176">
        <f t="shared" si="473"/>
        <v>0</v>
      </c>
      <c r="AL422" s="176">
        <f t="shared" si="473"/>
        <v>0</v>
      </c>
      <c r="AM422" s="176">
        <f t="shared" si="473"/>
        <v>0</v>
      </c>
      <c r="AN422" s="176">
        <f t="shared" si="473"/>
        <v>0</v>
      </c>
      <c r="AO422" s="176">
        <f t="shared" si="473"/>
        <v>0</v>
      </c>
      <c r="AP422" s="176">
        <f t="shared" si="473"/>
        <v>0</v>
      </c>
      <c r="AQ422" s="176">
        <f t="shared" si="468"/>
        <v>0</v>
      </c>
      <c r="AR422" s="176">
        <f t="shared" si="468"/>
        <v>0</v>
      </c>
      <c r="AS422" s="176">
        <f t="shared" si="468"/>
        <v>0</v>
      </c>
      <c r="AT422" s="176">
        <f t="shared" si="468"/>
        <v>0</v>
      </c>
      <c r="AU422" s="176">
        <f t="shared" si="468"/>
        <v>0</v>
      </c>
      <c r="AV422" s="176">
        <f t="shared" si="468"/>
        <v>0</v>
      </c>
      <c r="AW422" s="176">
        <f t="shared" si="468"/>
        <v>0</v>
      </c>
      <c r="AX422" s="176">
        <f t="shared" si="468"/>
        <v>0</v>
      </c>
      <c r="AY422" s="176">
        <f t="shared" si="468"/>
        <v>0</v>
      </c>
      <c r="AZ422" s="176">
        <f t="shared" si="468"/>
        <v>0</v>
      </c>
      <c r="BA422" s="176">
        <f t="shared" si="468"/>
        <v>0</v>
      </c>
      <c r="BB422" s="176">
        <f t="shared" si="468"/>
        <v>0</v>
      </c>
      <c r="BC422" s="176">
        <f t="shared" si="468"/>
        <v>0</v>
      </c>
      <c r="BD422" s="176">
        <f t="shared" si="468"/>
        <v>0</v>
      </c>
      <c r="BE422" s="176">
        <f t="shared" si="468"/>
        <v>0</v>
      </c>
      <c r="BF422" s="176">
        <f t="shared" si="468"/>
        <v>0</v>
      </c>
      <c r="BG422" s="176">
        <f t="shared" si="471"/>
        <v>0</v>
      </c>
      <c r="BH422" s="176">
        <f t="shared" si="471"/>
        <v>0</v>
      </c>
      <c r="BI422" s="176">
        <f t="shared" si="471"/>
        <v>0</v>
      </c>
      <c r="BJ422" s="176">
        <f t="shared" si="471"/>
        <v>0</v>
      </c>
      <c r="BK422" s="176">
        <f t="shared" si="471"/>
        <v>0</v>
      </c>
      <c r="BL422" s="176">
        <f t="shared" si="471"/>
        <v>0</v>
      </c>
      <c r="BM422" s="176">
        <f t="shared" si="471"/>
        <v>0</v>
      </c>
      <c r="BN422" s="176">
        <f t="shared" si="471"/>
        <v>0</v>
      </c>
      <c r="BO422" s="176">
        <f t="shared" si="471"/>
        <v>0</v>
      </c>
      <c r="BP422" s="176">
        <f t="shared" si="471"/>
        <v>0</v>
      </c>
      <c r="BQ422" s="176">
        <f t="shared" si="471"/>
        <v>0</v>
      </c>
      <c r="BR422" s="176">
        <f t="shared" si="471"/>
        <v>0</v>
      </c>
      <c r="BS422" s="176">
        <f t="shared" si="471"/>
        <v>0</v>
      </c>
      <c r="BT422" s="176">
        <f t="shared" si="471"/>
        <v>0</v>
      </c>
      <c r="BU422" s="176">
        <f t="shared" si="471"/>
        <v>0</v>
      </c>
      <c r="BV422" s="176">
        <f t="shared" si="471"/>
        <v>0</v>
      </c>
      <c r="BW422" s="176">
        <f t="shared" si="458"/>
        <v>0</v>
      </c>
      <c r="BX422" s="176">
        <f t="shared" si="458"/>
        <v>0</v>
      </c>
      <c r="BY422" s="176">
        <f t="shared" si="458"/>
        <v>0</v>
      </c>
      <c r="BZ422" s="176">
        <f t="shared" si="458"/>
        <v>0</v>
      </c>
      <c r="CA422" s="176">
        <f t="shared" si="458"/>
        <v>0</v>
      </c>
      <c r="CB422" s="176">
        <f t="shared" si="458"/>
        <v>0</v>
      </c>
      <c r="CC422" s="176">
        <f t="shared" si="458"/>
        <v>0</v>
      </c>
      <c r="CD422" s="176">
        <f t="shared" si="458"/>
        <v>0</v>
      </c>
      <c r="CE422" s="176">
        <f t="shared" si="458"/>
        <v>0</v>
      </c>
      <c r="CF422" s="176">
        <f t="shared" si="458"/>
        <v>0</v>
      </c>
      <c r="CG422" s="176">
        <f t="shared" si="458"/>
        <v>0</v>
      </c>
      <c r="CH422" s="176">
        <f t="shared" si="458"/>
        <v>0</v>
      </c>
      <c r="CI422" s="176">
        <f t="shared" ref="CI422:CL422" si="474">+NORMDIST($H422,CI$12,CI$13,FALSE)</f>
        <v>0</v>
      </c>
      <c r="CJ422" s="176">
        <f t="shared" si="474"/>
        <v>0</v>
      </c>
      <c r="CK422" s="176">
        <f t="shared" si="474"/>
        <v>0</v>
      </c>
      <c r="CL422" s="176">
        <f t="shared" si="474"/>
        <v>0</v>
      </c>
      <c r="CM422" s="176">
        <f t="shared" si="464"/>
        <v>0</v>
      </c>
      <c r="CN422" s="176">
        <f t="shared" si="464"/>
        <v>0</v>
      </c>
      <c r="CO422" s="176">
        <f t="shared" si="464"/>
        <v>0</v>
      </c>
      <c r="CP422" s="176">
        <f t="shared" si="464"/>
        <v>0</v>
      </c>
      <c r="CQ422" s="176">
        <f t="shared" si="464"/>
        <v>0</v>
      </c>
      <c r="CR422" s="176">
        <f t="shared" si="464"/>
        <v>0</v>
      </c>
      <c r="CS422" s="176">
        <f t="shared" si="464"/>
        <v>0</v>
      </c>
      <c r="CT422" s="176">
        <f t="shared" si="464"/>
        <v>0</v>
      </c>
      <c r="CU422" s="176">
        <f t="shared" si="464"/>
        <v>0</v>
      </c>
      <c r="CV422" s="176">
        <f t="shared" si="464"/>
        <v>0</v>
      </c>
      <c r="CW422" s="176">
        <f t="shared" si="465"/>
        <v>0</v>
      </c>
      <c r="CX422" s="176">
        <f t="shared" si="465"/>
        <v>0</v>
      </c>
      <c r="CY422" s="176">
        <f t="shared" si="465"/>
        <v>0</v>
      </c>
      <c r="CZ422" s="176">
        <f t="shared" si="465"/>
        <v>0</v>
      </c>
      <c r="DA422" s="176">
        <f t="shared" si="465"/>
        <v>0</v>
      </c>
      <c r="DB422" s="176">
        <f t="shared" si="465"/>
        <v>0</v>
      </c>
      <c r="DC422" s="176">
        <f t="shared" si="465"/>
        <v>0</v>
      </c>
      <c r="DD422" s="176">
        <f t="shared" si="465"/>
        <v>0</v>
      </c>
      <c r="DE422" s="176">
        <f t="shared" si="465"/>
        <v>0</v>
      </c>
      <c r="DF422" s="176">
        <f t="shared" si="465"/>
        <v>0</v>
      </c>
    </row>
    <row r="423" spans="2:110" ht="12.75" customHeight="1" x14ac:dyDescent="0.25">
      <c r="B423" s="174"/>
      <c r="C423" s="174"/>
      <c r="D423" s="174">
        <f t="shared" si="455"/>
        <v>0</v>
      </c>
      <c r="E423"/>
      <c r="F423"/>
      <c r="G423" s="177">
        <v>410</v>
      </c>
      <c r="H423" s="176">
        <f t="shared" si="456"/>
        <v>63.571256675719965</v>
      </c>
      <c r="I423" s="176">
        <f t="shared" si="457"/>
        <v>0</v>
      </c>
      <c r="K423" s="176">
        <f t="shared" si="472"/>
        <v>0</v>
      </c>
      <c r="L423" s="176">
        <f t="shared" si="472"/>
        <v>0</v>
      </c>
      <c r="M423" s="176">
        <f t="shared" si="472"/>
        <v>0</v>
      </c>
      <c r="N423" s="176">
        <f t="shared" si="472"/>
        <v>0</v>
      </c>
      <c r="O423" s="176">
        <f t="shared" si="472"/>
        <v>0</v>
      </c>
      <c r="P423" s="176">
        <f t="shared" si="472"/>
        <v>0</v>
      </c>
      <c r="Q423" s="176">
        <f t="shared" si="472"/>
        <v>0</v>
      </c>
      <c r="R423" s="176">
        <f t="shared" si="472"/>
        <v>0</v>
      </c>
      <c r="S423" s="176">
        <f t="shared" si="472"/>
        <v>0</v>
      </c>
      <c r="T423" s="176">
        <f t="shared" si="472"/>
        <v>0</v>
      </c>
      <c r="U423" s="176">
        <f t="shared" si="472"/>
        <v>0</v>
      </c>
      <c r="V423" s="176">
        <f t="shared" si="472"/>
        <v>0</v>
      </c>
      <c r="W423" s="176">
        <f t="shared" si="472"/>
        <v>0</v>
      </c>
      <c r="X423" s="176">
        <f t="shared" si="472"/>
        <v>0</v>
      </c>
      <c r="Y423" s="176">
        <f t="shared" si="472"/>
        <v>0</v>
      </c>
      <c r="Z423" s="176">
        <f t="shared" si="472"/>
        <v>0</v>
      </c>
      <c r="AA423" s="176">
        <f t="shared" si="473"/>
        <v>0</v>
      </c>
      <c r="AB423" s="176">
        <f t="shared" si="473"/>
        <v>0</v>
      </c>
      <c r="AC423" s="176">
        <f t="shared" si="473"/>
        <v>0</v>
      </c>
      <c r="AD423" s="176">
        <f t="shared" si="473"/>
        <v>0</v>
      </c>
      <c r="AE423" s="176">
        <f t="shared" si="473"/>
        <v>0</v>
      </c>
      <c r="AF423" s="176">
        <f t="shared" si="473"/>
        <v>0</v>
      </c>
      <c r="AG423" s="176">
        <f t="shared" si="473"/>
        <v>0</v>
      </c>
      <c r="AH423" s="176">
        <f t="shared" si="473"/>
        <v>0</v>
      </c>
      <c r="AI423" s="176">
        <f t="shared" si="473"/>
        <v>0</v>
      </c>
      <c r="AJ423" s="176">
        <f t="shared" si="473"/>
        <v>0</v>
      </c>
      <c r="AK423" s="176">
        <f t="shared" si="473"/>
        <v>0</v>
      </c>
      <c r="AL423" s="176">
        <f t="shared" si="473"/>
        <v>0</v>
      </c>
      <c r="AM423" s="176">
        <f t="shared" si="473"/>
        <v>0</v>
      </c>
      <c r="AN423" s="176">
        <f t="shared" si="473"/>
        <v>0</v>
      </c>
      <c r="AO423" s="176">
        <f t="shared" si="473"/>
        <v>0</v>
      </c>
      <c r="AP423" s="176">
        <f t="shared" si="473"/>
        <v>0</v>
      </c>
      <c r="AQ423" s="176">
        <f t="shared" si="468"/>
        <v>0</v>
      </c>
      <c r="AR423" s="176">
        <f t="shared" si="468"/>
        <v>0</v>
      </c>
      <c r="AS423" s="176">
        <f t="shared" si="468"/>
        <v>0</v>
      </c>
      <c r="AT423" s="176">
        <f t="shared" si="468"/>
        <v>0</v>
      </c>
      <c r="AU423" s="176">
        <f t="shared" si="468"/>
        <v>0</v>
      </c>
      <c r="AV423" s="176">
        <f t="shared" si="468"/>
        <v>0</v>
      </c>
      <c r="AW423" s="176">
        <f t="shared" si="468"/>
        <v>0</v>
      </c>
      <c r="AX423" s="176">
        <f t="shared" si="468"/>
        <v>0</v>
      </c>
      <c r="AY423" s="176">
        <f t="shared" si="468"/>
        <v>0</v>
      </c>
      <c r="AZ423" s="176">
        <f t="shared" si="468"/>
        <v>0</v>
      </c>
      <c r="BA423" s="176">
        <f t="shared" si="468"/>
        <v>0</v>
      </c>
      <c r="BB423" s="176">
        <f t="shared" si="468"/>
        <v>0</v>
      </c>
      <c r="BC423" s="176">
        <f t="shared" si="468"/>
        <v>0</v>
      </c>
      <c r="BD423" s="176">
        <f t="shared" si="468"/>
        <v>0</v>
      </c>
      <c r="BE423" s="176">
        <f t="shared" si="468"/>
        <v>0</v>
      </c>
      <c r="BF423" s="176">
        <f t="shared" si="468"/>
        <v>0</v>
      </c>
      <c r="BG423" s="176">
        <f t="shared" si="471"/>
        <v>0</v>
      </c>
      <c r="BH423" s="176">
        <f t="shared" si="471"/>
        <v>0</v>
      </c>
      <c r="BI423" s="176">
        <f t="shared" si="471"/>
        <v>0</v>
      </c>
      <c r="BJ423" s="176">
        <f t="shared" si="471"/>
        <v>0</v>
      </c>
      <c r="BK423" s="176">
        <f t="shared" si="471"/>
        <v>0</v>
      </c>
      <c r="BL423" s="176">
        <f t="shared" si="471"/>
        <v>0</v>
      </c>
      <c r="BM423" s="176">
        <f t="shared" si="471"/>
        <v>0</v>
      </c>
      <c r="BN423" s="176">
        <f t="shared" si="471"/>
        <v>0</v>
      </c>
      <c r="BO423" s="176">
        <f t="shared" si="471"/>
        <v>0</v>
      </c>
      <c r="BP423" s="176">
        <f t="shared" si="471"/>
        <v>0</v>
      </c>
      <c r="BQ423" s="176">
        <f t="shared" si="471"/>
        <v>0</v>
      </c>
      <c r="BR423" s="176">
        <f t="shared" si="471"/>
        <v>0</v>
      </c>
      <c r="BS423" s="176">
        <f t="shared" si="471"/>
        <v>0</v>
      </c>
      <c r="BT423" s="176">
        <f t="shared" si="471"/>
        <v>0</v>
      </c>
      <c r="BU423" s="176">
        <f t="shared" si="471"/>
        <v>0</v>
      </c>
      <c r="BV423" s="176">
        <f t="shared" si="471"/>
        <v>0</v>
      </c>
      <c r="BW423" s="176">
        <f t="shared" ref="BW423:CL438" si="475">+NORMDIST($H423,BW$12,BW$13,FALSE)</f>
        <v>0</v>
      </c>
      <c r="BX423" s="176">
        <f t="shared" si="475"/>
        <v>0</v>
      </c>
      <c r="BY423" s="176">
        <f t="shared" si="475"/>
        <v>0</v>
      </c>
      <c r="BZ423" s="176">
        <f t="shared" si="475"/>
        <v>0</v>
      </c>
      <c r="CA423" s="176">
        <f t="shared" si="475"/>
        <v>0</v>
      </c>
      <c r="CB423" s="176">
        <f t="shared" si="475"/>
        <v>0</v>
      </c>
      <c r="CC423" s="176">
        <f t="shared" si="475"/>
        <v>0</v>
      </c>
      <c r="CD423" s="176">
        <f t="shared" si="475"/>
        <v>0</v>
      </c>
      <c r="CE423" s="176">
        <f t="shared" si="475"/>
        <v>0</v>
      </c>
      <c r="CF423" s="176">
        <f t="shared" si="475"/>
        <v>0</v>
      </c>
      <c r="CG423" s="176">
        <f t="shared" si="475"/>
        <v>0</v>
      </c>
      <c r="CH423" s="176">
        <f t="shared" si="475"/>
        <v>0</v>
      </c>
      <c r="CI423" s="176">
        <f t="shared" si="475"/>
        <v>0</v>
      </c>
      <c r="CJ423" s="176">
        <f t="shared" si="475"/>
        <v>0</v>
      </c>
      <c r="CK423" s="176">
        <f t="shared" si="475"/>
        <v>0</v>
      </c>
      <c r="CL423" s="176">
        <f t="shared" si="475"/>
        <v>0</v>
      </c>
      <c r="CM423" s="176">
        <f t="shared" si="464"/>
        <v>0</v>
      </c>
      <c r="CN423" s="176">
        <f t="shared" si="464"/>
        <v>0</v>
      </c>
      <c r="CO423" s="176">
        <f t="shared" si="464"/>
        <v>0</v>
      </c>
      <c r="CP423" s="176">
        <f t="shared" si="464"/>
        <v>0</v>
      </c>
      <c r="CQ423" s="176">
        <f t="shared" si="464"/>
        <v>0</v>
      </c>
      <c r="CR423" s="176">
        <f t="shared" si="464"/>
        <v>0</v>
      </c>
      <c r="CS423" s="176">
        <f t="shared" si="464"/>
        <v>0</v>
      </c>
      <c r="CT423" s="176">
        <f t="shared" si="464"/>
        <v>0</v>
      </c>
      <c r="CU423" s="176">
        <f t="shared" si="464"/>
        <v>0</v>
      </c>
      <c r="CV423" s="176">
        <f t="shared" si="464"/>
        <v>0</v>
      </c>
      <c r="CW423" s="176">
        <f t="shared" si="465"/>
        <v>0</v>
      </c>
      <c r="CX423" s="176">
        <f t="shared" si="465"/>
        <v>0</v>
      </c>
      <c r="CY423" s="176">
        <f t="shared" si="465"/>
        <v>0</v>
      </c>
      <c r="CZ423" s="176">
        <f t="shared" si="465"/>
        <v>0</v>
      </c>
      <c r="DA423" s="176">
        <f t="shared" si="465"/>
        <v>0</v>
      </c>
      <c r="DB423" s="176">
        <f t="shared" si="465"/>
        <v>0</v>
      </c>
      <c r="DC423" s="176">
        <f t="shared" si="465"/>
        <v>0</v>
      </c>
      <c r="DD423" s="176">
        <f t="shared" si="465"/>
        <v>0</v>
      </c>
      <c r="DE423" s="176">
        <f t="shared" si="465"/>
        <v>0</v>
      </c>
      <c r="DF423" s="176">
        <f t="shared" si="465"/>
        <v>0</v>
      </c>
    </row>
    <row r="424" spans="2:110" ht="12.75" customHeight="1" x14ac:dyDescent="0.25">
      <c r="B424" s="174"/>
      <c r="C424" s="174"/>
      <c r="D424" s="174">
        <f t="shared" si="455"/>
        <v>0</v>
      </c>
      <c r="E424"/>
      <c r="F424"/>
      <c r="G424" s="177">
        <v>411</v>
      </c>
      <c r="H424" s="176">
        <f t="shared" si="456"/>
        <v>63.726308521270504</v>
      </c>
      <c r="I424" s="176">
        <f t="shared" si="457"/>
        <v>0</v>
      </c>
      <c r="K424" s="176">
        <f t="shared" si="472"/>
        <v>0</v>
      </c>
      <c r="L424" s="176">
        <f t="shared" si="472"/>
        <v>0</v>
      </c>
      <c r="M424" s="176">
        <f t="shared" si="472"/>
        <v>0</v>
      </c>
      <c r="N424" s="176">
        <f t="shared" si="472"/>
        <v>0</v>
      </c>
      <c r="O424" s="176">
        <f t="shared" si="472"/>
        <v>0</v>
      </c>
      <c r="P424" s="176">
        <f t="shared" si="472"/>
        <v>0</v>
      </c>
      <c r="Q424" s="176">
        <f t="shared" si="472"/>
        <v>0</v>
      </c>
      <c r="R424" s="176">
        <f t="shared" si="472"/>
        <v>0</v>
      </c>
      <c r="S424" s="176">
        <f t="shared" si="472"/>
        <v>0</v>
      </c>
      <c r="T424" s="176">
        <f t="shared" si="472"/>
        <v>0</v>
      </c>
      <c r="U424" s="176">
        <f t="shared" si="472"/>
        <v>0</v>
      </c>
      <c r="V424" s="176">
        <f t="shared" si="472"/>
        <v>0</v>
      </c>
      <c r="W424" s="176">
        <f t="shared" si="472"/>
        <v>0</v>
      </c>
      <c r="X424" s="176">
        <f t="shared" si="472"/>
        <v>0</v>
      </c>
      <c r="Y424" s="176">
        <f t="shared" si="472"/>
        <v>0</v>
      </c>
      <c r="Z424" s="176">
        <f t="shared" si="472"/>
        <v>0</v>
      </c>
      <c r="AA424" s="176">
        <f t="shared" si="473"/>
        <v>0</v>
      </c>
      <c r="AB424" s="176">
        <f t="shared" si="473"/>
        <v>0</v>
      </c>
      <c r="AC424" s="176">
        <f t="shared" si="473"/>
        <v>0</v>
      </c>
      <c r="AD424" s="176">
        <f t="shared" si="473"/>
        <v>0</v>
      </c>
      <c r="AE424" s="176">
        <f t="shared" si="473"/>
        <v>0</v>
      </c>
      <c r="AF424" s="176">
        <f t="shared" si="473"/>
        <v>0</v>
      </c>
      <c r="AG424" s="176">
        <f t="shared" si="473"/>
        <v>0</v>
      </c>
      <c r="AH424" s="176">
        <f t="shared" si="473"/>
        <v>0</v>
      </c>
      <c r="AI424" s="176">
        <f t="shared" si="473"/>
        <v>0</v>
      </c>
      <c r="AJ424" s="176">
        <f t="shared" si="473"/>
        <v>0</v>
      </c>
      <c r="AK424" s="176">
        <f t="shared" si="473"/>
        <v>0</v>
      </c>
      <c r="AL424" s="176">
        <f t="shared" si="473"/>
        <v>0</v>
      </c>
      <c r="AM424" s="176">
        <f t="shared" si="473"/>
        <v>0</v>
      </c>
      <c r="AN424" s="176">
        <f t="shared" si="473"/>
        <v>0</v>
      </c>
      <c r="AO424" s="176">
        <f t="shared" si="473"/>
        <v>0</v>
      </c>
      <c r="AP424" s="176">
        <f t="shared" si="473"/>
        <v>0</v>
      </c>
      <c r="AQ424" s="176">
        <f t="shared" si="468"/>
        <v>0</v>
      </c>
      <c r="AR424" s="176">
        <f t="shared" si="468"/>
        <v>0</v>
      </c>
      <c r="AS424" s="176">
        <f t="shared" si="468"/>
        <v>0</v>
      </c>
      <c r="AT424" s="176">
        <f t="shared" si="468"/>
        <v>0</v>
      </c>
      <c r="AU424" s="176">
        <f t="shared" si="468"/>
        <v>0</v>
      </c>
      <c r="AV424" s="176">
        <f t="shared" si="468"/>
        <v>0</v>
      </c>
      <c r="AW424" s="176">
        <f t="shared" si="468"/>
        <v>0</v>
      </c>
      <c r="AX424" s="176">
        <f t="shared" si="468"/>
        <v>0</v>
      </c>
      <c r="AY424" s="176">
        <f t="shared" si="468"/>
        <v>0</v>
      </c>
      <c r="AZ424" s="176">
        <f t="shared" si="468"/>
        <v>0</v>
      </c>
      <c r="BA424" s="176">
        <f t="shared" si="468"/>
        <v>0</v>
      </c>
      <c r="BB424" s="176">
        <f t="shared" si="468"/>
        <v>0</v>
      </c>
      <c r="BC424" s="176">
        <f t="shared" si="468"/>
        <v>0</v>
      </c>
      <c r="BD424" s="176">
        <f t="shared" si="468"/>
        <v>0</v>
      </c>
      <c r="BE424" s="176">
        <f t="shared" si="468"/>
        <v>0</v>
      </c>
      <c r="BF424" s="176">
        <f t="shared" si="468"/>
        <v>0</v>
      </c>
      <c r="BG424" s="176">
        <f t="shared" si="471"/>
        <v>0</v>
      </c>
      <c r="BH424" s="176">
        <f t="shared" si="471"/>
        <v>0</v>
      </c>
      <c r="BI424" s="176">
        <f t="shared" si="471"/>
        <v>0</v>
      </c>
      <c r="BJ424" s="176">
        <f t="shared" si="471"/>
        <v>0</v>
      </c>
      <c r="BK424" s="176">
        <f t="shared" si="471"/>
        <v>0</v>
      </c>
      <c r="BL424" s="176">
        <f t="shared" si="471"/>
        <v>0</v>
      </c>
      <c r="BM424" s="176">
        <f t="shared" si="471"/>
        <v>0</v>
      </c>
      <c r="BN424" s="176">
        <f t="shared" si="471"/>
        <v>0</v>
      </c>
      <c r="BO424" s="176">
        <f t="shared" si="471"/>
        <v>0</v>
      </c>
      <c r="BP424" s="176">
        <f t="shared" si="471"/>
        <v>0</v>
      </c>
      <c r="BQ424" s="176">
        <f t="shared" si="471"/>
        <v>0</v>
      </c>
      <c r="BR424" s="176">
        <f t="shared" si="471"/>
        <v>0</v>
      </c>
      <c r="BS424" s="176">
        <f t="shared" si="471"/>
        <v>0</v>
      </c>
      <c r="BT424" s="176">
        <f t="shared" si="471"/>
        <v>0</v>
      </c>
      <c r="BU424" s="176">
        <f t="shared" si="471"/>
        <v>0</v>
      </c>
      <c r="BV424" s="176">
        <f t="shared" si="471"/>
        <v>0</v>
      </c>
      <c r="BW424" s="176">
        <f t="shared" si="475"/>
        <v>0</v>
      </c>
      <c r="BX424" s="176">
        <f t="shared" si="475"/>
        <v>0</v>
      </c>
      <c r="BY424" s="176">
        <f t="shared" si="475"/>
        <v>0</v>
      </c>
      <c r="BZ424" s="176">
        <f t="shared" si="475"/>
        <v>0</v>
      </c>
      <c r="CA424" s="176">
        <f t="shared" si="475"/>
        <v>0</v>
      </c>
      <c r="CB424" s="176">
        <f t="shared" si="475"/>
        <v>0</v>
      </c>
      <c r="CC424" s="176">
        <f t="shared" si="475"/>
        <v>0</v>
      </c>
      <c r="CD424" s="176">
        <f t="shared" si="475"/>
        <v>0</v>
      </c>
      <c r="CE424" s="176">
        <f t="shared" si="475"/>
        <v>0</v>
      </c>
      <c r="CF424" s="176">
        <f t="shared" si="475"/>
        <v>0</v>
      </c>
      <c r="CG424" s="176">
        <f t="shared" si="475"/>
        <v>0</v>
      </c>
      <c r="CH424" s="176">
        <f t="shared" si="475"/>
        <v>0</v>
      </c>
      <c r="CI424" s="176">
        <f t="shared" si="475"/>
        <v>0</v>
      </c>
      <c r="CJ424" s="176">
        <f t="shared" si="475"/>
        <v>0</v>
      </c>
      <c r="CK424" s="176">
        <f t="shared" si="475"/>
        <v>0</v>
      </c>
      <c r="CL424" s="176">
        <f t="shared" si="475"/>
        <v>0</v>
      </c>
      <c r="CM424" s="176">
        <f t="shared" si="464"/>
        <v>0</v>
      </c>
      <c r="CN424" s="176">
        <f t="shared" si="464"/>
        <v>0</v>
      </c>
      <c r="CO424" s="176">
        <f t="shared" si="464"/>
        <v>0</v>
      </c>
      <c r="CP424" s="176">
        <f t="shared" si="464"/>
        <v>0</v>
      </c>
      <c r="CQ424" s="176">
        <f t="shared" si="464"/>
        <v>0</v>
      </c>
      <c r="CR424" s="176">
        <f t="shared" si="464"/>
        <v>0</v>
      </c>
      <c r="CS424" s="176">
        <f t="shared" si="464"/>
        <v>0</v>
      </c>
      <c r="CT424" s="176">
        <f t="shared" si="464"/>
        <v>0</v>
      </c>
      <c r="CU424" s="176">
        <f t="shared" si="464"/>
        <v>0</v>
      </c>
      <c r="CV424" s="176">
        <f t="shared" si="464"/>
        <v>0</v>
      </c>
      <c r="CW424" s="176">
        <f t="shared" si="465"/>
        <v>0</v>
      </c>
      <c r="CX424" s="176">
        <f t="shared" si="465"/>
        <v>0</v>
      </c>
      <c r="CY424" s="176">
        <f t="shared" si="465"/>
        <v>0</v>
      </c>
      <c r="CZ424" s="176">
        <f t="shared" si="465"/>
        <v>0</v>
      </c>
      <c r="DA424" s="176">
        <f t="shared" si="465"/>
        <v>0</v>
      </c>
      <c r="DB424" s="176">
        <f t="shared" si="465"/>
        <v>0</v>
      </c>
      <c r="DC424" s="176">
        <f t="shared" si="465"/>
        <v>0</v>
      </c>
      <c r="DD424" s="176">
        <f t="shared" si="465"/>
        <v>0</v>
      </c>
      <c r="DE424" s="176">
        <f t="shared" si="465"/>
        <v>0</v>
      </c>
      <c r="DF424" s="176">
        <f t="shared" si="465"/>
        <v>0</v>
      </c>
    </row>
    <row r="425" spans="2:110" ht="12.75" customHeight="1" x14ac:dyDescent="0.25">
      <c r="B425" s="174"/>
      <c r="C425" s="174"/>
      <c r="D425" s="174">
        <f t="shared" si="455"/>
        <v>0</v>
      </c>
      <c r="E425"/>
      <c r="F425"/>
      <c r="G425" s="177">
        <v>412</v>
      </c>
      <c r="H425" s="176">
        <f t="shared" si="456"/>
        <v>63.881360366821035</v>
      </c>
      <c r="I425" s="176">
        <f t="shared" si="457"/>
        <v>0</v>
      </c>
      <c r="K425" s="176">
        <f t="shared" si="472"/>
        <v>0</v>
      </c>
      <c r="L425" s="176">
        <f t="shared" si="472"/>
        <v>0</v>
      </c>
      <c r="M425" s="176">
        <f t="shared" si="472"/>
        <v>0</v>
      </c>
      <c r="N425" s="176">
        <f t="shared" si="472"/>
        <v>0</v>
      </c>
      <c r="O425" s="176">
        <f t="shared" si="472"/>
        <v>0</v>
      </c>
      <c r="P425" s="176">
        <f t="shared" si="472"/>
        <v>0</v>
      </c>
      <c r="Q425" s="176">
        <f t="shared" si="472"/>
        <v>0</v>
      </c>
      <c r="R425" s="176">
        <f t="shared" si="472"/>
        <v>0</v>
      </c>
      <c r="S425" s="176">
        <f t="shared" si="472"/>
        <v>0</v>
      </c>
      <c r="T425" s="176">
        <f t="shared" si="472"/>
        <v>0</v>
      </c>
      <c r="U425" s="176">
        <f t="shared" si="472"/>
        <v>0</v>
      </c>
      <c r="V425" s="176">
        <f t="shared" si="472"/>
        <v>0</v>
      </c>
      <c r="W425" s="176">
        <f t="shared" si="472"/>
        <v>0</v>
      </c>
      <c r="X425" s="176">
        <f t="shared" si="472"/>
        <v>0</v>
      </c>
      <c r="Y425" s="176">
        <f t="shared" si="472"/>
        <v>0</v>
      </c>
      <c r="Z425" s="176">
        <f t="shared" si="472"/>
        <v>0</v>
      </c>
      <c r="AA425" s="176">
        <f t="shared" si="473"/>
        <v>0</v>
      </c>
      <c r="AB425" s="176">
        <f t="shared" si="473"/>
        <v>0</v>
      </c>
      <c r="AC425" s="176">
        <f t="shared" si="473"/>
        <v>0</v>
      </c>
      <c r="AD425" s="176">
        <f t="shared" si="473"/>
        <v>0</v>
      </c>
      <c r="AE425" s="176">
        <f t="shared" si="473"/>
        <v>0</v>
      </c>
      <c r="AF425" s="176">
        <f t="shared" si="473"/>
        <v>0</v>
      </c>
      <c r="AG425" s="176">
        <f t="shared" si="473"/>
        <v>0</v>
      </c>
      <c r="AH425" s="176">
        <f t="shared" si="473"/>
        <v>0</v>
      </c>
      <c r="AI425" s="176">
        <f t="shared" si="473"/>
        <v>0</v>
      </c>
      <c r="AJ425" s="176">
        <f t="shared" si="473"/>
        <v>0</v>
      </c>
      <c r="AK425" s="176">
        <f t="shared" si="473"/>
        <v>0</v>
      </c>
      <c r="AL425" s="176">
        <f t="shared" si="473"/>
        <v>0</v>
      </c>
      <c r="AM425" s="176">
        <f t="shared" si="473"/>
        <v>0</v>
      </c>
      <c r="AN425" s="176">
        <f t="shared" si="473"/>
        <v>0</v>
      </c>
      <c r="AO425" s="176">
        <f t="shared" si="473"/>
        <v>0</v>
      </c>
      <c r="AP425" s="176">
        <f t="shared" si="473"/>
        <v>0</v>
      </c>
      <c r="AQ425" s="176">
        <f t="shared" si="468"/>
        <v>0</v>
      </c>
      <c r="AR425" s="176">
        <f t="shared" si="468"/>
        <v>0</v>
      </c>
      <c r="AS425" s="176">
        <f t="shared" si="468"/>
        <v>0</v>
      </c>
      <c r="AT425" s="176">
        <f t="shared" si="468"/>
        <v>0</v>
      </c>
      <c r="AU425" s="176">
        <f t="shared" si="468"/>
        <v>0</v>
      </c>
      <c r="AV425" s="176">
        <f t="shared" si="468"/>
        <v>0</v>
      </c>
      <c r="AW425" s="176">
        <f t="shared" si="468"/>
        <v>0</v>
      </c>
      <c r="AX425" s="176">
        <f t="shared" si="468"/>
        <v>0</v>
      </c>
      <c r="AY425" s="176">
        <f t="shared" si="468"/>
        <v>0</v>
      </c>
      <c r="AZ425" s="176">
        <f t="shared" si="468"/>
        <v>0</v>
      </c>
      <c r="BA425" s="176">
        <f t="shared" si="468"/>
        <v>0</v>
      </c>
      <c r="BB425" s="176">
        <f t="shared" si="468"/>
        <v>0</v>
      </c>
      <c r="BC425" s="176">
        <f t="shared" si="468"/>
        <v>0</v>
      </c>
      <c r="BD425" s="176">
        <f t="shared" si="468"/>
        <v>0</v>
      </c>
      <c r="BE425" s="176">
        <f t="shared" si="468"/>
        <v>0</v>
      </c>
      <c r="BF425" s="176">
        <f t="shared" si="468"/>
        <v>0</v>
      </c>
      <c r="BG425" s="176">
        <f t="shared" si="471"/>
        <v>0</v>
      </c>
      <c r="BH425" s="176">
        <f t="shared" si="471"/>
        <v>0</v>
      </c>
      <c r="BI425" s="176">
        <f t="shared" si="471"/>
        <v>0</v>
      </c>
      <c r="BJ425" s="176">
        <f t="shared" si="471"/>
        <v>0</v>
      </c>
      <c r="BK425" s="176">
        <f t="shared" si="471"/>
        <v>0</v>
      </c>
      <c r="BL425" s="176">
        <f t="shared" si="471"/>
        <v>0</v>
      </c>
      <c r="BM425" s="176">
        <f t="shared" si="471"/>
        <v>0</v>
      </c>
      <c r="BN425" s="176">
        <f t="shared" si="471"/>
        <v>0</v>
      </c>
      <c r="BO425" s="176">
        <f t="shared" si="471"/>
        <v>0</v>
      </c>
      <c r="BP425" s="176">
        <f t="shared" si="471"/>
        <v>0</v>
      </c>
      <c r="BQ425" s="176">
        <f t="shared" si="471"/>
        <v>0</v>
      </c>
      <c r="BR425" s="176">
        <f t="shared" si="471"/>
        <v>0</v>
      </c>
      <c r="BS425" s="176">
        <f t="shared" si="471"/>
        <v>0</v>
      </c>
      <c r="BT425" s="176">
        <f t="shared" si="471"/>
        <v>0</v>
      </c>
      <c r="BU425" s="176">
        <f t="shared" si="471"/>
        <v>0</v>
      </c>
      <c r="BV425" s="176">
        <f t="shared" si="471"/>
        <v>0</v>
      </c>
      <c r="BW425" s="176">
        <f t="shared" si="475"/>
        <v>0</v>
      </c>
      <c r="BX425" s="176">
        <f t="shared" si="475"/>
        <v>0</v>
      </c>
      <c r="BY425" s="176">
        <f t="shared" si="475"/>
        <v>0</v>
      </c>
      <c r="BZ425" s="176">
        <f t="shared" si="475"/>
        <v>0</v>
      </c>
      <c r="CA425" s="176">
        <f t="shared" si="475"/>
        <v>0</v>
      </c>
      <c r="CB425" s="176">
        <f t="shared" si="475"/>
        <v>0</v>
      </c>
      <c r="CC425" s="176">
        <f t="shared" si="475"/>
        <v>0</v>
      </c>
      <c r="CD425" s="176">
        <f t="shared" si="475"/>
        <v>0</v>
      </c>
      <c r="CE425" s="176">
        <f t="shared" si="475"/>
        <v>0</v>
      </c>
      <c r="CF425" s="176">
        <f t="shared" si="475"/>
        <v>0</v>
      </c>
      <c r="CG425" s="176">
        <f t="shared" si="475"/>
        <v>0</v>
      </c>
      <c r="CH425" s="176">
        <f t="shared" si="475"/>
        <v>0</v>
      </c>
      <c r="CI425" s="176">
        <f t="shared" si="475"/>
        <v>0</v>
      </c>
      <c r="CJ425" s="176">
        <f t="shared" si="475"/>
        <v>0</v>
      </c>
      <c r="CK425" s="176">
        <f t="shared" si="475"/>
        <v>0</v>
      </c>
      <c r="CL425" s="176">
        <f t="shared" si="475"/>
        <v>0</v>
      </c>
      <c r="CM425" s="176">
        <f t="shared" ref="CM425:DB448" si="476">+NORMDIST($H425,CM$12,CM$13,FALSE)</f>
        <v>0</v>
      </c>
      <c r="CN425" s="176">
        <f t="shared" si="476"/>
        <v>0</v>
      </c>
      <c r="CO425" s="176">
        <f t="shared" si="476"/>
        <v>0</v>
      </c>
      <c r="CP425" s="176">
        <f t="shared" si="476"/>
        <v>0</v>
      </c>
      <c r="CQ425" s="176">
        <f t="shared" si="476"/>
        <v>0</v>
      </c>
      <c r="CR425" s="176">
        <f t="shared" si="476"/>
        <v>0</v>
      </c>
      <c r="CS425" s="176">
        <f t="shared" si="476"/>
        <v>0</v>
      </c>
      <c r="CT425" s="176">
        <f t="shared" si="476"/>
        <v>0</v>
      </c>
      <c r="CU425" s="176">
        <f t="shared" si="476"/>
        <v>0</v>
      </c>
      <c r="CV425" s="176">
        <f t="shared" si="476"/>
        <v>0</v>
      </c>
      <c r="CW425" s="176">
        <f t="shared" si="465"/>
        <v>0</v>
      </c>
      <c r="CX425" s="176">
        <f t="shared" si="465"/>
        <v>0</v>
      </c>
      <c r="CY425" s="176">
        <f t="shared" si="465"/>
        <v>0</v>
      </c>
      <c r="CZ425" s="176">
        <f t="shared" si="465"/>
        <v>0</v>
      </c>
      <c r="DA425" s="176">
        <f t="shared" si="465"/>
        <v>0</v>
      </c>
      <c r="DB425" s="176">
        <f t="shared" si="465"/>
        <v>0</v>
      </c>
      <c r="DC425" s="176">
        <f t="shared" si="465"/>
        <v>0</v>
      </c>
      <c r="DD425" s="176">
        <f t="shared" si="465"/>
        <v>0</v>
      </c>
      <c r="DE425" s="176">
        <f t="shared" si="465"/>
        <v>0</v>
      </c>
      <c r="DF425" s="176">
        <f t="shared" si="465"/>
        <v>0</v>
      </c>
    </row>
    <row r="426" spans="2:110" ht="12.75" customHeight="1" x14ac:dyDescent="0.25">
      <c r="B426" s="174"/>
      <c r="C426" s="174"/>
      <c r="D426" s="174">
        <f t="shared" si="455"/>
        <v>0</v>
      </c>
      <c r="E426"/>
      <c r="F426"/>
      <c r="G426" s="177">
        <v>413</v>
      </c>
      <c r="H426" s="176">
        <f t="shared" si="456"/>
        <v>64.036412212371573</v>
      </c>
      <c r="I426" s="176">
        <f t="shared" si="457"/>
        <v>0</v>
      </c>
      <c r="K426" s="176">
        <f t="shared" si="472"/>
        <v>0</v>
      </c>
      <c r="L426" s="176">
        <f t="shared" si="472"/>
        <v>0</v>
      </c>
      <c r="M426" s="176">
        <f t="shared" si="472"/>
        <v>0</v>
      </c>
      <c r="N426" s="176">
        <f t="shared" si="472"/>
        <v>0</v>
      </c>
      <c r="O426" s="176">
        <f t="shared" si="472"/>
        <v>0</v>
      </c>
      <c r="P426" s="176">
        <f t="shared" si="472"/>
        <v>0</v>
      </c>
      <c r="Q426" s="176">
        <f t="shared" si="472"/>
        <v>0</v>
      </c>
      <c r="R426" s="176">
        <f t="shared" si="472"/>
        <v>0</v>
      </c>
      <c r="S426" s="176">
        <f t="shared" si="472"/>
        <v>0</v>
      </c>
      <c r="T426" s="176">
        <f t="shared" si="472"/>
        <v>0</v>
      </c>
      <c r="U426" s="176">
        <f t="shared" si="472"/>
        <v>0</v>
      </c>
      <c r="V426" s="176">
        <f t="shared" si="472"/>
        <v>0</v>
      </c>
      <c r="W426" s="176">
        <f t="shared" si="472"/>
        <v>0</v>
      </c>
      <c r="X426" s="176">
        <f t="shared" si="472"/>
        <v>0</v>
      </c>
      <c r="Y426" s="176">
        <f t="shared" si="472"/>
        <v>0</v>
      </c>
      <c r="Z426" s="176">
        <f t="shared" si="472"/>
        <v>0</v>
      </c>
      <c r="AA426" s="176">
        <f t="shared" si="473"/>
        <v>0</v>
      </c>
      <c r="AB426" s="176">
        <f t="shared" si="473"/>
        <v>0</v>
      </c>
      <c r="AC426" s="176">
        <f t="shared" si="473"/>
        <v>0</v>
      </c>
      <c r="AD426" s="176">
        <f t="shared" si="473"/>
        <v>0</v>
      </c>
      <c r="AE426" s="176">
        <f t="shared" si="473"/>
        <v>0</v>
      </c>
      <c r="AF426" s="176">
        <f t="shared" si="473"/>
        <v>0</v>
      </c>
      <c r="AG426" s="176">
        <f t="shared" si="473"/>
        <v>0</v>
      </c>
      <c r="AH426" s="176">
        <f t="shared" si="473"/>
        <v>0</v>
      </c>
      <c r="AI426" s="176">
        <f t="shared" si="473"/>
        <v>0</v>
      </c>
      <c r="AJ426" s="176">
        <f t="shared" si="473"/>
        <v>0</v>
      </c>
      <c r="AK426" s="176">
        <f t="shared" si="473"/>
        <v>0</v>
      </c>
      <c r="AL426" s="176">
        <f t="shared" si="473"/>
        <v>0</v>
      </c>
      <c r="AM426" s="176">
        <f t="shared" si="473"/>
        <v>0</v>
      </c>
      <c r="AN426" s="176">
        <f t="shared" si="473"/>
        <v>0</v>
      </c>
      <c r="AO426" s="176">
        <f t="shared" si="473"/>
        <v>0</v>
      </c>
      <c r="AP426" s="176">
        <f t="shared" si="473"/>
        <v>0</v>
      </c>
      <c r="AQ426" s="176">
        <f t="shared" si="468"/>
        <v>0</v>
      </c>
      <c r="AR426" s="176">
        <f t="shared" si="468"/>
        <v>0</v>
      </c>
      <c r="AS426" s="176">
        <f t="shared" si="468"/>
        <v>0</v>
      </c>
      <c r="AT426" s="176">
        <f t="shared" si="468"/>
        <v>0</v>
      </c>
      <c r="AU426" s="176">
        <f t="shared" si="468"/>
        <v>0</v>
      </c>
      <c r="AV426" s="176">
        <f t="shared" si="468"/>
        <v>0</v>
      </c>
      <c r="AW426" s="176">
        <f t="shared" si="468"/>
        <v>0</v>
      </c>
      <c r="AX426" s="176">
        <f t="shared" si="468"/>
        <v>0</v>
      </c>
      <c r="AY426" s="176">
        <f t="shared" si="468"/>
        <v>0</v>
      </c>
      <c r="AZ426" s="176">
        <f t="shared" si="468"/>
        <v>0</v>
      </c>
      <c r="BA426" s="176">
        <f t="shared" si="468"/>
        <v>0</v>
      </c>
      <c r="BB426" s="176">
        <f t="shared" si="468"/>
        <v>0</v>
      </c>
      <c r="BC426" s="176">
        <f t="shared" si="468"/>
        <v>0</v>
      </c>
      <c r="BD426" s="176">
        <f t="shared" si="468"/>
        <v>0</v>
      </c>
      <c r="BE426" s="176">
        <f t="shared" si="468"/>
        <v>0</v>
      </c>
      <c r="BF426" s="176">
        <f t="shared" si="468"/>
        <v>0</v>
      </c>
      <c r="BG426" s="176">
        <f t="shared" si="471"/>
        <v>0</v>
      </c>
      <c r="BH426" s="176">
        <f t="shared" si="471"/>
        <v>0</v>
      </c>
      <c r="BI426" s="176">
        <f t="shared" si="471"/>
        <v>0</v>
      </c>
      <c r="BJ426" s="176">
        <f t="shared" si="471"/>
        <v>0</v>
      </c>
      <c r="BK426" s="176">
        <f t="shared" si="471"/>
        <v>0</v>
      </c>
      <c r="BL426" s="176">
        <f t="shared" si="471"/>
        <v>0</v>
      </c>
      <c r="BM426" s="176">
        <f t="shared" si="471"/>
        <v>0</v>
      </c>
      <c r="BN426" s="176">
        <f t="shared" si="471"/>
        <v>0</v>
      </c>
      <c r="BO426" s="176">
        <f t="shared" si="471"/>
        <v>0</v>
      </c>
      <c r="BP426" s="176">
        <f t="shared" si="471"/>
        <v>0</v>
      </c>
      <c r="BQ426" s="176">
        <f t="shared" si="471"/>
        <v>0</v>
      </c>
      <c r="BR426" s="176">
        <f t="shared" si="471"/>
        <v>0</v>
      </c>
      <c r="BS426" s="176">
        <f t="shared" si="471"/>
        <v>0</v>
      </c>
      <c r="BT426" s="176">
        <f t="shared" si="471"/>
        <v>0</v>
      </c>
      <c r="BU426" s="176">
        <f t="shared" si="471"/>
        <v>0</v>
      </c>
      <c r="BV426" s="176">
        <f t="shared" si="471"/>
        <v>0</v>
      </c>
      <c r="BW426" s="176">
        <f t="shared" si="475"/>
        <v>0</v>
      </c>
      <c r="BX426" s="176">
        <f t="shared" si="475"/>
        <v>0</v>
      </c>
      <c r="BY426" s="176">
        <f t="shared" si="475"/>
        <v>0</v>
      </c>
      <c r="BZ426" s="176">
        <f t="shared" si="475"/>
        <v>0</v>
      </c>
      <c r="CA426" s="176">
        <f t="shared" si="475"/>
        <v>0</v>
      </c>
      <c r="CB426" s="176">
        <f t="shared" si="475"/>
        <v>0</v>
      </c>
      <c r="CC426" s="176">
        <f t="shared" si="475"/>
        <v>0</v>
      </c>
      <c r="CD426" s="176">
        <f t="shared" si="475"/>
        <v>0</v>
      </c>
      <c r="CE426" s="176">
        <f t="shared" si="475"/>
        <v>0</v>
      </c>
      <c r="CF426" s="176">
        <f t="shared" si="475"/>
        <v>0</v>
      </c>
      <c r="CG426" s="176">
        <f t="shared" si="475"/>
        <v>0</v>
      </c>
      <c r="CH426" s="176">
        <f t="shared" si="475"/>
        <v>0</v>
      </c>
      <c r="CI426" s="176">
        <f t="shared" si="475"/>
        <v>0</v>
      </c>
      <c r="CJ426" s="176">
        <f t="shared" si="475"/>
        <v>0</v>
      </c>
      <c r="CK426" s="176">
        <f t="shared" si="475"/>
        <v>0</v>
      </c>
      <c r="CL426" s="176">
        <f t="shared" si="475"/>
        <v>0</v>
      </c>
      <c r="CM426" s="176">
        <f t="shared" si="476"/>
        <v>0</v>
      </c>
      <c r="CN426" s="176">
        <f t="shared" si="476"/>
        <v>0</v>
      </c>
      <c r="CO426" s="176">
        <f t="shared" si="476"/>
        <v>0</v>
      </c>
      <c r="CP426" s="176">
        <f t="shared" si="476"/>
        <v>0</v>
      </c>
      <c r="CQ426" s="176">
        <f t="shared" si="476"/>
        <v>0</v>
      </c>
      <c r="CR426" s="176">
        <f t="shared" si="476"/>
        <v>0</v>
      </c>
      <c r="CS426" s="176">
        <f t="shared" si="476"/>
        <v>0</v>
      </c>
      <c r="CT426" s="176">
        <f t="shared" si="476"/>
        <v>0</v>
      </c>
      <c r="CU426" s="176">
        <f t="shared" si="476"/>
        <v>0</v>
      </c>
      <c r="CV426" s="176">
        <f t="shared" si="476"/>
        <v>0</v>
      </c>
      <c r="CW426" s="176">
        <f t="shared" si="465"/>
        <v>0</v>
      </c>
      <c r="CX426" s="176">
        <f t="shared" si="465"/>
        <v>0</v>
      </c>
      <c r="CY426" s="176">
        <f t="shared" si="465"/>
        <v>0</v>
      </c>
      <c r="CZ426" s="176">
        <f t="shared" si="465"/>
        <v>0</v>
      </c>
      <c r="DA426" s="176">
        <f t="shared" si="465"/>
        <v>0</v>
      </c>
      <c r="DB426" s="176">
        <f t="shared" si="465"/>
        <v>0</v>
      </c>
      <c r="DC426" s="176">
        <f t="shared" si="465"/>
        <v>0</v>
      </c>
      <c r="DD426" s="176">
        <f t="shared" si="465"/>
        <v>0</v>
      </c>
      <c r="DE426" s="176">
        <f t="shared" si="465"/>
        <v>0</v>
      </c>
      <c r="DF426" s="176">
        <f t="shared" si="465"/>
        <v>0</v>
      </c>
    </row>
    <row r="427" spans="2:110" ht="12.75" customHeight="1" x14ac:dyDescent="0.25">
      <c r="B427" s="174"/>
      <c r="C427" s="174"/>
      <c r="D427" s="174">
        <f t="shared" si="455"/>
        <v>0</v>
      </c>
      <c r="E427"/>
      <c r="F427"/>
      <c r="G427" s="177">
        <v>414</v>
      </c>
      <c r="H427" s="176">
        <f t="shared" si="456"/>
        <v>64.191464057922104</v>
      </c>
      <c r="I427" s="176">
        <f t="shared" si="457"/>
        <v>0</v>
      </c>
      <c r="K427" s="176">
        <f t="shared" si="472"/>
        <v>0</v>
      </c>
      <c r="L427" s="176">
        <f t="shared" si="472"/>
        <v>0</v>
      </c>
      <c r="M427" s="176">
        <f t="shared" si="472"/>
        <v>0</v>
      </c>
      <c r="N427" s="176">
        <f t="shared" si="472"/>
        <v>0</v>
      </c>
      <c r="O427" s="176">
        <f t="shared" si="472"/>
        <v>0</v>
      </c>
      <c r="P427" s="176">
        <f t="shared" si="472"/>
        <v>0</v>
      </c>
      <c r="Q427" s="176">
        <f t="shared" si="472"/>
        <v>0</v>
      </c>
      <c r="R427" s="176">
        <f t="shared" si="472"/>
        <v>0</v>
      </c>
      <c r="S427" s="176">
        <f t="shared" si="472"/>
        <v>0</v>
      </c>
      <c r="T427" s="176">
        <f t="shared" si="472"/>
        <v>0</v>
      </c>
      <c r="U427" s="176">
        <f t="shared" si="472"/>
        <v>0</v>
      </c>
      <c r="V427" s="176">
        <f t="shared" si="472"/>
        <v>0</v>
      </c>
      <c r="W427" s="176">
        <f t="shared" si="472"/>
        <v>0</v>
      </c>
      <c r="X427" s="176">
        <f t="shared" si="472"/>
        <v>0</v>
      </c>
      <c r="Y427" s="176">
        <f t="shared" si="472"/>
        <v>0</v>
      </c>
      <c r="Z427" s="176">
        <f t="shared" si="472"/>
        <v>0</v>
      </c>
      <c r="AA427" s="176">
        <f t="shared" si="473"/>
        <v>0</v>
      </c>
      <c r="AB427" s="176">
        <f t="shared" si="473"/>
        <v>0</v>
      </c>
      <c r="AC427" s="176">
        <f t="shared" si="473"/>
        <v>0</v>
      </c>
      <c r="AD427" s="176">
        <f t="shared" si="473"/>
        <v>0</v>
      </c>
      <c r="AE427" s="176">
        <f t="shared" si="473"/>
        <v>0</v>
      </c>
      <c r="AF427" s="176">
        <f t="shared" si="473"/>
        <v>0</v>
      </c>
      <c r="AG427" s="176">
        <f t="shared" si="473"/>
        <v>0</v>
      </c>
      <c r="AH427" s="176">
        <f t="shared" si="473"/>
        <v>0</v>
      </c>
      <c r="AI427" s="176">
        <f t="shared" si="473"/>
        <v>0</v>
      </c>
      <c r="AJ427" s="176">
        <f t="shared" si="473"/>
        <v>0</v>
      </c>
      <c r="AK427" s="176">
        <f t="shared" si="473"/>
        <v>0</v>
      </c>
      <c r="AL427" s="176">
        <f t="shared" si="473"/>
        <v>0</v>
      </c>
      <c r="AM427" s="176">
        <f t="shared" si="473"/>
        <v>0</v>
      </c>
      <c r="AN427" s="176">
        <f t="shared" si="473"/>
        <v>0</v>
      </c>
      <c r="AO427" s="176">
        <f t="shared" si="473"/>
        <v>0</v>
      </c>
      <c r="AP427" s="176">
        <f t="shared" si="473"/>
        <v>0</v>
      </c>
      <c r="AQ427" s="176">
        <f t="shared" si="468"/>
        <v>0</v>
      </c>
      <c r="AR427" s="176">
        <f t="shared" si="468"/>
        <v>0</v>
      </c>
      <c r="AS427" s="176">
        <f t="shared" si="468"/>
        <v>0</v>
      </c>
      <c r="AT427" s="176">
        <f t="shared" si="468"/>
        <v>0</v>
      </c>
      <c r="AU427" s="176">
        <f t="shared" si="468"/>
        <v>0</v>
      </c>
      <c r="AV427" s="176">
        <f t="shared" si="468"/>
        <v>0</v>
      </c>
      <c r="AW427" s="176">
        <f t="shared" si="468"/>
        <v>0</v>
      </c>
      <c r="AX427" s="176">
        <f t="shared" si="468"/>
        <v>0</v>
      </c>
      <c r="AY427" s="176">
        <f t="shared" si="468"/>
        <v>0</v>
      </c>
      <c r="AZ427" s="176">
        <f t="shared" si="468"/>
        <v>0</v>
      </c>
      <c r="BA427" s="176">
        <f t="shared" si="468"/>
        <v>0</v>
      </c>
      <c r="BB427" s="176">
        <f t="shared" si="468"/>
        <v>0</v>
      </c>
      <c r="BC427" s="176">
        <f t="shared" si="468"/>
        <v>0</v>
      </c>
      <c r="BD427" s="176">
        <f t="shared" si="468"/>
        <v>0</v>
      </c>
      <c r="BE427" s="176">
        <f t="shared" si="468"/>
        <v>0</v>
      </c>
      <c r="BF427" s="176">
        <f t="shared" si="468"/>
        <v>0</v>
      </c>
      <c r="BG427" s="176">
        <f t="shared" si="471"/>
        <v>0</v>
      </c>
      <c r="BH427" s="176">
        <f t="shared" si="471"/>
        <v>0</v>
      </c>
      <c r="BI427" s="176">
        <f t="shared" si="471"/>
        <v>0</v>
      </c>
      <c r="BJ427" s="176">
        <f t="shared" si="471"/>
        <v>0</v>
      </c>
      <c r="BK427" s="176">
        <f t="shared" si="471"/>
        <v>0</v>
      </c>
      <c r="BL427" s="176">
        <f t="shared" si="471"/>
        <v>0</v>
      </c>
      <c r="BM427" s="176">
        <f t="shared" si="471"/>
        <v>0</v>
      </c>
      <c r="BN427" s="176">
        <f t="shared" si="471"/>
        <v>0</v>
      </c>
      <c r="BO427" s="176">
        <f t="shared" si="471"/>
        <v>0</v>
      </c>
      <c r="BP427" s="176">
        <f t="shared" si="471"/>
        <v>0</v>
      </c>
      <c r="BQ427" s="176">
        <f t="shared" si="471"/>
        <v>0</v>
      </c>
      <c r="BR427" s="176">
        <f t="shared" si="471"/>
        <v>0</v>
      </c>
      <c r="BS427" s="176">
        <f t="shared" si="471"/>
        <v>0</v>
      </c>
      <c r="BT427" s="176">
        <f t="shared" si="471"/>
        <v>0</v>
      </c>
      <c r="BU427" s="176">
        <f t="shared" si="471"/>
        <v>0</v>
      </c>
      <c r="BV427" s="176">
        <f t="shared" si="471"/>
        <v>0</v>
      </c>
      <c r="BW427" s="176">
        <f t="shared" si="475"/>
        <v>0</v>
      </c>
      <c r="BX427" s="176">
        <f t="shared" si="475"/>
        <v>0</v>
      </c>
      <c r="BY427" s="176">
        <f t="shared" si="475"/>
        <v>0</v>
      </c>
      <c r="BZ427" s="176">
        <f t="shared" si="475"/>
        <v>0</v>
      </c>
      <c r="CA427" s="176">
        <f t="shared" si="475"/>
        <v>0</v>
      </c>
      <c r="CB427" s="176">
        <f t="shared" si="475"/>
        <v>0</v>
      </c>
      <c r="CC427" s="176">
        <f t="shared" si="475"/>
        <v>0</v>
      </c>
      <c r="CD427" s="176">
        <f t="shared" si="475"/>
        <v>0</v>
      </c>
      <c r="CE427" s="176">
        <f t="shared" si="475"/>
        <v>0</v>
      </c>
      <c r="CF427" s="176">
        <f t="shared" si="475"/>
        <v>0</v>
      </c>
      <c r="CG427" s="176">
        <f t="shared" si="475"/>
        <v>0</v>
      </c>
      <c r="CH427" s="176">
        <f t="shared" si="475"/>
        <v>0</v>
      </c>
      <c r="CI427" s="176">
        <f t="shared" si="475"/>
        <v>0</v>
      </c>
      <c r="CJ427" s="176">
        <f t="shared" si="475"/>
        <v>0</v>
      </c>
      <c r="CK427" s="176">
        <f t="shared" si="475"/>
        <v>0</v>
      </c>
      <c r="CL427" s="176">
        <f t="shared" si="475"/>
        <v>0</v>
      </c>
      <c r="CM427" s="176">
        <f t="shared" si="476"/>
        <v>0</v>
      </c>
      <c r="CN427" s="176">
        <f t="shared" si="476"/>
        <v>0</v>
      </c>
      <c r="CO427" s="176">
        <f t="shared" si="476"/>
        <v>0</v>
      </c>
      <c r="CP427" s="176">
        <f t="shared" si="476"/>
        <v>0</v>
      </c>
      <c r="CQ427" s="176">
        <f t="shared" si="476"/>
        <v>0</v>
      </c>
      <c r="CR427" s="176">
        <f t="shared" si="476"/>
        <v>0</v>
      </c>
      <c r="CS427" s="176">
        <f t="shared" si="476"/>
        <v>0</v>
      </c>
      <c r="CT427" s="176">
        <f t="shared" si="476"/>
        <v>0</v>
      </c>
      <c r="CU427" s="176">
        <f t="shared" si="476"/>
        <v>0</v>
      </c>
      <c r="CV427" s="176">
        <f t="shared" si="476"/>
        <v>0</v>
      </c>
      <c r="CW427" s="176">
        <f t="shared" si="465"/>
        <v>0</v>
      </c>
      <c r="CX427" s="176">
        <f t="shared" si="465"/>
        <v>0</v>
      </c>
      <c r="CY427" s="176">
        <f t="shared" si="465"/>
        <v>0</v>
      </c>
      <c r="CZ427" s="176">
        <f t="shared" si="465"/>
        <v>0</v>
      </c>
      <c r="DA427" s="176">
        <f t="shared" si="465"/>
        <v>0</v>
      </c>
      <c r="DB427" s="176">
        <f t="shared" si="465"/>
        <v>0</v>
      </c>
      <c r="DC427" s="176">
        <f t="shared" si="465"/>
        <v>0</v>
      </c>
      <c r="DD427" s="176">
        <f t="shared" si="465"/>
        <v>0</v>
      </c>
      <c r="DE427" s="176">
        <f t="shared" si="465"/>
        <v>0</v>
      </c>
      <c r="DF427" s="176">
        <f t="shared" si="465"/>
        <v>0</v>
      </c>
    </row>
    <row r="428" spans="2:110" ht="12.75" customHeight="1" x14ac:dyDescent="0.25">
      <c r="B428" s="174"/>
      <c r="C428" s="174"/>
      <c r="D428" s="174">
        <f t="shared" si="455"/>
        <v>0</v>
      </c>
      <c r="E428"/>
      <c r="F428"/>
      <c r="G428" s="177">
        <v>415</v>
      </c>
      <c r="H428" s="176">
        <f t="shared" si="456"/>
        <v>64.34651590347265</v>
      </c>
      <c r="I428" s="176">
        <f t="shared" si="457"/>
        <v>0</v>
      </c>
      <c r="K428" s="176">
        <f t="shared" si="472"/>
        <v>0</v>
      </c>
      <c r="L428" s="176">
        <f t="shared" si="472"/>
        <v>0</v>
      </c>
      <c r="M428" s="176">
        <f t="shared" si="472"/>
        <v>0</v>
      </c>
      <c r="N428" s="176">
        <f t="shared" si="472"/>
        <v>0</v>
      </c>
      <c r="O428" s="176">
        <f t="shared" si="472"/>
        <v>0</v>
      </c>
      <c r="P428" s="176">
        <f t="shared" si="472"/>
        <v>0</v>
      </c>
      <c r="Q428" s="176">
        <f t="shared" si="472"/>
        <v>0</v>
      </c>
      <c r="R428" s="176">
        <f t="shared" si="472"/>
        <v>0</v>
      </c>
      <c r="S428" s="176">
        <f t="shared" si="472"/>
        <v>0</v>
      </c>
      <c r="T428" s="176">
        <f t="shared" si="472"/>
        <v>0</v>
      </c>
      <c r="U428" s="176">
        <f t="shared" si="472"/>
        <v>0</v>
      </c>
      <c r="V428" s="176">
        <f t="shared" si="472"/>
        <v>0</v>
      </c>
      <c r="W428" s="176">
        <f t="shared" si="472"/>
        <v>0</v>
      </c>
      <c r="X428" s="176">
        <f t="shared" si="472"/>
        <v>0</v>
      </c>
      <c r="Y428" s="176">
        <f t="shared" si="472"/>
        <v>0</v>
      </c>
      <c r="Z428" s="176">
        <f t="shared" si="472"/>
        <v>0</v>
      </c>
      <c r="AA428" s="176">
        <f t="shared" si="473"/>
        <v>0</v>
      </c>
      <c r="AB428" s="176">
        <f t="shared" si="473"/>
        <v>0</v>
      </c>
      <c r="AC428" s="176">
        <f t="shared" si="473"/>
        <v>0</v>
      </c>
      <c r="AD428" s="176">
        <f t="shared" si="473"/>
        <v>0</v>
      </c>
      <c r="AE428" s="176">
        <f t="shared" si="473"/>
        <v>0</v>
      </c>
      <c r="AF428" s="176">
        <f t="shared" si="473"/>
        <v>0</v>
      </c>
      <c r="AG428" s="176">
        <f t="shared" si="473"/>
        <v>0</v>
      </c>
      <c r="AH428" s="176">
        <f t="shared" si="473"/>
        <v>0</v>
      </c>
      <c r="AI428" s="176">
        <f t="shared" si="473"/>
        <v>0</v>
      </c>
      <c r="AJ428" s="176">
        <f t="shared" si="473"/>
        <v>0</v>
      </c>
      <c r="AK428" s="176">
        <f t="shared" si="473"/>
        <v>0</v>
      </c>
      <c r="AL428" s="176">
        <f t="shared" si="473"/>
        <v>0</v>
      </c>
      <c r="AM428" s="176">
        <f t="shared" si="473"/>
        <v>0</v>
      </c>
      <c r="AN428" s="176">
        <f t="shared" si="473"/>
        <v>0</v>
      </c>
      <c r="AO428" s="176">
        <f t="shared" si="473"/>
        <v>0</v>
      </c>
      <c r="AP428" s="176">
        <f t="shared" si="473"/>
        <v>0</v>
      </c>
      <c r="AQ428" s="176">
        <f t="shared" si="468"/>
        <v>0</v>
      </c>
      <c r="AR428" s="176">
        <f t="shared" si="468"/>
        <v>0</v>
      </c>
      <c r="AS428" s="176">
        <f t="shared" si="468"/>
        <v>0</v>
      </c>
      <c r="AT428" s="176">
        <f t="shared" si="468"/>
        <v>0</v>
      </c>
      <c r="AU428" s="176">
        <f t="shared" si="468"/>
        <v>0</v>
      </c>
      <c r="AV428" s="176">
        <f t="shared" si="468"/>
        <v>0</v>
      </c>
      <c r="AW428" s="176">
        <f t="shared" si="468"/>
        <v>0</v>
      </c>
      <c r="AX428" s="176">
        <f t="shared" si="468"/>
        <v>0</v>
      </c>
      <c r="AY428" s="176">
        <f t="shared" si="468"/>
        <v>0</v>
      </c>
      <c r="AZ428" s="176">
        <f t="shared" si="468"/>
        <v>0</v>
      </c>
      <c r="BA428" s="176">
        <f t="shared" si="468"/>
        <v>0</v>
      </c>
      <c r="BB428" s="176">
        <f t="shared" si="468"/>
        <v>0</v>
      </c>
      <c r="BC428" s="176">
        <f t="shared" si="468"/>
        <v>0</v>
      </c>
      <c r="BD428" s="176">
        <f t="shared" si="468"/>
        <v>0</v>
      </c>
      <c r="BE428" s="176">
        <f t="shared" si="468"/>
        <v>0</v>
      </c>
      <c r="BF428" s="176">
        <f t="shared" ref="BF428" si="477">+NORMDIST($H428,BF$12,BF$13,FALSE)</f>
        <v>0</v>
      </c>
      <c r="BG428" s="176">
        <f t="shared" si="471"/>
        <v>0</v>
      </c>
      <c r="BH428" s="176">
        <f t="shared" si="471"/>
        <v>0</v>
      </c>
      <c r="BI428" s="176">
        <f t="shared" si="471"/>
        <v>0</v>
      </c>
      <c r="BJ428" s="176">
        <f t="shared" si="471"/>
        <v>0</v>
      </c>
      <c r="BK428" s="176">
        <f t="shared" si="471"/>
        <v>0</v>
      </c>
      <c r="BL428" s="176">
        <f t="shared" si="471"/>
        <v>0</v>
      </c>
      <c r="BM428" s="176">
        <f t="shared" si="471"/>
        <v>0</v>
      </c>
      <c r="BN428" s="176">
        <f t="shared" si="471"/>
        <v>0</v>
      </c>
      <c r="BO428" s="176">
        <f t="shared" si="471"/>
        <v>0</v>
      </c>
      <c r="BP428" s="176">
        <f t="shared" si="471"/>
        <v>0</v>
      </c>
      <c r="BQ428" s="176">
        <f t="shared" si="471"/>
        <v>0</v>
      </c>
      <c r="BR428" s="176">
        <f t="shared" si="471"/>
        <v>0</v>
      </c>
      <c r="BS428" s="176">
        <f t="shared" si="471"/>
        <v>0</v>
      </c>
      <c r="BT428" s="176">
        <f t="shared" si="471"/>
        <v>0</v>
      </c>
      <c r="BU428" s="176">
        <f t="shared" si="471"/>
        <v>0</v>
      </c>
      <c r="BV428" s="176">
        <f t="shared" si="471"/>
        <v>0</v>
      </c>
      <c r="BW428" s="176">
        <f t="shared" si="475"/>
        <v>0</v>
      </c>
      <c r="BX428" s="176">
        <f t="shared" si="475"/>
        <v>0</v>
      </c>
      <c r="BY428" s="176">
        <f t="shared" si="475"/>
        <v>0</v>
      </c>
      <c r="BZ428" s="176">
        <f t="shared" si="475"/>
        <v>0</v>
      </c>
      <c r="CA428" s="176">
        <f t="shared" si="475"/>
        <v>0</v>
      </c>
      <c r="CB428" s="176">
        <f t="shared" si="475"/>
        <v>0</v>
      </c>
      <c r="CC428" s="176">
        <f t="shared" si="475"/>
        <v>0</v>
      </c>
      <c r="CD428" s="176">
        <f t="shared" si="475"/>
        <v>0</v>
      </c>
      <c r="CE428" s="176">
        <f t="shared" si="475"/>
        <v>0</v>
      </c>
      <c r="CF428" s="176">
        <f t="shared" si="475"/>
        <v>0</v>
      </c>
      <c r="CG428" s="176">
        <f t="shared" si="475"/>
        <v>0</v>
      </c>
      <c r="CH428" s="176">
        <f t="shared" si="475"/>
        <v>0</v>
      </c>
      <c r="CI428" s="176">
        <f t="shared" si="475"/>
        <v>0</v>
      </c>
      <c r="CJ428" s="176">
        <f t="shared" si="475"/>
        <v>0</v>
      </c>
      <c r="CK428" s="176">
        <f t="shared" si="475"/>
        <v>0</v>
      </c>
      <c r="CL428" s="176">
        <f t="shared" si="475"/>
        <v>0</v>
      </c>
      <c r="CM428" s="176">
        <f t="shared" si="476"/>
        <v>0</v>
      </c>
      <c r="CN428" s="176">
        <f t="shared" si="476"/>
        <v>0</v>
      </c>
      <c r="CO428" s="176">
        <f t="shared" si="476"/>
        <v>0</v>
      </c>
      <c r="CP428" s="176">
        <f t="shared" si="476"/>
        <v>0</v>
      </c>
      <c r="CQ428" s="176">
        <f t="shared" si="476"/>
        <v>0</v>
      </c>
      <c r="CR428" s="176">
        <f t="shared" si="476"/>
        <v>0</v>
      </c>
      <c r="CS428" s="176">
        <f t="shared" si="476"/>
        <v>0</v>
      </c>
      <c r="CT428" s="176">
        <f t="shared" si="476"/>
        <v>0</v>
      </c>
      <c r="CU428" s="176">
        <f t="shared" si="476"/>
        <v>0</v>
      </c>
      <c r="CV428" s="176">
        <f t="shared" si="476"/>
        <v>0</v>
      </c>
      <c r="CW428" s="176">
        <f t="shared" si="465"/>
        <v>0</v>
      </c>
      <c r="CX428" s="176">
        <f t="shared" si="465"/>
        <v>0</v>
      </c>
      <c r="CY428" s="176">
        <f t="shared" si="465"/>
        <v>0</v>
      </c>
      <c r="CZ428" s="176">
        <f t="shared" si="465"/>
        <v>0</v>
      </c>
      <c r="DA428" s="176">
        <f t="shared" si="465"/>
        <v>0</v>
      </c>
      <c r="DB428" s="176">
        <f t="shared" si="465"/>
        <v>0</v>
      </c>
      <c r="DC428" s="176">
        <f t="shared" si="465"/>
        <v>0</v>
      </c>
      <c r="DD428" s="176">
        <f t="shared" si="465"/>
        <v>0</v>
      </c>
      <c r="DE428" s="176">
        <f t="shared" si="465"/>
        <v>0</v>
      </c>
      <c r="DF428" s="176">
        <f t="shared" ref="DF428" si="478">+NORMDIST($H428,DF$12,DF$13,FALSE)</f>
        <v>0</v>
      </c>
    </row>
    <row r="429" spans="2:110" ht="12.75" customHeight="1" x14ac:dyDescent="0.25">
      <c r="B429" s="174"/>
      <c r="C429" s="174"/>
      <c r="D429" s="174">
        <f t="shared" si="455"/>
        <v>0</v>
      </c>
      <c r="E429"/>
      <c r="F429"/>
      <c r="G429" s="177">
        <v>416</v>
      </c>
      <c r="H429" s="176">
        <f t="shared" si="456"/>
        <v>64.501567749023181</v>
      </c>
      <c r="I429" s="176">
        <f t="shared" si="457"/>
        <v>0</v>
      </c>
      <c r="K429" s="176">
        <f t="shared" si="472"/>
        <v>0</v>
      </c>
      <c r="L429" s="176">
        <f t="shared" si="472"/>
        <v>0</v>
      </c>
      <c r="M429" s="176">
        <f t="shared" si="472"/>
        <v>0</v>
      </c>
      <c r="N429" s="176">
        <f t="shared" si="472"/>
        <v>0</v>
      </c>
      <c r="O429" s="176">
        <f t="shared" si="472"/>
        <v>0</v>
      </c>
      <c r="P429" s="176">
        <f t="shared" si="472"/>
        <v>0</v>
      </c>
      <c r="Q429" s="176">
        <f t="shared" si="472"/>
        <v>0</v>
      </c>
      <c r="R429" s="176">
        <f t="shared" si="472"/>
        <v>0</v>
      </c>
      <c r="S429" s="176">
        <f t="shared" si="472"/>
        <v>0</v>
      </c>
      <c r="T429" s="176">
        <f t="shared" si="472"/>
        <v>0</v>
      </c>
      <c r="U429" s="176">
        <f t="shared" si="472"/>
        <v>0</v>
      </c>
      <c r="V429" s="176">
        <f t="shared" si="472"/>
        <v>0</v>
      </c>
      <c r="W429" s="176">
        <f t="shared" si="472"/>
        <v>0</v>
      </c>
      <c r="X429" s="176">
        <f t="shared" si="472"/>
        <v>0</v>
      </c>
      <c r="Y429" s="176">
        <f t="shared" si="472"/>
        <v>0</v>
      </c>
      <c r="Z429" s="176">
        <f t="shared" si="472"/>
        <v>0</v>
      </c>
      <c r="AA429" s="176">
        <f t="shared" si="473"/>
        <v>0</v>
      </c>
      <c r="AB429" s="176">
        <f t="shared" si="473"/>
        <v>0</v>
      </c>
      <c r="AC429" s="176">
        <f t="shared" si="473"/>
        <v>0</v>
      </c>
      <c r="AD429" s="176">
        <f t="shared" si="473"/>
        <v>0</v>
      </c>
      <c r="AE429" s="176">
        <f t="shared" si="473"/>
        <v>0</v>
      </c>
      <c r="AF429" s="176">
        <f t="shared" si="473"/>
        <v>0</v>
      </c>
      <c r="AG429" s="176">
        <f t="shared" si="473"/>
        <v>0</v>
      </c>
      <c r="AH429" s="176">
        <f t="shared" si="473"/>
        <v>0</v>
      </c>
      <c r="AI429" s="176">
        <f t="shared" si="473"/>
        <v>0</v>
      </c>
      <c r="AJ429" s="176">
        <f t="shared" si="473"/>
        <v>0</v>
      </c>
      <c r="AK429" s="176">
        <f t="shared" si="473"/>
        <v>0</v>
      </c>
      <c r="AL429" s="176">
        <f t="shared" si="473"/>
        <v>0</v>
      </c>
      <c r="AM429" s="176">
        <f t="shared" si="473"/>
        <v>0</v>
      </c>
      <c r="AN429" s="176">
        <f t="shared" si="473"/>
        <v>0</v>
      </c>
      <c r="AO429" s="176">
        <f t="shared" si="473"/>
        <v>0</v>
      </c>
      <c r="AP429" s="176">
        <f t="shared" si="473"/>
        <v>0</v>
      </c>
      <c r="AQ429" s="176">
        <f t="shared" ref="AQ429:BF444" si="479">+NORMDIST($H429,AQ$12,AQ$13,FALSE)</f>
        <v>0</v>
      </c>
      <c r="AR429" s="176">
        <f t="shared" si="479"/>
        <v>0</v>
      </c>
      <c r="AS429" s="176">
        <f t="shared" si="479"/>
        <v>0</v>
      </c>
      <c r="AT429" s="176">
        <f t="shared" si="479"/>
        <v>0</v>
      </c>
      <c r="AU429" s="176">
        <f t="shared" si="479"/>
        <v>0</v>
      </c>
      <c r="AV429" s="176">
        <f t="shared" si="479"/>
        <v>0</v>
      </c>
      <c r="AW429" s="176">
        <f t="shared" si="479"/>
        <v>0</v>
      </c>
      <c r="AX429" s="176">
        <f t="shared" si="479"/>
        <v>0</v>
      </c>
      <c r="AY429" s="176">
        <f t="shared" si="479"/>
        <v>0</v>
      </c>
      <c r="AZ429" s="176">
        <f t="shared" si="479"/>
        <v>0</v>
      </c>
      <c r="BA429" s="176">
        <f t="shared" si="479"/>
        <v>0</v>
      </c>
      <c r="BB429" s="176">
        <f t="shared" si="479"/>
        <v>0</v>
      </c>
      <c r="BC429" s="176">
        <f t="shared" si="479"/>
        <v>0</v>
      </c>
      <c r="BD429" s="176">
        <f t="shared" si="479"/>
        <v>0</v>
      </c>
      <c r="BE429" s="176">
        <f t="shared" si="479"/>
        <v>0</v>
      </c>
      <c r="BF429" s="176">
        <f t="shared" si="479"/>
        <v>0</v>
      </c>
      <c r="BG429" s="176">
        <f t="shared" si="471"/>
        <v>0</v>
      </c>
      <c r="BH429" s="176">
        <f t="shared" si="471"/>
        <v>0</v>
      </c>
      <c r="BI429" s="176">
        <f t="shared" si="471"/>
        <v>0</v>
      </c>
      <c r="BJ429" s="176">
        <f t="shared" si="471"/>
        <v>0</v>
      </c>
      <c r="BK429" s="176">
        <f t="shared" si="471"/>
        <v>0</v>
      </c>
      <c r="BL429" s="176">
        <f t="shared" si="471"/>
        <v>0</v>
      </c>
      <c r="BM429" s="176">
        <f t="shared" si="471"/>
        <v>0</v>
      </c>
      <c r="BN429" s="176">
        <f t="shared" si="471"/>
        <v>0</v>
      </c>
      <c r="BO429" s="176">
        <f t="shared" si="471"/>
        <v>0</v>
      </c>
      <c r="BP429" s="176">
        <f t="shared" si="471"/>
        <v>0</v>
      </c>
      <c r="BQ429" s="176">
        <f t="shared" si="471"/>
        <v>0</v>
      </c>
      <c r="BR429" s="176">
        <f t="shared" si="471"/>
        <v>0</v>
      </c>
      <c r="BS429" s="176">
        <f t="shared" si="471"/>
        <v>0</v>
      </c>
      <c r="BT429" s="176">
        <f t="shared" si="471"/>
        <v>0</v>
      </c>
      <c r="BU429" s="176">
        <f t="shared" si="471"/>
        <v>0</v>
      </c>
      <c r="BV429" s="176">
        <f t="shared" si="471"/>
        <v>0</v>
      </c>
      <c r="BW429" s="176">
        <f t="shared" si="475"/>
        <v>0</v>
      </c>
      <c r="BX429" s="176">
        <f t="shared" si="475"/>
        <v>0</v>
      </c>
      <c r="BY429" s="176">
        <f t="shared" si="475"/>
        <v>0</v>
      </c>
      <c r="BZ429" s="176">
        <f t="shared" si="475"/>
        <v>0</v>
      </c>
      <c r="CA429" s="176">
        <f t="shared" si="475"/>
        <v>0</v>
      </c>
      <c r="CB429" s="176">
        <f t="shared" si="475"/>
        <v>0</v>
      </c>
      <c r="CC429" s="176">
        <f t="shared" si="475"/>
        <v>0</v>
      </c>
      <c r="CD429" s="176">
        <f t="shared" si="475"/>
        <v>0</v>
      </c>
      <c r="CE429" s="176">
        <f t="shared" si="475"/>
        <v>0</v>
      </c>
      <c r="CF429" s="176">
        <f t="shared" si="475"/>
        <v>0</v>
      </c>
      <c r="CG429" s="176">
        <f t="shared" si="475"/>
        <v>0</v>
      </c>
      <c r="CH429" s="176">
        <f t="shared" si="475"/>
        <v>0</v>
      </c>
      <c r="CI429" s="176">
        <f t="shared" si="475"/>
        <v>0</v>
      </c>
      <c r="CJ429" s="176">
        <f t="shared" si="475"/>
        <v>0</v>
      </c>
      <c r="CK429" s="176">
        <f t="shared" si="475"/>
        <v>0</v>
      </c>
      <c r="CL429" s="176">
        <f t="shared" si="475"/>
        <v>0</v>
      </c>
      <c r="CM429" s="176">
        <f t="shared" si="476"/>
        <v>0</v>
      </c>
      <c r="CN429" s="176">
        <f t="shared" si="476"/>
        <v>0</v>
      </c>
      <c r="CO429" s="176">
        <f t="shared" si="476"/>
        <v>0</v>
      </c>
      <c r="CP429" s="176">
        <f t="shared" si="476"/>
        <v>0</v>
      </c>
      <c r="CQ429" s="176">
        <f t="shared" si="476"/>
        <v>0</v>
      </c>
      <c r="CR429" s="176">
        <f t="shared" si="476"/>
        <v>0</v>
      </c>
      <c r="CS429" s="176">
        <f t="shared" si="476"/>
        <v>0</v>
      </c>
      <c r="CT429" s="176">
        <f t="shared" si="476"/>
        <v>0</v>
      </c>
      <c r="CU429" s="176">
        <f t="shared" si="476"/>
        <v>0</v>
      </c>
      <c r="CV429" s="176">
        <f t="shared" si="476"/>
        <v>0</v>
      </c>
      <c r="CW429" s="176">
        <f t="shared" si="476"/>
        <v>0</v>
      </c>
      <c r="CX429" s="176">
        <f t="shared" si="476"/>
        <v>0</v>
      </c>
      <c r="CY429" s="176">
        <f t="shared" si="476"/>
        <v>0</v>
      </c>
      <c r="CZ429" s="176">
        <f t="shared" si="476"/>
        <v>0</v>
      </c>
      <c r="DA429" s="176">
        <f t="shared" si="476"/>
        <v>0</v>
      </c>
      <c r="DB429" s="176">
        <f t="shared" si="476"/>
        <v>0</v>
      </c>
      <c r="DC429" s="176">
        <f t="shared" ref="CW429:DF457" si="480">+NORMDIST($H429,DC$12,DC$13,FALSE)</f>
        <v>0</v>
      </c>
      <c r="DD429" s="176">
        <f t="shared" si="480"/>
        <v>0</v>
      </c>
      <c r="DE429" s="176">
        <f t="shared" si="480"/>
        <v>0</v>
      </c>
      <c r="DF429" s="176">
        <f t="shared" si="480"/>
        <v>0</v>
      </c>
    </row>
    <row r="430" spans="2:110" ht="12.75" customHeight="1" x14ac:dyDescent="0.25">
      <c r="B430" s="174"/>
      <c r="C430" s="174"/>
      <c r="D430" s="174">
        <f t="shared" si="455"/>
        <v>0</v>
      </c>
      <c r="E430"/>
      <c r="F430"/>
      <c r="G430" s="177">
        <v>417</v>
      </c>
      <c r="H430" s="176">
        <f t="shared" si="456"/>
        <v>64.656619594573726</v>
      </c>
      <c r="I430" s="176">
        <f t="shared" si="457"/>
        <v>0</v>
      </c>
      <c r="K430" s="176">
        <f t="shared" si="472"/>
        <v>0</v>
      </c>
      <c r="L430" s="176">
        <f t="shared" si="472"/>
        <v>0</v>
      </c>
      <c r="M430" s="176">
        <f t="shared" si="472"/>
        <v>0</v>
      </c>
      <c r="N430" s="176">
        <f t="shared" si="472"/>
        <v>0</v>
      </c>
      <c r="O430" s="176">
        <f t="shared" si="472"/>
        <v>0</v>
      </c>
      <c r="P430" s="176">
        <f t="shared" si="472"/>
        <v>0</v>
      </c>
      <c r="Q430" s="176">
        <f t="shared" si="472"/>
        <v>0</v>
      </c>
      <c r="R430" s="176">
        <f t="shared" si="472"/>
        <v>0</v>
      </c>
      <c r="S430" s="176">
        <f t="shared" si="472"/>
        <v>0</v>
      </c>
      <c r="T430" s="176">
        <f t="shared" si="472"/>
        <v>0</v>
      </c>
      <c r="U430" s="176">
        <f t="shared" si="472"/>
        <v>0</v>
      </c>
      <c r="V430" s="176">
        <f t="shared" si="472"/>
        <v>0</v>
      </c>
      <c r="W430" s="176">
        <f t="shared" si="472"/>
        <v>0</v>
      </c>
      <c r="X430" s="176">
        <f t="shared" si="472"/>
        <v>0</v>
      </c>
      <c r="Y430" s="176">
        <f t="shared" si="472"/>
        <v>0</v>
      </c>
      <c r="Z430" s="176">
        <f t="shared" si="472"/>
        <v>0</v>
      </c>
      <c r="AA430" s="176">
        <f t="shared" si="473"/>
        <v>0</v>
      </c>
      <c r="AB430" s="176">
        <f t="shared" si="473"/>
        <v>0</v>
      </c>
      <c r="AC430" s="176">
        <f t="shared" si="473"/>
        <v>0</v>
      </c>
      <c r="AD430" s="176">
        <f t="shared" si="473"/>
        <v>0</v>
      </c>
      <c r="AE430" s="176">
        <f t="shared" si="473"/>
        <v>0</v>
      </c>
      <c r="AF430" s="176">
        <f t="shared" si="473"/>
        <v>0</v>
      </c>
      <c r="AG430" s="176">
        <f t="shared" si="473"/>
        <v>0</v>
      </c>
      <c r="AH430" s="176">
        <f t="shared" si="473"/>
        <v>0</v>
      </c>
      <c r="AI430" s="176">
        <f t="shared" si="473"/>
        <v>0</v>
      </c>
      <c r="AJ430" s="176">
        <f t="shared" si="473"/>
        <v>0</v>
      </c>
      <c r="AK430" s="176">
        <f t="shared" si="473"/>
        <v>0</v>
      </c>
      <c r="AL430" s="176">
        <f t="shared" si="473"/>
        <v>0</v>
      </c>
      <c r="AM430" s="176">
        <f t="shared" si="473"/>
        <v>0</v>
      </c>
      <c r="AN430" s="176">
        <f t="shared" si="473"/>
        <v>0</v>
      </c>
      <c r="AO430" s="176">
        <f t="shared" si="473"/>
        <v>0</v>
      </c>
      <c r="AP430" s="176">
        <f t="shared" si="473"/>
        <v>0</v>
      </c>
      <c r="AQ430" s="176">
        <f t="shared" si="479"/>
        <v>0</v>
      </c>
      <c r="AR430" s="176">
        <f t="shared" si="479"/>
        <v>0</v>
      </c>
      <c r="AS430" s="176">
        <f t="shared" si="479"/>
        <v>0</v>
      </c>
      <c r="AT430" s="176">
        <f t="shared" si="479"/>
        <v>0</v>
      </c>
      <c r="AU430" s="176">
        <f t="shared" si="479"/>
        <v>0</v>
      </c>
      <c r="AV430" s="176">
        <f t="shared" si="479"/>
        <v>0</v>
      </c>
      <c r="AW430" s="176">
        <f t="shared" si="479"/>
        <v>0</v>
      </c>
      <c r="AX430" s="176">
        <f t="shared" si="479"/>
        <v>0</v>
      </c>
      <c r="AY430" s="176">
        <f t="shared" si="479"/>
        <v>0</v>
      </c>
      <c r="AZ430" s="176">
        <f t="shared" si="479"/>
        <v>0</v>
      </c>
      <c r="BA430" s="176">
        <f t="shared" si="479"/>
        <v>0</v>
      </c>
      <c r="BB430" s="176">
        <f t="shared" si="479"/>
        <v>0</v>
      </c>
      <c r="BC430" s="176">
        <f t="shared" si="479"/>
        <v>0</v>
      </c>
      <c r="BD430" s="176">
        <f t="shared" si="479"/>
        <v>0</v>
      </c>
      <c r="BE430" s="176">
        <f t="shared" si="479"/>
        <v>0</v>
      </c>
      <c r="BF430" s="176">
        <f t="shared" si="479"/>
        <v>0</v>
      </c>
      <c r="BG430" s="176">
        <f t="shared" si="471"/>
        <v>0</v>
      </c>
      <c r="BH430" s="176">
        <f t="shared" si="471"/>
        <v>0</v>
      </c>
      <c r="BI430" s="176">
        <f t="shared" si="471"/>
        <v>0</v>
      </c>
      <c r="BJ430" s="176">
        <f t="shared" si="471"/>
        <v>0</v>
      </c>
      <c r="BK430" s="176">
        <f t="shared" si="471"/>
        <v>0</v>
      </c>
      <c r="BL430" s="176">
        <f t="shared" si="471"/>
        <v>0</v>
      </c>
      <c r="BM430" s="176">
        <f t="shared" si="471"/>
        <v>0</v>
      </c>
      <c r="BN430" s="176">
        <f t="shared" si="471"/>
        <v>0</v>
      </c>
      <c r="BO430" s="176">
        <f t="shared" si="471"/>
        <v>0</v>
      </c>
      <c r="BP430" s="176">
        <f t="shared" si="471"/>
        <v>0</v>
      </c>
      <c r="BQ430" s="176">
        <f t="shared" si="471"/>
        <v>0</v>
      </c>
      <c r="BR430" s="176">
        <f t="shared" si="471"/>
        <v>0</v>
      </c>
      <c r="BS430" s="176">
        <f t="shared" si="471"/>
        <v>0</v>
      </c>
      <c r="BT430" s="176">
        <f t="shared" si="471"/>
        <v>0</v>
      </c>
      <c r="BU430" s="176">
        <f t="shared" si="471"/>
        <v>0</v>
      </c>
      <c r="BV430" s="176">
        <f t="shared" si="471"/>
        <v>0</v>
      </c>
      <c r="BW430" s="176">
        <f t="shared" si="475"/>
        <v>0</v>
      </c>
      <c r="BX430" s="176">
        <f t="shared" si="475"/>
        <v>0</v>
      </c>
      <c r="BY430" s="176">
        <f t="shared" si="475"/>
        <v>0</v>
      </c>
      <c r="BZ430" s="176">
        <f t="shared" si="475"/>
        <v>0</v>
      </c>
      <c r="CA430" s="176">
        <f t="shared" si="475"/>
        <v>0</v>
      </c>
      <c r="CB430" s="176">
        <f t="shared" si="475"/>
        <v>0</v>
      </c>
      <c r="CC430" s="176">
        <f t="shared" si="475"/>
        <v>0</v>
      </c>
      <c r="CD430" s="176">
        <f t="shared" si="475"/>
        <v>0</v>
      </c>
      <c r="CE430" s="176">
        <f t="shared" si="475"/>
        <v>0</v>
      </c>
      <c r="CF430" s="176">
        <f t="shared" si="475"/>
        <v>0</v>
      </c>
      <c r="CG430" s="176">
        <f t="shared" si="475"/>
        <v>0</v>
      </c>
      <c r="CH430" s="176">
        <f t="shared" si="475"/>
        <v>0</v>
      </c>
      <c r="CI430" s="176">
        <f t="shared" si="475"/>
        <v>0</v>
      </c>
      <c r="CJ430" s="176">
        <f t="shared" si="475"/>
        <v>0</v>
      </c>
      <c r="CK430" s="176">
        <f t="shared" si="475"/>
        <v>0</v>
      </c>
      <c r="CL430" s="176">
        <f t="shared" si="475"/>
        <v>0</v>
      </c>
      <c r="CM430" s="176">
        <f t="shared" si="476"/>
        <v>0</v>
      </c>
      <c r="CN430" s="176">
        <f t="shared" si="476"/>
        <v>0</v>
      </c>
      <c r="CO430" s="176">
        <f t="shared" si="476"/>
        <v>0</v>
      </c>
      <c r="CP430" s="176">
        <f t="shared" si="476"/>
        <v>0</v>
      </c>
      <c r="CQ430" s="176">
        <f t="shared" si="476"/>
        <v>0</v>
      </c>
      <c r="CR430" s="176">
        <f t="shared" si="476"/>
        <v>0</v>
      </c>
      <c r="CS430" s="176">
        <f t="shared" si="476"/>
        <v>0</v>
      </c>
      <c r="CT430" s="176">
        <f t="shared" si="476"/>
        <v>0</v>
      </c>
      <c r="CU430" s="176">
        <f t="shared" si="476"/>
        <v>0</v>
      </c>
      <c r="CV430" s="176">
        <f t="shared" si="476"/>
        <v>0</v>
      </c>
      <c r="CW430" s="176">
        <f t="shared" si="480"/>
        <v>0</v>
      </c>
      <c r="CX430" s="176">
        <f t="shared" si="480"/>
        <v>0</v>
      </c>
      <c r="CY430" s="176">
        <f t="shared" si="480"/>
        <v>0</v>
      </c>
      <c r="CZ430" s="176">
        <f t="shared" si="480"/>
        <v>0</v>
      </c>
      <c r="DA430" s="176">
        <f t="shared" si="480"/>
        <v>0</v>
      </c>
      <c r="DB430" s="176">
        <f t="shared" si="480"/>
        <v>0</v>
      </c>
      <c r="DC430" s="176">
        <f t="shared" si="480"/>
        <v>0</v>
      </c>
      <c r="DD430" s="176">
        <f t="shared" si="480"/>
        <v>0</v>
      </c>
      <c r="DE430" s="176">
        <f t="shared" si="480"/>
        <v>0</v>
      </c>
      <c r="DF430" s="176">
        <f t="shared" si="480"/>
        <v>0</v>
      </c>
    </row>
    <row r="431" spans="2:110" ht="12.75" customHeight="1" x14ac:dyDescent="0.25">
      <c r="B431" s="174"/>
      <c r="C431" s="174"/>
      <c r="D431" s="174">
        <f t="shared" si="455"/>
        <v>0</v>
      </c>
      <c r="E431"/>
      <c r="F431"/>
      <c r="G431" s="177">
        <v>418</v>
      </c>
      <c r="H431" s="176">
        <f t="shared" si="456"/>
        <v>64.811671440124258</v>
      </c>
      <c r="I431" s="176">
        <f t="shared" si="457"/>
        <v>0</v>
      </c>
      <c r="K431" s="176">
        <f t="shared" si="472"/>
        <v>0</v>
      </c>
      <c r="L431" s="176">
        <f t="shared" si="472"/>
        <v>0</v>
      </c>
      <c r="M431" s="176">
        <f t="shared" si="472"/>
        <v>0</v>
      </c>
      <c r="N431" s="176">
        <f t="shared" si="472"/>
        <v>0</v>
      </c>
      <c r="O431" s="176">
        <f t="shared" si="472"/>
        <v>0</v>
      </c>
      <c r="P431" s="176">
        <f t="shared" si="472"/>
        <v>0</v>
      </c>
      <c r="Q431" s="176">
        <f t="shared" si="472"/>
        <v>0</v>
      </c>
      <c r="R431" s="176">
        <f t="shared" si="472"/>
        <v>0</v>
      </c>
      <c r="S431" s="176">
        <f t="shared" si="472"/>
        <v>0</v>
      </c>
      <c r="T431" s="176">
        <f t="shared" si="472"/>
        <v>0</v>
      </c>
      <c r="U431" s="176">
        <f t="shared" si="472"/>
        <v>0</v>
      </c>
      <c r="V431" s="176">
        <f t="shared" si="472"/>
        <v>0</v>
      </c>
      <c r="W431" s="176">
        <f t="shared" si="472"/>
        <v>0</v>
      </c>
      <c r="X431" s="176">
        <f t="shared" si="472"/>
        <v>0</v>
      </c>
      <c r="Y431" s="176">
        <f t="shared" si="472"/>
        <v>0</v>
      </c>
      <c r="Z431" s="176">
        <f t="shared" si="472"/>
        <v>0</v>
      </c>
      <c r="AA431" s="176">
        <f t="shared" si="473"/>
        <v>0</v>
      </c>
      <c r="AB431" s="176">
        <f t="shared" si="473"/>
        <v>0</v>
      </c>
      <c r="AC431" s="176">
        <f t="shared" si="473"/>
        <v>0</v>
      </c>
      <c r="AD431" s="176">
        <f t="shared" si="473"/>
        <v>0</v>
      </c>
      <c r="AE431" s="176">
        <f t="shared" si="473"/>
        <v>0</v>
      </c>
      <c r="AF431" s="176">
        <f t="shared" si="473"/>
        <v>0</v>
      </c>
      <c r="AG431" s="176">
        <f t="shared" si="473"/>
        <v>0</v>
      </c>
      <c r="AH431" s="176">
        <f t="shared" si="473"/>
        <v>0</v>
      </c>
      <c r="AI431" s="176">
        <f t="shared" si="473"/>
        <v>0</v>
      </c>
      <c r="AJ431" s="176">
        <f t="shared" si="473"/>
        <v>0</v>
      </c>
      <c r="AK431" s="176">
        <f t="shared" si="473"/>
        <v>0</v>
      </c>
      <c r="AL431" s="176">
        <f t="shared" si="473"/>
        <v>0</v>
      </c>
      <c r="AM431" s="176">
        <f t="shared" si="473"/>
        <v>0</v>
      </c>
      <c r="AN431" s="176">
        <f t="shared" si="473"/>
        <v>0</v>
      </c>
      <c r="AO431" s="176">
        <f t="shared" si="473"/>
        <v>0</v>
      </c>
      <c r="AP431" s="176">
        <f t="shared" si="473"/>
        <v>0</v>
      </c>
      <c r="AQ431" s="176">
        <f t="shared" si="479"/>
        <v>0</v>
      </c>
      <c r="AR431" s="176">
        <f t="shared" si="479"/>
        <v>0</v>
      </c>
      <c r="AS431" s="176">
        <f t="shared" si="479"/>
        <v>0</v>
      </c>
      <c r="AT431" s="176">
        <f t="shared" si="479"/>
        <v>0</v>
      </c>
      <c r="AU431" s="176">
        <f t="shared" si="479"/>
        <v>0</v>
      </c>
      <c r="AV431" s="176">
        <f t="shared" si="479"/>
        <v>0</v>
      </c>
      <c r="AW431" s="176">
        <f t="shared" si="479"/>
        <v>0</v>
      </c>
      <c r="AX431" s="176">
        <f t="shared" si="479"/>
        <v>0</v>
      </c>
      <c r="AY431" s="176">
        <f t="shared" si="479"/>
        <v>0</v>
      </c>
      <c r="AZ431" s="176">
        <f t="shared" si="479"/>
        <v>0</v>
      </c>
      <c r="BA431" s="176">
        <f t="shared" si="479"/>
        <v>0</v>
      </c>
      <c r="BB431" s="176">
        <f t="shared" si="479"/>
        <v>0</v>
      </c>
      <c r="BC431" s="176">
        <f t="shared" si="479"/>
        <v>0</v>
      </c>
      <c r="BD431" s="176">
        <f t="shared" si="479"/>
        <v>0</v>
      </c>
      <c r="BE431" s="176">
        <f t="shared" si="479"/>
        <v>0</v>
      </c>
      <c r="BF431" s="176">
        <f t="shared" si="479"/>
        <v>0</v>
      </c>
      <c r="BG431" s="176">
        <f t="shared" si="471"/>
        <v>0</v>
      </c>
      <c r="BH431" s="176">
        <f t="shared" si="471"/>
        <v>0</v>
      </c>
      <c r="BI431" s="176">
        <f t="shared" si="471"/>
        <v>0</v>
      </c>
      <c r="BJ431" s="176">
        <f t="shared" si="471"/>
        <v>0</v>
      </c>
      <c r="BK431" s="176">
        <f t="shared" si="471"/>
        <v>0</v>
      </c>
      <c r="BL431" s="176">
        <f t="shared" si="471"/>
        <v>0</v>
      </c>
      <c r="BM431" s="176">
        <f t="shared" si="471"/>
        <v>0</v>
      </c>
      <c r="BN431" s="176">
        <f t="shared" si="471"/>
        <v>0</v>
      </c>
      <c r="BO431" s="176">
        <f t="shared" si="471"/>
        <v>0</v>
      </c>
      <c r="BP431" s="176">
        <f t="shared" si="471"/>
        <v>0</v>
      </c>
      <c r="BQ431" s="176">
        <f t="shared" si="471"/>
        <v>0</v>
      </c>
      <c r="BR431" s="176">
        <f t="shared" si="471"/>
        <v>0</v>
      </c>
      <c r="BS431" s="176">
        <f t="shared" si="471"/>
        <v>0</v>
      </c>
      <c r="BT431" s="176">
        <f t="shared" si="471"/>
        <v>0</v>
      </c>
      <c r="BU431" s="176">
        <f t="shared" si="471"/>
        <v>0</v>
      </c>
      <c r="BV431" s="176">
        <f t="shared" ref="BV431" si="481">+NORMDIST($H431,BV$12,BV$13,FALSE)</f>
        <v>0</v>
      </c>
      <c r="BW431" s="176">
        <f t="shared" si="475"/>
        <v>0</v>
      </c>
      <c r="BX431" s="176">
        <f t="shared" si="475"/>
        <v>0</v>
      </c>
      <c r="BY431" s="176">
        <f t="shared" si="475"/>
        <v>0</v>
      </c>
      <c r="BZ431" s="176">
        <f t="shared" si="475"/>
        <v>0</v>
      </c>
      <c r="CA431" s="176">
        <f t="shared" si="475"/>
        <v>0</v>
      </c>
      <c r="CB431" s="176">
        <f t="shared" si="475"/>
        <v>0</v>
      </c>
      <c r="CC431" s="176">
        <f t="shared" si="475"/>
        <v>0</v>
      </c>
      <c r="CD431" s="176">
        <f t="shared" si="475"/>
        <v>0</v>
      </c>
      <c r="CE431" s="176">
        <f t="shared" si="475"/>
        <v>0</v>
      </c>
      <c r="CF431" s="176">
        <f t="shared" si="475"/>
        <v>0</v>
      </c>
      <c r="CG431" s="176">
        <f t="shared" si="475"/>
        <v>0</v>
      </c>
      <c r="CH431" s="176">
        <f t="shared" si="475"/>
        <v>0</v>
      </c>
      <c r="CI431" s="176">
        <f t="shared" si="475"/>
        <v>0</v>
      </c>
      <c r="CJ431" s="176">
        <f t="shared" si="475"/>
        <v>0</v>
      </c>
      <c r="CK431" s="176">
        <f t="shared" si="475"/>
        <v>0</v>
      </c>
      <c r="CL431" s="176">
        <f t="shared" si="475"/>
        <v>0</v>
      </c>
      <c r="CM431" s="176">
        <f t="shared" si="476"/>
        <v>0</v>
      </c>
      <c r="CN431" s="176">
        <f t="shared" si="476"/>
        <v>0</v>
      </c>
      <c r="CO431" s="176">
        <f t="shared" si="476"/>
        <v>0</v>
      </c>
      <c r="CP431" s="176">
        <f t="shared" si="476"/>
        <v>0</v>
      </c>
      <c r="CQ431" s="176">
        <f t="shared" si="476"/>
        <v>0</v>
      </c>
      <c r="CR431" s="176">
        <f t="shared" si="476"/>
        <v>0</v>
      </c>
      <c r="CS431" s="176">
        <f t="shared" si="476"/>
        <v>0</v>
      </c>
      <c r="CT431" s="176">
        <f t="shared" si="476"/>
        <v>0</v>
      </c>
      <c r="CU431" s="176">
        <f t="shared" si="476"/>
        <v>0</v>
      </c>
      <c r="CV431" s="176">
        <f t="shared" si="476"/>
        <v>0</v>
      </c>
      <c r="CW431" s="176">
        <f t="shared" si="480"/>
        <v>0</v>
      </c>
      <c r="CX431" s="176">
        <f t="shared" si="480"/>
        <v>0</v>
      </c>
      <c r="CY431" s="176">
        <f t="shared" si="480"/>
        <v>0</v>
      </c>
      <c r="CZ431" s="176">
        <f t="shared" si="480"/>
        <v>0</v>
      </c>
      <c r="DA431" s="176">
        <f t="shared" si="480"/>
        <v>0</v>
      </c>
      <c r="DB431" s="176">
        <f t="shared" si="480"/>
        <v>0</v>
      </c>
      <c r="DC431" s="176">
        <f t="shared" si="480"/>
        <v>0</v>
      </c>
      <c r="DD431" s="176">
        <f t="shared" si="480"/>
        <v>0</v>
      </c>
      <c r="DE431" s="176">
        <f t="shared" si="480"/>
        <v>0</v>
      </c>
      <c r="DF431" s="176">
        <f t="shared" si="480"/>
        <v>0</v>
      </c>
    </row>
    <row r="432" spans="2:110" ht="12.75" customHeight="1" x14ac:dyDescent="0.25">
      <c r="B432" s="174"/>
      <c r="C432" s="174"/>
      <c r="D432" s="174">
        <f t="shared" si="455"/>
        <v>0</v>
      </c>
      <c r="E432"/>
      <c r="F432"/>
      <c r="G432" s="177">
        <v>419</v>
      </c>
      <c r="H432" s="176">
        <f t="shared" si="456"/>
        <v>64.966723285674789</v>
      </c>
      <c r="I432" s="176">
        <f t="shared" si="457"/>
        <v>0</v>
      </c>
      <c r="K432" s="176">
        <f t="shared" si="472"/>
        <v>0</v>
      </c>
      <c r="L432" s="176">
        <f t="shared" si="472"/>
        <v>0</v>
      </c>
      <c r="M432" s="176">
        <f t="shared" si="472"/>
        <v>0</v>
      </c>
      <c r="N432" s="176">
        <f t="shared" si="472"/>
        <v>0</v>
      </c>
      <c r="O432" s="176">
        <f t="shared" si="472"/>
        <v>0</v>
      </c>
      <c r="P432" s="176">
        <f t="shared" si="472"/>
        <v>0</v>
      </c>
      <c r="Q432" s="176">
        <f t="shared" si="472"/>
        <v>0</v>
      </c>
      <c r="R432" s="176">
        <f t="shared" si="472"/>
        <v>0</v>
      </c>
      <c r="S432" s="176">
        <f t="shared" si="472"/>
        <v>0</v>
      </c>
      <c r="T432" s="176">
        <f t="shared" si="472"/>
        <v>0</v>
      </c>
      <c r="U432" s="176">
        <f t="shared" si="472"/>
        <v>0</v>
      </c>
      <c r="V432" s="176">
        <f t="shared" si="472"/>
        <v>0</v>
      </c>
      <c r="W432" s="176">
        <f t="shared" si="472"/>
        <v>0</v>
      </c>
      <c r="X432" s="176">
        <f t="shared" si="472"/>
        <v>0</v>
      </c>
      <c r="Y432" s="176">
        <f t="shared" si="472"/>
        <v>0</v>
      </c>
      <c r="Z432" s="176">
        <f t="shared" ref="Z432" si="482">+NORMDIST($H432,Z$12,Z$13,FALSE)</f>
        <v>0</v>
      </c>
      <c r="AA432" s="176">
        <f t="shared" si="473"/>
        <v>0</v>
      </c>
      <c r="AB432" s="176">
        <f t="shared" si="473"/>
        <v>0</v>
      </c>
      <c r="AC432" s="176">
        <f t="shared" si="473"/>
        <v>0</v>
      </c>
      <c r="AD432" s="176">
        <f t="shared" si="473"/>
        <v>0</v>
      </c>
      <c r="AE432" s="176">
        <f t="shared" si="473"/>
        <v>0</v>
      </c>
      <c r="AF432" s="176">
        <f t="shared" si="473"/>
        <v>0</v>
      </c>
      <c r="AG432" s="176">
        <f t="shared" si="473"/>
        <v>0</v>
      </c>
      <c r="AH432" s="176">
        <f t="shared" si="473"/>
        <v>0</v>
      </c>
      <c r="AI432" s="176">
        <f t="shared" si="473"/>
        <v>0</v>
      </c>
      <c r="AJ432" s="176">
        <f t="shared" si="473"/>
        <v>0</v>
      </c>
      <c r="AK432" s="176">
        <f t="shared" si="473"/>
        <v>0</v>
      </c>
      <c r="AL432" s="176">
        <f t="shared" si="473"/>
        <v>0</v>
      </c>
      <c r="AM432" s="176">
        <f t="shared" si="473"/>
        <v>0</v>
      </c>
      <c r="AN432" s="176">
        <f t="shared" si="473"/>
        <v>0</v>
      </c>
      <c r="AO432" s="176">
        <f t="shared" si="473"/>
        <v>0</v>
      </c>
      <c r="AP432" s="176">
        <f t="shared" ref="AP432" si="483">+NORMDIST($H432,AP$12,AP$13,FALSE)</f>
        <v>0</v>
      </c>
      <c r="AQ432" s="176">
        <f t="shared" si="479"/>
        <v>0</v>
      </c>
      <c r="AR432" s="176">
        <f t="shared" si="479"/>
        <v>0</v>
      </c>
      <c r="AS432" s="176">
        <f t="shared" si="479"/>
        <v>0</v>
      </c>
      <c r="AT432" s="176">
        <f t="shared" si="479"/>
        <v>0</v>
      </c>
      <c r="AU432" s="176">
        <f t="shared" si="479"/>
        <v>0</v>
      </c>
      <c r="AV432" s="176">
        <f t="shared" si="479"/>
        <v>0</v>
      </c>
      <c r="AW432" s="176">
        <f t="shared" si="479"/>
        <v>0</v>
      </c>
      <c r="AX432" s="176">
        <f t="shared" si="479"/>
        <v>0</v>
      </c>
      <c r="AY432" s="176">
        <f t="shared" si="479"/>
        <v>0</v>
      </c>
      <c r="AZ432" s="176">
        <f t="shared" si="479"/>
        <v>0</v>
      </c>
      <c r="BA432" s="176">
        <f t="shared" si="479"/>
        <v>0</v>
      </c>
      <c r="BB432" s="176">
        <f t="shared" si="479"/>
        <v>0</v>
      </c>
      <c r="BC432" s="176">
        <f t="shared" si="479"/>
        <v>0</v>
      </c>
      <c r="BD432" s="176">
        <f t="shared" si="479"/>
        <v>0</v>
      </c>
      <c r="BE432" s="176">
        <f t="shared" si="479"/>
        <v>0</v>
      </c>
      <c r="BF432" s="176">
        <f t="shared" si="479"/>
        <v>0</v>
      </c>
      <c r="BG432" s="176">
        <f t="shared" ref="BG432:BV447" si="484">+NORMDIST($H432,BG$12,BG$13,FALSE)</f>
        <v>0</v>
      </c>
      <c r="BH432" s="176">
        <f t="shared" si="484"/>
        <v>0</v>
      </c>
      <c r="BI432" s="176">
        <f t="shared" si="484"/>
        <v>0</v>
      </c>
      <c r="BJ432" s="176">
        <f t="shared" si="484"/>
        <v>0</v>
      </c>
      <c r="BK432" s="176">
        <f t="shared" si="484"/>
        <v>0</v>
      </c>
      <c r="BL432" s="176">
        <f t="shared" si="484"/>
        <v>0</v>
      </c>
      <c r="BM432" s="176">
        <f t="shared" si="484"/>
        <v>0</v>
      </c>
      <c r="BN432" s="176">
        <f t="shared" si="484"/>
        <v>0</v>
      </c>
      <c r="BO432" s="176">
        <f t="shared" si="484"/>
        <v>0</v>
      </c>
      <c r="BP432" s="176">
        <f t="shared" si="484"/>
        <v>0</v>
      </c>
      <c r="BQ432" s="176">
        <f t="shared" si="484"/>
        <v>0</v>
      </c>
      <c r="BR432" s="176">
        <f t="shared" si="484"/>
        <v>0</v>
      </c>
      <c r="BS432" s="176">
        <f t="shared" si="484"/>
        <v>0</v>
      </c>
      <c r="BT432" s="176">
        <f t="shared" si="484"/>
        <v>0</v>
      </c>
      <c r="BU432" s="176">
        <f t="shared" si="484"/>
        <v>0</v>
      </c>
      <c r="BV432" s="176">
        <f t="shared" si="484"/>
        <v>0</v>
      </c>
      <c r="BW432" s="176">
        <f t="shared" si="475"/>
        <v>0</v>
      </c>
      <c r="BX432" s="176">
        <f t="shared" si="475"/>
        <v>0</v>
      </c>
      <c r="BY432" s="176">
        <f t="shared" si="475"/>
        <v>0</v>
      </c>
      <c r="BZ432" s="176">
        <f t="shared" si="475"/>
        <v>0</v>
      </c>
      <c r="CA432" s="176">
        <f t="shared" si="475"/>
        <v>0</v>
      </c>
      <c r="CB432" s="176">
        <f t="shared" si="475"/>
        <v>0</v>
      </c>
      <c r="CC432" s="176">
        <f t="shared" si="475"/>
        <v>0</v>
      </c>
      <c r="CD432" s="176">
        <f t="shared" si="475"/>
        <v>0</v>
      </c>
      <c r="CE432" s="176">
        <f t="shared" si="475"/>
        <v>0</v>
      </c>
      <c r="CF432" s="176">
        <f t="shared" si="475"/>
        <v>0</v>
      </c>
      <c r="CG432" s="176">
        <f t="shared" si="475"/>
        <v>0</v>
      </c>
      <c r="CH432" s="176">
        <f t="shared" si="475"/>
        <v>0</v>
      </c>
      <c r="CI432" s="176">
        <f t="shared" si="475"/>
        <v>0</v>
      </c>
      <c r="CJ432" s="176">
        <f t="shared" si="475"/>
        <v>0</v>
      </c>
      <c r="CK432" s="176">
        <f t="shared" si="475"/>
        <v>0</v>
      </c>
      <c r="CL432" s="176">
        <f t="shared" si="475"/>
        <v>0</v>
      </c>
      <c r="CM432" s="176">
        <f t="shared" si="476"/>
        <v>0</v>
      </c>
      <c r="CN432" s="176">
        <f t="shared" si="476"/>
        <v>0</v>
      </c>
      <c r="CO432" s="176">
        <f t="shared" si="476"/>
        <v>0</v>
      </c>
      <c r="CP432" s="176">
        <f t="shared" si="476"/>
        <v>0</v>
      </c>
      <c r="CQ432" s="176">
        <f t="shared" si="476"/>
        <v>0</v>
      </c>
      <c r="CR432" s="176">
        <f t="shared" si="476"/>
        <v>0</v>
      </c>
      <c r="CS432" s="176">
        <f t="shared" si="476"/>
        <v>0</v>
      </c>
      <c r="CT432" s="176">
        <f t="shared" si="476"/>
        <v>0</v>
      </c>
      <c r="CU432" s="176">
        <f t="shared" si="476"/>
        <v>0</v>
      </c>
      <c r="CV432" s="176">
        <f t="shared" si="476"/>
        <v>0</v>
      </c>
      <c r="CW432" s="176">
        <f t="shared" si="476"/>
        <v>0</v>
      </c>
      <c r="CX432" s="176">
        <f t="shared" si="476"/>
        <v>0</v>
      </c>
      <c r="CY432" s="176">
        <f t="shared" si="476"/>
        <v>0</v>
      </c>
      <c r="CZ432" s="176">
        <f t="shared" si="476"/>
        <v>0</v>
      </c>
      <c r="DA432" s="176">
        <f t="shared" si="476"/>
        <v>0</v>
      </c>
      <c r="DB432" s="176">
        <f t="shared" si="476"/>
        <v>0</v>
      </c>
      <c r="DC432" s="176">
        <f t="shared" si="480"/>
        <v>0</v>
      </c>
      <c r="DD432" s="176">
        <f t="shared" si="480"/>
        <v>0</v>
      </c>
      <c r="DE432" s="176">
        <f t="shared" si="480"/>
        <v>0</v>
      </c>
      <c r="DF432" s="176">
        <f t="shared" si="480"/>
        <v>0</v>
      </c>
    </row>
    <row r="433" spans="2:110" ht="12.75" customHeight="1" x14ac:dyDescent="0.25">
      <c r="B433" s="174"/>
      <c r="C433" s="174"/>
      <c r="D433" s="174">
        <f t="shared" si="455"/>
        <v>0</v>
      </c>
      <c r="E433"/>
      <c r="F433"/>
      <c r="G433" s="177">
        <v>420</v>
      </c>
      <c r="H433" s="176">
        <f t="shared" si="456"/>
        <v>65.121775131225334</v>
      </c>
      <c r="I433" s="176">
        <f t="shared" si="457"/>
        <v>0</v>
      </c>
      <c r="K433" s="176">
        <f t="shared" ref="K433:Z448" si="485">+NORMDIST($H433,K$12,K$13,FALSE)</f>
        <v>0</v>
      </c>
      <c r="L433" s="176">
        <f t="shared" si="485"/>
        <v>0</v>
      </c>
      <c r="M433" s="176">
        <f t="shared" si="485"/>
        <v>0</v>
      </c>
      <c r="N433" s="176">
        <f t="shared" si="485"/>
        <v>0</v>
      </c>
      <c r="O433" s="176">
        <f t="shared" si="485"/>
        <v>0</v>
      </c>
      <c r="P433" s="176">
        <f t="shared" si="485"/>
        <v>0</v>
      </c>
      <c r="Q433" s="176">
        <f t="shared" si="485"/>
        <v>0</v>
      </c>
      <c r="R433" s="176">
        <f t="shared" si="485"/>
        <v>0</v>
      </c>
      <c r="S433" s="176">
        <f t="shared" si="485"/>
        <v>0</v>
      </c>
      <c r="T433" s="176">
        <f t="shared" si="485"/>
        <v>0</v>
      </c>
      <c r="U433" s="176">
        <f t="shared" si="485"/>
        <v>0</v>
      </c>
      <c r="V433" s="176">
        <f t="shared" si="485"/>
        <v>0</v>
      </c>
      <c r="W433" s="176">
        <f t="shared" si="485"/>
        <v>0</v>
      </c>
      <c r="X433" s="176">
        <f t="shared" si="485"/>
        <v>0</v>
      </c>
      <c r="Y433" s="176">
        <f t="shared" si="485"/>
        <v>0</v>
      </c>
      <c r="Z433" s="176">
        <f t="shared" si="485"/>
        <v>0</v>
      </c>
      <c r="AA433" s="176">
        <f t="shared" ref="AA433:AP448" si="486">+NORMDIST($H433,AA$12,AA$13,FALSE)</f>
        <v>0</v>
      </c>
      <c r="AB433" s="176">
        <f t="shared" si="486"/>
        <v>0</v>
      </c>
      <c r="AC433" s="176">
        <f t="shared" si="486"/>
        <v>0</v>
      </c>
      <c r="AD433" s="176">
        <f t="shared" si="486"/>
        <v>0</v>
      </c>
      <c r="AE433" s="176">
        <f t="shared" si="486"/>
        <v>0</v>
      </c>
      <c r="AF433" s="176">
        <f t="shared" si="486"/>
        <v>0</v>
      </c>
      <c r="AG433" s="176">
        <f t="shared" si="486"/>
        <v>0</v>
      </c>
      <c r="AH433" s="176">
        <f t="shared" si="486"/>
        <v>0</v>
      </c>
      <c r="AI433" s="176">
        <f t="shared" si="486"/>
        <v>0</v>
      </c>
      <c r="AJ433" s="176">
        <f t="shared" si="486"/>
        <v>0</v>
      </c>
      <c r="AK433" s="176">
        <f t="shared" si="486"/>
        <v>0</v>
      </c>
      <c r="AL433" s="176">
        <f t="shared" si="486"/>
        <v>0</v>
      </c>
      <c r="AM433" s="176">
        <f t="shared" si="486"/>
        <v>0</v>
      </c>
      <c r="AN433" s="176">
        <f t="shared" si="486"/>
        <v>0</v>
      </c>
      <c r="AO433" s="176">
        <f t="shared" si="486"/>
        <v>0</v>
      </c>
      <c r="AP433" s="176">
        <f t="shared" si="486"/>
        <v>0</v>
      </c>
      <c r="AQ433" s="176">
        <f t="shared" si="479"/>
        <v>0</v>
      </c>
      <c r="AR433" s="176">
        <f t="shared" si="479"/>
        <v>0</v>
      </c>
      <c r="AS433" s="176">
        <f t="shared" si="479"/>
        <v>0</v>
      </c>
      <c r="AT433" s="176">
        <f t="shared" si="479"/>
        <v>0</v>
      </c>
      <c r="AU433" s="176">
        <f t="shared" si="479"/>
        <v>0</v>
      </c>
      <c r="AV433" s="176">
        <f t="shared" si="479"/>
        <v>0</v>
      </c>
      <c r="AW433" s="176">
        <f t="shared" si="479"/>
        <v>0</v>
      </c>
      <c r="AX433" s="176">
        <f t="shared" si="479"/>
        <v>0</v>
      </c>
      <c r="AY433" s="176">
        <f t="shared" si="479"/>
        <v>0</v>
      </c>
      <c r="AZ433" s="176">
        <f t="shared" si="479"/>
        <v>0</v>
      </c>
      <c r="BA433" s="176">
        <f t="shared" si="479"/>
        <v>0</v>
      </c>
      <c r="BB433" s="176">
        <f t="shared" si="479"/>
        <v>0</v>
      </c>
      <c r="BC433" s="176">
        <f t="shared" si="479"/>
        <v>0</v>
      </c>
      <c r="BD433" s="176">
        <f t="shared" si="479"/>
        <v>0</v>
      </c>
      <c r="BE433" s="176">
        <f t="shared" si="479"/>
        <v>0</v>
      </c>
      <c r="BF433" s="176">
        <f t="shared" si="479"/>
        <v>0</v>
      </c>
      <c r="BG433" s="176">
        <f t="shared" si="484"/>
        <v>0</v>
      </c>
      <c r="BH433" s="176">
        <f t="shared" si="484"/>
        <v>0</v>
      </c>
      <c r="BI433" s="176">
        <f t="shared" si="484"/>
        <v>0</v>
      </c>
      <c r="BJ433" s="176">
        <f t="shared" si="484"/>
        <v>0</v>
      </c>
      <c r="BK433" s="176">
        <f t="shared" si="484"/>
        <v>0</v>
      </c>
      <c r="BL433" s="176">
        <f t="shared" si="484"/>
        <v>0</v>
      </c>
      <c r="BM433" s="176">
        <f t="shared" si="484"/>
        <v>0</v>
      </c>
      <c r="BN433" s="176">
        <f t="shared" si="484"/>
        <v>0</v>
      </c>
      <c r="BO433" s="176">
        <f t="shared" si="484"/>
        <v>0</v>
      </c>
      <c r="BP433" s="176">
        <f t="shared" si="484"/>
        <v>0</v>
      </c>
      <c r="BQ433" s="176">
        <f t="shared" si="484"/>
        <v>0</v>
      </c>
      <c r="BR433" s="176">
        <f t="shared" si="484"/>
        <v>0</v>
      </c>
      <c r="BS433" s="176">
        <f t="shared" si="484"/>
        <v>0</v>
      </c>
      <c r="BT433" s="176">
        <f t="shared" si="484"/>
        <v>0</v>
      </c>
      <c r="BU433" s="176">
        <f t="shared" si="484"/>
        <v>0</v>
      </c>
      <c r="BV433" s="176">
        <f t="shared" si="484"/>
        <v>0</v>
      </c>
      <c r="BW433" s="176">
        <f t="shared" si="475"/>
        <v>0</v>
      </c>
      <c r="BX433" s="176">
        <f t="shared" si="475"/>
        <v>0</v>
      </c>
      <c r="BY433" s="176">
        <f t="shared" si="475"/>
        <v>0</v>
      </c>
      <c r="BZ433" s="176">
        <f t="shared" si="475"/>
        <v>0</v>
      </c>
      <c r="CA433" s="176">
        <f t="shared" si="475"/>
        <v>0</v>
      </c>
      <c r="CB433" s="176">
        <f t="shared" si="475"/>
        <v>0</v>
      </c>
      <c r="CC433" s="176">
        <f t="shared" si="475"/>
        <v>0</v>
      </c>
      <c r="CD433" s="176">
        <f t="shared" si="475"/>
        <v>0</v>
      </c>
      <c r="CE433" s="176">
        <f t="shared" si="475"/>
        <v>0</v>
      </c>
      <c r="CF433" s="176">
        <f t="shared" si="475"/>
        <v>0</v>
      </c>
      <c r="CG433" s="176">
        <f t="shared" si="475"/>
        <v>0</v>
      </c>
      <c r="CH433" s="176">
        <f t="shared" si="475"/>
        <v>0</v>
      </c>
      <c r="CI433" s="176">
        <f t="shared" si="475"/>
        <v>0</v>
      </c>
      <c r="CJ433" s="176">
        <f t="shared" si="475"/>
        <v>0</v>
      </c>
      <c r="CK433" s="176">
        <f t="shared" si="475"/>
        <v>0</v>
      </c>
      <c r="CL433" s="176">
        <f t="shared" si="475"/>
        <v>0</v>
      </c>
      <c r="CM433" s="176">
        <f t="shared" si="476"/>
        <v>0</v>
      </c>
      <c r="CN433" s="176">
        <f t="shared" si="476"/>
        <v>0</v>
      </c>
      <c r="CO433" s="176">
        <f t="shared" si="476"/>
        <v>0</v>
      </c>
      <c r="CP433" s="176">
        <f t="shared" si="476"/>
        <v>0</v>
      </c>
      <c r="CQ433" s="176">
        <f t="shared" si="476"/>
        <v>0</v>
      </c>
      <c r="CR433" s="176">
        <f t="shared" si="476"/>
        <v>0</v>
      </c>
      <c r="CS433" s="176">
        <f t="shared" si="476"/>
        <v>0</v>
      </c>
      <c r="CT433" s="176">
        <f t="shared" si="476"/>
        <v>0</v>
      </c>
      <c r="CU433" s="176">
        <f t="shared" si="476"/>
        <v>0</v>
      </c>
      <c r="CV433" s="176">
        <f t="shared" si="476"/>
        <v>0</v>
      </c>
      <c r="CW433" s="176">
        <f t="shared" si="480"/>
        <v>0</v>
      </c>
      <c r="CX433" s="176">
        <f t="shared" si="480"/>
        <v>0</v>
      </c>
      <c r="CY433" s="176">
        <f t="shared" si="480"/>
        <v>0</v>
      </c>
      <c r="CZ433" s="176">
        <f t="shared" si="480"/>
        <v>0</v>
      </c>
      <c r="DA433" s="176">
        <f t="shared" si="480"/>
        <v>0</v>
      </c>
      <c r="DB433" s="176">
        <f t="shared" si="480"/>
        <v>0</v>
      </c>
      <c r="DC433" s="176">
        <f t="shared" si="480"/>
        <v>0</v>
      </c>
      <c r="DD433" s="176">
        <f t="shared" si="480"/>
        <v>0</v>
      </c>
      <c r="DE433" s="176">
        <f t="shared" si="480"/>
        <v>0</v>
      </c>
      <c r="DF433" s="176">
        <f t="shared" si="480"/>
        <v>0</v>
      </c>
    </row>
    <row r="434" spans="2:110" ht="12.75" customHeight="1" x14ac:dyDescent="0.25">
      <c r="B434" s="174"/>
      <c r="C434" s="174"/>
      <c r="D434" s="174">
        <f t="shared" si="455"/>
        <v>0</v>
      </c>
      <c r="E434"/>
      <c r="F434"/>
      <c r="G434" s="177">
        <v>421</v>
      </c>
      <c r="H434" s="176">
        <f t="shared" si="456"/>
        <v>65.276826976775865</v>
      </c>
      <c r="I434" s="176">
        <f t="shared" si="457"/>
        <v>0</v>
      </c>
      <c r="K434" s="176">
        <f t="shared" si="485"/>
        <v>0</v>
      </c>
      <c r="L434" s="176">
        <f t="shared" si="485"/>
        <v>0</v>
      </c>
      <c r="M434" s="176">
        <f t="shared" si="485"/>
        <v>0</v>
      </c>
      <c r="N434" s="176">
        <f t="shared" si="485"/>
        <v>0</v>
      </c>
      <c r="O434" s="176">
        <f t="shared" si="485"/>
        <v>0</v>
      </c>
      <c r="P434" s="176">
        <f t="shared" si="485"/>
        <v>0</v>
      </c>
      <c r="Q434" s="176">
        <f t="shared" si="485"/>
        <v>0</v>
      </c>
      <c r="R434" s="176">
        <f t="shared" si="485"/>
        <v>0</v>
      </c>
      <c r="S434" s="176">
        <f t="shared" si="485"/>
        <v>0</v>
      </c>
      <c r="T434" s="176">
        <f t="shared" si="485"/>
        <v>0</v>
      </c>
      <c r="U434" s="176">
        <f t="shared" si="485"/>
        <v>0</v>
      </c>
      <c r="V434" s="176">
        <f t="shared" si="485"/>
        <v>0</v>
      </c>
      <c r="W434" s="176">
        <f t="shared" si="485"/>
        <v>0</v>
      </c>
      <c r="X434" s="176">
        <f t="shared" si="485"/>
        <v>0</v>
      </c>
      <c r="Y434" s="176">
        <f t="shared" si="485"/>
        <v>0</v>
      </c>
      <c r="Z434" s="176">
        <f t="shared" si="485"/>
        <v>0</v>
      </c>
      <c r="AA434" s="176">
        <f t="shared" si="486"/>
        <v>0</v>
      </c>
      <c r="AB434" s="176">
        <f t="shared" si="486"/>
        <v>0</v>
      </c>
      <c r="AC434" s="176">
        <f t="shared" si="486"/>
        <v>0</v>
      </c>
      <c r="AD434" s="176">
        <f t="shared" si="486"/>
        <v>0</v>
      </c>
      <c r="AE434" s="176">
        <f t="shared" si="486"/>
        <v>0</v>
      </c>
      <c r="AF434" s="176">
        <f t="shared" si="486"/>
        <v>0</v>
      </c>
      <c r="AG434" s="176">
        <f t="shared" si="486"/>
        <v>0</v>
      </c>
      <c r="AH434" s="176">
        <f t="shared" si="486"/>
        <v>0</v>
      </c>
      <c r="AI434" s="176">
        <f t="shared" si="486"/>
        <v>0</v>
      </c>
      <c r="AJ434" s="176">
        <f t="shared" si="486"/>
        <v>0</v>
      </c>
      <c r="AK434" s="176">
        <f t="shared" si="486"/>
        <v>0</v>
      </c>
      <c r="AL434" s="176">
        <f t="shared" si="486"/>
        <v>0</v>
      </c>
      <c r="AM434" s="176">
        <f t="shared" si="486"/>
        <v>0</v>
      </c>
      <c r="AN434" s="176">
        <f t="shared" si="486"/>
        <v>0</v>
      </c>
      <c r="AO434" s="176">
        <f t="shared" si="486"/>
        <v>0</v>
      </c>
      <c r="AP434" s="176">
        <f t="shared" si="486"/>
        <v>0</v>
      </c>
      <c r="AQ434" s="176">
        <f t="shared" si="479"/>
        <v>0</v>
      </c>
      <c r="AR434" s="176">
        <f t="shared" si="479"/>
        <v>0</v>
      </c>
      <c r="AS434" s="176">
        <f t="shared" si="479"/>
        <v>0</v>
      </c>
      <c r="AT434" s="176">
        <f t="shared" si="479"/>
        <v>0</v>
      </c>
      <c r="AU434" s="176">
        <f t="shared" si="479"/>
        <v>0</v>
      </c>
      <c r="AV434" s="176">
        <f t="shared" si="479"/>
        <v>0</v>
      </c>
      <c r="AW434" s="176">
        <f t="shared" si="479"/>
        <v>0</v>
      </c>
      <c r="AX434" s="176">
        <f t="shared" si="479"/>
        <v>0</v>
      </c>
      <c r="AY434" s="176">
        <f t="shared" si="479"/>
        <v>0</v>
      </c>
      <c r="AZ434" s="176">
        <f t="shared" si="479"/>
        <v>0</v>
      </c>
      <c r="BA434" s="176">
        <f t="shared" si="479"/>
        <v>0</v>
      </c>
      <c r="BB434" s="176">
        <f t="shared" si="479"/>
        <v>0</v>
      </c>
      <c r="BC434" s="176">
        <f t="shared" si="479"/>
        <v>0</v>
      </c>
      <c r="BD434" s="176">
        <f t="shared" si="479"/>
        <v>0</v>
      </c>
      <c r="BE434" s="176">
        <f t="shared" si="479"/>
        <v>0</v>
      </c>
      <c r="BF434" s="176">
        <f t="shared" si="479"/>
        <v>0</v>
      </c>
      <c r="BG434" s="176">
        <f t="shared" si="484"/>
        <v>0</v>
      </c>
      <c r="BH434" s="176">
        <f t="shared" si="484"/>
        <v>0</v>
      </c>
      <c r="BI434" s="176">
        <f t="shared" si="484"/>
        <v>0</v>
      </c>
      <c r="BJ434" s="176">
        <f t="shared" si="484"/>
        <v>0</v>
      </c>
      <c r="BK434" s="176">
        <f t="shared" si="484"/>
        <v>0</v>
      </c>
      <c r="BL434" s="176">
        <f t="shared" si="484"/>
        <v>0</v>
      </c>
      <c r="BM434" s="176">
        <f t="shared" si="484"/>
        <v>0</v>
      </c>
      <c r="BN434" s="176">
        <f t="shared" si="484"/>
        <v>0</v>
      </c>
      <c r="BO434" s="176">
        <f t="shared" si="484"/>
        <v>0</v>
      </c>
      <c r="BP434" s="176">
        <f t="shared" si="484"/>
        <v>0</v>
      </c>
      <c r="BQ434" s="176">
        <f t="shared" si="484"/>
        <v>0</v>
      </c>
      <c r="BR434" s="176">
        <f t="shared" si="484"/>
        <v>0</v>
      </c>
      <c r="BS434" s="176">
        <f t="shared" si="484"/>
        <v>0</v>
      </c>
      <c r="BT434" s="176">
        <f t="shared" si="484"/>
        <v>0</v>
      </c>
      <c r="BU434" s="176">
        <f t="shared" si="484"/>
        <v>0</v>
      </c>
      <c r="BV434" s="176">
        <f t="shared" si="484"/>
        <v>0</v>
      </c>
      <c r="BW434" s="176">
        <f t="shared" si="475"/>
        <v>0</v>
      </c>
      <c r="BX434" s="176">
        <f t="shared" si="475"/>
        <v>0</v>
      </c>
      <c r="BY434" s="176">
        <f t="shared" si="475"/>
        <v>0</v>
      </c>
      <c r="BZ434" s="176">
        <f t="shared" si="475"/>
        <v>0</v>
      </c>
      <c r="CA434" s="176">
        <f t="shared" si="475"/>
        <v>0</v>
      </c>
      <c r="CB434" s="176">
        <f t="shared" si="475"/>
        <v>0</v>
      </c>
      <c r="CC434" s="176">
        <f t="shared" si="475"/>
        <v>0</v>
      </c>
      <c r="CD434" s="176">
        <f t="shared" si="475"/>
        <v>0</v>
      </c>
      <c r="CE434" s="176">
        <f t="shared" si="475"/>
        <v>0</v>
      </c>
      <c r="CF434" s="176">
        <f t="shared" si="475"/>
        <v>0</v>
      </c>
      <c r="CG434" s="176">
        <f t="shared" si="475"/>
        <v>0</v>
      </c>
      <c r="CH434" s="176">
        <f t="shared" si="475"/>
        <v>0</v>
      </c>
      <c r="CI434" s="176">
        <f t="shared" si="475"/>
        <v>0</v>
      </c>
      <c r="CJ434" s="176">
        <f t="shared" si="475"/>
        <v>0</v>
      </c>
      <c r="CK434" s="176">
        <f t="shared" si="475"/>
        <v>0</v>
      </c>
      <c r="CL434" s="176">
        <f t="shared" si="475"/>
        <v>0</v>
      </c>
      <c r="CM434" s="176">
        <f t="shared" si="476"/>
        <v>0</v>
      </c>
      <c r="CN434" s="176">
        <f t="shared" si="476"/>
        <v>0</v>
      </c>
      <c r="CO434" s="176">
        <f t="shared" si="476"/>
        <v>0</v>
      </c>
      <c r="CP434" s="176">
        <f t="shared" si="476"/>
        <v>0</v>
      </c>
      <c r="CQ434" s="176">
        <f t="shared" si="476"/>
        <v>0</v>
      </c>
      <c r="CR434" s="176">
        <f t="shared" si="476"/>
        <v>0</v>
      </c>
      <c r="CS434" s="176">
        <f t="shared" si="476"/>
        <v>0</v>
      </c>
      <c r="CT434" s="176">
        <f t="shared" si="476"/>
        <v>0</v>
      </c>
      <c r="CU434" s="176">
        <f t="shared" si="476"/>
        <v>0</v>
      </c>
      <c r="CV434" s="176">
        <f t="shared" si="476"/>
        <v>0</v>
      </c>
      <c r="CW434" s="176">
        <f t="shared" si="480"/>
        <v>0</v>
      </c>
      <c r="CX434" s="176">
        <f t="shared" si="480"/>
        <v>0</v>
      </c>
      <c r="CY434" s="176">
        <f t="shared" si="480"/>
        <v>0</v>
      </c>
      <c r="CZ434" s="176">
        <f t="shared" si="480"/>
        <v>0</v>
      </c>
      <c r="DA434" s="176">
        <f t="shared" si="480"/>
        <v>0</v>
      </c>
      <c r="DB434" s="176">
        <f t="shared" si="480"/>
        <v>0</v>
      </c>
      <c r="DC434" s="176">
        <f t="shared" si="480"/>
        <v>0</v>
      </c>
      <c r="DD434" s="176">
        <f t="shared" si="480"/>
        <v>0</v>
      </c>
      <c r="DE434" s="176">
        <f t="shared" si="480"/>
        <v>0</v>
      </c>
      <c r="DF434" s="176">
        <f t="shared" si="480"/>
        <v>0</v>
      </c>
    </row>
    <row r="435" spans="2:110" ht="12.75" customHeight="1" x14ac:dyDescent="0.25">
      <c r="B435" s="174"/>
      <c r="C435" s="174"/>
      <c r="D435" s="174">
        <f t="shared" si="455"/>
        <v>0</v>
      </c>
      <c r="E435"/>
      <c r="F435"/>
      <c r="G435" s="177">
        <v>422</v>
      </c>
      <c r="H435" s="176">
        <f t="shared" si="456"/>
        <v>65.431878822326397</v>
      </c>
      <c r="I435" s="176">
        <f t="shared" si="457"/>
        <v>0</v>
      </c>
      <c r="K435" s="176">
        <f t="shared" si="485"/>
        <v>0</v>
      </c>
      <c r="L435" s="176">
        <f t="shared" si="485"/>
        <v>0</v>
      </c>
      <c r="M435" s="176">
        <f t="shared" si="485"/>
        <v>0</v>
      </c>
      <c r="N435" s="176">
        <f t="shared" si="485"/>
        <v>0</v>
      </c>
      <c r="O435" s="176">
        <f t="shared" si="485"/>
        <v>0</v>
      </c>
      <c r="P435" s="176">
        <f t="shared" si="485"/>
        <v>0</v>
      </c>
      <c r="Q435" s="176">
        <f t="shared" si="485"/>
        <v>0</v>
      </c>
      <c r="R435" s="176">
        <f t="shared" si="485"/>
        <v>0</v>
      </c>
      <c r="S435" s="176">
        <f t="shared" si="485"/>
        <v>0</v>
      </c>
      <c r="T435" s="176">
        <f t="shared" si="485"/>
        <v>0</v>
      </c>
      <c r="U435" s="176">
        <f t="shared" si="485"/>
        <v>0</v>
      </c>
      <c r="V435" s="176">
        <f t="shared" si="485"/>
        <v>0</v>
      </c>
      <c r="W435" s="176">
        <f t="shared" si="485"/>
        <v>0</v>
      </c>
      <c r="X435" s="176">
        <f t="shared" si="485"/>
        <v>0</v>
      </c>
      <c r="Y435" s="176">
        <f t="shared" si="485"/>
        <v>0</v>
      </c>
      <c r="Z435" s="176">
        <f t="shared" si="485"/>
        <v>0</v>
      </c>
      <c r="AA435" s="176">
        <f t="shared" si="486"/>
        <v>0</v>
      </c>
      <c r="AB435" s="176">
        <f t="shared" si="486"/>
        <v>0</v>
      </c>
      <c r="AC435" s="176">
        <f t="shared" si="486"/>
        <v>0</v>
      </c>
      <c r="AD435" s="176">
        <f t="shared" si="486"/>
        <v>0</v>
      </c>
      <c r="AE435" s="176">
        <f t="shared" si="486"/>
        <v>0</v>
      </c>
      <c r="AF435" s="176">
        <f t="shared" si="486"/>
        <v>0</v>
      </c>
      <c r="AG435" s="176">
        <f t="shared" si="486"/>
        <v>0</v>
      </c>
      <c r="AH435" s="176">
        <f t="shared" si="486"/>
        <v>0</v>
      </c>
      <c r="AI435" s="176">
        <f t="shared" si="486"/>
        <v>0</v>
      </c>
      <c r="AJ435" s="176">
        <f t="shared" si="486"/>
        <v>0</v>
      </c>
      <c r="AK435" s="176">
        <f t="shared" si="486"/>
        <v>0</v>
      </c>
      <c r="AL435" s="176">
        <f t="shared" si="486"/>
        <v>0</v>
      </c>
      <c r="AM435" s="176">
        <f t="shared" si="486"/>
        <v>0</v>
      </c>
      <c r="AN435" s="176">
        <f t="shared" si="486"/>
        <v>0</v>
      </c>
      <c r="AO435" s="176">
        <f t="shared" si="486"/>
        <v>0</v>
      </c>
      <c r="AP435" s="176">
        <f t="shared" si="486"/>
        <v>0</v>
      </c>
      <c r="AQ435" s="176">
        <f t="shared" si="479"/>
        <v>0</v>
      </c>
      <c r="AR435" s="176">
        <f t="shared" si="479"/>
        <v>0</v>
      </c>
      <c r="AS435" s="176">
        <f t="shared" si="479"/>
        <v>0</v>
      </c>
      <c r="AT435" s="176">
        <f t="shared" si="479"/>
        <v>0</v>
      </c>
      <c r="AU435" s="176">
        <f t="shared" si="479"/>
        <v>0</v>
      </c>
      <c r="AV435" s="176">
        <f t="shared" si="479"/>
        <v>0</v>
      </c>
      <c r="AW435" s="176">
        <f t="shared" si="479"/>
        <v>0</v>
      </c>
      <c r="AX435" s="176">
        <f t="shared" si="479"/>
        <v>0</v>
      </c>
      <c r="AY435" s="176">
        <f t="shared" si="479"/>
        <v>0</v>
      </c>
      <c r="AZ435" s="176">
        <f t="shared" si="479"/>
        <v>0</v>
      </c>
      <c r="BA435" s="176">
        <f t="shared" si="479"/>
        <v>0</v>
      </c>
      <c r="BB435" s="176">
        <f t="shared" si="479"/>
        <v>0</v>
      </c>
      <c r="BC435" s="176">
        <f t="shared" si="479"/>
        <v>0</v>
      </c>
      <c r="BD435" s="176">
        <f t="shared" si="479"/>
        <v>0</v>
      </c>
      <c r="BE435" s="176">
        <f t="shared" si="479"/>
        <v>0</v>
      </c>
      <c r="BF435" s="176">
        <f t="shared" si="479"/>
        <v>0</v>
      </c>
      <c r="BG435" s="176">
        <f t="shared" si="484"/>
        <v>0</v>
      </c>
      <c r="BH435" s="176">
        <f t="shared" si="484"/>
        <v>0</v>
      </c>
      <c r="BI435" s="176">
        <f t="shared" si="484"/>
        <v>0</v>
      </c>
      <c r="BJ435" s="176">
        <f t="shared" si="484"/>
        <v>0</v>
      </c>
      <c r="BK435" s="176">
        <f t="shared" si="484"/>
        <v>0</v>
      </c>
      <c r="BL435" s="176">
        <f t="shared" si="484"/>
        <v>0</v>
      </c>
      <c r="BM435" s="176">
        <f t="shared" si="484"/>
        <v>0</v>
      </c>
      <c r="BN435" s="176">
        <f t="shared" si="484"/>
        <v>0</v>
      </c>
      <c r="BO435" s="176">
        <f t="shared" si="484"/>
        <v>0</v>
      </c>
      <c r="BP435" s="176">
        <f t="shared" si="484"/>
        <v>0</v>
      </c>
      <c r="BQ435" s="176">
        <f t="shared" si="484"/>
        <v>0</v>
      </c>
      <c r="BR435" s="176">
        <f t="shared" si="484"/>
        <v>0</v>
      </c>
      <c r="BS435" s="176">
        <f t="shared" si="484"/>
        <v>0</v>
      </c>
      <c r="BT435" s="176">
        <f t="shared" si="484"/>
        <v>0</v>
      </c>
      <c r="BU435" s="176">
        <f t="shared" si="484"/>
        <v>0</v>
      </c>
      <c r="BV435" s="176">
        <f t="shared" si="484"/>
        <v>0</v>
      </c>
      <c r="BW435" s="176">
        <f t="shared" si="475"/>
        <v>0</v>
      </c>
      <c r="BX435" s="176">
        <f t="shared" si="475"/>
        <v>0</v>
      </c>
      <c r="BY435" s="176">
        <f t="shared" si="475"/>
        <v>0</v>
      </c>
      <c r="BZ435" s="176">
        <f t="shared" si="475"/>
        <v>0</v>
      </c>
      <c r="CA435" s="176">
        <f t="shared" si="475"/>
        <v>0</v>
      </c>
      <c r="CB435" s="176">
        <f t="shared" si="475"/>
        <v>0</v>
      </c>
      <c r="CC435" s="176">
        <f t="shared" si="475"/>
        <v>0</v>
      </c>
      <c r="CD435" s="176">
        <f t="shared" si="475"/>
        <v>0</v>
      </c>
      <c r="CE435" s="176">
        <f t="shared" si="475"/>
        <v>0</v>
      </c>
      <c r="CF435" s="176">
        <f t="shared" si="475"/>
        <v>0</v>
      </c>
      <c r="CG435" s="176">
        <f t="shared" si="475"/>
        <v>0</v>
      </c>
      <c r="CH435" s="176">
        <f t="shared" si="475"/>
        <v>0</v>
      </c>
      <c r="CI435" s="176">
        <f t="shared" si="475"/>
        <v>0</v>
      </c>
      <c r="CJ435" s="176">
        <f t="shared" si="475"/>
        <v>0</v>
      </c>
      <c r="CK435" s="176">
        <f t="shared" si="475"/>
        <v>0</v>
      </c>
      <c r="CL435" s="176">
        <f t="shared" si="475"/>
        <v>0</v>
      </c>
      <c r="CM435" s="176">
        <f t="shared" si="476"/>
        <v>0</v>
      </c>
      <c r="CN435" s="176">
        <f t="shared" si="476"/>
        <v>0</v>
      </c>
      <c r="CO435" s="176">
        <f t="shared" si="476"/>
        <v>0</v>
      </c>
      <c r="CP435" s="176">
        <f t="shared" si="476"/>
        <v>0</v>
      </c>
      <c r="CQ435" s="176">
        <f t="shared" si="476"/>
        <v>0</v>
      </c>
      <c r="CR435" s="176">
        <f t="shared" si="476"/>
        <v>0</v>
      </c>
      <c r="CS435" s="176">
        <f t="shared" si="476"/>
        <v>0</v>
      </c>
      <c r="CT435" s="176">
        <f t="shared" si="476"/>
        <v>0</v>
      </c>
      <c r="CU435" s="176">
        <f t="shared" si="476"/>
        <v>0</v>
      </c>
      <c r="CV435" s="176">
        <f t="shared" si="476"/>
        <v>0</v>
      </c>
      <c r="CW435" s="176">
        <f t="shared" si="476"/>
        <v>0</v>
      </c>
      <c r="CX435" s="176">
        <f t="shared" si="476"/>
        <v>0</v>
      </c>
      <c r="CY435" s="176">
        <f t="shared" si="476"/>
        <v>0</v>
      </c>
      <c r="CZ435" s="176">
        <f t="shared" si="476"/>
        <v>0</v>
      </c>
      <c r="DA435" s="176">
        <f t="shared" si="476"/>
        <v>0</v>
      </c>
      <c r="DB435" s="176">
        <f t="shared" si="476"/>
        <v>0</v>
      </c>
      <c r="DC435" s="176">
        <f t="shared" si="480"/>
        <v>0</v>
      </c>
      <c r="DD435" s="176">
        <f t="shared" si="480"/>
        <v>0</v>
      </c>
      <c r="DE435" s="176">
        <f t="shared" si="480"/>
        <v>0</v>
      </c>
      <c r="DF435" s="176">
        <f t="shared" si="480"/>
        <v>0</v>
      </c>
    </row>
    <row r="436" spans="2:110" ht="12.75" customHeight="1" x14ac:dyDescent="0.25">
      <c r="B436" s="174"/>
      <c r="C436" s="174"/>
      <c r="D436" s="174">
        <f t="shared" si="455"/>
        <v>0</v>
      </c>
      <c r="E436"/>
      <c r="F436"/>
      <c r="G436" s="177">
        <v>423</v>
      </c>
      <c r="H436" s="176">
        <f t="shared" si="456"/>
        <v>65.586930667876942</v>
      </c>
      <c r="I436" s="176">
        <f t="shared" si="457"/>
        <v>0</v>
      </c>
      <c r="K436" s="176">
        <f t="shared" si="485"/>
        <v>0</v>
      </c>
      <c r="L436" s="176">
        <f t="shared" si="485"/>
        <v>0</v>
      </c>
      <c r="M436" s="176">
        <f t="shared" si="485"/>
        <v>0</v>
      </c>
      <c r="N436" s="176">
        <f t="shared" si="485"/>
        <v>0</v>
      </c>
      <c r="O436" s="176">
        <f t="shared" si="485"/>
        <v>0</v>
      </c>
      <c r="P436" s="176">
        <f t="shared" si="485"/>
        <v>0</v>
      </c>
      <c r="Q436" s="176">
        <f t="shared" si="485"/>
        <v>0</v>
      </c>
      <c r="R436" s="176">
        <f t="shared" si="485"/>
        <v>0</v>
      </c>
      <c r="S436" s="176">
        <f t="shared" si="485"/>
        <v>0</v>
      </c>
      <c r="T436" s="176">
        <f t="shared" si="485"/>
        <v>0</v>
      </c>
      <c r="U436" s="176">
        <f t="shared" si="485"/>
        <v>0</v>
      </c>
      <c r="V436" s="176">
        <f t="shared" si="485"/>
        <v>0</v>
      </c>
      <c r="W436" s="176">
        <f t="shared" si="485"/>
        <v>0</v>
      </c>
      <c r="X436" s="176">
        <f t="shared" si="485"/>
        <v>0</v>
      </c>
      <c r="Y436" s="176">
        <f t="shared" si="485"/>
        <v>0</v>
      </c>
      <c r="Z436" s="176">
        <f t="shared" si="485"/>
        <v>0</v>
      </c>
      <c r="AA436" s="176">
        <f t="shared" si="486"/>
        <v>0</v>
      </c>
      <c r="AB436" s="176">
        <f t="shared" si="486"/>
        <v>0</v>
      </c>
      <c r="AC436" s="176">
        <f t="shared" si="486"/>
        <v>0</v>
      </c>
      <c r="AD436" s="176">
        <f t="shared" si="486"/>
        <v>0</v>
      </c>
      <c r="AE436" s="176">
        <f t="shared" si="486"/>
        <v>0</v>
      </c>
      <c r="AF436" s="176">
        <f t="shared" si="486"/>
        <v>0</v>
      </c>
      <c r="AG436" s="176">
        <f t="shared" si="486"/>
        <v>0</v>
      </c>
      <c r="AH436" s="176">
        <f t="shared" si="486"/>
        <v>0</v>
      </c>
      <c r="AI436" s="176">
        <f t="shared" si="486"/>
        <v>0</v>
      </c>
      <c r="AJ436" s="176">
        <f t="shared" si="486"/>
        <v>0</v>
      </c>
      <c r="AK436" s="176">
        <f t="shared" si="486"/>
        <v>0</v>
      </c>
      <c r="AL436" s="176">
        <f t="shared" si="486"/>
        <v>0</v>
      </c>
      <c r="AM436" s="176">
        <f t="shared" si="486"/>
        <v>0</v>
      </c>
      <c r="AN436" s="176">
        <f t="shared" si="486"/>
        <v>0</v>
      </c>
      <c r="AO436" s="176">
        <f t="shared" si="486"/>
        <v>0</v>
      </c>
      <c r="AP436" s="176">
        <f t="shared" si="486"/>
        <v>0</v>
      </c>
      <c r="AQ436" s="176">
        <f t="shared" si="479"/>
        <v>0</v>
      </c>
      <c r="AR436" s="176">
        <f t="shared" si="479"/>
        <v>0</v>
      </c>
      <c r="AS436" s="176">
        <f t="shared" si="479"/>
        <v>0</v>
      </c>
      <c r="AT436" s="176">
        <f t="shared" si="479"/>
        <v>0</v>
      </c>
      <c r="AU436" s="176">
        <f t="shared" si="479"/>
        <v>0</v>
      </c>
      <c r="AV436" s="176">
        <f t="shared" si="479"/>
        <v>0</v>
      </c>
      <c r="AW436" s="176">
        <f t="shared" si="479"/>
        <v>0</v>
      </c>
      <c r="AX436" s="176">
        <f t="shared" si="479"/>
        <v>0</v>
      </c>
      <c r="AY436" s="176">
        <f t="shared" si="479"/>
        <v>0</v>
      </c>
      <c r="AZ436" s="176">
        <f t="shared" si="479"/>
        <v>0</v>
      </c>
      <c r="BA436" s="176">
        <f t="shared" si="479"/>
        <v>0</v>
      </c>
      <c r="BB436" s="176">
        <f t="shared" si="479"/>
        <v>0</v>
      </c>
      <c r="BC436" s="176">
        <f t="shared" si="479"/>
        <v>0</v>
      </c>
      <c r="BD436" s="176">
        <f t="shared" si="479"/>
        <v>0</v>
      </c>
      <c r="BE436" s="176">
        <f t="shared" si="479"/>
        <v>0</v>
      </c>
      <c r="BF436" s="176">
        <f t="shared" si="479"/>
        <v>0</v>
      </c>
      <c r="BG436" s="176">
        <f t="shared" si="484"/>
        <v>0</v>
      </c>
      <c r="BH436" s="176">
        <f t="shared" si="484"/>
        <v>0</v>
      </c>
      <c r="BI436" s="176">
        <f t="shared" si="484"/>
        <v>0</v>
      </c>
      <c r="BJ436" s="176">
        <f t="shared" si="484"/>
        <v>0</v>
      </c>
      <c r="BK436" s="176">
        <f t="shared" si="484"/>
        <v>0</v>
      </c>
      <c r="BL436" s="176">
        <f t="shared" si="484"/>
        <v>0</v>
      </c>
      <c r="BM436" s="176">
        <f t="shared" si="484"/>
        <v>0</v>
      </c>
      <c r="BN436" s="176">
        <f t="shared" si="484"/>
        <v>0</v>
      </c>
      <c r="BO436" s="176">
        <f t="shared" si="484"/>
        <v>0</v>
      </c>
      <c r="BP436" s="176">
        <f t="shared" si="484"/>
        <v>0</v>
      </c>
      <c r="BQ436" s="176">
        <f t="shared" si="484"/>
        <v>0</v>
      </c>
      <c r="BR436" s="176">
        <f t="shared" si="484"/>
        <v>0</v>
      </c>
      <c r="BS436" s="176">
        <f t="shared" si="484"/>
        <v>0</v>
      </c>
      <c r="BT436" s="176">
        <f t="shared" si="484"/>
        <v>0</v>
      </c>
      <c r="BU436" s="176">
        <f t="shared" si="484"/>
        <v>0</v>
      </c>
      <c r="BV436" s="176">
        <f t="shared" si="484"/>
        <v>0</v>
      </c>
      <c r="BW436" s="176">
        <f t="shared" si="475"/>
        <v>0</v>
      </c>
      <c r="BX436" s="176">
        <f t="shared" si="475"/>
        <v>0</v>
      </c>
      <c r="BY436" s="176">
        <f t="shared" si="475"/>
        <v>0</v>
      </c>
      <c r="BZ436" s="176">
        <f t="shared" si="475"/>
        <v>0</v>
      </c>
      <c r="CA436" s="176">
        <f t="shared" si="475"/>
        <v>0</v>
      </c>
      <c r="CB436" s="176">
        <f t="shared" si="475"/>
        <v>0</v>
      </c>
      <c r="CC436" s="176">
        <f t="shared" si="475"/>
        <v>0</v>
      </c>
      <c r="CD436" s="176">
        <f t="shared" si="475"/>
        <v>0</v>
      </c>
      <c r="CE436" s="176">
        <f t="shared" si="475"/>
        <v>0</v>
      </c>
      <c r="CF436" s="176">
        <f t="shared" si="475"/>
        <v>0</v>
      </c>
      <c r="CG436" s="176">
        <f t="shared" si="475"/>
        <v>0</v>
      </c>
      <c r="CH436" s="176">
        <f t="shared" si="475"/>
        <v>0</v>
      </c>
      <c r="CI436" s="176">
        <f t="shared" si="475"/>
        <v>0</v>
      </c>
      <c r="CJ436" s="176">
        <f t="shared" si="475"/>
        <v>0</v>
      </c>
      <c r="CK436" s="176">
        <f t="shared" si="475"/>
        <v>0</v>
      </c>
      <c r="CL436" s="176">
        <f t="shared" si="475"/>
        <v>0</v>
      </c>
      <c r="CM436" s="176">
        <f t="shared" si="476"/>
        <v>0</v>
      </c>
      <c r="CN436" s="176">
        <f t="shared" si="476"/>
        <v>0</v>
      </c>
      <c r="CO436" s="176">
        <f t="shared" si="476"/>
        <v>0</v>
      </c>
      <c r="CP436" s="176">
        <f t="shared" si="476"/>
        <v>0</v>
      </c>
      <c r="CQ436" s="176">
        <f t="shared" si="476"/>
        <v>0</v>
      </c>
      <c r="CR436" s="176">
        <f t="shared" si="476"/>
        <v>0</v>
      </c>
      <c r="CS436" s="176">
        <f t="shared" si="476"/>
        <v>0</v>
      </c>
      <c r="CT436" s="176">
        <f t="shared" si="476"/>
        <v>0</v>
      </c>
      <c r="CU436" s="176">
        <f t="shared" si="476"/>
        <v>0</v>
      </c>
      <c r="CV436" s="176">
        <f t="shared" si="476"/>
        <v>0</v>
      </c>
      <c r="CW436" s="176">
        <f t="shared" si="480"/>
        <v>0</v>
      </c>
      <c r="CX436" s="176">
        <f t="shared" si="480"/>
        <v>0</v>
      </c>
      <c r="CY436" s="176">
        <f t="shared" si="480"/>
        <v>0</v>
      </c>
      <c r="CZ436" s="176">
        <f t="shared" si="480"/>
        <v>0</v>
      </c>
      <c r="DA436" s="176">
        <f t="shared" si="480"/>
        <v>0</v>
      </c>
      <c r="DB436" s="176">
        <f t="shared" si="480"/>
        <v>0</v>
      </c>
      <c r="DC436" s="176">
        <f t="shared" si="480"/>
        <v>0</v>
      </c>
      <c r="DD436" s="176">
        <f t="shared" si="480"/>
        <v>0</v>
      </c>
      <c r="DE436" s="176">
        <f t="shared" si="480"/>
        <v>0</v>
      </c>
      <c r="DF436" s="176">
        <f t="shared" si="480"/>
        <v>0</v>
      </c>
    </row>
    <row r="437" spans="2:110" ht="12.75" customHeight="1" x14ac:dyDescent="0.25">
      <c r="B437" s="174"/>
      <c r="C437" s="174"/>
      <c r="D437" s="174">
        <f t="shared" si="455"/>
        <v>0</v>
      </c>
      <c r="E437"/>
      <c r="F437"/>
      <c r="G437" s="177">
        <v>424</v>
      </c>
      <c r="H437" s="176">
        <f t="shared" si="456"/>
        <v>65.741982513427473</v>
      </c>
      <c r="I437" s="176">
        <f t="shared" si="457"/>
        <v>0</v>
      </c>
      <c r="K437" s="176">
        <f t="shared" si="485"/>
        <v>0</v>
      </c>
      <c r="L437" s="176">
        <f t="shared" si="485"/>
        <v>0</v>
      </c>
      <c r="M437" s="176">
        <f t="shared" si="485"/>
        <v>0</v>
      </c>
      <c r="N437" s="176">
        <f t="shared" si="485"/>
        <v>0</v>
      </c>
      <c r="O437" s="176">
        <f t="shared" si="485"/>
        <v>0</v>
      </c>
      <c r="P437" s="176">
        <f t="shared" si="485"/>
        <v>0</v>
      </c>
      <c r="Q437" s="176">
        <f t="shared" si="485"/>
        <v>0</v>
      </c>
      <c r="R437" s="176">
        <f t="shared" si="485"/>
        <v>0</v>
      </c>
      <c r="S437" s="176">
        <f t="shared" si="485"/>
        <v>0</v>
      </c>
      <c r="T437" s="176">
        <f t="shared" si="485"/>
        <v>0</v>
      </c>
      <c r="U437" s="176">
        <f t="shared" si="485"/>
        <v>0</v>
      </c>
      <c r="V437" s="176">
        <f t="shared" si="485"/>
        <v>0</v>
      </c>
      <c r="W437" s="176">
        <f t="shared" si="485"/>
        <v>0</v>
      </c>
      <c r="X437" s="176">
        <f t="shared" si="485"/>
        <v>0</v>
      </c>
      <c r="Y437" s="176">
        <f t="shared" si="485"/>
        <v>0</v>
      </c>
      <c r="Z437" s="176">
        <f t="shared" si="485"/>
        <v>0</v>
      </c>
      <c r="AA437" s="176">
        <f t="shared" si="486"/>
        <v>0</v>
      </c>
      <c r="AB437" s="176">
        <f t="shared" si="486"/>
        <v>0</v>
      </c>
      <c r="AC437" s="176">
        <f t="shared" si="486"/>
        <v>0</v>
      </c>
      <c r="AD437" s="176">
        <f t="shared" si="486"/>
        <v>0</v>
      </c>
      <c r="AE437" s="176">
        <f t="shared" si="486"/>
        <v>0</v>
      </c>
      <c r="AF437" s="176">
        <f t="shared" si="486"/>
        <v>0</v>
      </c>
      <c r="AG437" s="176">
        <f t="shared" si="486"/>
        <v>0</v>
      </c>
      <c r="AH437" s="176">
        <f t="shared" si="486"/>
        <v>0</v>
      </c>
      <c r="AI437" s="176">
        <f t="shared" si="486"/>
        <v>0</v>
      </c>
      <c r="AJ437" s="176">
        <f t="shared" si="486"/>
        <v>0</v>
      </c>
      <c r="AK437" s="176">
        <f t="shared" si="486"/>
        <v>0</v>
      </c>
      <c r="AL437" s="176">
        <f t="shared" si="486"/>
        <v>0</v>
      </c>
      <c r="AM437" s="176">
        <f t="shared" si="486"/>
        <v>0</v>
      </c>
      <c r="AN437" s="176">
        <f t="shared" si="486"/>
        <v>0</v>
      </c>
      <c r="AO437" s="176">
        <f t="shared" si="486"/>
        <v>0</v>
      </c>
      <c r="AP437" s="176">
        <f t="shared" si="486"/>
        <v>0</v>
      </c>
      <c r="AQ437" s="176">
        <f t="shared" si="479"/>
        <v>0</v>
      </c>
      <c r="AR437" s="176">
        <f t="shared" si="479"/>
        <v>0</v>
      </c>
      <c r="AS437" s="176">
        <f t="shared" si="479"/>
        <v>0</v>
      </c>
      <c r="AT437" s="176">
        <f t="shared" si="479"/>
        <v>0</v>
      </c>
      <c r="AU437" s="176">
        <f t="shared" si="479"/>
        <v>0</v>
      </c>
      <c r="AV437" s="176">
        <f t="shared" si="479"/>
        <v>0</v>
      </c>
      <c r="AW437" s="176">
        <f t="shared" si="479"/>
        <v>0</v>
      </c>
      <c r="AX437" s="176">
        <f t="shared" si="479"/>
        <v>0</v>
      </c>
      <c r="AY437" s="176">
        <f t="shared" si="479"/>
        <v>0</v>
      </c>
      <c r="AZ437" s="176">
        <f t="shared" si="479"/>
        <v>0</v>
      </c>
      <c r="BA437" s="176">
        <f t="shared" si="479"/>
        <v>0</v>
      </c>
      <c r="BB437" s="176">
        <f t="shared" si="479"/>
        <v>0</v>
      </c>
      <c r="BC437" s="176">
        <f t="shared" si="479"/>
        <v>0</v>
      </c>
      <c r="BD437" s="176">
        <f t="shared" si="479"/>
        <v>0</v>
      </c>
      <c r="BE437" s="176">
        <f t="shared" si="479"/>
        <v>0</v>
      </c>
      <c r="BF437" s="176">
        <f t="shared" si="479"/>
        <v>0</v>
      </c>
      <c r="BG437" s="176">
        <f t="shared" si="484"/>
        <v>0</v>
      </c>
      <c r="BH437" s="176">
        <f t="shared" si="484"/>
        <v>0</v>
      </c>
      <c r="BI437" s="176">
        <f t="shared" si="484"/>
        <v>0</v>
      </c>
      <c r="BJ437" s="176">
        <f t="shared" si="484"/>
        <v>0</v>
      </c>
      <c r="BK437" s="176">
        <f t="shared" si="484"/>
        <v>0</v>
      </c>
      <c r="BL437" s="176">
        <f t="shared" si="484"/>
        <v>0</v>
      </c>
      <c r="BM437" s="176">
        <f t="shared" si="484"/>
        <v>0</v>
      </c>
      <c r="BN437" s="176">
        <f t="shared" si="484"/>
        <v>0</v>
      </c>
      <c r="BO437" s="176">
        <f t="shared" si="484"/>
        <v>0</v>
      </c>
      <c r="BP437" s="176">
        <f t="shared" si="484"/>
        <v>0</v>
      </c>
      <c r="BQ437" s="176">
        <f t="shared" si="484"/>
        <v>0</v>
      </c>
      <c r="BR437" s="176">
        <f t="shared" si="484"/>
        <v>0</v>
      </c>
      <c r="BS437" s="176">
        <f t="shared" si="484"/>
        <v>0</v>
      </c>
      <c r="BT437" s="176">
        <f t="shared" si="484"/>
        <v>0</v>
      </c>
      <c r="BU437" s="176">
        <f t="shared" si="484"/>
        <v>0</v>
      </c>
      <c r="BV437" s="176">
        <f t="shared" si="484"/>
        <v>0</v>
      </c>
      <c r="BW437" s="176">
        <f t="shared" si="475"/>
        <v>0</v>
      </c>
      <c r="BX437" s="176">
        <f t="shared" si="475"/>
        <v>0</v>
      </c>
      <c r="BY437" s="176">
        <f t="shared" si="475"/>
        <v>0</v>
      </c>
      <c r="BZ437" s="176">
        <f t="shared" si="475"/>
        <v>0</v>
      </c>
      <c r="CA437" s="176">
        <f t="shared" si="475"/>
        <v>0</v>
      </c>
      <c r="CB437" s="176">
        <f t="shared" si="475"/>
        <v>0</v>
      </c>
      <c r="CC437" s="176">
        <f t="shared" si="475"/>
        <v>0</v>
      </c>
      <c r="CD437" s="176">
        <f t="shared" si="475"/>
        <v>0</v>
      </c>
      <c r="CE437" s="176">
        <f t="shared" si="475"/>
        <v>0</v>
      </c>
      <c r="CF437" s="176">
        <f t="shared" si="475"/>
        <v>0</v>
      </c>
      <c r="CG437" s="176">
        <f t="shared" si="475"/>
        <v>0</v>
      </c>
      <c r="CH437" s="176">
        <f t="shared" si="475"/>
        <v>0</v>
      </c>
      <c r="CI437" s="176">
        <f t="shared" si="475"/>
        <v>0</v>
      </c>
      <c r="CJ437" s="176">
        <f t="shared" si="475"/>
        <v>0</v>
      </c>
      <c r="CK437" s="176">
        <f t="shared" si="475"/>
        <v>0</v>
      </c>
      <c r="CL437" s="176">
        <f t="shared" si="475"/>
        <v>0</v>
      </c>
      <c r="CM437" s="176">
        <f t="shared" si="476"/>
        <v>0</v>
      </c>
      <c r="CN437" s="176">
        <f t="shared" si="476"/>
        <v>0</v>
      </c>
      <c r="CO437" s="176">
        <f t="shared" si="476"/>
        <v>0</v>
      </c>
      <c r="CP437" s="176">
        <f t="shared" si="476"/>
        <v>0</v>
      </c>
      <c r="CQ437" s="176">
        <f t="shared" si="476"/>
        <v>0</v>
      </c>
      <c r="CR437" s="176">
        <f t="shared" si="476"/>
        <v>0</v>
      </c>
      <c r="CS437" s="176">
        <f t="shared" si="476"/>
        <v>0</v>
      </c>
      <c r="CT437" s="176">
        <f t="shared" si="476"/>
        <v>0</v>
      </c>
      <c r="CU437" s="176">
        <f t="shared" si="476"/>
        <v>0</v>
      </c>
      <c r="CV437" s="176">
        <f t="shared" si="476"/>
        <v>0</v>
      </c>
      <c r="CW437" s="176">
        <f t="shared" si="480"/>
        <v>0</v>
      </c>
      <c r="CX437" s="176">
        <f t="shared" si="480"/>
        <v>0</v>
      </c>
      <c r="CY437" s="176">
        <f t="shared" si="480"/>
        <v>0</v>
      </c>
      <c r="CZ437" s="176">
        <f t="shared" si="480"/>
        <v>0</v>
      </c>
      <c r="DA437" s="176">
        <f t="shared" si="480"/>
        <v>0</v>
      </c>
      <c r="DB437" s="176">
        <f t="shared" si="480"/>
        <v>0</v>
      </c>
      <c r="DC437" s="176">
        <f t="shared" si="480"/>
        <v>0</v>
      </c>
      <c r="DD437" s="176">
        <f t="shared" si="480"/>
        <v>0</v>
      </c>
      <c r="DE437" s="176">
        <f t="shared" si="480"/>
        <v>0</v>
      </c>
      <c r="DF437" s="176">
        <f t="shared" si="480"/>
        <v>0</v>
      </c>
    </row>
    <row r="438" spans="2:110" ht="12.75" customHeight="1" x14ac:dyDescent="0.25">
      <c r="B438" s="174"/>
      <c r="C438" s="174"/>
      <c r="D438" s="174">
        <f t="shared" si="455"/>
        <v>0</v>
      </c>
      <c r="E438"/>
      <c r="F438"/>
      <c r="G438" s="177">
        <v>425</v>
      </c>
      <c r="H438" s="176">
        <f t="shared" si="456"/>
        <v>65.897034358978019</v>
      </c>
      <c r="I438" s="176">
        <f t="shared" si="457"/>
        <v>0</v>
      </c>
      <c r="K438" s="176">
        <f t="shared" si="485"/>
        <v>0</v>
      </c>
      <c r="L438" s="176">
        <f t="shared" si="485"/>
        <v>0</v>
      </c>
      <c r="M438" s="176">
        <f t="shared" si="485"/>
        <v>0</v>
      </c>
      <c r="N438" s="176">
        <f t="shared" si="485"/>
        <v>0</v>
      </c>
      <c r="O438" s="176">
        <f t="shared" si="485"/>
        <v>0</v>
      </c>
      <c r="P438" s="176">
        <f t="shared" si="485"/>
        <v>0</v>
      </c>
      <c r="Q438" s="176">
        <f t="shared" si="485"/>
        <v>0</v>
      </c>
      <c r="R438" s="176">
        <f t="shared" si="485"/>
        <v>0</v>
      </c>
      <c r="S438" s="176">
        <f t="shared" si="485"/>
        <v>0</v>
      </c>
      <c r="T438" s="176">
        <f t="shared" si="485"/>
        <v>0</v>
      </c>
      <c r="U438" s="176">
        <f t="shared" si="485"/>
        <v>0</v>
      </c>
      <c r="V438" s="176">
        <f t="shared" si="485"/>
        <v>0</v>
      </c>
      <c r="W438" s="176">
        <f t="shared" si="485"/>
        <v>0</v>
      </c>
      <c r="X438" s="176">
        <f t="shared" si="485"/>
        <v>0</v>
      </c>
      <c r="Y438" s="176">
        <f t="shared" si="485"/>
        <v>0</v>
      </c>
      <c r="Z438" s="176">
        <f t="shared" si="485"/>
        <v>0</v>
      </c>
      <c r="AA438" s="176">
        <f t="shared" si="486"/>
        <v>0</v>
      </c>
      <c r="AB438" s="176">
        <f t="shared" si="486"/>
        <v>0</v>
      </c>
      <c r="AC438" s="176">
        <f t="shared" si="486"/>
        <v>0</v>
      </c>
      <c r="AD438" s="176">
        <f t="shared" si="486"/>
        <v>0</v>
      </c>
      <c r="AE438" s="176">
        <f t="shared" si="486"/>
        <v>0</v>
      </c>
      <c r="AF438" s="176">
        <f t="shared" si="486"/>
        <v>0</v>
      </c>
      <c r="AG438" s="176">
        <f t="shared" si="486"/>
        <v>0</v>
      </c>
      <c r="AH438" s="176">
        <f t="shared" si="486"/>
        <v>0</v>
      </c>
      <c r="AI438" s="176">
        <f t="shared" si="486"/>
        <v>0</v>
      </c>
      <c r="AJ438" s="176">
        <f t="shared" si="486"/>
        <v>0</v>
      </c>
      <c r="AK438" s="176">
        <f t="shared" si="486"/>
        <v>0</v>
      </c>
      <c r="AL438" s="176">
        <f t="shared" si="486"/>
        <v>0</v>
      </c>
      <c r="AM438" s="176">
        <f t="shared" si="486"/>
        <v>0</v>
      </c>
      <c r="AN438" s="176">
        <f t="shared" si="486"/>
        <v>0</v>
      </c>
      <c r="AO438" s="176">
        <f t="shared" si="486"/>
        <v>0</v>
      </c>
      <c r="AP438" s="176">
        <f t="shared" si="486"/>
        <v>0</v>
      </c>
      <c r="AQ438" s="176">
        <f t="shared" si="479"/>
        <v>0</v>
      </c>
      <c r="AR438" s="176">
        <f t="shared" si="479"/>
        <v>0</v>
      </c>
      <c r="AS438" s="176">
        <f t="shared" si="479"/>
        <v>0</v>
      </c>
      <c r="AT438" s="176">
        <f t="shared" si="479"/>
        <v>0</v>
      </c>
      <c r="AU438" s="176">
        <f t="shared" si="479"/>
        <v>0</v>
      </c>
      <c r="AV438" s="176">
        <f t="shared" si="479"/>
        <v>0</v>
      </c>
      <c r="AW438" s="176">
        <f t="shared" si="479"/>
        <v>0</v>
      </c>
      <c r="AX438" s="176">
        <f t="shared" si="479"/>
        <v>0</v>
      </c>
      <c r="AY438" s="176">
        <f t="shared" si="479"/>
        <v>0</v>
      </c>
      <c r="AZ438" s="176">
        <f t="shared" si="479"/>
        <v>0</v>
      </c>
      <c r="BA438" s="176">
        <f t="shared" si="479"/>
        <v>0</v>
      </c>
      <c r="BB438" s="176">
        <f t="shared" si="479"/>
        <v>0</v>
      </c>
      <c r="BC438" s="176">
        <f t="shared" si="479"/>
        <v>0</v>
      </c>
      <c r="BD438" s="176">
        <f t="shared" si="479"/>
        <v>0</v>
      </c>
      <c r="BE438" s="176">
        <f t="shared" si="479"/>
        <v>0</v>
      </c>
      <c r="BF438" s="176">
        <f t="shared" si="479"/>
        <v>0</v>
      </c>
      <c r="BG438" s="176">
        <f t="shared" si="484"/>
        <v>0</v>
      </c>
      <c r="BH438" s="176">
        <f t="shared" si="484"/>
        <v>0</v>
      </c>
      <c r="BI438" s="176">
        <f t="shared" si="484"/>
        <v>0</v>
      </c>
      <c r="BJ438" s="176">
        <f t="shared" si="484"/>
        <v>0</v>
      </c>
      <c r="BK438" s="176">
        <f t="shared" si="484"/>
        <v>0</v>
      </c>
      <c r="BL438" s="176">
        <f t="shared" si="484"/>
        <v>0</v>
      </c>
      <c r="BM438" s="176">
        <f t="shared" si="484"/>
        <v>0</v>
      </c>
      <c r="BN438" s="176">
        <f t="shared" si="484"/>
        <v>0</v>
      </c>
      <c r="BO438" s="176">
        <f t="shared" si="484"/>
        <v>0</v>
      </c>
      <c r="BP438" s="176">
        <f t="shared" si="484"/>
        <v>0</v>
      </c>
      <c r="BQ438" s="176">
        <f t="shared" si="484"/>
        <v>0</v>
      </c>
      <c r="BR438" s="176">
        <f t="shared" si="484"/>
        <v>0</v>
      </c>
      <c r="BS438" s="176">
        <f t="shared" si="484"/>
        <v>0</v>
      </c>
      <c r="BT438" s="176">
        <f t="shared" si="484"/>
        <v>0</v>
      </c>
      <c r="BU438" s="176">
        <f t="shared" si="484"/>
        <v>0</v>
      </c>
      <c r="BV438" s="176">
        <f t="shared" si="484"/>
        <v>0</v>
      </c>
      <c r="BW438" s="176">
        <f t="shared" si="475"/>
        <v>0</v>
      </c>
      <c r="BX438" s="176">
        <f t="shared" si="475"/>
        <v>0</v>
      </c>
      <c r="BY438" s="176">
        <f t="shared" si="475"/>
        <v>0</v>
      </c>
      <c r="BZ438" s="176">
        <f t="shared" si="475"/>
        <v>0</v>
      </c>
      <c r="CA438" s="176">
        <f t="shared" si="475"/>
        <v>0</v>
      </c>
      <c r="CB438" s="176">
        <f t="shared" si="475"/>
        <v>0</v>
      </c>
      <c r="CC438" s="176">
        <f t="shared" si="475"/>
        <v>0</v>
      </c>
      <c r="CD438" s="176">
        <f t="shared" si="475"/>
        <v>0</v>
      </c>
      <c r="CE438" s="176">
        <f t="shared" si="475"/>
        <v>0</v>
      </c>
      <c r="CF438" s="176">
        <f t="shared" si="475"/>
        <v>0</v>
      </c>
      <c r="CG438" s="176">
        <f t="shared" si="475"/>
        <v>0</v>
      </c>
      <c r="CH438" s="176">
        <f t="shared" si="475"/>
        <v>0</v>
      </c>
      <c r="CI438" s="176">
        <f t="shared" si="475"/>
        <v>0</v>
      </c>
      <c r="CJ438" s="176">
        <f t="shared" si="475"/>
        <v>0</v>
      </c>
      <c r="CK438" s="176">
        <f t="shared" si="475"/>
        <v>0</v>
      </c>
      <c r="CL438" s="176">
        <f t="shared" ref="CL438" si="487">+NORMDIST($H438,CL$12,CL$13,FALSE)</f>
        <v>0</v>
      </c>
      <c r="CM438" s="176">
        <f t="shared" si="476"/>
        <v>0</v>
      </c>
      <c r="CN438" s="176">
        <f t="shared" si="476"/>
        <v>0</v>
      </c>
      <c r="CO438" s="176">
        <f t="shared" si="476"/>
        <v>0</v>
      </c>
      <c r="CP438" s="176">
        <f t="shared" si="476"/>
        <v>0</v>
      </c>
      <c r="CQ438" s="176">
        <f t="shared" si="476"/>
        <v>0</v>
      </c>
      <c r="CR438" s="176">
        <f t="shared" si="476"/>
        <v>0</v>
      </c>
      <c r="CS438" s="176">
        <f t="shared" si="476"/>
        <v>0</v>
      </c>
      <c r="CT438" s="176">
        <f t="shared" si="476"/>
        <v>0</v>
      </c>
      <c r="CU438" s="176">
        <f t="shared" si="476"/>
        <v>0</v>
      </c>
      <c r="CV438" s="176">
        <f t="shared" si="476"/>
        <v>0</v>
      </c>
      <c r="CW438" s="176">
        <f t="shared" si="480"/>
        <v>0</v>
      </c>
      <c r="CX438" s="176">
        <f t="shared" si="480"/>
        <v>0</v>
      </c>
      <c r="CY438" s="176">
        <f t="shared" si="480"/>
        <v>0</v>
      </c>
      <c r="CZ438" s="176">
        <f t="shared" si="480"/>
        <v>0</v>
      </c>
      <c r="DA438" s="176">
        <f t="shared" si="480"/>
        <v>0</v>
      </c>
      <c r="DB438" s="176">
        <f t="shared" si="480"/>
        <v>0</v>
      </c>
      <c r="DC438" s="176">
        <f t="shared" si="480"/>
        <v>0</v>
      </c>
      <c r="DD438" s="176">
        <f t="shared" si="480"/>
        <v>0</v>
      </c>
      <c r="DE438" s="176">
        <f t="shared" si="480"/>
        <v>0</v>
      </c>
      <c r="DF438" s="176">
        <f t="shared" si="480"/>
        <v>0</v>
      </c>
    </row>
    <row r="439" spans="2:110" ht="12.75" customHeight="1" x14ac:dyDescent="0.25">
      <c r="B439" s="174"/>
      <c r="C439" s="174"/>
      <c r="D439" s="174">
        <f t="shared" si="455"/>
        <v>0</v>
      </c>
      <c r="E439"/>
      <c r="F439"/>
      <c r="G439" s="177">
        <v>426</v>
      </c>
      <c r="H439" s="176">
        <f t="shared" si="456"/>
        <v>66.05208620452855</v>
      </c>
      <c r="I439" s="176">
        <f t="shared" si="457"/>
        <v>0</v>
      </c>
      <c r="K439" s="176">
        <f t="shared" si="485"/>
        <v>0</v>
      </c>
      <c r="L439" s="176">
        <f t="shared" si="485"/>
        <v>0</v>
      </c>
      <c r="M439" s="176">
        <f t="shared" si="485"/>
        <v>0</v>
      </c>
      <c r="N439" s="176">
        <f t="shared" si="485"/>
        <v>0</v>
      </c>
      <c r="O439" s="176">
        <f t="shared" si="485"/>
        <v>0</v>
      </c>
      <c r="P439" s="176">
        <f t="shared" si="485"/>
        <v>0</v>
      </c>
      <c r="Q439" s="176">
        <f t="shared" si="485"/>
        <v>0</v>
      </c>
      <c r="R439" s="176">
        <f t="shared" si="485"/>
        <v>0</v>
      </c>
      <c r="S439" s="176">
        <f t="shared" si="485"/>
        <v>0</v>
      </c>
      <c r="T439" s="176">
        <f t="shared" si="485"/>
        <v>0</v>
      </c>
      <c r="U439" s="176">
        <f t="shared" si="485"/>
        <v>0</v>
      </c>
      <c r="V439" s="176">
        <f t="shared" si="485"/>
        <v>0</v>
      </c>
      <c r="W439" s="176">
        <f t="shared" si="485"/>
        <v>0</v>
      </c>
      <c r="X439" s="176">
        <f t="shared" si="485"/>
        <v>0</v>
      </c>
      <c r="Y439" s="176">
        <f t="shared" si="485"/>
        <v>0</v>
      </c>
      <c r="Z439" s="176">
        <f t="shared" si="485"/>
        <v>0</v>
      </c>
      <c r="AA439" s="176">
        <f t="shared" si="486"/>
        <v>0</v>
      </c>
      <c r="AB439" s="176">
        <f t="shared" si="486"/>
        <v>0</v>
      </c>
      <c r="AC439" s="176">
        <f t="shared" si="486"/>
        <v>0</v>
      </c>
      <c r="AD439" s="176">
        <f t="shared" si="486"/>
        <v>0</v>
      </c>
      <c r="AE439" s="176">
        <f t="shared" si="486"/>
        <v>0</v>
      </c>
      <c r="AF439" s="176">
        <f t="shared" si="486"/>
        <v>0</v>
      </c>
      <c r="AG439" s="176">
        <f t="shared" si="486"/>
        <v>0</v>
      </c>
      <c r="AH439" s="176">
        <f t="shared" si="486"/>
        <v>0</v>
      </c>
      <c r="AI439" s="176">
        <f t="shared" si="486"/>
        <v>0</v>
      </c>
      <c r="AJ439" s="176">
        <f t="shared" si="486"/>
        <v>0</v>
      </c>
      <c r="AK439" s="176">
        <f t="shared" si="486"/>
        <v>0</v>
      </c>
      <c r="AL439" s="176">
        <f t="shared" si="486"/>
        <v>0</v>
      </c>
      <c r="AM439" s="176">
        <f t="shared" si="486"/>
        <v>0</v>
      </c>
      <c r="AN439" s="176">
        <f t="shared" si="486"/>
        <v>0</v>
      </c>
      <c r="AO439" s="176">
        <f t="shared" si="486"/>
        <v>0</v>
      </c>
      <c r="AP439" s="176">
        <f t="shared" si="486"/>
        <v>0</v>
      </c>
      <c r="AQ439" s="176">
        <f t="shared" si="479"/>
        <v>0</v>
      </c>
      <c r="AR439" s="176">
        <f t="shared" si="479"/>
        <v>0</v>
      </c>
      <c r="AS439" s="176">
        <f t="shared" si="479"/>
        <v>0</v>
      </c>
      <c r="AT439" s="176">
        <f t="shared" si="479"/>
        <v>0</v>
      </c>
      <c r="AU439" s="176">
        <f t="shared" si="479"/>
        <v>0</v>
      </c>
      <c r="AV439" s="176">
        <f t="shared" si="479"/>
        <v>0</v>
      </c>
      <c r="AW439" s="176">
        <f t="shared" si="479"/>
        <v>0</v>
      </c>
      <c r="AX439" s="176">
        <f t="shared" si="479"/>
        <v>0</v>
      </c>
      <c r="AY439" s="176">
        <f t="shared" si="479"/>
        <v>0</v>
      </c>
      <c r="AZ439" s="176">
        <f t="shared" si="479"/>
        <v>0</v>
      </c>
      <c r="BA439" s="176">
        <f t="shared" si="479"/>
        <v>0</v>
      </c>
      <c r="BB439" s="176">
        <f t="shared" si="479"/>
        <v>0</v>
      </c>
      <c r="BC439" s="176">
        <f t="shared" si="479"/>
        <v>0</v>
      </c>
      <c r="BD439" s="176">
        <f t="shared" si="479"/>
        <v>0</v>
      </c>
      <c r="BE439" s="176">
        <f t="shared" si="479"/>
        <v>0</v>
      </c>
      <c r="BF439" s="176">
        <f t="shared" si="479"/>
        <v>0</v>
      </c>
      <c r="BG439" s="176">
        <f t="shared" si="484"/>
        <v>0</v>
      </c>
      <c r="BH439" s="176">
        <f t="shared" si="484"/>
        <v>0</v>
      </c>
      <c r="BI439" s="176">
        <f t="shared" si="484"/>
        <v>0</v>
      </c>
      <c r="BJ439" s="176">
        <f t="shared" si="484"/>
        <v>0</v>
      </c>
      <c r="BK439" s="176">
        <f t="shared" si="484"/>
        <v>0</v>
      </c>
      <c r="BL439" s="176">
        <f t="shared" si="484"/>
        <v>0</v>
      </c>
      <c r="BM439" s="176">
        <f t="shared" si="484"/>
        <v>0</v>
      </c>
      <c r="BN439" s="176">
        <f t="shared" si="484"/>
        <v>0</v>
      </c>
      <c r="BO439" s="176">
        <f t="shared" si="484"/>
        <v>0</v>
      </c>
      <c r="BP439" s="176">
        <f t="shared" si="484"/>
        <v>0</v>
      </c>
      <c r="BQ439" s="176">
        <f t="shared" si="484"/>
        <v>0</v>
      </c>
      <c r="BR439" s="176">
        <f t="shared" si="484"/>
        <v>0</v>
      </c>
      <c r="BS439" s="176">
        <f t="shared" si="484"/>
        <v>0</v>
      </c>
      <c r="BT439" s="176">
        <f t="shared" si="484"/>
        <v>0</v>
      </c>
      <c r="BU439" s="176">
        <f t="shared" si="484"/>
        <v>0</v>
      </c>
      <c r="BV439" s="176">
        <f t="shared" si="484"/>
        <v>0</v>
      </c>
      <c r="BW439" s="176">
        <f t="shared" ref="BW439:CL454" si="488">+NORMDIST($H439,BW$12,BW$13,FALSE)</f>
        <v>0</v>
      </c>
      <c r="BX439" s="176">
        <f t="shared" si="488"/>
        <v>0</v>
      </c>
      <c r="BY439" s="176">
        <f t="shared" si="488"/>
        <v>0</v>
      </c>
      <c r="BZ439" s="176">
        <f t="shared" si="488"/>
        <v>0</v>
      </c>
      <c r="CA439" s="176">
        <f t="shared" si="488"/>
        <v>0</v>
      </c>
      <c r="CB439" s="176">
        <f t="shared" si="488"/>
        <v>0</v>
      </c>
      <c r="CC439" s="176">
        <f t="shared" si="488"/>
        <v>0</v>
      </c>
      <c r="CD439" s="176">
        <f t="shared" si="488"/>
        <v>0</v>
      </c>
      <c r="CE439" s="176">
        <f t="shared" si="488"/>
        <v>0</v>
      </c>
      <c r="CF439" s="176">
        <f t="shared" si="488"/>
        <v>0</v>
      </c>
      <c r="CG439" s="176">
        <f t="shared" si="488"/>
        <v>0</v>
      </c>
      <c r="CH439" s="176">
        <f t="shared" si="488"/>
        <v>0</v>
      </c>
      <c r="CI439" s="176">
        <f t="shared" si="488"/>
        <v>0</v>
      </c>
      <c r="CJ439" s="176">
        <f t="shared" si="488"/>
        <v>0</v>
      </c>
      <c r="CK439" s="176">
        <f t="shared" si="488"/>
        <v>0</v>
      </c>
      <c r="CL439" s="176">
        <f t="shared" si="488"/>
        <v>0</v>
      </c>
      <c r="CM439" s="176">
        <f t="shared" si="476"/>
        <v>0</v>
      </c>
      <c r="CN439" s="176">
        <f t="shared" si="476"/>
        <v>0</v>
      </c>
      <c r="CO439" s="176">
        <f t="shared" si="476"/>
        <v>0</v>
      </c>
      <c r="CP439" s="176">
        <f t="shared" si="476"/>
        <v>0</v>
      </c>
      <c r="CQ439" s="176">
        <f t="shared" si="476"/>
        <v>0</v>
      </c>
      <c r="CR439" s="176">
        <f t="shared" si="476"/>
        <v>0</v>
      </c>
      <c r="CS439" s="176">
        <f t="shared" si="476"/>
        <v>0</v>
      </c>
      <c r="CT439" s="176">
        <f t="shared" si="476"/>
        <v>0</v>
      </c>
      <c r="CU439" s="176">
        <f t="shared" si="476"/>
        <v>0</v>
      </c>
      <c r="CV439" s="176">
        <f t="shared" si="476"/>
        <v>0</v>
      </c>
      <c r="CW439" s="176">
        <f t="shared" si="480"/>
        <v>0</v>
      </c>
      <c r="CX439" s="176">
        <f t="shared" si="480"/>
        <v>0</v>
      </c>
      <c r="CY439" s="176">
        <f t="shared" si="480"/>
        <v>0</v>
      </c>
      <c r="CZ439" s="176">
        <f t="shared" si="480"/>
        <v>0</v>
      </c>
      <c r="DA439" s="176">
        <f t="shared" si="480"/>
        <v>0</v>
      </c>
      <c r="DB439" s="176">
        <f t="shared" si="480"/>
        <v>0</v>
      </c>
      <c r="DC439" s="176">
        <f t="shared" si="480"/>
        <v>0</v>
      </c>
      <c r="DD439" s="176">
        <f t="shared" si="480"/>
        <v>0</v>
      </c>
      <c r="DE439" s="176">
        <f t="shared" si="480"/>
        <v>0</v>
      </c>
      <c r="DF439" s="176">
        <f t="shared" si="480"/>
        <v>0</v>
      </c>
    </row>
    <row r="440" spans="2:110" ht="12.75" customHeight="1" x14ac:dyDescent="0.25">
      <c r="B440" s="174"/>
      <c r="C440" s="174"/>
      <c r="D440" s="174">
        <f t="shared" si="455"/>
        <v>0</v>
      </c>
      <c r="E440"/>
      <c r="F440"/>
      <c r="G440" s="177">
        <v>427</v>
      </c>
      <c r="H440" s="176">
        <f t="shared" si="456"/>
        <v>66.207138050079081</v>
      </c>
      <c r="I440" s="176">
        <f t="shared" si="457"/>
        <v>0</v>
      </c>
      <c r="K440" s="176">
        <f t="shared" si="485"/>
        <v>0</v>
      </c>
      <c r="L440" s="176">
        <f t="shared" si="485"/>
        <v>0</v>
      </c>
      <c r="M440" s="176">
        <f t="shared" si="485"/>
        <v>0</v>
      </c>
      <c r="N440" s="176">
        <f t="shared" si="485"/>
        <v>0</v>
      </c>
      <c r="O440" s="176">
        <f t="shared" si="485"/>
        <v>0</v>
      </c>
      <c r="P440" s="176">
        <f t="shared" si="485"/>
        <v>0</v>
      </c>
      <c r="Q440" s="176">
        <f t="shared" si="485"/>
        <v>0</v>
      </c>
      <c r="R440" s="176">
        <f t="shared" si="485"/>
        <v>0</v>
      </c>
      <c r="S440" s="176">
        <f t="shared" si="485"/>
        <v>0</v>
      </c>
      <c r="T440" s="176">
        <f t="shared" si="485"/>
        <v>0</v>
      </c>
      <c r="U440" s="176">
        <f t="shared" si="485"/>
        <v>0</v>
      </c>
      <c r="V440" s="176">
        <f t="shared" si="485"/>
        <v>0</v>
      </c>
      <c r="W440" s="176">
        <f t="shared" si="485"/>
        <v>0</v>
      </c>
      <c r="X440" s="176">
        <f t="shared" si="485"/>
        <v>0</v>
      </c>
      <c r="Y440" s="176">
        <f t="shared" si="485"/>
        <v>0</v>
      </c>
      <c r="Z440" s="176">
        <f t="shared" si="485"/>
        <v>0</v>
      </c>
      <c r="AA440" s="176">
        <f t="shared" si="486"/>
        <v>0</v>
      </c>
      <c r="AB440" s="176">
        <f t="shared" si="486"/>
        <v>0</v>
      </c>
      <c r="AC440" s="176">
        <f t="shared" si="486"/>
        <v>0</v>
      </c>
      <c r="AD440" s="176">
        <f t="shared" si="486"/>
        <v>0</v>
      </c>
      <c r="AE440" s="176">
        <f t="shared" si="486"/>
        <v>0</v>
      </c>
      <c r="AF440" s="176">
        <f t="shared" si="486"/>
        <v>0</v>
      </c>
      <c r="AG440" s="176">
        <f t="shared" si="486"/>
        <v>0</v>
      </c>
      <c r="AH440" s="176">
        <f t="shared" si="486"/>
        <v>0</v>
      </c>
      <c r="AI440" s="176">
        <f t="shared" si="486"/>
        <v>0</v>
      </c>
      <c r="AJ440" s="176">
        <f t="shared" si="486"/>
        <v>0</v>
      </c>
      <c r="AK440" s="176">
        <f t="shared" si="486"/>
        <v>0</v>
      </c>
      <c r="AL440" s="176">
        <f t="shared" si="486"/>
        <v>0</v>
      </c>
      <c r="AM440" s="176">
        <f t="shared" si="486"/>
        <v>0</v>
      </c>
      <c r="AN440" s="176">
        <f t="shared" si="486"/>
        <v>0</v>
      </c>
      <c r="AO440" s="176">
        <f t="shared" si="486"/>
        <v>0</v>
      </c>
      <c r="AP440" s="176">
        <f t="shared" si="486"/>
        <v>0</v>
      </c>
      <c r="AQ440" s="176">
        <f t="shared" si="479"/>
        <v>0</v>
      </c>
      <c r="AR440" s="176">
        <f t="shared" si="479"/>
        <v>0</v>
      </c>
      <c r="AS440" s="176">
        <f t="shared" si="479"/>
        <v>0</v>
      </c>
      <c r="AT440" s="176">
        <f t="shared" si="479"/>
        <v>0</v>
      </c>
      <c r="AU440" s="176">
        <f t="shared" si="479"/>
        <v>0</v>
      </c>
      <c r="AV440" s="176">
        <f t="shared" si="479"/>
        <v>0</v>
      </c>
      <c r="AW440" s="176">
        <f t="shared" si="479"/>
        <v>0</v>
      </c>
      <c r="AX440" s="176">
        <f t="shared" si="479"/>
        <v>0</v>
      </c>
      <c r="AY440" s="176">
        <f t="shared" si="479"/>
        <v>0</v>
      </c>
      <c r="AZ440" s="176">
        <f t="shared" si="479"/>
        <v>0</v>
      </c>
      <c r="BA440" s="176">
        <f t="shared" si="479"/>
        <v>0</v>
      </c>
      <c r="BB440" s="176">
        <f t="shared" si="479"/>
        <v>0</v>
      </c>
      <c r="BC440" s="176">
        <f t="shared" si="479"/>
        <v>0</v>
      </c>
      <c r="BD440" s="176">
        <f t="shared" si="479"/>
        <v>0</v>
      </c>
      <c r="BE440" s="176">
        <f t="shared" si="479"/>
        <v>0</v>
      </c>
      <c r="BF440" s="176">
        <f t="shared" si="479"/>
        <v>0</v>
      </c>
      <c r="BG440" s="176">
        <f t="shared" si="484"/>
        <v>0</v>
      </c>
      <c r="BH440" s="176">
        <f t="shared" si="484"/>
        <v>0</v>
      </c>
      <c r="BI440" s="176">
        <f t="shared" si="484"/>
        <v>0</v>
      </c>
      <c r="BJ440" s="176">
        <f t="shared" si="484"/>
        <v>0</v>
      </c>
      <c r="BK440" s="176">
        <f t="shared" si="484"/>
        <v>0</v>
      </c>
      <c r="BL440" s="176">
        <f t="shared" si="484"/>
        <v>0</v>
      </c>
      <c r="BM440" s="176">
        <f t="shared" si="484"/>
        <v>0</v>
      </c>
      <c r="BN440" s="176">
        <f t="shared" si="484"/>
        <v>0</v>
      </c>
      <c r="BO440" s="176">
        <f t="shared" si="484"/>
        <v>0</v>
      </c>
      <c r="BP440" s="176">
        <f t="shared" si="484"/>
        <v>0</v>
      </c>
      <c r="BQ440" s="176">
        <f t="shared" si="484"/>
        <v>0</v>
      </c>
      <c r="BR440" s="176">
        <f t="shared" si="484"/>
        <v>0</v>
      </c>
      <c r="BS440" s="176">
        <f t="shared" si="484"/>
        <v>0</v>
      </c>
      <c r="BT440" s="176">
        <f t="shared" si="484"/>
        <v>0</v>
      </c>
      <c r="BU440" s="176">
        <f t="shared" si="484"/>
        <v>0</v>
      </c>
      <c r="BV440" s="176">
        <f t="shared" si="484"/>
        <v>0</v>
      </c>
      <c r="BW440" s="176">
        <f t="shared" si="488"/>
        <v>0</v>
      </c>
      <c r="BX440" s="176">
        <f t="shared" si="488"/>
        <v>0</v>
      </c>
      <c r="BY440" s="176">
        <f t="shared" si="488"/>
        <v>0</v>
      </c>
      <c r="BZ440" s="176">
        <f t="shared" si="488"/>
        <v>0</v>
      </c>
      <c r="CA440" s="176">
        <f t="shared" si="488"/>
        <v>0</v>
      </c>
      <c r="CB440" s="176">
        <f t="shared" si="488"/>
        <v>0</v>
      </c>
      <c r="CC440" s="176">
        <f t="shared" si="488"/>
        <v>0</v>
      </c>
      <c r="CD440" s="176">
        <f t="shared" si="488"/>
        <v>0</v>
      </c>
      <c r="CE440" s="176">
        <f t="shared" si="488"/>
        <v>0</v>
      </c>
      <c r="CF440" s="176">
        <f t="shared" si="488"/>
        <v>0</v>
      </c>
      <c r="CG440" s="176">
        <f t="shared" si="488"/>
        <v>0</v>
      </c>
      <c r="CH440" s="176">
        <f t="shared" si="488"/>
        <v>0</v>
      </c>
      <c r="CI440" s="176">
        <f t="shared" si="488"/>
        <v>0</v>
      </c>
      <c r="CJ440" s="176">
        <f t="shared" si="488"/>
        <v>0</v>
      </c>
      <c r="CK440" s="176">
        <f t="shared" si="488"/>
        <v>0</v>
      </c>
      <c r="CL440" s="176">
        <f t="shared" si="488"/>
        <v>0</v>
      </c>
      <c r="CM440" s="176">
        <f t="shared" si="476"/>
        <v>0</v>
      </c>
      <c r="CN440" s="176">
        <f t="shared" si="476"/>
        <v>0</v>
      </c>
      <c r="CO440" s="176">
        <f t="shared" si="476"/>
        <v>0</v>
      </c>
      <c r="CP440" s="176">
        <f t="shared" si="476"/>
        <v>0</v>
      </c>
      <c r="CQ440" s="176">
        <f t="shared" si="476"/>
        <v>0</v>
      </c>
      <c r="CR440" s="176">
        <f t="shared" si="476"/>
        <v>0</v>
      </c>
      <c r="CS440" s="176">
        <f t="shared" si="476"/>
        <v>0</v>
      </c>
      <c r="CT440" s="176">
        <f t="shared" si="476"/>
        <v>0</v>
      </c>
      <c r="CU440" s="176">
        <f t="shared" si="476"/>
        <v>0</v>
      </c>
      <c r="CV440" s="176">
        <f t="shared" si="476"/>
        <v>0</v>
      </c>
      <c r="CW440" s="176">
        <f t="shared" si="480"/>
        <v>0</v>
      </c>
      <c r="CX440" s="176">
        <f t="shared" si="480"/>
        <v>0</v>
      </c>
      <c r="CY440" s="176">
        <f t="shared" si="480"/>
        <v>0</v>
      </c>
      <c r="CZ440" s="176">
        <f t="shared" si="480"/>
        <v>0</v>
      </c>
      <c r="DA440" s="176">
        <f t="shared" si="480"/>
        <v>0</v>
      </c>
      <c r="DB440" s="176">
        <f t="shared" si="480"/>
        <v>0</v>
      </c>
      <c r="DC440" s="176">
        <f t="shared" si="480"/>
        <v>0</v>
      </c>
      <c r="DD440" s="176">
        <f t="shared" si="480"/>
        <v>0</v>
      </c>
      <c r="DE440" s="176">
        <f t="shared" si="480"/>
        <v>0</v>
      </c>
      <c r="DF440" s="176">
        <f t="shared" si="480"/>
        <v>0</v>
      </c>
    </row>
    <row r="441" spans="2:110" ht="12.75" customHeight="1" x14ac:dyDescent="0.25">
      <c r="B441" s="174"/>
      <c r="C441" s="174"/>
      <c r="D441" s="174">
        <f t="shared" si="455"/>
        <v>0</v>
      </c>
      <c r="E441"/>
      <c r="F441"/>
      <c r="G441" s="177">
        <v>428</v>
      </c>
      <c r="H441" s="176">
        <f t="shared" si="456"/>
        <v>66.362189895629626</v>
      </c>
      <c r="I441" s="176">
        <f t="shared" si="457"/>
        <v>0</v>
      </c>
      <c r="K441" s="176">
        <f t="shared" si="485"/>
        <v>0</v>
      </c>
      <c r="L441" s="176">
        <f t="shared" si="485"/>
        <v>0</v>
      </c>
      <c r="M441" s="176">
        <f t="shared" si="485"/>
        <v>0</v>
      </c>
      <c r="N441" s="176">
        <f t="shared" si="485"/>
        <v>0</v>
      </c>
      <c r="O441" s="176">
        <f t="shared" si="485"/>
        <v>0</v>
      </c>
      <c r="P441" s="176">
        <f t="shared" si="485"/>
        <v>0</v>
      </c>
      <c r="Q441" s="176">
        <f t="shared" si="485"/>
        <v>0</v>
      </c>
      <c r="R441" s="176">
        <f t="shared" si="485"/>
        <v>0</v>
      </c>
      <c r="S441" s="176">
        <f t="shared" si="485"/>
        <v>0</v>
      </c>
      <c r="T441" s="176">
        <f t="shared" si="485"/>
        <v>0</v>
      </c>
      <c r="U441" s="176">
        <f t="shared" si="485"/>
        <v>0</v>
      </c>
      <c r="V441" s="176">
        <f t="shared" si="485"/>
        <v>0</v>
      </c>
      <c r="W441" s="176">
        <f t="shared" si="485"/>
        <v>0</v>
      </c>
      <c r="X441" s="176">
        <f t="shared" si="485"/>
        <v>0</v>
      </c>
      <c r="Y441" s="176">
        <f t="shared" si="485"/>
        <v>0</v>
      </c>
      <c r="Z441" s="176">
        <f t="shared" si="485"/>
        <v>0</v>
      </c>
      <c r="AA441" s="176">
        <f t="shared" si="486"/>
        <v>0</v>
      </c>
      <c r="AB441" s="176">
        <f t="shared" si="486"/>
        <v>0</v>
      </c>
      <c r="AC441" s="176">
        <f t="shared" si="486"/>
        <v>0</v>
      </c>
      <c r="AD441" s="176">
        <f t="shared" si="486"/>
        <v>0</v>
      </c>
      <c r="AE441" s="176">
        <f t="shared" si="486"/>
        <v>0</v>
      </c>
      <c r="AF441" s="176">
        <f t="shared" si="486"/>
        <v>0</v>
      </c>
      <c r="AG441" s="176">
        <f t="shared" si="486"/>
        <v>0</v>
      </c>
      <c r="AH441" s="176">
        <f t="shared" si="486"/>
        <v>0</v>
      </c>
      <c r="AI441" s="176">
        <f t="shared" si="486"/>
        <v>0</v>
      </c>
      <c r="AJ441" s="176">
        <f t="shared" si="486"/>
        <v>0</v>
      </c>
      <c r="AK441" s="176">
        <f t="shared" si="486"/>
        <v>0</v>
      </c>
      <c r="AL441" s="176">
        <f t="shared" si="486"/>
        <v>0</v>
      </c>
      <c r="AM441" s="176">
        <f t="shared" si="486"/>
        <v>0</v>
      </c>
      <c r="AN441" s="176">
        <f t="shared" si="486"/>
        <v>0</v>
      </c>
      <c r="AO441" s="176">
        <f t="shared" si="486"/>
        <v>0</v>
      </c>
      <c r="AP441" s="176">
        <f t="shared" si="486"/>
        <v>0</v>
      </c>
      <c r="AQ441" s="176">
        <f t="shared" si="479"/>
        <v>0</v>
      </c>
      <c r="AR441" s="176">
        <f t="shared" si="479"/>
        <v>0</v>
      </c>
      <c r="AS441" s="176">
        <f t="shared" si="479"/>
        <v>0</v>
      </c>
      <c r="AT441" s="176">
        <f t="shared" si="479"/>
        <v>0</v>
      </c>
      <c r="AU441" s="176">
        <f t="shared" si="479"/>
        <v>0</v>
      </c>
      <c r="AV441" s="176">
        <f t="shared" si="479"/>
        <v>0</v>
      </c>
      <c r="AW441" s="176">
        <f t="shared" si="479"/>
        <v>0</v>
      </c>
      <c r="AX441" s="176">
        <f t="shared" si="479"/>
        <v>0</v>
      </c>
      <c r="AY441" s="176">
        <f t="shared" si="479"/>
        <v>0</v>
      </c>
      <c r="AZ441" s="176">
        <f t="shared" si="479"/>
        <v>0</v>
      </c>
      <c r="BA441" s="176">
        <f t="shared" si="479"/>
        <v>0</v>
      </c>
      <c r="BB441" s="176">
        <f t="shared" si="479"/>
        <v>0</v>
      </c>
      <c r="BC441" s="176">
        <f t="shared" si="479"/>
        <v>0</v>
      </c>
      <c r="BD441" s="176">
        <f t="shared" si="479"/>
        <v>0</v>
      </c>
      <c r="BE441" s="176">
        <f t="shared" si="479"/>
        <v>0</v>
      </c>
      <c r="BF441" s="176">
        <f t="shared" si="479"/>
        <v>0</v>
      </c>
      <c r="BG441" s="176">
        <f t="shared" si="484"/>
        <v>0</v>
      </c>
      <c r="BH441" s="176">
        <f t="shared" si="484"/>
        <v>0</v>
      </c>
      <c r="BI441" s="176">
        <f t="shared" si="484"/>
        <v>0</v>
      </c>
      <c r="BJ441" s="176">
        <f t="shared" si="484"/>
        <v>0</v>
      </c>
      <c r="BK441" s="176">
        <f t="shared" si="484"/>
        <v>0</v>
      </c>
      <c r="BL441" s="176">
        <f t="shared" si="484"/>
        <v>0</v>
      </c>
      <c r="BM441" s="176">
        <f t="shared" si="484"/>
        <v>0</v>
      </c>
      <c r="BN441" s="176">
        <f t="shared" si="484"/>
        <v>0</v>
      </c>
      <c r="BO441" s="176">
        <f t="shared" si="484"/>
        <v>0</v>
      </c>
      <c r="BP441" s="176">
        <f t="shared" si="484"/>
        <v>0</v>
      </c>
      <c r="BQ441" s="176">
        <f t="shared" si="484"/>
        <v>0</v>
      </c>
      <c r="BR441" s="176">
        <f t="shared" si="484"/>
        <v>0</v>
      </c>
      <c r="BS441" s="176">
        <f t="shared" si="484"/>
        <v>0</v>
      </c>
      <c r="BT441" s="176">
        <f t="shared" si="484"/>
        <v>0</v>
      </c>
      <c r="BU441" s="176">
        <f t="shared" si="484"/>
        <v>0</v>
      </c>
      <c r="BV441" s="176">
        <f t="shared" si="484"/>
        <v>0</v>
      </c>
      <c r="BW441" s="176">
        <f t="shared" si="488"/>
        <v>0</v>
      </c>
      <c r="BX441" s="176">
        <f t="shared" si="488"/>
        <v>0</v>
      </c>
      <c r="BY441" s="176">
        <f t="shared" si="488"/>
        <v>0</v>
      </c>
      <c r="BZ441" s="176">
        <f t="shared" si="488"/>
        <v>0</v>
      </c>
      <c r="CA441" s="176">
        <f t="shared" si="488"/>
        <v>0</v>
      </c>
      <c r="CB441" s="176">
        <f t="shared" si="488"/>
        <v>0</v>
      </c>
      <c r="CC441" s="176">
        <f t="shared" si="488"/>
        <v>0</v>
      </c>
      <c r="CD441" s="176">
        <f t="shared" si="488"/>
        <v>0</v>
      </c>
      <c r="CE441" s="176">
        <f t="shared" si="488"/>
        <v>0</v>
      </c>
      <c r="CF441" s="176">
        <f t="shared" si="488"/>
        <v>0</v>
      </c>
      <c r="CG441" s="176">
        <f t="shared" si="488"/>
        <v>0</v>
      </c>
      <c r="CH441" s="176">
        <f t="shared" si="488"/>
        <v>0</v>
      </c>
      <c r="CI441" s="176">
        <f t="shared" si="488"/>
        <v>0</v>
      </c>
      <c r="CJ441" s="176">
        <f t="shared" si="488"/>
        <v>0</v>
      </c>
      <c r="CK441" s="176">
        <f t="shared" si="488"/>
        <v>0</v>
      </c>
      <c r="CL441" s="176">
        <f t="shared" si="488"/>
        <v>0</v>
      </c>
      <c r="CM441" s="176">
        <f t="shared" si="476"/>
        <v>0</v>
      </c>
      <c r="CN441" s="176">
        <f t="shared" si="476"/>
        <v>0</v>
      </c>
      <c r="CO441" s="176">
        <f t="shared" si="476"/>
        <v>0</v>
      </c>
      <c r="CP441" s="176">
        <f t="shared" si="476"/>
        <v>0</v>
      </c>
      <c r="CQ441" s="176">
        <f t="shared" si="476"/>
        <v>0</v>
      </c>
      <c r="CR441" s="176">
        <f t="shared" si="476"/>
        <v>0</v>
      </c>
      <c r="CS441" s="176">
        <f t="shared" si="476"/>
        <v>0</v>
      </c>
      <c r="CT441" s="176">
        <f t="shared" si="476"/>
        <v>0</v>
      </c>
      <c r="CU441" s="176">
        <f t="shared" si="476"/>
        <v>0</v>
      </c>
      <c r="CV441" s="176">
        <f t="shared" si="476"/>
        <v>0</v>
      </c>
      <c r="CW441" s="176">
        <f t="shared" si="480"/>
        <v>0</v>
      </c>
      <c r="CX441" s="176">
        <f t="shared" si="480"/>
        <v>0</v>
      </c>
      <c r="CY441" s="176">
        <f t="shared" si="480"/>
        <v>0</v>
      </c>
      <c r="CZ441" s="176">
        <f t="shared" si="480"/>
        <v>0</v>
      </c>
      <c r="DA441" s="176">
        <f t="shared" si="480"/>
        <v>0</v>
      </c>
      <c r="DB441" s="176">
        <f t="shared" si="480"/>
        <v>0</v>
      </c>
      <c r="DC441" s="176">
        <f t="shared" si="480"/>
        <v>0</v>
      </c>
      <c r="DD441" s="176">
        <f t="shared" si="480"/>
        <v>0</v>
      </c>
      <c r="DE441" s="176">
        <f t="shared" si="480"/>
        <v>0</v>
      </c>
      <c r="DF441" s="176">
        <f t="shared" si="480"/>
        <v>0</v>
      </c>
    </row>
    <row r="442" spans="2:110" ht="12.75" customHeight="1" x14ac:dyDescent="0.25">
      <c r="B442" s="174"/>
      <c r="C442" s="174"/>
      <c r="D442" s="174">
        <f t="shared" si="455"/>
        <v>0</v>
      </c>
      <c r="E442"/>
      <c r="F442"/>
      <c r="G442" s="177">
        <v>429</v>
      </c>
      <c r="H442" s="176">
        <f t="shared" si="456"/>
        <v>66.517241741180158</v>
      </c>
      <c r="I442" s="176">
        <f t="shared" si="457"/>
        <v>0</v>
      </c>
      <c r="K442" s="176">
        <f t="shared" si="485"/>
        <v>0</v>
      </c>
      <c r="L442" s="176">
        <f t="shared" si="485"/>
        <v>0</v>
      </c>
      <c r="M442" s="176">
        <f t="shared" si="485"/>
        <v>0</v>
      </c>
      <c r="N442" s="176">
        <f t="shared" si="485"/>
        <v>0</v>
      </c>
      <c r="O442" s="176">
        <f t="shared" si="485"/>
        <v>0</v>
      </c>
      <c r="P442" s="176">
        <f t="shared" si="485"/>
        <v>0</v>
      </c>
      <c r="Q442" s="176">
        <f t="shared" si="485"/>
        <v>0</v>
      </c>
      <c r="R442" s="176">
        <f t="shared" si="485"/>
        <v>0</v>
      </c>
      <c r="S442" s="176">
        <f t="shared" si="485"/>
        <v>0</v>
      </c>
      <c r="T442" s="176">
        <f t="shared" si="485"/>
        <v>0</v>
      </c>
      <c r="U442" s="176">
        <f t="shared" si="485"/>
        <v>0</v>
      </c>
      <c r="V442" s="176">
        <f t="shared" si="485"/>
        <v>0</v>
      </c>
      <c r="W442" s="176">
        <f t="shared" si="485"/>
        <v>0</v>
      </c>
      <c r="X442" s="176">
        <f t="shared" si="485"/>
        <v>0</v>
      </c>
      <c r="Y442" s="176">
        <f t="shared" si="485"/>
        <v>0</v>
      </c>
      <c r="Z442" s="176">
        <f t="shared" si="485"/>
        <v>0</v>
      </c>
      <c r="AA442" s="176">
        <f t="shared" si="486"/>
        <v>0</v>
      </c>
      <c r="AB442" s="176">
        <f t="shared" si="486"/>
        <v>0</v>
      </c>
      <c r="AC442" s="176">
        <f t="shared" si="486"/>
        <v>0</v>
      </c>
      <c r="AD442" s="176">
        <f t="shared" si="486"/>
        <v>0</v>
      </c>
      <c r="AE442" s="176">
        <f t="shared" si="486"/>
        <v>0</v>
      </c>
      <c r="AF442" s="176">
        <f t="shared" si="486"/>
        <v>0</v>
      </c>
      <c r="AG442" s="176">
        <f t="shared" si="486"/>
        <v>0</v>
      </c>
      <c r="AH442" s="176">
        <f t="shared" si="486"/>
        <v>0</v>
      </c>
      <c r="AI442" s="176">
        <f t="shared" si="486"/>
        <v>0</v>
      </c>
      <c r="AJ442" s="176">
        <f t="shared" si="486"/>
        <v>0</v>
      </c>
      <c r="AK442" s="176">
        <f t="shared" si="486"/>
        <v>0</v>
      </c>
      <c r="AL442" s="176">
        <f t="shared" si="486"/>
        <v>0</v>
      </c>
      <c r="AM442" s="176">
        <f t="shared" si="486"/>
        <v>0</v>
      </c>
      <c r="AN442" s="176">
        <f t="shared" si="486"/>
        <v>0</v>
      </c>
      <c r="AO442" s="176">
        <f t="shared" si="486"/>
        <v>0</v>
      </c>
      <c r="AP442" s="176">
        <f t="shared" si="486"/>
        <v>0</v>
      </c>
      <c r="AQ442" s="176">
        <f t="shared" si="479"/>
        <v>0</v>
      </c>
      <c r="AR442" s="176">
        <f t="shared" si="479"/>
        <v>0</v>
      </c>
      <c r="AS442" s="176">
        <f t="shared" si="479"/>
        <v>0</v>
      </c>
      <c r="AT442" s="176">
        <f t="shared" si="479"/>
        <v>0</v>
      </c>
      <c r="AU442" s="176">
        <f t="shared" si="479"/>
        <v>0</v>
      </c>
      <c r="AV442" s="176">
        <f t="shared" si="479"/>
        <v>0</v>
      </c>
      <c r="AW442" s="176">
        <f t="shared" si="479"/>
        <v>0</v>
      </c>
      <c r="AX442" s="176">
        <f t="shared" si="479"/>
        <v>0</v>
      </c>
      <c r="AY442" s="176">
        <f t="shared" si="479"/>
        <v>0</v>
      </c>
      <c r="AZ442" s="176">
        <f t="shared" si="479"/>
        <v>0</v>
      </c>
      <c r="BA442" s="176">
        <f t="shared" si="479"/>
        <v>0</v>
      </c>
      <c r="BB442" s="176">
        <f t="shared" si="479"/>
        <v>0</v>
      </c>
      <c r="BC442" s="176">
        <f t="shared" si="479"/>
        <v>0</v>
      </c>
      <c r="BD442" s="176">
        <f t="shared" si="479"/>
        <v>0</v>
      </c>
      <c r="BE442" s="176">
        <f t="shared" si="479"/>
        <v>0</v>
      </c>
      <c r="BF442" s="176">
        <f t="shared" si="479"/>
        <v>0</v>
      </c>
      <c r="BG442" s="176">
        <f t="shared" si="484"/>
        <v>0</v>
      </c>
      <c r="BH442" s="176">
        <f t="shared" si="484"/>
        <v>0</v>
      </c>
      <c r="BI442" s="176">
        <f t="shared" si="484"/>
        <v>0</v>
      </c>
      <c r="BJ442" s="176">
        <f t="shared" si="484"/>
        <v>0</v>
      </c>
      <c r="BK442" s="176">
        <f t="shared" si="484"/>
        <v>0</v>
      </c>
      <c r="BL442" s="176">
        <f t="shared" si="484"/>
        <v>0</v>
      </c>
      <c r="BM442" s="176">
        <f t="shared" si="484"/>
        <v>0</v>
      </c>
      <c r="BN442" s="176">
        <f t="shared" si="484"/>
        <v>0</v>
      </c>
      <c r="BO442" s="176">
        <f t="shared" si="484"/>
        <v>0</v>
      </c>
      <c r="BP442" s="176">
        <f t="shared" si="484"/>
        <v>0</v>
      </c>
      <c r="BQ442" s="176">
        <f t="shared" si="484"/>
        <v>0</v>
      </c>
      <c r="BR442" s="176">
        <f t="shared" si="484"/>
        <v>0</v>
      </c>
      <c r="BS442" s="176">
        <f t="shared" si="484"/>
        <v>0</v>
      </c>
      <c r="BT442" s="176">
        <f t="shared" si="484"/>
        <v>0</v>
      </c>
      <c r="BU442" s="176">
        <f t="shared" si="484"/>
        <v>0</v>
      </c>
      <c r="BV442" s="176">
        <f t="shared" si="484"/>
        <v>0</v>
      </c>
      <c r="BW442" s="176">
        <f t="shared" si="488"/>
        <v>0</v>
      </c>
      <c r="BX442" s="176">
        <f t="shared" si="488"/>
        <v>0</v>
      </c>
      <c r="BY442" s="176">
        <f t="shared" si="488"/>
        <v>0</v>
      </c>
      <c r="BZ442" s="176">
        <f t="shared" si="488"/>
        <v>0</v>
      </c>
      <c r="CA442" s="176">
        <f t="shared" si="488"/>
        <v>0</v>
      </c>
      <c r="CB442" s="176">
        <f t="shared" si="488"/>
        <v>0</v>
      </c>
      <c r="CC442" s="176">
        <f t="shared" si="488"/>
        <v>0</v>
      </c>
      <c r="CD442" s="176">
        <f t="shared" si="488"/>
        <v>0</v>
      </c>
      <c r="CE442" s="176">
        <f t="shared" si="488"/>
        <v>0</v>
      </c>
      <c r="CF442" s="176">
        <f t="shared" si="488"/>
        <v>0</v>
      </c>
      <c r="CG442" s="176">
        <f t="shared" si="488"/>
        <v>0</v>
      </c>
      <c r="CH442" s="176">
        <f t="shared" si="488"/>
        <v>0</v>
      </c>
      <c r="CI442" s="176">
        <f t="shared" si="488"/>
        <v>0</v>
      </c>
      <c r="CJ442" s="176">
        <f t="shared" si="488"/>
        <v>0</v>
      </c>
      <c r="CK442" s="176">
        <f t="shared" si="488"/>
        <v>0</v>
      </c>
      <c r="CL442" s="176">
        <f t="shared" si="488"/>
        <v>0</v>
      </c>
      <c r="CM442" s="176">
        <f t="shared" si="476"/>
        <v>0</v>
      </c>
      <c r="CN442" s="176">
        <f t="shared" si="476"/>
        <v>0</v>
      </c>
      <c r="CO442" s="176">
        <f t="shared" si="476"/>
        <v>0</v>
      </c>
      <c r="CP442" s="176">
        <f t="shared" si="476"/>
        <v>0</v>
      </c>
      <c r="CQ442" s="176">
        <f t="shared" si="476"/>
        <v>0</v>
      </c>
      <c r="CR442" s="176">
        <f t="shared" si="476"/>
        <v>0</v>
      </c>
      <c r="CS442" s="176">
        <f t="shared" si="476"/>
        <v>0</v>
      </c>
      <c r="CT442" s="176">
        <f t="shared" si="476"/>
        <v>0</v>
      </c>
      <c r="CU442" s="176">
        <f t="shared" si="476"/>
        <v>0</v>
      </c>
      <c r="CV442" s="176">
        <f t="shared" si="476"/>
        <v>0</v>
      </c>
      <c r="CW442" s="176">
        <f t="shared" si="480"/>
        <v>0</v>
      </c>
      <c r="CX442" s="176">
        <f t="shared" si="480"/>
        <v>0</v>
      </c>
      <c r="CY442" s="176">
        <f t="shared" si="480"/>
        <v>0</v>
      </c>
      <c r="CZ442" s="176">
        <f t="shared" si="480"/>
        <v>0</v>
      </c>
      <c r="DA442" s="176">
        <f t="shared" si="480"/>
        <v>0</v>
      </c>
      <c r="DB442" s="176">
        <f t="shared" si="480"/>
        <v>0</v>
      </c>
      <c r="DC442" s="176">
        <f t="shared" si="480"/>
        <v>0</v>
      </c>
      <c r="DD442" s="176">
        <f t="shared" si="480"/>
        <v>0</v>
      </c>
      <c r="DE442" s="176">
        <f t="shared" si="480"/>
        <v>0</v>
      </c>
      <c r="DF442" s="176">
        <f t="shared" si="480"/>
        <v>0</v>
      </c>
    </row>
    <row r="443" spans="2:110" ht="12.75" customHeight="1" x14ac:dyDescent="0.25">
      <c r="B443" s="174"/>
      <c r="C443" s="174"/>
      <c r="D443" s="174">
        <f t="shared" si="455"/>
        <v>0</v>
      </c>
      <c r="E443"/>
      <c r="F443"/>
      <c r="G443" s="177">
        <v>430</v>
      </c>
      <c r="H443" s="176">
        <f t="shared" si="456"/>
        <v>66.672293586730689</v>
      </c>
      <c r="I443" s="176">
        <f t="shared" si="457"/>
        <v>0</v>
      </c>
      <c r="K443" s="176">
        <f t="shared" si="485"/>
        <v>0</v>
      </c>
      <c r="L443" s="176">
        <f t="shared" si="485"/>
        <v>0</v>
      </c>
      <c r="M443" s="176">
        <f t="shared" si="485"/>
        <v>0</v>
      </c>
      <c r="N443" s="176">
        <f t="shared" si="485"/>
        <v>0</v>
      </c>
      <c r="O443" s="176">
        <f t="shared" si="485"/>
        <v>0</v>
      </c>
      <c r="P443" s="176">
        <f t="shared" si="485"/>
        <v>0</v>
      </c>
      <c r="Q443" s="176">
        <f t="shared" si="485"/>
        <v>0</v>
      </c>
      <c r="R443" s="176">
        <f t="shared" si="485"/>
        <v>0</v>
      </c>
      <c r="S443" s="176">
        <f t="shared" si="485"/>
        <v>0</v>
      </c>
      <c r="T443" s="176">
        <f t="shared" si="485"/>
        <v>0</v>
      </c>
      <c r="U443" s="176">
        <f t="shared" si="485"/>
        <v>0</v>
      </c>
      <c r="V443" s="176">
        <f t="shared" si="485"/>
        <v>0</v>
      </c>
      <c r="W443" s="176">
        <f t="shared" si="485"/>
        <v>0</v>
      </c>
      <c r="X443" s="176">
        <f t="shared" si="485"/>
        <v>0</v>
      </c>
      <c r="Y443" s="176">
        <f t="shared" si="485"/>
        <v>0</v>
      </c>
      <c r="Z443" s="176">
        <f t="shared" si="485"/>
        <v>0</v>
      </c>
      <c r="AA443" s="176">
        <f t="shared" si="486"/>
        <v>0</v>
      </c>
      <c r="AB443" s="176">
        <f t="shared" si="486"/>
        <v>0</v>
      </c>
      <c r="AC443" s="176">
        <f t="shared" si="486"/>
        <v>0</v>
      </c>
      <c r="AD443" s="176">
        <f t="shared" si="486"/>
        <v>0</v>
      </c>
      <c r="AE443" s="176">
        <f t="shared" si="486"/>
        <v>0</v>
      </c>
      <c r="AF443" s="176">
        <f t="shared" si="486"/>
        <v>0</v>
      </c>
      <c r="AG443" s="176">
        <f t="shared" si="486"/>
        <v>0</v>
      </c>
      <c r="AH443" s="176">
        <f t="shared" si="486"/>
        <v>0</v>
      </c>
      <c r="AI443" s="176">
        <f t="shared" si="486"/>
        <v>0</v>
      </c>
      <c r="AJ443" s="176">
        <f t="shared" si="486"/>
        <v>0</v>
      </c>
      <c r="AK443" s="176">
        <f t="shared" si="486"/>
        <v>0</v>
      </c>
      <c r="AL443" s="176">
        <f t="shared" si="486"/>
        <v>0</v>
      </c>
      <c r="AM443" s="176">
        <f t="shared" si="486"/>
        <v>0</v>
      </c>
      <c r="AN443" s="176">
        <f t="shared" si="486"/>
        <v>0</v>
      </c>
      <c r="AO443" s="176">
        <f t="shared" si="486"/>
        <v>0</v>
      </c>
      <c r="AP443" s="176">
        <f t="shared" si="486"/>
        <v>0</v>
      </c>
      <c r="AQ443" s="176">
        <f t="shared" si="479"/>
        <v>0</v>
      </c>
      <c r="AR443" s="176">
        <f t="shared" si="479"/>
        <v>0</v>
      </c>
      <c r="AS443" s="176">
        <f t="shared" si="479"/>
        <v>0</v>
      </c>
      <c r="AT443" s="176">
        <f t="shared" si="479"/>
        <v>0</v>
      </c>
      <c r="AU443" s="176">
        <f t="shared" si="479"/>
        <v>0</v>
      </c>
      <c r="AV443" s="176">
        <f t="shared" si="479"/>
        <v>0</v>
      </c>
      <c r="AW443" s="176">
        <f t="shared" si="479"/>
        <v>0</v>
      </c>
      <c r="AX443" s="176">
        <f t="shared" si="479"/>
        <v>0</v>
      </c>
      <c r="AY443" s="176">
        <f t="shared" si="479"/>
        <v>0</v>
      </c>
      <c r="AZ443" s="176">
        <f t="shared" si="479"/>
        <v>0</v>
      </c>
      <c r="BA443" s="176">
        <f t="shared" si="479"/>
        <v>0</v>
      </c>
      <c r="BB443" s="176">
        <f t="shared" si="479"/>
        <v>0</v>
      </c>
      <c r="BC443" s="176">
        <f t="shared" si="479"/>
        <v>0</v>
      </c>
      <c r="BD443" s="176">
        <f t="shared" si="479"/>
        <v>0</v>
      </c>
      <c r="BE443" s="176">
        <f t="shared" si="479"/>
        <v>0</v>
      </c>
      <c r="BF443" s="176">
        <f t="shared" si="479"/>
        <v>0</v>
      </c>
      <c r="BG443" s="176">
        <f t="shared" si="484"/>
        <v>0</v>
      </c>
      <c r="BH443" s="176">
        <f t="shared" si="484"/>
        <v>0</v>
      </c>
      <c r="BI443" s="176">
        <f t="shared" si="484"/>
        <v>0</v>
      </c>
      <c r="BJ443" s="176">
        <f t="shared" si="484"/>
        <v>0</v>
      </c>
      <c r="BK443" s="176">
        <f t="shared" si="484"/>
        <v>0</v>
      </c>
      <c r="BL443" s="176">
        <f t="shared" si="484"/>
        <v>0</v>
      </c>
      <c r="BM443" s="176">
        <f t="shared" si="484"/>
        <v>0</v>
      </c>
      <c r="BN443" s="176">
        <f t="shared" si="484"/>
        <v>0</v>
      </c>
      <c r="BO443" s="176">
        <f t="shared" si="484"/>
        <v>0</v>
      </c>
      <c r="BP443" s="176">
        <f t="shared" si="484"/>
        <v>0</v>
      </c>
      <c r="BQ443" s="176">
        <f t="shared" si="484"/>
        <v>0</v>
      </c>
      <c r="BR443" s="176">
        <f t="shared" si="484"/>
        <v>0</v>
      </c>
      <c r="BS443" s="176">
        <f t="shared" si="484"/>
        <v>0</v>
      </c>
      <c r="BT443" s="176">
        <f t="shared" si="484"/>
        <v>0</v>
      </c>
      <c r="BU443" s="176">
        <f t="shared" si="484"/>
        <v>0</v>
      </c>
      <c r="BV443" s="176">
        <f t="shared" si="484"/>
        <v>0</v>
      </c>
      <c r="BW443" s="176">
        <f t="shared" si="488"/>
        <v>0</v>
      </c>
      <c r="BX443" s="176">
        <f t="shared" si="488"/>
        <v>0</v>
      </c>
      <c r="BY443" s="176">
        <f t="shared" si="488"/>
        <v>0</v>
      </c>
      <c r="BZ443" s="176">
        <f t="shared" si="488"/>
        <v>0</v>
      </c>
      <c r="CA443" s="176">
        <f t="shared" si="488"/>
        <v>0</v>
      </c>
      <c r="CB443" s="176">
        <f t="shared" si="488"/>
        <v>0</v>
      </c>
      <c r="CC443" s="176">
        <f t="shared" si="488"/>
        <v>0</v>
      </c>
      <c r="CD443" s="176">
        <f t="shared" si="488"/>
        <v>0</v>
      </c>
      <c r="CE443" s="176">
        <f t="shared" si="488"/>
        <v>0</v>
      </c>
      <c r="CF443" s="176">
        <f t="shared" si="488"/>
        <v>0</v>
      </c>
      <c r="CG443" s="176">
        <f t="shared" si="488"/>
        <v>0</v>
      </c>
      <c r="CH443" s="176">
        <f t="shared" si="488"/>
        <v>0</v>
      </c>
      <c r="CI443" s="176">
        <f t="shared" si="488"/>
        <v>0</v>
      </c>
      <c r="CJ443" s="176">
        <f t="shared" si="488"/>
        <v>0</v>
      </c>
      <c r="CK443" s="176">
        <f t="shared" si="488"/>
        <v>0</v>
      </c>
      <c r="CL443" s="176">
        <f t="shared" si="488"/>
        <v>0</v>
      </c>
      <c r="CM443" s="176">
        <f t="shared" si="476"/>
        <v>0</v>
      </c>
      <c r="CN443" s="176">
        <f t="shared" si="476"/>
        <v>0</v>
      </c>
      <c r="CO443" s="176">
        <f t="shared" si="476"/>
        <v>0</v>
      </c>
      <c r="CP443" s="176">
        <f t="shared" si="476"/>
        <v>0</v>
      </c>
      <c r="CQ443" s="176">
        <f t="shared" si="476"/>
        <v>0</v>
      </c>
      <c r="CR443" s="176">
        <f t="shared" si="476"/>
        <v>0</v>
      </c>
      <c r="CS443" s="176">
        <f t="shared" si="476"/>
        <v>0</v>
      </c>
      <c r="CT443" s="176">
        <f t="shared" si="476"/>
        <v>0</v>
      </c>
      <c r="CU443" s="176">
        <f t="shared" si="476"/>
        <v>0</v>
      </c>
      <c r="CV443" s="176">
        <f t="shared" si="476"/>
        <v>0</v>
      </c>
      <c r="CW443" s="176">
        <f t="shared" si="480"/>
        <v>0</v>
      </c>
      <c r="CX443" s="176">
        <f t="shared" si="480"/>
        <v>0</v>
      </c>
      <c r="CY443" s="176">
        <f t="shared" si="480"/>
        <v>0</v>
      </c>
      <c r="CZ443" s="176">
        <f t="shared" si="480"/>
        <v>0</v>
      </c>
      <c r="DA443" s="176">
        <f t="shared" si="480"/>
        <v>0</v>
      </c>
      <c r="DB443" s="176">
        <f t="shared" si="480"/>
        <v>0</v>
      </c>
      <c r="DC443" s="176">
        <f t="shared" si="480"/>
        <v>0</v>
      </c>
      <c r="DD443" s="176">
        <f t="shared" si="480"/>
        <v>0</v>
      </c>
      <c r="DE443" s="176">
        <f t="shared" si="480"/>
        <v>0</v>
      </c>
      <c r="DF443" s="176">
        <f t="shared" si="480"/>
        <v>0</v>
      </c>
    </row>
    <row r="444" spans="2:110" ht="12.75" customHeight="1" x14ac:dyDescent="0.25">
      <c r="B444" s="174"/>
      <c r="C444" s="174"/>
      <c r="D444" s="174">
        <f t="shared" si="455"/>
        <v>0</v>
      </c>
      <c r="E444"/>
      <c r="F444"/>
      <c r="G444" s="177">
        <v>431</v>
      </c>
      <c r="H444" s="176">
        <f t="shared" si="456"/>
        <v>66.827345432281234</v>
      </c>
      <c r="I444" s="176">
        <f t="shared" si="457"/>
        <v>0</v>
      </c>
      <c r="K444" s="176">
        <f t="shared" si="485"/>
        <v>0</v>
      </c>
      <c r="L444" s="176">
        <f t="shared" si="485"/>
        <v>0</v>
      </c>
      <c r="M444" s="176">
        <f t="shared" si="485"/>
        <v>0</v>
      </c>
      <c r="N444" s="176">
        <f t="shared" si="485"/>
        <v>0</v>
      </c>
      <c r="O444" s="176">
        <f t="shared" si="485"/>
        <v>0</v>
      </c>
      <c r="P444" s="176">
        <f t="shared" si="485"/>
        <v>0</v>
      </c>
      <c r="Q444" s="176">
        <f t="shared" si="485"/>
        <v>0</v>
      </c>
      <c r="R444" s="176">
        <f t="shared" si="485"/>
        <v>0</v>
      </c>
      <c r="S444" s="176">
        <f t="shared" si="485"/>
        <v>0</v>
      </c>
      <c r="T444" s="176">
        <f t="shared" si="485"/>
        <v>0</v>
      </c>
      <c r="U444" s="176">
        <f t="shared" si="485"/>
        <v>0</v>
      </c>
      <c r="V444" s="176">
        <f t="shared" si="485"/>
        <v>0</v>
      </c>
      <c r="W444" s="176">
        <f t="shared" si="485"/>
        <v>0</v>
      </c>
      <c r="X444" s="176">
        <f t="shared" si="485"/>
        <v>0</v>
      </c>
      <c r="Y444" s="176">
        <f t="shared" si="485"/>
        <v>0</v>
      </c>
      <c r="Z444" s="176">
        <f t="shared" si="485"/>
        <v>0</v>
      </c>
      <c r="AA444" s="176">
        <f t="shared" si="486"/>
        <v>0</v>
      </c>
      <c r="AB444" s="176">
        <f t="shared" si="486"/>
        <v>0</v>
      </c>
      <c r="AC444" s="176">
        <f t="shared" si="486"/>
        <v>0</v>
      </c>
      <c r="AD444" s="176">
        <f t="shared" si="486"/>
        <v>0</v>
      </c>
      <c r="AE444" s="176">
        <f t="shared" si="486"/>
        <v>0</v>
      </c>
      <c r="AF444" s="176">
        <f t="shared" si="486"/>
        <v>0</v>
      </c>
      <c r="AG444" s="176">
        <f t="shared" si="486"/>
        <v>0</v>
      </c>
      <c r="AH444" s="176">
        <f t="shared" si="486"/>
        <v>0</v>
      </c>
      <c r="AI444" s="176">
        <f t="shared" si="486"/>
        <v>0</v>
      </c>
      <c r="AJ444" s="176">
        <f t="shared" si="486"/>
        <v>0</v>
      </c>
      <c r="AK444" s="176">
        <f t="shared" si="486"/>
        <v>0</v>
      </c>
      <c r="AL444" s="176">
        <f t="shared" si="486"/>
        <v>0</v>
      </c>
      <c r="AM444" s="176">
        <f t="shared" si="486"/>
        <v>0</v>
      </c>
      <c r="AN444" s="176">
        <f t="shared" si="486"/>
        <v>0</v>
      </c>
      <c r="AO444" s="176">
        <f t="shared" si="486"/>
        <v>0</v>
      </c>
      <c r="AP444" s="176">
        <f t="shared" si="486"/>
        <v>0</v>
      </c>
      <c r="AQ444" s="176">
        <f t="shared" si="479"/>
        <v>0</v>
      </c>
      <c r="AR444" s="176">
        <f t="shared" si="479"/>
        <v>0</v>
      </c>
      <c r="AS444" s="176">
        <f t="shared" si="479"/>
        <v>0</v>
      </c>
      <c r="AT444" s="176">
        <f t="shared" si="479"/>
        <v>0</v>
      </c>
      <c r="AU444" s="176">
        <f t="shared" si="479"/>
        <v>0</v>
      </c>
      <c r="AV444" s="176">
        <f t="shared" si="479"/>
        <v>0</v>
      </c>
      <c r="AW444" s="176">
        <f t="shared" si="479"/>
        <v>0</v>
      </c>
      <c r="AX444" s="176">
        <f t="shared" si="479"/>
        <v>0</v>
      </c>
      <c r="AY444" s="176">
        <f t="shared" si="479"/>
        <v>0</v>
      </c>
      <c r="AZ444" s="176">
        <f t="shared" si="479"/>
        <v>0</v>
      </c>
      <c r="BA444" s="176">
        <f t="shared" si="479"/>
        <v>0</v>
      </c>
      <c r="BB444" s="176">
        <f t="shared" si="479"/>
        <v>0</v>
      </c>
      <c r="BC444" s="176">
        <f t="shared" si="479"/>
        <v>0</v>
      </c>
      <c r="BD444" s="176">
        <f t="shared" si="479"/>
        <v>0</v>
      </c>
      <c r="BE444" s="176">
        <f t="shared" si="479"/>
        <v>0</v>
      </c>
      <c r="BF444" s="176">
        <f t="shared" ref="BF444" si="489">+NORMDIST($H444,BF$12,BF$13,FALSE)</f>
        <v>0</v>
      </c>
      <c r="BG444" s="176">
        <f t="shared" si="484"/>
        <v>0</v>
      </c>
      <c r="BH444" s="176">
        <f t="shared" si="484"/>
        <v>0</v>
      </c>
      <c r="BI444" s="176">
        <f t="shared" si="484"/>
        <v>0</v>
      </c>
      <c r="BJ444" s="176">
        <f t="shared" si="484"/>
        <v>0</v>
      </c>
      <c r="BK444" s="176">
        <f t="shared" si="484"/>
        <v>0</v>
      </c>
      <c r="BL444" s="176">
        <f t="shared" si="484"/>
        <v>0</v>
      </c>
      <c r="BM444" s="176">
        <f t="shared" si="484"/>
        <v>0</v>
      </c>
      <c r="BN444" s="176">
        <f t="shared" si="484"/>
        <v>0</v>
      </c>
      <c r="BO444" s="176">
        <f t="shared" si="484"/>
        <v>0</v>
      </c>
      <c r="BP444" s="176">
        <f t="shared" si="484"/>
        <v>0</v>
      </c>
      <c r="BQ444" s="176">
        <f t="shared" si="484"/>
        <v>0</v>
      </c>
      <c r="BR444" s="176">
        <f t="shared" si="484"/>
        <v>0</v>
      </c>
      <c r="BS444" s="176">
        <f t="shared" si="484"/>
        <v>0</v>
      </c>
      <c r="BT444" s="176">
        <f t="shared" si="484"/>
        <v>0</v>
      </c>
      <c r="BU444" s="176">
        <f t="shared" si="484"/>
        <v>0</v>
      </c>
      <c r="BV444" s="176">
        <f t="shared" si="484"/>
        <v>0</v>
      </c>
      <c r="BW444" s="176">
        <f t="shared" si="488"/>
        <v>0</v>
      </c>
      <c r="BX444" s="176">
        <f t="shared" si="488"/>
        <v>0</v>
      </c>
      <c r="BY444" s="176">
        <f t="shared" si="488"/>
        <v>0</v>
      </c>
      <c r="BZ444" s="176">
        <f t="shared" si="488"/>
        <v>0</v>
      </c>
      <c r="CA444" s="176">
        <f t="shared" si="488"/>
        <v>0</v>
      </c>
      <c r="CB444" s="176">
        <f t="shared" si="488"/>
        <v>0</v>
      </c>
      <c r="CC444" s="176">
        <f t="shared" si="488"/>
        <v>0</v>
      </c>
      <c r="CD444" s="176">
        <f t="shared" si="488"/>
        <v>0</v>
      </c>
      <c r="CE444" s="176">
        <f t="shared" si="488"/>
        <v>0</v>
      </c>
      <c r="CF444" s="176">
        <f t="shared" si="488"/>
        <v>0</v>
      </c>
      <c r="CG444" s="176">
        <f t="shared" si="488"/>
        <v>0</v>
      </c>
      <c r="CH444" s="176">
        <f t="shared" si="488"/>
        <v>0</v>
      </c>
      <c r="CI444" s="176">
        <f t="shared" si="488"/>
        <v>0</v>
      </c>
      <c r="CJ444" s="176">
        <f t="shared" si="488"/>
        <v>0</v>
      </c>
      <c r="CK444" s="176">
        <f t="shared" si="488"/>
        <v>0</v>
      </c>
      <c r="CL444" s="176">
        <f t="shared" si="488"/>
        <v>0</v>
      </c>
      <c r="CM444" s="176">
        <f t="shared" si="476"/>
        <v>0</v>
      </c>
      <c r="CN444" s="176">
        <f t="shared" si="476"/>
        <v>0</v>
      </c>
      <c r="CO444" s="176">
        <f t="shared" si="476"/>
        <v>0</v>
      </c>
      <c r="CP444" s="176">
        <f t="shared" si="476"/>
        <v>0</v>
      </c>
      <c r="CQ444" s="176">
        <f t="shared" si="476"/>
        <v>0</v>
      </c>
      <c r="CR444" s="176">
        <f t="shared" si="476"/>
        <v>0</v>
      </c>
      <c r="CS444" s="176">
        <f t="shared" si="476"/>
        <v>0</v>
      </c>
      <c r="CT444" s="176">
        <f t="shared" si="476"/>
        <v>0</v>
      </c>
      <c r="CU444" s="176">
        <f t="shared" si="476"/>
        <v>0</v>
      </c>
      <c r="CV444" s="176">
        <f t="shared" si="476"/>
        <v>0</v>
      </c>
      <c r="CW444" s="176">
        <f t="shared" si="480"/>
        <v>0</v>
      </c>
      <c r="CX444" s="176">
        <f t="shared" si="480"/>
        <v>0</v>
      </c>
      <c r="CY444" s="176">
        <f t="shared" si="480"/>
        <v>0</v>
      </c>
      <c r="CZ444" s="176">
        <f t="shared" si="480"/>
        <v>0</v>
      </c>
      <c r="DA444" s="176">
        <f t="shared" si="480"/>
        <v>0</v>
      </c>
      <c r="DB444" s="176">
        <f t="shared" si="480"/>
        <v>0</v>
      </c>
      <c r="DC444" s="176">
        <f t="shared" si="480"/>
        <v>0</v>
      </c>
      <c r="DD444" s="176">
        <f t="shared" si="480"/>
        <v>0</v>
      </c>
      <c r="DE444" s="176">
        <f t="shared" si="480"/>
        <v>0</v>
      </c>
      <c r="DF444" s="176">
        <f t="shared" si="480"/>
        <v>0</v>
      </c>
    </row>
    <row r="445" spans="2:110" ht="12.75" customHeight="1" x14ac:dyDescent="0.25">
      <c r="B445" s="174"/>
      <c r="C445" s="174"/>
      <c r="D445" s="174">
        <f t="shared" si="455"/>
        <v>0</v>
      </c>
      <c r="E445"/>
      <c r="F445"/>
      <c r="G445" s="177">
        <v>432</v>
      </c>
      <c r="H445" s="176">
        <f t="shared" si="456"/>
        <v>66.982397277831765</v>
      </c>
      <c r="I445" s="176">
        <f t="shared" si="457"/>
        <v>0</v>
      </c>
      <c r="K445" s="176">
        <f t="shared" si="485"/>
        <v>0</v>
      </c>
      <c r="L445" s="176">
        <f t="shared" si="485"/>
        <v>0</v>
      </c>
      <c r="M445" s="176">
        <f t="shared" si="485"/>
        <v>0</v>
      </c>
      <c r="N445" s="176">
        <f t="shared" si="485"/>
        <v>0</v>
      </c>
      <c r="O445" s="176">
        <f t="shared" si="485"/>
        <v>0</v>
      </c>
      <c r="P445" s="176">
        <f t="shared" si="485"/>
        <v>0</v>
      </c>
      <c r="Q445" s="176">
        <f t="shared" si="485"/>
        <v>0</v>
      </c>
      <c r="R445" s="176">
        <f t="shared" si="485"/>
        <v>0</v>
      </c>
      <c r="S445" s="176">
        <f t="shared" si="485"/>
        <v>0</v>
      </c>
      <c r="T445" s="176">
        <f t="shared" si="485"/>
        <v>0</v>
      </c>
      <c r="U445" s="176">
        <f t="shared" si="485"/>
        <v>0</v>
      </c>
      <c r="V445" s="176">
        <f t="shared" si="485"/>
        <v>0</v>
      </c>
      <c r="W445" s="176">
        <f t="shared" si="485"/>
        <v>0</v>
      </c>
      <c r="X445" s="176">
        <f t="shared" si="485"/>
        <v>0</v>
      </c>
      <c r="Y445" s="176">
        <f t="shared" si="485"/>
        <v>0</v>
      </c>
      <c r="Z445" s="176">
        <f t="shared" si="485"/>
        <v>0</v>
      </c>
      <c r="AA445" s="176">
        <f t="shared" si="486"/>
        <v>0</v>
      </c>
      <c r="AB445" s="176">
        <f t="shared" si="486"/>
        <v>0</v>
      </c>
      <c r="AC445" s="176">
        <f t="shared" si="486"/>
        <v>0</v>
      </c>
      <c r="AD445" s="176">
        <f t="shared" si="486"/>
        <v>0</v>
      </c>
      <c r="AE445" s="176">
        <f t="shared" si="486"/>
        <v>0</v>
      </c>
      <c r="AF445" s="176">
        <f t="shared" si="486"/>
        <v>0</v>
      </c>
      <c r="AG445" s="176">
        <f t="shared" si="486"/>
        <v>0</v>
      </c>
      <c r="AH445" s="176">
        <f t="shared" si="486"/>
        <v>0</v>
      </c>
      <c r="AI445" s="176">
        <f t="shared" si="486"/>
        <v>0</v>
      </c>
      <c r="AJ445" s="176">
        <f t="shared" si="486"/>
        <v>0</v>
      </c>
      <c r="AK445" s="176">
        <f t="shared" si="486"/>
        <v>0</v>
      </c>
      <c r="AL445" s="176">
        <f t="shared" si="486"/>
        <v>0</v>
      </c>
      <c r="AM445" s="176">
        <f t="shared" si="486"/>
        <v>0</v>
      </c>
      <c r="AN445" s="176">
        <f t="shared" si="486"/>
        <v>0</v>
      </c>
      <c r="AO445" s="176">
        <f t="shared" si="486"/>
        <v>0</v>
      </c>
      <c r="AP445" s="176">
        <f t="shared" si="486"/>
        <v>0</v>
      </c>
      <c r="AQ445" s="176">
        <f t="shared" ref="AQ445:BF460" si="490">+NORMDIST($H445,AQ$12,AQ$13,FALSE)</f>
        <v>0</v>
      </c>
      <c r="AR445" s="176">
        <f t="shared" si="490"/>
        <v>0</v>
      </c>
      <c r="AS445" s="176">
        <f t="shared" si="490"/>
        <v>0</v>
      </c>
      <c r="AT445" s="176">
        <f t="shared" si="490"/>
        <v>0</v>
      </c>
      <c r="AU445" s="176">
        <f t="shared" si="490"/>
        <v>0</v>
      </c>
      <c r="AV445" s="176">
        <f t="shared" si="490"/>
        <v>0</v>
      </c>
      <c r="AW445" s="176">
        <f t="shared" si="490"/>
        <v>0</v>
      </c>
      <c r="AX445" s="176">
        <f t="shared" si="490"/>
        <v>0</v>
      </c>
      <c r="AY445" s="176">
        <f t="shared" si="490"/>
        <v>0</v>
      </c>
      <c r="AZ445" s="176">
        <f t="shared" si="490"/>
        <v>0</v>
      </c>
      <c r="BA445" s="176">
        <f t="shared" si="490"/>
        <v>0</v>
      </c>
      <c r="BB445" s="176">
        <f t="shared" si="490"/>
        <v>0</v>
      </c>
      <c r="BC445" s="176">
        <f t="shared" si="490"/>
        <v>0</v>
      </c>
      <c r="BD445" s="176">
        <f t="shared" si="490"/>
        <v>0</v>
      </c>
      <c r="BE445" s="176">
        <f t="shared" si="490"/>
        <v>0</v>
      </c>
      <c r="BF445" s="176">
        <f t="shared" si="490"/>
        <v>0</v>
      </c>
      <c r="BG445" s="176">
        <f t="shared" si="484"/>
        <v>0</v>
      </c>
      <c r="BH445" s="176">
        <f t="shared" si="484"/>
        <v>0</v>
      </c>
      <c r="BI445" s="176">
        <f t="shared" si="484"/>
        <v>0</v>
      </c>
      <c r="BJ445" s="176">
        <f t="shared" si="484"/>
        <v>0</v>
      </c>
      <c r="BK445" s="176">
        <f t="shared" si="484"/>
        <v>0</v>
      </c>
      <c r="BL445" s="176">
        <f t="shared" si="484"/>
        <v>0</v>
      </c>
      <c r="BM445" s="176">
        <f t="shared" si="484"/>
        <v>0</v>
      </c>
      <c r="BN445" s="176">
        <f t="shared" si="484"/>
        <v>0</v>
      </c>
      <c r="BO445" s="176">
        <f t="shared" si="484"/>
        <v>0</v>
      </c>
      <c r="BP445" s="176">
        <f t="shared" si="484"/>
        <v>0</v>
      </c>
      <c r="BQ445" s="176">
        <f t="shared" si="484"/>
        <v>0</v>
      </c>
      <c r="BR445" s="176">
        <f t="shared" si="484"/>
        <v>0</v>
      </c>
      <c r="BS445" s="176">
        <f t="shared" si="484"/>
        <v>0</v>
      </c>
      <c r="BT445" s="176">
        <f t="shared" si="484"/>
        <v>0</v>
      </c>
      <c r="BU445" s="176">
        <f t="shared" si="484"/>
        <v>0</v>
      </c>
      <c r="BV445" s="176">
        <f t="shared" si="484"/>
        <v>0</v>
      </c>
      <c r="BW445" s="176">
        <f t="shared" si="488"/>
        <v>0</v>
      </c>
      <c r="BX445" s="176">
        <f t="shared" si="488"/>
        <v>0</v>
      </c>
      <c r="BY445" s="176">
        <f t="shared" si="488"/>
        <v>0</v>
      </c>
      <c r="BZ445" s="176">
        <f t="shared" si="488"/>
        <v>0</v>
      </c>
      <c r="CA445" s="176">
        <f t="shared" si="488"/>
        <v>0</v>
      </c>
      <c r="CB445" s="176">
        <f t="shared" si="488"/>
        <v>0</v>
      </c>
      <c r="CC445" s="176">
        <f t="shared" si="488"/>
        <v>0</v>
      </c>
      <c r="CD445" s="176">
        <f t="shared" si="488"/>
        <v>0</v>
      </c>
      <c r="CE445" s="176">
        <f t="shared" si="488"/>
        <v>0</v>
      </c>
      <c r="CF445" s="176">
        <f t="shared" si="488"/>
        <v>0</v>
      </c>
      <c r="CG445" s="176">
        <f t="shared" si="488"/>
        <v>0</v>
      </c>
      <c r="CH445" s="176">
        <f t="shared" si="488"/>
        <v>0</v>
      </c>
      <c r="CI445" s="176">
        <f t="shared" si="488"/>
        <v>0</v>
      </c>
      <c r="CJ445" s="176">
        <f t="shared" si="488"/>
        <v>0</v>
      </c>
      <c r="CK445" s="176">
        <f t="shared" si="488"/>
        <v>0</v>
      </c>
      <c r="CL445" s="176">
        <f t="shared" si="488"/>
        <v>0</v>
      </c>
      <c r="CM445" s="176">
        <f t="shared" si="476"/>
        <v>0</v>
      </c>
      <c r="CN445" s="176">
        <f t="shared" si="476"/>
        <v>0</v>
      </c>
      <c r="CO445" s="176">
        <f t="shared" si="476"/>
        <v>0</v>
      </c>
      <c r="CP445" s="176">
        <f t="shared" si="476"/>
        <v>0</v>
      </c>
      <c r="CQ445" s="176">
        <f t="shared" si="476"/>
        <v>0</v>
      </c>
      <c r="CR445" s="176">
        <f t="shared" si="476"/>
        <v>0</v>
      </c>
      <c r="CS445" s="176">
        <f t="shared" si="476"/>
        <v>0</v>
      </c>
      <c r="CT445" s="176">
        <f t="shared" si="476"/>
        <v>0</v>
      </c>
      <c r="CU445" s="176">
        <f t="shared" si="476"/>
        <v>0</v>
      </c>
      <c r="CV445" s="176">
        <f t="shared" si="476"/>
        <v>0</v>
      </c>
      <c r="CW445" s="176">
        <f t="shared" si="480"/>
        <v>0</v>
      </c>
      <c r="CX445" s="176">
        <f t="shared" si="480"/>
        <v>0</v>
      </c>
      <c r="CY445" s="176">
        <f t="shared" si="480"/>
        <v>0</v>
      </c>
      <c r="CZ445" s="176">
        <f t="shared" si="480"/>
        <v>0</v>
      </c>
      <c r="DA445" s="176">
        <f t="shared" si="480"/>
        <v>0</v>
      </c>
      <c r="DB445" s="176">
        <f t="shared" si="480"/>
        <v>0</v>
      </c>
      <c r="DC445" s="176">
        <f t="shared" si="480"/>
        <v>0</v>
      </c>
      <c r="DD445" s="176">
        <f t="shared" si="480"/>
        <v>0</v>
      </c>
      <c r="DE445" s="176">
        <f t="shared" si="480"/>
        <v>0</v>
      </c>
      <c r="DF445" s="176">
        <f t="shared" si="480"/>
        <v>0</v>
      </c>
    </row>
    <row r="446" spans="2:110" ht="12.75" customHeight="1" x14ac:dyDescent="0.25">
      <c r="B446" s="174"/>
      <c r="C446" s="174"/>
      <c r="D446" s="174">
        <f t="shared" si="455"/>
        <v>0</v>
      </c>
      <c r="E446"/>
      <c r="F446"/>
      <c r="G446" s="177">
        <v>433</v>
      </c>
      <c r="H446" s="176">
        <f t="shared" si="456"/>
        <v>67.137449123382311</v>
      </c>
      <c r="I446" s="176">
        <f t="shared" si="457"/>
        <v>0</v>
      </c>
      <c r="K446" s="176">
        <f t="shared" si="485"/>
        <v>0</v>
      </c>
      <c r="L446" s="176">
        <f t="shared" si="485"/>
        <v>0</v>
      </c>
      <c r="M446" s="176">
        <f t="shared" si="485"/>
        <v>0</v>
      </c>
      <c r="N446" s="176">
        <f t="shared" si="485"/>
        <v>0</v>
      </c>
      <c r="O446" s="176">
        <f t="shared" si="485"/>
        <v>0</v>
      </c>
      <c r="P446" s="176">
        <f t="shared" si="485"/>
        <v>0</v>
      </c>
      <c r="Q446" s="176">
        <f t="shared" si="485"/>
        <v>0</v>
      </c>
      <c r="R446" s="176">
        <f t="shared" si="485"/>
        <v>0</v>
      </c>
      <c r="S446" s="176">
        <f t="shared" si="485"/>
        <v>0</v>
      </c>
      <c r="T446" s="176">
        <f t="shared" si="485"/>
        <v>0</v>
      </c>
      <c r="U446" s="176">
        <f t="shared" si="485"/>
        <v>0</v>
      </c>
      <c r="V446" s="176">
        <f t="shared" si="485"/>
        <v>0</v>
      </c>
      <c r="W446" s="176">
        <f t="shared" si="485"/>
        <v>0</v>
      </c>
      <c r="X446" s="176">
        <f t="shared" si="485"/>
        <v>0</v>
      </c>
      <c r="Y446" s="176">
        <f t="shared" si="485"/>
        <v>0</v>
      </c>
      <c r="Z446" s="176">
        <f t="shared" si="485"/>
        <v>0</v>
      </c>
      <c r="AA446" s="176">
        <f t="shared" si="486"/>
        <v>0</v>
      </c>
      <c r="AB446" s="176">
        <f t="shared" si="486"/>
        <v>0</v>
      </c>
      <c r="AC446" s="176">
        <f t="shared" si="486"/>
        <v>0</v>
      </c>
      <c r="AD446" s="176">
        <f t="shared" si="486"/>
        <v>0</v>
      </c>
      <c r="AE446" s="176">
        <f t="shared" si="486"/>
        <v>0</v>
      </c>
      <c r="AF446" s="176">
        <f t="shared" si="486"/>
        <v>0</v>
      </c>
      <c r="AG446" s="176">
        <f t="shared" si="486"/>
        <v>0</v>
      </c>
      <c r="AH446" s="176">
        <f t="shared" si="486"/>
        <v>0</v>
      </c>
      <c r="AI446" s="176">
        <f t="shared" si="486"/>
        <v>0</v>
      </c>
      <c r="AJ446" s="176">
        <f t="shared" si="486"/>
        <v>0</v>
      </c>
      <c r="AK446" s="176">
        <f t="shared" si="486"/>
        <v>0</v>
      </c>
      <c r="AL446" s="176">
        <f t="shared" si="486"/>
        <v>0</v>
      </c>
      <c r="AM446" s="176">
        <f t="shared" si="486"/>
        <v>0</v>
      </c>
      <c r="AN446" s="176">
        <f t="shared" si="486"/>
        <v>0</v>
      </c>
      <c r="AO446" s="176">
        <f t="shared" si="486"/>
        <v>0</v>
      </c>
      <c r="AP446" s="176">
        <f t="shared" si="486"/>
        <v>0</v>
      </c>
      <c r="AQ446" s="176">
        <f t="shared" si="490"/>
        <v>0</v>
      </c>
      <c r="AR446" s="176">
        <f t="shared" si="490"/>
        <v>0</v>
      </c>
      <c r="AS446" s="176">
        <f t="shared" si="490"/>
        <v>0</v>
      </c>
      <c r="AT446" s="176">
        <f t="shared" si="490"/>
        <v>0</v>
      </c>
      <c r="AU446" s="176">
        <f t="shared" si="490"/>
        <v>0</v>
      </c>
      <c r="AV446" s="176">
        <f t="shared" si="490"/>
        <v>0</v>
      </c>
      <c r="AW446" s="176">
        <f t="shared" si="490"/>
        <v>0</v>
      </c>
      <c r="AX446" s="176">
        <f t="shared" si="490"/>
        <v>0</v>
      </c>
      <c r="AY446" s="176">
        <f t="shared" si="490"/>
        <v>0</v>
      </c>
      <c r="AZ446" s="176">
        <f t="shared" si="490"/>
        <v>0</v>
      </c>
      <c r="BA446" s="176">
        <f t="shared" si="490"/>
        <v>0</v>
      </c>
      <c r="BB446" s="176">
        <f t="shared" si="490"/>
        <v>0</v>
      </c>
      <c r="BC446" s="176">
        <f t="shared" si="490"/>
        <v>0</v>
      </c>
      <c r="BD446" s="176">
        <f t="shared" si="490"/>
        <v>0</v>
      </c>
      <c r="BE446" s="176">
        <f t="shared" si="490"/>
        <v>0</v>
      </c>
      <c r="BF446" s="176">
        <f t="shared" si="490"/>
        <v>0</v>
      </c>
      <c r="BG446" s="176">
        <f t="shared" si="484"/>
        <v>0</v>
      </c>
      <c r="BH446" s="176">
        <f t="shared" si="484"/>
        <v>0</v>
      </c>
      <c r="BI446" s="176">
        <f t="shared" si="484"/>
        <v>0</v>
      </c>
      <c r="BJ446" s="176">
        <f t="shared" si="484"/>
        <v>0</v>
      </c>
      <c r="BK446" s="176">
        <f t="shared" si="484"/>
        <v>0</v>
      </c>
      <c r="BL446" s="176">
        <f t="shared" si="484"/>
        <v>0</v>
      </c>
      <c r="BM446" s="176">
        <f t="shared" si="484"/>
        <v>0</v>
      </c>
      <c r="BN446" s="176">
        <f t="shared" si="484"/>
        <v>0</v>
      </c>
      <c r="BO446" s="176">
        <f t="shared" si="484"/>
        <v>0</v>
      </c>
      <c r="BP446" s="176">
        <f t="shared" si="484"/>
        <v>0</v>
      </c>
      <c r="BQ446" s="176">
        <f t="shared" si="484"/>
        <v>0</v>
      </c>
      <c r="BR446" s="176">
        <f t="shared" si="484"/>
        <v>0</v>
      </c>
      <c r="BS446" s="176">
        <f t="shared" si="484"/>
        <v>0</v>
      </c>
      <c r="BT446" s="176">
        <f t="shared" si="484"/>
        <v>0</v>
      </c>
      <c r="BU446" s="176">
        <f t="shared" si="484"/>
        <v>0</v>
      </c>
      <c r="BV446" s="176">
        <f t="shared" si="484"/>
        <v>0</v>
      </c>
      <c r="BW446" s="176">
        <f t="shared" si="488"/>
        <v>0</v>
      </c>
      <c r="BX446" s="176">
        <f t="shared" si="488"/>
        <v>0</v>
      </c>
      <c r="BY446" s="176">
        <f t="shared" si="488"/>
        <v>0</v>
      </c>
      <c r="BZ446" s="176">
        <f t="shared" si="488"/>
        <v>0</v>
      </c>
      <c r="CA446" s="176">
        <f t="shared" si="488"/>
        <v>0</v>
      </c>
      <c r="CB446" s="176">
        <f t="shared" si="488"/>
        <v>0</v>
      </c>
      <c r="CC446" s="176">
        <f t="shared" si="488"/>
        <v>0</v>
      </c>
      <c r="CD446" s="176">
        <f t="shared" si="488"/>
        <v>0</v>
      </c>
      <c r="CE446" s="176">
        <f t="shared" si="488"/>
        <v>0</v>
      </c>
      <c r="CF446" s="176">
        <f t="shared" si="488"/>
        <v>0</v>
      </c>
      <c r="CG446" s="176">
        <f t="shared" si="488"/>
        <v>0</v>
      </c>
      <c r="CH446" s="176">
        <f t="shared" si="488"/>
        <v>0</v>
      </c>
      <c r="CI446" s="176">
        <f t="shared" si="488"/>
        <v>0</v>
      </c>
      <c r="CJ446" s="176">
        <f t="shared" si="488"/>
        <v>0</v>
      </c>
      <c r="CK446" s="176">
        <f t="shared" si="488"/>
        <v>0</v>
      </c>
      <c r="CL446" s="176">
        <f t="shared" si="488"/>
        <v>0</v>
      </c>
      <c r="CM446" s="176">
        <f t="shared" si="476"/>
        <v>0</v>
      </c>
      <c r="CN446" s="176">
        <f t="shared" si="476"/>
        <v>0</v>
      </c>
      <c r="CO446" s="176">
        <f t="shared" si="476"/>
        <v>0</v>
      </c>
      <c r="CP446" s="176">
        <f t="shared" si="476"/>
        <v>0</v>
      </c>
      <c r="CQ446" s="176">
        <f t="shared" si="476"/>
        <v>0</v>
      </c>
      <c r="CR446" s="176">
        <f t="shared" si="476"/>
        <v>0</v>
      </c>
      <c r="CS446" s="176">
        <f t="shared" si="476"/>
        <v>0</v>
      </c>
      <c r="CT446" s="176">
        <f t="shared" si="476"/>
        <v>0</v>
      </c>
      <c r="CU446" s="176">
        <f t="shared" si="476"/>
        <v>0</v>
      </c>
      <c r="CV446" s="176">
        <f t="shared" si="476"/>
        <v>0</v>
      </c>
      <c r="CW446" s="176">
        <f t="shared" si="480"/>
        <v>0</v>
      </c>
      <c r="CX446" s="176">
        <f t="shared" si="480"/>
        <v>0</v>
      </c>
      <c r="CY446" s="176">
        <f t="shared" si="480"/>
        <v>0</v>
      </c>
      <c r="CZ446" s="176">
        <f t="shared" si="480"/>
        <v>0</v>
      </c>
      <c r="DA446" s="176">
        <f t="shared" si="480"/>
        <v>0</v>
      </c>
      <c r="DB446" s="176">
        <f t="shared" si="480"/>
        <v>0</v>
      </c>
      <c r="DC446" s="176">
        <f t="shared" si="480"/>
        <v>0</v>
      </c>
      <c r="DD446" s="176">
        <f t="shared" si="480"/>
        <v>0</v>
      </c>
      <c r="DE446" s="176">
        <f t="shared" si="480"/>
        <v>0</v>
      </c>
      <c r="DF446" s="176">
        <f t="shared" si="480"/>
        <v>0</v>
      </c>
    </row>
    <row r="447" spans="2:110" ht="12.75" customHeight="1" x14ac:dyDescent="0.25">
      <c r="B447" s="174"/>
      <c r="C447" s="174"/>
      <c r="D447" s="174">
        <f t="shared" si="455"/>
        <v>0</v>
      </c>
      <c r="E447"/>
      <c r="F447"/>
      <c r="G447" s="177">
        <v>434</v>
      </c>
      <c r="H447" s="176">
        <f t="shared" si="456"/>
        <v>67.292500968932842</v>
      </c>
      <c r="I447" s="176">
        <f t="shared" si="457"/>
        <v>0</v>
      </c>
      <c r="K447" s="176">
        <f t="shared" si="485"/>
        <v>0</v>
      </c>
      <c r="L447" s="176">
        <f t="shared" si="485"/>
        <v>0</v>
      </c>
      <c r="M447" s="176">
        <f t="shared" si="485"/>
        <v>0</v>
      </c>
      <c r="N447" s="176">
        <f t="shared" si="485"/>
        <v>0</v>
      </c>
      <c r="O447" s="176">
        <f t="shared" si="485"/>
        <v>0</v>
      </c>
      <c r="P447" s="176">
        <f t="shared" si="485"/>
        <v>0</v>
      </c>
      <c r="Q447" s="176">
        <f t="shared" si="485"/>
        <v>0</v>
      </c>
      <c r="R447" s="176">
        <f t="shared" si="485"/>
        <v>0</v>
      </c>
      <c r="S447" s="176">
        <f t="shared" si="485"/>
        <v>0</v>
      </c>
      <c r="T447" s="176">
        <f t="shared" si="485"/>
        <v>0</v>
      </c>
      <c r="U447" s="176">
        <f t="shared" si="485"/>
        <v>0</v>
      </c>
      <c r="V447" s="176">
        <f t="shared" si="485"/>
        <v>0</v>
      </c>
      <c r="W447" s="176">
        <f t="shared" si="485"/>
        <v>0</v>
      </c>
      <c r="X447" s="176">
        <f t="shared" si="485"/>
        <v>0</v>
      </c>
      <c r="Y447" s="176">
        <f t="shared" si="485"/>
        <v>0</v>
      </c>
      <c r="Z447" s="176">
        <f t="shared" si="485"/>
        <v>0</v>
      </c>
      <c r="AA447" s="176">
        <f t="shared" si="486"/>
        <v>0</v>
      </c>
      <c r="AB447" s="176">
        <f t="shared" si="486"/>
        <v>0</v>
      </c>
      <c r="AC447" s="176">
        <f t="shared" si="486"/>
        <v>0</v>
      </c>
      <c r="AD447" s="176">
        <f t="shared" si="486"/>
        <v>0</v>
      </c>
      <c r="AE447" s="176">
        <f t="shared" si="486"/>
        <v>0</v>
      </c>
      <c r="AF447" s="176">
        <f t="shared" si="486"/>
        <v>0</v>
      </c>
      <c r="AG447" s="176">
        <f t="shared" si="486"/>
        <v>0</v>
      </c>
      <c r="AH447" s="176">
        <f t="shared" si="486"/>
        <v>0</v>
      </c>
      <c r="AI447" s="176">
        <f t="shared" si="486"/>
        <v>0</v>
      </c>
      <c r="AJ447" s="176">
        <f t="shared" si="486"/>
        <v>0</v>
      </c>
      <c r="AK447" s="176">
        <f t="shared" si="486"/>
        <v>0</v>
      </c>
      <c r="AL447" s="176">
        <f t="shared" si="486"/>
        <v>0</v>
      </c>
      <c r="AM447" s="176">
        <f t="shared" si="486"/>
        <v>0</v>
      </c>
      <c r="AN447" s="176">
        <f t="shared" si="486"/>
        <v>0</v>
      </c>
      <c r="AO447" s="176">
        <f t="shared" si="486"/>
        <v>0</v>
      </c>
      <c r="AP447" s="176">
        <f t="shared" si="486"/>
        <v>0</v>
      </c>
      <c r="AQ447" s="176">
        <f t="shared" si="490"/>
        <v>0</v>
      </c>
      <c r="AR447" s="176">
        <f t="shared" si="490"/>
        <v>0</v>
      </c>
      <c r="AS447" s="176">
        <f t="shared" si="490"/>
        <v>0</v>
      </c>
      <c r="AT447" s="176">
        <f t="shared" si="490"/>
        <v>0</v>
      </c>
      <c r="AU447" s="176">
        <f t="shared" si="490"/>
        <v>0</v>
      </c>
      <c r="AV447" s="176">
        <f t="shared" si="490"/>
        <v>0</v>
      </c>
      <c r="AW447" s="176">
        <f t="shared" si="490"/>
        <v>0</v>
      </c>
      <c r="AX447" s="176">
        <f t="shared" si="490"/>
        <v>0</v>
      </c>
      <c r="AY447" s="176">
        <f t="shared" si="490"/>
        <v>0</v>
      </c>
      <c r="AZ447" s="176">
        <f t="shared" si="490"/>
        <v>0</v>
      </c>
      <c r="BA447" s="176">
        <f t="shared" si="490"/>
        <v>0</v>
      </c>
      <c r="BB447" s="176">
        <f t="shared" si="490"/>
        <v>0</v>
      </c>
      <c r="BC447" s="176">
        <f t="shared" si="490"/>
        <v>0</v>
      </c>
      <c r="BD447" s="176">
        <f t="shared" si="490"/>
        <v>0</v>
      </c>
      <c r="BE447" s="176">
        <f t="shared" si="490"/>
        <v>0</v>
      </c>
      <c r="BF447" s="176">
        <f t="shared" si="490"/>
        <v>0</v>
      </c>
      <c r="BG447" s="176">
        <f t="shared" si="484"/>
        <v>0</v>
      </c>
      <c r="BH447" s="176">
        <f t="shared" si="484"/>
        <v>0</v>
      </c>
      <c r="BI447" s="176">
        <f t="shared" si="484"/>
        <v>0</v>
      </c>
      <c r="BJ447" s="176">
        <f t="shared" si="484"/>
        <v>0</v>
      </c>
      <c r="BK447" s="176">
        <f t="shared" si="484"/>
        <v>0</v>
      </c>
      <c r="BL447" s="176">
        <f t="shared" si="484"/>
        <v>0</v>
      </c>
      <c r="BM447" s="176">
        <f t="shared" si="484"/>
        <v>0</v>
      </c>
      <c r="BN447" s="176">
        <f t="shared" si="484"/>
        <v>0</v>
      </c>
      <c r="BO447" s="176">
        <f t="shared" si="484"/>
        <v>0</v>
      </c>
      <c r="BP447" s="176">
        <f t="shared" si="484"/>
        <v>0</v>
      </c>
      <c r="BQ447" s="176">
        <f t="shared" si="484"/>
        <v>0</v>
      </c>
      <c r="BR447" s="176">
        <f t="shared" si="484"/>
        <v>0</v>
      </c>
      <c r="BS447" s="176">
        <f t="shared" si="484"/>
        <v>0</v>
      </c>
      <c r="BT447" s="176">
        <f t="shared" si="484"/>
        <v>0</v>
      </c>
      <c r="BU447" s="176">
        <f t="shared" si="484"/>
        <v>0</v>
      </c>
      <c r="BV447" s="176">
        <f t="shared" ref="BV447" si="491">+NORMDIST($H447,BV$12,BV$13,FALSE)</f>
        <v>0</v>
      </c>
      <c r="BW447" s="176">
        <f t="shared" si="488"/>
        <v>0</v>
      </c>
      <c r="BX447" s="176">
        <f t="shared" si="488"/>
        <v>0</v>
      </c>
      <c r="BY447" s="176">
        <f t="shared" si="488"/>
        <v>0</v>
      </c>
      <c r="BZ447" s="176">
        <f t="shared" si="488"/>
        <v>0</v>
      </c>
      <c r="CA447" s="176">
        <f t="shared" si="488"/>
        <v>0</v>
      </c>
      <c r="CB447" s="176">
        <f t="shared" si="488"/>
        <v>0</v>
      </c>
      <c r="CC447" s="176">
        <f t="shared" si="488"/>
        <v>0</v>
      </c>
      <c r="CD447" s="176">
        <f t="shared" si="488"/>
        <v>0</v>
      </c>
      <c r="CE447" s="176">
        <f t="shared" si="488"/>
        <v>0</v>
      </c>
      <c r="CF447" s="176">
        <f t="shared" si="488"/>
        <v>0</v>
      </c>
      <c r="CG447" s="176">
        <f t="shared" si="488"/>
        <v>0</v>
      </c>
      <c r="CH447" s="176">
        <f t="shared" si="488"/>
        <v>0</v>
      </c>
      <c r="CI447" s="176">
        <f t="shared" si="488"/>
        <v>0</v>
      </c>
      <c r="CJ447" s="176">
        <f t="shared" si="488"/>
        <v>0</v>
      </c>
      <c r="CK447" s="176">
        <f t="shared" si="488"/>
        <v>0</v>
      </c>
      <c r="CL447" s="176">
        <f t="shared" si="488"/>
        <v>0</v>
      </c>
      <c r="CM447" s="176">
        <f t="shared" si="476"/>
        <v>0</v>
      </c>
      <c r="CN447" s="176">
        <f t="shared" si="476"/>
        <v>0</v>
      </c>
      <c r="CO447" s="176">
        <f t="shared" si="476"/>
        <v>0</v>
      </c>
      <c r="CP447" s="176">
        <f t="shared" si="476"/>
        <v>0</v>
      </c>
      <c r="CQ447" s="176">
        <f t="shared" si="476"/>
        <v>0</v>
      </c>
      <c r="CR447" s="176">
        <f t="shared" si="476"/>
        <v>0</v>
      </c>
      <c r="CS447" s="176">
        <f t="shared" si="476"/>
        <v>0</v>
      </c>
      <c r="CT447" s="176">
        <f t="shared" si="476"/>
        <v>0</v>
      </c>
      <c r="CU447" s="176">
        <f t="shared" si="476"/>
        <v>0</v>
      </c>
      <c r="CV447" s="176">
        <f t="shared" si="476"/>
        <v>0</v>
      </c>
      <c r="CW447" s="176">
        <f t="shared" si="480"/>
        <v>0</v>
      </c>
      <c r="CX447" s="176">
        <f t="shared" si="480"/>
        <v>0</v>
      </c>
      <c r="CY447" s="176">
        <f t="shared" si="480"/>
        <v>0</v>
      </c>
      <c r="CZ447" s="176">
        <f t="shared" si="480"/>
        <v>0</v>
      </c>
      <c r="DA447" s="176">
        <f t="shared" si="480"/>
        <v>0</v>
      </c>
      <c r="DB447" s="176">
        <f t="shared" si="480"/>
        <v>0</v>
      </c>
      <c r="DC447" s="176">
        <f t="shared" si="480"/>
        <v>0</v>
      </c>
      <c r="DD447" s="176">
        <f t="shared" si="480"/>
        <v>0</v>
      </c>
      <c r="DE447" s="176">
        <f t="shared" si="480"/>
        <v>0</v>
      </c>
      <c r="DF447" s="176">
        <f t="shared" si="480"/>
        <v>0</v>
      </c>
    </row>
    <row r="448" spans="2:110" ht="12.75" customHeight="1" x14ac:dyDescent="0.25">
      <c r="B448" s="174"/>
      <c r="C448" s="174"/>
      <c r="D448" s="174">
        <f t="shared" si="455"/>
        <v>0</v>
      </c>
      <c r="E448"/>
      <c r="F448"/>
      <c r="G448" s="177">
        <v>435</v>
      </c>
      <c r="H448" s="176">
        <f t="shared" si="456"/>
        <v>67.447552814483373</v>
      </c>
      <c r="I448" s="176">
        <f t="shared" si="457"/>
        <v>0</v>
      </c>
      <c r="K448" s="176">
        <f t="shared" si="485"/>
        <v>0</v>
      </c>
      <c r="L448" s="176">
        <f t="shared" si="485"/>
        <v>0</v>
      </c>
      <c r="M448" s="176">
        <f t="shared" si="485"/>
        <v>0</v>
      </c>
      <c r="N448" s="176">
        <f t="shared" si="485"/>
        <v>0</v>
      </c>
      <c r="O448" s="176">
        <f t="shared" si="485"/>
        <v>0</v>
      </c>
      <c r="P448" s="176">
        <f t="shared" si="485"/>
        <v>0</v>
      </c>
      <c r="Q448" s="176">
        <f t="shared" si="485"/>
        <v>0</v>
      </c>
      <c r="R448" s="176">
        <f t="shared" si="485"/>
        <v>0</v>
      </c>
      <c r="S448" s="176">
        <f t="shared" si="485"/>
        <v>0</v>
      </c>
      <c r="T448" s="176">
        <f t="shared" si="485"/>
        <v>0</v>
      </c>
      <c r="U448" s="176">
        <f t="shared" si="485"/>
        <v>0</v>
      </c>
      <c r="V448" s="176">
        <f t="shared" si="485"/>
        <v>0</v>
      </c>
      <c r="W448" s="176">
        <f t="shared" si="485"/>
        <v>0</v>
      </c>
      <c r="X448" s="176">
        <f t="shared" si="485"/>
        <v>0</v>
      </c>
      <c r="Y448" s="176">
        <f t="shared" si="485"/>
        <v>0</v>
      </c>
      <c r="Z448" s="176">
        <f t="shared" ref="Z448" si="492">+NORMDIST($H448,Z$12,Z$13,FALSE)</f>
        <v>0</v>
      </c>
      <c r="AA448" s="176">
        <f t="shared" si="486"/>
        <v>0</v>
      </c>
      <c r="AB448" s="176">
        <f t="shared" si="486"/>
        <v>0</v>
      </c>
      <c r="AC448" s="176">
        <f t="shared" si="486"/>
        <v>0</v>
      </c>
      <c r="AD448" s="176">
        <f t="shared" si="486"/>
        <v>0</v>
      </c>
      <c r="AE448" s="176">
        <f t="shared" si="486"/>
        <v>0</v>
      </c>
      <c r="AF448" s="176">
        <f t="shared" si="486"/>
        <v>0</v>
      </c>
      <c r="AG448" s="176">
        <f t="shared" si="486"/>
        <v>0</v>
      </c>
      <c r="AH448" s="176">
        <f t="shared" si="486"/>
        <v>0</v>
      </c>
      <c r="AI448" s="176">
        <f t="shared" si="486"/>
        <v>0</v>
      </c>
      <c r="AJ448" s="176">
        <f t="shared" si="486"/>
        <v>0</v>
      </c>
      <c r="AK448" s="176">
        <f t="shared" si="486"/>
        <v>0</v>
      </c>
      <c r="AL448" s="176">
        <f t="shared" si="486"/>
        <v>0</v>
      </c>
      <c r="AM448" s="176">
        <f t="shared" si="486"/>
        <v>0</v>
      </c>
      <c r="AN448" s="176">
        <f t="shared" si="486"/>
        <v>0</v>
      </c>
      <c r="AO448" s="176">
        <f t="shared" si="486"/>
        <v>0</v>
      </c>
      <c r="AP448" s="176">
        <f t="shared" ref="AP448" si="493">+NORMDIST($H448,AP$12,AP$13,FALSE)</f>
        <v>0</v>
      </c>
      <c r="AQ448" s="176">
        <f t="shared" si="490"/>
        <v>0</v>
      </c>
      <c r="AR448" s="176">
        <f t="shared" si="490"/>
        <v>0</v>
      </c>
      <c r="AS448" s="176">
        <f t="shared" si="490"/>
        <v>0</v>
      </c>
      <c r="AT448" s="176">
        <f t="shared" si="490"/>
        <v>0</v>
      </c>
      <c r="AU448" s="176">
        <f t="shared" si="490"/>
        <v>0</v>
      </c>
      <c r="AV448" s="176">
        <f t="shared" si="490"/>
        <v>0</v>
      </c>
      <c r="AW448" s="176">
        <f t="shared" si="490"/>
        <v>0</v>
      </c>
      <c r="AX448" s="176">
        <f t="shared" si="490"/>
        <v>0</v>
      </c>
      <c r="AY448" s="176">
        <f t="shared" si="490"/>
        <v>0</v>
      </c>
      <c r="AZ448" s="176">
        <f t="shared" si="490"/>
        <v>0</v>
      </c>
      <c r="BA448" s="176">
        <f t="shared" si="490"/>
        <v>0</v>
      </c>
      <c r="BB448" s="176">
        <f t="shared" si="490"/>
        <v>0</v>
      </c>
      <c r="BC448" s="176">
        <f t="shared" si="490"/>
        <v>0</v>
      </c>
      <c r="BD448" s="176">
        <f t="shared" si="490"/>
        <v>0</v>
      </c>
      <c r="BE448" s="176">
        <f t="shared" si="490"/>
        <v>0</v>
      </c>
      <c r="BF448" s="176">
        <f t="shared" si="490"/>
        <v>0</v>
      </c>
      <c r="BG448" s="176">
        <f t="shared" ref="BG448:BV463" si="494">+NORMDIST($H448,BG$12,BG$13,FALSE)</f>
        <v>0</v>
      </c>
      <c r="BH448" s="176">
        <f t="shared" si="494"/>
        <v>0</v>
      </c>
      <c r="BI448" s="176">
        <f t="shared" si="494"/>
        <v>0</v>
      </c>
      <c r="BJ448" s="176">
        <f t="shared" si="494"/>
        <v>0</v>
      </c>
      <c r="BK448" s="176">
        <f t="shared" si="494"/>
        <v>0</v>
      </c>
      <c r="BL448" s="176">
        <f t="shared" si="494"/>
        <v>0</v>
      </c>
      <c r="BM448" s="176">
        <f t="shared" si="494"/>
        <v>0</v>
      </c>
      <c r="BN448" s="176">
        <f t="shared" si="494"/>
        <v>0</v>
      </c>
      <c r="BO448" s="176">
        <f t="shared" si="494"/>
        <v>0</v>
      </c>
      <c r="BP448" s="176">
        <f t="shared" si="494"/>
        <v>0</v>
      </c>
      <c r="BQ448" s="176">
        <f t="shared" si="494"/>
        <v>0</v>
      </c>
      <c r="BR448" s="176">
        <f t="shared" si="494"/>
        <v>0</v>
      </c>
      <c r="BS448" s="176">
        <f t="shared" si="494"/>
        <v>0</v>
      </c>
      <c r="BT448" s="176">
        <f t="shared" si="494"/>
        <v>0</v>
      </c>
      <c r="BU448" s="176">
        <f t="shared" si="494"/>
        <v>0</v>
      </c>
      <c r="BV448" s="176">
        <f t="shared" si="494"/>
        <v>0</v>
      </c>
      <c r="BW448" s="176">
        <f t="shared" si="488"/>
        <v>0</v>
      </c>
      <c r="BX448" s="176">
        <f t="shared" si="488"/>
        <v>0</v>
      </c>
      <c r="BY448" s="176">
        <f t="shared" si="488"/>
        <v>0</v>
      </c>
      <c r="BZ448" s="176">
        <f t="shared" si="488"/>
        <v>0</v>
      </c>
      <c r="CA448" s="176">
        <f t="shared" si="488"/>
        <v>0</v>
      </c>
      <c r="CB448" s="176">
        <f t="shared" si="488"/>
        <v>0</v>
      </c>
      <c r="CC448" s="176">
        <f t="shared" si="488"/>
        <v>0</v>
      </c>
      <c r="CD448" s="176">
        <f t="shared" si="488"/>
        <v>0</v>
      </c>
      <c r="CE448" s="176">
        <f t="shared" si="488"/>
        <v>0</v>
      </c>
      <c r="CF448" s="176">
        <f t="shared" si="488"/>
        <v>0</v>
      </c>
      <c r="CG448" s="176">
        <f t="shared" si="488"/>
        <v>0</v>
      </c>
      <c r="CH448" s="176">
        <f t="shared" si="488"/>
        <v>0</v>
      </c>
      <c r="CI448" s="176">
        <f t="shared" si="488"/>
        <v>0</v>
      </c>
      <c r="CJ448" s="176">
        <f t="shared" si="488"/>
        <v>0</v>
      </c>
      <c r="CK448" s="176">
        <f t="shared" si="488"/>
        <v>0</v>
      </c>
      <c r="CL448" s="176">
        <f t="shared" si="488"/>
        <v>0</v>
      </c>
      <c r="CM448" s="176">
        <f t="shared" si="476"/>
        <v>0</v>
      </c>
      <c r="CN448" s="176">
        <f t="shared" si="476"/>
        <v>0</v>
      </c>
      <c r="CO448" s="176">
        <f t="shared" si="476"/>
        <v>0</v>
      </c>
      <c r="CP448" s="176">
        <f t="shared" si="476"/>
        <v>0</v>
      </c>
      <c r="CQ448" s="176">
        <f t="shared" si="476"/>
        <v>0</v>
      </c>
      <c r="CR448" s="176">
        <f t="shared" si="476"/>
        <v>0</v>
      </c>
      <c r="CS448" s="176">
        <f t="shared" si="476"/>
        <v>0</v>
      </c>
      <c r="CT448" s="176">
        <f t="shared" ref="CT448:DB448" si="495">+NORMDIST($H448,CT$12,CT$13,FALSE)</f>
        <v>0</v>
      </c>
      <c r="CU448" s="176">
        <f t="shared" si="495"/>
        <v>0</v>
      </c>
      <c r="CV448" s="176">
        <f t="shared" si="495"/>
        <v>0</v>
      </c>
      <c r="CW448" s="176">
        <f t="shared" si="495"/>
        <v>0</v>
      </c>
      <c r="CX448" s="176">
        <f t="shared" si="495"/>
        <v>0</v>
      </c>
      <c r="CY448" s="176">
        <f t="shared" si="495"/>
        <v>0</v>
      </c>
      <c r="CZ448" s="176">
        <f t="shared" si="495"/>
        <v>0</v>
      </c>
      <c r="DA448" s="176">
        <f t="shared" si="495"/>
        <v>0</v>
      </c>
      <c r="DB448" s="176">
        <f t="shared" si="495"/>
        <v>0</v>
      </c>
      <c r="DC448" s="176">
        <f t="shared" si="480"/>
        <v>0</v>
      </c>
      <c r="DD448" s="176">
        <f t="shared" si="480"/>
        <v>0</v>
      </c>
      <c r="DE448" s="176">
        <f t="shared" si="480"/>
        <v>0</v>
      </c>
      <c r="DF448" s="176">
        <f t="shared" si="480"/>
        <v>0</v>
      </c>
    </row>
    <row r="449" spans="2:110" ht="12.75" customHeight="1" x14ac:dyDescent="0.25">
      <c r="B449" s="174"/>
      <c r="C449" s="174"/>
      <c r="D449" s="174">
        <f t="shared" si="455"/>
        <v>0</v>
      </c>
      <c r="E449"/>
      <c r="F449"/>
      <c r="G449" s="177">
        <v>436</v>
      </c>
      <c r="H449" s="176">
        <f t="shared" si="456"/>
        <v>67.602604660033919</v>
      </c>
      <c r="I449" s="176">
        <f t="shared" si="457"/>
        <v>0</v>
      </c>
      <c r="K449" s="176">
        <f t="shared" ref="K449:Z464" si="496">+NORMDIST($H449,K$12,K$13,FALSE)</f>
        <v>0</v>
      </c>
      <c r="L449" s="176">
        <f t="shared" si="496"/>
        <v>0</v>
      </c>
      <c r="M449" s="176">
        <f t="shared" si="496"/>
        <v>0</v>
      </c>
      <c r="N449" s="176">
        <f t="shared" si="496"/>
        <v>0</v>
      </c>
      <c r="O449" s="176">
        <f t="shared" si="496"/>
        <v>0</v>
      </c>
      <c r="P449" s="176">
        <f t="shared" si="496"/>
        <v>0</v>
      </c>
      <c r="Q449" s="176">
        <f t="shared" si="496"/>
        <v>0</v>
      </c>
      <c r="R449" s="176">
        <f t="shared" si="496"/>
        <v>0</v>
      </c>
      <c r="S449" s="176">
        <f t="shared" si="496"/>
        <v>0</v>
      </c>
      <c r="T449" s="176">
        <f t="shared" si="496"/>
        <v>0</v>
      </c>
      <c r="U449" s="176">
        <f t="shared" si="496"/>
        <v>0</v>
      </c>
      <c r="V449" s="176">
        <f t="shared" si="496"/>
        <v>0</v>
      </c>
      <c r="W449" s="176">
        <f t="shared" si="496"/>
        <v>0</v>
      </c>
      <c r="X449" s="176">
        <f t="shared" si="496"/>
        <v>0</v>
      </c>
      <c r="Y449" s="176">
        <f t="shared" si="496"/>
        <v>0</v>
      </c>
      <c r="Z449" s="176">
        <f t="shared" si="496"/>
        <v>0</v>
      </c>
      <c r="AA449" s="176">
        <f t="shared" ref="AA449:AP464" si="497">+NORMDIST($H449,AA$12,AA$13,FALSE)</f>
        <v>0</v>
      </c>
      <c r="AB449" s="176">
        <f t="shared" si="497"/>
        <v>0</v>
      </c>
      <c r="AC449" s="176">
        <f t="shared" si="497"/>
        <v>0</v>
      </c>
      <c r="AD449" s="176">
        <f t="shared" si="497"/>
        <v>0</v>
      </c>
      <c r="AE449" s="176">
        <f t="shared" si="497"/>
        <v>0</v>
      </c>
      <c r="AF449" s="176">
        <f t="shared" si="497"/>
        <v>0</v>
      </c>
      <c r="AG449" s="176">
        <f t="shared" si="497"/>
        <v>0</v>
      </c>
      <c r="AH449" s="176">
        <f t="shared" si="497"/>
        <v>0</v>
      </c>
      <c r="AI449" s="176">
        <f t="shared" si="497"/>
        <v>0</v>
      </c>
      <c r="AJ449" s="176">
        <f t="shared" si="497"/>
        <v>0</v>
      </c>
      <c r="AK449" s="176">
        <f t="shared" si="497"/>
        <v>0</v>
      </c>
      <c r="AL449" s="176">
        <f t="shared" si="497"/>
        <v>0</v>
      </c>
      <c r="AM449" s="176">
        <f t="shared" si="497"/>
        <v>0</v>
      </c>
      <c r="AN449" s="176">
        <f t="shared" si="497"/>
        <v>0</v>
      </c>
      <c r="AO449" s="176">
        <f t="shared" si="497"/>
        <v>0</v>
      </c>
      <c r="AP449" s="176">
        <f t="shared" si="497"/>
        <v>0</v>
      </c>
      <c r="AQ449" s="176">
        <f t="shared" si="490"/>
        <v>0</v>
      </c>
      <c r="AR449" s="176">
        <f t="shared" si="490"/>
        <v>0</v>
      </c>
      <c r="AS449" s="176">
        <f t="shared" si="490"/>
        <v>0</v>
      </c>
      <c r="AT449" s="176">
        <f t="shared" si="490"/>
        <v>0</v>
      </c>
      <c r="AU449" s="176">
        <f t="shared" si="490"/>
        <v>0</v>
      </c>
      <c r="AV449" s="176">
        <f t="shared" si="490"/>
        <v>0</v>
      </c>
      <c r="AW449" s="176">
        <f t="shared" si="490"/>
        <v>0</v>
      </c>
      <c r="AX449" s="176">
        <f t="shared" si="490"/>
        <v>0</v>
      </c>
      <c r="AY449" s="176">
        <f t="shared" si="490"/>
        <v>0</v>
      </c>
      <c r="AZ449" s="176">
        <f t="shared" si="490"/>
        <v>0</v>
      </c>
      <c r="BA449" s="176">
        <f t="shared" si="490"/>
        <v>0</v>
      </c>
      <c r="BB449" s="176">
        <f t="shared" si="490"/>
        <v>0</v>
      </c>
      <c r="BC449" s="176">
        <f t="shared" si="490"/>
        <v>0</v>
      </c>
      <c r="BD449" s="176">
        <f t="shared" si="490"/>
        <v>0</v>
      </c>
      <c r="BE449" s="176">
        <f t="shared" si="490"/>
        <v>0</v>
      </c>
      <c r="BF449" s="176">
        <f t="shared" si="490"/>
        <v>0</v>
      </c>
      <c r="BG449" s="176">
        <f t="shared" si="494"/>
        <v>0</v>
      </c>
      <c r="BH449" s="176">
        <f t="shared" si="494"/>
        <v>0</v>
      </c>
      <c r="BI449" s="176">
        <f t="shared" si="494"/>
        <v>0</v>
      </c>
      <c r="BJ449" s="176">
        <f t="shared" si="494"/>
        <v>0</v>
      </c>
      <c r="BK449" s="176">
        <f t="shared" si="494"/>
        <v>0</v>
      </c>
      <c r="BL449" s="176">
        <f t="shared" si="494"/>
        <v>0</v>
      </c>
      <c r="BM449" s="176">
        <f t="shared" si="494"/>
        <v>0</v>
      </c>
      <c r="BN449" s="176">
        <f t="shared" si="494"/>
        <v>0</v>
      </c>
      <c r="BO449" s="176">
        <f t="shared" si="494"/>
        <v>0</v>
      </c>
      <c r="BP449" s="176">
        <f t="shared" si="494"/>
        <v>0</v>
      </c>
      <c r="BQ449" s="176">
        <f t="shared" si="494"/>
        <v>0</v>
      </c>
      <c r="BR449" s="176">
        <f t="shared" si="494"/>
        <v>0</v>
      </c>
      <c r="BS449" s="176">
        <f t="shared" si="494"/>
        <v>0</v>
      </c>
      <c r="BT449" s="176">
        <f t="shared" si="494"/>
        <v>0</v>
      </c>
      <c r="BU449" s="176">
        <f t="shared" si="494"/>
        <v>0</v>
      </c>
      <c r="BV449" s="176">
        <f t="shared" si="494"/>
        <v>0</v>
      </c>
      <c r="BW449" s="176">
        <f t="shared" si="488"/>
        <v>0</v>
      </c>
      <c r="BX449" s="176">
        <f t="shared" si="488"/>
        <v>0</v>
      </c>
      <c r="BY449" s="176">
        <f t="shared" si="488"/>
        <v>0</v>
      </c>
      <c r="BZ449" s="176">
        <f t="shared" si="488"/>
        <v>0</v>
      </c>
      <c r="CA449" s="176">
        <f t="shared" si="488"/>
        <v>0</v>
      </c>
      <c r="CB449" s="176">
        <f t="shared" si="488"/>
        <v>0</v>
      </c>
      <c r="CC449" s="176">
        <f t="shared" si="488"/>
        <v>0</v>
      </c>
      <c r="CD449" s="176">
        <f t="shared" si="488"/>
        <v>0</v>
      </c>
      <c r="CE449" s="176">
        <f t="shared" si="488"/>
        <v>0</v>
      </c>
      <c r="CF449" s="176">
        <f t="shared" si="488"/>
        <v>0</v>
      </c>
      <c r="CG449" s="176">
        <f t="shared" si="488"/>
        <v>0</v>
      </c>
      <c r="CH449" s="176">
        <f t="shared" si="488"/>
        <v>0</v>
      </c>
      <c r="CI449" s="176">
        <f t="shared" si="488"/>
        <v>0</v>
      </c>
      <c r="CJ449" s="176">
        <f t="shared" si="488"/>
        <v>0</v>
      </c>
      <c r="CK449" s="176">
        <f t="shared" si="488"/>
        <v>0</v>
      </c>
      <c r="CL449" s="176">
        <f t="shared" si="488"/>
        <v>0</v>
      </c>
      <c r="CM449" s="176">
        <f t="shared" ref="CM449:DB472" si="498">+NORMDIST($H449,CM$12,CM$13,FALSE)</f>
        <v>0</v>
      </c>
      <c r="CN449" s="176">
        <f t="shared" si="498"/>
        <v>0</v>
      </c>
      <c r="CO449" s="176">
        <f t="shared" si="498"/>
        <v>0</v>
      </c>
      <c r="CP449" s="176">
        <f t="shared" si="498"/>
        <v>0</v>
      </c>
      <c r="CQ449" s="176">
        <f t="shared" si="498"/>
        <v>0</v>
      </c>
      <c r="CR449" s="176">
        <f t="shared" si="498"/>
        <v>0</v>
      </c>
      <c r="CS449" s="176">
        <f t="shared" si="498"/>
        <v>0</v>
      </c>
      <c r="CT449" s="176">
        <f t="shared" si="498"/>
        <v>0</v>
      </c>
      <c r="CU449" s="176">
        <f t="shared" si="498"/>
        <v>0</v>
      </c>
      <c r="CV449" s="176">
        <f t="shared" si="498"/>
        <v>0</v>
      </c>
      <c r="CW449" s="176">
        <f t="shared" si="498"/>
        <v>0</v>
      </c>
      <c r="CX449" s="176">
        <f t="shared" si="498"/>
        <v>0</v>
      </c>
      <c r="CY449" s="176">
        <f t="shared" si="498"/>
        <v>0</v>
      </c>
      <c r="CZ449" s="176">
        <f t="shared" si="498"/>
        <v>0</v>
      </c>
      <c r="DA449" s="176">
        <f t="shared" si="498"/>
        <v>0</v>
      </c>
      <c r="DB449" s="176">
        <f t="shared" si="498"/>
        <v>0</v>
      </c>
      <c r="DC449" s="176">
        <f t="shared" si="480"/>
        <v>0</v>
      </c>
      <c r="DD449" s="176">
        <f t="shared" si="480"/>
        <v>0</v>
      </c>
      <c r="DE449" s="176">
        <f t="shared" si="480"/>
        <v>0</v>
      </c>
      <c r="DF449" s="176">
        <f t="shared" si="480"/>
        <v>0</v>
      </c>
    </row>
    <row r="450" spans="2:110" ht="12.75" customHeight="1" x14ac:dyDescent="0.25">
      <c r="B450" s="174"/>
      <c r="C450" s="174"/>
      <c r="D450" s="174">
        <f t="shared" si="455"/>
        <v>0</v>
      </c>
      <c r="E450"/>
      <c r="F450"/>
      <c r="G450" s="177">
        <v>437</v>
      </c>
      <c r="H450" s="176">
        <f t="shared" si="456"/>
        <v>67.75765650558445</v>
      </c>
      <c r="I450" s="176">
        <f t="shared" si="457"/>
        <v>0</v>
      </c>
      <c r="K450" s="176">
        <f t="shared" si="496"/>
        <v>0</v>
      </c>
      <c r="L450" s="176">
        <f t="shared" si="496"/>
        <v>0</v>
      </c>
      <c r="M450" s="176">
        <f t="shared" si="496"/>
        <v>0</v>
      </c>
      <c r="N450" s="176">
        <f t="shared" si="496"/>
        <v>0</v>
      </c>
      <c r="O450" s="176">
        <f t="shared" si="496"/>
        <v>0</v>
      </c>
      <c r="P450" s="176">
        <f t="shared" si="496"/>
        <v>0</v>
      </c>
      <c r="Q450" s="176">
        <f t="shared" si="496"/>
        <v>0</v>
      </c>
      <c r="R450" s="176">
        <f t="shared" si="496"/>
        <v>0</v>
      </c>
      <c r="S450" s="176">
        <f t="shared" si="496"/>
        <v>0</v>
      </c>
      <c r="T450" s="176">
        <f t="shared" si="496"/>
        <v>0</v>
      </c>
      <c r="U450" s="176">
        <f t="shared" si="496"/>
        <v>0</v>
      </c>
      <c r="V450" s="176">
        <f t="shared" si="496"/>
        <v>0</v>
      </c>
      <c r="W450" s="176">
        <f t="shared" si="496"/>
        <v>0</v>
      </c>
      <c r="X450" s="176">
        <f t="shared" si="496"/>
        <v>0</v>
      </c>
      <c r="Y450" s="176">
        <f t="shared" si="496"/>
        <v>0</v>
      </c>
      <c r="Z450" s="176">
        <f t="shared" si="496"/>
        <v>0</v>
      </c>
      <c r="AA450" s="176">
        <f t="shared" si="497"/>
        <v>0</v>
      </c>
      <c r="AB450" s="176">
        <f t="shared" si="497"/>
        <v>0</v>
      </c>
      <c r="AC450" s="176">
        <f t="shared" si="497"/>
        <v>0</v>
      </c>
      <c r="AD450" s="176">
        <f t="shared" si="497"/>
        <v>0</v>
      </c>
      <c r="AE450" s="176">
        <f t="shared" si="497"/>
        <v>0</v>
      </c>
      <c r="AF450" s="176">
        <f t="shared" si="497"/>
        <v>0</v>
      </c>
      <c r="AG450" s="176">
        <f t="shared" si="497"/>
        <v>0</v>
      </c>
      <c r="AH450" s="176">
        <f t="shared" si="497"/>
        <v>0</v>
      </c>
      <c r="AI450" s="176">
        <f t="shared" si="497"/>
        <v>0</v>
      </c>
      <c r="AJ450" s="176">
        <f t="shared" si="497"/>
        <v>0</v>
      </c>
      <c r="AK450" s="176">
        <f t="shared" si="497"/>
        <v>0</v>
      </c>
      <c r="AL450" s="176">
        <f t="shared" si="497"/>
        <v>0</v>
      </c>
      <c r="AM450" s="176">
        <f t="shared" si="497"/>
        <v>0</v>
      </c>
      <c r="AN450" s="176">
        <f t="shared" si="497"/>
        <v>0</v>
      </c>
      <c r="AO450" s="176">
        <f t="shared" si="497"/>
        <v>0</v>
      </c>
      <c r="AP450" s="176">
        <f t="shared" si="497"/>
        <v>0</v>
      </c>
      <c r="AQ450" s="176">
        <f t="shared" si="490"/>
        <v>0</v>
      </c>
      <c r="AR450" s="176">
        <f t="shared" si="490"/>
        <v>0</v>
      </c>
      <c r="AS450" s="176">
        <f t="shared" si="490"/>
        <v>0</v>
      </c>
      <c r="AT450" s="176">
        <f t="shared" si="490"/>
        <v>0</v>
      </c>
      <c r="AU450" s="176">
        <f t="shared" si="490"/>
        <v>0</v>
      </c>
      <c r="AV450" s="176">
        <f t="shared" si="490"/>
        <v>0</v>
      </c>
      <c r="AW450" s="176">
        <f t="shared" si="490"/>
        <v>0</v>
      </c>
      <c r="AX450" s="176">
        <f t="shared" si="490"/>
        <v>0</v>
      </c>
      <c r="AY450" s="176">
        <f t="shared" si="490"/>
        <v>0</v>
      </c>
      <c r="AZ450" s="176">
        <f t="shared" si="490"/>
        <v>0</v>
      </c>
      <c r="BA450" s="176">
        <f t="shared" si="490"/>
        <v>0</v>
      </c>
      <c r="BB450" s="176">
        <f t="shared" si="490"/>
        <v>0</v>
      </c>
      <c r="BC450" s="176">
        <f t="shared" si="490"/>
        <v>0</v>
      </c>
      <c r="BD450" s="176">
        <f t="shared" si="490"/>
        <v>0</v>
      </c>
      <c r="BE450" s="176">
        <f t="shared" si="490"/>
        <v>0</v>
      </c>
      <c r="BF450" s="176">
        <f t="shared" si="490"/>
        <v>0</v>
      </c>
      <c r="BG450" s="176">
        <f t="shared" si="494"/>
        <v>0</v>
      </c>
      <c r="BH450" s="176">
        <f t="shared" si="494"/>
        <v>0</v>
      </c>
      <c r="BI450" s="176">
        <f t="shared" si="494"/>
        <v>0</v>
      </c>
      <c r="BJ450" s="176">
        <f t="shared" si="494"/>
        <v>0</v>
      </c>
      <c r="BK450" s="176">
        <f t="shared" si="494"/>
        <v>0</v>
      </c>
      <c r="BL450" s="176">
        <f t="shared" si="494"/>
        <v>0</v>
      </c>
      <c r="BM450" s="176">
        <f t="shared" si="494"/>
        <v>0</v>
      </c>
      <c r="BN450" s="176">
        <f t="shared" si="494"/>
        <v>0</v>
      </c>
      <c r="BO450" s="176">
        <f t="shared" si="494"/>
        <v>0</v>
      </c>
      <c r="BP450" s="176">
        <f t="shared" si="494"/>
        <v>0</v>
      </c>
      <c r="BQ450" s="176">
        <f t="shared" si="494"/>
        <v>0</v>
      </c>
      <c r="BR450" s="176">
        <f t="shared" si="494"/>
        <v>0</v>
      </c>
      <c r="BS450" s="176">
        <f t="shared" si="494"/>
        <v>0</v>
      </c>
      <c r="BT450" s="176">
        <f t="shared" si="494"/>
        <v>0</v>
      </c>
      <c r="BU450" s="176">
        <f t="shared" si="494"/>
        <v>0</v>
      </c>
      <c r="BV450" s="176">
        <f t="shared" si="494"/>
        <v>0</v>
      </c>
      <c r="BW450" s="176">
        <f t="shared" si="488"/>
        <v>0</v>
      </c>
      <c r="BX450" s="176">
        <f t="shared" si="488"/>
        <v>0</v>
      </c>
      <c r="BY450" s="176">
        <f t="shared" si="488"/>
        <v>0</v>
      </c>
      <c r="BZ450" s="176">
        <f t="shared" si="488"/>
        <v>0</v>
      </c>
      <c r="CA450" s="176">
        <f t="shared" si="488"/>
        <v>0</v>
      </c>
      <c r="CB450" s="176">
        <f t="shared" si="488"/>
        <v>0</v>
      </c>
      <c r="CC450" s="176">
        <f t="shared" si="488"/>
        <v>0</v>
      </c>
      <c r="CD450" s="176">
        <f t="shared" si="488"/>
        <v>0</v>
      </c>
      <c r="CE450" s="176">
        <f t="shared" si="488"/>
        <v>0</v>
      </c>
      <c r="CF450" s="176">
        <f t="shared" si="488"/>
        <v>0</v>
      </c>
      <c r="CG450" s="176">
        <f t="shared" si="488"/>
        <v>0</v>
      </c>
      <c r="CH450" s="176">
        <f t="shared" si="488"/>
        <v>0</v>
      </c>
      <c r="CI450" s="176">
        <f t="shared" si="488"/>
        <v>0</v>
      </c>
      <c r="CJ450" s="176">
        <f t="shared" si="488"/>
        <v>0</v>
      </c>
      <c r="CK450" s="176">
        <f t="shared" si="488"/>
        <v>0</v>
      </c>
      <c r="CL450" s="176">
        <f t="shared" si="488"/>
        <v>0</v>
      </c>
      <c r="CM450" s="176">
        <f t="shared" si="498"/>
        <v>0</v>
      </c>
      <c r="CN450" s="176">
        <f t="shared" si="498"/>
        <v>0</v>
      </c>
      <c r="CO450" s="176">
        <f t="shared" si="498"/>
        <v>0</v>
      </c>
      <c r="CP450" s="176">
        <f t="shared" si="498"/>
        <v>0</v>
      </c>
      <c r="CQ450" s="176">
        <f t="shared" si="498"/>
        <v>0</v>
      </c>
      <c r="CR450" s="176">
        <f t="shared" si="498"/>
        <v>0</v>
      </c>
      <c r="CS450" s="176">
        <f t="shared" si="498"/>
        <v>0</v>
      </c>
      <c r="CT450" s="176">
        <f t="shared" si="498"/>
        <v>0</v>
      </c>
      <c r="CU450" s="176">
        <f t="shared" si="498"/>
        <v>0</v>
      </c>
      <c r="CV450" s="176">
        <f t="shared" si="498"/>
        <v>0</v>
      </c>
      <c r="CW450" s="176">
        <f t="shared" si="480"/>
        <v>0</v>
      </c>
      <c r="CX450" s="176">
        <f t="shared" si="480"/>
        <v>0</v>
      </c>
      <c r="CY450" s="176">
        <f t="shared" si="480"/>
        <v>0</v>
      </c>
      <c r="CZ450" s="176">
        <f t="shared" si="480"/>
        <v>0</v>
      </c>
      <c r="DA450" s="176">
        <f t="shared" si="480"/>
        <v>0</v>
      </c>
      <c r="DB450" s="176">
        <f t="shared" si="480"/>
        <v>0</v>
      </c>
      <c r="DC450" s="176">
        <f t="shared" si="480"/>
        <v>0</v>
      </c>
      <c r="DD450" s="176">
        <f t="shared" si="480"/>
        <v>0</v>
      </c>
      <c r="DE450" s="176">
        <f t="shared" si="480"/>
        <v>0</v>
      </c>
      <c r="DF450" s="176">
        <f t="shared" si="480"/>
        <v>0</v>
      </c>
    </row>
    <row r="451" spans="2:110" ht="12.75" customHeight="1" x14ac:dyDescent="0.25">
      <c r="B451" s="174"/>
      <c r="C451" s="174"/>
      <c r="D451" s="174">
        <f t="shared" si="455"/>
        <v>0</v>
      </c>
      <c r="E451"/>
      <c r="F451"/>
      <c r="G451" s="177">
        <v>438</v>
      </c>
      <c r="H451" s="176">
        <f t="shared" si="456"/>
        <v>67.912708351134981</v>
      </c>
      <c r="I451" s="176">
        <f t="shared" si="457"/>
        <v>0</v>
      </c>
      <c r="K451" s="176">
        <f t="shared" si="496"/>
        <v>0</v>
      </c>
      <c r="L451" s="176">
        <f t="shared" si="496"/>
        <v>0</v>
      </c>
      <c r="M451" s="176">
        <f t="shared" si="496"/>
        <v>0</v>
      </c>
      <c r="N451" s="176">
        <f t="shared" si="496"/>
        <v>0</v>
      </c>
      <c r="O451" s="176">
        <f t="shared" si="496"/>
        <v>0</v>
      </c>
      <c r="P451" s="176">
        <f t="shared" si="496"/>
        <v>0</v>
      </c>
      <c r="Q451" s="176">
        <f t="shared" si="496"/>
        <v>0</v>
      </c>
      <c r="R451" s="176">
        <f t="shared" si="496"/>
        <v>0</v>
      </c>
      <c r="S451" s="176">
        <f t="shared" si="496"/>
        <v>0</v>
      </c>
      <c r="T451" s="176">
        <f t="shared" si="496"/>
        <v>0</v>
      </c>
      <c r="U451" s="176">
        <f t="shared" si="496"/>
        <v>0</v>
      </c>
      <c r="V451" s="176">
        <f t="shared" si="496"/>
        <v>0</v>
      </c>
      <c r="W451" s="176">
        <f t="shared" si="496"/>
        <v>0</v>
      </c>
      <c r="X451" s="176">
        <f t="shared" si="496"/>
        <v>0</v>
      </c>
      <c r="Y451" s="176">
        <f t="shared" si="496"/>
        <v>0</v>
      </c>
      <c r="Z451" s="176">
        <f t="shared" si="496"/>
        <v>0</v>
      </c>
      <c r="AA451" s="176">
        <f t="shared" si="497"/>
        <v>0</v>
      </c>
      <c r="AB451" s="176">
        <f t="shared" si="497"/>
        <v>0</v>
      </c>
      <c r="AC451" s="176">
        <f t="shared" si="497"/>
        <v>0</v>
      </c>
      <c r="AD451" s="176">
        <f t="shared" si="497"/>
        <v>0</v>
      </c>
      <c r="AE451" s="176">
        <f t="shared" si="497"/>
        <v>0</v>
      </c>
      <c r="AF451" s="176">
        <f t="shared" si="497"/>
        <v>0</v>
      </c>
      <c r="AG451" s="176">
        <f t="shared" si="497"/>
        <v>0</v>
      </c>
      <c r="AH451" s="176">
        <f t="shared" si="497"/>
        <v>0</v>
      </c>
      <c r="AI451" s="176">
        <f t="shared" si="497"/>
        <v>0</v>
      </c>
      <c r="AJ451" s="176">
        <f t="shared" si="497"/>
        <v>0</v>
      </c>
      <c r="AK451" s="176">
        <f t="shared" si="497"/>
        <v>0</v>
      </c>
      <c r="AL451" s="176">
        <f t="shared" si="497"/>
        <v>0</v>
      </c>
      <c r="AM451" s="176">
        <f t="shared" si="497"/>
        <v>0</v>
      </c>
      <c r="AN451" s="176">
        <f t="shared" si="497"/>
        <v>0</v>
      </c>
      <c r="AO451" s="176">
        <f t="shared" si="497"/>
        <v>0</v>
      </c>
      <c r="AP451" s="176">
        <f t="shared" si="497"/>
        <v>0</v>
      </c>
      <c r="AQ451" s="176">
        <f t="shared" si="490"/>
        <v>0</v>
      </c>
      <c r="AR451" s="176">
        <f t="shared" si="490"/>
        <v>0</v>
      </c>
      <c r="AS451" s="176">
        <f t="shared" si="490"/>
        <v>0</v>
      </c>
      <c r="AT451" s="176">
        <f t="shared" si="490"/>
        <v>0</v>
      </c>
      <c r="AU451" s="176">
        <f t="shared" si="490"/>
        <v>0</v>
      </c>
      <c r="AV451" s="176">
        <f t="shared" si="490"/>
        <v>0</v>
      </c>
      <c r="AW451" s="176">
        <f t="shared" si="490"/>
        <v>0</v>
      </c>
      <c r="AX451" s="176">
        <f t="shared" si="490"/>
        <v>0</v>
      </c>
      <c r="AY451" s="176">
        <f t="shared" si="490"/>
        <v>0</v>
      </c>
      <c r="AZ451" s="176">
        <f t="shared" si="490"/>
        <v>0</v>
      </c>
      <c r="BA451" s="176">
        <f t="shared" si="490"/>
        <v>0</v>
      </c>
      <c r="BB451" s="176">
        <f t="shared" si="490"/>
        <v>0</v>
      </c>
      <c r="BC451" s="176">
        <f t="shared" si="490"/>
        <v>0</v>
      </c>
      <c r="BD451" s="176">
        <f t="shared" si="490"/>
        <v>0</v>
      </c>
      <c r="BE451" s="176">
        <f t="shared" si="490"/>
        <v>0</v>
      </c>
      <c r="BF451" s="176">
        <f t="shared" si="490"/>
        <v>0</v>
      </c>
      <c r="BG451" s="176">
        <f t="shared" si="494"/>
        <v>0</v>
      </c>
      <c r="BH451" s="176">
        <f t="shared" si="494"/>
        <v>0</v>
      </c>
      <c r="BI451" s="176">
        <f t="shared" si="494"/>
        <v>0</v>
      </c>
      <c r="BJ451" s="176">
        <f t="shared" si="494"/>
        <v>0</v>
      </c>
      <c r="BK451" s="176">
        <f t="shared" si="494"/>
        <v>0</v>
      </c>
      <c r="BL451" s="176">
        <f t="shared" si="494"/>
        <v>0</v>
      </c>
      <c r="BM451" s="176">
        <f t="shared" si="494"/>
        <v>0</v>
      </c>
      <c r="BN451" s="176">
        <f t="shared" si="494"/>
        <v>0</v>
      </c>
      <c r="BO451" s="176">
        <f t="shared" si="494"/>
        <v>0</v>
      </c>
      <c r="BP451" s="176">
        <f t="shared" si="494"/>
        <v>0</v>
      </c>
      <c r="BQ451" s="176">
        <f t="shared" si="494"/>
        <v>0</v>
      </c>
      <c r="BR451" s="176">
        <f t="shared" si="494"/>
        <v>0</v>
      </c>
      <c r="BS451" s="176">
        <f t="shared" si="494"/>
        <v>0</v>
      </c>
      <c r="BT451" s="176">
        <f t="shared" si="494"/>
        <v>0</v>
      </c>
      <c r="BU451" s="176">
        <f t="shared" si="494"/>
        <v>0</v>
      </c>
      <c r="BV451" s="176">
        <f t="shared" si="494"/>
        <v>0</v>
      </c>
      <c r="BW451" s="176">
        <f t="shared" si="488"/>
        <v>0</v>
      </c>
      <c r="BX451" s="176">
        <f t="shared" si="488"/>
        <v>0</v>
      </c>
      <c r="BY451" s="176">
        <f t="shared" si="488"/>
        <v>0</v>
      </c>
      <c r="BZ451" s="176">
        <f t="shared" si="488"/>
        <v>0</v>
      </c>
      <c r="CA451" s="176">
        <f t="shared" si="488"/>
        <v>0</v>
      </c>
      <c r="CB451" s="176">
        <f t="shared" si="488"/>
        <v>0</v>
      </c>
      <c r="CC451" s="176">
        <f t="shared" si="488"/>
        <v>0</v>
      </c>
      <c r="CD451" s="176">
        <f t="shared" si="488"/>
        <v>0</v>
      </c>
      <c r="CE451" s="176">
        <f t="shared" si="488"/>
        <v>0</v>
      </c>
      <c r="CF451" s="176">
        <f t="shared" si="488"/>
        <v>0</v>
      </c>
      <c r="CG451" s="176">
        <f t="shared" si="488"/>
        <v>0</v>
      </c>
      <c r="CH451" s="176">
        <f t="shared" si="488"/>
        <v>0</v>
      </c>
      <c r="CI451" s="176">
        <f t="shared" si="488"/>
        <v>0</v>
      </c>
      <c r="CJ451" s="176">
        <f t="shared" si="488"/>
        <v>0</v>
      </c>
      <c r="CK451" s="176">
        <f t="shared" si="488"/>
        <v>0</v>
      </c>
      <c r="CL451" s="176">
        <f t="shared" si="488"/>
        <v>0</v>
      </c>
      <c r="CM451" s="176">
        <f t="shared" si="498"/>
        <v>0</v>
      </c>
      <c r="CN451" s="176">
        <f t="shared" si="498"/>
        <v>0</v>
      </c>
      <c r="CO451" s="176">
        <f t="shared" si="498"/>
        <v>0</v>
      </c>
      <c r="CP451" s="176">
        <f t="shared" si="498"/>
        <v>0</v>
      </c>
      <c r="CQ451" s="176">
        <f t="shared" si="498"/>
        <v>0</v>
      </c>
      <c r="CR451" s="176">
        <f t="shared" si="498"/>
        <v>0</v>
      </c>
      <c r="CS451" s="176">
        <f t="shared" si="498"/>
        <v>0</v>
      </c>
      <c r="CT451" s="176">
        <f t="shared" si="498"/>
        <v>0</v>
      </c>
      <c r="CU451" s="176">
        <f t="shared" si="498"/>
        <v>0</v>
      </c>
      <c r="CV451" s="176">
        <f t="shared" si="498"/>
        <v>0</v>
      </c>
      <c r="CW451" s="176">
        <f t="shared" si="480"/>
        <v>0</v>
      </c>
      <c r="CX451" s="176">
        <f t="shared" si="480"/>
        <v>0</v>
      </c>
      <c r="CY451" s="176">
        <f t="shared" si="480"/>
        <v>0</v>
      </c>
      <c r="CZ451" s="176">
        <f t="shared" si="480"/>
        <v>0</v>
      </c>
      <c r="DA451" s="176">
        <f t="shared" si="480"/>
        <v>0</v>
      </c>
      <c r="DB451" s="176">
        <f t="shared" si="480"/>
        <v>0</v>
      </c>
      <c r="DC451" s="176">
        <f t="shared" si="480"/>
        <v>0</v>
      </c>
      <c r="DD451" s="176">
        <f t="shared" si="480"/>
        <v>0</v>
      </c>
      <c r="DE451" s="176">
        <f t="shared" si="480"/>
        <v>0</v>
      </c>
      <c r="DF451" s="176">
        <f t="shared" si="480"/>
        <v>0</v>
      </c>
    </row>
    <row r="452" spans="2:110" ht="12.75" customHeight="1" x14ac:dyDescent="0.25">
      <c r="B452" s="174"/>
      <c r="C452" s="174"/>
      <c r="D452" s="174">
        <f t="shared" si="455"/>
        <v>0</v>
      </c>
      <c r="E452"/>
      <c r="F452"/>
      <c r="G452" s="177">
        <v>439</v>
      </c>
      <c r="H452" s="176">
        <f t="shared" si="456"/>
        <v>68.067760196685526</v>
      </c>
      <c r="I452" s="176">
        <f t="shared" si="457"/>
        <v>0</v>
      </c>
      <c r="K452" s="176">
        <f t="shared" si="496"/>
        <v>0</v>
      </c>
      <c r="L452" s="176">
        <f t="shared" si="496"/>
        <v>0</v>
      </c>
      <c r="M452" s="176">
        <f t="shared" si="496"/>
        <v>0</v>
      </c>
      <c r="N452" s="176">
        <f t="shared" si="496"/>
        <v>0</v>
      </c>
      <c r="O452" s="176">
        <f t="shared" si="496"/>
        <v>0</v>
      </c>
      <c r="P452" s="176">
        <f t="shared" si="496"/>
        <v>0</v>
      </c>
      <c r="Q452" s="176">
        <f t="shared" si="496"/>
        <v>0</v>
      </c>
      <c r="R452" s="176">
        <f t="shared" si="496"/>
        <v>0</v>
      </c>
      <c r="S452" s="176">
        <f t="shared" si="496"/>
        <v>0</v>
      </c>
      <c r="T452" s="176">
        <f t="shared" si="496"/>
        <v>0</v>
      </c>
      <c r="U452" s="176">
        <f t="shared" si="496"/>
        <v>0</v>
      </c>
      <c r="V452" s="176">
        <f t="shared" si="496"/>
        <v>0</v>
      </c>
      <c r="W452" s="176">
        <f t="shared" si="496"/>
        <v>0</v>
      </c>
      <c r="X452" s="176">
        <f t="shared" si="496"/>
        <v>0</v>
      </c>
      <c r="Y452" s="176">
        <f t="shared" si="496"/>
        <v>0</v>
      </c>
      <c r="Z452" s="176">
        <f t="shared" si="496"/>
        <v>0</v>
      </c>
      <c r="AA452" s="176">
        <f t="shared" si="497"/>
        <v>0</v>
      </c>
      <c r="AB452" s="176">
        <f t="shared" si="497"/>
        <v>0</v>
      </c>
      <c r="AC452" s="176">
        <f t="shared" si="497"/>
        <v>0</v>
      </c>
      <c r="AD452" s="176">
        <f t="shared" si="497"/>
        <v>0</v>
      </c>
      <c r="AE452" s="176">
        <f t="shared" si="497"/>
        <v>0</v>
      </c>
      <c r="AF452" s="176">
        <f t="shared" si="497"/>
        <v>0</v>
      </c>
      <c r="AG452" s="176">
        <f t="shared" si="497"/>
        <v>0</v>
      </c>
      <c r="AH452" s="176">
        <f t="shared" si="497"/>
        <v>0</v>
      </c>
      <c r="AI452" s="176">
        <f t="shared" si="497"/>
        <v>0</v>
      </c>
      <c r="AJ452" s="176">
        <f t="shared" si="497"/>
        <v>0</v>
      </c>
      <c r="AK452" s="176">
        <f t="shared" si="497"/>
        <v>0</v>
      </c>
      <c r="AL452" s="176">
        <f t="shared" si="497"/>
        <v>0</v>
      </c>
      <c r="AM452" s="176">
        <f t="shared" si="497"/>
        <v>0</v>
      </c>
      <c r="AN452" s="176">
        <f t="shared" si="497"/>
        <v>0</v>
      </c>
      <c r="AO452" s="176">
        <f t="shared" si="497"/>
        <v>0</v>
      </c>
      <c r="AP452" s="176">
        <f t="shared" si="497"/>
        <v>0</v>
      </c>
      <c r="AQ452" s="176">
        <f t="shared" si="490"/>
        <v>0</v>
      </c>
      <c r="AR452" s="176">
        <f t="shared" si="490"/>
        <v>0</v>
      </c>
      <c r="AS452" s="176">
        <f t="shared" si="490"/>
        <v>0</v>
      </c>
      <c r="AT452" s="176">
        <f t="shared" si="490"/>
        <v>0</v>
      </c>
      <c r="AU452" s="176">
        <f t="shared" si="490"/>
        <v>0</v>
      </c>
      <c r="AV452" s="176">
        <f t="shared" si="490"/>
        <v>0</v>
      </c>
      <c r="AW452" s="176">
        <f t="shared" si="490"/>
        <v>0</v>
      </c>
      <c r="AX452" s="176">
        <f t="shared" si="490"/>
        <v>0</v>
      </c>
      <c r="AY452" s="176">
        <f t="shared" si="490"/>
        <v>0</v>
      </c>
      <c r="AZ452" s="176">
        <f t="shared" si="490"/>
        <v>0</v>
      </c>
      <c r="BA452" s="176">
        <f t="shared" si="490"/>
        <v>0</v>
      </c>
      <c r="BB452" s="176">
        <f t="shared" si="490"/>
        <v>0</v>
      </c>
      <c r="BC452" s="176">
        <f t="shared" si="490"/>
        <v>0</v>
      </c>
      <c r="BD452" s="176">
        <f t="shared" si="490"/>
        <v>0</v>
      </c>
      <c r="BE452" s="176">
        <f t="shared" si="490"/>
        <v>0</v>
      </c>
      <c r="BF452" s="176">
        <f t="shared" si="490"/>
        <v>0</v>
      </c>
      <c r="BG452" s="176">
        <f t="shared" si="494"/>
        <v>0</v>
      </c>
      <c r="BH452" s="176">
        <f t="shared" si="494"/>
        <v>0</v>
      </c>
      <c r="BI452" s="176">
        <f t="shared" si="494"/>
        <v>0</v>
      </c>
      <c r="BJ452" s="176">
        <f t="shared" si="494"/>
        <v>0</v>
      </c>
      <c r="BK452" s="176">
        <f t="shared" si="494"/>
        <v>0</v>
      </c>
      <c r="BL452" s="176">
        <f t="shared" si="494"/>
        <v>0</v>
      </c>
      <c r="BM452" s="176">
        <f t="shared" si="494"/>
        <v>0</v>
      </c>
      <c r="BN452" s="176">
        <f t="shared" si="494"/>
        <v>0</v>
      </c>
      <c r="BO452" s="176">
        <f t="shared" si="494"/>
        <v>0</v>
      </c>
      <c r="BP452" s="176">
        <f t="shared" si="494"/>
        <v>0</v>
      </c>
      <c r="BQ452" s="176">
        <f t="shared" si="494"/>
        <v>0</v>
      </c>
      <c r="BR452" s="176">
        <f t="shared" si="494"/>
        <v>0</v>
      </c>
      <c r="BS452" s="176">
        <f t="shared" si="494"/>
        <v>0</v>
      </c>
      <c r="BT452" s="176">
        <f t="shared" si="494"/>
        <v>0</v>
      </c>
      <c r="BU452" s="176">
        <f t="shared" si="494"/>
        <v>0</v>
      </c>
      <c r="BV452" s="176">
        <f t="shared" si="494"/>
        <v>0</v>
      </c>
      <c r="BW452" s="176">
        <f t="shared" si="488"/>
        <v>0</v>
      </c>
      <c r="BX452" s="176">
        <f t="shared" si="488"/>
        <v>0</v>
      </c>
      <c r="BY452" s="176">
        <f t="shared" si="488"/>
        <v>0</v>
      </c>
      <c r="BZ452" s="176">
        <f t="shared" si="488"/>
        <v>0</v>
      </c>
      <c r="CA452" s="176">
        <f t="shared" si="488"/>
        <v>0</v>
      </c>
      <c r="CB452" s="176">
        <f t="shared" si="488"/>
        <v>0</v>
      </c>
      <c r="CC452" s="176">
        <f t="shared" si="488"/>
        <v>0</v>
      </c>
      <c r="CD452" s="176">
        <f t="shared" si="488"/>
        <v>0</v>
      </c>
      <c r="CE452" s="176">
        <f t="shared" si="488"/>
        <v>0</v>
      </c>
      <c r="CF452" s="176">
        <f t="shared" si="488"/>
        <v>0</v>
      </c>
      <c r="CG452" s="176">
        <f t="shared" si="488"/>
        <v>0</v>
      </c>
      <c r="CH452" s="176">
        <f t="shared" si="488"/>
        <v>0</v>
      </c>
      <c r="CI452" s="176">
        <f t="shared" si="488"/>
        <v>0</v>
      </c>
      <c r="CJ452" s="176">
        <f t="shared" si="488"/>
        <v>0</v>
      </c>
      <c r="CK452" s="176">
        <f t="shared" si="488"/>
        <v>0</v>
      </c>
      <c r="CL452" s="176">
        <f t="shared" si="488"/>
        <v>0</v>
      </c>
      <c r="CM452" s="176">
        <f t="shared" si="498"/>
        <v>0</v>
      </c>
      <c r="CN452" s="176">
        <f t="shared" si="498"/>
        <v>0</v>
      </c>
      <c r="CO452" s="176">
        <f t="shared" si="498"/>
        <v>0</v>
      </c>
      <c r="CP452" s="176">
        <f t="shared" si="498"/>
        <v>0</v>
      </c>
      <c r="CQ452" s="176">
        <f t="shared" si="498"/>
        <v>0</v>
      </c>
      <c r="CR452" s="176">
        <f t="shared" si="498"/>
        <v>0</v>
      </c>
      <c r="CS452" s="176">
        <f t="shared" si="498"/>
        <v>0</v>
      </c>
      <c r="CT452" s="176">
        <f t="shared" si="498"/>
        <v>0</v>
      </c>
      <c r="CU452" s="176">
        <f t="shared" si="498"/>
        <v>0</v>
      </c>
      <c r="CV452" s="176">
        <f t="shared" si="498"/>
        <v>0</v>
      </c>
      <c r="CW452" s="176">
        <f t="shared" si="480"/>
        <v>0</v>
      </c>
      <c r="CX452" s="176">
        <f t="shared" si="480"/>
        <v>0</v>
      </c>
      <c r="CY452" s="176">
        <f t="shared" si="480"/>
        <v>0</v>
      </c>
      <c r="CZ452" s="176">
        <f t="shared" si="480"/>
        <v>0</v>
      </c>
      <c r="DA452" s="176">
        <f t="shared" si="480"/>
        <v>0</v>
      </c>
      <c r="DB452" s="176">
        <f t="shared" si="480"/>
        <v>0</v>
      </c>
      <c r="DC452" s="176">
        <f t="shared" si="480"/>
        <v>0</v>
      </c>
      <c r="DD452" s="176">
        <f t="shared" si="480"/>
        <v>0</v>
      </c>
      <c r="DE452" s="176">
        <f t="shared" si="480"/>
        <v>0</v>
      </c>
      <c r="DF452" s="176">
        <f t="shared" si="480"/>
        <v>0</v>
      </c>
    </row>
    <row r="453" spans="2:110" ht="12.75" customHeight="1" x14ac:dyDescent="0.25">
      <c r="B453" s="174"/>
      <c r="C453" s="174"/>
      <c r="D453" s="174">
        <f t="shared" si="455"/>
        <v>0</v>
      </c>
      <c r="E453"/>
      <c r="F453"/>
      <c r="G453" s="177">
        <v>440</v>
      </c>
      <c r="H453" s="176">
        <f t="shared" si="456"/>
        <v>68.222812042236058</v>
      </c>
      <c r="I453" s="176">
        <f t="shared" si="457"/>
        <v>0</v>
      </c>
      <c r="K453" s="176">
        <f t="shared" si="496"/>
        <v>0</v>
      </c>
      <c r="L453" s="176">
        <f t="shared" si="496"/>
        <v>0</v>
      </c>
      <c r="M453" s="176">
        <f t="shared" si="496"/>
        <v>0</v>
      </c>
      <c r="N453" s="176">
        <f t="shared" si="496"/>
        <v>0</v>
      </c>
      <c r="O453" s="176">
        <f t="shared" si="496"/>
        <v>0</v>
      </c>
      <c r="P453" s="176">
        <f t="shared" si="496"/>
        <v>0</v>
      </c>
      <c r="Q453" s="176">
        <f t="shared" si="496"/>
        <v>0</v>
      </c>
      <c r="R453" s="176">
        <f t="shared" si="496"/>
        <v>0</v>
      </c>
      <c r="S453" s="176">
        <f t="shared" si="496"/>
        <v>0</v>
      </c>
      <c r="T453" s="176">
        <f t="shared" si="496"/>
        <v>0</v>
      </c>
      <c r="U453" s="176">
        <f t="shared" si="496"/>
        <v>0</v>
      </c>
      <c r="V453" s="176">
        <f t="shared" si="496"/>
        <v>0</v>
      </c>
      <c r="W453" s="176">
        <f t="shared" si="496"/>
        <v>0</v>
      </c>
      <c r="X453" s="176">
        <f t="shared" si="496"/>
        <v>0</v>
      </c>
      <c r="Y453" s="176">
        <f t="shared" si="496"/>
        <v>0</v>
      </c>
      <c r="Z453" s="176">
        <f t="shared" si="496"/>
        <v>0</v>
      </c>
      <c r="AA453" s="176">
        <f t="shared" si="497"/>
        <v>0</v>
      </c>
      <c r="AB453" s="176">
        <f t="shared" si="497"/>
        <v>0</v>
      </c>
      <c r="AC453" s="176">
        <f t="shared" si="497"/>
        <v>0</v>
      </c>
      <c r="AD453" s="176">
        <f t="shared" si="497"/>
        <v>0</v>
      </c>
      <c r="AE453" s="176">
        <f t="shared" si="497"/>
        <v>0</v>
      </c>
      <c r="AF453" s="176">
        <f t="shared" si="497"/>
        <v>0</v>
      </c>
      <c r="AG453" s="176">
        <f t="shared" si="497"/>
        <v>0</v>
      </c>
      <c r="AH453" s="176">
        <f t="shared" si="497"/>
        <v>0</v>
      </c>
      <c r="AI453" s="176">
        <f t="shared" si="497"/>
        <v>0</v>
      </c>
      <c r="AJ453" s="176">
        <f t="shared" si="497"/>
        <v>0</v>
      </c>
      <c r="AK453" s="176">
        <f t="shared" si="497"/>
        <v>0</v>
      </c>
      <c r="AL453" s="176">
        <f t="shared" si="497"/>
        <v>0</v>
      </c>
      <c r="AM453" s="176">
        <f t="shared" si="497"/>
        <v>0</v>
      </c>
      <c r="AN453" s="176">
        <f t="shared" si="497"/>
        <v>0</v>
      </c>
      <c r="AO453" s="176">
        <f t="shared" si="497"/>
        <v>0</v>
      </c>
      <c r="AP453" s="176">
        <f t="shared" si="497"/>
        <v>0</v>
      </c>
      <c r="AQ453" s="176">
        <f t="shared" si="490"/>
        <v>0</v>
      </c>
      <c r="AR453" s="176">
        <f t="shared" si="490"/>
        <v>0</v>
      </c>
      <c r="AS453" s="176">
        <f t="shared" si="490"/>
        <v>0</v>
      </c>
      <c r="AT453" s="176">
        <f t="shared" si="490"/>
        <v>0</v>
      </c>
      <c r="AU453" s="176">
        <f t="shared" si="490"/>
        <v>0</v>
      </c>
      <c r="AV453" s="176">
        <f t="shared" si="490"/>
        <v>0</v>
      </c>
      <c r="AW453" s="176">
        <f t="shared" si="490"/>
        <v>0</v>
      </c>
      <c r="AX453" s="176">
        <f t="shared" si="490"/>
        <v>0</v>
      </c>
      <c r="AY453" s="176">
        <f t="shared" si="490"/>
        <v>0</v>
      </c>
      <c r="AZ453" s="176">
        <f t="shared" si="490"/>
        <v>0</v>
      </c>
      <c r="BA453" s="176">
        <f t="shared" si="490"/>
        <v>0</v>
      </c>
      <c r="BB453" s="176">
        <f t="shared" si="490"/>
        <v>0</v>
      </c>
      <c r="BC453" s="176">
        <f t="shared" si="490"/>
        <v>0</v>
      </c>
      <c r="BD453" s="176">
        <f t="shared" si="490"/>
        <v>0</v>
      </c>
      <c r="BE453" s="176">
        <f t="shared" si="490"/>
        <v>0</v>
      </c>
      <c r="BF453" s="176">
        <f t="shared" si="490"/>
        <v>0</v>
      </c>
      <c r="BG453" s="176">
        <f t="shared" si="494"/>
        <v>0</v>
      </c>
      <c r="BH453" s="176">
        <f t="shared" si="494"/>
        <v>0</v>
      </c>
      <c r="BI453" s="176">
        <f t="shared" si="494"/>
        <v>0</v>
      </c>
      <c r="BJ453" s="176">
        <f t="shared" si="494"/>
        <v>0</v>
      </c>
      <c r="BK453" s="176">
        <f t="shared" si="494"/>
        <v>0</v>
      </c>
      <c r="BL453" s="176">
        <f t="shared" si="494"/>
        <v>0</v>
      </c>
      <c r="BM453" s="176">
        <f t="shared" si="494"/>
        <v>0</v>
      </c>
      <c r="BN453" s="176">
        <f t="shared" si="494"/>
        <v>0</v>
      </c>
      <c r="BO453" s="176">
        <f t="shared" si="494"/>
        <v>0</v>
      </c>
      <c r="BP453" s="176">
        <f t="shared" si="494"/>
        <v>0</v>
      </c>
      <c r="BQ453" s="176">
        <f t="shared" si="494"/>
        <v>0</v>
      </c>
      <c r="BR453" s="176">
        <f t="shared" si="494"/>
        <v>0</v>
      </c>
      <c r="BS453" s="176">
        <f t="shared" si="494"/>
        <v>0</v>
      </c>
      <c r="BT453" s="176">
        <f t="shared" si="494"/>
        <v>0</v>
      </c>
      <c r="BU453" s="176">
        <f t="shared" si="494"/>
        <v>0</v>
      </c>
      <c r="BV453" s="176">
        <f t="shared" si="494"/>
        <v>0</v>
      </c>
      <c r="BW453" s="176">
        <f t="shared" si="488"/>
        <v>0</v>
      </c>
      <c r="BX453" s="176">
        <f t="shared" si="488"/>
        <v>0</v>
      </c>
      <c r="BY453" s="176">
        <f t="shared" si="488"/>
        <v>0</v>
      </c>
      <c r="BZ453" s="176">
        <f t="shared" si="488"/>
        <v>0</v>
      </c>
      <c r="CA453" s="176">
        <f t="shared" si="488"/>
        <v>0</v>
      </c>
      <c r="CB453" s="176">
        <f t="shared" si="488"/>
        <v>0</v>
      </c>
      <c r="CC453" s="176">
        <f t="shared" si="488"/>
        <v>0</v>
      </c>
      <c r="CD453" s="176">
        <f t="shared" si="488"/>
        <v>0</v>
      </c>
      <c r="CE453" s="176">
        <f t="shared" si="488"/>
        <v>0</v>
      </c>
      <c r="CF453" s="176">
        <f t="shared" si="488"/>
        <v>0</v>
      </c>
      <c r="CG453" s="176">
        <f t="shared" si="488"/>
        <v>0</v>
      </c>
      <c r="CH453" s="176">
        <f t="shared" si="488"/>
        <v>0</v>
      </c>
      <c r="CI453" s="176">
        <f t="shared" si="488"/>
        <v>0</v>
      </c>
      <c r="CJ453" s="176">
        <f t="shared" si="488"/>
        <v>0</v>
      </c>
      <c r="CK453" s="176">
        <f t="shared" si="488"/>
        <v>0</v>
      </c>
      <c r="CL453" s="176">
        <f t="shared" si="488"/>
        <v>0</v>
      </c>
      <c r="CM453" s="176">
        <f t="shared" si="498"/>
        <v>0</v>
      </c>
      <c r="CN453" s="176">
        <f t="shared" si="498"/>
        <v>0</v>
      </c>
      <c r="CO453" s="176">
        <f t="shared" si="498"/>
        <v>0</v>
      </c>
      <c r="CP453" s="176">
        <f t="shared" si="498"/>
        <v>0</v>
      </c>
      <c r="CQ453" s="176">
        <f t="shared" si="498"/>
        <v>0</v>
      </c>
      <c r="CR453" s="176">
        <f t="shared" si="498"/>
        <v>0</v>
      </c>
      <c r="CS453" s="176">
        <f t="shared" si="498"/>
        <v>0</v>
      </c>
      <c r="CT453" s="176">
        <f t="shared" si="498"/>
        <v>0</v>
      </c>
      <c r="CU453" s="176">
        <f t="shared" si="498"/>
        <v>0</v>
      </c>
      <c r="CV453" s="176">
        <f t="shared" si="498"/>
        <v>0</v>
      </c>
      <c r="CW453" s="176">
        <f t="shared" si="480"/>
        <v>0</v>
      </c>
      <c r="CX453" s="176">
        <f t="shared" si="480"/>
        <v>0</v>
      </c>
      <c r="CY453" s="176">
        <f t="shared" si="480"/>
        <v>0</v>
      </c>
      <c r="CZ453" s="176">
        <f t="shared" si="480"/>
        <v>0</v>
      </c>
      <c r="DA453" s="176">
        <f t="shared" si="480"/>
        <v>0</v>
      </c>
      <c r="DB453" s="176">
        <f t="shared" si="480"/>
        <v>0</v>
      </c>
      <c r="DC453" s="176">
        <f t="shared" si="480"/>
        <v>0</v>
      </c>
      <c r="DD453" s="176">
        <f t="shared" si="480"/>
        <v>0</v>
      </c>
      <c r="DE453" s="176">
        <f t="shared" si="480"/>
        <v>0</v>
      </c>
      <c r="DF453" s="176">
        <f t="shared" si="480"/>
        <v>0</v>
      </c>
    </row>
    <row r="454" spans="2:110" ht="12.75" customHeight="1" x14ac:dyDescent="0.25">
      <c r="B454" s="174"/>
      <c r="C454" s="174"/>
      <c r="D454" s="174">
        <f t="shared" si="455"/>
        <v>0</v>
      </c>
      <c r="E454"/>
      <c r="F454"/>
      <c r="G454" s="177">
        <v>441</v>
      </c>
      <c r="H454" s="176">
        <f t="shared" si="456"/>
        <v>68.377863887786603</v>
      </c>
      <c r="I454" s="176">
        <f t="shared" si="457"/>
        <v>0</v>
      </c>
      <c r="K454" s="176">
        <f t="shared" si="496"/>
        <v>0</v>
      </c>
      <c r="L454" s="176">
        <f t="shared" si="496"/>
        <v>0</v>
      </c>
      <c r="M454" s="176">
        <f t="shared" si="496"/>
        <v>0</v>
      </c>
      <c r="N454" s="176">
        <f t="shared" si="496"/>
        <v>0</v>
      </c>
      <c r="O454" s="176">
        <f t="shared" si="496"/>
        <v>0</v>
      </c>
      <c r="P454" s="176">
        <f t="shared" si="496"/>
        <v>0</v>
      </c>
      <c r="Q454" s="176">
        <f t="shared" si="496"/>
        <v>0</v>
      </c>
      <c r="R454" s="176">
        <f t="shared" si="496"/>
        <v>0</v>
      </c>
      <c r="S454" s="176">
        <f t="shared" si="496"/>
        <v>0</v>
      </c>
      <c r="T454" s="176">
        <f t="shared" si="496"/>
        <v>0</v>
      </c>
      <c r="U454" s="176">
        <f t="shared" si="496"/>
        <v>0</v>
      </c>
      <c r="V454" s="176">
        <f t="shared" si="496"/>
        <v>0</v>
      </c>
      <c r="W454" s="176">
        <f t="shared" si="496"/>
        <v>0</v>
      </c>
      <c r="X454" s="176">
        <f t="shared" si="496"/>
        <v>0</v>
      </c>
      <c r="Y454" s="176">
        <f t="shared" si="496"/>
        <v>0</v>
      </c>
      <c r="Z454" s="176">
        <f t="shared" si="496"/>
        <v>0</v>
      </c>
      <c r="AA454" s="176">
        <f t="shared" si="497"/>
        <v>0</v>
      </c>
      <c r="AB454" s="176">
        <f t="shared" si="497"/>
        <v>0</v>
      </c>
      <c r="AC454" s="176">
        <f t="shared" si="497"/>
        <v>0</v>
      </c>
      <c r="AD454" s="176">
        <f t="shared" si="497"/>
        <v>0</v>
      </c>
      <c r="AE454" s="176">
        <f t="shared" si="497"/>
        <v>0</v>
      </c>
      <c r="AF454" s="176">
        <f t="shared" si="497"/>
        <v>0</v>
      </c>
      <c r="AG454" s="176">
        <f t="shared" si="497"/>
        <v>0</v>
      </c>
      <c r="AH454" s="176">
        <f t="shared" si="497"/>
        <v>0</v>
      </c>
      <c r="AI454" s="176">
        <f t="shared" si="497"/>
        <v>0</v>
      </c>
      <c r="AJ454" s="176">
        <f t="shared" si="497"/>
        <v>0</v>
      </c>
      <c r="AK454" s="176">
        <f t="shared" si="497"/>
        <v>0</v>
      </c>
      <c r="AL454" s="176">
        <f t="shared" si="497"/>
        <v>0</v>
      </c>
      <c r="AM454" s="176">
        <f t="shared" si="497"/>
        <v>0</v>
      </c>
      <c r="AN454" s="176">
        <f t="shared" si="497"/>
        <v>0</v>
      </c>
      <c r="AO454" s="176">
        <f t="shared" si="497"/>
        <v>0</v>
      </c>
      <c r="AP454" s="176">
        <f t="shared" si="497"/>
        <v>0</v>
      </c>
      <c r="AQ454" s="176">
        <f t="shared" si="490"/>
        <v>0</v>
      </c>
      <c r="AR454" s="176">
        <f t="shared" si="490"/>
        <v>0</v>
      </c>
      <c r="AS454" s="176">
        <f t="shared" si="490"/>
        <v>0</v>
      </c>
      <c r="AT454" s="176">
        <f t="shared" si="490"/>
        <v>0</v>
      </c>
      <c r="AU454" s="176">
        <f t="shared" si="490"/>
        <v>0</v>
      </c>
      <c r="AV454" s="176">
        <f t="shared" si="490"/>
        <v>0</v>
      </c>
      <c r="AW454" s="176">
        <f t="shared" si="490"/>
        <v>0</v>
      </c>
      <c r="AX454" s="176">
        <f t="shared" si="490"/>
        <v>0</v>
      </c>
      <c r="AY454" s="176">
        <f t="shared" si="490"/>
        <v>0</v>
      </c>
      <c r="AZ454" s="176">
        <f t="shared" si="490"/>
        <v>0</v>
      </c>
      <c r="BA454" s="176">
        <f t="shared" si="490"/>
        <v>0</v>
      </c>
      <c r="BB454" s="176">
        <f t="shared" si="490"/>
        <v>0</v>
      </c>
      <c r="BC454" s="176">
        <f t="shared" si="490"/>
        <v>0</v>
      </c>
      <c r="BD454" s="176">
        <f t="shared" si="490"/>
        <v>0</v>
      </c>
      <c r="BE454" s="176">
        <f t="shared" si="490"/>
        <v>0</v>
      </c>
      <c r="BF454" s="176">
        <f t="shared" si="490"/>
        <v>0</v>
      </c>
      <c r="BG454" s="176">
        <f t="shared" si="494"/>
        <v>0</v>
      </c>
      <c r="BH454" s="176">
        <f t="shared" si="494"/>
        <v>0</v>
      </c>
      <c r="BI454" s="176">
        <f t="shared" si="494"/>
        <v>0</v>
      </c>
      <c r="BJ454" s="176">
        <f t="shared" si="494"/>
        <v>0</v>
      </c>
      <c r="BK454" s="176">
        <f t="shared" si="494"/>
        <v>0</v>
      </c>
      <c r="BL454" s="176">
        <f t="shared" si="494"/>
        <v>0</v>
      </c>
      <c r="BM454" s="176">
        <f t="shared" si="494"/>
        <v>0</v>
      </c>
      <c r="BN454" s="176">
        <f t="shared" si="494"/>
        <v>0</v>
      </c>
      <c r="BO454" s="176">
        <f t="shared" si="494"/>
        <v>0</v>
      </c>
      <c r="BP454" s="176">
        <f t="shared" si="494"/>
        <v>0</v>
      </c>
      <c r="BQ454" s="176">
        <f t="shared" si="494"/>
        <v>0</v>
      </c>
      <c r="BR454" s="176">
        <f t="shared" si="494"/>
        <v>0</v>
      </c>
      <c r="BS454" s="176">
        <f t="shared" si="494"/>
        <v>0</v>
      </c>
      <c r="BT454" s="176">
        <f t="shared" si="494"/>
        <v>0</v>
      </c>
      <c r="BU454" s="176">
        <f t="shared" si="494"/>
        <v>0</v>
      </c>
      <c r="BV454" s="176">
        <f t="shared" si="494"/>
        <v>0</v>
      </c>
      <c r="BW454" s="176">
        <f t="shared" si="488"/>
        <v>0</v>
      </c>
      <c r="BX454" s="176">
        <f t="shared" si="488"/>
        <v>0</v>
      </c>
      <c r="BY454" s="176">
        <f t="shared" si="488"/>
        <v>0</v>
      </c>
      <c r="BZ454" s="176">
        <f t="shared" si="488"/>
        <v>0</v>
      </c>
      <c r="CA454" s="176">
        <f t="shared" si="488"/>
        <v>0</v>
      </c>
      <c r="CB454" s="176">
        <f t="shared" si="488"/>
        <v>0</v>
      </c>
      <c r="CC454" s="176">
        <f t="shared" si="488"/>
        <v>0</v>
      </c>
      <c r="CD454" s="176">
        <f t="shared" si="488"/>
        <v>0</v>
      </c>
      <c r="CE454" s="176">
        <f t="shared" si="488"/>
        <v>0</v>
      </c>
      <c r="CF454" s="176">
        <f t="shared" si="488"/>
        <v>0</v>
      </c>
      <c r="CG454" s="176">
        <f t="shared" si="488"/>
        <v>0</v>
      </c>
      <c r="CH454" s="176">
        <f t="shared" si="488"/>
        <v>0</v>
      </c>
      <c r="CI454" s="176">
        <f t="shared" si="488"/>
        <v>0</v>
      </c>
      <c r="CJ454" s="176">
        <f t="shared" si="488"/>
        <v>0</v>
      </c>
      <c r="CK454" s="176">
        <f t="shared" si="488"/>
        <v>0</v>
      </c>
      <c r="CL454" s="176">
        <f t="shared" ref="CL454" si="499">+NORMDIST($H454,CL$12,CL$13,FALSE)</f>
        <v>0</v>
      </c>
      <c r="CM454" s="176">
        <f t="shared" si="498"/>
        <v>0</v>
      </c>
      <c r="CN454" s="176">
        <f t="shared" si="498"/>
        <v>0</v>
      </c>
      <c r="CO454" s="176">
        <f t="shared" si="498"/>
        <v>0</v>
      </c>
      <c r="CP454" s="176">
        <f t="shared" si="498"/>
        <v>0</v>
      </c>
      <c r="CQ454" s="176">
        <f t="shared" si="498"/>
        <v>0</v>
      </c>
      <c r="CR454" s="176">
        <f t="shared" si="498"/>
        <v>0</v>
      </c>
      <c r="CS454" s="176">
        <f t="shared" si="498"/>
        <v>0</v>
      </c>
      <c r="CT454" s="176">
        <f t="shared" si="498"/>
        <v>0</v>
      </c>
      <c r="CU454" s="176">
        <f t="shared" si="498"/>
        <v>0</v>
      </c>
      <c r="CV454" s="176">
        <f t="shared" si="498"/>
        <v>0</v>
      </c>
      <c r="CW454" s="176">
        <f t="shared" si="480"/>
        <v>0</v>
      </c>
      <c r="CX454" s="176">
        <f t="shared" si="480"/>
        <v>0</v>
      </c>
      <c r="CY454" s="176">
        <f t="shared" si="480"/>
        <v>0</v>
      </c>
      <c r="CZ454" s="176">
        <f t="shared" si="480"/>
        <v>0</v>
      </c>
      <c r="DA454" s="176">
        <f t="shared" si="480"/>
        <v>0</v>
      </c>
      <c r="DB454" s="176">
        <f t="shared" si="480"/>
        <v>0</v>
      </c>
      <c r="DC454" s="176">
        <f t="shared" si="480"/>
        <v>0</v>
      </c>
      <c r="DD454" s="176">
        <f t="shared" si="480"/>
        <v>0</v>
      </c>
      <c r="DE454" s="176">
        <f t="shared" si="480"/>
        <v>0</v>
      </c>
      <c r="DF454" s="176">
        <f t="shared" si="480"/>
        <v>0</v>
      </c>
    </row>
    <row r="455" spans="2:110" ht="12.75" customHeight="1" x14ac:dyDescent="0.25">
      <c r="B455" s="174"/>
      <c r="C455" s="174"/>
      <c r="D455" s="174">
        <f t="shared" si="455"/>
        <v>0</v>
      </c>
      <c r="E455"/>
      <c r="F455"/>
      <c r="G455" s="177">
        <v>442</v>
      </c>
      <c r="H455" s="176">
        <f t="shared" si="456"/>
        <v>68.532915733337134</v>
      </c>
      <c r="I455" s="176">
        <f t="shared" si="457"/>
        <v>0</v>
      </c>
      <c r="K455" s="176">
        <f t="shared" si="496"/>
        <v>0</v>
      </c>
      <c r="L455" s="176">
        <f t="shared" si="496"/>
        <v>0</v>
      </c>
      <c r="M455" s="176">
        <f t="shared" si="496"/>
        <v>0</v>
      </c>
      <c r="N455" s="176">
        <f t="shared" si="496"/>
        <v>0</v>
      </c>
      <c r="O455" s="176">
        <f t="shared" si="496"/>
        <v>0</v>
      </c>
      <c r="P455" s="176">
        <f t="shared" si="496"/>
        <v>0</v>
      </c>
      <c r="Q455" s="176">
        <f t="shared" si="496"/>
        <v>0</v>
      </c>
      <c r="R455" s="176">
        <f t="shared" si="496"/>
        <v>0</v>
      </c>
      <c r="S455" s="176">
        <f t="shared" si="496"/>
        <v>0</v>
      </c>
      <c r="T455" s="176">
        <f t="shared" si="496"/>
        <v>0</v>
      </c>
      <c r="U455" s="176">
        <f t="shared" si="496"/>
        <v>0</v>
      </c>
      <c r="V455" s="176">
        <f t="shared" si="496"/>
        <v>0</v>
      </c>
      <c r="W455" s="176">
        <f t="shared" si="496"/>
        <v>0</v>
      </c>
      <c r="X455" s="176">
        <f t="shared" si="496"/>
        <v>0</v>
      </c>
      <c r="Y455" s="176">
        <f t="shared" si="496"/>
        <v>0</v>
      </c>
      <c r="Z455" s="176">
        <f t="shared" si="496"/>
        <v>0</v>
      </c>
      <c r="AA455" s="176">
        <f t="shared" si="497"/>
        <v>0</v>
      </c>
      <c r="AB455" s="176">
        <f t="shared" si="497"/>
        <v>0</v>
      </c>
      <c r="AC455" s="176">
        <f t="shared" si="497"/>
        <v>0</v>
      </c>
      <c r="AD455" s="176">
        <f t="shared" si="497"/>
        <v>0</v>
      </c>
      <c r="AE455" s="176">
        <f t="shared" si="497"/>
        <v>0</v>
      </c>
      <c r="AF455" s="176">
        <f t="shared" si="497"/>
        <v>0</v>
      </c>
      <c r="AG455" s="176">
        <f t="shared" si="497"/>
        <v>0</v>
      </c>
      <c r="AH455" s="176">
        <f t="shared" si="497"/>
        <v>0</v>
      </c>
      <c r="AI455" s="176">
        <f t="shared" si="497"/>
        <v>0</v>
      </c>
      <c r="AJ455" s="176">
        <f t="shared" si="497"/>
        <v>0</v>
      </c>
      <c r="AK455" s="176">
        <f t="shared" si="497"/>
        <v>0</v>
      </c>
      <c r="AL455" s="176">
        <f t="shared" si="497"/>
        <v>0</v>
      </c>
      <c r="AM455" s="176">
        <f t="shared" si="497"/>
        <v>0</v>
      </c>
      <c r="AN455" s="176">
        <f t="shared" si="497"/>
        <v>0</v>
      </c>
      <c r="AO455" s="176">
        <f t="shared" si="497"/>
        <v>0</v>
      </c>
      <c r="AP455" s="176">
        <f t="shared" si="497"/>
        <v>0</v>
      </c>
      <c r="AQ455" s="176">
        <f t="shared" si="490"/>
        <v>0</v>
      </c>
      <c r="AR455" s="176">
        <f t="shared" si="490"/>
        <v>0</v>
      </c>
      <c r="AS455" s="176">
        <f t="shared" si="490"/>
        <v>0</v>
      </c>
      <c r="AT455" s="176">
        <f t="shared" si="490"/>
        <v>0</v>
      </c>
      <c r="AU455" s="176">
        <f t="shared" si="490"/>
        <v>0</v>
      </c>
      <c r="AV455" s="176">
        <f t="shared" si="490"/>
        <v>0</v>
      </c>
      <c r="AW455" s="176">
        <f t="shared" si="490"/>
        <v>0</v>
      </c>
      <c r="AX455" s="176">
        <f t="shared" si="490"/>
        <v>0</v>
      </c>
      <c r="AY455" s="176">
        <f t="shared" si="490"/>
        <v>0</v>
      </c>
      <c r="AZ455" s="176">
        <f t="shared" si="490"/>
        <v>0</v>
      </c>
      <c r="BA455" s="176">
        <f t="shared" si="490"/>
        <v>0</v>
      </c>
      <c r="BB455" s="176">
        <f t="shared" si="490"/>
        <v>0</v>
      </c>
      <c r="BC455" s="176">
        <f t="shared" si="490"/>
        <v>0</v>
      </c>
      <c r="BD455" s="176">
        <f t="shared" si="490"/>
        <v>0</v>
      </c>
      <c r="BE455" s="176">
        <f t="shared" si="490"/>
        <v>0</v>
      </c>
      <c r="BF455" s="176">
        <f t="shared" si="490"/>
        <v>0</v>
      </c>
      <c r="BG455" s="176">
        <f t="shared" si="494"/>
        <v>0</v>
      </c>
      <c r="BH455" s="176">
        <f t="shared" si="494"/>
        <v>0</v>
      </c>
      <c r="BI455" s="176">
        <f t="shared" si="494"/>
        <v>0</v>
      </c>
      <c r="BJ455" s="176">
        <f t="shared" si="494"/>
        <v>0</v>
      </c>
      <c r="BK455" s="176">
        <f t="shared" si="494"/>
        <v>0</v>
      </c>
      <c r="BL455" s="176">
        <f t="shared" si="494"/>
        <v>0</v>
      </c>
      <c r="BM455" s="176">
        <f t="shared" si="494"/>
        <v>0</v>
      </c>
      <c r="BN455" s="176">
        <f t="shared" si="494"/>
        <v>0</v>
      </c>
      <c r="BO455" s="176">
        <f t="shared" si="494"/>
        <v>0</v>
      </c>
      <c r="BP455" s="176">
        <f t="shared" si="494"/>
        <v>0</v>
      </c>
      <c r="BQ455" s="176">
        <f t="shared" si="494"/>
        <v>0</v>
      </c>
      <c r="BR455" s="176">
        <f t="shared" si="494"/>
        <v>0</v>
      </c>
      <c r="BS455" s="176">
        <f t="shared" si="494"/>
        <v>0</v>
      </c>
      <c r="BT455" s="176">
        <f t="shared" si="494"/>
        <v>0</v>
      </c>
      <c r="BU455" s="176">
        <f t="shared" si="494"/>
        <v>0</v>
      </c>
      <c r="BV455" s="176">
        <f t="shared" si="494"/>
        <v>0</v>
      </c>
      <c r="BW455" s="176">
        <f t="shared" ref="BW455:CL470" si="500">+NORMDIST($H455,BW$12,BW$13,FALSE)</f>
        <v>0</v>
      </c>
      <c r="BX455" s="176">
        <f t="shared" si="500"/>
        <v>0</v>
      </c>
      <c r="BY455" s="176">
        <f t="shared" si="500"/>
        <v>0</v>
      </c>
      <c r="BZ455" s="176">
        <f t="shared" si="500"/>
        <v>0</v>
      </c>
      <c r="CA455" s="176">
        <f t="shared" si="500"/>
        <v>0</v>
      </c>
      <c r="CB455" s="176">
        <f t="shared" si="500"/>
        <v>0</v>
      </c>
      <c r="CC455" s="176">
        <f t="shared" si="500"/>
        <v>0</v>
      </c>
      <c r="CD455" s="176">
        <f t="shared" si="500"/>
        <v>0</v>
      </c>
      <c r="CE455" s="176">
        <f t="shared" si="500"/>
        <v>0</v>
      </c>
      <c r="CF455" s="176">
        <f t="shared" si="500"/>
        <v>0</v>
      </c>
      <c r="CG455" s="176">
        <f t="shared" si="500"/>
        <v>0</v>
      </c>
      <c r="CH455" s="176">
        <f t="shared" si="500"/>
        <v>0</v>
      </c>
      <c r="CI455" s="176">
        <f t="shared" si="500"/>
        <v>0</v>
      </c>
      <c r="CJ455" s="176">
        <f t="shared" si="500"/>
        <v>0</v>
      </c>
      <c r="CK455" s="176">
        <f t="shared" si="500"/>
        <v>0</v>
      </c>
      <c r="CL455" s="176">
        <f t="shared" si="500"/>
        <v>0</v>
      </c>
      <c r="CM455" s="176">
        <f t="shared" si="498"/>
        <v>0</v>
      </c>
      <c r="CN455" s="176">
        <f t="shared" si="498"/>
        <v>0</v>
      </c>
      <c r="CO455" s="176">
        <f t="shared" si="498"/>
        <v>0</v>
      </c>
      <c r="CP455" s="176">
        <f t="shared" si="498"/>
        <v>0</v>
      </c>
      <c r="CQ455" s="176">
        <f t="shared" si="498"/>
        <v>0</v>
      </c>
      <c r="CR455" s="176">
        <f t="shared" si="498"/>
        <v>0</v>
      </c>
      <c r="CS455" s="176">
        <f t="shared" si="498"/>
        <v>0</v>
      </c>
      <c r="CT455" s="176">
        <f t="shared" si="498"/>
        <v>0</v>
      </c>
      <c r="CU455" s="176">
        <f t="shared" si="498"/>
        <v>0</v>
      </c>
      <c r="CV455" s="176">
        <f t="shared" si="498"/>
        <v>0</v>
      </c>
      <c r="CW455" s="176">
        <f t="shared" si="480"/>
        <v>0</v>
      </c>
      <c r="CX455" s="176">
        <f t="shared" si="480"/>
        <v>0</v>
      </c>
      <c r="CY455" s="176">
        <f t="shared" si="480"/>
        <v>0</v>
      </c>
      <c r="CZ455" s="176">
        <f t="shared" si="480"/>
        <v>0</v>
      </c>
      <c r="DA455" s="176">
        <f t="shared" si="480"/>
        <v>0</v>
      </c>
      <c r="DB455" s="176">
        <f t="shared" si="480"/>
        <v>0</v>
      </c>
      <c r="DC455" s="176">
        <f t="shared" si="480"/>
        <v>0</v>
      </c>
      <c r="DD455" s="176">
        <f t="shared" si="480"/>
        <v>0</v>
      </c>
      <c r="DE455" s="176">
        <f t="shared" si="480"/>
        <v>0</v>
      </c>
      <c r="DF455" s="176">
        <f t="shared" si="480"/>
        <v>0</v>
      </c>
    </row>
    <row r="456" spans="2:110" ht="12.75" customHeight="1" x14ac:dyDescent="0.25">
      <c r="B456" s="174"/>
      <c r="C456" s="174"/>
      <c r="D456" s="174">
        <f t="shared" si="455"/>
        <v>0</v>
      </c>
      <c r="E456"/>
      <c r="F456"/>
      <c r="G456" s="177">
        <v>443</v>
      </c>
      <c r="H456" s="176">
        <f t="shared" si="456"/>
        <v>68.687967578887665</v>
      </c>
      <c r="I456" s="176">
        <f t="shared" si="457"/>
        <v>0</v>
      </c>
      <c r="K456" s="176">
        <f t="shared" si="496"/>
        <v>0</v>
      </c>
      <c r="L456" s="176">
        <f t="shared" si="496"/>
        <v>0</v>
      </c>
      <c r="M456" s="176">
        <f t="shared" si="496"/>
        <v>0</v>
      </c>
      <c r="N456" s="176">
        <f t="shared" si="496"/>
        <v>0</v>
      </c>
      <c r="O456" s="176">
        <f t="shared" si="496"/>
        <v>0</v>
      </c>
      <c r="P456" s="176">
        <f t="shared" si="496"/>
        <v>0</v>
      </c>
      <c r="Q456" s="176">
        <f t="shared" si="496"/>
        <v>0</v>
      </c>
      <c r="R456" s="176">
        <f t="shared" si="496"/>
        <v>0</v>
      </c>
      <c r="S456" s="176">
        <f t="shared" si="496"/>
        <v>0</v>
      </c>
      <c r="T456" s="176">
        <f t="shared" si="496"/>
        <v>0</v>
      </c>
      <c r="U456" s="176">
        <f t="shared" si="496"/>
        <v>0</v>
      </c>
      <c r="V456" s="176">
        <f t="shared" si="496"/>
        <v>0</v>
      </c>
      <c r="W456" s="176">
        <f t="shared" si="496"/>
        <v>0</v>
      </c>
      <c r="X456" s="176">
        <f t="shared" si="496"/>
        <v>0</v>
      </c>
      <c r="Y456" s="176">
        <f t="shared" si="496"/>
        <v>0</v>
      </c>
      <c r="Z456" s="176">
        <f t="shared" si="496"/>
        <v>0</v>
      </c>
      <c r="AA456" s="176">
        <f t="shared" si="497"/>
        <v>0</v>
      </c>
      <c r="AB456" s="176">
        <f t="shared" si="497"/>
        <v>0</v>
      </c>
      <c r="AC456" s="176">
        <f t="shared" si="497"/>
        <v>0</v>
      </c>
      <c r="AD456" s="176">
        <f t="shared" si="497"/>
        <v>0</v>
      </c>
      <c r="AE456" s="176">
        <f t="shared" si="497"/>
        <v>0</v>
      </c>
      <c r="AF456" s="176">
        <f t="shared" si="497"/>
        <v>0</v>
      </c>
      <c r="AG456" s="176">
        <f t="shared" si="497"/>
        <v>0</v>
      </c>
      <c r="AH456" s="176">
        <f t="shared" si="497"/>
        <v>0</v>
      </c>
      <c r="AI456" s="176">
        <f t="shared" si="497"/>
        <v>0</v>
      </c>
      <c r="AJ456" s="176">
        <f t="shared" si="497"/>
        <v>0</v>
      </c>
      <c r="AK456" s="176">
        <f t="shared" si="497"/>
        <v>0</v>
      </c>
      <c r="AL456" s="176">
        <f t="shared" si="497"/>
        <v>0</v>
      </c>
      <c r="AM456" s="176">
        <f t="shared" si="497"/>
        <v>0</v>
      </c>
      <c r="AN456" s="176">
        <f t="shared" si="497"/>
        <v>0</v>
      </c>
      <c r="AO456" s="176">
        <f t="shared" si="497"/>
        <v>0</v>
      </c>
      <c r="AP456" s="176">
        <f t="shared" si="497"/>
        <v>0</v>
      </c>
      <c r="AQ456" s="176">
        <f t="shared" si="490"/>
        <v>0</v>
      </c>
      <c r="AR456" s="176">
        <f t="shared" si="490"/>
        <v>0</v>
      </c>
      <c r="AS456" s="176">
        <f t="shared" si="490"/>
        <v>0</v>
      </c>
      <c r="AT456" s="176">
        <f t="shared" si="490"/>
        <v>0</v>
      </c>
      <c r="AU456" s="176">
        <f t="shared" si="490"/>
        <v>0</v>
      </c>
      <c r="AV456" s="176">
        <f t="shared" si="490"/>
        <v>0</v>
      </c>
      <c r="AW456" s="176">
        <f t="shared" si="490"/>
        <v>0</v>
      </c>
      <c r="AX456" s="176">
        <f t="shared" si="490"/>
        <v>0</v>
      </c>
      <c r="AY456" s="176">
        <f t="shared" si="490"/>
        <v>0</v>
      </c>
      <c r="AZ456" s="176">
        <f t="shared" si="490"/>
        <v>0</v>
      </c>
      <c r="BA456" s="176">
        <f t="shared" si="490"/>
        <v>0</v>
      </c>
      <c r="BB456" s="176">
        <f t="shared" si="490"/>
        <v>0</v>
      </c>
      <c r="BC456" s="176">
        <f t="shared" si="490"/>
        <v>0</v>
      </c>
      <c r="BD456" s="176">
        <f t="shared" si="490"/>
        <v>0</v>
      </c>
      <c r="BE456" s="176">
        <f t="shared" si="490"/>
        <v>0</v>
      </c>
      <c r="BF456" s="176">
        <f t="shared" si="490"/>
        <v>0</v>
      </c>
      <c r="BG456" s="176">
        <f t="shared" si="494"/>
        <v>0</v>
      </c>
      <c r="BH456" s="176">
        <f t="shared" si="494"/>
        <v>0</v>
      </c>
      <c r="BI456" s="176">
        <f t="shared" si="494"/>
        <v>0</v>
      </c>
      <c r="BJ456" s="176">
        <f t="shared" si="494"/>
        <v>0</v>
      </c>
      <c r="BK456" s="176">
        <f t="shared" si="494"/>
        <v>0</v>
      </c>
      <c r="BL456" s="176">
        <f t="shared" si="494"/>
        <v>0</v>
      </c>
      <c r="BM456" s="176">
        <f t="shared" si="494"/>
        <v>0</v>
      </c>
      <c r="BN456" s="176">
        <f t="shared" si="494"/>
        <v>0</v>
      </c>
      <c r="BO456" s="176">
        <f t="shared" si="494"/>
        <v>0</v>
      </c>
      <c r="BP456" s="176">
        <f t="shared" si="494"/>
        <v>0</v>
      </c>
      <c r="BQ456" s="176">
        <f t="shared" si="494"/>
        <v>0</v>
      </c>
      <c r="BR456" s="176">
        <f t="shared" si="494"/>
        <v>0</v>
      </c>
      <c r="BS456" s="176">
        <f t="shared" si="494"/>
        <v>0</v>
      </c>
      <c r="BT456" s="176">
        <f t="shared" si="494"/>
        <v>0</v>
      </c>
      <c r="BU456" s="176">
        <f t="shared" si="494"/>
        <v>0</v>
      </c>
      <c r="BV456" s="176">
        <f t="shared" si="494"/>
        <v>0</v>
      </c>
      <c r="BW456" s="176">
        <f t="shared" si="500"/>
        <v>0</v>
      </c>
      <c r="BX456" s="176">
        <f t="shared" si="500"/>
        <v>0</v>
      </c>
      <c r="BY456" s="176">
        <f t="shared" si="500"/>
        <v>0</v>
      </c>
      <c r="BZ456" s="176">
        <f t="shared" si="500"/>
        <v>0</v>
      </c>
      <c r="CA456" s="176">
        <f t="shared" si="500"/>
        <v>0</v>
      </c>
      <c r="CB456" s="176">
        <f t="shared" si="500"/>
        <v>0</v>
      </c>
      <c r="CC456" s="176">
        <f t="shared" si="500"/>
        <v>0</v>
      </c>
      <c r="CD456" s="176">
        <f t="shared" si="500"/>
        <v>0</v>
      </c>
      <c r="CE456" s="176">
        <f t="shared" si="500"/>
        <v>0</v>
      </c>
      <c r="CF456" s="176">
        <f t="shared" si="500"/>
        <v>0</v>
      </c>
      <c r="CG456" s="176">
        <f t="shared" si="500"/>
        <v>0</v>
      </c>
      <c r="CH456" s="176">
        <f t="shared" si="500"/>
        <v>0</v>
      </c>
      <c r="CI456" s="176">
        <f t="shared" si="500"/>
        <v>0</v>
      </c>
      <c r="CJ456" s="176">
        <f t="shared" si="500"/>
        <v>0</v>
      </c>
      <c r="CK456" s="176">
        <f t="shared" si="500"/>
        <v>0</v>
      </c>
      <c r="CL456" s="176">
        <f t="shared" si="500"/>
        <v>0</v>
      </c>
      <c r="CM456" s="176">
        <f t="shared" si="498"/>
        <v>0</v>
      </c>
      <c r="CN456" s="176">
        <f t="shared" si="498"/>
        <v>0</v>
      </c>
      <c r="CO456" s="176">
        <f t="shared" si="498"/>
        <v>0</v>
      </c>
      <c r="CP456" s="176">
        <f t="shared" si="498"/>
        <v>0</v>
      </c>
      <c r="CQ456" s="176">
        <f t="shared" si="498"/>
        <v>0</v>
      </c>
      <c r="CR456" s="176">
        <f t="shared" si="498"/>
        <v>0</v>
      </c>
      <c r="CS456" s="176">
        <f t="shared" si="498"/>
        <v>0</v>
      </c>
      <c r="CT456" s="176">
        <f t="shared" si="498"/>
        <v>0</v>
      </c>
      <c r="CU456" s="176">
        <f t="shared" si="498"/>
        <v>0</v>
      </c>
      <c r="CV456" s="176">
        <f t="shared" si="498"/>
        <v>0</v>
      </c>
      <c r="CW456" s="176">
        <f t="shared" si="498"/>
        <v>0</v>
      </c>
      <c r="CX456" s="176">
        <f t="shared" si="498"/>
        <v>0</v>
      </c>
      <c r="CY456" s="176">
        <f t="shared" si="498"/>
        <v>0</v>
      </c>
      <c r="CZ456" s="176">
        <f t="shared" si="498"/>
        <v>0</v>
      </c>
      <c r="DA456" s="176">
        <f t="shared" si="498"/>
        <v>0</v>
      </c>
      <c r="DB456" s="176">
        <f t="shared" si="498"/>
        <v>0</v>
      </c>
      <c r="DC456" s="176">
        <f t="shared" si="480"/>
        <v>0</v>
      </c>
      <c r="DD456" s="176">
        <f t="shared" si="480"/>
        <v>0</v>
      </c>
      <c r="DE456" s="176">
        <f t="shared" si="480"/>
        <v>0</v>
      </c>
      <c r="DF456" s="176">
        <f t="shared" si="480"/>
        <v>0</v>
      </c>
    </row>
    <row r="457" spans="2:110" ht="12.75" customHeight="1" x14ac:dyDescent="0.25">
      <c r="B457" s="174"/>
      <c r="C457" s="174"/>
      <c r="D457" s="174">
        <f t="shared" si="455"/>
        <v>0</v>
      </c>
      <c r="E457"/>
      <c r="F457"/>
      <c r="G457" s="177">
        <v>444</v>
      </c>
      <c r="H457" s="176">
        <f t="shared" si="456"/>
        <v>68.843019424438211</v>
      </c>
      <c r="I457" s="176">
        <f t="shared" si="457"/>
        <v>0</v>
      </c>
      <c r="K457" s="176">
        <f t="shared" si="496"/>
        <v>0</v>
      </c>
      <c r="L457" s="176">
        <f t="shared" si="496"/>
        <v>0</v>
      </c>
      <c r="M457" s="176">
        <f t="shared" si="496"/>
        <v>0</v>
      </c>
      <c r="N457" s="176">
        <f t="shared" si="496"/>
        <v>0</v>
      </c>
      <c r="O457" s="176">
        <f t="shared" si="496"/>
        <v>0</v>
      </c>
      <c r="P457" s="176">
        <f t="shared" si="496"/>
        <v>0</v>
      </c>
      <c r="Q457" s="176">
        <f t="shared" si="496"/>
        <v>0</v>
      </c>
      <c r="R457" s="176">
        <f t="shared" si="496"/>
        <v>0</v>
      </c>
      <c r="S457" s="176">
        <f t="shared" si="496"/>
        <v>0</v>
      </c>
      <c r="T457" s="176">
        <f t="shared" si="496"/>
        <v>0</v>
      </c>
      <c r="U457" s="176">
        <f t="shared" si="496"/>
        <v>0</v>
      </c>
      <c r="V457" s="176">
        <f t="shared" si="496"/>
        <v>0</v>
      </c>
      <c r="W457" s="176">
        <f t="shared" si="496"/>
        <v>0</v>
      </c>
      <c r="X457" s="176">
        <f t="shared" si="496"/>
        <v>0</v>
      </c>
      <c r="Y457" s="176">
        <f t="shared" si="496"/>
        <v>0</v>
      </c>
      <c r="Z457" s="176">
        <f t="shared" si="496"/>
        <v>0</v>
      </c>
      <c r="AA457" s="176">
        <f t="shared" si="497"/>
        <v>0</v>
      </c>
      <c r="AB457" s="176">
        <f t="shared" si="497"/>
        <v>0</v>
      </c>
      <c r="AC457" s="176">
        <f t="shared" si="497"/>
        <v>0</v>
      </c>
      <c r="AD457" s="176">
        <f t="shared" si="497"/>
        <v>0</v>
      </c>
      <c r="AE457" s="176">
        <f t="shared" si="497"/>
        <v>0</v>
      </c>
      <c r="AF457" s="176">
        <f t="shared" si="497"/>
        <v>0</v>
      </c>
      <c r="AG457" s="176">
        <f t="shared" si="497"/>
        <v>0</v>
      </c>
      <c r="AH457" s="176">
        <f t="shared" si="497"/>
        <v>0</v>
      </c>
      <c r="AI457" s="176">
        <f t="shared" si="497"/>
        <v>0</v>
      </c>
      <c r="AJ457" s="176">
        <f t="shared" si="497"/>
        <v>0</v>
      </c>
      <c r="AK457" s="176">
        <f t="shared" si="497"/>
        <v>0</v>
      </c>
      <c r="AL457" s="176">
        <f t="shared" si="497"/>
        <v>0</v>
      </c>
      <c r="AM457" s="176">
        <f t="shared" si="497"/>
        <v>0</v>
      </c>
      <c r="AN457" s="176">
        <f t="shared" si="497"/>
        <v>0</v>
      </c>
      <c r="AO457" s="176">
        <f t="shared" si="497"/>
        <v>0</v>
      </c>
      <c r="AP457" s="176">
        <f t="shared" si="497"/>
        <v>0</v>
      </c>
      <c r="AQ457" s="176">
        <f t="shared" si="490"/>
        <v>0</v>
      </c>
      <c r="AR457" s="176">
        <f t="shared" si="490"/>
        <v>0</v>
      </c>
      <c r="AS457" s="176">
        <f t="shared" si="490"/>
        <v>0</v>
      </c>
      <c r="AT457" s="176">
        <f t="shared" si="490"/>
        <v>0</v>
      </c>
      <c r="AU457" s="176">
        <f t="shared" si="490"/>
        <v>0</v>
      </c>
      <c r="AV457" s="176">
        <f t="shared" si="490"/>
        <v>0</v>
      </c>
      <c r="AW457" s="176">
        <f t="shared" si="490"/>
        <v>0</v>
      </c>
      <c r="AX457" s="176">
        <f t="shared" si="490"/>
        <v>0</v>
      </c>
      <c r="AY457" s="176">
        <f t="shared" si="490"/>
        <v>0</v>
      </c>
      <c r="AZ457" s="176">
        <f t="shared" si="490"/>
        <v>0</v>
      </c>
      <c r="BA457" s="176">
        <f t="shared" si="490"/>
        <v>0</v>
      </c>
      <c r="BB457" s="176">
        <f t="shared" si="490"/>
        <v>0</v>
      </c>
      <c r="BC457" s="176">
        <f t="shared" si="490"/>
        <v>0</v>
      </c>
      <c r="BD457" s="176">
        <f t="shared" si="490"/>
        <v>0</v>
      </c>
      <c r="BE457" s="176">
        <f t="shared" si="490"/>
        <v>0</v>
      </c>
      <c r="BF457" s="176">
        <f t="shared" si="490"/>
        <v>0</v>
      </c>
      <c r="BG457" s="176">
        <f t="shared" si="494"/>
        <v>0</v>
      </c>
      <c r="BH457" s="176">
        <f t="shared" si="494"/>
        <v>0</v>
      </c>
      <c r="BI457" s="176">
        <f t="shared" si="494"/>
        <v>0</v>
      </c>
      <c r="BJ457" s="176">
        <f t="shared" si="494"/>
        <v>0</v>
      </c>
      <c r="BK457" s="176">
        <f t="shared" si="494"/>
        <v>0</v>
      </c>
      <c r="BL457" s="176">
        <f t="shared" si="494"/>
        <v>0</v>
      </c>
      <c r="BM457" s="176">
        <f t="shared" si="494"/>
        <v>0</v>
      </c>
      <c r="BN457" s="176">
        <f t="shared" si="494"/>
        <v>0</v>
      </c>
      <c r="BO457" s="176">
        <f t="shared" si="494"/>
        <v>0</v>
      </c>
      <c r="BP457" s="176">
        <f t="shared" si="494"/>
        <v>0</v>
      </c>
      <c r="BQ457" s="176">
        <f t="shared" si="494"/>
        <v>0</v>
      </c>
      <c r="BR457" s="176">
        <f t="shared" si="494"/>
        <v>0</v>
      </c>
      <c r="BS457" s="176">
        <f t="shared" si="494"/>
        <v>0</v>
      </c>
      <c r="BT457" s="176">
        <f t="shared" si="494"/>
        <v>0</v>
      </c>
      <c r="BU457" s="176">
        <f t="shared" si="494"/>
        <v>0</v>
      </c>
      <c r="BV457" s="176">
        <f t="shared" si="494"/>
        <v>0</v>
      </c>
      <c r="BW457" s="176">
        <f t="shared" si="500"/>
        <v>0</v>
      </c>
      <c r="BX457" s="176">
        <f t="shared" si="500"/>
        <v>0</v>
      </c>
      <c r="BY457" s="176">
        <f t="shared" si="500"/>
        <v>0</v>
      </c>
      <c r="BZ457" s="176">
        <f t="shared" si="500"/>
        <v>0</v>
      </c>
      <c r="CA457" s="176">
        <f t="shared" si="500"/>
        <v>0</v>
      </c>
      <c r="CB457" s="176">
        <f t="shared" si="500"/>
        <v>0</v>
      </c>
      <c r="CC457" s="176">
        <f t="shared" si="500"/>
        <v>0</v>
      </c>
      <c r="CD457" s="176">
        <f t="shared" si="500"/>
        <v>0</v>
      </c>
      <c r="CE457" s="176">
        <f t="shared" si="500"/>
        <v>0</v>
      </c>
      <c r="CF457" s="176">
        <f t="shared" si="500"/>
        <v>0</v>
      </c>
      <c r="CG457" s="176">
        <f t="shared" si="500"/>
        <v>0</v>
      </c>
      <c r="CH457" s="176">
        <f t="shared" si="500"/>
        <v>0</v>
      </c>
      <c r="CI457" s="176">
        <f t="shared" si="500"/>
        <v>0</v>
      </c>
      <c r="CJ457" s="176">
        <f t="shared" si="500"/>
        <v>0</v>
      </c>
      <c r="CK457" s="176">
        <f t="shared" si="500"/>
        <v>0</v>
      </c>
      <c r="CL457" s="176">
        <f t="shared" si="500"/>
        <v>0</v>
      </c>
      <c r="CM457" s="176">
        <f t="shared" si="498"/>
        <v>0</v>
      </c>
      <c r="CN457" s="176">
        <f t="shared" si="498"/>
        <v>0</v>
      </c>
      <c r="CO457" s="176">
        <f t="shared" si="498"/>
        <v>0</v>
      </c>
      <c r="CP457" s="176">
        <f t="shared" si="498"/>
        <v>0</v>
      </c>
      <c r="CQ457" s="176">
        <f t="shared" si="498"/>
        <v>0</v>
      </c>
      <c r="CR457" s="176">
        <f t="shared" si="498"/>
        <v>0</v>
      </c>
      <c r="CS457" s="176">
        <f t="shared" si="498"/>
        <v>0</v>
      </c>
      <c r="CT457" s="176">
        <f t="shared" si="498"/>
        <v>0</v>
      </c>
      <c r="CU457" s="176">
        <f t="shared" si="498"/>
        <v>0</v>
      </c>
      <c r="CV457" s="176">
        <f t="shared" si="498"/>
        <v>0</v>
      </c>
      <c r="CW457" s="176">
        <f t="shared" si="480"/>
        <v>0</v>
      </c>
      <c r="CX457" s="176">
        <f t="shared" si="480"/>
        <v>0</v>
      </c>
      <c r="CY457" s="176">
        <f t="shared" si="480"/>
        <v>0</v>
      </c>
      <c r="CZ457" s="176">
        <f t="shared" si="480"/>
        <v>0</v>
      </c>
      <c r="DA457" s="176">
        <f t="shared" si="480"/>
        <v>0</v>
      </c>
      <c r="DB457" s="176">
        <f t="shared" si="480"/>
        <v>0</v>
      </c>
      <c r="DC457" s="176">
        <f t="shared" si="480"/>
        <v>0</v>
      </c>
      <c r="DD457" s="176">
        <f t="shared" si="480"/>
        <v>0</v>
      </c>
      <c r="DE457" s="176">
        <f t="shared" si="480"/>
        <v>0</v>
      </c>
      <c r="DF457" s="176">
        <f t="shared" si="480"/>
        <v>0</v>
      </c>
    </row>
    <row r="458" spans="2:110" ht="12.75" customHeight="1" x14ac:dyDescent="0.25">
      <c r="B458" s="174"/>
      <c r="C458" s="174"/>
      <c r="D458" s="174">
        <f t="shared" si="455"/>
        <v>0</v>
      </c>
      <c r="E458"/>
      <c r="F458"/>
      <c r="G458" s="177">
        <v>445</v>
      </c>
      <c r="H458" s="176">
        <f t="shared" si="456"/>
        <v>68.998071269988742</v>
      </c>
      <c r="I458" s="176">
        <f t="shared" si="457"/>
        <v>0</v>
      </c>
      <c r="K458" s="176">
        <f t="shared" si="496"/>
        <v>0</v>
      </c>
      <c r="L458" s="176">
        <f t="shared" si="496"/>
        <v>0</v>
      </c>
      <c r="M458" s="176">
        <f t="shared" si="496"/>
        <v>0</v>
      </c>
      <c r="N458" s="176">
        <f t="shared" si="496"/>
        <v>0</v>
      </c>
      <c r="O458" s="176">
        <f t="shared" si="496"/>
        <v>0</v>
      </c>
      <c r="P458" s="176">
        <f t="shared" si="496"/>
        <v>0</v>
      </c>
      <c r="Q458" s="176">
        <f t="shared" si="496"/>
        <v>0</v>
      </c>
      <c r="R458" s="176">
        <f t="shared" si="496"/>
        <v>0</v>
      </c>
      <c r="S458" s="176">
        <f t="shared" si="496"/>
        <v>0</v>
      </c>
      <c r="T458" s="176">
        <f t="shared" si="496"/>
        <v>0</v>
      </c>
      <c r="U458" s="176">
        <f t="shared" si="496"/>
        <v>0</v>
      </c>
      <c r="V458" s="176">
        <f t="shared" si="496"/>
        <v>0</v>
      </c>
      <c r="W458" s="176">
        <f t="shared" si="496"/>
        <v>0</v>
      </c>
      <c r="X458" s="176">
        <f t="shared" si="496"/>
        <v>0</v>
      </c>
      <c r="Y458" s="176">
        <f t="shared" si="496"/>
        <v>0</v>
      </c>
      <c r="Z458" s="176">
        <f t="shared" si="496"/>
        <v>0</v>
      </c>
      <c r="AA458" s="176">
        <f t="shared" si="497"/>
        <v>0</v>
      </c>
      <c r="AB458" s="176">
        <f t="shared" si="497"/>
        <v>0</v>
      </c>
      <c r="AC458" s="176">
        <f t="shared" si="497"/>
        <v>0</v>
      </c>
      <c r="AD458" s="176">
        <f t="shared" si="497"/>
        <v>0</v>
      </c>
      <c r="AE458" s="176">
        <f t="shared" si="497"/>
        <v>0</v>
      </c>
      <c r="AF458" s="176">
        <f t="shared" si="497"/>
        <v>0</v>
      </c>
      <c r="AG458" s="176">
        <f t="shared" si="497"/>
        <v>0</v>
      </c>
      <c r="AH458" s="176">
        <f t="shared" si="497"/>
        <v>0</v>
      </c>
      <c r="AI458" s="176">
        <f t="shared" si="497"/>
        <v>0</v>
      </c>
      <c r="AJ458" s="176">
        <f t="shared" si="497"/>
        <v>0</v>
      </c>
      <c r="AK458" s="176">
        <f t="shared" si="497"/>
        <v>0</v>
      </c>
      <c r="AL458" s="176">
        <f t="shared" si="497"/>
        <v>0</v>
      </c>
      <c r="AM458" s="176">
        <f t="shared" si="497"/>
        <v>0</v>
      </c>
      <c r="AN458" s="176">
        <f t="shared" si="497"/>
        <v>0</v>
      </c>
      <c r="AO458" s="176">
        <f t="shared" si="497"/>
        <v>0</v>
      </c>
      <c r="AP458" s="176">
        <f t="shared" si="497"/>
        <v>0</v>
      </c>
      <c r="AQ458" s="176">
        <f t="shared" si="490"/>
        <v>0</v>
      </c>
      <c r="AR458" s="176">
        <f t="shared" si="490"/>
        <v>0</v>
      </c>
      <c r="AS458" s="176">
        <f t="shared" si="490"/>
        <v>0</v>
      </c>
      <c r="AT458" s="176">
        <f t="shared" si="490"/>
        <v>0</v>
      </c>
      <c r="AU458" s="176">
        <f t="shared" si="490"/>
        <v>0</v>
      </c>
      <c r="AV458" s="176">
        <f t="shared" si="490"/>
        <v>0</v>
      </c>
      <c r="AW458" s="176">
        <f t="shared" si="490"/>
        <v>0</v>
      </c>
      <c r="AX458" s="176">
        <f t="shared" si="490"/>
        <v>0</v>
      </c>
      <c r="AY458" s="176">
        <f t="shared" si="490"/>
        <v>0</v>
      </c>
      <c r="AZ458" s="176">
        <f t="shared" si="490"/>
        <v>0</v>
      </c>
      <c r="BA458" s="176">
        <f t="shared" si="490"/>
        <v>0</v>
      </c>
      <c r="BB458" s="176">
        <f t="shared" si="490"/>
        <v>0</v>
      </c>
      <c r="BC458" s="176">
        <f t="shared" si="490"/>
        <v>0</v>
      </c>
      <c r="BD458" s="176">
        <f t="shared" si="490"/>
        <v>0</v>
      </c>
      <c r="BE458" s="176">
        <f t="shared" si="490"/>
        <v>0</v>
      </c>
      <c r="BF458" s="176">
        <f t="shared" si="490"/>
        <v>0</v>
      </c>
      <c r="BG458" s="176">
        <f t="shared" si="494"/>
        <v>0</v>
      </c>
      <c r="BH458" s="176">
        <f t="shared" si="494"/>
        <v>0</v>
      </c>
      <c r="BI458" s="176">
        <f t="shared" si="494"/>
        <v>0</v>
      </c>
      <c r="BJ458" s="176">
        <f t="shared" si="494"/>
        <v>0</v>
      </c>
      <c r="BK458" s="176">
        <f t="shared" si="494"/>
        <v>0</v>
      </c>
      <c r="BL458" s="176">
        <f t="shared" si="494"/>
        <v>0</v>
      </c>
      <c r="BM458" s="176">
        <f t="shared" si="494"/>
        <v>0</v>
      </c>
      <c r="BN458" s="176">
        <f t="shared" si="494"/>
        <v>0</v>
      </c>
      <c r="BO458" s="176">
        <f t="shared" si="494"/>
        <v>0</v>
      </c>
      <c r="BP458" s="176">
        <f t="shared" si="494"/>
        <v>0</v>
      </c>
      <c r="BQ458" s="176">
        <f t="shared" si="494"/>
        <v>0</v>
      </c>
      <c r="BR458" s="176">
        <f t="shared" si="494"/>
        <v>0</v>
      </c>
      <c r="BS458" s="176">
        <f t="shared" si="494"/>
        <v>0</v>
      </c>
      <c r="BT458" s="176">
        <f t="shared" si="494"/>
        <v>0</v>
      </c>
      <c r="BU458" s="176">
        <f t="shared" si="494"/>
        <v>0</v>
      </c>
      <c r="BV458" s="176">
        <f t="shared" si="494"/>
        <v>0</v>
      </c>
      <c r="BW458" s="176">
        <f t="shared" si="500"/>
        <v>0</v>
      </c>
      <c r="BX458" s="176">
        <f t="shared" si="500"/>
        <v>0</v>
      </c>
      <c r="BY458" s="176">
        <f t="shared" si="500"/>
        <v>0</v>
      </c>
      <c r="BZ458" s="176">
        <f t="shared" si="500"/>
        <v>0</v>
      </c>
      <c r="CA458" s="176">
        <f t="shared" si="500"/>
        <v>0</v>
      </c>
      <c r="CB458" s="176">
        <f t="shared" si="500"/>
        <v>0</v>
      </c>
      <c r="CC458" s="176">
        <f t="shared" si="500"/>
        <v>0</v>
      </c>
      <c r="CD458" s="176">
        <f t="shared" si="500"/>
        <v>0</v>
      </c>
      <c r="CE458" s="176">
        <f t="shared" si="500"/>
        <v>0</v>
      </c>
      <c r="CF458" s="176">
        <f t="shared" si="500"/>
        <v>0</v>
      </c>
      <c r="CG458" s="176">
        <f t="shared" si="500"/>
        <v>0</v>
      </c>
      <c r="CH458" s="176">
        <f t="shared" si="500"/>
        <v>0</v>
      </c>
      <c r="CI458" s="176">
        <f t="shared" si="500"/>
        <v>0</v>
      </c>
      <c r="CJ458" s="176">
        <f t="shared" si="500"/>
        <v>0</v>
      </c>
      <c r="CK458" s="176">
        <f t="shared" si="500"/>
        <v>0</v>
      </c>
      <c r="CL458" s="176">
        <f t="shared" si="500"/>
        <v>0</v>
      </c>
      <c r="CM458" s="176">
        <f t="shared" si="498"/>
        <v>0</v>
      </c>
      <c r="CN458" s="176">
        <f t="shared" si="498"/>
        <v>0</v>
      </c>
      <c r="CO458" s="176">
        <f t="shared" si="498"/>
        <v>0</v>
      </c>
      <c r="CP458" s="176">
        <f t="shared" si="498"/>
        <v>0</v>
      </c>
      <c r="CQ458" s="176">
        <f t="shared" si="498"/>
        <v>0</v>
      </c>
      <c r="CR458" s="176">
        <f t="shared" si="498"/>
        <v>0</v>
      </c>
      <c r="CS458" s="176">
        <f t="shared" si="498"/>
        <v>0</v>
      </c>
      <c r="CT458" s="176">
        <f t="shared" si="498"/>
        <v>0</v>
      </c>
      <c r="CU458" s="176">
        <f t="shared" si="498"/>
        <v>0</v>
      </c>
      <c r="CV458" s="176">
        <f t="shared" si="498"/>
        <v>0</v>
      </c>
      <c r="CW458" s="176">
        <f t="shared" si="498"/>
        <v>0</v>
      </c>
      <c r="CX458" s="176">
        <f t="shared" si="498"/>
        <v>0</v>
      </c>
      <c r="CY458" s="176">
        <f t="shared" si="498"/>
        <v>0</v>
      </c>
      <c r="CZ458" s="176">
        <f t="shared" si="498"/>
        <v>0</v>
      </c>
      <c r="DA458" s="176">
        <f t="shared" si="498"/>
        <v>0</v>
      </c>
      <c r="DB458" s="176">
        <f t="shared" si="498"/>
        <v>0</v>
      </c>
      <c r="DC458" s="176">
        <f t="shared" ref="CW458:DF476" si="501">+NORMDIST($H458,DC$12,DC$13,FALSE)</f>
        <v>0</v>
      </c>
      <c r="DD458" s="176">
        <f t="shared" si="501"/>
        <v>0</v>
      </c>
      <c r="DE458" s="176">
        <f t="shared" si="501"/>
        <v>0</v>
      </c>
      <c r="DF458" s="176">
        <f t="shared" si="501"/>
        <v>0</v>
      </c>
    </row>
    <row r="459" spans="2:110" ht="12.75" customHeight="1" x14ac:dyDescent="0.25">
      <c r="B459" s="174"/>
      <c r="C459" s="174"/>
      <c r="D459" s="174">
        <f t="shared" si="455"/>
        <v>0</v>
      </c>
      <c r="E459"/>
      <c r="F459"/>
      <c r="G459" s="177">
        <v>446</v>
      </c>
      <c r="H459" s="176">
        <f t="shared" si="456"/>
        <v>69.153123115539273</v>
      </c>
      <c r="I459" s="176">
        <f t="shared" si="457"/>
        <v>0</v>
      </c>
      <c r="K459" s="176">
        <f t="shared" si="496"/>
        <v>0</v>
      </c>
      <c r="L459" s="176">
        <f t="shared" si="496"/>
        <v>0</v>
      </c>
      <c r="M459" s="176">
        <f t="shared" si="496"/>
        <v>0</v>
      </c>
      <c r="N459" s="176">
        <f t="shared" si="496"/>
        <v>0</v>
      </c>
      <c r="O459" s="176">
        <f t="shared" si="496"/>
        <v>0</v>
      </c>
      <c r="P459" s="176">
        <f t="shared" si="496"/>
        <v>0</v>
      </c>
      <c r="Q459" s="176">
        <f t="shared" si="496"/>
        <v>0</v>
      </c>
      <c r="R459" s="176">
        <f t="shared" si="496"/>
        <v>0</v>
      </c>
      <c r="S459" s="176">
        <f t="shared" si="496"/>
        <v>0</v>
      </c>
      <c r="T459" s="176">
        <f t="shared" si="496"/>
        <v>0</v>
      </c>
      <c r="U459" s="176">
        <f t="shared" si="496"/>
        <v>0</v>
      </c>
      <c r="V459" s="176">
        <f t="shared" si="496"/>
        <v>0</v>
      </c>
      <c r="W459" s="176">
        <f t="shared" si="496"/>
        <v>0</v>
      </c>
      <c r="X459" s="176">
        <f t="shared" si="496"/>
        <v>0</v>
      </c>
      <c r="Y459" s="176">
        <f t="shared" si="496"/>
        <v>0</v>
      </c>
      <c r="Z459" s="176">
        <f t="shared" si="496"/>
        <v>0</v>
      </c>
      <c r="AA459" s="176">
        <f t="shared" si="497"/>
        <v>0</v>
      </c>
      <c r="AB459" s="176">
        <f t="shared" si="497"/>
        <v>0</v>
      </c>
      <c r="AC459" s="176">
        <f t="shared" si="497"/>
        <v>0</v>
      </c>
      <c r="AD459" s="176">
        <f t="shared" si="497"/>
        <v>0</v>
      </c>
      <c r="AE459" s="176">
        <f t="shared" si="497"/>
        <v>0</v>
      </c>
      <c r="AF459" s="176">
        <f t="shared" si="497"/>
        <v>0</v>
      </c>
      <c r="AG459" s="176">
        <f t="shared" si="497"/>
        <v>0</v>
      </c>
      <c r="AH459" s="176">
        <f t="shared" si="497"/>
        <v>0</v>
      </c>
      <c r="AI459" s="176">
        <f t="shared" si="497"/>
        <v>0</v>
      </c>
      <c r="AJ459" s="176">
        <f t="shared" si="497"/>
        <v>0</v>
      </c>
      <c r="AK459" s="176">
        <f t="shared" si="497"/>
        <v>0</v>
      </c>
      <c r="AL459" s="176">
        <f t="shared" si="497"/>
        <v>0</v>
      </c>
      <c r="AM459" s="176">
        <f t="shared" si="497"/>
        <v>0</v>
      </c>
      <c r="AN459" s="176">
        <f t="shared" si="497"/>
        <v>0</v>
      </c>
      <c r="AO459" s="176">
        <f t="shared" si="497"/>
        <v>0</v>
      </c>
      <c r="AP459" s="176">
        <f t="shared" si="497"/>
        <v>0</v>
      </c>
      <c r="AQ459" s="176">
        <f t="shared" si="490"/>
        <v>0</v>
      </c>
      <c r="AR459" s="176">
        <f t="shared" si="490"/>
        <v>0</v>
      </c>
      <c r="AS459" s="176">
        <f t="shared" si="490"/>
        <v>0</v>
      </c>
      <c r="AT459" s="176">
        <f t="shared" si="490"/>
        <v>0</v>
      </c>
      <c r="AU459" s="176">
        <f t="shared" si="490"/>
        <v>0</v>
      </c>
      <c r="AV459" s="176">
        <f t="shared" si="490"/>
        <v>0</v>
      </c>
      <c r="AW459" s="176">
        <f t="shared" si="490"/>
        <v>0</v>
      </c>
      <c r="AX459" s="176">
        <f t="shared" si="490"/>
        <v>0</v>
      </c>
      <c r="AY459" s="176">
        <f t="shared" si="490"/>
        <v>0</v>
      </c>
      <c r="AZ459" s="176">
        <f t="shared" si="490"/>
        <v>0</v>
      </c>
      <c r="BA459" s="176">
        <f t="shared" si="490"/>
        <v>0</v>
      </c>
      <c r="BB459" s="176">
        <f t="shared" si="490"/>
        <v>0</v>
      </c>
      <c r="BC459" s="176">
        <f t="shared" si="490"/>
        <v>0</v>
      </c>
      <c r="BD459" s="176">
        <f t="shared" si="490"/>
        <v>0</v>
      </c>
      <c r="BE459" s="176">
        <f t="shared" si="490"/>
        <v>0</v>
      </c>
      <c r="BF459" s="176">
        <f t="shared" si="490"/>
        <v>0</v>
      </c>
      <c r="BG459" s="176">
        <f t="shared" si="494"/>
        <v>0</v>
      </c>
      <c r="BH459" s="176">
        <f t="shared" si="494"/>
        <v>0</v>
      </c>
      <c r="BI459" s="176">
        <f t="shared" si="494"/>
        <v>0</v>
      </c>
      <c r="BJ459" s="176">
        <f t="shared" si="494"/>
        <v>0</v>
      </c>
      <c r="BK459" s="176">
        <f t="shared" si="494"/>
        <v>0</v>
      </c>
      <c r="BL459" s="176">
        <f t="shared" si="494"/>
        <v>0</v>
      </c>
      <c r="BM459" s="176">
        <f t="shared" si="494"/>
        <v>0</v>
      </c>
      <c r="BN459" s="176">
        <f t="shared" si="494"/>
        <v>0</v>
      </c>
      <c r="BO459" s="176">
        <f t="shared" si="494"/>
        <v>0</v>
      </c>
      <c r="BP459" s="176">
        <f t="shared" si="494"/>
        <v>0</v>
      </c>
      <c r="BQ459" s="176">
        <f t="shared" si="494"/>
        <v>0</v>
      </c>
      <c r="BR459" s="176">
        <f t="shared" si="494"/>
        <v>0</v>
      </c>
      <c r="BS459" s="176">
        <f t="shared" si="494"/>
        <v>0</v>
      </c>
      <c r="BT459" s="176">
        <f t="shared" si="494"/>
        <v>0</v>
      </c>
      <c r="BU459" s="176">
        <f t="shared" si="494"/>
        <v>0</v>
      </c>
      <c r="BV459" s="176">
        <f t="shared" si="494"/>
        <v>0</v>
      </c>
      <c r="BW459" s="176">
        <f t="shared" si="500"/>
        <v>0</v>
      </c>
      <c r="BX459" s="176">
        <f t="shared" si="500"/>
        <v>0</v>
      </c>
      <c r="BY459" s="176">
        <f t="shared" si="500"/>
        <v>0</v>
      </c>
      <c r="BZ459" s="176">
        <f t="shared" si="500"/>
        <v>0</v>
      </c>
      <c r="CA459" s="176">
        <f t="shared" si="500"/>
        <v>0</v>
      </c>
      <c r="CB459" s="176">
        <f t="shared" si="500"/>
        <v>0</v>
      </c>
      <c r="CC459" s="176">
        <f t="shared" si="500"/>
        <v>0</v>
      </c>
      <c r="CD459" s="176">
        <f t="shared" si="500"/>
        <v>0</v>
      </c>
      <c r="CE459" s="176">
        <f t="shared" si="500"/>
        <v>0</v>
      </c>
      <c r="CF459" s="176">
        <f t="shared" si="500"/>
        <v>0</v>
      </c>
      <c r="CG459" s="176">
        <f t="shared" si="500"/>
        <v>0</v>
      </c>
      <c r="CH459" s="176">
        <f t="shared" si="500"/>
        <v>0</v>
      </c>
      <c r="CI459" s="176">
        <f t="shared" si="500"/>
        <v>0</v>
      </c>
      <c r="CJ459" s="176">
        <f t="shared" si="500"/>
        <v>0</v>
      </c>
      <c r="CK459" s="176">
        <f t="shared" si="500"/>
        <v>0</v>
      </c>
      <c r="CL459" s="176">
        <f t="shared" si="500"/>
        <v>0</v>
      </c>
      <c r="CM459" s="176">
        <f t="shared" si="498"/>
        <v>0</v>
      </c>
      <c r="CN459" s="176">
        <f t="shared" si="498"/>
        <v>0</v>
      </c>
      <c r="CO459" s="176">
        <f t="shared" si="498"/>
        <v>0</v>
      </c>
      <c r="CP459" s="176">
        <f t="shared" si="498"/>
        <v>0</v>
      </c>
      <c r="CQ459" s="176">
        <f t="shared" si="498"/>
        <v>0</v>
      </c>
      <c r="CR459" s="176">
        <f t="shared" si="498"/>
        <v>0</v>
      </c>
      <c r="CS459" s="176">
        <f t="shared" si="498"/>
        <v>0</v>
      </c>
      <c r="CT459" s="176">
        <f t="shared" si="498"/>
        <v>0</v>
      </c>
      <c r="CU459" s="176">
        <f t="shared" si="498"/>
        <v>0</v>
      </c>
      <c r="CV459" s="176">
        <f t="shared" si="498"/>
        <v>0</v>
      </c>
      <c r="CW459" s="176">
        <f t="shared" si="501"/>
        <v>0</v>
      </c>
      <c r="CX459" s="176">
        <f t="shared" si="501"/>
        <v>0</v>
      </c>
      <c r="CY459" s="176">
        <f t="shared" si="501"/>
        <v>0</v>
      </c>
      <c r="CZ459" s="176">
        <f t="shared" si="501"/>
        <v>0</v>
      </c>
      <c r="DA459" s="176">
        <f t="shared" si="501"/>
        <v>0</v>
      </c>
      <c r="DB459" s="176">
        <f t="shared" si="501"/>
        <v>0</v>
      </c>
      <c r="DC459" s="176">
        <f t="shared" si="501"/>
        <v>0</v>
      </c>
      <c r="DD459" s="176">
        <f t="shared" si="501"/>
        <v>0</v>
      </c>
      <c r="DE459" s="176">
        <f t="shared" si="501"/>
        <v>0</v>
      </c>
      <c r="DF459" s="176">
        <f t="shared" si="501"/>
        <v>0</v>
      </c>
    </row>
    <row r="460" spans="2:110" ht="12.75" customHeight="1" x14ac:dyDescent="0.25">
      <c r="B460" s="174"/>
      <c r="C460" s="174"/>
      <c r="D460" s="174">
        <f t="shared" si="455"/>
        <v>0</v>
      </c>
      <c r="E460"/>
      <c r="F460"/>
      <c r="G460" s="177">
        <v>447</v>
      </c>
      <c r="H460" s="176">
        <f t="shared" si="456"/>
        <v>69.308174961089819</v>
      </c>
      <c r="I460" s="176">
        <f t="shared" si="457"/>
        <v>0</v>
      </c>
      <c r="K460" s="176">
        <f t="shared" si="496"/>
        <v>0</v>
      </c>
      <c r="L460" s="176">
        <f t="shared" si="496"/>
        <v>0</v>
      </c>
      <c r="M460" s="176">
        <f t="shared" si="496"/>
        <v>0</v>
      </c>
      <c r="N460" s="176">
        <f t="shared" si="496"/>
        <v>0</v>
      </c>
      <c r="O460" s="176">
        <f t="shared" si="496"/>
        <v>0</v>
      </c>
      <c r="P460" s="176">
        <f t="shared" si="496"/>
        <v>0</v>
      </c>
      <c r="Q460" s="176">
        <f t="shared" si="496"/>
        <v>0</v>
      </c>
      <c r="R460" s="176">
        <f t="shared" si="496"/>
        <v>0</v>
      </c>
      <c r="S460" s="176">
        <f t="shared" si="496"/>
        <v>0</v>
      </c>
      <c r="T460" s="176">
        <f t="shared" si="496"/>
        <v>0</v>
      </c>
      <c r="U460" s="176">
        <f t="shared" si="496"/>
        <v>0</v>
      </c>
      <c r="V460" s="176">
        <f t="shared" si="496"/>
        <v>0</v>
      </c>
      <c r="W460" s="176">
        <f t="shared" si="496"/>
        <v>0</v>
      </c>
      <c r="X460" s="176">
        <f t="shared" si="496"/>
        <v>0</v>
      </c>
      <c r="Y460" s="176">
        <f t="shared" si="496"/>
        <v>0</v>
      </c>
      <c r="Z460" s="176">
        <f t="shared" si="496"/>
        <v>0</v>
      </c>
      <c r="AA460" s="176">
        <f t="shared" si="497"/>
        <v>0</v>
      </c>
      <c r="AB460" s="176">
        <f t="shared" si="497"/>
        <v>0</v>
      </c>
      <c r="AC460" s="176">
        <f t="shared" si="497"/>
        <v>0</v>
      </c>
      <c r="AD460" s="176">
        <f t="shared" si="497"/>
        <v>0</v>
      </c>
      <c r="AE460" s="176">
        <f t="shared" si="497"/>
        <v>0</v>
      </c>
      <c r="AF460" s="176">
        <f t="shared" si="497"/>
        <v>0</v>
      </c>
      <c r="AG460" s="176">
        <f t="shared" si="497"/>
        <v>0</v>
      </c>
      <c r="AH460" s="176">
        <f t="shared" si="497"/>
        <v>0</v>
      </c>
      <c r="AI460" s="176">
        <f t="shared" si="497"/>
        <v>0</v>
      </c>
      <c r="AJ460" s="176">
        <f t="shared" si="497"/>
        <v>0</v>
      </c>
      <c r="AK460" s="176">
        <f t="shared" si="497"/>
        <v>0</v>
      </c>
      <c r="AL460" s="176">
        <f t="shared" si="497"/>
        <v>0</v>
      </c>
      <c r="AM460" s="176">
        <f t="shared" si="497"/>
        <v>0</v>
      </c>
      <c r="AN460" s="176">
        <f t="shared" si="497"/>
        <v>0</v>
      </c>
      <c r="AO460" s="176">
        <f t="shared" si="497"/>
        <v>0</v>
      </c>
      <c r="AP460" s="176">
        <f t="shared" si="497"/>
        <v>0</v>
      </c>
      <c r="AQ460" s="176">
        <f t="shared" si="490"/>
        <v>0</v>
      </c>
      <c r="AR460" s="176">
        <f t="shared" si="490"/>
        <v>0</v>
      </c>
      <c r="AS460" s="176">
        <f t="shared" si="490"/>
        <v>0</v>
      </c>
      <c r="AT460" s="176">
        <f t="shared" si="490"/>
        <v>0</v>
      </c>
      <c r="AU460" s="176">
        <f t="shared" si="490"/>
        <v>0</v>
      </c>
      <c r="AV460" s="176">
        <f t="shared" si="490"/>
        <v>0</v>
      </c>
      <c r="AW460" s="176">
        <f t="shared" si="490"/>
        <v>0</v>
      </c>
      <c r="AX460" s="176">
        <f t="shared" si="490"/>
        <v>0</v>
      </c>
      <c r="AY460" s="176">
        <f t="shared" si="490"/>
        <v>0</v>
      </c>
      <c r="AZ460" s="176">
        <f t="shared" si="490"/>
        <v>0</v>
      </c>
      <c r="BA460" s="176">
        <f t="shared" si="490"/>
        <v>0</v>
      </c>
      <c r="BB460" s="176">
        <f t="shared" si="490"/>
        <v>0</v>
      </c>
      <c r="BC460" s="176">
        <f t="shared" si="490"/>
        <v>0</v>
      </c>
      <c r="BD460" s="176">
        <f t="shared" si="490"/>
        <v>0</v>
      </c>
      <c r="BE460" s="176">
        <f t="shared" si="490"/>
        <v>0</v>
      </c>
      <c r="BF460" s="176">
        <f t="shared" ref="BF460" si="502">+NORMDIST($H460,BF$12,BF$13,FALSE)</f>
        <v>0</v>
      </c>
      <c r="BG460" s="176">
        <f t="shared" si="494"/>
        <v>0</v>
      </c>
      <c r="BH460" s="176">
        <f t="shared" si="494"/>
        <v>0</v>
      </c>
      <c r="BI460" s="176">
        <f t="shared" si="494"/>
        <v>0</v>
      </c>
      <c r="BJ460" s="176">
        <f t="shared" si="494"/>
        <v>0</v>
      </c>
      <c r="BK460" s="176">
        <f t="shared" si="494"/>
        <v>0</v>
      </c>
      <c r="BL460" s="176">
        <f t="shared" si="494"/>
        <v>0</v>
      </c>
      <c r="BM460" s="176">
        <f t="shared" si="494"/>
        <v>0</v>
      </c>
      <c r="BN460" s="176">
        <f t="shared" si="494"/>
        <v>0</v>
      </c>
      <c r="BO460" s="176">
        <f t="shared" si="494"/>
        <v>0</v>
      </c>
      <c r="BP460" s="176">
        <f t="shared" si="494"/>
        <v>0</v>
      </c>
      <c r="BQ460" s="176">
        <f t="shared" si="494"/>
        <v>0</v>
      </c>
      <c r="BR460" s="176">
        <f t="shared" si="494"/>
        <v>0</v>
      </c>
      <c r="BS460" s="176">
        <f t="shared" si="494"/>
        <v>0</v>
      </c>
      <c r="BT460" s="176">
        <f t="shared" si="494"/>
        <v>0</v>
      </c>
      <c r="BU460" s="176">
        <f t="shared" si="494"/>
        <v>0</v>
      </c>
      <c r="BV460" s="176">
        <f t="shared" si="494"/>
        <v>0</v>
      </c>
      <c r="BW460" s="176">
        <f t="shared" si="500"/>
        <v>0</v>
      </c>
      <c r="BX460" s="176">
        <f t="shared" si="500"/>
        <v>0</v>
      </c>
      <c r="BY460" s="176">
        <f t="shared" si="500"/>
        <v>0</v>
      </c>
      <c r="BZ460" s="176">
        <f t="shared" si="500"/>
        <v>0</v>
      </c>
      <c r="CA460" s="176">
        <f t="shared" si="500"/>
        <v>0</v>
      </c>
      <c r="CB460" s="176">
        <f t="shared" si="500"/>
        <v>0</v>
      </c>
      <c r="CC460" s="176">
        <f t="shared" si="500"/>
        <v>0</v>
      </c>
      <c r="CD460" s="176">
        <f t="shared" si="500"/>
        <v>0</v>
      </c>
      <c r="CE460" s="176">
        <f t="shared" si="500"/>
        <v>0</v>
      </c>
      <c r="CF460" s="176">
        <f t="shared" si="500"/>
        <v>0</v>
      </c>
      <c r="CG460" s="176">
        <f t="shared" si="500"/>
        <v>0</v>
      </c>
      <c r="CH460" s="176">
        <f t="shared" si="500"/>
        <v>0</v>
      </c>
      <c r="CI460" s="176">
        <f t="shared" si="500"/>
        <v>0</v>
      </c>
      <c r="CJ460" s="176">
        <f t="shared" si="500"/>
        <v>0</v>
      </c>
      <c r="CK460" s="176">
        <f t="shared" si="500"/>
        <v>0</v>
      </c>
      <c r="CL460" s="176">
        <f t="shared" si="500"/>
        <v>0</v>
      </c>
      <c r="CM460" s="176">
        <f t="shared" si="498"/>
        <v>0</v>
      </c>
      <c r="CN460" s="176">
        <f t="shared" si="498"/>
        <v>0</v>
      </c>
      <c r="CO460" s="176">
        <f t="shared" si="498"/>
        <v>0</v>
      </c>
      <c r="CP460" s="176">
        <f t="shared" si="498"/>
        <v>0</v>
      </c>
      <c r="CQ460" s="176">
        <f t="shared" si="498"/>
        <v>0</v>
      </c>
      <c r="CR460" s="176">
        <f t="shared" si="498"/>
        <v>0</v>
      </c>
      <c r="CS460" s="176">
        <f t="shared" si="498"/>
        <v>0</v>
      </c>
      <c r="CT460" s="176">
        <f t="shared" si="498"/>
        <v>0</v>
      </c>
      <c r="CU460" s="176">
        <f t="shared" si="498"/>
        <v>0</v>
      </c>
      <c r="CV460" s="176">
        <f t="shared" si="498"/>
        <v>0</v>
      </c>
      <c r="CW460" s="176">
        <f t="shared" si="501"/>
        <v>0</v>
      </c>
      <c r="CX460" s="176">
        <f t="shared" si="501"/>
        <v>0</v>
      </c>
      <c r="CY460" s="176">
        <f t="shared" si="501"/>
        <v>0</v>
      </c>
      <c r="CZ460" s="176">
        <f t="shared" si="501"/>
        <v>0</v>
      </c>
      <c r="DA460" s="176">
        <f t="shared" si="501"/>
        <v>0</v>
      </c>
      <c r="DB460" s="176">
        <f t="shared" si="501"/>
        <v>0</v>
      </c>
      <c r="DC460" s="176">
        <f t="shared" si="501"/>
        <v>0</v>
      </c>
      <c r="DD460" s="176">
        <f t="shared" si="501"/>
        <v>0</v>
      </c>
      <c r="DE460" s="176">
        <f t="shared" si="501"/>
        <v>0</v>
      </c>
      <c r="DF460" s="176">
        <f t="shared" si="501"/>
        <v>0</v>
      </c>
    </row>
    <row r="461" spans="2:110" ht="12.75" customHeight="1" x14ac:dyDescent="0.25">
      <c r="B461" s="174"/>
      <c r="C461" s="174"/>
      <c r="D461" s="174">
        <f t="shared" si="455"/>
        <v>0</v>
      </c>
      <c r="E461"/>
      <c r="F461"/>
      <c r="G461" s="177">
        <v>448</v>
      </c>
      <c r="H461" s="176">
        <f t="shared" si="456"/>
        <v>69.46322680664035</v>
      </c>
      <c r="I461" s="176">
        <f t="shared" si="457"/>
        <v>0</v>
      </c>
      <c r="K461" s="176">
        <f t="shared" si="496"/>
        <v>0</v>
      </c>
      <c r="L461" s="176">
        <f t="shared" si="496"/>
        <v>0</v>
      </c>
      <c r="M461" s="176">
        <f t="shared" si="496"/>
        <v>0</v>
      </c>
      <c r="N461" s="176">
        <f t="shared" si="496"/>
        <v>0</v>
      </c>
      <c r="O461" s="176">
        <f t="shared" si="496"/>
        <v>0</v>
      </c>
      <c r="P461" s="176">
        <f t="shared" si="496"/>
        <v>0</v>
      </c>
      <c r="Q461" s="176">
        <f t="shared" si="496"/>
        <v>0</v>
      </c>
      <c r="R461" s="176">
        <f t="shared" si="496"/>
        <v>0</v>
      </c>
      <c r="S461" s="176">
        <f t="shared" si="496"/>
        <v>0</v>
      </c>
      <c r="T461" s="176">
        <f t="shared" si="496"/>
        <v>0</v>
      </c>
      <c r="U461" s="176">
        <f t="shared" si="496"/>
        <v>0</v>
      </c>
      <c r="V461" s="176">
        <f t="shared" si="496"/>
        <v>0</v>
      </c>
      <c r="W461" s="176">
        <f t="shared" si="496"/>
        <v>0</v>
      </c>
      <c r="X461" s="176">
        <f t="shared" si="496"/>
        <v>0</v>
      </c>
      <c r="Y461" s="176">
        <f t="shared" si="496"/>
        <v>0</v>
      </c>
      <c r="Z461" s="176">
        <f t="shared" si="496"/>
        <v>0</v>
      </c>
      <c r="AA461" s="176">
        <f t="shared" si="497"/>
        <v>0</v>
      </c>
      <c r="AB461" s="176">
        <f t="shared" si="497"/>
        <v>0</v>
      </c>
      <c r="AC461" s="176">
        <f t="shared" si="497"/>
        <v>0</v>
      </c>
      <c r="AD461" s="176">
        <f t="shared" si="497"/>
        <v>0</v>
      </c>
      <c r="AE461" s="176">
        <f t="shared" si="497"/>
        <v>0</v>
      </c>
      <c r="AF461" s="176">
        <f t="shared" si="497"/>
        <v>0</v>
      </c>
      <c r="AG461" s="176">
        <f t="shared" si="497"/>
        <v>0</v>
      </c>
      <c r="AH461" s="176">
        <f t="shared" si="497"/>
        <v>0</v>
      </c>
      <c r="AI461" s="176">
        <f t="shared" si="497"/>
        <v>0</v>
      </c>
      <c r="AJ461" s="176">
        <f t="shared" si="497"/>
        <v>0</v>
      </c>
      <c r="AK461" s="176">
        <f t="shared" si="497"/>
        <v>0</v>
      </c>
      <c r="AL461" s="176">
        <f t="shared" si="497"/>
        <v>0</v>
      </c>
      <c r="AM461" s="176">
        <f t="shared" si="497"/>
        <v>0</v>
      </c>
      <c r="AN461" s="176">
        <f t="shared" si="497"/>
        <v>0</v>
      </c>
      <c r="AO461" s="176">
        <f t="shared" si="497"/>
        <v>0</v>
      </c>
      <c r="AP461" s="176">
        <f t="shared" si="497"/>
        <v>0</v>
      </c>
      <c r="AQ461" s="176">
        <f t="shared" ref="AQ461:BF476" si="503">+NORMDIST($H461,AQ$12,AQ$13,FALSE)</f>
        <v>0</v>
      </c>
      <c r="AR461" s="176">
        <f t="shared" si="503"/>
        <v>0</v>
      </c>
      <c r="AS461" s="176">
        <f t="shared" si="503"/>
        <v>0</v>
      </c>
      <c r="AT461" s="176">
        <f t="shared" si="503"/>
        <v>0</v>
      </c>
      <c r="AU461" s="176">
        <f t="shared" si="503"/>
        <v>0</v>
      </c>
      <c r="AV461" s="176">
        <f t="shared" si="503"/>
        <v>0</v>
      </c>
      <c r="AW461" s="176">
        <f t="shared" si="503"/>
        <v>0</v>
      </c>
      <c r="AX461" s="176">
        <f t="shared" si="503"/>
        <v>0</v>
      </c>
      <c r="AY461" s="176">
        <f t="shared" si="503"/>
        <v>0</v>
      </c>
      <c r="AZ461" s="176">
        <f t="shared" si="503"/>
        <v>0</v>
      </c>
      <c r="BA461" s="176">
        <f t="shared" si="503"/>
        <v>0</v>
      </c>
      <c r="BB461" s="176">
        <f t="shared" si="503"/>
        <v>0</v>
      </c>
      <c r="BC461" s="176">
        <f t="shared" si="503"/>
        <v>0</v>
      </c>
      <c r="BD461" s="176">
        <f t="shared" si="503"/>
        <v>0</v>
      </c>
      <c r="BE461" s="176">
        <f t="shared" si="503"/>
        <v>0</v>
      </c>
      <c r="BF461" s="176">
        <f t="shared" si="503"/>
        <v>0</v>
      </c>
      <c r="BG461" s="176">
        <f t="shared" si="494"/>
        <v>0</v>
      </c>
      <c r="BH461" s="176">
        <f t="shared" si="494"/>
        <v>0</v>
      </c>
      <c r="BI461" s="176">
        <f t="shared" si="494"/>
        <v>0</v>
      </c>
      <c r="BJ461" s="176">
        <f t="shared" si="494"/>
        <v>0</v>
      </c>
      <c r="BK461" s="176">
        <f t="shared" si="494"/>
        <v>0</v>
      </c>
      <c r="BL461" s="176">
        <f t="shared" si="494"/>
        <v>0</v>
      </c>
      <c r="BM461" s="176">
        <f t="shared" si="494"/>
        <v>0</v>
      </c>
      <c r="BN461" s="176">
        <f t="shared" si="494"/>
        <v>0</v>
      </c>
      <c r="BO461" s="176">
        <f t="shared" si="494"/>
        <v>0</v>
      </c>
      <c r="BP461" s="176">
        <f t="shared" si="494"/>
        <v>0</v>
      </c>
      <c r="BQ461" s="176">
        <f t="shared" si="494"/>
        <v>0</v>
      </c>
      <c r="BR461" s="176">
        <f t="shared" si="494"/>
        <v>0</v>
      </c>
      <c r="BS461" s="176">
        <f t="shared" si="494"/>
        <v>0</v>
      </c>
      <c r="BT461" s="176">
        <f t="shared" si="494"/>
        <v>0</v>
      </c>
      <c r="BU461" s="176">
        <f t="shared" si="494"/>
        <v>0</v>
      </c>
      <c r="BV461" s="176">
        <f t="shared" si="494"/>
        <v>0</v>
      </c>
      <c r="BW461" s="176">
        <f t="shared" si="500"/>
        <v>0</v>
      </c>
      <c r="BX461" s="176">
        <f t="shared" si="500"/>
        <v>0</v>
      </c>
      <c r="BY461" s="176">
        <f t="shared" si="500"/>
        <v>0</v>
      </c>
      <c r="BZ461" s="176">
        <f t="shared" si="500"/>
        <v>0</v>
      </c>
      <c r="CA461" s="176">
        <f t="shared" si="500"/>
        <v>0</v>
      </c>
      <c r="CB461" s="176">
        <f t="shared" si="500"/>
        <v>0</v>
      </c>
      <c r="CC461" s="176">
        <f t="shared" si="500"/>
        <v>0</v>
      </c>
      <c r="CD461" s="176">
        <f t="shared" si="500"/>
        <v>0</v>
      </c>
      <c r="CE461" s="176">
        <f t="shared" si="500"/>
        <v>0</v>
      </c>
      <c r="CF461" s="176">
        <f t="shared" si="500"/>
        <v>0</v>
      </c>
      <c r="CG461" s="176">
        <f t="shared" si="500"/>
        <v>0</v>
      </c>
      <c r="CH461" s="176">
        <f t="shared" si="500"/>
        <v>0</v>
      </c>
      <c r="CI461" s="176">
        <f t="shared" si="500"/>
        <v>0</v>
      </c>
      <c r="CJ461" s="176">
        <f t="shared" si="500"/>
        <v>0</v>
      </c>
      <c r="CK461" s="176">
        <f t="shared" si="500"/>
        <v>0</v>
      </c>
      <c r="CL461" s="176">
        <f t="shared" si="500"/>
        <v>0</v>
      </c>
      <c r="CM461" s="176">
        <f t="shared" si="498"/>
        <v>0</v>
      </c>
      <c r="CN461" s="176">
        <f t="shared" si="498"/>
        <v>0</v>
      </c>
      <c r="CO461" s="176">
        <f t="shared" si="498"/>
        <v>0</v>
      </c>
      <c r="CP461" s="176">
        <f t="shared" si="498"/>
        <v>0</v>
      </c>
      <c r="CQ461" s="176">
        <f t="shared" si="498"/>
        <v>0</v>
      </c>
      <c r="CR461" s="176">
        <f t="shared" si="498"/>
        <v>0</v>
      </c>
      <c r="CS461" s="176">
        <f t="shared" si="498"/>
        <v>0</v>
      </c>
      <c r="CT461" s="176">
        <f t="shared" si="498"/>
        <v>0</v>
      </c>
      <c r="CU461" s="176">
        <f t="shared" si="498"/>
        <v>0</v>
      </c>
      <c r="CV461" s="176">
        <f t="shared" si="498"/>
        <v>0</v>
      </c>
      <c r="CW461" s="176">
        <f t="shared" si="501"/>
        <v>0</v>
      </c>
      <c r="CX461" s="176">
        <f t="shared" si="501"/>
        <v>0</v>
      </c>
      <c r="CY461" s="176">
        <f t="shared" si="501"/>
        <v>0</v>
      </c>
      <c r="CZ461" s="176">
        <f t="shared" si="501"/>
        <v>0</v>
      </c>
      <c r="DA461" s="176">
        <f t="shared" si="501"/>
        <v>0</v>
      </c>
      <c r="DB461" s="176">
        <f t="shared" si="501"/>
        <v>0</v>
      </c>
      <c r="DC461" s="176">
        <f t="shared" si="501"/>
        <v>0</v>
      </c>
      <c r="DD461" s="176">
        <f t="shared" si="501"/>
        <v>0</v>
      </c>
      <c r="DE461" s="176">
        <f t="shared" si="501"/>
        <v>0</v>
      </c>
      <c r="DF461" s="176">
        <f t="shared" si="501"/>
        <v>0</v>
      </c>
    </row>
    <row r="462" spans="2:110" ht="12.75" customHeight="1" x14ac:dyDescent="0.25">
      <c r="B462" s="174"/>
      <c r="C462" s="174"/>
      <c r="D462" s="174">
        <f t="shared" ref="D462:D513" si="504">+IF(B462&lt;&gt;0,RANK(B462,$B$14:$B$507,1)-$D$11,0)</f>
        <v>0</v>
      </c>
      <c r="E462"/>
      <c r="F462"/>
      <c r="G462" s="177">
        <v>449</v>
      </c>
      <c r="H462" s="176">
        <f t="shared" ref="H462:H513" si="505">+G462*$D$7</f>
        <v>69.618278652190881</v>
      </c>
      <c r="I462" s="176">
        <f t="shared" si="457"/>
        <v>0</v>
      </c>
      <c r="K462" s="176">
        <f t="shared" si="496"/>
        <v>0</v>
      </c>
      <c r="L462" s="176">
        <f t="shared" si="496"/>
        <v>0</v>
      </c>
      <c r="M462" s="176">
        <f t="shared" si="496"/>
        <v>0</v>
      </c>
      <c r="N462" s="176">
        <f t="shared" si="496"/>
        <v>0</v>
      </c>
      <c r="O462" s="176">
        <f t="shared" si="496"/>
        <v>0</v>
      </c>
      <c r="P462" s="176">
        <f t="shared" si="496"/>
        <v>0</v>
      </c>
      <c r="Q462" s="176">
        <f t="shared" si="496"/>
        <v>0</v>
      </c>
      <c r="R462" s="176">
        <f t="shared" si="496"/>
        <v>0</v>
      </c>
      <c r="S462" s="176">
        <f t="shared" si="496"/>
        <v>0</v>
      </c>
      <c r="T462" s="176">
        <f t="shared" si="496"/>
        <v>0</v>
      </c>
      <c r="U462" s="176">
        <f t="shared" si="496"/>
        <v>0</v>
      </c>
      <c r="V462" s="176">
        <f t="shared" si="496"/>
        <v>0</v>
      </c>
      <c r="W462" s="176">
        <f t="shared" si="496"/>
        <v>0</v>
      </c>
      <c r="X462" s="176">
        <f t="shared" si="496"/>
        <v>0</v>
      </c>
      <c r="Y462" s="176">
        <f t="shared" si="496"/>
        <v>0</v>
      </c>
      <c r="Z462" s="176">
        <f t="shared" si="496"/>
        <v>0</v>
      </c>
      <c r="AA462" s="176">
        <f t="shared" si="497"/>
        <v>0</v>
      </c>
      <c r="AB462" s="176">
        <f t="shared" si="497"/>
        <v>0</v>
      </c>
      <c r="AC462" s="176">
        <f t="shared" si="497"/>
        <v>0</v>
      </c>
      <c r="AD462" s="176">
        <f t="shared" si="497"/>
        <v>0</v>
      </c>
      <c r="AE462" s="176">
        <f t="shared" si="497"/>
        <v>0</v>
      </c>
      <c r="AF462" s="176">
        <f t="shared" si="497"/>
        <v>0</v>
      </c>
      <c r="AG462" s="176">
        <f t="shared" si="497"/>
        <v>0</v>
      </c>
      <c r="AH462" s="176">
        <f t="shared" si="497"/>
        <v>0</v>
      </c>
      <c r="AI462" s="176">
        <f t="shared" si="497"/>
        <v>0</v>
      </c>
      <c r="AJ462" s="176">
        <f t="shared" si="497"/>
        <v>0</v>
      </c>
      <c r="AK462" s="176">
        <f t="shared" si="497"/>
        <v>0</v>
      </c>
      <c r="AL462" s="176">
        <f t="shared" si="497"/>
        <v>0</v>
      </c>
      <c r="AM462" s="176">
        <f t="shared" si="497"/>
        <v>0</v>
      </c>
      <c r="AN462" s="176">
        <f t="shared" si="497"/>
        <v>0</v>
      </c>
      <c r="AO462" s="176">
        <f t="shared" si="497"/>
        <v>0</v>
      </c>
      <c r="AP462" s="176">
        <f t="shared" si="497"/>
        <v>0</v>
      </c>
      <c r="AQ462" s="176">
        <f t="shared" si="503"/>
        <v>0</v>
      </c>
      <c r="AR462" s="176">
        <f t="shared" si="503"/>
        <v>0</v>
      </c>
      <c r="AS462" s="176">
        <f t="shared" si="503"/>
        <v>0</v>
      </c>
      <c r="AT462" s="176">
        <f t="shared" si="503"/>
        <v>0</v>
      </c>
      <c r="AU462" s="176">
        <f t="shared" si="503"/>
        <v>0</v>
      </c>
      <c r="AV462" s="176">
        <f t="shared" si="503"/>
        <v>0</v>
      </c>
      <c r="AW462" s="176">
        <f t="shared" si="503"/>
        <v>0</v>
      </c>
      <c r="AX462" s="176">
        <f t="shared" si="503"/>
        <v>0</v>
      </c>
      <c r="AY462" s="176">
        <f t="shared" si="503"/>
        <v>0</v>
      </c>
      <c r="AZ462" s="176">
        <f t="shared" si="503"/>
        <v>0</v>
      </c>
      <c r="BA462" s="176">
        <f t="shared" si="503"/>
        <v>0</v>
      </c>
      <c r="BB462" s="176">
        <f t="shared" si="503"/>
        <v>0</v>
      </c>
      <c r="BC462" s="176">
        <f t="shared" si="503"/>
        <v>0</v>
      </c>
      <c r="BD462" s="176">
        <f t="shared" si="503"/>
        <v>0</v>
      </c>
      <c r="BE462" s="176">
        <f t="shared" si="503"/>
        <v>0</v>
      </c>
      <c r="BF462" s="176">
        <f t="shared" si="503"/>
        <v>0</v>
      </c>
      <c r="BG462" s="176">
        <f t="shared" si="494"/>
        <v>0</v>
      </c>
      <c r="BH462" s="176">
        <f t="shared" si="494"/>
        <v>0</v>
      </c>
      <c r="BI462" s="176">
        <f t="shared" si="494"/>
        <v>0</v>
      </c>
      <c r="BJ462" s="176">
        <f t="shared" si="494"/>
        <v>0</v>
      </c>
      <c r="BK462" s="176">
        <f t="shared" si="494"/>
        <v>0</v>
      </c>
      <c r="BL462" s="176">
        <f t="shared" si="494"/>
        <v>0</v>
      </c>
      <c r="BM462" s="176">
        <f t="shared" si="494"/>
        <v>0</v>
      </c>
      <c r="BN462" s="176">
        <f t="shared" si="494"/>
        <v>0</v>
      </c>
      <c r="BO462" s="176">
        <f t="shared" si="494"/>
        <v>0</v>
      </c>
      <c r="BP462" s="176">
        <f t="shared" si="494"/>
        <v>0</v>
      </c>
      <c r="BQ462" s="176">
        <f t="shared" si="494"/>
        <v>0</v>
      </c>
      <c r="BR462" s="176">
        <f t="shared" si="494"/>
        <v>0</v>
      </c>
      <c r="BS462" s="176">
        <f t="shared" si="494"/>
        <v>0</v>
      </c>
      <c r="BT462" s="176">
        <f t="shared" si="494"/>
        <v>0</v>
      </c>
      <c r="BU462" s="176">
        <f t="shared" si="494"/>
        <v>0</v>
      </c>
      <c r="BV462" s="176">
        <f t="shared" si="494"/>
        <v>0</v>
      </c>
      <c r="BW462" s="176">
        <f t="shared" si="500"/>
        <v>0</v>
      </c>
      <c r="BX462" s="176">
        <f t="shared" si="500"/>
        <v>0</v>
      </c>
      <c r="BY462" s="176">
        <f t="shared" si="500"/>
        <v>0</v>
      </c>
      <c r="BZ462" s="176">
        <f t="shared" si="500"/>
        <v>0</v>
      </c>
      <c r="CA462" s="176">
        <f t="shared" si="500"/>
        <v>0</v>
      </c>
      <c r="CB462" s="176">
        <f t="shared" si="500"/>
        <v>0</v>
      </c>
      <c r="CC462" s="176">
        <f t="shared" si="500"/>
        <v>0</v>
      </c>
      <c r="CD462" s="176">
        <f t="shared" si="500"/>
        <v>0</v>
      </c>
      <c r="CE462" s="176">
        <f t="shared" si="500"/>
        <v>0</v>
      </c>
      <c r="CF462" s="176">
        <f t="shared" si="500"/>
        <v>0</v>
      </c>
      <c r="CG462" s="176">
        <f t="shared" si="500"/>
        <v>0</v>
      </c>
      <c r="CH462" s="176">
        <f t="shared" si="500"/>
        <v>0</v>
      </c>
      <c r="CI462" s="176">
        <f t="shared" si="500"/>
        <v>0</v>
      </c>
      <c r="CJ462" s="176">
        <f t="shared" si="500"/>
        <v>0</v>
      </c>
      <c r="CK462" s="176">
        <f t="shared" si="500"/>
        <v>0</v>
      </c>
      <c r="CL462" s="176">
        <f t="shared" si="500"/>
        <v>0</v>
      </c>
      <c r="CM462" s="176">
        <f t="shared" si="498"/>
        <v>0</v>
      </c>
      <c r="CN462" s="176">
        <f t="shared" si="498"/>
        <v>0</v>
      </c>
      <c r="CO462" s="176">
        <f t="shared" si="498"/>
        <v>0</v>
      </c>
      <c r="CP462" s="176">
        <f t="shared" si="498"/>
        <v>0</v>
      </c>
      <c r="CQ462" s="176">
        <f t="shared" si="498"/>
        <v>0</v>
      </c>
      <c r="CR462" s="176">
        <f t="shared" si="498"/>
        <v>0</v>
      </c>
      <c r="CS462" s="176">
        <f t="shared" si="498"/>
        <v>0</v>
      </c>
      <c r="CT462" s="176">
        <f t="shared" si="498"/>
        <v>0</v>
      </c>
      <c r="CU462" s="176">
        <f t="shared" si="498"/>
        <v>0</v>
      </c>
      <c r="CV462" s="176">
        <f t="shared" si="498"/>
        <v>0</v>
      </c>
      <c r="CW462" s="176">
        <f t="shared" si="501"/>
        <v>0</v>
      </c>
      <c r="CX462" s="176">
        <f t="shared" si="501"/>
        <v>0</v>
      </c>
      <c r="CY462" s="176">
        <f t="shared" si="501"/>
        <v>0</v>
      </c>
      <c r="CZ462" s="176">
        <f t="shared" si="501"/>
        <v>0</v>
      </c>
      <c r="DA462" s="176">
        <f t="shared" si="501"/>
        <v>0</v>
      </c>
      <c r="DB462" s="176">
        <f t="shared" si="501"/>
        <v>0</v>
      </c>
      <c r="DC462" s="176">
        <f t="shared" si="501"/>
        <v>0</v>
      </c>
      <c r="DD462" s="176">
        <f t="shared" si="501"/>
        <v>0</v>
      </c>
      <c r="DE462" s="176">
        <f t="shared" si="501"/>
        <v>0</v>
      </c>
      <c r="DF462" s="176">
        <f t="shared" si="501"/>
        <v>0</v>
      </c>
    </row>
    <row r="463" spans="2:110" ht="12.75" customHeight="1" x14ac:dyDescent="0.25">
      <c r="B463" s="174"/>
      <c r="C463" s="174"/>
      <c r="D463" s="174">
        <f t="shared" si="504"/>
        <v>0</v>
      </c>
      <c r="E463"/>
      <c r="F463"/>
      <c r="G463" s="177">
        <v>450</v>
      </c>
      <c r="H463" s="176">
        <f t="shared" si="505"/>
        <v>69.773330497741426</v>
      </c>
      <c r="I463" s="176">
        <f t="shared" ref="I463:I513" si="506">+SUM(K463:DF463)</f>
        <v>0</v>
      </c>
      <c r="K463" s="176">
        <f t="shared" si="496"/>
        <v>0</v>
      </c>
      <c r="L463" s="176">
        <f t="shared" si="496"/>
        <v>0</v>
      </c>
      <c r="M463" s="176">
        <f t="shared" si="496"/>
        <v>0</v>
      </c>
      <c r="N463" s="176">
        <f t="shared" si="496"/>
        <v>0</v>
      </c>
      <c r="O463" s="176">
        <f t="shared" si="496"/>
        <v>0</v>
      </c>
      <c r="P463" s="176">
        <f t="shared" si="496"/>
        <v>0</v>
      </c>
      <c r="Q463" s="176">
        <f t="shared" si="496"/>
        <v>0</v>
      </c>
      <c r="R463" s="176">
        <f t="shared" si="496"/>
        <v>0</v>
      </c>
      <c r="S463" s="176">
        <f t="shared" si="496"/>
        <v>0</v>
      </c>
      <c r="T463" s="176">
        <f t="shared" si="496"/>
        <v>0</v>
      </c>
      <c r="U463" s="176">
        <f t="shared" si="496"/>
        <v>0</v>
      </c>
      <c r="V463" s="176">
        <f t="shared" si="496"/>
        <v>0</v>
      </c>
      <c r="W463" s="176">
        <f t="shared" si="496"/>
        <v>0</v>
      </c>
      <c r="X463" s="176">
        <f t="shared" si="496"/>
        <v>0</v>
      </c>
      <c r="Y463" s="176">
        <f t="shared" si="496"/>
        <v>0</v>
      </c>
      <c r="Z463" s="176">
        <f t="shared" si="496"/>
        <v>0</v>
      </c>
      <c r="AA463" s="176">
        <f t="shared" si="497"/>
        <v>0</v>
      </c>
      <c r="AB463" s="176">
        <f t="shared" si="497"/>
        <v>0</v>
      </c>
      <c r="AC463" s="176">
        <f t="shared" si="497"/>
        <v>0</v>
      </c>
      <c r="AD463" s="176">
        <f t="shared" si="497"/>
        <v>0</v>
      </c>
      <c r="AE463" s="176">
        <f t="shared" si="497"/>
        <v>0</v>
      </c>
      <c r="AF463" s="176">
        <f t="shared" si="497"/>
        <v>0</v>
      </c>
      <c r="AG463" s="176">
        <f t="shared" si="497"/>
        <v>0</v>
      </c>
      <c r="AH463" s="176">
        <f t="shared" si="497"/>
        <v>0</v>
      </c>
      <c r="AI463" s="176">
        <f t="shared" si="497"/>
        <v>0</v>
      </c>
      <c r="AJ463" s="176">
        <f t="shared" si="497"/>
        <v>0</v>
      </c>
      <c r="AK463" s="176">
        <f t="shared" si="497"/>
        <v>0</v>
      </c>
      <c r="AL463" s="176">
        <f t="shared" si="497"/>
        <v>0</v>
      </c>
      <c r="AM463" s="176">
        <f t="shared" si="497"/>
        <v>0</v>
      </c>
      <c r="AN463" s="176">
        <f t="shared" si="497"/>
        <v>0</v>
      </c>
      <c r="AO463" s="176">
        <f t="shared" si="497"/>
        <v>0</v>
      </c>
      <c r="AP463" s="176">
        <f t="shared" si="497"/>
        <v>0</v>
      </c>
      <c r="AQ463" s="176">
        <f t="shared" si="503"/>
        <v>0</v>
      </c>
      <c r="AR463" s="176">
        <f t="shared" si="503"/>
        <v>0</v>
      </c>
      <c r="AS463" s="176">
        <f t="shared" si="503"/>
        <v>0</v>
      </c>
      <c r="AT463" s="176">
        <f t="shared" si="503"/>
        <v>0</v>
      </c>
      <c r="AU463" s="176">
        <f t="shared" si="503"/>
        <v>0</v>
      </c>
      <c r="AV463" s="176">
        <f t="shared" si="503"/>
        <v>0</v>
      </c>
      <c r="AW463" s="176">
        <f t="shared" si="503"/>
        <v>0</v>
      </c>
      <c r="AX463" s="176">
        <f t="shared" si="503"/>
        <v>0</v>
      </c>
      <c r="AY463" s="176">
        <f t="shared" si="503"/>
        <v>0</v>
      </c>
      <c r="AZ463" s="176">
        <f t="shared" si="503"/>
        <v>0</v>
      </c>
      <c r="BA463" s="176">
        <f t="shared" si="503"/>
        <v>0</v>
      </c>
      <c r="BB463" s="176">
        <f t="shared" si="503"/>
        <v>0</v>
      </c>
      <c r="BC463" s="176">
        <f t="shared" si="503"/>
        <v>0</v>
      </c>
      <c r="BD463" s="176">
        <f t="shared" si="503"/>
        <v>0</v>
      </c>
      <c r="BE463" s="176">
        <f t="shared" si="503"/>
        <v>0</v>
      </c>
      <c r="BF463" s="176">
        <f t="shared" si="503"/>
        <v>0</v>
      </c>
      <c r="BG463" s="176">
        <f t="shared" si="494"/>
        <v>0</v>
      </c>
      <c r="BH463" s="176">
        <f t="shared" si="494"/>
        <v>0</v>
      </c>
      <c r="BI463" s="176">
        <f t="shared" si="494"/>
        <v>0</v>
      </c>
      <c r="BJ463" s="176">
        <f t="shared" si="494"/>
        <v>0</v>
      </c>
      <c r="BK463" s="176">
        <f t="shared" si="494"/>
        <v>0</v>
      </c>
      <c r="BL463" s="176">
        <f t="shared" si="494"/>
        <v>0</v>
      </c>
      <c r="BM463" s="176">
        <f t="shared" si="494"/>
        <v>0</v>
      </c>
      <c r="BN463" s="176">
        <f t="shared" si="494"/>
        <v>0</v>
      </c>
      <c r="BO463" s="176">
        <f t="shared" si="494"/>
        <v>0</v>
      </c>
      <c r="BP463" s="176">
        <f t="shared" si="494"/>
        <v>0</v>
      </c>
      <c r="BQ463" s="176">
        <f t="shared" si="494"/>
        <v>0</v>
      </c>
      <c r="BR463" s="176">
        <f t="shared" si="494"/>
        <v>0</v>
      </c>
      <c r="BS463" s="176">
        <f t="shared" si="494"/>
        <v>0</v>
      </c>
      <c r="BT463" s="176">
        <f t="shared" si="494"/>
        <v>0</v>
      </c>
      <c r="BU463" s="176">
        <f t="shared" si="494"/>
        <v>0</v>
      </c>
      <c r="BV463" s="176">
        <f t="shared" ref="BV463" si="507">+NORMDIST($H463,BV$12,BV$13,FALSE)</f>
        <v>0</v>
      </c>
      <c r="BW463" s="176">
        <f t="shared" si="500"/>
        <v>0</v>
      </c>
      <c r="BX463" s="176">
        <f t="shared" si="500"/>
        <v>0</v>
      </c>
      <c r="BY463" s="176">
        <f t="shared" si="500"/>
        <v>0</v>
      </c>
      <c r="BZ463" s="176">
        <f t="shared" si="500"/>
        <v>0</v>
      </c>
      <c r="CA463" s="176">
        <f t="shared" si="500"/>
        <v>0</v>
      </c>
      <c r="CB463" s="176">
        <f t="shared" si="500"/>
        <v>0</v>
      </c>
      <c r="CC463" s="176">
        <f t="shared" si="500"/>
        <v>0</v>
      </c>
      <c r="CD463" s="176">
        <f t="shared" si="500"/>
        <v>0</v>
      </c>
      <c r="CE463" s="176">
        <f t="shared" si="500"/>
        <v>0</v>
      </c>
      <c r="CF463" s="176">
        <f t="shared" si="500"/>
        <v>0</v>
      </c>
      <c r="CG463" s="176">
        <f t="shared" si="500"/>
        <v>0</v>
      </c>
      <c r="CH463" s="176">
        <f t="shared" si="500"/>
        <v>0</v>
      </c>
      <c r="CI463" s="176">
        <f t="shared" si="500"/>
        <v>0</v>
      </c>
      <c r="CJ463" s="176">
        <f t="shared" si="500"/>
        <v>0</v>
      </c>
      <c r="CK463" s="176">
        <f t="shared" si="500"/>
        <v>0</v>
      </c>
      <c r="CL463" s="176">
        <f t="shared" si="500"/>
        <v>0</v>
      </c>
      <c r="CM463" s="176">
        <f t="shared" si="498"/>
        <v>0</v>
      </c>
      <c r="CN463" s="176">
        <f t="shared" si="498"/>
        <v>0</v>
      </c>
      <c r="CO463" s="176">
        <f t="shared" si="498"/>
        <v>0</v>
      </c>
      <c r="CP463" s="176">
        <f t="shared" si="498"/>
        <v>0</v>
      </c>
      <c r="CQ463" s="176">
        <f t="shared" si="498"/>
        <v>0</v>
      </c>
      <c r="CR463" s="176">
        <f t="shared" si="498"/>
        <v>0</v>
      </c>
      <c r="CS463" s="176">
        <f t="shared" si="498"/>
        <v>0</v>
      </c>
      <c r="CT463" s="176">
        <f t="shared" si="498"/>
        <v>0</v>
      </c>
      <c r="CU463" s="176">
        <f t="shared" si="498"/>
        <v>0</v>
      </c>
      <c r="CV463" s="176">
        <f t="shared" si="498"/>
        <v>0</v>
      </c>
      <c r="CW463" s="176">
        <f t="shared" si="501"/>
        <v>0</v>
      </c>
      <c r="CX463" s="176">
        <f t="shared" si="501"/>
        <v>0</v>
      </c>
      <c r="CY463" s="176">
        <f t="shared" si="501"/>
        <v>0</v>
      </c>
      <c r="CZ463" s="176">
        <f t="shared" si="501"/>
        <v>0</v>
      </c>
      <c r="DA463" s="176">
        <f t="shared" si="501"/>
        <v>0</v>
      </c>
      <c r="DB463" s="176">
        <f t="shared" si="501"/>
        <v>0</v>
      </c>
      <c r="DC463" s="176">
        <f t="shared" si="501"/>
        <v>0</v>
      </c>
      <c r="DD463" s="176">
        <f t="shared" si="501"/>
        <v>0</v>
      </c>
      <c r="DE463" s="176">
        <f t="shared" si="501"/>
        <v>0</v>
      </c>
      <c r="DF463" s="176">
        <f t="shared" si="501"/>
        <v>0</v>
      </c>
    </row>
    <row r="464" spans="2:110" ht="12.75" customHeight="1" x14ac:dyDescent="0.25">
      <c r="B464" s="174"/>
      <c r="C464" s="174"/>
      <c r="D464" s="174">
        <f t="shared" si="504"/>
        <v>0</v>
      </c>
      <c r="E464"/>
      <c r="F464"/>
      <c r="G464" s="177">
        <v>451</v>
      </c>
      <c r="H464" s="176">
        <f t="shared" si="505"/>
        <v>69.928382343291958</v>
      </c>
      <c r="I464" s="176">
        <f t="shared" si="506"/>
        <v>0</v>
      </c>
      <c r="K464" s="176">
        <f t="shared" si="496"/>
        <v>0</v>
      </c>
      <c r="L464" s="176">
        <f t="shared" si="496"/>
        <v>0</v>
      </c>
      <c r="M464" s="176">
        <f t="shared" si="496"/>
        <v>0</v>
      </c>
      <c r="N464" s="176">
        <f t="shared" si="496"/>
        <v>0</v>
      </c>
      <c r="O464" s="176">
        <f t="shared" si="496"/>
        <v>0</v>
      </c>
      <c r="P464" s="176">
        <f t="shared" si="496"/>
        <v>0</v>
      </c>
      <c r="Q464" s="176">
        <f t="shared" si="496"/>
        <v>0</v>
      </c>
      <c r="R464" s="176">
        <f t="shared" si="496"/>
        <v>0</v>
      </c>
      <c r="S464" s="176">
        <f t="shared" si="496"/>
        <v>0</v>
      </c>
      <c r="T464" s="176">
        <f t="shared" si="496"/>
        <v>0</v>
      </c>
      <c r="U464" s="176">
        <f t="shared" si="496"/>
        <v>0</v>
      </c>
      <c r="V464" s="176">
        <f t="shared" si="496"/>
        <v>0</v>
      </c>
      <c r="W464" s="176">
        <f t="shared" si="496"/>
        <v>0</v>
      </c>
      <c r="X464" s="176">
        <f t="shared" si="496"/>
        <v>0</v>
      </c>
      <c r="Y464" s="176">
        <f t="shared" si="496"/>
        <v>0</v>
      </c>
      <c r="Z464" s="176">
        <f t="shared" ref="Z464" si="508">+NORMDIST($H464,Z$12,Z$13,FALSE)</f>
        <v>0</v>
      </c>
      <c r="AA464" s="176">
        <f t="shared" si="497"/>
        <v>0</v>
      </c>
      <c r="AB464" s="176">
        <f t="shared" si="497"/>
        <v>0</v>
      </c>
      <c r="AC464" s="176">
        <f t="shared" si="497"/>
        <v>0</v>
      </c>
      <c r="AD464" s="176">
        <f t="shared" si="497"/>
        <v>0</v>
      </c>
      <c r="AE464" s="176">
        <f t="shared" si="497"/>
        <v>0</v>
      </c>
      <c r="AF464" s="176">
        <f t="shared" si="497"/>
        <v>0</v>
      </c>
      <c r="AG464" s="176">
        <f t="shared" si="497"/>
        <v>0</v>
      </c>
      <c r="AH464" s="176">
        <f t="shared" si="497"/>
        <v>0</v>
      </c>
      <c r="AI464" s="176">
        <f t="shared" si="497"/>
        <v>0</v>
      </c>
      <c r="AJ464" s="176">
        <f t="shared" si="497"/>
        <v>0</v>
      </c>
      <c r="AK464" s="176">
        <f t="shared" si="497"/>
        <v>0</v>
      </c>
      <c r="AL464" s="176">
        <f t="shared" si="497"/>
        <v>0</v>
      </c>
      <c r="AM464" s="176">
        <f t="shared" si="497"/>
        <v>0</v>
      </c>
      <c r="AN464" s="176">
        <f t="shared" si="497"/>
        <v>0</v>
      </c>
      <c r="AO464" s="176">
        <f t="shared" si="497"/>
        <v>0</v>
      </c>
      <c r="AP464" s="176">
        <f t="shared" ref="AP464" si="509">+NORMDIST($H464,AP$12,AP$13,FALSE)</f>
        <v>0</v>
      </c>
      <c r="AQ464" s="176">
        <f t="shared" si="503"/>
        <v>0</v>
      </c>
      <c r="AR464" s="176">
        <f t="shared" si="503"/>
        <v>0</v>
      </c>
      <c r="AS464" s="176">
        <f t="shared" si="503"/>
        <v>0</v>
      </c>
      <c r="AT464" s="176">
        <f t="shared" si="503"/>
        <v>0</v>
      </c>
      <c r="AU464" s="176">
        <f t="shared" si="503"/>
        <v>0</v>
      </c>
      <c r="AV464" s="176">
        <f t="shared" si="503"/>
        <v>0</v>
      </c>
      <c r="AW464" s="176">
        <f t="shared" si="503"/>
        <v>0</v>
      </c>
      <c r="AX464" s="176">
        <f t="shared" si="503"/>
        <v>0</v>
      </c>
      <c r="AY464" s="176">
        <f t="shared" si="503"/>
        <v>0</v>
      </c>
      <c r="AZ464" s="176">
        <f t="shared" si="503"/>
        <v>0</v>
      </c>
      <c r="BA464" s="176">
        <f t="shared" si="503"/>
        <v>0</v>
      </c>
      <c r="BB464" s="176">
        <f t="shared" si="503"/>
        <v>0</v>
      </c>
      <c r="BC464" s="176">
        <f t="shared" si="503"/>
        <v>0</v>
      </c>
      <c r="BD464" s="176">
        <f t="shared" si="503"/>
        <v>0</v>
      </c>
      <c r="BE464" s="176">
        <f t="shared" si="503"/>
        <v>0</v>
      </c>
      <c r="BF464" s="176">
        <f t="shared" si="503"/>
        <v>0</v>
      </c>
      <c r="BG464" s="176">
        <f t="shared" ref="BG464:BV479" si="510">+NORMDIST($H464,BG$12,BG$13,FALSE)</f>
        <v>0</v>
      </c>
      <c r="BH464" s="176">
        <f t="shared" si="510"/>
        <v>0</v>
      </c>
      <c r="BI464" s="176">
        <f t="shared" si="510"/>
        <v>0</v>
      </c>
      <c r="BJ464" s="176">
        <f t="shared" si="510"/>
        <v>0</v>
      </c>
      <c r="BK464" s="176">
        <f t="shared" si="510"/>
        <v>0</v>
      </c>
      <c r="BL464" s="176">
        <f t="shared" si="510"/>
        <v>0</v>
      </c>
      <c r="BM464" s="176">
        <f t="shared" si="510"/>
        <v>0</v>
      </c>
      <c r="BN464" s="176">
        <f t="shared" si="510"/>
        <v>0</v>
      </c>
      <c r="BO464" s="176">
        <f t="shared" si="510"/>
        <v>0</v>
      </c>
      <c r="BP464" s="176">
        <f t="shared" si="510"/>
        <v>0</v>
      </c>
      <c r="BQ464" s="176">
        <f t="shared" si="510"/>
        <v>0</v>
      </c>
      <c r="BR464" s="176">
        <f t="shared" si="510"/>
        <v>0</v>
      </c>
      <c r="BS464" s="176">
        <f t="shared" si="510"/>
        <v>0</v>
      </c>
      <c r="BT464" s="176">
        <f t="shared" si="510"/>
        <v>0</v>
      </c>
      <c r="BU464" s="176">
        <f t="shared" si="510"/>
        <v>0</v>
      </c>
      <c r="BV464" s="176">
        <f t="shared" si="510"/>
        <v>0</v>
      </c>
      <c r="BW464" s="176">
        <f t="shared" si="500"/>
        <v>0</v>
      </c>
      <c r="BX464" s="176">
        <f t="shared" si="500"/>
        <v>0</v>
      </c>
      <c r="BY464" s="176">
        <f t="shared" si="500"/>
        <v>0</v>
      </c>
      <c r="BZ464" s="176">
        <f t="shared" si="500"/>
        <v>0</v>
      </c>
      <c r="CA464" s="176">
        <f t="shared" si="500"/>
        <v>0</v>
      </c>
      <c r="CB464" s="176">
        <f t="shared" si="500"/>
        <v>0</v>
      </c>
      <c r="CC464" s="176">
        <f t="shared" si="500"/>
        <v>0</v>
      </c>
      <c r="CD464" s="176">
        <f t="shared" si="500"/>
        <v>0</v>
      </c>
      <c r="CE464" s="176">
        <f t="shared" si="500"/>
        <v>0</v>
      </c>
      <c r="CF464" s="176">
        <f t="shared" si="500"/>
        <v>0</v>
      </c>
      <c r="CG464" s="176">
        <f t="shared" si="500"/>
        <v>0</v>
      </c>
      <c r="CH464" s="176">
        <f t="shared" si="500"/>
        <v>0</v>
      </c>
      <c r="CI464" s="176">
        <f t="shared" si="500"/>
        <v>0</v>
      </c>
      <c r="CJ464" s="176">
        <f t="shared" si="500"/>
        <v>0</v>
      </c>
      <c r="CK464" s="176">
        <f t="shared" si="500"/>
        <v>0</v>
      </c>
      <c r="CL464" s="176">
        <f t="shared" si="500"/>
        <v>0</v>
      </c>
      <c r="CM464" s="176">
        <f t="shared" si="498"/>
        <v>0</v>
      </c>
      <c r="CN464" s="176">
        <f t="shared" si="498"/>
        <v>0</v>
      </c>
      <c r="CO464" s="176">
        <f t="shared" si="498"/>
        <v>0</v>
      </c>
      <c r="CP464" s="176">
        <f t="shared" si="498"/>
        <v>0</v>
      </c>
      <c r="CQ464" s="176">
        <f t="shared" si="498"/>
        <v>0</v>
      </c>
      <c r="CR464" s="176">
        <f t="shared" si="498"/>
        <v>0</v>
      </c>
      <c r="CS464" s="176">
        <f t="shared" si="498"/>
        <v>0</v>
      </c>
      <c r="CT464" s="176">
        <f t="shared" si="498"/>
        <v>0</v>
      </c>
      <c r="CU464" s="176">
        <f t="shared" si="498"/>
        <v>0</v>
      </c>
      <c r="CV464" s="176">
        <f t="shared" si="498"/>
        <v>0</v>
      </c>
      <c r="CW464" s="176">
        <f t="shared" si="501"/>
        <v>0</v>
      </c>
      <c r="CX464" s="176">
        <f t="shared" si="501"/>
        <v>0</v>
      </c>
      <c r="CY464" s="176">
        <f t="shared" si="501"/>
        <v>0</v>
      </c>
      <c r="CZ464" s="176">
        <f t="shared" si="501"/>
        <v>0</v>
      </c>
      <c r="DA464" s="176">
        <f t="shared" si="501"/>
        <v>0</v>
      </c>
      <c r="DB464" s="176">
        <f t="shared" si="501"/>
        <v>0</v>
      </c>
      <c r="DC464" s="176">
        <f t="shared" si="501"/>
        <v>0</v>
      </c>
      <c r="DD464" s="176">
        <f t="shared" si="501"/>
        <v>0</v>
      </c>
      <c r="DE464" s="176">
        <f t="shared" si="501"/>
        <v>0</v>
      </c>
      <c r="DF464" s="176">
        <f t="shared" si="501"/>
        <v>0</v>
      </c>
    </row>
    <row r="465" spans="2:110" ht="12.75" customHeight="1" x14ac:dyDescent="0.25">
      <c r="B465" s="174"/>
      <c r="C465" s="174"/>
      <c r="D465" s="174">
        <f t="shared" si="504"/>
        <v>0</v>
      </c>
      <c r="E465"/>
      <c r="F465"/>
      <c r="G465" s="177">
        <v>452</v>
      </c>
      <c r="H465" s="176">
        <f t="shared" si="505"/>
        <v>70.083434188842503</v>
      </c>
      <c r="I465" s="176">
        <f t="shared" si="506"/>
        <v>0</v>
      </c>
      <c r="K465" s="176">
        <f t="shared" ref="K465:Z480" si="511">+NORMDIST($H465,K$12,K$13,FALSE)</f>
        <v>0</v>
      </c>
      <c r="L465" s="176">
        <f t="shared" si="511"/>
        <v>0</v>
      </c>
      <c r="M465" s="176">
        <f t="shared" si="511"/>
        <v>0</v>
      </c>
      <c r="N465" s="176">
        <f t="shared" si="511"/>
        <v>0</v>
      </c>
      <c r="O465" s="176">
        <f t="shared" si="511"/>
        <v>0</v>
      </c>
      <c r="P465" s="176">
        <f t="shared" si="511"/>
        <v>0</v>
      </c>
      <c r="Q465" s="176">
        <f t="shared" si="511"/>
        <v>0</v>
      </c>
      <c r="R465" s="176">
        <f t="shared" si="511"/>
        <v>0</v>
      </c>
      <c r="S465" s="176">
        <f t="shared" si="511"/>
        <v>0</v>
      </c>
      <c r="T465" s="176">
        <f t="shared" si="511"/>
        <v>0</v>
      </c>
      <c r="U465" s="176">
        <f t="shared" si="511"/>
        <v>0</v>
      </c>
      <c r="V465" s="176">
        <f t="shared" si="511"/>
        <v>0</v>
      </c>
      <c r="W465" s="176">
        <f t="shared" si="511"/>
        <v>0</v>
      </c>
      <c r="X465" s="176">
        <f t="shared" si="511"/>
        <v>0</v>
      </c>
      <c r="Y465" s="176">
        <f t="shared" si="511"/>
        <v>0</v>
      </c>
      <c r="Z465" s="176">
        <f t="shared" si="511"/>
        <v>0</v>
      </c>
      <c r="AA465" s="176">
        <f t="shared" ref="AA465:AP480" si="512">+NORMDIST($H465,AA$12,AA$13,FALSE)</f>
        <v>0</v>
      </c>
      <c r="AB465" s="176">
        <f t="shared" si="512"/>
        <v>0</v>
      </c>
      <c r="AC465" s="176">
        <f t="shared" si="512"/>
        <v>0</v>
      </c>
      <c r="AD465" s="176">
        <f t="shared" si="512"/>
        <v>0</v>
      </c>
      <c r="AE465" s="176">
        <f t="shared" si="512"/>
        <v>0</v>
      </c>
      <c r="AF465" s="176">
        <f t="shared" si="512"/>
        <v>0</v>
      </c>
      <c r="AG465" s="176">
        <f t="shared" si="512"/>
        <v>0</v>
      </c>
      <c r="AH465" s="176">
        <f t="shared" si="512"/>
        <v>0</v>
      </c>
      <c r="AI465" s="176">
        <f t="shared" si="512"/>
        <v>0</v>
      </c>
      <c r="AJ465" s="176">
        <f t="shared" si="512"/>
        <v>0</v>
      </c>
      <c r="AK465" s="176">
        <f t="shared" si="512"/>
        <v>0</v>
      </c>
      <c r="AL465" s="176">
        <f t="shared" si="512"/>
        <v>0</v>
      </c>
      <c r="AM465" s="176">
        <f t="shared" si="512"/>
        <v>0</v>
      </c>
      <c r="AN465" s="176">
        <f t="shared" si="512"/>
        <v>0</v>
      </c>
      <c r="AO465" s="176">
        <f t="shared" si="512"/>
        <v>0</v>
      </c>
      <c r="AP465" s="176">
        <f t="shared" si="512"/>
        <v>0</v>
      </c>
      <c r="AQ465" s="176">
        <f t="shared" si="503"/>
        <v>0</v>
      </c>
      <c r="AR465" s="176">
        <f t="shared" si="503"/>
        <v>0</v>
      </c>
      <c r="AS465" s="176">
        <f t="shared" si="503"/>
        <v>0</v>
      </c>
      <c r="AT465" s="176">
        <f t="shared" si="503"/>
        <v>0</v>
      </c>
      <c r="AU465" s="176">
        <f t="shared" si="503"/>
        <v>0</v>
      </c>
      <c r="AV465" s="176">
        <f t="shared" si="503"/>
        <v>0</v>
      </c>
      <c r="AW465" s="176">
        <f t="shared" si="503"/>
        <v>0</v>
      </c>
      <c r="AX465" s="176">
        <f t="shared" si="503"/>
        <v>0</v>
      </c>
      <c r="AY465" s="176">
        <f t="shared" si="503"/>
        <v>0</v>
      </c>
      <c r="AZ465" s="176">
        <f t="shared" si="503"/>
        <v>0</v>
      </c>
      <c r="BA465" s="176">
        <f t="shared" si="503"/>
        <v>0</v>
      </c>
      <c r="BB465" s="176">
        <f t="shared" si="503"/>
        <v>0</v>
      </c>
      <c r="BC465" s="176">
        <f t="shared" si="503"/>
        <v>0</v>
      </c>
      <c r="BD465" s="176">
        <f t="shared" si="503"/>
        <v>0</v>
      </c>
      <c r="BE465" s="176">
        <f t="shared" si="503"/>
        <v>0</v>
      </c>
      <c r="BF465" s="176">
        <f t="shared" si="503"/>
        <v>0</v>
      </c>
      <c r="BG465" s="176">
        <f t="shared" si="510"/>
        <v>0</v>
      </c>
      <c r="BH465" s="176">
        <f t="shared" si="510"/>
        <v>0</v>
      </c>
      <c r="BI465" s="176">
        <f t="shared" si="510"/>
        <v>0</v>
      </c>
      <c r="BJ465" s="176">
        <f t="shared" si="510"/>
        <v>0</v>
      </c>
      <c r="BK465" s="176">
        <f t="shared" si="510"/>
        <v>0</v>
      </c>
      <c r="BL465" s="176">
        <f t="shared" si="510"/>
        <v>0</v>
      </c>
      <c r="BM465" s="176">
        <f t="shared" si="510"/>
        <v>0</v>
      </c>
      <c r="BN465" s="176">
        <f t="shared" si="510"/>
        <v>0</v>
      </c>
      <c r="BO465" s="176">
        <f t="shared" si="510"/>
        <v>0</v>
      </c>
      <c r="BP465" s="176">
        <f t="shared" si="510"/>
        <v>0</v>
      </c>
      <c r="BQ465" s="176">
        <f t="shared" si="510"/>
        <v>0</v>
      </c>
      <c r="BR465" s="176">
        <f t="shared" si="510"/>
        <v>0</v>
      </c>
      <c r="BS465" s="176">
        <f t="shared" si="510"/>
        <v>0</v>
      </c>
      <c r="BT465" s="176">
        <f t="shared" si="510"/>
        <v>0</v>
      </c>
      <c r="BU465" s="176">
        <f t="shared" si="510"/>
        <v>0</v>
      </c>
      <c r="BV465" s="176">
        <f t="shared" si="510"/>
        <v>0</v>
      </c>
      <c r="BW465" s="176">
        <f t="shared" si="500"/>
        <v>0</v>
      </c>
      <c r="BX465" s="176">
        <f t="shared" si="500"/>
        <v>0</v>
      </c>
      <c r="BY465" s="176">
        <f t="shared" si="500"/>
        <v>0</v>
      </c>
      <c r="BZ465" s="176">
        <f t="shared" si="500"/>
        <v>0</v>
      </c>
      <c r="CA465" s="176">
        <f t="shared" si="500"/>
        <v>0</v>
      </c>
      <c r="CB465" s="176">
        <f t="shared" si="500"/>
        <v>0</v>
      </c>
      <c r="CC465" s="176">
        <f t="shared" si="500"/>
        <v>0</v>
      </c>
      <c r="CD465" s="176">
        <f t="shared" si="500"/>
        <v>0</v>
      </c>
      <c r="CE465" s="176">
        <f t="shared" si="500"/>
        <v>0</v>
      </c>
      <c r="CF465" s="176">
        <f t="shared" si="500"/>
        <v>0</v>
      </c>
      <c r="CG465" s="176">
        <f t="shared" si="500"/>
        <v>0</v>
      </c>
      <c r="CH465" s="176">
        <f t="shared" si="500"/>
        <v>0</v>
      </c>
      <c r="CI465" s="176">
        <f t="shared" si="500"/>
        <v>0</v>
      </c>
      <c r="CJ465" s="176">
        <f t="shared" si="500"/>
        <v>0</v>
      </c>
      <c r="CK465" s="176">
        <f t="shared" si="500"/>
        <v>0</v>
      </c>
      <c r="CL465" s="176">
        <f t="shared" si="500"/>
        <v>0</v>
      </c>
      <c r="CM465" s="176">
        <f t="shared" si="498"/>
        <v>0</v>
      </c>
      <c r="CN465" s="176">
        <f t="shared" si="498"/>
        <v>0</v>
      </c>
      <c r="CO465" s="176">
        <f t="shared" si="498"/>
        <v>0</v>
      </c>
      <c r="CP465" s="176">
        <f t="shared" si="498"/>
        <v>0</v>
      </c>
      <c r="CQ465" s="176">
        <f t="shared" si="498"/>
        <v>0</v>
      </c>
      <c r="CR465" s="176">
        <f t="shared" si="498"/>
        <v>0</v>
      </c>
      <c r="CS465" s="176">
        <f t="shared" si="498"/>
        <v>0</v>
      </c>
      <c r="CT465" s="176">
        <f t="shared" si="498"/>
        <v>0</v>
      </c>
      <c r="CU465" s="176">
        <f t="shared" si="498"/>
        <v>0</v>
      </c>
      <c r="CV465" s="176">
        <f t="shared" si="498"/>
        <v>0</v>
      </c>
      <c r="CW465" s="176">
        <f t="shared" si="501"/>
        <v>0</v>
      </c>
      <c r="CX465" s="176">
        <f t="shared" si="501"/>
        <v>0</v>
      </c>
      <c r="CY465" s="176">
        <f t="shared" si="501"/>
        <v>0</v>
      </c>
      <c r="CZ465" s="176">
        <f t="shared" si="501"/>
        <v>0</v>
      </c>
      <c r="DA465" s="176">
        <f t="shared" si="501"/>
        <v>0</v>
      </c>
      <c r="DB465" s="176">
        <f t="shared" si="501"/>
        <v>0</v>
      </c>
      <c r="DC465" s="176">
        <f t="shared" si="501"/>
        <v>0</v>
      </c>
      <c r="DD465" s="176">
        <f t="shared" si="501"/>
        <v>0</v>
      </c>
      <c r="DE465" s="176">
        <f t="shared" si="501"/>
        <v>0</v>
      </c>
      <c r="DF465" s="176">
        <f t="shared" si="501"/>
        <v>0</v>
      </c>
    </row>
    <row r="466" spans="2:110" ht="12.75" customHeight="1" x14ac:dyDescent="0.25">
      <c r="B466" s="174"/>
      <c r="C466" s="174"/>
      <c r="D466" s="174">
        <f t="shared" si="504"/>
        <v>0</v>
      </c>
      <c r="E466"/>
      <c r="F466"/>
      <c r="G466" s="177">
        <v>453</v>
      </c>
      <c r="H466" s="176">
        <f t="shared" si="505"/>
        <v>70.238486034393034</v>
      </c>
      <c r="I466" s="176">
        <f t="shared" si="506"/>
        <v>0</v>
      </c>
      <c r="K466" s="176">
        <f t="shared" si="511"/>
        <v>0</v>
      </c>
      <c r="L466" s="176">
        <f t="shared" si="511"/>
        <v>0</v>
      </c>
      <c r="M466" s="176">
        <f t="shared" si="511"/>
        <v>0</v>
      </c>
      <c r="N466" s="176">
        <f t="shared" si="511"/>
        <v>0</v>
      </c>
      <c r="O466" s="176">
        <f t="shared" si="511"/>
        <v>0</v>
      </c>
      <c r="P466" s="176">
        <f t="shared" si="511"/>
        <v>0</v>
      </c>
      <c r="Q466" s="176">
        <f t="shared" si="511"/>
        <v>0</v>
      </c>
      <c r="R466" s="176">
        <f t="shared" si="511"/>
        <v>0</v>
      </c>
      <c r="S466" s="176">
        <f t="shared" si="511"/>
        <v>0</v>
      </c>
      <c r="T466" s="176">
        <f t="shared" si="511"/>
        <v>0</v>
      </c>
      <c r="U466" s="176">
        <f t="shared" si="511"/>
        <v>0</v>
      </c>
      <c r="V466" s="176">
        <f t="shared" si="511"/>
        <v>0</v>
      </c>
      <c r="W466" s="176">
        <f t="shared" si="511"/>
        <v>0</v>
      </c>
      <c r="X466" s="176">
        <f t="shared" si="511"/>
        <v>0</v>
      </c>
      <c r="Y466" s="176">
        <f t="shared" si="511"/>
        <v>0</v>
      </c>
      <c r="Z466" s="176">
        <f t="shared" si="511"/>
        <v>0</v>
      </c>
      <c r="AA466" s="176">
        <f t="shared" si="512"/>
        <v>0</v>
      </c>
      <c r="AB466" s="176">
        <f t="shared" si="512"/>
        <v>0</v>
      </c>
      <c r="AC466" s="176">
        <f t="shared" si="512"/>
        <v>0</v>
      </c>
      <c r="AD466" s="176">
        <f t="shared" si="512"/>
        <v>0</v>
      </c>
      <c r="AE466" s="176">
        <f t="shared" si="512"/>
        <v>0</v>
      </c>
      <c r="AF466" s="176">
        <f t="shared" si="512"/>
        <v>0</v>
      </c>
      <c r="AG466" s="176">
        <f t="shared" si="512"/>
        <v>0</v>
      </c>
      <c r="AH466" s="176">
        <f t="shared" si="512"/>
        <v>0</v>
      </c>
      <c r="AI466" s="176">
        <f t="shared" si="512"/>
        <v>0</v>
      </c>
      <c r="AJ466" s="176">
        <f t="shared" si="512"/>
        <v>0</v>
      </c>
      <c r="AK466" s="176">
        <f t="shared" si="512"/>
        <v>0</v>
      </c>
      <c r="AL466" s="176">
        <f t="shared" si="512"/>
        <v>0</v>
      </c>
      <c r="AM466" s="176">
        <f t="shared" si="512"/>
        <v>0</v>
      </c>
      <c r="AN466" s="176">
        <f t="shared" si="512"/>
        <v>0</v>
      </c>
      <c r="AO466" s="176">
        <f t="shared" si="512"/>
        <v>0</v>
      </c>
      <c r="AP466" s="176">
        <f t="shared" si="512"/>
        <v>0</v>
      </c>
      <c r="AQ466" s="176">
        <f t="shared" si="503"/>
        <v>0</v>
      </c>
      <c r="AR466" s="176">
        <f t="shared" si="503"/>
        <v>0</v>
      </c>
      <c r="AS466" s="176">
        <f t="shared" si="503"/>
        <v>0</v>
      </c>
      <c r="AT466" s="176">
        <f t="shared" si="503"/>
        <v>0</v>
      </c>
      <c r="AU466" s="176">
        <f t="shared" si="503"/>
        <v>0</v>
      </c>
      <c r="AV466" s="176">
        <f t="shared" si="503"/>
        <v>0</v>
      </c>
      <c r="AW466" s="176">
        <f t="shared" si="503"/>
        <v>0</v>
      </c>
      <c r="AX466" s="176">
        <f t="shared" si="503"/>
        <v>0</v>
      </c>
      <c r="AY466" s="176">
        <f t="shared" si="503"/>
        <v>0</v>
      </c>
      <c r="AZ466" s="176">
        <f t="shared" si="503"/>
        <v>0</v>
      </c>
      <c r="BA466" s="176">
        <f t="shared" si="503"/>
        <v>0</v>
      </c>
      <c r="BB466" s="176">
        <f t="shared" si="503"/>
        <v>0</v>
      </c>
      <c r="BC466" s="176">
        <f t="shared" si="503"/>
        <v>0</v>
      </c>
      <c r="BD466" s="176">
        <f t="shared" si="503"/>
        <v>0</v>
      </c>
      <c r="BE466" s="176">
        <f t="shared" si="503"/>
        <v>0</v>
      </c>
      <c r="BF466" s="176">
        <f t="shared" si="503"/>
        <v>0</v>
      </c>
      <c r="BG466" s="176">
        <f t="shared" si="510"/>
        <v>0</v>
      </c>
      <c r="BH466" s="176">
        <f t="shared" si="510"/>
        <v>0</v>
      </c>
      <c r="BI466" s="176">
        <f t="shared" si="510"/>
        <v>0</v>
      </c>
      <c r="BJ466" s="176">
        <f t="shared" si="510"/>
        <v>0</v>
      </c>
      <c r="BK466" s="176">
        <f t="shared" si="510"/>
        <v>0</v>
      </c>
      <c r="BL466" s="176">
        <f t="shared" si="510"/>
        <v>0</v>
      </c>
      <c r="BM466" s="176">
        <f t="shared" si="510"/>
        <v>0</v>
      </c>
      <c r="BN466" s="176">
        <f t="shared" si="510"/>
        <v>0</v>
      </c>
      <c r="BO466" s="176">
        <f t="shared" si="510"/>
        <v>0</v>
      </c>
      <c r="BP466" s="176">
        <f t="shared" si="510"/>
        <v>0</v>
      </c>
      <c r="BQ466" s="176">
        <f t="shared" si="510"/>
        <v>0</v>
      </c>
      <c r="BR466" s="176">
        <f t="shared" si="510"/>
        <v>0</v>
      </c>
      <c r="BS466" s="176">
        <f t="shared" si="510"/>
        <v>0</v>
      </c>
      <c r="BT466" s="176">
        <f t="shared" si="510"/>
        <v>0</v>
      </c>
      <c r="BU466" s="176">
        <f t="shared" si="510"/>
        <v>0</v>
      </c>
      <c r="BV466" s="176">
        <f t="shared" si="510"/>
        <v>0</v>
      </c>
      <c r="BW466" s="176">
        <f t="shared" si="500"/>
        <v>0</v>
      </c>
      <c r="BX466" s="176">
        <f t="shared" si="500"/>
        <v>0</v>
      </c>
      <c r="BY466" s="176">
        <f t="shared" si="500"/>
        <v>0</v>
      </c>
      <c r="BZ466" s="176">
        <f t="shared" si="500"/>
        <v>0</v>
      </c>
      <c r="CA466" s="176">
        <f t="shared" si="500"/>
        <v>0</v>
      </c>
      <c r="CB466" s="176">
        <f t="shared" si="500"/>
        <v>0</v>
      </c>
      <c r="CC466" s="176">
        <f t="shared" si="500"/>
        <v>0</v>
      </c>
      <c r="CD466" s="176">
        <f t="shared" si="500"/>
        <v>0</v>
      </c>
      <c r="CE466" s="176">
        <f t="shared" si="500"/>
        <v>0</v>
      </c>
      <c r="CF466" s="176">
        <f t="shared" si="500"/>
        <v>0</v>
      </c>
      <c r="CG466" s="176">
        <f t="shared" si="500"/>
        <v>0</v>
      </c>
      <c r="CH466" s="176">
        <f t="shared" si="500"/>
        <v>0</v>
      </c>
      <c r="CI466" s="176">
        <f t="shared" si="500"/>
        <v>0</v>
      </c>
      <c r="CJ466" s="176">
        <f t="shared" si="500"/>
        <v>0</v>
      </c>
      <c r="CK466" s="176">
        <f t="shared" si="500"/>
        <v>0</v>
      </c>
      <c r="CL466" s="176">
        <f t="shared" si="500"/>
        <v>0</v>
      </c>
      <c r="CM466" s="176">
        <f t="shared" si="498"/>
        <v>0</v>
      </c>
      <c r="CN466" s="176">
        <f t="shared" si="498"/>
        <v>0</v>
      </c>
      <c r="CO466" s="176">
        <f t="shared" si="498"/>
        <v>0</v>
      </c>
      <c r="CP466" s="176">
        <f t="shared" si="498"/>
        <v>0</v>
      </c>
      <c r="CQ466" s="176">
        <f t="shared" si="498"/>
        <v>0</v>
      </c>
      <c r="CR466" s="176">
        <f t="shared" si="498"/>
        <v>0</v>
      </c>
      <c r="CS466" s="176">
        <f t="shared" si="498"/>
        <v>0</v>
      </c>
      <c r="CT466" s="176">
        <f t="shared" si="498"/>
        <v>0</v>
      </c>
      <c r="CU466" s="176">
        <f t="shared" si="498"/>
        <v>0</v>
      </c>
      <c r="CV466" s="176">
        <f t="shared" si="498"/>
        <v>0</v>
      </c>
      <c r="CW466" s="176">
        <f t="shared" si="501"/>
        <v>0</v>
      </c>
      <c r="CX466" s="176">
        <f t="shared" si="501"/>
        <v>0</v>
      </c>
      <c r="CY466" s="176">
        <f t="shared" si="501"/>
        <v>0</v>
      </c>
      <c r="CZ466" s="176">
        <f t="shared" si="501"/>
        <v>0</v>
      </c>
      <c r="DA466" s="176">
        <f t="shared" si="501"/>
        <v>0</v>
      </c>
      <c r="DB466" s="176">
        <f t="shared" si="501"/>
        <v>0</v>
      </c>
      <c r="DC466" s="176">
        <f t="shared" si="501"/>
        <v>0</v>
      </c>
      <c r="DD466" s="176">
        <f t="shared" si="501"/>
        <v>0</v>
      </c>
      <c r="DE466" s="176">
        <f t="shared" si="501"/>
        <v>0</v>
      </c>
      <c r="DF466" s="176">
        <f t="shared" si="501"/>
        <v>0</v>
      </c>
    </row>
    <row r="467" spans="2:110" ht="12.75" customHeight="1" x14ac:dyDescent="0.25">
      <c r="B467" s="174"/>
      <c r="C467" s="174"/>
      <c r="D467" s="174">
        <f t="shared" si="504"/>
        <v>0</v>
      </c>
      <c r="E467"/>
      <c r="F467"/>
      <c r="G467" s="177">
        <v>454</v>
      </c>
      <c r="H467" s="176">
        <f t="shared" si="505"/>
        <v>70.393537879943565</v>
      </c>
      <c r="I467" s="176">
        <f t="shared" si="506"/>
        <v>0</v>
      </c>
      <c r="K467" s="176">
        <f t="shared" si="511"/>
        <v>0</v>
      </c>
      <c r="L467" s="176">
        <f t="shared" si="511"/>
        <v>0</v>
      </c>
      <c r="M467" s="176">
        <f t="shared" si="511"/>
        <v>0</v>
      </c>
      <c r="N467" s="176">
        <f t="shared" si="511"/>
        <v>0</v>
      </c>
      <c r="O467" s="176">
        <f t="shared" si="511"/>
        <v>0</v>
      </c>
      <c r="P467" s="176">
        <f t="shared" si="511"/>
        <v>0</v>
      </c>
      <c r="Q467" s="176">
        <f t="shared" si="511"/>
        <v>0</v>
      </c>
      <c r="R467" s="176">
        <f t="shared" si="511"/>
        <v>0</v>
      </c>
      <c r="S467" s="176">
        <f t="shared" si="511"/>
        <v>0</v>
      </c>
      <c r="T467" s="176">
        <f t="shared" si="511"/>
        <v>0</v>
      </c>
      <c r="U467" s="176">
        <f t="shared" si="511"/>
        <v>0</v>
      </c>
      <c r="V467" s="176">
        <f t="shared" si="511"/>
        <v>0</v>
      </c>
      <c r="W467" s="176">
        <f t="shared" si="511"/>
        <v>0</v>
      </c>
      <c r="X467" s="176">
        <f t="shared" si="511"/>
        <v>0</v>
      </c>
      <c r="Y467" s="176">
        <f t="shared" si="511"/>
        <v>0</v>
      </c>
      <c r="Z467" s="176">
        <f t="shared" si="511"/>
        <v>0</v>
      </c>
      <c r="AA467" s="176">
        <f t="shared" si="512"/>
        <v>0</v>
      </c>
      <c r="AB467" s="176">
        <f t="shared" si="512"/>
        <v>0</v>
      </c>
      <c r="AC467" s="176">
        <f t="shared" si="512"/>
        <v>0</v>
      </c>
      <c r="AD467" s="176">
        <f t="shared" si="512"/>
        <v>0</v>
      </c>
      <c r="AE467" s="176">
        <f t="shared" si="512"/>
        <v>0</v>
      </c>
      <c r="AF467" s="176">
        <f t="shared" si="512"/>
        <v>0</v>
      </c>
      <c r="AG467" s="176">
        <f t="shared" si="512"/>
        <v>0</v>
      </c>
      <c r="AH467" s="176">
        <f t="shared" si="512"/>
        <v>0</v>
      </c>
      <c r="AI467" s="176">
        <f t="shared" si="512"/>
        <v>0</v>
      </c>
      <c r="AJ467" s="176">
        <f t="shared" si="512"/>
        <v>0</v>
      </c>
      <c r="AK467" s="176">
        <f t="shared" si="512"/>
        <v>0</v>
      </c>
      <c r="AL467" s="176">
        <f t="shared" si="512"/>
        <v>0</v>
      </c>
      <c r="AM467" s="176">
        <f t="shared" si="512"/>
        <v>0</v>
      </c>
      <c r="AN467" s="176">
        <f t="shared" si="512"/>
        <v>0</v>
      </c>
      <c r="AO467" s="176">
        <f t="shared" si="512"/>
        <v>0</v>
      </c>
      <c r="AP467" s="176">
        <f t="shared" si="512"/>
        <v>0</v>
      </c>
      <c r="AQ467" s="176">
        <f t="shared" si="503"/>
        <v>0</v>
      </c>
      <c r="AR467" s="176">
        <f t="shared" si="503"/>
        <v>0</v>
      </c>
      <c r="AS467" s="176">
        <f t="shared" si="503"/>
        <v>0</v>
      </c>
      <c r="AT467" s="176">
        <f t="shared" si="503"/>
        <v>0</v>
      </c>
      <c r="AU467" s="176">
        <f t="shared" si="503"/>
        <v>0</v>
      </c>
      <c r="AV467" s="176">
        <f t="shared" si="503"/>
        <v>0</v>
      </c>
      <c r="AW467" s="176">
        <f t="shared" si="503"/>
        <v>0</v>
      </c>
      <c r="AX467" s="176">
        <f t="shared" si="503"/>
        <v>0</v>
      </c>
      <c r="AY467" s="176">
        <f t="shared" si="503"/>
        <v>0</v>
      </c>
      <c r="AZ467" s="176">
        <f t="shared" si="503"/>
        <v>0</v>
      </c>
      <c r="BA467" s="176">
        <f t="shared" si="503"/>
        <v>0</v>
      </c>
      <c r="BB467" s="176">
        <f t="shared" si="503"/>
        <v>0</v>
      </c>
      <c r="BC467" s="176">
        <f t="shared" si="503"/>
        <v>0</v>
      </c>
      <c r="BD467" s="176">
        <f t="shared" si="503"/>
        <v>0</v>
      </c>
      <c r="BE467" s="176">
        <f t="shared" si="503"/>
        <v>0</v>
      </c>
      <c r="BF467" s="176">
        <f t="shared" si="503"/>
        <v>0</v>
      </c>
      <c r="BG467" s="176">
        <f t="shared" si="510"/>
        <v>0</v>
      </c>
      <c r="BH467" s="176">
        <f t="shared" si="510"/>
        <v>0</v>
      </c>
      <c r="BI467" s="176">
        <f t="shared" si="510"/>
        <v>0</v>
      </c>
      <c r="BJ467" s="176">
        <f t="shared" si="510"/>
        <v>0</v>
      </c>
      <c r="BK467" s="176">
        <f t="shared" si="510"/>
        <v>0</v>
      </c>
      <c r="BL467" s="176">
        <f t="shared" si="510"/>
        <v>0</v>
      </c>
      <c r="BM467" s="176">
        <f t="shared" si="510"/>
        <v>0</v>
      </c>
      <c r="BN467" s="176">
        <f t="shared" si="510"/>
        <v>0</v>
      </c>
      <c r="BO467" s="176">
        <f t="shared" si="510"/>
        <v>0</v>
      </c>
      <c r="BP467" s="176">
        <f t="shared" si="510"/>
        <v>0</v>
      </c>
      <c r="BQ467" s="176">
        <f t="shared" si="510"/>
        <v>0</v>
      </c>
      <c r="BR467" s="176">
        <f t="shared" si="510"/>
        <v>0</v>
      </c>
      <c r="BS467" s="176">
        <f t="shared" si="510"/>
        <v>0</v>
      </c>
      <c r="BT467" s="176">
        <f t="shared" si="510"/>
        <v>0</v>
      </c>
      <c r="BU467" s="176">
        <f t="shared" si="510"/>
        <v>0</v>
      </c>
      <c r="BV467" s="176">
        <f t="shared" si="510"/>
        <v>0</v>
      </c>
      <c r="BW467" s="176">
        <f t="shared" si="500"/>
        <v>0</v>
      </c>
      <c r="BX467" s="176">
        <f t="shared" si="500"/>
        <v>0</v>
      </c>
      <c r="BY467" s="176">
        <f t="shared" si="500"/>
        <v>0</v>
      </c>
      <c r="BZ467" s="176">
        <f t="shared" si="500"/>
        <v>0</v>
      </c>
      <c r="CA467" s="176">
        <f t="shared" si="500"/>
        <v>0</v>
      </c>
      <c r="CB467" s="176">
        <f t="shared" si="500"/>
        <v>0</v>
      </c>
      <c r="CC467" s="176">
        <f t="shared" si="500"/>
        <v>0</v>
      </c>
      <c r="CD467" s="176">
        <f t="shared" si="500"/>
        <v>0</v>
      </c>
      <c r="CE467" s="176">
        <f t="shared" si="500"/>
        <v>0</v>
      </c>
      <c r="CF467" s="176">
        <f t="shared" si="500"/>
        <v>0</v>
      </c>
      <c r="CG467" s="176">
        <f t="shared" si="500"/>
        <v>0</v>
      </c>
      <c r="CH467" s="176">
        <f t="shared" si="500"/>
        <v>0</v>
      </c>
      <c r="CI467" s="176">
        <f t="shared" si="500"/>
        <v>0</v>
      </c>
      <c r="CJ467" s="176">
        <f t="shared" si="500"/>
        <v>0</v>
      </c>
      <c r="CK467" s="176">
        <f t="shared" si="500"/>
        <v>0</v>
      </c>
      <c r="CL467" s="176">
        <f t="shared" si="500"/>
        <v>0</v>
      </c>
      <c r="CM467" s="176">
        <f t="shared" si="498"/>
        <v>0</v>
      </c>
      <c r="CN467" s="176">
        <f t="shared" si="498"/>
        <v>0</v>
      </c>
      <c r="CO467" s="176">
        <f t="shared" si="498"/>
        <v>0</v>
      </c>
      <c r="CP467" s="176">
        <f t="shared" si="498"/>
        <v>0</v>
      </c>
      <c r="CQ467" s="176">
        <f t="shared" si="498"/>
        <v>0</v>
      </c>
      <c r="CR467" s="176">
        <f t="shared" si="498"/>
        <v>0</v>
      </c>
      <c r="CS467" s="176">
        <f t="shared" si="498"/>
        <v>0</v>
      </c>
      <c r="CT467" s="176">
        <f t="shared" si="498"/>
        <v>0</v>
      </c>
      <c r="CU467" s="176">
        <f t="shared" si="498"/>
        <v>0</v>
      </c>
      <c r="CV467" s="176">
        <f t="shared" si="498"/>
        <v>0</v>
      </c>
      <c r="CW467" s="176">
        <f t="shared" si="501"/>
        <v>0</v>
      </c>
      <c r="CX467" s="176">
        <f t="shared" si="501"/>
        <v>0</v>
      </c>
      <c r="CY467" s="176">
        <f t="shared" si="501"/>
        <v>0</v>
      </c>
      <c r="CZ467" s="176">
        <f t="shared" si="501"/>
        <v>0</v>
      </c>
      <c r="DA467" s="176">
        <f t="shared" si="501"/>
        <v>0</v>
      </c>
      <c r="DB467" s="176">
        <f t="shared" si="501"/>
        <v>0</v>
      </c>
      <c r="DC467" s="176">
        <f t="shared" si="501"/>
        <v>0</v>
      </c>
      <c r="DD467" s="176">
        <f t="shared" si="501"/>
        <v>0</v>
      </c>
      <c r="DE467" s="176">
        <f t="shared" si="501"/>
        <v>0</v>
      </c>
      <c r="DF467" s="176">
        <f t="shared" si="501"/>
        <v>0</v>
      </c>
    </row>
    <row r="468" spans="2:110" ht="12.75" customHeight="1" x14ac:dyDescent="0.25">
      <c r="B468" s="174"/>
      <c r="C468" s="174"/>
      <c r="D468" s="174">
        <f t="shared" si="504"/>
        <v>0</v>
      </c>
      <c r="E468"/>
      <c r="F468"/>
      <c r="G468" s="177">
        <v>455</v>
      </c>
      <c r="H468" s="176">
        <f t="shared" si="505"/>
        <v>70.548589725494111</v>
      </c>
      <c r="I468" s="176">
        <f t="shared" si="506"/>
        <v>0</v>
      </c>
      <c r="K468" s="176">
        <f t="shared" si="511"/>
        <v>0</v>
      </c>
      <c r="L468" s="176">
        <f t="shared" si="511"/>
        <v>0</v>
      </c>
      <c r="M468" s="176">
        <f t="shared" si="511"/>
        <v>0</v>
      </c>
      <c r="N468" s="176">
        <f t="shared" si="511"/>
        <v>0</v>
      </c>
      <c r="O468" s="176">
        <f t="shared" si="511"/>
        <v>0</v>
      </c>
      <c r="P468" s="176">
        <f t="shared" si="511"/>
        <v>0</v>
      </c>
      <c r="Q468" s="176">
        <f t="shared" si="511"/>
        <v>0</v>
      </c>
      <c r="R468" s="176">
        <f t="shared" si="511"/>
        <v>0</v>
      </c>
      <c r="S468" s="176">
        <f t="shared" si="511"/>
        <v>0</v>
      </c>
      <c r="T468" s="176">
        <f t="shared" si="511"/>
        <v>0</v>
      </c>
      <c r="U468" s="176">
        <f t="shared" si="511"/>
        <v>0</v>
      </c>
      <c r="V468" s="176">
        <f t="shared" si="511"/>
        <v>0</v>
      </c>
      <c r="W468" s="176">
        <f t="shared" si="511"/>
        <v>0</v>
      </c>
      <c r="X468" s="176">
        <f t="shared" si="511"/>
        <v>0</v>
      </c>
      <c r="Y468" s="176">
        <f t="shared" si="511"/>
        <v>0</v>
      </c>
      <c r="Z468" s="176">
        <f t="shared" si="511"/>
        <v>0</v>
      </c>
      <c r="AA468" s="176">
        <f t="shared" si="512"/>
        <v>0</v>
      </c>
      <c r="AB468" s="176">
        <f t="shared" si="512"/>
        <v>0</v>
      </c>
      <c r="AC468" s="176">
        <f t="shared" si="512"/>
        <v>0</v>
      </c>
      <c r="AD468" s="176">
        <f t="shared" si="512"/>
        <v>0</v>
      </c>
      <c r="AE468" s="176">
        <f t="shared" si="512"/>
        <v>0</v>
      </c>
      <c r="AF468" s="176">
        <f t="shared" si="512"/>
        <v>0</v>
      </c>
      <c r="AG468" s="176">
        <f t="shared" si="512"/>
        <v>0</v>
      </c>
      <c r="AH468" s="176">
        <f t="shared" si="512"/>
        <v>0</v>
      </c>
      <c r="AI468" s="176">
        <f t="shared" si="512"/>
        <v>0</v>
      </c>
      <c r="AJ468" s="176">
        <f t="shared" si="512"/>
        <v>0</v>
      </c>
      <c r="AK468" s="176">
        <f t="shared" si="512"/>
        <v>0</v>
      </c>
      <c r="AL468" s="176">
        <f t="shared" si="512"/>
        <v>0</v>
      </c>
      <c r="AM468" s="176">
        <f t="shared" si="512"/>
        <v>0</v>
      </c>
      <c r="AN468" s="176">
        <f t="shared" si="512"/>
        <v>0</v>
      </c>
      <c r="AO468" s="176">
        <f t="shared" si="512"/>
        <v>0</v>
      </c>
      <c r="AP468" s="176">
        <f t="shared" si="512"/>
        <v>0</v>
      </c>
      <c r="AQ468" s="176">
        <f t="shared" si="503"/>
        <v>0</v>
      </c>
      <c r="AR468" s="176">
        <f t="shared" si="503"/>
        <v>0</v>
      </c>
      <c r="AS468" s="176">
        <f t="shared" si="503"/>
        <v>0</v>
      </c>
      <c r="AT468" s="176">
        <f t="shared" si="503"/>
        <v>0</v>
      </c>
      <c r="AU468" s="176">
        <f t="shared" si="503"/>
        <v>0</v>
      </c>
      <c r="AV468" s="176">
        <f t="shared" si="503"/>
        <v>0</v>
      </c>
      <c r="AW468" s="176">
        <f t="shared" si="503"/>
        <v>0</v>
      </c>
      <c r="AX468" s="176">
        <f t="shared" si="503"/>
        <v>0</v>
      </c>
      <c r="AY468" s="176">
        <f t="shared" si="503"/>
        <v>0</v>
      </c>
      <c r="AZ468" s="176">
        <f t="shared" si="503"/>
        <v>0</v>
      </c>
      <c r="BA468" s="176">
        <f t="shared" si="503"/>
        <v>0</v>
      </c>
      <c r="BB468" s="176">
        <f t="shared" si="503"/>
        <v>0</v>
      </c>
      <c r="BC468" s="176">
        <f t="shared" si="503"/>
        <v>0</v>
      </c>
      <c r="BD468" s="176">
        <f t="shared" si="503"/>
        <v>0</v>
      </c>
      <c r="BE468" s="176">
        <f t="shared" si="503"/>
        <v>0</v>
      </c>
      <c r="BF468" s="176">
        <f t="shared" si="503"/>
        <v>0</v>
      </c>
      <c r="BG468" s="176">
        <f t="shared" si="510"/>
        <v>0</v>
      </c>
      <c r="BH468" s="176">
        <f t="shared" si="510"/>
        <v>0</v>
      </c>
      <c r="BI468" s="176">
        <f t="shared" si="510"/>
        <v>0</v>
      </c>
      <c r="BJ468" s="176">
        <f t="shared" si="510"/>
        <v>0</v>
      </c>
      <c r="BK468" s="176">
        <f t="shared" si="510"/>
        <v>0</v>
      </c>
      <c r="BL468" s="176">
        <f t="shared" si="510"/>
        <v>0</v>
      </c>
      <c r="BM468" s="176">
        <f t="shared" si="510"/>
        <v>0</v>
      </c>
      <c r="BN468" s="176">
        <f t="shared" si="510"/>
        <v>0</v>
      </c>
      <c r="BO468" s="176">
        <f t="shared" si="510"/>
        <v>0</v>
      </c>
      <c r="BP468" s="176">
        <f t="shared" si="510"/>
        <v>0</v>
      </c>
      <c r="BQ468" s="176">
        <f t="shared" si="510"/>
        <v>0</v>
      </c>
      <c r="BR468" s="176">
        <f t="shared" si="510"/>
        <v>0</v>
      </c>
      <c r="BS468" s="176">
        <f t="shared" si="510"/>
        <v>0</v>
      </c>
      <c r="BT468" s="176">
        <f t="shared" si="510"/>
        <v>0</v>
      </c>
      <c r="BU468" s="176">
        <f t="shared" si="510"/>
        <v>0</v>
      </c>
      <c r="BV468" s="176">
        <f t="shared" si="510"/>
        <v>0</v>
      </c>
      <c r="BW468" s="176">
        <f t="shared" si="500"/>
        <v>0</v>
      </c>
      <c r="BX468" s="176">
        <f t="shared" si="500"/>
        <v>0</v>
      </c>
      <c r="BY468" s="176">
        <f t="shared" si="500"/>
        <v>0</v>
      </c>
      <c r="BZ468" s="176">
        <f t="shared" si="500"/>
        <v>0</v>
      </c>
      <c r="CA468" s="176">
        <f t="shared" si="500"/>
        <v>0</v>
      </c>
      <c r="CB468" s="176">
        <f t="shared" si="500"/>
        <v>0</v>
      </c>
      <c r="CC468" s="176">
        <f t="shared" si="500"/>
        <v>0</v>
      </c>
      <c r="CD468" s="176">
        <f t="shared" si="500"/>
        <v>0</v>
      </c>
      <c r="CE468" s="176">
        <f t="shared" si="500"/>
        <v>0</v>
      </c>
      <c r="CF468" s="176">
        <f t="shared" si="500"/>
        <v>0</v>
      </c>
      <c r="CG468" s="176">
        <f t="shared" si="500"/>
        <v>0</v>
      </c>
      <c r="CH468" s="176">
        <f t="shared" si="500"/>
        <v>0</v>
      </c>
      <c r="CI468" s="176">
        <f t="shared" si="500"/>
        <v>0</v>
      </c>
      <c r="CJ468" s="176">
        <f t="shared" si="500"/>
        <v>0</v>
      </c>
      <c r="CK468" s="176">
        <f t="shared" si="500"/>
        <v>0</v>
      </c>
      <c r="CL468" s="176">
        <f t="shared" si="500"/>
        <v>0</v>
      </c>
      <c r="CM468" s="176">
        <f t="shared" si="498"/>
        <v>0</v>
      </c>
      <c r="CN468" s="176">
        <f t="shared" si="498"/>
        <v>0</v>
      </c>
      <c r="CO468" s="176">
        <f t="shared" si="498"/>
        <v>0</v>
      </c>
      <c r="CP468" s="176">
        <f t="shared" si="498"/>
        <v>0</v>
      </c>
      <c r="CQ468" s="176">
        <f t="shared" si="498"/>
        <v>0</v>
      </c>
      <c r="CR468" s="176">
        <f t="shared" si="498"/>
        <v>0</v>
      </c>
      <c r="CS468" s="176">
        <f t="shared" si="498"/>
        <v>0</v>
      </c>
      <c r="CT468" s="176">
        <f t="shared" si="498"/>
        <v>0</v>
      </c>
      <c r="CU468" s="176">
        <f t="shared" si="498"/>
        <v>0</v>
      </c>
      <c r="CV468" s="176">
        <f t="shared" si="498"/>
        <v>0</v>
      </c>
      <c r="CW468" s="176">
        <f t="shared" si="501"/>
        <v>0</v>
      </c>
      <c r="CX468" s="176">
        <f t="shared" si="501"/>
        <v>0</v>
      </c>
      <c r="CY468" s="176">
        <f t="shared" si="501"/>
        <v>0</v>
      </c>
      <c r="CZ468" s="176">
        <f t="shared" si="501"/>
        <v>0</v>
      </c>
      <c r="DA468" s="176">
        <f t="shared" si="501"/>
        <v>0</v>
      </c>
      <c r="DB468" s="176">
        <f t="shared" si="501"/>
        <v>0</v>
      </c>
      <c r="DC468" s="176">
        <f t="shared" si="501"/>
        <v>0</v>
      </c>
      <c r="DD468" s="176">
        <f t="shared" si="501"/>
        <v>0</v>
      </c>
      <c r="DE468" s="176">
        <f t="shared" si="501"/>
        <v>0</v>
      </c>
      <c r="DF468" s="176">
        <f t="shared" si="501"/>
        <v>0</v>
      </c>
    </row>
    <row r="469" spans="2:110" ht="12.75" customHeight="1" x14ac:dyDescent="0.25">
      <c r="B469" s="174"/>
      <c r="C469" s="174"/>
      <c r="D469" s="174">
        <f t="shared" si="504"/>
        <v>0</v>
      </c>
      <c r="E469"/>
      <c r="F469"/>
      <c r="G469" s="177">
        <v>456</v>
      </c>
      <c r="H469" s="176">
        <f t="shared" si="505"/>
        <v>70.703641571044642</v>
      </c>
      <c r="I469" s="176">
        <f t="shared" si="506"/>
        <v>0</v>
      </c>
      <c r="K469" s="176">
        <f t="shared" si="511"/>
        <v>0</v>
      </c>
      <c r="L469" s="176">
        <f t="shared" si="511"/>
        <v>0</v>
      </c>
      <c r="M469" s="176">
        <f t="shared" si="511"/>
        <v>0</v>
      </c>
      <c r="N469" s="176">
        <f t="shared" si="511"/>
        <v>0</v>
      </c>
      <c r="O469" s="176">
        <f t="shared" si="511"/>
        <v>0</v>
      </c>
      <c r="P469" s="176">
        <f t="shared" si="511"/>
        <v>0</v>
      </c>
      <c r="Q469" s="176">
        <f t="shared" si="511"/>
        <v>0</v>
      </c>
      <c r="R469" s="176">
        <f t="shared" si="511"/>
        <v>0</v>
      </c>
      <c r="S469" s="176">
        <f t="shared" si="511"/>
        <v>0</v>
      </c>
      <c r="T469" s="176">
        <f t="shared" si="511"/>
        <v>0</v>
      </c>
      <c r="U469" s="176">
        <f t="shared" si="511"/>
        <v>0</v>
      </c>
      <c r="V469" s="176">
        <f t="shared" si="511"/>
        <v>0</v>
      </c>
      <c r="W469" s="176">
        <f t="shared" si="511"/>
        <v>0</v>
      </c>
      <c r="X469" s="176">
        <f t="shared" si="511"/>
        <v>0</v>
      </c>
      <c r="Y469" s="176">
        <f t="shared" si="511"/>
        <v>0</v>
      </c>
      <c r="Z469" s="176">
        <f t="shared" si="511"/>
        <v>0</v>
      </c>
      <c r="AA469" s="176">
        <f t="shared" si="512"/>
        <v>0</v>
      </c>
      <c r="AB469" s="176">
        <f t="shared" si="512"/>
        <v>0</v>
      </c>
      <c r="AC469" s="176">
        <f t="shared" si="512"/>
        <v>0</v>
      </c>
      <c r="AD469" s="176">
        <f t="shared" si="512"/>
        <v>0</v>
      </c>
      <c r="AE469" s="176">
        <f t="shared" si="512"/>
        <v>0</v>
      </c>
      <c r="AF469" s="176">
        <f t="shared" si="512"/>
        <v>0</v>
      </c>
      <c r="AG469" s="176">
        <f t="shared" si="512"/>
        <v>0</v>
      </c>
      <c r="AH469" s="176">
        <f t="shared" si="512"/>
        <v>0</v>
      </c>
      <c r="AI469" s="176">
        <f t="shared" si="512"/>
        <v>0</v>
      </c>
      <c r="AJ469" s="176">
        <f t="shared" si="512"/>
        <v>0</v>
      </c>
      <c r="AK469" s="176">
        <f t="shared" si="512"/>
        <v>0</v>
      </c>
      <c r="AL469" s="176">
        <f t="shared" si="512"/>
        <v>0</v>
      </c>
      <c r="AM469" s="176">
        <f t="shared" si="512"/>
        <v>0</v>
      </c>
      <c r="AN469" s="176">
        <f t="shared" si="512"/>
        <v>0</v>
      </c>
      <c r="AO469" s="176">
        <f t="shared" si="512"/>
        <v>0</v>
      </c>
      <c r="AP469" s="176">
        <f t="shared" si="512"/>
        <v>0</v>
      </c>
      <c r="AQ469" s="176">
        <f t="shared" si="503"/>
        <v>0</v>
      </c>
      <c r="AR469" s="176">
        <f t="shared" si="503"/>
        <v>0</v>
      </c>
      <c r="AS469" s="176">
        <f t="shared" si="503"/>
        <v>0</v>
      </c>
      <c r="AT469" s="176">
        <f t="shared" si="503"/>
        <v>0</v>
      </c>
      <c r="AU469" s="176">
        <f t="shared" si="503"/>
        <v>0</v>
      </c>
      <c r="AV469" s="176">
        <f t="shared" si="503"/>
        <v>0</v>
      </c>
      <c r="AW469" s="176">
        <f t="shared" si="503"/>
        <v>0</v>
      </c>
      <c r="AX469" s="176">
        <f t="shared" si="503"/>
        <v>0</v>
      </c>
      <c r="AY469" s="176">
        <f t="shared" si="503"/>
        <v>0</v>
      </c>
      <c r="AZ469" s="176">
        <f t="shared" si="503"/>
        <v>0</v>
      </c>
      <c r="BA469" s="176">
        <f t="shared" si="503"/>
        <v>0</v>
      </c>
      <c r="BB469" s="176">
        <f t="shared" si="503"/>
        <v>0</v>
      </c>
      <c r="BC469" s="176">
        <f t="shared" si="503"/>
        <v>0</v>
      </c>
      <c r="BD469" s="176">
        <f t="shared" si="503"/>
        <v>0</v>
      </c>
      <c r="BE469" s="176">
        <f t="shared" si="503"/>
        <v>0</v>
      </c>
      <c r="BF469" s="176">
        <f t="shared" si="503"/>
        <v>0</v>
      </c>
      <c r="BG469" s="176">
        <f t="shared" si="510"/>
        <v>0</v>
      </c>
      <c r="BH469" s="176">
        <f t="shared" si="510"/>
        <v>0</v>
      </c>
      <c r="BI469" s="176">
        <f t="shared" si="510"/>
        <v>0</v>
      </c>
      <c r="BJ469" s="176">
        <f t="shared" si="510"/>
        <v>0</v>
      </c>
      <c r="BK469" s="176">
        <f t="shared" si="510"/>
        <v>0</v>
      </c>
      <c r="BL469" s="176">
        <f t="shared" si="510"/>
        <v>0</v>
      </c>
      <c r="BM469" s="176">
        <f t="shared" si="510"/>
        <v>0</v>
      </c>
      <c r="BN469" s="176">
        <f t="shared" si="510"/>
        <v>0</v>
      </c>
      <c r="BO469" s="176">
        <f t="shared" si="510"/>
        <v>0</v>
      </c>
      <c r="BP469" s="176">
        <f t="shared" si="510"/>
        <v>0</v>
      </c>
      <c r="BQ469" s="176">
        <f t="shared" si="510"/>
        <v>0</v>
      </c>
      <c r="BR469" s="176">
        <f t="shared" si="510"/>
        <v>0</v>
      </c>
      <c r="BS469" s="176">
        <f t="shared" si="510"/>
        <v>0</v>
      </c>
      <c r="BT469" s="176">
        <f t="shared" si="510"/>
        <v>0</v>
      </c>
      <c r="BU469" s="176">
        <f t="shared" si="510"/>
        <v>0</v>
      </c>
      <c r="BV469" s="176">
        <f t="shared" si="510"/>
        <v>0</v>
      </c>
      <c r="BW469" s="176">
        <f t="shared" si="500"/>
        <v>0</v>
      </c>
      <c r="BX469" s="176">
        <f t="shared" si="500"/>
        <v>0</v>
      </c>
      <c r="BY469" s="176">
        <f t="shared" si="500"/>
        <v>0</v>
      </c>
      <c r="BZ469" s="176">
        <f t="shared" si="500"/>
        <v>0</v>
      </c>
      <c r="CA469" s="176">
        <f t="shared" si="500"/>
        <v>0</v>
      </c>
      <c r="CB469" s="176">
        <f t="shared" si="500"/>
        <v>0</v>
      </c>
      <c r="CC469" s="176">
        <f t="shared" si="500"/>
        <v>0</v>
      </c>
      <c r="CD469" s="176">
        <f t="shared" si="500"/>
        <v>0</v>
      </c>
      <c r="CE469" s="176">
        <f t="shared" si="500"/>
        <v>0</v>
      </c>
      <c r="CF469" s="176">
        <f t="shared" si="500"/>
        <v>0</v>
      </c>
      <c r="CG469" s="176">
        <f t="shared" si="500"/>
        <v>0</v>
      </c>
      <c r="CH469" s="176">
        <f t="shared" si="500"/>
        <v>0</v>
      </c>
      <c r="CI469" s="176">
        <f t="shared" si="500"/>
        <v>0</v>
      </c>
      <c r="CJ469" s="176">
        <f t="shared" si="500"/>
        <v>0</v>
      </c>
      <c r="CK469" s="176">
        <f t="shared" si="500"/>
        <v>0</v>
      </c>
      <c r="CL469" s="176">
        <f t="shared" si="500"/>
        <v>0</v>
      </c>
      <c r="CM469" s="176">
        <f t="shared" si="498"/>
        <v>0</v>
      </c>
      <c r="CN469" s="176">
        <f t="shared" si="498"/>
        <v>0</v>
      </c>
      <c r="CO469" s="176">
        <f t="shared" si="498"/>
        <v>0</v>
      </c>
      <c r="CP469" s="176">
        <f t="shared" si="498"/>
        <v>0</v>
      </c>
      <c r="CQ469" s="176">
        <f t="shared" si="498"/>
        <v>0</v>
      </c>
      <c r="CR469" s="176">
        <f t="shared" si="498"/>
        <v>0</v>
      </c>
      <c r="CS469" s="176">
        <f t="shared" si="498"/>
        <v>0</v>
      </c>
      <c r="CT469" s="176">
        <f t="shared" si="498"/>
        <v>0</v>
      </c>
      <c r="CU469" s="176">
        <f t="shared" si="498"/>
        <v>0</v>
      </c>
      <c r="CV469" s="176">
        <f t="shared" si="498"/>
        <v>0</v>
      </c>
      <c r="CW469" s="176">
        <f t="shared" si="501"/>
        <v>0</v>
      </c>
      <c r="CX469" s="176">
        <f t="shared" si="501"/>
        <v>0</v>
      </c>
      <c r="CY469" s="176">
        <f t="shared" si="501"/>
        <v>0</v>
      </c>
      <c r="CZ469" s="176">
        <f t="shared" si="501"/>
        <v>0</v>
      </c>
      <c r="DA469" s="176">
        <f t="shared" si="501"/>
        <v>0</v>
      </c>
      <c r="DB469" s="176">
        <f t="shared" si="501"/>
        <v>0</v>
      </c>
      <c r="DC469" s="176">
        <f t="shared" si="501"/>
        <v>0</v>
      </c>
      <c r="DD469" s="176">
        <f t="shared" si="501"/>
        <v>0</v>
      </c>
      <c r="DE469" s="176">
        <f t="shared" si="501"/>
        <v>0</v>
      </c>
      <c r="DF469" s="176">
        <f t="shared" si="501"/>
        <v>0</v>
      </c>
    </row>
    <row r="470" spans="2:110" ht="12.75" customHeight="1" x14ac:dyDescent="0.25">
      <c r="B470" s="174"/>
      <c r="C470" s="174"/>
      <c r="D470" s="174">
        <f t="shared" si="504"/>
        <v>0</v>
      </c>
      <c r="E470"/>
      <c r="F470"/>
      <c r="G470" s="177">
        <v>457</v>
      </c>
      <c r="H470" s="176">
        <f t="shared" si="505"/>
        <v>70.858693416595173</v>
      </c>
      <c r="I470" s="176">
        <f t="shared" si="506"/>
        <v>0</v>
      </c>
      <c r="K470" s="176">
        <f t="shared" si="511"/>
        <v>0</v>
      </c>
      <c r="L470" s="176">
        <f t="shared" si="511"/>
        <v>0</v>
      </c>
      <c r="M470" s="176">
        <f t="shared" si="511"/>
        <v>0</v>
      </c>
      <c r="N470" s="176">
        <f t="shared" si="511"/>
        <v>0</v>
      </c>
      <c r="O470" s="176">
        <f t="shared" si="511"/>
        <v>0</v>
      </c>
      <c r="P470" s="176">
        <f t="shared" si="511"/>
        <v>0</v>
      </c>
      <c r="Q470" s="176">
        <f t="shared" si="511"/>
        <v>0</v>
      </c>
      <c r="R470" s="176">
        <f t="shared" si="511"/>
        <v>0</v>
      </c>
      <c r="S470" s="176">
        <f t="shared" si="511"/>
        <v>0</v>
      </c>
      <c r="T470" s="176">
        <f t="shared" si="511"/>
        <v>0</v>
      </c>
      <c r="U470" s="176">
        <f t="shared" si="511"/>
        <v>0</v>
      </c>
      <c r="V470" s="176">
        <f t="shared" si="511"/>
        <v>0</v>
      </c>
      <c r="W470" s="176">
        <f t="shared" si="511"/>
        <v>0</v>
      </c>
      <c r="X470" s="176">
        <f t="shared" si="511"/>
        <v>0</v>
      </c>
      <c r="Y470" s="176">
        <f t="shared" si="511"/>
        <v>0</v>
      </c>
      <c r="Z470" s="176">
        <f t="shared" si="511"/>
        <v>0</v>
      </c>
      <c r="AA470" s="176">
        <f t="shared" si="512"/>
        <v>0</v>
      </c>
      <c r="AB470" s="176">
        <f t="shared" si="512"/>
        <v>0</v>
      </c>
      <c r="AC470" s="176">
        <f t="shared" si="512"/>
        <v>0</v>
      </c>
      <c r="AD470" s="176">
        <f t="shared" si="512"/>
        <v>0</v>
      </c>
      <c r="AE470" s="176">
        <f t="shared" si="512"/>
        <v>0</v>
      </c>
      <c r="AF470" s="176">
        <f t="shared" si="512"/>
        <v>0</v>
      </c>
      <c r="AG470" s="176">
        <f t="shared" si="512"/>
        <v>0</v>
      </c>
      <c r="AH470" s="176">
        <f t="shared" si="512"/>
        <v>0</v>
      </c>
      <c r="AI470" s="176">
        <f t="shared" si="512"/>
        <v>0</v>
      </c>
      <c r="AJ470" s="176">
        <f t="shared" si="512"/>
        <v>0</v>
      </c>
      <c r="AK470" s="176">
        <f t="shared" si="512"/>
        <v>0</v>
      </c>
      <c r="AL470" s="176">
        <f t="shared" si="512"/>
        <v>0</v>
      </c>
      <c r="AM470" s="176">
        <f t="shared" si="512"/>
        <v>0</v>
      </c>
      <c r="AN470" s="176">
        <f t="shared" si="512"/>
        <v>0</v>
      </c>
      <c r="AO470" s="176">
        <f t="shared" si="512"/>
        <v>0</v>
      </c>
      <c r="AP470" s="176">
        <f t="shared" si="512"/>
        <v>0</v>
      </c>
      <c r="AQ470" s="176">
        <f t="shared" si="503"/>
        <v>0</v>
      </c>
      <c r="AR470" s="176">
        <f t="shared" si="503"/>
        <v>0</v>
      </c>
      <c r="AS470" s="176">
        <f t="shared" si="503"/>
        <v>0</v>
      </c>
      <c r="AT470" s="176">
        <f t="shared" si="503"/>
        <v>0</v>
      </c>
      <c r="AU470" s="176">
        <f t="shared" si="503"/>
        <v>0</v>
      </c>
      <c r="AV470" s="176">
        <f t="shared" si="503"/>
        <v>0</v>
      </c>
      <c r="AW470" s="176">
        <f t="shared" si="503"/>
        <v>0</v>
      </c>
      <c r="AX470" s="176">
        <f t="shared" si="503"/>
        <v>0</v>
      </c>
      <c r="AY470" s="176">
        <f t="shared" si="503"/>
        <v>0</v>
      </c>
      <c r="AZ470" s="176">
        <f t="shared" si="503"/>
        <v>0</v>
      </c>
      <c r="BA470" s="176">
        <f t="shared" si="503"/>
        <v>0</v>
      </c>
      <c r="BB470" s="176">
        <f t="shared" si="503"/>
        <v>0</v>
      </c>
      <c r="BC470" s="176">
        <f t="shared" si="503"/>
        <v>0</v>
      </c>
      <c r="BD470" s="176">
        <f t="shared" si="503"/>
        <v>0</v>
      </c>
      <c r="BE470" s="176">
        <f t="shared" si="503"/>
        <v>0</v>
      </c>
      <c r="BF470" s="176">
        <f t="shared" si="503"/>
        <v>0</v>
      </c>
      <c r="BG470" s="176">
        <f t="shared" si="510"/>
        <v>0</v>
      </c>
      <c r="BH470" s="176">
        <f t="shared" si="510"/>
        <v>0</v>
      </c>
      <c r="BI470" s="176">
        <f t="shared" si="510"/>
        <v>0</v>
      </c>
      <c r="BJ470" s="176">
        <f t="shared" si="510"/>
        <v>0</v>
      </c>
      <c r="BK470" s="176">
        <f t="shared" si="510"/>
        <v>0</v>
      </c>
      <c r="BL470" s="176">
        <f t="shared" si="510"/>
        <v>0</v>
      </c>
      <c r="BM470" s="176">
        <f t="shared" si="510"/>
        <v>0</v>
      </c>
      <c r="BN470" s="176">
        <f t="shared" si="510"/>
        <v>0</v>
      </c>
      <c r="BO470" s="176">
        <f t="shared" si="510"/>
        <v>0</v>
      </c>
      <c r="BP470" s="176">
        <f t="shared" si="510"/>
        <v>0</v>
      </c>
      <c r="BQ470" s="176">
        <f t="shared" si="510"/>
        <v>0</v>
      </c>
      <c r="BR470" s="176">
        <f t="shared" si="510"/>
        <v>0</v>
      </c>
      <c r="BS470" s="176">
        <f t="shared" si="510"/>
        <v>0</v>
      </c>
      <c r="BT470" s="176">
        <f t="shared" si="510"/>
        <v>0</v>
      </c>
      <c r="BU470" s="176">
        <f t="shared" si="510"/>
        <v>0</v>
      </c>
      <c r="BV470" s="176">
        <f t="shared" si="510"/>
        <v>0</v>
      </c>
      <c r="BW470" s="176">
        <f t="shared" si="500"/>
        <v>0</v>
      </c>
      <c r="BX470" s="176">
        <f t="shared" si="500"/>
        <v>0</v>
      </c>
      <c r="BY470" s="176">
        <f t="shared" si="500"/>
        <v>0</v>
      </c>
      <c r="BZ470" s="176">
        <f t="shared" si="500"/>
        <v>0</v>
      </c>
      <c r="CA470" s="176">
        <f t="shared" si="500"/>
        <v>0</v>
      </c>
      <c r="CB470" s="176">
        <f t="shared" si="500"/>
        <v>0</v>
      </c>
      <c r="CC470" s="176">
        <f t="shared" si="500"/>
        <v>0</v>
      </c>
      <c r="CD470" s="176">
        <f t="shared" si="500"/>
        <v>0</v>
      </c>
      <c r="CE470" s="176">
        <f t="shared" si="500"/>
        <v>0</v>
      </c>
      <c r="CF470" s="176">
        <f t="shared" si="500"/>
        <v>0</v>
      </c>
      <c r="CG470" s="176">
        <f t="shared" si="500"/>
        <v>0</v>
      </c>
      <c r="CH470" s="176">
        <f t="shared" si="500"/>
        <v>0</v>
      </c>
      <c r="CI470" s="176">
        <f t="shared" si="500"/>
        <v>0</v>
      </c>
      <c r="CJ470" s="176">
        <f t="shared" si="500"/>
        <v>0</v>
      </c>
      <c r="CK470" s="176">
        <f t="shared" si="500"/>
        <v>0</v>
      </c>
      <c r="CL470" s="176">
        <f t="shared" ref="CL470" si="513">+NORMDIST($H470,CL$12,CL$13,FALSE)</f>
        <v>0</v>
      </c>
      <c r="CM470" s="176">
        <f t="shared" si="498"/>
        <v>0</v>
      </c>
      <c r="CN470" s="176">
        <f t="shared" si="498"/>
        <v>0</v>
      </c>
      <c r="CO470" s="176">
        <f t="shared" si="498"/>
        <v>0</v>
      </c>
      <c r="CP470" s="176">
        <f t="shared" si="498"/>
        <v>0</v>
      </c>
      <c r="CQ470" s="176">
        <f t="shared" si="498"/>
        <v>0</v>
      </c>
      <c r="CR470" s="176">
        <f t="shared" si="498"/>
        <v>0</v>
      </c>
      <c r="CS470" s="176">
        <f t="shared" si="498"/>
        <v>0</v>
      </c>
      <c r="CT470" s="176">
        <f t="shared" si="498"/>
        <v>0</v>
      </c>
      <c r="CU470" s="176">
        <f t="shared" si="498"/>
        <v>0</v>
      </c>
      <c r="CV470" s="176">
        <f t="shared" si="498"/>
        <v>0</v>
      </c>
      <c r="CW470" s="176">
        <f t="shared" si="498"/>
        <v>0</v>
      </c>
      <c r="CX470" s="176">
        <f t="shared" si="498"/>
        <v>0</v>
      </c>
      <c r="CY470" s="176">
        <f t="shared" si="498"/>
        <v>0</v>
      </c>
      <c r="CZ470" s="176">
        <f t="shared" si="498"/>
        <v>0</v>
      </c>
      <c r="DA470" s="176">
        <f t="shared" si="498"/>
        <v>0</v>
      </c>
      <c r="DB470" s="176">
        <f t="shared" si="498"/>
        <v>0</v>
      </c>
      <c r="DC470" s="176">
        <f t="shared" si="501"/>
        <v>0</v>
      </c>
      <c r="DD470" s="176">
        <f t="shared" si="501"/>
        <v>0</v>
      </c>
      <c r="DE470" s="176">
        <f t="shared" si="501"/>
        <v>0</v>
      </c>
      <c r="DF470" s="176">
        <f t="shared" si="501"/>
        <v>0</v>
      </c>
    </row>
    <row r="471" spans="2:110" ht="12.75" customHeight="1" x14ac:dyDescent="0.25">
      <c r="B471" s="174"/>
      <c r="C471" s="174"/>
      <c r="D471" s="174">
        <f t="shared" si="504"/>
        <v>0</v>
      </c>
      <c r="E471"/>
      <c r="F471"/>
      <c r="G471" s="177">
        <v>458</v>
      </c>
      <c r="H471" s="176">
        <f t="shared" si="505"/>
        <v>71.013745262145719</v>
      </c>
      <c r="I471" s="176">
        <f t="shared" si="506"/>
        <v>0</v>
      </c>
      <c r="K471" s="176">
        <f t="shared" si="511"/>
        <v>0</v>
      </c>
      <c r="L471" s="176">
        <f t="shared" si="511"/>
        <v>0</v>
      </c>
      <c r="M471" s="176">
        <f t="shared" si="511"/>
        <v>0</v>
      </c>
      <c r="N471" s="176">
        <f t="shared" si="511"/>
        <v>0</v>
      </c>
      <c r="O471" s="176">
        <f t="shared" si="511"/>
        <v>0</v>
      </c>
      <c r="P471" s="176">
        <f t="shared" si="511"/>
        <v>0</v>
      </c>
      <c r="Q471" s="176">
        <f t="shared" si="511"/>
        <v>0</v>
      </c>
      <c r="R471" s="176">
        <f t="shared" si="511"/>
        <v>0</v>
      </c>
      <c r="S471" s="176">
        <f t="shared" si="511"/>
        <v>0</v>
      </c>
      <c r="T471" s="176">
        <f t="shared" si="511"/>
        <v>0</v>
      </c>
      <c r="U471" s="176">
        <f t="shared" si="511"/>
        <v>0</v>
      </c>
      <c r="V471" s="176">
        <f t="shared" si="511"/>
        <v>0</v>
      </c>
      <c r="W471" s="176">
        <f t="shared" si="511"/>
        <v>0</v>
      </c>
      <c r="X471" s="176">
        <f t="shared" si="511"/>
        <v>0</v>
      </c>
      <c r="Y471" s="176">
        <f t="shared" si="511"/>
        <v>0</v>
      </c>
      <c r="Z471" s="176">
        <f t="shared" si="511"/>
        <v>0</v>
      </c>
      <c r="AA471" s="176">
        <f t="shared" si="512"/>
        <v>0</v>
      </c>
      <c r="AB471" s="176">
        <f t="shared" si="512"/>
        <v>0</v>
      </c>
      <c r="AC471" s="176">
        <f t="shared" si="512"/>
        <v>0</v>
      </c>
      <c r="AD471" s="176">
        <f t="shared" si="512"/>
        <v>0</v>
      </c>
      <c r="AE471" s="176">
        <f t="shared" si="512"/>
        <v>0</v>
      </c>
      <c r="AF471" s="176">
        <f t="shared" si="512"/>
        <v>0</v>
      </c>
      <c r="AG471" s="176">
        <f t="shared" si="512"/>
        <v>0</v>
      </c>
      <c r="AH471" s="176">
        <f t="shared" si="512"/>
        <v>0</v>
      </c>
      <c r="AI471" s="176">
        <f t="shared" si="512"/>
        <v>0</v>
      </c>
      <c r="AJ471" s="176">
        <f t="shared" si="512"/>
        <v>0</v>
      </c>
      <c r="AK471" s="176">
        <f t="shared" si="512"/>
        <v>0</v>
      </c>
      <c r="AL471" s="176">
        <f t="shared" si="512"/>
        <v>0</v>
      </c>
      <c r="AM471" s="176">
        <f t="shared" si="512"/>
        <v>0</v>
      </c>
      <c r="AN471" s="176">
        <f t="shared" si="512"/>
        <v>0</v>
      </c>
      <c r="AO471" s="176">
        <f t="shared" si="512"/>
        <v>0</v>
      </c>
      <c r="AP471" s="176">
        <f t="shared" si="512"/>
        <v>0</v>
      </c>
      <c r="AQ471" s="176">
        <f t="shared" si="503"/>
        <v>0</v>
      </c>
      <c r="AR471" s="176">
        <f t="shared" si="503"/>
        <v>0</v>
      </c>
      <c r="AS471" s="176">
        <f t="shared" si="503"/>
        <v>0</v>
      </c>
      <c r="AT471" s="176">
        <f t="shared" si="503"/>
        <v>0</v>
      </c>
      <c r="AU471" s="176">
        <f t="shared" si="503"/>
        <v>0</v>
      </c>
      <c r="AV471" s="176">
        <f t="shared" si="503"/>
        <v>0</v>
      </c>
      <c r="AW471" s="176">
        <f t="shared" si="503"/>
        <v>0</v>
      </c>
      <c r="AX471" s="176">
        <f t="shared" si="503"/>
        <v>0</v>
      </c>
      <c r="AY471" s="176">
        <f t="shared" si="503"/>
        <v>0</v>
      </c>
      <c r="AZ471" s="176">
        <f t="shared" si="503"/>
        <v>0</v>
      </c>
      <c r="BA471" s="176">
        <f t="shared" si="503"/>
        <v>0</v>
      </c>
      <c r="BB471" s="176">
        <f t="shared" si="503"/>
        <v>0</v>
      </c>
      <c r="BC471" s="176">
        <f t="shared" si="503"/>
        <v>0</v>
      </c>
      <c r="BD471" s="176">
        <f t="shared" si="503"/>
        <v>0</v>
      </c>
      <c r="BE471" s="176">
        <f t="shared" si="503"/>
        <v>0</v>
      </c>
      <c r="BF471" s="176">
        <f t="shared" si="503"/>
        <v>0</v>
      </c>
      <c r="BG471" s="176">
        <f t="shared" si="510"/>
        <v>0</v>
      </c>
      <c r="BH471" s="176">
        <f t="shared" si="510"/>
        <v>0</v>
      </c>
      <c r="BI471" s="176">
        <f t="shared" si="510"/>
        <v>0</v>
      </c>
      <c r="BJ471" s="176">
        <f t="shared" si="510"/>
        <v>0</v>
      </c>
      <c r="BK471" s="176">
        <f t="shared" si="510"/>
        <v>0</v>
      </c>
      <c r="BL471" s="176">
        <f t="shared" si="510"/>
        <v>0</v>
      </c>
      <c r="BM471" s="176">
        <f t="shared" si="510"/>
        <v>0</v>
      </c>
      <c r="BN471" s="176">
        <f t="shared" si="510"/>
        <v>0</v>
      </c>
      <c r="BO471" s="176">
        <f t="shared" si="510"/>
        <v>0</v>
      </c>
      <c r="BP471" s="176">
        <f t="shared" si="510"/>
        <v>0</v>
      </c>
      <c r="BQ471" s="176">
        <f t="shared" si="510"/>
        <v>0</v>
      </c>
      <c r="BR471" s="176">
        <f t="shared" si="510"/>
        <v>0</v>
      </c>
      <c r="BS471" s="176">
        <f t="shared" si="510"/>
        <v>0</v>
      </c>
      <c r="BT471" s="176">
        <f t="shared" si="510"/>
        <v>0</v>
      </c>
      <c r="BU471" s="176">
        <f t="shared" si="510"/>
        <v>0</v>
      </c>
      <c r="BV471" s="176">
        <f t="shared" si="510"/>
        <v>0</v>
      </c>
      <c r="BW471" s="176">
        <f t="shared" ref="BW471:CL486" si="514">+NORMDIST($H471,BW$12,BW$13,FALSE)</f>
        <v>0</v>
      </c>
      <c r="BX471" s="176">
        <f t="shared" si="514"/>
        <v>0</v>
      </c>
      <c r="BY471" s="176">
        <f t="shared" si="514"/>
        <v>0</v>
      </c>
      <c r="BZ471" s="176">
        <f t="shared" si="514"/>
        <v>0</v>
      </c>
      <c r="CA471" s="176">
        <f t="shared" si="514"/>
        <v>0</v>
      </c>
      <c r="CB471" s="176">
        <f t="shared" si="514"/>
        <v>0</v>
      </c>
      <c r="CC471" s="176">
        <f t="shared" si="514"/>
        <v>0</v>
      </c>
      <c r="CD471" s="176">
        <f t="shared" si="514"/>
        <v>0</v>
      </c>
      <c r="CE471" s="176">
        <f t="shared" si="514"/>
        <v>0</v>
      </c>
      <c r="CF471" s="176">
        <f t="shared" si="514"/>
        <v>0</v>
      </c>
      <c r="CG471" s="176">
        <f t="shared" si="514"/>
        <v>0</v>
      </c>
      <c r="CH471" s="176">
        <f t="shared" si="514"/>
        <v>0</v>
      </c>
      <c r="CI471" s="176">
        <f t="shared" si="514"/>
        <v>0</v>
      </c>
      <c r="CJ471" s="176">
        <f t="shared" si="514"/>
        <v>0</v>
      </c>
      <c r="CK471" s="176">
        <f t="shared" si="514"/>
        <v>0</v>
      </c>
      <c r="CL471" s="176">
        <f t="shared" si="514"/>
        <v>0</v>
      </c>
      <c r="CM471" s="176">
        <f t="shared" si="498"/>
        <v>0</v>
      </c>
      <c r="CN471" s="176">
        <f t="shared" si="498"/>
        <v>0</v>
      </c>
      <c r="CO471" s="176">
        <f t="shared" si="498"/>
        <v>0</v>
      </c>
      <c r="CP471" s="176">
        <f t="shared" si="498"/>
        <v>0</v>
      </c>
      <c r="CQ471" s="176">
        <f t="shared" si="498"/>
        <v>0</v>
      </c>
      <c r="CR471" s="176">
        <f t="shared" si="498"/>
        <v>0</v>
      </c>
      <c r="CS471" s="176">
        <f t="shared" si="498"/>
        <v>0</v>
      </c>
      <c r="CT471" s="176">
        <f t="shared" si="498"/>
        <v>0</v>
      </c>
      <c r="CU471" s="176">
        <f t="shared" si="498"/>
        <v>0</v>
      </c>
      <c r="CV471" s="176">
        <f t="shared" si="498"/>
        <v>0</v>
      </c>
      <c r="CW471" s="176">
        <f t="shared" si="501"/>
        <v>0</v>
      </c>
      <c r="CX471" s="176">
        <f t="shared" si="501"/>
        <v>0</v>
      </c>
      <c r="CY471" s="176">
        <f t="shared" si="501"/>
        <v>0</v>
      </c>
      <c r="CZ471" s="176">
        <f t="shared" si="501"/>
        <v>0</v>
      </c>
      <c r="DA471" s="176">
        <f t="shared" si="501"/>
        <v>0</v>
      </c>
      <c r="DB471" s="176">
        <f t="shared" si="501"/>
        <v>0</v>
      </c>
      <c r="DC471" s="176">
        <f t="shared" si="501"/>
        <v>0</v>
      </c>
      <c r="DD471" s="176">
        <f t="shared" si="501"/>
        <v>0</v>
      </c>
      <c r="DE471" s="176">
        <f t="shared" si="501"/>
        <v>0</v>
      </c>
      <c r="DF471" s="176">
        <f t="shared" si="501"/>
        <v>0</v>
      </c>
    </row>
    <row r="472" spans="2:110" ht="12.75" customHeight="1" x14ac:dyDescent="0.25">
      <c r="B472" s="174"/>
      <c r="C472" s="174"/>
      <c r="D472" s="174">
        <f t="shared" si="504"/>
        <v>0</v>
      </c>
      <c r="E472"/>
      <c r="F472"/>
      <c r="G472" s="177">
        <v>459</v>
      </c>
      <c r="H472" s="176">
        <f t="shared" si="505"/>
        <v>71.16879710769625</v>
      </c>
      <c r="I472" s="176">
        <f t="shared" si="506"/>
        <v>0</v>
      </c>
      <c r="K472" s="176">
        <f t="shared" si="511"/>
        <v>0</v>
      </c>
      <c r="L472" s="176">
        <f t="shared" si="511"/>
        <v>0</v>
      </c>
      <c r="M472" s="176">
        <f t="shared" si="511"/>
        <v>0</v>
      </c>
      <c r="N472" s="176">
        <f t="shared" si="511"/>
        <v>0</v>
      </c>
      <c r="O472" s="176">
        <f t="shared" si="511"/>
        <v>0</v>
      </c>
      <c r="P472" s="176">
        <f t="shared" si="511"/>
        <v>0</v>
      </c>
      <c r="Q472" s="176">
        <f t="shared" si="511"/>
        <v>0</v>
      </c>
      <c r="R472" s="176">
        <f t="shared" si="511"/>
        <v>0</v>
      </c>
      <c r="S472" s="176">
        <f t="shared" si="511"/>
        <v>0</v>
      </c>
      <c r="T472" s="176">
        <f t="shared" si="511"/>
        <v>0</v>
      </c>
      <c r="U472" s="176">
        <f t="shared" si="511"/>
        <v>0</v>
      </c>
      <c r="V472" s="176">
        <f t="shared" si="511"/>
        <v>0</v>
      </c>
      <c r="W472" s="176">
        <f t="shared" si="511"/>
        <v>0</v>
      </c>
      <c r="X472" s="176">
        <f t="shared" si="511"/>
        <v>0</v>
      </c>
      <c r="Y472" s="176">
        <f t="shared" si="511"/>
        <v>0</v>
      </c>
      <c r="Z472" s="176">
        <f t="shared" si="511"/>
        <v>0</v>
      </c>
      <c r="AA472" s="176">
        <f t="shared" si="512"/>
        <v>0</v>
      </c>
      <c r="AB472" s="176">
        <f t="shared" si="512"/>
        <v>0</v>
      </c>
      <c r="AC472" s="176">
        <f t="shared" si="512"/>
        <v>0</v>
      </c>
      <c r="AD472" s="176">
        <f t="shared" si="512"/>
        <v>0</v>
      </c>
      <c r="AE472" s="176">
        <f t="shared" si="512"/>
        <v>0</v>
      </c>
      <c r="AF472" s="176">
        <f t="shared" si="512"/>
        <v>0</v>
      </c>
      <c r="AG472" s="176">
        <f t="shared" si="512"/>
        <v>0</v>
      </c>
      <c r="AH472" s="176">
        <f t="shared" si="512"/>
        <v>0</v>
      </c>
      <c r="AI472" s="176">
        <f t="shared" si="512"/>
        <v>0</v>
      </c>
      <c r="AJ472" s="176">
        <f t="shared" si="512"/>
        <v>0</v>
      </c>
      <c r="AK472" s="176">
        <f t="shared" si="512"/>
        <v>0</v>
      </c>
      <c r="AL472" s="176">
        <f t="shared" si="512"/>
        <v>0</v>
      </c>
      <c r="AM472" s="176">
        <f t="shared" si="512"/>
        <v>0</v>
      </c>
      <c r="AN472" s="176">
        <f t="shared" si="512"/>
        <v>0</v>
      </c>
      <c r="AO472" s="176">
        <f t="shared" si="512"/>
        <v>0</v>
      </c>
      <c r="AP472" s="176">
        <f t="shared" si="512"/>
        <v>0</v>
      </c>
      <c r="AQ472" s="176">
        <f t="shared" si="503"/>
        <v>0</v>
      </c>
      <c r="AR472" s="176">
        <f t="shared" si="503"/>
        <v>0</v>
      </c>
      <c r="AS472" s="176">
        <f t="shared" si="503"/>
        <v>0</v>
      </c>
      <c r="AT472" s="176">
        <f t="shared" si="503"/>
        <v>0</v>
      </c>
      <c r="AU472" s="176">
        <f t="shared" si="503"/>
        <v>0</v>
      </c>
      <c r="AV472" s="176">
        <f t="shared" si="503"/>
        <v>0</v>
      </c>
      <c r="AW472" s="176">
        <f t="shared" si="503"/>
        <v>0</v>
      </c>
      <c r="AX472" s="176">
        <f t="shared" si="503"/>
        <v>0</v>
      </c>
      <c r="AY472" s="176">
        <f t="shared" si="503"/>
        <v>0</v>
      </c>
      <c r="AZ472" s="176">
        <f t="shared" si="503"/>
        <v>0</v>
      </c>
      <c r="BA472" s="176">
        <f t="shared" si="503"/>
        <v>0</v>
      </c>
      <c r="BB472" s="176">
        <f t="shared" si="503"/>
        <v>0</v>
      </c>
      <c r="BC472" s="176">
        <f t="shared" si="503"/>
        <v>0</v>
      </c>
      <c r="BD472" s="176">
        <f t="shared" si="503"/>
        <v>0</v>
      </c>
      <c r="BE472" s="176">
        <f t="shared" si="503"/>
        <v>0</v>
      </c>
      <c r="BF472" s="176">
        <f t="shared" si="503"/>
        <v>0</v>
      </c>
      <c r="BG472" s="176">
        <f t="shared" si="510"/>
        <v>0</v>
      </c>
      <c r="BH472" s="176">
        <f t="shared" si="510"/>
        <v>0</v>
      </c>
      <c r="BI472" s="176">
        <f t="shared" si="510"/>
        <v>0</v>
      </c>
      <c r="BJ472" s="176">
        <f t="shared" si="510"/>
        <v>0</v>
      </c>
      <c r="BK472" s="176">
        <f t="shared" si="510"/>
        <v>0</v>
      </c>
      <c r="BL472" s="176">
        <f t="shared" si="510"/>
        <v>0</v>
      </c>
      <c r="BM472" s="176">
        <f t="shared" si="510"/>
        <v>0</v>
      </c>
      <c r="BN472" s="176">
        <f t="shared" si="510"/>
        <v>0</v>
      </c>
      <c r="BO472" s="176">
        <f t="shared" si="510"/>
        <v>0</v>
      </c>
      <c r="BP472" s="176">
        <f t="shared" si="510"/>
        <v>0</v>
      </c>
      <c r="BQ472" s="176">
        <f t="shared" si="510"/>
        <v>0</v>
      </c>
      <c r="BR472" s="176">
        <f t="shared" si="510"/>
        <v>0</v>
      </c>
      <c r="BS472" s="176">
        <f t="shared" si="510"/>
        <v>0</v>
      </c>
      <c r="BT472" s="176">
        <f t="shared" si="510"/>
        <v>0</v>
      </c>
      <c r="BU472" s="176">
        <f t="shared" si="510"/>
        <v>0</v>
      </c>
      <c r="BV472" s="176">
        <f t="shared" si="510"/>
        <v>0</v>
      </c>
      <c r="BW472" s="176">
        <f t="shared" si="514"/>
        <v>0</v>
      </c>
      <c r="BX472" s="176">
        <f t="shared" si="514"/>
        <v>0</v>
      </c>
      <c r="BY472" s="176">
        <f t="shared" si="514"/>
        <v>0</v>
      </c>
      <c r="BZ472" s="176">
        <f t="shared" si="514"/>
        <v>0</v>
      </c>
      <c r="CA472" s="176">
        <f t="shared" si="514"/>
        <v>0</v>
      </c>
      <c r="CB472" s="176">
        <f t="shared" si="514"/>
        <v>0</v>
      </c>
      <c r="CC472" s="176">
        <f t="shared" si="514"/>
        <v>0</v>
      </c>
      <c r="CD472" s="176">
        <f t="shared" si="514"/>
        <v>0</v>
      </c>
      <c r="CE472" s="176">
        <f t="shared" si="514"/>
        <v>0</v>
      </c>
      <c r="CF472" s="176">
        <f t="shared" si="514"/>
        <v>0</v>
      </c>
      <c r="CG472" s="176">
        <f t="shared" si="514"/>
        <v>0</v>
      </c>
      <c r="CH472" s="176">
        <f t="shared" si="514"/>
        <v>0</v>
      </c>
      <c r="CI472" s="176">
        <f t="shared" si="514"/>
        <v>0</v>
      </c>
      <c r="CJ472" s="176">
        <f t="shared" si="514"/>
        <v>0</v>
      </c>
      <c r="CK472" s="176">
        <f t="shared" si="514"/>
        <v>0</v>
      </c>
      <c r="CL472" s="176">
        <f t="shared" si="514"/>
        <v>0</v>
      </c>
      <c r="CM472" s="176">
        <f t="shared" si="498"/>
        <v>0</v>
      </c>
      <c r="CN472" s="176">
        <f t="shared" ref="CN472:DB472" si="515">+NORMDIST($H472,CN$12,CN$13,FALSE)</f>
        <v>0</v>
      </c>
      <c r="CO472" s="176">
        <f t="shared" si="515"/>
        <v>0</v>
      </c>
      <c r="CP472" s="176">
        <f t="shared" si="515"/>
        <v>0</v>
      </c>
      <c r="CQ472" s="176">
        <f t="shared" si="515"/>
        <v>0</v>
      </c>
      <c r="CR472" s="176">
        <f t="shared" si="515"/>
        <v>0</v>
      </c>
      <c r="CS472" s="176">
        <f t="shared" si="515"/>
        <v>0</v>
      </c>
      <c r="CT472" s="176">
        <f t="shared" si="515"/>
        <v>0</v>
      </c>
      <c r="CU472" s="176">
        <f t="shared" si="515"/>
        <v>0</v>
      </c>
      <c r="CV472" s="176">
        <f t="shared" si="515"/>
        <v>0</v>
      </c>
      <c r="CW472" s="176">
        <f t="shared" si="515"/>
        <v>0</v>
      </c>
      <c r="CX472" s="176">
        <f t="shared" si="515"/>
        <v>0</v>
      </c>
      <c r="CY472" s="176">
        <f t="shared" si="515"/>
        <v>0</v>
      </c>
      <c r="CZ472" s="176">
        <f t="shared" si="515"/>
        <v>0</v>
      </c>
      <c r="DA472" s="176">
        <f t="shared" si="515"/>
        <v>0</v>
      </c>
      <c r="DB472" s="176">
        <f t="shared" si="515"/>
        <v>0</v>
      </c>
      <c r="DC472" s="176">
        <f t="shared" si="501"/>
        <v>0</v>
      </c>
      <c r="DD472" s="176">
        <f t="shared" si="501"/>
        <v>0</v>
      </c>
      <c r="DE472" s="176">
        <f t="shared" si="501"/>
        <v>0</v>
      </c>
      <c r="DF472" s="176">
        <f t="shared" si="501"/>
        <v>0</v>
      </c>
    </row>
    <row r="473" spans="2:110" ht="12.75" customHeight="1" x14ac:dyDescent="0.25">
      <c r="B473" s="174"/>
      <c r="C473" s="174"/>
      <c r="D473" s="174">
        <f t="shared" si="504"/>
        <v>0</v>
      </c>
      <c r="E473"/>
      <c r="F473"/>
      <c r="G473" s="177">
        <v>460</v>
      </c>
      <c r="H473" s="176">
        <f t="shared" si="505"/>
        <v>71.323848953246795</v>
      </c>
      <c r="I473" s="176">
        <f t="shared" si="506"/>
        <v>0</v>
      </c>
      <c r="K473" s="176">
        <f t="shared" si="511"/>
        <v>0</v>
      </c>
      <c r="L473" s="176">
        <f t="shared" si="511"/>
        <v>0</v>
      </c>
      <c r="M473" s="176">
        <f t="shared" si="511"/>
        <v>0</v>
      </c>
      <c r="N473" s="176">
        <f t="shared" si="511"/>
        <v>0</v>
      </c>
      <c r="O473" s="176">
        <f t="shared" si="511"/>
        <v>0</v>
      </c>
      <c r="P473" s="176">
        <f t="shared" si="511"/>
        <v>0</v>
      </c>
      <c r="Q473" s="176">
        <f t="shared" si="511"/>
        <v>0</v>
      </c>
      <c r="R473" s="176">
        <f t="shared" si="511"/>
        <v>0</v>
      </c>
      <c r="S473" s="176">
        <f t="shared" si="511"/>
        <v>0</v>
      </c>
      <c r="T473" s="176">
        <f t="shared" si="511"/>
        <v>0</v>
      </c>
      <c r="U473" s="176">
        <f t="shared" si="511"/>
        <v>0</v>
      </c>
      <c r="V473" s="176">
        <f t="shared" si="511"/>
        <v>0</v>
      </c>
      <c r="W473" s="176">
        <f t="shared" si="511"/>
        <v>0</v>
      </c>
      <c r="X473" s="176">
        <f t="shared" si="511"/>
        <v>0</v>
      </c>
      <c r="Y473" s="176">
        <f t="shared" si="511"/>
        <v>0</v>
      </c>
      <c r="Z473" s="176">
        <f t="shared" si="511"/>
        <v>0</v>
      </c>
      <c r="AA473" s="176">
        <f t="shared" si="512"/>
        <v>0</v>
      </c>
      <c r="AB473" s="176">
        <f t="shared" si="512"/>
        <v>0</v>
      </c>
      <c r="AC473" s="176">
        <f t="shared" si="512"/>
        <v>0</v>
      </c>
      <c r="AD473" s="176">
        <f t="shared" si="512"/>
        <v>0</v>
      </c>
      <c r="AE473" s="176">
        <f t="shared" si="512"/>
        <v>0</v>
      </c>
      <c r="AF473" s="176">
        <f t="shared" si="512"/>
        <v>0</v>
      </c>
      <c r="AG473" s="176">
        <f t="shared" si="512"/>
        <v>0</v>
      </c>
      <c r="AH473" s="176">
        <f t="shared" si="512"/>
        <v>0</v>
      </c>
      <c r="AI473" s="176">
        <f t="shared" si="512"/>
        <v>0</v>
      </c>
      <c r="AJ473" s="176">
        <f t="shared" si="512"/>
        <v>0</v>
      </c>
      <c r="AK473" s="176">
        <f t="shared" si="512"/>
        <v>0</v>
      </c>
      <c r="AL473" s="176">
        <f t="shared" si="512"/>
        <v>0</v>
      </c>
      <c r="AM473" s="176">
        <f t="shared" si="512"/>
        <v>0</v>
      </c>
      <c r="AN473" s="176">
        <f t="shared" si="512"/>
        <v>0</v>
      </c>
      <c r="AO473" s="176">
        <f t="shared" si="512"/>
        <v>0</v>
      </c>
      <c r="AP473" s="176">
        <f t="shared" si="512"/>
        <v>0</v>
      </c>
      <c r="AQ473" s="176">
        <f t="shared" si="503"/>
        <v>0</v>
      </c>
      <c r="AR473" s="176">
        <f t="shared" si="503"/>
        <v>0</v>
      </c>
      <c r="AS473" s="176">
        <f t="shared" si="503"/>
        <v>0</v>
      </c>
      <c r="AT473" s="176">
        <f t="shared" si="503"/>
        <v>0</v>
      </c>
      <c r="AU473" s="176">
        <f t="shared" si="503"/>
        <v>0</v>
      </c>
      <c r="AV473" s="176">
        <f t="shared" si="503"/>
        <v>0</v>
      </c>
      <c r="AW473" s="176">
        <f t="shared" si="503"/>
        <v>0</v>
      </c>
      <c r="AX473" s="176">
        <f t="shared" si="503"/>
        <v>0</v>
      </c>
      <c r="AY473" s="176">
        <f t="shared" si="503"/>
        <v>0</v>
      </c>
      <c r="AZ473" s="176">
        <f t="shared" si="503"/>
        <v>0</v>
      </c>
      <c r="BA473" s="176">
        <f t="shared" si="503"/>
        <v>0</v>
      </c>
      <c r="BB473" s="176">
        <f t="shared" si="503"/>
        <v>0</v>
      </c>
      <c r="BC473" s="176">
        <f t="shared" si="503"/>
        <v>0</v>
      </c>
      <c r="BD473" s="176">
        <f t="shared" si="503"/>
        <v>0</v>
      </c>
      <c r="BE473" s="176">
        <f t="shared" si="503"/>
        <v>0</v>
      </c>
      <c r="BF473" s="176">
        <f t="shared" si="503"/>
        <v>0</v>
      </c>
      <c r="BG473" s="176">
        <f t="shared" si="510"/>
        <v>0</v>
      </c>
      <c r="BH473" s="176">
        <f t="shared" si="510"/>
        <v>0</v>
      </c>
      <c r="BI473" s="176">
        <f t="shared" si="510"/>
        <v>0</v>
      </c>
      <c r="BJ473" s="176">
        <f t="shared" si="510"/>
        <v>0</v>
      </c>
      <c r="BK473" s="176">
        <f t="shared" si="510"/>
        <v>0</v>
      </c>
      <c r="BL473" s="176">
        <f t="shared" si="510"/>
        <v>0</v>
      </c>
      <c r="BM473" s="176">
        <f t="shared" si="510"/>
        <v>0</v>
      </c>
      <c r="BN473" s="176">
        <f t="shared" si="510"/>
        <v>0</v>
      </c>
      <c r="BO473" s="176">
        <f t="shared" si="510"/>
        <v>0</v>
      </c>
      <c r="BP473" s="176">
        <f t="shared" si="510"/>
        <v>0</v>
      </c>
      <c r="BQ473" s="176">
        <f t="shared" si="510"/>
        <v>0</v>
      </c>
      <c r="BR473" s="176">
        <f t="shared" si="510"/>
        <v>0</v>
      </c>
      <c r="BS473" s="176">
        <f t="shared" si="510"/>
        <v>0</v>
      </c>
      <c r="BT473" s="176">
        <f t="shared" si="510"/>
        <v>0</v>
      </c>
      <c r="BU473" s="176">
        <f t="shared" si="510"/>
        <v>0</v>
      </c>
      <c r="BV473" s="176">
        <f t="shared" si="510"/>
        <v>0</v>
      </c>
      <c r="BW473" s="176">
        <f t="shared" si="514"/>
        <v>0</v>
      </c>
      <c r="BX473" s="176">
        <f t="shared" si="514"/>
        <v>0</v>
      </c>
      <c r="BY473" s="176">
        <f t="shared" si="514"/>
        <v>0</v>
      </c>
      <c r="BZ473" s="176">
        <f t="shared" si="514"/>
        <v>0</v>
      </c>
      <c r="CA473" s="176">
        <f t="shared" si="514"/>
        <v>0</v>
      </c>
      <c r="CB473" s="176">
        <f t="shared" si="514"/>
        <v>0</v>
      </c>
      <c r="CC473" s="176">
        <f t="shared" si="514"/>
        <v>0</v>
      </c>
      <c r="CD473" s="176">
        <f t="shared" si="514"/>
        <v>0</v>
      </c>
      <c r="CE473" s="176">
        <f t="shared" si="514"/>
        <v>0</v>
      </c>
      <c r="CF473" s="176">
        <f t="shared" si="514"/>
        <v>0</v>
      </c>
      <c r="CG473" s="176">
        <f t="shared" si="514"/>
        <v>0</v>
      </c>
      <c r="CH473" s="176">
        <f t="shared" si="514"/>
        <v>0</v>
      </c>
      <c r="CI473" s="176">
        <f t="shared" si="514"/>
        <v>0</v>
      </c>
      <c r="CJ473" s="176">
        <f t="shared" si="514"/>
        <v>0</v>
      </c>
      <c r="CK473" s="176">
        <f t="shared" si="514"/>
        <v>0</v>
      </c>
      <c r="CL473" s="176">
        <f t="shared" si="514"/>
        <v>0</v>
      </c>
      <c r="CM473" s="176">
        <f t="shared" ref="CM473:DB488" si="516">+NORMDIST($H473,CM$12,CM$13,FALSE)</f>
        <v>0</v>
      </c>
      <c r="CN473" s="176">
        <f t="shared" si="516"/>
        <v>0</v>
      </c>
      <c r="CO473" s="176">
        <f t="shared" si="516"/>
        <v>0</v>
      </c>
      <c r="CP473" s="176">
        <f t="shared" si="516"/>
        <v>0</v>
      </c>
      <c r="CQ473" s="176">
        <f t="shared" si="516"/>
        <v>0</v>
      </c>
      <c r="CR473" s="176">
        <f t="shared" si="516"/>
        <v>0</v>
      </c>
      <c r="CS473" s="176">
        <f t="shared" si="516"/>
        <v>0</v>
      </c>
      <c r="CT473" s="176">
        <f t="shared" si="516"/>
        <v>0</v>
      </c>
      <c r="CU473" s="176">
        <f t="shared" si="516"/>
        <v>0</v>
      </c>
      <c r="CV473" s="176">
        <f t="shared" si="516"/>
        <v>0</v>
      </c>
      <c r="CW473" s="176">
        <f t="shared" si="501"/>
        <v>0</v>
      </c>
      <c r="CX473" s="176">
        <f t="shared" si="501"/>
        <v>0</v>
      </c>
      <c r="CY473" s="176">
        <f t="shared" si="501"/>
        <v>0</v>
      </c>
      <c r="CZ473" s="176">
        <f t="shared" si="501"/>
        <v>0</v>
      </c>
      <c r="DA473" s="176">
        <f t="shared" si="501"/>
        <v>0</v>
      </c>
      <c r="DB473" s="176">
        <f t="shared" si="501"/>
        <v>0</v>
      </c>
      <c r="DC473" s="176">
        <f t="shared" si="501"/>
        <v>0</v>
      </c>
      <c r="DD473" s="176">
        <f t="shared" si="501"/>
        <v>0</v>
      </c>
      <c r="DE473" s="176">
        <f t="shared" si="501"/>
        <v>0</v>
      </c>
      <c r="DF473" s="176">
        <f t="shared" si="501"/>
        <v>0</v>
      </c>
    </row>
    <row r="474" spans="2:110" ht="12.75" customHeight="1" x14ac:dyDescent="0.25">
      <c r="B474" s="174"/>
      <c r="C474" s="174"/>
      <c r="D474" s="174">
        <f t="shared" si="504"/>
        <v>0</v>
      </c>
      <c r="E474"/>
      <c r="F474"/>
      <c r="G474" s="177">
        <v>461</v>
      </c>
      <c r="H474" s="176">
        <f t="shared" si="505"/>
        <v>71.478900798797326</v>
      </c>
      <c r="I474" s="176">
        <f t="shared" si="506"/>
        <v>0</v>
      </c>
      <c r="K474" s="176">
        <f t="shared" si="511"/>
        <v>0</v>
      </c>
      <c r="L474" s="176">
        <f t="shared" si="511"/>
        <v>0</v>
      </c>
      <c r="M474" s="176">
        <f t="shared" si="511"/>
        <v>0</v>
      </c>
      <c r="N474" s="176">
        <f t="shared" si="511"/>
        <v>0</v>
      </c>
      <c r="O474" s="176">
        <f t="shared" si="511"/>
        <v>0</v>
      </c>
      <c r="P474" s="176">
        <f t="shared" si="511"/>
        <v>0</v>
      </c>
      <c r="Q474" s="176">
        <f t="shared" si="511"/>
        <v>0</v>
      </c>
      <c r="R474" s="176">
        <f t="shared" si="511"/>
        <v>0</v>
      </c>
      <c r="S474" s="176">
        <f t="shared" si="511"/>
        <v>0</v>
      </c>
      <c r="T474" s="176">
        <f t="shared" si="511"/>
        <v>0</v>
      </c>
      <c r="U474" s="176">
        <f t="shared" si="511"/>
        <v>0</v>
      </c>
      <c r="V474" s="176">
        <f t="shared" si="511"/>
        <v>0</v>
      </c>
      <c r="W474" s="176">
        <f t="shared" si="511"/>
        <v>0</v>
      </c>
      <c r="X474" s="176">
        <f t="shared" si="511"/>
        <v>0</v>
      </c>
      <c r="Y474" s="176">
        <f t="shared" si="511"/>
        <v>0</v>
      </c>
      <c r="Z474" s="176">
        <f t="shared" si="511"/>
        <v>0</v>
      </c>
      <c r="AA474" s="176">
        <f t="shared" si="512"/>
        <v>0</v>
      </c>
      <c r="AB474" s="176">
        <f t="shared" si="512"/>
        <v>0</v>
      </c>
      <c r="AC474" s="176">
        <f t="shared" si="512"/>
        <v>0</v>
      </c>
      <c r="AD474" s="176">
        <f t="shared" si="512"/>
        <v>0</v>
      </c>
      <c r="AE474" s="176">
        <f t="shared" si="512"/>
        <v>0</v>
      </c>
      <c r="AF474" s="176">
        <f t="shared" si="512"/>
        <v>0</v>
      </c>
      <c r="AG474" s="176">
        <f t="shared" si="512"/>
        <v>0</v>
      </c>
      <c r="AH474" s="176">
        <f t="shared" si="512"/>
        <v>0</v>
      </c>
      <c r="AI474" s="176">
        <f t="shared" si="512"/>
        <v>0</v>
      </c>
      <c r="AJ474" s="176">
        <f t="shared" si="512"/>
        <v>0</v>
      </c>
      <c r="AK474" s="176">
        <f t="shared" si="512"/>
        <v>0</v>
      </c>
      <c r="AL474" s="176">
        <f t="shared" si="512"/>
        <v>0</v>
      </c>
      <c r="AM474" s="176">
        <f t="shared" si="512"/>
        <v>0</v>
      </c>
      <c r="AN474" s="176">
        <f t="shared" si="512"/>
        <v>0</v>
      </c>
      <c r="AO474" s="176">
        <f t="shared" si="512"/>
        <v>0</v>
      </c>
      <c r="AP474" s="176">
        <f t="shared" si="512"/>
        <v>0</v>
      </c>
      <c r="AQ474" s="176">
        <f t="shared" si="503"/>
        <v>0</v>
      </c>
      <c r="AR474" s="176">
        <f t="shared" si="503"/>
        <v>0</v>
      </c>
      <c r="AS474" s="176">
        <f t="shared" si="503"/>
        <v>0</v>
      </c>
      <c r="AT474" s="176">
        <f t="shared" si="503"/>
        <v>0</v>
      </c>
      <c r="AU474" s="176">
        <f t="shared" si="503"/>
        <v>0</v>
      </c>
      <c r="AV474" s="176">
        <f t="shared" si="503"/>
        <v>0</v>
      </c>
      <c r="AW474" s="176">
        <f t="shared" si="503"/>
        <v>0</v>
      </c>
      <c r="AX474" s="176">
        <f t="shared" si="503"/>
        <v>0</v>
      </c>
      <c r="AY474" s="176">
        <f t="shared" si="503"/>
        <v>0</v>
      </c>
      <c r="AZ474" s="176">
        <f t="shared" si="503"/>
        <v>0</v>
      </c>
      <c r="BA474" s="176">
        <f t="shared" si="503"/>
        <v>0</v>
      </c>
      <c r="BB474" s="176">
        <f t="shared" si="503"/>
        <v>0</v>
      </c>
      <c r="BC474" s="176">
        <f t="shared" si="503"/>
        <v>0</v>
      </c>
      <c r="BD474" s="176">
        <f t="shared" si="503"/>
        <v>0</v>
      </c>
      <c r="BE474" s="176">
        <f t="shared" si="503"/>
        <v>0</v>
      </c>
      <c r="BF474" s="176">
        <f t="shared" si="503"/>
        <v>0</v>
      </c>
      <c r="BG474" s="176">
        <f t="shared" si="510"/>
        <v>0</v>
      </c>
      <c r="BH474" s="176">
        <f t="shared" si="510"/>
        <v>0</v>
      </c>
      <c r="BI474" s="176">
        <f t="shared" si="510"/>
        <v>0</v>
      </c>
      <c r="BJ474" s="176">
        <f t="shared" si="510"/>
        <v>0</v>
      </c>
      <c r="BK474" s="176">
        <f t="shared" si="510"/>
        <v>0</v>
      </c>
      <c r="BL474" s="176">
        <f t="shared" si="510"/>
        <v>0</v>
      </c>
      <c r="BM474" s="176">
        <f t="shared" si="510"/>
        <v>0</v>
      </c>
      <c r="BN474" s="176">
        <f t="shared" si="510"/>
        <v>0</v>
      </c>
      <c r="BO474" s="176">
        <f t="shared" si="510"/>
        <v>0</v>
      </c>
      <c r="BP474" s="176">
        <f t="shared" si="510"/>
        <v>0</v>
      </c>
      <c r="BQ474" s="176">
        <f t="shared" si="510"/>
        <v>0</v>
      </c>
      <c r="BR474" s="176">
        <f t="shared" si="510"/>
        <v>0</v>
      </c>
      <c r="BS474" s="176">
        <f t="shared" si="510"/>
        <v>0</v>
      </c>
      <c r="BT474" s="176">
        <f t="shared" si="510"/>
        <v>0</v>
      </c>
      <c r="BU474" s="176">
        <f t="shared" si="510"/>
        <v>0</v>
      </c>
      <c r="BV474" s="176">
        <f t="shared" si="510"/>
        <v>0</v>
      </c>
      <c r="BW474" s="176">
        <f t="shared" si="514"/>
        <v>0</v>
      </c>
      <c r="BX474" s="176">
        <f t="shared" si="514"/>
        <v>0</v>
      </c>
      <c r="BY474" s="176">
        <f t="shared" si="514"/>
        <v>0</v>
      </c>
      <c r="BZ474" s="176">
        <f t="shared" si="514"/>
        <v>0</v>
      </c>
      <c r="CA474" s="176">
        <f t="shared" si="514"/>
        <v>0</v>
      </c>
      <c r="CB474" s="176">
        <f t="shared" si="514"/>
        <v>0</v>
      </c>
      <c r="CC474" s="176">
        <f t="shared" si="514"/>
        <v>0</v>
      </c>
      <c r="CD474" s="176">
        <f t="shared" si="514"/>
        <v>0</v>
      </c>
      <c r="CE474" s="176">
        <f t="shared" si="514"/>
        <v>0</v>
      </c>
      <c r="CF474" s="176">
        <f t="shared" si="514"/>
        <v>0</v>
      </c>
      <c r="CG474" s="176">
        <f t="shared" si="514"/>
        <v>0</v>
      </c>
      <c r="CH474" s="176">
        <f t="shared" si="514"/>
        <v>0</v>
      </c>
      <c r="CI474" s="176">
        <f t="shared" si="514"/>
        <v>0</v>
      </c>
      <c r="CJ474" s="176">
        <f t="shared" si="514"/>
        <v>0</v>
      </c>
      <c r="CK474" s="176">
        <f t="shared" si="514"/>
        <v>0</v>
      </c>
      <c r="CL474" s="176">
        <f t="shared" si="514"/>
        <v>0</v>
      </c>
      <c r="CM474" s="176">
        <f t="shared" si="516"/>
        <v>0</v>
      </c>
      <c r="CN474" s="176">
        <f t="shared" si="516"/>
        <v>0</v>
      </c>
      <c r="CO474" s="176">
        <f t="shared" si="516"/>
        <v>0</v>
      </c>
      <c r="CP474" s="176">
        <f t="shared" si="516"/>
        <v>0</v>
      </c>
      <c r="CQ474" s="176">
        <f t="shared" si="516"/>
        <v>0</v>
      </c>
      <c r="CR474" s="176">
        <f t="shared" si="516"/>
        <v>0</v>
      </c>
      <c r="CS474" s="176">
        <f t="shared" si="516"/>
        <v>0</v>
      </c>
      <c r="CT474" s="176">
        <f t="shared" si="516"/>
        <v>0</v>
      </c>
      <c r="CU474" s="176">
        <f t="shared" si="516"/>
        <v>0</v>
      </c>
      <c r="CV474" s="176">
        <f t="shared" si="516"/>
        <v>0</v>
      </c>
      <c r="CW474" s="176">
        <f t="shared" si="501"/>
        <v>0</v>
      </c>
      <c r="CX474" s="176">
        <f t="shared" si="501"/>
        <v>0</v>
      </c>
      <c r="CY474" s="176">
        <f t="shared" si="501"/>
        <v>0</v>
      </c>
      <c r="CZ474" s="176">
        <f t="shared" si="501"/>
        <v>0</v>
      </c>
      <c r="DA474" s="176">
        <f t="shared" si="501"/>
        <v>0</v>
      </c>
      <c r="DB474" s="176">
        <f t="shared" si="501"/>
        <v>0</v>
      </c>
      <c r="DC474" s="176">
        <f t="shared" si="501"/>
        <v>0</v>
      </c>
      <c r="DD474" s="176">
        <f t="shared" si="501"/>
        <v>0</v>
      </c>
      <c r="DE474" s="176">
        <f t="shared" si="501"/>
        <v>0</v>
      </c>
      <c r="DF474" s="176">
        <f t="shared" si="501"/>
        <v>0</v>
      </c>
    </row>
    <row r="475" spans="2:110" ht="12.75" customHeight="1" x14ac:dyDescent="0.25">
      <c r="B475" s="174"/>
      <c r="C475" s="174"/>
      <c r="D475" s="174">
        <f t="shared" si="504"/>
        <v>0</v>
      </c>
      <c r="E475"/>
      <c r="F475"/>
      <c r="G475" s="177">
        <v>462</v>
      </c>
      <c r="H475" s="176">
        <f t="shared" si="505"/>
        <v>71.633952644347858</v>
      </c>
      <c r="I475" s="176">
        <f t="shared" si="506"/>
        <v>0</v>
      </c>
      <c r="K475" s="176">
        <f t="shared" si="511"/>
        <v>0</v>
      </c>
      <c r="L475" s="176">
        <f t="shared" si="511"/>
        <v>0</v>
      </c>
      <c r="M475" s="176">
        <f t="shared" si="511"/>
        <v>0</v>
      </c>
      <c r="N475" s="176">
        <f t="shared" si="511"/>
        <v>0</v>
      </c>
      <c r="O475" s="176">
        <f t="shared" si="511"/>
        <v>0</v>
      </c>
      <c r="P475" s="176">
        <f t="shared" si="511"/>
        <v>0</v>
      </c>
      <c r="Q475" s="176">
        <f t="shared" si="511"/>
        <v>0</v>
      </c>
      <c r="R475" s="176">
        <f t="shared" si="511"/>
        <v>0</v>
      </c>
      <c r="S475" s="176">
        <f t="shared" si="511"/>
        <v>0</v>
      </c>
      <c r="T475" s="176">
        <f t="shared" si="511"/>
        <v>0</v>
      </c>
      <c r="U475" s="176">
        <f t="shared" si="511"/>
        <v>0</v>
      </c>
      <c r="V475" s="176">
        <f t="shared" si="511"/>
        <v>0</v>
      </c>
      <c r="W475" s="176">
        <f t="shared" si="511"/>
        <v>0</v>
      </c>
      <c r="X475" s="176">
        <f t="shared" si="511"/>
        <v>0</v>
      </c>
      <c r="Y475" s="176">
        <f t="shared" si="511"/>
        <v>0</v>
      </c>
      <c r="Z475" s="176">
        <f t="shared" si="511"/>
        <v>0</v>
      </c>
      <c r="AA475" s="176">
        <f t="shared" si="512"/>
        <v>0</v>
      </c>
      <c r="AB475" s="176">
        <f t="shared" si="512"/>
        <v>0</v>
      </c>
      <c r="AC475" s="176">
        <f t="shared" si="512"/>
        <v>0</v>
      </c>
      <c r="AD475" s="176">
        <f t="shared" si="512"/>
        <v>0</v>
      </c>
      <c r="AE475" s="176">
        <f t="shared" si="512"/>
        <v>0</v>
      </c>
      <c r="AF475" s="176">
        <f t="shared" si="512"/>
        <v>0</v>
      </c>
      <c r="AG475" s="176">
        <f t="shared" si="512"/>
        <v>0</v>
      </c>
      <c r="AH475" s="176">
        <f t="shared" si="512"/>
        <v>0</v>
      </c>
      <c r="AI475" s="176">
        <f t="shared" si="512"/>
        <v>0</v>
      </c>
      <c r="AJ475" s="176">
        <f t="shared" si="512"/>
        <v>0</v>
      </c>
      <c r="AK475" s="176">
        <f t="shared" si="512"/>
        <v>0</v>
      </c>
      <c r="AL475" s="176">
        <f t="shared" si="512"/>
        <v>0</v>
      </c>
      <c r="AM475" s="176">
        <f t="shared" si="512"/>
        <v>0</v>
      </c>
      <c r="AN475" s="176">
        <f t="shared" si="512"/>
        <v>0</v>
      </c>
      <c r="AO475" s="176">
        <f t="shared" si="512"/>
        <v>0</v>
      </c>
      <c r="AP475" s="176">
        <f t="shared" si="512"/>
        <v>0</v>
      </c>
      <c r="AQ475" s="176">
        <f t="shared" si="503"/>
        <v>0</v>
      </c>
      <c r="AR475" s="176">
        <f t="shared" si="503"/>
        <v>0</v>
      </c>
      <c r="AS475" s="176">
        <f t="shared" si="503"/>
        <v>0</v>
      </c>
      <c r="AT475" s="176">
        <f t="shared" si="503"/>
        <v>0</v>
      </c>
      <c r="AU475" s="176">
        <f t="shared" si="503"/>
        <v>0</v>
      </c>
      <c r="AV475" s="176">
        <f t="shared" si="503"/>
        <v>0</v>
      </c>
      <c r="AW475" s="176">
        <f t="shared" si="503"/>
        <v>0</v>
      </c>
      <c r="AX475" s="176">
        <f t="shared" si="503"/>
        <v>0</v>
      </c>
      <c r="AY475" s="176">
        <f t="shared" si="503"/>
        <v>0</v>
      </c>
      <c r="AZ475" s="176">
        <f t="shared" si="503"/>
        <v>0</v>
      </c>
      <c r="BA475" s="176">
        <f t="shared" si="503"/>
        <v>0</v>
      </c>
      <c r="BB475" s="176">
        <f t="shared" si="503"/>
        <v>0</v>
      </c>
      <c r="BC475" s="176">
        <f t="shared" si="503"/>
        <v>0</v>
      </c>
      <c r="BD475" s="176">
        <f t="shared" si="503"/>
        <v>0</v>
      </c>
      <c r="BE475" s="176">
        <f t="shared" si="503"/>
        <v>0</v>
      </c>
      <c r="BF475" s="176">
        <f t="shared" si="503"/>
        <v>0</v>
      </c>
      <c r="BG475" s="176">
        <f t="shared" si="510"/>
        <v>0</v>
      </c>
      <c r="BH475" s="176">
        <f t="shared" si="510"/>
        <v>0</v>
      </c>
      <c r="BI475" s="176">
        <f t="shared" si="510"/>
        <v>0</v>
      </c>
      <c r="BJ475" s="176">
        <f t="shared" si="510"/>
        <v>0</v>
      </c>
      <c r="BK475" s="176">
        <f t="shared" si="510"/>
        <v>0</v>
      </c>
      <c r="BL475" s="176">
        <f t="shared" si="510"/>
        <v>0</v>
      </c>
      <c r="BM475" s="176">
        <f t="shared" si="510"/>
        <v>0</v>
      </c>
      <c r="BN475" s="176">
        <f t="shared" si="510"/>
        <v>0</v>
      </c>
      <c r="BO475" s="176">
        <f t="shared" si="510"/>
        <v>0</v>
      </c>
      <c r="BP475" s="176">
        <f t="shared" si="510"/>
        <v>0</v>
      </c>
      <c r="BQ475" s="176">
        <f t="shared" si="510"/>
        <v>0</v>
      </c>
      <c r="BR475" s="176">
        <f t="shared" si="510"/>
        <v>0</v>
      </c>
      <c r="BS475" s="176">
        <f t="shared" si="510"/>
        <v>0</v>
      </c>
      <c r="BT475" s="176">
        <f t="shared" si="510"/>
        <v>0</v>
      </c>
      <c r="BU475" s="176">
        <f t="shared" si="510"/>
        <v>0</v>
      </c>
      <c r="BV475" s="176">
        <f t="shared" si="510"/>
        <v>0</v>
      </c>
      <c r="BW475" s="176">
        <f t="shared" si="514"/>
        <v>0</v>
      </c>
      <c r="BX475" s="176">
        <f t="shared" si="514"/>
        <v>0</v>
      </c>
      <c r="BY475" s="176">
        <f t="shared" si="514"/>
        <v>0</v>
      </c>
      <c r="BZ475" s="176">
        <f t="shared" si="514"/>
        <v>0</v>
      </c>
      <c r="CA475" s="176">
        <f t="shared" si="514"/>
        <v>0</v>
      </c>
      <c r="CB475" s="176">
        <f t="shared" si="514"/>
        <v>0</v>
      </c>
      <c r="CC475" s="176">
        <f t="shared" si="514"/>
        <v>0</v>
      </c>
      <c r="CD475" s="176">
        <f t="shared" si="514"/>
        <v>0</v>
      </c>
      <c r="CE475" s="176">
        <f t="shared" si="514"/>
        <v>0</v>
      </c>
      <c r="CF475" s="176">
        <f t="shared" si="514"/>
        <v>0</v>
      </c>
      <c r="CG475" s="176">
        <f t="shared" si="514"/>
        <v>0</v>
      </c>
      <c r="CH475" s="176">
        <f t="shared" si="514"/>
        <v>0</v>
      </c>
      <c r="CI475" s="176">
        <f t="shared" si="514"/>
        <v>0</v>
      </c>
      <c r="CJ475" s="176">
        <f t="shared" si="514"/>
        <v>0</v>
      </c>
      <c r="CK475" s="176">
        <f t="shared" si="514"/>
        <v>0</v>
      </c>
      <c r="CL475" s="176">
        <f t="shared" si="514"/>
        <v>0</v>
      </c>
      <c r="CM475" s="176">
        <f t="shared" si="516"/>
        <v>0</v>
      </c>
      <c r="CN475" s="176">
        <f t="shared" si="516"/>
        <v>0</v>
      </c>
      <c r="CO475" s="176">
        <f t="shared" si="516"/>
        <v>0</v>
      </c>
      <c r="CP475" s="176">
        <f t="shared" si="516"/>
        <v>0</v>
      </c>
      <c r="CQ475" s="176">
        <f t="shared" si="516"/>
        <v>0</v>
      </c>
      <c r="CR475" s="176">
        <f t="shared" si="516"/>
        <v>0</v>
      </c>
      <c r="CS475" s="176">
        <f t="shared" si="516"/>
        <v>0</v>
      </c>
      <c r="CT475" s="176">
        <f t="shared" si="516"/>
        <v>0</v>
      </c>
      <c r="CU475" s="176">
        <f t="shared" si="516"/>
        <v>0</v>
      </c>
      <c r="CV475" s="176">
        <f t="shared" si="516"/>
        <v>0</v>
      </c>
      <c r="CW475" s="176">
        <f t="shared" si="516"/>
        <v>0</v>
      </c>
      <c r="CX475" s="176">
        <f t="shared" si="516"/>
        <v>0</v>
      </c>
      <c r="CY475" s="176">
        <f t="shared" si="516"/>
        <v>0</v>
      </c>
      <c r="CZ475" s="176">
        <f t="shared" si="516"/>
        <v>0</v>
      </c>
      <c r="DA475" s="176">
        <f t="shared" si="516"/>
        <v>0</v>
      </c>
      <c r="DB475" s="176">
        <f t="shared" si="516"/>
        <v>0</v>
      </c>
      <c r="DC475" s="176">
        <f t="shared" si="501"/>
        <v>0</v>
      </c>
      <c r="DD475" s="176">
        <f t="shared" si="501"/>
        <v>0</v>
      </c>
      <c r="DE475" s="176">
        <f t="shared" si="501"/>
        <v>0</v>
      </c>
      <c r="DF475" s="176">
        <f t="shared" si="501"/>
        <v>0</v>
      </c>
    </row>
    <row r="476" spans="2:110" ht="12.75" customHeight="1" x14ac:dyDescent="0.25">
      <c r="B476" s="174"/>
      <c r="C476" s="174"/>
      <c r="D476" s="174">
        <f t="shared" si="504"/>
        <v>0</v>
      </c>
      <c r="E476"/>
      <c r="F476"/>
      <c r="G476" s="177">
        <v>463</v>
      </c>
      <c r="H476" s="176">
        <f t="shared" si="505"/>
        <v>71.789004489898403</v>
      </c>
      <c r="I476" s="176">
        <f t="shared" si="506"/>
        <v>0</v>
      </c>
      <c r="K476" s="176">
        <f t="shared" si="511"/>
        <v>0</v>
      </c>
      <c r="L476" s="176">
        <f t="shared" si="511"/>
        <v>0</v>
      </c>
      <c r="M476" s="176">
        <f t="shared" si="511"/>
        <v>0</v>
      </c>
      <c r="N476" s="176">
        <f t="shared" si="511"/>
        <v>0</v>
      </c>
      <c r="O476" s="176">
        <f t="shared" si="511"/>
        <v>0</v>
      </c>
      <c r="P476" s="176">
        <f t="shared" si="511"/>
        <v>0</v>
      </c>
      <c r="Q476" s="176">
        <f t="shared" si="511"/>
        <v>0</v>
      </c>
      <c r="R476" s="176">
        <f t="shared" si="511"/>
        <v>0</v>
      </c>
      <c r="S476" s="176">
        <f t="shared" si="511"/>
        <v>0</v>
      </c>
      <c r="T476" s="176">
        <f t="shared" si="511"/>
        <v>0</v>
      </c>
      <c r="U476" s="176">
        <f t="shared" si="511"/>
        <v>0</v>
      </c>
      <c r="V476" s="176">
        <f t="shared" si="511"/>
        <v>0</v>
      </c>
      <c r="W476" s="176">
        <f t="shared" si="511"/>
        <v>0</v>
      </c>
      <c r="X476" s="176">
        <f t="shared" si="511"/>
        <v>0</v>
      </c>
      <c r="Y476" s="176">
        <f t="shared" si="511"/>
        <v>0</v>
      </c>
      <c r="Z476" s="176">
        <f t="shared" si="511"/>
        <v>0</v>
      </c>
      <c r="AA476" s="176">
        <f t="shared" si="512"/>
        <v>0</v>
      </c>
      <c r="AB476" s="176">
        <f t="shared" si="512"/>
        <v>0</v>
      </c>
      <c r="AC476" s="176">
        <f t="shared" si="512"/>
        <v>0</v>
      </c>
      <c r="AD476" s="176">
        <f t="shared" si="512"/>
        <v>0</v>
      </c>
      <c r="AE476" s="176">
        <f t="shared" si="512"/>
        <v>0</v>
      </c>
      <c r="AF476" s="176">
        <f t="shared" si="512"/>
        <v>0</v>
      </c>
      <c r="AG476" s="176">
        <f t="shared" si="512"/>
        <v>0</v>
      </c>
      <c r="AH476" s="176">
        <f t="shared" si="512"/>
        <v>0</v>
      </c>
      <c r="AI476" s="176">
        <f t="shared" si="512"/>
        <v>0</v>
      </c>
      <c r="AJ476" s="176">
        <f t="shared" si="512"/>
        <v>0</v>
      </c>
      <c r="AK476" s="176">
        <f t="shared" si="512"/>
        <v>0</v>
      </c>
      <c r="AL476" s="176">
        <f t="shared" si="512"/>
        <v>0</v>
      </c>
      <c r="AM476" s="176">
        <f t="shared" si="512"/>
        <v>0</v>
      </c>
      <c r="AN476" s="176">
        <f t="shared" si="512"/>
        <v>0</v>
      </c>
      <c r="AO476" s="176">
        <f t="shared" si="512"/>
        <v>0</v>
      </c>
      <c r="AP476" s="176">
        <f t="shared" si="512"/>
        <v>0</v>
      </c>
      <c r="AQ476" s="176">
        <f t="shared" si="503"/>
        <v>0</v>
      </c>
      <c r="AR476" s="176">
        <f t="shared" si="503"/>
        <v>0</v>
      </c>
      <c r="AS476" s="176">
        <f t="shared" si="503"/>
        <v>0</v>
      </c>
      <c r="AT476" s="176">
        <f t="shared" si="503"/>
        <v>0</v>
      </c>
      <c r="AU476" s="176">
        <f t="shared" si="503"/>
        <v>0</v>
      </c>
      <c r="AV476" s="176">
        <f t="shared" si="503"/>
        <v>0</v>
      </c>
      <c r="AW476" s="176">
        <f t="shared" si="503"/>
        <v>0</v>
      </c>
      <c r="AX476" s="176">
        <f t="shared" si="503"/>
        <v>0</v>
      </c>
      <c r="AY476" s="176">
        <f t="shared" si="503"/>
        <v>0</v>
      </c>
      <c r="AZ476" s="176">
        <f t="shared" si="503"/>
        <v>0</v>
      </c>
      <c r="BA476" s="176">
        <f t="shared" si="503"/>
        <v>0</v>
      </c>
      <c r="BB476" s="176">
        <f t="shared" si="503"/>
        <v>0</v>
      </c>
      <c r="BC476" s="176">
        <f t="shared" si="503"/>
        <v>0</v>
      </c>
      <c r="BD476" s="176">
        <f t="shared" si="503"/>
        <v>0</v>
      </c>
      <c r="BE476" s="176">
        <f t="shared" si="503"/>
        <v>0</v>
      </c>
      <c r="BF476" s="176">
        <f t="shared" ref="BF476" si="517">+NORMDIST($H476,BF$12,BF$13,FALSE)</f>
        <v>0</v>
      </c>
      <c r="BG476" s="176">
        <f t="shared" si="510"/>
        <v>0</v>
      </c>
      <c r="BH476" s="176">
        <f t="shared" si="510"/>
        <v>0</v>
      </c>
      <c r="BI476" s="176">
        <f t="shared" si="510"/>
        <v>0</v>
      </c>
      <c r="BJ476" s="176">
        <f t="shared" si="510"/>
        <v>0</v>
      </c>
      <c r="BK476" s="176">
        <f t="shared" si="510"/>
        <v>0</v>
      </c>
      <c r="BL476" s="176">
        <f t="shared" si="510"/>
        <v>0</v>
      </c>
      <c r="BM476" s="176">
        <f t="shared" si="510"/>
        <v>0</v>
      </c>
      <c r="BN476" s="176">
        <f t="shared" si="510"/>
        <v>0</v>
      </c>
      <c r="BO476" s="176">
        <f t="shared" si="510"/>
        <v>0</v>
      </c>
      <c r="BP476" s="176">
        <f t="shared" si="510"/>
        <v>0</v>
      </c>
      <c r="BQ476" s="176">
        <f t="shared" si="510"/>
        <v>0</v>
      </c>
      <c r="BR476" s="176">
        <f t="shared" si="510"/>
        <v>0</v>
      </c>
      <c r="BS476" s="176">
        <f t="shared" si="510"/>
        <v>0</v>
      </c>
      <c r="BT476" s="176">
        <f t="shared" si="510"/>
        <v>0</v>
      </c>
      <c r="BU476" s="176">
        <f t="shared" si="510"/>
        <v>0</v>
      </c>
      <c r="BV476" s="176">
        <f t="shared" si="510"/>
        <v>0</v>
      </c>
      <c r="BW476" s="176">
        <f t="shared" si="514"/>
        <v>0</v>
      </c>
      <c r="BX476" s="176">
        <f t="shared" si="514"/>
        <v>0</v>
      </c>
      <c r="BY476" s="176">
        <f t="shared" si="514"/>
        <v>0</v>
      </c>
      <c r="BZ476" s="176">
        <f t="shared" si="514"/>
        <v>0</v>
      </c>
      <c r="CA476" s="176">
        <f t="shared" si="514"/>
        <v>0</v>
      </c>
      <c r="CB476" s="176">
        <f t="shared" si="514"/>
        <v>0</v>
      </c>
      <c r="CC476" s="176">
        <f t="shared" si="514"/>
        <v>0</v>
      </c>
      <c r="CD476" s="176">
        <f t="shared" si="514"/>
        <v>0</v>
      </c>
      <c r="CE476" s="176">
        <f t="shared" si="514"/>
        <v>0</v>
      </c>
      <c r="CF476" s="176">
        <f t="shared" si="514"/>
        <v>0</v>
      </c>
      <c r="CG476" s="176">
        <f t="shared" si="514"/>
        <v>0</v>
      </c>
      <c r="CH476" s="176">
        <f t="shared" si="514"/>
        <v>0</v>
      </c>
      <c r="CI476" s="176">
        <f t="shared" si="514"/>
        <v>0</v>
      </c>
      <c r="CJ476" s="176">
        <f t="shared" si="514"/>
        <v>0</v>
      </c>
      <c r="CK476" s="176">
        <f t="shared" si="514"/>
        <v>0</v>
      </c>
      <c r="CL476" s="176">
        <f t="shared" si="514"/>
        <v>0</v>
      </c>
      <c r="CM476" s="176">
        <f t="shared" si="516"/>
        <v>0</v>
      </c>
      <c r="CN476" s="176">
        <f t="shared" si="516"/>
        <v>0</v>
      </c>
      <c r="CO476" s="176">
        <f t="shared" si="516"/>
        <v>0</v>
      </c>
      <c r="CP476" s="176">
        <f t="shared" si="516"/>
        <v>0</v>
      </c>
      <c r="CQ476" s="176">
        <f t="shared" si="516"/>
        <v>0</v>
      </c>
      <c r="CR476" s="176">
        <f t="shared" si="516"/>
        <v>0</v>
      </c>
      <c r="CS476" s="176">
        <f t="shared" si="516"/>
        <v>0</v>
      </c>
      <c r="CT476" s="176">
        <f t="shared" si="516"/>
        <v>0</v>
      </c>
      <c r="CU476" s="176">
        <f t="shared" si="516"/>
        <v>0</v>
      </c>
      <c r="CV476" s="176">
        <f t="shared" si="516"/>
        <v>0</v>
      </c>
      <c r="CW476" s="176">
        <f t="shared" si="501"/>
        <v>0</v>
      </c>
      <c r="CX476" s="176">
        <f t="shared" si="501"/>
        <v>0</v>
      </c>
      <c r="CY476" s="176">
        <f t="shared" si="501"/>
        <v>0</v>
      </c>
      <c r="CZ476" s="176">
        <f t="shared" si="501"/>
        <v>0</v>
      </c>
      <c r="DA476" s="176">
        <f t="shared" si="501"/>
        <v>0</v>
      </c>
      <c r="DB476" s="176">
        <f t="shared" si="501"/>
        <v>0</v>
      </c>
      <c r="DC476" s="176">
        <f t="shared" si="501"/>
        <v>0</v>
      </c>
      <c r="DD476" s="176">
        <f t="shared" si="501"/>
        <v>0</v>
      </c>
      <c r="DE476" s="176">
        <f t="shared" si="501"/>
        <v>0</v>
      </c>
      <c r="DF476" s="176">
        <f t="shared" si="501"/>
        <v>0</v>
      </c>
    </row>
    <row r="477" spans="2:110" ht="12.75" customHeight="1" x14ac:dyDescent="0.25">
      <c r="B477" s="174"/>
      <c r="C477" s="174"/>
      <c r="D477" s="174">
        <f t="shared" si="504"/>
        <v>0</v>
      </c>
      <c r="E477"/>
      <c r="F477"/>
      <c r="G477" s="177">
        <v>464</v>
      </c>
      <c r="H477" s="176">
        <f t="shared" si="505"/>
        <v>71.944056335448934</v>
      </c>
      <c r="I477" s="176">
        <f t="shared" si="506"/>
        <v>0</v>
      </c>
      <c r="K477" s="176">
        <f t="shared" si="511"/>
        <v>0</v>
      </c>
      <c r="L477" s="176">
        <f t="shared" si="511"/>
        <v>0</v>
      </c>
      <c r="M477" s="176">
        <f t="shared" si="511"/>
        <v>0</v>
      </c>
      <c r="N477" s="176">
        <f t="shared" si="511"/>
        <v>0</v>
      </c>
      <c r="O477" s="176">
        <f t="shared" si="511"/>
        <v>0</v>
      </c>
      <c r="P477" s="176">
        <f t="shared" si="511"/>
        <v>0</v>
      </c>
      <c r="Q477" s="176">
        <f t="shared" si="511"/>
        <v>0</v>
      </c>
      <c r="R477" s="176">
        <f t="shared" si="511"/>
        <v>0</v>
      </c>
      <c r="S477" s="176">
        <f t="shared" si="511"/>
        <v>0</v>
      </c>
      <c r="T477" s="176">
        <f t="shared" si="511"/>
        <v>0</v>
      </c>
      <c r="U477" s="176">
        <f t="shared" si="511"/>
        <v>0</v>
      </c>
      <c r="V477" s="176">
        <f t="shared" si="511"/>
        <v>0</v>
      </c>
      <c r="W477" s="176">
        <f t="shared" si="511"/>
        <v>0</v>
      </c>
      <c r="X477" s="176">
        <f t="shared" si="511"/>
        <v>0</v>
      </c>
      <c r="Y477" s="176">
        <f t="shared" si="511"/>
        <v>0</v>
      </c>
      <c r="Z477" s="176">
        <f t="shared" si="511"/>
        <v>0</v>
      </c>
      <c r="AA477" s="176">
        <f t="shared" si="512"/>
        <v>0</v>
      </c>
      <c r="AB477" s="176">
        <f t="shared" si="512"/>
        <v>0</v>
      </c>
      <c r="AC477" s="176">
        <f t="shared" si="512"/>
        <v>0</v>
      </c>
      <c r="AD477" s="176">
        <f t="shared" si="512"/>
        <v>0</v>
      </c>
      <c r="AE477" s="176">
        <f t="shared" si="512"/>
        <v>0</v>
      </c>
      <c r="AF477" s="176">
        <f t="shared" si="512"/>
        <v>0</v>
      </c>
      <c r="AG477" s="176">
        <f t="shared" si="512"/>
        <v>0</v>
      </c>
      <c r="AH477" s="176">
        <f t="shared" si="512"/>
        <v>0</v>
      </c>
      <c r="AI477" s="176">
        <f t="shared" si="512"/>
        <v>0</v>
      </c>
      <c r="AJ477" s="176">
        <f t="shared" si="512"/>
        <v>0</v>
      </c>
      <c r="AK477" s="176">
        <f t="shared" si="512"/>
        <v>0</v>
      </c>
      <c r="AL477" s="176">
        <f t="shared" si="512"/>
        <v>0</v>
      </c>
      <c r="AM477" s="176">
        <f t="shared" si="512"/>
        <v>0</v>
      </c>
      <c r="AN477" s="176">
        <f t="shared" si="512"/>
        <v>0</v>
      </c>
      <c r="AO477" s="176">
        <f t="shared" si="512"/>
        <v>0</v>
      </c>
      <c r="AP477" s="176">
        <f t="shared" si="512"/>
        <v>0</v>
      </c>
      <c r="AQ477" s="176">
        <f t="shared" ref="AQ477:BF492" si="518">+NORMDIST($H477,AQ$12,AQ$13,FALSE)</f>
        <v>0</v>
      </c>
      <c r="AR477" s="176">
        <f t="shared" si="518"/>
        <v>0</v>
      </c>
      <c r="AS477" s="176">
        <f t="shared" si="518"/>
        <v>0</v>
      </c>
      <c r="AT477" s="176">
        <f t="shared" si="518"/>
        <v>0</v>
      </c>
      <c r="AU477" s="176">
        <f t="shared" si="518"/>
        <v>0</v>
      </c>
      <c r="AV477" s="176">
        <f t="shared" si="518"/>
        <v>0</v>
      </c>
      <c r="AW477" s="176">
        <f t="shared" si="518"/>
        <v>0</v>
      </c>
      <c r="AX477" s="176">
        <f t="shared" si="518"/>
        <v>0</v>
      </c>
      <c r="AY477" s="176">
        <f t="shared" si="518"/>
        <v>0</v>
      </c>
      <c r="AZ477" s="176">
        <f t="shared" si="518"/>
        <v>0</v>
      </c>
      <c r="BA477" s="176">
        <f t="shared" si="518"/>
        <v>0</v>
      </c>
      <c r="BB477" s="176">
        <f t="shared" si="518"/>
        <v>0</v>
      </c>
      <c r="BC477" s="176">
        <f t="shared" si="518"/>
        <v>0</v>
      </c>
      <c r="BD477" s="176">
        <f t="shared" si="518"/>
        <v>0</v>
      </c>
      <c r="BE477" s="176">
        <f t="shared" si="518"/>
        <v>0</v>
      </c>
      <c r="BF477" s="176">
        <f t="shared" si="518"/>
        <v>0</v>
      </c>
      <c r="BG477" s="176">
        <f t="shared" si="510"/>
        <v>0</v>
      </c>
      <c r="BH477" s="176">
        <f t="shared" si="510"/>
        <v>0</v>
      </c>
      <c r="BI477" s="176">
        <f t="shared" si="510"/>
        <v>0</v>
      </c>
      <c r="BJ477" s="176">
        <f t="shared" si="510"/>
        <v>0</v>
      </c>
      <c r="BK477" s="176">
        <f t="shared" si="510"/>
        <v>0</v>
      </c>
      <c r="BL477" s="176">
        <f t="shared" si="510"/>
        <v>0</v>
      </c>
      <c r="BM477" s="176">
        <f t="shared" si="510"/>
        <v>0</v>
      </c>
      <c r="BN477" s="176">
        <f t="shared" si="510"/>
        <v>0</v>
      </c>
      <c r="BO477" s="176">
        <f t="shared" si="510"/>
        <v>0</v>
      </c>
      <c r="BP477" s="176">
        <f t="shared" si="510"/>
        <v>0</v>
      </c>
      <c r="BQ477" s="176">
        <f t="shared" si="510"/>
        <v>0</v>
      </c>
      <c r="BR477" s="176">
        <f t="shared" si="510"/>
        <v>0</v>
      </c>
      <c r="BS477" s="176">
        <f t="shared" si="510"/>
        <v>0</v>
      </c>
      <c r="BT477" s="176">
        <f t="shared" si="510"/>
        <v>0</v>
      </c>
      <c r="BU477" s="176">
        <f t="shared" si="510"/>
        <v>0</v>
      </c>
      <c r="BV477" s="176">
        <f t="shared" si="510"/>
        <v>0</v>
      </c>
      <c r="BW477" s="176">
        <f t="shared" si="514"/>
        <v>0</v>
      </c>
      <c r="BX477" s="176">
        <f t="shared" si="514"/>
        <v>0</v>
      </c>
      <c r="BY477" s="176">
        <f t="shared" si="514"/>
        <v>0</v>
      </c>
      <c r="BZ477" s="176">
        <f t="shared" si="514"/>
        <v>0</v>
      </c>
      <c r="CA477" s="176">
        <f t="shared" si="514"/>
        <v>0</v>
      </c>
      <c r="CB477" s="176">
        <f t="shared" si="514"/>
        <v>0</v>
      </c>
      <c r="CC477" s="176">
        <f t="shared" si="514"/>
        <v>0</v>
      </c>
      <c r="CD477" s="176">
        <f t="shared" si="514"/>
        <v>0</v>
      </c>
      <c r="CE477" s="176">
        <f t="shared" si="514"/>
        <v>0</v>
      </c>
      <c r="CF477" s="176">
        <f t="shared" si="514"/>
        <v>0</v>
      </c>
      <c r="CG477" s="176">
        <f t="shared" si="514"/>
        <v>0</v>
      </c>
      <c r="CH477" s="176">
        <f t="shared" si="514"/>
        <v>0</v>
      </c>
      <c r="CI477" s="176">
        <f t="shared" si="514"/>
        <v>0</v>
      </c>
      <c r="CJ477" s="176">
        <f t="shared" si="514"/>
        <v>0</v>
      </c>
      <c r="CK477" s="176">
        <f t="shared" si="514"/>
        <v>0</v>
      </c>
      <c r="CL477" s="176">
        <f t="shared" si="514"/>
        <v>0</v>
      </c>
      <c r="CM477" s="176">
        <f t="shared" si="516"/>
        <v>0</v>
      </c>
      <c r="CN477" s="176">
        <f t="shared" si="516"/>
        <v>0</v>
      </c>
      <c r="CO477" s="176">
        <f t="shared" si="516"/>
        <v>0</v>
      </c>
      <c r="CP477" s="176">
        <f t="shared" si="516"/>
        <v>0</v>
      </c>
      <c r="CQ477" s="176">
        <f t="shared" si="516"/>
        <v>0</v>
      </c>
      <c r="CR477" s="176">
        <f t="shared" si="516"/>
        <v>0</v>
      </c>
      <c r="CS477" s="176">
        <f t="shared" si="516"/>
        <v>0</v>
      </c>
      <c r="CT477" s="176">
        <f t="shared" si="516"/>
        <v>0</v>
      </c>
      <c r="CU477" s="176">
        <f t="shared" si="516"/>
        <v>0</v>
      </c>
      <c r="CV477" s="176">
        <f t="shared" si="516"/>
        <v>0</v>
      </c>
      <c r="CW477" s="176">
        <f t="shared" si="516"/>
        <v>0</v>
      </c>
      <c r="CX477" s="176">
        <f t="shared" si="516"/>
        <v>0</v>
      </c>
      <c r="CY477" s="176">
        <f t="shared" si="516"/>
        <v>0</v>
      </c>
      <c r="CZ477" s="176">
        <f t="shared" si="516"/>
        <v>0</v>
      </c>
      <c r="DA477" s="176">
        <f t="shared" si="516"/>
        <v>0</v>
      </c>
      <c r="DB477" s="176">
        <f t="shared" si="516"/>
        <v>0</v>
      </c>
      <c r="DC477" s="176">
        <f t="shared" ref="CW477:DF503" si="519">+NORMDIST($H477,DC$12,DC$13,FALSE)</f>
        <v>0</v>
      </c>
      <c r="DD477" s="176">
        <f t="shared" si="519"/>
        <v>0</v>
      </c>
      <c r="DE477" s="176">
        <f t="shared" si="519"/>
        <v>0</v>
      </c>
      <c r="DF477" s="176">
        <f t="shared" si="519"/>
        <v>0</v>
      </c>
    </row>
    <row r="478" spans="2:110" ht="12.75" customHeight="1" x14ac:dyDescent="0.25">
      <c r="B478" s="174"/>
      <c r="C478" s="174"/>
      <c r="D478" s="174">
        <f t="shared" si="504"/>
        <v>0</v>
      </c>
      <c r="E478"/>
      <c r="F478"/>
      <c r="G478" s="177">
        <v>465</v>
      </c>
      <c r="H478" s="176">
        <f t="shared" si="505"/>
        <v>72.099108180999465</v>
      </c>
      <c r="I478" s="176">
        <f t="shared" si="506"/>
        <v>0</v>
      </c>
      <c r="K478" s="176">
        <f t="shared" si="511"/>
        <v>0</v>
      </c>
      <c r="L478" s="176">
        <f t="shared" si="511"/>
        <v>0</v>
      </c>
      <c r="M478" s="176">
        <f t="shared" si="511"/>
        <v>0</v>
      </c>
      <c r="N478" s="176">
        <f t="shared" si="511"/>
        <v>0</v>
      </c>
      <c r="O478" s="176">
        <f t="shared" si="511"/>
        <v>0</v>
      </c>
      <c r="P478" s="176">
        <f t="shared" si="511"/>
        <v>0</v>
      </c>
      <c r="Q478" s="176">
        <f t="shared" si="511"/>
        <v>0</v>
      </c>
      <c r="R478" s="176">
        <f t="shared" si="511"/>
        <v>0</v>
      </c>
      <c r="S478" s="176">
        <f t="shared" si="511"/>
        <v>0</v>
      </c>
      <c r="T478" s="176">
        <f t="shared" si="511"/>
        <v>0</v>
      </c>
      <c r="U478" s="176">
        <f t="shared" si="511"/>
        <v>0</v>
      </c>
      <c r="V478" s="176">
        <f t="shared" si="511"/>
        <v>0</v>
      </c>
      <c r="W478" s="176">
        <f t="shared" si="511"/>
        <v>0</v>
      </c>
      <c r="X478" s="176">
        <f t="shared" si="511"/>
        <v>0</v>
      </c>
      <c r="Y478" s="176">
        <f t="shared" si="511"/>
        <v>0</v>
      </c>
      <c r="Z478" s="176">
        <f t="shared" si="511"/>
        <v>0</v>
      </c>
      <c r="AA478" s="176">
        <f t="shared" si="512"/>
        <v>0</v>
      </c>
      <c r="AB478" s="176">
        <f t="shared" si="512"/>
        <v>0</v>
      </c>
      <c r="AC478" s="176">
        <f t="shared" si="512"/>
        <v>0</v>
      </c>
      <c r="AD478" s="176">
        <f t="shared" si="512"/>
        <v>0</v>
      </c>
      <c r="AE478" s="176">
        <f t="shared" si="512"/>
        <v>0</v>
      </c>
      <c r="AF478" s="176">
        <f t="shared" si="512"/>
        <v>0</v>
      </c>
      <c r="AG478" s="176">
        <f t="shared" si="512"/>
        <v>0</v>
      </c>
      <c r="AH478" s="176">
        <f t="shared" si="512"/>
        <v>0</v>
      </c>
      <c r="AI478" s="176">
        <f t="shared" si="512"/>
        <v>0</v>
      </c>
      <c r="AJ478" s="176">
        <f t="shared" si="512"/>
        <v>0</v>
      </c>
      <c r="AK478" s="176">
        <f t="shared" si="512"/>
        <v>0</v>
      </c>
      <c r="AL478" s="176">
        <f t="shared" si="512"/>
        <v>0</v>
      </c>
      <c r="AM478" s="176">
        <f t="shared" si="512"/>
        <v>0</v>
      </c>
      <c r="AN478" s="176">
        <f t="shared" si="512"/>
        <v>0</v>
      </c>
      <c r="AO478" s="176">
        <f t="shared" si="512"/>
        <v>0</v>
      </c>
      <c r="AP478" s="176">
        <f t="shared" si="512"/>
        <v>0</v>
      </c>
      <c r="AQ478" s="176">
        <f t="shared" si="518"/>
        <v>0</v>
      </c>
      <c r="AR478" s="176">
        <f t="shared" si="518"/>
        <v>0</v>
      </c>
      <c r="AS478" s="176">
        <f t="shared" si="518"/>
        <v>0</v>
      </c>
      <c r="AT478" s="176">
        <f t="shared" si="518"/>
        <v>0</v>
      </c>
      <c r="AU478" s="176">
        <f t="shared" si="518"/>
        <v>0</v>
      </c>
      <c r="AV478" s="176">
        <f t="shared" si="518"/>
        <v>0</v>
      </c>
      <c r="AW478" s="176">
        <f t="shared" si="518"/>
        <v>0</v>
      </c>
      <c r="AX478" s="176">
        <f t="shared" si="518"/>
        <v>0</v>
      </c>
      <c r="AY478" s="176">
        <f t="shared" si="518"/>
        <v>0</v>
      </c>
      <c r="AZ478" s="176">
        <f t="shared" si="518"/>
        <v>0</v>
      </c>
      <c r="BA478" s="176">
        <f t="shared" si="518"/>
        <v>0</v>
      </c>
      <c r="BB478" s="176">
        <f t="shared" si="518"/>
        <v>0</v>
      </c>
      <c r="BC478" s="176">
        <f t="shared" si="518"/>
        <v>0</v>
      </c>
      <c r="BD478" s="176">
        <f t="shared" si="518"/>
        <v>0</v>
      </c>
      <c r="BE478" s="176">
        <f t="shared" si="518"/>
        <v>0</v>
      </c>
      <c r="BF478" s="176">
        <f t="shared" si="518"/>
        <v>0</v>
      </c>
      <c r="BG478" s="176">
        <f t="shared" si="510"/>
        <v>0</v>
      </c>
      <c r="BH478" s="176">
        <f t="shared" si="510"/>
        <v>0</v>
      </c>
      <c r="BI478" s="176">
        <f t="shared" si="510"/>
        <v>0</v>
      </c>
      <c r="BJ478" s="176">
        <f t="shared" si="510"/>
        <v>0</v>
      </c>
      <c r="BK478" s="176">
        <f t="shared" si="510"/>
        <v>0</v>
      </c>
      <c r="BL478" s="176">
        <f t="shared" si="510"/>
        <v>0</v>
      </c>
      <c r="BM478" s="176">
        <f t="shared" si="510"/>
        <v>0</v>
      </c>
      <c r="BN478" s="176">
        <f t="shared" si="510"/>
        <v>0</v>
      </c>
      <c r="BO478" s="176">
        <f t="shared" si="510"/>
        <v>0</v>
      </c>
      <c r="BP478" s="176">
        <f t="shared" si="510"/>
        <v>0</v>
      </c>
      <c r="BQ478" s="176">
        <f t="shared" si="510"/>
        <v>0</v>
      </c>
      <c r="BR478" s="176">
        <f t="shared" si="510"/>
        <v>0</v>
      </c>
      <c r="BS478" s="176">
        <f t="shared" si="510"/>
        <v>0</v>
      </c>
      <c r="BT478" s="176">
        <f t="shared" si="510"/>
        <v>0</v>
      </c>
      <c r="BU478" s="176">
        <f t="shared" si="510"/>
        <v>0</v>
      </c>
      <c r="BV478" s="176">
        <f t="shared" si="510"/>
        <v>0</v>
      </c>
      <c r="BW478" s="176">
        <f t="shared" si="514"/>
        <v>0</v>
      </c>
      <c r="BX478" s="176">
        <f t="shared" si="514"/>
        <v>0</v>
      </c>
      <c r="BY478" s="176">
        <f t="shared" si="514"/>
        <v>0</v>
      </c>
      <c r="BZ478" s="176">
        <f t="shared" si="514"/>
        <v>0</v>
      </c>
      <c r="CA478" s="176">
        <f t="shared" si="514"/>
        <v>0</v>
      </c>
      <c r="CB478" s="176">
        <f t="shared" si="514"/>
        <v>0</v>
      </c>
      <c r="CC478" s="176">
        <f t="shared" si="514"/>
        <v>0</v>
      </c>
      <c r="CD478" s="176">
        <f t="shared" si="514"/>
        <v>0</v>
      </c>
      <c r="CE478" s="176">
        <f t="shared" si="514"/>
        <v>0</v>
      </c>
      <c r="CF478" s="176">
        <f t="shared" si="514"/>
        <v>0</v>
      </c>
      <c r="CG478" s="176">
        <f t="shared" si="514"/>
        <v>0</v>
      </c>
      <c r="CH478" s="176">
        <f t="shared" si="514"/>
        <v>0</v>
      </c>
      <c r="CI478" s="176">
        <f t="shared" si="514"/>
        <v>0</v>
      </c>
      <c r="CJ478" s="176">
        <f t="shared" si="514"/>
        <v>0</v>
      </c>
      <c r="CK478" s="176">
        <f t="shared" si="514"/>
        <v>0</v>
      </c>
      <c r="CL478" s="176">
        <f t="shared" si="514"/>
        <v>0</v>
      </c>
      <c r="CM478" s="176">
        <f t="shared" si="516"/>
        <v>0</v>
      </c>
      <c r="CN478" s="176">
        <f t="shared" si="516"/>
        <v>0</v>
      </c>
      <c r="CO478" s="176">
        <f t="shared" si="516"/>
        <v>0</v>
      </c>
      <c r="CP478" s="176">
        <f t="shared" si="516"/>
        <v>0</v>
      </c>
      <c r="CQ478" s="176">
        <f t="shared" si="516"/>
        <v>0</v>
      </c>
      <c r="CR478" s="176">
        <f t="shared" si="516"/>
        <v>0</v>
      </c>
      <c r="CS478" s="176">
        <f t="shared" si="516"/>
        <v>0</v>
      </c>
      <c r="CT478" s="176">
        <f t="shared" si="516"/>
        <v>0</v>
      </c>
      <c r="CU478" s="176">
        <f t="shared" si="516"/>
        <v>0</v>
      </c>
      <c r="CV478" s="176">
        <f t="shared" si="516"/>
        <v>0</v>
      </c>
      <c r="CW478" s="176">
        <f t="shared" si="519"/>
        <v>0</v>
      </c>
      <c r="CX478" s="176">
        <f t="shared" si="519"/>
        <v>0</v>
      </c>
      <c r="CY478" s="176">
        <f t="shared" si="519"/>
        <v>0</v>
      </c>
      <c r="CZ478" s="176">
        <f t="shared" si="519"/>
        <v>0</v>
      </c>
      <c r="DA478" s="176">
        <f t="shared" si="519"/>
        <v>0</v>
      </c>
      <c r="DB478" s="176">
        <f t="shared" si="519"/>
        <v>0</v>
      </c>
      <c r="DC478" s="176">
        <f t="shared" si="519"/>
        <v>0</v>
      </c>
      <c r="DD478" s="176">
        <f t="shared" si="519"/>
        <v>0</v>
      </c>
      <c r="DE478" s="176">
        <f t="shared" si="519"/>
        <v>0</v>
      </c>
      <c r="DF478" s="176">
        <f t="shared" si="519"/>
        <v>0</v>
      </c>
    </row>
    <row r="479" spans="2:110" ht="12.75" customHeight="1" x14ac:dyDescent="0.25">
      <c r="B479" s="174"/>
      <c r="C479" s="174"/>
      <c r="D479" s="174">
        <f t="shared" si="504"/>
        <v>0</v>
      </c>
      <c r="E479"/>
      <c r="F479"/>
      <c r="G479" s="177">
        <v>466</v>
      </c>
      <c r="H479" s="176">
        <f t="shared" si="505"/>
        <v>72.254160026550011</v>
      </c>
      <c r="I479" s="176">
        <f t="shared" si="506"/>
        <v>0</v>
      </c>
      <c r="K479" s="176">
        <f t="shared" si="511"/>
        <v>0</v>
      </c>
      <c r="L479" s="176">
        <f t="shared" si="511"/>
        <v>0</v>
      </c>
      <c r="M479" s="176">
        <f t="shared" si="511"/>
        <v>0</v>
      </c>
      <c r="N479" s="176">
        <f t="shared" si="511"/>
        <v>0</v>
      </c>
      <c r="O479" s="176">
        <f t="shared" si="511"/>
        <v>0</v>
      </c>
      <c r="P479" s="176">
        <f t="shared" si="511"/>
        <v>0</v>
      </c>
      <c r="Q479" s="176">
        <f t="shared" si="511"/>
        <v>0</v>
      </c>
      <c r="R479" s="176">
        <f t="shared" si="511"/>
        <v>0</v>
      </c>
      <c r="S479" s="176">
        <f t="shared" si="511"/>
        <v>0</v>
      </c>
      <c r="T479" s="176">
        <f t="shared" si="511"/>
        <v>0</v>
      </c>
      <c r="U479" s="176">
        <f t="shared" si="511"/>
        <v>0</v>
      </c>
      <c r="V479" s="176">
        <f t="shared" si="511"/>
        <v>0</v>
      </c>
      <c r="W479" s="176">
        <f t="shared" si="511"/>
        <v>0</v>
      </c>
      <c r="X479" s="176">
        <f t="shared" si="511"/>
        <v>0</v>
      </c>
      <c r="Y479" s="176">
        <f t="shared" si="511"/>
        <v>0</v>
      </c>
      <c r="Z479" s="176">
        <f t="shared" si="511"/>
        <v>0</v>
      </c>
      <c r="AA479" s="176">
        <f t="shared" si="512"/>
        <v>0</v>
      </c>
      <c r="AB479" s="176">
        <f t="shared" si="512"/>
        <v>0</v>
      </c>
      <c r="AC479" s="176">
        <f t="shared" si="512"/>
        <v>0</v>
      </c>
      <c r="AD479" s="176">
        <f t="shared" si="512"/>
        <v>0</v>
      </c>
      <c r="AE479" s="176">
        <f t="shared" si="512"/>
        <v>0</v>
      </c>
      <c r="AF479" s="176">
        <f t="shared" si="512"/>
        <v>0</v>
      </c>
      <c r="AG479" s="176">
        <f t="shared" si="512"/>
        <v>0</v>
      </c>
      <c r="AH479" s="176">
        <f t="shared" si="512"/>
        <v>0</v>
      </c>
      <c r="AI479" s="176">
        <f t="shared" si="512"/>
        <v>0</v>
      </c>
      <c r="AJ479" s="176">
        <f t="shared" si="512"/>
        <v>0</v>
      </c>
      <c r="AK479" s="176">
        <f t="shared" si="512"/>
        <v>0</v>
      </c>
      <c r="AL479" s="176">
        <f t="shared" si="512"/>
        <v>0</v>
      </c>
      <c r="AM479" s="176">
        <f t="shared" si="512"/>
        <v>0</v>
      </c>
      <c r="AN479" s="176">
        <f t="shared" si="512"/>
        <v>0</v>
      </c>
      <c r="AO479" s="176">
        <f t="shared" si="512"/>
        <v>0</v>
      </c>
      <c r="AP479" s="176">
        <f t="shared" si="512"/>
        <v>0</v>
      </c>
      <c r="AQ479" s="176">
        <f t="shared" si="518"/>
        <v>0</v>
      </c>
      <c r="AR479" s="176">
        <f t="shared" si="518"/>
        <v>0</v>
      </c>
      <c r="AS479" s="176">
        <f t="shared" si="518"/>
        <v>0</v>
      </c>
      <c r="AT479" s="176">
        <f t="shared" si="518"/>
        <v>0</v>
      </c>
      <c r="AU479" s="176">
        <f t="shared" si="518"/>
        <v>0</v>
      </c>
      <c r="AV479" s="176">
        <f t="shared" si="518"/>
        <v>0</v>
      </c>
      <c r="AW479" s="176">
        <f t="shared" si="518"/>
        <v>0</v>
      </c>
      <c r="AX479" s="176">
        <f t="shared" si="518"/>
        <v>0</v>
      </c>
      <c r="AY479" s="176">
        <f t="shared" si="518"/>
        <v>0</v>
      </c>
      <c r="AZ479" s="176">
        <f t="shared" si="518"/>
        <v>0</v>
      </c>
      <c r="BA479" s="176">
        <f t="shared" si="518"/>
        <v>0</v>
      </c>
      <c r="BB479" s="176">
        <f t="shared" si="518"/>
        <v>0</v>
      </c>
      <c r="BC479" s="176">
        <f t="shared" si="518"/>
        <v>0</v>
      </c>
      <c r="BD479" s="176">
        <f t="shared" si="518"/>
        <v>0</v>
      </c>
      <c r="BE479" s="176">
        <f t="shared" si="518"/>
        <v>0</v>
      </c>
      <c r="BF479" s="176">
        <f t="shared" si="518"/>
        <v>0</v>
      </c>
      <c r="BG479" s="176">
        <f t="shared" si="510"/>
        <v>0</v>
      </c>
      <c r="BH479" s="176">
        <f t="shared" si="510"/>
        <v>0</v>
      </c>
      <c r="BI479" s="176">
        <f t="shared" si="510"/>
        <v>0</v>
      </c>
      <c r="BJ479" s="176">
        <f t="shared" si="510"/>
        <v>0</v>
      </c>
      <c r="BK479" s="176">
        <f t="shared" si="510"/>
        <v>0</v>
      </c>
      <c r="BL479" s="176">
        <f t="shared" si="510"/>
        <v>0</v>
      </c>
      <c r="BM479" s="176">
        <f t="shared" si="510"/>
        <v>0</v>
      </c>
      <c r="BN479" s="176">
        <f t="shared" si="510"/>
        <v>0</v>
      </c>
      <c r="BO479" s="176">
        <f t="shared" si="510"/>
        <v>0</v>
      </c>
      <c r="BP479" s="176">
        <f t="shared" si="510"/>
        <v>0</v>
      </c>
      <c r="BQ479" s="176">
        <f t="shared" si="510"/>
        <v>0</v>
      </c>
      <c r="BR479" s="176">
        <f t="shared" si="510"/>
        <v>0</v>
      </c>
      <c r="BS479" s="176">
        <f t="shared" si="510"/>
        <v>0</v>
      </c>
      <c r="BT479" s="176">
        <f t="shared" si="510"/>
        <v>0</v>
      </c>
      <c r="BU479" s="176">
        <f t="shared" si="510"/>
        <v>0</v>
      </c>
      <c r="BV479" s="176">
        <f t="shared" ref="BV479" si="520">+NORMDIST($H479,BV$12,BV$13,FALSE)</f>
        <v>0</v>
      </c>
      <c r="BW479" s="176">
        <f t="shared" si="514"/>
        <v>0</v>
      </c>
      <c r="BX479" s="176">
        <f t="shared" si="514"/>
        <v>0</v>
      </c>
      <c r="BY479" s="176">
        <f t="shared" si="514"/>
        <v>0</v>
      </c>
      <c r="BZ479" s="176">
        <f t="shared" si="514"/>
        <v>0</v>
      </c>
      <c r="CA479" s="176">
        <f t="shared" si="514"/>
        <v>0</v>
      </c>
      <c r="CB479" s="176">
        <f t="shared" si="514"/>
        <v>0</v>
      </c>
      <c r="CC479" s="176">
        <f t="shared" si="514"/>
        <v>0</v>
      </c>
      <c r="CD479" s="176">
        <f t="shared" si="514"/>
        <v>0</v>
      </c>
      <c r="CE479" s="176">
        <f t="shared" si="514"/>
        <v>0</v>
      </c>
      <c r="CF479" s="176">
        <f t="shared" si="514"/>
        <v>0</v>
      </c>
      <c r="CG479" s="176">
        <f t="shared" si="514"/>
        <v>0</v>
      </c>
      <c r="CH479" s="176">
        <f t="shared" si="514"/>
        <v>0</v>
      </c>
      <c r="CI479" s="176">
        <f t="shared" si="514"/>
        <v>0</v>
      </c>
      <c r="CJ479" s="176">
        <f t="shared" si="514"/>
        <v>0</v>
      </c>
      <c r="CK479" s="176">
        <f t="shared" si="514"/>
        <v>0</v>
      </c>
      <c r="CL479" s="176">
        <f t="shared" si="514"/>
        <v>0</v>
      </c>
      <c r="CM479" s="176">
        <f t="shared" si="516"/>
        <v>0</v>
      </c>
      <c r="CN479" s="176">
        <f t="shared" si="516"/>
        <v>0</v>
      </c>
      <c r="CO479" s="176">
        <f t="shared" si="516"/>
        <v>0</v>
      </c>
      <c r="CP479" s="176">
        <f t="shared" si="516"/>
        <v>0</v>
      </c>
      <c r="CQ479" s="176">
        <f t="shared" si="516"/>
        <v>0</v>
      </c>
      <c r="CR479" s="176">
        <f t="shared" si="516"/>
        <v>0</v>
      </c>
      <c r="CS479" s="176">
        <f t="shared" si="516"/>
        <v>0</v>
      </c>
      <c r="CT479" s="176">
        <f t="shared" si="516"/>
        <v>0</v>
      </c>
      <c r="CU479" s="176">
        <f t="shared" si="516"/>
        <v>0</v>
      </c>
      <c r="CV479" s="176">
        <f t="shared" si="516"/>
        <v>0</v>
      </c>
      <c r="CW479" s="176">
        <f t="shared" si="519"/>
        <v>0</v>
      </c>
      <c r="CX479" s="176">
        <f t="shared" si="519"/>
        <v>0</v>
      </c>
      <c r="CY479" s="176">
        <f t="shared" si="519"/>
        <v>0</v>
      </c>
      <c r="CZ479" s="176">
        <f t="shared" si="519"/>
        <v>0</v>
      </c>
      <c r="DA479" s="176">
        <f t="shared" si="519"/>
        <v>0</v>
      </c>
      <c r="DB479" s="176">
        <f t="shared" si="519"/>
        <v>0</v>
      </c>
      <c r="DC479" s="176">
        <f t="shared" si="519"/>
        <v>0</v>
      </c>
      <c r="DD479" s="176">
        <f t="shared" si="519"/>
        <v>0</v>
      </c>
      <c r="DE479" s="176">
        <f t="shared" si="519"/>
        <v>0</v>
      </c>
      <c r="DF479" s="176">
        <f t="shared" si="519"/>
        <v>0</v>
      </c>
    </row>
    <row r="480" spans="2:110" ht="12.75" customHeight="1" x14ac:dyDescent="0.25">
      <c r="B480" s="174"/>
      <c r="C480" s="174"/>
      <c r="D480" s="174">
        <f t="shared" si="504"/>
        <v>0</v>
      </c>
      <c r="E480"/>
      <c r="F480"/>
      <c r="G480" s="177">
        <v>467</v>
      </c>
      <c r="H480" s="176">
        <f t="shared" si="505"/>
        <v>72.409211872100542</v>
      </c>
      <c r="I480" s="176">
        <f t="shared" si="506"/>
        <v>0</v>
      </c>
      <c r="K480" s="176">
        <f t="shared" si="511"/>
        <v>0</v>
      </c>
      <c r="L480" s="176">
        <f t="shared" si="511"/>
        <v>0</v>
      </c>
      <c r="M480" s="176">
        <f t="shared" si="511"/>
        <v>0</v>
      </c>
      <c r="N480" s="176">
        <f t="shared" si="511"/>
        <v>0</v>
      </c>
      <c r="O480" s="176">
        <f t="shared" si="511"/>
        <v>0</v>
      </c>
      <c r="P480" s="176">
        <f t="shared" si="511"/>
        <v>0</v>
      </c>
      <c r="Q480" s="176">
        <f t="shared" si="511"/>
        <v>0</v>
      </c>
      <c r="R480" s="176">
        <f t="shared" si="511"/>
        <v>0</v>
      </c>
      <c r="S480" s="176">
        <f t="shared" si="511"/>
        <v>0</v>
      </c>
      <c r="T480" s="176">
        <f t="shared" si="511"/>
        <v>0</v>
      </c>
      <c r="U480" s="176">
        <f t="shared" si="511"/>
        <v>0</v>
      </c>
      <c r="V480" s="176">
        <f t="shared" si="511"/>
        <v>0</v>
      </c>
      <c r="W480" s="176">
        <f t="shared" si="511"/>
        <v>0</v>
      </c>
      <c r="X480" s="176">
        <f t="shared" si="511"/>
        <v>0</v>
      </c>
      <c r="Y480" s="176">
        <f t="shared" si="511"/>
        <v>0</v>
      </c>
      <c r="Z480" s="176">
        <f t="shared" ref="Z480" si="521">+NORMDIST($H480,Z$12,Z$13,FALSE)</f>
        <v>0</v>
      </c>
      <c r="AA480" s="176">
        <f t="shared" si="512"/>
        <v>0</v>
      </c>
      <c r="AB480" s="176">
        <f t="shared" si="512"/>
        <v>0</v>
      </c>
      <c r="AC480" s="176">
        <f t="shared" si="512"/>
        <v>0</v>
      </c>
      <c r="AD480" s="176">
        <f t="shared" si="512"/>
        <v>0</v>
      </c>
      <c r="AE480" s="176">
        <f t="shared" si="512"/>
        <v>0</v>
      </c>
      <c r="AF480" s="176">
        <f t="shared" si="512"/>
        <v>0</v>
      </c>
      <c r="AG480" s="176">
        <f t="shared" si="512"/>
        <v>0</v>
      </c>
      <c r="AH480" s="176">
        <f t="shared" si="512"/>
        <v>0</v>
      </c>
      <c r="AI480" s="176">
        <f t="shared" si="512"/>
        <v>0</v>
      </c>
      <c r="AJ480" s="176">
        <f t="shared" si="512"/>
        <v>0</v>
      </c>
      <c r="AK480" s="176">
        <f t="shared" si="512"/>
        <v>0</v>
      </c>
      <c r="AL480" s="176">
        <f t="shared" si="512"/>
        <v>0</v>
      </c>
      <c r="AM480" s="176">
        <f t="shared" si="512"/>
        <v>0</v>
      </c>
      <c r="AN480" s="176">
        <f t="shared" si="512"/>
        <v>0</v>
      </c>
      <c r="AO480" s="176">
        <f t="shared" si="512"/>
        <v>0</v>
      </c>
      <c r="AP480" s="176">
        <f t="shared" ref="AP480" si="522">+NORMDIST($H480,AP$12,AP$13,FALSE)</f>
        <v>0</v>
      </c>
      <c r="AQ480" s="176">
        <f t="shared" si="518"/>
        <v>0</v>
      </c>
      <c r="AR480" s="176">
        <f t="shared" si="518"/>
        <v>0</v>
      </c>
      <c r="AS480" s="176">
        <f t="shared" si="518"/>
        <v>0</v>
      </c>
      <c r="AT480" s="176">
        <f t="shared" si="518"/>
        <v>0</v>
      </c>
      <c r="AU480" s="176">
        <f t="shared" si="518"/>
        <v>0</v>
      </c>
      <c r="AV480" s="176">
        <f t="shared" si="518"/>
        <v>0</v>
      </c>
      <c r="AW480" s="176">
        <f t="shared" si="518"/>
        <v>0</v>
      </c>
      <c r="AX480" s="176">
        <f t="shared" si="518"/>
        <v>0</v>
      </c>
      <c r="AY480" s="176">
        <f t="shared" si="518"/>
        <v>0</v>
      </c>
      <c r="AZ480" s="176">
        <f t="shared" si="518"/>
        <v>0</v>
      </c>
      <c r="BA480" s="176">
        <f t="shared" si="518"/>
        <v>0</v>
      </c>
      <c r="BB480" s="176">
        <f t="shared" si="518"/>
        <v>0</v>
      </c>
      <c r="BC480" s="176">
        <f t="shared" si="518"/>
        <v>0</v>
      </c>
      <c r="BD480" s="176">
        <f t="shared" si="518"/>
        <v>0</v>
      </c>
      <c r="BE480" s="176">
        <f t="shared" si="518"/>
        <v>0</v>
      </c>
      <c r="BF480" s="176">
        <f t="shared" si="518"/>
        <v>0</v>
      </c>
      <c r="BG480" s="176">
        <f t="shared" ref="BG480:BV495" si="523">+NORMDIST($H480,BG$12,BG$13,FALSE)</f>
        <v>0</v>
      </c>
      <c r="BH480" s="176">
        <f t="shared" si="523"/>
        <v>0</v>
      </c>
      <c r="BI480" s="176">
        <f t="shared" si="523"/>
        <v>0</v>
      </c>
      <c r="BJ480" s="176">
        <f t="shared" si="523"/>
        <v>0</v>
      </c>
      <c r="BK480" s="176">
        <f t="shared" si="523"/>
        <v>0</v>
      </c>
      <c r="BL480" s="176">
        <f t="shared" si="523"/>
        <v>0</v>
      </c>
      <c r="BM480" s="176">
        <f t="shared" si="523"/>
        <v>0</v>
      </c>
      <c r="BN480" s="176">
        <f t="shared" si="523"/>
        <v>0</v>
      </c>
      <c r="BO480" s="176">
        <f t="shared" si="523"/>
        <v>0</v>
      </c>
      <c r="BP480" s="176">
        <f t="shared" si="523"/>
        <v>0</v>
      </c>
      <c r="BQ480" s="176">
        <f t="shared" si="523"/>
        <v>0</v>
      </c>
      <c r="BR480" s="176">
        <f t="shared" si="523"/>
        <v>0</v>
      </c>
      <c r="BS480" s="176">
        <f t="shared" si="523"/>
        <v>0</v>
      </c>
      <c r="BT480" s="176">
        <f t="shared" si="523"/>
        <v>0</v>
      </c>
      <c r="BU480" s="176">
        <f t="shared" si="523"/>
        <v>0</v>
      </c>
      <c r="BV480" s="176">
        <f t="shared" si="523"/>
        <v>0</v>
      </c>
      <c r="BW480" s="176">
        <f t="shared" si="514"/>
        <v>0</v>
      </c>
      <c r="BX480" s="176">
        <f t="shared" si="514"/>
        <v>0</v>
      </c>
      <c r="BY480" s="176">
        <f t="shared" si="514"/>
        <v>0</v>
      </c>
      <c r="BZ480" s="176">
        <f t="shared" si="514"/>
        <v>0</v>
      </c>
      <c r="CA480" s="176">
        <f t="shared" si="514"/>
        <v>0</v>
      </c>
      <c r="CB480" s="176">
        <f t="shared" si="514"/>
        <v>0</v>
      </c>
      <c r="CC480" s="176">
        <f t="shared" si="514"/>
        <v>0</v>
      </c>
      <c r="CD480" s="176">
        <f t="shared" si="514"/>
        <v>0</v>
      </c>
      <c r="CE480" s="176">
        <f t="shared" si="514"/>
        <v>0</v>
      </c>
      <c r="CF480" s="176">
        <f t="shared" si="514"/>
        <v>0</v>
      </c>
      <c r="CG480" s="176">
        <f t="shared" si="514"/>
        <v>0</v>
      </c>
      <c r="CH480" s="176">
        <f t="shared" si="514"/>
        <v>0</v>
      </c>
      <c r="CI480" s="176">
        <f t="shared" si="514"/>
        <v>0</v>
      </c>
      <c r="CJ480" s="176">
        <f t="shared" si="514"/>
        <v>0</v>
      </c>
      <c r="CK480" s="176">
        <f t="shared" si="514"/>
        <v>0</v>
      </c>
      <c r="CL480" s="176">
        <f t="shared" si="514"/>
        <v>0</v>
      </c>
      <c r="CM480" s="176">
        <f t="shared" si="516"/>
        <v>0</v>
      </c>
      <c r="CN480" s="176">
        <f t="shared" si="516"/>
        <v>0</v>
      </c>
      <c r="CO480" s="176">
        <f t="shared" si="516"/>
        <v>0</v>
      </c>
      <c r="CP480" s="176">
        <f t="shared" si="516"/>
        <v>0</v>
      </c>
      <c r="CQ480" s="176">
        <f t="shared" si="516"/>
        <v>0</v>
      </c>
      <c r="CR480" s="176">
        <f t="shared" si="516"/>
        <v>0</v>
      </c>
      <c r="CS480" s="176">
        <f t="shared" si="516"/>
        <v>0</v>
      </c>
      <c r="CT480" s="176">
        <f t="shared" si="516"/>
        <v>0</v>
      </c>
      <c r="CU480" s="176">
        <f t="shared" si="516"/>
        <v>0</v>
      </c>
      <c r="CV480" s="176">
        <f t="shared" si="516"/>
        <v>0</v>
      </c>
      <c r="CW480" s="176">
        <f t="shared" si="519"/>
        <v>0</v>
      </c>
      <c r="CX480" s="176">
        <f t="shared" si="519"/>
        <v>0</v>
      </c>
      <c r="CY480" s="176">
        <f t="shared" si="519"/>
        <v>0</v>
      </c>
      <c r="CZ480" s="176">
        <f t="shared" si="519"/>
        <v>0</v>
      </c>
      <c r="DA480" s="176">
        <f t="shared" si="519"/>
        <v>0</v>
      </c>
      <c r="DB480" s="176">
        <f t="shared" si="519"/>
        <v>0</v>
      </c>
      <c r="DC480" s="176">
        <f t="shared" si="519"/>
        <v>0</v>
      </c>
      <c r="DD480" s="176">
        <f t="shared" si="519"/>
        <v>0</v>
      </c>
      <c r="DE480" s="176">
        <f t="shared" si="519"/>
        <v>0</v>
      </c>
      <c r="DF480" s="176">
        <f t="shared" si="519"/>
        <v>0</v>
      </c>
    </row>
    <row r="481" spans="2:110" ht="12.75" customHeight="1" x14ac:dyDescent="0.25">
      <c r="B481" s="174"/>
      <c r="C481" s="174"/>
      <c r="D481" s="174">
        <f t="shared" si="504"/>
        <v>0</v>
      </c>
      <c r="E481"/>
      <c r="F481"/>
      <c r="G481" s="177">
        <v>468</v>
      </c>
      <c r="H481" s="176">
        <f t="shared" si="505"/>
        <v>72.564263717651087</v>
      </c>
      <c r="I481" s="176">
        <f t="shared" si="506"/>
        <v>0</v>
      </c>
      <c r="K481" s="176">
        <f t="shared" ref="K481:Z496" si="524">+NORMDIST($H481,K$12,K$13,FALSE)</f>
        <v>0</v>
      </c>
      <c r="L481" s="176">
        <f t="shared" si="524"/>
        <v>0</v>
      </c>
      <c r="M481" s="176">
        <f t="shared" si="524"/>
        <v>0</v>
      </c>
      <c r="N481" s="176">
        <f t="shared" si="524"/>
        <v>0</v>
      </c>
      <c r="O481" s="176">
        <f t="shared" si="524"/>
        <v>0</v>
      </c>
      <c r="P481" s="176">
        <f t="shared" si="524"/>
        <v>0</v>
      </c>
      <c r="Q481" s="176">
        <f t="shared" si="524"/>
        <v>0</v>
      </c>
      <c r="R481" s="176">
        <f t="shared" si="524"/>
        <v>0</v>
      </c>
      <c r="S481" s="176">
        <f t="shared" si="524"/>
        <v>0</v>
      </c>
      <c r="T481" s="176">
        <f t="shared" si="524"/>
        <v>0</v>
      </c>
      <c r="U481" s="176">
        <f t="shared" si="524"/>
        <v>0</v>
      </c>
      <c r="V481" s="176">
        <f t="shared" si="524"/>
        <v>0</v>
      </c>
      <c r="W481" s="176">
        <f t="shared" si="524"/>
        <v>0</v>
      </c>
      <c r="X481" s="176">
        <f t="shared" si="524"/>
        <v>0</v>
      </c>
      <c r="Y481" s="176">
        <f t="shared" si="524"/>
        <v>0</v>
      </c>
      <c r="Z481" s="176">
        <f t="shared" si="524"/>
        <v>0</v>
      </c>
      <c r="AA481" s="176">
        <f t="shared" ref="AA481:AP496" si="525">+NORMDIST($H481,AA$12,AA$13,FALSE)</f>
        <v>0</v>
      </c>
      <c r="AB481" s="176">
        <f t="shared" si="525"/>
        <v>0</v>
      </c>
      <c r="AC481" s="176">
        <f t="shared" si="525"/>
        <v>0</v>
      </c>
      <c r="AD481" s="176">
        <f t="shared" si="525"/>
        <v>0</v>
      </c>
      <c r="AE481" s="176">
        <f t="shared" si="525"/>
        <v>0</v>
      </c>
      <c r="AF481" s="176">
        <f t="shared" si="525"/>
        <v>0</v>
      </c>
      <c r="AG481" s="176">
        <f t="shared" si="525"/>
        <v>0</v>
      </c>
      <c r="AH481" s="176">
        <f t="shared" si="525"/>
        <v>0</v>
      </c>
      <c r="AI481" s="176">
        <f t="shared" si="525"/>
        <v>0</v>
      </c>
      <c r="AJ481" s="176">
        <f t="shared" si="525"/>
        <v>0</v>
      </c>
      <c r="AK481" s="176">
        <f t="shared" si="525"/>
        <v>0</v>
      </c>
      <c r="AL481" s="176">
        <f t="shared" si="525"/>
        <v>0</v>
      </c>
      <c r="AM481" s="176">
        <f t="shared" si="525"/>
        <v>0</v>
      </c>
      <c r="AN481" s="176">
        <f t="shared" si="525"/>
        <v>0</v>
      </c>
      <c r="AO481" s="176">
        <f t="shared" si="525"/>
        <v>0</v>
      </c>
      <c r="AP481" s="176">
        <f t="shared" si="525"/>
        <v>0</v>
      </c>
      <c r="AQ481" s="176">
        <f t="shared" si="518"/>
        <v>0</v>
      </c>
      <c r="AR481" s="176">
        <f t="shared" si="518"/>
        <v>0</v>
      </c>
      <c r="AS481" s="176">
        <f t="shared" si="518"/>
        <v>0</v>
      </c>
      <c r="AT481" s="176">
        <f t="shared" si="518"/>
        <v>0</v>
      </c>
      <c r="AU481" s="176">
        <f t="shared" si="518"/>
        <v>0</v>
      </c>
      <c r="AV481" s="176">
        <f t="shared" si="518"/>
        <v>0</v>
      </c>
      <c r="AW481" s="176">
        <f t="shared" si="518"/>
        <v>0</v>
      </c>
      <c r="AX481" s="176">
        <f t="shared" si="518"/>
        <v>0</v>
      </c>
      <c r="AY481" s="176">
        <f t="shared" si="518"/>
        <v>0</v>
      </c>
      <c r="AZ481" s="176">
        <f t="shared" si="518"/>
        <v>0</v>
      </c>
      <c r="BA481" s="176">
        <f t="shared" si="518"/>
        <v>0</v>
      </c>
      <c r="BB481" s="176">
        <f t="shared" si="518"/>
        <v>0</v>
      </c>
      <c r="BC481" s="176">
        <f t="shared" si="518"/>
        <v>0</v>
      </c>
      <c r="BD481" s="176">
        <f t="shared" si="518"/>
        <v>0</v>
      </c>
      <c r="BE481" s="176">
        <f t="shared" si="518"/>
        <v>0</v>
      </c>
      <c r="BF481" s="176">
        <f t="shared" si="518"/>
        <v>0</v>
      </c>
      <c r="BG481" s="176">
        <f t="shared" si="523"/>
        <v>0</v>
      </c>
      <c r="BH481" s="176">
        <f t="shared" si="523"/>
        <v>0</v>
      </c>
      <c r="BI481" s="176">
        <f t="shared" si="523"/>
        <v>0</v>
      </c>
      <c r="BJ481" s="176">
        <f t="shared" si="523"/>
        <v>0</v>
      </c>
      <c r="BK481" s="176">
        <f t="shared" si="523"/>
        <v>0</v>
      </c>
      <c r="BL481" s="176">
        <f t="shared" si="523"/>
        <v>0</v>
      </c>
      <c r="BM481" s="176">
        <f t="shared" si="523"/>
        <v>0</v>
      </c>
      <c r="BN481" s="176">
        <f t="shared" si="523"/>
        <v>0</v>
      </c>
      <c r="BO481" s="176">
        <f t="shared" si="523"/>
        <v>0</v>
      </c>
      <c r="BP481" s="176">
        <f t="shared" si="523"/>
        <v>0</v>
      </c>
      <c r="BQ481" s="176">
        <f t="shared" si="523"/>
        <v>0</v>
      </c>
      <c r="BR481" s="176">
        <f t="shared" si="523"/>
        <v>0</v>
      </c>
      <c r="BS481" s="176">
        <f t="shared" si="523"/>
        <v>0</v>
      </c>
      <c r="BT481" s="176">
        <f t="shared" si="523"/>
        <v>0</v>
      </c>
      <c r="BU481" s="176">
        <f t="shared" si="523"/>
        <v>0</v>
      </c>
      <c r="BV481" s="176">
        <f t="shared" si="523"/>
        <v>0</v>
      </c>
      <c r="BW481" s="176">
        <f t="shared" si="514"/>
        <v>0</v>
      </c>
      <c r="BX481" s="176">
        <f t="shared" si="514"/>
        <v>0</v>
      </c>
      <c r="BY481" s="176">
        <f t="shared" si="514"/>
        <v>0</v>
      </c>
      <c r="BZ481" s="176">
        <f t="shared" si="514"/>
        <v>0</v>
      </c>
      <c r="CA481" s="176">
        <f t="shared" si="514"/>
        <v>0</v>
      </c>
      <c r="CB481" s="176">
        <f t="shared" si="514"/>
        <v>0</v>
      </c>
      <c r="CC481" s="176">
        <f t="shared" si="514"/>
        <v>0</v>
      </c>
      <c r="CD481" s="176">
        <f t="shared" si="514"/>
        <v>0</v>
      </c>
      <c r="CE481" s="176">
        <f t="shared" si="514"/>
        <v>0</v>
      </c>
      <c r="CF481" s="176">
        <f t="shared" si="514"/>
        <v>0</v>
      </c>
      <c r="CG481" s="176">
        <f t="shared" si="514"/>
        <v>0</v>
      </c>
      <c r="CH481" s="176">
        <f t="shared" si="514"/>
        <v>0</v>
      </c>
      <c r="CI481" s="176">
        <f t="shared" si="514"/>
        <v>0</v>
      </c>
      <c r="CJ481" s="176">
        <f t="shared" si="514"/>
        <v>0</v>
      </c>
      <c r="CK481" s="176">
        <f t="shared" si="514"/>
        <v>0</v>
      </c>
      <c r="CL481" s="176">
        <f t="shared" si="514"/>
        <v>0</v>
      </c>
      <c r="CM481" s="176">
        <f t="shared" si="516"/>
        <v>0</v>
      </c>
      <c r="CN481" s="176">
        <f t="shared" si="516"/>
        <v>0</v>
      </c>
      <c r="CO481" s="176">
        <f t="shared" si="516"/>
        <v>0</v>
      </c>
      <c r="CP481" s="176">
        <f t="shared" si="516"/>
        <v>0</v>
      </c>
      <c r="CQ481" s="176">
        <f t="shared" si="516"/>
        <v>0</v>
      </c>
      <c r="CR481" s="176">
        <f t="shared" si="516"/>
        <v>0</v>
      </c>
      <c r="CS481" s="176">
        <f t="shared" si="516"/>
        <v>0</v>
      </c>
      <c r="CT481" s="176">
        <f t="shared" si="516"/>
        <v>0</v>
      </c>
      <c r="CU481" s="176">
        <f t="shared" si="516"/>
        <v>0</v>
      </c>
      <c r="CV481" s="176">
        <f t="shared" si="516"/>
        <v>0</v>
      </c>
      <c r="CW481" s="176">
        <f t="shared" si="519"/>
        <v>0</v>
      </c>
      <c r="CX481" s="176">
        <f t="shared" si="519"/>
        <v>0</v>
      </c>
      <c r="CY481" s="176">
        <f t="shared" si="519"/>
        <v>0</v>
      </c>
      <c r="CZ481" s="176">
        <f t="shared" si="519"/>
        <v>0</v>
      </c>
      <c r="DA481" s="176">
        <f t="shared" si="519"/>
        <v>0</v>
      </c>
      <c r="DB481" s="176">
        <f t="shared" si="519"/>
        <v>0</v>
      </c>
      <c r="DC481" s="176">
        <f t="shared" si="519"/>
        <v>0</v>
      </c>
      <c r="DD481" s="176">
        <f t="shared" si="519"/>
        <v>0</v>
      </c>
      <c r="DE481" s="176">
        <f t="shared" si="519"/>
        <v>0</v>
      </c>
      <c r="DF481" s="176">
        <f t="shared" si="519"/>
        <v>0</v>
      </c>
    </row>
    <row r="482" spans="2:110" ht="12.75" customHeight="1" x14ac:dyDescent="0.25">
      <c r="B482" s="174"/>
      <c r="C482" s="174"/>
      <c r="D482" s="174">
        <f t="shared" si="504"/>
        <v>0</v>
      </c>
      <c r="E482"/>
      <c r="F482"/>
      <c r="G482" s="177">
        <v>469</v>
      </c>
      <c r="H482" s="176">
        <f t="shared" si="505"/>
        <v>72.719315563201619</v>
      </c>
      <c r="I482" s="176">
        <f t="shared" si="506"/>
        <v>0</v>
      </c>
      <c r="K482" s="176">
        <f t="shared" si="524"/>
        <v>0</v>
      </c>
      <c r="L482" s="176">
        <f t="shared" si="524"/>
        <v>0</v>
      </c>
      <c r="M482" s="176">
        <f t="shared" si="524"/>
        <v>0</v>
      </c>
      <c r="N482" s="176">
        <f t="shared" si="524"/>
        <v>0</v>
      </c>
      <c r="O482" s="176">
        <f t="shared" si="524"/>
        <v>0</v>
      </c>
      <c r="P482" s="176">
        <f t="shared" si="524"/>
        <v>0</v>
      </c>
      <c r="Q482" s="176">
        <f t="shared" si="524"/>
        <v>0</v>
      </c>
      <c r="R482" s="176">
        <f t="shared" si="524"/>
        <v>0</v>
      </c>
      <c r="S482" s="176">
        <f t="shared" si="524"/>
        <v>0</v>
      </c>
      <c r="T482" s="176">
        <f t="shared" si="524"/>
        <v>0</v>
      </c>
      <c r="U482" s="176">
        <f t="shared" si="524"/>
        <v>0</v>
      </c>
      <c r="V482" s="176">
        <f t="shared" si="524"/>
        <v>0</v>
      </c>
      <c r="W482" s="176">
        <f t="shared" si="524"/>
        <v>0</v>
      </c>
      <c r="X482" s="176">
        <f t="shared" si="524"/>
        <v>0</v>
      </c>
      <c r="Y482" s="176">
        <f t="shared" si="524"/>
        <v>0</v>
      </c>
      <c r="Z482" s="176">
        <f t="shared" si="524"/>
        <v>0</v>
      </c>
      <c r="AA482" s="176">
        <f t="shared" si="525"/>
        <v>0</v>
      </c>
      <c r="AB482" s="176">
        <f t="shared" si="525"/>
        <v>0</v>
      </c>
      <c r="AC482" s="176">
        <f t="shared" si="525"/>
        <v>0</v>
      </c>
      <c r="AD482" s="176">
        <f t="shared" si="525"/>
        <v>0</v>
      </c>
      <c r="AE482" s="176">
        <f t="shared" si="525"/>
        <v>0</v>
      </c>
      <c r="AF482" s="176">
        <f t="shared" si="525"/>
        <v>0</v>
      </c>
      <c r="AG482" s="176">
        <f t="shared" si="525"/>
        <v>0</v>
      </c>
      <c r="AH482" s="176">
        <f t="shared" si="525"/>
        <v>0</v>
      </c>
      <c r="AI482" s="176">
        <f t="shared" si="525"/>
        <v>0</v>
      </c>
      <c r="AJ482" s="176">
        <f t="shared" si="525"/>
        <v>0</v>
      </c>
      <c r="AK482" s="176">
        <f t="shared" si="525"/>
        <v>0</v>
      </c>
      <c r="AL482" s="176">
        <f t="shared" si="525"/>
        <v>0</v>
      </c>
      <c r="AM482" s="176">
        <f t="shared" si="525"/>
        <v>0</v>
      </c>
      <c r="AN482" s="176">
        <f t="shared" si="525"/>
        <v>0</v>
      </c>
      <c r="AO482" s="176">
        <f t="shared" si="525"/>
        <v>0</v>
      </c>
      <c r="AP482" s="176">
        <f t="shared" si="525"/>
        <v>0</v>
      </c>
      <c r="AQ482" s="176">
        <f t="shared" si="518"/>
        <v>0</v>
      </c>
      <c r="AR482" s="176">
        <f t="shared" si="518"/>
        <v>0</v>
      </c>
      <c r="AS482" s="176">
        <f t="shared" si="518"/>
        <v>0</v>
      </c>
      <c r="AT482" s="176">
        <f t="shared" si="518"/>
        <v>0</v>
      </c>
      <c r="AU482" s="176">
        <f t="shared" si="518"/>
        <v>0</v>
      </c>
      <c r="AV482" s="176">
        <f t="shared" si="518"/>
        <v>0</v>
      </c>
      <c r="AW482" s="176">
        <f t="shared" si="518"/>
        <v>0</v>
      </c>
      <c r="AX482" s="176">
        <f t="shared" si="518"/>
        <v>0</v>
      </c>
      <c r="AY482" s="176">
        <f t="shared" si="518"/>
        <v>0</v>
      </c>
      <c r="AZ482" s="176">
        <f t="shared" si="518"/>
        <v>0</v>
      </c>
      <c r="BA482" s="176">
        <f t="shared" si="518"/>
        <v>0</v>
      </c>
      <c r="BB482" s="176">
        <f t="shared" si="518"/>
        <v>0</v>
      </c>
      <c r="BC482" s="176">
        <f t="shared" si="518"/>
        <v>0</v>
      </c>
      <c r="BD482" s="176">
        <f t="shared" si="518"/>
        <v>0</v>
      </c>
      <c r="BE482" s="176">
        <f t="shared" si="518"/>
        <v>0</v>
      </c>
      <c r="BF482" s="176">
        <f t="shared" si="518"/>
        <v>0</v>
      </c>
      <c r="BG482" s="176">
        <f t="shared" si="523"/>
        <v>0</v>
      </c>
      <c r="BH482" s="176">
        <f t="shared" si="523"/>
        <v>0</v>
      </c>
      <c r="BI482" s="176">
        <f t="shared" si="523"/>
        <v>0</v>
      </c>
      <c r="BJ482" s="176">
        <f t="shared" si="523"/>
        <v>0</v>
      </c>
      <c r="BK482" s="176">
        <f t="shared" si="523"/>
        <v>0</v>
      </c>
      <c r="BL482" s="176">
        <f t="shared" si="523"/>
        <v>0</v>
      </c>
      <c r="BM482" s="176">
        <f t="shared" si="523"/>
        <v>0</v>
      </c>
      <c r="BN482" s="176">
        <f t="shared" si="523"/>
        <v>0</v>
      </c>
      <c r="BO482" s="176">
        <f t="shared" si="523"/>
        <v>0</v>
      </c>
      <c r="BP482" s="176">
        <f t="shared" si="523"/>
        <v>0</v>
      </c>
      <c r="BQ482" s="176">
        <f t="shared" si="523"/>
        <v>0</v>
      </c>
      <c r="BR482" s="176">
        <f t="shared" si="523"/>
        <v>0</v>
      </c>
      <c r="BS482" s="176">
        <f t="shared" si="523"/>
        <v>0</v>
      </c>
      <c r="BT482" s="176">
        <f t="shared" si="523"/>
        <v>0</v>
      </c>
      <c r="BU482" s="176">
        <f t="shared" si="523"/>
        <v>0</v>
      </c>
      <c r="BV482" s="176">
        <f t="shared" si="523"/>
        <v>0</v>
      </c>
      <c r="BW482" s="176">
        <f t="shared" si="514"/>
        <v>0</v>
      </c>
      <c r="BX482" s="176">
        <f t="shared" si="514"/>
        <v>0</v>
      </c>
      <c r="BY482" s="176">
        <f t="shared" si="514"/>
        <v>0</v>
      </c>
      <c r="BZ482" s="176">
        <f t="shared" si="514"/>
        <v>0</v>
      </c>
      <c r="CA482" s="176">
        <f t="shared" si="514"/>
        <v>0</v>
      </c>
      <c r="CB482" s="176">
        <f t="shared" si="514"/>
        <v>0</v>
      </c>
      <c r="CC482" s="176">
        <f t="shared" si="514"/>
        <v>0</v>
      </c>
      <c r="CD482" s="176">
        <f t="shared" si="514"/>
        <v>0</v>
      </c>
      <c r="CE482" s="176">
        <f t="shared" si="514"/>
        <v>0</v>
      </c>
      <c r="CF482" s="176">
        <f t="shared" si="514"/>
        <v>0</v>
      </c>
      <c r="CG482" s="176">
        <f t="shared" si="514"/>
        <v>0</v>
      </c>
      <c r="CH482" s="176">
        <f t="shared" si="514"/>
        <v>0</v>
      </c>
      <c r="CI482" s="176">
        <f t="shared" si="514"/>
        <v>0</v>
      </c>
      <c r="CJ482" s="176">
        <f t="shared" si="514"/>
        <v>0</v>
      </c>
      <c r="CK482" s="176">
        <f t="shared" si="514"/>
        <v>0</v>
      </c>
      <c r="CL482" s="176">
        <f t="shared" si="514"/>
        <v>0</v>
      </c>
      <c r="CM482" s="176">
        <f t="shared" si="516"/>
        <v>0</v>
      </c>
      <c r="CN482" s="176">
        <f t="shared" si="516"/>
        <v>0</v>
      </c>
      <c r="CO482" s="176">
        <f t="shared" si="516"/>
        <v>0</v>
      </c>
      <c r="CP482" s="176">
        <f t="shared" si="516"/>
        <v>0</v>
      </c>
      <c r="CQ482" s="176">
        <f t="shared" si="516"/>
        <v>0</v>
      </c>
      <c r="CR482" s="176">
        <f t="shared" si="516"/>
        <v>0</v>
      </c>
      <c r="CS482" s="176">
        <f t="shared" si="516"/>
        <v>0</v>
      </c>
      <c r="CT482" s="176">
        <f t="shared" si="516"/>
        <v>0</v>
      </c>
      <c r="CU482" s="176">
        <f t="shared" si="516"/>
        <v>0</v>
      </c>
      <c r="CV482" s="176">
        <f t="shared" si="516"/>
        <v>0</v>
      </c>
      <c r="CW482" s="176">
        <f t="shared" si="519"/>
        <v>0</v>
      </c>
      <c r="CX482" s="176">
        <f t="shared" si="519"/>
        <v>0</v>
      </c>
      <c r="CY482" s="176">
        <f t="shared" si="519"/>
        <v>0</v>
      </c>
      <c r="CZ482" s="176">
        <f t="shared" si="519"/>
        <v>0</v>
      </c>
      <c r="DA482" s="176">
        <f t="shared" si="519"/>
        <v>0</v>
      </c>
      <c r="DB482" s="176">
        <f t="shared" si="519"/>
        <v>0</v>
      </c>
      <c r="DC482" s="176">
        <f t="shared" si="519"/>
        <v>0</v>
      </c>
      <c r="DD482" s="176">
        <f t="shared" si="519"/>
        <v>0</v>
      </c>
      <c r="DE482" s="176">
        <f t="shared" si="519"/>
        <v>0</v>
      </c>
      <c r="DF482" s="176">
        <f t="shared" si="519"/>
        <v>0</v>
      </c>
    </row>
    <row r="483" spans="2:110" ht="12.75" customHeight="1" x14ac:dyDescent="0.25">
      <c r="B483" s="174"/>
      <c r="C483" s="174"/>
      <c r="D483" s="174">
        <f t="shared" si="504"/>
        <v>0</v>
      </c>
      <c r="E483"/>
      <c r="F483"/>
      <c r="G483" s="177">
        <v>470</v>
      </c>
      <c r="H483" s="176">
        <f t="shared" si="505"/>
        <v>72.87436740875215</v>
      </c>
      <c r="I483" s="176">
        <f t="shared" si="506"/>
        <v>0</v>
      </c>
      <c r="K483" s="176">
        <f t="shared" si="524"/>
        <v>0</v>
      </c>
      <c r="L483" s="176">
        <f t="shared" si="524"/>
        <v>0</v>
      </c>
      <c r="M483" s="176">
        <f t="shared" si="524"/>
        <v>0</v>
      </c>
      <c r="N483" s="176">
        <f t="shared" si="524"/>
        <v>0</v>
      </c>
      <c r="O483" s="176">
        <f t="shared" si="524"/>
        <v>0</v>
      </c>
      <c r="P483" s="176">
        <f t="shared" si="524"/>
        <v>0</v>
      </c>
      <c r="Q483" s="176">
        <f t="shared" si="524"/>
        <v>0</v>
      </c>
      <c r="R483" s="176">
        <f t="shared" si="524"/>
        <v>0</v>
      </c>
      <c r="S483" s="176">
        <f t="shared" si="524"/>
        <v>0</v>
      </c>
      <c r="T483" s="176">
        <f t="shared" si="524"/>
        <v>0</v>
      </c>
      <c r="U483" s="176">
        <f t="shared" si="524"/>
        <v>0</v>
      </c>
      <c r="V483" s="176">
        <f t="shared" si="524"/>
        <v>0</v>
      </c>
      <c r="W483" s="176">
        <f t="shared" si="524"/>
        <v>0</v>
      </c>
      <c r="X483" s="176">
        <f t="shared" si="524"/>
        <v>0</v>
      </c>
      <c r="Y483" s="176">
        <f t="shared" si="524"/>
        <v>0</v>
      </c>
      <c r="Z483" s="176">
        <f t="shared" si="524"/>
        <v>0</v>
      </c>
      <c r="AA483" s="176">
        <f t="shared" si="525"/>
        <v>0</v>
      </c>
      <c r="AB483" s="176">
        <f t="shared" si="525"/>
        <v>0</v>
      </c>
      <c r="AC483" s="176">
        <f t="shared" si="525"/>
        <v>0</v>
      </c>
      <c r="AD483" s="176">
        <f t="shared" si="525"/>
        <v>0</v>
      </c>
      <c r="AE483" s="176">
        <f t="shared" si="525"/>
        <v>0</v>
      </c>
      <c r="AF483" s="176">
        <f t="shared" si="525"/>
        <v>0</v>
      </c>
      <c r="AG483" s="176">
        <f t="shared" si="525"/>
        <v>0</v>
      </c>
      <c r="AH483" s="176">
        <f t="shared" si="525"/>
        <v>0</v>
      </c>
      <c r="AI483" s="176">
        <f t="shared" si="525"/>
        <v>0</v>
      </c>
      <c r="AJ483" s="176">
        <f t="shared" si="525"/>
        <v>0</v>
      </c>
      <c r="AK483" s="176">
        <f t="shared" si="525"/>
        <v>0</v>
      </c>
      <c r="AL483" s="176">
        <f t="shared" si="525"/>
        <v>0</v>
      </c>
      <c r="AM483" s="176">
        <f t="shared" si="525"/>
        <v>0</v>
      </c>
      <c r="AN483" s="176">
        <f t="shared" si="525"/>
        <v>0</v>
      </c>
      <c r="AO483" s="176">
        <f t="shared" si="525"/>
        <v>0</v>
      </c>
      <c r="AP483" s="176">
        <f t="shared" si="525"/>
        <v>0</v>
      </c>
      <c r="AQ483" s="176">
        <f t="shared" si="518"/>
        <v>0</v>
      </c>
      <c r="AR483" s="176">
        <f t="shared" si="518"/>
        <v>0</v>
      </c>
      <c r="AS483" s="176">
        <f t="shared" si="518"/>
        <v>0</v>
      </c>
      <c r="AT483" s="176">
        <f t="shared" si="518"/>
        <v>0</v>
      </c>
      <c r="AU483" s="176">
        <f t="shared" si="518"/>
        <v>0</v>
      </c>
      <c r="AV483" s="176">
        <f t="shared" si="518"/>
        <v>0</v>
      </c>
      <c r="AW483" s="176">
        <f t="shared" si="518"/>
        <v>0</v>
      </c>
      <c r="AX483" s="176">
        <f t="shared" si="518"/>
        <v>0</v>
      </c>
      <c r="AY483" s="176">
        <f t="shared" si="518"/>
        <v>0</v>
      </c>
      <c r="AZ483" s="176">
        <f t="shared" si="518"/>
        <v>0</v>
      </c>
      <c r="BA483" s="176">
        <f t="shared" si="518"/>
        <v>0</v>
      </c>
      <c r="BB483" s="176">
        <f t="shared" si="518"/>
        <v>0</v>
      </c>
      <c r="BC483" s="176">
        <f t="shared" si="518"/>
        <v>0</v>
      </c>
      <c r="BD483" s="176">
        <f t="shared" si="518"/>
        <v>0</v>
      </c>
      <c r="BE483" s="176">
        <f t="shared" si="518"/>
        <v>0</v>
      </c>
      <c r="BF483" s="176">
        <f t="shared" si="518"/>
        <v>0</v>
      </c>
      <c r="BG483" s="176">
        <f t="shared" si="523"/>
        <v>0</v>
      </c>
      <c r="BH483" s="176">
        <f t="shared" si="523"/>
        <v>0</v>
      </c>
      <c r="BI483" s="176">
        <f t="shared" si="523"/>
        <v>0</v>
      </c>
      <c r="BJ483" s="176">
        <f t="shared" si="523"/>
        <v>0</v>
      </c>
      <c r="BK483" s="176">
        <f t="shared" si="523"/>
        <v>0</v>
      </c>
      <c r="BL483" s="176">
        <f t="shared" si="523"/>
        <v>0</v>
      </c>
      <c r="BM483" s="176">
        <f t="shared" si="523"/>
        <v>0</v>
      </c>
      <c r="BN483" s="176">
        <f t="shared" si="523"/>
        <v>0</v>
      </c>
      <c r="BO483" s="176">
        <f t="shared" si="523"/>
        <v>0</v>
      </c>
      <c r="BP483" s="176">
        <f t="shared" si="523"/>
        <v>0</v>
      </c>
      <c r="BQ483" s="176">
        <f t="shared" si="523"/>
        <v>0</v>
      </c>
      <c r="BR483" s="176">
        <f t="shared" si="523"/>
        <v>0</v>
      </c>
      <c r="BS483" s="176">
        <f t="shared" si="523"/>
        <v>0</v>
      </c>
      <c r="BT483" s="176">
        <f t="shared" si="523"/>
        <v>0</v>
      </c>
      <c r="BU483" s="176">
        <f t="shared" si="523"/>
        <v>0</v>
      </c>
      <c r="BV483" s="176">
        <f t="shared" si="523"/>
        <v>0</v>
      </c>
      <c r="BW483" s="176">
        <f t="shared" si="514"/>
        <v>0</v>
      </c>
      <c r="BX483" s="176">
        <f t="shared" si="514"/>
        <v>0</v>
      </c>
      <c r="BY483" s="176">
        <f t="shared" si="514"/>
        <v>0</v>
      </c>
      <c r="BZ483" s="176">
        <f t="shared" si="514"/>
        <v>0</v>
      </c>
      <c r="CA483" s="176">
        <f t="shared" si="514"/>
        <v>0</v>
      </c>
      <c r="CB483" s="176">
        <f t="shared" si="514"/>
        <v>0</v>
      </c>
      <c r="CC483" s="176">
        <f t="shared" si="514"/>
        <v>0</v>
      </c>
      <c r="CD483" s="176">
        <f t="shared" si="514"/>
        <v>0</v>
      </c>
      <c r="CE483" s="176">
        <f t="shared" si="514"/>
        <v>0</v>
      </c>
      <c r="CF483" s="176">
        <f t="shared" si="514"/>
        <v>0</v>
      </c>
      <c r="CG483" s="176">
        <f t="shared" si="514"/>
        <v>0</v>
      </c>
      <c r="CH483" s="176">
        <f t="shared" si="514"/>
        <v>0</v>
      </c>
      <c r="CI483" s="176">
        <f t="shared" si="514"/>
        <v>0</v>
      </c>
      <c r="CJ483" s="176">
        <f t="shared" si="514"/>
        <v>0</v>
      </c>
      <c r="CK483" s="176">
        <f t="shared" si="514"/>
        <v>0</v>
      </c>
      <c r="CL483" s="176">
        <f t="shared" si="514"/>
        <v>0</v>
      </c>
      <c r="CM483" s="176">
        <f t="shared" si="516"/>
        <v>0</v>
      </c>
      <c r="CN483" s="176">
        <f t="shared" si="516"/>
        <v>0</v>
      </c>
      <c r="CO483" s="176">
        <f t="shared" si="516"/>
        <v>0</v>
      </c>
      <c r="CP483" s="176">
        <f t="shared" si="516"/>
        <v>0</v>
      </c>
      <c r="CQ483" s="176">
        <f t="shared" si="516"/>
        <v>0</v>
      </c>
      <c r="CR483" s="176">
        <f t="shared" si="516"/>
        <v>0</v>
      </c>
      <c r="CS483" s="176">
        <f t="shared" si="516"/>
        <v>0</v>
      </c>
      <c r="CT483" s="176">
        <f t="shared" si="516"/>
        <v>0</v>
      </c>
      <c r="CU483" s="176">
        <f t="shared" si="516"/>
        <v>0</v>
      </c>
      <c r="CV483" s="176">
        <f t="shared" si="516"/>
        <v>0</v>
      </c>
      <c r="CW483" s="176">
        <f t="shared" si="519"/>
        <v>0</v>
      </c>
      <c r="CX483" s="176">
        <f t="shared" si="519"/>
        <v>0</v>
      </c>
      <c r="CY483" s="176">
        <f t="shared" si="519"/>
        <v>0</v>
      </c>
      <c r="CZ483" s="176">
        <f t="shared" si="519"/>
        <v>0</v>
      </c>
      <c r="DA483" s="176">
        <f t="shared" si="519"/>
        <v>0</v>
      </c>
      <c r="DB483" s="176">
        <f t="shared" si="519"/>
        <v>0</v>
      </c>
      <c r="DC483" s="176">
        <f t="shared" si="519"/>
        <v>0</v>
      </c>
      <c r="DD483" s="176">
        <f t="shared" si="519"/>
        <v>0</v>
      </c>
      <c r="DE483" s="176">
        <f t="shared" si="519"/>
        <v>0</v>
      </c>
      <c r="DF483" s="176">
        <f t="shared" si="519"/>
        <v>0</v>
      </c>
    </row>
    <row r="484" spans="2:110" ht="12.75" customHeight="1" x14ac:dyDescent="0.25">
      <c r="B484" s="174"/>
      <c r="C484" s="174"/>
      <c r="D484" s="174">
        <f t="shared" si="504"/>
        <v>0</v>
      </c>
      <c r="E484"/>
      <c r="F484"/>
      <c r="G484" s="177">
        <v>471</v>
      </c>
      <c r="H484" s="176">
        <f t="shared" si="505"/>
        <v>73.029419254302695</v>
      </c>
      <c r="I484" s="176">
        <f t="shared" si="506"/>
        <v>0</v>
      </c>
      <c r="K484" s="176">
        <f t="shared" si="524"/>
        <v>0</v>
      </c>
      <c r="L484" s="176">
        <f t="shared" si="524"/>
        <v>0</v>
      </c>
      <c r="M484" s="176">
        <f t="shared" si="524"/>
        <v>0</v>
      </c>
      <c r="N484" s="176">
        <f t="shared" si="524"/>
        <v>0</v>
      </c>
      <c r="O484" s="176">
        <f t="shared" si="524"/>
        <v>0</v>
      </c>
      <c r="P484" s="176">
        <f t="shared" si="524"/>
        <v>0</v>
      </c>
      <c r="Q484" s="176">
        <f t="shared" si="524"/>
        <v>0</v>
      </c>
      <c r="R484" s="176">
        <f t="shared" si="524"/>
        <v>0</v>
      </c>
      <c r="S484" s="176">
        <f t="shared" si="524"/>
        <v>0</v>
      </c>
      <c r="T484" s="176">
        <f t="shared" si="524"/>
        <v>0</v>
      </c>
      <c r="U484" s="176">
        <f t="shared" si="524"/>
        <v>0</v>
      </c>
      <c r="V484" s="176">
        <f t="shared" si="524"/>
        <v>0</v>
      </c>
      <c r="W484" s="176">
        <f t="shared" si="524"/>
        <v>0</v>
      </c>
      <c r="X484" s="176">
        <f t="shared" si="524"/>
        <v>0</v>
      </c>
      <c r="Y484" s="176">
        <f t="shared" si="524"/>
        <v>0</v>
      </c>
      <c r="Z484" s="176">
        <f t="shared" si="524"/>
        <v>0</v>
      </c>
      <c r="AA484" s="176">
        <f t="shared" si="525"/>
        <v>0</v>
      </c>
      <c r="AB484" s="176">
        <f t="shared" si="525"/>
        <v>0</v>
      </c>
      <c r="AC484" s="176">
        <f t="shared" si="525"/>
        <v>0</v>
      </c>
      <c r="AD484" s="176">
        <f t="shared" si="525"/>
        <v>0</v>
      </c>
      <c r="AE484" s="176">
        <f t="shared" si="525"/>
        <v>0</v>
      </c>
      <c r="AF484" s="176">
        <f t="shared" si="525"/>
        <v>0</v>
      </c>
      <c r="AG484" s="176">
        <f t="shared" si="525"/>
        <v>0</v>
      </c>
      <c r="AH484" s="176">
        <f t="shared" si="525"/>
        <v>0</v>
      </c>
      <c r="AI484" s="176">
        <f t="shared" si="525"/>
        <v>0</v>
      </c>
      <c r="AJ484" s="176">
        <f t="shared" si="525"/>
        <v>0</v>
      </c>
      <c r="AK484" s="176">
        <f t="shared" si="525"/>
        <v>0</v>
      </c>
      <c r="AL484" s="176">
        <f t="shared" si="525"/>
        <v>0</v>
      </c>
      <c r="AM484" s="176">
        <f t="shared" si="525"/>
        <v>0</v>
      </c>
      <c r="AN484" s="176">
        <f t="shared" si="525"/>
        <v>0</v>
      </c>
      <c r="AO484" s="176">
        <f t="shared" si="525"/>
        <v>0</v>
      </c>
      <c r="AP484" s="176">
        <f t="shared" si="525"/>
        <v>0</v>
      </c>
      <c r="AQ484" s="176">
        <f t="shared" si="518"/>
        <v>0</v>
      </c>
      <c r="AR484" s="176">
        <f t="shared" si="518"/>
        <v>0</v>
      </c>
      <c r="AS484" s="176">
        <f t="shared" si="518"/>
        <v>0</v>
      </c>
      <c r="AT484" s="176">
        <f t="shared" si="518"/>
        <v>0</v>
      </c>
      <c r="AU484" s="176">
        <f t="shared" si="518"/>
        <v>0</v>
      </c>
      <c r="AV484" s="176">
        <f t="shared" si="518"/>
        <v>0</v>
      </c>
      <c r="AW484" s="176">
        <f t="shared" si="518"/>
        <v>0</v>
      </c>
      <c r="AX484" s="176">
        <f t="shared" si="518"/>
        <v>0</v>
      </c>
      <c r="AY484" s="176">
        <f t="shared" si="518"/>
        <v>0</v>
      </c>
      <c r="AZ484" s="176">
        <f t="shared" si="518"/>
        <v>0</v>
      </c>
      <c r="BA484" s="176">
        <f t="shared" si="518"/>
        <v>0</v>
      </c>
      <c r="BB484" s="176">
        <f t="shared" si="518"/>
        <v>0</v>
      </c>
      <c r="BC484" s="176">
        <f t="shared" si="518"/>
        <v>0</v>
      </c>
      <c r="BD484" s="176">
        <f t="shared" si="518"/>
        <v>0</v>
      </c>
      <c r="BE484" s="176">
        <f t="shared" si="518"/>
        <v>0</v>
      </c>
      <c r="BF484" s="176">
        <f t="shared" si="518"/>
        <v>0</v>
      </c>
      <c r="BG484" s="176">
        <f t="shared" si="523"/>
        <v>0</v>
      </c>
      <c r="BH484" s="176">
        <f t="shared" si="523"/>
        <v>0</v>
      </c>
      <c r="BI484" s="176">
        <f t="shared" si="523"/>
        <v>0</v>
      </c>
      <c r="BJ484" s="176">
        <f t="shared" si="523"/>
        <v>0</v>
      </c>
      <c r="BK484" s="176">
        <f t="shared" si="523"/>
        <v>0</v>
      </c>
      <c r="BL484" s="176">
        <f t="shared" si="523"/>
        <v>0</v>
      </c>
      <c r="BM484" s="176">
        <f t="shared" si="523"/>
        <v>0</v>
      </c>
      <c r="BN484" s="176">
        <f t="shared" si="523"/>
        <v>0</v>
      </c>
      <c r="BO484" s="176">
        <f t="shared" si="523"/>
        <v>0</v>
      </c>
      <c r="BP484" s="176">
        <f t="shared" si="523"/>
        <v>0</v>
      </c>
      <c r="BQ484" s="176">
        <f t="shared" si="523"/>
        <v>0</v>
      </c>
      <c r="BR484" s="176">
        <f t="shared" si="523"/>
        <v>0</v>
      </c>
      <c r="BS484" s="176">
        <f t="shared" si="523"/>
        <v>0</v>
      </c>
      <c r="BT484" s="176">
        <f t="shared" si="523"/>
        <v>0</v>
      </c>
      <c r="BU484" s="176">
        <f t="shared" si="523"/>
        <v>0</v>
      </c>
      <c r="BV484" s="176">
        <f t="shared" si="523"/>
        <v>0</v>
      </c>
      <c r="BW484" s="176">
        <f t="shared" si="514"/>
        <v>0</v>
      </c>
      <c r="BX484" s="176">
        <f t="shared" si="514"/>
        <v>0</v>
      </c>
      <c r="BY484" s="176">
        <f t="shared" si="514"/>
        <v>0</v>
      </c>
      <c r="BZ484" s="176">
        <f t="shared" si="514"/>
        <v>0</v>
      </c>
      <c r="CA484" s="176">
        <f t="shared" si="514"/>
        <v>0</v>
      </c>
      <c r="CB484" s="176">
        <f t="shared" si="514"/>
        <v>0</v>
      </c>
      <c r="CC484" s="176">
        <f t="shared" si="514"/>
        <v>0</v>
      </c>
      <c r="CD484" s="176">
        <f t="shared" si="514"/>
        <v>0</v>
      </c>
      <c r="CE484" s="176">
        <f t="shared" si="514"/>
        <v>0</v>
      </c>
      <c r="CF484" s="176">
        <f t="shared" si="514"/>
        <v>0</v>
      </c>
      <c r="CG484" s="176">
        <f t="shared" si="514"/>
        <v>0</v>
      </c>
      <c r="CH484" s="176">
        <f t="shared" si="514"/>
        <v>0</v>
      </c>
      <c r="CI484" s="176">
        <f t="shared" si="514"/>
        <v>0</v>
      </c>
      <c r="CJ484" s="176">
        <f t="shared" si="514"/>
        <v>0</v>
      </c>
      <c r="CK484" s="176">
        <f t="shared" si="514"/>
        <v>0</v>
      </c>
      <c r="CL484" s="176">
        <f t="shared" si="514"/>
        <v>0</v>
      </c>
      <c r="CM484" s="176">
        <f t="shared" si="516"/>
        <v>0</v>
      </c>
      <c r="CN484" s="176">
        <f t="shared" si="516"/>
        <v>0</v>
      </c>
      <c r="CO484" s="176">
        <f t="shared" si="516"/>
        <v>0</v>
      </c>
      <c r="CP484" s="176">
        <f t="shared" si="516"/>
        <v>0</v>
      </c>
      <c r="CQ484" s="176">
        <f t="shared" si="516"/>
        <v>0</v>
      </c>
      <c r="CR484" s="176">
        <f t="shared" si="516"/>
        <v>0</v>
      </c>
      <c r="CS484" s="176">
        <f t="shared" si="516"/>
        <v>0</v>
      </c>
      <c r="CT484" s="176">
        <f t="shared" si="516"/>
        <v>0</v>
      </c>
      <c r="CU484" s="176">
        <f t="shared" si="516"/>
        <v>0</v>
      </c>
      <c r="CV484" s="176">
        <f t="shared" si="516"/>
        <v>0</v>
      </c>
      <c r="CW484" s="176">
        <f t="shared" si="519"/>
        <v>0</v>
      </c>
      <c r="CX484" s="176">
        <f t="shared" si="519"/>
        <v>0</v>
      </c>
      <c r="CY484" s="176">
        <f t="shared" si="519"/>
        <v>0</v>
      </c>
      <c r="CZ484" s="176">
        <f t="shared" si="519"/>
        <v>0</v>
      </c>
      <c r="DA484" s="176">
        <f t="shared" si="519"/>
        <v>0</v>
      </c>
      <c r="DB484" s="176">
        <f t="shared" si="519"/>
        <v>0</v>
      </c>
      <c r="DC484" s="176">
        <f t="shared" si="519"/>
        <v>0</v>
      </c>
      <c r="DD484" s="176">
        <f t="shared" si="519"/>
        <v>0</v>
      </c>
      <c r="DE484" s="176">
        <f t="shared" si="519"/>
        <v>0</v>
      </c>
      <c r="DF484" s="176">
        <f t="shared" si="519"/>
        <v>0</v>
      </c>
    </row>
    <row r="485" spans="2:110" ht="12.75" customHeight="1" x14ac:dyDescent="0.25">
      <c r="B485" s="174"/>
      <c r="C485" s="174"/>
      <c r="D485" s="174">
        <f t="shared" si="504"/>
        <v>0</v>
      </c>
      <c r="E485"/>
      <c r="F485"/>
      <c r="G485" s="177">
        <v>472</v>
      </c>
      <c r="H485" s="176">
        <f t="shared" si="505"/>
        <v>73.184471099853226</v>
      </c>
      <c r="I485" s="176">
        <f t="shared" si="506"/>
        <v>0</v>
      </c>
      <c r="K485" s="176">
        <f t="shared" si="524"/>
        <v>0</v>
      </c>
      <c r="L485" s="176">
        <f t="shared" si="524"/>
        <v>0</v>
      </c>
      <c r="M485" s="176">
        <f t="shared" si="524"/>
        <v>0</v>
      </c>
      <c r="N485" s="176">
        <f t="shared" si="524"/>
        <v>0</v>
      </c>
      <c r="O485" s="176">
        <f t="shared" si="524"/>
        <v>0</v>
      </c>
      <c r="P485" s="176">
        <f t="shared" si="524"/>
        <v>0</v>
      </c>
      <c r="Q485" s="176">
        <f t="shared" si="524"/>
        <v>0</v>
      </c>
      <c r="R485" s="176">
        <f t="shared" si="524"/>
        <v>0</v>
      </c>
      <c r="S485" s="176">
        <f t="shared" si="524"/>
        <v>0</v>
      </c>
      <c r="T485" s="176">
        <f t="shared" si="524"/>
        <v>0</v>
      </c>
      <c r="U485" s="176">
        <f t="shared" si="524"/>
        <v>0</v>
      </c>
      <c r="V485" s="176">
        <f t="shared" si="524"/>
        <v>0</v>
      </c>
      <c r="W485" s="176">
        <f t="shared" si="524"/>
        <v>0</v>
      </c>
      <c r="X485" s="176">
        <f t="shared" si="524"/>
        <v>0</v>
      </c>
      <c r="Y485" s="176">
        <f t="shared" si="524"/>
        <v>0</v>
      </c>
      <c r="Z485" s="176">
        <f t="shared" si="524"/>
        <v>0</v>
      </c>
      <c r="AA485" s="176">
        <f t="shared" si="525"/>
        <v>0</v>
      </c>
      <c r="AB485" s="176">
        <f t="shared" si="525"/>
        <v>0</v>
      </c>
      <c r="AC485" s="176">
        <f t="shared" si="525"/>
        <v>0</v>
      </c>
      <c r="AD485" s="176">
        <f t="shared" si="525"/>
        <v>0</v>
      </c>
      <c r="AE485" s="176">
        <f t="shared" si="525"/>
        <v>0</v>
      </c>
      <c r="AF485" s="176">
        <f t="shared" si="525"/>
        <v>0</v>
      </c>
      <c r="AG485" s="176">
        <f t="shared" si="525"/>
        <v>0</v>
      </c>
      <c r="AH485" s="176">
        <f t="shared" si="525"/>
        <v>0</v>
      </c>
      <c r="AI485" s="176">
        <f t="shared" si="525"/>
        <v>0</v>
      </c>
      <c r="AJ485" s="176">
        <f t="shared" si="525"/>
        <v>0</v>
      </c>
      <c r="AK485" s="176">
        <f t="shared" si="525"/>
        <v>0</v>
      </c>
      <c r="AL485" s="176">
        <f t="shared" si="525"/>
        <v>0</v>
      </c>
      <c r="AM485" s="176">
        <f t="shared" si="525"/>
        <v>0</v>
      </c>
      <c r="AN485" s="176">
        <f t="shared" si="525"/>
        <v>0</v>
      </c>
      <c r="AO485" s="176">
        <f t="shared" si="525"/>
        <v>0</v>
      </c>
      <c r="AP485" s="176">
        <f t="shared" si="525"/>
        <v>0</v>
      </c>
      <c r="AQ485" s="176">
        <f t="shared" si="518"/>
        <v>0</v>
      </c>
      <c r="AR485" s="176">
        <f t="shared" si="518"/>
        <v>0</v>
      </c>
      <c r="AS485" s="176">
        <f t="shared" si="518"/>
        <v>0</v>
      </c>
      <c r="AT485" s="176">
        <f t="shared" si="518"/>
        <v>0</v>
      </c>
      <c r="AU485" s="176">
        <f t="shared" si="518"/>
        <v>0</v>
      </c>
      <c r="AV485" s="176">
        <f t="shared" si="518"/>
        <v>0</v>
      </c>
      <c r="AW485" s="176">
        <f t="shared" si="518"/>
        <v>0</v>
      </c>
      <c r="AX485" s="176">
        <f t="shared" si="518"/>
        <v>0</v>
      </c>
      <c r="AY485" s="176">
        <f t="shared" si="518"/>
        <v>0</v>
      </c>
      <c r="AZ485" s="176">
        <f t="shared" si="518"/>
        <v>0</v>
      </c>
      <c r="BA485" s="176">
        <f t="shared" si="518"/>
        <v>0</v>
      </c>
      <c r="BB485" s="176">
        <f t="shared" si="518"/>
        <v>0</v>
      </c>
      <c r="BC485" s="176">
        <f t="shared" si="518"/>
        <v>0</v>
      </c>
      <c r="BD485" s="176">
        <f t="shared" si="518"/>
        <v>0</v>
      </c>
      <c r="BE485" s="176">
        <f t="shared" si="518"/>
        <v>0</v>
      </c>
      <c r="BF485" s="176">
        <f t="shared" si="518"/>
        <v>0</v>
      </c>
      <c r="BG485" s="176">
        <f t="shared" si="523"/>
        <v>0</v>
      </c>
      <c r="BH485" s="176">
        <f t="shared" si="523"/>
        <v>0</v>
      </c>
      <c r="BI485" s="176">
        <f t="shared" si="523"/>
        <v>0</v>
      </c>
      <c r="BJ485" s="176">
        <f t="shared" si="523"/>
        <v>0</v>
      </c>
      <c r="BK485" s="176">
        <f t="shared" si="523"/>
        <v>0</v>
      </c>
      <c r="BL485" s="176">
        <f t="shared" si="523"/>
        <v>0</v>
      </c>
      <c r="BM485" s="176">
        <f t="shared" si="523"/>
        <v>0</v>
      </c>
      <c r="BN485" s="176">
        <f t="shared" si="523"/>
        <v>0</v>
      </c>
      <c r="BO485" s="176">
        <f t="shared" si="523"/>
        <v>0</v>
      </c>
      <c r="BP485" s="176">
        <f t="shared" si="523"/>
        <v>0</v>
      </c>
      <c r="BQ485" s="176">
        <f t="shared" si="523"/>
        <v>0</v>
      </c>
      <c r="BR485" s="176">
        <f t="shared" si="523"/>
        <v>0</v>
      </c>
      <c r="BS485" s="176">
        <f t="shared" si="523"/>
        <v>0</v>
      </c>
      <c r="BT485" s="176">
        <f t="shared" si="523"/>
        <v>0</v>
      </c>
      <c r="BU485" s="176">
        <f t="shared" si="523"/>
        <v>0</v>
      </c>
      <c r="BV485" s="176">
        <f t="shared" si="523"/>
        <v>0</v>
      </c>
      <c r="BW485" s="176">
        <f t="shared" si="514"/>
        <v>0</v>
      </c>
      <c r="BX485" s="176">
        <f t="shared" si="514"/>
        <v>0</v>
      </c>
      <c r="BY485" s="176">
        <f t="shared" si="514"/>
        <v>0</v>
      </c>
      <c r="BZ485" s="176">
        <f t="shared" si="514"/>
        <v>0</v>
      </c>
      <c r="CA485" s="176">
        <f t="shared" si="514"/>
        <v>0</v>
      </c>
      <c r="CB485" s="176">
        <f t="shared" si="514"/>
        <v>0</v>
      </c>
      <c r="CC485" s="176">
        <f t="shared" si="514"/>
        <v>0</v>
      </c>
      <c r="CD485" s="176">
        <f t="shared" si="514"/>
        <v>0</v>
      </c>
      <c r="CE485" s="176">
        <f t="shared" si="514"/>
        <v>0</v>
      </c>
      <c r="CF485" s="176">
        <f t="shared" si="514"/>
        <v>0</v>
      </c>
      <c r="CG485" s="176">
        <f t="shared" si="514"/>
        <v>0</v>
      </c>
      <c r="CH485" s="176">
        <f t="shared" si="514"/>
        <v>0</v>
      </c>
      <c r="CI485" s="176">
        <f t="shared" si="514"/>
        <v>0</v>
      </c>
      <c r="CJ485" s="176">
        <f t="shared" si="514"/>
        <v>0</v>
      </c>
      <c r="CK485" s="176">
        <f t="shared" si="514"/>
        <v>0</v>
      </c>
      <c r="CL485" s="176">
        <f t="shared" si="514"/>
        <v>0</v>
      </c>
      <c r="CM485" s="176">
        <f t="shared" si="516"/>
        <v>0</v>
      </c>
      <c r="CN485" s="176">
        <f t="shared" si="516"/>
        <v>0</v>
      </c>
      <c r="CO485" s="176">
        <f t="shared" si="516"/>
        <v>0</v>
      </c>
      <c r="CP485" s="176">
        <f t="shared" si="516"/>
        <v>0</v>
      </c>
      <c r="CQ485" s="176">
        <f t="shared" si="516"/>
        <v>0</v>
      </c>
      <c r="CR485" s="176">
        <f t="shared" si="516"/>
        <v>0</v>
      </c>
      <c r="CS485" s="176">
        <f t="shared" si="516"/>
        <v>0</v>
      </c>
      <c r="CT485" s="176">
        <f t="shared" si="516"/>
        <v>0</v>
      </c>
      <c r="CU485" s="176">
        <f t="shared" si="516"/>
        <v>0</v>
      </c>
      <c r="CV485" s="176">
        <f t="shared" si="516"/>
        <v>0</v>
      </c>
      <c r="CW485" s="176">
        <f t="shared" si="519"/>
        <v>0</v>
      </c>
      <c r="CX485" s="176">
        <f t="shared" si="519"/>
        <v>0</v>
      </c>
      <c r="CY485" s="176">
        <f t="shared" si="519"/>
        <v>0</v>
      </c>
      <c r="CZ485" s="176">
        <f t="shared" si="519"/>
        <v>0</v>
      </c>
      <c r="DA485" s="176">
        <f t="shared" si="519"/>
        <v>0</v>
      </c>
      <c r="DB485" s="176">
        <f t="shared" si="519"/>
        <v>0</v>
      </c>
      <c r="DC485" s="176">
        <f t="shared" si="519"/>
        <v>0</v>
      </c>
      <c r="DD485" s="176">
        <f t="shared" si="519"/>
        <v>0</v>
      </c>
      <c r="DE485" s="176">
        <f t="shared" si="519"/>
        <v>0</v>
      </c>
      <c r="DF485" s="176">
        <f t="shared" si="519"/>
        <v>0</v>
      </c>
    </row>
    <row r="486" spans="2:110" ht="12.75" customHeight="1" x14ac:dyDescent="0.25">
      <c r="B486" s="174"/>
      <c r="C486" s="174"/>
      <c r="D486" s="174">
        <f t="shared" si="504"/>
        <v>0</v>
      </c>
      <c r="E486"/>
      <c r="F486"/>
      <c r="G486" s="177">
        <v>473</v>
      </c>
      <c r="H486" s="176">
        <f t="shared" si="505"/>
        <v>73.339522945403758</v>
      </c>
      <c r="I486" s="176">
        <f t="shared" si="506"/>
        <v>0</v>
      </c>
      <c r="K486" s="176">
        <f t="shared" si="524"/>
        <v>0</v>
      </c>
      <c r="L486" s="176">
        <f t="shared" si="524"/>
        <v>0</v>
      </c>
      <c r="M486" s="176">
        <f t="shared" si="524"/>
        <v>0</v>
      </c>
      <c r="N486" s="176">
        <f t="shared" si="524"/>
        <v>0</v>
      </c>
      <c r="O486" s="176">
        <f t="shared" si="524"/>
        <v>0</v>
      </c>
      <c r="P486" s="176">
        <f t="shared" si="524"/>
        <v>0</v>
      </c>
      <c r="Q486" s="176">
        <f t="shared" si="524"/>
        <v>0</v>
      </c>
      <c r="R486" s="176">
        <f t="shared" si="524"/>
        <v>0</v>
      </c>
      <c r="S486" s="176">
        <f t="shared" si="524"/>
        <v>0</v>
      </c>
      <c r="T486" s="176">
        <f t="shared" si="524"/>
        <v>0</v>
      </c>
      <c r="U486" s="176">
        <f t="shared" si="524"/>
        <v>0</v>
      </c>
      <c r="V486" s="176">
        <f t="shared" si="524"/>
        <v>0</v>
      </c>
      <c r="W486" s="176">
        <f t="shared" si="524"/>
        <v>0</v>
      </c>
      <c r="X486" s="176">
        <f t="shared" si="524"/>
        <v>0</v>
      </c>
      <c r="Y486" s="176">
        <f t="shared" si="524"/>
        <v>0</v>
      </c>
      <c r="Z486" s="176">
        <f t="shared" si="524"/>
        <v>0</v>
      </c>
      <c r="AA486" s="176">
        <f t="shared" si="525"/>
        <v>0</v>
      </c>
      <c r="AB486" s="176">
        <f t="shared" si="525"/>
        <v>0</v>
      </c>
      <c r="AC486" s="176">
        <f t="shared" si="525"/>
        <v>0</v>
      </c>
      <c r="AD486" s="176">
        <f t="shared" si="525"/>
        <v>0</v>
      </c>
      <c r="AE486" s="176">
        <f t="shared" si="525"/>
        <v>0</v>
      </c>
      <c r="AF486" s="176">
        <f t="shared" si="525"/>
        <v>0</v>
      </c>
      <c r="AG486" s="176">
        <f t="shared" si="525"/>
        <v>0</v>
      </c>
      <c r="AH486" s="176">
        <f t="shared" si="525"/>
        <v>0</v>
      </c>
      <c r="AI486" s="176">
        <f t="shared" si="525"/>
        <v>0</v>
      </c>
      <c r="AJ486" s="176">
        <f t="shared" si="525"/>
        <v>0</v>
      </c>
      <c r="AK486" s="176">
        <f t="shared" si="525"/>
        <v>0</v>
      </c>
      <c r="AL486" s="176">
        <f t="shared" si="525"/>
        <v>0</v>
      </c>
      <c r="AM486" s="176">
        <f t="shared" si="525"/>
        <v>0</v>
      </c>
      <c r="AN486" s="176">
        <f t="shared" si="525"/>
        <v>0</v>
      </c>
      <c r="AO486" s="176">
        <f t="shared" si="525"/>
        <v>0</v>
      </c>
      <c r="AP486" s="176">
        <f t="shared" si="525"/>
        <v>0</v>
      </c>
      <c r="AQ486" s="176">
        <f t="shared" si="518"/>
        <v>0</v>
      </c>
      <c r="AR486" s="176">
        <f t="shared" si="518"/>
        <v>0</v>
      </c>
      <c r="AS486" s="176">
        <f t="shared" si="518"/>
        <v>0</v>
      </c>
      <c r="AT486" s="176">
        <f t="shared" si="518"/>
        <v>0</v>
      </c>
      <c r="AU486" s="176">
        <f t="shared" si="518"/>
        <v>0</v>
      </c>
      <c r="AV486" s="176">
        <f t="shared" si="518"/>
        <v>0</v>
      </c>
      <c r="AW486" s="176">
        <f t="shared" si="518"/>
        <v>0</v>
      </c>
      <c r="AX486" s="176">
        <f t="shared" si="518"/>
        <v>0</v>
      </c>
      <c r="AY486" s="176">
        <f t="shared" si="518"/>
        <v>0</v>
      </c>
      <c r="AZ486" s="176">
        <f t="shared" si="518"/>
        <v>0</v>
      </c>
      <c r="BA486" s="176">
        <f t="shared" si="518"/>
        <v>0</v>
      </c>
      <c r="BB486" s="176">
        <f t="shared" si="518"/>
        <v>0</v>
      </c>
      <c r="BC486" s="176">
        <f t="shared" si="518"/>
        <v>0</v>
      </c>
      <c r="BD486" s="176">
        <f t="shared" si="518"/>
        <v>0</v>
      </c>
      <c r="BE486" s="176">
        <f t="shared" si="518"/>
        <v>0</v>
      </c>
      <c r="BF486" s="176">
        <f t="shared" si="518"/>
        <v>0</v>
      </c>
      <c r="BG486" s="176">
        <f t="shared" si="523"/>
        <v>0</v>
      </c>
      <c r="BH486" s="176">
        <f t="shared" si="523"/>
        <v>0</v>
      </c>
      <c r="BI486" s="176">
        <f t="shared" si="523"/>
        <v>0</v>
      </c>
      <c r="BJ486" s="176">
        <f t="shared" si="523"/>
        <v>0</v>
      </c>
      <c r="BK486" s="176">
        <f t="shared" si="523"/>
        <v>0</v>
      </c>
      <c r="BL486" s="176">
        <f t="shared" si="523"/>
        <v>0</v>
      </c>
      <c r="BM486" s="176">
        <f t="shared" si="523"/>
        <v>0</v>
      </c>
      <c r="BN486" s="176">
        <f t="shared" si="523"/>
        <v>0</v>
      </c>
      <c r="BO486" s="176">
        <f t="shared" si="523"/>
        <v>0</v>
      </c>
      <c r="BP486" s="176">
        <f t="shared" si="523"/>
        <v>0</v>
      </c>
      <c r="BQ486" s="176">
        <f t="shared" si="523"/>
        <v>0</v>
      </c>
      <c r="BR486" s="176">
        <f t="shared" si="523"/>
        <v>0</v>
      </c>
      <c r="BS486" s="176">
        <f t="shared" si="523"/>
        <v>0</v>
      </c>
      <c r="BT486" s="176">
        <f t="shared" si="523"/>
        <v>0</v>
      </c>
      <c r="BU486" s="176">
        <f t="shared" si="523"/>
        <v>0</v>
      </c>
      <c r="BV486" s="176">
        <f t="shared" si="523"/>
        <v>0</v>
      </c>
      <c r="BW486" s="176">
        <f t="shared" si="514"/>
        <v>0</v>
      </c>
      <c r="BX486" s="176">
        <f t="shared" si="514"/>
        <v>0</v>
      </c>
      <c r="BY486" s="176">
        <f t="shared" si="514"/>
        <v>0</v>
      </c>
      <c r="BZ486" s="176">
        <f t="shared" si="514"/>
        <v>0</v>
      </c>
      <c r="CA486" s="176">
        <f t="shared" si="514"/>
        <v>0</v>
      </c>
      <c r="CB486" s="176">
        <f t="shared" si="514"/>
        <v>0</v>
      </c>
      <c r="CC486" s="176">
        <f t="shared" si="514"/>
        <v>0</v>
      </c>
      <c r="CD486" s="176">
        <f t="shared" si="514"/>
        <v>0</v>
      </c>
      <c r="CE486" s="176">
        <f t="shared" si="514"/>
        <v>0</v>
      </c>
      <c r="CF486" s="176">
        <f t="shared" si="514"/>
        <v>0</v>
      </c>
      <c r="CG486" s="176">
        <f t="shared" si="514"/>
        <v>0</v>
      </c>
      <c r="CH486" s="176">
        <f t="shared" si="514"/>
        <v>0</v>
      </c>
      <c r="CI486" s="176">
        <f t="shared" si="514"/>
        <v>0</v>
      </c>
      <c r="CJ486" s="176">
        <f t="shared" si="514"/>
        <v>0</v>
      </c>
      <c r="CK486" s="176">
        <f t="shared" si="514"/>
        <v>0</v>
      </c>
      <c r="CL486" s="176">
        <f t="shared" ref="CL486" si="526">+NORMDIST($H486,CL$12,CL$13,FALSE)</f>
        <v>0</v>
      </c>
      <c r="CM486" s="176">
        <f t="shared" si="516"/>
        <v>0</v>
      </c>
      <c r="CN486" s="176">
        <f t="shared" si="516"/>
        <v>0</v>
      </c>
      <c r="CO486" s="176">
        <f t="shared" si="516"/>
        <v>0</v>
      </c>
      <c r="CP486" s="176">
        <f t="shared" si="516"/>
        <v>0</v>
      </c>
      <c r="CQ486" s="176">
        <f t="shared" si="516"/>
        <v>0</v>
      </c>
      <c r="CR486" s="176">
        <f t="shared" si="516"/>
        <v>0</v>
      </c>
      <c r="CS486" s="176">
        <f t="shared" si="516"/>
        <v>0</v>
      </c>
      <c r="CT486" s="176">
        <f t="shared" si="516"/>
        <v>0</v>
      </c>
      <c r="CU486" s="176">
        <f t="shared" si="516"/>
        <v>0</v>
      </c>
      <c r="CV486" s="176">
        <f t="shared" si="516"/>
        <v>0</v>
      </c>
      <c r="CW486" s="176">
        <f t="shared" si="519"/>
        <v>0</v>
      </c>
      <c r="CX486" s="176">
        <f t="shared" si="519"/>
        <v>0</v>
      </c>
      <c r="CY486" s="176">
        <f t="shared" si="519"/>
        <v>0</v>
      </c>
      <c r="CZ486" s="176">
        <f t="shared" si="519"/>
        <v>0</v>
      </c>
      <c r="DA486" s="176">
        <f t="shared" si="519"/>
        <v>0</v>
      </c>
      <c r="DB486" s="176">
        <f t="shared" si="519"/>
        <v>0</v>
      </c>
      <c r="DC486" s="176">
        <f t="shared" si="519"/>
        <v>0</v>
      </c>
      <c r="DD486" s="176">
        <f t="shared" si="519"/>
        <v>0</v>
      </c>
      <c r="DE486" s="176">
        <f t="shared" si="519"/>
        <v>0</v>
      </c>
      <c r="DF486" s="176">
        <f t="shared" si="519"/>
        <v>0</v>
      </c>
    </row>
    <row r="487" spans="2:110" ht="12.75" customHeight="1" x14ac:dyDescent="0.25">
      <c r="B487" s="174"/>
      <c r="C487" s="174"/>
      <c r="D487" s="174">
        <f t="shared" si="504"/>
        <v>0</v>
      </c>
      <c r="E487"/>
      <c r="F487"/>
      <c r="G487" s="177">
        <v>474</v>
      </c>
      <c r="H487" s="176">
        <f t="shared" si="505"/>
        <v>73.494574790954303</v>
      </c>
      <c r="I487" s="176">
        <f t="shared" si="506"/>
        <v>0</v>
      </c>
      <c r="K487" s="176">
        <f t="shared" si="524"/>
        <v>0</v>
      </c>
      <c r="L487" s="176">
        <f t="shared" si="524"/>
        <v>0</v>
      </c>
      <c r="M487" s="176">
        <f t="shared" si="524"/>
        <v>0</v>
      </c>
      <c r="N487" s="176">
        <f t="shared" si="524"/>
        <v>0</v>
      </c>
      <c r="O487" s="176">
        <f t="shared" si="524"/>
        <v>0</v>
      </c>
      <c r="P487" s="176">
        <f t="shared" si="524"/>
        <v>0</v>
      </c>
      <c r="Q487" s="176">
        <f t="shared" si="524"/>
        <v>0</v>
      </c>
      <c r="R487" s="176">
        <f t="shared" si="524"/>
        <v>0</v>
      </c>
      <c r="S487" s="176">
        <f t="shared" si="524"/>
        <v>0</v>
      </c>
      <c r="T487" s="176">
        <f t="shared" si="524"/>
        <v>0</v>
      </c>
      <c r="U487" s="176">
        <f t="shared" si="524"/>
        <v>0</v>
      </c>
      <c r="V487" s="176">
        <f t="shared" si="524"/>
        <v>0</v>
      </c>
      <c r="W487" s="176">
        <f t="shared" si="524"/>
        <v>0</v>
      </c>
      <c r="X487" s="176">
        <f t="shared" si="524"/>
        <v>0</v>
      </c>
      <c r="Y487" s="176">
        <f t="shared" si="524"/>
        <v>0</v>
      </c>
      <c r="Z487" s="176">
        <f t="shared" si="524"/>
        <v>0</v>
      </c>
      <c r="AA487" s="176">
        <f t="shared" si="525"/>
        <v>0</v>
      </c>
      <c r="AB487" s="176">
        <f t="shared" si="525"/>
        <v>0</v>
      </c>
      <c r="AC487" s="176">
        <f t="shared" si="525"/>
        <v>0</v>
      </c>
      <c r="AD487" s="176">
        <f t="shared" si="525"/>
        <v>0</v>
      </c>
      <c r="AE487" s="176">
        <f t="shared" si="525"/>
        <v>0</v>
      </c>
      <c r="AF487" s="176">
        <f t="shared" si="525"/>
        <v>0</v>
      </c>
      <c r="AG487" s="176">
        <f t="shared" si="525"/>
        <v>0</v>
      </c>
      <c r="AH487" s="176">
        <f t="shared" si="525"/>
        <v>0</v>
      </c>
      <c r="AI487" s="176">
        <f t="shared" si="525"/>
        <v>0</v>
      </c>
      <c r="AJ487" s="176">
        <f t="shared" si="525"/>
        <v>0</v>
      </c>
      <c r="AK487" s="176">
        <f t="shared" si="525"/>
        <v>0</v>
      </c>
      <c r="AL487" s="176">
        <f t="shared" si="525"/>
        <v>0</v>
      </c>
      <c r="AM487" s="176">
        <f t="shared" si="525"/>
        <v>0</v>
      </c>
      <c r="AN487" s="176">
        <f t="shared" si="525"/>
        <v>0</v>
      </c>
      <c r="AO487" s="176">
        <f t="shared" si="525"/>
        <v>0</v>
      </c>
      <c r="AP487" s="176">
        <f t="shared" si="525"/>
        <v>0</v>
      </c>
      <c r="AQ487" s="176">
        <f t="shared" si="518"/>
        <v>0</v>
      </c>
      <c r="AR487" s="176">
        <f t="shared" si="518"/>
        <v>0</v>
      </c>
      <c r="AS487" s="176">
        <f t="shared" si="518"/>
        <v>0</v>
      </c>
      <c r="AT487" s="176">
        <f t="shared" si="518"/>
        <v>0</v>
      </c>
      <c r="AU487" s="176">
        <f t="shared" si="518"/>
        <v>0</v>
      </c>
      <c r="AV487" s="176">
        <f t="shared" si="518"/>
        <v>0</v>
      </c>
      <c r="AW487" s="176">
        <f t="shared" si="518"/>
        <v>0</v>
      </c>
      <c r="AX487" s="176">
        <f t="shared" si="518"/>
        <v>0</v>
      </c>
      <c r="AY487" s="176">
        <f t="shared" si="518"/>
        <v>0</v>
      </c>
      <c r="AZ487" s="176">
        <f t="shared" si="518"/>
        <v>0</v>
      </c>
      <c r="BA487" s="176">
        <f t="shared" si="518"/>
        <v>0</v>
      </c>
      <c r="BB487" s="176">
        <f t="shared" si="518"/>
        <v>0</v>
      </c>
      <c r="BC487" s="176">
        <f t="shared" si="518"/>
        <v>0</v>
      </c>
      <c r="BD487" s="176">
        <f t="shared" si="518"/>
        <v>0</v>
      </c>
      <c r="BE487" s="176">
        <f t="shared" si="518"/>
        <v>0</v>
      </c>
      <c r="BF487" s="176">
        <f t="shared" si="518"/>
        <v>0</v>
      </c>
      <c r="BG487" s="176">
        <f t="shared" si="523"/>
        <v>0</v>
      </c>
      <c r="BH487" s="176">
        <f t="shared" si="523"/>
        <v>0</v>
      </c>
      <c r="BI487" s="176">
        <f t="shared" si="523"/>
        <v>0</v>
      </c>
      <c r="BJ487" s="176">
        <f t="shared" si="523"/>
        <v>0</v>
      </c>
      <c r="BK487" s="176">
        <f t="shared" si="523"/>
        <v>0</v>
      </c>
      <c r="BL487" s="176">
        <f t="shared" si="523"/>
        <v>0</v>
      </c>
      <c r="BM487" s="176">
        <f t="shared" si="523"/>
        <v>0</v>
      </c>
      <c r="BN487" s="176">
        <f t="shared" si="523"/>
        <v>0</v>
      </c>
      <c r="BO487" s="176">
        <f t="shared" si="523"/>
        <v>0</v>
      </c>
      <c r="BP487" s="176">
        <f t="shared" si="523"/>
        <v>0</v>
      </c>
      <c r="BQ487" s="176">
        <f t="shared" si="523"/>
        <v>0</v>
      </c>
      <c r="BR487" s="176">
        <f t="shared" si="523"/>
        <v>0</v>
      </c>
      <c r="BS487" s="176">
        <f t="shared" si="523"/>
        <v>0</v>
      </c>
      <c r="BT487" s="176">
        <f t="shared" si="523"/>
        <v>0</v>
      </c>
      <c r="BU487" s="176">
        <f t="shared" si="523"/>
        <v>0</v>
      </c>
      <c r="BV487" s="176">
        <f t="shared" si="523"/>
        <v>0</v>
      </c>
      <c r="BW487" s="176">
        <f t="shared" ref="BW487:CL502" si="527">+NORMDIST($H487,BW$12,BW$13,FALSE)</f>
        <v>0</v>
      </c>
      <c r="BX487" s="176">
        <f t="shared" si="527"/>
        <v>0</v>
      </c>
      <c r="BY487" s="176">
        <f t="shared" si="527"/>
        <v>0</v>
      </c>
      <c r="BZ487" s="176">
        <f t="shared" si="527"/>
        <v>0</v>
      </c>
      <c r="CA487" s="176">
        <f t="shared" si="527"/>
        <v>0</v>
      </c>
      <c r="CB487" s="176">
        <f t="shared" si="527"/>
        <v>0</v>
      </c>
      <c r="CC487" s="176">
        <f t="shared" si="527"/>
        <v>0</v>
      </c>
      <c r="CD487" s="176">
        <f t="shared" si="527"/>
        <v>0</v>
      </c>
      <c r="CE487" s="176">
        <f t="shared" si="527"/>
        <v>0</v>
      </c>
      <c r="CF487" s="176">
        <f t="shared" si="527"/>
        <v>0</v>
      </c>
      <c r="CG487" s="176">
        <f t="shared" si="527"/>
        <v>0</v>
      </c>
      <c r="CH487" s="176">
        <f t="shared" si="527"/>
        <v>0</v>
      </c>
      <c r="CI487" s="176">
        <f t="shared" si="527"/>
        <v>0</v>
      </c>
      <c r="CJ487" s="176">
        <f t="shared" si="527"/>
        <v>0</v>
      </c>
      <c r="CK487" s="176">
        <f t="shared" si="527"/>
        <v>0</v>
      </c>
      <c r="CL487" s="176">
        <f t="shared" si="527"/>
        <v>0</v>
      </c>
      <c r="CM487" s="176">
        <f t="shared" si="516"/>
        <v>0</v>
      </c>
      <c r="CN487" s="176">
        <f t="shared" si="516"/>
        <v>0</v>
      </c>
      <c r="CO487" s="176">
        <f t="shared" si="516"/>
        <v>0</v>
      </c>
      <c r="CP487" s="176">
        <f t="shared" si="516"/>
        <v>0</v>
      </c>
      <c r="CQ487" s="176">
        <f t="shared" si="516"/>
        <v>0</v>
      </c>
      <c r="CR487" s="176">
        <f t="shared" si="516"/>
        <v>0</v>
      </c>
      <c r="CS487" s="176">
        <f t="shared" si="516"/>
        <v>0</v>
      </c>
      <c r="CT487" s="176">
        <f t="shared" si="516"/>
        <v>0</v>
      </c>
      <c r="CU487" s="176">
        <f t="shared" si="516"/>
        <v>0</v>
      </c>
      <c r="CV487" s="176">
        <f t="shared" si="516"/>
        <v>0</v>
      </c>
      <c r="CW487" s="176">
        <f t="shared" si="519"/>
        <v>0</v>
      </c>
      <c r="CX487" s="176">
        <f t="shared" si="519"/>
        <v>0</v>
      </c>
      <c r="CY487" s="176">
        <f t="shared" si="519"/>
        <v>0</v>
      </c>
      <c r="CZ487" s="176">
        <f t="shared" si="519"/>
        <v>0</v>
      </c>
      <c r="DA487" s="176">
        <f t="shared" si="519"/>
        <v>0</v>
      </c>
      <c r="DB487" s="176">
        <f t="shared" si="519"/>
        <v>0</v>
      </c>
      <c r="DC487" s="176">
        <f t="shared" si="519"/>
        <v>0</v>
      </c>
      <c r="DD487" s="176">
        <f t="shared" si="519"/>
        <v>0</v>
      </c>
      <c r="DE487" s="176">
        <f t="shared" si="519"/>
        <v>0</v>
      </c>
      <c r="DF487" s="176">
        <f t="shared" si="519"/>
        <v>0</v>
      </c>
    </row>
    <row r="488" spans="2:110" ht="12.75" customHeight="1" x14ac:dyDescent="0.25">
      <c r="B488" s="174"/>
      <c r="C488" s="174"/>
      <c r="D488" s="174">
        <f t="shared" si="504"/>
        <v>0</v>
      </c>
      <c r="E488"/>
      <c r="F488"/>
      <c r="G488" s="177">
        <v>475</v>
      </c>
      <c r="H488" s="176">
        <f t="shared" si="505"/>
        <v>73.649626636504834</v>
      </c>
      <c r="I488" s="176">
        <f t="shared" si="506"/>
        <v>0</v>
      </c>
      <c r="K488" s="176">
        <f t="shared" si="524"/>
        <v>0</v>
      </c>
      <c r="L488" s="176">
        <f t="shared" si="524"/>
        <v>0</v>
      </c>
      <c r="M488" s="176">
        <f t="shared" si="524"/>
        <v>0</v>
      </c>
      <c r="N488" s="176">
        <f t="shared" si="524"/>
        <v>0</v>
      </c>
      <c r="O488" s="176">
        <f t="shared" si="524"/>
        <v>0</v>
      </c>
      <c r="P488" s="176">
        <f t="shared" si="524"/>
        <v>0</v>
      </c>
      <c r="Q488" s="176">
        <f t="shared" si="524"/>
        <v>0</v>
      </c>
      <c r="R488" s="176">
        <f t="shared" si="524"/>
        <v>0</v>
      </c>
      <c r="S488" s="176">
        <f t="shared" si="524"/>
        <v>0</v>
      </c>
      <c r="T488" s="176">
        <f t="shared" si="524"/>
        <v>0</v>
      </c>
      <c r="U488" s="176">
        <f t="shared" si="524"/>
        <v>0</v>
      </c>
      <c r="V488" s="176">
        <f t="shared" si="524"/>
        <v>0</v>
      </c>
      <c r="W488" s="176">
        <f t="shared" si="524"/>
        <v>0</v>
      </c>
      <c r="X488" s="176">
        <f t="shared" si="524"/>
        <v>0</v>
      </c>
      <c r="Y488" s="176">
        <f t="shared" si="524"/>
        <v>0</v>
      </c>
      <c r="Z488" s="176">
        <f t="shared" si="524"/>
        <v>0</v>
      </c>
      <c r="AA488" s="176">
        <f t="shared" si="525"/>
        <v>0</v>
      </c>
      <c r="AB488" s="176">
        <f t="shared" si="525"/>
        <v>0</v>
      </c>
      <c r="AC488" s="176">
        <f t="shared" si="525"/>
        <v>0</v>
      </c>
      <c r="AD488" s="176">
        <f t="shared" si="525"/>
        <v>0</v>
      </c>
      <c r="AE488" s="176">
        <f t="shared" si="525"/>
        <v>0</v>
      </c>
      <c r="AF488" s="176">
        <f t="shared" si="525"/>
        <v>0</v>
      </c>
      <c r="AG488" s="176">
        <f t="shared" si="525"/>
        <v>0</v>
      </c>
      <c r="AH488" s="176">
        <f t="shared" si="525"/>
        <v>0</v>
      </c>
      <c r="AI488" s="176">
        <f t="shared" si="525"/>
        <v>0</v>
      </c>
      <c r="AJ488" s="176">
        <f t="shared" si="525"/>
        <v>0</v>
      </c>
      <c r="AK488" s="176">
        <f t="shared" si="525"/>
        <v>0</v>
      </c>
      <c r="AL488" s="176">
        <f t="shared" si="525"/>
        <v>0</v>
      </c>
      <c r="AM488" s="176">
        <f t="shared" si="525"/>
        <v>0</v>
      </c>
      <c r="AN488" s="176">
        <f t="shared" si="525"/>
        <v>0</v>
      </c>
      <c r="AO488" s="176">
        <f t="shared" si="525"/>
        <v>0</v>
      </c>
      <c r="AP488" s="176">
        <f t="shared" si="525"/>
        <v>0</v>
      </c>
      <c r="AQ488" s="176">
        <f t="shared" si="518"/>
        <v>0</v>
      </c>
      <c r="AR488" s="176">
        <f t="shared" si="518"/>
        <v>0</v>
      </c>
      <c r="AS488" s="176">
        <f t="shared" si="518"/>
        <v>0</v>
      </c>
      <c r="AT488" s="176">
        <f t="shared" si="518"/>
        <v>0</v>
      </c>
      <c r="AU488" s="176">
        <f t="shared" si="518"/>
        <v>0</v>
      </c>
      <c r="AV488" s="176">
        <f t="shared" si="518"/>
        <v>0</v>
      </c>
      <c r="AW488" s="176">
        <f t="shared" si="518"/>
        <v>0</v>
      </c>
      <c r="AX488" s="176">
        <f t="shared" si="518"/>
        <v>0</v>
      </c>
      <c r="AY488" s="176">
        <f t="shared" si="518"/>
        <v>0</v>
      </c>
      <c r="AZ488" s="176">
        <f t="shared" si="518"/>
        <v>0</v>
      </c>
      <c r="BA488" s="176">
        <f t="shared" si="518"/>
        <v>0</v>
      </c>
      <c r="BB488" s="176">
        <f t="shared" si="518"/>
        <v>0</v>
      </c>
      <c r="BC488" s="176">
        <f t="shared" si="518"/>
        <v>0</v>
      </c>
      <c r="BD488" s="176">
        <f t="shared" si="518"/>
        <v>0</v>
      </c>
      <c r="BE488" s="176">
        <f t="shared" si="518"/>
        <v>0</v>
      </c>
      <c r="BF488" s="176">
        <f t="shared" si="518"/>
        <v>0</v>
      </c>
      <c r="BG488" s="176">
        <f t="shared" si="523"/>
        <v>0</v>
      </c>
      <c r="BH488" s="176">
        <f t="shared" si="523"/>
        <v>0</v>
      </c>
      <c r="BI488" s="176">
        <f t="shared" si="523"/>
        <v>0</v>
      </c>
      <c r="BJ488" s="176">
        <f t="shared" si="523"/>
        <v>0</v>
      </c>
      <c r="BK488" s="176">
        <f t="shared" si="523"/>
        <v>0</v>
      </c>
      <c r="BL488" s="176">
        <f t="shared" si="523"/>
        <v>0</v>
      </c>
      <c r="BM488" s="176">
        <f t="shared" si="523"/>
        <v>0</v>
      </c>
      <c r="BN488" s="176">
        <f t="shared" si="523"/>
        <v>0</v>
      </c>
      <c r="BO488" s="176">
        <f t="shared" si="523"/>
        <v>0</v>
      </c>
      <c r="BP488" s="176">
        <f t="shared" si="523"/>
        <v>0</v>
      </c>
      <c r="BQ488" s="176">
        <f t="shared" si="523"/>
        <v>0</v>
      </c>
      <c r="BR488" s="176">
        <f t="shared" si="523"/>
        <v>0</v>
      </c>
      <c r="BS488" s="176">
        <f t="shared" si="523"/>
        <v>0</v>
      </c>
      <c r="BT488" s="176">
        <f t="shared" si="523"/>
        <v>0</v>
      </c>
      <c r="BU488" s="176">
        <f t="shared" si="523"/>
        <v>0</v>
      </c>
      <c r="BV488" s="176">
        <f t="shared" si="523"/>
        <v>0</v>
      </c>
      <c r="BW488" s="176">
        <f t="shared" si="527"/>
        <v>0</v>
      </c>
      <c r="BX488" s="176">
        <f t="shared" si="527"/>
        <v>0</v>
      </c>
      <c r="BY488" s="176">
        <f t="shared" si="527"/>
        <v>0</v>
      </c>
      <c r="BZ488" s="176">
        <f t="shared" si="527"/>
        <v>0</v>
      </c>
      <c r="CA488" s="176">
        <f t="shared" si="527"/>
        <v>0</v>
      </c>
      <c r="CB488" s="176">
        <f t="shared" si="527"/>
        <v>0</v>
      </c>
      <c r="CC488" s="176">
        <f t="shared" si="527"/>
        <v>0</v>
      </c>
      <c r="CD488" s="176">
        <f t="shared" si="527"/>
        <v>0</v>
      </c>
      <c r="CE488" s="176">
        <f t="shared" si="527"/>
        <v>0</v>
      </c>
      <c r="CF488" s="176">
        <f t="shared" si="527"/>
        <v>0</v>
      </c>
      <c r="CG488" s="176">
        <f t="shared" si="527"/>
        <v>0</v>
      </c>
      <c r="CH488" s="176">
        <f t="shared" si="527"/>
        <v>0</v>
      </c>
      <c r="CI488" s="176">
        <f t="shared" si="527"/>
        <v>0</v>
      </c>
      <c r="CJ488" s="176">
        <f t="shared" si="527"/>
        <v>0</v>
      </c>
      <c r="CK488" s="176">
        <f t="shared" si="527"/>
        <v>0</v>
      </c>
      <c r="CL488" s="176">
        <f t="shared" si="527"/>
        <v>0</v>
      </c>
      <c r="CM488" s="176">
        <f t="shared" si="516"/>
        <v>0</v>
      </c>
      <c r="CN488" s="176">
        <f t="shared" si="516"/>
        <v>0</v>
      </c>
      <c r="CO488" s="176">
        <f t="shared" si="516"/>
        <v>0</v>
      </c>
      <c r="CP488" s="176">
        <f t="shared" si="516"/>
        <v>0</v>
      </c>
      <c r="CQ488" s="176">
        <f t="shared" si="516"/>
        <v>0</v>
      </c>
      <c r="CR488" s="176">
        <f t="shared" si="516"/>
        <v>0</v>
      </c>
      <c r="CS488" s="176">
        <f t="shared" si="516"/>
        <v>0</v>
      </c>
      <c r="CT488" s="176">
        <f t="shared" si="516"/>
        <v>0</v>
      </c>
      <c r="CU488" s="176">
        <f t="shared" si="516"/>
        <v>0</v>
      </c>
      <c r="CV488" s="176">
        <f t="shared" si="516"/>
        <v>0</v>
      </c>
      <c r="CW488" s="176">
        <f t="shared" si="519"/>
        <v>0</v>
      </c>
      <c r="CX488" s="176">
        <f t="shared" si="519"/>
        <v>0</v>
      </c>
      <c r="CY488" s="176">
        <f t="shared" si="519"/>
        <v>0</v>
      </c>
      <c r="CZ488" s="176">
        <f t="shared" si="519"/>
        <v>0</v>
      </c>
      <c r="DA488" s="176">
        <f t="shared" si="519"/>
        <v>0</v>
      </c>
      <c r="DB488" s="176">
        <f t="shared" si="519"/>
        <v>0</v>
      </c>
      <c r="DC488" s="176">
        <f t="shared" si="519"/>
        <v>0</v>
      </c>
      <c r="DD488" s="176">
        <f t="shared" si="519"/>
        <v>0</v>
      </c>
      <c r="DE488" s="176">
        <f t="shared" si="519"/>
        <v>0</v>
      </c>
      <c r="DF488" s="176">
        <f t="shared" si="519"/>
        <v>0</v>
      </c>
    </row>
    <row r="489" spans="2:110" ht="12.75" customHeight="1" x14ac:dyDescent="0.25">
      <c r="B489" s="174"/>
      <c r="C489" s="174"/>
      <c r="D489" s="174">
        <f t="shared" si="504"/>
        <v>0</v>
      </c>
      <c r="E489"/>
      <c r="F489"/>
      <c r="G489" s="177">
        <v>476</v>
      </c>
      <c r="H489" s="176">
        <f t="shared" si="505"/>
        <v>73.80467848205538</v>
      </c>
      <c r="I489" s="176">
        <f t="shared" si="506"/>
        <v>0</v>
      </c>
      <c r="K489" s="176">
        <f t="shared" si="524"/>
        <v>0</v>
      </c>
      <c r="L489" s="176">
        <f t="shared" si="524"/>
        <v>0</v>
      </c>
      <c r="M489" s="176">
        <f t="shared" si="524"/>
        <v>0</v>
      </c>
      <c r="N489" s="176">
        <f t="shared" si="524"/>
        <v>0</v>
      </c>
      <c r="O489" s="176">
        <f t="shared" si="524"/>
        <v>0</v>
      </c>
      <c r="P489" s="176">
        <f t="shared" si="524"/>
        <v>0</v>
      </c>
      <c r="Q489" s="176">
        <f t="shared" si="524"/>
        <v>0</v>
      </c>
      <c r="R489" s="176">
        <f t="shared" si="524"/>
        <v>0</v>
      </c>
      <c r="S489" s="176">
        <f t="shared" si="524"/>
        <v>0</v>
      </c>
      <c r="T489" s="176">
        <f t="shared" si="524"/>
        <v>0</v>
      </c>
      <c r="U489" s="176">
        <f t="shared" si="524"/>
        <v>0</v>
      </c>
      <c r="V489" s="176">
        <f t="shared" si="524"/>
        <v>0</v>
      </c>
      <c r="W489" s="176">
        <f t="shared" si="524"/>
        <v>0</v>
      </c>
      <c r="X489" s="176">
        <f t="shared" si="524"/>
        <v>0</v>
      </c>
      <c r="Y489" s="176">
        <f t="shared" si="524"/>
        <v>0</v>
      </c>
      <c r="Z489" s="176">
        <f t="shared" si="524"/>
        <v>0</v>
      </c>
      <c r="AA489" s="176">
        <f t="shared" si="525"/>
        <v>0</v>
      </c>
      <c r="AB489" s="176">
        <f t="shared" si="525"/>
        <v>0</v>
      </c>
      <c r="AC489" s="176">
        <f t="shared" si="525"/>
        <v>0</v>
      </c>
      <c r="AD489" s="176">
        <f t="shared" si="525"/>
        <v>0</v>
      </c>
      <c r="AE489" s="176">
        <f t="shared" si="525"/>
        <v>0</v>
      </c>
      <c r="AF489" s="176">
        <f t="shared" si="525"/>
        <v>0</v>
      </c>
      <c r="AG489" s="176">
        <f t="shared" si="525"/>
        <v>0</v>
      </c>
      <c r="AH489" s="176">
        <f t="shared" si="525"/>
        <v>0</v>
      </c>
      <c r="AI489" s="176">
        <f t="shared" si="525"/>
        <v>0</v>
      </c>
      <c r="AJ489" s="176">
        <f t="shared" si="525"/>
        <v>0</v>
      </c>
      <c r="AK489" s="176">
        <f t="shared" si="525"/>
        <v>0</v>
      </c>
      <c r="AL489" s="176">
        <f t="shared" si="525"/>
        <v>0</v>
      </c>
      <c r="AM489" s="176">
        <f t="shared" si="525"/>
        <v>0</v>
      </c>
      <c r="AN489" s="176">
        <f t="shared" si="525"/>
        <v>0</v>
      </c>
      <c r="AO489" s="176">
        <f t="shared" si="525"/>
        <v>0</v>
      </c>
      <c r="AP489" s="176">
        <f t="shared" si="525"/>
        <v>0</v>
      </c>
      <c r="AQ489" s="176">
        <f t="shared" si="518"/>
        <v>0</v>
      </c>
      <c r="AR489" s="176">
        <f t="shared" si="518"/>
        <v>0</v>
      </c>
      <c r="AS489" s="176">
        <f t="shared" si="518"/>
        <v>0</v>
      </c>
      <c r="AT489" s="176">
        <f t="shared" si="518"/>
        <v>0</v>
      </c>
      <c r="AU489" s="176">
        <f t="shared" si="518"/>
        <v>0</v>
      </c>
      <c r="AV489" s="176">
        <f t="shared" si="518"/>
        <v>0</v>
      </c>
      <c r="AW489" s="176">
        <f t="shared" si="518"/>
        <v>0</v>
      </c>
      <c r="AX489" s="176">
        <f t="shared" si="518"/>
        <v>0</v>
      </c>
      <c r="AY489" s="176">
        <f t="shared" si="518"/>
        <v>0</v>
      </c>
      <c r="AZ489" s="176">
        <f t="shared" si="518"/>
        <v>0</v>
      </c>
      <c r="BA489" s="176">
        <f t="shared" si="518"/>
        <v>0</v>
      </c>
      <c r="BB489" s="176">
        <f t="shared" si="518"/>
        <v>0</v>
      </c>
      <c r="BC489" s="176">
        <f t="shared" si="518"/>
        <v>0</v>
      </c>
      <c r="BD489" s="176">
        <f t="shared" si="518"/>
        <v>0</v>
      </c>
      <c r="BE489" s="176">
        <f t="shared" si="518"/>
        <v>0</v>
      </c>
      <c r="BF489" s="176">
        <f t="shared" si="518"/>
        <v>0</v>
      </c>
      <c r="BG489" s="176">
        <f t="shared" si="523"/>
        <v>0</v>
      </c>
      <c r="BH489" s="176">
        <f t="shared" si="523"/>
        <v>0</v>
      </c>
      <c r="BI489" s="176">
        <f t="shared" si="523"/>
        <v>0</v>
      </c>
      <c r="BJ489" s="176">
        <f t="shared" si="523"/>
        <v>0</v>
      </c>
      <c r="BK489" s="176">
        <f t="shared" si="523"/>
        <v>0</v>
      </c>
      <c r="BL489" s="176">
        <f t="shared" si="523"/>
        <v>0</v>
      </c>
      <c r="BM489" s="176">
        <f t="shared" si="523"/>
        <v>0</v>
      </c>
      <c r="BN489" s="176">
        <f t="shared" si="523"/>
        <v>0</v>
      </c>
      <c r="BO489" s="176">
        <f t="shared" si="523"/>
        <v>0</v>
      </c>
      <c r="BP489" s="176">
        <f t="shared" si="523"/>
        <v>0</v>
      </c>
      <c r="BQ489" s="176">
        <f t="shared" si="523"/>
        <v>0</v>
      </c>
      <c r="BR489" s="176">
        <f t="shared" si="523"/>
        <v>0</v>
      </c>
      <c r="BS489" s="176">
        <f t="shared" si="523"/>
        <v>0</v>
      </c>
      <c r="BT489" s="176">
        <f t="shared" si="523"/>
        <v>0</v>
      </c>
      <c r="BU489" s="176">
        <f t="shared" si="523"/>
        <v>0</v>
      </c>
      <c r="BV489" s="176">
        <f t="shared" si="523"/>
        <v>0</v>
      </c>
      <c r="BW489" s="176">
        <f t="shared" si="527"/>
        <v>0</v>
      </c>
      <c r="BX489" s="176">
        <f t="shared" si="527"/>
        <v>0</v>
      </c>
      <c r="BY489" s="176">
        <f t="shared" si="527"/>
        <v>0</v>
      </c>
      <c r="BZ489" s="176">
        <f t="shared" si="527"/>
        <v>0</v>
      </c>
      <c r="CA489" s="176">
        <f t="shared" si="527"/>
        <v>0</v>
      </c>
      <c r="CB489" s="176">
        <f t="shared" si="527"/>
        <v>0</v>
      </c>
      <c r="CC489" s="176">
        <f t="shared" si="527"/>
        <v>0</v>
      </c>
      <c r="CD489" s="176">
        <f t="shared" si="527"/>
        <v>0</v>
      </c>
      <c r="CE489" s="176">
        <f t="shared" si="527"/>
        <v>0</v>
      </c>
      <c r="CF489" s="176">
        <f t="shared" si="527"/>
        <v>0</v>
      </c>
      <c r="CG489" s="176">
        <f t="shared" si="527"/>
        <v>0</v>
      </c>
      <c r="CH489" s="176">
        <f t="shared" si="527"/>
        <v>0</v>
      </c>
      <c r="CI489" s="176">
        <f t="shared" si="527"/>
        <v>0</v>
      </c>
      <c r="CJ489" s="176">
        <f t="shared" si="527"/>
        <v>0</v>
      </c>
      <c r="CK489" s="176">
        <f t="shared" si="527"/>
        <v>0</v>
      </c>
      <c r="CL489" s="176">
        <f t="shared" si="527"/>
        <v>0</v>
      </c>
      <c r="CM489" s="176">
        <f t="shared" ref="CM489:CV513" si="528">+NORMDIST($H489,CM$12,CM$13,FALSE)</f>
        <v>0</v>
      </c>
      <c r="CN489" s="176">
        <f t="shared" si="528"/>
        <v>0</v>
      </c>
      <c r="CO489" s="176">
        <f t="shared" si="528"/>
        <v>0</v>
      </c>
      <c r="CP489" s="176">
        <f t="shared" si="528"/>
        <v>0</v>
      </c>
      <c r="CQ489" s="176">
        <f t="shared" si="528"/>
        <v>0</v>
      </c>
      <c r="CR489" s="176">
        <f t="shared" si="528"/>
        <v>0</v>
      </c>
      <c r="CS489" s="176">
        <f t="shared" si="528"/>
        <v>0</v>
      </c>
      <c r="CT489" s="176">
        <f t="shared" si="528"/>
        <v>0</v>
      </c>
      <c r="CU489" s="176">
        <f t="shared" si="528"/>
        <v>0</v>
      </c>
      <c r="CV489" s="176">
        <f t="shared" si="528"/>
        <v>0</v>
      </c>
      <c r="CW489" s="176">
        <f t="shared" si="519"/>
        <v>0</v>
      </c>
      <c r="CX489" s="176">
        <f t="shared" si="519"/>
        <v>0</v>
      </c>
      <c r="CY489" s="176">
        <f t="shared" si="519"/>
        <v>0</v>
      </c>
      <c r="CZ489" s="176">
        <f t="shared" si="519"/>
        <v>0</v>
      </c>
      <c r="DA489" s="176">
        <f t="shared" si="519"/>
        <v>0</v>
      </c>
      <c r="DB489" s="176">
        <f t="shared" si="519"/>
        <v>0</v>
      </c>
      <c r="DC489" s="176">
        <f t="shared" si="519"/>
        <v>0</v>
      </c>
      <c r="DD489" s="176">
        <f t="shared" si="519"/>
        <v>0</v>
      </c>
      <c r="DE489" s="176">
        <f t="shared" si="519"/>
        <v>0</v>
      </c>
      <c r="DF489" s="176">
        <f t="shared" si="519"/>
        <v>0</v>
      </c>
    </row>
    <row r="490" spans="2:110" ht="12.75" customHeight="1" x14ac:dyDescent="0.25">
      <c r="B490" s="174"/>
      <c r="C490" s="174"/>
      <c r="D490" s="174">
        <f t="shared" si="504"/>
        <v>0</v>
      </c>
      <c r="E490"/>
      <c r="F490"/>
      <c r="G490" s="177">
        <v>477</v>
      </c>
      <c r="H490" s="176">
        <f t="shared" si="505"/>
        <v>73.959730327605911</v>
      </c>
      <c r="I490" s="176">
        <f t="shared" si="506"/>
        <v>0</v>
      </c>
      <c r="K490" s="176">
        <f t="shared" si="524"/>
        <v>0</v>
      </c>
      <c r="L490" s="176">
        <f t="shared" si="524"/>
        <v>0</v>
      </c>
      <c r="M490" s="176">
        <f t="shared" si="524"/>
        <v>0</v>
      </c>
      <c r="N490" s="176">
        <f t="shared" si="524"/>
        <v>0</v>
      </c>
      <c r="O490" s="176">
        <f t="shared" si="524"/>
        <v>0</v>
      </c>
      <c r="P490" s="176">
        <f t="shared" si="524"/>
        <v>0</v>
      </c>
      <c r="Q490" s="176">
        <f t="shared" si="524"/>
        <v>0</v>
      </c>
      <c r="R490" s="176">
        <f t="shared" si="524"/>
        <v>0</v>
      </c>
      <c r="S490" s="176">
        <f t="shared" si="524"/>
        <v>0</v>
      </c>
      <c r="T490" s="176">
        <f t="shared" si="524"/>
        <v>0</v>
      </c>
      <c r="U490" s="176">
        <f t="shared" si="524"/>
        <v>0</v>
      </c>
      <c r="V490" s="176">
        <f t="shared" si="524"/>
        <v>0</v>
      </c>
      <c r="W490" s="176">
        <f t="shared" si="524"/>
        <v>0</v>
      </c>
      <c r="X490" s="176">
        <f t="shared" si="524"/>
        <v>0</v>
      </c>
      <c r="Y490" s="176">
        <f t="shared" si="524"/>
        <v>0</v>
      </c>
      <c r="Z490" s="176">
        <f t="shared" si="524"/>
        <v>0</v>
      </c>
      <c r="AA490" s="176">
        <f t="shared" si="525"/>
        <v>0</v>
      </c>
      <c r="AB490" s="176">
        <f t="shared" si="525"/>
        <v>0</v>
      </c>
      <c r="AC490" s="176">
        <f t="shared" si="525"/>
        <v>0</v>
      </c>
      <c r="AD490" s="176">
        <f t="shared" si="525"/>
        <v>0</v>
      </c>
      <c r="AE490" s="176">
        <f t="shared" si="525"/>
        <v>0</v>
      </c>
      <c r="AF490" s="176">
        <f t="shared" si="525"/>
        <v>0</v>
      </c>
      <c r="AG490" s="176">
        <f t="shared" si="525"/>
        <v>0</v>
      </c>
      <c r="AH490" s="176">
        <f t="shared" si="525"/>
        <v>0</v>
      </c>
      <c r="AI490" s="176">
        <f t="shared" si="525"/>
        <v>0</v>
      </c>
      <c r="AJ490" s="176">
        <f t="shared" si="525"/>
        <v>0</v>
      </c>
      <c r="AK490" s="176">
        <f t="shared" si="525"/>
        <v>0</v>
      </c>
      <c r="AL490" s="176">
        <f t="shared" si="525"/>
        <v>0</v>
      </c>
      <c r="AM490" s="176">
        <f t="shared" si="525"/>
        <v>0</v>
      </c>
      <c r="AN490" s="176">
        <f t="shared" si="525"/>
        <v>0</v>
      </c>
      <c r="AO490" s="176">
        <f t="shared" si="525"/>
        <v>0</v>
      </c>
      <c r="AP490" s="176">
        <f t="shared" si="525"/>
        <v>0</v>
      </c>
      <c r="AQ490" s="176">
        <f t="shared" si="518"/>
        <v>0</v>
      </c>
      <c r="AR490" s="176">
        <f t="shared" si="518"/>
        <v>0</v>
      </c>
      <c r="AS490" s="176">
        <f t="shared" si="518"/>
        <v>0</v>
      </c>
      <c r="AT490" s="176">
        <f t="shared" si="518"/>
        <v>0</v>
      </c>
      <c r="AU490" s="176">
        <f t="shared" si="518"/>
        <v>0</v>
      </c>
      <c r="AV490" s="176">
        <f t="shared" si="518"/>
        <v>0</v>
      </c>
      <c r="AW490" s="176">
        <f t="shared" si="518"/>
        <v>0</v>
      </c>
      <c r="AX490" s="176">
        <f t="shared" si="518"/>
        <v>0</v>
      </c>
      <c r="AY490" s="176">
        <f t="shared" si="518"/>
        <v>0</v>
      </c>
      <c r="AZ490" s="176">
        <f t="shared" si="518"/>
        <v>0</v>
      </c>
      <c r="BA490" s="176">
        <f t="shared" si="518"/>
        <v>0</v>
      </c>
      <c r="BB490" s="176">
        <f t="shared" si="518"/>
        <v>0</v>
      </c>
      <c r="BC490" s="176">
        <f t="shared" si="518"/>
        <v>0</v>
      </c>
      <c r="BD490" s="176">
        <f t="shared" si="518"/>
        <v>0</v>
      </c>
      <c r="BE490" s="176">
        <f t="shared" si="518"/>
        <v>0</v>
      </c>
      <c r="BF490" s="176">
        <f t="shared" si="518"/>
        <v>0</v>
      </c>
      <c r="BG490" s="176">
        <f t="shared" si="523"/>
        <v>0</v>
      </c>
      <c r="BH490" s="176">
        <f t="shared" si="523"/>
        <v>0</v>
      </c>
      <c r="BI490" s="176">
        <f t="shared" si="523"/>
        <v>0</v>
      </c>
      <c r="BJ490" s="176">
        <f t="shared" si="523"/>
        <v>0</v>
      </c>
      <c r="BK490" s="176">
        <f t="shared" si="523"/>
        <v>0</v>
      </c>
      <c r="BL490" s="176">
        <f t="shared" si="523"/>
        <v>0</v>
      </c>
      <c r="BM490" s="176">
        <f t="shared" si="523"/>
        <v>0</v>
      </c>
      <c r="BN490" s="176">
        <f t="shared" si="523"/>
        <v>0</v>
      </c>
      <c r="BO490" s="176">
        <f t="shared" si="523"/>
        <v>0</v>
      </c>
      <c r="BP490" s="176">
        <f t="shared" si="523"/>
        <v>0</v>
      </c>
      <c r="BQ490" s="176">
        <f t="shared" si="523"/>
        <v>0</v>
      </c>
      <c r="BR490" s="176">
        <f t="shared" si="523"/>
        <v>0</v>
      </c>
      <c r="BS490" s="176">
        <f t="shared" si="523"/>
        <v>0</v>
      </c>
      <c r="BT490" s="176">
        <f t="shared" si="523"/>
        <v>0</v>
      </c>
      <c r="BU490" s="176">
        <f t="shared" si="523"/>
        <v>0</v>
      </c>
      <c r="BV490" s="176">
        <f t="shared" si="523"/>
        <v>0</v>
      </c>
      <c r="BW490" s="176">
        <f t="shared" si="527"/>
        <v>0</v>
      </c>
      <c r="BX490" s="176">
        <f t="shared" si="527"/>
        <v>0</v>
      </c>
      <c r="BY490" s="176">
        <f t="shared" si="527"/>
        <v>0</v>
      </c>
      <c r="BZ490" s="176">
        <f t="shared" si="527"/>
        <v>0</v>
      </c>
      <c r="CA490" s="176">
        <f t="shared" si="527"/>
        <v>0</v>
      </c>
      <c r="CB490" s="176">
        <f t="shared" si="527"/>
        <v>0</v>
      </c>
      <c r="CC490" s="176">
        <f t="shared" si="527"/>
        <v>0</v>
      </c>
      <c r="CD490" s="176">
        <f t="shared" si="527"/>
        <v>0</v>
      </c>
      <c r="CE490" s="176">
        <f t="shared" si="527"/>
        <v>0</v>
      </c>
      <c r="CF490" s="176">
        <f t="shared" si="527"/>
        <v>0</v>
      </c>
      <c r="CG490" s="176">
        <f t="shared" si="527"/>
        <v>0</v>
      </c>
      <c r="CH490" s="176">
        <f t="shared" si="527"/>
        <v>0</v>
      </c>
      <c r="CI490" s="176">
        <f t="shared" si="527"/>
        <v>0</v>
      </c>
      <c r="CJ490" s="176">
        <f t="shared" si="527"/>
        <v>0</v>
      </c>
      <c r="CK490" s="176">
        <f t="shared" si="527"/>
        <v>0</v>
      </c>
      <c r="CL490" s="176">
        <f t="shared" si="527"/>
        <v>0</v>
      </c>
      <c r="CM490" s="176">
        <f t="shared" si="528"/>
        <v>0</v>
      </c>
      <c r="CN490" s="176">
        <f t="shared" si="528"/>
        <v>0</v>
      </c>
      <c r="CO490" s="176">
        <f t="shared" si="528"/>
        <v>0</v>
      </c>
      <c r="CP490" s="176">
        <f t="shared" si="528"/>
        <v>0</v>
      </c>
      <c r="CQ490" s="176">
        <f t="shared" si="528"/>
        <v>0</v>
      </c>
      <c r="CR490" s="176">
        <f t="shared" si="528"/>
        <v>0</v>
      </c>
      <c r="CS490" s="176">
        <f t="shared" si="528"/>
        <v>0</v>
      </c>
      <c r="CT490" s="176">
        <f t="shared" si="528"/>
        <v>0</v>
      </c>
      <c r="CU490" s="176">
        <f t="shared" si="528"/>
        <v>0</v>
      </c>
      <c r="CV490" s="176">
        <f t="shared" si="528"/>
        <v>0</v>
      </c>
      <c r="CW490" s="176">
        <f t="shared" si="519"/>
        <v>0</v>
      </c>
      <c r="CX490" s="176">
        <f t="shared" si="519"/>
        <v>0</v>
      </c>
      <c r="CY490" s="176">
        <f t="shared" si="519"/>
        <v>0</v>
      </c>
      <c r="CZ490" s="176">
        <f t="shared" si="519"/>
        <v>0</v>
      </c>
      <c r="DA490" s="176">
        <f t="shared" si="519"/>
        <v>0</v>
      </c>
      <c r="DB490" s="176">
        <f t="shared" si="519"/>
        <v>0</v>
      </c>
      <c r="DC490" s="176">
        <f t="shared" si="519"/>
        <v>0</v>
      </c>
      <c r="DD490" s="176">
        <f t="shared" si="519"/>
        <v>0</v>
      </c>
      <c r="DE490" s="176">
        <f t="shared" si="519"/>
        <v>0</v>
      </c>
      <c r="DF490" s="176">
        <f t="shared" si="519"/>
        <v>0</v>
      </c>
    </row>
    <row r="491" spans="2:110" ht="12.75" customHeight="1" x14ac:dyDescent="0.25">
      <c r="B491" s="174"/>
      <c r="C491" s="174"/>
      <c r="D491" s="174">
        <f t="shared" si="504"/>
        <v>0</v>
      </c>
      <c r="E491"/>
      <c r="F491"/>
      <c r="G491" s="177">
        <v>478</v>
      </c>
      <c r="H491" s="176">
        <f t="shared" si="505"/>
        <v>74.114782173156442</v>
      </c>
      <c r="I491" s="176">
        <f t="shared" si="506"/>
        <v>0</v>
      </c>
      <c r="K491" s="176">
        <f t="shared" si="524"/>
        <v>0</v>
      </c>
      <c r="L491" s="176">
        <f t="shared" si="524"/>
        <v>0</v>
      </c>
      <c r="M491" s="176">
        <f t="shared" si="524"/>
        <v>0</v>
      </c>
      <c r="N491" s="176">
        <f t="shared" si="524"/>
        <v>0</v>
      </c>
      <c r="O491" s="176">
        <f t="shared" si="524"/>
        <v>0</v>
      </c>
      <c r="P491" s="176">
        <f t="shared" si="524"/>
        <v>0</v>
      </c>
      <c r="Q491" s="176">
        <f t="shared" si="524"/>
        <v>0</v>
      </c>
      <c r="R491" s="176">
        <f t="shared" si="524"/>
        <v>0</v>
      </c>
      <c r="S491" s="176">
        <f t="shared" si="524"/>
        <v>0</v>
      </c>
      <c r="T491" s="176">
        <f t="shared" si="524"/>
        <v>0</v>
      </c>
      <c r="U491" s="176">
        <f t="shared" si="524"/>
        <v>0</v>
      </c>
      <c r="V491" s="176">
        <f t="shared" si="524"/>
        <v>0</v>
      </c>
      <c r="W491" s="176">
        <f t="shared" si="524"/>
        <v>0</v>
      </c>
      <c r="X491" s="176">
        <f t="shared" si="524"/>
        <v>0</v>
      </c>
      <c r="Y491" s="176">
        <f t="shared" si="524"/>
        <v>0</v>
      </c>
      <c r="Z491" s="176">
        <f t="shared" si="524"/>
        <v>0</v>
      </c>
      <c r="AA491" s="176">
        <f t="shared" si="525"/>
        <v>0</v>
      </c>
      <c r="AB491" s="176">
        <f t="shared" si="525"/>
        <v>0</v>
      </c>
      <c r="AC491" s="176">
        <f t="shared" si="525"/>
        <v>0</v>
      </c>
      <c r="AD491" s="176">
        <f t="shared" si="525"/>
        <v>0</v>
      </c>
      <c r="AE491" s="176">
        <f t="shared" si="525"/>
        <v>0</v>
      </c>
      <c r="AF491" s="176">
        <f t="shared" si="525"/>
        <v>0</v>
      </c>
      <c r="AG491" s="176">
        <f t="shared" si="525"/>
        <v>0</v>
      </c>
      <c r="AH491" s="176">
        <f t="shared" si="525"/>
        <v>0</v>
      </c>
      <c r="AI491" s="176">
        <f t="shared" si="525"/>
        <v>0</v>
      </c>
      <c r="AJ491" s="176">
        <f t="shared" si="525"/>
        <v>0</v>
      </c>
      <c r="AK491" s="176">
        <f t="shared" si="525"/>
        <v>0</v>
      </c>
      <c r="AL491" s="176">
        <f t="shared" si="525"/>
        <v>0</v>
      </c>
      <c r="AM491" s="176">
        <f t="shared" si="525"/>
        <v>0</v>
      </c>
      <c r="AN491" s="176">
        <f t="shared" si="525"/>
        <v>0</v>
      </c>
      <c r="AO491" s="176">
        <f t="shared" si="525"/>
        <v>0</v>
      </c>
      <c r="AP491" s="176">
        <f t="shared" si="525"/>
        <v>0</v>
      </c>
      <c r="AQ491" s="176">
        <f t="shared" si="518"/>
        <v>0</v>
      </c>
      <c r="AR491" s="176">
        <f t="shared" si="518"/>
        <v>0</v>
      </c>
      <c r="AS491" s="176">
        <f t="shared" si="518"/>
        <v>0</v>
      </c>
      <c r="AT491" s="176">
        <f t="shared" si="518"/>
        <v>0</v>
      </c>
      <c r="AU491" s="176">
        <f t="shared" si="518"/>
        <v>0</v>
      </c>
      <c r="AV491" s="176">
        <f t="shared" si="518"/>
        <v>0</v>
      </c>
      <c r="AW491" s="176">
        <f t="shared" si="518"/>
        <v>0</v>
      </c>
      <c r="AX491" s="176">
        <f t="shared" si="518"/>
        <v>0</v>
      </c>
      <c r="AY491" s="176">
        <f t="shared" si="518"/>
        <v>0</v>
      </c>
      <c r="AZ491" s="176">
        <f t="shared" si="518"/>
        <v>0</v>
      </c>
      <c r="BA491" s="176">
        <f t="shared" si="518"/>
        <v>0</v>
      </c>
      <c r="BB491" s="176">
        <f t="shared" si="518"/>
        <v>0</v>
      </c>
      <c r="BC491" s="176">
        <f t="shared" si="518"/>
        <v>0</v>
      </c>
      <c r="BD491" s="176">
        <f t="shared" si="518"/>
        <v>0</v>
      </c>
      <c r="BE491" s="176">
        <f t="shared" si="518"/>
        <v>0</v>
      </c>
      <c r="BF491" s="176">
        <f t="shared" si="518"/>
        <v>0</v>
      </c>
      <c r="BG491" s="176">
        <f t="shared" si="523"/>
        <v>0</v>
      </c>
      <c r="BH491" s="176">
        <f t="shared" si="523"/>
        <v>0</v>
      </c>
      <c r="BI491" s="176">
        <f t="shared" si="523"/>
        <v>0</v>
      </c>
      <c r="BJ491" s="176">
        <f t="shared" si="523"/>
        <v>0</v>
      </c>
      <c r="BK491" s="176">
        <f t="shared" si="523"/>
        <v>0</v>
      </c>
      <c r="BL491" s="176">
        <f t="shared" si="523"/>
        <v>0</v>
      </c>
      <c r="BM491" s="176">
        <f t="shared" si="523"/>
        <v>0</v>
      </c>
      <c r="BN491" s="176">
        <f t="shared" si="523"/>
        <v>0</v>
      </c>
      <c r="BO491" s="176">
        <f t="shared" si="523"/>
        <v>0</v>
      </c>
      <c r="BP491" s="176">
        <f t="shared" si="523"/>
        <v>0</v>
      </c>
      <c r="BQ491" s="176">
        <f t="shared" si="523"/>
        <v>0</v>
      </c>
      <c r="BR491" s="176">
        <f t="shared" si="523"/>
        <v>0</v>
      </c>
      <c r="BS491" s="176">
        <f t="shared" si="523"/>
        <v>0</v>
      </c>
      <c r="BT491" s="176">
        <f t="shared" si="523"/>
        <v>0</v>
      </c>
      <c r="BU491" s="176">
        <f t="shared" si="523"/>
        <v>0</v>
      </c>
      <c r="BV491" s="176">
        <f t="shared" si="523"/>
        <v>0</v>
      </c>
      <c r="BW491" s="176">
        <f t="shared" si="527"/>
        <v>0</v>
      </c>
      <c r="BX491" s="176">
        <f t="shared" si="527"/>
        <v>0</v>
      </c>
      <c r="BY491" s="176">
        <f t="shared" si="527"/>
        <v>0</v>
      </c>
      <c r="BZ491" s="176">
        <f t="shared" si="527"/>
        <v>0</v>
      </c>
      <c r="CA491" s="176">
        <f t="shared" si="527"/>
        <v>0</v>
      </c>
      <c r="CB491" s="176">
        <f t="shared" si="527"/>
        <v>0</v>
      </c>
      <c r="CC491" s="176">
        <f t="shared" si="527"/>
        <v>0</v>
      </c>
      <c r="CD491" s="176">
        <f t="shared" si="527"/>
        <v>0</v>
      </c>
      <c r="CE491" s="176">
        <f t="shared" si="527"/>
        <v>0</v>
      </c>
      <c r="CF491" s="176">
        <f t="shared" si="527"/>
        <v>0</v>
      </c>
      <c r="CG491" s="176">
        <f t="shared" si="527"/>
        <v>0</v>
      </c>
      <c r="CH491" s="176">
        <f t="shared" si="527"/>
        <v>0</v>
      </c>
      <c r="CI491" s="176">
        <f t="shared" si="527"/>
        <v>0</v>
      </c>
      <c r="CJ491" s="176">
        <f t="shared" si="527"/>
        <v>0</v>
      </c>
      <c r="CK491" s="176">
        <f t="shared" si="527"/>
        <v>0</v>
      </c>
      <c r="CL491" s="176">
        <f t="shared" si="527"/>
        <v>0</v>
      </c>
      <c r="CM491" s="176">
        <f t="shared" si="528"/>
        <v>0</v>
      </c>
      <c r="CN491" s="176">
        <f t="shared" si="528"/>
        <v>0</v>
      </c>
      <c r="CO491" s="176">
        <f t="shared" si="528"/>
        <v>0</v>
      </c>
      <c r="CP491" s="176">
        <f t="shared" si="528"/>
        <v>0</v>
      </c>
      <c r="CQ491" s="176">
        <f t="shared" si="528"/>
        <v>0</v>
      </c>
      <c r="CR491" s="176">
        <f t="shared" si="528"/>
        <v>0</v>
      </c>
      <c r="CS491" s="176">
        <f t="shared" si="528"/>
        <v>0</v>
      </c>
      <c r="CT491" s="176">
        <f t="shared" si="528"/>
        <v>0</v>
      </c>
      <c r="CU491" s="176">
        <f t="shared" si="528"/>
        <v>0</v>
      </c>
      <c r="CV491" s="176">
        <f t="shared" si="528"/>
        <v>0</v>
      </c>
      <c r="CW491" s="176">
        <f t="shared" si="519"/>
        <v>0</v>
      </c>
      <c r="CX491" s="176">
        <f t="shared" si="519"/>
        <v>0</v>
      </c>
      <c r="CY491" s="176">
        <f t="shared" si="519"/>
        <v>0</v>
      </c>
      <c r="CZ491" s="176">
        <f t="shared" si="519"/>
        <v>0</v>
      </c>
      <c r="DA491" s="176">
        <f t="shared" si="519"/>
        <v>0</v>
      </c>
      <c r="DB491" s="176">
        <f t="shared" si="519"/>
        <v>0</v>
      </c>
      <c r="DC491" s="176">
        <f t="shared" si="519"/>
        <v>0</v>
      </c>
      <c r="DD491" s="176">
        <f t="shared" si="519"/>
        <v>0</v>
      </c>
      <c r="DE491" s="176">
        <f t="shared" si="519"/>
        <v>0</v>
      </c>
      <c r="DF491" s="176">
        <f t="shared" si="519"/>
        <v>0</v>
      </c>
    </row>
    <row r="492" spans="2:110" ht="12.75" customHeight="1" x14ac:dyDescent="0.25">
      <c r="B492" s="174"/>
      <c r="C492" s="174"/>
      <c r="D492" s="174">
        <f t="shared" si="504"/>
        <v>0</v>
      </c>
      <c r="E492"/>
      <c r="F492"/>
      <c r="G492" s="177">
        <v>479</v>
      </c>
      <c r="H492" s="176">
        <f t="shared" si="505"/>
        <v>74.269834018706987</v>
      </c>
      <c r="I492" s="176">
        <f t="shared" si="506"/>
        <v>0</v>
      </c>
      <c r="K492" s="176">
        <f t="shared" si="524"/>
        <v>0</v>
      </c>
      <c r="L492" s="176">
        <f t="shared" si="524"/>
        <v>0</v>
      </c>
      <c r="M492" s="176">
        <f t="shared" si="524"/>
        <v>0</v>
      </c>
      <c r="N492" s="176">
        <f t="shared" si="524"/>
        <v>0</v>
      </c>
      <c r="O492" s="176">
        <f t="shared" si="524"/>
        <v>0</v>
      </c>
      <c r="P492" s="176">
        <f t="shared" si="524"/>
        <v>0</v>
      </c>
      <c r="Q492" s="176">
        <f t="shared" si="524"/>
        <v>0</v>
      </c>
      <c r="R492" s="176">
        <f t="shared" si="524"/>
        <v>0</v>
      </c>
      <c r="S492" s="176">
        <f t="shared" si="524"/>
        <v>0</v>
      </c>
      <c r="T492" s="176">
        <f t="shared" si="524"/>
        <v>0</v>
      </c>
      <c r="U492" s="176">
        <f t="shared" si="524"/>
        <v>0</v>
      </c>
      <c r="V492" s="176">
        <f t="shared" si="524"/>
        <v>0</v>
      </c>
      <c r="W492" s="176">
        <f t="shared" si="524"/>
        <v>0</v>
      </c>
      <c r="X492" s="176">
        <f t="shared" si="524"/>
        <v>0</v>
      </c>
      <c r="Y492" s="176">
        <f t="shared" si="524"/>
        <v>0</v>
      </c>
      <c r="Z492" s="176">
        <f t="shared" si="524"/>
        <v>0</v>
      </c>
      <c r="AA492" s="176">
        <f t="shared" si="525"/>
        <v>0</v>
      </c>
      <c r="AB492" s="176">
        <f t="shared" si="525"/>
        <v>0</v>
      </c>
      <c r="AC492" s="176">
        <f t="shared" si="525"/>
        <v>0</v>
      </c>
      <c r="AD492" s="176">
        <f t="shared" si="525"/>
        <v>0</v>
      </c>
      <c r="AE492" s="176">
        <f t="shared" si="525"/>
        <v>0</v>
      </c>
      <c r="AF492" s="176">
        <f t="shared" si="525"/>
        <v>0</v>
      </c>
      <c r="AG492" s="176">
        <f t="shared" si="525"/>
        <v>0</v>
      </c>
      <c r="AH492" s="176">
        <f t="shared" si="525"/>
        <v>0</v>
      </c>
      <c r="AI492" s="176">
        <f t="shared" si="525"/>
        <v>0</v>
      </c>
      <c r="AJ492" s="176">
        <f t="shared" si="525"/>
        <v>0</v>
      </c>
      <c r="AK492" s="176">
        <f t="shared" si="525"/>
        <v>0</v>
      </c>
      <c r="AL492" s="176">
        <f t="shared" si="525"/>
        <v>0</v>
      </c>
      <c r="AM492" s="176">
        <f t="shared" si="525"/>
        <v>0</v>
      </c>
      <c r="AN492" s="176">
        <f t="shared" si="525"/>
        <v>0</v>
      </c>
      <c r="AO492" s="176">
        <f t="shared" si="525"/>
        <v>0</v>
      </c>
      <c r="AP492" s="176">
        <f t="shared" si="525"/>
        <v>0</v>
      </c>
      <c r="AQ492" s="176">
        <f t="shared" si="518"/>
        <v>0</v>
      </c>
      <c r="AR492" s="176">
        <f t="shared" si="518"/>
        <v>0</v>
      </c>
      <c r="AS492" s="176">
        <f t="shared" si="518"/>
        <v>0</v>
      </c>
      <c r="AT492" s="176">
        <f t="shared" si="518"/>
        <v>0</v>
      </c>
      <c r="AU492" s="176">
        <f t="shared" si="518"/>
        <v>0</v>
      </c>
      <c r="AV492" s="176">
        <f t="shared" si="518"/>
        <v>0</v>
      </c>
      <c r="AW492" s="176">
        <f t="shared" si="518"/>
        <v>0</v>
      </c>
      <c r="AX492" s="176">
        <f t="shared" si="518"/>
        <v>0</v>
      </c>
      <c r="AY492" s="176">
        <f t="shared" si="518"/>
        <v>0</v>
      </c>
      <c r="AZ492" s="176">
        <f t="shared" si="518"/>
        <v>0</v>
      </c>
      <c r="BA492" s="176">
        <f t="shared" si="518"/>
        <v>0</v>
      </c>
      <c r="BB492" s="176">
        <f t="shared" si="518"/>
        <v>0</v>
      </c>
      <c r="BC492" s="176">
        <f t="shared" si="518"/>
        <v>0</v>
      </c>
      <c r="BD492" s="176">
        <f t="shared" si="518"/>
        <v>0</v>
      </c>
      <c r="BE492" s="176">
        <f t="shared" si="518"/>
        <v>0</v>
      </c>
      <c r="BF492" s="176">
        <f t="shared" ref="BF492" si="529">+NORMDIST($H492,BF$12,BF$13,FALSE)</f>
        <v>0</v>
      </c>
      <c r="BG492" s="176">
        <f t="shared" si="523"/>
        <v>0</v>
      </c>
      <c r="BH492" s="176">
        <f t="shared" si="523"/>
        <v>0</v>
      </c>
      <c r="BI492" s="176">
        <f t="shared" si="523"/>
        <v>0</v>
      </c>
      <c r="BJ492" s="176">
        <f t="shared" si="523"/>
        <v>0</v>
      </c>
      <c r="BK492" s="176">
        <f t="shared" si="523"/>
        <v>0</v>
      </c>
      <c r="BL492" s="176">
        <f t="shared" si="523"/>
        <v>0</v>
      </c>
      <c r="BM492" s="176">
        <f t="shared" si="523"/>
        <v>0</v>
      </c>
      <c r="BN492" s="176">
        <f t="shared" si="523"/>
        <v>0</v>
      </c>
      <c r="BO492" s="176">
        <f t="shared" si="523"/>
        <v>0</v>
      </c>
      <c r="BP492" s="176">
        <f t="shared" si="523"/>
        <v>0</v>
      </c>
      <c r="BQ492" s="176">
        <f t="shared" si="523"/>
        <v>0</v>
      </c>
      <c r="BR492" s="176">
        <f t="shared" si="523"/>
        <v>0</v>
      </c>
      <c r="BS492" s="176">
        <f t="shared" si="523"/>
        <v>0</v>
      </c>
      <c r="BT492" s="176">
        <f t="shared" si="523"/>
        <v>0</v>
      </c>
      <c r="BU492" s="176">
        <f t="shared" si="523"/>
        <v>0</v>
      </c>
      <c r="BV492" s="176">
        <f t="shared" si="523"/>
        <v>0</v>
      </c>
      <c r="BW492" s="176">
        <f t="shared" si="527"/>
        <v>0</v>
      </c>
      <c r="BX492" s="176">
        <f t="shared" si="527"/>
        <v>0</v>
      </c>
      <c r="BY492" s="176">
        <f t="shared" si="527"/>
        <v>0</v>
      </c>
      <c r="BZ492" s="176">
        <f t="shared" si="527"/>
        <v>0</v>
      </c>
      <c r="CA492" s="176">
        <f t="shared" si="527"/>
        <v>0</v>
      </c>
      <c r="CB492" s="176">
        <f t="shared" si="527"/>
        <v>0</v>
      </c>
      <c r="CC492" s="176">
        <f t="shared" si="527"/>
        <v>0</v>
      </c>
      <c r="CD492" s="176">
        <f t="shared" si="527"/>
        <v>0</v>
      </c>
      <c r="CE492" s="176">
        <f t="shared" si="527"/>
        <v>0</v>
      </c>
      <c r="CF492" s="176">
        <f t="shared" si="527"/>
        <v>0</v>
      </c>
      <c r="CG492" s="176">
        <f t="shared" si="527"/>
        <v>0</v>
      </c>
      <c r="CH492" s="176">
        <f t="shared" si="527"/>
        <v>0</v>
      </c>
      <c r="CI492" s="176">
        <f t="shared" si="527"/>
        <v>0</v>
      </c>
      <c r="CJ492" s="176">
        <f t="shared" si="527"/>
        <v>0</v>
      </c>
      <c r="CK492" s="176">
        <f t="shared" si="527"/>
        <v>0</v>
      </c>
      <c r="CL492" s="176">
        <f t="shared" si="527"/>
        <v>0</v>
      </c>
      <c r="CM492" s="176">
        <f t="shared" si="528"/>
        <v>0</v>
      </c>
      <c r="CN492" s="176">
        <f t="shared" si="528"/>
        <v>0</v>
      </c>
      <c r="CO492" s="176">
        <f t="shared" si="528"/>
        <v>0</v>
      </c>
      <c r="CP492" s="176">
        <f t="shared" si="528"/>
        <v>0</v>
      </c>
      <c r="CQ492" s="176">
        <f t="shared" si="528"/>
        <v>0</v>
      </c>
      <c r="CR492" s="176">
        <f t="shared" si="528"/>
        <v>0</v>
      </c>
      <c r="CS492" s="176">
        <f t="shared" si="528"/>
        <v>0</v>
      </c>
      <c r="CT492" s="176">
        <f t="shared" si="528"/>
        <v>0</v>
      </c>
      <c r="CU492" s="176">
        <f t="shared" si="528"/>
        <v>0</v>
      </c>
      <c r="CV492" s="176">
        <f t="shared" si="528"/>
        <v>0</v>
      </c>
      <c r="CW492" s="176">
        <f t="shared" si="519"/>
        <v>0</v>
      </c>
      <c r="CX492" s="176">
        <f t="shared" si="519"/>
        <v>0</v>
      </c>
      <c r="CY492" s="176">
        <f t="shared" si="519"/>
        <v>0</v>
      </c>
      <c r="CZ492" s="176">
        <f t="shared" si="519"/>
        <v>0</v>
      </c>
      <c r="DA492" s="176">
        <f t="shared" si="519"/>
        <v>0</v>
      </c>
      <c r="DB492" s="176">
        <f t="shared" si="519"/>
        <v>0</v>
      </c>
      <c r="DC492" s="176">
        <f t="shared" si="519"/>
        <v>0</v>
      </c>
      <c r="DD492" s="176">
        <f t="shared" si="519"/>
        <v>0</v>
      </c>
      <c r="DE492" s="176">
        <f t="shared" si="519"/>
        <v>0</v>
      </c>
      <c r="DF492" s="176">
        <f t="shared" si="519"/>
        <v>0</v>
      </c>
    </row>
    <row r="493" spans="2:110" ht="12.75" customHeight="1" x14ac:dyDescent="0.25">
      <c r="B493" s="174"/>
      <c r="C493" s="174"/>
      <c r="D493" s="174">
        <f t="shared" si="504"/>
        <v>0</v>
      </c>
      <c r="E493"/>
      <c r="F493"/>
      <c r="G493" s="177">
        <v>480</v>
      </c>
      <c r="H493" s="176">
        <f t="shared" si="505"/>
        <v>74.424885864257519</v>
      </c>
      <c r="I493" s="176">
        <f t="shared" si="506"/>
        <v>0</v>
      </c>
      <c r="K493" s="176">
        <f t="shared" si="524"/>
        <v>0</v>
      </c>
      <c r="L493" s="176">
        <f t="shared" si="524"/>
        <v>0</v>
      </c>
      <c r="M493" s="176">
        <f t="shared" si="524"/>
        <v>0</v>
      </c>
      <c r="N493" s="176">
        <f t="shared" si="524"/>
        <v>0</v>
      </c>
      <c r="O493" s="176">
        <f t="shared" si="524"/>
        <v>0</v>
      </c>
      <c r="P493" s="176">
        <f t="shared" si="524"/>
        <v>0</v>
      </c>
      <c r="Q493" s="176">
        <f t="shared" si="524"/>
        <v>0</v>
      </c>
      <c r="R493" s="176">
        <f t="shared" si="524"/>
        <v>0</v>
      </c>
      <c r="S493" s="176">
        <f t="shared" si="524"/>
        <v>0</v>
      </c>
      <c r="T493" s="176">
        <f t="shared" si="524"/>
        <v>0</v>
      </c>
      <c r="U493" s="176">
        <f t="shared" si="524"/>
        <v>0</v>
      </c>
      <c r="V493" s="176">
        <f t="shared" si="524"/>
        <v>0</v>
      </c>
      <c r="W493" s="176">
        <f t="shared" si="524"/>
        <v>0</v>
      </c>
      <c r="X493" s="176">
        <f t="shared" si="524"/>
        <v>0</v>
      </c>
      <c r="Y493" s="176">
        <f t="shared" si="524"/>
        <v>0</v>
      </c>
      <c r="Z493" s="176">
        <f t="shared" si="524"/>
        <v>0</v>
      </c>
      <c r="AA493" s="176">
        <f t="shared" si="525"/>
        <v>0</v>
      </c>
      <c r="AB493" s="176">
        <f t="shared" si="525"/>
        <v>0</v>
      </c>
      <c r="AC493" s="176">
        <f t="shared" si="525"/>
        <v>0</v>
      </c>
      <c r="AD493" s="176">
        <f t="shared" si="525"/>
        <v>0</v>
      </c>
      <c r="AE493" s="176">
        <f t="shared" si="525"/>
        <v>0</v>
      </c>
      <c r="AF493" s="176">
        <f t="shared" si="525"/>
        <v>0</v>
      </c>
      <c r="AG493" s="176">
        <f t="shared" si="525"/>
        <v>0</v>
      </c>
      <c r="AH493" s="176">
        <f t="shared" si="525"/>
        <v>0</v>
      </c>
      <c r="AI493" s="176">
        <f t="shared" si="525"/>
        <v>0</v>
      </c>
      <c r="AJ493" s="176">
        <f t="shared" si="525"/>
        <v>0</v>
      </c>
      <c r="AK493" s="176">
        <f t="shared" si="525"/>
        <v>0</v>
      </c>
      <c r="AL493" s="176">
        <f t="shared" si="525"/>
        <v>0</v>
      </c>
      <c r="AM493" s="176">
        <f t="shared" si="525"/>
        <v>0</v>
      </c>
      <c r="AN493" s="176">
        <f t="shared" si="525"/>
        <v>0</v>
      </c>
      <c r="AO493" s="176">
        <f t="shared" si="525"/>
        <v>0</v>
      </c>
      <c r="AP493" s="176">
        <f t="shared" si="525"/>
        <v>0</v>
      </c>
      <c r="AQ493" s="176">
        <f t="shared" ref="AQ493:BF508" si="530">+NORMDIST($H493,AQ$12,AQ$13,FALSE)</f>
        <v>0</v>
      </c>
      <c r="AR493" s="176">
        <f t="shared" si="530"/>
        <v>0</v>
      </c>
      <c r="AS493" s="176">
        <f t="shared" si="530"/>
        <v>0</v>
      </c>
      <c r="AT493" s="176">
        <f t="shared" si="530"/>
        <v>0</v>
      </c>
      <c r="AU493" s="176">
        <f t="shared" si="530"/>
        <v>0</v>
      </c>
      <c r="AV493" s="176">
        <f t="shared" si="530"/>
        <v>0</v>
      </c>
      <c r="AW493" s="176">
        <f t="shared" si="530"/>
        <v>0</v>
      </c>
      <c r="AX493" s="176">
        <f t="shared" si="530"/>
        <v>0</v>
      </c>
      <c r="AY493" s="176">
        <f t="shared" si="530"/>
        <v>0</v>
      </c>
      <c r="AZ493" s="176">
        <f t="shared" si="530"/>
        <v>0</v>
      </c>
      <c r="BA493" s="176">
        <f t="shared" si="530"/>
        <v>0</v>
      </c>
      <c r="BB493" s="176">
        <f t="shared" si="530"/>
        <v>0</v>
      </c>
      <c r="BC493" s="176">
        <f t="shared" si="530"/>
        <v>0</v>
      </c>
      <c r="BD493" s="176">
        <f t="shared" si="530"/>
        <v>0</v>
      </c>
      <c r="BE493" s="176">
        <f t="shared" si="530"/>
        <v>0</v>
      </c>
      <c r="BF493" s="176">
        <f t="shared" si="530"/>
        <v>0</v>
      </c>
      <c r="BG493" s="176">
        <f t="shared" si="523"/>
        <v>0</v>
      </c>
      <c r="BH493" s="176">
        <f t="shared" si="523"/>
        <v>0</v>
      </c>
      <c r="BI493" s="176">
        <f t="shared" si="523"/>
        <v>0</v>
      </c>
      <c r="BJ493" s="176">
        <f t="shared" si="523"/>
        <v>0</v>
      </c>
      <c r="BK493" s="176">
        <f t="shared" si="523"/>
        <v>0</v>
      </c>
      <c r="BL493" s="176">
        <f t="shared" si="523"/>
        <v>0</v>
      </c>
      <c r="BM493" s="176">
        <f t="shared" si="523"/>
        <v>0</v>
      </c>
      <c r="BN493" s="176">
        <f t="shared" si="523"/>
        <v>0</v>
      </c>
      <c r="BO493" s="176">
        <f t="shared" si="523"/>
        <v>0</v>
      </c>
      <c r="BP493" s="176">
        <f t="shared" si="523"/>
        <v>0</v>
      </c>
      <c r="BQ493" s="176">
        <f t="shared" si="523"/>
        <v>0</v>
      </c>
      <c r="BR493" s="176">
        <f t="shared" si="523"/>
        <v>0</v>
      </c>
      <c r="BS493" s="176">
        <f t="shared" si="523"/>
        <v>0</v>
      </c>
      <c r="BT493" s="176">
        <f t="shared" si="523"/>
        <v>0</v>
      </c>
      <c r="BU493" s="176">
        <f t="shared" si="523"/>
        <v>0</v>
      </c>
      <c r="BV493" s="176">
        <f t="shared" si="523"/>
        <v>0</v>
      </c>
      <c r="BW493" s="176">
        <f t="shared" si="527"/>
        <v>0</v>
      </c>
      <c r="BX493" s="176">
        <f t="shared" si="527"/>
        <v>0</v>
      </c>
      <c r="BY493" s="176">
        <f t="shared" si="527"/>
        <v>0</v>
      </c>
      <c r="BZ493" s="176">
        <f t="shared" si="527"/>
        <v>0</v>
      </c>
      <c r="CA493" s="176">
        <f t="shared" si="527"/>
        <v>0</v>
      </c>
      <c r="CB493" s="176">
        <f t="shared" si="527"/>
        <v>0</v>
      </c>
      <c r="CC493" s="176">
        <f t="shared" si="527"/>
        <v>0</v>
      </c>
      <c r="CD493" s="176">
        <f t="shared" si="527"/>
        <v>0</v>
      </c>
      <c r="CE493" s="176">
        <f t="shared" si="527"/>
        <v>0</v>
      </c>
      <c r="CF493" s="176">
        <f t="shared" si="527"/>
        <v>0</v>
      </c>
      <c r="CG493" s="176">
        <f t="shared" si="527"/>
        <v>0</v>
      </c>
      <c r="CH493" s="176">
        <f t="shared" si="527"/>
        <v>0</v>
      </c>
      <c r="CI493" s="176">
        <f t="shared" si="527"/>
        <v>0</v>
      </c>
      <c r="CJ493" s="176">
        <f t="shared" si="527"/>
        <v>0</v>
      </c>
      <c r="CK493" s="176">
        <f t="shared" si="527"/>
        <v>0</v>
      </c>
      <c r="CL493" s="176">
        <f t="shared" si="527"/>
        <v>0</v>
      </c>
      <c r="CM493" s="176">
        <f t="shared" si="528"/>
        <v>0</v>
      </c>
      <c r="CN493" s="176">
        <f t="shared" si="528"/>
        <v>0</v>
      </c>
      <c r="CO493" s="176">
        <f t="shared" si="528"/>
        <v>0</v>
      </c>
      <c r="CP493" s="176">
        <f t="shared" si="528"/>
        <v>0</v>
      </c>
      <c r="CQ493" s="176">
        <f t="shared" si="528"/>
        <v>0</v>
      </c>
      <c r="CR493" s="176">
        <f t="shared" si="528"/>
        <v>0</v>
      </c>
      <c r="CS493" s="176">
        <f t="shared" si="528"/>
        <v>0</v>
      </c>
      <c r="CT493" s="176">
        <f t="shared" si="528"/>
        <v>0</v>
      </c>
      <c r="CU493" s="176">
        <f t="shared" si="528"/>
        <v>0</v>
      </c>
      <c r="CV493" s="176">
        <f t="shared" si="528"/>
        <v>0</v>
      </c>
      <c r="CW493" s="176">
        <f t="shared" si="519"/>
        <v>0</v>
      </c>
      <c r="CX493" s="176">
        <f t="shared" si="519"/>
        <v>0</v>
      </c>
      <c r="CY493" s="176">
        <f t="shared" si="519"/>
        <v>0</v>
      </c>
      <c r="CZ493" s="176">
        <f t="shared" si="519"/>
        <v>0</v>
      </c>
      <c r="DA493" s="176">
        <f t="shared" si="519"/>
        <v>0</v>
      </c>
      <c r="DB493" s="176">
        <f t="shared" si="519"/>
        <v>0</v>
      </c>
      <c r="DC493" s="176">
        <f t="shared" si="519"/>
        <v>0</v>
      </c>
      <c r="DD493" s="176">
        <f t="shared" si="519"/>
        <v>0</v>
      </c>
      <c r="DE493" s="176">
        <f t="shared" si="519"/>
        <v>0</v>
      </c>
      <c r="DF493" s="176">
        <f t="shared" si="519"/>
        <v>0</v>
      </c>
    </row>
    <row r="494" spans="2:110" ht="12.75" customHeight="1" x14ac:dyDescent="0.25">
      <c r="B494" s="174"/>
      <c r="C494" s="174"/>
      <c r="D494" s="174">
        <f t="shared" si="504"/>
        <v>0</v>
      </c>
      <c r="E494"/>
      <c r="F494"/>
      <c r="G494" s="177">
        <v>481</v>
      </c>
      <c r="H494" s="176">
        <f t="shared" si="505"/>
        <v>74.57993770980805</v>
      </c>
      <c r="I494" s="176">
        <f t="shared" si="506"/>
        <v>0</v>
      </c>
      <c r="K494" s="176">
        <f t="shared" si="524"/>
        <v>0</v>
      </c>
      <c r="L494" s="176">
        <f t="shared" si="524"/>
        <v>0</v>
      </c>
      <c r="M494" s="176">
        <f t="shared" si="524"/>
        <v>0</v>
      </c>
      <c r="N494" s="176">
        <f t="shared" si="524"/>
        <v>0</v>
      </c>
      <c r="O494" s="176">
        <f t="shared" si="524"/>
        <v>0</v>
      </c>
      <c r="P494" s="176">
        <f t="shared" si="524"/>
        <v>0</v>
      </c>
      <c r="Q494" s="176">
        <f t="shared" si="524"/>
        <v>0</v>
      </c>
      <c r="R494" s="176">
        <f t="shared" si="524"/>
        <v>0</v>
      </c>
      <c r="S494" s="176">
        <f t="shared" si="524"/>
        <v>0</v>
      </c>
      <c r="T494" s="176">
        <f t="shared" si="524"/>
        <v>0</v>
      </c>
      <c r="U494" s="176">
        <f t="shared" si="524"/>
        <v>0</v>
      </c>
      <c r="V494" s="176">
        <f t="shared" si="524"/>
        <v>0</v>
      </c>
      <c r="W494" s="176">
        <f t="shared" si="524"/>
        <v>0</v>
      </c>
      <c r="X494" s="176">
        <f t="shared" si="524"/>
        <v>0</v>
      </c>
      <c r="Y494" s="176">
        <f t="shared" si="524"/>
        <v>0</v>
      </c>
      <c r="Z494" s="176">
        <f t="shared" si="524"/>
        <v>0</v>
      </c>
      <c r="AA494" s="176">
        <f t="shared" si="525"/>
        <v>0</v>
      </c>
      <c r="AB494" s="176">
        <f t="shared" si="525"/>
        <v>0</v>
      </c>
      <c r="AC494" s="176">
        <f t="shared" si="525"/>
        <v>0</v>
      </c>
      <c r="AD494" s="176">
        <f t="shared" si="525"/>
        <v>0</v>
      </c>
      <c r="AE494" s="176">
        <f t="shared" si="525"/>
        <v>0</v>
      </c>
      <c r="AF494" s="176">
        <f t="shared" si="525"/>
        <v>0</v>
      </c>
      <c r="AG494" s="176">
        <f t="shared" si="525"/>
        <v>0</v>
      </c>
      <c r="AH494" s="176">
        <f t="shared" si="525"/>
        <v>0</v>
      </c>
      <c r="AI494" s="176">
        <f t="shared" si="525"/>
        <v>0</v>
      </c>
      <c r="AJ494" s="176">
        <f t="shared" si="525"/>
        <v>0</v>
      </c>
      <c r="AK494" s="176">
        <f t="shared" si="525"/>
        <v>0</v>
      </c>
      <c r="AL494" s="176">
        <f t="shared" si="525"/>
        <v>0</v>
      </c>
      <c r="AM494" s="176">
        <f t="shared" si="525"/>
        <v>0</v>
      </c>
      <c r="AN494" s="176">
        <f t="shared" si="525"/>
        <v>0</v>
      </c>
      <c r="AO494" s="176">
        <f t="shared" si="525"/>
        <v>0</v>
      </c>
      <c r="AP494" s="176">
        <f t="shared" si="525"/>
        <v>0</v>
      </c>
      <c r="AQ494" s="176">
        <f t="shared" si="530"/>
        <v>0</v>
      </c>
      <c r="AR494" s="176">
        <f t="shared" si="530"/>
        <v>0</v>
      </c>
      <c r="AS494" s="176">
        <f t="shared" si="530"/>
        <v>0</v>
      </c>
      <c r="AT494" s="176">
        <f t="shared" si="530"/>
        <v>0</v>
      </c>
      <c r="AU494" s="176">
        <f t="shared" si="530"/>
        <v>0</v>
      </c>
      <c r="AV494" s="176">
        <f t="shared" si="530"/>
        <v>0</v>
      </c>
      <c r="AW494" s="176">
        <f t="shared" si="530"/>
        <v>0</v>
      </c>
      <c r="AX494" s="176">
        <f t="shared" si="530"/>
        <v>0</v>
      </c>
      <c r="AY494" s="176">
        <f t="shared" si="530"/>
        <v>0</v>
      </c>
      <c r="AZ494" s="176">
        <f t="shared" si="530"/>
        <v>0</v>
      </c>
      <c r="BA494" s="176">
        <f t="shared" si="530"/>
        <v>0</v>
      </c>
      <c r="BB494" s="176">
        <f t="shared" si="530"/>
        <v>0</v>
      </c>
      <c r="BC494" s="176">
        <f t="shared" si="530"/>
        <v>0</v>
      </c>
      <c r="BD494" s="176">
        <f t="shared" si="530"/>
        <v>0</v>
      </c>
      <c r="BE494" s="176">
        <f t="shared" si="530"/>
        <v>0</v>
      </c>
      <c r="BF494" s="176">
        <f t="shared" si="530"/>
        <v>0</v>
      </c>
      <c r="BG494" s="176">
        <f t="shared" si="523"/>
        <v>0</v>
      </c>
      <c r="BH494" s="176">
        <f t="shared" si="523"/>
        <v>0</v>
      </c>
      <c r="BI494" s="176">
        <f t="shared" si="523"/>
        <v>0</v>
      </c>
      <c r="BJ494" s="176">
        <f t="shared" si="523"/>
        <v>0</v>
      </c>
      <c r="BK494" s="176">
        <f t="shared" si="523"/>
        <v>0</v>
      </c>
      <c r="BL494" s="176">
        <f t="shared" si="523"/>
        <v>0</v>
      </c>
      <c r="BM494" s="176">
        <f t="shared" si="523"/>
        <v>0</v>
      </c>
      <c r="BN494" s="176">
        <f t="shared" si="523"/>
        <v>0</v>
      </c>
      <c r="BO494" s="176">
        <f t="shared" si="523"/>
        <v>0</v>
      </c>
      <c r="BP494" s="176">
        <f t="shared" si="523"/>
        <v>0</v>
      </c>
      <c r="BQ494" s="176">
        <f t="shared" si="523"/>
        <v>0</v>
      </c>
      <c r="BR494" s="176">
        <f t="shared" si="523"/>
        <v>0</v>
      </c>
      <c r="BS494" s="176">
        <f t="shared" si="523"/>
        <v>0</v>
      </c>
      <c r="BT494" s="176">
        <f t="shared" si="523"/>
        <v>0</v>
      </c>
      <c r="BU494" s="176">
        <f t="shared" si="523"/>
        <v>0</v>
      </c>
      <c r="BV494" s="176">
        <f t="shared" si="523"/>
        <v>0</v>
      </c>
      <c r="BW494" s="176">
        <f t="shared" si="527"/>
        <v>0</v>
      </c>
      <c r="BX494" s="176">
        <f t="shared" si="527"/>
        <v>0</v>
      </c>
      <c r="BY494" s="176">
        <f t="shared" si="527"/>
        <v>0</v>
      </c>
      <c r="BZ494" s="176">
        <f t="shared" si="527"/>
        <v>0</v>
      </c>
      <c r="CA494" s="176">
        <f t="shared" si="527"/>
        <v>0</v>
      </c>
      <c r="CB494" s="176">
        <f t="shared" si="527"/>
        <v>0</v>
      </c>
      <c r="CC494" s="176">
        <f t="shared" si="527"/>
        <v>0</v>
      </c>
      <c r="CD494" s="176">
        <f t="shared" si="527"/>
        <v>0</v>
      </c>
      <c r="CE494" s="176">
        <f t="shared" si="527"/>
        <v>0</v>
      </c>
      <c r="CF494" s="176">
        <f t="shared" si="527"/>
        <v>0</v>
      </c>
      <c r="CG494" s="176">
        <f t="shared" si="527"/>
        <v>0</v>
      </c>
      <c r="CH494" s="176">
        <f t="shared" si="527"/>
        <v>0</v>
      </c>
      <c r="CI494" s="176">
        <f t="shared" si="527"/>
        <v>0</v>
      </c>
      <c r="CJ494" s="176">
        <f t="shared" si="527"/>
        <v>0</v>
      </c>
      <c r="CK494" s="176">
        <f t="shared" si="527"/>
        <v>0</v>
      </c>
      <c r="CL494" s="176">
        <f t="shared" si="527"/>
        <v>0</v>
      </c>
      <c r="CM494" s="176">
        <f t="shared" si="528"/>
        <v>0</v>
      </c>
      <c r="CN494" s="176">
        <f t="shared" si="528"/>
        <v>0</v>
      </c>
      <c r="CO494" s="176">
        <f t="shared" si="528"/>
        <v>0</v>
      </c>
      <c r="CP494" s="176">
        <f t="shared" si="528"/>
        <v>0</v>
      </c>
      <c r="CQ494" s="176">
        <f t="shared" si="528"/>
        <v>0</v>
      </c>
      <c r="CR494" s="176">
        <f t="shared" si="528"/>
        <v>0</v>
      </c>
      <c r="CS494" s="176">
        <f t="shared" si="528"/>
        <v>0</v>
      </c>
      <c r="CT494" s="176">
        <f t="shared" si="528"/>
        <v>0</v>
      </c>
      <c r="CU494" s="176">
        <f t="shared" si="528"/>
        <v>0</v>
      </c>
      <c r="CV494" s="176">
        <f t="shared" si="528"/>
        <v>0</v>
      </c>
      <c r="CW494" s="176">
        <f t="shared" si="519"/>
        <v>0</v>
      </c>
      <c r="CX494" s="176">
        <f t="shared" si="519"/>
        <v>0</v>
      </c>
      <c r="CY494" s="176">
        <f t="shared" si="519"/>
        <v>0</v>
      </c>
      <c r="CZ494" s="176">
        <f t="shared" si="519"/>
        <v>0</v>
      </c>
      <c r="DA494" s="176">
        <f t="shared" si="519"/>
        <v>0</v>
      </c>
      <c r="DB494" s="176">
        <f t="shared" si="519"/>
        <v>0</v>
      </c>
      <c r="DC494" s="176">
        <f t="shared" si="519"/>
        <v>0</v>
      </c>
      <c r="DD494" s="176">
        <f t="shared" si="519"/>
        <v>0</v>
      </c>
      <c r="DE494" s="176">
        <f t="shared" si="519"/>
        <v>0</v>
      </c>
      <c r="DF494" s="176">
        <f t="shared" si="519"/>
        <v>0</v>
      </c>
    </row>
    <row r="495" spans="2:110" ht="12.75" customHeight="1" x14ac:dyDescent="0.25">
      <c r="B495" s="174"/>
      <c r="C495" s="174"/>
      <c r="D495" s="174">
        <f t="shared" si="504"/>
        <v>0</v>
      </c>
      <c r="E495"/>
      <c r="F495"/>
      <c r="G495" s="177">
        <v>482</v>
      </c>
      <c r="H495" s="176">
        <f t="shared" si="505"/>
        <v>74.734989555358595</v>
      </c>
      <c r="I495" s="176">
        <f t="shared" si="506"/>
        <v>0</v>
      </c>
      <c r="K495" s="176">
        <f t="shared" si="524"/>
        <v>0</v>
      </c>
      <c r="L495" s="176">
        <f t="shared" si="524"/>
        <v>0</v>
      </c>
      <c r="M495" s="176">
        <f t="shared" si="524"/>
        <v>0</v>
      </c>
      <c r="N495" s="176">
        <f t="shared" si="524"/>
        <v>0</v>
      </c>
      <c r="O495" s="176">
        <f t="shared" si="524"/>
        <v>0</v>
      </c>
      <c r="P495" s="176">
        <f t="shared" si="524"/>
        <v>0</v>
      </c>
      <c r="Q495" s="176">
        <f t="shared" si="524"/>
        <v>0</v>
      </c>
      <c r="R495" s="176">
        <f t="shared" si="524"/>
        <v>0</v>
      </c>
      <c r="S495" s="176">
        <f t="shared" si="524"/>
        <v>0</v>
      </c>
      <c r="T495" s="176">
        <f t="shared" si="524"/>
        <v>0</v>
      </c>
      <c r="U495" s="176">
        <f t="shared" si="524"/>
        <v>0</v>
      </c>
      <c r="V495" s="176">
        <f t="shared" si="524"/>
        <v>0</v>
      </c>
      <c r="W495" s="176">
        <f t="shared" si="524"/>
        <v>0</v>
      </c>
      <c r="X495" s="176">
        <f t="shared" si="524"/>
        <v>0</v>
      </c>
      <c r="Y495" s="176">
        <f t="shared" si="524"/>
        <v>0</v>
      </c>
      <c r="Z495" s="176">
        <f t="shared" si="524"/>
        <v>0</v>
      </c>
      <c r="AA495" s="176">
        <f t="shared" si="525"/>
        <v>0</v>
      </c>
      <c r="AB495" s="176">
        <f t="shared" si="525"/>
        <v>0</v>
      </c>
      <c r="AC495" s="176">
        <f t="shared" si="525"/>
        <v>0</v>
      </c>
      <c r="AD495" s="176">
        <f t="shared" si="525"/>
        <v>0</v>
      </c>
      <c r="AE495" s="176">
        <f t="shared" si="525"/>
        <v>0</v>
      </c>
      <c r="AF495" s="176">
        <f t="shared" si="525"/>
        <v>0</v>
      </c>
      <c r="AG495" s="176">
        <f t="shared" si="525"/>
        <v>0</v>
      </c>
      <c r="AH495" s="176">
        <f t="shared" si="525"/>
        <v>0</v>
      </c>
      <c r="AI495" s="176">
        <f t="shared" si="525"/>
        <v>0</v>
      </c>
      <c r="AJ495" s="176">
        <f t="shared" si="525"/>
        <v>0</v>
      </c>
      <c r="AK495" s="176">
        <f t="shared" si="525"/>
        <v>0</v>
      </c>
      <c r="AL495" s="176">
        <f t="shared" si="525"/>
        <v>0</v>
      </c>
      <c r="AM495" s="176">
        <f t="shared" si="525"/>
        <v>0</v>
      </c>
      <c r="AN495" s="176">
        <f t="shared" si="525"/>
        <v>0</v>
      </c>
      <c r="AO495" s="176">
        <f t="shared" si="525"/>
        <v>0</v>
      </c>
      <c r="AP495" s="176">
        <f t="shared" si="525"/>
        <v>0</v>
      </c>
      <c r="AQ495" s="176">
        <f t="shared" si="530"/>
        <v>0</v>
      </c>
      <c r="AR495" s="176">
        <f t="shared" si="530"/>
        <v>0</v>
      </c>
      <c r="AS495" s="176">
        <f t="shared" si="530"/>
        <v>0</v>
      </c>
      <c r="AT495" s="176">
        <f t="shared" si="530"/>
        <v>0</v>
      </c>
      <c r="AU495" s="176">
        <f t="shared" si="530"/>
        <v>0</v>
      </c>
      <c r="AV495" s="176">
        <f t="shared" si="530"/>
        <v>0</v>
      </c>
      <c r="AW495" s="176">
        <f t="shared" si="530"/>
        <v>0</v>
      </c>
      <c r="AX495" s="176">
        <f t="shared" si="530"/>
        <v>0</v>
      </c>
      <c r="AY495" s="176">
        <f t="shared" si="530"/>
        <v>0</v>
      </c>
      <c r="AZ495" s="176">
        <f t="shared" si="530"/>
        <v>0</v>
      </c>
      <c r="BA495" s="176">
        <f t="shared" si="530"/>
        <v>0</v>
      </c>
      <c r="BB495" s="176">
        <f t="shared" si="530"/>
        <v>0</v>
      </c>
      <c r="BC495" s="176">
        <f t="shared" si="530"/>
        <v>0</v>
      </c>
      <c r="BD495" s="176">
        <f t="shared" si="530"/>
        <v>0</v>
      </c>
      <c r="BE495" s="176">
        <f t="shared" si="530"/>
        <v>0</v>
      </c>
      <c r="BF495" s="176">
        <f t="shared" si="530"/>
        <v>0</v>
      </c>
      <c r="BG495" s="176">
        <f t="shared" si="523"/>
        <v>0</v>
      </c>
      <c r="BH495" s="176">
        <f t="shared" si="523"/>
        <v>0</v>
      </c>
      <c r="BI495" s="176">
        <f t="shared" si="523"/>
        <v>0</v>
      </c>
      <c r="BJ495" s="176">
        <f t="shared" si="523"/>
        <v>0</v>
      </c>
      <c r="BK495" s="176">
        <f t="shared" si="523"/>
        <v>0</v>
      </c>
      <c r="BL495" s="176">
        <f t="shared" si="523"/>
        <v>0</v>
      </c>
      <c r="BM495" s="176">
        <f t="shared" si="523"/>
        <v>0</v>
      </c>
      <c r="BN495" s="176">
        <f t="shared" si="523"/>
        <v>0</v>
      </c>
      <c r="BO495" s="176">
        <f t="shared" si="523"/>
        <v>0</v>
      </c>
      <c r="BP495" s="176">
        <f t="shared" si="523"/>
        <v>0</v>
      </c>
      <c r="BQ495" s="176">
        <f t="shared" si="523"/>
        <v>0</v>
      </c>
      <c r="BR495" s="176">
        <f t="shared" si="523"/>
        <v>0</v>
      </c>
      <c r="BS495" s="176">
        <f t="shared" si="523"/>
        <v>0</v>
      </c>
      <c r="BT495" s="176">
        <f t="shared" si="523"/>
        <v>0</v>
      </c>
      <c r="BU495" s="176">
        <f t="shared" si="523"/>
        <v>0</v>
      </c>
      <c r="BV495" s="176">
        <f t="shared" ref="BV495" si="531">+NORMDIST($H495,BV$12,BV$13,FALSE)</f>
        <v>0</v>
      </c>
      <c r="BW495" s="176">
        <f t="shared" si="527"/>
        <v>0</v>
      </c>
      <c r="BX495" s="176">
        <f t="shared" si="527"/>
        <v>0</v>
      </c>
      <c r="BY495" s="176">
        <f t="shared" si="527"/>
        <v>0</v>
      </c>
      <c r="BZ495" s="176">
        <f t="shared" si="527"/>
        <v>0</v>
      </c>
      <c r="CA495" s="176">
        <f t="shared" si="527"/>
        <v>0</v>
      </c>
      <c r="CB495" s="176">
        <f t="shared" si="527"/>
        <v>0</v>
      </c>
      <c r="CC495" s="176">
        <f t="shared" si="527"/>
        <v>0</v>
      </c>
      <c r="CD495" s="176">
        <f t="shared" si="527"/>
        <v>0</v>
      </c>
      <c r="CE495" s="176">
        <f t="shared" si="527"/>
        <v>0</v>
      </c>
      <c r="CF495" s="176">
        <f t="shared" si="527"/>
        <v>0</v>
      </c>
      <c r="CG495" s="176">
        <f t="shared" si="527"/>
        <v>0</v>
      </c>
      <c r="CH495" s="176">
        <f t="shared" si="527"/>
        <v>0</v>
      </c>
      <c r="CI495" s="176">
        <f t="shared" si="527"/>
        <v>0</v>
      </c>
      <c r="CJ495" s="176">
        <f t="shared" si="527"/>
        <v>0</v>
      </c>
      <c r="CK495" s="176">
        <f t="shared" si="527"/>
        <v>0</v>
      </c>
      <c r="CL495" s="176">
        <f t="shared" si="527"/>
        <v>0</v>
      </c>
      <c r="CM495" s="176">
        <f t="shared" si="528"/>
        <v>0</v>
      </c>
      <c r="CN495" s="176">
        <f t="shared" si="528"/>
        <v>0</v>
      </c>
      <c r="CO495" s="176">
        <f t="shared" si="528"/>
        <v>0</v>
      </c>
      <c r="CP495" s="176">
        <f t="shared" si="528"/>
        <v>0</v>
      </c>
      <c r="CQ495" s="176">
        <f t="shared" si="528"/>
        <v>0</v>
      </c>
      <c r="CR495" s="176">
        <f t="shared" si="528"/>
        <v>0</v>
      </c>
      <c r="CS495" s="176">
        <f t="shared" si="528"/>
        <v>0</v>
      </c>
      <c r="CT495" s="176">
        <f t="shared" si="528"/>
        <v>0</v>
      </c>
      <c r="CU495" s="176">
        <f t="shared" si="528"/>
        <v>0</v>
      </c>
      <c r="CV495" s="176">
        <f t="shared" si="528"/>
        <v>0</v>
      </c>
      <c r="CW495" s="176">
        <f t="shared" si="519"/>
        <v>0</v>
      </c>
      <c r="CX495" s="176">
        <f t="shared" si="519"/>
        <v>0</v>
      </c>
      <c r="CY495" s="176">
        <f t="shared" si="519"/>
        <v>0</v>
      </c>
      <c r="CZ495" s="176">
        <f t="shared" si="519"/>
        <v>0</v>
      </c>
      <c r="DA495" s="176">
        <f t="shared" si="519"/>
        <v>0</v>
      </c>
      <c r="DB495" s="176">
        <f t="shared" si="519"/>
        <v>0</v>
      </c>
      <c r="DC495" s="176">
        <f t="shared" si="519"/>
        <v>0</v>
      </c>
      <c r="DD495" s="176">
        <f t="shared" si="519"/>
        <v>0</v>
      </c>
      <c r="DE495" s="176">
        <f t="shared" si="519"/>
        <v>0</v>
      </c>
      <c r="DF495" s="176">
        <f t="shared" si="519"/>
        <v>0</v>
      </c>
    </row>
    <row r="496" spans="2:110" ht="12.75" customHeight="1" x14ac:dyDescent="0.25">
      <c r="B496" s="174"/>
      <c r="C496" s="174"/>
      <c r="D496" s="174">
        <f t="shared" si="504"/>
        <v>0</v>
      </c>
      <c r="E496"/>
      <c r="F496"/>
      <c r="G496" s="177">
        <v>483</v>
      </c>
      <c r="H496" s="176">
        <f t="shared" si="505"/>
        <v>74.890041400909126</v>
      </c>
      <c r="I496" s="176">
        <f t="shared" si="506"/>
        <v>0</v>
      </c>
      <c r="K496" s="176">
        <f t="shared" si="524"/>
        <v>0</v>
      </c>
      <c r="L496" s="176">
        <f t="shared" si="524"/>
        <v>0</v>
      </c>
      <c r="M496" s="176">
        <f t="shared" si="524"/>
        <v>0</v>
      </c>
      <c r="N496" s="176">
        <f t="shared" si="524"/>
        <v>0</v>
      </c>
      <c r="O496" s="176">
        <f t="shared" si="524"/>
        <v>0</v>
      </c>
      <c r="P496" s="176">
        <f t="shared" si="524"/>
        <v>0</v>
      </c>
      <c r="Q496" s="176">
        <f t="shared" si="524"/>
        <v>0</v>
      </c>
      <c r="R496" s="176">
        <f t="shared" si="524"/>
        <v>0</v>
      </c>
      <c r="S496" s="176">
        <f t="shared" si="524"/>
        <v>0</v>
      </c>
      <c r="T496" s="176">
        <f t="shared" si="524"/>
        <v>0</v>
      </c>
      <c r="U496" s="176">
        <f t="shared" si="524"/>
        <v>0</v>
      </c>
      <c r="V496" s="176">
        <f t="shared" si="524"/>
        <v>0</v>
      </c>
      <c r="W496" s="176">
        <f t="shared" si="524"/>
        <v>0</v>
      </c>
      <c r="X496" s="176">
        <f t="shared" si="524"/>
        <v>0</v>
      </c>
      <c r="Y496" s="176">
        <f t="shared" si="524"/>
        <v>0</v>
      </c>
      <c r="Z496" s="176">
        <f t="shared" ref="Z496" si="532">+NORMDIST($H496,Z$12,Z$13,FALSE)</f>
        <v>0</v>
      </c>
      <c r="AA496" s="176">
        <f t="shared" si="525"/>
        <v>0</v>
      </c>
      <c r="AB496" s="176">
        <f t="shared" si="525"/>
        <v>0</v>
      </c>
      <c r="AC496" s="176">
        <f t="shared" si="525"/>
        <v>0</v>
      </c>
      <c r="AD496" s="176">
        <f t="shared" si="525"/>
        <v>0</v>
      </c>
      <c r="AE496" s="176">
        <f t="shared" si="525"/>
        <v>0</v>
      </c>
      <c r="AF496" s="176">
        <f t="shared" si="525"/>
        <v>0</v>
      </c>
      <c r="AG496" s="176">
        <f t="shared" si="525"/>
        <v>0</v>
      </c>
      <c r="AH496" s="176">
        <f t="shared" si="525"/>
        <v>0</v>
      </c>
      <c r="AI496" s="176">
        <f t="shared" si="525"/>
        <v>0</v>
      </c>
      <c r="AJ496" s="176">
        <f t="shared" si="525"/>
        <v>0</v>
      </c>
      <c r="AK496" s="176">
        <f t="shared" si="525"/>
        <v>0</v>
      </c>
      <c r="AL496" s="176">
        <f t="shared" si="525"/>
        <v>0</v>
      </c>
      <c r="AM496" s="176">
        <f t="shared" si="525"/>
        <v>0</v>
      </c>
      <c r="AN496" s="176">
        <f t="shared" si="525"/>
        <v>0</v>
      </c>
      <c r="AO496" s="176">
        <f t="shared" si="525"/>
        <v>0</v>
      </c>
      <c r="AP496" s="176">
        <f t="shared" ref="AP496" si="533">+NORMDIST($H496,AP$12,AP$13,FALSE)</f>
        <v>0</v>
      </c>
      <c r="AQ496" s="176">
        <f t="shared" si="530"/>
        <v>0</v>
      </c>
      <c r="AR496" s="176">
        <f t="shared" si="530"/>
        <v>0</v>
      </c>
      <c r="AS496" s="176">
        <f t="shared" si="530"/>
        <v>0</v>
      </c>
      <c r="AT496" s="176">
        <f t="shared" si="530"/>
        <v>0</v>
      </c>
      <c r="AU496" s="176">
        <f t="shared" si="530"/>
        <v>0</v>
      </c>
      <c r="AV496" s="176">
        <f t="shared" si="530"/>
        <v>0</v>
      </c>
      <c r="AW496" s="176">
        <f t="shared" si="530"/>
        <v>0</v>
      </c>
      <c r="AX496" s="176">
        <f t="shared" si="530"/>
        <v>0</v>
      </c>
      <c r="AY496" s="176">
        <f t="shared" si="530"/>
        <v>0</v>
      </c>
      <c r="AZ496" s="176">
        <f t="shared" si="530"/>
        <v>0</v>
      </c>
      <c r="BA496" s="176">
        <f t="shared" si="530"/>
        <v>0</v>
      </c>
      <c r="BB496" s="176">
        <f t="shared" si="530"/>
        <v>0</v>
      </c>
      <c r="BC496" s="176">
        <f t="shared" si="530"/>
        <v>0</v>
      </c>
      <c r="BD496" s="176">
        <f t="shared" si="530"/>
        <v>0</v>
      </c>
      <c r="BE496" s="176">
        <f t="shared" si="530"/>
        <v>0</v>
      </c>
      <c r="BF496" s="176">
        <f t="shared" si="530"/>
        <v>0</v>
      </c>
      <c r="BG496" s="176">
        <f t="shared" ref="BG496:BV511" si="534">+NORMDIST($H496,BG$12,BG$13,FALSE)</f>
        <v>0</v>
      </c>
      <c r="BH496" s="176">
        <f t="shared" si="534"/>
        <v>0</v>
      </c>
      <c r="BI496" s="176">
        <f t="shared" si="534"/>
        <v>0</v>
      </c>
      <c r="BJ496" s="176">
        <f t="shared" si="534"/>
        <v>0</v>
      </c>
      <c r="BK496" s="176">
        <f t="shared" si="534"/>
        <v>0</v>
      </c>
      <c r="BL496" s="176">
        <f t="shared" si="534"/>
        <v>0</v>
      </c>
      <c r="BM496" s="176">
        <f t="shared" si="534"/>
        <v>0</v>
      </c>
      <c r="BN496" s="176">
        <f t="shared" si="534"/>
        <v>0</v>
      </c>
      <c r="BO496" s="176">
        <f t="shared" si="534"/>
        <v>0</v>
      </c>
      <c r="BP496" s="176">
        <f t="shared" si="534"/>
        <v>0</v>
      </c>
      <c r="BQ496" s="176">
        <f t="shared" si="534"/>
        <v>0</v>
      </c>
      <c r="BR496" s="176">
        <f t="shared" si="534"/>
        <v>0</v>
      </c>
      <c r="BS496" s="176">
        <f t="shared" si="534"/>
        <v>0</v>
      </c>
      <c r="BT496" s="176">
        <f t="shared" si="534"/>
        <v>0</v>
      </c>
      <c r="BU496" s="176">
        <f t="shared" si="534"/>
        <v>0</v>
      </c>
      <c r="BV496" s="176">
        <f t="shared" si="534"/>
        <v>0</v>
      </c>
      <c r="BW496" s="176">
        <f t="shared" si="527"/>
        <v>0</v>
      </c>
      <c r="BX496" s="176">
        <f t="shared" si="527"/>
        <v>0</v>
      </c>
      <c r="BY496" s="176">
        <f t="shared" si="527"/>
        <v>0</v>
      </c>
      <c r="BZ496" s="176">
        <f t="shared" si="527"/>
        <v>0</v>
      </c>
      <c r="CA496" s="176">
        <f t="shared" si="527"/>
        <v>0</v>
      </c>
      <c r="CB496" s="176">
        <f t="shared" si="527"/>
        <v>0</v>
      </c>
      <c r="CC496" s="176">
        <f t="shared" si="527"/>
        <v>0</v>
      </c>
      <c r="CD496" s="176">
        <f t="shared" si="527"/>
        <v>0</v>
      </c>
      <c r="CE496" s="176">
        <f t="shared" si="527"/>
        <v>0</v>
      </c>
      <c r="CF496" s="176">
        <f t="shared" si="527"/>
        <v>0</v>
      </c>
      <c r="CG496" s="176">
        <f t="shared" si="527"/>
        <v>0</v>
      </c>
      <c r="CH496" s="176">
        <f t="shared" si="527"/>
        <v>0</v>
      </c>
      <c r="CI496" s="176">
        <f t="shared" si="527"/>
        <v>0</v>
      </c>
      <c r="CJ496" s="176">
        <f t="shared" si="527"/>
        <v>0</v>
      </c>
      <c r="CK496" s="176">
        <f t="shared" si="527"/>
        <v>0</v>
      </c>
      <c r="CL496" s="176">
        <f t="shared" si="527"/>
        <v>0</v>
      </c>
      <c r="CM496" s="176">
        <f t="shared" si="528"/>
        <v>0</v>
      </c>
      <c r="CN496" s="176">
        <f t="shared" si="528"/>
        <v>0</v>
      </c>
      <c r="CO496" s="176">
        <f t="shared" si="528"/>
        <v>0</v>
      </c>
      <c r="CP496" s="176">
        <f t="shared" si="528"/>
        <v>0</v>
      </c>
      <c r="CQ496" s="176">
        <f t="shared" si="528"/>
        <v>0</v>
      </c>
      <c r="CR496" s="176">
        <f t="shared" si="528"/>
        <v>0</v>
      </c>
      <c r="CS496" s="176">
        <f t="shared" si="528"/>
        <v>0</v>
      </c>
      <c r="CT496" s="176">
        <f t="shared" si="528"/>
        <v>0</v>
      </c>
      <c r="CU496" s="176">
        <f t="shared" si="528"/>
        <v>0</v>
      </c>
      <c r="CV496" s="176">
        <f t="shared" si="528"/>
        <v>0</v>
      </c>
      <c r="CW496" s="176">
        <f t="shared" si="519"/>
        <v>0</v>
      </c>
      <c r="CX496" s="176">
        <f t="shared" si="519"/>
        <v>0</v>
      </c>
      <c r="CY496" s="176">
        <f t="shared" si="519"/>
        <v>0</v>
      </c>
      <c r="CZ496" s="176">
        <f t="shared" si="519"/>
        <v>0</v>
      </c>
      <c r="DA496" s="176">
        <f t="shared" si="519"/>
        <v>0</v>
      </c>
      <c r="DB496" s="176">
        <f t="shared" si="519"/>
        <v>0</v>
      </c>
      <c r="DC496" s="176">
        <f t="shared" si="519"/>
        <v>0</v>
      </c>
      <c r="DD496" s="176">
        <f t="shared" si="519"/>
        <v>0</v>
      </c>
      <c r="DE496" s="176">
        <f t="shared" si="519"/>
        <v>0</v>
      </c>
      <c r="DF496" s="176">
        <f t="shared" si="519"/>
        <v>0</v>
      </c>
    </row>
    <row r="497" spans="2:110" ht="12.75" customHeight="1" x14ac:dyDescent="0.25">
      <c r="B497" s="174"/>
      <c r="C497" s="174"/>
      <c r="D497" s="174">
        <f t="shared" si="504"/>
        <v>0</v>
      </c>
      <c r="E497"/>
      <c r="F497"/>
      <c r="G497" s="177">
        <v>484</v>
      </c>
      <c r="H497" s="176">
        <f t="shared" si="505"/>
        <v>75.045093246459672</v>
      </c>
      <c r="I497" s="176">
        <f t="shared" si="506"/>
        <v>0</v>
      </c>
      <c r="K497" s="176">
        <f t="shared" ref="K497:Z512" si="535">+NORMDIST($H497,K$12,K$13,FALSE)</f>
        <v>0</v>
      </c>
      <c r="L497" s="176">
        <f t="shared" si="535"/>
        <v>0</v>
      </c>
      <c r="M497" s="176">
        <f t="shared" si="535"/>
        <v>0</v>
      </c>
      <c r="N497" s="176">
        <f t="shared" si="535"/>
        <v>0</v>
      </c>
      <c r="O497" s="176">
        <f t="shared" si="535"/>
        <v>0</v>
      </c>
      <c r="P497" s="176">
        <f t="shared" si="535"/>
        <v>0</v>
      </c>
      <c r="Q497" s="176">
        <f t="shared" si="535"/>
        <v>0</v>
      </c>
      <c r="R497" s="176">
        <f t="shared" si="535"/>
        <v>0</v>
      </c>
      <c r="S497" s="176">
        <f t="shared" si="535"/>
        <v>0</v>
      </c>
      <c r="T497" s="176">
        <f t="shared" si="535"/>
        <v>0</v>
      </c>
      <c r="U497" s="176">
        <f t="shared" si="535"/>
        <v>0</v>
      </c>
      <c r="V497" s="176">
        <f t="shared" si="535"/>
        <v>0</v>
      </c>
      <c r="W497" s="176">
        <f t="shared" si="535"/>
        <v>0</v>
      </c>
      <c r="X497" s="176">
        <f t="shared" si="535"/>
        <v>0</v>
      </c>
      <c r="Y497" s="176">
        <f t="shared" si="535"/>
        <v>0</v>
      </c>
      <c r="Z497" s="176">
        <f t="shared" si="535"/>
        <v>0</v>
      </c>
      <c r="AA497" s="176">
        <f t="shared" ref="AA497:AP512" si="536">+NORMDIST($H497,AA$12,AA$13,FALSE)</f>
        <v>0</v>
      </c>
      <c r="AB497" s="176">
        <f t="shared" si="536"/>
        <v>0</v>
      </c>
      <c r="AC497" s="176">
        <f t="shared" si="536"/>
        <v>0</v>
      </c>
      <c r="AD497" s="176">
        <f t="shared" si="536"/>
        <v>0</v>
      </c>
      <c r="AE497" s="176">
        <f t="shared" si="536"/>
        <v>0</v>
      </c>
      <c r="AF497" s="176">
        <f t="shared" si="536"/>
        <v>0</v>
      </c>
      <c r="AG497" s="176">
        <f t="shared" si="536"/>
        <v>0</v>
      </c>
      <c r="AH497" s="176">
        <f t="shared" si="536"/>
        <v>0</v>
      </c>
      <c r="AI497" s="176">
        <f t="shared" si="536"/>
        <v>0</v>
      </c>
      <c r="AJ497" s="176">
        <f t="shared" si="536"/>
        <v>0</v>
      </c>
      <c r="AK497" s="176">
        <f t="shared" si="536"/>
        <v>0</v>
      </c>
      <c r="AL497" s="176">
        <f t="shared" si="536"/>
        <v>0</v>
      </c>
      <c r="AM497" s="176">
        <f t="shared" si="536"/>
        <v>0</v>
      </c>
      <c r="AN497" s="176">
        <f t="shared" si="536"/>
        <v>0</v>
      </c>
      <c r="AO497" s="176">
        <f t="shared" si="536"/>
        <v>0</v>
      </c>
      <c r="AP497" s="176">
        <f t="shared" si="536"/>
        <v>0</v>
      </c>
      <c r="AQ497" s="176">
        <f t="shared" si="530"/>
        <v>0</v>
      </c>
      <c r="AR497" s="176">
        <f t="shared" si="530"/>
        <v>0</v>
      </c>
      <c r="AS497" s="176">
        <f t="shared" si="530"/>
        <v>0</v>
      </c>
      <c r="AT497" s="176">
        <f t="shared" si="530"/>
        <v>0</v>
      </c>
      <c r="AU497" s="176">
        <f t="shared" si="530"/>
        <v>0</v>
      </c>
      <c r="AV497" s="176">
        <f t="shared" si="530"/>
        <v>0</v>
      </c>
      <c r="AW497" s="176">
        <f t="shared" si="530"/>
        <v>0</v>
      </c>
      <c r="AX497" s="176">
        <f t="shared" si="530"/>
        <v>0</v>
      </c>
      <c r="AY497" s="176">
        <f t="shared" si="530"/>
        <v>0</v>
      </c>
      <c r="AZ497" s="176">
        <f t="shared" si="530"/>
        <v>0</v>
      </c>
      <c r="BA497" s="176">
        <f t="shared" si="530"/>
        <v>0</v>
      </c>
      <c r="BB497" s="176">
        <f t="shared" si="530"/>
        <v>0</v>
      </c>
      <c r="BC497" s="176">
        <f t="shared" si="530"/>
        <v>0</v>
      </c>
      <c r="BD497" s="176">
        <f t="shared" si="530"/>
        <v>0</v>
      </c>
      <c r="BE497" s="176">
        <f t="shared" si="530"/>
        <v>0</v>
      </c>
      <c r="BF497" s="176">
        <f t="shared" si="530"/>
        <v>0</v>
      </c>
      <c r="BG497" s="176">
        <f t="shared" si="534"/>
        <v>0</v>
      </c>
      <c r="BH497" s="176">
        <f t="shared" si="534"/>
        <v>0</v>
      </c>
      <c r="BI497" s="176">
        <f t="shared" si="534"/>
        <v>0</v>
      </c>
      <c r="BJ497" s="176">
        <f t="shared" si="534"/>
        <v>0</v>
      </c>
      <c r="BK497" s="176">
        <f t="shared" si="534"/>
        <v>0</v>
      </c>
      <c r="BL497" s="176">
        <f t="shared" si="534"/>
        <v>0</v>
      </c>
      <c r="BM497" s="176">
        <f t="shared" si="534"/>
        <v>0</v>
      </c>
      <c r="BN497" s="176">
        <f t="shared" si="534"/>
        <v>0</v>
      </c>
      <c r="BO497" s="176">
        <f t="shared" si="534"/>
        <v>0</v>
      </c>
      <c r="BP497" s="176">
        <f t="shared" si="534"/>
        <v>0</v>
      </c>
      <c r="BQ497" s="176">
        <f t="shared" si="534"/>
        <v>0</v>
      </c>
      <c r="BR497" s="176">
        <f t="shared" si="534"/>
        <v>0</v>
      </c>
      <c r="BS497" s="176">
        <f t="shared" si="534"/>
        <v>0</v>
      </c>
      <c r="BT497" s="176">
        <f t="shared" si="534"/>
        <v>0</v>
      </c>
      <c r="BU497" s="176">
        <f t="shared" si="534"/>
        <v>0</v>
      </c>
      <c r="BV497" s="176">
        <f t="shared" si="534"/>
        <v>0</v>
      </c>
      <c r="BW497" s="176">
        <f t="shared" si="527"/>
        <v>0</v>
      </c>
      <c r="BX497" s="176">
        <f t="shared" si="527"/>
        <v>0</v>
      </c>
      <c r="BY497" s="176">
        <f t="shared" si="527"/>
        <v>0</v>
      </c>
      <c r="BZ497" s="176">
        <f t="shared" si="527"/>
        <v>0</v>
      </c>
      <c r="CA497" s="176">
        <f t="shared" si="527"/>
        <v>0</v>
      </c>
      <c r="CB497" s="176">
        <f t="shared" si="527"/>
        <v>0</v>
      </c>
      <c r="CC497" s="176">
        <f t="shared" si="527"/>
        <v>0</v>
      </c>
      <c r="CD497" s="176">
        <f t="shared" si="527"/>
        <v>0</v>
      </c>
      <c r="CE497" s="176">
        <f t="shared" si="527"/>
        <v>0</v>
      </c>
      <c r="CF497" s="176">
        <f t="shared" si="527"/>
        <v>0</v>
      </c>
      <c r="CG497" s="176">
        <f t="shared" si="527"/>
        <v>0</v>
      </c>
      <c r="CH497" s="176">
        <f t="shared" si="527"/>
        <v>0</v>
      </c>
      <c r="CI497" s="176">
        <f t="shared" si="527"/>
        <v>0</v>
      </c>
      <c r="CJ497" s="176">
        <f t="shared" si="527"/>
        <v>0</v>
      </c>
      <c r="CK497" s="176">
        <f t="shared" si="527"/>
        <v>0</v>
      </c>
      <c r="CL497" s="176">
        <f t="shared" si="527"/>
        <v>0</v>
      </c>
      <c r="CM497" s="176">
        <f t="shared" si="528"/>
        <v>0</v>
      </c>
      <c r="CN497" s="176">
        <f t="shared" si="528"/>
        <v>0</v>
      </c>
      <c r="CO497" s="176">
        <f t="shared" si="528"/>
        <v>0</v>
      </c>
      <c r="CP497" s="176">
        <f t="shared" si="528"/>
        <v>0</v>
      </c>
      <c r="CQ497" s="176">
        <f t="shared" si="528"/>
        <v>0</v>
      </c>
      <c r="CR497" s="176">
        <f t="shared" si="528"/>
        <v>0</v>
      </c>
      <c r="CS497" s="176">
        <f t="shared" si="528"/>
        <v>0</v>
      </c>
      <c r="CT497" s="176">
        <f t="shared" si="528"/>
        <v>0</v>
      </c>
      <c r="CU497" s="176">
        <f t="shared" si="528"/>
        <v>0</v>
      </c>
      <c r="CV497" s="176">
        <f t="shared" si="528"/>
        <v>0</v>
      </c>
      <c r="CW497" s="176">
        <f t="shared" si="519"/>
        <v>0</v>
      </c>
      <c r="CX497" s="176">
        <f t="shared" si="519"/>
        <v>0</v>
      </c>
      <c r="CY497" s="176">
        <f t="shared" si="519"/>
        <v>0</v>
      </c>
      <c r="CZ497" s="176">
        <f t="shared" si="519"/>
        <v>0</v>
      </c>
      <c r="DA497" s="176">
        <f t="shared" si="519"/>
        <v>0</v>
      </c>
      <c r="DB497" s="176">
        <f t="shared" si="519"/>
        <v>0</v>
      </c>
      <c r="DC497" s="176">
        <f t="shared" si="519"/>
        <v>0</v>
      </c>
      <c r="DD497" s="176">
        <f t="shared" si="519"/>
        <v>0</v>
      </c>
      <c r="DE497" s="176">
        <f t="shared" si="519"/>
        <v>0</v>
      </c>
      <c r="DF497" s="176">
        <f t="shared" si="519"/>
        <v>0</v>
      </c>
    </row>
    <row r="498" spans="2:110" ht="12.75" customHeight="1" x14ac:dyDescent="0.25">
      <c r="B498" s="174"/>
      <c r="C498" s="174"/>
      <c r="D498" s="174">
        <f t="shared" si="504"/>
        <v>0</v>
      </c>
      <c r="E498"/>
      <c r="F498"/>
      <c r="G498" s="177">
        <v>485</v>
      </c>
      <c r="H498" s="176">
        <f t="shared" si="505"/>
        <v>75.200145092010203</v>
      </c>
      <c r="I498" s="176">
        <f t="shared" si="506"/>
        <v>0</v>
      </c>
      <c r="K498" s="176">
        <f t="shared" si="535"/>
        <v>0</v>
      </c>
      <c r="L498" s="176">
        <f t="shared" si="535"/>
        <v>0</v>
      </c>
      <c r="M498" s="176">
        <f t="shared" si="535"/>
        <v>0</v>
      </c>
      <c r="N498" s="176">
        <f t="shared" si="535"/>
        <v>0</v>
      </c>
      <c r="O498" s="176">
        <f t="shared" si="535"/>
        <v>0</v>
      </c>
      <c r="P498" s="176">
        <f t="shared" si="535"/>
        <v>0</v>
      </c>
      <c r="Q498" s="176">
        <f t="shared" si="535"/>
        <v>0</v>
      </c>
      <c r="R498" s="176">
        <f t="shared" si="535"/>
        <v>0</v>
      </c>
      <c r="S498" s="176">
        <f t="shared" si="535"/>
        <v>0</v>
      </c>
      <c r="T498" s="176">
        <f t="shared" si="535"/>
        <v>0</v>
      </c>
      <c r="U498" s="176">
        <f t="shared" si="535"/>
        <v>0</v>
      </c>
      <c r="V498" s="176">
        <f t="shared" si="535"/>
        <v>0</v>
      </c>
      <c r="W498" s="176">
        <f t="shared" si="535"/>
        <v>0</v>
      </c>
      <c r="X498" s="176">
        <f t="shared" si="535"/>
        <v>0</v>
      </c>
      <c r="Y498" s="176">
        <f t="shared" si="535"/>
        <v>0</v>
      </c>
      <c r="Z498" s="176">
        <f t="shared" si="535"/>
        <v>0</v>
      </c>
      <c r="AA498" s="176">
        <f t="shared" si="536"/>
        <v>0</v>
      </c>
      <c r="AB498" s="176">
        <f t="shared" si="536"/>
        <v>0</v>
      </c>
      <c r="AC498" s="176">
        <f t="shared" si="536"/>
        <v>0</v>
      </c>
      <c r="AD498" s="176">
        <f t="shared" si="536"/>
        <v>0</v>
      </c>
      <c r="AE498" s="176">
        <f t="shared" si="536"/>
        <v>0</v>
      </c>
      <c r="AF498" s="176">
        <f t="shared" si="536"/>
        <v>0</v>
      </c>
      <c r="AG498" s="176">
        <f t="shared" si="536"/>
        <v>0</v>
      </c>
      <c r="AH498" s="176">
        <f t="shared" si="536"/>
        <v>0</v>
      </c>
      <c r="AI498" s="176">
        <f t="shared" si="536"/>
        <v>0</v>
      </c>
      <c r="AJ498" s="176">
        <f t="shared" si="536"/>
        <v>0</v>
      </c>
      <c r="AK498" s="176">
        <f t="shared" si="536"/>
        <v>0</v>
      </c>
      <c r="AL498" s="176">
        <f t="shared" si="536"/>
        <v>0</v>
      </c>
      <c r="AM498" s="176">
        <f t="shared" si="536"/>
        <v>0</v>
      </c>
      <c r="AN498" s="176">
        <f t="shared" si="536"/>
        <v>0</v>
      </c>
      <c r="AO498" s="176">
        <f t="shared" si="536"/>
        <v>0</v>
      </c>
      <c r="AP498" s="176">
        <f t="shared" si="536"/>
        <v>0</v>
      </c>
      <c r="AQ498" s="176">
        <f t="shared" si="530"/>
        <v>0</v>
      </c>
      <c r="AR498" s="176">
        <f t="shared" si="530"/>
        <v>0</v>
      </c>
      <c r="AS498" s="176">
        <f t="shared" si="530"/>
        <v>0</v>
      </c>
      <c r="AT498" s="176">
        <f t="shared" si="530"/>
        <v>0</v>
      </c>
      <c r="AU498" s="176">
        <f t="shared" si="530"/>
        <v>0</v>
      </c>
      <c r="AV498" s="176">
        <f t="shared" si="530"/>
        <v>0</v>
      </c>
      <c r="AW498" s="176">
        <f t="shared" si="530"/>
        <v>0</v>
      </c>
      <c r="AX498" s="176">
        <f t="shared" si="530"/>
        <v>0</v>
      </c>
      <c r="AY498" s="176">
        <f t="shared" si="530"/>
        <v>0</v>
      </c>
      <c r="AZ498" s="176">
        <f t="shared" si="530"/>
        <v>0</v>
      </c>
      <c r="BA498" s="176">
        <f t="shared" si="530"/>
        <v>0</v>
      </c>
      <c r="BB498" s="176">
        <f t="shared" si="530"/>
        <v>0</v>
      </c>
      <c r="BC498" s="176">
        <f t="shared" si="530"/>
        <v>0</v>
      </c>
      <c r="BD498" s="176">
        <f t="shared" si="530"/>
        <v>0</v>
      </c>
      <c r="BE498" s="176">
        <f t="shared" si="530"/>
        <v>0</v>
      </c>
      <c r="BF498" s="176">
        <f t="shared" si="530"/>
        <v>0</v>
      </c>
      <c r="BG498" s="176">
        <f t="shared" si="534"/>
        <v>0</v>
      </c>
      <c r="BH498" s="176">
        <f t="shared" si="534"/>
        <v>0</v>
      </c>
      <c r="BI498" s="176">
        <f t="shared" si="534"/>
        <v>0</v>
      </c>
      <c r="BJ498" s="176">
        <f t="shared" si="534"/>
        <v>0</v>
      </c>
      <c r="BK498" s="176">
        <f t="shared" si="534"/>
        <v>0</v>
      </c>
      <c r="BL498" s="176">
        <f t="shared" si="534"/>
        <v>0</v>
      </c>
      <c r="BM498" s="176">
        <f t="shared" si="534"/>
        <v>0</v>
      </c>
      <c r="BN498" s="176">
        <f t="shared" si="534"/>
        <v>0</v>
      </c>
      <c r="BO498" s="176">
        <f t="shared" si="534"/>
        <v>0</v>
      </c>
      <c r="BP498" s="176">
        <f t="shared" si="534"/>
        <v>0</v>
      </c>
      <c r="BQ498" s="176">
        <f t="shared" si="534"/>
        <v>0</v>
      </c>
      <c r="BR498" s="176">
        <f t="shared" si="534"/>
        <v>0</v>
      </c>
      <c r="BS498" s="176">
        <f t="shared" si="534"/>
        <v>0</v>
      </c>
      <c r="BT498" s="176">
        <f t="shared" si="534"/>
        <v>0</v>
      </c>
      <c r="BU498" s="176">
        <f t="shared" si="534"/>
        <v>0</v>
      </c>
      <c r="BV498" s="176">
        <f t="shared" si="534"/>
        <v>0</v>
      </c>
      <c r="BW498" s="176">
        <f t="shared" si="527"/>
        <v>0</v>
      </c>
      <c r="BX498" s="176">
        <f t="shared" si="527"/>
        <v>0</v>
      </c>
      <c r="BY498" s="176">
        <f t="shared" si="527"/>
        <v>0</v>
      </c>
      <c r="BZ498" s="176">
        <f t="shared" si="527"/>
        <v>0</v>
      </c>
      <c r="CA498" s="176">
        <f t="shared" si="527"/>
        <v>0</v>
      </c>
      <c r="CB498" s="176">
        <f t="shared" si="527"/>
        <v>0</v>
      </c>
      <c r="CC498" s="176">
        <f t="shared" si="527"/>
        <v>0</v>
      </c>
      <c r="CD498" s="176">
        <f t="shared" si="527"/>
        <v>0</v>
      </c>
      <c r="CE498" s="176">
        <f t="shared" si="527"/>
        <v>0</v>
      </c>
      <c r="CF498" s="176">
        <f t="shared" si="527"/>
        <v>0</v>
      </c>
      <c r="CG498" s="176">
        <f t="shared" si="527"/>
        <v>0</v>
      </c>
      <c r="CH498" s="176">
        <f t="shared" si="527"/>
        <v>0</v>
      </c>
      <c r="CI498" s="176">
        <f t="shared" si="527"/>
        <v>0</v>
      </c>
      <c r="CJ498" s="176">
        <f t="shared" si="527"/>
        <v>0</v>
      </c>
      <c r="CK498" s="176">
        <f t="shared" si="527"/>
        <v>0</v>
      </c>
      <c r="CL498" s="176">
        <f t="shared" si="527"/>
        <v>0</v>
      </c>
      <c r="CM498" s="176">
        <f t="shared" si="528"/>
        <v>0</v>
      </c>
      <c r="CN498" s="176">
        <f t="shared" si="528"/>
        <v>0</v>
      </c>
      <c r="CO498" s="176">
        <f t="shared" si="528"/>
        <v>0</v>
      </c>
      <c r="CP498" s="176">
        <f t="shared" si="528"/>
        <v>0</v>
      </c>
      <c r="CQ498" s="176">
        <f t="shared" si="528"/>
        <v>0</v>
      </c>
      <c r="CR498" s="176">
        <f t="shared" si="528"/>
        <v>0</v>
      </c>
      <c r="CS498" s="176">
        <f t="shared" si="528"/>
        <v>0</v>
      </c>
      <c r="CT498" s="176">
        <f t="shared" si="528"/>
        <v>0</v>
      </c>
      <c r="CU498" s="176">
        <f t="shared" si="528"/>
        <v>0</v>
      </c>
      <c r="CV498" s="176">
        <f t="shared" si="528"/>
        <v>0</v>
      </c>
      <c r="CW498" s="176">
        <f t="shared" si="519"/>
        <v>0</v>
      </c>
      <c r="CX498" s="176">
        <f t="shared" si="519"/>
        <v>0</v>
      </c>
      <c r="CY498" s="176">
        <f t="shared" si="519"/>
        <v>0</v>
      </c>
      <c r="CZ498" s="176">
        <f t="shared" si="519"/>
        <v>0</v>
      </c>
      <c r="DA498" s="176">
        <f t="shared" si="519"/>
        <v>0</v>
      </c>
      <c r="DB498" s="176">
        <f t="shared" si="519"/>
        <v>0</v>
      </c>
      <c r="DC498" s="176">
        <f t="shared" si="519"/>
        <v>0</v>
      </c>
      <c r="DD498" s="176">
        <f t="shared" si="519"/>
        <v>0</v>
      </c>
      <c r="DE498" s="176">
        <f t="shared" si="519"/>
        <v>0</v>
      </c>
      <c r="DF498" s="176">
        <f t="shared" si="519"/>
        <v>0</v>
      </c>
    </row>
    <row r="499" spans="2:110" ht="12.75" customHeight="1" x14ac:dyDescent="0.25">
      <c r="B499" s="174"/>
      <c r="C499" s="174"/>
      <c r="D499" s="174">
        <f t="shared" si="504"/>
        <v>0</v>
      </c>
      <c r="E499"/>
      <c r="F499"/>
      <c r="G499" s="177">
        <v>486</v>
      </c>
      <c r="H499" s="176">
        <f t="shared" si="505"/>
        <v>75.355196937560734</v>
      </c>
      <c r="I499" s="176">
        <f t="shared" si="506"/>
        <v>0</v>
      </c>
      <c r="K499" s="176">
        <f t="shared" si="535"/>
        <v>0</v>
      </c>
      <c r="L499" s="176">
        <f t="shared" si="535"/>
        <v>0</v>
      </c>
      <c r="M499" s="176">
        <f t="shared" si="535"/>
        <v>0</v>
      </c>
      <c r="N499" s="176">
        <f t="shared" si="535"/>
        <v>0</v>
      </c>
      <c r="O499" s="176">
        <f t="shared" si="535"/>
        <v>0</v>
      </c>
      <c r="P499" s="176">
        <f t="shared" si="535"/>
        <v>0</v>
      </c>
      <c r="Q499" s="176">
        <f t="shared" si="535"/>
        <v>0</v>
      </c>
      <c r="R499" s="176">
        <f t="shared" si="535"/>
        <v>0</v>
      </c>
      <c r="S499" s="176">
        <f t="shared" si="535"/>
        <v>0</v>
      </c>
      <c r="T499" s="176">
        <f t="shared" si="535"/>
        <v>0</v>
      </c>
      <c r="U499" s="176">
        <f t="shared" si="535"/>
        <v>0</v>
      </c>
      <c r="V499" s="176">
        <f t="shared" si="535"/>
        <v>0</v>
      </c>
      <c r="W499" s="176">
        <f t="shared" si="535"/>
        <v>0</v>
      </c>
      <c r="X499" s="176">
        <f t="shared" si="535"/>
        <v>0</v>
      </c>
      <c r="Y499" s="176">
        <f t="shared" si="535"/>
        <v>0</v>
      </c>
      <c r="Z499" s="176">
        <f t="shared" si="535"/>
        <v>0</v>
      </c>
      <c r="AA499" s="176">
        <f t="shared" si="536"/>
        <v>0</v>
      </c>
      <c r="AB499" s="176">
        <f t="shared" si="536"/>
        <v>0</v>
      </c>
      <c r="AC499" s="176">
        <f t="shared" si="536"/>
        <v>0</v>
      </c>
      <c r="AD499" s="176">
        <f t="shared" si="536"/>
        <v>0</v>
      </c>
      <c r="AE499" s="176">
        <f t="shared" si="536"/>
        <v>0</v>
      </c>
      <c r="AF499" s="176">
        <f t="shared" si="536"/>
        <v>0</v>
      </c>
      <c r="AG499" s="176">
        <f t="shared" si="536"/>
        <v>0</v>
      </c>
      <c r="AH499" s="176">
        <f t="shared" si="536"/>
        <v>0</v>
      </c>
      <c r="AI499" s="176">
        <f t="shared" si="536"/>
        <v>0</v>
      </c>
      <c r="AJ499" s="176">
        <f t="shared" si="536"/>
        <v>0</v>
      </c>
      <c r="AK499" s="176">
        <f t="shared" si="536"/>
        <v>0</v>
      </c>
      <c r="AL499" s="176">
        <f t="shared" si="536"/>
        <v>0</v>
      </c>
      <c r="AM499" s="176">
        <f t="shared" si="536"/>
        <v>0</v>
      </c>
      <c r="AN499" s="176">
        <f t="shared" si="536"/>
        <v>0</v>
      </c>
      <c r="AO499" s="176">
        <f t="shared" si="536"/>
        <v>0</v>
      </c>
      <c r="AP499" s="176">
        <f t="shared" si="536"/>
        <v>0</v>
      </c>
      <c r="AQ499" s="176">
        <f t="shared" si="530"/>
        <v>0</v>
      </c>
      <c r="AR499" s="176">
        <f t="shared" si="530"/>
        <v>0</v>
      </c>
      <c r="AS499" s="176">
        <f t="shared" si="530"/>
        <v>0</v>
      </c>
      <c r="AT499" s="176">
        <f t="shared" si="530"/>
        <v>0</v>
      </c>
      <c r="AU499" s="176">
        <f t="shared" si="530"/>
        <v>0</v>
      </c>
      <c r="AV499" s="176">
        <f t="shared" si="530"/>
        <v>0</v>
      </c>
      <c r="AW499" s="176">
        <f t="shared" si="530"/>
        <v>0</v>
      </c>
      <c r="AX499" s="176">
        <f t="shared" si="530"/>
        <v>0</v>
      </c>
      <c r="AY499" s="176">
        <f t="shared" si="530"/>
        <v>0</v>
      </c>
      <c r="AZ499" s="176">
        <f t="shared" si="530"/>
        <v>0</v>
      </c>
      <c r="BA499" s="176">
        <f t="shared" si="530"/>
        <v>0</v>
      </c>
      <c r="BB499" s="176">
        <f t="shared" si="530"/>
        <v>0</v>
      </c>
      <c r="BC499" s="176">
        <f t="shared" si="530"/>
        <v>0</v>
      </c>
      <c r="BD499" s="176">
        <f t="shared" si="530"/>
        <v>0</v>
      </c>
      <c r="BE499" s="176">
        <f t="shared" si="530"/>
        <v>0</v>
      </c>
      <c r="BF499" s="176">
        <f t="shared" si="530"/>
        <v>0</v>
      </c>
      <c r="BG499" s="176">
        <f t="shared" si="534"/>
        <v>0</v>
      </c>
      <c r="BH499" s="176">
        <f t="shared" si="534"/>
        <v>0</v>
      </c>
      <c r="BI499" s="176">
        <f t="shared" si="534"/>
        <v>0</v>
      </c>
      <c r="BJ499" s="176">
        <f t="shared" si="534"/>
        <v>0</v>
      </c>
      <c r="BK499" s="176">
        <f t="shared" si="534"/>
        <v>0</v>
      </c>
      <c r="BL499" s="176">
        <f t="shared" si="534"/>
        <v>0</v>
      </c>
      <c r="BM499" s="176">
        <f t="shared" si="534"/>
        <v>0</v>
      </c>
      <c r="BN499" s="176">
        <f t="shared" si="534"/>
        <v>0</v>
      </c>
      <c r="BO499" s="176">
        <f t="shared" si="534"/>
        <v>0</v>
      </c>
      <c r="BP499" s="176">
        <f t="shared" si="534"/>
        <v>0</v>
      </c>
      <c r="BQ499" s="176">
        <f t="shared" si="534"/>
        <v>0</v>
      </c>
      <c r="BR499" s="176">
        <f t="shared" si="534"/>
        <v>0</v>
      </c>
      <c r="BS499" s="176">
        <f t="shared" si="534"/>
        <v>0</v>
      </c>
      <c r="BT499" s="176">
        <f t="shared" si="534"/>
        <v>0</v>
      </c>
      <c r="BU499" s="176">
        <f t="shared" si="534"/>
        <v>0</v>
      </c>
      <c r="BV499" s="176">
        <f t="shared" si="534"/>
        <v>0</v>
      </c>
      <c r="BW499" s="176">
        <f t="shared" si="527"/>
        <v>0</v>
      </c>
      <c r="BX499" s="176">
        <f t="shared" si="527"/>
        <v>0</v>
      </c>
      <c r="BY499" s="176">
        <f t="shared" si="527"/>
        <v>0</v>
      </c>
      <c r="BZ499" s="176">
        <f t="shared" si="527"/>
        <v>0</v>
      </c>
      <c r="CA499" s="176">
        <f t="shared" si="527"/>
        <v>0</v>
      </c>
      <c r="CB499" s="176">
        <f t="shared" si="527"/>
        <v>0</v>
      </c>
      <c r="CC499" s="176">
        <f t="shared" si="527"/>
        <v>0</v>
      </c>
      <c r="CD499" s="176">
        <f t="shared" si="527"/>
        <v>0</v>
      </c>
      <c r="CE499" s="176">
        <f t="shared" si="527"/>
        <v>0</v>
      </c>
      <c r="CF499" s="176">
        <f t="shared" si="527"/>
        <v>0</v>
      </c>
      <c r="CG499" s="176">
        <f t="shared" si="527"/>
        <v>0</v>
      </c>
      <c r="CH499" s="176">
        <f t="shared" si="527"/>
        <v>0</v>
      </c>
      <c r="CI499" s="176">
        <f t="shared" si="527"/>
        <v>0</v>
      </c>
      <c r="CJ499" s="176">
        <f t="shared" si="527"/>
        <v>0</v>
      </c>
      <c r="CK499" s="176">
        <f t="shared" si="527"/>
        <v>0</v>
      </c>
      <c r="CL499" s="176">
        <f t="shared" si="527"/>
        <v>0</v>
      </c>
      <c r="CM499" s="176">
        <f t="shared" si="528"/>
        <v>0</v>
      </c>
      <c r="CN499" s="176">
        <f t="shared" si="528"/>
        <v>0</v>
      </c>
      <c r="CO499" s="176">
        <f t="shared" si="528"/>
        <v>0</v>
      </c>
      <c r="CP499" s="176">
        <f t="shared" si="528"/>
        <v>0</v>
      </c>
      <c r="CQ499" s="176">
        <f t="shared" si="528"/>
        <v>0</v>
      </c>
      <c r="CR499" s="176">
        <f t="shared" si="528"/>
        <v>0</v>
      </c>
      <c r="CS499" s="176">
        <f t="shared" si="528"/>
        <v>0</v>
      </c>
      <c r="CT499" s="176">
        <f t="shared" si="528"/>
        <v>0</v>
      </c>
      <c r="CU499" s="176">
        <f t="shared" si="528"/>
        <v>0</v>
      </c>
      <c r="CV499" s="176">
        <f t="shared" si="528"/>
        <v>0</v>
      </c>
      <c r="CW499" s="176">
        <f t="shared" si="519"/>
        <v>0</v>
      </c>
      <c r="CX499" s="176">
        <f t="shared" si="519"/>
        <v>0</v>
      </c>
      <c r="CY499" s="176">
        <f t="shared" si="519"/>
        <v>0</v>
      </c>
      <c r="CZ499" s="176">
        <f t="shared" si="519"/>
        <v>0</v>
      </c>
      <c r="DA499" s="176">
        <f t="shared" si="519"/>
        <v>0</v>
      </c>
      <c r="DB499" s="176">
        <f t="shared" si="519"/>
        <v>0</v>
      </c>
      <c r="DC499" s="176">
        <f t="shared" si="519"/>
        <v>0</v>
      </c>
      <c r="DD499" s="176">
        <f t="shared" si="519"/>
        <v>0</v>
      </c>
      <c r="DE499" s="176">
        <f t="shared" si="519"/>
        <v>0</v>
      </c>
      <c r="DF499" s="176">
        <f t="shared" si="519"/>
        <v>0</v>
      </c>
    </row>
    <row r="500" spans="2:110" ht="12.75" customHeight="1" x14ac:dyDescent="0.25">
      <c r="B500" s="174"/>
      <c r="C500" s="174"/>
      <c r="D500" s="174">
        <f t="shared" si="504"/>
        <v>0</v>
      </c>
      <c r="E500"/>
      <c r="F500"/>
      <c r="G500" s="177">
        <v>487</v>
      </c>
      <c r="H500" s="176">
        <f t="shared" si="505"/>
        <v>75.51024878311128</v>
      </c>
      <c r="I500" s="176">
        <f t="shared" si="506"/>
        <v>0</v>
      </c>
      <c r="K500" s="176">
        <f t="shared" si="535"/>
        <v>0</v>
      </c>
      <c r="L500" s="176">
        <f t="shared" si="535"/>
        <v>0</v>
      </c>
      <c r="M500" s="176">
        <f t="shared" si="535"/>
        <v>0</v>
      </c>
      <c r="N500" s="176">
        <f t="shared" si="535"/>
        <v>0</v>
      </c>
      <c r="O500" s="176">
        <f t="shared" si="535"/>
        <v>0</v>
      </c>
      <c r="P500" s="176">
        <f t="shared" si="535"/>
        <v>0</v>
      </c>
      <c r="Q500" s="176">
        <f t="shared" si="535"/>
        <v>0</v>
      </c>
      <c r="R500" s="176">
        <f t="shared" si="535"/>
        <v>0</v>
      </c>
      <c r="S500" s="176">
        <f t="shared" si="535"/>
        <v>0</v>
      </c>
      <c r="T500" s="176">
        <f t="shared" si="535"/>
        <v>0</v>
      </c>
      <c r="U500" s="176">
        <f t="shared" si="535"/>
        <v>0</v>
      </c>
      <c r="V500" s="176">
        <f t="shared" si="535"/>
        <v>0</v>
      </c>
      <c r="W500" s="176">
        <f t="shared" si="535"/>
        <v>0</v>
      </c>
      <c r="X500" s="176">
        <f t="shared" si="535"/>
        <v>0</v>
      </c>
      <c r="Y500" s="176">
        <f t="shared" si="535"/>
        <v>0</v>
      </c>
      <c r="Z500" s="176">
        <f t="shared" si="535"/>
        <v>0</v>
      </c>
      <c r="AA500" s="176">
        <f t="shared" si="536"/>
        <v>0</v>
      </c>
      <c r="AB500" s="176">
        <f t="shared" si="536"/>
        <v>0</v>
      </c>
      <c r="AC500" s="176">
        <f t="shared" si="536"/>
        <v>0</v>
      </c>
      <c r="AD500" s="176">
        <f t="shared" si="536"/>
        <v>0</v>
      </c>
      <c r="AE500" s="176">
        <f t="shared" si="536"/>
        <v>0</v>
      </c>
      <c r="AF500" s="176">
        <f t="shared" si="536"/>
        <v>0</v>
      </c>
      <c r="AG500" s="176">
        <f t="shared" si="536"/>
        <v>0</v>
      </c>
      <c r="AH500" s="176">
        <f t="shared" si="536"/>
        <v>0</v>
      </c>
      <c r="AI500" s="176">
        <f t="shared" si="536"/>
        <v>0</v>
      </c>
      <c r="AJ500" s="176">
        <f t="shared" si="536"/>
        <v>0</v>
      </c>
      <c r="AK500" s="176">
        <f t="shared" si="536"/>
        <v>0</v>
      </c>
      <c r="AL500" s="176">
        <f t="shared" si="536"/>
        <v>0</v>
      </c>
      <c r="AM500" s="176">
        <f t="shared" si="536"/>
        <v>0</v>
      </c>
      <c r="AN500" s="176">
        <f t="shared" si="536"/>
        <v>0</v>
      </c>
      <c r="AO500" s="176">
        <f t="shared" si="536"/>
        <v>0</v>
      </c>
      <c r="AP500" s="176">
        <f t="shared" si="536"/>
        <v>0</v>
      </c>
      <c r="AQ500" s="176">
        <f t="shared" si="530"/>
        <v>0</v>
      </c>
      <c r="AR500" s="176">
        <f t="shared" si="530"/>
        <v>0</v>
      </c>
      <c r="AS500" s="176">
        <f t="shared" si="530"/>
        <v>0</v>
      </c>
      <c r="AT500" s="176">
        <f t="shared" si="530"/>
        <v>0</v>
      </c>
      <c r="AU500" s="176">
        <f t="shared" si="530"/>
        <v>0</v>
      </c>
      <c r="AV500" s="176">
        <f t="shared" si="530"/>
        <v>0</v>
      </c>
      <c r="AW500" s="176">
        <f t="shared" si="530"/>
        <v>0</v>
      </c>
      <c r="AX500" s="176">
        <f t="shared" si="530"/>
        <v>0</v>
      </c>
      <c r="AY500" s="176">
        <f t="shared" si="530"/>
        <v>0</v>
      </c>
      <c r="AZ500" s="176">
        <f t="shared" si="530"/>
        <v>0</v>
      </c>
      <c r="BA500" s="176">
        <f t="shared" si="530"/>
        <v>0</v>
      </c>
      <c r="BB500" s="176">
        <f t="shared" si="530"/>
        <v>0</v>
      </c>
      <c r="BC500" s="176">
        <f t="shared" si="530"/>
        <v>0</v>
      </c>
      <c r="BD500" s="176">
        <f t="shared" si="530"/>
        <v>0</v>
      </c>
      <c r="BE500" s="176">
        <f t="shared" si="530"/>
        <v>0</v>
      </c>
      <c r="BF500" s="176">
        <f t="shared" si="530"/>
        <v>0</v>
      </c>
      <c r="BG500" s="176">
        <f t="shared" si="534"/>
        <v>0</v>
      </c>
      <c r="BH500" s="176">
        <f t="shared" si="534"/>
        <v>0</v>
      </c>
      <c r="BI500" s="176">
        <f t="shared" si="534"/>
        <v>0</v>
      </c>
      <c r="BJ500" s="176">
        <f t="shared" si="534"/>
        <v>0</v>
      </c>
      <c r="BK500" s="176">
        <f t="shared" si="534"/>
        <v>0</v>
      </c>
      <c r="BL500" s="176">
        <f t="shared" si="534"/>
        <v>0</v>
      </c>
      <c r="BM500" s="176">
        <f t="shared" si="534"/>
        <v>0</v>
      </c>
      <c r="BN500" s="176">
        <f t="shared" si="534"/>
        <v>0</v>
      </c>
      <c r="BO500" s="176">
        <f t="shared" si="534"/>
        <v>0</v>
      </c>
      <c r="BP500" s="176">
        <f t="shared" si="534"/>
        <v>0</v>
      </c>
      <c r="BQ500" s="176">
        <f t="shared" si="534"/>
        <v>0</v>
      </c>
      <c r="BR500" s="176">
        <f t="shared" si="534"/>
        <v>0</v>
      </c>
      <c r="BS500" s="176">
        <f t="shared" si="534"/>
        <v>0</v>
      </c>
      <c r="BT500" s="176">
        <f t="shared" si="534"/>
        <v>0</v>
      </c>
      <c r="BU500" s="176">
        <f t="shared" si="534"/>
        <v>0</v>
      </c>
      <c r="BV500" s="176">
        <f t="shared" si="534"/>
        <v>0</v>
      </c>
      <c r="BW500" s="176">
        <f t="shared" si="527"/>
        <v>0</v>
      </c>
      <c r="BX500" s="176">
        <f t="shared" si="527"/>
        <v>0</v>
      </c>
      <c r="BY500" s="176">
        <f t="shared" si="527"/>
        <v>0</v>
      </c>
      <c r="BZ500" s="176">
        <f t="shared" si="527"/>
        <v>0</v>
      </c>
      <c r="CA500" s="176">
        <f t="shared" si="527"/>
        <v>0</v>
      </c>
      <c r="CB500" s="176">
        <f t="shared" si="527"/>
        <v>0</v>
      </c>
      <c r="CC500" s="176">
        <f t="shared" si="527"/>
        <v>0</v>
      </c>
      <c r="CD500" s="176">
        <f t="shared" si="527"/>
        <v>0</v>
      </c>
      <c r="CE500" s="176">
        <f t="shared" si="527"/>
        <v>0</v>
      </c>
      <c r="CF500" s="176">
        <f t="shared" si="527"/>
        <v>0</v>
      </c>
      <c r="CG500" s="176">
        <f t="shared" si="527"/>
        <v>0</v>
      </c>
      <c r="CH500" s="176">
        <f t="shared" si="527"/>
        <v>0</v>
      </c>
      <c r="CI500" s="176">
        <f t="shared" si="527"/>
        <v>0</v>
      </c>
      <c r="CJ500" s="176">
        <f t="shared" si="527"/>
        <v>0</v>
      </c>
      <c r="CK500" s="176">
        <f t="shared" si="527"/>
        <v>0</v>
      </c>
      <c r="CL500" s="176">
        <f t="shared" si="527"/>
        <v>0</v>
      </c>
      <c r="CM500" s="176">
        <f t="shared" si="528"/>
        <v>0</v>
      </c>
      <c r="CN500" s="176">
        <f t="shared" si="528"/>
        <v>0</v>
      </c>
      <c r="CO500" s="176">
        <f t="shared" si="528"/>
        <v>0</v>
      </c>
      <c r="CP500" s="176">
        <f t="shared" si="528"/>
        <v>0</v>
      </c>
      <c r="CQ500" s="176">
        <f t="shared" si="528"/>
        <v>0</v>
      </c>
      <c r="CR500" s="176">
        <f t="shared" si="528"/>
        <v>0</v>
      </c>
      <c r="CS500" s="176">
        <f t="shared" si="528"/>
        <v>0</v>
      </c>
      <c r="CT500" s="176">
        <f t="shared" si="528"/>
        <v>0</v>
      </c>
      <c r="CU500" s="176">
        <f t="shared" si="528"/>
        <v>0</v>
      </c>
      <c r="CV500" s="176">
        <f t="shared" si="528"/>
        <v>0</v>
      </c>
      <c r="CW500" s="176">
        <f t="shared" si="519"/>
        <v>0</v>
      </c>
      <c r="CX500" s="176">
        <f t="shared" si="519"/>
        <v>0</v>
      </c>
      <c r="CY500" s="176">
        <f t="shared" si="519"/>
        <v>0</v>
      </c>
      <c r="CZ500" s="176">
        <f t="shared" si="519"/>
        <v>0</v>
      </c>
      <c r="DA500" s="176">
        <f t="shared" si="519"/>
        <v>0</v>
      </c>
      <c r="DB500" s="176">
        <f t="shared" si="519"/>
        <v>0</v>
      </c>
      <c r="DC500" s="176">
        <f t="shared" si="519"/>
        <v>0</v>
      </c>
      <c r="DD500" s="176">
        <f t="shared" si="519"/>
        <v>0</v>
      </c>
      <c r="DE500" s="176">
        <f t="shared" si="519"/>
        <v>0</v>
      </c>
      <c r="DF500" s="176">
        <f t="shared" si="519"/>
        <v>0</v>
      </c>
    </row>
    <row r="501" spans="2:110" ht="12.75" customHeight="1" x14ac:dyDescent="0.25">
      <c r="B501" s="174"/>
      <c r="C501" s="174"/>
      <c r="D501" s="174">
        <f t="shared" si="504"/>
        <v>0</v>
      </c>
      <c r="E501"/>
      <c r="F501"/>
      <c r="G501" s="177">
        <v>488</v>
      </c>
      <c r="H501" s="176">
        <f t="shared" si="505"/>
        <v>75.665300628661811</v>
      </c>
      <c r="I501" s="176">
        <f t="shared" si="506"/>
        <v>0</v>
      </c>
      <c r="K501" s="176">
        <f t="shared" si="535"/>
        <v>0</v>
      </c>
      <c r="L501" s="176">
        <f t="shared" si="535"/>
        <v>0</v>
      </c>
      <c r="M501" s="176">
        <f t="shared" si="535"/>
        <v>0</v>
      </c>
      <c r="N501" s="176">
        <f t="shared" si="535"/>
        <v>0</v>
      </c>
      <c r="O501" s="176">
        <f t="shared" si="535"/>
        <v>0</v>
      </c>
      <c r="P501" s="176">
        <f t="shared" si="535"/>
        <v>0</v>
      </c>
      <c r="Q501" s="176">
        <f t="shared" si="535"/>
        <v>0</v>
      </c>
      <c r="R501" s="176">
        <f t="shared" si="535"/>
        <v>0</v>
      </c>
      <c r="S501" s="176">
        <f t="shared" si="535"/>
        <v>0</v>
      </c>
      <c r="T501" s="176">
        <f t="shared" si="535"/>
        <v>0</v>
      </c>
      <c r="U501" s="176">
        <f t="shared" si="535"/>
        <v>0</v>
      </c>
      <c r="V501" s="176">
        <f t="shared" si="535"/>
        <v>0</v>
      </c>
      <c r="W501" s="176">
        <f t="shared" si="535"/>
        <v>0</v>
      </c>
      <c r="X501" s="176">
        <f t="shared" si="535"/>
        <v>0</v>
      </c>
      <c r="Y501" s="176">
        <f t="shared" si="535"/>
        <v>0</v>
      </c>
      <c r="Z501" s="176">
        <f t="shared" si="535"/>
        <v>0</v>
      </c>
      <c r="AA501" s="176">
        <f t="shared" si="536"/>
        <v>0</v>
      </c>
      <c r="AB501" s="176">
        <f t="shared" si="536"/>
        <v>0</v>
      </c>
      <c r="AC501" s="176">
        <f t="shared" si="536"/>
        <v>0</v>
      </c>
      <c r="AD501" s="176">
        <f t="shared" si="536"/>
        <v>0</v>
      </c>
      <c r="AE501" s="176">
        <f t="shared" si="536"/>
        <v>0</v>
      </c>
      <c r="AF501" s="176">
        <f t="shared" si="536"/>
        <v>0</v>
      </c>
      <c r="AG501" s="176">
        <f t="shared" si="536"/>
        <v>0</v>
      </c>
      <c r="AH501" s="176">
        <f t="shared" si="536"/>
        <v>0</v>
      </c>
      <c r="AI501" s="176">
        <f t="shared" si="536"/>
        <v>0</v>
      </c>
      <c r="AJ501" s="176">
        <f t="shared" si="536"/>
        <v>0</v>
      </c>
      <c r="AK501" s="176">
        <f t="shared" si="536"/>
        <v>0</v>
      </c>
      <c r="AL501" s="176">
        <f t="shared" si="536"/>
        <v>0</v>
      </c>
      <c r="AM501" s="176">
        <f t="shared" si="536"/>
        <v>0</v>
      </c>
      <c r="AN501" s="176">
        <f t="shared" si="536"/>
        <v>0</v>
      </c>
      <c r="AO501" s="176">
        <f t="shared" si="536"/>
        <v>0</v>
      </c>
      <c r="AP501" s="176">
        <f t="shared" si="536"/>
        <v>0</v>
      </c>
      <c r="AQ501" s="176">
        <f t="shared" si="530"/>
        <v>0</v>
      </c>
      <c r="AR501" s="176">
        <f t="shared" si="530"/>
        <v>0</v>
      </c>
      <c r="AS501" s="176">
        <f t="shared" si="530"/>
        <v>0</v>
      </c>
      <c r="AT501" s="176">
        <f t="shared" si="530"/>
        <v>0</v>
      </c>
      <c r="AU501" s="176">
        <f t="shared" si="530"/>
        <v>0</v>
      </c>
      <c r="AV501" s="176">
        <f t="shared" si="530"/>
        <v>0</v>
      </c>
      <c r="AW501" s="176">
        <f t="shared" si="530"/>
        <v>0</v>
      </c>
      <c r="AX501" s="176">
        <f t="shared" si="530"/>
        <v>0</v>
      </c>
      <c r="AY501" s="176">
        <f t="shared" si="530"/>
        <v>0</v>
      </c>
      <c r="AZ501" s="176">
        <f t="shared" si="530"/>
        <v>0</v>
      </c>
      <c r="BA501" s="176">
        <f t="shared" si="530"/>
        <v>0</v>
      </c>
      <c r="BB501" s="176">
        <f t="shared" si="530"/>
        <v>0</v>
      </c>
      <c r="BC501" s="176">
        <f t="shared" si="530"/>
        <v>0</v>
      </c>
      <c r="BD501" s="176">
        <f t="shared" si="530"/>
        <v>0</v>
      </c>
      <c r="BE501" s="176">
        <f t="shared" si="530"/>
        <v>0</v>
      </c>
      <c r="BF501" s="176">
        <f t="shared" si="530"/>
        <v>0</v>
      </c>
      <c r="BG501" s="176">
        <f t="shared" si="534"/>
        <v>0</v>
      </c>
      <c r="BH501" s="176">
        <f t="shared" si="534"/>
        <v>0</v>
      </c>
      <c r="BI501" s="176">
        <f t="shared" si="534"/>
        <v>0</v>
      </c>
      <c r="BJ501" s="176">
        <f t="shared" si="534"/>
        <v>0</v>
      </c>
      <c r="BK501" s="176">
        <f t="shared" si="534"/>
        <v>0</v>
      </c>
      <c r="BL501" s="176">
        <f t="shared" si="534"/>
        <v>0</v>
      </c>
      <c r="BM501" s="176">
        <f t="shared" si="534"/>
        <v>0</v>
      </c>
      <c r="BN501" s="176">
        <f t="shared" si="534"/>
        <v>0</v>
      </c>
      <c r="BO501" s="176">
        <f t="shared" si="534"/>
        <v>0</v>
      </c>
      <c r="BP501" s="176">
        <f t="shared" si="534"/>
        <v>0</v>
      </c>
      <c r="BQ501" s="176">
        <f t="shared" si="534"/>
        <v>0</v>
      </c>
      <c r="BR501" s="176">
        <f t="shared" si="534"/>
        <v>0</v>
      </c>
      <c r="BS501" s="176">
        <f t="shared" si="534"/>
        <v>0</v>
      </c>
      <c r="BT501" s="176">
        <f t="shared" si="534"/>
        <v>0</v>
      </c>
      <c r="BU501" s="176">
        <f t="shared" si="534"/>
        <v>0</v>
      </c>
      <c r="BV501" s="176">
        <f t="shared" si="534"/>
        <v>0</v>
      </c>
      <c r="BW501" s="176">
        <f t="shared" si="527"/>
        <v>0</v>
      </c>
      <c r="BX501" s="176">
        <f t="shared" si="527"/>
        <v>0</v>
      </c>
      <c r="BY501" s="176">
        <f t="shared" si="527"/>
        <v>0</v>
      </c>
      <c r="BZ501" s="176">
        <f t="shared" si="527"/>
        <v>0</v>
      </c>
      <c r="CA501" s="176">
        <f t="shared" si="527"/>
        <v>0</v>
      </c>
      <c r="CB501" s="176">
        <f t="shared" si="527"/>
        <v>0</v>
      </c>
      <c r="CC501" s="176">
        <f t="shared" si="527"/>
        <v>0</v>
      </c>
      <c r="CD501" s="176">
        <f t="shared" si="527"/>
        <v>0</v>
      </c>
      <c r="CE501" s="176">
        <f t="shared" si="527"/>
        <v>0</v>
      </c>
      <c r="CF501" s="176">
        <f t="shared" si="527"/>
        <v>0</v>
      </c>
      <c r="CG501" s="176">
        <f t="shared" si="527"/>
        <v>0</v>
      </c>
      <c r="CH501" s="176">
        <f t="shared" si="527"/>
        <v>0</v>
      </c>
      <c r="CI501" s="176">
        <f t="shared" si="527"/>
        <v>0</v>
      </c>
      <c r="CJ501" s="176">
        <f t="shared" si="527"/>
        <v>0</v>
      </c>
      <c r="CK501" s="176">
        <f t="shared" si="527"/>
        <v>0</v>
      </c>
      <c r="CL501" s="176">
        <f t="shared" si="527"/>
        <v>0</v>
      </c>
      <c r="CM501" s="176">
        <f t="shared" si="528"/>
        <v>0</v>
      </c>
      <c r="CN501" s="176">
        <f t="shared" si="528"/>
        <v>0</v>
      </c>
      <c r="CO501" s="176">
        <f t="shared" si="528"/>
        <v>0</v>
      </c>
      <c r="CP501" s="176">
        <f t="shared" si="528"/>
        <v>0</v>
      </c>
      <c r="CQ501" s="176">
        <f t="shared" si="528"/>
        <v>0</v>
      </c>
      <c r="CR501" s="176">
        <f t="shared" si="528"/>
        <v>0</v>
      </c>
      <c r="CS501" s="176">
        <f t="shared" si="528"/>
        <v>0</v>
      </c>
      <c r="CT501" s="176">
        <f t="shared" si="528"/>
        <v>0</v>
      </c>
      <c r="CU501" s="176">
        <f t="shared" si="528"/>
        <v>0</v>
      </c>
      <c r="CV501" s="176">
        <f t="shared" si="528"/>
        <v>0</v>
      </c>
      <c r="CW501" s="176">
        <f t="shared" si="519"/>
        <v>0</v>
      </c>
      <c r="CX501" s="176">
        <f t="shared" si="519"/>
        <v>0</v>
      </c>
      <c r="CY501" s="176">
        <f t="shared" si="519"/>
        <v>0</v>
      </c>
      <c r="CZ501" s="176">
        <f t="shared" si="519"/>
        <v>0</v>
      </c>
      <c r="DA501" s="176">
        <f t="shared" si="519"/>
        <v>0</v>
      </c>
      <c r="DB501" s="176">
        <f t="shared" si="519"/>
        <v>0</v>
      </c>
      <c r="DC501" s="176">
        <f t="shared" si="519"/>
        <v>0</v>
      </c>
      <c r="DD501" s="176">
        <f t="shared" si="519"/>
        <v>0</v>
      </c>
      <c r="DE501" s="176">
        <f t="shared" si="519"/>
        <v>0</v>
      </c>
      <c r="DF501" s="176">
        <f t="shared" si="519"/>
        <v>0</v>
      </c>
    </row>
    <row r="502" spans="2:110" ht="12.75" customHeight="1" x14ac:dyDescent="0.25">
      <c r="B502" s="174"/>
      <c r="C502" s="174"/>
      <c r="D502" s="174">
        <f t="shared" si="504"/>
        <v>0</v>
      </c>
      <c r="E502"/>
      <c r="F502"/>
      <c r="G502" s="177">
        <v>489</v>
      </c>
      <c r="H502" s="176">
        <f t="shared" si="505"/>
        <v>75.820352474212342</v>
      </c>
      <c r="I502" s="176">
        <f t="shared" si="506"/>
        <v>0</v>
      </c>
      <c r="K502" s="176">
        <f t="shared" si="535"/>
        <v>0</v>
      </c>
      <c r="L502" s="176">
        <f t="shared" si="535"/>
        <v>0</v>
      </c>
      <c r="M502" s="176">
        <f t="shared" si="535"/>
        <v>0</v>
      </c>
      <c r="N502" s="176">
        <f t="shared" si="535"/>
        <v>0</v>
      </c>
      <c r="O502" s="176">
        <f t="shared" si="535"/>
        <v>0</v>
      </c>
      <c r="P502" s="176">
        <f t="shared" si="535"/>
        <v>0</v>
      </c>
      <c r="Q502" s="176">
        <f t="shared" si="535"/>
        <v>0</v>
      </c>
      <c r="R502" s="176">
        <f t="shared" si="535"/>
        <v>0</v>
      </c>
      <c r="S502" s="176">
        <f t="shared" si="535"/>
        <v>0</v>
      </c>
      <c r="T502" s="176">
        <f t="shared" si="535"/>
        <v>0</v>
      </c>
      <c r="U502" s="176">
        <f t="shared" si="535"/>
        <v>0</v>
      </c>
      <c r="V502" s="176">
        <f t="shared" si="535"/>
        <v>0</v>
      </c>
      <c r="W502" s="176">
        <f t="shared" si="535"/>
        <v>0</v>
      </c>
      <c r="X502" s="176">
        <f t="shared" si="535"/>
        <v>0</v>
      </c>
      <c r="Y502" s="176">
        <f t="shared" si="535"/>
        <v>0</v>
      </c>
      <c r="Z502" s="176">
        <f t="shared" si="535"/>
        <v>0</v>
      </c>
      <c r="AA502" s="176">
        <f t="shared" si="536"/>
        <v>0</v>
      </c>
      <c r="AB502" s="176">
        <f t="shared" si="536"/>
        <v>0</v>
      </c>
      <c r="AC502" s="176">
        <f t="shared" si="536"/>
        <v>0</v>
      </c>
      <c r="AD502" s="176">
        <f t="shared" si="536"/>
        <v>0</v>
      </c>
      <c r="AE502" s="176">
        <f t="shared" si="536"/>
        <v>0</v>
      </c>
      <c r="AF502" s="176">
        <f t="shared" si="536"/>
        <v>0</v>
      </c>
      <c r="AG502" s="176">
        <f t="shared" si="536"/>
        <v>0</v>
      </c>
      <c r="AH502" s="176">
        <f t="shared" si="536"/>
        <v>0</v>
      </c>
      <c r="AI502" s="176">
        <f t="shared" si="536"/>
        <v>0</v>
      </c>
      <c r="AJ502" s="176">
        <f t="shared" si="536"/>
        <v>0</v>
      </c>
      <c r="AK502" s="176">
        <f t="shared" si="536"/>
        <v>0</v>
      </c>
      <c r="AL502" s="176">
        <f t="shared" si="536"/>
        <v>0</v>
      </c>
      <c r="AM502" s="176">
        <f t="shared" si="536"/>
        <v>0</v>
      </c>
      <c r="AN502" s="176">
        <f t="shared" si="536"/>
        <v>0</v>
      </c>
      <c r="AO502" s="176">
        <f t="shared" si="536"/>
        <v>0</v>
      </c>
      <c r="AP502" s="176">
        <f t="shared" si="536"/>
        <v>0</v>
      </c>
      <c r="AQ502" s="176">
        <f t="shared" si="530"/>
        <v>0</v>
      </c>
      <c r="AR502" s="176">
        <f t="shared" si="530"/>
        <v>0</v>
      </c>
      <c r="AS502" s="176">
        <f t="shared" si="530"/>
        <v>0</v>
      </c>
      <c r="AT502" s="176">
        <f t="shared" si="530"/>
        <v>0</v>
      </c>
      <c r="AU502" s="176">
        <f t="shared" si="530"/>
        <v>0</v>
      </c>
      <c r="AV502" s="176">
        <f t="shared" si="530"/>
        <v>0</v>
      </c>
      <c r="AW502" s="176">
        <f t="shared" si="530"/>
        <v>0</v>
      </c>
      <c r="AX502" s="176">
        <f t="shared" si="530"/>
        <v>0</v>
      </c>
      <c r="AY502" s="176">
        <f t="shared" si="530"/>
        <v>0</v>
      </c>
      <c r="AZ502" s="176">
        <f t="shared" si="530"/>
        <v>0</v>
      </c>
      <c r="BA502" s="176">
        <f t="shared" si="530"/>
        <v>0</v>
      </c>
      <c r="BB502" s="176">
        <f t="shared" si="530"/>
        <v>0</v>
      </c>
      <c r="BC502" s="176">
        <f t="shared" si="530"/>
        <v>0</v>
      </c>
      <c r="BD502" s="176">
        <f t="shared" si="530"/>
        <v>0</v>
      </c>
      <c r="BE502" s="176">
        <f t="shared" si="530"/>
        <v>0</v>
      </c>
      <c r="BF502" s="176">
        <f t="shared" si="530"/>
        <v>0</v>
      </c>
      <c r="BG502" s="176">
        <f t="shared" si="534"/>
        <v>0</v>
      </c>
      <c r="BH502" s="176">
        <f t="shared" si="534"/>
        <v>0</v>
      </c>
      <c r="BI502" s="176">
        <f t="shared" si="534"/>
        <v>0</v>
      </c>
      <c r="BJ502" s="176">
        <f t="shared" si="534"/>
        <v>0</v>
      </c>
      <c r="BK502" s="176">
        <f t="shared" si="534"/>
        <v>0</v>
      </c>
      <c r="BL502" s="176">
        <f t="shared" si="534"/>
        <v>0</v>
      </c>
      <c r="BM502" s="176">
        <f t="shared" si="534"/>
        <v>0</v>
      </c>
      <c r="BN502" s="176">
        <f t="shared" si="534"/>
        <v>0</v>
      </c>
      <c r="BO502" s="176">
        <f t="shared" si="534"/>
        <v>0</v>
      </c>
      <c r="BP502" s="176">
        <f t="shared" si="534"/>
        <v>0</v>
      </c>
      <c r="BQ502" s="176">
        <f t="shared" si="534"/>
        <v>0</v>
      </c>
      <c r="BR502" s="176">
        <f t="shared" si="534"/>
        <v>0</v>
      </c>
      <c r="BS502" s="176">
        <f t="shared" si="534"/>
        <v>0</v>
      </c>
      <c r="BT502" s="176">
        <f t="shared" si="534"/>
        <v>0</v>
      </c>
      <c r="BU502" s="176">
        <f t="shared" si="534"/>
        <v>0</v>
      </c>
      <c r="BV502" s="176">
        <f t="shared" si="534"/>
        <v>0</v>
      </c>
      <c r="BW502" s="176">
        <f t="shared" si="527"/>
        <v>0</v>
      </c>
      <c r="BX502" s="176">
        <f t="shared" si="527"/>
        <v>0</v>
      </c>
      <c r="BY502" s="176">
        <f t="shared" si="527"/>
        <v>0</v>
      </c>
      <c r="BZ502" s="176">
        <f t="shared" si="527"/>
        <v>0</v>
      </c>
      <c r="CA502" s="176">
        <f t="shared" si="527"/>
        <v>0</v>
      </c>
      <c r="CB502" s="176">
        <f t="shared" si="527"/>
        <v>0</v>
      </c>
      <c r="CC502" s="176">
        <f t="shared" si="527"/>
        <v>0</v>
      </c>
      <c r="CD502" s="176">
        <f t="shared" si="527"/>
        <v>0</v>
      </c>
      <c r="CE502" s="176">
        <f t="shared" si="527"/>
        <v>0</v>
      </c>
      <c r="CF502" s="176">
        <f t="shared" si="527"/>
        <v>0</v>
      </c>
      <c r="CG502" s="176">
        <f t="shared" si="527"/>
        <v>0</v>
      </c>
      <c r="CH502" s="176">
        <f t="shared" si="527"/>
        <v>0</v>
      </c>
      <c r="CI502" s="176">
        <f t="shared" si="527"/>
        <v>0</v>
      </c>
      <c r="CJ502" s="176">
        <f t="shared" si="527"/>
        <v>0</v>
      </c>
      <c r="CK502" s="176">
        <f t="shared" si="527"/>
        <v>0</v>
      </c>
      <c r="CL502" s="176">
        <f t="shared" ref="CL502" si="537">+NORMDIST($H502,CL$12,CL$13,FALSE)</f>
        <v>0</v>
      </c>
      <c r="CM502" s="176">
        <f t="shared" si="528"/>
        <v>0</v>
      </c>
      <c r="CN502" s="176">
        <f t="shared" si="528"/>
        <v>0</v>
      </c>
      <c r="CO502" s="176">
        <f t="shared" si="528"/>
        <v>0</v>
      </c>
      <c r="CP502" s="176">
        <f t="shared" si="528"/>
        <v>0</v>
      </c>
      <c r="CQ502" s="176">
        <f t="shared" si="528"/>
        <v>0</v>
      </c>
      <c r="CR502" s="176">
        <f t="shared" si="528"/>
        <v>0</v>
      </c>
      <c r="CS502" s="176">
        <f t="shared" si="528"/>
        <v>0</v>
      </c>
      <c r="CT502" s="176">
        <f t="shared" si="528"/>
        <v>0</v>
      </c>
      <c r="CU502" s="176">
        <f t="shared" si="528"/>
        <v>0</v>
      </c>
      <c r="CV502" s="176">
        <f t="shared" si="528"/>
        <v>0</v>
      </c>
      <c r="CW502" s="176">
        <f t="shared" si="519"/>
        <v>0</v>
      </c>
      <c r="CX502" s="176">
        <f t="shared" si="519"/>
        <v>0</v>
      </c>
      <c r="CY502" s="176">
        <f t="shared" si="519"/>
        <v>0</v>
      </c>
      <c r="CZ502" s="176">
        <f t="shared" si="519"/>
        <v>0</v>
      </c>
      <c r="DA502" s="176">
        <f t="shared" si="519"/>
        <v>0</v>
      </c>
      <c r="DB502" s="176">
        <f t="shared" si="519"/>
        <v>0</v>
      </c>
      <c r="DC502" s="176">
        <f t="shared" si="519"/>
        <v>0</v>
      </c>
      <c r="DD502" s="176">
        <f t="shared" si="519"/>
        <v>0</v>
      </c>
      <c r="DE502" s="176">
        <f t="shared" si="519"/>
        <v>0</v>
      </c>
      <c r="DF502" s="176">
        <f t="shared" si="519"/>
        <v>0</v>
      </c>
    </row>
    <row r="503" spans="2:110" ht="12.75" customHeight="1" x14ac:dyDescent="0.25">
      <c r="B503" s="174"/>
      <c r="C503" s="174"/>
      <c r="D503" s="174">
        <f t="shared" si="504"/>
        <v>0</v>
      </c>
      <c r="E503"/>
      <c r="F503"/>
      <c r="G503" s="177">
        <v>490</v>
      </c>
      <c r="H503" s="176">
        <f t="shared" si="505"/>
        <v>75.975404319762887</v>
      </c>
      <c r="I503" s="176">
        <f t="shared" si="506"/>
        <v>0</v>
      </c>
      <c r="K503" s="176">
        <f t="shared" si="535"/>
        <v>0</v>
      </c>
      <c r="L503" s="176">
        <f t="shared" si="535"/>
        <v>0</v>
      </c>
      <c r="M503" s="176">
        <f t="shared" si="535"/>
        <v>0</v>
      </c>
      <c r="N503" s="176">
        <f t="shared" si="535"/>
        <v>0</v>
      </c>
      <c r="O503" s="176">
        <f t="shared" si="535"/>
        <v>0</v>
      </c>
      <c r="P503" s="176">
        <f t="shared" si="535"/>
        <v>0</v>
      </c>
      <c r="Q503" s="176">
        <f t="shared" si="535"/>
        <v>0</v>
      </c>
      <c r="R503" s="176">
        <f t="shared" si="535"/>
        <v>0</v>
      </c>
      <c r="S503" s="176">
        <f t="shared" si="535"/>
        <v>0</v>
      </c>
      <c r="T503" s="176">
        <f t="shared" si="535"/>
        <v>0</v>
      </c>
      <c r="U503" s="176">
        <f t="shared" si="535"/>
        <v>0</v>
      </c>
      <c r="V503" s="176">
        <f t="shared" si="535"/>
        <v>0</v>
      </c>
      <c r="W503" s="176">
        <f t="shared" si="535"/>
        <v>0</v>
      </c>
      <c r="X503" s="176">
        <f t="shared" si="535"/>
        <v>0</v>
      </c>
      <c r="Y503" s="176">
        <f t="shared" si="535"/>
        <v>0</v>
      </c>
      <c r="Z503" s="176">
        <f t="shared" si="535"/>
        <v>0</v>
      </c>
      <c r="AA503" s="176">
        <f t="shared" si="536"/>
        <v>0</v>
      </c>
      <c r="AB503" s="176">
        <f t="shared" si="536"/>
        <v>0</v>
      </c>
      <c r="AC503" s="176">
        <f t="shared" si="536"/>
        <v>0</v>
      </c>
      <c r="AD503" s="176">
        <f t="shared" si="536"/>
        <v>0</v>
      </c>
      <c r="AE503" s="176">
        <f t="shared" si="536"/>
        <v>0</v>
      </c>
      <c r="AF503" s="176">
        <f t="shared" si="536"/>
        <v>0</v>
      </c>
      <c r="AG503" s="176">
        <f t="shared" si="536"/>
        <v>0</v>
      </c>
      <c r="AH503" s="176">
        <f t="shared" si="536"/>
        <v>0</v>
      </c>
      <c r="AI503" s="176">
        <f t="shared" si="536"/>
        <v>0</v>
      </c>
      <c r="AJ503" s="176">
        <f t="shared" si="536"/>
        <v>0</v>
      </c>
      <c r="AK503" s="176">
        <f t="shared" si="536"/>
        <v>0</v>
      </c>
      <c r="AL503" s="176">
        <f t="shared" si="536"/>
        <v>0</v>
      </c>
      <c r="AM503" s="176">
        <f t="shared" si="536"/>
        <v>0</v>
      </c>
      <c r="AN503" s="176">
        <f t="shared" si="536"/>
        <v>0</v>
      </c>
      <c r="AO503" s="176">
        <f t="shared" si="536"/>
        <v>0</v>
      </c>
      <c r="AP503" s="176">
        <f t="shared" si="536"/>
        <v>0</v>
      </c>
      <c r="AQ503" s="176">
        <f t="shared" si="530"/>
        <v>0</v>
      </c>
      <c r="AR503" s="176">
        <f t="shared" si="530"/>
        <v>0</v>
      </c>
      <c r="AS503" s="176">
        <f t="shared" si="530"/>
        <v>0</v>
      </c>
      <c r="AT503" s="176">
        <f t="shared" si="530"/>
        <v>0</v>
      </c>
      <c r="AU503" s="176">
        <f t="shared" si="530"/>
        <v>0</v>
      </c>
      <c r="AV503" s="176">
        <f t="shared" si="530"/>
        <v>0</v>
      </c>
      <c r="AW503" s="176">
        <f t="shared" si="530"/>
        <v>0</v>
      </c>
      <c r="AX503" s="176">
        <f t="shared" si="530"/>
        <v>0</v>
      </c>
      <c r="AY503" s="176">
        <f t="shared" si="530"/>
        <v>0</v>
      </c>
      <c r="AZ503" s="176">
        <f t="shared" si="530"/>
        <v>0</v>
      </c>
      <c r="BA503" s="176">
        <f t="shared" si="530"/>
        <v>0</v>
      </c>
      <c r="BB503" s="176">
        <f t="shared" si="530"/>
        <v>0</v>
      </c>
      <c r="BC503" s="176">
        <f t="shared" si="530"/>
        <v>0</v>
      </c>
      <c r="BD503" s="176">
        <f t="shared" si="530"/>
        <v>0</v>
      </c>
      <c r="BE503" s="176">
        <f t="shared" si="530"/>
        <v>0</v>
      </c>
      <c r="BF503" s="176">
        <f t="shared" si="530"/>
        <v>0</v>
      </c>
      <c r="BG503" s="176">
        <f t="shared" si="534"/>
        <v>0</v>
      </c>
      <c r="BH503" s="176">
        <f t="shared" si="534"/>
        <v>0</v>
      </c>
      <c r="BI503" s="176">
        <f t="shared" si="534"/>
        <v>0</v>
      </c>
      <c r="BJ503" s="176">
        <f t="shared" si="534"/>
        <v>0</v>
      </c>
      <c r="BK503" s="176">
        <f t="shared" si="534"/>
        <v>0</v>
      </c>
      <c r="BL503" s="176">
        <f t="shared" si="534"/>
        <v>0</v>
      </c>
      <c r="BM503" s="176">
        <f t="shared" si="534"/>
        <v>0</v>
      </c>
      <c r="BN503" s="176">
        <f t="shared" si="534"/>
        <v>0</v>
      </c>
      <c r="BO503" s="176">
        <f t="shared" si="534"/>
        <v>0</v>
      </c>
      <c r="BP503" s="176">
        <f t="shared" si="534"/>
        <v>0</v>
      </c>
      <c r="BQ503" s="176">
        <f t="shared" si="534"/>
        <v>0</v>
      </c>
      <c r="BR503" s="176">
        <f t="shared" si="534"/>
        <v>0</v>
      </c>
      <c r="BS503" s="176">
        <f t="shared" si="534"/>
        <v>0</v>
      </c>
      <c r="BT503" s="176">
        <f t="shared" si="534"/>
        <v>0</v>
      </c>
      <c r="BU503" s="176">
        <f t="shared" si="534"/>
        <v>0</v>
      </c>
      <c r="BV503" s="176">
        <f t="shared" si="534"/>
        <v>0</v>
      </c>
      <c r="BW503" s="176">
        <f t="shared" ref="BW503:CL513" si="538">+NORMDIST($H503,BW$12,BW$13,FALSE)</f>
        <v>0</v>
      </c>
      <c r="BX503" s="176">
        <f t="shared" si="538"/>
        <v>0</v>
      </c>
      <c r="BY503" s="176">
        <f t="shared" si="538"/>
        <v>0</v>
      </c>
      <c r="BZ503" s="176">
        <f t="shared" si="538"/>
        <v>0</v>
      </c>
      <c r="CA503" s="176">
        <f t="shared" si="538"/>
        <v>0</v>
      </c>
      <c r="CB503" s="176">
        <f t="shared" si="538"/>
        <v>0</v>
      </c>
      <c r="CC503" s="176">
        <f t="shared" si="538"/>
        <v>0</v>
      </c>
      <c r="CD503" s="176">
        <f t="shared" si="538"/>
        <v>0</v>
      </c>
      <c r="CE503" s="176">
        <f t="shared" si="538"/>
        <v>0</v>
      </c>
      <c r="CF503" s="176">
        <f t="shared" si="538"/>
        <v>0</v>
      </c>
      <c r="CG503" s="176">
        <f t="shared" si="538"/>
        <v>0</v>
      </c>
      <c r="CH503" s="176">
        <f t="shared" si="538"/>
        <v>0</v>
      </c>
      <c r="CI503" s="176">
        <f t="shared" si="538"/>
        <v>0</v>
      </c>
      <c r="CJ503" s="176">
        <f t="shared" si="538"/>
        <v>0</v>
      </c>
      <c r="CK503" s="176">
        <f t="shared" si="538"/>
        <v>0</v>
      </c>
      <c r="CL503" s="176">
        <f t="shared" si="538"/>
        <v>0</v>
      </c>
      <c r="CM503" s="176">
        <f t="shared" si="528"/>
        <v>0</v>
      </c>
      <c r="CN503" s="176">
        <f t="shared" si="528"/>
        <v>0</v>
      </c>
      <c r="CO503" s="176">
        <f t="shared" si="528"/>
        <v>0</v>
      </c>
      <c r="CP503" s="176">
        <f t="shared" si="528"/>
        <v>0</v>
      </c>
      <c r="CQ503" s="176">
        <f t="shared" si="528"/>
        <v>0</v>
      </c>
      <c r="CR503" s="176">
        <f t="shared" si="528"/>
        <v>0</v>
      </c>
      <c r="CS503" s="176">
        <f t="shared" si="528"/>
        <v>0</v>
      </c>
      <c r="CT503" s="176">
        <f t="shared" si="528"/>
        <v>0</v>
      </c>
      <c r="CU503" s="176">
        <f t="shared" si="528"/>
        <v>0</v>
      </c>
      <c r="CV503" s="176">
        <f t="shared" si="528"/>
        <v>0</v>
      </c>
      <c r="CW503" s="176">
        <f t="shared" si="519"/>
        <v>0</v>
      </c>
      <c r="CX503" s="176">
        <f t="shared" ref="CW503:DF513" si="539">+NORMDIST($H503,CX$12,CX$13,FALSE)</f>
        <v>0</v>
      </c>
      <c r="CY503" s="176">
        <f t="shared" si="539"/>
        <v>0</v>
      </c>
      <c r="CZ503" s="176">
        <f t="shared" si="539"/>
        <v>0</v>
      </c>
      <c r="DA503" s="176">
        <f t="shared" si="539"/>
        <v>0</v>
      </c>
      <c r="DB503" s="176">
        <f t="shared" si="539"/>
        <v>0</v>
      </c>
      <c r="DC503" s="176">
        <f t="shared" si="539"/>
        <v>0</v>
      </c>
      <c r="DD503" s="176">
        <f t="shared" si="539"/>
        <v>0</v>
      </c>
      <c r="DE503" s="176">
        <f t="shared" si="539"/>
        <v>0</v>
      </c>
      <c r="DF503" s="176">
        <f t="shared" si="539"/>
        <v>0</v>
      </c>
    </row>
    <row r="504" spans="2:110" ht="12.75" customHeight="1" x14ac:dyDescent="0.25">
      <c r="B504" s="174"/>
      <c r="C504" s="174"/>
      <c r="D504" s="174">
        <f t="shared" si="504"/>
        <v>0</v>
      </c>
      <c r="E504"/>
      <c r="F504"/>
      <c r="G504" s="177">
        <v>491</v>
      </c>
      <c r="H504" s="176">
        <f t="shared" si="505"/>
        <v>76.130456165313419</v>
      </c>
      <c r="I504" s="176">
        <f t="shared" si="506"/>
        <v>0</v>
      </c>
      <c r="K504" s="176">
        <f t="shared" si="535"/>
        <v>0</v>
      </c>
      <c r="L504" s="176">
        <f t="shared" si="535"/>
        <v>0</v>
      </c>
      <c r="M504" s="176">
        <f t="shared" si="535"/>
        <v>0</v>
      </c>
      <c r="N504" s="176">
        <f t="shared" si="535"/>
        <v>0</v>
      </c>
      <c r="O504" s="176">
        <f t="shared" si="535"/>
        <v>0</v>
      </c>
      <c r="P504" s="176">
        <f t="shared" si="535"/>
        <v>0</v>
      </c>
      <c r="Q504" s="176">
        <f t="shared" si="535"/>
        <v>0</v>
      </c>
      <c r="R504" s="176">
        <f t="shared" si="535"/>
        <v>0</v>
      </c>
      <c r="S504" s="176">
        <f t="shared" si="535"/>
        <v>0</v>
      </c>
      <c r="T504" s="176">
        <f t="shared" si="535"/>
        <v>0</v>
      </c>
      <c r="U504" s="176">
        <f t="shared" si="535"/>
        <v>0</v>
      </c>
      <c r="V504" s="176">
        <f t="shared" si="535"/>
        <v>0</v>
      </c>
      <c r="W504" s="176">
        <f t="shared" si="535"/>
        <v>0</v>
      </c>
      <c r="X504" s="176">
        <f t="shared" si="535"/>
        <v>0</v>
      </c>
      <c r="Y504" s="176">
        <f t="shared" si="535"/>
        <v>0</v>
      </c>
      <c r="Z504" s="176">
        <f t="shared" si="535"/>
        <v>0</v>
      </c>
      <c r="AA504" s="176">
        <f t="shared" si="536"/>
        <v>0</v>
      </c>
      <c r="AB504" s="176">
        <f t="shared" si="536"/>
        <v>0</v>
      </c>
      <c r="AC504" s="176">
        <f t="shared" si="536"/>
        <v>0</v>
      </c>
      <c r="AD504" s="176">
        <f t="shared" si="536"/>
        <v>0</v>
      </c>
      <c r="AE504" s="176">
        <f t="shared" si="536"/>
        <v>0</v>
      </c>
      <c r="AF504" s="176">
        <f t="shared" si="536"/>
        <v>0</v>
      </c>
      <c r="AG504" s="176">
        <f t="shared" si="536"/>
        <v>0</v>
      </c>
      <c r="AH504" s="176">
        <f t="shared" si="536"/>
        <v>0</v>
      </c>
      <c r="AI504" s="176">
        <f t="shared" si="536"/>
        <v>0</v>
      </c>
      <c r="AJ504" s="176">
        <f t="shared" si="536"/>
        <v>0</v>
      </c>
      <c r="AK504" s="176">
        <f t="shared" si="536"/>
        <v>0</v>
      </c>
      <c r="AL504" s="176">
        <f t="shared" si="536"/>
        <v>0</v>
      </c>
      <c r="AM504" s="176">
        <f t="shared" si="536"/>
        <v>0</v>
      </c>
      <c r="AN504" s="176">
        <f t="shared" si="536"/>
        <v>0</v>
      </c>
      <c r="AO504" s="176">
        <f t="shared" si="536"/>
        <v>0</v>
      </c>
      <c r="AP504" s="176">
        <f t="shared" si="536"/>
        <v>0</v>
      </c>
      <c r="AQ504" s="176">
        <f t="shared" si="530"/>
        <v>0</v>
      </c>
      <c r="AR504" s="176">
        <f t="shared" si="530"/>
        <v>0</v>
      </c>
      <c r="AS504" s="176">
        <f t="shared" si="530"/>
        <v>0</v>
      </c>
      <c r="AT504" s="176">
        <f t="shared" si="530"/>
        <v>0</v>
      </c>
      <c r="AU504" s="176">
        <f t="shared" si="530"/>
        <v>0</v>
      </c>
      <c r="AV504" s="176">
        <f t="shared" si="530"/>
        <v>0</v>
      </c>
      <c r="AW504" s="176">
        <f t="shared" si="530"/>
        <v>0</v>
      </c>
      <c r="AX504" s="176">
        <f t="shared" si="530"/>
        <v>0</v>
      </c>
      <c r="AY504" s="176">
        <f t="shared" si="530"/>
        <v>0</v>
      </c>
      <c r="AZ504" s="176">
        <f t="shared" si="530"/>
        <v>0</v>
      </c>
      <c r="BA504" s="176">
        <f t="shared" si="530"/>
        <v>0</v>
      </c>
      <c r="BB504" s="176">
        <f t="shared" si="530"/>
        <v>0</v>
      </c>
      <c r="BC504" s="176">
        <f t="shared" si="530"/>
        <v>0</v>
      </c>
      <c r="BD504" s="176">
        <f t="shared" si="530"/>
        <v>0</v>
      </c>
      <c r="BE504" s="176">
        <f t="shared" si="530"/>
        <v>0</v>
      </c>
      <c r="BF504" s="176">
        <f t="shared" si="530"/>
        <v>0</v>
      </c>
      <c r="BG504" s="176">
        <f t="shared" si="534"/>
        <v>0</v>
      </c>
      <c r="BH504" s="176">
        <f t="shared" si="534"/>
        <v>0</v>
      </c>
      <c r="BI504" s="176">
        <f t="shared" si="534"/>
        <v>0</v>
      </c>
      <c r="BJ504" s="176">
        <f t="shared" si="534"/>
        <v>0</v>
      </c>
      <c r="BK504" s="176">
        <f t="shared" si="534"/>
        <v>0</v>
      </c>
      <c r="BL504" s="176">
        <f t="shared" si="534"/>
        <v>0</v>
      </c>
      <c r="BM504" s="176">
        <f t="shared" si="534"/>
        <v>0</v>
      </c>
      <c r="BN504" s="176">
        <f t="shared" si="534"/>
        <v>0</v>
      </c>
      <c r="BO504" s="176">
        <f t="shared" si="534"/>
        <v>0</v>
      </c>
      <c r="BP504" s="176">
        <f t="shared" si="534"/>
        <v>0</v>
      </c>
      <c r="BQ504" s="176">
        <f t="shared" si="534"/>
        <v>0</v>
      </c>
      <c r="BR504" s="176">
        <f t="shared" si="534"/>
        <v>0</v>
      </c>
      <c r="BS504" s="176">
        <f t="shared" si="534"/>
        <v>0</v>
      </c>
      <c r="BT504" s="176">
        <f t="shared" si="534"/>
        <v>0</v>
      </c>
      <c r="BU504" s="176">
        <f t="shared" si="534"/>
        <v>0</v>
      </c>
      <c r="BV504" s="176">
        <f t="shared" si="534"/>
        <v>0</v>
      </c>
      <c r="BW504" s="176">
        <f t="shared" si="538"/>
        <v>0</v>
      </c>
      <c r="BX504" s="176">
        <f t="shared" si="538"/>
        <v>0</v>
      </c>
      <c r="BY504" s="176">
        <f t="shared" si="538"/>
        <v>0</v>
      </c>
      <c r="BZ504" s="176">
        <f t="shared" si="538"/>
        <v>0</v>
      </c>
      <c r="CA504" s="176">
        <f t="shared" si="538"/>
        <v>0</v>
      </c>
      <c r="CB504" s="176">
        <f t="shared" si="538"/>
        <v>0</v>
      </c>
      <c r="CC504" s="176">
        <f t="shared" si="538"/>
        <v>0</v>
      </c>
      <c r="CD504" s="176">
        <f t="shared" si="538"/>
        <v>0</v>
      </c>
      <c r="CE504" s="176">
        <f t="shared" si="538"/>
        <v>0</v>
      </c>
      <c r="CF504" s="176">
        <f t="shared" si="538"/>
        <v>0</v>
      </c>
      <c r="CG504" s="176">
        <f t="shared" si="538"/>
        <v>0</v>
      </c>
      <c r="CH504" s="176">
        <f t="shared" si="538"/>
        <v>0</v>
      </c>
      <c r="CI504" s="176">
        <f t="shared" si="538"/>
        <v>0</v>
      </c>
      <c r="CJ504" s="176">
        <f t="shared" si="538"/>
        <v>0</v>
      </c>
      <c r="CK504" s="176">
        <f t="shared" si="538"/>
        <v>0</v>
      </c>
      <c r="CL504" s="176">
        <f t="shared" si="538"/>
        <v>0</v>
      </c>
      <c r="CM504" s="176">
        <f t="shared" si="528"/>
        <v>0</v>
      </c>
      <c r="CN504" s="176">
        <f t="shared" si="528"/>
        <v>0</v>
      </c>
      <c r="CO504" s="176">
        <f t="shared" si="528"/>
        <v>0</v>
      </c>
      <c r="CP504" s="176">
        <f t="shared" si="528"/>
        <v>0</v>
      </c>
      <c r="CQ504" s="176">
        <f t="shared" si="528"/>
        <v>0</v>
      </c>
      <c r="CR504" s="176">
        <f t="shared" si="528"/>
        <v>0</v>
      </c>
      <c r="CS504" s="176">
        <f t="shared" si="528"/>
        <v>0</v>
      </c>
      <c r="CT504" s="176">
        <f t="shared" si="528"/>
        <v>0</v>
      </c>
      <c r="CU504" s="176">
        <f t="shared" si="528"/>
        <v>0</v>
      </c>
      <c r="CV504" s="176">
        <f t="shared" si="528"/>
        <v>0</v>
      </c>
      <c r="CW504" s="176">
        <f t="shared" si="539"/>
        <v>0</v>
      </c>
      <c r="CX504" s="176">
        <f t="shared" si="539"/>
        <v>0</v>
      </c>
      <c r="CY504" s="176">
        <f t="shared" si="539"/>
        <v>0</v>
      </c>
      <c r="CZ504" s="176">
        <f t="shared" si="539"/>
        <v>0</v>
      </c>
      <c r="DA504" s="176">
        <f t="shared" si="539"/>
        <v>0</v>
      </c>
      <c r="DB504" s="176">
        <f t="shared" si="539"/>
        <v>0</v>
      </c>
      <c r="DC504" s="176">
        <f t="shared" si="539"/>
        <v>0</v>
      </c>
      <c r="DD504" s="176">
        <f t="shared" si="539"/>
        <v>0</v>
      </c>
      <c r="DE504" s="176">
        <f t="shared" si="539"/>
        <v>0</v>
      </c>
      <c r="DF504" s="176">
        <f t="shared" si="539"/>
        <v>0</v>
      </c>
    </row>
    <row r="505" spans="2:110" ht="12.75" customHeight="1" x14ac:dyDescent="0.25">
      <c r="B505" s="174"/>
      <c r="C505" s="174"/>
      <c r="D505" s="174">
        <f t="shared" si="504"/>
        <v>0</v>
      </c>
      <c r="E505"/>
      <c r="F505"/>
      <c r="G505" s="177">
        <v>492</v>
      </c>
      <c r="H505" s="176">
        <f t="shared" si="505"/>
        <v>76.285508010863964</v>
      </c>
      <c r="I505" s="176">
        <f t="shared" si="506"/>
        <v>0</v>
      </c>
      <c r="K505" s="176">
        <f t="shared" si="535"/>
        <v>0</v>
      </c>
      <c r="L505" s="176">
        <f t="shared" si="535"/>
        <v>0</v>
      </c>
      <c r="M505" s="176">
        <f t="shared" si="535"/>
        <v>0</v>
      </c>
      <c r="N505" s="176">
        <f t="shared" si="535"/>
        <v>0</v>
      </c>
      <c r="O505" s="176">
        <f t="shared" si="535"/>
        <v>0</v>
      </c>
      <c r="P505" s="176">
        <f t="shared" si="535"/>
        <v>0</v>
      </c>
      <c r="Q505" s="176">
        <f t="shared" si="535"/>
        <v>0</v>
      </c>
      <c r="R505" s="176">
        <f t="shared" si="535"/>
        <v>0</v>
      </c>
      <c r="S505" s="176">
        <f t="shared" si="535"/>
        <v>0</v>
      </c>
      <c r="T505" s="176">
        <f t="shared" si="535"/>
        <v>0</v>
      </c>
      <c r="U505" s="176">
        <f t="shared" si="535"/>
        <v>0</v>
      </c>
      <c r="V505" s="176">
        <f t="shared" si="535"/>
        <v>0</v>
      </c>
      <c r="W505" s="176">
        <f t="shared" si="535"/>
        <v>0</v>
      </c>
      <c r="X505" s="176">
        <f t="shared" si="535"/>
        <v>0</v>
      </c>
      <c r="Y505" s="176">
        <f t="shared" si="535"/>
        <v>0</v>
      </c>
      <c r="Z505" s="176">
        <f t="shared" si="535"/>
        <v>0</v>
      </c>
      <c r="AA505" s="176">
        <f t="shared" si="536"/>
        <v>0</v>
      </c>
      <c r="AB505" s="176">
        <f t="shared" si="536"/>
        <v>0</v>
      </c>
      <c r="AC505" s="176">
        <f t="shared" si="536"/>
        <v>0</v>
      </c>
      <c r="AD505" s="176">
        <f t="shared" si="536"/>
        <v>0</v>
      </c>
      <c r="AE505" s="176">
        <f t="shared" si="536"/>
        <v>0</v>
      </c>
      <c r="AF505" s="176">
        <f t="shared" si="536"/>
        <v>0</v>
      </c>
      <c r="AG505" s="176">
        <f t="shared" si="536"/>
        <v>0</v>
      </c>
      <c r="AH505" s="176">
        <f t="shared" si="536"/>
        <v>0</v>
      </c>
      <c r="AI505" s="176">
        <f t="shared" si="536"/>
        <v>0</v>
      </c>
      <c r="AJ505" s="176">
        <f t="shared" si="536"/>
        <v>0</v>
      </c>
      <c r="AK505" s="176">
        <f t="shared" si="536"/>
        <v>0</v>
      </c>
      <c r="AL505" s="176">
        <f t="shared" si="536"/>
        <v>0</v>
      </c>
      <c r="AM505" s="176">
        <f t="shared" si="536"/>
        <v>0</v>
      </c>
      <c r="AN505" s="176">
        <f t="shared" si="536"/>
        <v>0</v>
      </c>
      <c r="AO505" s="176">
        <f t="shared" si="536"/>
        <v>0</v>
      </c>
      <c r="AP505" s="176">
        <f t="shared" si="536"/>
        <v>0</v>
      </c>
      <c r="AQ505" s="176">
        <f t="shared" si="530"/>
        <v>0</v>
      </c>
      <c r="AR505" s="176">
        <f t="shared" si="530"/>
        <v>0</v>
      </c>
      <c r="AS505" s="176">
        <f t="shared" si="530"/>
        <v>0</v>
      </c>
      <c r="AT505" s="176">
        <f t="shared" si="530"/>
        <v>0</v>
      </c>
      <c r="AU505" s="176">
        <f t="shared" si="530"/>
        <v>0</v>
      </c>
      <c r="AV505" s="176">
        <f t="shared" si="530"/>
        <v>0</v>
      </c>
      <c r="AW505" s="176">
        <f t="shared" si="530"/>
        <v>0</v>
      </c>
      <c r="AX505" s="176">
        <f t="shared" si="530"/>
        <v>0</v>
      </c>
      <c r="AY505" s="176">
        <f t="shared" si="530"/>
        <v>0</v>
      </c>
      <c r="AZ505" s="176">
        <f t="shared" si="530"/>
        <v>0</v>
      </c>
      <c r="BA505" s="176">
        <f t="shared" si="530"/>
        <v>0</v>
      </c>
      <c r="BB505" s="176">
        <f t="shared" si="530"/>
        <v>0</v>
      </c>
      <c r="BC505" s="176">
        <f t="shared" si="530"/>
        <v>0</v>
      </c>
      <c r="BD505" s="176">
        <f t="shared" si="530"/>
        <v>0</v>
      </c>
      <c r="BE505" s="176">
        <f t="shared" si="530"/>
        <v>0</v>
      </c>
      <c r="BF505" s="176">
        <f t="shared" si="530"/>
        <v>0</v>
      </c>
      <c r="BG505" s="176">
        <f t="shared" si="534"/>
        <v>0</v>
      </c>
      <c r="BH505" s="176">
        <f t="shared" si="534"/>
        <v>0</v>
      </c>
      <c r="BI505" s="176">
        <f t="shared" si="534"/>
        <v>0</v>
      </c>
      <c r="BJ505" s="176">
        <f t="shared" si="534"/>
        <v>0</v>
      </c>
      <c r="BK505" s="176">
        <f t="shared" si="534"/>
        <v>0</v>
      </c>
      <c r="BL505" s="176">
        <f t="shared" si="534"/>
        <v>0</v>
      </c>
      <c r="BM505" s="176">
        <f t="shared" si="534"/>
        <v>0</v>
      </c>
      <c r="BN505" s="176">
        <f t="shared" si="534"/>
        <v>0</v>
      </c>
      <c r="BO505" s="176">
        <f t="shared" si="534"/>
        <v>0</v>
      </c>
      <c r="BP505" s="176">
        <f t="shared" si="534"/>
        <v>0</v>
      </c>
      <c r="BQ505" s="176">
        <f t="shared" si="534"/>
        <v>0</v>
      </c>
      <c r="BR505" s="176">
        <f t="shared" si="534"/>
        <v>0</v>
      </c>
      <c r="BS505" s="176">
        <f t="shared" si="534"/>
        <v>0</v>
      </c>
      <c r="BT505" s="176">
        <f t="shared" si="534"/>
        <v>0</v>
      </c>
      <c r="BU505" s="176">
        <f t="shared" si="534"/>
        <v>0</v>
      </c>
      <c r="BV505" s="176">
        <f t="shared" si="534"/>
        <v>0</v>
      </c>
      <c r="BW505" s="176">
        <f t="shared" si="538"/>
        <v>0</v>
      </c>
      <c r="BX505" s="176">
        <f t="shared" si="538"/>
        <v>0</v>
      </c>
      <c r="BY505" s="176">
        <f t="shared" si="538"/>
        <v>0</v>
      </c>
      <c r="BZ505" s="176">
        <f t="shared" si="538"/>
        <v>0</v>
      </c>
      <c r="CA505" s="176">
        <f t="shared" si="538"/>
        <v>0</v>
      </c>
      <c r="CB505" s="176">
        <f t="shared" si="538"/>
        <v>0</v>
      </c>
      <c r="CC505" s="176">
        <f t="shared" si="538"/>
        <v>0</v>
      </c>
      <c r="CD505" s="176">
        <f t="shared" si="538"/>
        <v>0</v>
      </c>
      <c r="CE505" s="176">
        <f t="shared" si="538"/>
        <v>0</v>
      </c>
      <c r="CF505" s="176">
        <f t="shared" si="538"/>
        <v>0</v>
      </c>
      <c r="CG505" s="176">
        <f t="shared" si="538"/>
        <v>0</v>
      </c>
      <c r="CH505" s="176">
        <f t="shared" si="538"/>
        <v>0</v>
      </c>
      <c r="CI505" s="176">
        <f t="shared" si="538"/>
        <v>0</v>
      </c>
      <c r="CJ505" s="176">
        <f t="shared" si="538"/>
        <v>0</v>
      </c>
      <c r="CK505" s="176">
        <f t="shared" si="538"/>
        <v>0</v>
      </c>
      <c r="CL505" s="176">
        <f t="shared" si="538"/>
        <v>0</v>
      </c>
      <c r="CM505" s="176">
        <f t="shared" si="528"/>
        <v>0</v>
      </c>
      <c r="CN505" s="176">
        <f t="shared" si="528"/>
        <v>0</v>
      </c>
      <c r="CO505" s="176">
        <f t="shared" si="528"/>
        <v>0</v>
      </c>
      <c r="CP505" s="176">
        <f t="shared" si="528"/>
        <v>0</v>
      </c>
      <c r="CQ505" s="176">
        <f t="shared" si="528"/>
        <v>0</v>
      </c>
      <c r="CR505" s="176">
        <f t="shared" si="528"/>
        <v>0</v>
      </c>
      <c r="CS505" s="176">
        <f t="shared" si="528"/>
        <v>0</v>
      </c>
      <c r="CT505" s="176">
        <f t="shared" si="528"/>
        <v>0</v>
      </c>
      <c r="CU505" s="176">
        <f t="shared" si="528"/>
        <v>0</v>
      </c>
      <c r="CV505" s="176">
        <f t="shared" si="528"/>
        <v>0</v>
      </c>
      <c r="CW505" s="176">
        <f t="shared" si="539"/>
        <v>0</v>
      </c>
      <c r="CX505" s="176">
        <f t="shared" si="539"/>
        <v>0</v>
      </c>
      <c r="CY505" s="176">
        <f t="shared" si="539"/>
        <v>0</v>
      </c>
      <c r="CZ505" s="176">
        <f t="shared" si="539"/>
        <v>0</v>
      </c>
      <c r="DA505" s="176">
        <f t="shared" si="539"/>
        <v>0</v>
      </c>
      <c r="DB505" s="176">
        <f t="shared" si="539"/>
        <v>0</v>
      </c>
      <c r="DC505" s="176">
        <f t="shared" si="539"/>
        <v>0</v>
      </c>
      <c r="DD505" s="176">
        <f t="shared" si="539"/>
        <v>0</v>
      </c>
      <c r="DE505" s="176">
        <f t="shared" si="539"/>
        <v>0</v>
      </c>
      <c r="DF505" s="176">
        <f t="shared" si="539"/>
        <v>0</v>
      </c>
    </row>
    <row r="506" spans="2:110" ht="12.75" customHeight="1" x14ac:dyDescent="0.25">
      <c r="B506" s="174"/>
      <c r="C506" s="174"/>
      <c r="D506" s="174">
        <f t="shared" si="504"/>
        <v>0</v>
      </c>
      <c r="E506"/>
      <c r="F506"/>
      <c r="G506" s="177">
        <v>493</v>
      </c>
      <c r="H506" s="176">
        <f t="shared" si="505"/>
        <v>76.440559856414495</v>
      </c>
      <c r="I506" s="176">
        <f t="shared" si="506"/>
        <v>0</v>
      </c>
      <c r="K506" s="176">
        <f t="shared" si="535"/>
        <v>0</v>
      </c>
      <c r="L506" s="176">
        <f t="shared" si="535"/>
        <v>0</v>
      </c>
      <c r="M506" s="176">
        <f t="shared" si="535"/>
        <v>0</v>
      </c>
      <c r="N506" s="176">
        <f t="shared" si="535"/>
        <v>0</v>
      </c>
      <c r="O506" s="176">
        <f t="shared" si="535"/>
        <v>0</v>
      </c>
      <c r="P506" s="176">
        <f t="shared" si="535"/>
        <v>0</v>
      </c>
      <c r="Q506" s="176">
        <f t="shared" si="535"/>
        <v>0</v>
      </c>
      <c r="R506" s="176">
        <f t="shared" si="535"/>
        <v>0</v>
      </c>
      <c r="S506" s="176">
        <f t="shared" si="535"/>
        <v>0</v>
      </c>
      <c r="T506" s="176">
        <f t="shared" si="535"/>
        <v>0</v>
      </c>
      <c r="U506" s="176">
        <f t="shared" si="535"/>
        <v>0</v>
      </c>
      <c r="V506" s="176">
        <f t="shared" si="535"/>
        <v>0</v>
      </c>
      <c r="W506" s="176">
        <f t="shared" si="535"/>
        <v>0</v>
      </c>
      <c r="X506" s="176">
        <f t="shared" si="535"/>
        <v>0</v>
      </c>
      <c r="Y506" s="176">
        <f t="shared" si="535"/>
        <v>0</v>
      </c>
      <c r="Z506" s="176">
        <f t="shared" si="535"/>
        <v>0</v>
      </c>
      <c r="AA506" s="176">
        <f t="shared" si="536"/>
        <v>0</v>
      </c>
      <c r="AB506" s="176">
        <f t="shared" si="536"/>
        <v>0</v>
      </c>
      <c r="AC506" s="176">
        <f t="shared" si="536"/>
        <v>0</v>
      </c>
      <c r="AD506" s="176">
        <f t="shared" si="536"/>
        <v>0</v>
      </c>
      <c r="AE506" s="176">
        <f t="shared" si="536"/>
        <v>0</v>
      </c>
      <c r="AF506" s="176">
        <f t="shared" si="536"/>
        <v>0</v>
      </c>
      <c r="AG506" s="176">
        <f t="shared" si="536"/>
        <v>0</v>
      </c>
      <c r="AH506" s="176">
        <f t="shared" si="536"/>
        <v>0</v>
      </c>
      <c r="AI506" s="176">
        <f t="shared" si="536"/>
        <v>0</v>
      </c>
      <c r="AJ506" s="176">
        <f t="shared" si="536"/>
        <v>0</v>
      </c>
      <c r="AK506" s="176">
        <f t="shared" si="536"/>
        <v>0</v>
      </c>
      <c r="AL506" s="176">
        <f t="shared" si="536"/>
        <v>0</v>
      </c>
      <c r="AM506" s="176">
        <f t="shared" si="536"/>
        <v>0</v>
      </c>
      <c r="AN506" s="176">
        <f t="shared" si="536"/>
        <v>0</v>
      </c>
      <c r="AO506" s="176">
        <f t="shared" si="536"/>
        <v>0</v>
      </c>
      <c r="AP506" s="176">
        <f t="shared" si="536"/>
        <v>0</v>
      </c>
      <c r="AQ506" s="176">
        <f t="shared" si="530"/>
        <v>0</v>
      </c>
      <c r="AR506" s="176">
        <f t="shared" si="530"/>
        <v>0</v>
      </c>
      <c r="AS506" s="176">
        <f t="shared" si="530"/>
        <v>0</v>
      </c>
      <c r="AT506" s="176">
        <f t="shared" si="530"/>
        <v>0</v>
      </c>
      <c r="AU506" s="176">
        <f t="shared" si="530"/>
        <v>0</v>
      </c>
      <c r="AV506" s="176">
        <f t="shared" si="530"/>
        <v>0</v>
      </c>
      <c r="AW506" s="176">
        <f t="shared" si="530"/>
        <v>0</v>
      </c>
      <c r="AX506" s="176">
        <f t="shared" si="530"/>
        <v>0</v>
      </c>
      <c r="AY506" s="176">
        <f t="shared" si="530"/>
        <v>0</v>
      </c>
      <c r="AZ506" s="176">
        <f t="shared" si="530"/>
        <v>0</v>
      </c>
      <c r="BA506" s="176">
        <f t="shared" si="530"/>
        <v>0</v>
      </c>
      <c r="BB506" s="176">
        <f t="shared" si="530"/>
        <v>0</v>
      </c>
      <c r="BC506" s="176">
        <f t="shared" si="530"/>
        <v>0</v>
      </c>
      <c r="BD506" s="176">
        <f t="shared" si="530"/>
        <v>0</v>
      </c>
      <c r="BE506" s="176">
        <f t="shared" si="530"/>
        <v>0</v>
      </c>
      <c r="BF506" s="176">
        <f t="shared" si="530"/>
        <v>0</v>
      </c>
      <c r="BG506" s="176">
        <f t="shared" si="534"/>
        <v>0</v>
      </c>
      <c r="BH506" s="176">
        <f t="shared" si="534"/>
        <v>0</v>
      </c>
      <c r="BI506" s="176">
        <f t="shared" si="534"/>
        <v>0</v>
      </c>
      <c r="BJ506" s="176">
        <f t="shared" si="534"/>
        <v>0</v>
      </c>
      <c r="BK506" s="176">
        <f t="shared" si="534"/>
        <v>0</v>
      </c>
      <c r="BL506" s="176">
        <f t="shared" si="534"/>
        <v>0</v>
      </c>
      <c r="BM506" s="176">
        <f t="shared" si="534"/>
        <v>0</v>
      </c>
      <c r="BN506" s="176">
        <f t="shared" si="534"/>
        <v>0</v>
      </c>
      <c r="BO506" s="176">
        <f t="shared" si="534"/>
        <v>0</v>
      </c>
      <c r="BP506" s="176">
        <f t="shared" si="534"/>
        <v>0</v>
      </c>
      <c r="BQ506" s="176">
        <f t="shared" si="534"/>
        <v>0</v>
      </c>
      <c r="BR506" s="176">
        <f t="shared" si="534"/>
        <v>0</v>
      </c>
      <c r="BS506" s="176">
        <f t="shared" si="534"/>
        <v>0</v>
      </c>
      <c r="BT506" s="176">
        <f t="shared" si="534"/>
        <v>0</v>
      </c>
      <c r="BU506" s="176">
        <f t="shared" si="534"/>
        <v>0</v>
      </c>
      <c r="BV506" s="176">
        <f t="shared" si="534"/>
        <v>0</v>
      </c>
      <c r="BW506" s="176">
        <f t="shared" si="538"/>
        <v>0</v>
      </c>
      <c r="BX506" s="176">
        <f t="shared" si="538"/>
        <v>0</v>
      </c>
      <c r="BY506" s="176">
        <f t="shared" si="538"/>
        <v>0</v>
      </c>
      <c r="BZ506" s="176">
        <f t="shared" si="538"/>
        <v>0</v>
      </c>
      <c r="CA506" s="176">
        <f t="shared" si="538"/>
        <v>0</v>
      </c>
      <c r="CB506" s="176">
        <f t="shared" si="538"/>
        <v>0</v>
      </c>
      <c r="CC506" s="176">
        <f t="shared" si="538"/>
        <v>0</v>
      </c>
      <c r="CD506" s="176">
        <f t="shared" si="538"/>
        <v>0</v>
      </c>
      <c r="CE506" s="176">
        <f t="shared" si="538"/>
        <v>0</v>
      </c>
      <c r="CF506" s="176">
        <f t="shared" si="538"/>
        <v>0</v>
      </c>
      <c r="CG506" s="176">
        <f t="shared" si="538"/>
        <v>0</v>
      </c>
      <c r="CH506" s="176">
        <f t="shared" si="538"/>
        <v>0</v>
      </c>
      <c r="CI506" s="176">
        <f t="shared" si="538"/>
        <v>0</v>
      </c>
      <c r="CJ506" s="176">
        <f t="shared" si="538"/>
        <v>0</v>
      </c>
      <c r="CK506" s="176">
        <f t="shared" si="538"/>
        <v>0</v>
      </c>
      <c r="CL506" s="176">
        <f t="shared" si="538"/>
        <v>0</v>
      </c>
      <c r="CM506" s="176">
        <f t="shared" si="528"/>
        <v>0</v>
      </c>
      <c r="CN506" s="176">
        <f t="shared" si="528"/>
        <v>0</v>
      </c>
      <c r="CO506" s="176">
        <f t="shared" si="528"/>
        <v>0</v>
      </c>
      <c r="CP506" s="176">
        <f t="shared" si="528"/>
        <v>0</v>
      </c>
      <c r="CQ506" s="176">
        <f t="shared" si="528"/>
        <v>0</v>
      </c>
      <c r="CR506" s="176">
        <f t="shared" si="528"/>
        <v>0</v>
      </c>
      <c r="CS506" s="176">
        <f t="shared" si="528"/>
        <v>0</v>
      </c>
      <c r="CT506" s="176">
        <f t="shared" si="528"/>
        <v>0</v>
      </c>
      <c r="CU506" s="176">
        <f t="shared" si="528"/>
        <v>0</v>
      </c>
      <c r="CV506" s="176">
        <f t="shared" si="528"/>
        <v>0</v>
      </c>
      <c r="CW506" s="176">
        <f t="shared" si="539"/>
        <v>0</v>
      </c>
      <c r="CX506" s="176">
        <f t="shared" si="539"/>
        <v>0</v>
      </c>
      <c r="CY506" s="176">
        <f t="shared" si="539"/>
        <v>0</v>
      </c>
      <c r="CZ506" s="176">
        <f t="shared" si="539"/>
        <v>0</v>
      </c>
      <c r="DA506" s="176">
        <f t="shared" si="539"/>
        <v>0</v>
      </c>
      <c r="DB506" s="176">
        <f t="shared" si="539"/>
        <v>0</v>
      </c>
      <c r="DC506" s="176">
        <f t="shared" si="539"/>
        <v>0</v>
      </c>
      <c r="DD506" s="176">
        <f t="shared" si="539"/>
        <v>0</v>
      </c>
      <c r="DE506" s="176">
        <f t="shared" si="539"/>
        <v>0</v>
      </c>
      <c r="DF506" s="176">
        <f t="shared" si="539"/>
        <v>0</v>
      </c>
    </row>
    <row r="507" spans="2:110" ht="12.75" customHeight="1" x14ac:dyDescent="0.25">
      <c r="B507" s="174"/>
      <c r="C507" s="174"/>
      <c r="D507" s="174">
        <f t="shared" si="504"/>
        <v>0</v>
      </c>
      <c r="E507"/>
      <c r="F507"/>
      <c r="G507" s="177">
        <v>494</v>
      </c>
      <c r="H507" s="176">
        <f t="shared" si="505"/>
        <v>76.595611701965026</v>
      </c>
      <c r="I507" s="176">
        <f t="shared" si="506"/>
        <v>0</v>
      </c>
      <c r="K507" s="176">
        <f t="shared" si="535"/>
        <v>0</v>
      </c>
      <c r="L507" s="176">
        <f t="shared" si="535"/>
        <v>0</v>
      </c>
      <c r="M507" s="176">
        <f t="shared" si="535"/>
        <v>0</v>
      </c>
      <c r="N507" s="176">
        <f t="shared" si="535"/>
        <v>0</v>
      </c>
      <c r="O507" s="176">
        <f t="shared" si="535"/>
        <v>0</v>
      </c>
      <c r="P507" s="176">
        <f t="shared" si="535"/>
        <v>0</v>
      </c>
      <c r="Q507" s="176">
        <f t="shared" si="535"/>
        <v>0</v>
      </c>
      <c r="R507" s="176">
        <f t="shared" si="535"/>
        <v>0</v>
      </c>
      <c r="S507" s="176">
        <f t="shared" si="535"/>
        <v>0</v>
      </c>
      <c r="T507" s="176">
        <f t="shared" si="535"/>
        <v>0</v>
      </c>
      <c r="U507" s="176">
        <f t="shared" si="535"/>
        <v>0</v>
      </c>
      <c r="V507" s="176">
        <f t="shared" si="535"/>
        <v>0</v>
      </c>
      <c r="W507" s="176">
        <f t="shared" si="535"/>
        <v>0</v>
      </c>
      <c r="X507" s="176">
        <f t="shared" si="535"/>
        <v>0</v>
      </c>
      <c r="Y507" s="176">
        <f t="shared" si="535"/>
        <v>0</v>
      </c>
      <c r="Z507" s="176">
        <f t="shared" si="535"/>
        <v>0</v>
      </c>
      <c r="AA507" s="176">
        <f t="shared" si="536"/>
        <v>0</v>
      </c>
      <c r="AB507" s="176">
        <f t="shared" si="536"/>
        <v>0</v>
      </c>
      <c r="AC507" s="176">
        <f t="shared" si="536"/>
        <v>0</v>
      </c>
      <c r="AD507" s="176">
        <f t="shared" si="536"/>
        <v>0</v>
      </c>
      <c r="AE507" s="176">
        <f t="shared" si="536"/>
        <v>0</v>
      </c>
      <c r="AF507" s="176">
        <f t="shared" si="536"/>
        <v>0</v>
      </c>
      <c r="AG507" s="176">
        <f t="shared" si="536"/>
        <v>0</v>
      </c>
      <c r="AH507" s="176">
        <f t="shared" si="536"/>
        <v>0</v>
      </c>
      <c r="AI507" s="176">
        <f t="shared" si="536"/>
        <v>0</v>
      </c>
      <c r="AJ507" s="176">
        <f t="shared" si="536"/>
        <v>0</v>
      </c>
      <c r="AK507" s="176">
        <f t="shared" si="536"/>
        <v>0</v>
      </c>
      <c r="AL507" s="176">
        <f t="shared" si="536"/>
        <v>0</v>
      </c>
      <c r="AM507" s="176">
        <f t="shared" si="536"/>
        <v>0</v>
      </c>
      <c r="AN507" s="176">
        <f t="shared" si="536"/>
        <v>0</v>
      </c>
      <c r="AO507" s="176">
        <f t="shared" si="536"/>
        <v>0</v>
      </c>
      <c r="AP507" s="176">
        <f t="shared" si="536"/>
        <v>0</v>
      </c>
      <c r="AQ507" s="176">
        <f t="shared" si="530"/>
        <v>0</v>
      </c>
      <c r="AR507" s="176">
        <f t="shared" si="530"/>
        <v>0</v>
      </c>
      <c r="AS507" s="176">
        <f t="shared" si="530"/>
        <v>0</v>
      </c>
      <c r="AT507" s="176">
        <f t="shared" si="530"/>
        <v>0</v>
      </c>
      <c r="AU507" s="176">
        <f t="shared" si="530"/>
        <v>0</v>
      </c>
      <c r="AV507" s="176">
        <f t="shared" si="530"/>
        <v>0</v>
      </c>
      <c r="AW507" s="176">
        <f t="shared" si="530"/>
        <v>0</v>
      </c>
      <c r="AX507" s="176">
        <f t="shared" si="530"/>
        <v>0</v>
      </c>
      <c r="AY507" s="176">
        <f t="shared" si="530"/>
        <v>0</v>
      </c>
      <c r="AZ507" s="176">
        <f t="shared" si="530"/>
        <v>0</v>
      </c>
      <c r="BA507" s="176">
        <f t="shared" si="530"/>
        <v>0</v>
      </c>
      <c r="BB507" s="176">
        <f t="shared" si="530"/>
        <v>0</v>
      </c>
      <c r="BC507" s="176">
        <f t="shared" si="530"/>
        <v>0</v>
      </c>
      <c r="BD507" s="176">
        <f t="shared" si="530"/>
        <v>0</v>
      </c>
      <c r="BE507" s="176">
        <f t="shared" si="530"/>
        <v>0</v>
      </c>
      <c r="BF507" s="176">
        <f t="shared" si="530"/>
        <v>0</v>
      </c>
      <c r="BG507" s="176">
        <f t="shared" si="534"/>
        <v>0</v>
      </c>
      <c r="BH507" s="176">
        <f t="shared" si="534"/>
        <v>0</v>
      </c>
      <c r="BI507" s="176">
        <f t="shared" si="534"/>
        <v>0</v>
      </c>
      <c r="BJ507" s="176">
        <f t="shared" si="534"/>
        <v>0</v>
      </c>
      <c r="BK507" s="176">
        <f t="shared" si="534"/>
        <v>0</v>
      </c>
      <c r="BL507" s="176">
        <f t="shared" si="534"/>
        <v>0</v>
      </c>
      <c r="BM507" s="176">
        <f t="shared" si="534"/>
        <v>0</v>
      </c>
      <c r="BN507" s="176">
        <f t="shared" si="534"/>
        <v>0</v>
      </c>
      <c r="BO507" s="176">
        <f t="shared" si="534"/>
        <v>0</v>
      </c>
      <c r="BP507" s="176">
        <f t="shared" si="534"/>
        <v>0</v>
      </c>
      <c r="BQ507" s="176">
        <f t="shared" si="534"/>
        <v>0</v>
      </c>
      <c r="BR507" s="176">
        <f t="shared" si="534"/>
        <v>0</v>
      </c>
      <c r="BS507" s="176">
        <f t="shared" si="534"/>
        <v>0</v>
      </c>
      <c r="BT507" s="176">
        <f t="shared" si="534"/>
        <v>0</v>
      </c>
      <c r="BU507" s="176">
        <f t="shared" si="534"/>
        <v>0</v>
      </c>
      <c r="BV507" s="176">
        <f t="shared" si="534"/>
        <v>0</v>
      </c>
      <c r="BW507" s="176">
        <f t="shared" si="538"/>
        <v>0</v>
      </c>
      <c r="BX507" s="176">
        <f t="shared" si="538"/>
        <v>0</v>
      </c>
      <c r="BY507" s="176">
        <f t="shared" si="538"/>
        <v>0</v>
      </c>
      <c r="BZ507" s="176">
        <f t="shared" si="538"/>
        <v>0</v>
      </c>
      <c r="CA507" s="176">
        <f t="shared" si="538"/>
        <v>0</v>
      </c>
      <c r="CB507" s="176">
        <f t="shared" si="538"/>
        <v>0</v>
      </c>
      <c r="CC507" s="176">
        <f t="shared" si="538"/>
        <v>0</v>
      </c>
      <c r="CD507" s="176">
        <f t="shared" si="538"/>
        <v>0</v>
      </c>
      <c r="CE507" s="176">
        <f t="shared" si="538"/>
        <v>0</v>
      </c>
      <c r="CF507" s="176">
        <f t="shared" si="538"/>
        <v>0</v>
      </c>
      <c r="CG507" s="176">
        <f t="shared" si="538"/>
        <v>0</v>
      </c>
      <c r="CH507" s="176">
        <f t="shared" si="538"/>
        <v>0</v>
      </c>
      <c r="CI507" s="176">
        <f t="shared" si="538"/>
        <v>0</v>
      </c>
      <c r="CJ507" s="176">
        <f t="shared" si="538"/>
        <v>0</v>
      </c>
      <c r="CK507" s="176">
        <f t="shared" si="538"/>
        <v>0</v>
      </c>
      <c r="CL507" s="176">
        <f t="shared" si="538"/>
        <v>0</v>
      </c>
      <c r="CM507" s="176">
        <f t="shared" si="528"/>
        <v>0</v>
      </c>
      <c r="CN507" s="176">
        <f t="shared" si="528"/>
        <v>0</v>
      </c>
      <c r="CO507" s="176">
        <f t="shared" si="528"/>
        <v>0</v>
      </c>
      <c r="CP507" s="176">
        <f t="shared" si="528"/>
        <v>0</v>
      </c>
      <c r="CQ507" s="176">
        <f t="shared" si="528"/>
        <v>0</v>
      </c>
      <c r="CR507" s="176">
        <f t="shared" si="528"/>
        <v>0</v>
      </c>
      <c r="CS507" s="176">
        <f t="shared" si="528"/>
        <v>0</v>
      </c>
      <c r="CT507" s="176">
        <f t="shared" si="528"/>
        <v>0</v>
      </c>
      <c r="CU507" s="176">
        <f t="shared" si="528"/>
        <v>0</v>
      </c>
      <c r="CV507" s="176">
        <f t="shared" si="528"/>
        <v>0</v>
      </c>
      <c r="CW507" s="176">
        <f t="shared" si="539"/>
        <v>0</v>
      </c>
      <c r="CX507" s="176">
        <f t="shared" si="539"/>
        <v>0</v>
      </c>
      <c r="CY507" s="176">
        <f t="shared" si="539"/>
        <v>0</v>
      </c>
      <c r="CZ507" s="176">
        <f t="shared" si="539"/>
        <v>0</v>
      </c>
      <c r="DA507" s="176">
        <f t="shared" si="539"/>
        <v>0</v>
      </c>
      <c r="DB507" s="176">
        <f t="shared" si="539"/>
        <v>0</v>
      </c>
      <c r="DC507" s="176">
        <f t="shared" si="539"/>
        <v>0</v>
      </c>
      <c r="DD507" s="176">
        <f t="shared" si="539"/>
        <v>0</v>
      </c>
      <c r="DE507" s="176">
        <f t="shared" si="539"/>
        <v>0</v>
      </c>
      <c r="DF507" s="176">
        <f t="shared" si="539"/>
        <v>0</v>
      </c>
    </row>
    <row r="508" spans="2:110" ht="12.75" customHeight="1" x14ac:dyDescent="0.25">
      <c r="B508" s="174"/>
      <c r="C508" s="174"/>
      <c r="D508" s="174">
        <f t="shared" si="504"/>
        <v>0</v>
      </c>
      <c r="E508"/>
      <c r="F508"/>
      <c r="G508" s="177">
        <v>495</v>
      </c>
      <c r="H508" s="176">
        <f t="shared" si="505"/>
        <v>76.750663547515572</v>
      </c>
      <c r="I508" s="176">
        <f t="shared" si="506"/>
        <v>0</v>
      </c>
      <c r="K508" s="176">
        <f t="shared" si="535"/>
        <v>0</v>
      </c>
      <c r="L508" s="176">
        <f t="shared" si="535"/>
        <v>0</v>
      </c>
      <c r="M508" s="176">
        <f t="shared" si="535"/>
        <v>0</v>
      </c>
      <c r="N508" s="176">
        <f t="shared" si="535"/>
        <v>0</v>
      </c>
      <c r="O508" s="176">
        <f t="shared" si="535"/>
        <v>0</v>
      </c>
      <c r="P508" s="176">
        <f t="shared" si="535"/>
        <v>0</v>
      </c>
      <c r="Q508" s="176">
        <f t="shared" si="535"/>
        <v>0</v>
      </c>
      <c r="R508" s="176">
        <f t="shared" si="535"/>
        <v>0</v>
      </c>
      <c r="S508" s="176">
        <f t="shared" si="535"/>
        <v>0</v>
      </c>
      <c r="T508" s="176">
        <f t="shared" si="535"/>
        <v>0</v>
      </c>
      <c r="U508" s="176">
        <f t="shared" si="535"/>
        <v>0</v>
      </c>
      <c r="V508" s="176">
        <f t="shared" si="535"/>
        <v>0</v>
      </c>
      <c r="W508" s="176">
        <f t="shared" si="535"/>
        <v>0</v>
      </c>
      <c r="X508" s="176">
        <f t="shared" si="535"/>
        <v>0</v>
      </c>
      <c r="Y508" s="176">
        <f t="shared" si="535"/>
        <v>0</v>
      </c>
      <c r="Z508" s="176">
        <f t="shared" si="535"/>
        <v>0</v>
      </c>
      <c r="AA508" s="176">
        <f t="shared" si="536"/>
        <v>0</v>
      </c>
      <c r="AB508" s="176">
        <f t="shared" si="536"/>
        <v>0</v>
      </c>
      <c r="AC508" s="176">
        <f t="shared" si="536"/>
        <v>0</v>
      </c>
      <c r="AD508" s="176">
        <f t="shared" si="536"/>
        <v>0</v>
      </c>
      <c r="AE508" s="176">
        <f t="shared" si="536"/>
        <v>0</v>
      </c>
      <c r="AF508" s="176">
        <f t="shared" si="536"/>
        <v>0</v>
      </c>
      <c r="AG508" s="176">
        <f t="shared" si="536"/>
        <v>0</v>
      </c>
      <c r="AH508" s="176">
        <f t="shared" si="536"/>
        <v>0</v>
      </c>
      <c r="AI508" s="176">
        <f t="shared" si="536"/>
        <v>0</v>
      </c>
      <c r="AJ508" s="176">
        <f t="shared" si="536"/>
        <v>0</v>
      </c>
      <c r="AK508" s="176">
        <f t="shared" si="536"/>
        <v>0</v>
      </c>
      <c r="AL508" s="176">
        <f t="shared" si="536"/>
        <v>0</v>
      </c>
      <c r="AM508" s="176">
        <f t="shared" si="536"/>
        <v>0</v>
      </c>
      <c r="AN508" s="176">
        <f t="shared" si="536"/>
        <v>0</v>
      </c>
      <c r="AO508" s="176">
        <f t="shared" si="536"/>
        <v>0</v>
      </c>
      <c r="AP508" s="176">
        <f t="shared" si="536"/>
        <v>0</v>
      </c>
      <c r="AQ508" s="176">
        <f t="shared" si="530"/>
        <v>0</v>
      </c>
      <c r="AR508" s="176">
        <f t="shared" si="530"/>
        <v>0</v>
      </c>
      <c r="AS508" s="176">
        <f t="shared" si="530"/>
        <v>0</v>
      </c>
      <c r="AT508" s="176">
        <f t="shared" si="530"/>
        <v>0</v>
      </c>
      <c r="AU508" s="176">
        <f t="shared" si="530"/>
        <v>0</v>
      </c>
      <c r="AV508" s="176">
        <f t="shared" si="530"/>
        <v>0</v>
      </c>
      <c r="AW508" s="176">
        <f t="shared" si="530"/>
        <v>0</v>
      </c>
      <c r="AX508" s="176">
        <f t="shared" si="530"/>
        <v>0</v>
      </c>
      <c r="AY508" s="176">
        <f t="shared" si="530"/>
        <v>0</v>
      </c>
      <c r="AZ508" s="176">
        <f t="shared" si="530"/>
        <v>0</v>
      </c>
      <c r="BA508" s="176">
        <f t="shared" si="530"/>
        <v>0</v>
      </c>
      <c r="BB508" s="176">
        <f t="shared" si="530"/>
        <v>0</v>
      </c>
      <c r="BC508" s="176">
        <f t="shared" si="530"/>
        <v>0</v>
      </c>
      <c r="BD508" s="176">
        <f t="shared" si="530"/>
        <v>0</v>
      </c>
      <c r="BE508" s="176">
        <f t="shared" si="530"/>
        <v>0</v>
      </c>
      <c r="BF508" s="176">
        <f t="shared" ref="BF508" si="540">+NORMDIST($H508,BF$12,BF$13,FALSE)</f>
        <v>0</v>
      </c>
      <c r="BG508" s="176">
        <f t="shared" si="534"/>
        <v>0</v>
      </c>
      <c r="BH508" s="176">
        <f t="shared" si="534"/>
        <v>0</v>
      </c>
      <c r="BI508" s="176">
        <f t="shared" si="534"/>
        <v>0</v>
      </c>
      <c r="BJ508" s="176">
        <f t="shared" si="534"/>
        <v>0</v>
      </c>
      <c r="BK508" s="176">
        <f t="shared" si="534"/>
        <v>0</v>
      </c>
      <c r="BL508" s="176">
        <f t="shared" si="534"/>
        <v>0</v>
      </c>
      <c r="BM508" s="176">
        <f t="shared" si="534"/>
        <v>0</v>
      </c>
      <c r="BN508" s="176">
        <f t="shared" si="534"/>
        <v>0</v>
      </c>
      <c r="BO508" s="176">
        <f t="shared" si="534"/>
        <v>0</v>
      </c>
      <c r="BP508" s="176">
        <f t="shared" si="534"/>
        <v>0</v>
      </c>
      <c r="BQ508" s="176">
        <f t="shared" si="534"/>
        <v>0</v>
      </c>
      <c r="BR508" s="176">
        <f t="shared" si="534"/>
        <v>0</v>
      </c>
      <c r="BS508" s="176">
        <f t="shared" si="534"/>
        <v>0</v>
      </c>
      <c r="BT508" s="176">
        <f t="shared" si="534"/>
        <v>0</v>
      </c>
      <c r="BU508" s="176">
        <f t="shared" si="534"/>
        <v>0</v>
      </c>
      <c r="BV508" s="176">
        <f t="shared" si="534"/>
        <v>0</v>
      </c>
      <c r="BW508" s="176">
        <f t="shared" si="538"/>
        <v>0</v>
      </c>
      <c r="BX508" s="176">
        <f t="shared" si="538"/>
        <v>0</v>
      </c>
      <c r="BY508" s="176">
        <f t="shared" si="538"/>
        <v>0</v>
      </c>
      <c r="BZ508" s="176">
        <f t="shared" si="538"/>
        <v>0</v>
      </c>
      <c r="CA508" s="176">
        <f t="shared" si="538"/>
        <v>0</v>
      </c>
      <c r="CB508" s="176">
        <f t="shared" si="538"/>
        <v>0</v>
      </c>
      <c r="CC508" s="176">
        <f t="shared" si="538"/>
        <v>0</v>
      </c>
      <c r="CD508" s="176">
        <f t="shared" si="538"/>
        <v>0</v>
      </c>
      <c r="CE508" s="176">
        <f t="shared" si="538"/>
        <v>0</v>
      </c>
      <c r="CF508" s="176">
        <f t="shared" si="538"/>
        <v>0</v>
      </c>
      <c r="CG508" s="176">
        <f t="shared" si="538"/>
        <v>0</v>
      </c>
      <c r="CH508" s="176">
        <f t="shared" si="538"/>
        <v>0</v>
      </c>
      <c r="CI508" s="176">
        <f t="shared" si="538"/>
        <v>0</v>
      </c>
      <c r="CJ508" s="176">
        <f t="shared" si="538"/>
        <v>0</v>
      </c>
      <c r="CK508" s="176">
        <f t="shared" si="538"/>
        <v>0</v>
      </c>
      <c r="CL508" s="176">
        <f t="shared" si="538"/>
        <v>0</v>
      </c>
      <c r="CM508" s="176">
        <f t="shared" si="528"/>
        <v>0</v>
      </c>
      <c r="CN508" s="176">
        <f t="shared" si="528"/>
        <v>0</v>
      </c>
      <c r="CO508" s="176">
        <f t="shared" si="528"/>
        <v>0</v>
      </c>
      <c r="CP508" s="176">
        <f t="shared" si="528"/>
        <v>0</v>
      </c>
      <c r="CQ508" s="176">
        <f t="shared" si="528"/>
        <v>0</v>
      </c>
      <c r="CR508" s="176">
        <f t="shared" si="528"/>
        <v>0</v>
      </c>
      <c r="CS508" s="176">
        <f t="shared" si="528"/>
        <v>0</v>
      </c>
      <c r="CT508" s="176">
        <f t="shared" si="528"/>
        <v>0</v>
      </c>
      <c r="CU508" s="176">
        <f t="shared" si="528"/>
        <v>0</v>
      </c>
      <c r="CV508" s="176">
        <f t="shared" si="528"/>
        <v>0</v>
      </c>
      <c r="CW508" s="176">
        <f t="shared" si="539"/>
        <v>0</v>
      </c>
      <c r="CX508" s="176">
        <f t="shared" si="539"/>
        <v>0</v>
      </c>
      <c r="CY508" s="176">
        <f t="shared" si="539"/>
        <v>0</v>
      </c>
      <c r="CZ508" s="176">
        <f t="shared" si="539"/>
        <v>0</v>
      </c>
      <c r="DA508" s="176">
        <f t="shared" si="539"/>
        <v>0</v>
      </c>
      <c r="DB508" s="176">
        <f t="shared" si="539"/>
        <v>0</v>
      </c>
      <c r="DC508" s="176">
        <f t="shared" si="539"/>
        <v>0</v>
      </c>
      <c r="DD508" s="176">
        <f t="shared" si="539"/>
        <v>0</v>
      </c>
      <c r="DE508" s="176">
        <f t="shared" si="539"/>
        <v>0</v>
      </c>
      <c r="DF508" s="176">
        <f t="shared" si="539"/>
        <v>0</v>
      </c>
    </row>
    <row r="509" spans="2:110" ht="12.75" customHeight="1" x14ac:dyDescent="0.25">
      <c r="B509" s="174"/>
      <c r="C509" s="174"/>
      <c r="D509" s="174">
        <f t="shared" si="504"/>
        <v>0</v>
      </c>
      <c r="E509"/>
      <c r="F509"/>
      <c r="G509" s="177">
        <v>496</v>
      </c>
      <c r="H509" s="176">
        <f t="shared" si="505"/>
        <v>76.905715393066103</v>
      </c>
      <c r="I509" s="176">
        <f t="shared" si="506"/>
        <v>0</v>
      </c>
      <c r="K509" s="176">
        <f t="shared" si="535"/>
        <v>0</v>
      </c>
      <c r="L509" s="176">
        <f t="shared" si="535"/>
        <v>0</v>
      </c>
      <c r="M509" s="176">
        <f t="shared" si="535"/>
        <v>0</v>
      </c>
      <c r="N509" s="176">
        <f t="shared" si="535"/>
        <v>0</v>
      </c>
      <c r="O509" s="176">
        <f t="shared" si="535"/>
        <v>0</v>
      </c>
      <c r="P509" s="176">
        <f t="shared" si="535"/>
        <v>0</v>
      </c>
      <c r="Q509" s="176">
        <f t="shared" si="535"/>
        <v>0</v>
      </c>
      <c r="R509" s="176">
        <f t="shared" si="535"/>
        <v>0</v>
      </c>
      <c r="S509" s="176">
        <f t="shared" si="535"/>
        <v>0</v>
      </c>
      <c r="T509" s="176">
        <f t="shared" si="535"/>
        <v>0</v>
      </c>
      <c r="U509" s="176">
        <f t="shared" si="535"/>
        <v>0</v>
      </c>
      <c r="V509" s="176">
        <f t="shared" si="535"/>
        <v>0</v>
      </c>
      <c r="W509" s="176">
        <f t="shared" si="535"/>
        <v>0</v>
      </c>
      <c r="X509" s="176">
        <f t="shared" si="535"/>
        <v>0</v>
      </c>
      <c r="Y509" s="176">
        <f t="shared" si="535"/>
        <v>0</v>
      </c>
      <c r="Z509" s="176">
        <f t="shared" si="535"/>
        <v>0</v>
      </c>
      <c r="AA509" s="176">
        <f t="shared" si="536"/>
        <v>0</v>
      </c>
      <c r="AB509" s="176">
        <f t="shared" si="536"/>
        <v>0</v>
      </c>
      <c r="AC509" s="176">
        <f t="shared" si="536"/>
        <v>0</v>
      </c>
      <c r="AD509" s="176">
        <f t="shared" si="536"/>
        <v>0</v>
      </c>
      <c r="AE509" s="176">
        <f t="shared" si="536"/>
        <v>0</v>
      </c>
      <c r="AF509" s="176">
        <f t="shared" si="536"/>
        <v>0</v>
      </c>
      <c r="AG509" s="176">
        <f t="shared" si="536"/>
        <v>0</v>
      </c>
      <c r="AH509" s="176">
        <f t="shared" si="536"/>
        <v>0</v>
      </c>
      <c r="AI509" s="176">
        <f t="shared" si="536"/>
        <v>0</v>
      </c>
      <c r="AJ509" s="176">
        <f t="shared" si="536"/>
        <v>0</v>
      </c>
      <c r="AK509" s="176">
        <f t="shared" si="536"/>
        <v>0</v>
      </c>
      <c r="AL509" s="176">
        <f t="shared" si="536"/>
        <v>0</v>
      </c>
      <c r="AM509" s="176">
        <f t="shared" si="536"/>
        <v>0</v>
      </c>
      <c r="AN509" s="176">
        <f t="shared" si="536"/>
        <v>0</v>
      </c>
      <c r="AO509" s="176">
        <f t="shared" si="536"/>
        <v>0</v>
      </c>
      <c r="AP509" s="176">
        <f t="shared" si="536"/>
        <v>0</v>
      </c>
      <c r="AQ509" s="176">
        <f t="shared" ref="AQ509:BF513" si="541">+NORMDIST($H509,AQ$12,AQ$13,FALSE)</f>
        <v>0</v>
      </c>
      <c r="AR509" s="176">
        <f t="shared" si="541"/>
        <v>0</v>
      </c>
      <c r="AS509" s="176">
        <f t="shared" si="541"/>
        <v>0</v>
      </c>
      <c r="AT509" s="176">
        <f t="shared" si="541"/>
        <v>0</v>
      </c>
      <c r="AU509" s="176">
        <f t="shared" si="541"/>
        <v>0</v>
      </c>
      <c r="AV509" s="176">
        <f t="shared" si="541"/>
        <v>0</v>
      </c>
      <c r="AW509" s="176">
        <f t="shared" si="541"/>
        <v>0</v>
      </c>
      <c r="AX509" s="176">
        <f t="shared" si="541"/>
        <v>0</v>
      </c>
      <c r="AY509" s="176">
        <f t="shared" si="541"/>
        <v>0</v>
      </c>
      <c r="AZ509" s="176">
        <f t="shared" si="541"/>
        <v>0</v>
      </c>
      <c r="BA509" s="176">
        <f t="shared" si="541"/>
        <v>0</v>
      </c>
      <c r="BB509" s="176">
        <f t="shared" si="541"/>
        <v>0</v>
      </c>
      <c r="BC509" s="176">
        <f t="shared" si="541"/>
        <v>0</v>
      </c>
      <c r="BD509" s="176">
        <f t="shared" si="541"/>
        <v>0</v>
      </c>
      <c r="BE509" s="176">
        <f t="shared" si="541"/>
        <v>0</v>
      </c>
      <c r="BF509" s="176">
        <f t="shared" si="541"/>
        <v>0</v>
      </c>
      <c r="BG509" s="176">
        <f t="shared" si="534"/>
        <v>0</v>
      </c>
      <c r="BH509" s="176">
        <f t="shared" si="534"/>
        <v>0</v>
      </c>
      <c r="BI509" s="176">
        <f t="shared" si="534"/>
        <v>0</v>
      </c>
      <c r="BJ509" s="176">
        <f t="shared" si="534"/>
        <v>0</v>
      </c>
      <c r="BK509" s="176">
        <f t="shared" si="534"/>
        <v>0</v>
      </c>
      <c r="BL509" s="176">
        <f t="shared" si="534"/>
        <v>0</v>
      </c>
      <c r="BM509" s="176">
        <f t="shared" si="534"/>
        <v>0</v>
      </c>
      <c r="BN509" s="176">
        <f t="shared" si="534"/>
        <v>0</v>
      </c>
      <c r="BO509" s="176">
        <f t="shared" si="534"/>
        <v>0</v>
      </c>
      <c r="BP509" s="176">
        <f t="shared" si="534"/>
        <v>0</v>
      </c>
      <c r="BQ509" s="176">
        <f t="shared" si="534"/>
        <v>0</v>
      </c>
      <c r="BR509" s="176">
        <f t="shared" si="534"/>
        <v>0</v>
      </c>
      <c r="BS509" s="176">
        <f t="shared" si="534"/>
        <v>0</v>
      </c>
      <c r="BT509" s="176">
        <f t="shared" si="534"/>
        <v>0</v>
      </c>
      <c r="BU509" s="176">
        <f t="shared" si="534"/>
        <v>0</v>
      </c>
      <c r="BV509" s="176">
        <f t="shared" si="534"/>
        <v>0</v>
      </c>
      <c r="BW509" s="176">
        <f t="shared" si="538"/>
        <v>0</v>
      </c>
      <c r="BX509" s="176">
        <f t="shared" si="538"/>
        <v>0</v>
      </c>
      <c r="BY509" s="176">
        <f t="shared" si="538"/>
        <v>0</v>
      </c>
      <c r="BZ509" s="176">
        <f t="shared" si="538"/>
        <v>0</v>
      </c>
      <c r="CA509" s="176">
        <f t="shared" si="538"/>
        <v>0</v>
      </c>
      <c r="CB509" s="176">
        <f t="shared" si="538"/>
        <v>0</v>
      </c>
      <c r="CC509" s="176">
        <f t="shared" si="538"/>
        <v>0</v>
      </c>
      <c r="CD509" s="176">
        <f t="shared" si="538"/>
        <v>0</v>
      </c>
      <c r="CE509" s="176">
        <f t="shared" si="538"/>
        <v>0</v>
      </c>
      <c r="CF509" s="176">
        <f t="shared" si="538"/>
        <v>0</v>
      </c>
      <c r="CG509" s="176">
        <f t="shared" si="538"/>
        <v>0</v>
      </c>
      <c r="CH509" s="176">
        <f t="shared" si="538"/>
        <v>0</v>
      </c>
      <c r="CI509" s="176">
        <f t="shared" si="538"/>
        <v>0</v>
      </c>
      <c r="CJ509" s="176">
        <f t="shared" si="538"/>
        <v>0</v>
      </c>
      <c r="CK509" s="176">
        <f t="shared" si="538"/>
        <v>0</v>
      </c>
      <c r="CL509" s="176">
        <f t="shared" si="538"/>
        <v>0</v>
      </c>
      <c r="CM509" s="176">
        <f t="shared" si="528"/>
        <v>0</v>
      </c>
      <c r="CN509" s="176">
        <f t="shared" si="528"/>
        <v>0</v>
      </c>
      <c r="CO509" s="176">
        <f t="shared" si="528"/>
        <v>0</v>
      </c>
      <c r="CP509" s="176">
        <f t="shared" si="528"/>
        <v>0</v>
      </c>
      <c r="CQ509" s="176">
        <f t="shared" si="528"/>
        <v>0</v>
      </c>
      <c r="CR509" s="176">
        <f t="shared" si="528"/>
        <v>0</v>
      </c>
      <c r="CS509" s="176">
        <f t="shared" si="528"/>
        <v>0</v>
      </c>
      <c r="CT509" s="176">
        <f t="shared" si="528"/>
        <v>0</v>
      </c>
      <c r="CU509" s="176">
        <f t="shared" si="528"/>
        <v>0</v>
      </c>
      <c r="CV509" s="176">
        <f t="shared" si="528"/>
        <v>0</v>
      </c>
      <c r="CW509" s="176">
        <f t="shared" si="539"/>
        <v>0</v>
      </c>
      <c r="CX509" s="176">
        <f t="shared" si="539"/>
        <v>0</v>
      </c>
      <c r="CY509" s="176">
        <f t="shared" si="539"/>
        <v>0</v>
      </c>
      <c r="CZ509" s="176">
        <f t="shared" si="539"/>
        <v>0</v>
      </c>
      <c r="DA509" s="176">
        <f t="shared" si="539"/>
        <v>0</v>
      </c>
      <c r="DB509" s="176">
        <f t="shared" si="539"/>
        <v>0</v>
      </c>
      <c r="DC509" s="176">
        <f t="shared" si="539"/>
        <v>0</v>
      </c>
      <c r="DD509" s="176">
        <f t="shared" si="539"/>
        <v>0</v>
      </c>
      <c r="DE509" s="176">
        <f t="shared" si="539"/>
        <v>0</v>
      </c>
      <c r="DF509" s="176">
        <f t="shared" si="539"/>
        <v>0</v>
      </c>
    </row>
    <row r="510" spans="2:110" ht="12.75" customHeight="1" x14ac:dyDescent="0.25">
      <c r="B510" s="174"/>
      <c r="C510" s="174"/>
      <c r="D510" s="174">
        <f t="shared" si="504"/>
        <v>0</v>
      </c>
      <c r="E510"/>
      <c r="F510"/>
      <c r="G510" s="177">
        <v>497</v>
      </c>
      <c r="H510" s="176">
        <f t="shared" si="505"/>
        <v>77.060767238616634</v>
      </c>
      <c r="I510" s="176">
        <f t="shared" si="506"/>
        <v>0</v>
      </c>
      <c r="K510" s="176">
        <f t="shared" si="535"/>
        <v>0</v>
      </c>
      <c r="L510" s="176">
        <f t="shared" si="535"/>
        <v>0</v>
      </c>
      <c r="M510" s="176">
        <f t="shared" si="535"/>
        <v>0</v>
      </c>
      <c r="N510" s="176">
        <f t="shared" si="535"/>
        <v>0</v>
      </c>
      <c r="O510" s="176">
        <f t="shared" si="535"/>
        <v>0</v>
      </c>
      <c r="P510" s="176">
        <f t="shared" si="535"/>
        <v>0</v>
      </c>
      <c r="Q510" s="176">
        <f t="shared" si="535"/>
        <v>0</v>
      </c>
      <c r="R510" s="176">
        <f t="shared" si="535"/>
        <v>0</v>
      </c>
      <c r="S510" s="176">
        <f t="shared" si="535"/>
        <v>0</v>
      </c>
      <c r="T510" s="176">
        <f t="shared" si="535"/>
        <v>0</v>
      </c>
      <c r="U510" s="176">
        <f t="shared" si="535"/>
        <v>0</v>
      </c>
      <c r="V510" s="176">
        <f t="shared" si="535"/>
        <v>0</v>
      </c>
      <c r="W510" s="176">
        <f t="shared" si="535"/>
        <v>0</v>
      </c>
      <c r="X510" s="176">
        <f t="shared" si="535"/>
        <v>0</v>
      </c>
      <c r="Y510" s="176">
        <f t="shared" si="535"/>
        <v>0</v>
      </c>
      <c r="Z510" s="176">
        <f t="shared" si="535"/>
        <v>0</v>
      </c>
      <c r="AA510" s="176">
        <f t="shared" si="536"/>
        <v>0</v>
      </c>
      <c r="AB510" s="176">
        <f t="shared" si="536"/>
        <v>0</v>
      </c>
      <c r="AC510" s="176">
        <f t="shared" si="536"/>
        <v>0</v>
      </c>
      <c r="AD510" s="176">
        <f t="shared" si="536"/>
        <v>0</v>
      </c>
      <c r="AE510" s="176">
        <f t="shared" si="536"/>
        <v>0</v>
      </c>
      <c r="AF510" s="176">
        <f t="shared" si="536"/>
        <v>0</v>
      </c>
      <c r="AG510" s="176">
        <f t="shared" si="536"/>
        <v>0</v>
      </c>
      <c r="AH510" s="176">
        <f t="shared" si="536"/>
        <v>0</v>
      </c>
      <c r="AI510" s="176">
        <f t="shared" si="536"/>
        <v>0</v>
      </c>
      <c r="AJ510" s="176">
        <f t="shared" si="536"/>
        <v>0</v>
      </c>
      <c r="AK510" s="176">
        <f t="shared" si="536"/>
        <v>0</v>
      </c>
      <c r="AL510" s="176">
        <f t="shared" si="536"/>
        <v>0</v>
      </c>
      <c r="AM510" s="176">
        <f t="shared" si="536"/>
        <v>0</v>
      </c>
      <c r="AN510" s="176">
        <f t="shared" si="536"/>
        <v>0</v>
      </c>
      <c r="AO510" s="176">
        <f t="shared" si="536"/>
        <v>0</v>
      </c>
      <c r="AP510" s="176">
        <f t="shared" si="536"/>
        <v>0</v>
      </c>
      <c r="AQ510" s="176">
        <f t="shared" si="541"/>
        <v>0</v>
      </c>
      <c r="AR510" s="176">
        <f t="shared" si="541"/>
        <v>0</v>
      </c>
      <c r="AS510" s="176">
        <f t="shared" si="541"/>
        <v>0</v>
      </c>
      <c r="AT510" s="176">
        <f t="shared" si="541"/>
        <v>0</v>
      </c>
      <c r="AU510" s="176">
        <f t="shared" si="541"/>
        <v>0</v>
      </c>
      <c r="AV510" s="176">
        <f t="shared" si="541"/>
        <v>0</v>
      </c>
      <c r="AW510" s="176">
        <f t="shared" si="541"/>
        <v>0</v>
      </c>
      <c r="AX510" s="176">
        <f t="shared" si="541"/>
        <v>0</v>
      </c>
      <c r="AY510" s="176">
        <f t="shared" si="541"/>
        <v>0</v>
      </c>
      <c r="AZ510" s="176">
        <f t="shared" si="541"/>
        <v>0</v>
      </c>
      <c r="BA510" s="176">
        <f t="shared" si="541"/>
        <v>0</v>
      </c>
      <c r="BB510" s="176">
        <f t="shared" si="541"/>
        <v>0</v>
      </c>
      <c r="BC510" s="176">
        <f t="shared" si="541"/>
        <v>0</v>
      </c>
      <c r="BD510" s="176">
        <f t="shared" si="541"/>
        <v>0</v>
      </c>
      <c r="BE510" s="176">
        <f t="shared" si="541"/>
        <v>0</v>
      </c>
      <c r="BF510" s="176">
        <f t="shared" si="541"/>
        <v>0</v>
      </c>
      <c r="BG510" s="176">
        <f t="shared" si="534"/>
        <v>0</v>
      </c>
      <c r="BH510" s="176">
        <f t="shared" si="534"/>
        <v>0</v>
      </c>
      <c r="BI510" s="176">
        <f t="shared" si="534"/>
        <v>0</v>
      </c>
      <c r="BJ510" s="176">
        <f t="shared" si="534"/>
        <v>0</v>
      </c>
      <c r="BK510" s="176">
        <f t="shared" si="534"/>
        <v>0</v>
      </c>
      <c r="BL510" s="176">
        <f t="shared" si="534"/>
        <v>0</v>
      </c>
      <c r="BM510" s="176">
        <f t="shared" si="534"/>
        <v>0</v>
      </c>
      <c r="BN510" s="176">
        <f t="shared" si="534"/>
        <v>0</v>
      </c>
      <c r="BO510" s="176">
        <f t="shared" si="534"/>
        <v>0</v>
      </c>
      <c r="BP510" s="176">
        <f t="shared" si="534"/>
        <v>0</v>
      </c>
      <c r="BQ510" s="176">
        <f t="shared" si="534"/>
        <v>0</v>
      </c>
      <c r="BR510" s="176">
        <f t="shared" si="534"/>
        <v>0</v>
      </c>
      <c r="BS510" s="176">
        <f t="shared" si="534"/>
        <v>0</v>
      </c>
      <c r="BT510" s="176">
        <f t="shared" si="534"/>
        <v>0</v>
      </c>
      <c r="BU510" s="176">
        <f t="shared" si="534"/>
        <v>0</v>
      </c>
      <c r="BV510" s="176">
        <f t="shared" si="534"/>
        <v>0</v>
      </c>
      <c r="BW510" s="176">
        <f t="shared" si="538"/>
        <v>0</v>
      </c>
      <c r="BX510" s="176">
        <f t="shared" si="538"/>
        <v>0</v>
      </c>
      <c r="BY510" s="176">
        <f t="shared" si="538"/>
        <v>0</v>
      </c>
      <c r="BZ510" s="176">
        <f t="shared" si="538"/>
        <v>0</v>
      </c>
      <c r="CA510" s="176">
        <f t="shared" si="538"/>
        <v>0</v>
      </c>
      <c r="CB510" s="176">
        <f t="shared" si="538"/>
        <v>0</v>
      </c>
      <c r="CC510" s="176">
        <f t="shared" si="538"/>
        <v>0</v>
      </c>
      <c r="CD510" s="176">
        <f t="shared" si="538"/>
        <v>0</v>
      </c>
      <c r="CE510" s="176">
        <f t="shared" si="538"/>
        <v>0</v>
      </c>
      <c r="CF510" s="176">
        <f t="shared" si="538"/>
        <v>0</v>
      </c>
      <c r="CG510" s="176">
        <f t="shared" si="538"/>
        <v>0</v>
      </c>
      <c r="CH510" s="176">
        <f t="shared" si="538"/>
        <v>0</v>
      </c>
      <c r="CI510" s="176">
        <f t="shared" si="538"/>
        <v>0</v>
      </c>
      <c r="CJ510" s="176">
        <f t="shared" si="538"/>
        <v>0</v>
      </c>
      <c r="CK510" s="176">
        <f t="shared" si="538"/>
        <v>0</v>
      </c>
      <c r="CL510" s="176">
        <f t="shared" si="538"/>
        <v>0</v>
      </c>
      <c r="CM510" s="176">
        <f t="shared" si="528"/>
        <v>0</v>
      </c>
      <c r="CN510" s="176">
        <f t="shared" si="528"/>
        <v>0</v>
      </c>
      <c r="CO510" s="176">
        <f t="shared" si="528"/>
        <v>0</v>
      </c>
      <c r="CP510" s="176">
        <f t="shared" si="528"/>
        <v>0</v>
      </c>
      <c r="CQ510" s="176">
        <f t="shared" si="528"/>
        <v>0</v>
      </c>
      <c r="CR510" s="176">
        <f t="shared" si="528"/>
        <v>0</v>
      </c>
      <c r="CS510" s="176">
        <f t="shared" si="528"/>
        <v>0</v>
      </c>
      <c r="CT510" s="176">
        <f t="shared" si="528"/>
        <v>0</v>
      </c>
      <c r="CU510" s="176">
        <f t="shared" si="528"/>
        <v>0</v>
      </c>
      <c r="CV510" s="176">
        <f t="shared" si="528"/>
        <v>0</v>
      </c>
      <c r="CW510" s="176">
        <f t="shared" si="539"/>
        <v>0</v>
      </c>
      <c r="CX510" s="176">
        <f t="shared" si="539"/>
        <v>0</v>
      </c>
      <c r="CY510" s="176">
        <f t="shared" si="539"/>
        <v>0</v>
      </c>
      <c r="CZ510" s="176">
        <f t="shared" si="539"/>
        <v>0</v>
      </c>
      <c r="DA510" s="176">
        <f t="shared" si="539"/>
        <v>0</v>
      </c>
      <c r="DB510" s="176">
        <f t="shared" si="539"/>
        <v>0</v>
      </c>
      <c r="DC510" s="176">
        <f t="shared" si="539"/>
        <v>0</v>
      </c>
      <c r="DD510" s="176">
        <f t="shared" si="539"/>
        <v>0</v>
      </c>
      <c r="DE510" s="176">
        <f t="shared" si="539"/>
        <v>0</v>
      </c>
      <c r="DF510" s="176">
        <f t="shared" si="539"/>
        <v>0</v>
      </c>
    </row>
    <row r="511" spans="2:110" ht="12.75" customHeight="1" x14ac:dyDescent="0.25">
      <c r="B511" s="174"/>
      <c r="C511" s="174"/>
      <c r="D511" s="174">
        <f t="shared" si="504"/>
        <v>0</v>
      </c>
      <c r="E511"/>
      <c r="F511"/>
      <c r="G511" s="177">
        <v>498</v>
      </c>
      <c r="H511" s="176">
        <f t="shared" si="505"/>
        <v>77.21581908416718</v>
      </c>
      <c r="I511" s="176">
        <f t="shared" si="506"/>
        <v>0</v>
      </c>
      <c r="K511" s="176">
        <f t="shared" si="535"/>
        <v>0</v>
      </c>
      <c r="L511" s="176">
        <f t="shared" si="535"/>
        <v>0</v>
      </c>
      <c r="M511" s="176">
        <f t="shared" si="535"/>
        <v>0</v>
      </c>
      <c r="N511" s="176">
        <f t="shared" si="535"/>
        <v>0</v>
      </c>
      <c r="O511" s="176">
        <f t="shared" si="535"/>
        <v>0</v>
      </c>
      <c r="P511" s="176">
        <f t="shared" si="535"/>
        <v>0</v>
      </c>
      <c r="Q511" s="176">
        <f t="shared" si="535"/>
        <v>0</v>
      </c>
      <c r="R511" s="176">
        <f t="shared" si="535"/>
        <v>0</v>
      </c>
      <c r="S511" s="176">
        <f t="shared" si="535"/>
        <v>0</v>
      </c>
      <c r="T511" s="176">
        <f t="shared" si="535"/>
        <v>0</v>
      </c>
      <c r="U511" s="176">
        <f t="shared" si="535"/>
        <v>0</v>
      </c>
      <c r="V511" s="176">
        <f t="shared" si="535"/>
        <v>0</v>
      </c>
      <c r="W511" s="176">
        <f t="shared" si="535"/>
        <v>0</v>
      </c>
      <c r="X511" s="176">
        <f t="shared" si="535"/>
        <v>0</v>
      </c>
      <c r="Y511" s="176">
        <f t="shared" si="535"/>
        <v>0</v>
      </c>
      <c r="Z511" s="176">
        <f t="shared" si="535"/>
        <v>0</v>
      </c>
      <c r="AA511" s="176">
        <f t="shared" si="536"/>
        <v>0</v>
      </c>
      <c r="AB511" s="176">
        <f t="shared" si="536"/>
        <v>0</v>
      </c>
      <c r="AC511" s="176">
        <f t="shared" si="536"/>
        <v>0</v>
      </c>
      <c r="AD511" s="176">
        <f t="shared" si="536"/>
        <v>0</v>
      </c>
      <c r="AE511" s="176">
        <f t="shared" si="536"/>
        <v>0</v>
      </c>
      <c r="AF511" s="176">
        <f t="shared" si="536"/>
        <v>0</v>
      </c>
      <c r="AG511" s="176">
        <f t="shared" si="536"/>
        <v>0</v>
      </c>
      <c r="AH511" s="176">
        <f t="shared" si="536"/>
        <v>0</v>
      </c>
      <c r="AI511" s="176">
        <f t="shared" si="536"/>
        <v>0</v>
      </c>
      <c r="AJ511" s="176">
        <f t="shared" si="536"/>
        <v>0</v>
      </c>
      <c r="AK511" s="176">
        <f t="shared" si="536"/>
        <v>0</v>
      </c>
      <c r="AL511" s="176">
        <f t="shared" si="536"/>
        <v>0</v>
      </c>
      <c r="AM511" s="176">
        <f t="shared" si="536"/>
        <v>0</v>
      </c>
      <c r="AN511" s="176">
        <f t="shared" si="536"/>
        <v>0</v>
      </c>
      <c r="AO511" s="176">
        <f t="shared" si="536"/>
        <v>0</v>
      </c>
      <c r="AP511" s="176">
        <f t="shared" si="536"/>
        <v>0</v>
      </c>
      <c r="AQ511" s="176">
        <f t="shared" si="541"/>
        <v>0</v>
      </c>
      <c r="AR511" s="176">
        <f t="shared" si="541"/>
        <v>0</v>
      </c>
      <c r="AS511" s="176">
        <f t="shared" si="541"/>
        <v>0</v>
      </c>
      <c r="AT511" s="176">
        <f t="shared" si="541"/>
        <v>0</v>
      </c>
      <c r="AU511" s="176">
        <f t="shared" si="541"/>
        <v>0</v>
      </c>
      <c r="AV511" s="176">
        <f t="shared" si="541"/>
        <v>0</v>
      </c>
      <c r="AW511" s="176">
        <f t="shared" si="541"/>
        <v>0</v>
      </c>
      <c r="AX511" s="176">
        <f t="shared" si="541"/>
        <v>0</v>
      </c>
      <c r="AY511" s="176">
        <f t="shared" si="541"/>
        <v>0</v>
      </c>
      <c r="AZ511" s="176">
        <f t="shared" si="541"/>
        <v>0</v>
      </c>
      <c r="BA511" s="176">
        <f t="shared" si="541"/>
        <v>0</v>
      </c>
      <c r="BB511" s="176">
        <f t="shared" si="541"/>
        <v>0</v>
      </c>
      <c r="BC511" s="176">
        <f t="shared" si="541"/>
        <v>0</v>
      </c>
      <c r="BD511" s="176">
        <f t="shared" si="541"/>
        <v>0</v>
      </c>
      <c r="BE511" s="176">
        <f t="shared" si="541"/>
        <v>0</v>
      </c>
      <c r="BF511" s="176">
        <f t="shared" si="541"/>
        <v>0</v>
      </c>
      <c r="BG511" s="176">
        <f t="shared" si="534"/>
        <v>0</v>
      </c>
      <c r="BH511" s="176">
        <f t="shared" si="534"/>
        <v>0</v>
      </c>
      <c r="BI511" s="176">
        <f t="shared" si="534"/>
        <v>0</v>
      </c>
      <c r="BJ511" s="176">
        <f t="shared" si="534"/>
        <v>0</v>
      </c>
      <c r="BK511" s="176">
        <f t="shared" si="534"/>
        <v>0</v>
      </c>
      <c r="BL511" s="176">
        <f t="shared" si="534"/>
        <v>0</v>
      </c>
      <c r="BM511" s="176">
        <f t="shared" si="534"/>
        <v>0</v>
      </c>
      <c r="BN511" s="176">
        <f t="shared" si="534"/>
        <v>0</v>
      </c>
      <c r="BO511" s="176">
        <f t="shared" si="534"/>
        <v>0</v>
      </c>
      <c r="BP511" s="176">
        <f t="shared" si="534"/>
        <v>0</v>
      </c>
      <c r="BQ511" s="176">
        <f t="shared" si="534"/>
        <v>0</v>
      </c>
      <c r="BR511" s="176">
        <f t="shared" si="534"/>
        <v>0</v>
      </c>
      <c r="BS511" s="176">
        <f t="shared" si="534"/>
        <v>0</v>
      </c>
      <c r="BT511" s="176">
        <f t="shared" si="534"/>
        <v>0</v>
      </c>
      <c r="BU511" s="176">
        <f t="shared" si="534"/>
        <v>0</v>
      </c>
      <c r="BV511" s="176">
        <f t="shared" ref="BV511" si="542">+NORMDIST($H511,BV$12,BV$13,FALSE)</f>
        <v>0</v>
      </c>
      <c r="BW511" s="176">
        <f t="shared" si="538"/>
        <v>0</v>
      </c>
      <c r="BX511" s="176">
        <f t="shared" si="538"/>
        <v>0</v>
      </c>
      <c r="BY511" s="176">
        <f t="shared" si="538"/>
        <v>0</v>
      </c>
      <c r="BZ511" s="176">
        <f t="shared" si="538"/>
        <v>0</v>
      </c>
      <c r="CA511" s="176">
        <f t="shared" si="538"/>
        <v>0</v>
      </c>
      <c r="CB511" s="176">
        <f t="shared" si="538"/>
        <v>0</v>
      </c>
      <c r="CC511" s="176">
        <f t="shared" si="538"/>
        <v>0</v>
      </c>
      <c r="CD511" s="176">
        <f t="shared" si="538"/>
        <v>0</v>
      </c>
      <c r="CE511" s="176">
        <f t="shared" si="538"/>
        <v>0</v>
      </c>
      <c r="CF511" s="176">
        <f t="shared" si="538"/>
        <v>0</v>
      </c>
      <c r="CG511" s="176">
        <f t="shared" si="538"/>
        <v>0</v>
      </c>
      <c r="CH511" s="176">
        <f t="shared" si="538"/>
        <v>0</v>
      </c>
      <c r="CI511" s="176">
        <f t="shared" si="538"/>
        <v>0</v>
      </c>
      <c r="CJ511" s="176">
        <f t="shared" si="538"/>
        <v>0</v>
      </c>
      <c r="CK511" s="176">
        <f t="shared" si="538"/>
        <v>0</v>
      </c>
      <c r="CL511" s="176">
        <f t="shared" si="538"/>
        <v>0</v>
      </c>
      <c r="CM511" s="176">
        <f t="shared" si="528"/>
        <v>0</v>
      </c>
      <c r="CN511" s="176">
        <f t="shared" si="528"/>
        <v>0</v>
      </c>
      <c r="CO511" s="176">
        <f t="shared" si="528"/>
        <v>0</v>
      </c>
      <c r="CP511" s="176">
        <f t="shared" si="528"/>
        <v>0</v>
      </c>
      <c r="CQ511" s="176">
        <f t="shared" si="528"/>
        <v>0</v>
      </c>
      <c r="CR511" s="176">
        <f t="shared" si="528"/>
        <v>0</v>
      </c>
      <c r="CS511" s="176">
        <f t="shared" si="528"/>
        <v>0</v>
      </c>
      <c r="CT511" s="176">
        <f t="shared" si="528"/>
        <v>0</v>
      </c>
      <c r="CU511" s="176">
        <f t="shared" si="528"/>
        <v>0</v>
      </c>
      <c r="CV511" s="176">
        <f t="shared" si="528"/>
        <v>0</v>
      </c>
      <c r="CW511" s="176">
        <f t="shared" si="539"/>
        <v>0</v>
      </c>
      <c r="CX511" s="176">
        <f t="shared" si="539"/>
        <v>0</v>
      </c>
      <c r="CY511" s="176">
        <f t="shared" si="539"/>
        <v>0</v>
      </c>
      <c r="CZ511" s="176">
        <f t="shared" si="539"/>
        <v>0</v>
      </c>
      <c r="DA511" s="176">
        <f t="shared" si="539"/>
        <v>0</v>
      </c>
      <c r="DB511" s="176">
        <f t="shared" si="539"/>
        <v>0</v>
      </c>
      <c r="DC511" s="176">
        <f t="shared" si="539"/>
        <v>0</v>
      </c>
      <c r="DD511" s="176">
        <f t="shared" si="539"/>
        <v>0</v>
      </c>
      <c r="DE511" s="176">
        <f t="shared" si="539"/>
        <v>0</v>
      </c>
      <c r="DF511" s="176">
        <f t="shared" si="539"/>
        <v>0</v>
      </c>
    </row>
    <row r="512" spans="2:110" ht="12.75" customHeight="1" x14ac:dyDescent="0.25">
      <c r="B512" s="174"/>
      <c r="C512" s="174"/>
      <c r="D512" s="174">
        <f t="shared" si="504"/>
        <v>0</v>
      </c>
      <c r="E512"/>
      <c r="F512"/>
      <c r="G512" s="177">
        <v>499</v>
      </c>
      <c r="H512" s="176">
        <f t="shared" si="505"/>
        <v>77.370870929717711</v>
      </c>
      <c r="I512" s="176">
        <f t="shared" si="506"/>
        <v>0</v>
      </c>
      <c r="K512" s="176">
        <f t="shared" si="535"/>
        <v>0</v>
      </c>
      <c r="L512" s="176">
        <f t="shared" si="535"/>
        <v>0</v>
      </c>
      <c r="M512" s="176">
        <f t="shared" si="535"/>
        <v>0</v>
      </c>
      <c r="N512" s="176">
        <f t="shared" si="535"/>
        <v>0</v>
      </c>
      <c r="O512" s="176">
        <f t="shared" si="535"/>
        <v>0</v>
      </c>
      <c r="P512" s="176">
        <f t="shared" si="535"/>
        <v>0</v>
      </c>
      <c r="Q512" s="176">
        <f t="shared" si="535"/>
        <v>0</v>
      </c>
      <c r="R512" s="176">
        <f t="shared" si="535"/>
        <v>0</v>
      </c>
      <c r="S512" s="176">
        <f t="shared" si="535"/>
        <v>0</v>
      </c>
      <c r="T512" s="176">
        <f t="shared" si="535"/>
        <v>0</v>
      </c>
      <c r="U512" s="176">
        <f t="shared" si="535"/>
        <v>0</v>
      </c>
      <c r="V512" s="176">
        <f t="shared" si="535"/>
        <v>0</v>
      </c>
      <c r="W512" s="176">
        <f t="shared" si="535"/>
        <v>0</v>
      </c>
      <c r="X512" s="176">
        <f t="shared" si="535"/>
        <v>0</v>
      </c>
      <c r="Y512" s="176">
        <f t="shared" si="535"/>
        <v>0</v>
      </c>
      <c r="Z512" s="176">
        <f t="shared" ref="Y512:AN513" si="543">+NORMDIST($H512,Z$12,Z$13,FALSE)</f>
        <v>0</v>
      </c>
      <c r="AA512" s="176">
        <f t="shared" si="536"/>
        <v>0</v>
      </c>
      <c r="AB512" s="176">
        <f t="shared" si="536"/>
        <v>0</v>
      </c>
      <c r="AC512" s="176">
        <f t="shared" si="536"/>
        <v>0</v>
      </c>
      <c r="AD512" s="176">
        <f t="shared" si="536"/>
        <v>0</v>
      </c>
      <c r="AE512" s="176">
        <f t="shared" si="536"/>
        <v>0</v>
      </c>
      <c r="AF512" s="176">
        <f t="shared" si="536"/>
        <v>0</v>
      </c>
      <c r="AG512" s="176">
        <f t="shared" si="536"/>
        <v>0</v>
      </c>
      <c r="AH512" s="176">
        <f t="shared" si="536"/>
        <v>0</v>
      </c>
      <c r="AI512" s="176">
        <f t="shared" si="536"/>
        <v>0</v>
      </c>
      <c r="AJ512" s="176">
        <f t="shared" si="536"/>
        <v>0</v>
      </c>
      <c r="AK512" s="176">
        <f t="shared" si="536"/>
        <v>0</v>
      </c>
      <c r="AL512" s="176">
        <f t="shared" si="536"/>
        <v>0</v>
      </c>
      <c r="AM512" s="176">
        <f t="shared" si="536"/>
        <v>0</v>
      </c>
      <c r="AN512" s="176">
        <f t="shared" si="536"/>
        <v>0</v>
      </c>
      <c r="AO512" s="176">
        <f t="shared" si="536"/>
        <v>0</v>
      </c>
      <c r="AP512" s="176">
        <f t="shared" ref="AP512" si="544">+NORMDIST($H512,AP$12,AP$13,FALSE)</f>
        <v>0</v>
      </c>
      <c r="AQ512" s="176">
        <f t="shared" si="541"/>
        <v>0</v>
      </c>
      <c r="AR512" s="176">
        <f t="shared" si="541"/>
        <v>0</v>
      </c>
      <c r="AS512" s="176">
        <f t="shared" si="541"/>
        <v>0</v>
      </c>
      <c r="AT512" s="176">
        <f t="shared" si="541"/>
        <v>0</v>
      </c>
      <c r="AU512" s="176">
        <f t="shared" si="541"/>
        <v>0</v>
      </c>
      <c r="AV512" s="176">
        <f t="shared" si="541"/>
        <v>0</v>
      </c>
      <c r="AW512" s="176">
        <f t="shared" si="541"/>
        <v>0</v>
      </c>
      <c r="AX512" s="176">
        <f t="shared" si="541"/>
        <v>0</v>
      </c>
      <c r="AY512" s="176">
        <f t="shared" si="541"/>
        <v>0</v>
      </c>
      <c r="AZ512" s="176">
        <f t="shared" si="541"/>
        <v>0</v>
      </c>
      <c r="BA512" s="176">
        <f t="shared" si="541"/>
        <v>0</v>
      </c>
      <c r="BB512" s="176">
        <f t="shared" si="541"/>
        <v>0</v>
      </c>
      <c r="BC512" s="176">
        <f t="shared" si="541"/>
        <v>0</v>
      </c>
      <c r="BD512" s="176">
        <f t="shared" si="541"/>
        <v>0</v>
      </c>
      <c r="BE512" s="176">
        <f t="shared" si="541"/>
        <v>0</v>
      </c>
      <c r="BF512" s="176">
        <f t="shared" si="541"/>
        <v>0</v>
      </c>
      <c r="BG512" s="176">
        <f t="shared" ref="BG512:BV513" si="545">+NORMDIST($H512,BG$12,BG$13,FALSE)</f>
        <v>0</v>
      </c>
      <c r="BH512" s="176">
        <f t="shared" si="545"/>
        <v>0</v>
      </c>
      <c r="BI512" s="176">
        <f t="shared" si="545"/>
        <v>0</v>
      </c>
      <c r="BJ512" s="176">
        <f t="shared" si="545"/>
        <v>0</v>
      </c>
      <c r="BK512" s="176">
        <f t="shared" si="545"/>
        <v>0</v>
      </c>
      <c r="BL512" s="176">
        <f t="shared" si="545"/>
        <v>0</v>
      </c>
      <c r="BM512" s="176">
        <f t="shared" si="545"/>
        <v>0</v>
      </c>
      <c r="BN512" s="176">
        <f t="shared" si="545"/>
        <v>0</v>
      </c>
      <c r="BO512" s="176">
        <f t="shared" si="545"/>
        <v>0</v>
      </c>
      <c r="BP512" s="176">
        <f t="shared" si="545"/>
        <v>0</v>
      </c>
      <c r="BQ512" s="176">
        <f t="shared" si="545"/>
        <v>0</v>
      </c>
      <c r="BR512" s="176">
        <f t="shared" si="545"/>
        <v>0</v>
      </c>
      <c r="BS512" s="176">
        <f t="shared" si="545"/>
        <v>0</v>
      </c>
      <c r="BT512" s="176">
        <f t="shared" si="545"/>
        <v>0</v>
      </c>
      <c r="BU512" s="176">
        <f t="shared" si="545"/>
        <v>0</v>
      </c>
      <c r="BV512" s="176">
        <f t="shared" si="545"/>
        <v>0</v>
      </c>
      <c r="BW512" s="176">
        <f t="shared" si="538"/>
        <v>0</v>
      </c>
      <c r="BX512" s="176">
        <f t="shared" si="538"/>
        <v>0</v>
      </c>
      <c r="BY512" s="176">
        <f t="shared" si="538"/>
        <v>0</v>
      </c>
      <c r="BZ512" s="176">
        <f t="shared" si="538"/>
        <v>0</v>
      </c>
      <c r="CA512" s="176">
        <f t="shared" si="538"/>
        <v>0</v>
      </c>
      <c r="CB512" s="176">
        <f t="shared" si="538"/>
        <v>0</v>
      </c>
      <c r="CC512" s="176">
        <f t="shared" si="538"/>
        <v>0</v>
      </c>
      <c r="CD512" s="176">
        <f t="shared" si="538"/>
        <v>0</v>
      </c>
      <c r="CE512" s="176">
        <f t="shared" si="538"/>
        <v>0</v>
      </c>
      <c r="CF512" s="176">
        <f t="shared" si="538"/>
        <v>0</v>
      </c>
      <c r="CG512" s="176">
        <f t="shared" si="538"/>
        <v>0</v>
      </c>
      <c r="CH512" s="176">
        <f t="shared" si="538"/>
        <v>0</v>
      </c>
      <c r="CI512" s="176">
        <f t="shared" si="538"/>
        <v>0</v>
      </c>
      <c r="CJ512" s="176">
        <f t="shared" si="538"/>
        <v>0</v>
      </c>
      <c r="CK512" s="176">
        <f t="shared" si="538"/>
        <v>0</v>
      </c>
      <c r="CL512" s="176">
        <f t="shared" si="538"/>
        <v>0</v>
      </c>
      <c r="CM512" s="176">
        <f t="shared" si="528"/>
        <v>0</v>
      </c>
      <c r="CN512" s="176">
        <f t="shared" si="528"/>
        <v>0</v>
      </c>
      <c r="CO512" s="176">
        <f t="shared" si="528"/>
        <v>0</v>
      </c>
      <c r="CP512" s="176">
        <f t="shared" si="528"/>
        <v>0</v>
      </c>
      <c r="CQ512" s="176">
        <f t="shared" si="528"/>
        <v>0</v>
      </c>
      <c r="CR512" s="176">
        <f t="shared" si="528"/>
        <v>0</v>
      </c>
      <c r="CS512" s="176">
        <f t="shared" si="528"/>
        <v>0</v>
      </c>
      <c r="CT512" s="176">
        <f t="shared" si="528"/>
        <v>0</v>
      </c>
      <c r="CU512" s="176">
        <f t="shared" si="528"/>
        <v>0</v>
      </c>
      <c r="CV512" s="176">
        <f t="shared" si="528"/>
        <v>0</v>
      </c>
      <c r="CW512" s="176">
        <f t="shared" si="539"/>
        <v>0</v>
      </c>
      <c r="CX512" s="176">
        <f t="shared" si="539"/>
        <v>0</v>
      </c>
      <c r="CY512" s="176">
        <f t="shared" si="539"/>
        <v>0</v>
      </c>
      <c r="CZ512" s="176">
        <f t="shared" si="539"/>
        <v>0</v>
      </c>
      <c r="DA512" s="176">
        <f t="shared" si="539"/>
        <v>0</v>
      </c>
      <c r="DB512" s="176">
        <f t="shared" si="539"/>
        <v>0</v>
      </c>
      <c r="DC512" s="176">
        <f t="shared" si="539"/>
        <v>0</v>
      </c>
      <c r="DD512" s="176">
        <f t="shared" si="539"/>
        <v>0</v>
      </c>
      <c r="DE512" s="176">
        <f t="shared" si="539"/>
        <v>0</v>
      </c>
      <c r="DF512" s="176">
        <f t="shared" si="539"/>
        <v>0</v>
      </c>
    </row>
    <row r="513" spans="2:110" ht="12.75" customHeight="1" x14ac:dyDescent="0.25">
      <c r="B513" s="174"/>
      <c r="C513" s="174"/>
      <c r="D513" s="174">
        <f t="shared" si="504"/>
        <v>0</v>
      </c>
      <c r="E513"/>
      <c r="F513"/>
      <c r="G513" s="177">
        <v>500</v>
      </c>
      <c r="H513" s="176">
        <f t="shared" si="505"/>
        <v>77.525922775268256</v>
      </c>
      <c r="I513" s="176">
        <f t="shared" si="506"/>
        <v>0</v>
      </c>
      <c r="K513" s="176">
        <f t="shared" ref="K513:X513" si="546">+NORMDIST($H513,K$12,K$13,FALSE)</f>
        <v>0</v>
      </c>
      <c r="L513" s="176">
        <f t="shared" si="546"/>
        <v>0</v>
      </c>
      <c r="M513" s="176">
        <f t="shared" si="546"/>
        <v>0</v>
      </c>
      <c r="N513" s="176">
        <f t="shared" si="546"/>
        <v>0</v>
      </c>
      <c r="O513" s="176">
        <f t="shared" si="546"/>
        <v>0</v>
      </c>
      <c r="P513" s="176">
        <f t="shared" si="546"/>
        <v>0</v>
      </c>
      <c r="Q513" s="176">
        <f t="shared" si="546"/>
        <v>0</v>
      </c>
      <c r="R513" s="176">
        <f t="shared" si="546"/>
        <v>0</v>
      </c>
      <c r="S513" s="176">
        <f t="shared" si="546"/>
        <v>0</v>
      </c>
      <c r="T513" s="176">
        <f t="shared" si="546"/>
        <v>0</v>
      </c>
      <c r="U513" s="176">
        <f t="shared" si="546"/>
        <v>0</v>
      </c>
      <c r="V513" s="176">
        <f t="shared" si="546"/>
        <v>0</v>
      </c>
      <c r="W513" s="176">
        <f t="shared" si="546"/>
        <v>0</v>
      </c>
      <c r="X513" s="176">
        <f t="shared" si="546"/>
        <v>0</v>
      </c>
      <c r="Y513" s="176">
        <f t="shared" si="543"/>
        <v>0</v>
      </c>
      <c r="Z513" s="176">
        <f t="shared" si="543"/>
        <v>0</v>
      </c>
      <c r="AA513" s="176">
        <f t="shared" si="543"/>
        <v>0</v>
      </c>
      <c r="AB513" s="176">
        <f t="shared" si="543"/>
        <v>0</v>
      </c>
      <c r="AC513" s="176">
        <f t="shared" si="543"/>
        <v>0</v>
      </c>
      <c r="AD513" s="176">
        <f t="shared" si="543"/>
        <v>0</v>
      </c>
      <c r="AE513" s="176">
        <f t="shared" si="543"/>
        <v>0</v>
      </c>
      <c r="AF513" s="176">
        <f t="shared" si="543"/>
        <v>0</v>
      </c>
      <c r="AG513" s="176">
        <f t="shared" si="543"/>
        <v>0</v>
      </c>
      <c r="AH513" s="176">
        <f t="shared" si="543"/>
        <v>0</v>
      </c>
      <c r="AI513" s="176">
        <f t="shared" si="543"/>
        <v>0</v>
      </c>
      <c r="AJ513" s="176">
        <f t="shared" si="543"/>
        <v>0</v>
      </c>
      <c r="AK513" s="176">
        <f t="shared" si="543"/>
        <v>0</v>
      </c>
      <c r="AL513" s="176">
        <f t="shared" si="543"/>
        <v>0</v>
      </c>
      <c r="AM513" s="176">
        <f t="shared" si="543"/>
        <v>0</v>
      </c>
      <c r="AN513" s="176">
        <f t="shared" si="543"/>
        <v>0</v>
      </c>
      <c r="AO513" s="176">
        <f t="shared" ref="AO513:AP513" si="547">+NORMDIST($H513,AO$12,AO$13,FALSE)</f>
        <v>0</v>
      </c>
      <c r="AP513" s="176">
        <f t="shared" si="547"/>
        <v>0</v>
      </c>
      <c r="AQ513" s="176">
        <f t="shared" si="541"/>
        <v>0</v>
      </c>
      <c r="AR513" s="176">
        <f t="shared" si="541"/>
        <v>0</v>
      </c>
      <c r="AS513" s="176">
        <f t="shared" si="541"/>
        <v>0</v>
      </c>
      <c r="AT513" s="176">
        <f t="shared" si="541"/>
        <v>0</v>
      </c>
      <c r="AU513" s="176">
        <f t="shared" si="541"/>
        <v>0</v>
      </c>
      <c r="AV513" s="176">
        <f t="shared" si="541"/>
        <v>0</v>
      </c>
      <c r="AW513" s="176">
        <f t="shared" si="541"/>
        <v>0</v>
      </c>
      <c r="AX513" s="176">
        <f t="shared" si="541"/>
        <v>0</v>
      </c>
      <c r="AY513" s="176">
        <f t="shared" si="541"/>
        <v>0</v>
      </c>
      <c r="AZ513" s="176">
        <f t="shared" si="541"/>
        <v>0</v>
      </c>
      <c r="BA513" s="176">
        <f t="shared" si="541"/>
        <v>0</v>
      </c>
      <c r="BB513" s="176">
        <f t="shared" si="541"/>
        <v>0</v>
      </c>
      <c r="BC513" s="176">
        <f t="shared" si="541"/>
        <v>0</v>
      </c>
      <c r="BD513" s="176">
        <f t="shared" si="541"/>
        <v>0</v>
      </c>
      <c r="BE513" s="176">
        <f t="shared" si="541"/>
        <v>0</v>
      </c>
      <c r="BF513" s="176">
        <f t="shared" si="541"/>
        <v>0</v>
      </c>
      <c r="BG513" s="176">
        <f t="shared" si="545"/>
        <v>0</v>
      </c>
      <c r="BH513" s="176">
        <f t="shared" si="545"/>
        <v>0</v>
      </c>
      <c r="BI513" s="176">
        <f t="shared" si="545"/>
        <v>0</v>
      </c>
      <c r="BJ513" s="176">
        <f t="shared" si="545"/>
        <v>0</v>
      </c>
      <c r="BK513" s="176">
        <f t="shared" si="545"/>
        <v>0</v>
      </c>
      <c r="BL513" s="176">
        <f t="shared" si="545"/>
        <v>0</v>
      </c>
      <c r="BM513" s="176">
        <f t="shared" si="545"/>
        <v>0</v>
      </c>
      <c r="BN513" s="176">
        <f t="shared" si="545"/>
        <v>0</v>
      </c>
      <c r="BO513" s="176">
        <f t="shared" si="545"/>
        <v>0</v>
      </c>
      <c r="BP513" s="176">
        <f t="shared" si="545"/>
        <v>0</v>
      </c>
      <c r="BQ513" s="176">
        <f t="shared" si="545"/>
        <v>0</v>
      </c>
      <c r="BR513" s="176">
        <f t="shared" si="545"/>
        <v>0</v>
      </c>
      <c r="BS513" s="176">
        <f t="shared" si="545"/>
        <v>0</v>
      </c>
      <c r="BT513" s="176">
        <f t="shared" si="545"/>
        <v>0</v>
      </c>
      <c r="BU513" s="176">
        <f t="shared" si="545"/>
        <v>0</v>
      </c>
      <c r="BV513" s="176">
        <f t="shared" si="545"/>
        <v>0</v>
      </c>
      <c r="BW513" s="176">
        <f t="shared" si="538"/>
        <v>0</v>
      </c>
      <c r="BX513" s="176">
        <f t="shared" si="538"/>
        <v>0</v>
      </c>
      <c r="BY513" s="176">
        <f t="shared" si="538"/>
        <v>0</v>
      </c>
      <c r="BZ513" s="176">
        <f t="shared" si="538"/>
        <v>0</v>
      </c>
      <c r="CA513" s="176">
        <f t="shared" si="538"/>
        <v>0</v>
      </c>
      <c r="CB513" s="176">
        <f t="shared" si="538"/>
        <v>0</v>
      </c>
      <c r="CC513" s="176">
        <f t="shared" si="538"/>
        <v>0</v>
      </c>
      <c r="CD513" s="176">
        <f t="shared" si="538"/>
        <v>0</v>
      </c>
      <c r="CE513" s="176">
        <f t="shared" si="538"/>
        <v>0</v>
      </c>
      <c r="CF513" s="176">
        <f t="shared" si="538"/>
        <v>0</v>
      </c>
      <c r="CG513" s="176">
        <f t="shared" si="538"/>
        <v>0</v>
      </c>
      <c r="CH513" s="176">
        <f t="shared" si="538"/>
        <v>0</v>
      </c>
      <c r="CI513" s="176">
        <f t="shared" si="538"/>
        <v>0</v>
      </c>
      <c r="CJ513" s="176">
        <f t="shared" si="538"/>
        <v>0</v>
      </c>
      <c r="CK513" s="176">
        <f t="shared" si="538"/>
        <v>0</v>
      </c>
      <c r="CL513" s="176">
        <f t="shared" si="538"/>
        <v>0</v>
      </c>
      <c r="CM513" s="176">
        <f t="shared" si="528"/>
        <v>0</v>
      </c>
      <c r="CN513" s="176">
        <f t="shared" si="528"/>
        <v>0</v>
      </c>
      <c r="CO513" s="176">
        <f t="shared" si="528"/>
        <v>0</v>
      </c>
      <c r="CP513" s="176">
        <f t="shared" si="528"/>
        <v>0</v>
      </c>
      <c r="CQ513" s="176">
        <f t="shared" si="528"/>
        <v>0</v>
      </c>
      <c r="CR513" s="176">
        <f t="shared" si="528"/>
        <v>0</v>
      </c>
      <c r="CS513" s="176">
        <f t="shared" si="528"/>
        <v>0</v>
      </c>
      <c r="CT513" s="176">
        <f t="shared" si="528"/>
        <v>0</v>
      </c>
      <c r="CU513" s="176">
        <f t="shared" si="528"/>
        <v>0</v>
      </c>
      <c r="CV513" s="176">
        <f t="shared" si="528"/>
        <v>0</v>
      </c>
      <c r="CW513" s="176">
        <f t="shared" si="539"/>
        <v>0</v>
      </c>
      <c r="CX513" s="176">
        <f t="shared" si="539"/>
        <v>0</v>
      </c>
      <c r="CY513" s="176">
        <f t="shared" si="539"/>
        <v>0</v>
      </c>
      <c r="CZ513" s="176">
        <f t="shared" si="539"/>
        <v>0</v>
      </c>
      <c r="DA513" s="176">
        <f t="shared" si="539"/>
        <v>0</v>
      </c>
      <c r="DB513" s="176">
        <f t="shared" si="539"/>
        <v>0</v>
      </c>
      <c r="DC513" s="176">
        <f t="shared" si="539"/>
        <v>0</v>
      </c>
      <c r="DD513" s="176">
        <f t="shared" si="539"/>
        <v>0</v>
      </c>
      <c r="DE513" s="176">
        <f t="shared" si="539"/>
        <v>0</v>
      </c>
      <c r="DF513" s="176">
        <f t="shared" si="539"/>
        <v>0</v>
      </c>
    </row>
    <row r="514" spans="2:110" ht="12.75" customHeight="1" x14ac:dyDescent="0.25">
      <c r="E514"/>
      <c r="F514"/>
      <c r="G514" s="1"/>
    </row>
    <row r="515" spans="2:110" ht="12.75" customHeight="1" x14ac:dyDescent="0.25">
      <c r="E515" s="175"/>
      <c r="G515" s="1"/>
    </row>
    <row r="516" spans="2:110" ht="12.75" customHeight="1" x14ac:dyDescent="0.25">
      <c r="E516" s="175"/>
      <c r="G516" s="1"/>
    </row>
    <row r="517" spans="2:110" ht="12.75" customHeight="1" x14ac:dyDescent="0.25">
      <c r="E517" s="175"/>
      <c r="G517" s="1"/>
    </row>
    <row r="518" spans="2:110" ht="12.75" customHeight="1" x14ac:dyDescent="0.25">
      <c r="E518" s="175"/>
      <c r="G518" s="1"/>
    </row>
    <row r="519" spans="2:110" ht="12.75" customHeight="1" x14ac:dyDescent="0.25">
      <c r="E519" s="175"/>
      <c r="G519" s="1"/>
    </row>
    <row r="520" spans="2:110" ht="12.75" customHeight="1" x14ac:dyDescent="0.25">
      <c r="E520" s="175"/>
      <c r="G520" s="1"/>
    </row>
    <row r="521" spans="2:110" ht="12.75" customHeight="1" x14ac:dyDescent="0.25">
      <c r="E521" s="175"/>
      <c r="G521" s="1"/>
    </row>
    <row r="522" spans="2:110" ht="12.75" customHeight="1" x14ac:dyDescent="0.25">
      <c r="E522" s="175"/>
      <c r="G522" s="1"/>
    </row>
    <row r="523" spans="2:110" ht="12.75" customHeight="1" x14ac:dyDescent="0.25">
      <c r="E523" s="175"/>
      <c r="G523" s="1"/>
    </row>
    <row r="524" spans="2:110" ht="12.75" customHeight="1" x14ac:dyDescent="0.25">
      <c r="E524" s="175"/>
      <c r="G524" s="1"/>
    </row>
    <row r="525" spans="2:110" ht="12.75" customHeight="1" x14ac:dyDescent="0.25">
      <c r="E525" s="175"/>
      <c r="G525" s="1"/>
    </row>
    <row r="526" spans="2:110" ht="12.75" customHeight="1" x14ac:dyDescent="0.25">
      <c r="E526" s="175"/>
      <c r="G526" s="1"/>
    </row>
    <row r="527" spans="2:110" ht="12.75" customHeight="1" x14ac:dyDescent="0.25">
      <c r="E527" s="175"/>
      <c r="G527" s="1"/>
    </row>
    <row r="528" spans="2:110" ht="12.75" customHeight="1" x14ac:dyDescent="0.25">
      <c r="E528" s="175"/>
      <c r="G528" s="1"/>
    </row>
    <row r="529" spans="5:7" ht="12.75" customHeight="1" x14ac:dyDescent="0.25">
      <c r="E529" s="175"/>
      <c r="G529" s="1"/>
    </row>
    <row r="530" spans="5:7" ht="12.75" customHeight="1" x14ac:dyDescent="0.25">
      <c r="E530" s="175"/>
      <c r="G530" s="1"/>
    </row>
    <row r="531" spans="5:7" ht="12.75" customHeight="1" x14ac:dyDescent="0.25">
      <c r="E531" s="175"/>
      <c r="G531" s="1"/>
    </row>
    <row r="532" spans="5:7" ht="12.75" customHeight="1" x14ac:dyDescent="0.25">
      <c r="E532" s="175"/>
      <c r="G532" s="1"/>
    </row>
    <row r="533" spans="5:7" ht="12.75" customHeight="1" x14ac:dyDescent="0.25">
      <c r="E533" s="175"/>
      <c r="G533" s="1"/>
    </row>
    <row r="534" spans="5:7" ht="12.75" customHeight="1" x14ac:dyDescent="0.25">
      <c r="E534" s="175"/>
      <c r="G534" s="1"/>
    </row>
    <row r="535" spans="5:7" ht="12.75" customHeight="1" x14ac:dyDescent="0.25">
      <c r="E535" s="175"/>
      <c r="G535" s="1"/>
    </row>
    <row r="536" spans="5:7" ht="12.75" customHeight="1" x14ac:dyDescent="0.25">
      <c r="E536" s="175"/>
      <c r="G536" s="1"/>
    </row>
    <row r="537" spans="5:7" ht="12.75" customHeight="1" x14ac:dyDescent="0.25">
      <c r="E537" s="175"/>
      <c r="G537" s="1"/>
    </row>
    <row r="538" spans="5:7" ht="12.75" customHeight="1" x14ac:dyDescent="0.25">
      <c r="E538" s="175"/>
      <c r="G538" s="1"/>
    </row>
    <row r="539" spans="5:7" ht="12.75" customHeight="1" x14ac:dyDescent="0.25">
      <c r="E539" s="175"/>
      <c r="G539" s="1"/>
    </row>
    <row r="540" spans="5:7" ht="12.75" customHeight="1" x14ac:dyDescent="0.25">
      <c r="E540" s="175"/>
      <c r="G540" s="1"/>
    </row>
    <row r="541" spans="5:7" ht="12.75" customHeight="1" x14ac:dyDescent="0.25">
      <c r="E541" s="175"/>
      <c r="G541" s="1"/>
    </row>
    <row r="542" spans="5:7" ht="12.75" customHeight="1" x14ac:dyDescent="0.25">
      <c r="E542" s="175"/>
      <c r="G542" s="1"/>
    </row>
    <row r="543" spans="5:7" ht="12.75" customHeight="1" x14ac:dyDescent="0.25">
      <c r="E543" s="175"/>
      <c r="G543" s="1"/>
    </row>
    <row r="544" spans="5:7" ht="12.75" customHeight="1" x14ac:dyDescent="0.25">
      <c r="E544" s="175"/>
      <c r="G544" s="1"/>
    </row>
    <row r="545" spans="5:7" ht="12.75" customHeight="1" x14ac:dyDescent="0.25">
      <c r="E545" s="175"/>
      <c r="G545" s="1"/>
    </row>
    <row r="546" spans="5:7" ht="12.75" customHeight="1" x14ac:dyDescent="0.25">
      <c r="E546" s="175"/>
      <c r="G546" s="1"/>
    </row>
    <row r="547" spans="5:7" ht="12.75" customHeight="1" x14ac:dyDescent="0.25">
      <c r="E547" s="175"/>
      <c r="G547" s="1"/>
    </row>
    <row r="548" spans="5:7" ht="12.75" customHeight="1" x14ac:dyDescent="0.25">
      <c r="E548" s="175"/>
      <c r="G548" s="1"/>
    </row>
    <row r="549" spans="5:7" ht="12.75" customHeight="1" x14ac:dyDescent="0.25">
      <c r="E549" s="175"/>
      <c r="G549" s="1"/>
    </row>
    <row r="550" spans="5:7" ht="12.75" customHeight="1" x14ac:dyDescent="0.25">
      <c r="E550" s="175"/>
      <c r="G550" s="1"/>
    </row>
    <row r="551" spans="5:7" ht="12.75" customHeight="1" x14ac:dyDescent="0.25">
      <c r="E551" s="175"/>
      <c r="G551" s="1"/>
    </row>
    <row r="552" spans="5:7" ht="12.75" customHeight="1" x14ac:dyDescent="0.25">
      <c r="E552" s="175"/>
      <c r="G552" s="1"/>
    </row>
    <row r="553" spans="5:7" ht="12.75" customHeight="1" x14ac:dyDescent="0.25">
      <c r="E553" s="175"/>
      <c r="G553" s="1"/>
    </row>
    <row r="554" spans="5:7" ht="12.75" customHeight="1" x14ac:dyDescent="0.25">
      <c r="E554" s="175"/>
      <c r="G554" s="1"/>
    </row>
    <row r="555" spans="5:7" ht="12.75" customHeight="1" x14ac:dyDescent="0.25">
      <c r="E555" s="175"/>
      <c r="G555" s="1"/>
    </row>
    <row r="556" spans="5:7" ht="12.75" customHeight="1" x14ac:dyDescent="0.25">
      <c r="E556" s="175"/>
      <c r="G556" s="1"/>
    </row>
    <row r="557" spans="5:7" ht="12.75" customHeight="1" x14ac:dyDescent="0.25">
      <c r="E557" s="175"/>
      <c r="G557" s="1"/>
    </row>
    <row r="558" spans="5:7" ht="12.75" customHeight="1" x14ac:dyDescent="0.25">
      <c r="E558" s="175"/>
      <c r="G558" s="1"/>
    </row>
    <row r="559" spans="5:7" ht="12.75" customHeight="1" x14ac:dyDescent="0.25">
      <c r="E559" s="175"/>
      <c r="G559" s="1"/>
    </row>
    <row r="560" spans="5:7" ht="12.75" customHeight="1" x14ac:dyDescent="0.25">
      <c r="E560" s="175"/>
      <c r="G560" s="1"/>
    </row>
    <row r="561" spans="5:7" ht="12.75" customHeight="1" x14ac:dyDescent="0.25">
      <c r="E561" s="175"/>
      <c r="G561" s="1"/>
    </row>
    <row r="562" spans="5:7" ht="12.75" customHeight="1" x14ac:dyDescent="0.25">
      <c r="E562" s="175"/>
      <c r="G562" s="1"/>
    </row>
    <row r="563" spans="5:7" ht="12.75" customHeight="1" x14ac:dyDescent="0.25">
      <c r="E563" s="175"/>
      <c r="G563" s="1"/>
    </row>
    <row r="564" spans="5:7" ht="12.75" customHeight="1" x14ac:dyDescent="0.25">
      <c r="E564" s="175"/>
      <c r="G564" s="1"/>
    </row>
    <row r="565" spans="5:7" ht="12.75" customHeight="1" x14ac:dyDescent="0.25">
      <c r="E565" s="175"/>
      <c r="G565" s="1"/>
    </row>
    <row r="566" spans="5:7" ht="12.75" customHeight="1" x14ac:dyDescent="0.25">
      <c r="E566" s="175"/>
      <c r="G566" s="1"/>
    </row>
    <row r="567" spans="5:7" ht="12.75" customHeight="1" x14ac:dyDescent="0.25">
      <c r="E567" s="175"/>
      <c r="G567" s="1"/>
    </row>
    <row r="568" spans="5:7" ht="12.75" customHeight="1" x14ac:dyDescent="0.25">
      <c r="E568" s="175"/>
      <c r="G568" s="1"/>
    </row>
    <row r="569" spans="5:7" ht="12.75" customHeight="1" x14ac:dyDescent="0.25">
      <c r="E569" s="175"/>
      <c r="G569" s="1"/>
    </row>
    <row r="570" spans="5:7" ht="12.75" customHeight="1" x14ac:dyDescent="0.25">
      <c r="E570" s="175"/>
      <c r="G570" s="1"/>
    </row>
    <row r="571" spans="5:7" ht="12.75" customHeight="1" x14ac:dyDescent="0.25">
      <c r="E571" s="175"/>
      <c r="G571" s="1"/>
    </row>
    <row r="572" spans="5:7" ht="12.75" customHeight="1" x14ac:dyDescent="0.25">
      <c r="E572" s="175"/>
      <c r="G572" s="1"/>
    </row>
    <row r="573" spans="5:7" ht="12.75" customHeight="1" x14ac:dyDescent="0.25">
      <c r="E573" s="175"/>
      <c r="G573" s="1"/>
    </row>
    <row r="574" spans="5:7" ht="12.75" customHeight="1" x14ac:dyDescent="0.25">
      <c r="E574" s="175"/>
      <c r="G574" s="1"/>
    </row>
    <row r="575" spans="5:7" ht="12.75" customHeight="1" x14ac:dyDescent="0.25">
      <c r="E575" s="175"/>
      <c r="G575" s="1"/>
    </row>
    <row r="576" spans="5:7" ht="12.75" customHeight="1" x14ac:dyDescent="0.25">
      <c r="E576" s="175"/>
      <c r="G576" s="1"/>
    </row>
    <row r="577" spans="5:7" ht="12.75" customHeight="1" x14ac:dyDescent="0.25">
      <c r="E577" s="175"/>
      <c r="G577" s="1"/>
    </row>
    <row r="578" spans="5:7" ht="12.75" customHeight="1" x14ac:dyDescent="0.25">
      <c r="E578" s="175"/>
      <c r="G578" s="1"/>
    </row>
    <row r="579" spans="5:7" ht="12.75" customHeight="1" x14ac:dyDescent="0.25">
      <c r="E579" s="175"/>
      <c r="G579" s="1"/>
    </row>
    <row r="580" spans="5:7" ht="12.75" customHeight="1" x14ac:dyDescent="0.25">
      <c r="E580" s="175"/>
      <c r="G580" s="1"/>
    </row>
    <row r="581" spans="5:7" ht="12.75" customHeight="1" x14ac:dyDescent="0.25">
      <c r="E581" s="175"/>
      <c r="G581" s="1"/>
    </row>
    <row r="582" spans="5:7" ht="12.75" customHeight="1" x14ac:dyDescent="0.25">
      <c r="E582" s="175"/>
      <c r="G582" s="1"/>
    </row>
    <row r="583" spans="5:7" ht="12.75" customHeight="1" x14ac:dyDescent="0.25">
      <c r="E583" s="175"/>
      <c r="G583" s="1"/>
    </row>
    <row r="584" spans="5:7" ht="12.75" customHeight="1" x14ac:dyDescent="0.25">
      <c r="E584" s="175"/>
      <c r="G584" s="1"/>
    </row>
    <row r="585" spans="5:7" ht="12.75" customHeight="1" x14ac:dyDescent="0.25">
      <c r="E585" s="175"/>
      <c r="G585" s="1"/>
    </row>
    <row r="586" spans="5:7" ht="12.75" customHeight="1" x14ac:dyDescent="0.25">
      <c r="E586" s="175"/>
      <c r="G586" s="1"/>
    </row>
    <row r="587" spans="5:7" ht="12.75" customHeight="1" x14ac:dyDescent="0.25">
      <c r="E587" s="175"/>
      <c r="G587" s="1"/>
    </row>
    <row r="588" spans="5:7" ht="12.75" customHeight="1" x14ac:dyDescent="0.25">
      <c r="E588" s="175"/>
      <c r="G588" s="1"/>
    </row>
    <row r="589" spans="5:7" ht="12.75" customHeight="1" x14ac:dyDescent="0.25">
      <c r="E589" s="175"/>
      <c r="G589" s="1"/>
    </row>
    <row r="590" spans="5:7" ht="12.75" customHeight="1" x14ac:dyDescent="0.25">
      <c r="E590" s="175"/>
      <c r="G590" s="1"/>
    </row>
    <row r="591" spans="5:7" ht="12.75" customHeight="1" x14ac:dyDescent="0.25">
      <c r="E591" s="175"/>
      <c r="G591" s="1"/>
    </row>
    <row r="592" spans="5:7" ht="12.75" customHeight="1" x14ac:dyDescent="0.25">
      <c r="E592" s="175"/>
      <c r="G592" s="1"/>
    </row>
    <row r="593" spans="5:7" ht="12.75" customHeight="1" x14ac:dyDescent="0.25">
      <c r="E593" s="175"/>
      <c r="G593" s="1"/>
    </row>
    <row r="594" spans="5:7" ht="12.75" customHeight="1" x14ac:dyDescent="0.25">
      <c r="E594" s="175"/>
      <c r="G594" s="1"/>
    </row>
    <row r="595" spans="5:7" ht="12.75" customHeight="1" x14ac:dyDescent="0.25">
      <c r="E595" s="175"/>
      <c r="G595" s="1"/>
    </row>
    <row r="596" spans="5:7" ht="12.75" customHeight="1" x14ac:dyDescent="0.25">
      <c r="E596" s="175"/>
      <c r="G596" s="1"/>
    </row>
    <row r="597" spans="5:7" ht="12.75" customHeight="1" x14ac:dyDescent="0.25">
      <c r="E597" s="175"/>
      <c r="G597" s="1"/>
    </row>
    <row r="598" spans="5:7" ht="12.75" customHeight="1" x14ac:dyDescent="0.25">
      <c r="E598" s="175"/>
      <c r="G598" s="1"/>
    </row>
    <row r="599" spans="5:7" ht="12.75" customHeight="1" x14ac:dyDescent="0.25">
      <c r="E599" s="175"/>
      <c r="G599" s="1"/>
    </row>
    <row r="600" spans="5:7" ht="12.75" customHeight="1" x14ac:dyDescent="0.25">
      <c r="E600" s="175"/>
      <c r="G600" s="1"/>
    </row>
    <row r="601" spans="5:7" ht="12.75" customHeight="1" x14ac:dyDescent="0.25">
      <c r="E601" s="175"/>
      <c r="G601" s="1"/>
    </row>
    <row r="602" spans="5:7" ht="12.75" customHeight="1" x14ac:dyDescent="0.25">
      <c r="E602" s="175"/>
      <c r="G602" s="1"/>
    </row>
    <row r="603" spans="5:7" ht="12.75" customHeight="1" x14ac:dyDescent="0.25">
      <c r="E603" s="175"/>
      <c r="G603" s="1"/>
    </row>
    <row r="604" spans="5:7" ht="12.75" customHeight="1" x14ac:dyDescent="0.25">
      <c r="E604" s="175"/>
      <c r="G604" s="1"/>
    </row>
    <row r="605" spans="5:7" ht="12.75" customHeight="1" x14ac:dyDescent="0.25">
      <c r="E605" s="175"/>
      <c r="G605" s="1"/>
    </row>
    <row r="606" spans="5:7" ht="12.75" customHeight="1" x14ac:dyDescent="0.25">
      <c r="E606" s="175"/>
      <c r="G606" s="1"/>
    </row>
    <row r="607" spans="5:7" ht="12.75" customHeight="1" x14ac:dyDescent="0.25">
      <c r="E607" s="175"/>
      <c r="G607" s="1"/>
    </row>
    <row r="608" spans="5:7" ht="12.75" customHeight="1" x14ac:dyDescent="0.25">
      <c r="E608" s="175"/>
      <c r="G608" s="1"/>
    </row>
    <row r="609" spans="5:7" ht="12.75" customHeight="1" x14ac:dyDescent="0.25">
      <c r="E609" s="175"/>
      <c r="G609" s="1"/>
    </row>
    <row r="610" spans="5:7" ht="12.75" customHeight="1" x14ac:dyDescent="0.25">
      <c r="E610" s="175"/>
      <c r="G610" s="1"/>
    </row>
    <row r="611" spans="5:7" ht="12.75" customHeight="1" x14ac:dyDescent="0.25">
      <c r="E611" s="175"/>
      <c r="G611" s="1"/>
    </row>
    <row r="612" spans="5:7" ht="12.75" customHeight="1" x14ac:dyDescent="0.25">
      <c r="E612" s="175"/>
      <c r="G612" s="1"/>
    </row>
    <row r="613" spans="5:7" ht="12.75" customHeight="1" x14ac:dyDescent="0.25">
      <c r="E613" s="175"/>
      <c r="G613" s="1"/>
    </row>
    <row r="614" spans="5:7" ht="12.75" customHeight="1" x14ac:dyDescent="0.25">
      <c r="E614" s="175"/>
      <c r="G614" s="1"/>
    </row>
    <row r="615" spans="5:7" ht="12.75" customHeight="1" x14ac:dyDescent="0.25">
      <c r="E615" s="175"/>
      <c r="G615" s="1"/>
    </row>
    <row r="616" spans="5:7" ht="12.75" customHeight="1" x14ac:dyDescent="0.25">
      <c r="E616" s="175"/>
      <c r="G616" s="1"/>
    </row>
    <row r="617" spans="5:7" ht="12.75" customHeight="1" x14ac:dyDescent="0.25">
      <c r="E617" s="175"/>
      <c r="G617" s="1"/>
    </row>
    <row r="618" spans="5:7" ht="12.75" customHeight="1" x14ac:dyDescent="0.25">
      <c r="E618" s="175"/>
      <c r="G618" s="1"/>
    </row>
    <row r="619" spans="5:7" ht="12.75" customHeight="1" x14ac:dyDescent="0.25">
      <c r="E619" s="175"/>
      <c r="G619" s="1"/>
    </row>
    <row r="620" spans="5:7" ht="12.75" customHeight="1" x14ac:dyDescent="0.25">
      <c r="E620" s="175"/>
      <c r="G620" s="1"/>
    </row>
    <row r="621" spans="5:7" ht="12.75" customHeight="1" x14ac:dyDescent="0.25">
      <c r="E621" s="175"/>
      <c r="G621" s="1"/>
    </row>
    <row r="622" spans="5:7" ht="12.75" customHeight="1" x14ac:dyDescent="0.25">
      <c r="E622" s="175"/>
      <c r="G622" s="1"/>
    </row>
    <row r="623" spans="5:7" ht="12.75" customHeight="1" x14ac:dyDescent="0.25">
      <c r="E623" s="175"/>
      <c r="G623" s="1"/>
    </row>
    <row r="624" spans="5:7" ht="12.75" customHeight="1" x14ac:dyDescent="0.25">
      <c r="E624" s="175"/>
      <c r="G624" s="1"/>
    </row>
    <row r="625" spans="5:7" ht="12.75" customHeight="1" x14ac:dyDescent="0.25">
      <c r="E625" s="175"/>
      <c r="G625" s="1"/>
    </row>
    <row r="626" spans="5:7" ht="12.75" customHeight="1" x14ac:dyDescent="0.25">
      <c r="E626" s="175"/>
      <c r="G626" s="1"/>
    </row>
    <row r="627" spans="5:7" ht="12.75" customHeight="1" x14ac:dyDescent="0.25">
      <c r="E627" s="175"/>
      <c r="G627" s="1"/>
    </row>
    <row r="628" spans="5:7" ht="12.75" customHeight="1" x14ac:dyDescent="0.25">
      <c r="E628" s="175"/>
      <c r="G628" s="1"/>
    </row>
    <row r="629" spans="5:7" ht="12.75" customHeight="1" x14ac:dyDescent="0.25">
      <c r="E629" s="175"/>
      <c r="G629" s="1"/>
    </row>
    <row r="630" spans="5:7" ht="12.75" customHeight="1" x14ac:dyDescent="0.25">
      <c r="E630" s="175"/>
      <c r="G630" s="1"/>
    </row>
    <row r="631" spans="5:7" ht="12.75" customHeight="1" x14ac:dyDescent="0.25">
      <c r="E631" s="175"/>
      <c r="G631" s="1"/>
    </row>
    <row r="632" spans="5:7" ht="12.75" customHeight="1" x14ac:dyDescent="0.25">
      <c r="E632" s="175"/>
      <c r="G632" s="1"/>
    </row>
    <row r="633" spans="5:7" ht="12.75" customHeight="1" x14ac:dyDescent="0.25">
      <c r="E633" s="175"/>
      <c r="G633" s="1"/>
    </row>
    <row r="634" spans="5:7" ht="12.75" customHeight="1" x14ac:dyDescent="0.25">
      <c r="E634" s="175"/>
      <c r="G634" s="1"/>
    </row>
    <row r="635" spans="5:7" ht="12.75" customHeight="1" x14ac:dyDescent="0.25">
      <c r="E635" s="175"/>
      <c r="G635" s="1"/>
    </row>
    <row r="636" spans="5:7" ht="12.75" customHeight="1" x14ac:dyDescent="0.25">
      <c r="E636" s="175"/>
      <c r="G636" s="1"/>
    </row>
    <row r="637" spans="5:7" ht="12.75" customHeight="1" x14ac:dyDescent="0.25">
      <c r="E637" s="175"/>
      <c r="G637" s="1"/>
    </row>
    <row r="638" spans="5:7" ht="12.75" customHeight="1" x14ac:dyDescent="0.25">
      <c r="E638" s="175"/>
      <c r="G638" s="1"/>
    </row>
    <row r="639" spans="5:7" ht="12.75" customHeight="1" x14ac:dyDescent="0.25">
      <c r="E639" s="175"/>
      <c r="G639" s="1"/>
    </row>
    <row r="640" spans="5:7" ht="12.75" customHeight="1" x14ac:dyDescent="0.25">
      <c r="E640" s="175"/>
      <c r="G640" s="1"/>
    </row>
    <row r="641" spans="5:7" ht="12.75" customHeight="1" x14ac:dyDescent="0.25">
      <c r="E641" s="175"/>
      <c r="G641" s="1"/>
    </row>
    <row r="642" spans="5:7" ht="12.75" customHeight="1" x14ac:dyDescent="0.25">
      <c r="E642" s="175"/>
      <c r="G642" s="1"/>
    </row>
    <row r="643" spans="5:7" ht="12.75" customHeight="1" x14ac:dyDescent="0.25">
      <c r="E643" s="175"/>
      <c r="G643" s="1"/>
    </row>
    <row r="644" spans="5:7" ht="12.75" customHeight="1" x14ac:dyDescent="0.25">
      <c r="E644" s="175"/>
      <c r="G644" s="1"/>
    </row>
    <row r="645" spans="5:7" ht="12.75" customHeight="1" x14ac:dyDescent="0.25">
      <c r="E645" s="175"/>
      <c r="G645" s="1"/>
    </row>
    <row r="646" spans="5:7" ht="12.75" customHeight="1" x14ac:dyDescent="0.25">
      <c r="E646" s="175"/>
      <c r="G646" s="1"/>
    </row>
    <row r="647" spans="5:7" ht="12.75" customHeight="1" x14ac:dyDescent="0.25">
      <c r="E647" s="175"/>
      <c r="G647" s="1"/>
    </row>
    <row r="648" spans="5:7" ht="12.75" customHeight="1" x14ac:dyDescent="0.25">
      <c r="E648" s="175"/>
      <c r="G648" s="1"/>
    </row>
    <row r="649" spans="5:7" ht="12.75" customHeight="1" x14ac:dyDescent="0.25">
      <c r="E649" s="175"/>
      <c r="G649" s="1"/>
    </row>
    <row r="650" spans="5:7" ht="12.75" customHeight="1" x14ac:dyDescent="0.25">
      <c r="E650" s="175"/>
      <c r="G650" s="1"/>
    </row>
    <row r="651" spans="5:7" ht="12.75" customHeight="1" x14ac:dyDescent="0.25">
      <c r="E651" s="175"/>
      <c r="G651" s="1"/>
    </row>
    <row r="652" spans="5:7" ht="12.75" customHeight="1" x14ac:dyDescent="0.25">
      <c r="E652" s="175"/>
      <c r="G652" s="1"/>
    </row>
    <row r="653" spans="5:7" ht="12.75" customHeight="1" x14ac:dyDescent="0.25">
      <c r="E653" s="175"/>
      <c r="G653" s="1"/>
    </row>
    <row r="654" spans="5:7" ht="12.75" customHeight="1" x14ac:dyDescent="0.25">
      <c r="E654" s="175"/>
      <c r="G654" s="1"/>
    </row>
    <row r="655" spans="5:7" ht="12.75" customHeight="1" x14ac:dyDescent="0.25">
      <c r="E655" s="175"/>
      <c r="G655" s="1"/>
    </row>
    <row r="656" spans="5:7" ht="12.75" customHeight="1" x14ac:dyDescent="0.25">
      <c r="E656" s="175"/>
      <c r="G656" s="1"/>
    </row>
    <row r="657" spans="5:7" ht="12.75" customHeight="1" x14ac:dyDescent="0.25">
      <c r="E657" s="175"/>
      <c r="G657" s="1"/>
    </row>
    <row r="658" spans="5:7" ht="12.75" customHeight="1" x14ac:dyDescent="0.25">
      <c r="E658" s="175"/>
      <c r="G658" s="1"/>
    </row>
    <row r="659" spans="5:7" ht="12.75" customHeight="1" x14ac:dyDescent="0.25">
      <c r="E659" s="175"/>
      <c r="G659" s="1"/>
    </row>
    <row r="660" spans="5:7" ht="12.75" customHeight="1" x14ac:dyDescent="0.25">
      <c r="E660" s="175"/>
      <c r="G660" s="1"/>
    </row>
    <row r="661" spans="5:7" ht="12.75" customHeight="1" x14ac:dyDescent="0.25">
      <c r="E661" s="175"/>
      <c r="G661" s="1"/>
    </row>
    <row r="662" spans="5:7" ht="12.75" customHeight="1" x14ac:dyDescent="0.25">
      <c r="E662" s="175"/>
      <c r="G662" s="1"/>
    </row>
    <row r="663" spans="5:7" ht="12.75" customHeight="1" x14ac:dyDescent="0.25">
      <c r="E663" s="175"/>
      <c r="G663" s="1"/>
    </row>
    <row r="664" spans="5:7" ht="12.75" customHeight="1" x14ac:dyDescent="0.25">
      <c r="E664" s="175"/>
      <c r="G664" s="1"/>
    </row>
    <row r="665" spans="5:7" ht="12.75" customHeight="1" x14ac:dyDescent="0.25">
      <c r="E665" s="175"/>
      <c r="G665" s="1"/>
    </row>
    <row r="666" spans="5:7" ht="12.75" customHeight="1" x14ac:dyDescent="0.25">
      <c r="E666" s="175"/>
      <c r="G666" s="1"/>
    </row>
    <row r="667" spans="5:7" ht="12.75" customHeight="1" x14ac:dyDescent="0.25">
      <c r="E667" s="175"/>
      <c r="G667" s="1"/>
    </row>
    <row r="668" spans="5:7" ht="12.75" customHeight="1" x14ac:dyDescent="0.25">
      <c r="E668" s="175"/>
      <c r="G668" s="1"/>
    </row>
    <row r="669" spans="5:7" ht="12.75" customHeight="1" x14ac:dyDescent="0.25">
      <c r="E669" s="175"/>
      <c r="G669" s="1"/>
    </row>
    <row r="670" spans="5:7" ht="12.75" customHeight="1" x14ac:dyDescent="0.25">
      <c r="E670" s="175"/>
      <c r="G670" s="1"/>
    </row>
    <row r="671" spans="5:7" ht="12.75" customHeight="1" x14ac:dyDescent="0.25">
      <c r="E671" s="175"/>
      <c r="G671" s="1"/>
    </row>
    <row r="672" spans="5:7" ht="12.75" customHeight="1" x14ac:dyDescent="0.25">
      <c r="E672" s="175"/>
      <c r="G672" s="1"/>
    </row>
    <row r="673" spans="5:7" ht="12.75" customHeight="1" x14ac:dyDescent="0.25">
      <c r="E673" s="175"/>
      <c r="G673" s="1"/>
    </row>
    <row r="674" spans="5:7" ht="12.75" customHeight="1" x14ac:dyDescent="0.25">
      <c r="E674" s="175"/>
      <c r="G674" s="1"/>
    </row>
    <row r="675" spans="5:7" ht="12.75" customHeight="1" x14ac:dyDescent="0.25">
      <c r="E675" s="175"/>
      <c r="G675" s="1"/>
    </row>
    <row r="676" spans="5:7" ht="12.75" customHeight="1" x14ac:dyDescent="0.25">
      <c r="E676" s="175"/>
      <c r="G676" s="1"/>
    </row>
    <row r="677" spans="5:7" ht="12.75" customHeight="1" x14ac:dyDescent="0.25">
      <c r="E677" s="175"/>
      <c r="G677" s="1"/>
    </row>
    <row r="678" spans="5:7" ht="12.75" customHeight="1" x14ac:dyDescent="0.25">
      <c r="E678" s="175"/>
      <c r="G678" s="1"/>
    </row>
    <row r="679" spans="5:7" ht="12.75" customHeight="1" x14ac:dyDescent="0.25">
      <c r="E679" s="175"/>
      <c r="G679" s="1"/>
    </row>
    <row r="680" spans="5:7" ht="12.75" customHeight="1" x14ac:dyDescent="0.25">
      <c r="E680" s="175"/>
      <c r="G680" s="1"/>
    </row>
    <row r="681" spans="5:7" ht="12.75" customHeight="1" x14ac:dyDescent="0.25">
      <c r="E681" s="175"/>
      <c r="G681" s="1"/>
    </row>
    <row r="682" spans="5:7" ht="12.75" customHeight="1" x14ac:dyDescent="0.25">
      <c r="E682" s="175"/>
      <c r="G682" s="1"/>
    </row>
    <row r="683" spans="5:7" ht="12.75" customHeight="1" x14ac:dyDescent="0.25">
      <c r="E683" s="175"/>
      <c r="G683" s="1"/>
    </row>
    <row r="684" spans="5:7" ht="12.75" customHeight="1" x14ac:dyDescent="0.25">
      <c r="E684" s="175"/>
      <c r="G684" s="1"/>
    </row>
    <row r="685" spans="5:7" ht="12.75" customHeight="1" x14ac:dyDescent="0.25">
      <c r="E685" s="175"/>
      <c r="G685" s="1"/>
    </row>
    <row r="686" spans="5:7" ht="12.75" customHeight="1" x14ac:dyDescent="0.25">
      <c r="E686" s="175"/>
      <c r="G686" s="1"/>
    </row>
    <row r="687" spans="5:7" ht="12.75" customHeight="1" x14ac:dyDescent="0.25">
      <c r="E687" s="175"/>
      <c r="G687" s="1"/>
    </row>
    <row r="688" spans="5:7" ht="12.75" customHeight="1" x14ac:dyDescent="0.25">
      <c r="E688" s="175"/>
      <c r="G688" s="1"/>
    </row>
    <row r="689" spans="5:7" ht="12.75" customHeight="1" x14ac:dyDescent="0.25">
      <c r="E689" s="175"/>
      <c r="G689" s="1"/>
    </row>
    <row r="690" spans="5:7" ht="12.75" customHeight="1" x14ac:dyDescent="0.25">
      <c r="E690" s="175"/>
      <c r="G690" s="1"/>
    </row>
    <row r="691" spans="5:7" ht="12.75" customHeight="1" x14ac:dyDescent="0.25">
      <c r="E691" s="175"/>
      <c r="G691" s="1"/>
    </row>
    <row r="692" spans="5:7" ht="12.75" customHeight="1" x14ac:dyDescent="0.25">
      <c r="E692" s="175"/>
      <c r="G692" s="1"/>
    </row>
    <row r="693" spans="5:7" ht="12.75" customHeight="1" x14ac:dyDescent="0.25">
      <c r="E693" s="175"/>
      <c r="G693" s="1"/>
    </row>
    <row r="694" spans="5:7" ht="12.75" customHeight="1" x14ac:dyDescent="0.25">
      <c r="E694" s="175"/>
      <c r="G694" s="1"/>
    </row>
    <row r="695" spans="5:7" ht="12.75" customHeight="1" x14ac:dyDescent="0.25">
      <c r="E695" s="175"/>
      <c r="G695" s="1"/>
    </row>
    <row r="696" spans="5:7" ht="12.75" customHeight="1" x14ac:dyDescent="0.25">
      <c r="E696" s="175"/>
      <c r="G696" s="1"/>
    </row>
    <row r="697" spans="5:7" ht="12.75" customHeight="1" x14ac:dyDescent="0.25">
      <c r="E697" s="175"/>
      <c r="G697" s="1"/>
    </row>
    <row r="698" spans="5:7" ht="12.75" customHeight="1" x14ac:dyDescent="0.25">
      <c r="E698" s="175"/>
      <c r="G698" s="1"/>
    </row>
    <row r="699" spans="5:7" ht="12.75" customHeight="1" x14ac:dyDescent="0.25">
      <c r="E699" s="175"/>
      <c r="G699" s="1"/>
    </row>
    <row r="700" spans="5:7" ht="12.75" customHeight="1" x14ac:dyDescent="0.25">
      <c r="E700" s="175"/>
      <c r="G700" s="1"/>
    </row>
    <row r="701" spans="5:7" ht="12.75" customHeight="1" x14ac:dyDescent="0.25">
      <c r="E701" s="175"/>
      <c r="G701" s="1"/>
    </row>
    <row r="702" spans="5:7" ht="12.75" customHeight="1" x14ac:dyDescent="0.25">
      <c r="E702" s="175"/>
      <c r="G702" s="1"/>
    </row>
    <row r="703" spans="5:7" ht="12.75" customHeight="1" x14ac:dyDescent="0.25">
      <c r="E703" s="175"/>
      <c r="G703" s="1"/>
    </row>
    <row r="704" spans="5:7" ht="12.75" customHeight="1" x14ac:dyDescent="0.25">
      <c r="E704" s="175"/>
      <c r="G704" s="1"/>
    </row>
    <row r="705" spans="5:7" ht="12.75" customHeight="1" x14ac:dyDescent="0.25">
      <c r="E705" s="175"/>
      <c r="G705" s="1"/>
    </row>
    <row r="706" spans="5:7" ht="12.75" customHeight="1" x14ac:dyDescent="0.25">
      <c r="E706" s="175"/>
      <c r="G706" s="1"/>
    </row>
    <row r="707" spans="5:7" ht="12.75" customHeight="1" x14ac:dyDescent="0.25">
      <c r="E707" s="175"/>
      <c r="G707" s="1"/>
    </row>
    <row r="708" spans="5:7" ht="12.75" customHeight="1" x14ac:dyDescent="0.25">
      <c r="E708" s="175"/>
      <c r="G708" s="1"/>
    </row>
    <row r="709" spans="5:7" ht="12.75" customHeight="1" x14ac:dyDescent="0.25">
      <c r="E709" s="175"/>
      <c r="G709" s="1"/>
    </row>
    <row r="710" spans="5:7" ht="12.75" customHeight="1" x14ac:dyDescent="0.25">
      <c r="E710" s="175"/>
      <c r="G710" s="1"/>
    </row>
    <row r="711" spans="5:7" ht="12.75" customHeight="1" x14ac:dyDescent="0.25">
      <c r="E711" s="175"/>
      <c r="G711" s="1"/>
    </row>
    <row r="712" spans="5:7" ht="12.75" customHeight="1" x14ac:dyDescent="0.25">
      <c r="E712" s="175"/>
      <c r="G712" s="1"/>
    </row>
    <row r="713" spans="5:7" ht="12.75" customHeight="1" x14ac:dyDescent="0.25">
      <c r="E713" s="175"/>
      <c r="G713" s="1"/>
    </row>
    <row r="714" spans="5:7" ht="12.75" customHeight="1" x14ac:dyDescent="0.25">
      <c r="E714" s="175"/>
      <c r="G714" s="1"/>
    </row>
    <row r="715" spans="5:7" ht="12.75" customHeight="1" x14ac:dyDescent="0.25">
      <c r="E715" s="175"/>
      <c r="G715" s="1"/>
    </row>
    <row r="716" spans="5:7" ht="12.75" customHeight="1" x14ac:dyDescent="0.25">
      <c r="E716" s="175"/>
      <c r="G716" s="1"/>
    </row>
    <row r="717" spans="5:7" ht="12.75" customHeight="1" x14ac:dyDescent="0.25">
      <c r="E717" s="175"/>
      <c r="G717" s="1"/>
    </row>
    <row r="718" spans="5:7" ht="12.75" customHeight="1" x14ac:dyDescent="0.25">
      <c r="E718" s="175"/>
      <c r="G718" s="1"/>
    </row>
    <row r="719" spans="5:7" ht="12.75" customHeight="1" x14ac:dyDescent="0.25">
      <c r="E719" s="175"/>
      <c r="G719" s="1"/>
    </row>
    <row r="720" spans="5:7" ht="12.75" customHeight="1" x14ac:dyDescent="0.25">
      <c r="E720" s="175"/>
      <c r="G720" s="1"/>
    </row>
    <row r="721" spans="5:7" ht="12.75" customHeight="1" x14ac:dyDescent="0.25">
      <c r="E721" s="175"/>
      <c r="G721" s="1"/>
    </row>
    <row r="722" spans="5:7" ht="12.75" customHeight="1" x14ac:dyDescent="0.25">
      <c r="E722" s="175"/>
      <c r="G722" s="1"/>
    </row>
    <row r="723" spans="5:7" ht="12.75" customHeight="1" x14ac:dyDescent="0.25">
      <c r="E723" s="175"/>
      <c r="G723" s="1"/>
    </row>
    <row r="724" spans="5:7" ht="12.75" customHeight="1" x14ac:dyDescent="0.25">
      <c r="E724" s="175"/>
      <c r="G724" s="1"/>
    </row>
    <row r="725" spans="5:7" ht="12.75" customHeight="1" x14ac:dyDescent="0.25">
      <c r="E725" s="175"/>
      <c r="G725" s="1"/>
    </row>
    <row r="726" spans="5:7" ht="12.75" customHeight="1" x14ac:dyDescent="0.25">
      <c r="E726" s="175"/>
      <c r="G726" s="1"/>
    </row>
    <row r="727" spans="5:7" ht="12.75" customHeight="1" x14ac:dyDescent="0.25">
      <c r="E727" s="175"/>
      <c r="G727" s="1"/>
    </row>
    <row r="728" spans="5:7" ht="12.75" customHeight="1" x14ac:dyDescent="0.25">
      <c r="E728" s="175"/>
      <c r="G728" s="1"/>
    </row>
    <row r="729" spans="5:7" ht="12.75" customHeight="1" x14ac:dyDescent="0.25">
      <c r="E729" s="175"/>
      <c r="G729" s="1"/>
    </row>
    <row r="730" spans="5:7" ht="12.75" customHeight="1" x14ac:dyDescent="0.25">
      <c r="E730" s="175"/>
      <c r="G730" s="1"/>
    </row>
    <row r="731" spans="5:7" ht="12.75" customHeight="1" x14ac:dyDescent="0.25">
      <c r="E731" s="175"/>
      <c r="G731" s="1"/>
    </row>
    <row r="732" spans="5:7" ht="12.75" customHeight="1" x14ac:dyDescent="0.25">
      <c r="E732" s="175"/>
      <c r="G732" s="1"/>
    </row>
    <row r="733" spans="5:7" ht="12.75" customHeight="1" x14ac:dyDescent="0.25">
      <c r="E733" s="175"/>
      <c r="G733" s="1"/>
    </row>
    <row r="734" spans="5:7" ht="12.75" customHeight="1" x14ac:dyDescent="0.25">
      <c r="E734" s="175"/>
      <c r="G734" s="1"/>
    </row>
    <row r="735" spans="5:7" ht="12.75" customHeight="1" x14ac:dyDescent="0.25">
      <c r="E735" s="175"/>
      <c r="G735" s="1"/>
    </row>
    <row r="736" spans="5:7" ht="12.75" customHeight="1" x14ac:dyDescent="0.25">
      <c r="E736" s="175"/>
      <c r="G736" s="1"/>
    </row>
    <row r="737" spans="5:7" ht="12.75" customHeight="1" x14ac:dyDescent="0.25">
      <c r="E737" s="175"/>
      <c r="G737" s="1"/>
    </row>
    <row r="738" spans="5:7" ht="12.75" customHeight="1" x14ac:dyDescent="0.25">
      <c r="E738" s="175"/>
      <c r="G738" s="1"/>
    </row>
    <row r="739" spans="5:7" ht="12.75" customHeight="1" x14ac:dyDescent="0.25">
      <c r="E739" s="175"/>
      <c r="G739" s="1"/>
    </row>
    <row r="740" spans="5:7" ht="12.75" customHeight="1" x14ac:dyDescent="0.25">
      <c r="E740" s="175"/>
      <c r="G740" s="1"/>
    </row>
    <row r="741" spans="5:7" ht="12.75" customHeight="1" x14ac:dyDescent="0.25">
      <c r="E741" s="175"/>
      <c r="G741" s="1"/>
    </row>
    <row r="742" spans="5:7" ht="12.75" customHeight="1" x14ac:dyDescent="0.25">
      <c r="E742" s="175"/>
      <c r="G742" s="1"/>
    </row>
    <row r="743" spans="5:7" ht="12.75" customHeight="1" x14ac:dyDescent="0.25">
      <c r="E743" s="175"/>
      <c r="G743" s="1"/>
    </row>
    <row r="744" spans="5:7" ht="12.75" customHeight="1" x14ac:dyDescent="0.25">
      <c r="E744" s="175"/>
      <c r="G744" s="1"/>
    </row>
    <row r="745" spans="5:7" ht="12.75" customHeight="1" x14ac:dyDescent="0.25">
      <c r="E745" s="175"/>
      <c r="G745" s="1"/>
    </row>
    <row r="746" spans="5:7" ht="12.75" customHeight="1" x14ac:dyDescent="0.25">
      <c r="E746" s="175"/>
      <c r="G746" s="1"/>
    </row>
    <row r="747" spans="5:7" ht="12.75" customHeight="1" x14ac:dyDescent="0.25">
      <c r="E747" s="175"/>
      <c r="G747" s="1"/>
    </row>
    <row r="748" spans="5:7" ht="12.75" customHeight="1" x14ac:dyDescent="0.25">
      <c r="E748" s="175"/>
      <c r="G748" s="1"/>
    </row>
    <row r="749" spans="5:7" ht="12.75" customHeight="1" x14ac:dyDescent="0.25">
      <c r="E749" s="175"/>
      <c r="G749" s="1"/>
    </row>
    <row r="750" spans="5:7" ht="12.75" customHeight="1" x14ac:dyDescent="0.25">
      <c r="E750" s="175"/>
      <c r="G750" s="1"/>
    </row>
    <row r="751" spans="5:7" ht="12.75" customHeight="1" x14ac:dyDescent="0.25">
      <c r="E751" s="175"/>
      <c r="G751" s="1"/>
    </row>
    <row r="752" spans="5:7" ht="12.75" customHeight="1" x14ac:dyDescent="0.25">
      <c r="E752" s="175"/>
      <c r="G752" s="1"/>
    </row>
    <row r="753" spans="5:7" ht="12.75" customHeight="1" x14ac:dyDescent="0.25">
      <c r="E753" s="175"/>
      <c r="G753" s="1"/>
    </row>
    <row r="754" spans="5:7" ht="12.75" customHeight="1" x14ac:dyDescent="0.25">
      <c r="E754" s="175"/>
      <c r="G754" s="1"/>
    </row>
    <row r="755" spans="5:7" ht="12.75" customHeight="1" x14ac:dyDescent="0.25">
      <c r="E755" s="175"/>
      <c r="G755" s="1"/>
    </row>
    <row r="756" spans="5:7" ht="12.75" customHeight="1" x14ac:dyDescent="0.25">
      <c r="E756" s="175"/>
      <c r="G756" s="1"/>
    </row>
    <row r="757" spans="5:7" ht="12.75" customHeight="1" x14ac:dyDescent="0.25">
      <c r="E757" s="175"/>
      <c r="G757" s="1"/>
    </row>
    <row r="758" spans="5:7" ht="12.75" customHeight="1" x14ac:dyDescent="0.25">
      <c r="E758" s="175"/>
      <c r="G758" s="1"/>
    </row>
    <row r="759" spans="5:7" ht="12.75" customHeight="1" x14ac:dyDescent="0.25">
      <c r="E759" s="175"/>
      <c r="G759" s="1"/>
    </row>
    <row r="760" spans="5:7" ht="12.75" customHeight="1" x14ac:dyDescent="0.25">
      <c r="E760" s="175"/>
      <c r="G760" s="1"/>
    </row>
    <row r="761" spans="5:7" ht="12.75" customHeight="1" x14ac:dyDescent="0.25">
      <c r="E761" s="175"/>
      <c r="G761" s="1"/>
    </row>
    <row r="762" spans="5:7" ht="12.75" customHeight="1" x14ac:dyDescent="0.25">
      <c r="E762" s="175"/>
      <c r="G762" s="1"/>
    </row>
    <row r="763" spans="5:7" ht="12.75" customHeight="1" x14ac:dyDescent="0.25">
      <c r="E763" s="175"/>
      <c r="G763" s="1"/>
    </row>
    <row r="764" spans="5:7" ht="12.75" customHeight="1" x14ac:dyDescent="0.25">
      <c r="E764" s="175"/>
      <c r="G764" s="1"/>
    </row>
    <row r="765" spans="5:7" ht="12.75" customHeight="1" x14ac:dyDescent="0.25">
      <c r="E765" s="175"/>
      <c r="G765" s="1"/>
    </row>
    <row r="766" spans="5:7" ht="12.75" customHeight="1" x14ac:dyDescent="0.25">
      <c r="E766" s="175"/>
      <c r="G766" s="1"/>
    </row>
    <row r="767" spans="5:7" ht="12.75" customHeight="1" x14ac:dyDescent="0.25">
      <c r="E767" s="175"/>
      <c r="G767" s="1"/>
    </row>
    <row r="768" spans="5:7" ht="12.75" customHeight="1" x14ac:dyDescent="0.25">
      <c r="E768" s="175"/>
      <c r="G768" s="1"/>
    </row>
    <row r="769" spans="5:7" ht="12.75" customHeight="1" x14ac:dyDescent="0.25">
      <c r="E769" s="175"/>
      <c r="G769" s="1"/>
    </row>
    <row r="770" spans="5:7" ht="12.75" customHeight="1" x14ac:dyDescent="0.25">
      <c r="E770" s="175"/>
      <c r="G770" s="1"/>
    </row>
    <row r="771" spans="5:7" ht="12.75" customHeight="1" x14ac:dyDescent="0.25">
      <c r="E771" s="175"/>
      <c r="G771" s="1"/>
    </row>
    <row r="772" spans="5:7" ht="12.75" customHeight="1" x14ac:dyDescent="0.25">
      <c r="E772" s="175"/>
      <c r="G772" s="1"/>
    </row>
    <row r="773" spans="5:7" ht="12.75" customHeight="1" x14ac:dyDescent="0.25">
      <c r="E773" s="175"/>
      <c r="G773" s="1"/>
    </row>
    <row r="774" spans="5:7" ht="12.75" customHeight="1" x14ac:dyDescent="0.25">
      <c r="E774" s="175"/>
      <c r="G774" s="1"/>
    </row>
    <row r="775" spans="5:7" ht="12.75" customHeight="1" x14ac:dyDescent="0.25">
      <c r="E775" s="175"/>
      <c r="G775" s="1"/>
    </row>
    <row r="776" spans="5:7" ht="12.75" customHeight="1" x14ac:dyDescent="0.25">
      <c r="E776" s="175"/>
      <c r="G776" s="1"/>
    </row>
    <row r="777" spans="5:7" ht="12.75" customHeight="1" x14ac:dyDescent="0.25">
      <c r="E777" s="175"/>
      <c r="G777" s="1"/>
    </row>
    <row r="778" spans="5:7" ht="12.75" customHeight="1" x14ac:dyDescent="0.25">
      <c r="E778" s="175"/>
      <c r="G778" s="1"/>
    </row>
    <row r="779" spans="5:7" ht="12.75" customHeight="1" x14ac:dyDescent="0.25">
      <c r="E779" s="175"/>
      <c r="G779" s="1"/>
    </row>
    <row r="780" spans="5:7" ht="12.75" customHeight="1" x14ac:dyDescent="0.25">
      <c r="E780" s="175"/>
      <c r="G780" s="1"/>
    </row>
    <row r="781" spans="5:7" ht="12.75" customHeight="1" x14ac:dyDescent="0.25">
      <c r="E781" s="175"/>
      <c r="G781" s="1"/>
    </row>
    <row r="782" spans="5:7" ht="12.75" customHeight="1" x14ac:dyDescent="0.25">
      <c r="E782" s="175"/>
      <c r="G782" s="1"/>
    </row>
    <row r="783" spans="5:7" ht="12.75" customHeight="1" x14ac:dyDescent="0.25">
      <c r="E783" s="175"/>
      <c r="G783" s="1"/>
    </row>
    <row r="784" spans="5:7" ht="12.75" customHeight="1" x14ac:dyDescent="0.25">
      <c r="E784" s="175"/>
      <c r="G784" s="1"/>
    </row>
    <row r="785" spans="5:7" ht="12.75" customHeight="1" x14ac:dyDescent="0.25">
      <c r="E785" s="175"/>
      <c r="G785" s="1"/>
    </row>
    <row r="786" spans="5:7" ht="12.75" customHeight="1" x14ac:dyDescent="0.25">
      <c r="E786" s="175"/>
      <c r="G786" s="1"/>
    </row>
    <row r="787" spans="5:7" ht="12.75" customHeight="1" x14ac:dyDescent="0.25">
      <c r="E787" s="175"/>
      <c r="G787" s="1"/>
    </row>
    <row r="788" spans="5:7" ht="12.75" customHeight="1" x14ac:dyDescent="0.25">
      <c r="E788" s="175"/>
      <c r="G788" s="1"/>
    </row>
    <row r="789" spans="5:7" ht="12.75" customHeight="1" x14ac:dyDescent="0.25">
      <c r="E789" s="175"/>
      <c r="G789" s="1"/>
    </row>
    <row r="790" spans="5:7" ht="12.75" customHeight="1" x14ac:dyDescent="0.25">
      <c r="E790" s="175"/>
      <c r="G790" s="1"/>
    </row>
    <row r="791" spans="5:7" ht="12.75" customHeight="1" x14ac:dyDescent="0.25">
      <c r="E791" s="175"/>
      <c r="G791" s="1"/>
    </row>
    <row r="792" spans="5:7" ht="12.75" customHeight="1" x14ac:dyDescent="0.25">
      <c r="E792" s="175"/>
      <c r="G792" s="1"/>
    </row>
    <row r="793" spans="5:7" ht="12.75" customHeight="1" x14ac:dyDescent="0.25">
      <c r="E793" s="175"/>
      <c r="G793" s="1"/>
    </row>
    <row r="794" spans="5:7" ht="12.75" customHeight="1" x14ac:dyDescent="0.25">
      <c r="E794" s="175"/>
      <c r="G794" s="1"/>
    </row>
    <row r="795" spans="5:7" ht="12.75" customHeight="1" x14ac:dyDescent="0.25">
      <c r="E795" s="175"/>
      <c r="G795" s="1"/>
    </row>
    <row r="796" spans="5:7" ht="12.75" customHeight="1" x14ac:dyDescent="0.25">
      <c r="E796" s="175"/>
      <c r="G796" s="1"/>
    </row>
    <row r="797" spans="5:7" ht="12.75" customHeight="1" x14ac:dyDescent="0.25">
      <c r="E797" s="175"/>
      <c r="G797" s="1"/>
    </row>
    <row r="798" spans="5:7" ht="12.75" customHeight="1" x14ac:dyDescent="0.25">
      <c r="E798" s="175"/>
      <c r="G798" s="1"/>
    </row>
    <row r="799" spans="5:7" ht="12.75" customHeight="1" x14ac:dyDescent="0.25">
      <c r="E799" s="175"/>
      <c r="G799" s="1"/>
    </row>
    <row r="800" spans="5:7" ht="12.75" customHeight="1" x14ac:dyDescent="0.25">
      <c r="E800" s="175"/>
      <c r="G800" s="1"/>
    </row>
    <row r="801" spans="5:7" ht="12.75" customHeight="1" x14ac:dyDescent="0.25">
      <c r="E801" s="175"/>
      <c r="G801" s="1"/>
    </row>
    <row r="802" spans="5:7" ht="12.75" customHeight="1" x14ac:dyDescent="0.25">
      <c r="E802" s="175"/>
      <c r="G802" s="1"/>
    </row>
    <row r="803" spans="5:7" ht="12.75" customHeight="1" x14ac:dyDescent="0.25">
      <c r="E803" s="175"/>
      <c r="G803" s="1"/>
    </row>
    <row r="804" spans="5:7" ht="12.75" customHeight="1" x14ac:dyDescent="0.25">
      <c r="E804" s="175"/>
      <c r="G804" s="1"/>
    </row>
    <row r="805" spans="5:7" ht="12.75" customHeight="1" x14ac:dyDescent="0.25">
      <c r="E805" s="175"/>
      <c r="G805" s="1"/>
    </row>
    <row r="806" spans="5:7" ht="12.75" customHeight="1" x14ac:dyDescent="0.25">
      <c r="E806" s="175"/>
      <c r="G806" s="1"/>
    </row>
    <row r="807" spans="5:7" ht="12.75" customHeight="1" x14ac:dyDescent="0.25">
      <c r="E807" s="175"/>
      <c r="G807" s="1"/>
    </row>
    <row r="808" spans="5:7" ht="12.75" customHeight="1" x14ac:dyDescent="0.25">
      <c r="E808" s="175"/>
      <c r="G808" s="1"/>
    </row>
    <row r="809" spans="5:7" ht="12.75" customHeight="1" x14ac:dyDescent="0.25">
      <c r="E809" s="175"/>
      <c r="G809" s="1"/>
    </row>
    <row r="810" spans="5:7" ht="12.75" customHeight="1" x14ac:dyDescent="0.25">
      <c r="E810" s="175"/>
      <c r="G810" s="1"/>
    </row>
    <row r="811" spans="5:7" ht="12.75" customHeight="1" x14ac:dyDescent="0.25">
      <c r="E811" s="175"/>
      <c r="G811" s="1"/>
    </row>
    <row r="812" spans="5:7" ht="12.75" customHeight="1" x14ac:dyDescent="0.25">
      <c r="E812" s="175"/>
      <c r="G812" s="1"/>
    </row>
    <row r="813" spans="5:7" ht="12.75" customHeight="1" x14ac:dyDescent="0.25">
      <c r="E813" s="175"/>
      <c r="G813" s="1"/>
    </row>
    <row r="814" spans="5:7" ht="12.75" customHeight="1" x14ac:dyDescent="0.25">
      <c r="E814" s="175"/>
      <c r="G814" s="1"/>
    </row>
    <row r="815" spans="5:7" ht="12.75" customHeight="1" x14ac:dyDescent="0.25">
      <c r="E815" s="175"/>
      <c r="G815" s="1"/>
    </row>
    <row r="816" spans="5:7" ht="12.75" customHeight="1" x14ac:dyDescent="0.25">
      <c r="E816" s="175"/>
      <c r="G816" s="1"/>
    </row>
    <row r="817" spans="5:7" ht="12.75" customHeight="1" x14ac:dyDescent="0.25">
      <c r="E817" s="175"/>
      <c r="G817" s="1"/>
    </row>
    <row r="818" spans="5:7" ht="12.75" customHeight="1" x14ac:dyDescent="0.25">
      <c r="E818" s="175"/>
      <c r="G818" s="1"/>
    </row>
    <row r="819" spans="5:7" ht="12.75" customHeight="1" x14ac:dyDescent="0.25">
      <c r="E819" s="175"/>
      <c r="G819" s="1"/>
    </row>
    <row r="820" spans="5:7" ht="12.75" customHeight="1" x14ac:dyDescent="0.25">
      <c r="E820" s="175"/>
      <c r="G820" s="1"/>
    </row>
    <row r="821" spans="5:7" ht="12.75" customHeight="1" x14ac:dyDescent="0.25">
      <c r="E821" s="175"/>
      <c r="G821" s="1"/>
    </row>
    <row r="822" spans="5:7" ht="12.75" customHeight="1" x14ac:dyDescent="0.25">
      <c r="E822" s="175"/>
      <c r="G822" s="1"/>
    </row>
    <row r="823" spans="5:7" ht="12.75" customHeight="1" x14ac:dyDescent="0.25">
      <c r="E823" s="175"/>
      <c r="G823" s="1"/>
    </row>
    <row r="824" spans="5:7" ht="12.75" customHeight="1" x14ac:dyDescent="0.25">
      <c r="E824" s="175"/>
      <c r="G824" s="1"/>
    </row>
    <row r="825" spans="5:7" ht="12.75" customHeight="1" x14ac:dyDescent="0.25">
      <c r="E825" s="175"/>
      <c r="G825" s="1"/>
    </row>
    <row r="826" spans="5:7" ht="12.75" customHeight="1" x14ac:dyDescent="0.25">
      <c r="E826" s="175"/>
      <c r="G826" s="1"/>
    </row>
    <row r="827" spans="5:7" ht="12.75" customHeight="1" x14ac:dyDescent="0.25">
      <c r="E827" s="175"/>
      <c r="G827" s="1"/>
    </row>
    <row r="828" spans="5:7" ht="12.75" customHeight="1" x14ac:dyDescent="0.25">
      <c r="E828" s="175"/>
      <c r="G828" s="1"/>
    </row>
    <row r="829" spans="5:7" ht="12.75" customHeight="1" x14ac:dyDescent="0.25">
      <c r="E829" s="175"/>
      <c r="G829" s="1"/>
    </row>
    <row r="830" spans="5:7" ht="12.75" customHeight="1" x14ac:dyDescent="0.25">
      <c r="E830" s="175"/>
      <c r="G830" s="1"/>
    </row>
    <row r="831" spans="5:7" ht="12.75" customHeight="1" x14ac:dyDescent="0.25">
      <c r="E831" s="175"/>
      <c r="G831" s="1"/>
    </row>
    <row r="832" spans="5:7" ht="12.75" customHeight="1" x14ac:dyDescent="0.25">
      <c r="E832" s="175"/>
      <c r="G832" s="1"/>
    </row>
    <row r="833" spans="5:7" ht="12.75" customHeight="1" x14ac:dyDescent="0.25">
      <c r="E833" s="175"/>
      <c r="G833" s="1"/>
    </row>
    <row r="834" spans="5:7" ht="12.75" customHeight="1" x14ac:dyDescent="0.25">
      <c r="E834" s="175"/>
      <c r="G834" s="1"/>
    </row>
    <row r="835" spans="5:7" ht="12.75" customHeight="1" x14ac:dyDescent="0.25">
      <c r="E835" s="175"/>
      <c r="G835" s="1"/>
    </row>
    <row r="836" spans="5:7" ht="12.75" customHeight="1" x14ac:dyDescent="0.25">
      <c r="E836" s="175"/>
      <c r="G836" s="1"/>
    </row>
    <row r="837" spans="5:7" ht="12.75" customHeight="1" x14ac:dyDescent="0.25">
      <c r="E837" s="175"/>
      <c r="G837" s="1"/>
    </row>
    <row r="838" spans="5:7" ht="12.75" customHeight="1" x14ac:dyDescent="0.25">
      <c r="E838" s="175"/>
      <c r="G838" s="1"/>
    </row>
    <row r="839" spans="5:7" ht="12.75" customHeight="1" x14ac:dyDescent="0.25">
      <c r="E839" s="175"/>
      <c r="G839" s="1"/>
    </row>
    <row r="840" spans="5:7" ht="12.75" customHeight="1" x14ac:dyDescent="0.25">
      <c r="E840" s="175"/>
      <c r="G840" s="1"/>
    </row>
    <row r="841" spans="5:7" ht="12.75" customHeight="1" x14ac:dyDescent="0.25">
      <c r="E841" s="175"/>
      <c r="G841" s="1"/>
    </row>
    <row r="842" spans="5:7" ht="12.75" customHeight="1" x14ac:dyDescent="0.25">
      <c r="E842" s="175"/>
      <c r="G842" s="1"/>
    </row>
    <row r="843" spans="5:7" ht="12.75" customHeight="1" x14ac:dyDescent="0.25">
      <c r="E843" s="175"/>
      <c r="G843" s="1"/>
    </row>
    <row r="844" spans="5:7" ht="12.75" customHeight="1" x14ac:dyDescent="0.25">
      <c r="E844" s="175"/>
      <c r="G844" s="1"/>
    </row>
    <row r="845" spans="5:7" ht="12.75" customHeight="1" x14ac:dyDescent="0.25">
      <c r="E845" s="175"/>
      <c r="G845" s="1"/>
    </row>
    <row r="846" spans="5:7" ht="12.75" customHeight="1" x14ac:dyDescent="0.25">
      <c r="E846" s="175"/>
      <c r="G846" s="1"/>
    </row>
    <row r="847" spans="5:7" ht="12.75" customHeight="1" x14ac:dyDescent="0.25">
      <c r="E847" s="175"/>
      <c r="G847" s="1"/>
    </row>
    <row r="848" spans="5:7" ht="12.75" customHeight="1" x14ac:dyDescent="0.25">
      <c r="E848" s="175"/>
      <c r="G848" s="1"/>
    </row>
    <row r="849" spans="5:7" ht="12.75" customHeight="1" x14ac:dyDescent="0.25">
      <c r="E849" s="175"/>
      <c r="G849" s="1"/>
    </row>
    <row r="850" spans="5:7" ht="12.75" customHeight="1" x14ac:dyDescent="0.25">
      <c r="E850" s="175"/>
      <c r="G850" s="1"/>
    </row>
    <row r="851" spans="5:7" ht="12.75" customHeight="1" x14ac:dyDescent="0.25">
      <c r="E851" s="175"/>
      <c r="G851" s="1"/>
    </row>
    <row r="852" spans="5:7" ht="12.75" customHeight="1" x14ac:dyDescent="0.25">
      <c r="E852" s="175"/>
      <c r="G852" s="1"/>
    </row>
    <row r="853" spans="5:7" ht="12.75" customHeight="1" x14ac:dyDescent="0.25">
      <c r="E853" s="175"/>
      <c r="G853" s="1"/>
    </row>
    <row r="854" spans="5:7" ht="12.75" customHeight="1" x14ac:dyDescent="0.25">
      <c r="E854" s="175"/>
      <c r="G854" s="1"/>
    </row>
    <row r="855" spans="5:7" ht="12.75" customHeight="1" x14ac:dyDescent="0.25">
      <c r="E855" s="175"/>
      <c r="G855" s="1"/>
    </row>
    <row r="856" spans="5:7" ht="12.75" customHeight="1" x14ac:dyDescent="0.25">
      <c r="E856" s="175"/>
      <c r="G856" s="1"/>
    </row>
    <row r="857" spans="5:7" ht="12.75" customHeight="1" x14ac:dyDescent="0.25">
      <c r="E857" s="175"/>
      <c r="G857" s="1"/>
    </row>
    <row r="858" spans="5:7" ht="12.75" customHeight="1" x14ac:dyDescent="0.25">
      <c r="E858" s="175"/>
      <c r="G858" s="1"/>
    </row>
    <row r="859" spans="5:7" ht="12.75" customHeight="1" x14ac:dyDescent="0.25">
      <c r="E859" s="175"/>
      <c r="G859" s="1"/>
    </row>
    <row r="860" spans="5:7" ht="12.75" customHeight="1" x14ac:dyDescent="0.25">
      <c r="E860" s="175"/>
      <c r="G860" s="1"/>
    </row>
    <row r="861" spans="5:7" ht="12.75" customHeight="1" x14ac:dyDescent="0.25">
      <c r="E861" s="175"/>
      <c r="G861" s="1"/>
    </row>
    <row r="862" spans="5:7" ht="12.75" customHeight="1" x14ac:dyDescent="0.25">
      <c r="E862" s="175"/>
      <c r="G862" s="1"/>
    </row>
    <row r="863" spans="5:7" ht="12.75" customHeight="1" x14ac:dyDescent="0.25">
      <c r="E863" s="175"/>
      <c r="G863" s="1"/>
    </row>
    <row r="864" spans="5:7" ht="12.75" customHeight="1" x14ac:dyDescent="0.25">
      <c r="E864" s="175"/>
      <c r="G864" s="1"/>
    </row>
    <row r="865" spans="5:7" ht="12.75" customHeight="1" x14ac:dyDescent="0.25">
      <c r="E865" s="175"/>
      <c r="G865" s="1"/>
    </row>
    <row r="866" spans="5:7" ht="12.75" customHeight="1" x14ac:dyDescent="0.25">
      <c r="E866" s="175"/>
      <c r="G866" s="1"/>
    </row>
    <row r="867" spans="5:7" ht="12.75" customHeight="1" x14ac:dyDescent="0.25">
      <c r="E867" s="175"/>
      <c r="G867" s="1"/>
    </row>
    <row r="868" spans="5:7" ht="12.75" customHeight="1" x14ac:dyDescent="0.25">
      <c r="E868" s="175"/>
      <c r="G868" s="1"/>
    </row>
    <row r="869" spans="5:7" ht="12.75" customHeight="1" x14ac:dyDescent="0.25">
      <c r="E869" s="175"/>
      <c r="G869" s="1"/>
    </row>
    <row r="870" spans="5:7" ht="12.75" customHeight="1" x14ac:dyDescent="0.25">
      <c r="E870" s="175"/>
      <c r="G870" s="1"/>
    </row>
    <row r="871" spans="5:7" ht="12.75" customHeight="1" x14ac:dyDescent="0.25">
      <c r="E871" s="175"/>
      <c r="G871" s="1"/>
    </row>
    <row r="872" spans="5:7" ht="12.75" customHeight="1" x14ac:dyDescent="0.25">
      <c r="E872" s="175"/>
      <c r="G872" s="1"/>
    </row>
    <row r="873" spans="5:7" ht="12.75" customHeight="1" x14ac:dyDescent="0.25">
      <c r="E873" s="175"/>
      <c r="G873" s="1"/>
    </row>
    <row r="874" spans="5:7" ht="12.75" customHeight="1" x14ac:dyDescent="0.25">
      <c r="E874" s="175"/>
      <c r="G874" s="1"/>
    </row>
    <row r="875" spans="5:7" ht="12.75" customHeight="1" x14ac:dyDescent="0.25">
      <c r="E875" s="175"/>
      <c r="G875" s="1"/>
    </row>
    <row r="876" spans="5:7" ht="12.75" customHeight="1" x14ac:dyDescent="0.25">
      <c r="E876" s="175"/>
      <c r="G876" s="1"/>
    </row>
    <row r="877" spans="5:7" ht="12.75" customHeight="1" x14ac:dyDescent="0.25">
      <c r="E877" s="175"/>
      <c r="G877" s="1"/>
    </row>
    <row r="878" spans="5:7" ht="12.75" customHeight="1" x14ac:dyDescent="0.25">
      <c r="E878" s="175"/>
      <c r="G878" s="1"/>
    </row>
    <row r="879" spans="5:7" ht="12.75" customHeight="1" x14ac:dyDescent="0.25">
      <c r="E879" s="175"/>
      <c r="G879" s="1"/>
    </row>
    <row r="880" spans="5:7" ht="12.75" customHeight="1" x14ac:dyDescent="0.25">
      <c r="E880" s="175"/>
      <c r="G880" s="1"/>
    </row>
    <row r="881" spans="5:7" ht="12.75" customHeight="1" x14ac:dyDescent="0.25">
      <c r="E881" s="175"/>
      <c r="G881" s="1"/>
    </row>
    <row r="882" spans="5:7" ht="12.75" customHeight="1" x14ac:dyDescent="0.25">
      <c r="E882" s="175"/>
      <c r="G882" s="1"/>
    </row>
    <row r="883" spans="5:7" ht="12.75" customHeight="1" x14ac:dyDescent="0.25">
      <c r="E883" s="175"/>
      <c r="G883" s="1"/>
    </row>
    <row r="884" spans="5:7" ht="12.75" customHeight="1" x14ac:dyDescent="0.25">
      <c r="E884" s="175"/>
      <c r="G884" s="1"/>
    </row>
    <row r="885" spans="5:7" ht="12.75" customHeight="1" x14ac:dyDescent="0.25">
      <c r="E885" s="175"/>
      <c r="G885" s="1"/>
    </row>
    <row r="886" spans="5:7" ht="12.75" customHeight="1" x14ac:dyDescent="0.25">
      <c r="E886" s="175"/>
      <c r="G886" s="1"/>
    </row>
    <row r="887" spans="5:7" ht="12.75" customHeight="1" x14ac:dyDescent="0.25">
      <c r="E887" s="175"/>
      <c r="G887" s="1"/>
    </row>
    <row r="888" spans="5:7" ht="12.75" customHeight="1" x14ac:dyDescent="0.25">
      <c r="E888" s="175"/>
      <c r="G888" s="1"/>
    </row>
    <row r="889" spans="5:7" ht="12.75" customHeight="1" x14ac:dyDescent="0.25">
      <c r="E889" s="175"/>
      <c r="G889" s="1"/>
    </row>
    <row r="890" spans="5:7" ht="12.75" customHeight="1" x14ac:dyDescent="0.25">
      <c r="E890" s="175"/>
      <c r="G890" s="1"/>
    </row>
    <row r="891" spans="5:7" ht="12.75" customHeight="1" x14ac:dyDescent="0.25">
      <c r="E891" s="175"/>
      <c r="G891" s="1"/>
    </row>
    <row r="892" spans="5:7" ht="12.75" customHeight="1" x14ac:dyDescent="0.25">
      <c r="E892" s="175"/>
      <c r="G892" s="1"/>
    </row>
    <row r="893" spans="5:7" ht="12.75" customHeight="1" x14ac:dyDescent="0.25">
      <c r="E893" s="175"/>
      <c r="G893" s="1"/>
    </row>
    <row r="894" spans="5:7" ht="12.75" customHeight="1" x14ac:dyDescent="0.25">
      <c r="E894" s="175"/>
      <c r="G894" s="1"/>
    </row>
    <row r="895" spans="5:7" ht="12.75" customHeight="1" x14ac:dyDescent="0.25">
      <c r="E895" s="175"/>
      <c r="G895" s="1"/>
    </row>
    <row r="896" spans="5:7" ht="12.75" customHeight="1" x14ac:dyDescent="0.25">
      <c r="E896" s="175"/>
      <c r="G896" s="1"/>
    </row>
    <row r="897" spans="5:7" ht="12.75" customHeight="1" x14ac:dyDescent="0.25">
      <c r="E897" s="175"/>
      <c r="G897" s="1"/>
    </row>
    <row r="898" spans="5:7" ht="12.75" customHeight="1" x14ac:dyDescent="0.25">
      <c r="E898" s="175"/>
      <c r="G898" s="1"/>
    </row>
    <row r="899" spans="5:7" ht="12.75" customHeight="1" x14ac:dyDescent="0.25">
      <c r="E899" s="175"/>
      <c r="G899" s="1"/>
    </row>
    <row r="900" spans="5:7" ht="12.75" customHeight="1" x14ac:dyDescent="0.25">
      <c r="E900" s="175"/>
      <c r="G900" s="1"/>
    </row>
    <row r="901" spans="5:7" ht="12.75" customHeight="1" x14ac:dyDescent="0.25">
      <c r="E901" s="175"/>
      <c r="G901" s="1"/>
    </row>
    <row r="902" spans="5:7" ht="12.75" customHeight="1" x14ac:dyDescent="0.25">
      <c r="E902" s="175"/>
      <c r="G902" s="1"/>
    </row>
    <row r="903" spans="5:7" ht="12.75" customHeight="1" x14ac:dyDescent="0.25">
      <c r="E903" s="175"/>
      <c r="G903" s="1"/>
    </row>
    <row r="904" spans="5:7" ht="12.75" customHeight="1" x14ac:dyDescent="0.25">
      <c r="E904" s="175"/>
      <c r="G904" s="1"/>
    </row>
    <row r="905" spans="5:7" ht="12.75" customHeight="1" x14ac:dyDescent="0.25">
      <c r="E905" s="175"/>
      <c r="G905" s="1"/>
    </row>
    <row r="906" spans="5:7" ht="12.75" customHeight="1" x14ac:dyDescent="0.25">
      <c r="E906" s="175"/>
      <c r="G906" s="1"/>
    </row>
    <row r="907" spans="5:7" ht="12.75" customHeight="1" x14ac:dyDescent="0.25">
      <c r="E907" s="175"/>
      <c r="G907" s="1"/>
    </row>
    <row r="908" spans="5:7" ht="12.75" customHeight="1" x14ac:dyDescent="0.25">
      <c r="E908" s="175"/>
      <c r="G908" s="1"/>
    </row>
    <row r="909" spans="5:7" ht="12.75" customHeight="1" x14ac:dyDescent="0.25">
      <c r="E909" s="175"/>
      <c r="G909" s="1"/>
    </row>
    <row r="910" spans="5:7" ht="12.75" customHeight="1" x14ac:dyDescent="0.25">
      <c r="E910" s="175"/>
      <c r="G910" s="1"/>
    </row>
    <row r="911" spans="5:7" ht="12.75" customHeight="1" x14ac:dyDescent="0.25">
      <c r="E911" s="175"/>
      <c r="G911" s="1"/>
    </row>
    <row r="912" spans="5:7" ht="12.75" customHeight="1" x14ac:dyDescent="0.25">
      <c r="E912" s="175"/>
      <c r="G912" s="1"/>
    </row>
    <row r="913" spans="5:7" ht="12.75" customHeight="1" x14ac:dyDescent="0.25">
      <c r="E913" s="175"/>
      <c r="G913" s="1"/>
    </row>
    <row r="914" spans="5:7" ht="12.75" customHeight="1" x14ac:dyDescent="0.25">
      <c r="E914" s="175"/>
      <c r="G914" s="1"/>
    </row>
    <row r="915" spans="5:7" ht="12.75" customHeight="1" x14ac:dyDescent="0.25">
      <c r="E915" s="175"/>
      <c r="G915" s="1"/>
    </row>
    <row r="916" spans="5:7" ht="12.75" customHeight="1" x14ac:dyDescent="0.25">
      <c r="E916" s="175"/>
      <c r="G916" s="1"/>
    </row>
    <row r="917" spans="5:7" ht="12.75" customHeight="1" x14ac:dyDescent="0.25">
      <c r="E917" s="175"/>
      <c r="G917" s="1"/>
    </row>
    <row r="918" spans="5:7" ht="12.75" customHeight="1" x14ac:dyDescent="0.25">
      <c r="E918" s="175"/>
      <c r="G918" s="1"/>
    </row>
    <row r="919" spans="5:7" ht="12.75" customHeight="1" x14ac:dyDescent="0.25">
      <c r="E919" s="175"/>
      <c r="G919" s="1"/>
    </row>
    <row r="920" spans="5:7" ht="12.75" customHeight="1" x14ac:dyDescent="0.25">
      <c r="E920" s="175"/>
      <c r="G920" s="1"/>
    </row>
    <row r="921" spans="5:7" ht="12.75" customHeight="1" x14ac:dyDescent="0.25">
      <c r="E921" s="175"/>
      <c r="G921" s="1"/>
    </row>
    <row r="922" spans="5:7" ht="12.75" customHeight="1" x14ac:dyDescent="0.25">
      <c r="E922" s="175"/>
      <c r="G922" s="1"/>
    </row>
    <row r="923" spans="5:7" ht="12.75" customHeight="1" x14ac:dyDescent="0.25">
      <c r="E923" s="175"/>
      <c r="G923" s="1"/>
    </row>
    <row r="924" spans="5:7" ht="12.75" customHeight="1" x14ac:dyDescent="0.25">
      <c r="E924" s="175"/>
      <c r="G924" s="1"/>
    </row>
    <row r="925" spans="5:7" ht="12.75" customHeight="1" x14ac:dyDescent="0.25">
      <c r="E925" s="175"/>
      <c r="G925" s="1"/>
    </row>
    <row r="926" spans="5:7" ht="12.75" customHeight="1" x14ac:dyDescent="0.25">
      <c r="E926" s="175"/>
      <c r="G926" s="1"/>
    </row>
    <row r="927" spans="5:7" ht="12.75" customHeight="1" x14ac:dyDescent="0.25">
      <c r="E927" s="175"/>
      <c r="G927" s="1"/>
    </row>
    <row r="928" spans="5:7" ht="12.75" customHeight="1" x14ac:dyDescent="0.25">
      <c r="E928" s="175"/>
      <c r="G928" s="1"/>
    </row>
    <row r="929" spans="5:7" ht="12.75" customHeight="1" x14ac:dyDescent="0.25">
      <c r="E929" s="175"/>
      <c r="G929" s="1"/>
    </row>
    <row r="930" spans="5:7" ht="12.75" customHeight="1" x14ac:dyDescent="0.25">
      <c r="E930" s="175"/>
      <c r="G930" s="1"/>
    </row>
    <row r="931" spans="5:7" ht="12.75" customHeight="1" x14ac:dyDescent="0.25">
      <c r="E931" s="175"/>
      <c r="G931" s="1"/>
    </row>
    <row r="932" spans="5:7" ht="12.75" customHeight="1" x14ac:dyDescent="0.25">
      <c r="E932" s="175"/>
      <c r="G932" s="1"/>
    </row>
    <row r="933" spans="5:7" ht="12.75" customHeight="1" x14ac:dyDescent="0.25">
      <c r="E933" s="175"/>
      <c r="G933" s="1"/>
    </row>
    <row r="934" spans="5:7" ht="12.75" customHeight="1" x14ac:dyDescent="0.25">
      <c r="E934" s="175"/>
      <c r="G934" s="1"/>
    </row>
    <row r="935" spans="5:7" ht="12.75" customHeight="1" x14ac:dyDescent="0.25">
      <c r="E935" s="175"/>
      <c r="G935" s="1"/>
    </row>
    <row r="936" spans="5:7" ht="12.75" customHeight="1" x14ac:dyDescent="0.25">
      <c r="E936" s="175"/>
      <c r="G936" s="1"/>
    </row>
    <row r="937" spans="5:7" ht="12.75" customHeight="1" x14ac:dyDescent="0.25">
      <c r="E937" s="175"/>
      <c r="G937" s="1"/>
    </row>
    <row r="938" spans="5:7" ht="12.75" customHeight="1" x14ac:dyDescent="0.25">
      <c r="E938" s="175"/>
      <c r="G938" s="1"/>
    </row>
    <row r="939" spans="5:7" ht="12.75" customHeight="1" x14ac:dyDescent="0.25">
      <c r="E939" s="175"/>
      <c r="G939" s="1"/>
    </row>
    <row r="940" spans="5:7" ht="12.75" customHeight="1" x14ac:dyDescent="0.25">
      <c r="E940" s="175"/>
      <c r="G940" s="1"/>
    </row>
    <row r="941" spans="5:7" ht="12.75" customHeight="1" x14ac:dyDescent="0.25">
      <c r="E941" s="175"/>
      <c r="G941" s="1"/>
    </row>
    <row r="942" spans="5:7" ht="12.75" customHeight="1" x14ac:dyDescent="0.25">
      <c r="E942" s="175"/>
      <c r="G942" s="1"/>
    </row>
    <row r="943" spans="5:7" ht="12.75" customHeight="1" x14ac:dyDescent="0.25">
      <c r="E943" s="175"/>
      <c r="G943" s="1"/>
    </row>
    <row r="944" spans="5:7" ht="12.75" customHeight="1" x14ac:dyDescent="0.25">
      <c r="E944" s="175"/>
      <c r="G944" s="1"/>
    </row>
    <row r="945" spans="5:7" ht="12.75" customHeight="1" x14ac:dyDescent="0.25">
      <c r="E945" s="175"/>
      <c r="G945" s="1"/>
    </row>
    <row r="946" spans="5:7" ht="12.75" customHeight="1" x14ac:dyDescent="0.25">
      <c r="E946" s="175"/>
      <c r="G946" s="1"/>
    </row>
    <row r="947" spans="5:7" ht="12.75" customHeight="1" x14ac:dyDescent="0.25">
      <c r="E947" s="175"/>
      <c r="G947" s="1"/>
    </row>
    <row r="948" spans="5:7" ht="12.75" customHeight="1" x14ac:dyDescent="0.25">
      <c r="E948" s="175"/>
      <c r="G948" s="1"/>
    </row>
    <row r="949" spans="5:7" ht="12.75" customHeight="1" x14ac:dyDescent="0.25">
      <c r="E949" s="175"/>
      <c r="G949" s="1"/>
    </row>
    <row r="950" spans="5:7" ht="12.75" customHeight="1" x14ac:dyDescent="0.25">
      <c r="E950" s="175"/>
      <c r="G950" s="1"/>
    </row>
    <row r="951" spans="5:7" ht="12.75" customHeight="1" x14ac:dyDescent="0.25">
      <c r="E951" s="175"/>
      <c r="G951" s="1"/>
    </row>
    <row r="952" spans="5:7" ht="12.75" customHeight="1" x14ac:dyDescent="0.25">
      <c r="E952" s="175"/>
      <c r="G952" s="1"/>
    </row>
    <row r="953" spans="5:7" ht="12.75" customHeight="1" x14ac:dyDescent="0.25">
      <c r="E953" s="175"/>
      <c r="G953" s="1"/>
    </row>
    <row r="954" spans="5:7" ht="12.75" customHeight="1" x14ac:dyDescent="0.25">
      <c r="E954" s="175"/>
      <c r="G954" s="1"/>
    </row>
    <row r="955" spans="5:7" ht="12.75" customHeight="1" x14ac:dyDescent="0.25">
      <c r="E955" s="175"/>
      <c r="G955" s="1"/>
    </row>
    <row r="956" spans="5:7" ht="12.75" customHeight="1" x14ac:dyDescent="0.25">
      <c r="E956" s="175"/>
      <c r="G956" s="1"/>
    </row>
    <row r="957" spans="5:7" ht="12.75" customHeight="1" x14ac:dyDescent="0.25">
      <c r="E957" s="175"/>
      <c r="G957" s="1"/>
    </row>
    <row r="958" spans="5:7" ht="12.75" customHeight="1" x14ac:dyDescent="0.25">
      <c r="E958" s="175"/>
      <c r="G958" s="1"/>
    </row>
    <row r="959" spans="5:7" ht="12.75" customHeight="1" x14ac:dyDescent="0.25">
      <c r="E959" s="175"/>
      <c r="G959" s="1"/>
    </row>
    <row r="960" spans="5:7" ht="12.75" customHeight="1" x14ac:dyDescent="0.25">
      <c r="E960" s="175"/>
      <c r="G960" s="1"/>
    </row>
    <row r="961" spans="5:7" ht="12.75" customHeight="1" x14ac:dyDescent="0.25">
      <c r="E961" s="175"/>
      <c r="G961" s="1"/>
    </row>
    <row r="962" spans="5:7" ht="12.75" customHeight="1" x14ac:dyDescent="0.25">
      <c r="E962" s="175"/>
      <c r="G962" s="1"/>
    </row>
    <row r="963" spans="5:7" ht="12.75" customHeight="1" x14ac:dyDescent="0.25">
      <c r="E963" s="175"/>
      <c r="G963" s="1"/>
    </row>
    <row r="964" spans="5:7" ht="12.75" customHeight="1" x14ac:dyDescent="0.25">
      <c r="E964" s="175"/>
      <c r="G964" s="1"/>
    </row>
    <row r="965" spans="5:7" ht="12.75" customHeight="1" x14ac:dyDescent="0.25">
      <c r="E965" s="175"/>
      <c r="G965" s="1"/>
    </row>
    <row r="966" spans="5:7" ht="12.75" customHeight="1" x14ac:dyDescent="0.25">
      <c r="E966" s="175"/>
      <c r="G966" s="1"/>
    </row>
    <row r="967" spans="5:7" ht="12.75" customHeight="1" x14ac:dyDescent="0.25">
      <c r="E967" s="175"/>
      <c r="G967" s="1"/>
    </row>
    <row r="968" spans="5:7" ht="12.75" customHeight="1" x14ac:dyDescent="0.25">
      <c r="E968" s="175"/>
      <c r="G968" s="1"/>
    </row>
    <row r="969" spans="5:7" ht="12.75" customHeight="1" x14ac:dyDescent="0.25">
      <c r="E969" s="175"/>
      <c r="G969" s="1"/>
    </row>
    <row r="970" spans="5:7" ht="12.75" customHeight="1" x14ac:dyDescent="0.25">
      <c r="E970" s="175"/>
      <c r="G970" s="1"/>
    </row>
    <row r="971" spans="5:7" ht="12.75" customHeight="1" x14ac:dyDescent="0.25">
      <c r="E971" s="175"/>
      <c r="G971" s="1"/>
    </row>
    <row r="972" spans="5:7" ht="12.75" customHeight="1" x14ac:dyDescent="0.25">
      <c r="E972" s="175"/>
      <c r="G972" s="1"/>
    </row>
    <row r="973" spans="5:7" ht="12.75" customHeight="1" x14ac:dyDescent="0.25">
      <c r="E973" s="175"/>
      <c r="G973" s="1"/>
    </row>
    <row r="974" spans="5:7" ht="12.75" customHeight="1" x14ac:dyDescent="0.25">
      <c r="E974" s="175"/>
      <c r="G974" s="1"/>
    </row>
    <row r="975" spans="5:7" ht="12.75" customHeight="1" x14ac:dyDescent="0.25">
      <c r="E975" s="175"/>
      <c r="G975" s="1"/>
    </row>
    <row r="976" spans="5:7" ht="12.75" customHeight="1" x14ac:dyDescent="0.25">
      <c r="E976" s="175"/>
      <c r="G976" s="1"/>
    </row>
    <row r="977" spans="5:7" ht="12.75" customHeight="1" x14ac:dyDescent="0.25">
      <c r="E977" s="175"/>
      <c r="G977" s="1"/>
    </row>
    <row r="978" spans="5:7" ht="12.75" customHeight="1" x14ac:dyDescent="0.25">
      <c r="E978" s="175"/>
      <c r="G978" s="1"/>
    </row>
    <row r="979" spans="5:7" ht="12.75" customHeight="1" x14ac:dyDescent="0.25">
      <c r="E979" s="175"/>
      <c r="G979" s="1"/>
    </row>
    <row r="980" spans="5:7" ht="12.75" customHeight="1" x14ac:dyDescent="0.25">
      <c r="E980" s="175"/>
      <c r="G980" s="1"/>
    </row>
    <row r="981" spans="5:7" ht="12.75" customHeight="1" x14ac:dyDescent="0.25">
      <c r="E981" s="175"/>
      <c r="G981" s="1"/>
    </row>
    <row r="982" spans="5:7" ht="12.75" customHeight="1" x14ac:dyDescent="0.25">
      <c r="E982" s="175"/>
      <c r="G982" s="1"/>
    </row>
    <row r="983" spans="5:7" ht="12.75" customHeight="1" x14ac:dyDescent="0.25">
      <c r="E983" s="175"/>
      <c r="G983" s="1"/>
    </row>
    <row r="984" spans="5:7" ht="12.75" customHeight="1" x14ac:dyDescent="0.25">
      <c r="E984" s="175"/>
      <c r="G984" s="1"/>
    </row>
    <row r="985" spans="5:7" ht="12.75" customHeight="1" x14ac:dyDescent="0.25">
      <c r="E985" s="175"/>
      <c r="G985" s="1"/>
    </row>
    <row r="986" spans="5:7" ht="12.75" customHeight="1" x14ac:dyDescent="0.25">
      <c r="E986" s="175"/>
      <c r="G986" s="1"/>
    </row>
    <row r="987" spans="5:7" ht="12.75" customHeight="1" x14ac:dyDescent="0.25">
      <c r="E987" s="175"/>
      <c r="G987" s="1"/>
    </row>
    <row r="988" spans="5:7" ht="12.75" customHeight="1" x14ac:dyDescent="0.25">
      <c r="E988" s="175"/>
      <c r="G988" s="1"/>
    </row>
    <row r="989" spans="5:7" ht="12.75" customHeight="1" x14ac:dyDescent="0.25">
      <c r="E989" s="175"/>
      <c r="G989" s="1"/>
    </row>
    <row r="990" spans="5:7" ht="12.75" customHeight="1" x14ac:dyDescent="0.25">
      <c r="E990" s="175"/>
      <c r="G990" s="1"/>
    </row>
    <row r="991" spans="5:7" ht="12.75" customHeight="1" x14ac:dyDescent="0.25">
      <c r="E991" s="175"/>
      <c r="G991" s="1"/>
    </row>
    <row r="992" spans="5:7" ht="12.75" customHeight="1" x14ac:dyDescent="0.25">
      <c r="E992" s="175"/>
      <c r="G992" s="1"/>
    </row>
    <row r="993" spans="5:7" ht="12.75" customHeight="1" x14ac:dyDescent="0.25">
      <c r="E993" s="175"/>
      <c r="G993" s="1"/>
    </row>
    <row r="994" spans="5:7" ht="12.75" customHeight="1" x14ac:dyDescent="0.25">
      <c r="E994" s="175"/>
      <c r="G994" s="1"/>
    </row>
    <row r="995" spans="5:7" ht="12.75" customHeight="1" x14ac:dyDescent="0.25">
      <c r="E995" s="175"/>
      <c r="G995" s="1"/>
    </row>
    <row r="996" spans="5:7" ht="12.75" customHeight="1" x14ac:dyDescent="0.25">
      <c r="E996" s="175"/>
      <c r="G996" s="1"/>
    </row>
    <row r="997" spans="5:7" ht="12.75" customHeight="1" x14ac:dyDescent="0.25">
      <c r="E997" s="175"/>
      <c r="G997" s="1"/>
    </row>
    <row r="998" spans="5:7" ht="12.75" customHeight="1" x14ac:dyDescent="0.25">
      <c r="E998" s="175"/>
      <c r="G998" s="1"/>
    </row>
    <row r="999" spans="5:7" ht="12.75" customHeight="1" x14ac:dyDescent="0.25">
      <c r="E999" s="175"/>
      <c r="G999" s="1"/>
    </row>
    <row r="1000" spans="5:7" ht="12.75" customHeight="1" x14ac:dyDescent="0.25">
      <c r="E1000" s="175"/>
      <c r="G1000" s="1"/>
    </row>
    <row r="1001" spans="5:7" ht="12.75" customHeight="1" x14ac:dyDescent="0.25">
      <c r="E1001" s="175"/>
      <c r="G1001" s="1"/>
    </row>
    <row r="1002" spans="5:7" ht="12.75" customHeight="1" x14ac:dyDescent="0.25">
      <c r="E1002" s="175"/>
      <c r="G1002" s="1"/>
    </row>
    <row r="1003" spans="5:7" ht="12.75" customHeight="1" x14ac:dyDescent="0.25">
      <c r="E1003" s="175"/>
      <c r="G1003" s="1"/>
    </row>
    <row r="1004" spans="5:7" ht="12.75" customHeight="1" x14ac:dyDescent="0.25">
      <c r="E1004" s="175"/>
      <c r="G1004" s="1"/>
    </row>
    <row r="1005" spans="5:7" ht="12.75" customHeight="1" x14ac:dyDescent="0.25">
      <c r="E1005" s="175"/>
      <c r="G1005" s="1"/>
    </row>
    <row r="1006" spans="5:7" ht="12.75" customHeight="1" x14ac:dyDescent="0.25">
      <c r="E1006" s="175"/>
      <c r="G1006" s="1"/>
    </row>
    <row r="1007" spans="5:7" ht="12.75" customHeight="1" x14ac:dyDescent="0.25">
      <c r="E1007" s="175"/>
      <c r="G1007" s="1"/>
    </row>
    <row r="1008" spans="5:7" ht="12.75" customHeight="1" x14ac:dyDescent="0.25">
      <c r="E1008" s="175"/>
      <c r="G1008" s="1"/>
    </row>
    <row r="1009" spans="5:7" ht="12.75" customHeight="1" x14ac:dyDescent="0.25">
      <c r="E1009" s="175"/>
      <c r="G1009" s="1"/>
    </row>
    <row r="1010" spans="5:7" ht="12.75" customHeight="1" x14ac:dyDescent="0.25">
      <c r="E1010" s="175"/>
      <c r="G1010" s="1"/>
    </row>
    <row r="1011" spans="5:7" ht="12.75" customHeight="1" x14ac:dyDescent="0.25">
      <c r="E1011" s="175"/>
      <c r="G1011" s="1"/>
    </row>
    <row r="1012" spans="5:7" ht="12.75" customHeight="1" x14ac:dyDescent="0.25">
      <c r="E1012" s="175"/>
      <c r="G1012" s="1"/>
    </row>
    <row r="1013" spans="5:7" ht="12.75" customHeight="1" x14ac:dyDescent="0.25">
      <c r="E1013" s="175"/>
      <c r="G1013" s="1"/>
    </row>
    <row r="1014" spans="5:7" ht="12.75" customHeight="1" x14ac:dyDescent="0.25">
      <c r="E1014" s="175"/>
      <c r="G1014" s="1"/>
    </row>
    <row r="1015" spans="5:7" ht="12.75" customHeight="1" x14ac:dyDescent="0.25">
      <c r="E1015" s="175"/>
      <c r="G1015" s="1"/>
    </row>
    <row r="1016" spans="5:7" ht="12.75" customHeight="1" x14ac:dyDescent="0.25">
      <c r="E1016" s="175"/>
      <c r="G1016" s="1"/>
    </row>
    <row r="1017" spans="5:7" ht="12.75" customHeight="1" x14ac:dyDescent="0.25">
      <c r="E1017" s="175"/>
      <c r="G1017" s="1"/>
    </row>
    <row r="1018" spans="5:7" ht="12.75" customHeight="1" x14ac:dyDescent="0.25">
      <c r="E1018" s="175"/>
      <c r="G1018" s="1"/>
    </row>
    <row r="1019" spans="5:7" ht="12.75" customHeight="1" x14ac:dyDescent="0.25">
      <c r="E1019" s="175"/>
      <c r="G1019" s="1"/>
    </row>
    <row r="1020" spans="5:7" ht="12.75" customHeight="1" x14ac:dyDescent="0.25">
      <c r="E1020" s="175"/>
      <c r="G1020" s="1"/>
    </row>
    <row r="1021" spans="5:7" ht="12.75" customHeight="1" x14ac:dyDescent="0.25">
      <c r="E1021" s="175"/>
      <c r="G1021" s="1"/>
    </row>
    <row r="1022" spans="5:7" ht="12.75" customHeight="1" x14ac:dyDescent="0.25">
      <c r="E1022" s="175"/>
      <c r="G1022" s="1"/>
    </row>
    <row r="1023" spans="5:7" ht="12.75" customHeight="1" x14ac:dyDescent="0.25">
      <c r="E1023" s="175"/>
      <c r="G1023" s="1"/>
    </row>
    <row r="1024" spans="5:7" ht="12.75" customHeight="1" x14ac:dyDescent="0.25">
      <c r="E1024" s="175"/>
      <c r="G1024" s="1"/>
    </row>
    <row r="1025" spans="5:7" ht="12.75" customHeight="1" x14ac:dyDescent="0.25">
      <c r="E1025" s="175"/>
      <c r="G1025" s="1"/>
    </row>
    <row r="1026" spans="5:7" ht="12.75" customHeight="1" x14ac:dyDescent="0.25">
      <c r="E1026" s="175"/>
      <c r="G1026" s="1"/>
    </row>
    <row r="1027" spans="5:7" ht="12.75" customHeight="1" x14ac:dyDescent="0.25">
      <c r="E1027" s="175"/>
      <c r="G1027" s="1"/>
    </row>
    <row r="1028" spans="5:7" ht="12.75" customHeight="1" x14ac:dyDescent="0.25">
      <c r="E1028" s="175"/>
      <c r="G1028" s="1"/>
    </row>
  </sheetData>
  <mergeCells count="7">
    <mergeCell ref="B5:C5"/>
    <mergeCell ref="B4:C4"/>
    <mergeCell ref="B11:C11"/>
    <mergeCell ref="B7:C7"/>
    <mergeCell ref="B8:C8"/>
    <mergeCell ref="B9:C9"/>
    <mergeCell ref="B10:C1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0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1</vt:i4>
      </vt:variant>
    </vt:vector>
  </HeadingPairs>
  <TitlesOfParts>
    <vt:vector size="18" baseType="lpstr">
      <vt:lpstr>eM-AGE Program Info</vt:lpstr>
      <vt:lpstr>Age calculation</vt:lpstr>
      <vt:lpstr>Report</vt:lpstr>
      <vt:lpstr>Data Info</vt:lpstr>
      <vt:lpstr>Data</vt:lpstr>
      <vt:lpstr>Data RAW</vt:lpstr>
      <vt:lpstr>De Selected</vt:lpstr>
      <vt:lpstr>Beta-Gamma Dose</vt:lpstr>
      <vt:lpstr>Int Dose</vt:lpstr>
      <vt:lpstr>Cosmic</vt:lpstr>
      <vt:lpstr>DR Param.</vt:lpstr>
      <vt:lpstr>GS Param.</vt:lpstr>
      <vt:lpstr>Etch Param.</vt:lpstr>
      <vt:lpstr>Cosmic Param.</vt:lpstr>
      <vt:lpstr>Shallow Param.</vt:lpstr>
      <vt:lpstr>PD-Histo Param.</vt:lpstr>
      <vt:lpstr>Graphs</vt:lpstr>
      <vt:lpstr>Report!Área_de_impresión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Perez</dc:creator>
  <cp:lastModifiedBy>Carlos</cp:lastModifiedBy>
  <cp:lastPrinted>2020-12-14T09:15:05Z</cp:lastPrinted>
  <dcterms:created xsi:type="dcterms:W3CDTF">2012-05-31T09:50:17Z</dcterms:created>
  <dcterms:modified xsi:type="dcterms:W3CDTF">2020-12-14T09:45:35Z</dcterms:modified>
</cp:coreProperties>
</file>